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ma.dylgjeri\Desktop\Strategjia Ndersektoria e Drejtesise 2021-2025\"/>
    </mc:Choice>
  </mc:AlternateContent>
  <bookViews>
    <workbookView xWindow="0" yWindow="0" windowWidth="28770" windowHeight="12300" activeTab="1"/>
  </bookViews>
  <sheets>
    <sheet name="1. Standard_Cost" sheetId="2" r:id="rId1"/>
    <sheet name="Incremental_Cost Year 2021" sheetId="1" r:id="rId2"/>
    <sheet name="Incremental_Cost Year 2022" sheetId="12" r:id="rId3"/>
    <sheet name="Incremental_Cost Year 2023" sheetId="13" r:id="rId4"/>
    <sheet name="Incremental_Cost Year 2024" sheetId="14" r:id="rId5"/>
    <sheet name="Incremental_Cost Year 2025" sheetId="15" r:id="rId6"/>
    <sheet name="Summary for IPSIS" sheetId="18" r:id="rId7"/>
  </sheets>
  <externalReferences>
    <externalReference r:id="rId8"/>
    <externalReference r:id="rId9"/>
    <externalReference r:id="rId10"/>
    <externalReference r:id="rId11"/>
  </externalReferences>
  <definedNames>
    <definedName name="_xlnm.Print_Area" localSheetId="1">'Incremental_Cost Year 2021'!$A$1:$BA$949</definedName>
    <definedName name="_xlnm.Print_Area" localSheetId="2">'Incremental_Cost Year 2022'!$A$1:$BA$49</definedName>
    <definedName name="_xlnm.Print_Area" localSheetId="3">'Incremental_Cost Year 2023'!$A$1:$BA$46</definedName>
    <definedName name="_xlnm.Print_Area" localSheetId="4">'Incremental_Cost Year 2024'!$A$1:$BA$46</definedName>
    <definedName name="_xlnm.Print_Area" localSheetId="5">'Incremental_Cost Year 2025'!$A$1:$BA$46</definedName>
    <definedName name="_xlnm.Print_Titles" localSheetId="1">'Incremental_Cost Year 2021'!$C:$H</definedName>
    <definedName name="_xlnm.Print_Titles" localSheetId="2">'Incremental_Cost Year 2022'!$C:$H</definedName>
    <definedName name="_xlnm.Print_Titles" localSheetId="3">'Incremental_Cost Year 2023'!$C:$H</definedName>
    <definedName name="_xlnm.Print_Titles" localSheetId="4">'Incremental_Cost Year 2024'!$C:$H</definedName>
    <definedName name="_xlnm.Print_Titles" localSheetId="5">'Incremental_Cost Year 2025'!$C:$H</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 i="15" l="1"/>
  <c r="AS7" i="15"/>
  <c r="AT7" i="15"/>
  <c r="AU7" i="15"/>
  <c r="AV7" i="15"/>
  <c r="AQ7" i="15"/>
  <c r="AR195" i="15"/>
  <c r="AS195" i="15"/>
  <c r="AT195" i="15"/>
  <c r="AU195" i="15"/>
  <c r="AV195" i="15"/>
  <c r="AW195" i="15"/>
  <c r="AX195" i="15"/>
  <c r="AY195" i="15"/>
  <c r="AZ195" i="15"/>
  <c r="BA195" i="15"/>
  <c r="AQ195" i="15"/>
  <c r="M195" i="15"/>
  <c r="N195" i="15"/>
  <c r="O195" i="15"/>
  <c r="P195" i="15"/>
  <c r="Q195" i="15"/>
  <c r="R195" i="15"/>
  <c r="S195" i="15"/>
  <c r="T195" i="15"/>
  <c r="U195" i="15"/>
  <c r="V195" i="15"/>
  <c r="W195" i="15"/>
  <c r="X195" i="15"/>
  <c r="Y195" i="15"/>
  <c r="Z195" i="15"/>
  <c r="AA195" i="15"/>
  <c r="AB195" i="15"/>
  <c r="AC195" i="15"/>
  <c r="AD195" i="15"/>
  <c r="AE195" i="15"/>
  <c r="AF195" i="15"/>
  <c r="AG195" i="15"/>
  <c r="AH195" i="15"/>
  <c r="AI195" i="15"/>
  <c r="AJ195" i="15"/>
  <c r="AK195" i="15"/>
  <c r="AL195" i="15"/>
  <c r="AM195" i="15"/>
  <c r="AN195" i="15"/>
  <c r="L195" i="15"/>
  <c r="AR302" i="15"/>
  <c r="AS302" i="15"/>
  <c r="AT302" i="15"/>
  <c r="AU302" i="15"/>
  <c r="AV302" i="15"/>
  <c r="AW302" i="15"/>
  <c r="AX302" i="15"/>
  <c r="AY302" i="15"/>
  <c r="AZ302" i="15"/>
  <c r="BA302" i="15"/>
  <c r="AQ302" i="15"/>
  <c r="M302" i="15"/>
  <c r="N302" i="15"/>
  <c r="O302" i="15"/>
  <c r="P302" i="15"/>
  <c r="Q302" i="15"/>
  <c r="R302" i="15"/>
  <c r="S302" i="15"/>
  <c r="T302" i="15"/>
  <c r="U302" i="15"/>
  <c r="V302" i="15"/>
  <c r="W302" i="15"/>
  <c r="X302" i="15"/>
  <c r="Y302" i="15"/>
  <c r="Z302" i="15"/>
  <c r="AA302" i="15"/>
  <c r="AB302" i="15"/>
  <c r="AC302" i="15"/>
  <c r="AD302" i="15"/>
  <c r="AE302" i="15"/>
  <c r="AF302" i="15"/>
  <c r="AG302" i="15"/>
  <c r="AH302" i="15"/>
  <c r="AI302" i="15"/>
  <c r="AJ302" i="15"/>
  <c r="AK302" i="15"/>
  <c r="AL302" i="15"/>
  <c r="AM302" i="15"/>
  <c r="AN302" i="15"/>
  <c r="L302" i="15"/>
  <c r="AR303" i="14"/>
  <c r="AS303" i="14"/>
  <c r="AT303" i="14"/>
  <c r="AU303" i="14"/>
  <c r="AV303" i="14"/>
  <c r="AW303" i="14"/>
  <c r="AX303" i="14"/>
  <c r="AY303" i="14"/>
  <c r="AZ303" i="14"/>
  <c r="BA303" i="14"/>
  <c r="AQ303" i="14"/>
  <c r="M303" i="14"/>
  <c r="N303" i="14"/>
  <c r="O303" i="14"/>
  <c r="P303" i="14"/>
  <c r="Q303" i="14"/>
  <c r="R303" i="14"/>
  <c r="S303" i="14"/>
  <c r="T303" i="14"/>
  <c r="U303" i="14"/>
  <c r="V303" i="14"/>
  <c r="W303" i="14"/>
  <c r="X303" i="14"/>
  <c r="Y303" i="14"/>
  <c r="Z303" i="14"/>
  <c r="AA303" i="14"/>
  <c r="AB303" i="14"/>
  <c r="AC303" i="14"/>
  <c r="AD303" i="14"/>
  <c r="AE303" i="14"/>
  <c r="AF303" i="14"/>
  <c r="AG303" i="14"/>
  <c r="AH303" i="14"/>
  <c r="AI303" i="14"/>
  <c r="AJ303" i="14"/>
  <c r="AK303" i="14"/>
  <c r="AL303" i="14"/>
  <c r="AM303" i="14"/>
  <c r="AN303" i="14"/>
  <c r="L303" i="14"/>
  <c r="AR196" i="14"/>
  <c r="AS196" i="14"/>
  <c r="AT196" i="14"/>
  <c r="AU196" i="14"/>
  <c r="AV196" i="14"/>
  <c r="AW196" i="14"/>
  <c r="AX196" i="14"/>
  <c r="AY196" i="14"/>
  <c r="AZ196" i="14"/>
  <c r="BA196" i="14"/>
  <c r="AQ196" i="14"/>
  <c r="M196" i="14"/>
  <c r="N196" i="14"/>
  <c r="O196" i="14"/>
  <c r="P196" i="14"/>
  <c r="Q196" i="14"/>
  <c r="R196" i="14"/>
  <c r="S196" i="14"/>
  <c r="T196" i="14"/>
  <c r="U196" i="14"/>
  <c r="V196" i="14"/>
  <c r="W196" i="14"/>
  <c r="X196" i="14"/>
  <c r="Y196" i="14"/>
  <c r="Z196" i="14"/>
  <c r="AA196" i="14"/>
  <c r="AB196" i="14"/>
  <c r="AC196" i="14"/>
  <c r="AD196" i="14"/>
  <c r="AE196" i="14"/>
  <c r="AF196" i="14"/>
  <c r="AG196" i="14"/>
  <c r="AH196" i="14"/>
  <c r="AI196" i="14"/>
  <c r="AJ196" i="14"/>
  <c r="AK196" i="14"/>
  <c r="AL196" i="14"/>
  <c r="AM196" i="14"/>
  <c r="AN196" i="14"/>
  <c r="L196" i="14"/>
  <c r="AN26" i="14"/>
  <c r="AN24" i="14"/>
  <c r="AN25" i="14"/>
  <c r="AN27" i="14"/>
  <c r="AN28" i="14"/>
  <c r="AM24" i="14"/>
  <c r="AM25" i="14"/>
  <c r="AM28" i="14"/>
  <c r="BA94" i="13"/>
  <c r="AR303" i="13"/>
  <c r="AS303" i="13"/>
  <c r="AT303" i="13"/>
  <c r="AU303" i="13"/>
  <c r="AV303" i="13"/>
  <c r="AW303" i="13"/>
  <c r="AX303" i="13"/>
  <c r="AY303" i="13"/>
  <c r="AZ303" i="13"/>
  <c r="BA303" i="13"/>
  <c r="AQ303" i="13"/>
  <c r="Z303" i="13"/>
  <c r="AA303" i="13"/>
  <c r="AB303" i="13"/>
  <c r="AC303" i="13"/>
  <c r="AD303" i="13"/>
  <c r="AE303" i="13"/>
  <c r="AF303" i="13"/>
  <c r="AG303" i="13"/>
  <c r="AH303" i="13"/>
  <c r="AI303" i="13"/>
  <c r="AJ303" i="13"/>
  <c r="AK303" i="13"/>
  <c r="AL303" i="13"/>
  <c r="AM303" i="13"/>
  <c r="AN303" i="13"/>
  <c r="M303" i="13"/>
  <c r="N303" i="13"/>
  <c r="O303" i="13"/>
  <c r="P303" i="13"/>
  <c r="Q303" i="13"/>
  <c r="R303" i="13"/>
  <c r="S303" i="13"/>
  <c r="T303" i="13"/>
  <c r="U303" i="13"/>
  <c r="V303" i="13"/>
  <c r="W303" i="13"/>
  <c r="X303" i="13"/>
  <c r="Y303" i="13"/>
  <c r="L303" i="13"/>
  <c r="AU7" i="13"/>
  <c r="AT7" i="13"/>
  <c r="AN24" i="13"/>
  <c r="AN25" i="13"/>
  <c r="AN26" i="13"/>
  <c r="AN27" i="13"/>
  <c r="AR196" i="13"/>
  <c r="AS196" i="13"/>
  <c r="AT196" i="13"/>
  <c r="AU196" i="13"/>
  <c r="AV196" i="13"/>
  <c r="AW196" i="13"/>
  <c r="AX196" i="13"/>
  <c r="AY196" i="13"/>
  <c r="AZ196" i="13"/>
  <c r="BA196" i="13"/>
  <c r="AQ196" i="13"/>
  <c r="M196" i="13"/>
  <c r="N196" i="13"/>
  <c r="O196" i="13"/>
  <c r="P196" i="13"/>
  <c r="Q196" i="13"/>
  <c r="R196" i="13"/>
  <c r="S196" i="13"/>
  <c r="T196" i="13"/>
  <c r="U196" i="13"/>
  <c r="V196" i="13"/>
  <c r="W196" i="13"/>
  <c r="X196" i="13"/>
  <c r="Y196" i="13"/>
  <c r="Z196" i="13"/>
  <c r="AA196" i="13"/>
  <c r="AB196" i="13"/>
  <c r="AC196" i="13"/>
  <c r="AD196" i="13"/>
  <c r="AE196" i="13"/>
  <c r="AF196" i="13"/>
  <c r="AG196" i="13"/>
  <c r="AH196" i="13"/>
  <c r="AI196" i="13"/>
  <c r="AJ196" i="13"/>
  <c r="AK196" i="13"/>
  <c r="AL196" i="13"/>
  <c r="AM196" i="13"/>
  <c r="AN196" i="13"/>
  <c r="L196" i="13"/>
  <c r="AR203" i="1"/>
  <c r="AS203" i="1"/>
  <c r="AT203" i="1"/>
  <c r="AU203" i="1"/>
  <c r="AV203" i="1"/>
  <c r="AW203" i="1"/>
  <c r="AX203" i="1"/>
  <c r="AY203" i="1"/>
  <c r="AZ203" i="1"/>
  <c r="AQ203" i="1"/>
  <c r="AU7" i="12"/>
  <c r="AT7" i="12"/>
  <c r="AT6" i="12" s="1"/>
  <c r="AR6" i="12"/>
  <c r="AS6" i="12"/>
  <c r="AU6" i="12"/>
  <c r="AR301" i="12"/>
  <c r="AS301" i="12"/>
  <c r="AT301" i="12"/>
  <c r="AU301" i="12"/>
  <c r="AV301" i="12"/>
  <c r="AW301" i="12"/>
  <c r="AX301" i="12"/>
  <c r="AY301" i="12"/>
  <c r="AZ301" i="12"/>
  <c r="BA301" i="12"/>
  <c r="AQ301" i="12"/>
  <c r="AU194" i="12"/>
  <c r="AV194" i="12"/>
  <c r="AW194" i="12"/>
  <c r="AX194" i="12"/>
  <c r="AY194" i="12"/>
  <c r="AZ194" i="12"/>
  <c r="BA194" i="12"/>
  <c r="AR194" i="12"/>
  <c r="AS194" i="12"/>
  <c r="AT194" i="12"/>
  <c r="AQ194" i="12"/>
  <c r="AG194" i="12"/>
  <c r="AH194" i="12"/>
  <c r="AI194" i="12"/>
  <c r="AJ194" i="12"/>
  <c r="AK194" i="12"/>
  <c r="AL194" i="12"/>
  <c r="AM194" i="12"/>
  <c r="AN194" i="12"/>
  <c r="AB194" i="12"/>
  <c r="AC194" i="12"/>
  <c r="AD194" i="12"/>
  <c r="AE194" i="12"/>
  <c r="AF194" i="12"/>
  <c r="N194" i="12"/>
  <c r="O194" i="12"/>
  <c r="P194" i="12"/>
  <c r="Q194" i="12"/>
  <c r="R194" i="12"/>
  <c r="S194" i="12"/>
  <c r="T194" i="12"/>
  <c r="U194" i="12"/>
  <c r="V194" i="12"/>
  <c r="W194" i="12"/>
  <c r="X194" i="12"/>
  <c r="Y194" i="12"/>
  <c r="Z194" i="12"/>
  <c r="AA194" i="12"/>
  <c r="M194" i="12"/>
  <c r="L194" i="12"/>
  <c r="AU128" i="12"/>
  <c r="AU127" i="12" s="1"/>
  <c r="AV128" i="12"/>
  <c r="AV127" i="12" s="1"/>
  <c r="AT128" i="12"/>
  <c r="AT127" i="12" s="1"/>
  <c r="AH21" i="12"/>
  <c r="AG21" i="12"/>
  <c r="AI21" i="12" s="1"/>
  <c r="M301" i="12"/>
  <c r="N301" i="12"/>
  <c r="O301" i="12"/>
  <c r="P301" i="12"/>
  <c r="Q301" i="12"/>
  <c r="R301" i="12"/>
  <c r="S301" i="12"/>
  <c r="T301" i="12"/>
  <c r="U301" i="12"/>
  <c r="V301" i="12"/>
  <c r="W301" i="12"/>
  <c r="X301" i="12"/>
  <c r="Y301" i="12"/>
  <c r="Z301" i="12"/>
  <c r="AA301" i="12"/>
  <c r="AB301" i="12"/>
  <c r="AC301" i="12"/>
  <c r="AD301" i="12"/>
  <c r="AE301" i="12"/>
  <c r="AF301" i="12"/>
  <c r="AG301" i="12"/>
  <c r="AH301" i="12"/>
  <c r="AI301" i="12"/>
  <c r="AJ301" i="12"/>
  <c r="AK301" i="12"/>
  <c r="AL301" i="12"/>
  <c r="AM301" i="12"/>
  <c r="AN301" i="12"/>
  <c r="L301" i="12"/>
  <c r="AR310" i="1"/>
  <c r="AS310" i="1"/>
  <c r="AT310" i="1"/>
  <c r="AU310" i="1"/>
  <c r="AV310" i="1"/>
  <c r="AW310" i="1"/>
  <c r="AX310" i="1"/>
  <c r="AY310" i="1"/>
  <c r="AZ310" i="1"/>
  <c r="AQ310" i="1"/>
  <c r="AC310" i="1"/>
  <c r="AD310" i="1"/>
  <c r="AE310" i="1"/>
  <c r="AF310" i="1"/>
  <c r="AG310" i="1"/>
  <c r="AH310" i="1"/>
  <c r="AI310" i="1"/>
  <c r="AJ310" i="1"/>
  <c r="AK310" i="1"/>
  <c r="AL310" i="1"/>
  <c r="AM310" i="1"/>
  <c r="AN310" i="1"/>
  <c r="AB310" i="1"/>
  <c r="AR131" i="1"/>
  <c r="AS131" i="1"/>
  <c r="AT131" i="1"/>
  <c r="AU131" i="1"/>
  <c r="AV131" i="1"/>
  <c r="AW131" i="1"/>
  <c r="AX131" i="1"/>
  <c r="AQ131" i="1"/>
  <c r="AQ132" i="1"/>
  <c r="V6" i="1"/>
  <c r="W6" i="1"/>
  <c r="X6" i="1"/>
  <c r="Y6" i="1"/>
  <c r="Z6" i="1"/>
  <c r="AA6" i="1"/>
  <c r="AB6" i="1"/>
  <c r="AC6" i="1"/>
  <c r="AD6" i="1"/>
  <c r="AE6" i="1"/>
  <c r="AF6" i="1"/>
  <c r="AG6" i="1"/>
  <c r="AH6" i="1"/>
  <c r="AI6" i="1"/>
  <c r="AJ6" i="1"/>
  <c r="AK6" i="1"/>
  <c r="AL6" i="1"/>
  <c r="AM6" i="1"/>
  <c r="AN6" i="1"/>
  <c r="AO6" i="1"/>
  <c r="U6" i="1"/>
  <c r="T6" i="1"/>
  <c r="S6" i="1"/>
  <c r="R6" i="1"/>
  <c r="M6" i="1"/>
  <c r="M5" i="1" s="1"/>
  <c r="S203" i="1"/>
  <c r="T203" i="1"/>
  <c r="U203" i="1"/>
  <c r="R203" i="1"/>
  <c r="L203" i="1"/>
  <c r="L310" i="1"/>
  <c r="T310" i="1"/>
  <c r="U310" i="1"/>
  <c r="S310" i="1"/>
  <c r="R310" i="1"/>
  <c r="M310" i="1"/>
  <c r="M203" i="1" s="1"/>
  <c r="AJ21" i="12" l="1"/>
  <c r="AK21" i="12" s="1"/>
  <c r="L6" i="1"/>
  <c r="AL21" i="12" l="1"/>
  <c r="M473" i="15"/>
  <c r="M472" i="15"/>
  <c r="M471" i="15"/>
  <c r="M238" i="12"/>
  <c r="M237" i="12"/>
  <c r="M236" i="12"/>
  <c r="AM21" i="12" l="1"/>
  <c r="AN21" i="12" s="1"/>
  <c r="M292" i="1"/>
  <c r="M334" i="1"/>
  <c r="M333" i="1"/>
  <c r="M328" i="1"/>
  <c r="AU942" i="14" l="1"/>
  <c r="AU941" i="14"/>
  <c r="AU107" i="14"/>
  <c r="AU106" i="14"/>
  <c r="AU105" i="14"/>
  <c r="AU104" i="14"/>
  <c r="AQ107" i="14"/>
  <c r="AQ106" i="14"/>
  <c r="AQ105" i="14"/>
  <c r="AQ104" i="14"/>
  <c r="AU942" i="13"/>
  <c r="AU941" i="13"/>
  <c r="AU107" i="13"/>
  <c r="AU106" i="13"/>
  <c r="AU105" i="13"/>
  <c r="AU104" i="13"/>
  <c r="AV646" i="12"/>
  <c r="AV651" i="12"/>
  <c r="AV656" i="12"/>
  <c r="AV661" i="12"/>
  <c r="AV666" i="12"/>
  <c r="AV636" i="12"/>
  <c r="AV352" i="12"/>
  <c r="AV347" i="12"/>
  <c r="AV321" i="12"/>
  <c r="AV311" i="12"/>
  <c r="AV290" i="12"/>
  <c r="AV280" i="12"/>
  <c r="AV671" i="12"/>
  <c r="AV631" i="12"/>
  <c r="AV626" i="12"/>
  <c r="AV591" i="12"/>
  <c r="AV474" i="12"/>
  <c r="AV469" i="12"/>
  <c r="AV464" i="12"/>
  <c r="AV439" i="12"/>
  <c r="AV434" i="12"/>
  <c r="AM637" i="12" l="1"/>
  <c r="AN637" i="12" s="1"/>
  <c r="AN612" i="12"/>
  <c r="AS43" i="12"/>
  <c r="AS44" i="12"/>
  <c r="AS45" i="12"/>
  <c r="AS768" i="12"/>
  <c r="AS800" i="12"/>
  <c r="AS801" i="12"/>
  <c r="AS802" i="12"/>
  <c r="AS803" i="12"/>
  <c r="AS805" i="12"/>
  <c r="AS806" i="12"/>
  <c r="AS807" i="12"/>
  <c r="AS808" i="12"/>
  <c r="AS941" i="12"/>
  <c r="AR941" i="12"/>
  <c r="AR768" i="12"/>
  <c r="AR345" i="12"/>
  <c r="AR343" i="12"/>
  <c r="AR45" i="12"/>
  <c r="AR44" i="12"/>
  <c r="AR43" i="12"/>
  <c r="AU941" i="12"/>
  <c r="AS809" i="12" l="1"/>
  <c r="AS804" i="12"/>
  <c r="AV615" i="1"/>
  <c r="AV620" i="1"/>
  <c r="AV948" i="1"/>
  <c r="AB350" i="15" l="1"/>
  <c r="AB354" i="15"/>
  <c r="AB359" i="15"/>
  <c r="AB783" i="15"/>
  <c r="U360" i="15"/>
  <c r="S360" i="15"/>
  <c r="R360" i="15"/>
  <c r="U355" i="15"/>
  <c r="S355" i="15"/>
  <c r="R355" i="15"/>
  <c r="U350" i="15"/>
  <c r="S350" i="15"/>
  <c r="R350" i="15"/>
  <c r="U344" i="15"/>
  <c r="S344" i="15"/>
  <c r="R344" i="15"/>
  <c r="L853" i="15"/>
  <c r="M853" i="15" s="1"/>
  <c r="L852" i="15"/>
  <c r="M852" i="15" s="1"/>
  <c r="L797" i="15"/>
  <c r="L796" i="15"/>
  <c r="M796" i="15" s="1"/>
  <c r="L782" i="15"/>
  <c r="M782" i="15" s="1"/>
  <c r="L781" i="15"/>
  <c r="M781" i="15" s="1"/>
  <c r="L478" i="15"/>
  <c r="M478" i="15" s="1"/>
  <c r="L477" i="15"/>
  <c r="M477" i="15" s="1"/>
  <c r="L476" i="15"/>
  <c r="M476" i="15" s="1"/>
  <c r="L448" i="15"/>
  <c r="M448" i="15" s="1"/>
  <c r="L447" i="15"/>
  <c r="M447" i="15" s="1"/>
  <c r="L446" i="15"/>
  <c r="M446" i="15" s="1"/>
  <c r="L349" i="15"/>
  <c r="M349" i="15" s="1"/>
  <c r="L345" i="15"/>
  <c r="M345" i="15" s="1"/>
  <c r="L344" i="15"/>
  <c r="M344" i="15" s="1"/>
  <c r="M310" i="15"/>
  <c r="M309" i="15"/>
  <c r="M308" i="15"/>
  <c r="L192" i="15"/>
  <c r="M192" i="15" s="1"/>
  <c r="L191" i="15"/>
  <c r="M191" i="15" s="1"/>
  <c r="L190" i="15"/>
  <c r="M190" i="15" s="1"/>
  <c r="M183" i="15"/>
  <c r="M182" i="15"/>
  <c r="M181" i="15"/>
  <c r="M180" i="15"/>
  <c r="L96" i="15"/>
  <c r="M96" i="15" s="1"/>
  <c r="L95" i="15"/>
  <c r="M95" i="15" s="1"/>
  <c r="AB784" i="14"/>
  <c r="AB360" i="14"/>
  <c r="AB355" i="14"/>
  <c r="AB351" i="14"/>
  <c r="U361" i="14"/>
  <c r="S361" i="14"/>
  <c r="R361" i="14"/>
  <c r="U356" i="14"/>
  <c r="S356" i="14"/>
  <c r="R356" i="14"/>
  <c r="U351" i="14"/>
  <c r="S351" i="14"/>
  <c r="R351" i="14"/>
  <c r="U345" i="14"/>
  <c r="S345" i="14"/>
  <c r="R345" i="14"/>
  <c r="L854" i="14"/>
  <c r="M854" i="14" s="1"/>
  <c r="L853" i="14"/>
  <c r="M853" i="14" s="1"/>
  <c r="L798" i="14"/>
  <c r="M798" i="14" s="1"/>
  <c r="L797" i="14"/>
  <c r="M797" i="14" s="1"/>
  <c r="L783" i="14"/>
  <c r="M783" i="14" s="1"/>
  <c r="L782" i="14"/>
  <c r="M782" i="14" s="1"/>
  <c r="L477" i="14"/>
  <c r="M477" i="14" s="1"/>
  <c r="L449" i="14"/>
  <c r="M449" i="14" s="1"/>
  <c r="L448" i="14"/>
  <c r="M448" i="14" s="1"/>
  <c r="L447" i="14"/>
  <c r="M447" i="14" s="1"/>
  <c r="L444" i="14"/>
  <c r="M444" i="14" s="1"/>
  <c r="L443" i="14"/>
  <c r="M443" i="14" s="1"/>
  <c r="L442" i="14"/>
  <c r="M442" i="14" s="1"/>
  <c r="L350" i="14"/>
  <c r="M350" i="14" s="1"/>
  <c r="L345" i="14"/>
  <c r="M345" i="14" s="1"/>
  <c r="L346" i="14"/>
  <c r="M346" i="14" s="1"/>
  <c r="M311" i="14"/>
  <c r="M310" i="14"/>
  <c r="M309" i="14"/>
  <c r="L240" i="14"/>
  <c r="M240" i="14" s="1"/>
  <c r="L239" i="14"/>
  <c r="M239" i="14" s="1"/>
  <c r="L238" i="14"/>
  <c r="M238" i="14" s="1"/>
  <c r="L193" i="14"/>
  <c r="M193" i="14" s="1"/>
  <c r="L192" i="14"/>
  <c r="M192" i="14" s="1"/>
  <c r="L191" i="14"/>
  <c r="M191" i="14" s="1"/>
  <c r="M96" i="14"/>
  <c r="M95" i="14"/>
  <c r="AB350" i="13"/>
  <c r="AB356" i="13"/>
  <c r="AB361" i="13"/>
  <c r="AB365" i="13"/>
  <c r="AB375" i="13"/>
  <c r="AB371" i="13"/>
  <c r="AB784" i="13"/>
  <c r="U376" i="13"/>
  <c r="S376" i="13"/>
  <c r="R376" i="13"/>
  <c r="U371" i="13"/>
  <c r="S371" i="13"/>
  <c r="R371" i="13"/>
  <c r="U366" i="13"/>
  <c r="S366" i="13"/>
  <c r="R366" i="13"/>
  <c r="U361" i="13"/>
  <c r="T350" i="13"/>
  <c r="T356" i="13"/>
  <c r="T361" i="13"/>
  <c r="S361" i="13"/>
  <c r="R361" i="13"/>
  <c r="U356" i="13"/>
  <c r="S356" i="13"/>
  <c r="R356" i="13"/>
  <c r="U350" i="13"/>
  <c r="S350" i="13"/>
  <c r="R350" i="13"/>
  <c r="U345" i="13"/>
  <c r="S345" i="13"/>
  <c r="R345" i="13"/>
  <c r="L854" i="13"/>
  <c r="M854" i="13" s="1"/>
  <c r="L853" i="13"/>
  <c r="M853" i="13" s="1"/>
  <c r="L797" i="13"/>
  <c r="M797" i="13" s="1"/>
  <c r="L798" i="13"/>
  <c r="M798" i="13" s="1"/>
  <c r="L783" i="13"/>
  <c r="M783" i="13" s="1"/>
  <c r="L782" i="13"/>
  <c r="M782" i="13" s="1"/>
  <c r="L778" i="13"/>
  <c r="M778" i="13" s="1"/>
  <c r="L777" i="13"/>
  <c r="M777" i="13" s="1"/>
  <c r="M771" i="13"/>
  <c r="M770" i="13"/>
  <c r="M769" i="13"/>
  <c r="M768" i="13"/>
  <c r="M767" i="13"/>
  <c r="L370" i="13"/>
  <c r="M370" i="13" s="1"/>
  <c r="L360" i="13"/>
  <c r="M360" i="13" s="1"/>
  <c r="L355" i="13"/>
  <c r="M355" i="13" s="1"/>
  <c r="L351" i="13"/>
  <c r="M351" i="13" s="1"/>
  <c r="L346" i="13"/>
  <c r="M346" i="13" s="1"/>
  <c r="L345" i="13"/>
  <c r="M345" i="13" s="1"/>
  <c r="M311" i="13"/>
  <c r="M310" i="13"/>
  <c r="M309" i="13"/>
  <c r="L240" i="13"/>
  <c r="M240" i="13" s="1"/>
  <c r="L239" i="13"/>
  <c r="M239" i="13" s="1"/>
  <c r="L238" i="13"/>
  <c r="M238" i="13" s="1"/>
  <c r="M105" i="13"/>
  <c r="L108" i="13"/>
  <c r="M96" i="13"/>
  <c r="M95" i="13"/>
  <c r="U364" i="12"/>
  <c r="S364" i="12"/>
  <c r="R364" i="12"/>
  <c r="U359" i="12"/>
  <c r="S359" i="12"/>
  <c r="R359" i="12"/>
  <c r="U354" i="12"/>
  <c r="S354" i="12"/>
  <c r="R354" i="12"/>
  <c r="U349" i="12"/>
  <c r="S349" i="12"/>
  <c r="R349" i="12"/>
  <c r="U343" i="12"/>
  <c r="S343" i="12"/>
  <c r="R343" i="12"/>
  <c r="L789" i="12"/>
  <c r="L852" i="12"/>
  <c r="M852" i="12" s="1"/>
  <c r="L851" i="12"/>
  <c r="M851" i="12" s="1"/>
  <c r="L816" i="12"/>
  <c r="M816" i="12" s="1"/>
  <c r="L815" i="12"/>
  <c r="M815" i="12" s="1"/>
  <c r="L796" i="12"/>
  <c r="M796" i="12" s="1"/>
  <c r="L795" i="12"/>
  <c r="M795" i="12" s="1"/>
  <c r="L782" i="12"/>
  <c r="M782" i="12" s="1"/>
  <c r="L781" i="12"/>
  <c r="M781" i="12" s="1"/>
  <c r="L777" i="12"/>
  <c r="M777" i="12" s="1"/>
  <c r="L776" i="12"/>
  <c r="M776" i="12" s="1"/>
  <c r="L772" i="12"/>
  <c r="M772" i="12" s="1"/>
  <c r="L771" i="12"/>
  <c r="M771" i="12" s="1"/>
  <c r="M769" i="12"/>
  <c r="M768" i="12"/>
  <c r="M767" i="12"/>
  <c r="M766" i="12"/>
  <c r="M765" i="12"/>
  <c r="M669" i="12"/>
  <c r="M668" i="12"/>
  <c r="M667" i="12"/>
  <c r="L462" i="12"/>
  <c r="M462" i="12" s="1"/>
  <c r="L461" i="12"/>
  <c r="M461" i="12" s="1"/>
  <c r="L460" i="12"/>
  <c r="M460" i="12" s="1"/>
  <c r="M432" i="12"/>
  <c r="M431" i="12"/>
  <c r="M430" i="12"/>
  <c r="L348" i="12"/>
  <c r="M348" i="12" s="1"/>
  <c r="L344" i="12"/>
  <c r="M344" i="12" s="1"/>
  <c r="L343" i="12"/>
  <c r="M343" i="12" s="1"/>
  <c r="M309" i="12"/>
  <c r="M308" i="12"/>
  <c r="M307" i="12"/>
  <c r="M288" i="12"/>
  <c r="M287" i="12"/>
  <c r="M286" i="12"/>
  <c r="M278" i="12"/>
  <c r="M277" i="12"/>
  <c r="M276" i="12"/>
  <c r="L202" i="12"/>
  <c r="M202" i="12" s="1"/>
  <c r="L201" i="12"/>
  <c r="M201" i="12" s="1"/>
  <c r="L200" i="12"/>
  <c r="M200" i="12" s="1"/>
  <c r="M186" i="12"/>
  <c r="M185" i="12"/>
  <c r="M184" i="12"/>
  <c r="M107" i="12"/>
  <c r="M99" i="12"/>
  <c r="M98" i="12"/>
  <c r="L49" i="12"/>
  <c r="M49" i="12" s="1"/>
  <c r="L48" i="12"/>
  <c r="M48" i="12" s="1"/>
  <c r="L47" i="12"/>
  <c r="M47" i="12" s="1"/>
  <c r="AM178" i="1"/>
  <c r="M108" i="12" l="1"/>
  <c r="AQ108" i="12" s="1"/>
  <c r="AQ107" i="12"/>
  <c r="AQ105" i="13"/>
  <c r="M104" i="13"/>
  <c r="M108" i="13" s="1"/>
  <c r="AM186" i="1"/>
  <c r="AM185" i="1"/>
  <c r="AM184" i="1"/>
  <c r="AM183" i="1"/>
  <c r="AQ104" i="13" l="1"/>
  <c r="AQ108" i="13" s="1"/>
  <c r="AT108" i="13" s="1"/>
  <c r="AU108" i="13" s="1"/>
  <c r="U886" i="1"/>
  <c r="U881" i="1"/>
  <c r="L856" i="1"/>
  <c r="M856" i="1" s="1"/>
  <c r="L855" i="1"/>
  <c r="M855" i="1" s="1"/>
  <c r="U845" i="1"/>
  <c r="U835" i="1"/>
  <c r="U825" i="1"/>
  <c r="U809" i="1"/>
  <c r="AB810" i="1"/>
  <c r="S809" i="1"/>
  <c r="R809" i="1"/>
  <c r="U797" i="1"/>
  <c r="U791" i="1"/>
  <c r="S797" i="1"/>
  <c r="R797" i="1"/>
  <c r="S791" i="1"/>
  <c r="R791" i="1"/>
  <c r="AZ813" i="1"/>
  <c r="AY813" i="1"/>
  <c r="AX813" i="1"/>
  <c r="AW813" i="1"/>
  <c r="AV813" i="1"/>
  <c r="AL813" i="1"/>
  <c r="AK813" i="1"/>
  <c r="AJ813" i="1"/>
  <c r="AD813" i="1"/>
  <c r="AC813" i="1"/>
  <c r="AM812" i="1"/>
  <c r="AN812" i="1" s="1"/>
  <c r="AB812" i="1"/>
  <c r="Y812" i="1"/>
  <c r="U812" i="1"/>
  <c r="T812" i="1"/>
  <c r="S812" i="1"/>
  <c r="R812" i="1"/>
  <c r="L812" i="1"/>
  <c r="M812" i="1" s="1"/>
  <c r="AQ812" i="1" s="1"/>
  <c r="AM811" i="1"/>
  <c r="AN811" i="1" s="1"/>
  <c r="AS811" i="1" s="1"/>
  <c r="AB811" i="1"/>
  <c r="Y811" i="1"/>
  <c r="U811" i="1"/>
  <c r="T811" i="1"/>
  <c r="S811" i="1"/>
  <c r="R811" i="1"/>
  <c r="L811" i="1"/>
  <c r="M811" i="1" s="1"/>
  <c r="AQ811" i="1" s="1"/>
  <c r="AM810" i="1"/>
  <c r="AN810" i="1" s="1"/>
  <c r="AS810" i="1" s="1"/>
  <c r="Y810" i="1"/>
  <c r="U810" i="1"/>
  <c r="T810" i="1"/>
  <c r="S810" i="1"/>
  <c r="R810" i="1"/>
  <c r="L810" i="1"/>
  <c r="M810" i="1" s="1"/>
  <c r="AQ810" i="1" s="1"/>
  <c r="AM809" i="1"/>
  <c r="AB809" i="1"/>
  <c r="Y809" i="1"/>
  <c r="T809" i="1"/>
  <c r="L809" i="1"/>
  <c r="L820" i="1"/>
  <c r="M820" i="1" s="1"/>
  <c r="L819" i="1"/>
  <c r="M819" i="1" s="1"/>
  <c r="L805" i="1"/>
  <c r="M805" i="1" s="1"/>
  <c r="L804" i="1"/>
  <c r="M804" i="1" s="1"/>
  <c r="L795" i="1"/>
  <c r="M795" i="1" s="1"/>
  <c r="L794" i="1"/>
  <c r="M794" i="1" s="1"/>
  <c r="L790" i="1"/>
  <c r="M790" i="1" s="1"/>
  <c r="L789" i="1"/>
  <c r="M789" i="1" s="1"/>
  <c r="M779" i="1"/>
  <c r="L778" i="1"/>
  <c r="M778" i="1" s="1"/>
  <c r="L777" i="1"/>
  <c r="M777" i="1" s="1"/>
  <c r="L776" i="1"/>
  <c r="M776" i="1" s="1"/>
  <c r="L775" i="1"/>
  <c r="M775" i="1" s="1"/>
  <c r="L773" i="1"/>
  <c r="M773" i="1" s="1"/>
  <c r="L772" i="1"/>
  <c r="M772" i="1" s="1"/>
  <c r="L771" i="1"/>
  <c r="M771" i="1" s="1"/>
  <c r="L770" i="1"/>
  <c r="M770" i="1" s="1"/>
  <c r="L769" i="1"/>
  <c r="M769" i="1" s="1"/>
  <c r="AZ513" i="1"/>
  <c r="AY513" i="1"/>
  <c r="AX513" i="1"/>
  <c r="AW513" i="1"/>
  <c r="AV513" i="1"/>
  <c r="AL513" i="1"/>
  <c r="AK513" i="1"/>
  <c r="AJ513" i="1"/>
  <c r="AD513" i="1"/>
  <c r="AC513" i="1"/>
  <c r="AM512" i="1"/>
  <c r="AN512" i="1" s="1"/>
  <c r="AS512" i="1" s="1"/>
  <c r="AB512" i="1"/>
  <c r="Y512" i="1"/>
  <c r="U512" i="1"/>
  <c r="T512" i="1"/>
  <c r="S512" i="1"/>
  <c r="R512" i="1"/>
  <c r="L512" i="1"/>
  <c r="M512" i="1" s="1"/>
  <c r="AM511" i="1"/>
  <c r="AN511" i="1" s="1"/>
  <c r="AS511" i="1" s="1"/>
  <c r="AB511" i="1"/>
  <c r="Y511" i="1"/>
  <c r="U511" i="1"/>
  <c r="T511" i="1"/>
  <c r="S511" i="1"/>
  <c r="R511" i="1"/>
  <c r="L511" i="1"/>
  <c r="AM510" i="1"/>
  <c r="AB510" i="1"/>
  <c r="Y510" i="1"/>
  <c r="U510" i="1"/>
  <c r="T510" i="1"/>
  <c r="S510" i="1"/>
  <c r="R510" i="1"/>
  <c r="L510" i="1"/>
  <c r="AM509" i="1"/>
  <c r="AB509" i="1"/>
  <c r="Y509" i="1"/>
  <c r="U509" i="1"/>
  <c r="T509" i="1"/>
  <c r="S509" i="1"/>
  <c r="R509" i="1"/>
  <c r="L509" i="1"/>
  <c r="M509" i="1" s="1"/>
  <c r="AZ508" i="1"/>
  <c r="AY508" i="1"/>
  <c r="AX508" i="1"/>
  <c r="AW508" i="1"/>
  <c r="AV508" i="1"/>
  <c r="AL508" i="1"/>
  <c r="AK508" i="1"/>
  <c r="AJ508" i="1"/>
  <c r="AD508" i="1"/>
  <c r="AC508" i="1"/>
  <c r="AM507" i="1"/>
  <c r="AN507" i="1" s="1"/>
  <c r="AB507" i="1"/>
  <c r="Y507" i="1"/>
  <c r="U507" i="1"/>
  <c r="T507" i="1"/>
  <c r="S507" i="1"/>
  <c r="R507" i="1"/>
  <c r="L507" i="1"/>
  <c r="M507" i="1" s="1"/>
  <c r="AQ507" i="1" s="1"/>
  <c r="AM506" i="1"/>
  <c r="AN506" i="1" s="1"/>
  <c r="AS506" i="1" s="1"/>
  <c r="AB506" i="1"/>
  <c r="Y506" i="1"/>
  <c r="U506" i="1"/>
  <c r="T506" i="1"/>
  <c r="S506" i="1"/>
  <c r="R506" i="1"/>
  <c r="L506" i="1"/>
  <c r="AM505" i="1"/>
  <c r="AN505" i="1" s="1"/>
  <c r="AS505" i="1" s="1"/>
  <c r="AB505" i="1"/>
  <c r="Y505" i="1"/>
  <c r="U505" i="1"/>
  <c r="T505" i="1"/>
  <c r="S505" i="1"/>
  <c r="R505" i="1"/>
  <c r="L505" i="1"/>
  <c r="M505" i="1" s="1"/>
  <c r="AM504" i="1"/>
  <c r="AB504" i="1"/>
  <c r="Y504" i="1"/>
  <c r="U504" i="1"/>
  <c r="T504" i="1"/>
  <c r="S504" i="1"/>
  <c r="S508" i="1" s="1"/>
  <c r="R504" i="1"/>
  <c r="L504" i="1"/>
  <c r="AB388" i="1"/>
  <c r="AB382" i="1"/>
  <c r="AB378" i="1"/>
  <c r="AB372" i="1"/>
  <c r="AB368" i="1"/>
  <c r="AB363" i="1"/>
  <c r="AB357" i="1"/>
  <c r="U352" i="1"/>
  <c r="U357" i="1"/>
  <c r="U363" i="1"/>
  <c r="U368" i="1"/>
  <c r="U373" i="1"/>
  <c r="U378" i="1"/>
  <c r="U383" i="1"/>
  <c r="U388" i="1"/>
  <c r="U393" i="1"/>
  <c r="T368" i="1"/>
  <c r="S393" i="1"/>
  <c r="S388" i="1"/>
  <c r="S383" i="1"/>
  <c r="S378" i="1"/>
  <c r="S373" i="1"/>
  <c r="S368" i="1"/>
  <c r="S363" i="1"/>
  <c r="S357" i="1"/>
  <c r="S352" i="1"/>
  <c r="R393" i="1"/>
  <c r="R388" i="1"/>
  <c r="R383" i="1"/>
  <c r="R378" i="1"/>
  <c r="R373" i="1"/>
  <c r="R368" i="1"/>
  <c r="R363" i="1"/>
  <c r="R352" i="1"/>
  <c r="R357" i="1"/>
  <c r="L394" i="1"/>
  <c r="M394" i="1" s="1"/>
  <c r="L392" i="1"/>
  <c r="M392" i="1" s="1"/>
  <c r="L387" i="1"/>
  <c r="M387" i="1" s="1"/>
  <c r="L377" i="1"/>
  <c r="M377" i="1" s="1"/>
  <c r="L367" i="1"/>
  <c r="M367" i="1" s="1"/>
  <c r="L362" i="1"/>
  <c r="M362" i="1" s="1"/>
  <c r="L358" i="1"/>
  <c r="M358" i="1" s="1"/>
  <c r="L353" i="1"/>
  <c r="M353" i="1" s="1"/>
  <c r="L352" i="1"/>
  <c r="M352" i="1" s="1"/>
  <c r="M185" i="1"/>
  <c r="M184" i="1"/>
  <c r="M183" i="1"/>
  <c r="L113" i="1"/>
  <c r="M113" i="1" s="1"/>
  <c r="M112" i="1"/>
  <c r="L111" i="1"/>
  <c r="M111" i="1" s="1"/>
  <c r="L105" i="1"/>
  <c r="M105" i="1" s="1"/>
  <c r="L104" i="1"/>
  <c r="M104" i="1" s="1"/>
  <c r="L103" i="1"/>
  <c r="M103" i="1" s="1"/>
  <c r="L102" i="1"/>
  <c r="M102" i="1" s="1"/>
  <c r="Y813" i="1" l="1"/>
  <c r="AM813" i="1"/>
  <c r="L813" i="1"/>
  <c r="U813" i="1"/>
  <c r="AN809" i="1"/>
  <c r="AN813" i="1" s="1"/>
  <c r="R813" i="1"/>
  <c r="S813" i="1"/>
  <c r="AB813" i="1"/>
  <c r="T813" i="1"/>
  <c r="M809" i="1"/>
  <c r="M813" i="1" s="1"/>
  <c r="AE810" i="1"/>
  <c r="AF810" i="1" s="1"/>
  <c r="AR810" i="1" s="1"/>
  <c r="AT810" i="1" s="1"/>
  <c r="AU810" i="1" s="1"/>
  <c r="AS812" i="1"/>
  <c r="AE809" i="1"/>
  <c r="AE509" i="1"/>
  <c r="AF509" i="1" s="1"/>
  <c r="AR509" i="1" s="1"/>
  <c r="AE811" i="1"/>
  <c r="AF811" i="1" s="1"/>
  <c r="AR811" i="1" s="1"/>
  <c r="AT811" i="1" s="1"/>
  <c r="AU811" i="1" s="1"/>
  <c r="AE812" i="1"/>
  <c r="AF812" i="1" s="1"/>
  <c r="AR812" i="1" s="1"/>
  <c r="R508" i="1"/>
  <c r="AE506" i="1"/>
  <c r="AF506" i="1" s="1"/>
  <c r="AR506" i="1" s="1"/>
  <c r="T508" i="1"/>
  <c r="Y508" i="1"/>
  <c r="R513" i="1"/>
  <c r="L508" i="1"/>
  <c r="AQ505" i="1"/>
  <c r="S513" i="1"/>
  <c r="AQ512" i="1"/>
  <c r="T513" i="1"/>
  <c r="AE510" i="1"/>
  <c r="AF510" i="1" s="1"/>
  <c r="AR510" i="1" s="1"/>
  <c r="AE505" i="1"/>
  <c r="AF505" i="1" s="1"/>
  <c r="AR505" i="1" s="1"/>
  <c r="AE512" i="1"/>
  <c r="AF512" i="1" s="1"/>
  <c r="AR512" i="1" s="1"/>
  <c r="Y513" i="1"/>
  <c r="U508" i="1"/>
  <c r="AB513" i="1"/>
  <c r="AB508" i="1"/>
  <c r="AN510" i="1"/>
  <c r="AS510" i="1" s="1"/>
  <c r="AQ509" i="1"/>
  <c r="L513" i="1"/>
  <c r="U513" i="1"/>
  <c r="M510" i="1"/>
  <c r="AE511" i="1"/>
  <c r="AF511" i="1" s="1"/>
  <c r="AR511" i="1" s="1"/>
  <c r="AN509" i="1"/>
  <c r="M511" i="1"/>
  <c r="AQ511" i="1" s="1"/>
  <c r="AM513" i="1"/>
  <c r="AE504" i="1"/>
  <c r="AF504" i="1" s="1"/>
  <c r="M504" i="1"/>
  <c r="AQ504" i="1" s="1"/>
  <c r="AS507" i="1"/>
  <c r="AN504" i="1"/>
  <c r="AN508" i="1" s="1"/>
  <c r="M506" i="1"/>
  <c r="AQ506" i="1" s="1"/>
  <c r="AE507" i="1"/>
  <c r="AF507" i="1" s="1"/>
  <c r="AR507" i="1" s="1"/>
  <c r="AM508" i="1"/>
  <c r="AN513" i="1" l="1"/>
  <c r="AT812" i="1"/>
  <c r="AU812" i="1" s="1"/>
  <c r="AS504" i="1"/>
  <c r="AS508" i="1" s="1"/>
  <c r="AT505" i="1"/>
  <c r="AU505" i="1" s="1"/>
  <c r="AS809" i="1"/>
  <c r="AS813" i="1" s="1"/>
  <c r="AE813" i="1"/>
  <c r="AF809" i="1"/>
  <c r="AR809" i="1" s="1"/>
  <c r="AR813" i="1" s="1"/>
  <c r="AQ809" i="1"/>
  <c r="AT507" i="1"/>
  <c r="AU507" i="1" s="1"/>
  <c r="AT511" i="1"/>
  <c r="AU511" i="1" s="1"/>
  <c r="AE513" i="1"/>
  <c r="AT512" i="1"/>
  <c r="AU512" i="1" s="1"/>
  <c r="AT506" i="1"/>
  <c r="AU506" i="1" s="1"/>
  <c r="M513" i="1"/>
  <c r="M508" i="1"/>
  <c r="AF513" i="1"/>
  <c r="AR513" i="1"/>
  <c r="AQ510" i="1"/>
  <c r="AT510" i="1" s="1"/>
  <c r="AU510" i="1" s="1"/>
  <c r="AS509" i="1"/>
  <c r="AS513" i="1" s="1"/>
  <c r="AR504" i="1"/>
  <c r="AR508" i="1" s="1"/>
  <c r="AF508" i="1"/>
  <c r="AQ508" i="1"/>
  <c r="AE508" i="1"/>
  <c r="AF813" i="1" l="1"/>
  <c r="AT809" i="1"/>
  <c r="AQ813" i="1"/>
  <c r="AT509" i="1"/>
  <c r="AQ513" i="1"/>
  <c r="AT504" i="1"/>
  <c r="AT813" i="1" l="1"/>
  <c r="AU809" i="1"/>
  <c r="AU813" i="1" s="1"/>
  <c r="AU509" i="1"/>
  <c r="AU513" i="1" s="1"/>
  <c r="AT513" i="1"/>
  <c r="AU504" i="1"/>
  <c r="AU508" i="1" s="1"/>
  <c r="AT508" i="1"/>
  <c r="L58" i="1" l="1"/>
  <c r="M58" i="1" s="1"/>
  <c r="L57" i="1"/>
  <c r="M57" i="1" s="1"/>
  <c r="L56" i="1"/>
  <c r="M56" i="1" s="1"/>
  <c r="L53" i="1"/>
  <c r="M53" i="1" s="1"/>
  <c r="L52" i="1"/>
  <c r="M52" i="1" s="1"/>
  <c r="L51" i="1"/>
  <c r="M51" i="1" s="1"/>
  <c r="L47" i="1"/>
  <c r="M47" i="1" s="1"/>
  <c r="L46" i="1"/>
  <c r="M46" i="1" s="1"/>
  <c r="L40" i="1"/>
  <c r="M40" i="1" s="1"/>
  <c r="L39" i="1"/>
  <c r="M39" i="1" s="1"/>
  <c r="L38" i="1"/>
  <c r="M38" i="1" s="1"/>
  <c r="L37" i="1"/>
  <c r="M37" i="1" s="1"/>
  <c r="L12" i="1"/>
  <c r="AS49" i="1" l="1"/>
  <c r="AS48" i="1"/>
  <c r="AS47" i="1"/>
  <c r="AS46" i="1"/>
  <c r="AR49" i="1"/>
  <c r="AR48" i="1"/>
  <c r="AR47" i="1"/>
  <c r="AR46" i="1"/>
  <c r="AQ47" i="1"/>
  <c r="AQ46" i="1"/>
  <c r="L50" i="1"/>
  <c r="M49" i="1"/>
  <c r="AQ49" i="1" s="1"/>
  <c r="M48" i="1"/>
  <c r="AT945" i="1"/>
  <c r="AU945" i="1" s="1"/>
  <c r="AT946" i="1"/>
  <c r="AU946" i="1" s="1"/>
  <c r="AT49" i="1" l="1"/>
  <c r="M50" i="1"/>
  <c r="AT47" i="1"/>
  <c r="AU47" i="1" s="1"/>
  <c r="AT46" i="1"/>
  <c r="AQ48" i="1"/>
  <c r="AT48" i="1" s="1"/>
  <c r="AT50" i="1" l="1"/>
  <c r="AU46" i="1"/>
  <c r="AU50" i="1" s="1"/>
  <c r="AN946" i="1"/>
  <c r="AN945" i="1"/>
  <c r="AN641" i="1"/>
  <c r="AE946" i="1"/>
  <c r="AE945" i="1"/>
  <c r="AE778" i="1"/>
  <c r="AE772" i="1"/>
  <c r="AF772" i="1" l="1"/>
  <c r="AF946" i="1"/>
  <c r="AF945" i="1"/>
  <c r="N767" i="1" l="1"/>
  <c r="O767" i="1"/>
  <c r="P767" i="1"/>
  <c r="Q767" i="1"/>
  <c r="V767" i="1"/>
  <c r="W767" i="1"/>
  <c r="X767" i="1"/>
  <c r="Z767" i="1"/>
  <c r="AA767" i="1"/>
  <c r="AG767" i="1"/>
  <c r="AH767" i="1"/>
  <c r="AI767" i="1"/>
  <c r="AO767" i="1"/>
  <c r="N427" i="1"/>
  <c r="O427" i="1"/>
  <c r="P427" i="1"/>
  <c r="Q427" i="1"/>
  <c r="V427" i="1"/>
  <c r="W427" i="1"/>
  <c r="X427" i="1"/>
  <c r="Z427" i="1"/>
  <c r="AA427" i="1"/>
  <c r="AG427" i="1"/>
  <c r="AH427" i="1"/>
  <c r="AI427" i="1"/>
  <c r="AO427" i="1"/>
  <c r="N132" i="1"/>
  <c r="N131" i="1" s="1"/>
  <c r="O132" i="1"/>
  <c r="O131" i="1" s="1"/>
  <c r="P132" i="1"/>
  <c r="P131" i="1" s="1"/>
  <c r="Q132" i="1"/>
  <c r="Q131" i="1" s="1"/>
  <c r="V132" i="1"/>
  <c r="V131" i="1" s="1"/>
  <c r="W132" i="1"/>
  <c r="W131" i="1" s="1"/>
  <c r="X132" i="1"/>
  <c r="X131" i="1" s="1"/>
  <c r="Z132" i="1"/>
  <c r="Z131" i="1" s="1"/>
  <c r="AA132" i="1"/>
  <c r="AA131" i="1" s="1"/>
  <c r="AG132" i="1"/>
  <c r="AG131" i="1" s="1"/>
  <c r="AH132" i="1"/>
  <c r="AH131" i="1" s="1"/>
  <c r="AI132" i="1"/>
  <c r="AI131" i="1" s="1"/>
  <c r="AO132" i="1"/>
  <c r="AL362" i="12" l="1"/>
  <c r="AK362" i="12"/>
  <c r="AJ362" i="12"/>
  <c r="AD362" i="12"/>
  <c r="AC362" i="12"/>
  <c r="AM361" i="12"/>
  <c r="AB361" i="12"/>
  <c r="Y361" i="12"/>
  <c r="U361" i="12"/>
  <c r="T361" i="12"/>
  <c r="S361" i="12"/>
  <c r="R361" i="12"/>
  <c r="L361" i="12"/>
  <c r="M361" i="12" s="1"/>
  <c r="AM360" i="12"/>
  <c r="AB360" i="12"/>
  <c r="Y360" i="12"/>
  <c r="U360" i="12"/>
  <c r="T360" i="12"/>
  <c r="S360" i="12"/>
  <c r="R360" i="12"/>
  <c r="L360" i="12"/>
  <c r="M360" i="12" s="1"/>
  <c r="AM359" i="12"/>
  <c r="AB359" i="12"/>
  <c r="Y359" i="12"/>
  <c r="T359" i="12"/>
  <c r="L359" i="12"/>
  <c r="M359" i="12" s="1"/>
  <c r="AM358" i="12"/>
  <c r="AB358" i="12"/>
  <c r="AB362" i="12" s="1"/>
  <c r="Y358" i="12"/>
  <c r="U358" i="12"/>
  <c r="T358" i="12"/>
  <c r="S358" i="12"/>
  <c r="S362" i="12" s="1"/>
  <c r="R358" i="12"/>
  <c r="L358" i="12"/>
  <c r="AL357" i="12"/>
  <c r="AK357" i="12"/>
  <c r="AJ357" i="12"/>
  <c r="AD357" i="12"/>
  <c r="AC357" i="12"/>
  <c r="AM356" i="12"/>
  <c r="AB356" i="12"/>
  <c r="Y356" i="12"/>
  <c r="U356" i="12"/>
  <c r="T356" i="12"/>
  <c r="S356" i="12"/>
  <c r="R356" i="12"/>
  <c r="L356" i="12"/>
  <c r="M356" i="12" s="1"/>
  <c r="AM355" i="12"/>
  <c r="AB355" i="12"/>
  <c r="Y355" i="12"/>
  <c r="U355" i="12"/>
  <c r="T355" i="12"/>
  <c r="S355" i="12"/>
  <c r="R355" i="12"/>
  <c r="L355" i="12"/>
  <c r="M355" i="12" s="1"/>
  <c r="AM354" i="12"/>
  <c r="AB354" i="12"/>
  <c r="Y354" i="12"/>
  <c r="T354" i="12"/>
  <c r="L354" i="12"/>
  <c r="M354" i="12" s="1"/>
  <c r="AM353" i="12"/>
  <c r="AB353" i="12"/>
  <c r="Y353" i="12"/>
  <c r="U353" i="12"/>
  <c r="T353" i="12"/>
  <c r="S353" i="12"/>
  <c r="R353" i="12"/>
  <c r="L353" i="12"/>
  <c r="L357" i="12" s="1"/>
  <c r="AL352" i="12"/>
  <c r="AK352" i="12"/>
  <c r="AJ352" i="12"/>
  <c r="AD352" i="12"/>
  <c r="AC352" i="12"/>
  <c r="AM351" i="12"/>
  <c r="AB351" i="12"/>
  <c r="Y351" i="12"/>
  <c r="U351" i="12"/>
  <c r="T351" i="12"/>
  <c r="S351" i="12"/>
  <c r="R351" i="12"/>
  <c r="L351" i="12"/>
  <c r="M351" i="12" s="1"/>
  <c r="AM350" i="12"/>
  <c r="AB350" i="12"/>
  <c r="Y350" i="12"/>
  <c r="U350" i="12"/>
  <c r="T350" i="12"/>
  <c r="S350" i="12"/>
  <c r="R350" i="12"/>
  <c r="L350" i="12"/>
  <c r="M350" i="12" s="1"/>
  <c r="AM349" i="12"/>
  <c r="AB349" i="12"/>
  <c r="Y349" i="12"/>
  <c r="T349" i="12"/>
  <c r="L349" i="12"/>
  <c r="M349" i="12" s="1"/>
  <c r="AM348" i="12"/>
  <c r="AB348" i="12"/>
  <c r="AB352" i="12" s="1"/>
  <c r="Y348" i="12"/>
  <c r="U348" i="12"/>
  <c r="T348" i="12"/>
  <c r="S348" i="12"/>
  <c r="S352" i="12" s="1"/>
  <c r="R348" i="12"/>
  <c r="AL347" i="12"/>
  <c r="AK347" i="12"/>
  <c r="AJ347" i="12"/>
  <c r="AD347" i="12"/>
  <c r="AC347" i="12"/>
  <c r="AM346" i="12"/>
  <c r="AB346" i="12"/>
  <c r="Y346" i="12"/>
  <c r="U346" i="12"/>
  <c r="T346" i="12"/>
  <c r="S346" i="12"/>
  <c r="R346" i="12"/>
  <c r="L346" i="12"/>
  <c r="M346" i="12" s="1"/>
  <c r="AM345" i="12"/>
  <c r="AB345" i="12"/>
  <c r="Y345" i="12"/>
  <c r="U345" i="12"/>
  <c r="T345" i="12"/>
  <c r="S345" i="12"/>
  <c r="R345" i="12"/>
  <c r="L345" i="12"/>
  <c r="M345" i="12" s="1"/>
  <c r="AM344" i="12"/>
  <c r="AB344" i="12"/>
  <c r="Y344" i="12"/>
  <c r="U344" i="12"/>
  <c r="U347" i="12" s="1"/>
  <c r="T344" i="12"/>
  <c r="S344" i="12"/>
  <c r="S347" i="12" s="1"/>
  <c r="R344" i="12"/>
  <c r="R347" i="12" s="1"/>
  <c r="AM343" i="12"/>
  <c r="AB343" i="12"/>
  <c r="Y343" i="12"/>
  <c r="T343" i="12"/>
  <c r="AL396" i="1"/>
  <c r="AK396" i="1"/>
  <c r="AJ396" i="1"/>
  <c r="AD396" i="1"/>
  <c r="AC396" i="1"/>
  <c r="AM395" i="1"/>
  <c r="AN395" i="1" s="1"/>
  <c r="AB395" i="1"/>
  <c r="Y395" i="1"/>
  <c r="U395" i="1"/>
  <c r="T395" i="1"/>
  <c r="S395" i="1"/>
  <c r="R395" i="1"/>
  <c r="L395" i="1"/>
  <c r="M395" i="1" s="1"/>
  <c r="AM394" i="1"/>
  <c r="AN394" i="1" s="1"/>
  <c r="AB394" i="1"/>
  <c r="Y394" i="1"/>
  <c r="U394" i="1"/>
  <c r="T394" i="1"/>
  <c r="S394" i="1"/>
  <c r="R394" i="1"/>
  <c r="AM393" i="1"/>
  <c r="AN393" i="1" s="1"/>
  <c r="AB393" i="1"/>
  <c r="Y393" i="1"/>
  <c r="T393" i="1"/>
  <c r="L393" i="1"/>
  <c r="M393" i="1" s="1"/>
  <c r="AM392" i="1"/>
  <c r="AB392" i="1"/>
  <c r="Y392" i="1"/>
  <c r="U392" i="1"/>
  <c r="T392" i="1"/>
  <c r="S392" i="1"/>
  <c r="R392" i="1"/>
  <c r="AL391" i="1"/>
  <c r="AK391" i="1"/>
  <c r="AJ391" i="1"/>
  <c r="AD391" i="1"/>
  <c r="AC391" i="1"/>
  <c r="AM390" i="1"/>
  <c r="AN390" i="1" s="1"/>
  <c r="AB390" i="1"/>
  <c r="Y390" i="1"/>
  <c r="U390" i="1"/>
  <c r="T390" i="1"/>
  <c r="S390" i="1"/>
  <c r="R390" i="1"/>
  <c r="L390" i="1"/>
  <c r="M390" i="1" s="1"/>
  <c r="AM389" i="1"/>
  <c r="AN389" i="1" s="1"/>
  <c r="AB389" i="1"/>
  <c r="Y389" i="1"/>
  <c r="U389" i="1"/>
  <c r="T389" i="1"/>
  <c r="S389" i="1"/>
  <c r="R389" i="1"/>
  <c r="L389" i="1"/>
  <c r="M389" i="1" s="1"/>
  <c r="AM388" i="1"/>
  <c r="AN388" i="1" s="1"/>
  <c r="Y388" i="1"/>
  <c r="T388" i="1"/>
  <c r="L388" i="1"/>
  <c r="M388" i="1" s="1"/>
  <c r="AM387" i="1"/>
  <c r="AN387" i="1" s="1"/>
  <c r="AB387" i="1"/>
  <c r="Y387" i="1"/>
  <c r="U387" i="1"/>
  <c r="T387" i="1"/>
  <c r="S387" i="1"/>
  <c r="R387" i="1"/>
  <c r="AL386" i="1"/>
  <c r="AK386" i="1"/>
  <c r="AJ386" i="1"/>
  <c r="AD386" i="1"/>
  <c r="AC386" i="1"/>
  <c r="AM385" i="1"/>
  <c r="AN385" i="1" s="1"/>
  <c r="AB385" i="1"/>
  <c r="Y385" i="1"/>
  <c r="U385" i="1"/>
  <c r="T385" i="1"/>
  <c r="S385" i="1"/>
  <c r="R385" i="1"/>
  <c r="L385" i="1"/>
  <c r="M385" i="1" s="1"/>
  <c r="AM384" i="1"/>
  <c r="AN384" i="1" s="1"/>
  <c r="AB384" i="1"/>
  <c r="Y384" i="1"/>
  <c r="U384" i="1"/>
  <c r="T384" i="1"/>
  <c r="S384" i="1"/>
  <c r="R384" i="1"/>
  <c r="L384" i="1"/>
  <c r="M384" i="1" s="1"/>
  <c r="AM383" i="1"/>
  <c r="AN383" i="1" s="1"/>
  <c r="AB383" i="1"/>
  <c r="Y383" i="1"/>
  <c r="T383" i="1"/>
  <c r="L383" i="1"/>
  <c r="M383" i="1" s="1"/>
  <c r="AM382" i="1"/>
  <c r="AN382" i="1" s="1"/>
  <c r="Y382" i="1"/>
  <c r="U382" i="1"/>
  <c r="T382" i="1"/>
  <c r="S382" i="1"/>
  <c r="R382" i="1"/>
  <c r="L382" i="1"/>
  <c r="M382" i="1" s="1"/>
  <c r="AL381" i="1"/>
  <c r="AK381" i="1"/>
  <c r="AJ381" i="1"/>
  <c r="AD381" i="1"/>
  <c r="AC381" i="1"/>
  <c r="AM380" i="1"/>
  <c r="AN380" i="1" s="1"/>
  <c r="AB380" i="1"/>
  <c r="Y380" i="1"/>
  <c r="U380" i="1"/>
  <c r="T380" i="1"/>
  <c r="S380" i="1"/>
  <c r="R380" i="1"/>
  <c r="L380" i="1"/>
  <c r="M380" i="1" s="1"/>
  <c r="AM379" i="1"/>
  <c r="AN379" i="1" s="1"/>
  <c r="AB379" i="1"/>
  <c r="Y379" i="1"/>
  <c r="U379" i="1"/>
  <c r="T379" i="1"/>
  <c r="S379" i="1"/>
  <c r="R379" i="1"/>
  <c r="L379" i="1"/>
  <c r="M379" i="1" s="1"/>
  <c r="AM378" i="1"/>
  <c r="AN378" i="1" s="1"/>
  <c r="Y378" i="1"/>
  <c r="T378" i="1"/>
  <c r="L378" i="1"/>
  <c r="M378" i="1" s="1"/>
  <c r="AM377" i="1"/>
  <c r="AN377" i="1" s="1"/>
  <c r="AB377" i="1"/>
  <c r="Y377" i="1"/>
  <c r="U377" i="1"/>
  <c r="T377" i="1"/>
  <c r="S377" i="1"/>
  <c r="R377" i="1"/>
  <c r="AL376" i="1"/>
  <c r="AK376" i="1"/>
  <c r="AJ376" i="1"/>
  <c r="AD376" i="1"/>
  <c r="AC376" i="1"/>
  <c r="AM375" i="1"/>
  <c r="AN375" i="1" s="1"/>
  <c r="AB375" i="1"/>
  <c r="Y375" i="1"/>
  <c r="U375" i="1"/>
  <c r="T375" i="1"/>
  <c r="S375" i="1"/>
  <c r="R375" i="1"/>
  <c r="L375" i="1"/>
  <c r="M375" i="1" s="1"/>
  <c r="AM374" i="1"/>
  <c r="AN374" i="1" s="1"/>
  <c r="AB374" i="1"/>
  <c r="Y374" i="1"/>
  <c r="U374" i="1"/>
  <c r="T374" i="1"/>
  <c r="S374" i="1"/>
  <c r="R374" i="1"/>
  <c r="L374" i="1"/>
  <c r="M374" i="1" s="1"/>
  <c r="AM373" i="1"/>
  <c r="AN373" i="1" s="1"/>
  <c r="AB373" i="1"/>
  <c r="Y373" i="1"/>
  <c r="T373" i="1"/>
  <c r="L373" i="1"/>
  <c r="M373" i="1" s="1"/>
  <c r="AM372" i="1"/>
  <c r="AN372" i="1" s="1"/>
  <c r="Y372" i="1"/>
  <c r="U372" i="1"/>
  <c r="T372" i="1"/>
  <c r="S372" i="1"/>
  <c r="R372" i="1"/>
  <c r="L372" i="1"/>
  <c r="M372" i="1" s="1"/>
  <c r="AL371" i="1"/>
  <c r="AK371" i="1"/>
  <c r="AJ371" i="1"/>
  <c r="AD371" i="1"/>
  <c r="AC371" i="1"/>
  <c r="AM370" i="1"/>
  <c r="AN370" i="1" s="1"/>
  <c r="AB370" i="1"/>
  <c r="Y370" i="1"/>
  <c r="U370" i="1"/>
  <c r="T370" i="1"/>
  <c r="S370" i="1"/>
  <c r="R370" i="1"/>
  <c r="L370" i="1"/>
  <c r="M370" i="1" s="1"/>
  <c r="AM369" i="1"/>
  <c r="AN369" i="1" s="1"/>
  <c r="AB369" i="1"/>
  <c r="Y369" i="1"/>
  <c r="U369" i="1"/>
  <c r="T369" i="1"/>
  <c r="S369" i="1"/>
  <c r="R369" i="1"/>
  <c r="L369" i="1"/>
  <c r="M369" i="1" s="1"/>
  <c r="AM368" i="1"/>
  <c r="AN368" i="1" s="1"/>
  <c r="Y368" i="1"/>
  <c r="L368" i="1"/>
  <c r="M368" i="1" s="1"/>
  <c r="AM367" i="1"/>
  <c r="AN367" i="1" s="1"/>
  <c r="AB367" i="1"/>
  <c r="Y367" i="1"/>
  <c r="U367" i="1"/>
  <c r="T367" i="1"/>
  <c r="S367" i="1"/>
  <c r="R367" i="1"/>
  <c r="AL366" i="1"/>
  <c r="AK366" i="1"/>
  <c r="AJ366" i="1"/>
  <c r="AD366" i="1"/>
  <c r="AC366" i="1"/>
  <c r="AM365" i="1"/>
  <c r="AN365" i="1" s="1"/>
  <c r="AB365" i="1"/>
  <c r="Y365" i="1"/>
  <c r="U365" i="1"/>
  <c r="T365" i="1"/>
  <c r="S365" i="1"/>
  <c r="R365" i="1"/>
  <c r="L365" i="1"/>
  <c r="M365" i="1" s="1"/>
  <c r="AM364" i="1"/>
  <c r="AN364" i="1" s="1"/>
  <c r="AB364" i="1"/>
  <c r="Y364" i="1"/>
  <c r="U364" i="1"/>
  <c r="T364" i="1"/>
  <c r="S364" i="1"/>
  <c r="R364" i="1"/>
  <c r="L364" i="1"/>
  <c r="M364" i="1" s="1"/>
  <c r="AM363" i="1"/>
  <c r="AN363" i="1" s="1"/>
  <c r="Y363" i="1"/>
  <c r="T363" i="1"/>
  <c r="L363" i="1"/>
  <c r="M363" i="1" s="1"/>
  <c r="AM362" i="1"/>
  <c r="AB362" i="1"/>
  <c r="Y362" i="1"/>
  <c r="U362" i="1"/>
  <c r="T362" i="1"/>
  <c r="S362" i="1"/>
  <c r="R362" i="1"/>
  <c r="AL361" i="1"/>
  <c r="AK361" i="1"/>
  <c r="AJ361" i="1"/>
  <c r="AD361" i="1"/>
  <c r="AC361" i="1"/>
  <c r="AM360" i="1"/>
  <c r="AN360" i="1" s="1"/>
  <c r="AB360" i="1"/>
  <c r="Y360" i="1"/>
  <c r="U360" i="1"/>
  <c r="T360" i="1"/>
  <c r="S360" i="1"/>
  <c r="R360" i="1"/>
  <c r="L360" i="1"/>
  <c r="M360" i="1" s="1"/>
  <c r="AM359" i="1"/>
  <c r="AN359" i="1" s="1"/>
  <c r="AB359" i="1"/>
  <c r="Y359" i="1"/>
  <c r="U359" i="1"/>
  <c r="T359" i="1"/>
  <c r="S359" i="1"/>
  <c r="R359" i="1"/>
  <c r="L359" i="1"/>
  <c r="M359" i="1" s="1"/>
  <c r="AM358" i="1"/>
  <c r="AN358" i="1" s="1"/>
  <c r="AB358" i="1"/>
  <c r="Y358" i="1"/>
  <c r="U358" i="1"/>
  <c r="T358" i="1"/>
  <c r="S358" i="1"/>
  <c r="R358" i="1"/>
  <c r="AM357" i="1"/>
  <c r="Y357" i="1"/>
  <c r="T357" i="1"/>
  <c r="L357" i="1"/>
  <c r="M357" i="1" s="1"/>
  <c r="AL356" i="1"/>
  <c r="AK356" i="1"/>
  <c r="AJ356" i="1"/>
  <c r="AD356" i="1"/>
  <c r="AC356" i="1"/>
  <c r="AM355" i="1"/>
  <c r="AN355" i="1" s="1"/>
  <c r="AB355" i="1"/>
  <c r="Y355" i="1"/>
  <c r="U355" i="1"/>
  <c r="T355" i="1"/>
  <c r="S355" i="1"/>
  <c r="R355" i="1"/>
  <c r="L355" i="1"/>
  <c r="M355" i="1" s="1"/>
  <c r="AM354" i="1"/>
  <c r="AN354" i="1" s="1"/>
  <c r="AB354" i="1"/>
  <c r="Y354" i="1"/>
  <c r="U354" i="1"/>
  <c r="T354" i="1"/>
  <c r="S354" i="1"/>
  <c r="R354" i="1"/>
  <c r="L354" i="1"/>
  <c r="M354" i="1" s="1"/>
  <c r="AM353" i="1"/>
  <c r="AN353" i="1" s="1"/>
  <c r="AB353" i="1"/>
  <c r="Y353" i="1"/>
  <c r="U353" i="1"/>
  <c r="T353" i="1"/>
  <c r="S353" i="1"/>
  <c r="R353" i="1"/>
  <c r="AM352" i="1"/>
  <c r="AN352" i="1" s="1"/>
  <c r="AB352" i="1"/>
  <c r="Y352" i="1"/>
  <c r="T352" i="1"/>
  <c r="R362" i="12" l="1"/>
  <c r="M352" i="12"/>
  <c r="AN353" i="12"/>
  <c r="AS353" i="12" s="1"/>
  <c r="AB347" i="12"/>
  <c r="AN344" i="12"/>
  <c r="AS344" i="12" s="1"/>
  <c r="AN345" i="12"/>
  <c r="AS345" i="12" s="1"/>
  <c r="AN346" i="12"/>
  <c r="AS346" i="12" s="1"/>
  <c r="AN354" i="12"/>
  <c r="AS354" i="12" s="1"/>
  <c r="AN355" i="12"/>
  <c r="AS355" i="12" s="1"/>
  <c r="AN356" i="12"/>
  <c r="AS356" i="12" s="1"/>
  <c r="AE352" i="1"/>
  <c r="AF352" i="1" s="1"/>
  <c r="AM347" i="12"/>
  <c r="U352" i="12"/>
  <c r="AN349" i="12"/>
  <c r="AS349" i="12" s="1"/>
  <c r="AN350" i="12"/>
  <c r="AS350" i="12" s="1"/>
  <c r="AN351" i="12"/>
  <c r="AS351" i="12" s="1"/>
  <c r="L362" i="12"/>
  <c r="U362" i="12"/>
  <c r="AN359" i="12"/>
  <c r="AS359" i="12" s="1"/>
  <c r="AN360" i="12"/>
  <c r="AS360" i="12" s="1"/>
  <c r="AN361" i="12"/>
  <c r="AS361" i="12" s="1"/>
  <c r="Y362" i="12"/>
  <c r="Y352" i="12"/>
  <c r="T352" i="12"/>
  <c r="AM352" i="12"/>
  <c r="T362" i="12"/>
  <c r="AM362" i="12"/>
  <c r="AE354" i="1"/>
  <c r="AF354" i="1" s="1"/>
  <c r="T396" i="1"/>
  <c r="S396" i="1"/>
  <c r="Y356" i="1"/>
  <c r="T361" i="1"/>
  <c r="T366" i="1"/>
  <c r="T381" i="1"/>
  <c r="U391" i="1"/>
  <c r="Y396" i="1"/>
  <c r="AB396" i="1"/>
  <c r="U381" i="1"/>
  <c r="AE353" i="1"/>
  <c r="AF353" i="1" s="1"/>
  <c r="AE355" i="1"/>
  <c r="AF355" i="1" s="1"/>
  <c r="AE392" i="1"/>
  <c r="AF392" i="1" s="1"/>
  <c r="AE358" i="1"/>
  <c r="AF358" i="1" s="1"/>
  <c r="AE359" i="1"/>
  <c r="AF359" i="1" s="1"/>
  <c r="AE360" i="1"/>
  <c r="AF360" i="1" s="1"/>
  <c r="AE377" i="1"/>
  <c r="AF377" i="1" s="1"/>
  <c r="AE378" i="1"/>
  <c r="AF378" i="1" s="1"/>
  <c r="AE379" i="1"/>
  <c r="AF379" i="1" s="1"/>
  <c r="AE380" i="1"/>
  <c r="AF380" i="1" s="1"/>
  <c r="R352" i="12"/>
  <c r="Y347" i="12"/>
  <c r="AM361" i="1"/>
  <c r="AN357" i="1"/>
  <c r="AN361" i="1" s="1"/>
  <c r="AE367" i="1"/>
  <c r="AF367" i="1" s="1"/>
  <c r="AE368" i="1"/>
  <c r="AF368" i="1" s="1"/>
  <c r="AE369" i="1"/>
  <c r="AF369" i="1" s="1"/>
  <c r="AE370" i="1"/>
  <c r="AF370" i="1" s="1"/>
  <c r="AE387" i="1"/>
  <c r="AF387" i="1" s="1"/>
  <c r="AE388" i="1"/>
  <c r="AF388" i="1" s="1"/>
  <c r="AE389" i="1"/>
  <c r="AF389" i="1" s="1"/>
  <c r="AE390" i="1"/>
  <c r="AF390" i="1" s="1"/>
  <c r="AM366" i="1"/>
  <c r="AN362" i="1"/>
  <c r="AE372" i="1"/>
  <c r="AF372" i="1" s="1"/>
  <c r="AE373" i="1"/>
  <c r="AF373" i="1" s="1"/>
  <c r="AE374" i="1"/>
  <c r="AF374" i="1" s="1"/>
  <c r="AE375" i="1"/>
  <c r="AF375" i="1" s="1"/>
  <c r="AE393" i="1"/>
  <c r="AF393" i="1" s="1"/>
  <c r="AE394" i="1"/>
  <c r="AF394" i="1" s="1"/>
  <c r="AE395" i="1"/>
  <c r="AF395" i="1" s="1"/>
  <c r="AE357" i="1"/>
  <c r="AF357" i="1" s="1"/>
  <c r="AE362" i="1"/>
  <c r="AF362" i="1" s="1"/>
  <c r="AE363" i="1"/>
  <c r="AF363" i="1" s="1"/>
  <c r="AE364" i="1"/>
  <c r="AF364" i="1" s="1"/>
  <c r="AE365" i="1"/>
  <c r="AF365" i="1" s="1"/>
  <c r="AE382" i="1"/>
  <c r="AF382" i="1" s="1"/>
  <c r="AE383" i="1"/>
  <c r="AF383" i="1" s="1"/>
  <c r="AE384" i="1"/>
  <c r="AF384" i="1" s="1"/>
  <c r="AE385" i="1"/>
  <c r="AF385" i="1" s="1"/>
  <c r="AM396" i="1"/>
  <c r="AN392" i="1"/>
  <c r="AN396" i="1" s="1"/>
  <c r="R371" i="1"/>
  <c r="R356" i="1"/>
  <c r="M353" i="12"/>
  <c r="M357" i="12" s="1"/>
  <c r="U357" i="12"/>
  <c r="R396" i="1"/>
  <c r="R357" i="12"/>
  <c r="Y357" i="12"/>
  <c r="T357" i="12"/>
  <c r="AM357" i="12"/>
  <c r="S357" i="12"/>
  <c r="AE353" i="12"/>
  <c r="AF353" i="12" s="1"/>
  <c r="AR353" i="12" s="1"/>
  <c r="AE355" i="12"/>
  <c r="AF355" i="12" s="1"/>
  <c r="AR355" i="12" s="1"/>
  <c r="AE345" i="12"/>
  <c r="AE349" i="12"/>
  <c r="AF349" i="12" s="1"/>
  <c r="AR349" i="12" s="1"/>
  <c r="AE350" i="12"/>
  <c r="AF350" i="12" s="1"/>
  <c r="AR350" i="12" s="1"/>
  <c r="AE351" i="12"/>
  <c r="AF351" i="12" s="1"/>
  <c r="AR351" i="12" s="1"/>
  <c r="AE359" i="12"/>
  <c r="AF359" i="12" s="1"/>
  <c r="AR359" i="12" s="1"/>
  <c r="AE360" i="12"/>
  <c r="AF360" i="12" s="1"/>
  <c r="AR360" i="12" s="1"/>
  <c r="L347" i="12"/>
  <c r="T347" i="12"/>
  <c r="AE354" i="12"/>
  <c r="AF354" i="12" s="1"/>
  <c r="AR354" i="12" s="1"/>
  <c r="AE356" i="12"/>
  <c r="AF356" i="12" s="1"/>
  <c r="AR356" i="12" s="1"/>
  <c r="M347" i="12"/>
  <c r="AN343" i="12"/>
  <c r="AN347" i="12" s="1"/>
  <c r="AE344" i="12"/>
  <c r="AF344" i="12" s="1"/>
  <c r="AR344" i="12" s="1"/>
  <c r="AE346" i="12"/>
  <c r="AF346" i="12" s="1"/>
  <c r="AR346" i="12" s="1"/>
  <c r="AE361" i="12"/>
  <c r="AF361" i="12" s="1"/>
  <c r="AR361" i="12" s="1"/>
  <c r="AN381" i="1"/>
  <c r="S386" i="1"/>
  <c r="R361" i="1"/>
  <c r="Y361" i="1"/>
  <c r="S366" i="1"/>
  <c r="S371" i="1"/>
  <c r="AB371" i="1"/>
  <c r="R376" i="1"/>
  <c r="Y376" i="1"/>
  <c r="R386" i="1"/>
  <c r="Y386" i="1"/>
  <c r="L371" i="1"/>
  <c r="M371" i="1"/>
  <c r="T371" i="1"/>
  <c r="AM371" i="1"/>
  <c r="S376" i="1"/>
  <c r="AB376" i="1"/>
  <c r="R381" i="1"/>
  <c r="Y381" i="1"/>
  <c r="AM381" i="1"/>
  <c r="T386" i="1"/>
  <c r="AM386" i="1"/>
  <c r="R391" i="1"/>
  <c r="Y391" i="1"/>
  <c r="M366" i="1"/>
  <c r="U366" i="1"/>
  <c r="AN366" i="1"/>
  <c r="S356" i="1"/>
  <c r="AB356" i="1"/>
  <c r="S361" i="1"/>
  <c r="AB361" i="1"/>
  <c r="R366" i="1"/>
  <c r="Y366" i="1"/>
  <c r="U371" i="1"/>
  <c r="L376" i="1"/>
  <c r="T376" i="1"/>
  <c r="AM376" i="1"/>
  <c r="S381" i="1"/>
  <c r="AB381" i="1"/>
  <c r="U386" i="1"/>
  <c r="AN386" i="1"/>
  <c r="S391" i="1"/>
  <c r="M376" i="1"/>
  <c r="L391" i="1"/>
  <c r="M391" i="1"/>
  <c r="T391" i="1"/>
  <c r="AM391" i="1"/>
  <c r="T356" i="1"/>
  <c r="AM356" i="1"/>
  <c r="L356" i="1"/>
  <c r="M356" i="1"/>
  <c r="U361" i="1"/>
  <c r="M381" i="1"/>
  <c r="L396" i="1"/>
  <c r="M396" i="1"/>
  <c r="AE343" i="12"/>
  <c r="AN348" i="12"/>
  <c r="M358" i="12"/>
  <c r="M362" i="12" s="1"/>
  <c r="AE348" i="12"/>
  <c r="L352" i="12"/>
  <c r="AB357" i="12"/>
  <c r="AN358" i="12"/>
  <c r="AE358" i="12"/>
  <c r="M361" i="1"/>
  <c r="M386" i="1"/>
  <c r="U356" i="1"/>
  <c r="L361" i="1"/>
  <c r="AB366" i="1"/>
  <c r="Y371" i="1"/>
  <c r="U376" i="1"/>
  <c r="L381" i="1"/>
  <c r="AB386" i="1"/>
  <c r="U396" i="1"/>
  <c r="L366" i="1"/>
  <c r="AN371" i="1"/>
  <c r="L386" i="1"/>
  <c r="AN391" i="1"/>
  <c r="AB391" i="1"/>
  <c r="AN356" i="1"/>
  <c r="AN376" i="1"/>
  <c r="AN352" i="12" l="1"/>
  <c r="AN357" i="12"/>
  <c r="AN362" i="12"/>
  <c r="AR347" i="12"/>
  <c r="AS358" i="12"/>
  <c r="AS362" i="12" s="1"/>
  <c r="AS348" i="12"/>
  <c r="AS352" i="12" s="1"/>
  <c r="AS343" i="12"/>
  <c r="AS347" i="12" s="1"/>
  <c r="AS357" i="12"/>
  <c r="AR357" i="12"/>
  <c r="AE376" i="1"/>
  <c r="AE357" i="12"/>
  <c r="AF396" i="1"/>
  <c r="AF366" i="1"/>
  <c r="AF357" i="12"/>
  <c r="AF376" i="1"/>
  <c r="AE386" i="1"/>
  <c r="AE396" i="1"/>
  <c r="AE366" i="1"/>
  <c r="AF386" i="1"/>
  <c r="AF391" i="1"/>
  <c r="AF371" i="1"/>
  <c r="AF356" i="1"/>
  <c r="AE391" i="1"/>
  <c r="AE356" i="1"/>
  <c r="AE371" i="1"/>
  <c r="AE347" i="12"/>
  <c r="AF347" i="12"/>
  <c r="AE362" i="12"/>
  <c r="AF358" i="12"/>
  <c r="AE352" i="12"/>
  <c r="AF348" i="12"/>
  <c r="AE381" i="1"/>
  <c r="AF381" i="1"/>
  <c r="AE361" i="1"/>
  <c r="AF361" i="1"/>
  <c r="AS342" i="12" l="1"/>
  <c r="AF352" i="12"/>
  <c r="AR348" i="12"/>
  <c r="AR352" i="12" s="1"/>
  <c r="AR342" i="12" s="1"/>
  <c r="AF362" i="12"/>
  <c r="AR358" i="12"/>
  <c r="AR362" i="12" s="1"/>
  <c r="AL363" i="15"/>
  <c r="AK363" i="15"/>
  <c r="AJ363" i="15"/>
  <c r="AD363" i="15"/>
  <c r="AC363" i="15"/>
  <c r="AM362" i="15"/>
  <c r="AN362" i="15" s="1"/>
  <c r="AB362" i="15"/>
  <c r="Y362" i="15"/>
  <c r="U362" i="15"/>
  <c r="T362" i="15"/>
  <c r="S362" i="15"/>
  <c r="R362" i="15"/>
  <c r="L362" i="15"/>
  <c r="M362" i="15" s="1"/>
  <c r="AM361" i="15"/>
  <c r="AN361" i="15" s="1"/>
  <c r="AB361" i="15"/>
  <c r="Y361" i="15"/>
  <c r="U361" i="15"/>
  <c r="T361" i="15"/>
  <c r="S361" i="15"/>
  <c r="R361" i="15"/>
  <c r="L361" i="15"/>
  <c r="M361" i="15" s="1"/>
  <c r="AM360" i="15"/>
  <c r="AN360" i="15" s="1"/>
  <c r="AB360" i="15"/>
  <c r="Y360" i="15"/>
  <c r="T360" i="15"/>
  <c r="L360" i="15"/>
  <c r="M360" i="15" s="1"/>
  <c r="AM359" i="15"/>
  <c r="Y359" i="15"/>
  <c r="U359" i="15"/>
  <c r="U363" i="15" s="1"/>
  <c r="T359" i="15"/>
  <c r="S359" i="15"/>
  <c r="S363" i="15" s="1"/>
  <c r="R359" i="15"/>
  <c r="L359" i="15"/>
  <c r="AL358" i="15"/>
  <c r="AK358" i="15"/>
  <c r="AJ358" i="15"/>
  <c r="AD358" i="15"/>
  <c r="AC358" i="15"/>
  <c r="AM357" i="15"/>
  <c r="AN357" i="15" s="1"/>
  <c r="AB357" i="15"/>
  <c r="Y357" i="15"/>
  <c r="U357" i="15"/>
  <c r="T357" i="15"/>
  <c r="S357" i="15"/>
  <c r="R357" i="15"/>
  <c r="L357" i="15"/>
  <c r="M357" i="15" s="1"/>
  <c r="AM356" i="15"/>
  <c r="AN356" i="15" s="1"/>
  <c r="AB356" i="15"/>
  <c r="Y356" i="15"/>
  <c r="U356" i="15"/>
  <c r="T356" i="15"/>
  <c r="S356" i="15"/>
  <c r="R356" i="15"/>
  <c r="L356" i="15"/>
  <c r="M356" i="15" s="1"/>
  <c r="AM355" i="15"/>
  <c r="AN355" i="15" s="1"/>
  <c r="AB355" i="15"/>
  <c r="Y355" i="15"/>
  <c r="T355" i="15"/>
  <c r="L355" i="15"/>
  <c r="M355" i="15" s="1"/>
  <c r="AM354" i="15"/>
  <c r="AN354" i="15" s="1"/>
  <c r="Y354" i="15"/>
  <c r="U354" i="15"/>
  <c r="T354" i="15"/>
  <c r="S354" i="15"/>
  <c r="R354" i="15"/>
  <c r="L354" i="15"/>
  <c r="M354" i="15" s="1"/>
  <c r="AL353" i="15"/>
  <c r="AK353" i="15"/>
  <c r="AJ353" i="15"/>
  <c r="AD353" i="15"/>
  <c r="AC353" i="15"/>
  <c r="AM352" i="15"/>
  <c r="AN352" i="15" s="1"/>
  <c r="AB352" i="15"/>
  <c r="Y352" i="15"/>
  <c r="U352" i="15"/>
  <c r="T352" i="15"/>
  <c r="S352" i="15"/>
  <c r="R352" i="15"/>
  <c r="L352" i="15"/>
  <c r="M352" i="15" s="1"/>
  <c r="AM351" i="15"/>
  <c r="AN351" i="15" s="1"/>
  <c r="AB351" i="15"/>
  <c r="Y351" i="15"/>
  <c r="U351" i="15"/>
  <c r="T351" i="15"/>
  <c r="S351" i="15"/>
  <c r="R351" i="15"/>
  <c r="L351" i="15"/>
  <c r="M351" i="15" s="1"/>
  <c r="AM350" i="15"/>
  <c r="AN350" i="15" s="1"/>
  <c r="Y350" i="15"/>
  <c r="T350" i="15"/>
  <c r="L350" i="15"/>
  <c r="M350" i="15" s="1"/>
  <c r="M353" i="15" s="1"/>
  <c r="AM349" i="15"/>
  <c r="AM353" i="15" s="1"/>
  <c r="AB349" i="15"/>
  <c r="AB353" i="15" s="1"/>
  <c r="Y349" i="15"/>
  <c r="U349" i="15"/>
  <c r="U353" i="15" s="1"/>
  <c r="T349" i="15"/>
  <c r="S349" i="15"/>
  <c r="S353" i="15" s="1"/>
  <c r="R349" i="15"/>
  <c r="R353" i="15" s="1"/>
  <c r="AL348" i="15"/>
  <c r="AK348" i="15"/>
  <c r="AJ348" i="15"/>
  <c r="AD348" i="15"/>
  <c r="AC348" i="15"/>
  <c r="AM347" i="15"/>
  <c r="AN347" i="15" s="1"/>
  <c r="AB347" i="15"/>
  <c r="Y347" i="15"/>
  <c r="U347" i="15"/>
  <c r="T347" i="15"/>
  <c r="S347" i="15"/>
  <c r="R347" i="15"/>
  <c r="L347" i="15"/>
  <c r="M347" i="15" s="1"/>
  <c r="AM346" i="15"/>
  <c r="AN346" i="15" s="1"/>
  <c r="AB346" i="15"/>
  <c r="Y346" i="15"/>
  <c r="U346" i="15"/>
  <c r="T346" i="15"/>
  <c r="S346" i="15"/>
  <c r="R346" i="15"/>
  <c r="L346" i="15"/>
  <c r="M346" i="15" s="1"/>
  <c r="AM345" i="15"/>
  <c r="AN345" i="15" s="1"/>
  <c r="AB345" i="15"/>
  <c r="Y345" i="15"/>
  <c r="U345" i="15"/>
  <c r="U348" i="15" s="1"/>
  <c r="T345" i="15"/>
  <c r="S345" i="15"/>
  <c r="R345" i="15"/>
  <c r="R348" i="15" s="1"/>
  <c r="AM344" i="15"/>
  <c r="AB344" i="15"/>
  <c r="Y344" i="15"/>
  <c r="T344" i="15"/>
  <c r="S348" i="15"/>
  <c r="AL379" i="13"/>
  <c r="AK379" i="13"/>
  <c r="AJ379" i="13"/>
  <c r="AD379" i="13"/>
  <c r="AC379" i="13"/>
  <c r="AM378" i="13"/>
  <c r="AN378" i="13" s="1"/>
  <c r="AB378" i="13"/>
  <c r="Y378" i="13"/>
  <c r="U378" i="13"/>
  <c r="T378" i="13"/>
  <c r="S378" i="13"/>
  <c r="R378" i="13"/>
  <c r="L378" i="13"/>
  <c r="M378" i="13" s="1"/>
  <c r="AM377" i="13"/>
  <c r="AN377" i="13" s="1"/>
  <c r="AB377" i="13"/>
  <c r="Y377" i="13"/>
  <c r="U377" i="13"/>
  <c r="T377" i="13"/>
  <c r="S377" i="13"/>
  <c r="R377" i="13"/>
  <c r="L377" i="13"/>
  <c r="M377" i="13" s="1"/>
  <c r="AM376" i="13"/>
  <c r="AN376" i="13" s="1"/>
  <c r="AB376" i="13"/>
  <c r="AB379" i="13" s="1"/>
  <c r="Y376" i="13"/>
  <c r="T376" i="13"/>
  <c r="L376" i="13"/>
  <c r="M376" i="13" s="1"/>
  <c r="AM375" i="13"/>
  <c r="Y375" i="13"/>
  <c r="U375" i="13"/>
  <c r="U379" i="13" s="1"/>
  <c r="T375" i="13"/>
  <c r="S375" i="13"/>
  <c r="S379" i="13" s="1"/>
  <c r="R375" i="13"/>
  <c r="R379" i="13" s="1"/>
  <c r="L375" i="13"/>
  <c r="AL374" i="13"/>
  <c r="AK374" i="13"/>
  <c r="AJ374" i="13"/>
  <c r="AD374" i="13"/>
  <c r="AC374" i="13"/>
  <c r="AM373" i="13"/>
  <c r="AN373" i="13" s="1"/>
  <c r="AB373" i="13"/>
  <c r="Y373" i="13"/>
  <c r="U373" i="13"/>
  <c r="T373" i="13"/>
  <c r="S373" i="13"/>
  <c r="R373" i="13"/>
  <c r="L373" i="13"/>
  <c r="M373" i="13" s="1"/>
  <c r="AM372" i="13"/>
  <c r="AN372" i="13" s="1"/>
  <c r="AB372" i="13"/>
  <c r="Y372" i="13"/>
  <c r="U372" i="13"/>
  <c r="T372" i="13"/>
  <c r="S372" i="13"/>
  <c r="R372" i="13"/>
  <c r="L372" i="13"/>
  <c r="M372" i="13" s="1"/>
  <c r="AM371" i="13"/>
  <c r="AN371" i="13" s="1"/>
  <c r="Y371" i="13"/>
  <c r="T371" i="13"/>
  <c r="L371" i="13"/>
  <c r="M371" i="13" s="1"/>
  <c r="AM370" i="13"/>
  <c r="AN370" i="13" s="1"/>
  <c r="AB370" i="13"/>
  <c r="Y370" i="13"/>
  <c r="U370" i="13"/>
  <c r="T370" i="13"/>
  <c r="S370" i="13"/>
  <c r="R370" i="13"/>
  <c r="AL369" i="13"/>
  <c r="AK369" i="13"/>
  <c r="AJ369" i="13"/>
  <c r="AD369" i="13"/>
  <c r="AC369" i="13"/>
  <c r="AM368" i="13"/>
  <c r="AN368" i="13" s="1"/>
  <c r="AB368" i="13"/>
  <c r="Y368" i="13"/>
  <c r="U368" i="13"/>
  <c r="T368" i="13"/>
  <c r="S368" i="13"/>
  <c r="R368" i="13"/>
  <c r="L368" i="13"/>
  <c r="M368" i="13" s="1"/>
  <c r="AM367" i="13"/>
  <c r="AN367" i="13" s="1"/>
  <c r="AB367" i="13"/>
  <c r="Y367" i="13"/>
  <c r="U367" i="13"/>
  <c r="T367" i="13"/>
  <c r="S367" i="13"/>
  <c r="R367" i="13"/>
  <c r="L367" i="13"/>
  <c r="M367" i="13" s="1"/>
  <c r="AM366" i="13"/>
  <c r="AN366" i="13" s="1"/>
  <c r="AB366" i="13"/>
  <c r="AB369" i="13" s="1"/>
  <c r="Y366" i="13"/>
  <c r="T366" i="13"/>
  <c r="L366" i="13"/>
  <c r="M366" i="13" s="1"/>
  <c r="AM365" i="13"/>
  <c r="Y365" i="13"/>
  <c r="U365" i="13"/>
  <c r="T365" i="13"/>
  <c r="S365" i="13"/>
  <c r="R365" i="13"/>
  <c r="L365" i="13"/>
  <c r="M365" i="13" s="1"/>
  <c r="AL364" i="13"/>
  <c r="AK364" i="13"/>
  <c r="AJ364" i="13"/>
  <c r="AD364" i="13"/>
  <c r="AC364" i="13"/>
  <c r="AM363" i="13"/>
  <c r="AN363" i="13" s="1"/>
  <c r="AB363" i="13"/>
  <c r="Y363" i="13"/>
  <c r="U363" i="13"/>
  <c r="T363" i="13"/>
  <c r="S363" i="13"/>
  <c r="R363" i="13"/>
  <c r="L363" i="13"/>
  <c r="M363" i="13" s="1"/>
  <c r="AM362" i="13"/>
  <c r="AN362" i="13" s="1"/>
  <c r="AB362" i="13"/>
  <c r="Y362" i="13"/>
  <c r="U362" i="13"/>
  <c r="T362" i="13"/>
  <c r="S362" i="13"/>
  <c r="R362" i="13"/>
  <c r="L362" i="13"/>
  <c r="M362" i="13" s="1"/>
  <c r="AM361" i="13"/>
  <c r="AN361" i="13" s="1"/>
  <c r="Y361" i="13"/>
  <c r="AE361" i="13" s="1"/>
  <c r="L361" i="13"/>
  <c r="M361" i="13" s="1"/>
  <c r="AM360" i="13"/>
  <c r="AB360" i="13"/>
  <c r="Y360" i="13"/>
  <c r="U360" i="13"/>
  <c r="T360" i="13"/>
  <c r="S360" i="13"/>
  <c r="R360" i="13"/>
  <c r="AL359" i="13"/>
  <c r="AK359" i="13"/>
  <c r="AJ359" i="13"/>
  <c r="AD359" i="13"/>
  <c r="AC359" i="13"/>
  <c r="AM358" i="13"/>
  <c r="AN358" i="13" s="1"/>
  <c r="AB358" i="13"/>
  <c r="Y358" i="13"/>
  <c r="U358" i="13"/>
  <c r="T358" i="13"/>
  <c r="S358" i="13"/>
  <c r="R358" i="13"/>
  <c r="L358" i="13"/>
  <c r="M358" i="13" s="1"/>
  <c r="AM357" i="13"/>
  <c r="AN357" i="13" s="1"/>
  <c r="AB357" i="13"/>
  <c r="Y357" i="13"/>
  <c r="U357" i="13"/>
  <c r="T357" i="13"/>
  <c r="S357" i="13"/>
  <c r="R357" i="13"/>
  <c r="L357" i="13"/>
  <c r="M357" i="13" s="1"/>
  <c r="AM356" i="13"/>
  <c r="AN356" i="13" s="1"/>
  <c r="Y356" i="13"/>
  <c r="AE356" i="13" s="1"/>
  <c r="L356" i="13"/>
  <c r="M356" i="13" s="1"/>
  <c r="AM355" i="13"/>
  <c r="AB355" i="13"/>
  <c r="Y355" i="13"/>
  <c r="U355" i="13"/>
  <c r="T355" i="13"/>
  <c r="S355" i="13"/>
  <c r="R355" i="13"/>
  <c r="AL354" i="13"/>
  <c r="AK354" i="13"/>
  <c r="AJ354" i="13"/>
  <c r="AD354" i="13"/>
  <c r="AC354" i="13"/>
  <c r="AM353" i="13"/>
  <c r="AN353" i="13" s="1"/>
  <c r="AB353" i="13"/>
  <c r="Y353" i="13"/>
  <c r="U353" i="13"/>
  <c r="T353" i="13"/>
  <c r="S353" i="13"/>
  <c r="R353" i="13"/>
  <c r="L353" i="13"/>
  <c r="M353" i="13" s="1"/>
  <c r="AM352" i="13"/>
  <c r="AN352" i="13" s="1"/>
  <c r="AB352" i="13"/>
  <c r="Y352" i="13"/>
  <c r="U352" i="13"/>
  <c r="T352" i="13"/>
  <c r="S352" i="13"/>
  <c r="R352" i="13"/>
  <c r="L352" i="13"/>
  <c r="M352" i="13" s="1"/>
  <c r="AM351" i="13"/>
  <c r="AN351" i="13" s="1"/>
  <c r="AB351" i="13"/>
  <c r="Y351" i="13"/>
  <c r="U351" i="13"/>
  <c r="T351" i="13"/>
  <c r="S351" i="13"/>
  <c r="R351" i="13"/>
  <c r="AM350" i="13"/>
  <c r="AN350" i="13" s="1"/>
  <c r="Y350" i="13"/>
  <c r="AE350" i="13" s="1"/>
  <c r="L350" i="13"/>
  <c r="AL349" i="13"/>
  <c r="AK349" i="13"/>
  <c r="AJ349" i="13"/>
  <c r="AD349" i="13"/>
  <c r="AC349" i="13"/>
  <c r="AM348" i="13"/>
  <c r="AN348" i="13" s="1"/>
  <c r="AB348" i="13"/>
  <c r="Y348" i="13"/>
  <c r="U348" i="13"/>
  <c r="T348" i="13"/>
  <c r="S348" i="13"/>
  <c r="R348" i="13"/>
  <c r="L348" i="13"/>
  <c r="M348" i="13" s="1"/>
  <c r="AM347" i="13"/>
  <c r="AN347" i="13" s="1"/>
  <c r="AB347" i="13"/>
  <c r="Y347" i="13"/>
  <c r="U347" i="13"/>
  <c r="T347" i="13"/>
  <c r="S347" i="13"/>
  <c r="R347" i="13"/>
  <c r="L347" i="13"/>
  <c r="M347" i="13" s="1"/>
  <c r="AM346" i="13"/>
  <c r="AN346" i="13" s="1"/>
  <c r="AB346" i="13"/>
  <c r="Y346" i="13"/>
  <c r="U346" i="13"/>
  <c r="U349" i="13" s="1"/>
  <c r="T346" i="13"/>
  <c r="S346" i="13"/>
  <c r="S349" i="13" s="1"/>
  <c r="R346" i="13"/>
  <c r="R349" i="13" s="1"/>
  <c r="AM345" i="13"/>
  <c r="AN345" i="13" s="1"/>
  <c r="AB345" i="13"/>
  <c r="Y345" i="13"/>
  <c r="T345" i="13"/>
  <c r="AL364" i="14"/>
  <c r="AK364" i="14"/>
  <c r="AJ364" i="14"/>
  <c r="AD364" i="14"/>
  <c r="AC364" i="14"/>
  <c r="AM363" i="14"/>
  <c r="AN363" i="14" s="1"/>
  <c r="AB363" i="14"/>
  <c r="Y363" i="14"/>
  <c r="U363" i="14"/>
  <c r="T363" i="14"/>
  <c r="S363" i="14"/>
  <c r="R363" i="14"/>
  <c r="L363" i="14"/>
  <c r="M363" i="14" s="1"/>
  <c r="AM362" i="14"/>
  <c r="AN362" i="14" s="1"/>
  <c r="AB362" i="14"/>
  <c r="Y362" i="14"/>
  <c r="U362" i="14"/>
  <c r="T362" i="14"/>
  <c r="S362" i="14"/>
  <c r="R362" i="14"/>
  <c r="L362" i="14"/>
  <c r="M362" i="14" s="1"/>
  <c r="AM361" i="14"/>
  <c r="AN361" i="14" s="1"/>
  <c r="AB361" i="14"/>
  <c r="AB364" i="14" s="1"/>
  <c r="Y361" i="14"/>
  <c r="T361" i="14"/>
  <c r="L361" i="14"/>
  <c r="M361" i="14" s="1"/>
  <c r="AM360" i="14"/>
  <c r="Y360" i="14"/>
  <c r="U360" i="14"/>
  <c r="T360" i="14"/>
  <c r="S360" i="14"/>
  <c r="S364" i="14" s="1"/>
  <c r="R360" i="14"/>
  <c r="R364" i="14" s="1"/>
  <c r="L360" i="14"/>
  <c r="AL359" i="14"/>
  <c r="AK359" i="14"/>
  <c r="AJ359" i="14"/>
  <c r="AD359" i="14"/>
  <c r="AC359" i="14"/>
  <c r="AM358" i="14"/>
  <c r="AN358" i="14" s="1"/>
  <c r="AB358" i="14"/>
  <c r="Y358" i="14"/>
  <c r="U358" i="14"/>
  <c r="T358" i="14"/>
  <c r="S358" i="14"/>
  <c r="R358" i="14"/>
  <c r="L358" i="14"/>
  <c r="M358" i="14" s="1"/>
  <c r="AM357" i="14"/>
  <c r="AN357" i="14" s="1"/>
  <c r="AB357" i="14"/>
  <c r="Y357" i="14"/>
  <c r="U357" i="14"/>
  <c r="T357" i="14"/>
  <c r="S357" i="14"/>
  <c r="R357" i="14"/>
  <c r="L357" i="14"/>
  <c r="M357" i="14" s="1"/>
  <c r="AM356" i="14"/>
  <c r="AN356" i="14" s="1"/>
  <c r="AB356" i="14"/>
  <c r="Y356" i="14"/>
  <c r="T356" i="14"/>
  <c r="L356" i="14"/>
  <c r="M356" i="14" s="1"/>
  <c r="AM355" i="14"/>
  <c r="Y355" i="14"/>
  <c r="U355" i="14"/>
  <c r="U359" i="14" s="1"/>
  <c r="T355" i="14"/>
  <c r="S355" i="14"/>
  <c r="R355" i="14"/>
  <c r="L355" i="14"/>
  <c r="AL354" i="14"/>
  <c r="AK354" i="14"/>
  <c r="AJ354" i="14"/>
  <c r="AD354" i="14"/>
  <c r="AC354" i="14"/>
  <c r="AM353" i="14"/>
  <c r="AN353" i="14" s="1"/>
  <c r="AB353" i="14"/>
  <c r="Y353" i="14"/>
  <c r="U353" i="14"/>
  <c r="T353" i="14"/>
  <c r="S353" i="14"/>
  <c r="R353" i="14"/>
  <c r="L353" i="14"/>
  <c r="M353" i="14" s="1"/>
  <c r="AM352" i="14"/>
  <c r="AN352" i="14" s="1"/>
  <c r="AB352" i="14"/>
  <c r="Y352" i="14"/>
  <c r="U352" i="14"/>
  <c r="T352" i="14"/>
  <c r="S352" i="14"/>
  <c r="R352" i="14"/>
  <c r="L352" i="14"/>
  <c r="M352" i="14" s="1"/>
  <c r="AM351" i="14"/>
  <c r="AN351" i="14" s="1"/>
  <c r="Y351" i="14"/>
  <c r="T351" i="14"/>
  <c r="L351" i="14"/>
  <c r="M351" i="14" s="1"/>
  <c r="AM350" i="14"/>
  <c r="AM354" i="14" s="1"/>
  <c r="AB350" i="14"/>
  <c r="Y350" i="14"/>
  <c r="U350" i="14"/>
  <c r="U354" i="14" s="1"/>
  <c r="T350" i="14"/>
  <c r="S350" i="14"/>
  <c r="S354" i="14" s="1"/>
  <c r="R350" i="14"/>
  <c r="R354" i="14" s="1"/>
  <c r="M354" i="14"/>
  <c r="AL349" i="14"/>
  <c r="AK349" i="14"/>
  <c r="AJ349" i="14"/>
  <c r="AD349" i="14"/>
  <c r="AC349" i="14"/>
  <c r="AM348" i="14"/>
  <c r="AN348" i="14" s="1"/>
  <c r="AB348" i="14"/>
  <c r="Y348" i="14"/>
  <c r="U348" i="14"/>
  <c r="T348" i="14"/>
  <c r="S348" i="14"/>
  <c r="R348" i="14"/>
  <c r="L348" i="14"/>
  <c r="M348" i="14" s="1"/>
  <c r="AM347" i="14"/>
  <c r="AN347" i="14" s="1"/>
  <c r="AB347" i="14"/>
  <c r="Y347" i="14"/>
  <c r="U347" i="14"/>
  <c r="T347" i="14"/>
  <c r="S347" i="14"/>
  <c r="R347" i="14"/>
  <c r="L347" i="14"/>
  <c r="M347" i="14" s="1"/>
  <c r="AM346" i="14"/>
  <c r="AN346" i="14" s="1"/>
  <c r="AB346" i="14"/>
  <c r="Y346" i="14"/>
  <c r="U346" i="14"/>
  <c r="U349" i="14" s="1"/>
  <c r="T346" i="14"/>
  <c r="S346" i="14"/>
  <c r="S349" i="14" s="1"/>
  <c r="R346" i="14"/>
  <c r="R349" i="14" s="1"/>
  <c r="AM345" i="14"/>
  <c r="AB345" i="14"/>
  <c r="Y345" i="14"/>
  <c r="T345" i="14"/>
  <c r="AL387" i="12"/>
  <c r="AK387" i="12"/>
  <c r="AJ387" i="12"/>
  <c r="AD387" i="12"/>
  <c r="AC387" i="12"/>
  <c r="AM386" i="12"/>
  <c r="AB386" i="12"/>
  <c r="Y386" i="12"/>
  <c r="T386" i="12"/>
  <c r="S386" i="12"/>
  <c r="R386" i="12"/>
  <c r="L386" i="12"/>
  <c r="M386" i="12" s="1"/>
  <c r="AM385" i="12"/>
  <c r="AB385" i="12"/>
  <c r="Y385" i="12"/>
  <c r="T385" i="12"/>
  <c r="S385" i="12"/>
  <c r="R385" i="12"/>
  <c r="L385" i="12"/>
  <c r="M385" i="12" s="1"/>
  <c r="AM384" i="12"/>
  <c r="AB384" i="12"/>
  <c r="Y384" i="12"/>
  <c r="T384" i="12"/>
  <c r="S384" i="12"/>
  <c r="R384" i="12"/>
  <c r="L384" i="12"/>
  <c r="M384" i="12" s="1"/>
  <c r="AM383" i="12"/>
  <c r="AB383" i="12"/>
  <c r="Y383" i="12"/>
  <c r="T383" i="12"/>
  <c r="S383" i="12"/>
  <c r="R383" i="12"/>
  <c r="L383" i="12"/>
  <c r="AL382" i="12"/>
  <c r="AK382" i="12"/>
  <c r="AJ382" i="12"/>
  <c r="AD382" i="12"/>
  <c r="AC382" i="12"/>
  <c r="AM381" i="12"/>
  <c r="AB381" i="12"/>
  <c r="Y381" i="12"/>
  <c r="T381" i="12"/>
  <c r="S381" i="12"/>
  <c r="R381" i="12"/>
  <c r="L381" i="12"/>
  <c r="M381" i="12" s="1"/>
  <c r="AM380" i="12"/>
  <c r="AB380" i="12"/>
  <c r="Y380" i="12"/>
  <c r="T380" i="12"/>
  <c r="S380" i="12"/>
  <c r="R380" i="12"/>
  <c r="L380" i="12"/>
  <c r="M380" i="12" s="1"/>
  <c r="AM379" i="12"/>
  <c r="AB379" i="12"/>
  <c r="Y379" i="12"/>
  <c r="T379" i="12"/>
  <c r="S379" i="12"/>
  <c r="R379" i="12"/>
  <c r="L379" i="12"/>
  <c r="M379" i="12" s="1"/>
  <c r="AM378" i="12"/>
  <c r="AB378" i="12"/>
  <c r="Y378" i="12"/>
  <c r="T378" i="12"/>
  <c r="S378" i="12"/>
  <c r="R378" i="12"/>
  <c r="L378" i="12"/>
  <c r="M378" i="12" s="1"/>
  <c r="AL377" i="12"/>
  <c r="AK377" i="12"/>
  <c r="AJ377" i="12"/>
  <c r="AD377" i="12"/>
  <c r="AC377" i="12"/>
  <c r="AM376" i="12"/>
  <c r="AB376" i="12"/>
  <c r="Y376" i="12"/>
  <c r="T376" i="12"/>
  <c r="S376" i="12"/>
  <c r="R376" i="12"/>
  <c r="L376" i="12"/>
  <c r="M376" i="12" s="1"/>
  <c r="AM375" i="12"/>
  <c r="AB375" i="12"/>
  <c r="Y375" i="12"/>
  <c r="T375" i="12"/>
  <c r="S375" i="12"/>
  <c r="R375" i="12"/>
  <c r="L375" i="12"/>
  <c r="M375" i="12" s="1"/>
  <c r="AM374" i="12"/>
  <c r="AB374" i="12"/>
  <c r="Y374" i="12"/>
  <c r="T374" i="12"/>
  <c r="S374" i="12"/>
  <c r="R374" i="12"/>
  <c r="L374" i="12"/>
  <c r="M374" i="12" s="1"/>
  <c r="AM373" i="12"/>
  <c r="AB373" i="12"/>
  <c r="Y373" i="12"/>
  <c r="T373" i="12"/>
  <c r="S373" i="12"/>
  <c r="R373" i="12"/>
  <c r="L373" i="12"/>
  <c r="M373" i="12" s="1"/>
  <c r="AL372" i="12"/>
  <c r="AK372" i="12"/>
  <c r="AJ372" i="12"/>
  <c r="AD372" i="12"/>
  <c r="AC372" i="12"/>
  <c r="AM371" i="12"/>
  <c r="AB371" i="12"/>
  <c r="Y371" i="12"/>
  <c r="T371" i="12"/>
  <c r="S371" i="12"/>
  <c r="R371" i="12"/>
  <c r="L371" i="12"/>
  <c r="M371" i="12" s="1"/>
  <c r="AM370" i="12"/>
  <c r="AB370" i="12"/>
  <c r="Y370" i="12"/>
  <c r="T370" i="12"/>
  <c r="S370" i="12"/>
  <c r="R370" i="12"/>
  <c r="L370" i="12"/>
  <c r="M370" i="12" s="1"/>
  <c r="AM369" i="12"/>
  <c r="AB369" i="12"/>
  <c r="Y369" i="12"/>
  <c r="T369" i="12"/>
  <c r="S369" i="12"/>
  <c r="R369" i="12"/>
  <c r="L369" i="12"/>
  <c r="M369" i="12" s="1"/>
  <c r="AM368" i="12"/>
  <c r="AB368" i="12"/>
  <c r="Y368" i="12"/>
  <c r="U368" i="12"/>
  <c r="T368" i="12"/>
  <c r="S368" i="12"/>
  <c r="R368" i="12"/>
  <c r="L368" i="12"/>
  <c r="AL367" i="12"/>
  <c r="AK367" i="12"/>
  <c r="AJ367" i="12"/>
  <c r="AD367" i="12"/>
  <c r="AC367" i="12"/>
  <c r="AM366" i="12"/>
  <c r="AB366" i="12"/>
  <c r="Y366" i="12"/>
  <c r="U366" i="12"/>
  <c r="T366" i="12"/>
  <c r="S366" i="12"/>
  <c r="R366" i="12"/>
  <c r="L366" i="12"/>
  <c r="M366" i="12" s="1"/>
  <c r="AM365" i="12"/>
  <c r="AB365" i="12"/>
  <c r="Y365" i="12"/>
  <c r="U365" i="12"/>
  <c r="T365" i="12"/>
  <c r="S365" i="12"/>
  <c r="R365" i="12"/>
  <c r="L365" i="12"/>
  <c r="M365" i="12" s="1"/>
  <c r="AM364" i="12"/>
  <c r="AB364" i="12"/>
  <c r="Y364" i="12"/>
  <c r="T364" i="12"/>
  <c r="L364" i="12"/>
  <c r="M364" i="12" s="1"/>
  <c r="AM363" i="12"/>
  <c r="AB363" i="12"/>
  <c r="Y363" i="12"/>
  <c r="U363" i="12"/>
  <c r="T363" i="12"/>
  <c r="S363" i="12"/>
  <c r="R363" i="12"/>
  <c r="L363" i="12"/>
  <c r="T354" i="14" l="1"/>
  <c r="T359" i="14"/>
  <c r="Y349" i="13"/>
  <c r="AM359" i="13"/>
  <c r="AB363" i="15"/>
  <c r="S369" i="13"/>
  <c r="Y354" i="14"/>
  <c r="L359" i="14"/>
  <c r="T353" i="15"/>
  <c r="AE351" i="14"/>
  <c r="AF351" i="14" s="1"/>
  <c r="L364" i="14"/>
  <c r="L348" i="15"/>
  <c r="AM359" i="14"/>
  <c r="T349" i="13"/>
  <c r="AM369" i="13"/>
  <c r="L379" i="13"/>
  <c r="AM363" i="15"/>
  <c r="AM379" i="13"/>
  <c r="AE350" i="15"/>
  <c r="AF350" i="15" s="1"/>
  <c r="AN371" i="12"/>
  <c r="AS371" i="12" s="1"/>
  <c r="AN373" i="12"/>
  <c r="AS373" i="12" s="1"/>
  <c r="AN379" i="12"/>
  <c r="AS379" i="12" s="1"/>
  <c r="AN385" i="12"/>
  <c r="AS385" i="12" s="1"/>
  <c r="T364" i="14"/>
  <c r="AN370" i="12"/>
  <c r="AS370" i="12" s="1"/>
  <c r="AN376" i="12"/>
  <c r="AS376" i="12" s="1"/>
  <c r="AN384" i="12"/>
  <c r="AS384" i="12" s="1"/>
  <c r="AN364" i="12"/>
  <c r="AS364" i="12" s="1"/>
  <c r="AN365" i="12"/>
  <c r="AS365" i="12" s="1"/>
  <c r="AN366" i="12"/>
  <c r="AS366" i="12" s="1"/>
  <c r="AN369" i="12"/>
  <c r="AS369" i="12" s="1"/>
  <c r="AN375" i="12"/>
  <c r="AS375" i="12" s="1"/>
  <c r="AN381" i="12"/>
  <c r="AS381" i="12" s="1"/>
  <c r="AN383" i="12"/>
  <c r="AS383" i="12" s="1"/>
  <c r="AE371" i="13"/>
  <c r="AF371" i="13" s="1"/>
  <c r="Y348" i="15"/>
  <c r="AN374" i="12"/>
  <c r="AS374" i="12" s="1"/>
  <c r="AN380" i="12"/>
  <c r="AS380" i="12" s="1"/>
  <c r="AN386" i="12"/>
  <c r="AS386" i="12" s="1"/>
  <c r="L349" i="13"/>
  <c r="L363" i="15"/>
  <c r="T349" i="14"/>
  <c r="T363" i="15"/>
  <c r="AM364" i="14"/>
  <c r="AB349" i="14"/>
  <c r="AE345" i="14"/>
  <c r="AF345" i="14" s="1"/>
  <c r="AE352" i="14"/>
  <c r="AF352" i="14" s="1"/>
  <c r="AE355" i="14"/>
  <c r="AF355" i="14" s="1"/>
  <c r="AB349" i="13"/>
  <c r="AE345" i="13"/>
  <c r="AE362" i="13"/>
  <c r="AF362" i="13" s="1"/>
  <c r="AE365" i="13"/>
  <c r="AE356" i="14"/>
  <c r="Y364" i="14"/>
  <c r="AE360" i="14"/>
  <c r="AE357" i="13"/>
  <c r="AF357" i="13" s="1"/>
  <c r="T379" i="13"/>
  <c r="AE376" i="13"/>
  <c r="AF376" i="13" s="1"/>
  <c r="AE346" i="15"/>
  <c r="AF346" i="15" s="1"/>
  <c r="Y353" i="15"/>
  <c r="AE360" i="15"/>
  <c r="L349" i="14"/>
  <c r="AE366" i="13"/>
  <c r="AF366" i="13" s="1"/>
  <c r="AB348" i="15"/>
  <c r="AE344" i="15"/>
  <c r="AE351" i="15"/>
  <c r="AF351" i="15" s="1"/>
  <c r="AE354" i="15"/>
  <c r="AF354" i="15" s="1"/>
  <c r="AE346" i="14"/>
  <c r="AF346" i="14" s="1"/>
  <c r="AE347" i="14"/>
  <c r="AE361" i="14"/>
  <c r="AF361" i="14" s="1"/>
  <c r="AE347" i="13"/>
  <c r="AF347" i="13" s="1"/>
  <c r="AE372" i="13"/>
  <c r="AF372" i="13" s="1"/>
  <c r="AE375" i="13"/>
  <c r="AM348" i="15"/>
  <c r="AE355" i="15"/>
  <c r="AF355" i="15" s="1"/>
  <c r="Y363" i="15"/>
  <c r="AE359" i="15"/>
  <c r="AB354" i="14"/>
  <c r="R387" i="12"/>
  <c r="T367" i="12"/>
  <c r="AM372" i="12"/>
  <c r="U364" i="14"/>
  <c r="R377" i="12"/>
  <c r="AM367" i="12"/>
  <c r="U358" i="15"/>
  <c r="AN354" i="13"/>
  <c r="AM349" i="14"/>
  <c r="AN349" i="13"/>
  <c r="AM364" i="13"/>
  <c r="Y367" i="12"/>
  <c r="T377" i="12"/>
  <c r="Y382" i="12"/>
  <c r="T387" i="12"/>
  <c r="AM374" i="13"/>
  <c r="R363" i="15"/>
  <c r="R382" i="12"/>
  <c r="AE379" i="12"/>
  <c r="AF379" i="12" s="1"/>
  <c r="AR379" i="12" s="1"/>
  <c r="AM354" i="13"/>
  <c r="M374" i="13"/>
  <c r="U374" i="13"/>
  <c r="AN374" i="13"/>
  <c r="L358" i="15"/>
  <c r="M382" i="12"/>
  <c r="S372" i="12"/>
  <c r="AE362" i="14"/>
  <c r="AF362" i="14" s="1"/>
  <c r="L354" i="13"/>
  <c r="U354" i="13"/>
  <c r="T359" i="13"/>
  <c r="AF356" i="13"/>
  <c r="S364" i="13"/>
  <c r="AB364" i="13"/>
  <c r="L367" i="12"/>
  <c r="U367" i="12"/>
  <c r="S382" i="12"/>
  <c r="AM382" i="12"/>
  <c r="L387" i="12"/>
  <c r="U364" i="13"/>
  <c r="R374" i="13"/>
  <c r="Y374" i="13"/>
  <c r="T358" i="15"/>
  <c r="AM358" i="15"/>
  <c r="R372" i="12"/>
  <c r="Y372" i="12"/>
  <c r="AN377" i="12"/>
  <c r="AE374" i="12"/>
  <c r="AF374" i="12" s="1"/>
  <c r="AR374" i="12" s="1"/>
  <c r="T382" i="12"/>
  <c r="T354" i="13"/>
  <c r="S367" i="12"/>
  <c r="AE363" i="12"/>
  <c r="L372" i="12"/>
  <c r="AN368" i="12"/>
  <c r="AE369" i="12"/>
  <c r="AF369" i="12" s="1"/>
  <c r="AR369" i="12" s="1"/>
  <c r="S377" i="12"/>
  <c r="AM377" i="12"/>
  <c r="AE378" i="12"/>
  <c r="AF378" i="12" s="1"/>
  <c r="AR378" i="12" s="1"/>
  <c r="AE381" i="12"/>
  <c r="AF381" i="12" s="1"/>
  <c r="AR381" i="12" s="1"/>
  <c r="M383" i="12"/>
  <c r="Y387" i="12"/>
  <c r="AE386" i="12"/>
  <c r="AF386" i="12" s="1"/>
  <c r="AR386" i="12" s="1"/>
  <c r="S359" i="14"/>
  <c r="AE357" i="14"/>
  <c r="AF357" i="14" s="1"/>
  <c r="S354" i="13"/>
  <c r="AB354" i="13"/>
  <c r="AE351" i="13"/>
  <c r="AF351" i="13" s="1"/>
  <c r="S359" i="13"/>
  <c r="AB359" i="13"/>
  <c r="R364" i="13"/>
  <c r="Y364" i="13"/>
  <c r="R369" i="13"/>
  <c r="Y369" i="13"/>
  <c r="AE373" i="13"/>
  <c r="AF373" i="13" s="1"/>
  <c r="AF344" i="15"/>
  <c r="R358" i="15"/>
  <c r="Y358" i="15"/>
  <c r="AE362" i="15"/>
  <c r="AF362" i="15" s="1"/>
  <c r="AE383" i="12"/>
  <c r="AF383" i="12" s="1"/>
  <c r="AR383" i="12" s="1"/>
  <c r="AF347" i="14"/>
  <c r="AE348" i="14"/>
  <c r="AF348" i="14" s="1"/>
  <c r="AE353" i="14"/>
  <c r="AF353" i="14" s="1"/>
  <c r="AE346" i="13"/>
  <c r="AF346" i="13" s="1"/>
  <c r="AE348" i="13"/>
  <c r="AF348" i="13" s="1"/>
  <c r="AF375" i="13"/>
  <c r="AE378" i="13"/>
  <c r="AF378" i="13" s="1"/>
  <c r="S358" i="15"/>
  <c r="AE356" i="15"/>
  <c r="AF356" i="15" s="1"/>
  <c r="M363" i="12"/>
  <c r="M367" i="12" s="1"/>
  <c r="AN363" i="12"/>
  <c r="AE364" i="12"/>
  <c r="AF364" i="12" s="1"/>
  <c r="AR364" i="12" s="1"/>
  <c r="AE365" i="12"/>
  <c r="AF365" i="12" s="1"/>
  <c r="AR365" i="12" s="1"/>
  <c r="AE366" i="12"/>
  <c r="AF366" i="12" s="1"/>
  <c r="AR366" i="12" s="1"/>
  <c r="AE368" i="12"/>
  <c r="AF368" i="12" s="1"/>
  <c r="AR368" i="12" s="1"/>
  <c r="AE370" i="12"/>
  <c r="AF370" i="12" s="1"/>
  <c r="AR370" i="12" s="1"/>
  <c r="AE371" i="12"/>
  <c r="AF371" i="12" s="1"/>
  <c r="AR371" i="12" s="1"/>
  <c r="M377" i="12"/>
  <c r="Y377" i="12"/>
  <c r="AE375" i="12"/>
  <c r="AF375" i="12" s="1"/>
  <c r="AR375" i="12" s="1"/>
  <c r="AE376" i="12"/>
  <c r="AF376" i="12" s="1"/>
  <c r="AR376" i="12" s="1"/>
  <c r="L382" i="12"/>
  <c r="AN378" i="12"/>
  <c r="AE380" i="12"/>
  <c r="AF380" i="12" s="1"/>
  <c r="AR380" i="12" s="1"/>
  <c r="S387" i="12"/>
  <c r="AM387" i="12"/>
  <c r="AE384" i="12"/>
  <c r="AF384" i="12" s="1"/>
  <c r="AR384" i="12" s="1"/>
  <c r="AE385" i="12"/>
  <c r="AF385" i="12" s="1"/>
  <c r="AR385" i="12" s="1"/>
  <c r="M355" i="14"/>
  <c r="M359" i="14" s="1"/>
  <c r="AN355" i="14"/>
  <c r="AN359" i="14" s="1"/>
  <c r="AF356" i="14"/>
  <c r="AE358" i="14"/>
  <c r="AF358" i="14" s="1"/>
  <c r="M350" i="13"/>
  <c r="M354" i="13" s="1"/>
  <c r="AE352" i="13"/>
  <c r="AF352" i="13" s="1"/>
  <c r="AE353" i="13"/>
  <c r="AF353" i="13" s="1"/>
  <c r="L359" i="13"/>
  <c r="U359" i="13"/>
  <c r="AE358" i="13"/>
  <c r="AF358" i="13" s="1"/>
  <c r="L364" i="13"/>
  <c r="T364" i="13"/>
  <c r="AF361" i="13"/>
  <c r="AE363" i="13"/>
  <c r="AF363" i="13" s="1"/>
  <c r="L369" i="13"/>
  <c r="T369" i="13"/>
  <c r="AE367" i="13"/>
  <c r="AF367" i="13" s="1"/>
  <c r="S374" i="13"/>
  <c r="AE370" i="13"/>
  <c r="AF370" i="13" s="1"/>
  <c r="AE345" i="15"/>
  <c r="AF345" i="15" s="1"/>
  <c r="AE347" i="15"/>
  <c r="AF347" i="15" s="1"/>
  <c r="AE352" i="15"/>
  <c r="AF352" i="15" s="1"/>
  <c r="AF360" i="15"/>
  <c r="AE361" i="15"/>
  <c r="AF361" i="15" s="1"/>
  <c r="R367" i="12"/>
  <c r="T372" i="12"/>
  <c r="AE373" i="12"/>
  <c r="AF373" i="12" s="1"/>
  <c r="AR373" i="12" s="1"/>
  <c r="R359" i="14"/>
  <c r="Y359" i="14"/>
  <c r="AE363" i="14"/>
  <c r="AF363" i="14" s="1"/>
  <c r="R354" i="13"/>
  <c r="Y354" i="13"/>
  <c r="R359" i="13"/>
  <c r="Y359" i="13"/>
  <c r="M364" i="13"/>
  <c r="M369" i="13"/>
  <c r="U369" i="13"/>
  <c r="AE368" i="13"/>
  <c r="AF368" i="13" s="1"/>
  <c r="L374" i="13"/>
  <c r="T374" i="13"/>
  <c r="AE377" i="13"/>
  <c r="AF377" i="13" s="1"/>
  <c r="M358" i="15"/>
  <c r="AN358" i="15"/>
  <c r="AE357" i="15"/>
  <c r="AF357" i="15" s="1"/>
  <c r="M348" i="15"/>
  <c r="T348" i="15"/>
  <c r="AN349" i="15"/>
  <c r="AN353" i="15" s="1"/>
  <c r="M359" i="15"/>
  <c r="M363" i="15" s="1"/>
  <c r="AE349" i="15"/>
  <c r="L353" i="15"/>
  <c r="AB358" i="15"/>
  <c r="AN344" i="15"/>
  <c r="AN348" i="15" s="1"/>
  <c r="AN359" i="15"/>
  <c r="AN363" i="15" s="1"/>
  <c r="AM349" i="13"/>
  <c r="M359" i="13"/>
  <c r="AE360" i="13"/>
  <c r="AN365" i="13"/>
  <c r="AN369" i="13" s="1"/>
  <c r="M375" i="13"/>
  <c r="M379" i="13" s="1"/>
  <c r="M349" i="13"/>
  <c r="AB374" i="13"/>
  <c r="Y379" i="13"/>
  <c r="AN355" i="13"/>
  <c r="AN359" i="13" s="1"/>
  <c r="AN375" i="13"/>
  <c r="AN379" i="13" s="1"/>
  <c r="AE355" i="13"/>
  <c r="AN360" i="13"/>
  <c r="AN364" i="13" s="1"/>
  <c r="M349" i="14"/>
  <c r="AN350" i="14"/>
  <c r="AN354" i="14" s="1"/>
  <c r="M360" i="14"/>
  <c r="M364" i="14" s="1"/>
  <c r="AE350" i="14"/>
  <c r="L354" i="14"/>
  <c r="AB359" i="14"/>
  <c r="AN345" i="14"/>
  <c r="AN349" i="14" s="1"/>
  <c r="Y349" i="14"/>
  <c r="AN360" i="14"/>
  <c r="AN364" i="14" s="1"/>
  <c r="AF363" i="12"/>
  <c r="AR363" i="12" s="1"/>
  <c r="M387" i="12"/>
  <c r="M368" i="12"/>
  <c r="M372" i="12" s="1"/>
  <c r="L377" i="12"/>
  <c r="AB367" i="12"/>
  <c r="AB372" i="12"/>
  <c r="AB377" i="12"/>
  <c r="AB382" i="12"/>
  <c r="AB387" i="12"/>
  <c r="AN372" i="12" l="1"/>
  <c r="AR367" i="12"/>
  <c r="AN387" i="12"/>
  <c r="AR377" i="12"/>
  <c r="AN382" i="12"/>
  <c r="AN367" i="12"/>
  <c r="AR382" i="12"/>
  <c r="AS377" i="12"/>
  <c r="AR387" i="12"/>
  <c r="AS387" i="12"/>
  <c r="AS378" i="12"/>
  <c r="AS382" i="12" s="1"/>
  <c r="AS368" i="12"/>
  <c r="AS372" i="12" s="1"/>
  <c r="AS363" i="12"/>
  <c r="AS367" i="12" s="1"/>
  <c r="AR372" i="12"/>
  <c r="AF349" i="14"/>
  <c r="AF367" i="12"/>
  <c r="AF382" i="12"/>
  <c r="AE382" i="12"/>
  <c r="AF379" i="13"/>
  <c r="AF358" i="15"/>
  <c r="AE379" i="13"/>
  <c r="AE348" i="15"/>
  <c r="AF387" i="12"/>
  <c r="AE387" i="12"/>
  <c r="AE377" i="12"/>
  <c r="AF377" i="12"/>
  <c r="AE372" i="12"/>
  <c r="AF372" i="12"/>
  <c r="AE349" i="14"/>
  <c r="AE374" i="13"/>
  <c r="AE359" i="14"/>
  <c r="AF374" i="13"/>
  <c r="AE367" i="12"/>
  <c r="AF359" i="14"/>
  <c r="AF348" i="15"/>
  <c r="AE358" i="15"/>
  <c r="AE353" i="15"/>
  <c r="AF349" i="15"/>
  <c r="AF353" i="15" s="1"/>
  <c r="AE363" i="15"/>
  <c r="AF359" i="15"/>
  <c r="AF363" i="15" s="1"/>
  <c r="AE349" i="13"/>
  <c r="AF345" i="13"/>
  <c r="AF349" i="13" s="1"/>
  <c r="AE369" i="13"/>
  <c r="AF365" i="13"/>
  <c r="AF369" i="13" s="1"/>
  <c r="AE364" i="13"/>
  <c r="AF360" i="13"/>
  <c r="AF364" i="13" s="1"/>
  <c r="AF350" i="13"/>
  <c r="AF354" i="13" s="1"/>
  <c r="AE354" i="13"/>
  <c r="AE359" i="13"/>
  <c r="AF355" i="13"/>
  <c r="AF359" i="13" s="1"/>
  <c r="AE354" i="14"/>
  <c r="AF350" i="14"/>
  <c r="AF354" i="14" s="1"/>
  <c r="AE364" i="14"/>
  <c r="AF360" i="14"/>
  <c r="AF364" i="14" s="1"/>
  <c r="AL856" i="15" l="1"/>
  <c r="AK856" i="15"/>
  <c r="AJ856" i="15"/>
  <c r="AD856" i="15"/>
  <c r="AC856" i="15"/>
  <c r="AM855" i="15"/>
  <c r="AN855" i="15" s="1"/>
  <c r="AB855" i="15"/>
  <c r="Y855" i="15"/>
  <c r="U855" i="15"/>
  <c r="T855" i="15"/>
  <c r="S855" i="15"/>
  <c r="R855" i="15"/>
  <c r="L855" i="15"/>
  <c r="M855" i="15" s="1"/>
  <c r="AM854" i="15"/>
  <c r="AN854" i="15" s="1"/>
  <c r="AB854" i="15"/>
  <c r="Y854" i="15"/>
  <c r="U854" i="15"/>
  <c r="T854" i="15"/>
  <c r="S854" i="15"/>
  <c r="R854" i="15"/>
  <c r="L854" i="15"/>
  <c r="M854" i="15" s="1"/>
  <c r="AM853" i="15"/>
  <c r="AN853" i="15" s="1"/>
  <c r="AB853" i="15"/>
  <c r="Y853" i="15"/>
  <c r="U853" i="15"/>
  <c r="T853" i="15"/>
  <c r="S853" i="15"/>
  <c r="R853" i="15"/>
  <c r="AM852" i="15"/>
  <c r="AB852" i="15"/>
  <c r="Y852" i="15"/>
  <c r="U852" i="15"/>
  <c r="T852" i="15"/>
  <c r="S852" i="15"/>
  <c r="R852" i="15"/>
  <c r="AL800" i="15"/>
  <c r="AK800" i="15"/>
  <c r="AJ800" i="15"/>
  <c r="AD800" i="15"/>
  <c r="AC800" i="15"/>
  <c r="AM799" i="15"/>
  <c r="AN799" i="15" s="1"/>
  <c r="AB799" i="15"/>
  <c r="Y799" i="15"/>
  <c r="U799" i="15"/>
  <c r="T799" i="15"/>
  <c r="S799" i="15"/>
  <c r="R799" i="15"/>
  <c r="L799" i="15"/>
  <c r="M799" i="15" s="1"/>
  <c r="AM798" i="15"/>
  <c r="AN798" i="15" s="1"/>
  <c r="AB798" i="15"/>
  <c r="Y798" i="15"/>
  <c r="U798" i="15"/>
  <c r="T798" i="15"/>
  <c r="S798" i="15"/>
  <c r="R798" i="15"/>
  <c r="L798" i="15"/>
  <c r="M798" i="15" s="1"/>
  <c r="AM797" i="15"/>
  <c r="AN797" i="15" s="1"/>
  <c r="AB797" i="15"/>
  <c r="Y797" i="15"/>
  <c r="U797" i="15"/>
  <c r="T797" i="15"/>
  <c r="S797" i="15"/>
  <c r="R797" i="15"/>
  <c r="M797" i="15"/>
  <c r="AM796" i="15"/>
  <c r="AM800" i="15" s="1"/>
  <c r="AB796" i="15"/>
  <c r="AB800" i="15" s="1"/>
  <c r="Y796" i="15"/>
  <c r="Y800" i="15" s="1"/>
  <c r="U796" i="15"/>
  <c r="U800" i="15" s="1"/>
  <c r="T796" i="15"/>
  <c r="T800" i="15" s="1"/>
  <c r="S796" i="15"/>
  <c r="S800" i="15" s="1"/>
  <c r="R796" i="15"/>
  <c r="R800" i="15" s="1"/>
  <c r="L800" i="15"/>
  <c r="AL785" i="15"/>
  <c r="AK785" i="15"/>
  <c r="AJ785" i="15"/>
  <c r="AD785" i="15"/>
  <c r="AC785" i="15"/>
  <c r="AM784" i="15"/>
  <c r="AN784" i="15" s="1"/>
  <c r="AB784" i="15"/>
  <c r="Y784" i="15"/>
  <c r="U784" i="15"/>
  <c r="T784" i="15"/>
  <c r="S784" i="15"/>
  <c r="R784" i="15"/>
  <c r="L784" i="15"/>
  <c r="M784" i="15" s="1"/>
  <c r="AM783" i="15"/>
  <c r="AN783" i="15" s="1"/>
  <c r="Y783" i="15"/>
  <c r="U783" i="15"/>
  <c r="T783" i="15"/>
  <c r="S783" i="15"/>
  <c r="R783" i="15"/>
  <c r="L783" i="15"/>
  <c r="M783" i="15" s="1"/>
  <c r="AM782" i="15"/>
  <c r="AN782" i="15" s="1"/>
  <c r="AB782" i="15"/>
  <c r="Y782" i="15"/>
  <c r="U782" i="15"/>
  <c r="T782" i="15"/>
  <c r="S782" i="15"/>
  <c r="R782" i="15"/>
  <c r="AM781" i="15"/>
  <c r="AB781" i="15"/>
  <c r="Y781" i="15"/>
  <c r="U781" i="15"/>
  <c r="T781" i="15"/>
  <c r="S781" i="15"/>
  <c r="R781" i="15"/>
  <c r="AL480" i="15"/>
  <c r="AK480" i="15"/>
  <c r="AJ480" i="15"/>
  <c r="AD480" i="15"/>
  <c r="AC480" i="15"/>
  <c r="AM479" i="15"/>
  <c r="AN479" i="15" s="1"/>
  <c r="AB479" i="15"/>
  <c r="Y479" i="15"/>
  <c r="U479" i="15"/>
  <c r="T479" i="15"/>
  <c r="S479" i="15"/>
  <c r="R479" i="15"/>
  <c r="L479" i="15"/>
  <c r="M479" i="15" s="1"/>
  <c r="AM478" i="15"/>
  <c r="AN478" i="15" s="1"/>
  <c r="AB478" i="15"/>
  <c r="Y478" i="15"/>
  <c r="U478" i="15"/>
  <c r="T478" i="15"/>
  <c r="S478" i="15"/>
  <c r="R478" i="15"/>
  <c r="AM477" i="15"/>
  <c r="AN477" i="15" s="1"/>
  <c r="AB477" i="15"/>
  <c r="Y477" i="15"/>
  <c r="U477" i="15"/>
  <c r="T477" i="15"/>
  <c r="S477" i="15"/>
  <c r="R477" i="15"/>
  <c r="AM476" i="15"/>
  <c r="AB476" i="15"/>
  <c r="Y476" i="15"/>
  <c r="U476" i="15"/>
  <c r="T476" i="15"/>
  <c r="S476" i="15"/>
  <c r="R476" i="15"/>
  <c r="AL450" i="15"/>
  <c r="AK450" i="15"/>
  <c r="AJ450" i="15"/>
  <c r="AD450" i="15"/>
  <c r="AC450" i="15"/>
  <c r="AM449" i="15"/>
  <c r="AN449" i="15" s="1"/>
  <c r="AB449" i="15"/>
  <c r="Y449" i="15"/>
  <c r="U449" i="15"/>
  <c r="T449" i="15"/>
  <c r="S449" i="15"/>
  <c r="R449" i="15"/>
  <c r="L449" i="15"/>
  <c r="M449" i="15" s="1"/>
  <c r="AM448" i="15"/>
  <c r="AN448" i="15" s="1"/>
  <c r="AB448" i="15"/>
  <c r="Y448" i="15"/>
  <c r="U448" i="15"/>
  <c r="T448" i="15"/>
  <c r="S448" i="15"/>
  <c r="R448" i="15"/>
  <c r="AM447" i="15"/>
  <c r="AN447" i="15" s="1"/>
  <c r="AB447" i="15"/>
  <c r="Y447" i="15"/>
  <c r="U447" i="15"/>
  <c r="T447" i="15"/>
  <c r="S447" i="15"/>
  <c r="R447" i="15"/>
  <c r="AM446" i="15"/>
  <c r="AB446" i="15"/>
  <c r="Y446" i="15"/>
  <c r="U446" i="15"/>
  <c r="T446" i="15"/>
  <c r="S446" i="15"/>
  <c r="R446" i="15"/>
  <c r="L450" i="15"/>
  <c r="AL312" i="15"/>
  <c r="AK312" i="15"/>
  <c r="AJ312" i="15"/>
  <c r="AD312" i="15"/>
  <c r="AC312" i="15"/>
  <c r="AM311" i="15"/>
  <c r="AN311" i="15" s="1"/>
  <c r="AB311" i="15"/>
  <c r="Y311" i="15"/>
  <c r="U311" i="15"/>
  <c r="T311" i="15"/>
  <c r="S311" i="15"/>
  <c r="R311" i="15"/>
  <c r="L311" i="15"/>
  <c r="M311" i="15" s="1"/>
  <c r="AM310" i="15"/>
  <c r="AN310" i="15" s="1"/>
  <c r="AB310" i="15"/>
  <c r="Y310" i="15"/>
  <c r="U310" i="15"/>
  <c r="T310" i="15"/>
  <c r="S310" i="15"/>
  <c r="R310" i="15"/>
  <c r="AM309" i="15"/>
  <c r="AN309" i="15" s="1"/>
  <c r="AB309" i="15"/>
  <c r="Y309" i="15"/>
  <c r="U309" i="15"/>
  <c r="T309" i="15"/>
  <c r="S309" i="15"/>
  <c r="R309" i="15"/>
  <c r="AM308" i="15"/>
  <c r="AB308" i="15"/>
  <c r="Y308" i="15"/>
  <c r="U308" i="15"/>
  <c r="T308" i="15"/>
  <c r="S308" i="15"/>
  <c r="R308" i="15"/>
  <c r="AL194" i="15"/>
  <c r="AK194" i="15"/>
  <c r="AJ194" i="15"/>
  <c r="AD194" i="15"/>
  <c r="AC194" i="15"/>
  <c r="AM193" i="15"/>
  <c r="AN193" i="15" s="1"/>
  <c r="AB193" i="15"/>
  <c r="Y193" i="15"/>
  <c r="U193" i="15"/>
  <c r="T193" i="15"/>
  <c r="S193" i="15"/>
  <c r="R193" i="15"/>
  <c r="L193" i="15"/>
  <c r="M193" i="15" s="1"/>
  <c r="AM192" i="15"/>
  <c r="AN192" i="15" s="1"/>
  <c r="AB192" i="15"/>
  <c r="Y192" i="15"/>
  <c r="U192" i="15"/>
  <c r="T192" i="15"/>
  <c r="S192" i="15"/>
  <c r="R192" i="15"/>
  <c r="AM191" i="15"/>
  <c r="AN191" i="15" s="1"/>
  <c r="AB191" i="15"/>
  <c r="Y191" i="15"/>
  <c r="U191" i="15"/>
  <c r="T191" i="15"/>
  <c r="S191" i="15"/>
  <c r="R191" i="15"/>
  <c r="AM190" i="15"/>
  <c r="AB190" i="15"/>
  <c r="Y190" i="15"/>
  <c r="U190" i="15"/>
  <c r="T190" i="15"/>
  <c r="S190" i="15"/>
  <c r="R190" i="15"/>
  <c r="AL184" i="15"/>
  <c r="AK184" i="15"/>
  <c r="AJ184" i="15"/>
  <c r="AD184" i="15"/>
  <c r="AC184" i="15"/>
  <c r="AM183" i="15"/>
  <c r="AN183" i="15" s="1"/>
  <c r="AB183" i="15"/>
  <c r="Y183" i="15"/>
  <c r="U183" i="15"/>
  <c r="T183" i="15"/>
  <c r="S183" i="15"/>
  <c r="R183" i="15"/>
  <c r="AM182" i="15"/>
  <c r="AN182" i="15" s="1"/>
  <c r="AB182" i="15"/>
  <c r="Y182" i="15"/>
  <c r="U182" i="15"/>
  <c r="T182" i="15"/>
  <c r="S182" i="15"/>
  <c r="R182" i="15"/>
  <c r="AM181" i="15"/>
  <c r="AN181" i="15" s="1"/>
  <c r="AB181" i="15"/>
  <c r="Y181" i="15"/>
  <c r="U181" i="15"/>
  <c r="T181" i="15"/>
  <c r="S181" i="15"/>
  <c r="R181" i="15"/>
  <c r="AM180" i="15"/>
  <c r="AB180" i="15"/>
  <c r="Y180" i="15"/>
  <c r="U180" i="15"/>
  <c r="T180" i="15"/>
  <c r="S180" i="15"/>
  <c r="R180" i="15"/>
  <c r="L184" i="15"/>
  <c r="AL99" i="15"/>
  <c r="AK99" i="15"/>
  <c r="AJ99" i="15"/>
  <c r="AD99" i="15"/>
  <c r="AC99" i="15"/>
  <c r="AM98" i="15"/>
  <c r="AN98" i="15" s="1"/>
  <c r="AB98" i="15"/>
  <c r="Y98" i="15"/>
  <c r="U98" i="15"/>
  <c r="T98" i="15"/>
  <c r="S98" i="15"/>
  <c r="R98" i="15"/>
  <c r="L98" i="15"/>
  <c r="M98" i="15" s="1"/>
  <c r="AM97" i="15"/>
  <c r="AN97" i="15" s="1"/>
  <c r="AB97" i="15"/>
  <c r="Y97" i="15"/>
  <c r="U97" i="15"/>
  <c r="T97" i="15"/>
  <c r="S97" i="15"/>
  <c r="R97" i="15"/>
  <c r="L97" i="15"/>
  <c r="M97" i="15" s="1"/>
  <c r="AM96" i="15"/>
  <c r="AN96" i="15" s="1"/>
  <c r="AB96" i="15"/>
  <c r="Y96" i="15"/>
  <c r="U96" i="15"/>
  <c r="T96" i="15"/>
  <c r="S96" i="15"/>
  <c r="R96" i="15"/>
  <c r="AM95" i="15"/>
  <c r="AB95" i="15"/>
  <c r="Y95" i="15"/>
  <c r="U95" i="15"/>
  <c r="T95" i="15"/>
  <c r="S95" i="15"/>
  <c r="R95" i="15"/>
  <c r="M941" i="14"/>
  <c r="M942" i="14"/>
  <c r="AL857" i="14"/>
  <c r="AK857" i="14"/>
  <c r="AJ857" i="14"/>
  <c r="AD857" i="14"/>
  <c r="AC857" i="14"/>
  <c r="AM856" i="14"/>
  <c r="AN856" i="14" s="1"/>
  <c r="AB856" i="14"/>
  <c r="Y856" i="14"/>
  <c r="U856" i="14"/>
  <c r="T856" i="14"/>
  <c r="S856" i="14"/>
  <c r="R856" i="14"/>
  <c r="L856" i="14"/>
  <c r="M856" i="14" s="1"/>
  <c r="AM855" i="14"/>
  <c r="AN855" i="14" s="1"/>
  <c r="AB855" i="14"/>
  <c r="Y855" i="14"/>
  <c r="U855" i="14"/>
  <c r="T855" i="14"/>
  <c r="S855" i="14"/>
  <c r="R855" i="14"/>
  <c r="L855" i="14"/>
  <c r="M855" i="14" s="1"/>
  <c r="AM854" i="14"/>
  <c r="AN854" i="14" s="1"/>
  <c r="AB854" i="14"/>
  <c r="Y854" i="14"/>
  <c r="U854" i="14"/>
  <c r="T854" i="14"/>
  <c r="S854" i="14"/>
  <c r="R854" i="14"/>
  <c r="AM853" i="14"/>
  <c r="AB853" i="14"/>
  <c r="Y853" i="14"/>
  <c r="U853" i="14"/>
  <c r="T853" i="14"/>
  <c r="S853" i="14"/>
  <c r="R853" i="14"/>
  <c r="AL801" i="14"/>
  <c r="AK801" i="14"/>
  <c r="AJ801" i="14"/>
  <c r="AD801" i="14"/>
  <c r="AC801" i="14"/>
  <c r="AM800" i="14"/>
  <c r="AN800" i="14" s="1"/>
  <c r="AB800" i="14"/>
  <c r="Y800" i="14"/>
  <c r="U800" i="14"/>
  <c r="T800" i="14"/>
  <c r="S800" i="14"/>
  <c r="R800" i="14"/>
  <c r="L800" i="14"/>
  <c r="M800" i="14" s="1"/>
  <c r="AM799" i="14"/>
  <c r="AN799" i="14" s="1"/>
  <c r="AB799" i="14"/>
  <c r="Y799" i="14"/>
  <c r="U799" i="14"/>
  <c r="T799" i="14"/>
  <c r="S799" i="14"/>
  <c r="R799" i="14"/>
  <c r="L799" i="14"/>
  <c r="M799" i="14" s="1"/>
  <c r="AM798" i="14"/>
  <c r="AN798" i="14" s="1"/>
  <c r="AB798" i="14"/>
  <c r="Y798" i="14"/>
  <c r="U798" i="14"/>
  <c r="T798" i="14"/>
  <c r="S798" i="14"/>
  <c r="R798" i="14"/>
  <c r="AM797" i="14"/>
  <c r="AB797" i="14"/>
  <c r="Y797" i="14"/>
  <c r="U797" i="14"/>
  <c r="T797" i="14"/>
  <c r="S797" i="14"/>
  <c r="R797" i="14"/>
  <c r="AM787" i="14"/>
  <c r="AN787" i="14" s="1"/>
  <c r="AB787" i="14"/>
  <c r="Y787" i="14"/>
  <c r="U787" i="14"/>
  <c r="T787" i="14"/>
  <c r="S787" i="14"/>
  <c r="R787" i="14"/>
  <c r="L787" i="14"/>
  <c r="M787" i="14" s="1"/>
  <c r="AL786" i="14"/>
  <c r="AK786" i="14"/>
  <c r="AJ786" i="14"/>
  <c r="AD786" i="14"/>
  <c r="AC786" i="14"/>
  <c r="AM785" i="14"/>
  <c r="AN785" i="14" s="1"/>
  <c r="AB785" i="14"/>
  <c r="Y785" i="14"/>
  <c r="U785" i="14"/>
  <c r="T785" i="14"/>
  <c r="S785" i="14"/>
  <c r="R785" i="14"/>
  <c r="L785" i="14"/>
  <c r="M785" i="14" s="1"/>
  <c r="AM784" i="14"/>
  <c r="AN784" i="14" s="1"/>
  <c r="Y784" i="14"/>
  <c r="U784" i="14"/>
  <c r="T784" i="14"/>
  <c r="S784" i="14"/>
  <c r="R784" i="14"/>
  <c r="L784" i="14"/>
  <c r="M784" i="14" s="1"/>
  <c r="AM783" i="14"/>
  <c r="AN783" i="14" s="1"/>
  <c r="AB783" i="14"/>
  <c r="Y783" i="14"/>
  <c r="U783" i="14"/>
  <c r="T783" i="14"/>
  <c r="S783" i="14"/>
  <c r="R783" i="14"/>
  <c r="AM782" i="14"/>
  <c r="AB782" i="14"/>
  <c r="Y782" i="14"/>
  <c r="U782" i="14"/>
  <c r="T782" i="14"/>
  <c r="S782" i="14"/>
  <c r="R782" i="14"/>
  <c r="AL481" i="14"/>
  <c r="AK481" i="14"/>
  <c r="AJ481" i="14"/>
  <c r="AD481" i="14"/>
  <c r="AC481" i="14"/>
  <c r="AM480" i="14"/>
  <c r="AN480" i="14" s="1"/>
  <c r="AB480" i="14"/>
  <c r="Y480" i="14"/>
  <c r="U480" i="14"/>
  <c r="T480" i="14"/>
  <c r="S480" i="14"/>
  <c r="R480" i="14"/>
  <c r="L480" i="14"/>
  <c r="M480" i="14" s="1"/>
  <c r="AM479" i="14"/>
  <c r="AN479" i="14" s="1"/>
  <c r="AB479" i="14"/>
  <c r="Y479" i="14"/>
  <c r="U479" i="14"/>
  <c r="T479" i="14"/>
  <c r="S479" i="14"/>
  <c r="R479" i="14"/>
  <c r="AM478" i="14"/>
  <c r="AN478" i="14" s="1"/>
  <c r="AB478" i="14"/>
  <c r="Y478" i="14"/>
  <c r="U478" i="14"/>
  <c r="T478" i="14"/>
  <c r="S478" i="14"/>
  <c r="R478" i="14"/>
  <c r="AM477" i="14"/>
  <c r="AB477" i="14"/>
  <c r="Y477" i="14"/>
  <c r="U477" i="14"/>
  <c r="T477" i="14"/>
  <c r="S477" i="14"/>
  <c r="R477" i="14"/>
  <c r="AL451" i="14"/>
  <c r="AK451" i="14"/>
  <c r="AJ451" i="14"/>
  <c r="AD451" i="14"/>
  <c r="AC451" i="14"/>
  <c r="AM450" i="14"/>
  <c r="AN450" i="14" s="1"/>
  <c r="AB450" i="14"/>
  <c r="Y450" i="14"/>
  <c r="U450" i="14"/>
  <c r="T450" i="14"/>
  <c r="S450" i="14"/>
  <c r="R450" i="14"/>
  <c r="L450" i="14"/>
  <c r="M450" i="14" s="1"/>
  <c r="AM449" i="14"/>
  <c r="AN449" i="14" s="1"/>
  <c r="AB449" i="14"/>
  <c r="Y449" i="14"/>
  <c r="U449" i="14"/>
  <c r="T449" i="14"/>
  <c r="S449" i="14"/>
  <c r="R449" i="14"/>
  <c r="AM448" i="14"/>
  <c r="AN448" i="14" s="1"/>
  <c r="AB448" i="14"/>
  <c r="Y448" i="14"/>
  <c r="U448" i="14"/>
  <c r="T448" i="14"/>
  <c r="S448" i="14"/>
  <c r="R448" i="14"/>
  <c r="AM447" i="14"/>
  <c r="AB447" i="14"/>
  <c r="Y447" i="14"/>
  <c r="U447" i="14"/>
  <c r="T447" i="14"/>
  <c r="S447" i="14"/>
  <c r="R447" i="14"/>
  <c r="AL446" i="14"/>
  <c r="AK446" i="14"/>
  <c r="AJ446" i="14"/>
  <c r="AD446" i="14"/>
  <c r="AC446" i="14"/>
  <c r="AM445" i="14"/>
  <c r="AN445" i="14" s="1"/>
  <c r="AB445" i="14"/>
  <c r="Y445" i="14"/>
  <c r="U445" i="14"/>
  <c r="T445" i="14"/>
  <c r="S445" i="14"/>
  <c r="R445" i="14"/>
  <c r="L445" i="14"/>
  <c r="M445" i="14" s="1"/>
  <c r="AM444" i="14"/>
  <c r="AN444" i="14" s="1"/>
  <c r="AB444" i="14"/>
  <c r="Y444" i="14"/>
  <c r="U444" i="14"/>
  <c r="T444" i="14"/>
  <c r="S444" i="14"/>
  <c r="R444" i="14"/>
  <c r="AM443" i="14"/>
  <c r="AN443" i="14" s="1"/>
  <c r="AB443" i="14"/>
  <c r="Y443" i="14"/>
  <c r="U443" i="14"/>
  <c r="T443" i="14"/>
  <c r="S443" i="14"/>
  <c r="R443" i="14"/>
  <c r="AM442" i="14"/>
  <c r="AB442" i="14"/>
  <c r="Y442" i="14"/>
  <c r="U442" i="14"/>
  <c r="T442" i="14"/>
  <c r="S442" i="14"/>
  <c r="R442" i="14"/>
  <c r="AL313" i="14"/>
  <c r="AK313" i="14"/>
  <c r="AJ313" i="14"/>
  <c r="AD313" i="14"/>
  <c r="AC313" i="14"/>
  <c r="AM312" i="14"/>
  <c r="AN312" i="14" s="1"/>
  <c r="AB312" i="14"/>
  <c r="Y312" i="14"/>
  <c r="U312" i="14"/>
  <c r="T312" i="14"/>
  <c r="S312" i="14"/>
  <c r="R312" i="14"/>
  <c r="L312" i="14"/>
  <c r="M312" i="14" s="1"/>
  <c r="AM311" i="14"/>
  <c r="AN311" i="14" s="1"/>
  <c r="AB311" i="14"/>
  <c r="Y311" i="14"/>
  <c r="U311" i="14"/>
  <c r="T311" i="14"/>
  <c r="S311" i="14"/>
  <c r="R311" i="14"/>
  <c r="AM310" i="14"/>
  <c r="AN310" i="14" s="1"/>
  <c r="AB310" i="14"/>
  <c r="Y310" i="14"/>
  <c r="U310" i="14"/>
  <c r="T310" i="14"/>
  <c r="S310" i="14"/>
  <c r="R310" i="14"/>
  <c r="AM309" i="14"/>
  <c r="AB309" i="14"/>
  <c r="Y309" i="14"/>
  <c r="U309" i="14"/>
  <c r="T309" i="14"/>
  <c r="S309" i="14"/>
  <c r="R309" i="14"/>
  <c r="AL242" i="14"/>
  <c r="AK242" i="14"/>
  <c r="AJ242" i="14"/>
  <c r="AD242" i="14"/>
  <c r="AC242" i="14"/>
  <c r="AM241" i="14"/>
  <c r="AN241" i="14" s="1"/>
  <c r="AB241" i="14"/>
  <c r="Y241" i="14"/>
  <c r="U241" i="14"/>
  <c r="T241" i="14"/>
  <c r="S241" i="14"/>
  <c r="R241" i="14"/>
  <c r="L241" i="14"/>
  <c r="M241" i="14" s="1"/>
  <c r="AM240" i="14"/>
  <c r="AN240" i="14" s="1"/>
  <c r="AB240" i="14"/>
  <c r="Y240" i="14"/>
  <c r="U240" i="14"/>
  <c r="T240" i="14"/>
  <c r="S240" i="14"/>
  <c r="R240" i="14"/>
  <c r="AM239" i="14"/>
  <c r="AN239" i="14" s="1"/>
  <c r="AB239" i="14"/>
  <c r="Y239" i="14"/>
  <c r="U239" i="14"/>
  <c r="T239" i="14"/>
  <c r="S239" i="14"/>
  <c r="R239" i="14"/>
  <c r="AM238" i="14"/>
  <c r="AB238" i="14"/>
  <c r="Y238" i="14"/>
  <c r="U238" i="14"/>
  <c r="T238" i="14"/>
  <c r="S238" i="14"/>
  <c r="R238" i="14"/>
  <c r="L202" i="14"/>
  <c r="M202" i="14" s="1"/>
  <c r="R202" i="14"/>
  <c r="S202" i="14"/>
  <c r="T202" i="14"/>
  <c r="U202" i="14"/>
  <c r="Y202" i="14"/>
  <c r="AB202" i="14"/>
  <c r="AM202" i="14"/>
  <c r="AN202" i="14" s="1"/>
  <c r="L203" i="14"/>
  <c r="M203" i="14" s="1"/>
  <c r="R203" i="14"/>
  <c r="S203" i="14"/>
  <c r="T203" i="14"/>
  <c r="U203" i="14"/>
  <c r="Y203" i="14"/>
  <c r="AB203" i="14"/>
  <c r="AM203" i="14"/>
  <c r="AN203" i="14" s="1"/>
  <c r="L204" i="14"/>
  <c r="M204" i="14" s="1"/>
  <c r="R204" i="14"/>
  <c r="S204" i="14"/>
  <c r="T204" i="14"/>
  <c r="U204" i="14"/>
  <c r="Y204" i="14"/>
  <c r="AB204" i="14"/>
  <c r="AM204" i="14"/>
  <c r="AN204" i="14" s="1"/>
  <c r="L205" i="14"/>
  <c r="M205" i="14" s="1"/>
  <c r="R205" i="14"/>
  <c r="S205" i="14"/>
  <c r="T205" i="14"/>
  <c r="U205" i="14"/>
  <c r="U206" i="14" s="1"/>
  <c r="Y205" i="14"/>
  <c r="AB205" i="14"/>
  <c r="AM205" i="14"/>
  <c r="AN205" i="14" s="1"/>
  <c r="L206" i="14"/>
  <c r="R206" i="14"/>
  <c r="AC206" i="14"/>
  <c r="AD206" i="14"/>
  <c r="AJ206" i="14"/>
  <c r="AK206" i="14"/>
  <c r="AL206" i="14"/>
  <c r="AL195" i="14"/>
  <c r="AK195" i="14"/>
  <c r="AJ195" i="14"/>
  <c r="AD195" i="14"/>
  <c r="AC195" i="14"/>
  <c r="AM194" i="14"/>
  <c r="AN194" i="14" s="1"/>
  <c r="AB194" i="14"/>
  <c r="Y194" i="14"/>
  <c r="U194" i="14"/>
  <c r="T194" i="14"/>
  <c r="S194" i="14"/>
  <c r="R194" i="14"/>
  <c r="L194" i="14"/>
  <c r="M194" i="14" s="1"/>
  <c r="AM193" i="14"/>
  <c r="AN193" i="14" s="1"/>
  <c r="AB193" i="14"/>
  <c r="Y193" i="14"/>
  <c r="U193" i="14"/>
  <c r="T193" i="14"/>
  <c r="S193" i="14"/>
  <c r="R193" i="14"/>
  <c r="AM192" i="14"/>
  <c r="AN192" i="14" s="1"/>
  <c r="AB192" i="14"/>
  <c r="Y192" i="14"/>
  <c r="U192" i="14"/>
  <c r="T192" i="14"/>
  <c r="S192" i="14"/>
  <c r="R192" i="14"/>
  <c r="AM191" i="14"/>
  <c r="AB191" i="14"/>
  <c r="Y191" i="14"/>
  <c r="U191" i="14"/>
  <c r="T191" i="14"/>
  <c r="S191" i="14"/>
  <c r="R191" i="14"/>
  <c r="AL99" i="14"/>
  <c r="AK99" i="14"/>
  <c r="AJ99" i="14"/>
  <c r="AD99" i="14"/>
  <c r="AC99" i="14"/>
  <c r="AM98" i="14"/>
  <c r="AN98" i="14" s="1"/>
  <c r="AB98" i="14"/>
  <c r="Y98" i="14"/>
  <c r="U98" i="14"/>
  <c r="T98" i="14"/>
  <c r="S98" i="14"/>
  <c r="R98" i="14"/>
  <c r="L98" i="14"/>
  <c r="M98" i="14" s="1"/>
  <c r="AM97" i="14"/>
  <c r="AN97" i="14" s="1"/>
  <c r="AB97" i="14"/>
  <c r="Y97" i="14"/>
  <c r="U97" i="14"/>
  <c r="T97" i="14"/>
  <c r="S97" i="14"/>
  <c r="R97" i="14"/>
  <c r="L97" i="14"/>
  <c r="M97" i="14" s="1"/>
  <c r="AM96" i="14"/>
  <c r="AN96" i="14" s="1"/>
  <c r="AB96" i="14"/>
  <c r="Y96" i="14"/>
  <c r="U96" i="14"/>
  <c r="T96" i="14"/>
  <c r="S96" i="14"/>
  <c r="R96" i="14"/>
  <c r="AM95" i="14"/>
  <c r="AB95" i="14"/>
  <c r="Y95" i="14"/>
  <c r="U95" i="14"/>
  <c r="T95" i="14"/>
  <c r="S95" i="14"/>
  <c r="R95" i="14"/>
  <c r="L941" i="13"/>
  <c r="M941" i="13" s="1"/>
  <c r="L942" i="13"/>
  <c r="M942" i="13" s="1"/>
  <c r="AL857" i="13"/>
  <c r="AK857" i="13"/>
  <c r="AJ857" i="13"/>
  <c r="AD857" i="13"/>
  <c r="AC857" i="13"/>
  <c r="AM856" i="13"/>
  <c r="AN856" i="13" s="1"/>
  <c r="AB856" i="13"/>
  <c r="Y856" i="13"/>
  <c r="U856" i="13"/>
  <c r="T856" i="13"/>
  <c r="S856" i="13"/>
  <c r="R856" i="13"/>
  <c r="L856" i="13"/>
  <c r="M856" i="13" s="1"/>
  <c r="AM855" i="13"/>
  <c r="AN855" i="13" s="1"/>
  <c r="AB855" i="13"/>
  <c r="Y855" i="13"/>
  <c r="U855" i="13"/>
  <c r="T855" i="13"/>
  <c r="S855" i="13"/>
  <c r="R855" i="13"/>
  <c r="L855" i="13"/>
  <c r="M855" i="13" s="1"/>
  <c r="AM854" i="13"/>
  <c r="AN854" i="13" s="1"/>
  <c r="AB854" i="13"/>
  <c r="Y854" i="13"/>
  <c r="U854" i="13"/>
  <c r="T854" i="13"/>
  <c r="S854" i="13"/>
  <c r="R854" i="13"/>
  <c r="AM853" i="13"/>
  <c r="AB853" i="13"/>
  <c r="Y853" i="13"/>
  <c r="U853" i="13"/>
  <c r="T853" i="13"/>
  <c r="S853" i="13"/>
  <c r="R853" i="13"/>
  <c r="AL801" i="13"/>
  <c r="AK801" i="13"/>
  <c r="AJ801" i="13"/>
  <c r="AD801" i="13"/>
  <c r="AC801" i="13"/>
  <c r="AM800" i="13"/>
  <c r="AN800" i="13" s="1"/>
  <c r="AB800" i="13"/>
  <c r="Y800" i="13"/>
  <c r="U800" i="13"/>
  <c r="T800" i="13"/>
  <c r="S800" i="13"/>
  <c r="R800" i="13"/>
  <c r="L800" i="13"/>
  <c r="M800" i="13" s="1"/>
  <c r="AM799" i="13"/>
  <c r="AN799" i="13" s="1"/>
  <c r="AB799" i="13"/>
  <c r="Y799" i="13"/>
  <c r="U799" i="13"/>
  <c r="T799" i="13"/>
  <c r="S799" i="13"/>
  <c r="R799" i="13"/>
  <c r="L799" i="13"/>
  <c r="M799" i="13" s="1"/>
  <c r="AM798" i="13"/>
  <c r="AN798" i="13" s="1"/>
  <c r="AB798" i="13"/>
  <c r="Y798" i="13"/>
  <c r="U798" i="13"/>
  <c r="T798" i="13"/>
  <c r="S798" i="13"/>
  <c r="R798" i="13"/>
  <c r="AM797" i="13"/>
  <c r="AB797" i="13"/>
  <c r="Y797" i="13"/>
  <c r="U797" i="13"/>
  <c r="T797" i="13"/>
  <c r="S797" i="13"/>
  <c r="R797" i="13"/>
  <c r="AL786" i="13"/>
  <c r="AK786" i="13"/>
  <c r="AJ786" i="13"/>
  <c r="AD786" i="13"/>
  <c r="AC786" i="13"/>
  <c r="AM785" i="13"/>
  <c r="AN785" i="13" s="1"/>
  <c r="AB785" i="13"/>
  <c r="Y785" i="13"/>
  <c r="U785" i="13"/>
  <c r="T785" i="13"/>
  <c r="S785" i="13"/>
  <c r="R785" i="13"/>
  <c r="L785" i="13"/>
  <c r="M785" i="13" s="1"/>
  <c r="AM784" i="13"/>
  <c r="AN784" i="13" s="1"/>
  <c r="Y784" i="13"/>
  <c r="U784" i="13"/>
  <c r="T784" i="13"/>
  <c r="S784" i="13"/>
  <c r="R784" i="13"/>
  <c r="L784" i="13"/>
  <c r="M784" i="13" s="1"/>
  <c r="AM783" i="13"/>
  <c r="AN783" i="13" s="1"/>
  <c r="AB783" i="13"/>
  <c r="Y783" i="13"/>
  <c r="U783" i="13"/>
  <c r="T783" i="13"/>
  <c r="S783" i="13"/>
  <c r="R783" i="13"/>
  <c r="AM782" i="13"/>
  <c r="AB782" i="13"/>
  <c r="Y782" i="13"/>
  <c r="U782" i="13"/>
  <c r="T782" i="13"/>
  <c r="S782" i="13"/>
  <c r="R782" i="13"/>
  <c r="AL781" i="13"/>
  <c r="AK781" i="13"/>
  <c r="AJ781" i="13"/>
  <c r="AD781" i="13"/>
  <c r="AC781" i="13"/>
  <c r="AM780" i="13"/>
  <c r="AN780" i="13" s="1"/>
  <c r="AB780" i="13"/>
  <c r="Y780" i="13"/>
  <c r="U780" i="13"/>
  <c r="T780" i="13"/>
  <c r="S780" i="13"/>
  <c r="R780" i="13"/>
  <c r="L780" i="13"/>
  <c r="M780" i="13" s="1"/>
  <c r="AM779" i="13"/>
  <c r="AN779" i="13" s="1"/>
  <c r="AB779" i="13"/>
  <c r="Y779" i="13"/>
  <c r="U779" i="13"/>
  <c r="T779" i="13"/>
  <c r="S779" i="13"/>
  <c r="R779" i="13"/>
  <c r="L779" i="13"/>
  <c r="M779" i="13" s="1"/>
  <c r="AM778" i="13"/>
  <c r="AN778" i="13" s="1"/>
  <c r="AB778" i="13"/>
  <c r="Y778" i="13"/>
  <c r="U778" i="13"/>
  <c r="T778" i="13"/>
  <c r="S778" i="13"/>
  <c r="R778" i="13"/>
  <c r="AM777" i="13"/>
  <c r="AB777" i="13"/>
  <c r="Y777" i="13"/>
  <c r="U777" i="13"/>
  <c r="T777" i="13"/>
  <c r="S777" i="13"/>
  <c r="R777" i="13"/>
  <c r="AL772" i="13"/>
  <c r="AK772" i="13"/>
  <c r="AJ772" i="13"/>
  <c r="AD772" i="13"/>
  <c r="AC772" i="13"/>
  <c r="AM771" i="13"/>
  <c r="AN771" i="13" s="1"/>
  <c r="AB771" i="13"/>
  <c r="Y771" i="13"/>
  <c r="U771" i="13"/>
  <c r="T771" i="13"/>
  <c r="S771" i="13"/>
  <c r="R771" i="13"/>
  <c r="AM769" i="13"/>
  <c r="AN769" i="13" s="1"/>
  <c r="AB769" i="13"/>
  <c r="Y769" i="13"/>
  <c r="U769" i="13"/>
  <c r="T769" i="13"/>
  <c r="S769" i="13"/>
  <c r="R769" i="13"/>
  <c r="AM768" i="13"/>
  <c r="AN768" i="13" s="1"/>
  <c r="AB768" i="13"/>
  <c r="Y768" i="13"/>
  <c r="U768" i="13"/>
  <c r="T768" i="13"/>
  <c r="S768" i="13"/>
  <c r="R768" i="13"/>
  <c r="AM767" i="13"/>
  <c r="AB767" i="13"/>
  <c r="Y767" i="13"/>
  <c r="U767" i="13"/>
  <c r="T767" i="13"/>
  <c r="S767" i="13"/>
  <c r="R767" i="13"/>
  <c r="AL313" i="13"/>
  <c r="AK313" i="13"/>
  <c r="AJ313" i="13"/>
  <c r="AD313" i="13"/>
  <c r="AC313" i="13"/>
  <c r="AM312" i="13"/>
  <c r="AN312" i="13" s="1"/>
  <c r="AB312" i="13"/>
  <c r="Y312" i="13"/>
  <c r="U312" i="13"/>
  <c r="T312" i="13"/>
  <c r="S312" i="13"/>
  <c r="R312" i="13"/>
  <c r="L312" i="13"/>
  <c r="M312" i="13" s="1"/>
  <c r="AM311" i="13"/>
  <c r="AN311" i="13" s="1"/>
  <c r="AB311" i="13"/>
  <c r="Y311" i="13"/>
  <c r="U311" i="13"/>
  <c r="T311" i="13"/>
  <c r="S311" i="13"/>
  <c r="R311" i="13"/>
  <c r="AM310" i="13"/>
  <c r="AN310" i="13" s="1"/>
  <c r="AB310" i="13"/>
  <c r="Y310" i="13"/>
  <c r="U310" i="13"/>
  <c r="T310" i="13"/>
  <c r="S310" i="13"/>
  <c r="R310" i="13"/>
  <c r="AM309" i="13"/>
  <c r="AB309" i="13"/>
  <c r="Y309" i="13"/>
  <c r="U309" i="13"/>
  <c r="T309" i="13"/>
  <c r="S309" i="13"/>
  <c r="R309" i="13"/>
  <c r="AL242" i="13"/>
  <c r="AK242" i="13"/>
  <c r="AJ242" i="13"/>
  <c r="AD242" i="13"/>
  <c r="AC242" i="13"/>
  <c r="AM241" i="13"/>
  <c r="AN241" i="13" s="1"/>
  <c r="AB241" i="13"/>
  <c r="Y241" i="13"/>
  <c r="U241" i="13"/>
  <c r="T241" i="13"/>
  <c r="S241" i="13"/>
  <c r="R241" i="13"/>
  <c r="L241" i="13"/>
  <c r="M241" i="13" s="1"/>
  <c r="AM240" i="13"/>
  <c r="AN240" i="13" s="1"/>
  <c r="AB240" i="13"/>
  <c r="Y240" i="13"/>
  <c r="U240" i="13"/>
  <c r="T240" i="13"/>
  <c r="S240" i="13"/>
  <c r="R240" i="13"/>
  <c r="AM239" i="13"/>
  <c r="AN239" i="13" s="1"/>
  <c r="AB239" i="13"/>
  <c r="Y239" i="13"/>
  <c r="U239" i="13"/>
  <c r="T239" i="13"/>
  <c r="S239" i="13"/>
  <c r="R239" i="13"/>
  <c r="AM238" i="13"/>
  <c r="AB238" i="13"/>
  <c r="Y238" i="13"/>
  <c r="U238" i="13"/>
  <c r="T238" i="13"/>
  <c r="S238" i="13"/>
  <c r="R238" i="13"/>
  <c r="AL111" i="12"/>
  <c r="AK111" i="12"/>
  <c r="AJ111" i="12"/>
  <c r="AD111" i="12"/>
  <c r="AC111" i="12"/>
  <c r="AM110" i="12"/>
  <c r="AB110" i="12"/>
  <c r="Y110" i="12"/>
  <c r="U110" i="12"/>
  <c r="T110" i="12"/>
  <c r="S110" i="12"/>
  <c r="R110" i="12"/>
  <c r="L110" i="12"/>
  <c r="AM109" i="12"/>
  <c r="AB109" i="12"/>
  <c r="Y109" i="12"/>
  <c r="U109" i="12"/>
  <c r="T109" i="12"/>
  <c r="S109" i="12"/>
  <c r="R109" i="12"/>
  <c r="L109" i="12"/>
  <c r="L111" i="12" s="1"/>
  <c r="AM108" i="12"/>
  <c r="AB108" i="12"/>
  <c r="Y108" i="12"/>
  <c r="U108" i="12"/>
  <c r="T108" i="12"/>
  <c r="S108" i="12"/>
  <c r="R108" i="12"/>
  <c r="AM107" i="12"/>
  <c r="AB107" i="12"/>
  <c r="Y107" i="12"/>
  <c r="U107" i="12"/>
  <c r="T107" i="12"/>
  <c r="S107" i="12"/>
  <c r="R107" i="12"/>
  <c r="AL115" i="1"/>
  <c r="AK115" i="1"/>
  <c r="AJ115" i="1"/>
  <c r="AD115" i="1"/>
  <c r="AC115" i="1"/>
  <c r="AM114" i="1"/>
  <c r="AB114" i="1"/>
  <c r="Y114" i="1"/>
  <c r="U114" i="1"/>
  <c r="T114" i="1"/>
  <c r="S114" i="1"/>
  <c r="R114" i="1"/>
  <c r="L114" i="1"/>
  <c r="AM113" i="1"/>
  <c r="AB113" i="1"/>
  <c r="Y113" i="1"/>
  <c r="U113" i="1"/>
  <c r="T113" i="1"/>
  <c r="S113" i="1"/>
  <c r="R113" i="1"/>
  <c r="AM112" i="1"/>
  <c r="AB112" i="1"/>
  <c r="Y112" i="1"/>
  <c r="U112" i="1"/>
  <c r="T112" i="1"/>
  <c r="S112" i="1"/>
  <c r="R112" i="1"/>
  <c r="AM111" i="1"/>
  <c r="AB111" i="1"/>
  <c r="Y111" i="1"/>
  <c r="U111" i="1"/>
  <c r="T111" i="1"/>
  <c r="S111" i="1"/>
  <c r="R111" i="1"/>
  <c r="R95" i="13"/>
  <c r="S95" i="13"/>
  <c r="T95" i="13"/>
  <c r="U95" i="13"/>
  <c r="Y95" i="13"/>
  <c r="AB95" i="13"/>
  <c r="AM95" i="13"/>
  <c r="AN95" i="13" s="1"/>
  <c r="R96" i="13"/>
  <c r="S96" i="13"/>
  <c r="T96" i="13"/>
  <c r="U96" i="13"/>
  <c r="Y96" i="13"/>
  <c r="AB96" i="13"/>
  <c r="AM96" i="13"/>
  <c r="AN96" i="13" s="1"/>
  <c r="L97" i="13"/>
  <c r="M97" i="13" s="1"/>
  <c r="R97" i="13"/>
  <c r="S97" i="13"/>
  <c r="T97" i="13"/>
  <c r="U97" i="13"/>
  <c r="Y97" i="13"/>
  <c r="AB97" i="13"/>
  <c r="AM97" i="13"/>
  <c r="AN97" i="13" s="1"/>
  <c r="L98" i="13"/>
  <c r="M98" i="13" s="1"/>
  <c r="R98" i="13"/>
  <c r="S98" i="13"/>
  <c r="T98" i="13"/>
  <c r="U98" i="13"/>
  <c r="Y98" i="13"/>
  <c r="AB98" i="13"/>
  <c r="AM98" i="13"/>
  <c r="AN98" i="13" s="1"/>
  <c r="AC99" i="13"/>
  <c r="AD99" i="13"/>
  <c r="AJ99" i="13"/>
  <c r="AK99" i="13"/>
  <c r="AL99" i="13"/>
  <c r="L100" i="13"/>
  <c r="M100" i="13" s="1"/>
  <c r="R100" i="13"/>
  <c r="S100" i="13"/>
  <c r="T100" i="13"/>
  <c r="U100" i="13"/>
  <c r="Y100" i="13"/>
  <c r="AB100" i="13"/>
  <c r="AM100" i="13"/>
  <c r="AN100" i="13" s="1"/>
  <c r="L101" i="13"/>
  <c r="M101" i="13" s="1"/>
  <c r="R101" i="13"/>
  <c r="S101" i="13"/>
  <c r="T101" i="13"/>
  <c r="U101" i="13"/>
  <c r="Y101" i="13"/>
  <c r="AB101" i="13"/>
  <c r="AM101" i="13"/>
  <c r="AN101" i="13" s="1"/>
  <c r="L102" i="13"/>
  <c r="M102" i="13" s="1"/>
  <c r="R102" i="13"/>
  <c r="S102" i="13"/>
  <c r="T102" i="13"/>
  <c r="U102" i="13"/>
  <c r="Y102" i="13"/>
  <c r="AB102" i="13"/>
  <c r="AM102" i="13"/>
  <c r="AN102" i="13" s="1"/>
  <c r="L103" i="13"/>
  <c r="M103" i="13" s="1"/>
  <c r="R103" i="13"/>
  <c r="S103" i="13"/>
  <c r="T103" i="13"/>
  <c r="T108" i="13" s="1"/>
  <c r="U103" i="13"/>
  <c r="Y103" i="13"/>
  <c r="AB103" i="13"/>
  <c r="AM103" i="13"/>
  <c r="AM108" i="13" s="1"/>
  <c r="AL108" i="13"/>
  <c r="AK108" i="13"/>
  <c r="AJ108" i="13"/>
  <c r="AD108" i="13"/>
  <c r="AC108" i="13"/>
  <c r="M941" i="12"/>
  <c r="AL855" i="12"/>
  <c r="AK855" i="12"/>
  <c r="AJ855" i="12"/>
  <c r="AD855" i="12"/>
  <c r="AC855" i="12"/>
  <c r="AM854" i="12"/>
  <c r="AB854" i="12"/>
  <c r="Y854" i="12"/>
  <c r="U854" i="12"/>
  <c r="T854" i="12"/>
  <c r="S854" i="12"/>
  <c r="R854" i="12"/>
  <c r="L854" i="12"/>
  <c r="M854" i="12" s="1"/>
  <c r="AM853" i="12"/>
  <c r="AB853" i="12"/>
  <c r="Y853" i="12"/>
  <c r="U853" i="12"/>
  <c r="T853" i="12"/>
  <c r="S853" i="12"/>
  <c r="R853" i="12"/>
  <c r="L853" i="12"/>
  <c r="M853" i="12" s="1"/>
  <c r="AM852" i="12"/>
  <c r="AB852" i="12"/>
  <c r="Y852" i="12"/>
  <c r="U852" i="12"/>
  <c r="T852" i="12"/>
  <c r="S852" i="12"/>
  <c r="R852" i="12"/>
  <c r="AM851" i="12"/>
  <c r="AB851" i="12"/>
  <c r="Y851" i="12"/>
  <c r="U851" i="12"/>
  <c r="T851" i="12"/>
  <c r="S851" i="12"/>
  <c r="R851" i="12"/>
  <c r="AL819" i="12"/>
  <c r="AK819" i="12"/>
  <c r="AJ819" i="12"/>
  <c r="AD819" i="12"/>
  <c r="AC819" i="12"/>
  <c r="AM818" i="12"/>
  <c r="AB818" i="12"/>
  <c r="Y818" i="12"/>
  <c r="U818" i="12"/>
  <c r="T818" i="12"/>
  <c r="S818" i="12"/>
  <c r="R818" i="12"/>
  <c r="L818" i="12"/>
  <c r="M818" i="12" s="1"/>
  <c r="AM817" i="12"/>
  <c r="AB817" i="12"/>
  <c r="Y817" i="12"/>
  <c r="U817" i="12"/>
  <c r="T817" i="12"/>
  <c r="S817" i="12"/>
  <c r="R817" i="12"/>
  <c r="L817" i="12"/>
  <c r="M817" i="12" s="1"/>
  <c r="AM816" i="12"/>
  <c r="AB816" i="12"/>
  <c r="Y816" i="12"/>
  <c r="U816" i="12"/>
  <c r="T816" i="12"/>
  <c r="S816" i="12"/>
  <c r="R816" i="12"/>
  <c r="AM815" i="12"/>
  <c r="AB815" i="12"/>
  <c r="Y815" i="12"/>
  <c r="U815" i="12"/>
  <c r="T815" i="12"/>
  <c r="S815" i="12"/>
  <c r="R815" i="12"/>
  <c r="AL799" i="12"/>
  <c r="AK799" i="12"/>
  <c r="AJ799" i="12"/>
  <c r="AD799" i="12"/>
  <c r="AC799" i="12"/>
  <c r="AM798" i="12"/>
  <c r="AB798" i="12"/>
  <c r="Y798" i="12"/>
  <c r="U798" i="12"/>
  <c r="T798" i="12"/>
  <c r="S798" i="12"/>
  <c r="R798" i="12"/>
  <c r="L798" i="12"/>
  <c r="M798" i="12" s="1"/>
  <c r="AM797" i="12"/>
  <c r="AB797" i="12"/>
  <c r="Y797" i="12"/>
  <c r="U797" i="12"/>
  <c r="T797" i="12"/>
  <c r="S797" i="12"/>
  <c r="R797" i="12"/>
  <c r="L797" i="12"/>
  <c r="M797" i="12" s="1"/>
  <c r="AM796" i="12"/>
  <c r="AB796" i="12"/>
  <c r="Y796" i="12"/>
  <c r="U796" i="12"/>
  <c r="T796" i="12"/>
  <c r="S796" i="12"/>
  <c r="R796" i="12"/>
  <c r="AM795" i="12"/>
  <c r="AB795" i="12"/>
  <c r="Y795" i="12"/>
  <c r="U795" i="12"/>
  <c r="T795" i="12"/>
  <c r="S795" i="12"/>
  <c r="R795" i="12"/>
  <c r="AL785" i="12"/>
  <c r="AK785" i="12"/>
  <c r="AJ785" i="12"/>
  <c r="AD785" i="12"/>
  <c r="AC785" i="12"/>
  <c r="AM784" i="12"/>
  <c r="AN784" i="12" s="1"/>
  <c r="AB784" i="12"/>
  <c r="Y784" i="12"/>
  <c r="U784" i="12"/>
  <c r="T784" i="12"/>
  <c r="S784" i="12"/>
  <c r="R784" i="12"/>
  <c r="L784" i="12"/>
  <c r="M784" i="12" s="1"/>
  <c r="AM783" i="12"/>
  <c r="AB783" i="12"/>
  <c r="Y783" i="12"/>
  <c r="U783" i="12"/>
  <c r="T783" i="12"/>
  <c r="S783" i="12"/>
  <c r="R783" i="12"/>
  <c r="L783" i="12"/>
  <c r="M783" i="12" s="1"/>
  <c r="AM782" i="12"/>
  <c r="AB782" i="12"/>
  <c r="Y782" i="12"/>
  <c r="U782" i="12"/>
  <c r="T782" i="12"/>
  <c r="S782" i="12"/>
  <c r="R782" i="12"/>
  <c r="AM781" i="12"/>
  <c r="AB781" i="12"/>
  <c r="Y781" i="12"/>
  <c r="U781" i="12"/>
  <c r="T781" i="12"/>
  <c r="S781" i="12"/>
  <c r="R781" i="12"/>
  <c r="AL780" i="12"/>
  <c r="AK780" i="12"/>
  <c r="AJ780" i="12"/>
  <c r="AD780" i="12"/>
  <c r="AC780" i="12"/>
  <c r="AM779" i="12"/>
  <c r="AN779" i="12" s="1"/>
  <c r="AB779" i="12"/>
  <c r="Y779" i="12"/>
  <c r="U779" i="12"/>
  <c r="T779" i="12"/>
  <c r="S779" i="12"/>
  <c r="R779" i="12"/>
  <c r="L779" i="12"/>
  <c r="M779" i="12" s="1"/>
  <c r="AM778" i="12"/>
  <c r="AB778" i="12"/>
  <c r="Y778" i="12"/>
  <c r="U778" i="12"/>
  <c r="T778" i="12"/>
  <c r="S778" i="12"/>
  <c r="R778" i="12"/>
  <c r="L778" i="12"/>
  <c r="M778" i="12" s="1"/>
  <c r="AM777" i="12"/>
  <c r="AB777" i="12"/>
  <c r="Y777" i="12"/>
  <c r="U777" i="12"/>
  <c r="T777" i="12"/>
  <c r="S777" i="12"/>
  <c r="R777" i="12"/>
  <c r="AM776" i="12"/>
  <c r="AB776" i="12"/>
  <c r="Y776" i="12"/>
  <c r="U776" i="12"/>
  <c r="T776" i="12"/>
  <c r="S776" i="12"/>
  <c r="R776" i="12"/>
  <c r="AL775" i="12"/>
  <c r="AK775" i="12"/>
  <c r="AJ775" i="12"/>
  <c r="AD775" i="12"/>
  <c r="AC775" i="12"/>
  <c r="AM774" i="12"/>
  <c r="AN774" i="12" s="1"/>
  <c r="AB774" i="12"/>
  <c r="Y774" i="12"/>
  <c r="U774" i="12"/>
  <c r="T774" i="12"/>
  <c r="S774" i="12"/>
  <c r="R774" i="12"/>
  <c r="L774" i="12"/>
  <c r="M774" i="12" s="1"/>
  <c r="AM773" i="12"/>
  <c r="AB773" i="12"/>
  <c r="Y773" i="12"/>
  <c r="U773" i="12"/>
  <c r="T773" i="12"/>
  <c r="S773" i="12"/>
  <c r="R773" i="12"/>
  <c r="L773" i="12"/>
  <c r="M773" i="12" s="1"/>
  <c r="AM772" i="12"/>
  <c r="AB772" i="12"/>
  <c r="Y772" i="12"/>
  <c r="U772" i="12"/>
  <c r="T772" i="12"/>
  <c r="S772" i="12"/>
  <c r="R772" i="12"/>
  <c r="AM771" i="12"/>
  <c r="AB771" i="12"/>
  <c r="Y771" i="12"/>
  <c r="U771" i="12"/>
  <c r="T771" i="12"/>
  <c r="S771" i="12"/>
  <c r="R771" i="12"/>
  <c r="AL770" i="12"/>
  <c r="AK770" i="12"/>
  <c r="AJ770" i="12"/>
  <c r="AD770" i="12"/>
  <c r="AC770" i="12"/>
  <c r="AM769" i="12"/>
  <c r="AN769" i="12" s="1"/>
  <c r="AB769" i="12"/>
  <c r="Y769" i="12"/>
  <c r="U769" i="12"/>
  <c r="T769" i="12"/>
  <c r="S769" i="12"/>
  <c r="R769" i="12"/>
  <c r="AM767" i="12"/>
  <c r="AB767" i="12"/>
  <c r="Y767" i="12"/>
  <c r="U767" i="12"/>
  <c r="T767" i="12"/>
  <c r="S767" i="12"/>
  <c r="R767" i="12"/>
  <c r="AM766" i="12"/>
  <c r="AB766" i="12"/>
  <c r="Y766" i="12"/>
  <c r="U766" i="12"/>
  <c r="T766" i="12"/>
  <c r="S766" i="12"/>
  <c r="R766" i="12"/>
  <c r="AM765" i="12"/>
  <c r="AB765" i="12"/>
  <c r="Y765" i="12"/>
  <c r="U765" i="12"/>
  <c r="T765" i="12"/>
  <c r="S765" i="12"/>
  <c r="R765" i="12"/>
  <c r="AL671" i="12"/>
  <c r="AK671" i="12"/>
  <c r="AJ671" i="12"/>
  <c r="AD671" i="12"/>
  <c r="AC671" i="12"/>
  <c r="AM670" i="12"/>
  <c r="AB670" i="12"/>
  <c r="Y670" i="12"/>
  <c r="U670" i="12"/>
  <c r="T670" i="12"/>
  <c r="S670" i="12"/>
  <c r="R670" i="12"/>
  <c r="L670" i="12"/>
  <c r="M670" i="12" s="1"/>
  <c r="AM669" i="12"/>
  <c r="AB669" i="12"/>
  <c r="Y669" i="12"/>
  <c r="U669" i="12"/>
  <c r="T669" i="12"/>
  <c r="S669" i="12"/>
  <c r="R669" i="12"/>
  <c r="AM668" i="12"/>
  <c r="AB668" i="12"/>
  <c r="Y668" i="12"/>
  <c r="U668" i="12"/>
  <c r="T668" i="12"/>
  <c r="S668" i="12"/>
  <c r="R668" i="12"/>
  <c r="AM667" i="12"/>
  <c r="AB667" i="12"/>
  <c r="Y667" i="12"/>
  <c r="U667" i="12"/>
  <c r="T667" i="12"/>
  <c r="S667" i="12"/>
  <c r="R667" i="12"/>
  <c r="AL464" i="12"/>
  <c r="AK464" i="12"/>
  <c r="AJ464" i="12"/>
  <c r="AD464" i="12"/>
  <c r="AC464" i="12"/>
  <c r="AM463" i="12"/>
  <c r="AB463" i="12"/>
  <c r="Y463" i="12"/>
  <c r="U463" i="12"/>
  <c r="T463" i="12"/>
  <c r="S463" i="12"/>
  <c r="R463" i="12"/>
  <c r="L463" i="12"/>
  <c r="M463" i="12" s="1"/>
  <c r="AM462" i="12"/>
  <c r="AB462" i="12"/>
  <c r="Y462" i="12"/>
  <c r="U462" i="12"/>
  <c r="T462" i="12"/>
  <c r="S462" i="12"/>
  <c r="R462" i="12"/>
  <c r="AM461" i="12"/>
  <c r="AB461" i="12"/>
  <c r="Y461" i="12"/>
  <c r="U461" i="12"/>
  <c r="T461" i="12"/>
  <c r="S461" i="12"/>
  <c r="R461" i="12"/>
  <c r="AM460" i="12"/>
  <c r="AB460" i="12"/>
  <c r="Y460" i="12"/>
  <c r="U460" i="12"/>
  <c r="T460" i="12"/>
  <c r="S460" i="12"/>
  <c r="R460" i="12"/>
  <c r="AL434" i="12"/>
  <c r="AK434" i="12"/>
  <c r="AJ434" i="12"/>
  <c r="AD434" i="12"/>
  <c r="AC434" i="12"/>
  <c r="AM433" i="12"/>
  <c r="AB433" i="12"/>
  <c r="Y433" i="12"/>
  <c r="U433" i="12"/>
  <c r="T433" i="12"/>
  <c r="S433" i="12"/>
  <c r="R433" i="12"/>
  <c r="L433" i="12"/>
  <c r="M433" i="12" s="1"/>
  <c r="AM432" i="12"/>
  <c r="AB432" i="12"/>
  <c r="Y432" i="12"/>
  <c r="U432" i="12"/>
  <c r="T432" i="12"/>
  <c r="S432" i="12"/>
  <c r="R432" i="12"/>
  <c r="AM431" i="12"/>
  <c r="AB431" i="12"/>
  <c r="Y431" i="12"/>
  <c r="U431" i="12"/>
  <c r="T431" i="12"/>
  <c r="S431" i="12"/>
  <c r="R431" i="12"/>
  <c r="AM430" i="12"/>
  <c r="AB430" i="12"/>
  <c r="Y430" i="12"/>
  <c r="U430" i="12"/>
  <c r="T430" i="12"/>
  <c r="S430" i="12"/>
  <c r="R430" i="12"/>
  <c r="AL311" i="12"/>
  <c r="AK311" i="12"/>
  <c r="AJ311" i="12"/>
  <c r="AD311" i="12"/>
  <c r="AC311" i="12"/>
  <c r="AM310" i="12"/>
  <c r="AB310" i="12"/>
  <c r="Y310" i="12"/>
  <c r="U310" i="12"/>
  <c r="T310" i="12"/>
  <c r="S310" i="12"/>
  <c r="R310" i="12"/>
  <c r="L310" i="12"/>
  <c r="M310" i="12" s="1"/>
  <c r="AM309" i="12"/>
  <c r="AB309" i="12"/>
  <c r="Y309" i="12"/>
  <c r="U309" i="12"/>
  <c r="T309" i="12"/>
  <c r="S309" i="12"/>
  <c r="R309" i="12"/>
  <c r="AM308" i="12"/>
  <c r="AB308" i="12"/>
  <c r="Y308" i="12"/>
  <c r="U308" i="12"/>
  <c r="T308" i="12"/>
  <c r="S308" i="12"/>
  <c r="R308" i="12"/>
  <c r="AM307" i="12"/>
  <c r="AB307" i="12"/>
  <c r="Y307" i="12"/>
  <c r="U307" i="12"/>
  <c r="T307" i="12"/>
  <c r="S307" i="12"/>
  <c r="R307" i="12"/>
  <c r="AL290" i="12"/>
  <c r="AK290" i="12"/>
  <c r="AJ290" i="12"/>
  <c r="AD290" i="12"/>
  <c r="AC290" i="12"/>
  <c r="AM289" i="12"/>
  <c r="AB289" i="12"/>
  <c r="Y289" i="12"/>
  <c r="U289" i="12"/>
  <c r="T289" i="12"/>
  <c r="S289" i="12"/>
  <c r="R289" i="12"/>
  <c r="L289" i="12"/>
  <c r="M289" i="12" s="1"/>
  <c r="AM288" i="12"/>
  <c r="AB288" i="12"/>
  <c r="Y288" i="12"/>
  <c r="U288" i="12"/>
  <c r="T288" i="12"/>
  <c r="S288" i="12"/>
  <c r="R288" i="12"/>
  <c r="AM287" i="12"/>
  <c r="AB287" i="12"/>
  <c r="Y287" i="12"/>
  <c r="U287" i="12"/>
  <c r="T287" i="12"/>
  <c r="S287" i="12"/>
  <c r="R287" i="12"/>
  <c r="AM286" i="12"/>
  <c r="AB286" i="12"/>
  <c r="Y286" i="12"/>
  <c r="U286" i="12"/>
  <c r="T286" i="12"/>
  <c r="S286" i="12"/>
  <c r="R286" i="12"/>
  <c r="AL280" i="12"/>
  <c r="AK280" i="12"/>
  <c r="AJ280" i="12"/>
  <c r="AD280" i="12"/>
  <c r="AC280" i="12"/>
  <c r="AM279" i="12"/>
  <c r="AB279" i="12"/>
  <c r="Y279" i="12"/>
  <c r="U279" i="12"/>
  <c r="T279" i="12"/>
  <c r="S279" i="12"/>
  <c r="R279" i="12"/>
  <c r="L279" i="12"/>
  <c r="M279" i="12" s="1"/>
  <c r="AM278" i="12"/>
  <c r="AB278" i="12"/>
  <c r="Y278" i="12"/>
  <c r="U278" i="12"/>
  <c r="T278" i="12"/>
  <c r="S278" i="12"/>
  <c r="R278" i="12"/>
  <c r="AM277" i="12"/>
  <c r="AB277" i="12"/>
  <c r="Y277" i="12"/>
  <c r="U277" i="12"/>
  <c r="T277" i="12"/>
  <c r="S277" i="12"/>
  <c r="R277" i="12"/>
  <c r="AM276" i="12"/>
  <c r="AB276" i="12"/>
  <c r="Y276" i="12"/>
  <c r="U276" i="12"/>
  <c r="T276" i="12"/>
  <c r="S276" i="12"/>
  <c r="R276" i="12"/>
  <c r="AL204" i="12"/>
  <c r="AK204" i="12"/>
  <c r="AJ204" i="12"/>
  <c r="AD204" i="12"/>
  <c r="AC204" i="12"/>
  <c r="AM203" i="12"/>
  <c r="AB203" i="12"/>
  <c r="Y203" i="12"/>
  <c r="U203" i="12"/>
  <c r="T203" i="12"/>
  <c r="S203" i="12"/>
  <c r="R203" i="12"/>
  <c r="L203" i="12"/>
  <c r="M203" i="12" s="1"/>
  <c r="AM202" i="12"/>
  <c r="AB202" i="12"/>
  <c r="Y202" i="12"/>
  <c r="U202" i="12"/>
  <c r="T202" i="12"/>
  <c r="S202" i="12"/>
  <c r="R202" i="12"/>
  <c r="AM201" i="12"/>
  <c r="AB201" i="12"/>
  <c r="Y201" i="12"/>
  <c r="U201" i="12"/>
  <c r="T201" i="12"/>
  <c r="S201" i="12"/>
  <c r="R201" i="12"/>
  <c r="AM200" i="12"/>
  <c r="AB200" i="12"/>
  <c r="Y200" i="12"/>
  <c r="U200" i="12"/>
  <c r="T200" i="12"/>
  <c r="S200" i="12"/>
  <c r="R200" i="12"/>
  <c r="AL188" i="12"/>
  <c r="AK188" i="12"/>
  <c r="AJ188" i="12"/>
  <c r="AD188" i="12"/>
  <c r="AC188" i="12"/>
  <c r="AM187" i="12"/>
  <c r="AB187" i="12"/>
  <c r="Y187" i="12"/>
  <c r="U187" i="12"/>
  <c r="T187" i="12"/>
  <c r="S187" i="12"/>
  <c r="R187" i="12"/>
  <c r="L187" i="12"/>
  <c r="M187" i="12" s="1"/>
  <c r="AM186" i="12"/>
  <c r="AB186" i="12"/>
  <c r="Y186" i="12"/>
  <c r="U186" i="12"/>
  <c r="T186" i="12"/>
  <c r="S186" i="12"/>
  <c r="R186" i="12"/>
  <c r="AM185" i="12"/>
  <c r="AB185" i="12"/>
  <c r="Y185" i="12"/>
  <c r="U185" i="12"/>
  <c r="T185" i="12"/>
  <c r="S185" i="12"/>
  <c r="R185" i="12"/>
  <c r="AM184" i="12"/>
  <c r="AB184" i="12"/>
  <c r="Y184" i="12"/>
  <c r="U184" i="12"/>
  <c r="T184" i="12"/>
  <c r="S184" i="12"/>
  <c r="R184" i="12"/>
  <c r="AL178" i="12"/>
  <c r="AK178" i="12"/>
  <c r="AJ178" i="12"/>
  <c r="AD178" i="12"/>
  <c r="AC178" i="12"/>
  <c r="AM177" i="12"/>
  <c r="AB177" i="12"/>
  <c r="Y177" i="12"/>
  <c r="U177" i="12"/>
  <c r="T177" i="12"/>
  <c r="S177" i="12"/>
  <c r="R177" i="12"/>
  <c r="L177" i="12"/>
  <c r="M177" i="12" s="1"/>
  <c r="AM176" i="12"/>
  <c r="AB176" i="12"/>
  <c r="Y176" i="12"/>
  <c r="U176" i="12"/>
  <c r="T176" i="12"/>
  <c r="S176" i="12"/>
  <c r="R176" i="12"/>
  <c r="M176" i="12"/>
  <c r="AM175" i="12"/>
  <c r="AB175" i="12"/>
  <c r="Y175" i="12"/>
  <c r="U175" i="12"/>
  <c r="T175" i="12"/>
  <c r="S175" i="12"/>
  <c r="R175" i="12"/>
  <c r="M175" i="12"/>
  <c r="AM174" i="12"/>
  <c r="AB174" i="12"/>
  <c r="Y174" i="12"/>
  <c r="Y178" i="12" s="1"/>
  <c r="U174" i="12"/>
  <c r="U178" i="12" s="1"/>
  <c r="T174" i="12"/>
  <c r="T178" i="12" s="1"/>
  <c r="S174" i="12"/>
  <c r="S178" i="12" s="1"/>
  <c r="R174" i="12"/>
  <c r="R178" i="12" s="1"/>
  <c r="L178" i="12"/>
  <c r="AM106" i="12"/>
  <c r="AB106" i="12"/>
  <c r="Y106" i="12"/>
  <c r="U106" i="12"/>
  <c r="T106" i="12"/>
  <c r="S106" i="12"/>
  <c r="R106" i="12"/>
  <c r="L106" i="12"/>
  <c r="M106" i="12" s="1"/>
  <c r="AM105" i="12"/>
  <c r="AB105" i="12"/>
  <c r="Y105" i="12"/>
  <c r="U105" i="12"/>
  <c r="T105" i="12"/>
  <c r="S105" i="12"/>
  <c r="R105" i="12"/>
  <c r="L105" i="12"/>
  <c r="M105" i="12" s="1"/>
  <c r="AM104" i="12"/>
  <c r="AB104" i="12"/>
  <c r="Y104" i="12"/>
  <c r="U104" i="12"/>
  <c r="T104" i="12"/>
  <c r="S104" i="12"/>
  <c r="R104" i="12"/>
  <c r="L104" i="12"/>
  <c r="M104" i="12" s="1"/>
  <c r="AM103" i="12"/>
  <c r="AB103" i="12"/>
  <c r="Y103" i="12"/>
  <c r="U103" i="12"/>
  <c r="T103" i="12"/>
  <c r="S103" i="12"/>
  <c r="R103" i="12"/>
  <c r="L103" i="12"/>
  <c r="AL102" i="12"/>
  <c r="AK102" i="12"/>
  <c r="AJ102" i="12"/>
  <c r="AD102" i="12"/>
  <c r="AC102" i="12"/>
  <c r="AM101" i="12"/>
  <c r="AB101" i="12"/>
  <c r="Y101" i="12"/>
  <c r="U101" i="12"/>
  <c r="T101" i="12"/>
  <c r="S101" i="12"/>
  <c r="R101" i="12"/>
  <c r="L101" i="12"/>
  <c r="M101" i="12" s="1"/>
  <c r="AM100" i="12"/>
  <c r="AB100" i="12"/>
  <c r="Y100" i="12"/>
  <c r="U100" i="12"/>
  <c r="T100" i="12"/>
  <c r="S100" i="12"/>
  <c r="R100" i="12"/>
  <c r="L100" i="12"/>
  <c r="M100" i="12" s="1"/>
  <c r="AM99" i="12"/>
  <c r="AB99" i="12"/>
  <c r="Y99" i="12"/>
  <c r="U99" i="12"/>
  <c r="T99" i="12"/>
  <c r="S99" i="12"/>
  <c r="R99" i="12"/>
  <c r="AM98" i="12"/>
  <c r="AB98" i="12"/>
  <c r="Y98" i="12"/>
  <c r="U98" i="12"/>
  <c r="T98" i="12"/>
  <c r="S98" i="12"/>
  <c r="R98" i="12"/>
  <c r="AL51" i="12"/>
  <c r="AK51" i="12"/>
  <c r="AJ51" i="12"/>
  <c r="AD51" i="12"/>
  <c r="AC51" i="12"/>
  <c r="AM50" i="12"/>
  <c r="AB50" i="12"/>
  <c r="Y50" i="12"/>
  <c r="U50" i="12"/>
  <c r="T50" i="12"/>
  <c r="S50" i="12"/>
  <c r="R50" i="12"/>
  <c r="L50" i="12"/>
  <c r="M50" i="12" s="1"/>
  <c r="AM49" i="12"/>
  <c r="AB49" i="12"/>
  <c r="Y49" i="12"/>
  <c r="U49" i="12"/>
  <c r="T49" i="12"/>
  <c r="S49" i="12"/>
  <c r="R49" i="12"/>
  <c r="AM48" i="12"/>
  <c r="AB48" i="12"/>
  <c r="Y48" i="12"/>
  <c r="U48" i="12"/>
  <c r="T48" i="12"/>
  <c r="S48" i="12"/>
  <c r="R48" i="12"/>
  <c r="AM47" i="12"/>
  <c r="AB47" i="12"/>
  <c r="Y47" i="12"/>
  <c r="U47" i="12"/>
  <c r="T47" i="12"/>
  <c r="S47" i="12"/>
  <c r="R47" i="12"/>
  <c r="L946" i="1"/>
  <c r="M946" i="1" s="1"/>
  <c r="L945" i="1"/>
  <c r="M945" i="1" s="1"/>
  <c r="AL859" i="1"/>
  <c r="AK859" i="1"/>
  <c r="AJ859" i="1"/>
  <c r="AD859" i="1"/>
  <c r="AC859" i="1"/>
  <c r="AM858" i="1"/>
  <c r="AN858" i="1" s="1"/>
  <c r="AB858" i="1"/>
  <c r="Y858" i="1"/>
  <c r="U858" i="1"/>
  <c r="T858" i="1"/>
  <c r="S858" i="1"/>
  <c r="R858" i="1"/>
  <c r="L858" i="1"/>
  <c r="M858" i="1" s="1"/>
  <c r="AM857" i="1"/>
  <c r="AN857" i="1" s="1"/>
  <c r="AB857" i="1"/>
  <c r="Y857" i="1"/>
  <c r="U857" i="1"/>
  <c r="T857" i="1"/>
  <c r="S857" i="1"/>
  <c r="R857" i="1"/>
  <c r="L857" i="1"/>
  <c r="M857" i="1" s="1"/>
  <c r="AM856" i="1"/>
  <c r="AN856" i="1" s="1"/>
  <c r="AB856" i="1"/>
  <c r="Y856" i="1"/>
  <c r="U856" i="1"/>
  <c r="T856" i="1"/>
  <c r="S856" i="1"/>
  <c r="R856" i="1"/>
  <c r="AM855" i="1"/>
  <c r="AB855" i="1"/>
  <c r="Y855" i="1"/>
  <c r="U855" i="1"/>
  <c r="T855" i="1"/>
  <c r="S855" i="1"/>
  <c r="R855" i="1"/>
  <c r="AL823" i="1"/>
  <c r="AK823" i="1"/>
  <c r="AJ823" i="1"/>
  <c r="AD823" i="1"/>
  <c r="AC823" i="1"/>
  <c r="AM822" i="1"/>
  <c r="AN822" i="1" s="1"/>
  <c r="AB822" i="1"/>
  <c r="Y822" i="1"/>
  <c r="U822" i="1"/>
  <c r="T822" i="1"/>
  <c r="S822" i="1"/>
  <c r="R822" i="1"/>
  <c r="L822" i="1"/>
  <c r="M822" i="1" s="1"/>
  <c r="AM821" i="1"/>
  <c r="AN821" i="1" s="1"/>
  <c r="AB821" i="1"/>
  <c r="Y821" i="1"/>
  <c r="U821" i="1"/>
  <c r="T821" i="1"/>
  <c r="S821" i="1"/>
  <c r="R821" i="1"/>
  <c r="L821" i="1"/>
  <c r="M821" i="1" s="1"/>
  <c r="AM820" i="1"/>
  <c r="AN820" i="1" s="1"/>
  <c r="AB820" i="1"/>
  <c r="Y820" i="1"/>
  <c r="U820" i="1"/>
  <c r="T820" i="1"/>
  <c r="S820" i="1"/>
  <c r="R820" i="1"/>
  <c r="AM819" i="1"/>
  <c r="AB819" i="1"/>
  <c r="Y819" i="1"/>
  <c r="U819" i="1"/>
  <c r="T819" i="1"/>
  <c r="S819" i="1"/>
  <c r="R819" i="1"/>
  <c r="AL808" i="1"/>
  <c r="AK808" i="1"/>
  <c r="AJ808" i="1"/>
  <c r="AD808" i="1"/>
  <c r="AC808" i="1"/>
  <c r="AM807" i="1"/>
  <c r="AN807" i="1" s="1"/>
  <c r="AB807" i="1"/>
  <c r="Y807" i="1"/>
  <c r="U807" i="1"/>
  <c r="T807" i="1"/>
  <c r="S807" i="1"/>
  <c r="R807" i="1"/>
  <c r="L807" i="1"/>
  <c r="M807" i="1" s="1"/>
  <c r="AM806" i="1"/>
  <c r="AN806" i="1" s="1"/>
  <c r="AB806" i="1"/>
  <c r="Y806" i="1"/>
  <c r="U806" i="1"/>
  <c r="T806" i="1"/>
  <c r="S806" i="1"/>
  <c r="R806" i="1"/>
  <c r="L806" i="1"/>
  <c r="M806" i="1" s="1"/>
  <c r="AM805" i="1"/>
  <c r="AN805" i="1" s="1"/>
  <c r="AB805" i="1"/>
  <c r="Y805" i="1"/>
  <c r="U805" i="1"/>
  <c r="T805" i="1"/>
  <c r="S805" i="1"/>
  <c r="R805" i="1"/>
  <c r="AM804" i="1"/>
  <c r="AB804" i="1"/>
  <c r="Y804" i="1"/>
  <c r="U804" i="1"/>
  <c r="T804" i="1"/>
  <c r="S804" i="1"/>
  <c r="R804" i="1"/>
  <c r="AL798" i="1"/>
  <c r="AK798" i="1"/>
  <c r="AJ798" i="1"/>
  <c r="AD798" i="1"/>
  <c r="AC798" i="1"/>
  <c r="AM797" i="1"/>
  <c r="AN797" i="1" s="1"/>
  <c r="AB797" i="1"/>
  <c r="Y797" i="1"/>
  <c r="T797" i="1"/>
  <c r="L797" i="1"/>
  <c r="M797" i="1" s="1"/>
  <c r="AM796" i="1"/>
  <c r="AN796" i="1" s="1"/>
  <c r="AB796" i="1"/>
  <c r="Y796" i="1"/>
  <c r="U796" i="1"/>
  <c r="T796" i="1"/>
  <c r="S796" i="1"/>
  <c r="R796" i="1"/>
  <c r="L796" i="1"/>
  <c r="M796" i="1" s="1"/>
  <c r="AM795" i="1"/>
  <c r="AN795" i="1" s="1"/>
  <c r="AB795" i="1"/>
  <c r="Y795" i="1"/>
  <c r="U795" i="1"/>
  <c r="T795" i="1"/>
  <c r="S795" i="1"/>
  <c r="R795" i="1"/>
  <c r="AM794" i="1"/>
  <c r="AB794" i="1"/>
  <c r="Y794" i="1"/>
  <c r="U794" i="1"/>
  <c r="T794" i="1"/>
  <c r="S794" i="1"/>
  <c r="R794" i="1"/>
  <c r="AL793" i="1"/>
  <c r="AK793" i="1"/>
  <c r="AJ793" i="1"/>
  <c r="AD793" i="1"/>
  <c r="AC793" i="1"/>
  <c r="AM792" i="1"/>
  <c r="AN792" i="1" s="1"/>
  <c r="AB792" i="1"/>
  <c r="Y792" i="1"/>
  <c r="U792" i="1"/>
  <c r="T792" i="1"/>
  <c r="S792" i="1"/>
  <c r="R792" i="1"/>
  <c r="L792" i="1"/>
  <c r="M792" i="1" s="1"/>
  <c r="AM791" i="1"/>
  <c r="AN791" i="1" s="1"/>
  <c r="AB791" i="1"/>
  <c r="Y791" i="1"/>
  <c r="T791" i="1"/>
  <c r="L791" i="1"/>
  <c r="M791" i="1" s="1"/>
  <c r="AM790" i="1"/>
  <c r="AN790" i="1" s="1"/>
  <c r="AB790" i="1"/>
  <c r="Y790" i="1"/>
  <c r="U790" i="1"/>
  <c r="T790" i="1"/>
  <c r="S790" i="1"/>
  <c r="R790" i="1"/>
  <c r="AM789" i="1"/>
  <c r="AB789" i="1"/>
  <c r="Y789" i="1"/>
  <c r="U789" i="1"/>
  <c r="T789" i="1"/>
  <c r="S789" i="1"/>
  <c r="R789" i="1"/>
  <c r="AL780" i="1"/>
  <c r="AK780" i="1"/>
  <c r="AJ780" i="1"/>
  <c r="AD780" i="1"/>
  <c r="AC780" i="1"/>
  <c r="AM779" i="1"/>
  <c r="AN779" i="1" s="1"/>
  <c r="AB779" i="1"/>
  <c r="Y779" i="1"/>
  <c r="U779" i="1"/>
  <c r="T779" i="1"/>
  <c r="S779" i="1"/>
  <c r="R779" i="1"/>
  <c r="AM777" i="1"/>
  <c r="AN777" i="1" s="1"/>
  <c r="AB777" i="1"/>
  <c r="Y777" i="1"/>
  <c r="U777" i="1"/>
  <c r="T777" i="1"/>
  <c r="S777" i="1"/>
  <c r="R777" i="1"/>
  <c r="AM776" i="1"/>
  <c r="AN776" i="1" s="1"/>
  <c r="AB776" i="1"/>
  <c r="Y776" i="1"/>
  <c r="U776" i="1"/>
  <c r="T776" i="1"/>
  <c r="S776" i="1"/>
  <c r="R776" i="1"/>
  <c r="AM775" i="1"/>
  <c r="AB775" i="1"/>
  <c r="Y775" i="1"/>
  <c r="U775" i="1"/>
  <c r="T775" i="1"/>
  <c r="S775" i="1"/>
  <c r="R775" i="1"/>
  <c r="AL774" i="1"/>
  <c r="AK774" i="1"/>
  <c r="AJ774" i="1"/>
  <c r="AD774" i="1"/>
  <c r="AC774" i="1"/>
  <c r="AM773" i="1"/>
  <c r="AN773" i="1" s="1"/>
  <c r="AB773" i="1"/>
  <c r="Y773" i="1"/>
  <c r="U773" i="1"/>
  <c r="T773" i="1"/>
  <c r="S773" i="1"/>
  <c r="R773" i="1"/>
  <c r="AM771" i="1"/>
  <c r="AN771" i="1" s="1"/>
  <c r="AB771" i="1"/>
  <c r="Y771" i="1"/>
  <c r="U771" i="1"/>
  <c r="T771" i="1"/>
  <c r="S771" i="1"/>
  <c r="R771" i="1"/>
  <c r="AM770" i="1"/>
  <c r="AN770" i="1" s="1"/>
  <c r="AB770" i="1"/>
  <c r="Y770" i="1"/>
  <c r="U770" i="1"/>
  <c r="T770" i="1"/>
  <c r="S770" i="1"/>
  <c r="R770" i="1"/>
  <c r="AM769" i="1"/>
  <c r="AN769" i="1" s="1"/>
  <c r="AB769" i="1"/>
  <c r="Y769" i="1"/>
  <c r="U769" i="1"/>
  <c r="T769" i="1"/>
  <c r="S769" i="1"/>
  <c r="R769" i="1"/>
  <c r="AL187" i="1"/>
  <c r="AK187" i="1"/>
  <c r="AJ187" i="1"/>
  <c r="AD187" i="1"/>
  <c r="AC187" i="1"/>
  <c r="AN186" i="1"/>
  <c r="AB186" i="1"/>
  <c r="Y186" i="1"/>
  <c r="U186" i="1"/>
  <c r="T186" i="1"/>
  <c r="S186" i="1"/>
  <c r="R186" i="1"/>
  <c r="L186" i="1"/>
  <c r="M186" i="1" s="1"/>
  <c r="AN185" i="1"/>
  <c r="AB185" i="1"/>
  <c r="Y185" i="1"/>
  <c r="U185" i="1"/>
  <c r="T185" i="1"/>
  <c r="S185" i="1"/>
  <c r="R185" i="1"/>
  <c r="AN184" i="1"/>
  <c r="AB184" i="1"/>
  <c r="Y184" i="1"/>
  <c r="U184" i="1"/>
  <c r="T184" i="1"/>
  <c r="S184" i="1"/>
  <c r="R184" i="1"/>
  <c r="AB183" i="1"/>
  <c r="Y183" i="1"/>
  <c r="U183" i="1"/>
  <c r="T183" i="1"/>
  <c r="S183" i="1"/>
  <c r="R183" i="1"/>
  <c r="L204" i="1"/>
  <c r="M204" i="1" s="1"/>
  <c r="R204" i="1"/>
  <c r="S204" i="1"/>
  <c r="T204" i="1"/>
  <c r="U204" i="1"/>
  <c r="Y204" i="1"/>
  <c r="AB204" i="1"/>
  <c r="AM204" i="1"/>
  <c r="AN204" i="1" s="1"/>
  <c r="L205" i="1"/>
  <c r="M205" i="1" s="1"/>
  <c r="R205" i="1"/>
  <c r="S205" i="1"/>
  <c r="T205" i="1"/>
  <c r="U205" i="1"/>
  <c r="Y205" i="1"/>
  <c r="AB205" i="1"/>
  <c r="AM205" i="1"/>
  <c r="AN205" i="1" s="1"/>
  <c r="L206" i="1"/>
  <c r="M206" i="1" s="1"/>
  <c r="R206" i="1"/>
  <c r="S206" i="1"/>
  <c r="T206" i="1"/>
  <c r="U206" i="1"/>
  <c r="Y206" i="1"/>
  <c r="AB206" i="1"/>
  <c r="AM206" i="1"/>
  <c r="AN206" i="1" s="1"/>
  <c r="L207" i="1"/>
  <c r="M207" i="1" s="1"/>
  <c r="R207" i="1"/>
  <c r="S207" i="1"/>
  <c r="S208" i="1" s="1"/>
  <c r="T207" i="1"/>
  <c r="U207" i="1"/>
  <c r="Y207" i="1"/>
  <c r="Y208" i="1" s="1"/>
  <c r="AB207" i="1"/>
  <c r="AM207" i="1"/>
  <c r="AN207" i="1" s="1"/>
  <c r="AC208" i="1"/>
  <c r="AD208" i="1"/>
  <c r="AJ208" i="1"/>
  <c r="AK208" i="1"/>
  <c r="AL208" i="1"/>
  <c r="AM116" i="1"/>
  <c r="AN116" i="1" s="1"/>
  <c r="AB116" i="1"/>
  <c r="Y116" i="1"/>
  <c r="U116" i="1"/>
  <c r="T116" i="1"/>
  <c r="S116" i="1"/>
  <c r="R116" i="1"/>
  <c r="L116" i="1"/>
  <c r="M116" i="1" s="1"/>
  <c r="AM110" i="1"/>
  <c r="AN110" i="1" s="1"/>
  <c r="AB110" i="1"/>
  <c r="Y110" i="1"/>
  <c r="U110" i="1"/>
  <c r="T110" i="1"/>
  <c r="S110" i="1"/>
  <c r="R110" i="1"/>
  <c r="L110" i="1"/>
  <c r="M110" i="1" s="1"/>
  <c r="AM109" i="1"/>
  <c r="AN109" i="1" s="1"/>
  <c r="AB109" i="1"/>
  <c r="Y109" i="1"/>
  <c r="U109" i="1"/>
  <c r="T109" i="1"/>
  <c r="S109" i="1"/>
  <c r="R109" i="1"/>
  <c r="L109" i="1"/>
  <c r="M109" i="1" s="1"/>
  <c r="AM108" i="1"/>
  <c r="AN108" i="1" s="1"/>
  <c r="AB108" i="1"/>
  <c r="Y108" i="1"/>
  <c r="U108" i="1"/>
  <c r="T108" i="1"/>
  <c r="S108" i="1"/>
  <c r="R108" i="1"/>
  <c r="L108" i="1"/>
  <c r="M108" i="1" s="1"/>
  <c r="AM107" i="1"/>
  <c r="AB107" i="1"/>
  <c r="Y107" i="1"/>
  <c r="U107" i="1"/>
  <c r="T107" i="1"/>
  <c r="S107" i="1"/>
  <c r="R107" i="1"/>
  <c r="L107" i="1"/>
  <c r="AL106" i="1"/>
  <c r="AK106" i="1"/>
  <c r="AJ106" i="1"/>
  <c r="AD106" i="1"/>
  <c r="AC106" i="1"/>
  <c r="AM105" i="1"/>
  <c r="AN105" i="1" s="1"/>
  <c r="AB105" i="1"/>
  <c r="Y105" i="1"/>
  <c r="U105" i="1"/>
  <c r="T105" i="1"/>
  <c r="S105" i="1"/>
  <c r="R105" i="1"/>
  <c r="AM104" i="1"/>
  <c r="AN104" i="1" s="1"/>
  <c r="AB104" i="1"/>
  <c r="Y104" i="1"/>
  <c r="U104" i="1"/>
  <c r="T104" i="1"/>
  <c r="S104" i="1"/>
  <c r="R104" i="1"/>
  <c r="AM103" i="1"/>
  <c r="AN103" i="1" s="1"/>
  <c r="AB103" i="1"/>
  <c r="Y103" i="1"/>
  <c r="U103" i="1"/>
  <c r="T103" i="1"/>
  <c r="S103" i="1"/>
  <c r="R103" i="1"/>
  <c r="AN102" i="1"/>
  <c r="AS102" i="1" s="1"/>
  <c r="AB102" i="1"/>
  <c r="Y102" i="1"/>
  <c r="U102" i="1"/>
  <c r="T102" i="1"/>
  <c r="S102" i="1"/>
  <c r="R102" i="1"/>
  <c r="AL60" i="1"/>
  <c r="AK60" i="1"/>
  <c r="AJ60" i="1"/>
  <c r="AD60" i="1"/>
  <c r="AC60" i="1"/>
  <c r="AM59" i="1"/>
  <c r="AN59" i="1" s="1"/>
  <c r="AB59" i="1"/>
  <c r="AV59" i="1" s="1"/>
  <c r="Y59" i="1"/>
  <c r="U59" i="1"/>
  <c r="T59" i="1"/>
  <c r="S59" i="1"/>
  <c r="R59" i="1"/>
  <c r="L59" i="1"/>
  <c r="M59" i="1" s="1"/>
  <c r="AM58" i="1"/>
  <c r="AN58" i="1" s="1"/>
  <c r="AB58" i="1"/>
  <c r="AV58" i="1" s="1"/>
  <c r="Y58" i="1"/>
  <c r="U58" i="1"/>
  <c r="T58" i="1"/>
  <c r="S58" i="1"/>
  <c r="R58" i="1"/>
  <c r="AM57" i="1"/>
  <c r="AN57" i="1" s="1"/>
  <c r="AB57" i="1"/>
  <c r="AV57" i="1" s="1"/>
  <c r="Y57" i="1"/>
  <c r="U57" i="1"/>
  <c r="T57" i="1"/>
  <c r="S57" i="1"/>
  <c r="R57" i="1"/>
  <c r="AM56" i="1"/>
  <c r="AB56" i="1"/>
  <c r="Y56" i="1"/>
  <c r="U56" i="1"/>
  <c r="T56" i="1"/>
  <c r="S56" i="1"/>
  <c r="R56" i="1"/>
  <c r="AL55" i="1"/>
  <c r="AK55" i="1"/>
  <c r="AJ55" i="1"/>
  <c r="AD55" i="1"/>
  <c r="AC55" i="1"/>
  <c r="AM54" i="1"/>
  <c r="AN54" i="1" s="1"/>
  <c r="AB54" i="1"/>
  <c r="AV54" i="1" s="1"/>
  <c r="Y54" i="1"/>
  <c r="U54" i="1"/>
  <c r="T54" i="1"/>
  <c r="S54" i="1"/>
  <c r="R54" i="1"/>
  <c r="L54" i="1"/>
  <c r="M54" i="1" s="1"/>
  <c r="AM53" i="1"/>
  <c r="AN53" i="1" s="1"/>
  <c r="AB53" i="1"/>
  <c r="AV53" i="1" s="1"/>
  <c r="Y53" i="1"/>
  <c r="U53" i="1"/>
  <c r="T53" i="1"/>
  <c r="S53" i="1"/>
  <c r="R53" i="1"/>
  <c r="AM52" i="1"/>
  <c r="AN52" i="1" s="1"/>
  <c r="AB52" i="1"/>
  <c r="AV52" i="1" s="1"/>
  <c r="Y52" i="1"/>
  <c r="U52" i="1"/>
  <c r="T52" i="1"/>
  <c r="S52" i="1"/>
  <c r="R52" i="1"/>
  <c r="AM51" i="1"/>
  <c r="AN51" i="1" s="1"/>
  <c r="AB51" i="1"/>
  <c r="AV51" i="1" s="1"/>
  <c r="Y51" i="1"/>
  <c r="U51" i="1"/>
  <c r="T51" i="1"/>
  <c r="S51" i="1"/>
  <c r="R51" i="1"/>
  <c r="AL50" i="1"/>
  <c r="AK50" i="1"/>
  <c r="AJ50" i="1"/>
  <c r="AD50" i="1"/>
  <c r="AC50" i="1"/>
  <c r="AM45" i="1"/>
  <c r="AN45" i="1" s="1"/>
  <c r="AB45" i="1"/>
  <c r="Y45" i="1"/>
  <c r="U45" i="1"/>
  <c r="T45" i="1"/>
  <c r="S45" i="1"/>
  <c r="R45" i="1"/>
  <c r="L45" i="1"/>
  <c r="M45" i="1" s="1"/>
  <c r="AM44" i="1"/>
  <c r="AN44" i="1" s="1"/>
  <c r="AB44" i="1"/>
  <c r="Y44" i="1"/>
  <c r="U44" i="1"/>
  <c r="T44" i="1"/>
  <c r="S44" i="1"/>
  <c r="R44" i="1"/>
  <c r="L44" i="1"/>
  <c r="M44" i="1" s="1"/>
  <c r="AM43" i="1"/>
  <c r="AN43" i="1" s="1"/>
  <c r="AB43" i="1"/>
  <c r="Y43" i="1"/>
  <c r="U43" i="1"/>
  <c r="T43" i="1"/>
  <c r="S43" i="1"/>
  <c r="R43" i="1"/>
  <c r="L43" i="1"/>
  <c r="M43" i="1" s="1"/>
  <c r="AM42" i="1"/>
  <c r="AB42" i="1"/>
  <c r="Y42" i="1"/>
  <c r="U42" i="1"/>
  <c r="U50" i="1" s="1"/>
  <c r="T42" i="1"/>
  <c r="S42" i="1"/>
  <c r="R42" i="1"/>
  <c r="L42" i="1"/>
  <c r="M42" i="1" s="1"/>
  <c r="AL41" i="1"/>
  <c r="AK41" i="1"/>
  <c r="AJ41" i="1"/>
  <c r="AD41" i="1"/>
  <c r="AC41" i="1"/>
  <c r="AM40" i="1"/>
  <c r="AN40" i="1" s="1"/>
  <c r="AB40" i="1"/>
  <c r="AV40" i="1" s="1"/>
  <c r="Y40" i="1"/>
  <c r="U40" i="1"/>
  <c r="T40" i="1"/>
  <c r="S40" i="1"/>
  <c r="R40" i="1"/>
  <c r="AM39" i="1"/>
  <c r="AN39" i="1" s="1"/>
  <c r="AB39" i="1"/>
  <c r="AV39" i="1" s="1"/>
  <c r="Y39" i="1"/>
  <c r="U39" i="1"/>
  <c r="T39" i="1"/>
  <c r="S39" i="1"/>
  <c r="R39" i="1"/>
  <c r="AM38" i="1"/>
  <c r="AN38" i="1" s="1"/>
  <c r="AB38" i="1"/>
  <c r="AV38" i="1" s="1"/>
  <c r="Y38" i="1"/>
  <c r="U38" i="1"/>
  <c r="T38" i="1"/>
  <c r="S38" i="1"/>
  <c r="R38" i="1"/>
  <c r="AM37" i="1"/>
  <c r="AB37" i="1"/>
  <c r="Y37" i="1"/>
  <c r="U37" i="1"/>
  <c r="T37" i="1"/>
  <c r="S37" i="1"/>
  <c r="R37" i="1"/>
  <c r="AB178" i="12" l="1"/>
  <c r="L446" i="14"/>
  <c r="T856" i="15"/>
  <c r="S799" i="12"/>
  <c r="AB799" i="12"/>
  <c r="R857" i="14"/>
  <c r="R111" i="12"/>
  <c r="Y111" i="12"/>
  <c r="Y108" i="13"/>
  <c r="L313" i="13"/>
  <c r="L195" i="14"/>
  <c r="AM856" i="15"/>
  <c r="U99" i="13"/>
  <c r="T242" i="13"/>
  <c r="AM242" i="13"/>
  <c r="U313" i="13"/>
  <c r="R856" i="15"/>
  <c r="Y856" i="15"/>
  <c r="L242" i="13"/>
  <c r="L204" i="12"/>
  <c r="S855" i="12"/>
  <c r="AB855" i="12"/>
  <c r="R242" i="14"/>
  <c r="Y242" i="14"/>
  <c r="T184" i="15"/>
  <c r="AM184" i="15"/>
  <c r="S857" i="13"/>
  <c r="AB857" i="13"/>
  <c r="R99" i="14"/>
  <c r="Y99" i="14"/>
  <c r="T786" i="14"/>
  <c r="AM786" i="14"/>
  <c r="L242" i="14"/>
  <c r="L451" i="14"/>
  <c r="U451" i="14"/>
  <c r="S481" i="14"/>
  <c r="L194" i="15"/>
  <c r="L480" i="15"/>
  <c r="S785" i="15"/>
  <c r="AB785" i="15"/>
  <c r="R194" i="15"/>
  <c r="Y194" i="15"/>
  <c r="S856" i="15"/>
  <c r="AB856" i="15"/>
  <c r="T99" i="13"/>
  <c r="U111" i="12"/>
  <c r="U242" i="13"/>
  <c r="R313" i="13"/>
  <c r="Y313" i="13"/>
  <c r="R857" i="13"/>
  <c r="Y857" i="13"/>
  <c r="U195" i="14"/>
  <c r="S242" i="14"/>
  <c r="AB242" i="14"/>
  <c r="U446" i="14"/>
  <c r="R451" i="14"/>
  <c r="Y451" i="14"/>
  <c r="L786" i="14"/>
  <c r="S857" i="14"/>
  <c r="AB857" i="14"/>
  <c r="L99" i="15"/>
  <c r="U184" i="15"/>
  <c r="S194" i="15"/>
  <c r="U450" i="15"/>
  <c r="R480" i="15"/>
  <c r="Y480" i="15"/>
  <c r="R242" i="13"/>
  <c r="Y242" i="13"/>
  <c r="S313" i="13"/>
  <c r="R195" i="14"/>
  <c r="Y195" i="14"/>
  <c r="AM242" i="14"/>
  <c r="L313" i="14"/>
  <c r="U313" i="14"/>
  <c r="S451" i="14"/>
  <c r="U481" i="14"/>
  <c r="L312" i="15"/>
  <c r="Y99" i="13"/>
  <c r="R99" i="13"/>
  <c r="S111" i="12"/>
  <c r="AB111" i="12"/>
  <c r="S242" i="13"/>
  <c r="AB242" i="13"/>
  <c r="T313" i="13"/>
  <c r="AM313" i="13"/>
  <c r="L786" i="13"/>
  <c r="U786" i="13"/>
  <c r="T857" i="13"/>
  <c r="AM857" i="13"/>
  <c r="S99" i="14"/>
  <c r="AB99" i="14"/>
  <c r="S195" i="14"/>
  <c r="AB195" i="14"/>
  <c r="U242" i="14"/>
  <c r="R313" i="14"/>
  <c r="Y313" i="14"/>
  <c r="S446" i="14"/>
  <c r="T451" i="14"/>
  <c r="AM451" i="14"/>
  <c r="R481" i="14"/>
  <c r="U801" i="14"/>
  <c r="L857" i="14"/>
  <c r="U857" i="14"/>
  <c r="S99" i="15"/>
  <c r="AB99" i="15"/>
  <c r="R785" i="15"/>
  <c r="Y785" i="15"/>
  <c r="Y115" i="1"/>
  <c r="T313" i="14"/>
  <c r="AB313" i="13"/>
  <c r="T859" i="1"/>
  <c r="U102" i="12"/>
  <c r="T99" i="15"/>
  <c r="AM99" i="15"/>
  <c r="S785" i="12"/>
  <c r="AB785" i="12"/>
  <c r="U99" i="15"/>
  <c r="AB451" i="14"/>
  <c r="R671" i="12"/>
  <c r="Y671" i="12"/>
  <c r="S819" i="12"/>
  <c r="AB819" i="12"/>
  <c r="Y859" i="1"/>
  <c r="L464" i="12"/>
  <c r="T195" i="14"/>
  <c r="AM195" i="14"/>
  <c r="AB481" i="14"/>
  <c r="AN186" i="12"/>
  <c r="AS186" i="12" s="1"/>
  <c r="AN187" i="12"/>
  <c r="AS187" i="12" s="1"/>
  <c r="AN201" i="12"/>
  <c r="AS201" i="12" s="1"/>
  <c r="AN288" i="12"/>
  <c r="AS288" i="12" s="1"/>
  <c r="AN289" i="12"/>
  <c r="AS289" i="12" s="1"/>
  <c r="AN432" i="12"/>
  <c r="AS432" i="12" s="1"/>
  <c r="AN433" i="12"/>
  <c r="AS433" i="12" s="1"/>
  <c r="AN461" i="12"/>
  <c r="AS461" i="12" s="1"/>
  <c r="AN766" i="12"/>
  <c r="AS766" i="12" s="1"/>
  <c r="AM313" i="14"/>
  <c r="AN101" i="12"/>
  <c r="AS101" i="12" s="1"/>
  <c r="AN278" i="12"/>
  <c r="AS278" i="12" s="1"/>
  <c r="AN431" i="12"/>
  <c r="AS431" i="12" s="1"/>
  <c r="AN669" i="12"/>
  <c r="AS669" i="12" s="1"/>
  <c r="AN765" i="12"/>
  <c r="AS765" i="12" s="1"/>
  <c r="AN772" i="12"/>
  <c r="AS772" i="12" s="1"/>
  <c r="AN773" i="12"/>
  <c r="AS773" i="12" s="1"/>
  <c r="AN782" i="12"/>
  <c r="AS782" i="12" s="1"/>
  <c r="AN783" i="12"/>
  <c r="AS783" i="12" s="1"/>
  <c r="AN796" i="12"/>
  <c r="AS796" i="12" s="1"/>
  <c r="AN798" i="12"/>
  <c r="AS798" i="12" s="1"/>
  <c r="AN816" i="12"/>
  <c r="AS816" i="12" s="1"/>
  <c r="AN818" i="12"/>
  <c r="AS818" i="12" s="1"/>
  <c r="AN852" i="12"/>
  <c r="AS852" i="12" s="1"/>
  <c r="AN854" i="12"/>
  <c r="AS854" i="12" s="1"/>
  <c r="AN100" i="12"/>
  <c r="AS100" i="12" s="1"/>
  <c r="AN279" i="12"/>
  <c r="AS279" i="12" s="1"/>
  <c r="AN287" i="12"/>
  <c r="AS287" i="12" s="1"/>
  <c r="AN670" i="12"/>
  <c r="AS670" i="12" s="1"/>
  <c r="AN777" i="12"/>
  <c r="AS777" i="12" s="1"/>
  <c r="AN778" i="12"/>
  <c r="AS778" i="12" s="1"/>
  <c r="AN797" i="12"/>
  <c r="AS797" i="12" s="1"/>
  <c r="AN817" i="12"/>
  <c r="AS817" i="12" s="1"/>
  <c r="AN853" i="12"/>
  <c r="AS853" i="12" s="1"/>
  <c r="AN49" i="12"/>
  <c r="AS49" i="12" s="1"/>
  <c r="AN50" i="12"/>
  <c r="AS50" i="12" s="1"/>
  <c r="AN104" i="12"/>
  <c r="AS104" i="12" s="1"/>
  <c r="AN105" i="12"/>
  <c r="AS105" i="12" s="1"/>
  <c r="AN106" i="12"/>
  <c r="AS106" i="12" s="1"/>
  <c r="AM178" i="12"/>
  <c r="AN175" i="12"/>
  <c r="AS175" i="12" s="1"/>
  <c r="AN176" i="12"/>
  <c r="AS176" i="12" s="1"/>
  <c r="AN177" i="12"/>
  <c r="AS177" i="12" s="1"/>
  <c r="AN277" i="12"/>
  <c r="AS277" i="12" s="1"/>
  <c r="R311" i="12"/>
  <c r="Y311" i="12"/>
  <c r="AN309" i="12"/>
  <c r="AS309" i="12" s="1"/>
  <c r="AN310" i="12"/>
  <c r="AS310" i="12" s="1"/>
  <c r="AN668" i="12"/>
  <c r="AS668" i="12" s="1"/>
  <c r="AN108" i="12"/>
  <c r="AS108" i="12" s="1"/>
  <c r="AN109" i="12"/>
  <c r="AS109" i="12" s="1"/>
  <c r="AN110" i="12"/>
  <c r="AS110" i="12" s="1"/>
  <c r="AB446" i="14"/>
  <c r="AN99" i="12"/>
  <c r="AS99" i="12" s="1"/>
  <c r="AN185" i="12"/>
  <c r="AS185" i="12" s="1"/>
  <c r="AN48" i="12"/>
  <c r="AS48" i="12" s="1"/>
  <c r="AN202" i="12"/>
  <c r="AS202" i="12" s="1"/>
  <c r="AN203" i="12"/>
  <c r="AS203" i="12" s="1"/>
  <c r="L290" i="12"/>
  <c r="AN308" i="12"/>
  <c r="AS308" i="12" s="1"/>
  <c r="AN462" i="12"/>
  <c r="AS462" i="12" s="1"/>
  <c r="AN463" i="12"/>
  <c r="AS463" i="12" s="1"/>
  <c r="AN767" i="12"/>
  <c r="AS767" i="12" s="1"/>
  <c r="L780" i="12"/>
  <c r="U780" i="12"/>
  <c r="L785" i="12"/>
  <c r="U785" i="12"/>
  <c r="L799" i="12"/>
  <c r="U799" i="12"/>
  <c r="L819" i="12"/>
  <c r="U819" i="12"/>
  <c r="L855" i="12"/>
  <c r="U855" i="12"/>
  <c r="M109" i="12"/>
  <c r="AQ109" i="12" s="1"/>
  <c r="M110" i="12"/>
  <c r="AQ110" i="12" s="1"/>
  <c r="R786" i="13"/>
  <c r="Y786" i="13"/>
  <c r="AB798" i="1"/>
  <c r="AB808" i="1"/>
  <c r="R188" i="12"/>
  <c r="Y188" i="12"/>
  <c r="S204" i="12"/>
  <c r="AB204" i="12"/>
  <c r="T280" i="12"/>
  <c r="AM280" i="12"/>
  <c r="U290" i="12"/>
  <c r="S311" i="12"/>
  <c r="AB311" i="12"/>
  <c r="T434" i="12"/>
  <c r="AM434" i="12"/>
  <c r="U464" i="12"/>
  <c r="T242" i="14"/>
  <c r="R99" i="15"/>
  <c r="Y99" i="15"/>
  <c r="R184" i="15"/>
  <c r="Y184" i="15"/>
  <c r="T194" i="15"/>
  <c r="AM194" i="15"/>
  <c r="U312" i="15"/>
  <c r="R450" i="15"/>
  <c r="Y450" i="15"/>
  <c r="S188" i="12"/>
  <c r="AB188" i="12"/>
  <c r="T204" i="12"/>
  <c r="AM204" i="12"/>
  <c r="L280" i="12"/>
  <c r="U280" i="12"/>
  <c r="R290" i="12"/>
  <c r="Y290" i="12"/>
  <c r="L434" i="12"/>
  <c r="S184" i="15"/>
  <c r="AB184" i="15"/>
  <c r="U194" i="15"/>
  <c r="S450" i="15"/>
  <c r="AB450" i="15"/>
  <c r="L785" i="15"/>
  <c r="S781" i="13"/>
  <c r="AB781" i="13"/>
  <c r="L857" i="13"/>
  <c r="T99" i="14"/>
  <c r="AM99" i="14"/>
  <c r="T446" i="14"/>
  <c r="AM446" i="14"/>
  <c r="T450" i="15"/>
  <c r="AM450" i="15"/>
  <c r="T786" i="13"/>
  <c r="U99" i="14"/>
  <c r="S51" i="12"/>
  <c r="AB51" i="12"/>
  <c r="R204" i="12"/>
  <c r="Y204" i="12"/>
  <c r="S280" i="12"/>
  <c r="AB280" i="12"/>
  <c r="T290" i="12"/>
  <c r="AM290" i="12"/>
  <c r="L311" i="12"/>
  <c r="U311" i="12"/>
  <c r="R434" i="12"/>
  <c r="Y434" i="12"/>
  <c r="S464" i="12"/>
  <c r="AB464" i="12"/>
  <c r="T671" i="12"/>
  <c r="AM671" i="12"/>
  <c r="U775" i="12"/>
  <c r="T111" i="12"/>
  <c r="AM111" i="12"/>
  <c r="T480" i="15"/>
  <c r="AM480" i="15"/>
  <c r="U785" i="15"/>
  <c r="AE783" i="15"/>
  <c r="L856" i="15"/>
  <c r="U856" i="15"/>
  <c r="AE37" i="1"/>
  <c r="AF37" i="1" s="1"/>
  <c r="L859" i="1"/>
  <c r="U859" i="1"/>
  <c r="T51" i="12"/>
  <c r="AM51" i="12"/>
  <c r="R102" i="12"/>
  <c r="Y102" i="12"/>
  <c r="S434" i="12"/>
  <c r="AB434" i="12"/>
  <c r="T464" i="12"/>
  <c r="AM464" i="12"/>
  <c r="L671" i="12"/>
  <c r="U671" i="12"/>
  <c r="R775" i="12"/>
  <c r="R785" i="12"/>
  <c r="Y785" i="12"/>
  <c r="R799" i="12"/>
  <c r="Y799" i="12"/>
  <c r="R819" i="12"/>
  <c r="Y819" i="12"/>
  <c r="R855" i="12"/>
  <c r="Y855" i="12"/>
  <c r="S786" i="13"/>
  <c r="AB786" i="13"/>
  <c r="U857" i="13"/>
  <c r="Y857" i="14"/>
  <c r="U480" i="15"/>
  <c r="AM786" i="13"/>
  <c r="AE784" i="14"/>
  <c r="AF784" i="14" s="1"/>
  <c r="AB194" i="15"/>
  <c r="S823" i="1"/>
  <c r="AB823" i="1"/>
  <c r="S859" i="1"/>
  <c r="AB859" i="1"/>
  <c r="R51" i="12"/>
  <c r="Y51" i="12"/>
  <c r="AM188" i="12"/>
  <c r="U204" i="12"/>
  <c r="R280" i="12"/>
  <c r="Y280" i="12"/>
  <c r="S290" i="12"/>
  <c r="AB290" i="12"/>
  <c r="T311" i="12"/>
  <c r="AM311" i="12"/>
  <c r="U434" i="12"/>
  <c r="R464" i="12"/>
  <c r="Y464" i="12"/>
  <c r="S671" i="12"/>
  <c r="AB671" i="12"/>
  <c r="T780" i="12"/>
  <c r="AM780" i="12"/>
  <c r="T785" i="12"/>
  <c r="AM785" i="12"/>
  <c r="T799" i="12"/>
  <c r="AM799" i="12"/>
  <c r="T819" i="12"/>
  <c r="AM819" i="12"/>
  <c r="T855" i="12"/>
  <c r="AM855" i="12"/>
  <c r="AE784" i="13"/>
  <c r="T857" i="14"/>
  <c r="AM857" i="14"/>
  <c r="S480" i="15"/>
  <c r="AB480" i="15"/>
  <c r="T785" i="15"/>
  <c r="AM785" i="15"/>
  <c r="S798" i="1"/>
  <c r="S60" i="1"/>
  <c r="U798" i="1"/>
  <c r="L808" i="1"/>
  <c r="S808" i="1"/>
  <c r="U774" i="1"/>
  <c r="T41" i="1"/>
  <c r="T60" i="1"/>
  <c r="T187" i="1"/>
  <c r="T798" i="1"/>
  <c r="U60" i="1"/>
  <c r="U187" i="1"/>
  <c r="AE53" i="1"/>
  <c r="AE54" i="1"/>
  <c r="AF54" i="1" s="1"/>
  <c r="Y60" i="1"/>
  <c r="Y798" i="1"/>
  <c r="Y41" i="1"/>
  <c r="AE52" i="1"/>
  <c r="AF52" i="1" s="1"/>
  <c r="T793" i="1"/>
  <c r="T808" i="1"/>
  <c r="L798" i="1"/>
  <c r="U808" i="1"/>
  <c r="L823" i="1"/>
  <c r="U41" i="1"/>
  <c r="U106" i="1"/>
  <c r="T55" i="1"/>
  <c r="Y206" i="14"/>
  <c r="AE185" i="1"/>
  <c r="AF185" i="1" s="1"/>
  <c r="AE186" i="1"/>
  <c r="AF186" i="1" s="1"/>
  <c r="AE202" i="14"/>
  <c r="AF202" i="14" s="1"/>
  <c r="Y187" i="1"/>
  <c r="AE116" i="1"/>
  <c r="AF116" i="1" s="1"/>
  <c r="AE777" i="1"/>
  <c r="AE804" i="1"/>
  <c r="AF804" i="1" s="1"/>
  <c r="AE805" i="1"/>
  <c r="AF805" i="1" s="1"/>
  <c r="AE806" i="1"/>
  <c r="AF806" i="1" s="1"/>
  <c r="AE807" i="1"/>
  <c r="AF807" i="1" s="1"/>
  <c r="T780" i="1"/>
  <c r="AE112" i="1"/>
  <c r="AF112" i="1" s="1"/>
  <c r="AR112" i="1" s="1"/>
  <c r="AE113" i="1"/>
  <c r="AF113" i="1" s="1"/>
  <c r="AR113" i="1" s="1"/>
  <c r="AE114" i="1"/>
  <c r="AF114" i="1" s="1"/>
  <c r="AR114" i="1" s="1"/>
  <c r="AE775" i="1"/>
  <c r="AF775" i="1" s="1"/>
  <c r="AE776" i="1"/>
  <c r="AF776" i="1" s="1"/>
  <c r="AN111" i="1"/>
  <c r="AS111" i="1" s="1"/>
  <c r="AN112" i="1"/>
  <c r="AS112" i="1" s="1"/>
  <c r="AN113" i="1"/>
  <c r="AS113" i="1" s="1"/>
  <c r="AN114" i="1"/>
  <c r="AS114" i="1" s="1"/>
  <c r="AE207" i="1"/>
  <c r="AF207" i="1" s="1"/>
  <c r="AE206" i="1"/>
  <c r="AF206" i="1" s="1"/>
  <c r="AE205" i="1"/>
  <c r="AF205" i="1" s="1"/>
  <c r="AE204" i="1"/>
  <c r="AF204" i="1" s="1"/>
  <c r="AQ111" i="1"/>
  <c r="AQ112" i="1"/>
  <c r="AQ113" i="1"/>
  <c r="M114" i="1"/>
  <c r="AQ114" i="1" s="1"/>
  <c r="AE38" i="1"/>
  <c r="AF38" i="1" s="1"/>
  <c r="AE39" i="1"/>
  <c r="AF39" i="1" s="1"/>
  <c r="AE40" i="1"/>
  <c r="AF40" i="1" s="1"/>
  <c r="AE102" i="1"/>
  <c r="AF102" i="1" s="1"/>
  <c r="AE103" i="1"/>
  <c r="AF103" i="1" s="1"/>
  <c r="AR103" i="1" s="1"/>
  <c r="AE104" i="1"/>
  <c r="AF104" i="1" s="1"/>
  <c r="AE105" i="1"/>
  <c r="AF105" i="1" s="1"/>
  <c r="AM187" i="1"/>
  <c r="AN183" i="1"/>
  <c r="AS183" i="1" s="1"/>
  <c r="AE773" i="1"/>
  <c r="AF773" i="1" s="1"/>
  <c r="AE794" i="1"/>
  <c r="AF794" i="1" s="1"/>
  <c r="AE795" i="1"/>
  <c r="AF795" i="1" s="1"/>
  <c r="AE796" i="1"/>
  <c r="AF796" i="1" s="1"/>
  <c r="AE797" i="1"/>
  <c r="AF797" i="1" s="1"/>
  <c r="AM823" i="1"/>
  <c r="AN819" i="1"/>
  <c r="AN823" i="1" s="1"/>
  <c r="AE111" i="1"/>
  <c r="AF111" i="1" s="1"/>
  <c r="AR111" i="1" s="1"/>
  <c r="AM60" i="1"/>
  <c r="AN56" i="1"/>
  <c r="AN60" i="1" s="1"/>
  <c r="AM793" i="1"/>
  <c r="AN789" i="1"/>
  <c r="AM859" i="1"/>
  <c r="AN855" i="1"/>
  <c r="AN859" i="1" s="1"/>
  <c r="AM41" i="1"/>
  <c r="AN37" i="1"/>
  <c r="AE51" i="1"/>
  <c r="AF51" i="1" s="1"/>
  <c r="AE183" i="1"/>
  <c r="AF183" i="1" s="1"/>
  <c r="AE184" i="1"/>
  <c r="AF184" i="1" s="1"/>
  <c r="AE779" i="1"/>
  <c r="AF779" i="1" s="1"/>
  <c r="AM798" i="1"/>
  <c r="AN794" i="1"/>
  <c r="AN798" i="1" s="1"/>
  <c r="AE819" i="1"/>
  <c r="AF819" i="1" s="1"/>
  <c r="AE820" i="1"/>
  <c r="AF820" i="1" s="1"/>
  <c r="AE821" i="1"/>
  <c r="AF821" i="1" s="1"/>
  <c r="AE822" i="1"/>
  <c r="AF822" i="1" s="1"/>
  <c r="AE56" i="1"/>
  <c r="AF56" i="1" s="1"/>
  <c r="AE57" i="1"/>
  <c r="AF57" i="1" s="1"/>
  <c r="AE58" i="1"/>
  <c r="AF58" i="1" s="1"/>
  <c r="AE59" i="1"/>
  <c r="AF59" i="1" s="1"/>
  <c r="AE769" i="1"/>
  <c r="AF769" i="1" s="1"/>
  <c r="AE770" i="1"/>
  <c r="AF770" i="1" s="1"/>
  <c r="AE771" i="1"/>
  <c r="AF771" i="1" s="1"/>
  <c r="AM780" i="1"/>
  <c r="AN775" i="1"/>
  <c r="AN780" i="1" s="1"/>
  <c r="AE789" i="1"/>
  <c r="AF789" i="1" s="1"/>
  <c r="AE790" i="1"/>
  <c r="AF790" i="1" s="1"/>
  <c r="AE791" i="1"/>
  <c r="AF791" i="1" s="1"/>
  <c r="AE792" i="1"/>
  <c r="AF792" i="1" s="1"/>
  <c r="AM808" i="1"/>
  <c r="AN804" i="1"/>
  <c r="AE855" i="1"/>
  <c r="AF855" i="1" s="1"/>
  <c r="AE856" i="1"/>
  <c r="AF856" i="1" s="1"/>
  <c r="AE857" i="1"/>
  <c r="AF857" i="1" s="1"/>
  <c r="AE858" i="1"/>
  <c r="AF858" i="1" s="1"/>
  <c r="S41" i="1"/>
  <c r="T770" i="12"/>
  <c r="R41" i="1"/>
  <c r="AB60" i="1"/>
  <c r="AV56" i="1"/>
  <c r="R798" i="1"/>
  <c r="R115" i="1"/>
  <c r="AF777" i="1"/>
  <c r="R808" i="1"/>
  <c r="AB41" i="1"/>
  <c r="AV37" i="1"/>
  <c r="AF53" i="1"/>
  <c r="R187" i="1"/>
  <c r="R60" i="1"/>
  <c r="R859" i="1"/>
  <c r="R108" i="13"/>
  <c r="AE97" i="13"/>
  <c r="AF97" i="13" s="1"/>
  <c r="AE95" i="13"/>
  <c r="AF95" i="13" s="1"/>
  <c r="L772" i="13"/>
  <c r="U772" i="13"/>
  <c r="AE192" i="14"/>
  <c r="AF192" i="14" s="1"/>
  <c r="S772" i="13"/>
  <c r="AB772" i="13"/>
  <c r="R780" i="1"/>
  <c r="Y780" i="1"/>
  <c r="L187" i="1"/>
  <c r="M187" i="1"/>
  <c r="L774" i="1"/>
  <c r="L208" i="1"/>
  <c r="AE203" i="14"/>
  <c r="AF203" i="14" s="1"/>
  <c r="S206" i="14"/>
  <c r="T206" i="14"/>
  <c r="AE205" i="14"/>
  <c r="AF205" i="14" s="1"/>
  <c r="AE204" i="14"/>
  <c r="AF204" i="14" s="1"/>
  <c r="AE181" i="15"/>
  <c r="AF181" i="15" s="1"/>
  <c r="R312" i="15"/>
  <c r="Y312" i="15"/>
  <c r="M41" i="1"/>
  <c r="AE797" i="15"/>
  <c r="AF797" i="15" s="1"/>
  <c r="AE798" i="15"/>
  <c r="AF798" i="15" s="1"/>
  <c r="AE108" i="12"/>
  <c r="AF108" i="12" s="1"/>
  <c r="AR108" i="12" s="1"/>
  <c r="AE109" i="12"/>
  <c r="AF109" i="12" s="1"/>
  <c r="AR109" i="12" s="1"/>
  <c r="AE853" i="15"/>
  <c r="AF853" i="15" s="1"/>
  <c r="AE854" i="15"/>
  <c r="AF854" i="15" s="1"/>
  <c r="L60" i="1"/>
  <c r="M60" i="1"/>
  <c r="S115" i="1"/>
  <c r="AB115" i="1"/>
  <c r="R772" i="13"/>
  <c r="Y772" i="13"/>
  <c r="L99" i="13"/>
  <c r="AE193" i="15"/>
  <c r="AF193" i="15" s="1"/>
  <c r="AE310" i="15"/>
  <c r="AF310" i="15" s="1"/>
  <c r="AE311" i="15"/>
  <c r="AF311" i="15" s="1"/>
  <c r="AE477" i="15"/>
  <c r="AF477" i="15" s="1"/>
  <c r="AE478" i="15"/>
  <c r="AF478" i="15" s="1"/>
  <c r="AE784" i="15"/>
  <c r="AF784" i="15" s="1"/>
  <c r="AE799" i="15"/>
  <c r="AF799" i="15" s="1"/>
  <c r="AE96" i="13"/>
  <c r="AF96" i="13" s="1"/>
  <c r="T115" i="1"/>
  <c r="AM115" i="1"/>
  <c r="AE110" i="12"/>
  <c r="AF110" i="12" s="1"/>
  <c r="AR110" i="12" s="1"/>
  <c r="AE182" i="15"/>
  <c r="AF182" i="15" s="1"/>
  <c r="AE449" i="15"/>
  <c r="AF449" i="15" s="1"/>
  <c r="AE107" i="1"/>
  <c r="AF107" i="1" s="1"/>
  <c r="AE103" i="13"/>
  <c r="AF103" i="13" s="1"/>
  <c r="AE98" i="13"/>
  <c r="AF98" i="13" s="1"/>
  <c r="S99" i="13"/>
  <c r="L115" i="1"/>
  <c r="U115" i="1"/>
  <c r="T772" i="13"/>
  <c r="AM772" i="13"/>
  <c r="U801" i="13"/>
  <c r="AE191" i="15"/>
  <c r="AF191" i="15" s="1"/>
  <c r="AE192" i="15"/>
  <c r="AF192" i="15" s="1"/>
  <c r="S312" i="15"/>
  <c r="AB312" i="15"/>
  <c r="AE855" i="15"/>
  <c r="AF855" i="15" s="1"/>
  <c r="M856" i="15"/>
  <c r="AE310" i="14"/>
  <c r="AF310" i="14" s="1"/>
  <c r="AE311" i="14"/>
  <c r="AF311" i="14" s="1"/>
  <c r="S786" i="14"/>
  <c r="AB786" i="14"/>
  <c r="M786" i="14"/>
  <c r="AE183" i="15"/>
  <c r="AF183" i="15" s="1"/>
  <c r="T312" i="15"/>
  <c r="AM312" i="15"/>
  <c r="AE309" i="15"/>
  <c r="AF309" i="15" s="1"/>
  <c r="AE447" i="15"/>
  <c r="AF447" i="15" s="1"/>
  <c r="AE448" i="15"/>
  <c r="AF448" i="15" s="1"/>
  <c r="AE479" i="15"/>
  <c r="AF479" i="15" s="1"/>
  <c r="AE782" i="15"/>
  <c r="AF782" i="15" s="1"/>
  <c r="AF783" i="15"/>
  <c r="M785" i="15"/>
  <c r="M800" i="15"/>
  <c r="AN852" i="15"/>
  <c r="AN856" i="15" s="1"/>
  <c r="AE852" i="15"/>
  <c r="AN796" i="15"/>
  <c r="AN800" i="15" s="1"/>
  <c r="AE796" i="15"/>
  <c r="AN781" i="15"/>
  <c r="AN785" i="15" s="1"/>
  <c r="AE781" i="15"/>
  <c r="M480" i="15"/>
  <c r="AN476" i="15"/>
  <c r="AN480" i="15" s="1"/>
  <c r="AE476" i="15"/>
  <c r="M450" i="15"/>
  <c r="AN446" i="15"/>
  <c r="AN450" i="15" s="1"/>
  <c r="AE446" i="15"/>
  <c r="M312" i="15"/>
  <c r="AN308" i="15"/>
  <c r="AN312" i="15" s="1"/>
  <c r="AE308" i="15"/>
  <c r="M194" i="15"/>
  <c r="AN190" i="15"/>
  <c r="AN194" i="15" s="1"/>
  <c r="AE190" i="15"/>
  <c r="M184" i="15"/>
  <c r="AN180" i="15"/>
  <c r="AN184" i="15" s="1"/>
  <c r="AE180" i="15"/>
  <c r="AE96" i="15"/>
  <c r="AF96" i="15" s="1"/>
  <c r="AE97" i="15"/>
  <c r="AF97" i="15" s="1"/>
  <c r="AE98" i="15"/>
  <c r="AF98" i="15" s="1"/>
  <c r="M99" i="15"/>
  <c r="AN95" i="15"/>
  <c r="AN99" i="15" s="1"/>
  <c r="AE95" i="15"/>
  <c r="L99" i="14"/>
  <c r="AE98" i="14"/>
  <c r="AF98" i="14" s="1"/>
  <c r="M99" i="14"/>
  <c r="AB206" i="14"/>
  <c r="AN206" i="14"/>
  <c r="AE239" i="14"/>
  <c r="AF239" i="14" s="1"/>
  <c r="AE240" i="14"/>
  <c r="AF240" i="14" s="1"/>
  <c r="S313" i="14"/>
  <c r="AB313" i="14"/>
  <c r="AE443" i="14"/>
  <c r="AF443" i="14" s="1"/>
  <c r="AE444" i="14"/>
  <c r="AF444" i="14" s="1"/>
  <c r="AE450" i="14"/>
  <c r="AF450" i="14" s="1"/>
  <c r="L481" i="14"/>
  <c r="T481" i="14"/>
  <c r="AM481" i="14"/>
  <c r="AE480" i="14"/>
  <c r="AF480" i="14" s="1"/>
  <c r="R786" i="14"/>
  <c r="Y786" i="14"/>
  <c r="AE787" i="14"/>
  <c r="AF787" i="14" s="1"/>
  <c r="L801" i="14"/>
  <c r="T801" i="14"/>
  <c r="AE799" i="14"/>
  <c r="AF799" i="14" s="1"/>
  <c r="AE854" i="14"/>
  <c r="AF854" i="14" s="1"/>
  <c r="AE855" i="14"/>
  <c r="AF855" i="14" s="1"/>
  <c r="AE312" i="14"/>
  <c r="AF312" i="14" s="1"/>
  <c r="M313" i="14"/>
  <c r="AE785" i="14"/>
  <c r="AF785" i="14" s="1"/>
  <c r="M801" i="14"/>
  <c r="AE96" i="14"/>
  <c r="AF96" i="14" s="1"/>
  <c r="AE97" i="14"/>
  <c r="AF97" i="14" s="1"/>
  <c r="AE241" i="14"/>
  <c r="AF241" i="14" s="1"/>
  <c r="M446" i="14"/>
  <c r="AN442" i="14"/>
  <c r="AN446" i="14" s="1"/>
  <c r="AE445" i="14"/>
  <c r="AF445" i="14" s="1"/>
  <c r="AE448" i="14"/>
  <c r="AF448" i="14" s="1"/>
  <c r="AE449" i="14"/>
  <c r="AF449" i="14" s="1"/>
  <c r="AE477" i="14"/>
  <c r="AF477" i="14" s="1"/>
  <c r="AE478" i="14"/>
  <c r="AF478" i="14" s="1"/>
  <c r="AE479" i="14"/>
  <c r="AF479" i="14" s="1"/>
  <c r="R801" i="14"/>
  <c r="AE797" i="14"/>
  <c r="AF797" i="14" s="1"/>
  <c r="AE800" i="14"/>
  <c r="AF800" i="14" s="1"/>
  <c r="AE856" i="14"/>
  <c r="AF856" i="14" s="1"/>
  <c r="M857" i="14"/>
  <c r="AE193" i="14"/>
  <c r="AF193" i="14" s="1"/>
  <c r="AE194" i="14"/>
  <c r="AF194" i="14" s="1"/>
  <c r="R446" i="14"/>
  <c r="Y446" i="14"/>
  <c r="M481" i="14"/>
  <c r="AE782" i="14"/>
  <c r="AF782" i="14" s="1"/>
  <c r="AE783" i="14"/>
  <c r="AF783" i="14" s="1"/>
  <c r="S801" i="14"/>
  <c r="AB801" i="14"/>
  <c r="AE798" i="14"/>
  <c r="AF798" i="14" s="1"/>
  <c r="AN853" i="14"/>
  <c r="AN857" i="14" s="1"/>
  <c r="AE853" i="14"/>
  <c r="Y801" i="14"/>
  <c r="AN797" i="14"/>
  <c r="U786" i="14"/>
  <c r="AN782" i="14"/>
  <c r="AN786" i="14" s="1"/>
  <c r="Y481" i="14"/>
  <c r="AN477" i="14"/>
  <c r="AN481" i="14" s="1"/>
  <c r="M451" i="14"/>
  <c r="AE442" i="14"/>
  <c r="AN447" i="14"/>
  <c r="AN451" i="14" s="1"/>
  <c r="AE447" i="14"/>
  <c r="AN309" i="14"/>
  <c r="AN313" i="14" s="1"/>
  <c r="AE309" i="14"/>
  <c r="M242" i="14"/>
  <c r="AN238" i="14"/>
  <c r="AN242" i="14" s="1"/>
  <c r="AE238" i="14"/>
  <c r="M206" i="14"/>
  <c r="AM206" i="14"/>
  <c r="M195" i="14"/>
  <c r="AN191" i="14"/>
  <c r="AN195" i="14" s="1"/>
  <c r="AE191" i="14"/>
  <c r="AN95" i="14"/>
  <c r="AN99" i="14" s="1"/>
  <c r="AE95" i="14"/>
  <c r="AN103" i="13"/>
  <c r="AE101" i="13"/>
  <c r="AF101" i="13" s="1"/>
  <c r="AE771" i="13"/>
  <c r="AF771" i="13" s="1"/>
  <c r="L781" i="13"/>
  <c r="T781" i="13"/>
  <c r="AM781" i="13"/>
  <c r="AE779" i="13"/>
  <c r="AF779" i="13" s="1"/>
  <c r="AE783" i="13"/>
  <c r="AF783" i="13" s="1"/>
  <c r="AF784" i="13"/>
  <c r="R801" i="13"/>
  <c r="AE797" i="13"/>
  <c r="AF797" i="13" s="1"/>
  <c r="AE800" i="13"/>
  <c r="AF800" i="13" s="1"/>
  <c r="AE100" i="13"/>
  <c r="AF100" i="13" s="1"/>
  <c r="S108" i="13"/>
  <c r="AB99" i="13"/>
  <c r="AE239" i="13"/>
  <c r="AF239" i="13" s="1"/>
  <c r="AE240" i="13"/>
  <c r="AF240" i="13" s="1"/>
  <c r="AE310" i="13"/>
  <c r="AF310" i="13" s="1"/>
  <c r="AE311" i="13"/>
  <c r="AF311" i="13" s="1"/>
  <c r="M781" i="13"/>
  <c r="U781" i="13"/>
  <c r="S801" i="13"/>
  <c r="AB801" i="13"/>
  <c r="AE798" i="13"/>
  <c r="AF798" i="13" s="1"/>
  <c r="AE856" i="13"/>
  <c r="AF856" i="13" s="1"/>
  <c r="R781" i="13"/>
  <c r="AE777" i="13"/>
  <c r="AF777" i="13" s="1"/>
  <c r="AE780" i="13"/>
  <c r="AF780" i="13" s="1"/>
  <c r="L801" i="13"/>
  <c r="T801" i="13"/>
  <c r="AM801" i="13"/>
  <c r="AE799" i="13"/>
  <c r="AF799" i="13" s="1"/>
  <c r="AE854" i="13"/>
  <c r="AF854" i="13" s="1"/>
  <c r="AE855" i="13"/>
  <c r="AF855" i="13" s="1"/>
  <c r="AE102" i="13"/>
  <c r="AF102" i="13" s="1"/>
  <c r="AE241" i="13"/>
  <c r="AF241" i="13" s="1"/>
  <c r="M242" i="13"/>
  <c r="AE312" i="13"/>
  <c r="AF312" i="13" s="1"/>
  <c r="M313" i="13"/>
  <c r="AE768" i="13"/>
  <c r="AF768" i="13" s="1"/>
  <c r="AE769" i="13"/>
  <c r="AF769" i="13" s="1"/>
  <c r="AE778" i="13"/>
  <c r="AF778" i="13" s="1"/>
  <c r="AE785" i="13"/>
  <c r="AF785" i="13" s="1"/>
  <c r="M801" i="13"/>
  <c r="M857" i="13"/>
  <c r="AN853" i="13"/>
  <c r="AN857" i="13" s="1"/>
  <c r="AE853" i="13"/>
  <c r="Y801" i="13"/>
  <c r="AN797" i="13"/>
  <c r="AN801" i="13" s="1"/>
  <c r="Y781" i="13"/>
  <c r="M786" i="13"/>
  <c r="AN777" i="13"/>
  <c r="AN781" i="13" s="1"/>
  <c r="AN782" i="13"/>
  <c r="AN786" i="13" s="1"/>
  <c r="AE782" i="13"/>
  <c r="AN767" i="13"/>
  <c r="AN772" i="13" s="1"/>
  <c r="AE767" i="13"/>
  <c r="M772" i="13"/>
  <c r="AN309" i="13"/>
  <c r="AN313" i="13" s="1"/>
  <c r="AE309" i="13"/>
  <c r="AN238" i="13"/>
  <c r="AN242" i="13" s="1"/>
  <c r="AE238" i="13"/>
  <c r="AN107" i="12"/>
  <c r="AE107" i="12"/>
  <c r="AE287" i="12"/>
  <c r="AF287" i="12" s="1"/>
  <c r="AR287" i="12" s="1"/>
  <c r="AE288" i="12"/>
  <c r="AF288" i="12" s="1"/>
  <c r="AR288" i="12" s="1"/>
  <c r="AE668" i="12"/>
  <c r="AF668" i="12" s="1"/>
  <c r="AR668" i="12" s="1"/>
  <c r="AE201" i="12"/>
  <c r="AF201" i="12" s="1"/>
  <c r="AR201" i="12" s="1"/>
  <c r="AE202" i="12"/>
  <c r="AF202" i="12" s="1"/>
  <c r="AR202" i="12" s="1"/>
  <c r="L770" i="12"/>
  <c r="AE669" i="12"/>
  <c r="AF669" i="12" s="1"/>
  <c r="AR669" i="12" s="1"/>
  <c r="M174" i="12"/>
  <c r="M178" i="12" s="1"/>
  <c r="AE767" i="12"/>
  <c r="AF767" i="12" s="1"/>
  <c r="AR767" i="12" s="1"/>
  <c r="AE49" i="12"/>
  <c r="AF49" i="12" s="1"/>
  <c r="AR49" i="12" s="1"/>
  <c r="AE308" i="12"/>
  <c r="AF308" i="12" s="1"/>
  <c r="AR308" i="12" s="1"/>
  <c r="AE309" i="12"/>
  <c r="AF309" i="12" s="1"/>
  <c r="AR309" i="12" s="1"/>
  <c r="AE782" i="12"/>
  <c r="AF782" i="12" s="1"/>
  <c r="AR782" i="12" s="1"/>
  <c r="AE783" i="12"/>
  <c r="AF783" i="12" s="1"/>
  <c r="AR783" i="12" s="1"/>
  <c r="M819" i="12"/>
  <c r="AE277" i="12"/>
  <c r="AF277" i="12" s="1"/>
  <c r="AR277" i="12" s="1"/>
  <c r="AE278" i="12"/>
  <c r="AF278" i="12" s="1"/>
  <c r="AR278" i="12" s="1"/>
  <c r="R208" i="1"/>
  <c r="AN770" i="12"/>
  <c r="AN99" i="13"/>
  <c r="M99" i="13"/>
  <c r="AB108" i="13"/>
  <c r="AM99" i="13"/>
  <c r="U108" i="13"/>
  <c r="AE106" i="12"/>
  <c r="AF106" i="12" s="1"/>
  <c r="AE177" i="12"/>
  <c r="AF177" i="12" s="1"/>
  <c r="AR177" i="12" s="1"/>
  <c r="AE431" i="12"/>
  <c r="AF431" i="12" s="1"/>
  <c r="AR431" i="12" s="1"/>
  <c r="AE432" i="12"/>
  <c r="AF432" i="12" s="1"/>
  <c r="AR432" i="12" s="1"/>
  <c r="AE670" i="12"/>
  <c r="AF670" i="12" s="1"/>
  <c r="AR670" i="12" s="1"/>
  <c r="M671" i="12"/>
  <c r="Y775" i="12"/>
  <c r="AE774" i="12"/>
  <c r="AF774" i="12" s="1"/>
  <c r="M780" i="12"/>
  <c r="AN776" i="12"/>
  <c r="AE777" i="12"/>
  <c r="AF777" i="12" s="1"/>
  <c r="AR777" i="12" s="1"/>
  <c r="AE779" i="12"/>
  <c r="AF779" i="12" s="1"/>
  <c r="AE796" i="12"/>
  <c r="AF796" i="12" s="1"/>
  <c r="AR796" i="12" s="1"/>
  <c r="AE797" i="12"/>
  <c r="AF797" i="12" s="1"/>
  <c r="AR797" i="12" s="1"/>
  <c r="AE818" i="12"/>
  <c r="AF818" i="12" s="1"/>
  <c r="AR818" i="12" s="1"/>
  <c r="AE852" i="12"/>
  <c r="AF852" i="12" s="1"/>
  <c r="AR852" i="12" s="1"/>
  <c r="M855" i="12"/>
  <c r="AE48" i="12"/>
  <c r="AF48" i="12" s="1"/>
  <c r="AR48" i="12" s="1"/>
  <c r="S102" i="12"/>
  <c r="AB102" i="12"/>
  <c r="AE100" i="12"/>
  <c r="AF100" i="12" s="1"/>
  <c r="AR100" i="12" s="1"/>
  <c r="AE187" i="12"/>
  <c r="AF187" i="12" s="1"/>
  <c r="AR187" i="12" s="1"/>
  <c r="AE461" i="12"/>
  <c r="AF461" i="12" s="1"/>
  <c r="AR461" i="12" s="1"/>
  <c r="AE462" i="12"/>
  <c r="AF462" i="12" s="1"/>
  <c r="AR462" i="12" s="1"/>
  <c r="M770" i="12"/>
  <c r="AE765" i="12"/>
  <c r="AF765" i="12" s="1"/>
  <c r="AR765" i="12" s="1"/>
  <c r="S770" i="12"/>
  <c r="AB770" i="12"/>
  <c r="AM770" i="12"/>
  <c r="S775" i="12"/>
  <c r="AB775" i="12"/>
  <c r="AE772" i="12"/>
  <c r="AF772" i="12" s="1"/>
  <c r="AR772" i="12" s="1"/>
  <c r="R780" i="12"/>
  <c r="Y780" i="12"/>
  <c r="AE784" i="12"/>
  <c r="AF784" i="12" s="1"/>
  <c r="AE816" i="12"/>
  <c r="AF816" i="12" s="1"/>
  <c r="AR816" i="12" s="1"/>
  <c r="AE817" i="12"/>
  <c r="AF817" i="12" s="1"/>
  <c r="AR817" i="12" s="1"/>
  <c r="AE854" i="12"/>
  <c r="AF854" i="12" s="1"/>
  <c r="AR854" i="12" s="1"/>
  <c r="L51" i="12"/>
  <c r="U51" i="12"/>
  <c r="L102" i="12"/>
  <c r="T102" i="12"/>
  <c r="AM102" i="12"/>
  <c r="AE104" i="12"/>
  <c r="AF104" i="12" s="1"/>
  <c r="AE105" i="12"/>
  <c r="AF105" i="12" s="1"/>
  <c r="AE175" i="12"/>
  <c r="AF175" i="12" s="1"/>
  <c r="AR175" i="12" s="1"/>
  <c r="AE176" i="12"/>
  <c r="AF176" i="12" s="1"/>
  <c r="AR176" i="12" s="1"/>
  <c r="T188" i="12"/>
  <c r="AE184" i="12"/>
  <c r="AF184" i="12" s="1"/>
  <c r="AR184" i="12" s="1"/>
  <c r="AE203" i="12"/>
  <c r="AF203" i="12" s="1"/>
  <c r="AR203" i="12" s="1"/>
  <c r="M204" i="12"/>
  <c r="M280" i="12"/>
  <c r="M290" i="12"/>
  <c r="AE310" i="12"/>
  <c r="AF310" i="12" s="1"/>
  <c r="AR310" i="12" s="1"/>
  <c r="M311" i="12"/>
  <c r="M434" i="12"/>
  <c r="R770" i="12"/>
  <c r="Y770" i="12"/>
  <c r="AE766" i="12"/>
  <c r="AF766" i="12" s="1"/>
  <c r="AR766" i="12" s="1"/>
  <c r="L775" i="12"/>
  <c r="T775" i="12"/>
  <c r="AM775" i="12"/>
  <c r="AE773" i="12"/>
  <c r="AF773" i="12" s="1"/>
  <c r="AR773" i="12" s="1"/>
  <c r="S780" i="12"/>
  <c r="AB780" i="12"/>
  <c r="AE778" i="12"/>
  <c r="AF778" i="12" s="1"/>
  <c r="AR778" i="12" s="1"/>
  <c r="M799" i="12"/>
  <c r="AE853" i="12"/>
  <c r="AF853" i="12" s="1"/>
  <c r="AR853" i="12" s="1"/>
  <c r="AE50" i="12"/>
  <c r="AF50" i="12" s="1"/>
  <c r="AR50" i="12" s="1"/>
  <c r="M102" i="12"/>
  <c r="AN98" i="12"/>
  <c r="AE99" i="12"/>
  <c r="AF99" i="12" s="1"/>
  <c r="AR99" i="12" s="1"/>
  <c r="AE101" i="12"/>
  <c r="AF101" i="12" s="1"/>
  <c r="AR101" i="12" s="1"/>
  <c r="L188" i="12"/>
  <c r="U188" i="12"/>
  <c r="AE185" i="12"/>
  <c r="AF185" i="12" s="1"/>
  <c r="AR185" i="12" s="1"/>
  <c r="AE186" i="12"/>
  <c r="AF186" i="12" s="1"/>
  <c r="AR186" i="12" s="1"/>
  <c r="AE279" i="12"/>
  <c r="AF279" i="12" s="1"/>
  <c r="AR279" i="12" s="1"/>
  <c r="AE289" i="12"/>
  <c r="AF289" i="12" s="1"/>
  <c r="AR289" i="12" s="1"/>
  <c r="AE433" i="12"/>
  <c r="AF433" i="12" s="1"/>
  <c r="AE463" i="12"/>
  <c r="AF463" i="12" s="1"/>
  <c r="AR463" i="12" s="1"/>
  <c r="M464" i="12"/>
  <c r="M775" i="12"/>
  <c r="AE798" i="12"/>
  <c r="AF798" i="12" s="1"/>
  <c r="AR798" i="12" s="1"/>
  <c r="AN851" i="12"/>
  <c r="AE851" i="12"/>
  <c r="AN815" i="12"/>
  <c r="AE815" i="12"/>
  <c r="AN795" i="12"/>
  <c r="AE795" i="12"/>
  <c r="AE769" i="12"/>
  <c r="AF769" i="12" s="1"/>
  <c r="AN771" i="12"/>
  <c r="M785" i="12"/>
  <c r="U770" i="12"/>
  <c r="AE771" i="12"/>
  <c r="AE776" i="12"/>
  <c r="AN781" i="12"/>
  <c r="AE781" i="12"/>
  <c r="AN667" i="12"/>
  <c r="AE667" i="12"/>
  <c r="AN460" i="12"/>
  <c r="AE460" i="12"/>
  <c r="AN430" i="12"/>
  <c r="AE430" i="12"/>
  <c r="AN307" i="12"/>
  <c r="AE307" i="12"/>
  <c r="AN286" i="12"/>
  <c r="AE286" i="12"/>
  <c r="AN276" i="12"/>
  <c r="AE276" i="12"/>
  <c r="AN200" i="12"/>
  <c r="AE200" i="12"/>
  <c r="M188" i="12"/>
  <c r="AN184" i="12"/>
  <c r="AN174" i="12"/>
  <c r="AE174" i="12"/>
  <c r="M103" i="12"/>
  <c r="AE98" i="12"/>
  <c r="AN103" i="12"/>
  <c r="AS103" i="12" s="1"/>
  <c r="AE103" i="12"/>
  <c r="M51" i="12"/>
  <c r="AN47" i="12"/>
  <c r="AE47" i="12"/>
  <c r="U55" i="1"/>
  <c r="T208" i="1"/>
  <c r="U208" i="1"/>
  <c r="S780" i="1"/>
  <c r="AB780" i="1"/>
  <c r="M798" i="1"/>
  <c r="T774" i="1"/>
  <c r="AN774" i="1"/>
  <c r="M823" i="1"/>
  <c r="AM208" i="1"/>
  <c r="AN208" i="1"/>
  <c r="M208" i="1"/>
  <c r="R774" i="1"/>
  <c r="Y774" i="1"/>
  <c r="L793" i="1"/>
  <c r="U793" i="1"/>
  <c r="AN793" i="1"/>
  <c r="T823" i="1"/>
  <c r="M859" i="1"/>
  <c r="S187" i="1"/>
  <c r="AB187" i="1"/>
  <c r="S774" i="1"/>
  <c r="AB774" i="1"/>
  <c r="AM774" i="1"/>
  <c r="R793" i="1"/>
  <c r="Y793" i="1"/>
  <c r="M808" i="1"/>
  <c r="U823" i="1"/>
  <c r="AB208" i="1"/>
  <c r="L780" i="1"/>
  <c r="U780" i="1"/>
  <c r="S793" i="1"/>
  <c r="AB793" i="1"/>
  <c r="R823" i="1"/>
  <c r="Y823" i="1"/>
  <c r="AE44" i="1"/>
  <c r="AF44" i="1" s="1"/>
  <c r="M55" i="1"/>
  <c r="M774" i="1"/>
  <c r="Y808" i="1"/>
  <c r="AN808" i="1"/>
  <c r="M793" i="1"/>
  <c r="M780" i="1"/>
  <c r="AN187" i="1"/>
  <c r="S50" i="1"/>
  <c r="AE42" i="1"/>
  <c r="AF42" i="1" s="1"/>
  <c r="S55" i="1"/>
  <c r="AB55" i="1"/>
  <c r="S106" i="1"/>
  <c r="AB106" i="1"/>
  <c r="AE110" i="1"/>
  <c r="AF110" i="1" s="1"/>
  <c r="M106" i="1"/>
  <c r="T50" i="1"/>
  <c r="AM50" i="1"/>
  <c r="AE43" i="1"/>
  <c r="AF43" i="1" s="1"/>
  <c r="AM55" i="1"/>
  <c r="L106" i="1"/>
  <c r="T106" i="1"/>
  <c r="AM106" i="1"/>
  <c r="AE108" i="1"/>
  <c r="AF108" i="1" s="1"/>
  <c r="AE109" i="1"/>
  <c r="AF109" i="1" s="1"/>
  <c r="R50" i="1"/>
  <c r="Y50" i="1"/>
  <c r="AE45" i="1"/>
  <c r="AF45" i="1" s="1"/>
  <c r="R55" i="1"/>
  <c r="Y55" i="1"/>
  <c r="R106" i="1"/>
  <c r="Y106" i="1"/>
  <c r="M107" i="1"/>
  <c r="AN106" i="1"/>
  <c r="AN107" i="1"/>
  <c r="L41" i="1"/>
  <c r="AN42" i="1"/>
  <c r="AN50" i="1" s="1"/>
  <c r="AB50" i="1"/>
  <c r="AN41" i="1"/>
  <c r="AN55" i="1"/>
  <c r="L55" i="1"/>
  <c r="AR769" i="12" l="1"/>
  <c r="AN51" i="12"/>
  <c r="AN188" i="12"/>
  <c r="AN775" i="12"/>
  <c r="AS775" i="12" s="1"/>
  <c r="AN799" i="12"/>
  <c r="AN819" i="12"/>
  <c r="AN855" i="12"/>
  <c r="AN102" i="12"/>
  <c r="AN111" i="12"/>
  <c r="AN178" i="12"/>
  <c r="AN204" i="12"/>
  <c r="AN280" i="12"/>
  <c r="AN290" i="12"/>
  <c r="AN311" i="12"/>
  <c r="AN434" i="12"/>
  <c r="AN464" i="12"/>
  <c r="AN671" i="12"/>
  <c r="AN785" i="12"/>
  <c r="AS785" i="12" s="1"/>
  <c r="AN780" i="12"/>
  <c r="M111" i="12"/>
  <c r="AS770" i="12"/>
  <c r="AT108" i="12"/>
  <c r="AU108" i="12" s="1"/>
  <c r="AT110" i="12"/>
  <c r="AT109" i="12"/>
  <c r="AQ111" i="12"/>
  <c r="AS667" i="12"/>
  <c r="AS671" i="12" s="1"/>
  <c r="AS276" i="12"/>
  <c r="AS280" i="12" s="1"/>
  <c r="AS795" i="12"/>
  <c r="AS799" i="12" s="1"/>
  <c r="AS184" i="12"/>
  <c r="AS188" i="12" s="1"/>
  <c r="AS98" i="12"/>
  <c r="AS102" i="12" s="1"/>
  <c r="AS769" i="12"/>
  <c r="AS200" i="12"/>
  <c r="AS204" i="12" s="1"/>
  <c r="AS307" i="12"/>
  <c r="AS311" i="12" s="1"/>
  <c r="AS781" i="12"/>
  <c r="AS286" i="12"/>
  <c r="AS290" i="12" s="1"/>
  <c r="AS460" i="12"/>
  <c r="AS464" i="12" s="1"/>
  <c r="AR188" i="12"/>
  <c r="AS851" i="12"/>
  <c r="AS855" i="12" s="1"/>
  <c r="AS776" i="12"/>
  <c r="AS430" i="12"/>
  <c r="AS434" i="12" s="1"/>
  <c r="AS780" i="12"/>
  <c r="AS107" i="12"/>
  <c r="AS111" i="12" s="1"/>
  <c r="AS815" i="12"/>
  <c r="AS819" i="12" s="1"/>
  <c r="AS771" i="12"/>
  <c r="AS174" i="12"/>
  <c r="AS178" i="12" s="1"/>
  <c r="AS47" i="12"/>
  <c r="AS51" i="12" s="1"/>
  <c r="AR115" i="1"/>
  <c r="AF206" i="14"/>
  <c r="AE801" i="13"/>
  <c r="AN115" i="1"/>
  <c r="M115" i="1"/>
  <c r="AT113" i="1"/>
  <c r="AU113" i="1" s="1"/>
  <c r="AT111" i="1"/>
  <c r="AU111" i="1" s="1"/>
  <c r="AT114" i="1"/>
  <c r="AU114" i="1" s="1"/>
  <c r="AT112" i="1"/>
  <c r="AU112" i="1" s="1"/>
  <c r="AF786" i="14"/>
  <c r="AF99" i="13"/>
  <c r="AF187" i="1"/>
  <c r="AE99" i="13"/>
  <c r="AE481" i="14"/>
  <c r="AE786" i="14"/>
  <c r="AF208" i="1"/>
  <c r="AE50" i="1"/>
  <c r="AF50" i="1" s="1"/>
  <c r="AE208" i="1"/>
  <c r="AE206" i="14"/>
  <c r="AF823" i="1"/>
  <c r="AF781" i="13"/>
  <c r="AE781" i="13"/>
  <c r="AE808" i="1"/>
  <c r="AF801" i="14"/>
  <c r="AE187" i="1"/>
  <c r="AE801" i="14"/>
  <c r="AF481" i="14"/>
  <c r="AE856" i="15"/>
  <c r="AF852" i="15"/>
  <c r="AF856" i="15" s="1"/>
  <c r="AE800" i="15"/>
  <c r="AF796" i="15"/>
  <c r="AF800" i="15" s="1"/>
  <c r="AE785" i="15"/>
  <c r="AF781" i="15"/>
  <c r="AF785" i="15" s="1"/>
  <c r="AE480" i="15"/>
  <c r="AF476" i="15"/>
  <c r="AF480" i="15" s="1"/>
  <c r="AE450" i="15"/>
  <c r="AF446" i="15"/>
  <c r="AF450" i="15" s="1"/>
  <c r="AE312" i="15"/>
  <c r="AF308" i="15"/>
  <c r="AF312" i="15" s="1"/>
  <c r="AE194" i="15"/>
  <c r="AF190" i="15"/>
  <c r="AF194" i="15" s="1"/>
  <c r="AE184" i="15"/>
  <c r="AF180" i="15"/>
  <c r="AF184" i="15" s="1"/>
  <c r="AE99" i="15"/>
  <c r="AF95" i="15"/>
  <c r="AF99" i="15" s="1"/>
  <c r="AE857" i="14"/>
  <c r="AF853" i="14"/>
  <c r="AF857" i="14" s="1"/>
  <c r="AE451" i="14"/>
  <c r="AF447" i="14"/>
  <c r="AF451" i="14" s="1"/>
  <c r="AF442" i="14"/>
  <c r="AF446" i="14" s="1"/>
  <c r="AE446" i="14"/>
  <c r="AE313" i="14"/>
  <c r="AF309" i="14"/>
  <c r="AF313" i="14" s="1"/>
  <c r="AE242" i="14"/>
  <c r="AF238" i="14"/>
  <c r="AF242" i="14" s="1"/>
  <c r="AE195" i="14"/>
  <c r="AF191" i="14"/>
  <c r="AF195" i="14" s="1"/>
  <c r="AE99" i="14"/>
  <c r="AF95" i="14"/>
  <c r="AF99" i="14" s="1"/>
  <c r="AF801" i="13"/>
  <c r="AE857" i="13"/>
  <c r="AF853" i="13"/>
  <c r="AF857" i="13" s="1"/>
  <c r="AE786" i="13"/>
  <c r="AF782" i="13"/>
  <c r="AF786" i="13" s="1"/>
  <c r="AF767" i="13"/>
  <c r="AF772" i="13" s="1"/>
  <c r="AE772" i="13"/>
  <c r="AE313" i="13"/>
  <c r="AF309" i="13"/>
  <c r="AF313" i="13" s="1"/>
  <c r="AE242" i="13"/>
  <c r="AF238" i="13"/>
  <c r="AF242" i="13" s="1"/>
  <c r="AE111" i="12"/>
  <c r="AF107" i="12"/>
  <c r="AE115" i="1"/>
  <c r="AF115" i="1"/>
  <c r="AN108" i="13"/>
  <c r="AE108" i="13"/>
  <c r="AF108" i="13"/>
  <c r="AF188" i="12"/>
  <c r="AE188" i="12"/>
  <c r="AE855" i="12"/>
  <c r="AF851" i="12"/>
  <c r="AE819" i="12"/>
  <c r="AF815" i="12"/>
  <c r="AE799" i="12"/>
  <c r="AF795" i="12"/>
  <c r="AF776" i="12"/>
  <c r="AE780" i="12"/>
  <c r="AE775" i="12"/>
  <c r="AF771" i="12"/>
  <c r="AE785" i="12"/>
  <c r="AF781" i="12"/>
  <c r="AE770" i="12"/>
  <c r="AF770" i="12"/>
  <c r="AR770" i="12" s="1"/>
  <c r="AE671" i="12"/>
  <c r="AF667" i="12"/>
  <c r="AE464" i="12"/>
  <c r="AF460" i="12"/>
  <c r="AE434" i="12"/>
  <c r="AF430" i="12"/>
  <c r="AE311" i="12"/>
  <c r="AF307" i="12"/>
  <c r="AE290" i="12"/>
  <c r="AF286" i="12"/>
  <c r="AE280" i="12"/>
  <c r="AF276" i="12"/>
  <c r="AE204" i="12"/>
  <c r="AF200" i="12"/>
  <c r="AE178" i="12"/>
  <c r="AF174" i="12"/>
  <c r="AF103" i="12"/>
  <c r="AF98" i="12"/>
  <c r="AE102" i="12"/>
  <c r="AE51" i="12"/>
  <c r="AF47" i="12"/>
  <c r="AF808" i="1"/>
  <c r="AE823" i="1"/>
  <c r="AE106" i="1"/>
  <c r="AE859" i="1"/>
  <c r="AF859" i="1"/>
  <c r="AE798" i="1"/>
  <c r="AF798" i="1"/>
  <c r="AF793" i="1"/>
  <c r="AE793" i="1"/>
  <c r="AF774" i="1"/>
  <c r="AE774" i="1"/>
  <c r="AF780" i="1"/>
  <c r="AE780" i="1"/>
  <c r="AF106" i="1"/>
  <c r="AE41" i="1"/>
  <c r="AF41" i="1" s="1"/>
  <c r="AE55" i="1"/>
  <c r="AF55" i="1" s="1"/>
  <c r="AE60" i="1"/>
  <c r="AF60" i="1" s="1"/>
  <c r="AS774" i="12" l="1"/>
  <c r="AS784" i="12"/>
  <c r="AF280" i="12"/>
  <c r="AR276" i="12"/>
  <c r="AR280" i="12" s="1"/>
  <c r="AF311" i="12"/>
  <c r="AR307" i="12"/>
  <c r="AR311" i="12" s="1"/>
  <c r="AF464" i="12"/>
  <c r="AR460" i="12"/>
  <c r="AR464" i="12" s="1"/>
  <c r="AF775" i="12"/>
  <c r="AR775" i="12" s="1"/>
  <c r="AR771" i="12"/>
  <c r="AR774" i="12" s="1"/>
  <c r="AF799" i="12"/>
  <c r="AR795" i="12"/>
  <c r="AR799" i="12" s="1"/>
  <c r="AF855" i="12"/>
  <c r="AR851" i="12"/>
  <c r="AR855" i="12" s="1"/>
  <c r="AS779" i="12"/>
  <c r="AF111" i="12"/>
  <c r="AR107" i="12"/>
  <c r="AF290" i="12"/>
  <c r="AR286" i="12"/>
  <c r="AR290" i="12" s="1"/>
  <c r="AF671" i="12"/>
  <c r="AR667" i="12"/>
  <c r="AR671" i="12" s="1"/>
  <c r="AF785" i="12"/>
  <c r="AR785" i="12" s="1"/>
  <c r="AR781" i="12"/>
  <c r="AF819" i="12"/>
  <c r="AR815" i="12"/>
  <c r="AR819" i="12" s="1"/>
  <c r="AF178" i="12"/>
  <c r="AR174" i="12"/>
  <c r="AR178" i="12" s="1"/>
  <c r="AF102" i="12"/>
  <c r="AR98" i="12"/>
  <c r="AR102" i="12" s="1"/>
  <c r="AF204" i="12"/>
  <c r="AR200" i="12"/>
  <c r="AR204" i="12" s="1"/>
  <c r="AF434" i="12"/>
  <c r="AR430" i="12"/>
  <c r="AF51" i="12"/>
  <c r="AR47" i="12"/>
  <c r="AR51" i="12" s="1"/>
  <c r="AF780" i="12"/>
  <c r="AR780" i="12" s="1"/>
  <c r="AR776" i="12"/>
  <c r="AL943" i="15"/>
  <c r="AK943" i="15"/>
  <c r="AJ943" i="15"/>
  <c r="AD943" i="15"/>
  <c r="AC943" i="15"/>
  <c r="AM942" i="15"/>
  <c r="AN942" i="15" s="1"/>
  <c r="AB942" i="15"/>
  <c r="Y942" i="15"/>
  <c r="U942" i="15"/>
  <c r="T942" i="15"/>
  <c r="S942" i="15"/>
  <c r="R942" i="15"/>
  <c r="L942" i="15"/>
  <c r="M942" i="15" s="1"/>
  <c r="AM941" i="15"/>
  <c r="AN941" i="15" s="1"/>
  <c r="AB941" i="15"/>
  <c r="Y941" i="15"/>
  <c r="U941" i="15"/>
  <c r="T941" i="15"/>
  <c r="S941" i="15"/>
  <c r="R941" i="15"/>
  <c r="L941" i="15"/>
  <c r="M941" i="15" s="1"/>
  <c r="AM940" i="15"/>
  <c r="AN940" i="15" s="1"/>
  <c r="AB940" i="15"/>
  <c r="Y940" i="15"/>
  <c r="U940" i="15"/>
  <c r="T940" i="15"/>
  <c r="S940" i="15"/>
  <c r="R940" i="15"/>
  <c r="L940" i="15"/>
  <c r="M940" i="15" s="1"/>
  <c r="AM939" i="15"/>
  <c r="AM943" i="15" s="1"/>
  <c r="AB939" i="15"/>
  <c r="AB943" i="15" s="1"/>
  <c r="Y939" i="15"/>
  <c r="Y943" i="15" s="1"/>
  <c r="U939" i="15"/>
  <c r="U943" i="15" s="1"/>
  <c r="T939" i="15"/>
  <c r="T943" i="15" s="1"/>
  <c r="S939" i="15"/>
  <c r="S943" i="15" s="1"/>
  <c r="R939" i="15"/>
  <c r="R943" i="15" s="1"/>
  <c r="L939" i="15"/>
  <c r="L943" i="15" s="1"/>
  <c r="AL938" i="15"/>
  <c r="AK938" i="15"/>
  <c r="AJ938" i="15"/>
  <c r="AD938" i="15"/>
  <c r="AC938" i="15"/>
  <c r="AM937" i="15"/>
  <c r="AN937" i="15" s="1"/>
  <c r="AB937" i="15"/>
  <c r="Y937" i="15"/>
  <c r="U937" i="15"/>
  <c r="T937" i="15"/>
  <c r="S937" i="15"/>
  <c r="R937" i="15"/>
  <c r="L937" i="15"/>
  <c r="M937" i="15" s="1"/>
  <c r="AM936" i="15"/>
  <c r="AN936" i="15" s="1"/>
  <c r="AB936" i="15"/>
  <c r="Y936" i="15"/>
  <c r="U936" i="15"/>
  <c r="T936" i="15"/>
  <c r="S936" i="15"/>
  <c r="R936" i="15"/>
  <c r="L936" i="15"/>
  <c r="M936" i="15" s="1"/>
  <c r="AM935" i="15"/>
  <c r="AN935" i="15" s="1"/>
  <c r="AB935" i="15"/>
  <c r="Y935" i="15"/>
  <c r="U935" i="15"/>
  <c r="T935" i="15"/>
  <c r="S935" i="15"/>
  <c r="R935" i="15"/>
  <c r="L935" i="15"/>
  <c r="M935" i="15" s="1"/>
  <c r="AM934" i="15"/>
  <c r="AB934" i="15"/>
  <c r="AB938" i="15" s="1"/>
  <c r="Y934" i="15"/>
  <c r="U934" i="15"/>
  <c r="U938" i="15" s="1"/>
  <c r="T934" i="15"/>
  <c r="S934" i="15"/>
  <c r="S938" i="15" s="1"/>
  <c r="R934" i="15"/>
  <c r="L934" i="15"/>
  <c r="M934" i="15" s="1"/>
  <c r="AL933" i="15"/>
  <c r="AK933" i="15"/>
  <c r="AJ933" i="15"/>
  <c r="AD933" i="15"/>
  <c r="AC933" i="15"/>
  <c r="AM932" i="15"/>
  <c r="AN932" i="15" s="1"/>
  <c r="AB932" i="15"/>
  <c r="Y932" i="15"/>
  <c r="U932" i="15"/>
  <c r="T932" i="15"/>
  <c r="S932" i="15"/>
  <c r="R932" i="15"/>
  <c r="L932" i="15"/>
  <c r="M932" i="15" s="1"/>
  <c r="AM931" i="15"/>
  <c r="AN931" i="15" s="1"/>
  <c r="AB931" i="15"/>
  <c r="Y931" i="15"/>
  <c r="U931" i="15"/>
  <c r="T931" i="15"/>
  <c r="S931" i="15"/>
  <c r="R931" i="15"/>
  <c r="L931" i="15"/>
  <c r="M931" i="15" s="1"/>
  <c r="AM930" i="15"/>
  <c r="AN930" i="15" s="1"/>
  <c r="AB930" i="15"/>
  <c r="Y930" i="15"/>
  <c r="U930" i="15"/>
  <c r="T930" i="15"/>
  <c r="S930" i="15"/>
  <c r="R930" i="15"/>
  <c r="L930" i="15"/>
  <c r="M930" i="15" s="1"/>
  <c r="AM929" i="15"/>
  <c r="AB929" i="15"/>
  <c r="AB933" i="15" s="1"/>
  <c r="Y929" i="15"/>
  <c r="Y933" i="15" s="1"/>
  <c r="U929" i="15"/>
  <c r="U933" i="15" s="1"/>
  <c r="T929" i="15"/>
  <c r="T933" i="15" s="1"/>
  <c r="S929" i="15"/>
  <c r="S933" i="15" s="1"/>
  <c r="R929" i="15"/>
  <c r="R933" i="15" s="1"/>
  <c r="L929" i="15"/>
  <c r="M929" i="15" s="1"/>
  <c r="M933" i="15" s="1"/>
  <c r="AL946" i="14"/>
  <c r="AK946" i="14"/>
  <c r="AJ946" i="14"/>
  <c r="AD946" i="14"/>
  <c r="AC946" i="14"/>
  <c r="AM945" i="14"/>
  <c r="AN945" i="14" s="1"/>
  <c r="AB945" i="14"/>
  <c r="Y945" i="14"/>
  <c r="U945" i="14"/>
  <c r="T945" i="14"/>
  <c r="S945" i="14"/>
  <c r="R945" i="14"/>
  <c r="L945" i="14"/>
  <c r="M945" i="14" s="1"/>
  <c r="AM944" i="14"/>
  <c r="AN944" i="14" s="1"/>
  <c r="AB944" i="14"/>
  <c r="Y944" i="14"/>
  <c r="U944" i="14"/>
  <c r="T944" i="14"/>
  <c r="S944" i="14"/>
  <c r="R944" i="14"/>
  <c r="M944" i="14"/>
  <c r="AM943" i="14"/>
  <c r="AN943" i="14" s="1"/>
  <c r="AB943" i="14"/>
  <c r="Y943" i="14"/>
  <c r="U943" i="14"/>
  <c r="T943" i="14"/>
  <c r="S943" i="14"/>
  <c r="R943" i="14"/>
  <c r="M943" i="14"/>
  <c r="AM940" i="14"/>
  <c r="AB940" i="14"/>
  <c r="Y940" i="14"/>
  <c r="Y946" i="14" s="1"/>
  <c r="U940" i="14"/>
  <c r="U946" i="14" s="1"/>
  <c r="T940" i="14"/>
  <c r="S940" i="14"/>
  <c r="S946" i="14" s="1"/>
  <c r="R940" i="14"/>
  <c r="R946" i="14" s="1"/>
  <c r="L940" i="14"/>
  <c r="AL939" i="14"/>
  <c r="AK939" i="14"/>
  <c r="AJ939" i="14"/>
  <c r="AD939" i="14"/>
  <c r="AC939" i="14"/>
  <c r="AM938" i="14"/>
  <c r="AN938" i="14" s="1"/>
  <c r="AB938" i="14"/>
  <c r="Y938" i="14"/>
  <c r="U938" i="14"/>
  <c r="T938" i="14"/>
  <c r="S938" i="14"/>
  <c r="R938" i="14"/>
  <c r="L938" i="14"/>
  <c r="M938" i="14" s="1"/>
  <c r="AM937" i="14"/>
  <c r="AN937" i="14" s="1"/>
  <c r="AB937" i="14"/>
  <c r="Y937" i="14"/>
  <c r="U937" i="14"/>
  <c r="T937" i="14"/>
  <c r="S937" i="14"/>
  <c r="R937" i="14"/>
  <c r="L937" i="14"/>
  <c r="M937" i="14" s="1"/>
  <c r="AM936" i="14"/>
  <c r="AN936" i="14" s="1"/>
  <c r="AB936" i="14"/>
  <c r="Y936" i="14"/>
  <c r="U936" i="14"/>
  <c r="T936" i="14"/>
  <c r="S936" i="14"/>
  <c r="R936" i="14"/>
  <c r="L936" i="14"/>
  <c r="M936" i="14" s="1"/>
  <c r="AM935" i="14"/>
  <c r="AB935" i="14"/>
  <c r="Y935" i="14"/>
  <c r="U935" i="14"/>
  <c r="T935" i="14"/>
  <c r="S935" i="14"/>
  <c r="R935" i="14"/>
  <c r="L935" i="14"/>
  <c r="AL934" i="14"/>
  <c r="AK934" i="14"/>
  <c r="AJ934" i="14"/>
  <c r="AD934" i="14"/>
  <c r="AC934" i="14"/>
  <c r="AM933" i="14"/>
  <c r="AN933" i="14" s="1"/>
  <c r="AB933" i="14"/>
  <c r="Y933" i="14"/>
  <c r="U933" i="14"/>
  <c r="T933" i="14"/>
  <c r="S933" i="14"/>
  <c r="R933" i="14"/>
  <c r="L933" i="14"/>
  <c r="M933" i="14" s="1"/>
  <c r="AM932" i="14"/>
  <c r="AN932" i="14" s="1"/>
  <c r="AB932" i="14"/>
  <c r="Y932" i="14"/>
  <c r="U932" i="14"/>
  <c r="T932" i="14"/>
  <c r="S932" i="14"/>
  <c r="R932" i="14"/>
  <c r="L932" i="14"/>
  <c r="M932" i="14" s="1"/>
  <c r="AM931" i="14"/>
  <c r="AN931" i="14" s="1"/>
  <c r="AB931" i="14"/>
  <c r="Y931" i="14"/>
  <c r="U931" i="14"/>
  <c r="T931" i="14"/>
  <c r="S931" i="14"/>
  <c r="R931" i="14"/>
  <c r="L931" i="14"/>
  <c r="M931" i="14" s="1"/>
  <c r="AM930" i="14"/>
  <c r="AM934" i="14" s="1"/>
  <c r="AB930" i="14"/>
  <c r="Y930" i="14"/>
  <c r="Y934" i="14" s="1"/>
  <c r="U930" i="14"/>
  <c r="U934" i="14" s="1"/>
  <c r="T930" i="14"/>
  <c r="T934" i="14" s="1"/>
  <c r="S930" i="14"/>
  <c r="S934" i="14" s="1"/>
  <c r="R930" i="14"/>
  <c r="R934" i="14" s="1"/>
  <c r="L930" i="14"/>
  <c r="M930" i="14" s="1"/>
  <c r="M934" i="14" s="1"/>
  <c r="AL946" i="13"/>
  <c r="AK946" i="13"/>
  <c r="AJ946" i="13"/>
  <c r="AD946" i="13"/>
  <c r="AC946" i="13"/>
  <c r="AM945" i="13"/>
  <c r="AN945" i="13" s="1"/>
  <c r="AB945" i="13"/>
  <c r="Y945" i="13"/>
  <c r="U945" i="13"/>
  <c r="T945" i="13"/>
  <c r="S945" i="13"/>
  <c r="R945" i="13"/>
  <c r="L945" i="13"/>
  <c r="M945" i="13" s="1"/>
  <c r="AM944" i="13"/>
  <c r="AN944" i="13" s="1"/>
  <c r="AB944" i="13"/>
  <c r="Y944" i="13"/>
  <c r="U944" i="13"/>
  <c r="T944" i="13"/>
  <c r="S944" i="13"/>
  <c r="R944" i="13"/>
  <c r="L944" i="13"/>
  <c r="M944" i="13" s="1"/>
  <c r="AM943" i="13"/>
  <c r="AN943" i="13" s="1"/>
  <c r="AB943" i="13"/>
  <c r="Y943" i="13"/>
  <c r="U943" i="13"/>
  <c r="T943" i="13"/>
  <c r="S943" i="13"/>
  <c r="R943" i="13"/>
  <c r="L943" i="13"/>
  <c r="M943" i="13" s="1"/>
  <c r="AM940" i="13"/>
  <c r="AM946" i="13" s="1"/>
  <c r="AB940" i="13"/>
  <c r="Y940" i="13"/>
  <c r="Y946" i="13" s="1"/>
  <c r="U940" i="13"/>
  <c r="U946" i="13" s="1"/>
  <c r="T940" i="13"/>
  <c r="T946" i="13" s="1"/>
  <c r="S940" i="13"/>
  <c r="S946" i="13" s="1"/>
  <c r="R940" i="13"/>
  <c r="R946" i="13" s="1"/>
  <c r="L940" i="13"/>
  <c r="AL939" i="13"/>
  <c r="AK939" i="13"/>
  <c r="AJ939" i="13"/>
  <c r="AD939" i="13"/>
  <c r="AC939" i="13"/>
  <c r="AM938" i="13"/>
  <c r="AN938" i="13" s="1"/>
  <c r="AB938" i="13"/>
  <c r="Y938" i="13"/>
  <c r="U938" i="13"/>
  <c r="T938" i="13"/>
  <c r="S938" i="13"/>
  <c r="R938" i="13"/>
  <c r="L938" i="13"/>
  <c r="M938" i="13" s="1"/>
  <c r="AM937" i="13"/>
  <c r="AN937" i="13" s="1"/>
  <c r="AB937" i="13"/>
  <c r="Y937" i="13"/>
  <c r="U937" i="13"/>
  <c r="T937" i="13"/>
  <c r="S937" i="13"/>
  <c r="R937" i="13"/>
  <c r="L937" i="13"/>
  <c r="M937" i="13" s="1"/>
  <c r="AM936" i="13"/>
  <c r="AN936" i="13" s="1"/>
  <c r="AB936" i="13"/>
  <c r="Y936" i="13"/>
  <c r="U936" i="13"/>
  <c r="T936" i="13"/>
  <c r="S936" i="13"/>
  <c r="R936" i="13"/>
  <c r="L936" i="13"/>
  <c r="M936" i="13" s="1"/>
  <c r="AM935" i="13"/>
  <c r="AB935" i="13"/>
  <c r="Y935" i="13"/>
  <c r="U935" i="13"/>
  <c r="T935" i="13"/>
  <c r="S935" i="13"/>
  <c r="R935" i="13"/>
  <c r="L935" i="13"/>
  <c r="M935" i="13" s="1"/>
  <c r="AL934" i="13"/>
  <c r="AK934" i="13"/>
  <c r="AJ934" i="13"/>
  <c r="AD934" i="13"/>
  <c r="AC934" i="13"/>
  <c r="AM933" i="13"/>
  <c r="AN933" i="13" s="1"/>
  <c r="AB933" i="13"/>
  <c r="Y933" i="13"/>
  <c r="U933" i="13"/>
  <c r="T933" i="13"/>
  <c r="S933" i="13"/>
  <c r="R933" i="13"/>
  <c r="L933" i="13"/>
  <c r="M933" i="13" s="1"/>
  <c r="AM932" i="13"/>
  <c r="AN932" i="13" s="1"/>
  <c r="AB932" i="13"/>
  <c r="Y932" i="13"/>
  <c r="U932" i="13"/>
  <c r="T932" i="13"/>
  <c r="S932" i="13"/>
  <c r="R932" i="13"/>
  <c r="L932" i="13"/>
  <c r="M932" i="13" s="1"/>
  <c r="AM931" i="13"/>
  <c r="AN931" i="13" s="1"/>
  <c r="AB931" i="13"/>
  <c r="Y931" i="13"/>
  <c r="U931" i="13"/>
  <c r="T931" i="13"/>
  <c r="S931" i="13"/>
  <c r="R931" i="13"/>
  <c r="L931" i="13"/>
  <c r="M931" i="13" s="1"/>
  <c r="AM930" i="13"/>
  <c r="AM934" i="13" s="1"/>
  <c r="AB930" i="13"/>
  <c r="Y930" i="13"/>
  <c r="Y934" i="13" s="1"/>
  <c r="U930" i="13"/>
  <c r="U934" i="13" s="1"/>
  <c r="T930" i="13"/>
  <c r="T934" i="13" s="1"/>
  <c r="S930" i="13"/>
  <c r="S934" i="13" s="1"/>
  <c r="R930" i="13"/>
  <c r="R934" i="13" s="1"/>
  <c r="L930" i="13"/>
  <c r="M930" i="13" s="1"/>
  <c r="M934" i="13" s="1"/>
  <c r="AL943" i="12"/>
  <c r="AK943" i="12"/>
  <c r="AJ943" i="12"/>
  <c r="AD943" i="12"/>
  <c r="AC943" i="12"/>
  <c r="AM942" i="12"/>
  <c r="AB942" i="12"/>
  <c r="Y942" i="12"/>
  <c r="U942" i="12"/>
  <c r="T942" i="12"/>
  <c r="S942" i="12"/>
  <c r="R942" i="12"/>
  <c r="M942" i="12"/>
  <c r="AM940" i="12"/>
  <c r="AB940" i="12"/>
  <c r="Y940" i="12"/>
  <c r="U940" i="12"/>
  <c r="T940" i="12"/>
  <c r="S940" i="12"/>
  <c r="R940" i="12"/>
  <c r="M940" i="12"/>
  <c r="AM939" i="12"/>
  <c r="AB939" i="12"/>
  <c r="Y939" i="12"/>
  <c r="U939" i="12"/>
  <c r="T939" i="12"/>
  <c r="S939" i="12"/>
  <c r="R939" i="12"/>
  <c r="M939" i="12"/>
  <c r="AM938" i="12"/>
  <c r="AB938" i="12"/>
  <c r="AB943" i="12" s="1"/>
  <c r="Y938" i="12"/>
  <c r="Y943" i="12" s="1"/>
  <c r="U938" i="12"/>
  <c r="U943" i="12" s="1"/>
  <c r="T938" i="12"/>
  <c r="T943" i="12" s="1"/>
  <c r="S938" i="12"/>
  <c r="S943" i="12" s="1"/>
  <c r="R938" i="12"/>
  <c r="R943" i="12" s="1"/>
  <c r="L938" i="12"/>
  <c r="AL937" i="12"/>
  <c r="AK937" i="12"/>
  <c r="AJ937" i="12"/>
  <c r="AD937" i="12"/>
  <c r="AC937" i="12"/>
  <c r="AM936" i="12"/>
  <c r="AB936" i="12"/>
  <c r="Y936" i="12"/>
  <c r="U936" i="12"/>
  <c r="T936" i="12"/>
  <c r="S936" i="12"/>
  <c r="R936" i="12"/>
  <c r="L936" i="12"/>
  <c r="M936" i="12" s="1"/>
  <c r="AM935" i="12"/>
  <c r="AB935" i="12"/>
  <c r="Y935" i="12"/>
  <c r="U935" i="12"/>
  <c r="T935" i="12"/>
  <c r="S935" i="12"/>
  <c r="R935" i="12"/>
  <c r="L935" i="12"/>
  <c r="M935" i="12" s="1"/>
  <c r="AM934" i="12"/>
  <c r="AB934" i="12"/>
  <c r="Y934" i="12"/>
  <c r="U934" i="12"/>
  <c r="T934" i="12"/>
  <c r="S934" i="12"/>
  <c r="R934" i="12"/>
  <c r="L934" i="12"/>
  <c r="M934" i="12" s="1"/>
  <c r="AM933" i="12"/>
  <c r="AB933" i="12"/>
  <c r="Y933" i="12"/>
  <c r="U933" i="12"/>
  <c r="T933" i="12"/>
  <c r="S933" i="12"/>
  <c r="R933" i="12"/>
  <c r="L933" i="12"/>
  <c r="M933" i="12" s="1"/>
  <c r="AL932" i="12"/>
  <c r="AK932" i="12"/>
  <c r="AJ932" i="12"/>
  <c r="AD932" i="12"/>
  <c r="AC932" i="12"/>
  <c r="AM931" i="12"/>
  <c r="AB931" i="12"/>
  <c r="Y931" i="12"/>
  <c r="U931" i="12"/>
  <c r="T931" i="12"/>
  <c r="S931" i="12"/>
  <c r="R931" i="12"/>
  <c r="L931" i="12"/>
  <c r="M931" i="12" s="1"/>
  <c r="AM930" i="12"/>
  <c r="AB930" i="12"/>
  <c r="Y930" i="12"/>
  <c r="U930" i="12"/>
  <c r="T930" i="12"/>
  <c r="S930" i="12"/>
  <c r="R930" i="12"/>
  <c r="L930" i="12"/>
  <c r="M930" i="12" s="1"/>
  <c r="AM929" i="12"/>
  <c r="AB929" i="12"/>
  <c r="Y929" i="12"/>
  <c r="U929" i="12"/>
  <c r="T929" i="12"/>
  <c r="S929" i="12"/>
  <c r="R929" i="12"/>
  <c r="L929" i="12"/>
  <c r="M929" i="12" s="1"/>
  <c r="AM928" i="12"/>
  <c r="AB928" i="12"/>
  <c r="AB932" i="12" s="1"/>
  <c r="Y928" i="12"/>
  <c r="Y932" i="12" s="1"/>
  <c r="U928" i="12"/>
  <c r="U932" i="12" s="1"/>
  <c r="T928" i="12"/>
  <c r="T932" i="12" s="1"/>
  <c r="S928" i="12"/>
  <c r="R928" i="12"/>
  <c r="R932" i="12" s="1"/>
  <c r="L928" i="12"/>
  <c r="M928" i="12" s="1"/>
  <c r="L7" i="1"/>
  <c r="M7" i="1" s="1"/>
  <c r="AQ37" i="1"/>
  <c r="AQ38" i="1"/>
  <c r="AQ39" i="1"/>
  <c r="AQ40" i="1"/>
  <c r="AQ42" i="1"/>
  <c r="AQ43" i="1"/>
  <c r="AQ44" i="1"/>
  <c r="AQ45" i="1"/>
  <c r="AQ51" i="1"/>
  <c r="AQ52" i="1"/>
  <c r="AQ53" i="1"/>
  <c r="AQ54" i="1"/>
  <c r="AQ56" i="1"/>
  <c r="AQ57" i="1"/>
  <c r="AQ58" i="1"/>
  <c r="AQ59" i="1"/>
  <c r="AQ102" i="1"/>
  <c r="AQ103" i="1"/>
  <c r="AQ104" i="1"/>
  <c r="AQ105" i="1"/>
  <c r="AQ107" i="1"/>
  <c r="AQ108" i="1"/>
  <c r="AQ109" i="1"/>
  <c r="AQ110" i="1"/>
  <c r="AQ116" i="1"/>
  <c r="AQ183" i="1"/>
  <c r="AQ184" i="1"/>
  <c r="AQ185" i="1"/>
  <c r="AQ186" i="1"/>
  <c r="AQ204" i="1"/>
  <c r="AQ205" i="1"/>
  <c r="AQ206" i="1"/>
  <c r="AQ207" i="1"/>
  <c r="AQ769" i="1"/>
  <c r="AQ770" i="1"/>
  <c r="AQ771" i="1"/>
  <c r="AQ772" i="1"/>
  <c r="AQ774" i="1"/>
  <c r="AQ775" i="1"/>
  <c r="AQ776" i="1"/>
  <c r="AQ777" i="1"/>
  <c r="AQ779" i="1"/>
  <c r="AQ780" i="1"/>
  <c r="AQ789" i="1"/>
  <c r="AQ790" i="1"/>
  <c r="AQ791" i="1"/>
  <c r="AQ792" i="1"/>
  <c r="AQ794" i="1"/>
  <c r="AQ795" i="1"/>
  <c r="AQ796" i="1"/>
  <c r="AQ797" i="1"/>
  <c r="AQ804" i="1"/>
  <c r="AQ805" i="1"/>
  <c r="AQ806" i="1"/>
  <c r="AQ807" i="1"/>
  <c r="AQ819" i="1"/>
  <c r="AQ820" i="1"/>
  <c r="AQ821" i="1"/>
  <c r="AQ822" i="1"/>
  <c r="AQ855" i="1"/>
  <c r="AQ856" i="1"/>
  <c r="AQ857" i="1"/>
  <c r="AQ858" i="1"/>
  <c r="AR784" i="12" l="1"/>
  <c r="AM932" i="12"/>
  <c r="AN929" i="12"/>
  <c r="AS929" i="12" s="1"/>
  <c r="AN930" i="12"/>
  <c r="AS930" i="12" s="1"/>
  <c r="AN931" i="12"/>
  <c r="AS931" i="12" s="1"/>
  <c r="AN934" i="12"/>
  <c r="AS934" i="12" s="1"/>
  <c r="AN935" i="12"/>
  <c r="AS935" i="12" s="1"/>
  <c r="AN936" i="12"/>
  <c r="AS936" i="12" s="1"/>
  <c r="AB934" i="14"/>
  <c r="AE930" i="14"/>
  <c r="AM943" i="12"/>
  <c r="AN939" i="12"/>
  <c r="AS939" i="12" s="1"/>
  <c r="AN940" i="12"/>
  <c r="AS940" i="12" s="1"/>
  <c r="AN942" i="12"/>
  <c r="AS942" i="12" s="1"/>
  <c r="AE935" i="14"/>
  <c r="AB946" i="14"/>
  <c r="AE940" i="14"/>
  <c r="AR779" i="12"/>
  <c r="AR111" i="12"/>
  <c r="AT107" i="12"/>
  <c r="AM933" i="15"/>
  <c r="AB946" i="13"/>
  <c r="AB934" i="13"/>
  <c r="S932" i="12"/>
  <c r="T946" i="14"/>
  <c r="AM946" i="14"/>
  <c r="AQ106" i="1"/>
  <c r="M932" i="12"/>
  <c r="R937" i="12"/>
  <c r="AE936" i="15"/>
  <c r="AF936" i="15" s="1"/>
  <c r="M938" i="15"/>
  <c r="AE941" i="15"/>
  <c r="AF941" i="15" s="1"/>
  <c r="AE942" i="15"/>
  <c r="AF942" i="15" s="1"/>
  <c r="R938" i="15"/>
  <c r="Y938" i="15"/>
  <c r="AE935" i="15"/>
  <c r="AF935" i="15" s="1"/>
  <c r="AE930" i="15"/>
  <c r="AF930" i="15" s="1"/>
  <c r="AE931" i="15"/>
  <c r="AF931" i="15" s="1"/>
  <c r="AE932" i="15"/>
  <c r="AF932" i="15" s="1"/>
  <c r="L938" i="15"/>
  <c r="T938" i="15"/>
  <c r="AM938" i="15"/>
  <c r="AE937" i="15"/>
  <c r="AF937" i="15" s="1"/>
  <c r="AE940" i="15"/>
  <c r="AF940" i="15" s="1"/>
  <c r="L946" i="14"/>
  <c r="S939" i="14"/>
  <c r="R939" i="14"/>
  <c r="Y939" i="14"/>
  <c r="AE937" i="14"/>
  <c r="AF937" i="14" s="1"/>
  <c r="AE943" i="14"/>
  <c r="AF943" i="14" s="1"/>
  <c r="AE944" i="14"/>
  <c r="AF944" i="14" s="1"/>
  <c r="AE938" i="14"/>
  <c r="AF938" i="14" s="1"/>
  <c r="AE931" i="14"/>
  <c r="AF931" i="14" s="1"/>
  <c r="AE932" i="14"/>
  <c r="AF932" i="14" s="1"/>
  <c r="AE933" i="14"/>
  <c r="AF933" i="14" s="1"/>
  <c r="L939" i="14"/>
  <c r="T939" i="14"/>
  <c r="AE936" i="14"/>
  <c r="AF936" i="14" s="1"/>
  <c r="AE945" i="14"/>
  <c r="AF945" i="14" s="1"/>
  <c r="M935" i="14"/>
  <c r="M939" i="14" s="1"/>
  <c r="U939" i="14"/>
  <c r="L946" i="13"/>
  <c r="AM939" i="14"/>
  <c r="R939" i="13"/>
  <c r="Y939" i="13"/>
  <c r="AE938" i="13"/>
  <c r="AF938" i="13" s="1"/>
  <c r="S939" i="13"/>
  <c r="AE935" i="13"/>
  <c r="AF935" i="13" s="1"/>
  <c r="AE945" i="13"/>
  <c r="AF945" i="13" s="1"/>
  <c r="AE931" i="13"/>
  <c r="AF931" i="13" s="1"/>
  <c r="AE932" i="13"/>
  <c r="AF932" i="13" s="1"/>
  <c r="AE933" i="13"/>
  <c r="AF933" i="13" s="1"/>
  <c r="L939" i="13"/>
  <c r="T939" i="13"/>
  <c r="AE936" i="13"/>
  <c r="AF936" i="13" s="1"/>
  <c r="M939" i="13"/>
  <c r="U939" i="13"/>
  <c r="AE937" i="13"/>
  <c r="AF937" i="13" s="1"/>
  <c r="AE943" i="13"/>
  <c r="AF943" i="13" s="1"/>
  <c r="AE944" i="13"/>
  <c r="AF944" i="13" s="1"/>
  <c r="L943" i="12"/>
  <c r="AE933" i="12"/>
  <c r="AF933" i="12" s="1"/>
  <c r="AR933" i="12" s="1"/>
  <c r="AE936" i="12"/>
  <c r="AF936" i="12" s="1"/>
  <c r="AR936" i="12" s="1"/>
  <c r="S937" i="12"/>
  <c r="AB937" i="12"/>
  <c r="AE934" i="12"/>
  <c r="AF934" i="12" s="1"/>
  <c r="AR934" i="12" s="1"/>
  <c r="AE929" i="12"/>
  <c r="AF929" i="12" s="1"/>
  <c r="AR929" i="12" s="1"/>
  <c r="AE930" i="12"/>
  <c r="AF930" i="12" s="1"/>
  <c r="AR930" i="12" s="1"/>
  <c r="L937" i="12"/>
  <c r="T937" i="12"/>
  <c r="AE942" i="12"/>
  <c r="AF942" i="12" s="1"/>
  <c r="AR942" i="12" s="1"/>
  <c r="AE931" i="12"/>
  <c r="AF931" i="12" s="1"/>
  <c r="AR931" i="12" s="1"/>
  <c r="M937" i="12"/>
  <c r="U937" i="12"/>
  <c r="AE935" i="12"/>
  <c r="AF935" i="12" s="1"/>
  <c r="AR935" i="12" s="1"/>
  <c r="AE939" i="12"/>
  <c r="AF939" i="12" s="1"/>
  <c r="AR939" i="12" s="1"/>
  <c r="AE940" i="12"/>
  <c r="AF940" i="12" s="1"/>
  <c r="AR940" i="12" s="1"/>
  <c r="AQ60" i="1"/>
  <c r="AM939" i="13"/>
  <c r="AQ859" i="1"/>
  <c r="AQ798" i="1"/>
  <c r="AN935" i="14"/>
  <c r="AN939" i="14" s="1"/>
  <c r="AQ778" i="1"/>
  <c r="AQ773" i="1"/>
  <c r="AN935" i="13"/>
  <c r="AN939" i="13" s="1"/>
  <c r="AQ187" i="1"/>
  <c r="AM937" i="12"/>
  <c r="AN934" i="15"/>
  <c r="AN938" i="15" s="1"/>
  <c r="AQ823" i="1"/>
  <c r="AQ808" i="1"/>
  <c r="AQ793" i="1"/>
  <c r="AQ208" i="1"/>
  <c r="AQ41" i="1"/>
  <c r="AQ115" i="1"/>
  <c r="AQ55" i="1"/>
  <c r="AQ50" i="1"/>
  <c r="AN929" i="15"/>
  <c r="AN933" i="15" s="1"/>
  <c r="M939" i="15"/>
  <c r="M943" i="15" s="1"/>
  <c r="AE929" i="15"/>
  <c r="L933" i="15"/>
  <c r="AE934" i="15"/>
  <c r="AN939" i="15"/>
  <c r="AN943" i="15" s="1"/>
  <c r="AE939" i="15"/>
  <c r="AN930" i="14"/>
  <c r="AN934" i="14" s="1"/>
  <c r="M940" i="14"/>
  <c r="M946" i="14" s="1"/>
  <c r="L934" i="14"/>
  <c r="AB939" i="14"/>
  <c r="AN940" i="14"/>
  <c r="AN946" i="14" s="1"/>
  <c r="AN930" i="13"/>
  <c r="AN934" i="13" s="1"/>
  <c r="M940" i="13"/>
  <c r="M946" i="13" s="1"/>
  <c r="AE930" i="13"/>
  <c r="L934" i="13"/>
  <c r="AB939" i="13"/>
  <c r="AN940" i="13"/>
  <c r="AN946" i="13" s="1"/>
  <c r="AE940" i="13"/>
  <c r="AN928" i="12"/>
  <c r="Y937" i="12"/>
  <c r="M938" i="12"/>
  <c r="M943" i="12" s="1"/>
  <c r="AE928" i="12"/>
  <c r="L932" i="12"/>
  <c r="AN933" i="12"/>
  <c r="AN938" i="12"/>
  <c r="AE938" i="12"/>
  <c r="AN937" i="12" l="1"/>
  <c r="AN932" i="12"/>
  <c r="AN943" i="12"/>
  <c r="AS933" i="12"/>
  <c r="AS937" i="12" s="1"/>
  <c r="AS938" i="12"/>
  <c r="AS943" i="12" s="1"/>
  <c r="AS928" i="12"/>
  <c r="AR937" i="12"/>
  <c r="AU107" i="12"/>
  <c r="AU111" i="12" s="1"/>
  <c r="AT111" i="12"/>
  <c r="AE939" i="14"/>
  <c r="AF935" i="14"/>
  <c r="AF939" i="14" s="1"/>
  <c r="AE937" i="12"/>
  <c r="AF937" i="12"/>
  <c r="AE939" i="13"/>
  <c r="AF939" i="13"/>
  <c r="AF934" i="15"/>
  <c r="AF938" i="15" s="1"/>
  <c r="AE938" i="15"/>
  <c r="AE943" i="15"/>
  <c r="AF939" i="15"/>
  <c r="AF943" i="15" s="1"/>
  <c r="AE933" i="15"/>
  <c r="AF929" i="15"/>
  <c r="AF933" i="15" s="1"/>
  <c r="AE946" i="14"/>
  <c r="AF940" i="14"/>
  <c r="AF946" i="14" s="1"/>
  <c r="AE934" i="14"/>
  <c r="AF930" i="14"/>
  <c r="AF934" i="14" s="1"/>
  <c r="AE934" i="13"/>
  <c r="AF930" i="13"/>
  <c r="AF934" i="13" s="1"/>
  <c r="AE946" i="13"/>
  <c r="AF940" i="13"/>
  <c r="AF946" i="13" s="1"/>
  <c r="AE943" i="12"/>
  <c r="AF938" i="12"/>
  <c r="AF943" i="12" s="1"/>
  <c r="AE932" i="12"/>
  <c r="AF928" i="12"/>
  <c r="AF932" i="12" l="1"/>
  <c r="AR928" i="12"/>
  <c r="L697" i="1"/>
  <c r="R697" i="1"/>
  <c r="S697" i="1"/>
  <c r="T697" i="1"/>
  <c r="U697" i="1"/>
  <c r="Y697" i="1"/>
  <c r="AB697" i="1"/>
  <c r="AM697" i="1"/>
  <c r="AN697" i="1" s="1"/>
  <c r="AE697" i="1" l="1"/>
  <c r="AF697" i="1" s="1"/>
  <c r="M697" i="1"/>
  <c r="AQ697" i="1" s="1"/>
  <c r="AZ943" i="15"/>
  <c r="AY943" i="15"/>
  <c r="AX943" i="15"/>
  <c r="AW943" i="15"/>
  <c r="AV943" i="15"/>
  <c r="AU943" i="15"/>
  <c r="AZ938" i="15"/>
  <c r="AY938" i="15"/>
  <c r="AX938" i="15"/>
  <c r="AW938" i="15"/>
  <c r="AV938" i="15"/>
  <c r="AU938" i="15"/>
  <c r="AZ933" i="15"/>
  <c r="AY933" i="15"/>
  <c r="AX933" i="15"/>
  <c r="AW933" i="15"/>
  <c r="AV933" i="15"/>
  <c r="AU933" i="15"/>
  <c r="AR932" i="15"/>
  <c r="AZ928" i="15"/>
  <c r="AY928" i="15"/>
  <c r="AX928" i="15"/>
  <c r="AW928" i="15"/>
  <c r="AV928" i="15"/>
  <c r="AU928" i="15"/>
  <c r="AL928" i="15"/>
  <c r="AK928" i="15"/>
  <c r="AJ928" i="15"/>
  <c r="AD928" i="15"/>
  <c r="AC928" i="15"/>
  <c r="AM927" i="15"/>
  <c r="AN927" i="15" s="1"/>
  <c r="AB927" i="15"/>
  <c r="Y927" i="15"/>
  <c r="U927" i="15"/>
  <c r="T927" i="15"/>
  <c r="S927" i="15"/>
  <c r="R927" i="15"/>
  <c r="L927" i="15"/>
  <c r="AM926" i="15"/>
  <c r="AN926" i="15" s="1"/>
  <c r="AB926" i="15"/>
  <c r="Y926" i="15"/>
  <c r="U926" i="15"/>
  <c r="T926" i="15"/>
  <c r="S926" i="15"/>
  <c r="R926" i="15"/>
  <c r="L926" i="15"/>
  <c r="M926" i="15" s="1"/>
  <c r="AM925" i="15"/>
  <c r="AB925" i="15"/>
  <c r="Y925" i="15"/>
  <c r="U925" i="15"/>
  <c r="T925" i="15"/>
  <c r="S925" i="15"/>
  <c r="R925" i="15"/>
  <c r="L925" i="15"/>
  <c r="M925" i="15" s="1"/>
  <c r="AM924" i="15"/>
  <c r="AN924" i="15" s="1"/>
  <c r="AB924" i="15"/>
  <c r="AB928" i="15" s="1"/>
  <c r="Y924" i="15"/>
  <c r="Y928" i="15" s="1"/>
  <c r="U924" i="15"/>
  <c r="T924" i="15"/>
  <c r="T928" i="15" s="1"/>
  <c r="S924" i="15"/>
  <c r="S928" i="15" s="1"/>
  <c r="R924" i="15"/>
  <c r="R928" i="15" s="1"/>
  <c r="L924" i="15"/>
  <c r="M924" i="15" s="1"/>
  <c r="AZ923" i="15"/>
  <c r="AY923" i="15"/>
  <c r="AX923" i="15"/>
  <c r="AW923" i="15"/>
  <c r="AV923" i="15"/>
  <c r="AU923" i="15"/>
  <c r="AL923" i="15"/>
  <c r="AK923" i="15"/>
  <c r="AJ923" i="15"/>
  <c r="AD923" i="15"/>
  <c r="AC923" i="15"/>
  <c r="AM922" i="15"/>
  <c r="AN922" i="15" s="1"/>
  <c r="AB922" i="15"/>
  <c r="Y922" i="15"/>
  <c r="U922" i="15"/>
  <c r="T922" i="15"/>
  <c r="S922" i="15"/>
  <c r="R922" i="15"/>
  <c r="L922" i="15"/>
  <c r="AM921" i="15"/>
  <c r="AN921" i="15" s="1"/>
  <c r="AB921" i="15"/>
  <c r="Y921" i="15"/>
  <c r="U921" i="15"/>
  <c r="T921" i="15"/>
  <c r="S921" i="15"/>
  <c r="R921" i="15"/>
  <c r="L921" i="15"/>
  <c r="M921" i="15" s="1"/>
  <c r="AM920" i="15"/>
  <c r="AB920" i="15"/>
  <c r="Y920" i="15"/>
  <c r="U920" i="15"/>
  <c r="T920" i="15"/>
  <c r="S920" i="15"/>
  <c r="R920" i="15"/>
  <c r="L920" i="15"/>
  <c r="M920" i="15" s="1"/>
  <c r="AM919" i="15"/>
  <c r="AB919" i="15"/>
  <c r="AB923" i="15" s="1"/>
  <c r="Y919" i="15"/>
  <c r="U919" i="15"/>
  <c r="U923" i="15" s="1"/>
  <c r="T919" i="15"/>
  <c r="T923" i="15" s="1"/>
  <c r="S919" i="15"/>
  <c r="S923" i="15" s="1"/>
  <c r="R919" i="15"/>
  <c r="L919" i="15"/>
  <c r="M919" i="15" s="1"/>
  <c r="AZ918" i="15"/>
  <c r="AY918" i="15"/>
  <c r="AX918" i="15"/>
  <c r="AW918" i="15"/>
  <c r="AV918" i="15"/>
  <c r="AU918" i="15"/>
  <c r="AL918" i="15"/>
  <c r="AK918" i="15"/>
  <c r="AJ918" i="15"/>
  <c r="AD918" i="15"/>
  <c r="AC918" i="15"/>
  <c r="AM917" i="15"/>
  <c r="AN917" i="15" s="1"/>
  <c r="AB917" i="15"/>
  <c r="Y917" i="15"/>
  <c r="U917" i="15"/>
  <c r="T917" i="15"/>
  <c r="S917" i="15"/>
  <c r="R917" i="15"/>
  <c r="L917" i="15"/>
  <c r="AM916" i="15"/>
  <c r="AN916" i="15" s="1"/>
  <c r="AB916" i="15"/>
  <c r="Y916" i="15"/>
  <c r="U916" i="15"/>
  <c r="T916" i="15"/>
  <c r="S916" i="15"/>
  <c r="R916" i="15"/>
  <c r="L916" i="15"/>
  <c r="M916" i="15" s="1"/>
  <c r="AM915" i="15"/>
  <c r="AB915" i="15"/>
  <c r="Y915" i="15"/>
  <c r="U915" i="15"/>
  <c r="T915" i="15"/>
  <c r="S915" i="15"/>
  <c r="R915" i="15"/>
  <c r="L915" i="15"/>
  <c r="M915" i="15" s="1"/>
  <c r="AM914" i="15"/>
  <c r="AN914" i="15" s="1"/>
  <c r="AB914" i="15"/>
  <c r="Y914" i="15"/>
  <c r="Y918" i="15" s="1"/>
  <c r="U914" i="15"/>
  <c r="U918" i="15" s="1"/>
  <c r="T914" i="15"/>
  <c r="T918" i="15" s="1"/>
  <c r="S914" i="15"/>
  <c r="R914" i="15"/>
  <c r="R918" i="15" s="1"/>
  <c r="L914" i="15"/>
  <c r="L918" i="15" s="1"/>
  <c r="AZ913" i="15"/>
  <c r="AY913" i="15"/>
  <c r="AX913" i="15"/>
  <c r="AW913" i="15"/>
  <c r="AW903" i="15" s="1"/>
  <c r="AV913" i="15"/>
  <c r="AU913" i="15"/>
  <c r="AL913" i="15"/>
  <c r="AK913" i="15"/>
  <c r="AK903" i="15" s="1"/>
  <c r="AJ913" i="15"/>
  <c r="AD913" i="15"/>
  <c r="AC913" i="15"/>
  <c r="AM912" i="15"/>
  <c r="AN912" i="15" s="1"/>
  <c r="AB912" i="15"/>
  <c r="Y912" i="15"/>
  <c r="U912" i="15"/>
  <c r="T912" i="15"/>
  <c r="S912" i="15"/>
  <c r="R912" i="15"/>
  <c r="L912" i="15"/>
  <c r="M912" i="15" s="1"/>
  <c r="AM911" i="15"/>
  <c r="AB911" i="15"/>
  <c r="Y911" i="15"/>
  <c r="U911" i="15"/>
  <c r="T911" i="15"/>
  <c r="S911" i="15"/>
  <c r="R911" i="15"/>
  <c r="L911" i="15"/>
  <c r="AM910" i="15"/>
  <c r="AN910" i="15" s="1"/>
  <c r="AB910" i="15"/>
  <c r="Y910" i="15"/>
  <c r="U910" i="15"/>
  <c r="T910" i="15"/>
  <c r="S910" i="15"/>
  <c r="R910" i="15"/>
  <c r="L910" i="15"/>
  <c r="M910" i="15" s="1"/>
  <c r="AM909" i="15"/>
  <c r="AB909" i="15"/>
  <c r="AB913" i="15" s="1"/>
  <c r="Y909" i="15"/>
  <c r="Y913" i="15" s="1"/>
  <c r="U909" i="15"/>
  <c r="U913" i="15" s="1"/>
  <c r="T909" i="15"/>
  <c r="T913" i="15" s="1"/>
  <c r="S909" i="15"/>
  <c r="S913" i="15" s="1"/>
  <c r="R909" i="15"/>
  <c r="R913" i="15" s="1"/>
  <c r="L909" i="15"/>
  <c r="L913" i="15" s="1"/>
  <c r="AZ908" i="15"/>
  <c r="AY908" i="15"/>
  <c r="AX908" i="15"/>
  <c r="AX903" i="15" s="1"/>
  <c r="AW908" i="15"/>
  <c r="AV908" i="15"/>
  <c r="AU908" i="15"/>
  <c r="AL908" i="15"/>
  <c r="AL903" i="15" s="1"/>
  <c r="AK908" i="15"/>
  <c r="AJ908" i="15"/>
  <c r="AD908" i="15"/>
  <c r="AC908" i="15"/>
  <c r="AC903" i="15" s="1"/>
  <c r="AM907" i="15"/>
  <c r="AN907" i="15" s="1"/>
  <c r="AB907" i="15"/>
  <c r="Y907" i="15"/>
  <c r="U907" i="15"/>
  <c r="T907" i="15"/>
  <c r="S907" i="15"/>
  <c r="R907" i="15"/>
  <c r="L907" i="15"/>
  <c r="M907" i="15" s="1"/>
  <c r="AM906" i="15"/>
  <c r="AN906" i="15" s="1"/>
  <c r="AB906" i="15"/>
  <c r="Y906" i="15"/>
  <c r="U906" i="15"/>
  <c r="T906" i="15"/>
  <c r="S906" i="15"/>
  <c r="R906" i="15"/>
  <c r="L906" i="15"/>
  <c r="AM905" i="15"/>
  <c r="AN905" i="15" s="1"/>
  <c r="AB905" i="15"/>
  <c r="Y905" i="15"/>
  <c r="U905" i="15"/>
  <c r="T905" i="15"/>
  <c r="S905" i="15"/>
  <c r="R905" i="15"/>
  <c r="L905" i="15"/>
  <c r="M905" i="15" s="1"/>
  <c r="AM904" i="15"/>
  <c r="AB904" i="15"/>
  <c r="Y904" i="15"/>
  <c r="Y908" i="15" s="1"/>
  <c r="U904" i="15"/>
  <c r="U908" i="15" s="1"/>
  <c r="U903" i="15" s="1"/>
  <c r="T904" i="15"/>
  <c r="T908" i="15" s="1"/>
  <c r="S904" i="15"/>
  <c r="S908" i="15" s="1"/>
  <c r="R904" i="15"/>
  <c r="R908" i="15" s="1"/>
  <c r="L904" i="15"/>
  <c r="M904" i="15" s="1"/>
  <c r="AZ902" i="15"/>
  <c r="AY902" i="15"/>
  <c r="AX902" i="15"/>
  <c r="AW902" i="15"/>
  <c r="AV902" i="15"/>
  <c r="AU902" i="15"/>
  <c r="AL902" i="15"/>
  <c r="AK902" i="15"/>
  <c r="AJ902" i="15"/>
  <c r="AD902" i="15"/>
  <c r="AC902" i="15"/>
  <c r="AM901" i="15"/>
  <c r="AN901" i="15" s="1"/>
  <c r="AB901" i="15"/>
  <c r="Y901" i="15"/>
  <c r="U901" i="15"/>
  <c r="T901" i="15"/>
  <c r="S901" i="15"/>
  <c r="R901" i="15"/>
  <c r="L901" i="15"/>
  <c r="M901" i="15" s="1"/>
  <c r="AM900" i="15"/>
  <c r="AN900" i="15" s="1"/>
  <c r="AB900" i="15"/>
  <c r="Y900" i="15"/>
  <c r="U900" i="15"/>
  <c r="T900" i="15"/>
  <c r="S900" i="15"/>
  <c r="R900" i="15"/>
  <c r="L900" i="15"/>
  <c r="AM899" i="15"/>
  <c r="AN899" i="15" s="1"/>
  <c r="AB899" i="15"/>
  <c r="Y899" i="15"/>
  <c r="U899" i="15"/>
  <c r="T899" i="15"/>
  <c r="S899" i="15"/>
  <c r="R899" i="15"/>
  <c r="M899" i="15"/>
  <c r="AM898" i="15"/>
  <c r="AB898" i="15"/>
  <c r="AB902" i="15" s="1"/>
  <c r="Y898" i="15"/>
  <c r="Y902" i="15" s="1"/>
  <c r="U898" i="15"/>
  <c r="U902" i="15" s="1"/>
  <c r="T898" i="15"/>
  <c r="T902" i="15" s="1"/>
  <c r="S898" i="15"/>
  <c r="S902" i="15" s="1"/>
  <c r="R898" i="15"/>
  <c r="R902" i="15" s="1"/>
  <c r="M898" i="15"/>
  <c r="AZ897" i="15"/>
  <c r="AY897" i="15"/>
  <c r="AX897" i="15"/>
  <c r="AW897" i="15"/>
  <c r="AV897" i="15"/>
  <c r="AU897" i="15"/>
  <c r="AL897" i="15"/>
  <c r="AK897" i="15"/>
  <c r="AJ897" i="15"/>
  <c r="AD897" i="15"/>
  <c r="AC897" i="15"/>
  <c r="AM896" i="15"/>
  <c r="AN896" i="15" s="1"/>
  <c r="AB896" i="15"/>
  <c r="Y896" i="15"/>
  <c r="U896" i="15"/>
  <c r="T896" i="15"/>
  <c r="S896" i="15"/>
  <c r="R896" i="15"/>
  <c r="L896" i="15"/>
  <c r="M896" i="15" s="1"/>
  <c r="AM895" i="15"/>
  <c r="AB895" i="15"/>
  <c r="Y895" i="15"/>
  <c r="U895" i="15"/>
  <c r="T895" i="15"/>
  <c r="S895" i="15"/>
  <c r="R895" i="15"/>
  <c r="L895" i="15"/>
  <c r="AM894" i="15"/>
  <c r="AN894" i="15" s="1"/>
  <c r="AB894" i="15"/>
  <c r="Y894" i="15"/>
  <c r="U894" i="15"/>
  <c r="T894" i="15"/>
  <c r="S894" i="15"/>
  <c r="R894" i="15"/>
  <c r="L894" i="15"/>
  <c r="M894" i="15" s="1"/>
  <c r="AM893" i="15"/>
  <c r="AN893" i="15" s="1"/>
  <c r="AB893" i="15"/>
  <c r="AB897" i="15" s="1"/>
  <c r="Y893" i="15"/>
  <c r="Y897" i="15" s="1"/>
  <c r="U893" i="15"/>
  <c r="U897" i="15" s="1"/>
  <c r="T893" i="15"/>
  <c r="S893" i="15"/>
  <c r="S897" i="15" s="1"/>
  <c r="R893" i="15"/>
  <c r="R897" i="15" s="1"/>
  <c r="M893" i="15"/>
  <c r="AZ892" i="15"/>
  <c r="AY892" i="15"/>
  <c r="AX892" i="15"/>
  <c r="AW892" i="15"/>
  <c r="AV892" i="15"/>
  <c r="AU892" i="15"/>
  <c r="AL892" i="15"/>
  <c r="AK892" i="15"/>
  <c r="AJ892" i="15"/>
  <c r="AD892" i="15"/>
  <c r="AC892" i="15"/>
  <c r="AM891" i="15"/>
  <c r="AN891" i="15" s="1"/>
  <c r="AB891" i="15"/>
  <c r="Y891" i="15"/>
  <c r="U891" i="15"/>
  <c r="T891" i="15"/>
  <c r="S891" i="15"/>
  <c r="R891" i="15"/>
  <c r="L891" i="15"/>
  <c r="AM890" i="15"/>
  <c r="AN890" i="15" s="1"/>
  <c r="AB890" i="15"/>
  <c r="Y890" i="15"/>
  <c r="U890" i="15"/>
  <c r="T890" i="15"/>
  <c r="S890" i="15"/>
  <c r="R890" i="15"/>
  <c r="L890" i="15"/>
  <c r="AM889" i="15"/>
  <c r="AN889" i="15" s="1"/>
  <c r="AB889" i="15"/>
  <c r="Y889" i="15"/>
  <c r="U889" i="15"/>
  <c r="T889" i="15"/>
  <c r="S889" i="15"/>
  <c r="R889" i="15"/>
  <c r="M889" i="15"/>
  <c r="AM888" i="15"/>
  <c r="AN888" i="15" s="1"/>
  <c r="AB888" i="15"/>
  <c r="AB892" i="15" s="1"/>
  <c r="Y888" i="15"/>
  <c r="Y892" i="15" s="1"/>
  <c r="U888" i="15"/>
  <c r="U892" i="15" s="1"/>
  <c r="T888" i="15"/>
  <c r="S888" i="15"/>
  <c r="S892" i="15" s="1"/>
  <c r="R888" i="15"/>
  <c r="R892" i="15" s="1"/>
  <c r="M888" i="15"/>
  <c r="AZ887" i="15"/>
  <c r="AY887" i="15"/>
  <c r="AX887" i="15"/>
  <c r="AW887" i="15"/>
  <c r="AV887" i="15"/>
  <c r="AU887" i="15"/>
  <c r="AL887" i="15"/>
  <c r="AK887" i="15"/>
  <c r="AJ887" i="15"/>
  <c r="AD887" i="15"/>
  <c r="AC887" i="15"/>
  <c r="AM886" i="15"/>
  <c r="AN886" i="15" s="1"/>
  <c r="AB886" i="15"/>
  <c r="Y886" i="15"/>
  <c r="U886" i="15"/>
  <c r="T886" i="15"/>
  <c r="S886" i="15"/>
  <c r="R886" i="15"/>
  <c r="L886" i="15"/>
  <c r="AM885" i="15"/>
  <c r="AN885" i="15" s="1"/>
  <c r="AB885" i="15"/>
  <c r="Y885" i="15"/>
  <c r="U885" i="15"/>
  <c r="T885" i="15"/>
  <c r="S885" i="15"/>
  <c r="R885" i="15"/>
  <c r="L885" i="15"/>
  <c r="M885" i="15" s="1"/>
  <c r="AM884" i="15"/>
  <c r="AB884" i="15"/>
  <c r="Y884" i="15"/>
  <c r="U884" i="15"/>
  <c r="T884" i="15"/>
  <c r="S884" i="15"/>
  <c r="R884" i="15"/>
  <c r="L884" i="15"/>
  <c r="M884" i="15" s="1"/>
  <c r="AM883" i="15"/>
  <c r="AB883" i="15"/>
  <c r="AB887" i="15" s="1"/>
  <c r="Y883" i="15"/>
  <c r="Y887" i="15" s="1"/>
  <c r="U883" i="15"/>
  <c r="T883" i="15"/>
  <c r="S883" i="15"/>
  <c r="S887" i="15" s="1"/>
  <c r="R883" i="15"/>
  <c r="R887" i="15" s="1"/>
  <c r="L883" i="15"/>
  <c r="M883" i="15" s="1"/>
  <c r="AZ882" i="15"/>
  <c r="AY882" i="15"/>
  <c r="AX882" i="15"/>
  <c r="AW882" i="15"/>
  <c r="AV882" i="15"/>
  <c r="AU882" i="15"/>
  <c r="AL882" i="15"/>
  <c r="AK882" i="15"/>
  <c r="AJ882" i="15"/>
  <c r="AD882" i="15"/>
  <c r="AC882" i="15"/>
  <c r="AM881" i="15"/>
  <c r="AN881" i="15" s="1"/>
  <c r="AB881" i="15"/>
  <c r="Y881" i="15"/>
  <c r="U881" i="15"/>
  <c r="T881" i="15"/>
  <c r="S881" i="15"/>
  <c r="R881" i="15"/>
  <c r="L881" i="15"/>
  <c r="M881" i="15" s="1"/>
  <c r="AM880" i="15"/>
  <c r="AB880" i="15"/>
  <c r="Y880" i="15"/>
  <c r="U880" i="15"/>
  <c r="T880" i="15"/>
  <c r="S880" i="15"/>
  <c r="R880" i="15"/>
  <c r="L880" i="15"/>
  <c r="M880" i="15" s="1"/>
  <c r="AM879" i="15"/>
  <c r="AN879" i="15" s="1"/>
  <c r="AB879" i="15"/>
  <c r="Y879" i="15"/>
  <c r="U879" i="15"/>
  <c r="T879" i="15"/>
  <c r="S879" i="15"/>
  <c r="R879" i="15"/>
  <c r="L879" i="15"/>
  <c r="M879" i="15" s="1"/>
  <c r="AM878" i="15"/>
  <c r="AB878" i="15"/>
  <c r="AB882" i="15" s="1"/>
  <c r="Y878" i="15"/>
  <c r="U878" i="15"/>
  <c r="U882" i="15" s="1"/>
  <c r="T878" i="15"/>
  <c r="T882" i="15" s="1"/>
  <c r="S878" i="15"/>
  <c r="S882" i="15" s="1"/>
  <c r="R878" i="15"/>
  <c r="L878" i="15"/>
  <c r="L882" i="15" s="1"/>
  <c r="AZ877" i="15"/>
  <c r="AY877" i="15"/>
  <c r="AX877" i="15"/>
  <c r="AW877" i="15"/>
  <c r="AV877" i="15"/>
  <c r="AU877" i="15"/>
  <c r="AL877" i="15"/>
  <c r="AK877" i="15"/>
  <c r="AJ877" i="15"/>
  <c r="AD877" i="15"/>
  <c r="AC877" i="15"/>
  <c r="AM876" i="15"/>
  <c r="AN876" i="15" s="1"/>
  <c r="AB876" i="15"/>
  <c r="Y876" i="15"/>
  <c r="U876" i="15"/>
  <c r="T876" i="15"/>
  <c r="S876" i="15"/>
  <c r="R876" i="15"/>
  <c r="L876" i="15"/>
  <c r="AM875" i="15"/>
  <c r="AN875" i="15" s="1"/>
  <c r="AB875" i="15"/>
  <c r="Y875" i="15"/>
  <c r="U875" i="15"/>
  <c r="T875" i="15"/>
  <c r="S875" i="15"/>
  <c r="R875" i="15"/>
  <c r="L875" i="15"/>
  <c r="M875" i="15" s="1"/>
  <c r="AM874" i="15"/>
  <c r="AB874" i="15"/>
  <c r="Y874" i="15"/>
  <c r="U874" i="15"/>
  <c r="T874" i="15"/>
  <c r="S874" i="15"/>
  <c r="R874" i="15"/>
  <c r="L874" i="15"/>
  <c r="M874" i="15" s="1"/>
  <c r="AM873" i="15"/>
  <c r="AB873" i="15"/>
  <c r="Y873" i="15"/>
  <c r="Y877" i="15" s="1"/>
  <c r="U873" i="15"/>
  <c r="U877" i="15" s="1"/>
  <c r="T873" i="15"/>
  <c r="T877" i="15" s="1"/>
  <c r="S873" i="15"/>
  <c r="R873" i="15"/>
  <c r="R877" i="15" s="1"/>
  <c r="L873" i="15"/>
  <c r="L877" i="15" s="1"/>
  <c r="AZ871" i="15"/>
  <c r="AY871" i="15"/>
  <c r="AX871" i="15"/>
  <c r="AW871" i="15"/>
  <c r="AV871" i="15"/>
  <c r="AU871" i="15"/>
  <c r="AL871" i="15"/>
  <c r="AK871" i="15"/>
  <c r="AJ871" i="15"/>
  <c r="AD871" i="15"/>
  <c r="AC871" i="15"/>
  <c r="AM870" i="15"/>
  <c r="AN870" i="15" s="1"/>
  <c r="AB870" i="15"/>
  <c r="Y870" i="15"/>
  <c r="U870" i="15"/>
  <c r="T870" i="15"/>
  <c r="S870" i="15"/>
  <c r="R870" i="15"/>
  <c r="L870" i="15"/>
  <c r="AM869" i="15"/>
  <c r="AB869" i="15"/>
  <c r="Y869" i="15"/>
  <c r="U869" i="15"/>
  <c r="T869" i="15"/>
  <c r="S869" i="15"/>
  <c r="R869" i="15"/>
  <c r="L869" i="15"/>
  <c r="M869" i="15" s="1"/>
  <c r="AM868" i="15"/>
  <c r="AN868" i="15" s="1"/>
  <c r="AB868" i="15"/>
  <c r="Y868" i="15"/>
  <c r="U868" i="15"/>
  <c r="T868" i="15"/>
  <c r="S868" i="15"/>
  <c r="R868" i="15"/>
  <c r="L868" i="15"/>
  <c r="M868" i="15" s="1"/>
  <c r="AM867" i="15"/>
  <c r="AB867" i="15"/>
  <c r="Y867" i="15"/>
  <c r="Y871" i="15" s="1"/>
  <c r="U867" i="15"/>
  <c r="U871" i="15" s="1"/>
  <c r="T867" i="15"/>
  <c r="T871" i="15" s="1"/>
  <c r="S867" i="15"/>
  <c r="R867" i="15"/>
  <c r="R871" i="15" s="1"/>
  <c r="L867" i="15"/>
  <c r="L871" i="15" s="1"/>
  <c r="AZ866" i="15"/>
  <c r="AY866" i="15"/>
  <c r="AX866" i="15"/>
  <c r="AW866" i="15"/>
  <c r="AV866" i="15"/>
  <c r="AU866" i="15"/>
  <c r="AL866" i="15"/>
  <c r="AK866" i="15"/>
  <c r="AJ866" i="15"/>
  <c r="AD866" i="15"/>
  <c r="AC866" i="15"/>
  <c r="AM865" i="15"/>
  <c r="AN865" i="15" s="1"/>
  <c r="AB865" i="15"/>
  <c r="Y865" i="15"/>
  <c r="U865" i="15"/>
  <c r="T865" i="15"/>
  <c r="S865" i="15"/>
  <c r="R865" i="15"/>
  <c r="L865" i="15"/>
  <c r="AM864" i="15"/>
  <c r="AB864" i="15"/>
  <c r="Y864" i="15"/>
  <c r="U864" i="15"/>
  <c r="T864" i="15"/>
  <c r="S864" i="15"/>
  <c r="R864" i="15"/>
  <c r="L864" i="15"/>
  <c r="M864" i="15" s="1"/>
  <c r="AM863" i="15"/>
  <c r="AN863" i="15" s="1"/>
  <c r="AB863" i="15"/>
  <c r="Y863" i="15"/>
  <c r="U863" i="15"/>
  <c r="T863" i="15"/>
  <c r="S863" i="15"/>
  <c r="R863" i="15"/>
  <c r="L863" i="15"/>
  <c r="M863" i="15" s="1"/>
  <c r="AM862" i="15"/>
  <c r="AB862" i="15"/>
  <c r="AB866" i="15" s="1"/>
  <c r="Y862" i="15"/>
  <c r="Y866" i="15" s="1"/>
  <c r="U862" i="15"/>
  <c r="U866" i="15" s="1"/>
  <c r="T862" i="15"/>
  <c r="S862" i="15"/>
  <c r="S866" i="15" s="1"/>
  <c r="R862" i="15"/>
  <c r="L862" i="15"/>
  <c r="M862" i="15" s="1"/>
  <c r="AZ861" i="15"/>
  <c r="AY861" i="15"/>
  <c r="AX861" i="15"/>
  <c r="AW861" i="15"/>
  <c r="AV861" i="15"/>
  <c r="AL861" i="15"/>
  <c r="AK861" i="15"/>
  <c r="AJ861" i="15"/>
  <c r="AD861" i="15"/>
  <c r="AC861" i="15"/>
  <c r="AM860" i="15"/>
  <c r="AN860" i="15" s="1"/>
  <c r="AB860" i="15"/>
  <c r="Y860" i="15"/>
  <c r="U860" i="15"/>
  <c r="T860" i="15"/>
  <c r="S860" i="15"/>
  <c r="R860" i="15"/>
  <c r="L860" i="15"/>
  <c r="M860" i="15" s="1"/>
  <c r="AM859" i="15"/>
  <c r="AN859" i="15" s="1"/>
  <c r="AB859" i="15"/>
  <c r="Y859" i="15"/>
  <c r="U859" i="15"/>
  <c r="T859" i="15"/>
  <c r="S859" i="15"/>
  <c r="R859" i="15"/>
  <c r="L859" i="15"/>
  <c r="M859" i="15" s="1"/>
  <c r="AM858" i="15"/>
  <c r="AB858" i="15"/>
  <c r="Y858" i="15"/>
  <c r="U858" i="15"/>
  <c r="T858" i="15"/>
  <c r="S858" i="15"/>
  <c r="R858" i="15"/>
  <c r="L858" i="15"/>
  <c r="M858" i="15" s="1"/>
  <c r="AM857" i="15"/>
  <c r="AB857" i="15"/>
  <c r="AB861" i="15" s="1"/>
  <c r="Y857" i="15"/>
  <c r="Y861" i="15" s="1"/>
  <c r="U857" i="15"/>
  <c r="T857" i="15"/>
  <c r="S857" i="15"/>
  <c r="S861" i="15" s="1"/>
  <c r="R857" i="15"/>
  <c r="R861" i="15" s="1"/>
  <c r="L857" i="15"/>
  <c r="L861" i="15" s="1"/>
  <c r="AZ856" i="15"/>
  <c r="AY856" i="15"/>
  <c r="AX856" i="15"/>
  <c r="AW856" i="15"/>
  <c r="AV856" i="15"/>
  <c r="AZ851" i="15"/>
  <c r="AY851" i="15"/>
  <c r="AX851" i="15"/>
  <c r="AW851" i="15"/>
  <c r="AV851" i="15"/>
  <c r="AU851" i="15"/>
  <c r="AL851" i="15"/>
  <c r="AK851" i="15"/>
  <c r="AJ851" i="15"/>
  <c r="AD851" i="15"/>
  <c r="AC851" i="15"/>
  <c r="AM850" i="15"/>
  <c r="AN850" i="15" s="1"/>
  <c r="AB850" i="15"/>
  <c r="Y850" i="15"/>
  <c r="U850" i="15"/>
  <c r="T850" i="15"/>
  <c r="S850" i="15"/>
  <c r="R850" i="15"/>
  <c r="L850" i="15"/>
  <c r="M850" i="15" s="1"/>
  <c r="AM849" i="15"/>
  <c r="AB849" i="15"/>
  <c r="Y849" i="15"/>
  <c r="U849" i="15"/>
  <c r="T849" i="15"/>
  <c r="S849" i="15"/>
  <c r="R849" i="15"/>
  <c r="L849" i="15"/>
  <c r="AM848" i="15"/>
  <c r="AN848" i="15" s="1"/>
  <c r="AB848" i="15"/>
  <c r="Y848" i="15"/>
  <c r="U848" i="15"/>
  <c r="T848" i="15"/>
  <c r="S848" i="15"/>
  <c r="R848" i="15"/>
  <c r="L848" i="15"/>
  <c r="M848" i="15" s="1"/>
  <c r="AM847" i="15"/>
  <c r="AN847" i="15" s="1"/>
  <c r="AB847" i="15"/>
  <c r="Y847" i="15"/>
  <c r="Y851" i="15" s="1"/>
  <c r="U847" i="15"/>
  <c r="U851" i="15" s="1"/>
  <c r="T847" i="15"/>
  <c r="T851" i="15" s="1"/>
  <c r="S847" i="15"/>
  <c r="R847" i="15"/>
  <c r="R851" i="15" s="1"/>
  <c r="L847" i="15"/>
  <c r="L851" i="15" s="1"/>
  <c r="AZ846" i="15"/>
  <c r="AY846" i="15"/>
  <c r="AX846" i="15"/>
  <c r="AW846" i="15"/>
  <c r="AV846" i="15"/>
  <c r="AU846" i="15"/>
  <c r="AL846" i="15"/>
  <c r="AK846" i="15"/>
  <c r="AJ846" i="15"/>
  <c r="AD846" i="15"/>
  <c r="AC846" i="15"/>
  <c r="AM845" i="15"/>
  <c r="AN845" i="15" s="1"/>
  <c r="AB845" i="15"/>
  <c r="Y845" i="15"/>
  <c r="U845" i="15"/>
  <c r="T845" i="15"/>
  <c r="S845" i="15"/>
  <c r="R845" i="15"/>
  <c r="L845" i="15"/>
  <c r="M845" i="15" s="1"/>
  <c r="AM844" i="15"/>
  <c r="AN844" i="15" s="1"/>
  <c r="AB844" i="15"/>
  <c r="Y844" i="15"/>
  <c r="U844" i="15"/>
  <c r="T844" i="15"/>
  <c r="S844" i="15"/>
  <c r="R844" i="15"/>
  <c r="L844" i="15"/>
  <c r="AM843" i="15"/>
  <c r="AN843" i="15" s="1"/>
  <c r="AB843" i="15"/>
  <c r="Y843" i="15"/>
  <c r="U843" i="15"/>
  <c r="T843" i="15"/>
  <c r="S843" i="15"/>
  <c r="R843" i="15"/>
  <c r="L843" i="15"/>
  <c r="M843" i="15" s="1"/>
  <c r="AM842" i="15"/>
  <c r="AB842" i="15"/>
  <c r="Y842" i="15"/>
  <c r="Y846" i="15" s="1"/>
  <c r="U842" i="15"/>
  <c r="U846" i="15" s="1"/>
  <c r="T842" i="15"/>
  <c r="S842" i="15"/>
  <c r="S846" i="15" s="1"/>
  <c r="R842" i="15"/>
  <c r="R846" i="15" s="1"/>
  <c r="L842" i="15"/>
  <c r="M842" i="15" s="1"/>
  <c r="AZ841" i="15"/>
  <c r="AY841" i="15"/>
  <c r="AX841" i="15"/>
  <c r="AW841" i="15"/>
  <c r="AV841" i="15"/>
  <c r="AU841" i="15"/>
  <c r="AL841" i="15"/>
  <c r="AK841" i="15"/>
  <c r="AJ841" i="15"/>
  <c r="AD841" i="15"/>
  <c r="AC841" i="15"/>
  <c r="AM840" i="15"/>
  <c r="AN840" i="15" s="1"/>
  <c r="AB840" i="15"/>
  <c r="Y840" i="15"/>
  <c r="U840" i="15"/>
  <c r="T840" i="15"/>
  <c r="S840" i="15"/>
  <c r="R840" i="15"/>
  <c r="L840" i="15"/>
  <c r="M840" i="15" s="1"/>
  <c r="AM839" i="15"/>
  <c r="AN839" i="15" s="1"/>
  <c r="AB839" i="15"/>
  <c r="Y839" i="15"/>
  <c r="U839" i="15"/>
  <c r="T839" i="15"/>
  <c r="S839" i="15"/>
  <c r="R839" i="15"/>
  <c r="L839" i="15"/>
  <c r="M839" i="15" s="1"/>
  <c r="AM838" i="15"/>
  <c r="AN838" i="15" s="1"/>
  <c r="AB838" i="15"/>
  <c r="Y838" i="15"/>
  <c r="U838" i="15"/>
  <c r="T838" i="15"/>
  <c r="S838" i="15"/>
  <c r="R838" i="15"/>
  <c r="L838" i="15"/>
  <c r="M838" i="15" s="1"/>
  <c r="AM837" i="15"/>
  <c r="AB837" i="15"/>
  <c r="Y837" i="15"/>
  <c r="U837" i="15"/>
  <c r="T837" i="15"/>
  <c r="T841" i="15" s="1"/>
  <c r="S837" i="15"/>
  <c r="S841" i="15" s="1"/>
  <c r="R837" i="15"/>
  <c r="L837" i="15"/>
  <c r="AZ836" i="15"/>
  <c r="AY836" i="15"/>
  <c r="AX836" i="15"/>
  <c r="AW836" i="15"/>
  <c r="AV836" i="15"/>
  <c r="AU836" i="15"/>
  <c r="AL836" i="15"/>
  <c r="AK836" i="15"/>
  <c r="AJ836" i="15"/>
  <c r="AD836" i="15"/>
  <c r="AC836" i="15"/>
  <c r="AM835" i="15"/>
  <c r="AN835" i="15" s="1"/>
  <c r="AB835" i="15"/>
  <c r="Y835" i="15"/>
  <c r="U835" i="15"/>
  <c r="T835" i="15"/>
  <c r="S835" i="15"/>
  <c r="R835" i="15"/>
  <c r="L835" i="15"/>
  <c r="M835" i="15" s="1"/>
  <c r="AM834" i="15"/>
  <c r="AB834" i="15"/>
  <c r="Y834" i="15"/>
  <c r="U834" i="15"/>
  <c r="T834" i="15"/>
  <c r="S834" i="15"/>
  <c r="R834" i="15"/>
  <c r="L834" i="15"/>
  <c r="AM833" i="15"/>
  <c r="AN833" i="15" s="1"/>
  <c r="AB833" i="15"/>
  <c r="Y833" i="15"/>
  <c r="U833" i="15"/>
  <c r="T833" i="15"/>
  <c r="S833" i="15"/>
  <c r="R833" i="15"/>
  <c r="L833" i="15"/>
  <c r="M833" i="15" s="1"/>
  <c r="AM832" i="15"/>
  <c r="AN832" i="15" s="1"/>
  <c r="AB832" i="15"/>
  <c r="Y832" i="15"/>
  <c r="Y836" i="15" s="1"/>
  <c r="U832" i="15"/>
  <c r="U836" i="15" s="1"/>
  <c r="T832" i="15"/>
  <c r="T836" i="15" s="1"/>
  <c r="S832" i="15"/>
  <c r="R832" i="15"/>
  <c r="R836" i="15" s="1"/>
  <c r="L832" i="15"/>
  <c r="L836" i="15" s="1"/>
  <c r="AZ831" i="15"/>
  <c r="AY831" i="15"/>
  <c r="AY821" i="15" s="1"/>
  <c r="AX831" i="15"/>
  <c r="AW831" i="15"/>
  <c r="AV831" i="15"/>
  <c r="AU831" i="15"/>
  <c r="AL831" i="15"/>
  <c r="AK831" i="15"/>
  <c r="AJ831" i="15"/>
  <c r="AD831" i="15"/>
  <c r="AD821" i="15" s="1"/>
  <c r="AC831" i="15"/>
  <c r="AM830" i="15"/>
  <c r="AN830" i="15" s="1"/>
  <c r="AB830" i="15"/>
  <c r="Y830" i="15"/>
  <c r="U830" i="15"/>
  <c r="T830" i="15"/>
  <c r="S830" i="15"/>
  <c r="R830" i="15"/>
  <c r="L830" i="15"/>
  <c r="M830" i="15" s="1"/>
  <c r="AM829" i="15"/>
  <c r="AB829" i="15"/>
  <c r="Y829" i="15"/>
  <c r="U829" i="15"/>
  <c r="T829" i="15"/>
  <c r="S829" i="15"/>
  <c r="R829" i="15"/>
  <c r="L829" i="15"/>
  <c r="AM828" i="15"/>
  <c r="AN828" i="15" s="1"/>
  <c r="AB828" i="15"/>
  <c r="Y828" i="15"/>
  <c r="U828" i="15"/>
  <c r="T828" i="15"/>
  <c r="S828" i="15"/>
  <c r="R828" i="15"/>
  <c r="L828" i="15"/>
  <c r="M828" i="15" s="1"/>
  <c r="AM827" i="15"/>
  <c r="AN827" i="15" s="1"/>
  <c r="AB827" i="15"/>
  <c r="Y827" i="15"/>
  <c r="Y831" i="15" s="1"/>
  <c r="U827" i="15"/>
  <c r="U831" i="15" s="1"/>
  <c r="T827" i="15"/>
  <c r="S827" i="15"/>
  <c r="S831" i="15" s="1"/>
  <c r="R827" i="15"/>
  <c r="R831" i="15" s="1"/>
  <c r="L827" i="15"/>
  <c r="M827" i="15" s="1"/>
  <c r="AZ826" i="15"/>
  <c r="AY826" i="15"/>
  <c r="AX826" i="15"/>
  <c r="AW826" i="15"/>
  <c r="AV826" i="15"/>
  <c r="AV821" i="15" s="1"/>
  <c r="AU826" i="15"/>
  <c r="AL826" i="15"/>
  <c r="AL821" i="15" s="1"/>
  <c r="AK826" i="15"/>
  <c r="AJ826" i="15"/>
  <c r="AD826" i="15"/>
  <c r="AC826" i="15"/>
  <c r="AM825" i="15"/>
  <c r="AB825" i="15"/>
  <c r="Y825" i="15"/>
  <c r="U825" i="15"/>
  <c r="T825" i="15"/>
  <c r="S825" i="15"/>
  <c r="R825" i="15"/>
  <c r="L825" i="15"/>
  <c r="M825" i="15" s="1"/>
  <c r="AM824" i="15"/>
  <c r="AB824" i="15"/>
  <c r="Y824" i="15"/>
  <c r="U824" i="15"/>
  <c r="T824" i="15"/>
  <c r="S824" i="15"/>
  <c r="R824" i="15"/>
  <c r="L824" i="15"/>
  <c r="M824" i="15" s="1"/>
  <c r="AM823" i="15"/>
  <c r="AN823" i="15" s="1"/>
  <c r="AB823" i="15"/>
  <c r="Y823" i="15"/>
  <c r="U823" i="15"/>
  <c r="T823" i="15"/>
  <c r="S823" i="15"/>
  <c r="R823" i="15"/>
  <c r="L823" i="15"/>
  <c r="M823" i="15" s="1"/>
  <c r="AM822" i="15"/>
  <c r="AN822" i="15" s="1"/>
  <c r="AB822" i="15"/>
  <c r="AB826" i="15" s="1"/>
  <c r="Y822" i="15"/>
  <c r="U822" i="15"/>
  <c r="U826" i="15" s="1"/>
  <c r="T822" i="15"/>
  <c r="S822" i="15"/>
  <c r="S826" i="15" s="1"/>
  <c r="R822" i="15"/>
  <c r="L822" i="15"/>
  <c r="M822" i="15" s="1"/>
  <c r="AZ820" i="15"/>
  <c r="AY820" i="15"/>
  <c r="AX820" i="15"/>
  <c r="AW820" i="15"/>
  <c r="AV820" i="15"/>
  <c r="AU820" i="15"/>
  <c r="AL820" i="15"/>
  <c r="AK820" i="15"/>
  <c r="AJ820" i="15"/>
  <c r="AD820" i="15"/>
  <c r="AC820" i="15"/>
  <c r="AM819" i="15"/>
  <c r="AN819" i="15" s="1"/>
  <c r="AB819" i="15"/>
  <c r="Y819" i="15"/>
  <c r="U819" i="15"/>
  <c r="T819" i="15"/>
  <c r="S819" i="15"/>
  <c r="R819" i="15"/>
  <c r="L819" i="15"/>
  <c r="AM818" i="15"/>
  <c r="AN818" i="15" s="1"/>
  <c r="AB818" i="15"/>
  <c r="Y818" i="15"/>
  <c r="U818" i="15"/>
  <c r="T818" i="15"/>
  <c r="S818" i="15"/>
  <c r="R818" i="15"/>
  <c r="L818" i="15"/>
  <c r="AM817" i="15"/>
  <c r="AB817" i="15"/>
  <c r="Y817" i="15"/>
  <c r="U817" i="15"/>
  <c r="T817" i="15"/>
  <c r="S817" i="15"/>
  <c r="R817" i="15"/>
  <c r="L817" i="15"/>
  <c r="M817" i="15" s="1"/>
  <c r="AM816" i="15"/>
  <c r="AB816" i="15"/>
  <c r="Y816" i="15"/>
  <c r="U816" i="15"/>
  <c r="U820" i="15" s="1"/>
  <c r="T816" i="15"/>
  <c r="T820" i="15" s="1"/>
  <c r="S816" i="15"/>
  <c r="R816" i="15"/>
  <c r="R820" i="15" s="1"/>
  <c r="L816" i="15"/>
  <c r="L820" i="15" s="1"/>
  <c r="AZ815" i="15"/>
  <c r="AY815" i="15"/>
  <c r="AX815" i="15"/>
  <c r="AW815" i="15"/>
  <c r="AV815" i="15"/>
  <c r="AU815" i="15"/>
  <c r="AL815" i="15"/>
  <c r="AK815" i="15"/>
  <c r="AJ815" i="15"/>
  <c r="AD815" i="15"/>
  <c r="AC815" i="15"/>
  <c r="AM814" i="15"/>
  <c r="AN814" i="15" s="1"/>
  <c r="AB814" i="15"/>
  <c r="Y814" i="15"/>
  <c r="U814" i="15"/>
  <c r="T814" i="15"/>
  <c r="S814" i="15"/>
  <c r="R814" i="15"/>
  <c r="L814" i="15"/>
  <c r="AM813" i="15"/>
  <c r="AN813" i="15" s="1"/>
  <c r="AB813" i="15"/>
  <c r="Y813" i="15"/>
  <c r="U813" i="15"/>
  <c r="T813" i="15"/>
  <c r="S813" i="15"/>
  <c r="R813" i="15"/>
  <c r="L813" i="15"/>
  <c r="AM812" i="15"/>
  <c r="AB812" i="15"/>
  <c r="Y812" i="15"/>
  <c r="U812" i="15"/>
  <c r="T812" i="15"/>
  <c r="S812" i="15"/>
  <c r="R812" i="15"/>
  <c r="L812" i="15"/>
  <c r="M812" i="15" s="1"/>
  <c r="AM811" i="15"/>
  <c r="AN811" i="15" s="1"/>
  <c r="AB811" i="15"/>
  <c r="AB815" i="15" s="1"/>
  <c r="Y811" i="15"/>
  <c r="Y815" i="15" s="1"/>
  <c r="U811" i="15"/>
  <c r="U815" i="15" s="1"/>
  <c r="T811" i="15"/>
  <c r="S811" i="15"/>
  <c r="S815" i="15" s="1"/>
  <c r="R811" i="15"/>
  <c r="R815" i="15" s="1"/>
  <c r="L811" i="15"/>
  <c r="M811" i="15" s="1"/>
  <c r="AZ810" i="15"/>
  <c r="AY810" i="15"/>
  <c r="AX810" i="15"/>
  <c r="AW810" i="15"/>
  <c r="AV810" i="15"/>
  <c r="AU810" i="15"/>
  <c r="AL810" i="15"/>
  <c r="AK810" i="15"/>
  <c r="AJ810" i="15"/>
  <c r="AD810" i="15"/>
  <c r="AC810" i="15"/>
  <c r="AB809" i="15"/>
  <c r="Y809" i="15"/>
  <c r="U809" i="15"/>
  <c r="T809" i="15"/>
  <c r="S809" i="15"/>
  <c r="R809" i="15"/>
  <c r="L809" i="15"/>
  <c r="AB808" i="15"/>
  <c r="Y808" i="15"/>
  <c r="U808" i="15"/>
  <c r="T808" i="15"/>
  <c r="S808" i="15"/>
  <c r="R808" i="15"/>
  <c r="L808" i="15"/>
  <c r="M808" i="15" s="1"/>
  <c r="AB807" i="15"/>
  <c r="Y807" i="15"/>
  <c r="U807" i="15"/>
  <c r="T807" i="15"/>
  <c r="S807" i="15"/>
  <c r="R807" i="15"/>
  <c r="L807" i="15"/>
  <c r="M807" i="15" s="1"/>
  <c r="AB806" i="15"/>
  <c r="Y806" i="15"/>
  <c r="U806" i="15"/>
  <c r="T806" i="15"/>
  <c r="S806" i="15"/>
  <c r="R806" i="15"/>
  <c r="L806" i="15"/>
  <c r="M806" i="15" s="1"/>
  <c r="AZ805" i="15"/>
  <c r="AY805" i="15"/>
  <c r="AX805" i="15"/>
  <c r="AW805" i="15"/>
  <c r="AV805" i="15"/>
  <c r="AU805" i="15"/>
  <c r="AL805" i="15"/>
  <c r="AK805" i="15"/>
  <c r="AJ805" i="15"/>
  <c r="AD805" i="15"/>
  <c r="AC805" i="15"/>
  <c r="AB804" i="15"/>
  <c r="Y804" i="15"/>
  <c r="U804" i="15"/>
  <c r="T804" i="15"/>
  <c r="S804" i="15"/>
  <c r="R804" i="15"/>
  <c r="L804" i="15"/>
  <c r="AB803" i="15"/>
  <c r="Y803" i="15"/>
  <c r="U803" i="15"/>
  <c r="T803" i="15"/>
  <c r="S803" i="15"/>
  <c r="R803" i="15"/>
  <c r="L803" i="15"/>
  <c r="AB802" i="15"/>
  <c r="Y802" i="15"/>
  <c r="U802" i="15"/>
  <c r="T802" i="15"/>
  <c r="S802" i="15"/>
  <c r="R802" i="15"/>
  <c r="L802" i="15"/>
  <c r="M802" i="15" s="1"/>
  <c r="AB801" i="15"/>
  <c r="Y801" i="15"/>
  <c r="U801" i="15"/>
  <c r="T801" i="15"/>
  <c r="S801" i="15"/>
  <c r="R801" i="15"/>
  <c r="L801" i="15"/>
  <c r="AZ800" i="15"/>
  <c r="AY800" i="15"/>
  <c r="AX800" i="15"/>
  <c r="AW800" i="15"/>
  <c r="AV800" i="15"/>
  <c r="AR797" i="15"/>
  <c r="AZ795" i="15"/>
  <c r="AY795" i="15"/>
  <c r="AX795" i="15"/>
  <c r="AW795" i="15"/>
  <c r="AV795" i="15"/>
  <c r="AU795" i="15"/>
  <c r="AL795" i="15"/>
  <c r="AK795" i="15"/>
  <c r="AJ795" i="15"/>
  <c r="AD795" i="15"/>
  <c r="AC795" i="15"/>
  <c r="AM794" i="15"/>
  <c r="AN794" i="15" s="1"/>
  <c r="AB794" i="15"/>
  <c r="Y794" i="15"/>
  <c r="U794" i="15"/>
  <c r="T794" i="15"/>
  <c r="S794" i="15"/>
  <c r="R794" i="15"/>
  <c r="L794" i="15"/>
  <c r="AM793" i="15"/>
  <c r="AN793" i="15" s="1"/>
  <c r="AB793" i="15"/>
  <c r="Y793" i="15"/>
  <c r="U793" i="15"/>
  <c r="T793" i="15"/>
  <c r="S793" i="15"/>
  <c r="R793" i="15"/>
  <c r="L793" i="15"/>
  <c r="AM792" i="15"/>
  <c r="AB792" i="15"/>
  <c r="Y792" i="15"/>
  <c r="U792" i="15"/>
  <c r="T792" i="15"/>
  <c r="S792" i="15"/>
  <c r="R792" i="15"/>
  <c r="L792" i="15"/>
  <c r="M792" i="15" s="1"/>
  <c r="AM791" i="15"/>
  <c r="AN791" i="15" s="1"/>
  <c r="AB791" i="15"/>
  <c r="AB795" i="15" s="1"/>
  <c r="Y791" i="15"/>
  <c r="Y795" i="15" s="1"/>
  <c r="U791" i="15"/>
  <c r="U795" i="15" s="1"/>
  <c r="T791" i="15"/>
  <c r="S791" i="15"/>
  <c r="S795" i="15" s="1"/>
  <c r="R791" i="15"/>
  <c r="R795" i="15" s="1"/>
  <c r="L791" i="15"/>
  <c r="M791" i="15" s="1"/>
  <c r="AZ790" i="15"/>
  <c r="AY790" i="15"/>
  <c r="AX790" i="15"/>
  <c r="AW790" i="15"/>
  <c r="AV790" i="15"/>
  <c r="AU790" i="15"/>
  <c r="AL790" i="15"/>
  <c r="AK790" i="15"/>
  <c r="AJ790" i="15"/>
  <c r="AD790" i="15"/>
  <c r="AC790" i="15"/>
  <c r="AM789" i="15"/>
  <c r="AN789" i="15" s="1"/>
  <c r="AB789" i="15"/>
  <c r="Y789" i="15"/>
  <c r="U789" i="15"/>
  <c r="T789" i="15"/>
  <c r="S789" i="15"/>
  <c r="R789" i="15"/>
  <c r="L789" i="15"/>
  <c r="AM788" i="15"/>
  <c r="AN788" i="15" s="1"/>
  <c r="AB788" i="15"/>
  <c r="Y788" i="15"/>
  <c r="U788" i="15"/>
  <c r="T788" i="15"/>
  <c r="S788" i="15"/>
  <c r="R788" i="15"/>
  <c r="L788" i="15"/>
  <c r="M788" i="15" s="1"/>
  <c r="AM787" i="15"/>
  <c r="AB787" i="15"/>
  <c r="Y787" i="15"/>
  <c r="U787" i="15"/>
  <c r="T787" i="15"/>
  <c r="S787" i="15"/>
  <c r="R787" i="15"/>
  <c r="L787" i="15"/>
  <c r="M787" i="15" s="1"/>
  <c r="AM786" i="15"/>
  <c r="AB786" i="15"/>
  <c r="Y786" i="15"/>
  <c r="Y790" i="15" s="1"/>
  <c r="U786" i="15"/>
  <c r="T786" i="15"/>
  <c r="T790" i="15" s="1"/>
  <c r="S786" i="15"/>
  <c r="R786" i="15"/>
  <c r="R790" i="15" s="1"/>
  <c r="L786" i="15"/>
  <c r="AZ785" i="15"/>
  <c r="AY785" i="15"/>
  <c r="AX785" i="15"/>
  <c r="AW785" i="15"/>
  <c r="AV785" i="15"/>
  <c r="AZ780" i="15"/>
  <c r="AY780" i="15"/>
  <c r="AX780" i="15"/>
  <c r="AW780" i="15"/>
  <c r="AV780" i="15"/>
  <c r="AU780" i="15"/>
  <c r="AL780" i="15"/>
  <c r="AK780" i="15"/>
  <c r="AJ780" i="15"/>
  <c r="AD780" i="15"/>
  <c r="AC780" i="15"/>
  <c r="AM779" i="15"/>
  <c r="AN779" i="15" s="1"/>
  <c r="AB779" i="15"/>
  <c r="Y779" i="15"/>
  <c r="U779" i="15"/>
  <c r="T779" i="15"/>
  <c r="S779" i="15"/>
  <c r="R779" i="15"/>
  <c r="L779" i="15"/>
  <c r="AM778" i="15"/>
  <c r="AN778" i="15" s="1"/>
  <c r="AB778" i="15"/>
  <c r="Y778" i="15"/>
  <c r="U778" i="15"/>
  <c r="T778" i="15"/>
  <c r="S778" i="15"/>
  <c r="R778" i="15"/>
  <c r="L778" i="15"/>
  <c r="AM777" i="15"/>
  <c r="AB777" i="15"/>
  <c r="Y777" i="15"/>
  <c r="U777" i="15"/>
  <c r="T777" i="15"/>
  <c r="S777" i="15"/>
  <c r="R777" i="15"/>
  <c r="L777" i="15"/>
  <c r="M777" i="15" s="1"/>
  <c r="AM776" i="15"/>
  <c r="AB776" i="15"/>
  <c r="Y776" i="15"/>
  <c r="Y780" i="15" s="1"/>
  <c r="U776" i="15"/>
  <c r="U780" i="15" s="1"/>
  <c r="T776" i="15"/>
  <c r="T780" i="15" s="1"/>
  <c r="S776" i="15"/>
  <c r="R776" i="15"/>
  <c r="R780" i="15" s="1"/>
  <c r="L776" i="15"/>
  <c r="L780" i="15" s="1"/>
  <c r="AZ775" i="15"/>
  <c r="AY775" i="15"/>
  <c r="AX775" i="15"/>
  <c r="AW775" i="15"/>
  <c r="AV775" i="15"/>
  <c r="AU775" i="15"/>
  <c r="AL775" i="15"/>
  <c r="AK775" i="15"/>
  <c r="AJ775" i="15"/>
  <c r="AD775" i="15"/>
  <c r="AC775" i="15"/>
  <c r="AM774" i="15"/>
  <c r="AN774" i="15" s="1"/>
  <c r="AB774" i="15"/>
  <c r="Y774" i="15"/>
  <c r="U774" i="15"/>
  <c r="T774" i="15"/>
  <c r="S774" i="15"/>
  <c r="R774" i="15"/>
  <c r="L774" i="15"/>
  <c r="AM773" i="15"/>
  <c r="AN773" i="15" s="1"/>
  <c r="AB773" i="15"/>
  <c r="Y773" i="15"/>
  <c r="U773" i="15"/>
  <c r="T773" i="15"/>
  <c r="S773" i="15"/>
  <c r="R773" i="15"/>
  <c r="L773" i="15"/>
  <c r="AM772" i="15"/>
  <c r="AB772" i="15"/>
  <c r="Y772" i="15"/>
  <c r="U772" i="15"/>
  <c r="T772" i="15"/>
  <c r="S772" i="15"/>
  <c r="R772" i="15"/>
  <c r="L772" i="15"/>
  <c r="M772" i="15" s="1"/>
  <c r="AM771" i="15"/>
  <c r="AN771" i="15" s="1"/>
  <c r="AB771" i="15"/>
  <c r="AB775" i="15" s="1"/>
  <c r="Y771" i="15"/>
  <c r="Y775" i="15" s="1"/>
  <c r="U771" i="15"/>
  <c r="U775" i="15" s="1"/>
  <c r="T771" i="15"/>
  <c r="S771" i="15"/>
  <c r="S775" i="15" s="1"/>
  <c r="R771" i="15"/>
  <c r="R775" i="15" s="1"/>
  <c r="L771" i="15"/>
  <c r="M771" i="15" s="1"/>
  <c r="AZ770" i="15"/>
  <c r="AY770" i="15"/>
  <c r="AX770" i="15"/>
  <c r="AW770" i="15"/>
  <c r="AV770" i="15"/>
  <c r="AU770" i="15"/>
  <c r="AL770" i="15"/>
  <c r="AK770" i="15"/>
  <c r="AJ770" i="15"/>
  <c r="AD770" i="15"/>
  <c r="AC770" i="15"/>
  <c r="AM769" i="15"/>
  <c r="AN769" i="15" s="1"/>
  <c r="AB769" i="15"/>
  <c r="Y769" i="15"/>
  <c r="U769" i="15"/>
  <c r="T769" i="15"/>
  <c r="S769" i="15"/>
  <c r="R769" i="15"/>
  <c r="L769" i="15"/>
  <c r="AM768" i="15"/>
  <c r="AB768" i="15"/>
  <c r="Y768" i="15"/>
  <c r="U768" i="15"/>
  <c r="T768" i="15"/>
  <c r="S768" i="15"/>
  <c r="R768" i="15"/>
  <c r="L768" i="15"/>
  <c r="M768" i="15" s="1"/>
  <c r="AM767" i="15"/>
  <c r="AB767" i="15"/>
  <c r="Y767" i="15"/>
  <c r="U767" i="15"/>
  <c r="T767" i="15"/>
  <c r="S767" i="15"/>
  <c r="R767" i="15"/>
  <c r="L767" i="15"/>
  <c r="M767" i="15" s="1"/>
  <c r="AM766" i="15"/>
  <c r="AB766" i="15"/>
  <c r="AB770" i="15" s="1"/>
  <c r="Y766" i="15"/>
  <c r="Y770" i="15" s="1"/>
  <c r="U766" i="15"/>
  <c r="U770" i="15" s="1"/>
  <c r="T766" i="15"/>
  <c r="S766" i="15"/>
  <c r="S770" i="15" s="1"/>
  <c r="R766" i="15"/>
  <c r="R770" i="15" s="1"/>
  <c r="L766" i="15"/>
  <c r="M766" i="15" s="1"/>
  <c r="AZ765" i="15"/>
  <c r="AY765" i="15"/>
  <c r="AX765" i="15"/>
  <c r="AW765" i="15"/>
  <c r="AV765" i="15"/>
  <c r="AU765" i="15"/>
  <c r="AL765" i="15"/>
  <c r="AK765" i="15"/>
  <c r="AJ765" i="15"/>
  <c r="AD765" i="15"/>
  <c r="AC765" i="15"/>
  <c r="AM764" i="15"/>
  <c r="AN764" i="15" s="1"/>
  <c r="AB764" i="15"/>
  <c r="Y764" i="15"/>
  <c r="U764" i="15"/>
  <c r="T764" i="15"/>
  <c r="S764" i="15"/>
  <c r="R764" i="15"/>
  <c r="L764" i="15"/>
  <c r="AM763" i="15"/>
  <c r="AN763" i="15" s="1"/>
  <c r="AB763" i="15"/>
  <c r="Y763" i="15"/>
  <c r="U763" i="15"/>
  <c r="T763" i="15"/>
  <c r="S763" i="15"/>
  <c r="R763" i="15"/>
  <c r="L763" i="15"/>
  <c r="M763" i="15" s="1"/>
  <c r="AM762" i="15"/>
  <c r="AB762" i="15"/>
  <c r="Y762" i="15"/>
  <c r="U762" i="15"/>
  <c r="T762" i="15"/>
  <c r="S762" i="15"/>
  <c r="R762" i="15"/>
  <c r="L762" i="15"/>
  <c r="M762" i="15" s="1"/>
  <c r="AM761" i="15"/>
  <c r="AN761" i="15" s="1"/>
  <c r="AB761" i="15"/>
  <c r="AB765" i="15" s="1"/>
  <c r="Y761" i="15"/>
  <c r="U761" i="15"/>
  <c r="U765" i="15" s="1"/>
  <c r="T761" i="15"/>
  <c r="S761" i="15"/>
  <c r="S765" i="15" s="1"/>
  <c r="R761" i="15"/>
  <c r="L761" i="15"/>
  <c r="M761" i="15" s="1"/>
  <c r="AZ758" i="15"/>
  <c r="AY758" i="15"/>
  <c r="AX758" i="15"/>
  <c r="AW758" i="15"/>
  <c r="AV758" i="15"/>
  <c r="AU758" i="15"/>
  <c r="AL758" i="15"/>
  <c r="AK758" i="15"/>
  <c r="AJ758" i="15"/>
  <c r="AD758" i="15"/>
  <c r="AC758" i="15"/>
  <c r="AM757" i="15"/>
  <c r="AN757" i="15" s="1"/>
  <c r="AB757" i="15"/>
  <c r="Y757" i="15"/>
  <c r="U757" i="15"/>
  <c r="T757" i="15"/>
  <c r="S757" i="15"/>
  <c r="R757" i="15"/>
  <c r="L757" i="15"/>
  <c r="AM756" i="15"/>
  <c r="AN756" i="15" s="1"/>
  <c r="AB756" i="15"/>
  <c r="Y756" i="15"/>
  <c r="U756" i="15"/>
  <c r="T756" i="15"/>
  <c r="S756" i="15"/>
  <c r="R756" i="15"/>
  <c r="L756" i="15"/>
  <c r="M756" i="15" s="1"/>
  <c r="AM755" i="15"/>
  <c r="AB755" i="15"/>
  <c r="Y755" i="15"/>
  <c r="U755" i="15"/>
  <c r="T755" i="15"/>
  <c r="S755" i="15"/>
  <c r="R755" i="15"/>
  <c r="L755" i="15"/>
  <c r="M755" i="15" s="1"/>
  <c r="AM754" i="15"/>
  <c r="AB754" i="15"/>
  <c r="Y754" i="15"/>
  <c r="Y758" i="15" s="1"/>
  <c r="U754" i="15"/>
  <c r="T754" i="15"/>
  <c r="T758" i="15" s="1"/>
  <c r="S754" i="15"/>
  <c r="R754" i="15"/>
  <c r="R758" i="15" s="1"/>
  <c r="L754" i="15"/>
  <c r="L758" i="15" s="1"/>
  <c r="AZ753" i="15"/>
  <c r="AY753" i="15"/>
  <c r="AX753" i="15"/>
  <c r="AW753" i="15"/>
  <c r="AV753" i="15"/>
  <c r="AU753" i="15"/>
  <c r="AL753" i="15"/>
  <c r="AK753" i="15"/>
  <c r="AJ753" i="15"/>
  <c r="AD753" i="15"/>
  <c r="AC753" i="15"/>
  <c r="AM752" i="15"/>
  <c r="AN752" i="15" s="1"/>
  <c r="AB752" i="15"/>
  <c r="Y752" i="15"/>
  <c r="U752" i="15"/>
  <c r="T752" i="15"/>
  <c r="S752" i="15"/>
  <c r="R752" i="15"/>
  <c r="L752" i="15"/>
  <c r="AM751" i="15"/>
  <c r="AN751" i="15" s="1"/>
  <c r="AB751" i="15"/>
  <c r="Y751" i="15"/>
  <c r="U751" i="15"/>
  <c r="T751" i="15"/>
  <c r="S751" i="15"/>
  <c r="R751" i="15"/>
  <c r="L751" i="15"/>
  <c r="M751" i="15" s="1"/>
  <c r="AM750" i="15"/>
  <c r="AB750" i="15"/>
  <c r="Y750" i="15"/>
  <c r="U750" i="15"/>
  <c r="T750" i="15"/>
  <c r="S750" i="15"/>
  <c r="R750" i="15"/>
  <c r="L750" i="15"/>
  <c r="M750" i="15" s="1"/>
  <c r="AM749" i="15"/>
  <c r="AN749" i="15" s="1"/>
  <c r="AB749" i="15"/>
  <c r="AB753" i="15" s="1"/>
  <c r="Y749" i="15"/>
  <c r="U749" i="15"/>
  <c r="U753" i="15" s="1"/>
  <c r="T749" i="15"/>
  <c r="S749" i="15"/>
  <c r="S753" i="15" s="1"/>
  <c r="R749" i="15"/>
  <c r="L749" i="15"/>
  <c r="M749" i="15" s="1"/>
  <c r="AZ748" i="15"/>
  <c r="AY748" i="15"/>
  <c r="AX748" i="15"/>
  <c r="AW748" i="15"/>
  <c r="AV748" i="15"/>
  <c r="AU748" i="15"/>
  <c r="AL748" i="15"/>
  <c r="AK748" i="15"/>
  <c r="AJ748" i="15"/>
  <c r="AD748" i="15"/>
  <c r="AC748" i="15"/>
  <c r="AM747" i="15"/>
  <c r="AN747" i="15" s="1"/>
  <c r="AB747" i="15"/>
  <c r="Y747" i="15"/>
  <c r="U747" i="15"/>
  <c r="T747" i="15"/>
  <c r="S747" i="15"/>
  <c r="R747" i="15"/>
  <c r="L747" i="15"/>
  <c r="AM746" i="15"/>
  <c r="AB746" i="15"/>
  <c r="Y746" i="15"/>
  <c r="U746" i="15"/>
  <c r="T746" i="15"/>
  <c r="S746" i="15"/>
  <c r="R746" i="15"/>
  <c r="L746" i="15"/>
  <c r="M746" i="15" s="1"/>
  <c r="AM745" i="15"/>
  <c r="AB745" i="15"/>
  <c r="Y745" i="15"/>
  <c r="U745" i="15"/>
  <c r="T745" i="15"/>
  <c r="S745" i="15"/>
  <c r="R745" i="15"/>
  <c r="L745" i="15"/>
  <c r="M745" i="15" s="1"/>
  <c r="AM744" i="15"/>
  <c r="AN744" i="15" s="1"/>
  <c r="AB744" i="15"/>
  <c r="Y744" i="15"/>
  <c r="Y748" i="15" s="1"/>
  <c r="U744" i="15"/>
  <c r="T744" i="15"/>
  <c r="S744" i="15"/>
  <c r="R744" i="15"/>
  <c r="R748" i="15" s="1"/>
  <c r="L744" i="15"/>
  <c r="L748" i="15" s="1"/>
  <c r="AZ743" i="15"/>
  <c r="AY743" i="15"/>
  <c r="AX743" i="15"/>
  <c r="AW743" i="15"/>
  <c r="AV743" i="15"/>
  <c r="AU743" i="15"/>
  <c r="AL743" i="15"/>
  <c r="AK743" i="15"/>
  <c r="AJ743" i="15"/>
  <c r="AD743" i="15"/>
  <c r="AC743" i="15"/>
  <c r="AM742" i="15"/>
  <c r="AN742" i="15" s="1"/>
  <c r="AB742" i="15"/>
  <c r="Y742" i="15"/>
  <c r="U742" i="15"/>
  <c r="T742" i="15"/>
  <c r="S742" i="15"/>
  <c r="R742" i="15"/>
  <c r="L742" i="15"/>
  <c r="AM741" i="15"/>
  <c r="AN741" i="15" s="1"/>
  <c r="AB741" i="15"/>
  <c r="Y741" i="15"/>
  <c r="U741" i="15"/>
  <c r="T741" i="15"/>
  <c r="S741" i="15"/>
  <c r="R741" i="15"/>
  <c r="L741" i="15"/>
  <c r="AM740" i="15"/>
  <c r="AB740" i="15"/>
  <c r="Y740" i="15"/>
  <c r="U740" i="15"/>
  <c r="T740" i="15"/>
  <c r="S740" i="15"/>
  <c r="R740" i="15"/>
  <c r="L740" i="15"/>
  <c r="M740" i="15" s="1"/>
  <c r="AM739" i="15"/>
  <c r="AN739" i="15" s="1"/>
  <c r="AB739" i="15"/>
  <c r="AB743" i="15" s="1"/>
  <c r="Y739" i="15"/>
  <c r="U739" i="15"/>
  <c r="U743" i="15" s="1"/>
  <c r="T739" i="15"/>
  <c r="S739" i="15"/>
  <c r="S743" i="15" s="1"/>
  <c r="R739" i="15"/>
  <c r="L739" i="15"/>
  <c r="M739" i="15" s="1"/>
  <c r="AZ738" i="15"/>
  <c r="AY738" i="15"/>
  <c r="AX738" i="15"/>
  <c r="AW738" i="15"/>
  <c r="AV738" i="15"/>
  <c r="AU738" i="15"/>
  <c r="AL738" i="15"/>
  <c r="AK738" i="15"/>
  <c r="AJ738" i="15"/>
  <c r="AD738" i="15"/>
  <c r="AC738" i="15"/>
  <c r="AM737" i="15"/>
  <c r="AN737" i="15" s="1"/>
  <c r="AB737" i="15"/>
  <c r="Y737" i="15"/>
  <c r="U737" i="15"/>
  <c r="T737" i="15"/>
  <c r="S737" i="15"/>
  <c r="R737" i="15"/>
  <c r="L737" i="15"/>
  <c r="AM736" i="15"/>
  <c r="AN736" i="15" s="1"/>
  <c r="AB736" i="15"/>
  <c r="Y736" i="15"/>
  <c r="U736" i="15"/>
  <c r="T736" i="15"/>
  <c r="S736" i="15"/>
  <c r="R736" i="15"/>
  <c r="L736" i="15"/>
  <c r="M736" i="15" s="1"/>
  <c r="AM735" i="15"/>
  <c r="AB735" i="15"/>
  <c r="Y735" i="15"/>
  <c r="U735" i="15"/>
  <c r="T735" i="15"/>
  <c r="S735" i="15"/>
  <c r="R735" i="15"/>
  <c r="L735" i="15"/>
  <c r="M735" i="15" s="1"/>
  <c r="AM734" i="15"/>
  <c r="AB734" i="15"/>
  <c r="Y734" i="15"/>
  <c r="Y738" i="15" s="1"/>
  <c r="U734" i="15"/>
  <c r="T734" i="15"/>
  <c r="S734" i="15"/>
  <c r="R734" i="15"/>
  <c r="R738" i="15" s="1"/>
  <c r="L734" i="15"/>
  <c r="L738" i="15" s="1"/>
  <c r="AZ733" i="15"/>
  <c r="AY733" i="15"/>
  <c r="AX733" i="15"/>
  <c r="AW733" i="15"/>
  <c r="AV733" i="15"/>
  <c r="AU733" i="15"/>
  <c r="AL733" i="15"/>
  <c r="AK733" i="15"/>
  <c r="AJ733" i="15"/>
  <c r="AD733" i="15"/>
  <c r="AC733" i="15"/>
  <c r="AM732" i="15"/>
  <c r="AN732" i="15" s="1"/>
  <c r="AB732" i="15"/>
  <c r="Y732" i="15"/>
  <c r="U732" i="15"/>
  <c r="T732" i="15"/>
  <c r="S732" i="15"/>
  <c r="R732" i="15"/>
  <c r="L732" i="15"/>
  <c r="AM731" i="15"/>
  <c r="AN731" i="15" s="1"/>
  <c r="AB731" i="15"/>
  <c r="Y731" i="15"/>
  <c r="U731" i="15"/>
  <c r="T731" i="15"/>
  <c r="S731" i="15"/>
  <c r="R731" i="15"/>
  <c r="L731" i="15"/>
  <c r="M731" i="15" s="1"/>
  <c r="AM730" i="15"/>
  <c r="AB730" i="15"/>
  <c r="Y730" i="15"/>
  <c r="U730" i="15"/>
  <c r="T730" i="15"/>
  <c r="S730" i="15"/>
  <c r="R730" i="15"/>
  <c r="L730" i="15"/>
  <c r="M730" i="15" s="1"/>
  <c r="AM729" i="15"/>
  <c r="AN729" i="15" s="1"/>
  <c r="AB729" i="15"/>
  <c r="AB733" i="15" s="1"/>
  <c r="Y729" i="15"/>
  <c r="U729" i="15"/>
  <c r="U733" i="15" s="1"/>
  <c r="T729" i="15"/>
  <c r="S729" i="15"/>
  <c r="S733" i="15" s="1"/>
  <c r="R729" i="15"/>
  <c r="L729" i="15"/>
  <c r="M729" i="15" s="1"/>
  <c r="AZ728" i="15"/>
  <c r="AY728" i="15"/>
  <c r="AX728" i="15"/>
  <c r="AW728" i="15"/>
  <c r="AV728" i="15"/>
  <c r="AU728" i="15"/>
  <c r="AL728" i="15"/>
  <c r="AK728" i="15"/>
  <c r="AJ728" i="15"/>
  <c r="AD728" i="15"/>
  <c r="AC728" i="15"/>
  <c r="AM727" i="15"/>
  <c r="AN727" i="15" s="1"/>
  <c r="AB727" i="15"/>
  <c r="Y727" i="15"/>
  <c r="U727" i="15"/>
  <c r="T727" i="15"/>
  <c r="S727" i="15"/>
  <c r="R727" i="15"/>
  <c r="L727" i="15"/>
  <c r="AM726" i="15"/>
  <c r="AN726" i="15" s="1"/>
  <c r="AB726" i="15"/>
  <c r="Y726" i="15"/>
  <c r="U726" i="15"/>
  <c r="T726" i="15"/>
  <c r="S726" i="15"/>
  <c r="R726" i="15"/>
  <c r="L726" i="15"/>
  <c r="M726" i="15" s="1"/>
  <c r="AM725" i="15"/>
  <c r="AB725" i="15"/>
  <c r="Y725" i="15"/>
  <c r="U725" i="15"/>
  <c r="T725" i="15"/>
  <c r="S725" i="15"/>
  <c r="R725" i="15"/>
  <c r="L725" i="15"/>
  <c r="M725" i="15" s="1"/>
  <c r="AM724" i="15"/>
  <c r="AB724" i="15"/>
  <c r="Y724" i="15"/>
  <c r="Y728" i="15" s="1"/>
  <c r="U724" i="15"/>
  <c r="T724" i="15"/>
  <c r="S724" i="15"/>
  <c r="R724" i="15"/>
  <c r="R728" i="15" s="1"/>
  <c r="L724" i="15"/>
  <c r="L728" i="15" s="1"/>
  <c r="AZ723" i="15"/>
  <c r="AY723" i="15"/>
  <c r="AX723" i="15"/>
  <c r="AW723" i="15"/>
  <c r="AV723" i="15"/>
  <c r="AU723" i="15"/>
  <c r="AL723" i="15"/>
  <c r="AK723" i="15"/>
  <c r="AJ723" i="15"/>
  <c r="AD723" i="15"/>
  <c r="AC723" i="15"/>
  <c r="AM722" i="15"/>
  <c r="AN722" i="15" s="1"/>
  <c r="AB722" i="15"/>
  <c r="Y722" i="15"/>
  <c r="U722" i="15"/>
  <c r="T722" i="15"/>
  <c r="S722" i="15"/>
  <c r="R722" i="15"/>
  <c r="L722" i="15"/>
  <c r="AM721" i="15"/>
  <c r="AN721" i="15" s="1"/>
  <c r="AB721" i="15"/>
  <c r="Y721" i="15"/>
  <c r="U721" i="15"/>
  <c r="T721" i="15"/>
  <c r="S721" i="15"/>
  <c r="R721" i="15"/>
  <c r="L721" i="15"/>
  <c r="AM720" i="15"/>
  <c r="AB720" i="15"/>
  <c r="Y720" i="15"/>
  <c r="U720" i="15"/>
  <c r="T720" i="15"/>
  <c r="S720" i="15"/>
  <c r="R720" i="15"/>
  <c r="L720" i="15"/>
  <c r="M720" i="15" s="1"/>
  <c r="AM719" i="15"/>
  <c r="AB719" i="15"/>
  <c r="AB723" i="15" s="1"/>
  <c r="Y719" i="15"/>
  <c r="U719" i="15"/>
  <c r="U723" i="15" s="1"/>
  <c r="T719" i="15"/>
  <c r="S719" i="15"/>
  <c r="S723" i="15" s="1"/>
  <c r="R719" i="15"/>
  <c r="L719" i="15"/>
  <c r="M719" i="15" s="1"/>
  <c r="AZ718" i="15"/>
  <c r="AY718" i="15"/>
  <c r="AX718" i="15"/>
  <c r="AW718" i="15"/>
  <c r="AV718" i="15"/>
  <c r="AU718" i="15"/>
  <c r="AL718" i="15"/>
  <c r="AK718" i="15"/>
  <c r="AJ718" i="15"/>
  <c r="AD718" i="15"/>
  <c r="AC718" i="15"/>
  <c r="AM717" i="15"/>
  <c r="AN717" i="15" s="1"/>
  <c r="AB717" i="15"/>
  <c r="Y717" i="15"/>
  <c r="U717" i="15"/>
  <c r="T717" i="15"/>
  <c r="S717" i="15"/>
  <c r="R717" i="15"/>
  <c r="L717" i="15"/>
  <c r="AM716" i="15"/>
  <c r="AN716" i="15" s="1"/>
  <c r="AB716" i="15"/>
  <c r="Y716" i="15"/>
  <c r="U716" i="15"/>
  <c r="T716" i="15"/>
  <c r="S716" i="15"/>
  <c r="R716" i="15"/>
  <c r="L716" i="15"/>
  <c r="M716" i="15" s="1"/>
  <c r="AM715" i="15"/>
  <c r="AB715" i="15"/>
  <c r="Y715" i="15"/>
  <c r="U715" i="15"/>
  <c r="T715" i="15"/>
  <c r="S715" i="15"/>
  <c r="R715" i="15"/>
  <c r="L715" i="15"/>
  <c r="M715" i="15" s="1"/>
  <c r="AM714" i="15"/>
  <c r="AN714" i="15" s="1"/>
  <c r="AB714" i="15"/>
  <c r="Y714" i="15"/>
  <c r="Y718" i="15" s="1"/>
  <c r="U714" i="15"/>
  <c r="T714" i="15"/>
  <c r="S714" i="15"/>
  <c r="R714" i="15"/>
  <c r="R718" i="15" s="1"/>
  <c r="L714" i="15"/>
  <c r="L718" i="15" s="1"/>
  <c r="AZ713" i="15"/>
  <c r="AY713" i="15"/>
  <c r="AX713" i="15"/>
  <c r="AW713" i="15"/>
  <c r="AV713" i="15"/>
  <c r="AU713" i="15"/>
  <c r="AL713" i="15"/>
  <c r="AK713" i="15"/>
  <c r="AJ713" i="15"/>
  <c r="AD713" i="15"/>
  <c r="AC713" i="15"/>
  <c r="AM712" i="15"/>
  <c r="AN712" i="15" s="1"/>
  <c r="AB712" i="15"/>
  <c r="Y712" i="15"/>
  <c r="U712" i="15"/>
  <c r="T712" i="15"/>
  <c r="S712" i="15"/>
  <c r="R712" i="15"/>
  <c r="L712" i="15"/>
  <c r="AM711" i="15"/>
  <c r="AN711" i="15" s="1"/>
  <c r="AB711" i="15"/>
  <c r="Y711" i="15"/>
  <c r="U711" i="15"/>
  <c r="T711" i="15"/>
  <c r="S711" i="15"/>
  <c r="R711" i="15"/>
  <c r="L711" i="15"/>
  <c r="M711" i="15" s="1"/>
  <c r="AM710" i="15"/>
  <c r="AB710" i="15"/>
  <c r="Y710" i="15"/>
  <c r="U710" i="15"/>
  <c r="T710" i="15"/>
  <c r="S710" i="15"/>
  <c r="R710" i="15"/>
  <c r="L710" i="15"/>
  <c r="AM709" i="15"/>
  <c r="AB709" i="15"/>
  <c r="AB713" i="15" s="1"/>
  <c r="Y709" i="15"/>
  <c r="U709" i="15"/>
  <c r="U713" i="15" s="1"/>
  <c r="T709" i="15"/>
  <c r="S709" i="15"/>
  <c r="S713" i="15" s="1"/>
  <c r="R709" i="15"/>
  <c r="L709" i="15"/>
  <c r="M709" i="15" s="1"/>
  <c r="AZ708" i="15"/>
  <c r="AY708" i="15"/>
  <c r="AX708" i="15"/>
  <c r="AW708" i="15"/>
  <c r="AV708" i="15"/>
  <c r="AU708" i="15"/>
  <c r="AL708" i="15"/>
  <c r="AK708" i="15"/>
  <c r="AJ708" i="15"/>
  <c r="AD708" i="15"/>
  <c r="AC708" i="15"/>
  <c r="AM707" i="15"/>
  <c r="AB707" i="15"/>
  <c r="Y707" i="15"/>
  <c r="U707" i="15"/>
  <c r="T707" i="15"/>
  <c r="S707" i="15"/>
  <c r="R707" i="15"/>
  <c r="L707" i="15"/>
  <c r="M707" i="15" s="1"/>
  <c r="AM706" i="15"/>
  <c r="AN706" i="15" s="1"/>
  <c r="AB706" i="15"/>
  <c r="Y706" i="15"/>
  <c r="U706" i="15"/>
  <c r="T706" i="15"/>
  <c r="S706" i="15"/>
  <c r="R706" i="15"/>
  <c r="L706" i="15"/>
  <c r="M706" i="15" s="1"/>
  <c r="AM705" i="15"/>
  <c r="AN705" i="15" s="1"/>
  <c r="AB705" i="15"/>
  <c r="Y705" i="15"/>
  <c r="U705" i="15"/>
  <c r="T705" i="15"/>
  <c r="S705" i="15"/>
  <c r="R705" i="15"/>
  <c r="L705" i="15"/>
  <c r="AM704" i="15"/>
  <c r="AB704" i="15"/>
  <c r="AB708" i="15" s="1"/>
  <c r="Y704" i="15"/>
  <c r="U704" i="15"/>
  <c r="U708" i="15" s="1"/>
  <c r="T704" i="15"/>
  <c r="S704" i="15"/>
  <c r="S708" i="15" s="1"/>
  <c r="R704" i="15"/>
  <c r="L704" i="15"/>
  <c r="L708" i="15" s="1"/>
  <c r="AZ703" i="15"/>
  <c r="AY703" i="15"/>
  <c r="AX703" i="15"/>
  <c r="AW703" i="15"/>
  <c r="AV703" i="15"/>
  <c r="AU703" i="15"/>
  <c r="AL703" i="15"/>
  <c r="AK703" i="15"/>
  <c r="AJ703" i="15"/>
  <c r="AD703" i="15"/>
  <c r="AC703" i="15"/>
  <c r="AM702" i="15"/>
  <c r="AB702" i="15"/>
  <c r="Y702" i="15"/>
  <c r="U702" i="15"/>
  <c r="T702" i="15"/>
  <c r="S702" i="15"/>
  <c r="R702" i="15"/>
  <c r="L702" i="15"/>
  <c r="AM701" i="15"/>
  <c r="AN701" i="15" s="1"/>
  <c r="AB701" i="15"/>
  <c r="Y701" i="15"/>
  <c r="U701" i="15"/>
  <c r="T701" i="15"/>
  <c r="S701" i="15"/>
  <c r="R701" i="15"/>
  <c r="L701" i="15"/>
  <c r="M701" i="15" s="1"/>
  <c r="AM700" i="15"/>
  <c r="AB700" i="15"/>
  <c r="Y700" i="15"/>
  <c r="U700" i="15"/>
  <c r="T700" i="15"/>
  <c r="S700" i="15"/>
  <c r="R700" i="15"/>
  <c r="L700" i="15"/>
  <c r="M700" i="15" s="1"/>
  <c r="AM699" i="15"/>
  <c r="AB699" i="15"/>
  <c r="Y699" i="15"/>
  <c r="Y703" i="15" s="1"/>
  <c r="U699" i="15"/>
  <c r="T699" i="15"/>
  <c r="S699" i="15"/>
  <c r="R699" i="15"/>
  <c r="R703" i="15" s="1"/>
  <c r="L699" i="15"/>
  <c r="M699" i="15" s="1"/>
  <c r="AZ698" i="15"/>
  <c r="AY698" i="15"/>
  <c r="AX698" i="15"/>
  <c r="AW698" i="15"/>
  <c r="AV698" i="15"/>
  <c r="AU698" i="15"/>
  <c r="AL698" i="15"/>
  <c r="AK698" i="15"/>
  <c r="AJ698" i="15"/>
  <c r="AD698" i="15"/>
  <c r="AC698" i="15"/>
  <c r="AM697" i="15"/>
  <c r="AN697" i="15" s="1"/>
  <c r="AB697" i="15"/>
  <c r="Y697" i="15"/>
  <c r="U697" i="15"/>
  <c r="T697" i="15"/>
  <c r="S697" i="15"/>
  <c r="R697" i="15"/>
  <c r="L697" i="15"/>
  <c r="M697" i="15" s="1"/>
  <c r="AM696" i="15"/>
  <c r="AN696" i="15" s="1"/>
  <c r="AB696" i="15"/>
  <c r="Y696" i="15"/>
  <c r="U696" i="15"/>
  <c r="T696" i="15"/>
  <c r="S696" i="15"/>
  <c r="R696" i="15"/>
  <c r="L696" i="15"/>
  <c r="M696" i="15" s="1"/>
  <c r="AM695" i="15"/>
  <c r="AN695" i="15" s="1"/>
  <c r="AB695" i="15"/>
  <c r="Y695" i="15"/>
  <c r="U695" i="15"/>
  <c r="T695" i="15"/>
  <c r="S695" i="15"/>
  <c r="R695" i="15"/>
  <c r="L695" i="15"/>
  <c r="M695" i="15" s="1"/>
  <c r="AM694" i="15"/>
  <c r="AB694" i="15"/>
  <c r="Y694" i="15"/>
  <c r="Y698" i="15" s="1"/>
  <c r="U694" i="15"/>
  <c r="T694" i="15"/>
  <c r="S694" i="15"/>
  <c r="R694" i="15"/>
  <c r="R698" i="15" s="1"/>
  <c r="L694" i="15"/>
  <c r="M694" i="15" s="1"/>
  <c r="AZ693" i="15"/>
  <c r="AY693" i="15"/>
  <c r="AX693" i="15"/>
  <c r="AW693" i="15"/>
  <c r="AV693" i="15"/>
  <c r="AU693" i="15"/>
  <c r="AL693" i="15"/>
  <c r="AK693" i="15"/>
  <c r="AJ693" i="15"/>
  <c r="AD693" i="15"/>
  <c r="AC693" i="15"/>
  <c r="AM692" i="15"/>
  <c r="AB692" i="15"/>
  <c r="Y692" i="15"/>
  <c r="U692" i="15"/>
  <c r="T692" i="15"/>
  <c r="S692" i="15"/>
  <c r="R692" i="15"/>
  <c r="L692" i="15"/>
  <c r="M692" i="15" s="1"/>
  <c r="AM691" i="15"/>
  <c r="AN691" i="15" s="1"/>
  <c r="AB691" i="15"/>
  <c r="Y691" i="15"/>
  <c r="U691" i="15"/>
  <c r="T691" i="15"/>
  <c r="S691" i="15"/>
  <c r="R691" i="15"/>
  <c r="L691" i="15"/>
  <c r="M691" i="15" s="1"/>
  <c r="AM690" i="15"/>
  <c r="AN690" i="15" s="1"/>
  <c r="AB690" i="15"/>
  <c r="Y690" i="15"/>
  <c r="U690" i="15"/>
  <c r="T690" i="15"/>
  <c r="S690" i="15"/>
  <c r="R690" i="15"/>
  <c r="L690" i="15"/>
  <c r="AM689" i="15"/>
  <c r="AB689" i="15"/>
  <c r="AB693" i="15" s="1"/>
  <c r="Y689" i="15"/>
  <c r="U689" i="15"/>
  <c r="T689" i="15"/>
  <c r="S689" i="15"/>
  <c r="S693" i="15" s="1"/>
  <c r="R689" i="15"/>
  <c r="L689" i="15"/>
  <c r="M689" i="15" s="1"/>
  <c r="AZ688" i="15"/>
  <c r="AY688" i="15"/>
  <c r="AX688" i="15"/>
  <c r="AW688" i="15"/>
  <c r="AV688" i="15"/>
  <c r="AU688" i="15"/>
  <c r="AL688" i="15"/>
  <c r="AK688" i="15"/>
  <c r="AJ688" i="15"/>
  <c r="AD688" i="15"/>
  <c r="AC688" i="15"/>
  <c r="AM687" i="15"/>
  <c r="AB687" i="15"/>
  <c r="Y687" i="15"/>
  <c r="U687" i="15"/>
  <c r="T687" i="15"/>
  <c r="S687" i="15"/>
  <c r="R687" i="15"/>
  <c r="L687" i="15"/>
  <c r="AM686" i="15"/>
  <c r="AN686" i="15" s="1"/>
  <c r="AB686" i="15"/>
  <c r="Y686" i="15"/>
  <c r="U686" i="15"/>
  <c r="T686" i="15"/>
  <c r="S686" i="15"/>
  <c r="R686" i="15"/>
  <c r="L686" i="15"/>
  <c r="M686" i="15" s="1"/>
  <c r="AM685" i="15"/>
  <c r="AN685" i="15" s="1"/>
  <c r="AB685" i="15"/>
  <c r="Y685" i="15"/>
  <c r="U685" i="15"/>
  <c r="T685" i="15"/>
  <c r="S685" i="15"/>
  <c r="R685" i="15"/>
  <c r="L685" i="15"/>
  <c r="M685" i="15" s="1"/>
  <c r="AM684" i="15"/>
  <c r="AB684" i="15"/>
  <c r="Y684" i="15"/>
  <c r="Y688" i="15" s="1"/>
  <c r="U684" i="15"/>
  <c r="T684" i="15"/>
  <c r="S684" i="15"/>
  <c r="R684" i="15"/>
  <c r="R688" i="15" s="1"/>
  <c r="L684" i="15"/>
  <c r="M684" i="15" s="1"/>
  <c r="AZ683" i="15"/>
  <c r="AY683" i="15"/>
  <c r="AX683" i="15"/>
  <c r="AW683" i="15"/>
  <c r="AV683" i="15"/>
  <c r="AU683" i="15"/>
  <c r="AL683" i="15"/>
  <c r="AK683" i="15"/>
  <c r="AK673" i="15" s="1"/>
  <c r="AJ683" i="15"/>
  <c r="AD683" i="15"/>
  <c r="AC683" i="15"/>
  <c r="AM682" i="15"/>
  <c r="AB682" i="15"/>
  <c r="Y682" i="15"/>
  <c r="U682" i="15"/>
  <c r="T682" i="15"/>
  <c r="S682" i="15"/>
  <c r="R682" i="15"/>
  <c r="L682" i="15"/>
  <c r="M682" i="15" s="1"/>
  <c r="AM681" i="15"/>
  <c r="AN681" i="15" s="1"/>
  <c r="AB681" i="15"/>
  <c r="Y681" i="15"/>
  <c r="U681" i="15"/>
  <c r="T681" i="15"/>
  <c r="S681" i="15"/>
  <c r="R681" i="15"/>
  <c r="L681" i="15"/>
  <c r="M681" i="15" s="1"/>
  <c r="AM680" i="15"/>
  <c r="AN680" i="15" s="1"/>
  <c r="AB680" i="15"/>
  <c r="Y680" i="15"/>
  <c r="U680" i="15"/>
  <c r="T680" i="15"/>
  <c r="S680" i="15"/>
  <c r="R680" i="15"/>
  <c r="L680" i="15"/>
  <c r="M680" i="15" s="1"/>
  <c r="AM679" i="15"/>
  <c r="AB679" i="15"/>
  <c r="AB683" i="15" s="1"/>
  <c r="Y679" i="15"/>
  <c r="U679" i="15"/>
  <c r="T679" i="15"/>
  <c r="S679" i="15"/>
  <c r="S683" i="15" s="1"/>
  <c r="R679" i="15"/>
  <c r="L679" i="15"/>
  <c r="M679" i="15" s="1"/>
  <c r="AZ678" i="15"/>
  <c r="AY678" i="15"/>
  <c r="AX678" i="15"/>
  <c r="AX673" i="15" s="1"/>
  <c r="AW678" i="15"/>
  <c r="AV678" i="15"/>
  <c r="AV673" i="15" s="1"/>
  <c r="AU678" i="15"/>
  <c r="AL678" i="15"/>
  <c r="AL673" i="15" s="1"/>
  <c r="AK678" i="15"/>
  <c r="AJ678" i="15"/>
  <c r="AD678" i="15"/>
  <c r="AC678" i="15"/>
  <c r="AC673" i="15" s="1"/>
  <c r="AM677" i="15"/>
  <c r="AN677" i="15" s="1"/>
  <c r="AB677" i="15"/>
  <c r="Y677" i="15"/>
  <c r="U677" i="15"/>
  <c r="T677" i="15"/>
  <c r="S677" i="15"/>
  <c r="R677" i="15"/>
  <c r="L677" i="15"/>
  <c r="M677" i="15" s="1"/>
  <c r="AM676" i="15"/>
  <c r="AN676" i="15" s="1"/>
  <c r="AB676" i="15"/>
  <c r="Y676" i="15"/>
  <c r="U676" i="15"/>
  <c r="T676" i="15"/>
  <c r="S676" i="15"/>
  <c r="R676" i="15"/>
  <c r="L676" i="15"/>
  <c r="M676" i="15" s="1"/>
  <c r="AM675" i="15"/>
  <c r="AB675" i="15"/>
  <c r="Y675" i="15"/>
  <c r="U675" i="15"/>
  <c r="T675" i="15"/>
  <c r="S675" i="15"/>
  <c r="R675" i="15"/>
  <c r="L675" i="15"/>
  <c r="M675" i="15" s="1"/>
  <c r="AM674" i="15"/>
  <c r="AB674" i="15"/>
  <c r="Y674" i="15"/>
  <c r="U674" i="15"/>
  <c r="T674" i="15"/>
  <c r="S674" i="15"/>
  <c r="R674" i="15"/>
  <c r="L674" i="15"/>
  <c r="M674" i="15" s="1"/>
  <c r="AZ672" i="15"/>
  <c r="AY672" i="15"/>
  <c r="AX672" i="15"/>
  <c r="AW672" i="15"/>
  <c r="AV672" i="15"/>
  <c r="AU672" i="15"/>
  <c r="AL672" i="15"/>
  <c r="AK672" i="15"/>
  <c r="AJ672" i="15"/>
  <c r="AD672" i="15"/>
  <c r="AC672" i="15"/>
  <c r="AM671" i="15"/>
  <c r="AB671" i="15"/>
  <c r="Y671" i="15"/>
  <c r="U671" i="15"/>
  <c r="T671" i="15"/>
  <c r="S671" i="15"/>
  <c r="R671" i="15"/>
  <c r="L671" i="15"/>
  <c r="M671" i="15" s="1"/>
  <c r="AM670" i="15"/>
  <c r="AN670" i="15" s="1"/>
  <c r="AB670" i="15"/>
  <c r="Y670" i="15"/>
  <c r="U670" i="15"/>
  <c r="T670" i="15"/>
  <c r="S670" i="15"/>
  <c r="R670" i="15"/>
  <c r="L670" i="15"/>
  <c r="M670" i="15" s="1"/>
  <c r="AM669" i="15"/>
  <c r="AN669" i="15" s="1"/>
  <c r="AB669" i="15"/>
  <c r="Y669" i="15"/>
  <c r="U669" i="15"/>
  <c r="T669" i="15"/>
  <c r="S669" i="15"/>
  <c r="R669" i="15"/>
  <c r="L669" i="15"/>
  <c r="M669" i="15" s="1"/>
  <c r="AM668" i="15"/>
  <c r="AB668" i="15"/>
  <c r="Y668" i="15"/>
  <c r="U668" i="15"/>
  <c r="T668" i="15"/>
  <c r="S668" i="15"/>
  <c r="R668" i="15"/>
  <c r="R672" i="15" s="1"/>
  <c r="L668" i="15"/>
  <c r="M668" i="15" s="1"/>
  <c r="AZ667" i="15"/>
  <c r="AY667" i="15"/>
  <c r="AX667" i="15"/>
  <c r="AW667" i="15"/>
  <c r="AV667" i="15"/>
  <c r="AU667" i="15"/>
  <c r="AL667" i="15"/>
  <c r="AK667" i="15"/>
  <c r="AJ667" i="15"/>
  <c r="AD667" i="15"/>
  <c r="AC667" i="15"/>
  <c r="AM666" i="15"/>
  <c r="AB666" i="15"/>
  <c r="Y666" i="15"/>
  <c r="U666" i="15"/>
  <c r="T666" i="15"/>
  <c r="S666" i="15"/>
  <c r="R666" i="15"/>
  <c r="L666" i="15"/>
  <c r="M666" i="15" s="1"/>
  <c r="AM665" i="15"/>
  <c r="AN665" i="15" s="1"/>
  <c r="AB665" i="15"/>
  <c r="Y665" i="15"/>
  <c r="U665" i="15"/>
  <c r="T665" i="15"/>
  <c r="S665" i="15"/>
  <c r="R665" i="15"/>
  <c r="L665" i="15"/>
  <c r="M665" i="15" s="1"/>
  <c r="AM664" i="15"/>
  <c r="AN664" i="15" s="1"/>
  <c r="AB664" i="15"/>
  <c r="Y664" i="15"/>
  <c r="U664" i="15"/>
  <c r="T664" i="15"/>
  <c r="S664" i="15"/>
  <c r="R664" i="15"/>
  <c r="L664" i="15"/>
  <c r="AM663" i="15"/>
  <c r="AB663" i="15"/>
  <c r="Y663" i="15"/>
  <c r="U663" i="15"/>
  <c r="U667" i="15" s="1"/>
  <c r="T663" i="15"/>
  <c r="S663" i="15"/>
  <c r="R663" i="15"/>
  <c r="L663" i="15"/>
  <c r="M663" i="15" s="1"/>
  <c r="AZ662" i="15"/>
  <c r="AY662" i="15"/>
  <c r="AX662" i="15"/>
  <c r="AW662" i="15"/>
  <c r="AV662" i="15"/>
  <c r="AU662" i="15"/>
  <c r="AL662" i="15"/>
  <c r="AK662" i="15"/>
  <c r="AJ662" i="15"/>
  <c r="AD662" i="15"/>
  <c r="AC662" i="15"/>
  <c r="AM661" i="15"/>
  <c r="AN661" i="15" s="1"/>
  <c r="AB661" i="15"/>
  <c r="Y661" i="15"/>
  <c r="U661" i="15"/>
  <c r="T661" i="15"/>
  <c r="S661" i="15"/>
  <c r="R661" i="15"/>
  <c r="L661" i="15"/>
  <c r="M661" i="15" s="1"/>
  <c r="AM660" i="15"/>
  <c r="AN660" i="15" s="1"/>
  <c r="AB660" i="15"/>
  <c r="Y660" i="15"/>
  <c r="U660" i="15"/>
  <c r="T660" i="15"/>
  <c r="S660" i="15"/>
  <c r="R660" i="15"/>
  <c r="L660" i="15"/>
  <c r="M660" i="15" s="1"/>
  <c r="AM659" i="15"/>
  <c r="AN659" i="15" s="1"/>
  <c r="AB659" i="15"/>
  <c r="Y659" i="15"/>
  <c r="U659" i="15"/>
  <c r="T659" i="15"/>
  <c r="S659" i="15"/>
  <c r="R659" i="15"/>
  <c r="L659" i="15"/>
  <c r="M659" i="15" s="1"/>
  <c r="AM658" i="15"/>
  <c r="AB658" i="15"/>
  <c r="Y658" i="15"/>
  <c r="U658" i="15"/>
  <c r="T658" i="15"/>
  <c r="S658" i="15"/>
  <c r="R658" i="15"/>
  <c r="R662" i="15" s="1"/>
  <c r="L658" i="15"/>
  <c r="M658" i="15" s="1"/>
  <c r="AZ657" i="15"/>
  <c r="AY657" i="15"/>
  <c r="AX657" i="15"/>
  <c r="AW657" i="15"/>
  <c r="AV657" i="15"/>
  <c r="AU657" i="15"/>
  <c r="AL657" i="15"/>
  <c r="AK657" i="15"/>
  <c r="AJ657" i="15"/>
  <c r="AD657" i="15"/>
  <c r="AC657" i="15"/>
  <c r="AM656" i="15"/>
  <c r="AN656" i="15" s="1"/>
  <c r="AB656" i="15"/>
  <c r="Y656" i="15"/>
  <c r="U656" i="15"/>
  <c r="T656" i="15"/>
  <c r="S656" i="15"/>
  <c r="R656" i="15"/>
  <c r="L656" i="15"/>
  <c r="M656" i="15" s="1"/>
  <c r="AM655" i="15"/>
  <c r="AB655" i="15"/>
  <c r="Y655" i="15"/>
  <c r="U655" i="15"/>
  <c r="T655" i="15"/>
  <c r="S655" i="15"/>
  <c r="R655" i="15"/>
  <c r="L655" i="15"/>
  <c r="M655" i="15" s="1"/>
  <c r="AM654" i="15"/>
  <c r="AN654" i="15" s="1"/>
  <c r="AB654" i="15"/>
  <c r="Y654" i="15"/>
  <c r="U654" i="15"/>
  <c r="T654" i="15"/>
  <c r="S654" i="15"/>
  <c r="R654" i="15"/>
  <c r="L654" i="15"/>
  <c r="M654" i="15" s="1"/>
  <c r="AM653" i="15"/>
  <c r="AB653" i="15"/>
  <c r="Y653" i="15"/>
  <c r="U653" i="15"/>
  <c r="T653" i="15"/>
  <c r="S653" i="15"/>
  <c r="R653" i="15"/>
  <c r="L653" i="15"/>
  <c r="AZ652" i="15"/>
  <c r="AY652" i="15"/>
  <c r="AX652" i="15"/>
  <c r="AW652" i="15"/>
  <c r="AV652" i="15"/>
  <c r="AU652" i="15"/>
  <c r="AL652" i="15"/>
  <c r="AK652" i="15"/>
  <c r="AJ652" i="15"/>
  <c r="AD652" i="15"/>
  <c r="AC652" i="15"/>
  <c r="AM651" i="15"/>
  <c r="AB651" i="15"/>
  <c r="Y651" i="15"/>
  <c r="U651" i="15"/>
  <c r="T651" i="15"/>
  <c r="S651" i="15"/>
  <c r="R651" i="15"/>
  <c r="L651" i="15"/>
  <c r="M651" i="15" s="1"/>
  <c r="AM650" i="15"/>
  <c r="AB650" i="15"/>
  <c r="Y650" i="15"/>
  <c r="U650" i="15"/>
  <c r="T650" i="15"/>
  <c r="S650" i="15"/>
  <c r="R650" i="15"/>
  <c r="L650" i="15"/>
  <c r="M650" i="15" s="1"/>
  <c r="AM649" i="15"/>
  <c r="AN649" i="15" s="1"/>
  <c r="AB649" i="15"/>
  <c r="Y649" i="15"/>
  <c r="U649" i="15"/>
  <c r="T649" i="15"/>
  <c r="S649" i="15"/>
  <c r="R649" i="15"/>
  <c r="L649" i="15"/>
  <c r="M649" i="15" s="1"/>
  <c r="AM648" i="15"/>
  <c r="AB648" i="15"/>
  <c r="Y648" i="15"/>
  <c r="U648" i="15"/>
  <c r="T648" i="15"/>
  <c r="S648" i="15"/>
  <c r="R648" i="15"/>
  <c r="R652" i="15" s="1"/>
  <c r="L648" i="15"/>
  <c r="AZ647" i="15"/>
  <c r="AY647" i="15"/>
  <c r="AX647" i="15"/>
  <c r="AW647" i="15"/>
  <c r="AV647" i="15"/>
  <c r="AU647" i="15"/>
  <c r="AL647" i="15"/>
  <c r="AK647" i="15"/>
  <c r="AJ647" i="15"/>
  <c r="AD647" i="15"/>
  <c r="AC647" i="15"/>
  <c r="AM646" i="15"/>
  <c r="AN646" i="15" s="1"/>
  <c r="AB646" i="15"/>
  <c r="Y646" i="15"/>
  <c r="U646" i="15"/>
  <c r="T646" i="15"/>
  <c r="S646" i="15"/>
  <c r="R646" i="15"/>
  <c r="L646" i="15"/>
  <c r="M646" i="15" s="1"/>
  <c r="AM645" i="15"/>
  <c r="AB645" i="15"/>
  <c r="Y645" i="15"/>
  <c r="U645" i="15"/>
  <c r="T645" i="15"/>
  <c r="S645" i="15"/>
  <c r="R645" i="15"/>
  <c r="L645" i="15"/>
  <c r="M645" i="15" s="1"/>
  <c r="AM644" i="15"/>
  <c r="AN644" i="15" s="1"/>
  <c r="AB644" i="15"/>
  <c r="Y644" i="15"/>
  <c r="U644" i="15"/>
  <c r="T644" i="15"/>
  <c r="S644" i="15"/>
  <c r="R644" i="15"/>
  <c r="L644" i="15"/>
  <c r="M644" i="15" s="1"/>
  <c r="AM643" i="15"/>
  <c r="AB643" i="15"/>
  <c r="Y643" i="15"/>
  <c r="U643" i="15"/>
  <c r="T643" i="15"/>
  <c r="S643" i="15"/>
  <c r="R643" i="15"/>
  <c r="L643" i="15"/>
  <c r="AZ642" i="15"/>
  <c r="AY642" i="15"/>
  <c r="AX642" i="15"/>
  <c r="AW642" i="15"/>
  <c r="AV642" i="15"/>
  <c r="AU642" i="15"/>
  <c r="AL642" i="15"/>
  <c r="AK642" i="15"/>
  <c r="AJ642" i="15"/>
  <c r="AD642" i="15"/>
  <c r="AC642" i="15"/>
  <c r="AM641" i="15"/>
  <c r="AB641" i="15"/>
  <c r="Y641" i="15"/>
  <c r="U641" i="15"/>
  <c r="T641" i="15"/>
  <c r="S641" i="15"/>
  <c r="R641" i="15"/>
  <c r="L641" i="15"/>
  <c r="M641" i="15" s="1"/>
  <c r="AM640" i="15"/>
  <c r="AB640" i="15"/>
  <c r="Y640" i="15"/>
  <c r="U640" i="15"/>
  <c r="T640" i="15"/>
  <c r="S640" i="15"/>
  <c r="R640" i="15"/>
  <c r="L640" i="15"/>
  <c r="M640" i="15" s="1"/>
  <c r="AM639" i="15"/>
  <c r="AB639" i="15"/>
  <c r="Y639" i="15"/>
  <c r="U639" i="15"/>
  <c r="T639" i="15"/>
  <c r="S639" i="15"/>
  <c r="R639" i="15"/>
  <c r="L639" i="15"/>
  <c r="AM638" i="15"/>
  <c r="AB638" i="15"/>
  <c r="AB642" i="15" s="1"/>
  <c r="Y638" i="15"/>
  <c r="U638" i="15"/>
  <c r="U642" i="15" s="1"/>
  <c r="T638" i="15"/>
  <c r="S638" i="15"/>
  <c r="S642" i="15" s="1"/>
  <c r="R638" i="15"/>
  <c r="L638" i="15"/>
  <c r="L642" i="15" s="1"/>
  <c r="AZ637" i="15"/>
  <c r="AY637" i="15"/>
  <c r="AX637" i="15"/>
  <c r="AW637" i="15"/>
  <c r="AV637" i="15"/>
  <c r="AL637" i="15"/>
  <c r="AK637" i="15"/>
  <c r="AJ637" i="15"/>
  <c r="AD637" i="15"/>
  <c r="AC637" i="15"/>
  <c r="AM636" i="15"/>
  <c r="AB636" i="15"/>
  <c r="Y636" i="15"/>
  <c r="U636" i="15"/>
  <c r="T636" i="15"/>
  <c r="S636" i="15"/>
  <c r="R636" i="15"/>
  <c r="L636" i="15"/>
  <c r="AM635" i="15"/>
  <c r="AB635" i="15"/>
  <c r="Y635" i="15"/>
  <c r="U635" i="15"/>
  <c r="T635" i="15"/>
  <c r="S635" i="15"/>
  <c r="R635" i="15"/>
  <c r="L635" i="15"/>
  <c r="M635" i="15" s="1"/>
  <c r="AM634" i="15"/>
  <c r="AN634" i="15" s="1"/>
  <c r="AB634" i="15"/>
  <c r="Y634" i="15"/>
  <c r="U634" i="15"/>
  <c r="T634" i="15"/>
  <c r="S634" i="15"/>
  <c r="R634" i="15"/>
  <c r="L634" i="15"/>
  <c r="AB633" i="15"/>
  <c r="Y633" i="15"/>
  <c r="U633" i="15"/>
  <c r="T633" i="15"/>
  <c r="S633" i="15"/>
  <c r="R633" i="15"/>
  <c r="L633" i="15"/>
  <c r="AZ632" i="15"/>
  <c r="AY632" i="15"/>
  <c r="AX632" i="15"/>
  <c r="AW632" i="15"/>
  <c r="AV632" i="15"/>
  <c r="AU632" i="15"/>
  <c r="AL632" i="15"/>
  <c r="AK632" i="15"/>
  <c r="AJ632" i="15"/>
  <c r="AD632" i="15"/>
  <c r="AC632" i="15"/>
  <c r="AM631" i="15"/>
  <c r="AB631" i="15"/>
  <c r="Y631" i="15"/>
  <c r="U631" i="15"/>
  <c r="T631" i="15"/>
  <c r="S631" i="15"/>
  <c r="R631" i="15"/>
  <c r="L631" i="15"/>
  <c r="AM630" i="15"/>
  <c r="AB630" i="15"/>
  <c r="Y630" i="15"/>
  <c r="U630" i="15"/>
  <c r="T630" i="15"/>
  <c r="S630" i="15"/>
  <c r="R630" i="15"/>
  <c r="L630" i="15"/>
  <c r="M630" i="15" s="1"/>
  <c r="AM629" i="15"/>
  <c r="AB629" i="15"/>
  <c r="Y629" i="15"/>
  <c r="U629" i="15"/>
  <c r="T629" i="15"/>
  <c r="S629" i="15"/>
  <c r="R629" i="15"/>
  <c r="L629" i="15"/>
  <c r="M629" i="15" s="1"/>
  <c r="AM628" i="15"/>
  <c r="AB628" i="15"/>
  <c r="Y628" i="15"/>
  <c r="U628" i="15"/>
  <c r="T628" i="15"/>
  <c r="S628" i="15"/>
  <c r="R628" i="15"/>
  <c r="R632" i="15" s="1"/>
  <c r="L628" i="15"/>
  <c r="AZ627" i="15"/>
  <c r="AY627" i="15"/>
  <c r="AX627" i="15"/>
  <c r="AW627" i="15"/>
  <c r="AV627" i="15"/>
  <c r="AU627" i="15"/>
  <c r="AL627" i="15"/>
  <c r="AK627" i="15"/>
  <c r="AJ627" i="15"/>
  <c r="AD627" i="15"/>
  <c r="AC627" i="15"/>
  <c r="AM626" i="15"/>
  <c r="AN626" i="15" s="1"/>
  <c r="AB626" i="15"/>
  <c r="Y626" i="15"/>
  <c r="U626" i="15"/>
  <c r="T626" i="15"/>
  <c r="S626" i="15"/>
  <c r="R626" i="15"/>
  <c r="L626" i="15"/>
  <c r="M626" i="15" s="1"/>
  <c r="AM625" i="15"/>
  <c r="AB625" i="15"/>
  <c r="Y625" i="15"/>
  <c r="U625" i="15"/>
  <c r="T625" i="15"/>
  <c r="S625" i="15"/>
  <c r="R625" i="15"/>
  <c r="L625" i="15"/>
  <c r="M625" i="15" s="1"/>
  <c r="AM624" i="15"/>
  <c r="AB624" i="15"/>
  <c r="Y624" i="15"/>
  <c r="U624" i="15"/>
  <c r="T624" i="15"/>
  <c r="S624" i="15"/>
  <c r="R624" i="15"/>
  <c r="M624" i="15"/>
  <c r="AM623" i="15"/>
  <c r="AB623" i="15"/>
  <c r="Y623" i="15"/>
  <c r="U623" i="15"/>
  <c r="T623" i="15"/>
  <c r="S623" i="15"/>
  <c r="R623" i="15"/>
  <c r="L627" i="15"/>
  <c r="AZ622" i="15"/>
  <c r="AY622" i="15"/>
  <c r="AX622" i="15"/>
  <c r="AW622" i="15"/>
  <c r="AV622" i="15"/>
  <c r="AU622" i="15"/>
  <c r="AL622" i="15"/>
  <c r="AK622" i="15"/>
  <c r="AJ622" i="15"/>
  <c r="AD622" i="15"/>
  <c r="AC622" i="15"/>
  <c r="AM621" i="15"/>
  <c r="AB621" i="15"/>
  <c r="Y621" i="15"/>
  <c r="U621" i="15"/>
  <c r="T621" i="15"/>
  <c r="S621" i="15"/>
  <c r="R621" i="15"/>
  <c r="L621" i="15"/>
  <c r="M621" i="15" s="1"/>
  <c r="AM620" i="15"/>
  <c r="AB620" i="15"/>
  <c r="Y620" i="15"/>
  <c r="U620" i="15"/>
  <c r="T620" i="15"/>
  <c r="S620" i="15"/>
  <c r="R620" i="15"/>
  <c r="L620" i="15"/>
  <c r="M620" i="15" s="1"/>
  <c r="AM619" i="15"/>
  <c r="AN619" i="15" s="1"/>
  <c r="AB619" i="15"/>
  <c r="Y619" i="15"/>
  <c r="U619" i="15"/>
  <c r="T619" i="15"/>
  <c r="S619" i="15"/>
  <c r="R619" i="15"/>
  <c r="L619" i="15"/>
  <c r="M619" i="15" s="1"/>
  <c r="AM618" i="15"/>
  <c r="AB618" i="15"/>
  <c r="Y618" i="15"/>
  <c r="U618" i="15"/>
  <c r="T618" i="15"/>
  <c r="S618" i="15"/>
  <c r="R618" i="15"/>
  <c r="R622" i="15" s="1"/>
  <c r="L618" i="15"/>
  <c r="AZ617" i="15"/>
  <c r="AY617" i="15"/>
  <c r="AX617" i="15"/>
  <c r="AW617" i="15"/>
  <c r="AV617" i="15"/>
  <c r="AL617" i="15"/>
  <c r="AK617" i="15"/>
  <c r="AJ617" i="15"/>
  <c r="AD617" i="15"/>
  <c r="AC617" i="15"/>
  <c r="AM616" i="15"/>
  <c r="AB616" i="15"/>
  <c r="Y616" i="15"/>
  <c r="U616" i="15"/>
  <c r="T616" i="15"/>
  <c r="S616" i="15"/>
  <c r="R616" i="15"/>
  <c r="L616" i="15"/>
  <c r="M616" i="15" s="1"/>
  <c r="AM615" i="15"/>
  <c r="AB615" i="15"/>
  <c r="Y615" i="15"/>
  <c r="U615" i="15"/>
  <c r="T615" i="15"/>
  <c r="S615" i="15"/>
  <c r="R615" i="15"/>
  <c r="L615" i="15"/>
  <c r="M615" i="15" s="1"/>
  <c r="AM614" i="15"/>
  <c r="AN614" i="15" s="1"/>
  <c r="AB614" i="15"/>
  <c r="Y614" i="15"/>
  <c r="U614" i="15"/>
  <c r="T614" i="15"/>
  <c r="S614" i="15"/>
  <c r="R614" i="15"/>
  <c r="L614" i="15"/>
  <c r="M614" i="15" s="1"/>
  <c r="AB613" i="15"/>
  <c r="Y613" i="15"/>
  <c r="U613" i="15"/>
  <c r="T613" i="15"/>
  <c r="S613" i="15"/>
  <c r="R613" i="15"/>
  <c r="AZ612" i="15"/>
  <c r="AY612" i="15"/>
  <c r="AX612" i="15"/>
  <c r="AW612" i="15"/>
  <c r="AV612" i="15"/>
  <c r="AU612" i="15"/>
  <c r="AL612" i="15"/>
  <c r="AK612" i="15"/>
  <c r="AJ612" i="15"/>
  <c r="AD612" i="15"/>
  <c r="AC612" i="15"/>
  <c r="AM611" i="15"/>
  <c r="AB611" i="15"/>
  <c r="Y611" i="15"/>
  <c r="U611" i="15"/>
  <c r="T611" i="15"/>
  <c r="S611" i="15"/>
  <c r="R611" i="15"/>
  <c r="L611" i="15"/>
  <c r="M611" i="15" s="1"/>
  <c r="AM610" i="15"/>
  <c r="AB610" i="15"/>
  <c r="Y610" i="15"/>
  <c r="U610" i="15"/>
  <c r="T610" i="15"/>
  <c r="S610" i="15"/>
  <c r="R610" i="15"/>
  <c r="L610" i="15"/>
  <c r="M610" i="15" s="1"/>
  <c r="AM609" i="15"/>
  <c r="AB609" i="15"/>
  <c r="Y609" i="15"/>
  <c r="U609" i="15"/>
  <c r="T609" i="15"/>
  <c r="S609" i="15"/>
  <c r="R609" i="15"/>
  <c r="L609" i="15"/>
  <c r="M609" i="15" s="1"/>
  <c r="AM608" i="15"/>
  <c r="AB608" i="15"/>
  <c r="AB612" i="15" s="1"/>
  <c r="Y608" i="15"/>
  <c r="U608" i="15"/>
  <c r="U612" i="15" s="1"/>
  <c r="T608" i="15"/>
  <c r="S608" i="15"/>
  <c r="S612" i="15" s="1"/>
  <c r="R608" i="15"/>
  <c r="L608" i="15"/>
  <c r="L612" i="15" s="1"/>
  <c r="AZ607" i="15"/>
  <c r="AY607" i="15"/>
  <c r="AX607" i="15"/>
  <c r="AW607" i="15"/>
  <c r="AV607" i="15"/>
  <c r="AU607" i="15"/>
  <c r="AL607" i="15"/>
  <c r="AK607" i="15"/>
  <c r="AJ607" i="15"/>
  <c r="AD607" i="15"/>
  <c r="AC607" i="15"/>
  <c r="AM606" i="15"/>
  <c r="AN606" i="15" s="1"/>
  <c r="AB606" i="15"/>
  <c r="Y606" i="15"/>
  <c r="U606" i="15"/>
  <c r="T606" i="15"/>
  <c r="S606" i="15"/>
  <c r="R606" i="15"/>
  <c r="L606" i="15"/>
  <c r="M606" i="15" s="1"/>
  <c r="AM605" i="15"/>
  <c r="AB605" i="15"/>
  <c r="Y605" i="15"/>
  <c r="U605" i="15"/>
  <c r="T605" i="15"/>
  <c r="S605" i="15"/>
  <c r="R605" i="15"/>
  <c r="L605" i="15"/>
  <c r="M605" i="15" s="1"/>
  <c r="AM604" i="15"/>
  <c r="AN604" i="15" s="1"/>
  <c r="AB604" i="15"/>
  <c r="Y604" i="15"/>
  <c r="U604" i="15"/>
  <c r="T604" i="15"/>
  <c r="S604" i="15"/>
  <c r="R604" i="15"/>
  <c r="L604" i="15"/>
  <c r="M604" i="15" s="1"/>
  <c r="AM603" i="15"/>
  <c r="AB603" i="15"/>
  <c r="Y603" i="15"/>
  <c r="U603" i="15"/>
  <c r="T603" i="15"/>
  <c r="S603" i="15"/>
  <c r="R603" i="15"/>
  <c r="R607" i="15" s="1"/>
  <c r="L603" i="15"/>
  <c r="AZ602" i="15"/>
  <c r="AY602" i="15"/>
  <c r="AX602" i="15"/>
  <c r="AW602" i="15"/>
  <c r="AV602" i="15"/>
  <c r="AU602" i="15"/>
  <c r="AL602" i="15"/>
  <c r="AK602" i="15"/>
  <c r="AJ602" i="15"/>
  <c r="AD602" i="15"/>
  <c r="AC602" i="15"/>
  <c r="AM601" i="15"/>
  <c r="AB601" i="15"/>
  <c r="Y601" i="15"/>
  <c r="U601" i="15"/>
  <c r="T601" i="15"/>
  <c r="S601" i="15"/>
  <c r="R601" i="15"/>
  <c r="L601" i="15"/>
  <c r="M601" i="15" s="1"/>
  <c r="AM600" i="15"/>
  <c r="AB600" i="15"/>
  <c r="Y600" i="15"/>
  <c r="U600" i="15"/>
  <c r="T600" i="15"/>
  <c r="S600" i="15"/>
  <c r="R600" i="15"/>
  <c r="L600" i="15"/>
  <c r="M600" i="15" s="1"/>
  <c r="AM599" i="15"/>
  <c r="AB599" i="15"/>
  <c r="Y599" i="15"/>
  <c r="U599" i="15"/>
  <c r="T599" i="15"/>
  <c r="S599" i="15"/>
  <c r="R599" i="15"/>
  <c r="L599" i="15"/>
  <c r="AM598" i="15"/>
  <c r="AB598" i="15"/>
  <c r="AB602" i="15" s="1"/>
  <c r="Y598" i="15"/>
  <c r="U598" i="15"/>
  <c r="U602" i="15" s="1"/>
  <c r="T598" i="15"/>
  <c r="S598" i="15"/>
  <c r="S602" i="15" s="1"/>
  <c r="R598" i="15"/>
  <c r="L598" i="15"/>
  <c r="L602" i="15" s="1"/>
  <c r="AZ597" i="15"/>
  <c r="AY597" i="15"/>
  <c r="AX597" i="15"/>
  <c r="AW597" i="15"/>
  <c r="AV597" i="15"/>
  <c r="AL597" i="15"/>
  <c r="AK597" i="15"/>
  <c r="AJ597" i="15"/>
  <c r="AD597" i="15"/>
  <c r="AC597" i="15"/>
  <c r="AM596" i="15"/>
  <c r="AN596" i="15" s="1"/>
  <c r="AB596" i="15"/>
  <c r="Y596" i="15"/>
  <c r="U596" i="15"/>
  <c r="T596" i="15"/>
  <c r="S596" i="15"/>
  <c r="R596" i="15"/>
  <c r="L596" i="15"/>
  <c r="AM595" i="15"/>
  <c r="AB595" i="15"/>
  <c r="Y595" i="15"/>
  <c r="U595" i="15"/>
  <c r="T595" i="15"/>
  <c r="S595" i="15"/>
  <c r="R595" i="15"/>
  <c r="L595" i="15"/>
  <c r="M595" i="15" s="1"/>
  <c r="AM594" i="15"/>
  <c r="AN594" i="15" s="1"/>
  <c r="AB594" i="15"/>
  <c r="Y594" i="15"/>
  <c r="U594" i="15"/>
  <c r="T594" i="15"/>
  <c r="S594" i="15"/>
  <c r="R594" i="15"/>
  <c r="L594" i="15"/>
  <c r="M594" i="15" s="1"/>
  <c r="AM593" i="15"/>
  <c r="AB593" i="15"/>
  <c r="Y593" i="15"/>
  <c r="U593" i="15"/>
  <c r="T593" i="15"/>
  <c r="S593" i="15"/>
  <c r="S597" i="15" s="1"/>
  <c r="R593" i="15"/>
  <c r="L593" i="15"/>
  <c r="L597" i="15" s="1"/>
  <c r="AZ592" i="15"/>
  <c r="AY592" i="15"/>
  <c r="AX592" i="15"/>
  <c r="AW592" i="15"/>
  <c r="AV592" i="15"/>
  <c r="AL592" i="15"/>
  <c r="AK592" i="15"/>
  <c r="AJ592" i="15"/>
  <c r="AD592" i="15"/>
  <c r="AC592" i="15"/>
  <c r="AM591" i="15"/>
  <c r="AN591" i="15" s="1"/>
  <c r="AB591" i="15"/>
  <c r="Y591" i="15"/>
  <c r="U591" i="15"/>
  <c r="T591" i="15"/>
  <c r="S591" i="15"/>
  <c r="R591" i="15"/>
  <c r="L591" i="15"/>
  <c r="M591" i="15" s="1"/>
  <c r="AM590" i="15"/>
  <c r="AN590" i="15" s="1"/>
  <c r="AB590" i="15"/>
  <c r="Y590" i="15"/>
  <c r="U590" i="15"/>
  <c r="T590" i="15"/>
  <c r="S590" i="15"/>
  <c r="R590" i="15"/>
  <c r="L590" i="15"/>
  <c r="M590" i="15" s="1"/>
  <c r="AM589" i="15"/>
  <c r="AN589" i="15" s="1"/>
  <c r="AB589" i="15"/>
  <c r="Y589" i="15"/>
  <c r="U589" i="15"/>
  <c r="T589" i="15"/>
  <c r="S589" i="15"/>
  <c r="R589" i="15"/>
  <c r="L589" i="15"/>
  <c r="M589" i="15" s="1"/>
  <c r="AM588" i="15"/>
  <c r="AN588" i="15" s="1"/>
  <c r="AB588" i="15"/>
  <c r="AB592" i="15" s="1"/>
  <c r="Y588" i="15"/>
  <c r="U588" i="15"/>
  <c r="U592" i="15" s="1"/>
  <c r="T588" i="15"/>
  <c r="S588" i="15"/>
  <c r="S592" i="15" s="1"/>
  <c r="R588" i="15"/>
  <c r="L588" i="15"/>
  <c r="M588" i="15" s="1"/>
  <c r="AZ587" i="15"/>
  <c r="AZ582" i="15" s="1"/>
  <c r="AY587" i="15"/>
  <c r="AX587" i="15"/>
  <c r="AX582" i="15" s="1"/>
  <c r="AW587" i="15"/>
  <c r="AW582" i="15" s="1"/>
  <c r="AV587" i="15"/>
  <c r="AV582" i="15" s="1"/>
  <c r="AL587" i="15"/>
  <c r="AK587" i="15"/>
  <c r="AK582" i="15" s="1"/>
  <c r="AJ587" i="15"/>
  <c r="AJ582" i="15" s="1"/>
  <c r="AD587" i="15"/>
  <c r="AD582" i="15" s="1"/>
  <c r="AC587" i="15"/>
  <c r="AM586" i="15"/>
  <c r="AN586" i="15" s="1"/>
  <c r="AB586" i="15"/>
  <c r="Y586" i="15"/>
  <c r="U586" i="15"/>
  <c r="T586" i="15"/>
  <c r="S586" i="15"/>
  <c r="R586" i="15"/>
  <c r="L586" i="15"/>
  <c r="M586" i="15" s="1"/>
  <c r="AM585" i="15"/>
  <c r="AN585" i="15" s="1"/>
  <c r="AB585" i="15"/>
  <c r="Y585" i="15"/>
  <c r="U585" i="15"/>
  <c r="T585" i="15"/>
  <c r="S585" i="15"/>
  <c r="R585" i="15"/>
  <c r="L585" i="15"/>
  <c r="M585" i="15" s="1"/>
  <c r="AM584" i="15"/>
  <c r="AN584" i="15" s="1"/>
  <c r="AB584" i="15"/>
  <c r="Y584" i="15"/>
  <c r="U584" i="15"/>
  <c r="T584" i="15"/>
  <c r="S584" i="15"/>
  <c r="R584" i="15"/>
  <c r="L584" i="15"/>
  <c r="M584" i="15" s="1"/>
  <c r="AM583" i="15"/>
  <c r="AB583" i="15"/>
  <c r="Y583" i="15"/>
  <c r="Y587" i="15" s="1"/>
  <c r="U583" i="15"/>
  <c r="T583" i="15"/>
  <c r="T587" i="15" s="1"/>
  <c r="S583" i="15"/>
  <c r="R583" i="15"/>
  <c r="R587" i="15" s="1"/>
  <c r="AY582" i="15"/>
  <c r="AC582" i="15"/>
  <c r="AZ581" i="15"/>
  <c r="AY581" i="15"/>
  <c r="AX581" i="15"/>
  <c r="AW581" i="15"/>
  <c r="AV581" i="15"/>
  <c r="AU581" i="15"/>
  <c r="AL581" i="15"/>
  <c r="AK581" i="15"/>
  <c r="AJ581" i="15"/>
  <c r="AD581" i="15"/>
  <c r="AC581" i="15"/>
  <c r="AM580" i="15"/>
  <c r="AN580" i="15" s="1"/>
  <c r="AB580" i="15"/>
  <c r="Y580" i="15"/>
  <c r="U580" i="15"/>
  <c r="T580" i="15"/>
  <c r="S580" i="15"/>
  <c r="R580" i="15"/>
  <c r="L580" i="15"/>
  <c r="M580" i="15" s="1"/>
  <c r="AM579" i="15"/>
  <c r="AB579" i="15"/>
  <c r="Y579" i="15"/>
  <c r="U579" i="15"/>
  <c r="T579" i="15"/>
  <c r="S579" i="15"/>
  <c r="R579" i="15"/>
  <c r="L579" i="15"/>
  <c r="M579" i="15" s="1"/>
  <c r="AM578" i="15"/>
  <c r="AN578" i="15" s="1"/>
  <c r="AB578" i="15"/>
  <c r="Y578" i="15"/>
  <c r="U578" i="15"/>
  <c r="T578" i="15"/>
  <c r="S578" i="15"/>
  <c r="R578" i="15"/>
  <c r="L578" i="15"/>
  <c r="M578" i="15" s="1"/>
  <c r="AM577" i="15"/>
  <c r="AN577" i="15" s="1"/>
  <c r="AB577" i="15"/>
  <c r="Y577" i="15"/>
  <c r="U577" i="15"/>
  <c r="U581" i="15" s="1"/>
  <c r="T577" i="15"/>
  <c r="S577" i="15"/>
  <c r="R577" i="15"/>
  <c r="L577" i="15"/>
  <c r="M577" i="15" s="1"/>
  <c r="M581" i="15" s="1"/>
  <c r="AZ576" i="15"/>
  <c r="AY576" i="15"/>
  <c r="AX576" i="15"/>
  <c r="AW576" i="15"/>
  <c r="AV576" i="15"/>
  <c r="AU576" i="15"/>
  <c r="AL576" i="15"/>
  <c r="AK576" i="15"/>
  <c r="AJ576" i="15"/>
  <c r="AD576" i="15"/>
  <c r="AC576" i="15"/>
  <c r="AM575" i="15"/>
  <c r="AN575" i="15" s="1"/>
  <c r="AB575" i="15"/>
  <c r="Y575" i="15"/>
  <c r="U575" i="15"/>
  <c r="T575" i="15"/>
  <c r="S575" i="15"/>
  <c r="R575" i="15"/>
  <c r="L575" i="15"/>
  <c r="M575" i="15" s="1"/>
  <c r="AM574" i="15"/>
  <c r="AB574" i="15"/>
  <c r="Y574" i="15"/>
  <c r="U574" i="15"/>
  <c r="T574" i="15"/>
  <c r="S574" i="15"/>
  <c r="R574" i="15"/>
  <c r="L574" i="15"/>
  <c r="M574" i="15" s="1"/>
  <c r="AM573" i="15"/>
  <c r="AN573" i="15" s="1"/>
  <c r="AB573" i="15"/>
  <c r="Y573" i="15"/>
  <c r="U573" i="15"/>
  <c r="T573" i="15"/>
  <c r="S573" i="15"/>
  <c r="R573" i="15"/>
  <c r="L573" i="15"/>
  <c r="M573" i="15" s="1"/>
  <c r="AM572" i="15"/>
  <c r="AN572" i="15" s="1"/>
  <c r="AB572" i="15"/>
  <c r="Y572" i="15"/>
  <c r="Y576" i="15" s="1"/>
  <c r="U572" i="15"/>
  <c r="T572" i="15"/>
  <c r="S572" i="15"/>
  <c r="R572" i="15"/>
  <c r="R576" i="15" s="1"/>
  <c r="L572" i="15"/>
  <c r="L576" i="15" s="1"/>
  <c r="AZ571" i="15"/>
  <c r="AY571" i="15"/>
  <c r="AX571" i="15"/>
  <c r="AW571" i="15"/>
  <c r="AV571" i="15"/>
  <c r="AU571" i="15"/>
  <c r="AL571" i="15"/>
  <c r="AK571" i="15"/>
  <c r="AJ571" i="15"/>
  <c r="AD571" i="15"/>
  <c r="AC571" i="15"/>
  <c r="AM570" i="15"/>
  <c r="AN570" i="15" s="1"/>
  <c r="AB570" i="15"/>
  <c r="Y570" i="15"/>
  <c r="U570" i="15"/>
  <c r="T570" i="15"/>
  <c r="S570" i="15"/>
  <c r="R570" i="15"/>
  <c r="L570" i="15"/>
  <c r="M570" i="15" s="1"/>
  <c r="AM569" i="15"/>
  <c r="AN569" i="15" s="1"/>
  <c r="AB569" i="15"/>
  <c r="Y569" i="15"/>
  <c r="U569" i="15"/>
  <c r="T569" i="15"/>
  <c r="S569" i="15"/>
  <c r="R569" i="15"/>
  <c r="L569" i="15"/>
  <c r="AM568" i="15"/>
  <c r="AN568" i="15" s="1"/>
  <c r="AB568" i="15"/>
  <c r="Y568" i="15"/>
  <c r="U568" i="15"/>
  <c r="T568" i="15"/>
  <c r="S568" i="15"/>
  <c r="R568" i="15"/>
  <c r="L568" i="15"/>
  <c r="M568" i="15" s="1"/>
  <c r="AM567" i="15"/>
  <c r="AB567" i="15"/>
  <c r="Y567" i="15"/>
  <c r="U567" i="15"/>
  <c r="U571" i="15" s="1"/>
  <c r="T567" i="15"/>
  <c r="S567" i="15"/>
  <c r="S571" i="15" s="1"/>
  <c r="R567" i="15"/>
  <c r="L567" i="15"/>
  <c r="M567" i="15" s="1"/>
  <c r="AZ566" i="15"/>
  <c r="AY566" i="15"/>
  <c r="AX566" i="15"/>
  <c r="AW566" i="15"/>
  <c r="AV566" i="15"/>
  <c r="AU566" i="15"/>
  <c r="AL566" i="15"/>
  <c r="AK566" i="15"/>
  <c r="AJ566" i="15"/>
  <c r="AD566" i="15"/>
  <c r="AC566" i="15"/>
  <c r="AM565" i="15"/>
  <c r="AN565" i="15" s="1"/>
  <c r="AB565" i="15"/>
  <c r="Y565" i="15"/>
  <c r="U565" i="15"/>
  <c r="T565" i="15"/>
  <c r="S565" i="15"/>
  <c r="R565" i="15"/>
  <c r="L565" i="15"/>
  <c r="M565" i="15" s="1"/>
  <c r="AM564" i="15"/>
  <c r="AN564" i="15" s="1"/>
  <c r="AB564" i="15"/>
  <c r="Y564" i="15"/>
  <c r="U564" i="15"/>
  <c r="T564" i="15"/>
  <c r="S564" i="15"/>
  <c r="R564" i="15"/>
  <c r="L564" i="15"/>
  <c r="M564" i="15" s="1"/>
  <c r="AM563" i="15"/>
  <c r="AN563" i="15" s="1"/>
  <c r="AB563" i="15"/>
  <c r="Y563" i="15"/>
  <c r="U563" i="15"/>
  <c r="T563" i="15"/>
  <c r="S563" i="15"/>
  <c r="R563" i="15"/>
  <c r="L563" i="15"/>
  <c r="M563" i="15" s="1"/>
  <c r="AM562" i="15"/>
  <c r="AB562" i="15"/>
  <c r="Y562" i="15"/>
  <c r="U562" i="15"/>
  <c r="U566" i="15" s="1"/>
  <c r="T562" i="15"/>
  <c r="S562" i="15"/>
  <c r="S566" i="15" s="1"/>
  <c r="R562" i="15"/>
  <c r="L562" i="15"/>
  <c r="M562" i="15" s="1"/>
  <c r="AZ561" i="15"/>
  <c r="AY561" i="15"/>
  <c r="AX561" i="15"/>
  <c r="AW561" i="15"/>
  <c r="AV561" i="15"/>
  <c r="AU561" i="15"/>
  <c r="AL561" i="15"/>
  <c r="AK561" i="15"/>
  <c r="AJ561" i="15"/>
  <c r="AD561" i="15"/>
  <c r="AC561" i="15"/>
  <c r="AM560" i="15"/>
  <c r="AN560" i="15" s="1"/>
  <c r="AB560" i="15"/>
  <c r="Y560" i="15"/>
  <c r="U560" i="15"/>
  <c r="T560" i="15"/>
  <c r="S560" i="15"/>
  <c r="R560" i="15"/>
  <c r="L560" i="15"/>
  <c r="M560" i="15" s="1"/>
  <c r="AM559" i="15"/>
  <c r="AB559" i="15"/>
  <c r="Y559" i="15"/>
  <c r="U559" i="15"/>
  <c r="T559" i="15"/>
  <c r="S559" i="15"/>
  <c r="R559" i="15"/>
  <c r="L559" i="15"/>
  <c r="M559" i="15" s="1"/>
  <c r="AM558" i="15"/>
  <c r="AN558" i="15" s="1"/>
  <c r="AB558" i="15"/>
  <c r="Y558" i="15"/>
  <c r="U558" i="15"/>
  <c r="T558" i="15"/>
  <c r="S558" i="15"/>
  <c r="R558" i="15"/>
  <c r="L558" i="15"/>
  <c r="M558" i="15" s="1"/>
  <c r="AM557" i="15"/>
  <c r="AN557" i="15" s="1"/>
  <c r="AB557" i="15"/>
  <c r="Y557" i="15"/>
  <c r="Y561" i="15" s="1"/>
  <c r="U557" i="15"/>
  <c r="T557" i="15"/>
  <c r="S557" i="15"/>
  <c r="R557" i="15"/>
  <c r="R561" i="15" s="1"/>
  <c r="L557" i="15"/>
  <c r="L561" i="15" s="1"/>
  <c r="AZ556" i="15"/>
  <c r="AY556" i="15"/>
  <c r="AX556" i="15"/>
  <c r="AW556" i="15"/>
  <c r="AV556" i="15"/>
  <c r="AU556" i="15"/>
  <c r="AL556" i="15"/>
  <c r="AK556" i="15"/>
  <c r="AJ556" i="15"/>
  <c r="AD556" i="15"/>
  <c r="AC556" i="15"/>
  <c r="AM555" i="15"/>
  <c r="AN555" i="15" s="1"/>
  <c r="AB555" i="15"/>
  <c r="Y555" i="15"/>
  <c r="U555" i="15"/>
  <c r="T555" i="15"/>
  <c r="S555" i="15"/>
  <c r="R555" i="15"/>
  <c r="L555" i="15"/>
  <c r="M555" i="15" s="1"/>
  <c r="AM554" i="15"/>
  <c r="AB554" i="15"/>
  <c r="Y554" i="15"/>
  <c r="U554" i="15"/>
  <c r="T554" i="15"/>
  <c r="S554" i="15"/>
  <c r="R554" i="15"/>
  <c r="L554" i="15"/>
  <c r="AM553" i="15"/>
  <c r="AN553" i="15" s="1"/>
  <c r="AB553" i="15"/>
  <c r="Y553" i="15"/>
  <c r="U553" i="15"/>
  <c r="T553" i="15"/>
  <c r="S553" i="15"/>
  <c r="R553" i="15"/>
  <c r="L553" i="15"/>
  <c r="M553" i="15" s="1"/>
  <c r="AM552" i="15"/>
  <c r="AN552" i="15" s="1"/>
  <c r="AB552" i="15"/>
  <c r="Y552" i="15"/>
  <c r="U552" i="15"/>
  <c r="U556" i="15" s="1"/>
  <c r="T552" i="15"/>
  <c r="S552" i="15"/>
  <c r="S556" i="15" s="1"/>
  <c r="R552" i="15"/>
  <c r="L552" i="15"/>
  <c r="M552" i="15" s="1"/>
  <c r="AZ551" i="15"/>
  <c r="AY551" i="15"/>
  <c r="AX551" i="15"/>
  <c r="AW551" i="15"/>
  <c r="AV551" i="15"/>
  <c r="AU551" i="15"/>
  <c r="AL551" i="15"/>
  <c r="AK551" i="15"/>
  <c r="AJ551" i="15"/>
  <c r="AD551" i="15"/>
  <c r="AC551" i="15"/>
  <c r="AM550" i="15"/>
  <c r="AN550" i="15" s="1"/>
  <c r="AB550" i="15"/>
  <c r="Y550" i="15"/>
  <c r="U550" i="15"/>
  <c r="T550" i="15"/>
  <c r="S550" i="15"/>
  <c r="R550" i="15"/>
  <c r="L550" i="15"/>
  <c r="M550" i="15" s="1"/>
  <c r="AM549" i="15"/>
  <c r="AN549" i="15" s="1"/>
  <c r="AB549" i="15"/>
  <c r="Y549" i="15"/>
  <c r="U549" i="15"/>
  <c r="T549" i="15"/>
  <c r="S549" i="15"/>
  <c r="R549" i="15"/>
  <c r="L549" i="15"/>
  <c r="M549" i="15" s="1"/>
  <c r="AM548" i="15"/>
  <c r="AN548" i="15" s="1"/>
  <c r="AB548" i="15"/>
  <c r="Y548" i="15"/>
  <c r="U548" i="15"/>
  <c r="T548" i="15"/>
  <c r="S548" i="15"/>
  <c r="R548" i="15"/>
  <c r="L548" i="15"/>
  <c r="M548" i="15" s="1"/>
  <c r="AM547" i="15"/>
  <c r="AN547" i="15" s="1"/>
  <c r="AB547" i="15"/>
  <c r="Y547" i="15"/>
  <c r="U547" i="15"/>
  <c r="T547" i="15"/>
  <c r="S547" i="15"/>
  <c r="S551" i="15" s="1"/>
  <c r="R547" i="15"/>
  <c r="L547" i="15"/>
  <c r="M547" i="15" s="1"/>
  <c r="AZ546" i="15"/>
  <c r="AY546" i="15"/>
  <c r="AX546" i="15"/>
  <c r="AW546" i="15"/>
  <c r="AV546" i="15"/>
  <c r="AU546" i="15"/>
  <c r="AL546" i="15"/>
  <c r="AK546" i="15"/>
  <c r="AJ546" i="15"/>
  <c r="AD546" i="15"/>
  <c r="AC546" i="15"/>
  <c r="AM545" i="15"/>
  <c r="AN545" i="15" s="1"/>
  <c r="AB545" i="15"/>
  <c r="Y545" i="15"/>
  <c r="U545" i="15"/>
  <c r="T545" i="15"/>
  <c r="S545" i="15"/>
  <c r="R545" i="15"/>
  <c r="L545" i="15"/>
  <c r="M545" i="15" s="1"/>
  <c r="AM544" i="15"/>
  <c r="AN544" i="15" s="1"/>
  <c r="AB544" i="15"/>
  <c r="Y544" i="15"/>
  <c r="U544" i="15"/>
  <c r="T544" i="15"/>
  <c r="S544" i="15"/>
  <c r="R544" i="15"/>
  <c r="L544" i="15"/>
  <c r="AM543" i="15"/>
  <c r="AN543" i="15" s="1"/>
  <c r="AB543" i="15"/>
  <c r="Y543" i="15"/>
  <c r="U543" i="15"/>
  <c r="T543" i="15"/>
  <c r="S543" i="15"/>
  <c r="R543" i="15"/>
  <c r="L543" i="15"/>
  <c r="AM542" i="15"/>
  <c r="AN542" i="15" s="1"/>
  <c r="AB542" i="15"/>
  <c r="Y542" i="15"/>
  <c r="Y546" i="15" s="1"/>
  <c r="U542" i="15"/>
  <c r="U546" i="15" s="1"/>
  <c r="T542" i="15"/>
  <c r="S542" i="15"/>
  <c r="R542" i="15"/>
  <c r="R546" i="15" s="1"/>
  <c r="L542" i="15"/>
  <c r="M542" i="15" s="1"/>
  <c r="AZ541" i="15"/>
  <c r="AY541" i="15"/>
  <c r="AX541" i="15"/>
  <c r="AW541" i="15"/>
  <c r="AV541" i="15"/>
  <c r="AU541" i="15"/>
  <c r="AL541" i="15"/>
  <c r="AK541" i="15"/>
  <c r="AJ541" i="15"/>
  <c r="AD541" i="15"/>
  <c r="AC541" i="15"/>
  <c r="AM540" i="15"/>
  <c r="AB540" i="15"/>
  <c r="Y540" i="15"/>
  <c r="U540" i="15"/>
  <c r="T540" i="15"/>
  <c r="S540" i="15"/>
  <c r="R540" i="15"/>
  <c r="L540" i="15"/>
  <c r="M540" i="15" s="1"/>
  <c r="AM539" i="15"/>
  <c r="AB539" i="15"/>
  <c r="Y539" i="15"/>
  <c r="U539" i="15"/>
  <c r="T539" i="15"/>
  <c r="S539" i="15"/>
  <c r="R539" i="15"/>
  <c r="L539" i="15"/>
  <c r="M539" i="15" s="1"/>
  <c r="AM538" i="15"/>
  <c r="AN538" i="15" s="1"/>
  <c r="AB538" i="15"/>
  <c r="Y538" i="15"/>
  <c r="U538" i="15"/>
  <c r="T538" i="15"/>
  <c r="S538" i="15"/>
  <c r="R538" i="15"/>
  <c r="L538" i="15"/>
  <c r="M538" i="15" s="1"/>
  <c r="AM537" i="15"/>
  <c r="AB537" i="15"/>
  <c r="Y537" i="15"/>
  <c r="U537" i="15"/>
  <c r="U541" i="15" s="1"/>
  <c r="T537" i="15"/>
  <c r="S537" i="15"/>
  <c r="R537" i="15"/>
  <c r="L537" i="15"/>
  <c r="M537" i="15" s="1"/>
  <c r="M541" i="15" s="1"/>
  <c r="AZ536" i="15"/>
  <c r="AY536" i="15"/>
  <c r="AX536" i="15"/>
  <c r="AW536" i="15"/>
  <c r="AV536" i="15"/>
  <c r="AU536" i="15"/>
  <c r="AL536" i="15"/>
  <c r="AK536" i="15"/>
  <c r="AJ536" i="15"/>
  <c r="AD536" i="15"/>
  <c r="AC536" i="15"/>
  <c r="AM535" i="15"/>
  <c r="AN535" i="15" s="1"/>
  <c r="AB535" i="15"/>
  <c r="Y535" i="15"/>
  <c r="U535" i="15"/>
  <c r="T535" i="15"/>
  <c r="S535" i="15"/>
  <c r="R535" i="15"/>
  <c r="L535" i="15"/>
  <c r="M535" i="15" s="1"/>
  <c r="AM534" i="15"/>
  <c r="AN534" i="15" s="1"/>
  <c r="AB534" i="15"/>
  <c r="Y534" i="15"/>
  <c r="U534" i="15"/>
  <c r="T534" i="15"/>
  <c r="S534" i="15"/>
  <c r="R534" i="15"/>
  <c r="L534" i="15"/>
  <c r="M534" i="15" s="1"/>
  <c r="AM533" i="15"/>
  <c r="AN533" i="15" s="1"/>
  <c r="AB533" i="15"/>
  <c r="Y533" i="15"/>
  <c r="U533" i="15"/>
  <c r="T533" i="15"/>
  <c r="S533" i="15"/>
  <c r="R533" i="15"/>
  <c r="L533" i="15"/>
  <c r="AM532" i="15"/>
  <c r="AN532" i="15" s="1"/>
  <c r="AB532" i="15"/>
  <c r="Y532" i="15"/>
  <c r="U532" i="15"/>
  <c r="U536" i="15" s="1"/>
  <c r="T532" i="15"/>
  <c r="S532" i="15"/>
  <c r="R532" i="15"/>
  <c r="L532" i="15"/>
  <c r="M532" i="15" s="1"/>
  <c r="AZ531" i="15"/>
  <c r="AY531" i="15"/>
  <c r="AX531" i="15"/>
  <c r="AW531" i="15"/>
  <c r="AV531" i="15"/>
  <c r="AU531" i="15"/>
  <c r="AL531" i="15"/>
  <c r="AK531" i="15"/>
  <c r="AJ531" i="15"/>
  <c r="AD531" i="15"/>
  <c r="AC531" i="15"/>
  <c r="AM530" i="15"/>
  <c r="AB530" i="15"/>
  <c r="Y530" i="15"/>
  <c r="U530" i="15"/>
  <c r="T530" i="15"/>
  <c r="S530" i="15"/>
  <c r="R530" i="15"/>
  <c r="L530" i="15"/>
  <c r="M530" i="15" s="1"/>
  <c r="AM529" i="15"/>
  <c r="AN529" i="15" s="1"/>
  <c r="AB529" i="15"/>
  <c r="Y529" i="15"/>
  <c r="U529" i="15"/>
  <c r="T529" i="15"/>
  <c r="S529" i="15"/>
  <c r="R529" i="15"/>
  <c r="L529" i="15"/>
  <c r="AM528" i="15"/>
  <c r="AN528" i="15" s="1"/>
  <c r="AB528" i="15"/>
  <c r="Y528" i="15"/>
  <c r="U528" i="15"/>
  <c r="T528" i="15"/>
  <c r="S528" i="15"/>
  <c r="R528" i="15"/>
  <c r="L528" i="15"/>
  <c r="M528" i="15" s="1"/>
  <c r="AM527" i="15"/>
  <c r="AN527" i="15" s="1"/>
  <c r="AB527" i="15"/>
  <c r="Y527" i="15"/>
  <c r="U527" i="15"/>
  <c r="U531" i="15" s="1"/>
  <c r="T527" i="15"/>
  <c r="S527" i="15"/>
  <c r="S531" i="15" s="1"/>
  <c r="R527" i="15"/>
  <c r="L527" i="15"/>
  <c r="L531" i="15" s="1"/>
  <c r="AZ526" i="15"/>
  <c r="AY526" i="15"/>
  <c r="AX526" i="15"/>
  <c r="AW526" i="15"/>
  <c r="AV526" i="15"/>
  <c r="AU526" i="15"/>
  <c r="AL526" i="15"/>
  <c r="AK526" i="15"/>
  <c r="AJ526" i="15"/>
  <c r="AD526" i="15"/>
  <c r="AC526" i="15"/>
  <c r="AM525" i="15"/>
  <c r="AN525" i="15" s="1"/>
  <c r="AB525" i="15"/>
  <c r="Y525" i="15"/>
  <c r="U525" i="15"/>
  <c r="T525" i="15"/>
  <c r="S525" i="15"/>
  <c r="R525" i="15"/>
  <c r="L525" i="15"/>
  <c r="M525" i="15" s="1"/>
  <c r="AM524" i="15"/>
  <c r="AN524" i="15" s="1"/>
  <c r="AB524" i="15"/>
  <c r="Y524" i="15"/>
  <c r="U524" i="15"/>
  <c r="T524" i="15"/>
  <c r="S524" i="15"/>
  <c r="R524" i="15"/>
  <c r="L524" i="15"/>
  <c r="M524" i="15" s="1"/>
  <c r="AM523" i="15"/>
  <c r="AN523" i="15" s="1"/>
  <c r="AB523" i="15"/>
  <c r="Y523" i="15"/>
  <c r="U523" i="15"/>
  <c r="T523" i="15"/>
  <c r="S523" i="15"/>
  <c r="R523" i="15"/>
  <c r="L523" i="15"/>
  <c r="AM522" i="15"/>
  <c r="AN522" i="15" s="1"/>
  <c r="AB522" i="15"/>
  <c r="Y522" i="15"/>
  <c r="U522" i="15"/>
  <c r="U526" i="15" s="1"/>
  <c r="T522" i="15"/>
  <c r="S522" i="15"/>
  <c r="R522" i="15"/>
  <c r="L522" i="15"/>
  <c r="L526" i="15" s="1"/>
  <c r="AZ521" i="15"/>
  <c r="AY521" i="15"/>
  <c r="AX521" i="15"/>
  <c r="AW521" i="15"/>
  <c r="AV521" i="15"/>
  <c r="AU521" i="15"/>
  <c r="AL521" i="15"/>
  <c r="AK521" i="15"/>
  <c r="AJ521" i="15"/>
  <c r="AD521" i="15"/>
  <c r="AC521" i="15"/>
  <c r="AM520" i="15"/>
  <c r="AB520" i="15"/>
  <c r="Y520" i="15"/>
  <c r="U520" i="15"/>
  <c r="T520" i="15"/>
  <c r="S520" i="15"/>
  <c r="R520" i="15"/>
  <c r="L520" i="15"/>
  <c r="M520" i="15" s="1"/>
  <c r="AM519" i="15"/>
  <c r="AN519" i="15" s="1"/>
  <c r="AB519" i="15"/>
  <c r="Y519" i="15"/>
  <c r="U519" i="15"/>
  <c r="T519" i="15"/>
  <c r="S519" i="15"/>
  <c r="R519" i="15"/>
  <c r="L519" i="15"/>
  <c r="M519" i="15" s="1"/>
  <c r="AM518" i="15"/>
  <c r="AN518" i="15" s="1"/>
  <c r="AB518" i="15"/>
  <c r="Y518" i="15"/>
  <c r="U518" i="15"/>
  <c r="T518" i="15"/>
  <c r="S518" i="15"/>
  <c r="R518" i="15"/>
  <c r="L518" i="15"/>
  <c r="M518" i="15" s="1"/>
  <c r="AM517" i="15"/>
  <c r="AN517" i="15" s="1"/>
  <c r="AB517" i="15"/>
  <c r="Y517" i="15"/>
  <c r="U517" i="15"/>
  <c r="T517" i="15"/>
  <c r="S517" i="15"/>
  <c r="R517" i="15"/>
  <c r="L517" i="15"/>
  <c r="M517" i="15" s="1"/>
  <c r="AZ516" i="15"/>
  <c r="AY516" i="15"/>
  <c r="AX516" i="15"/>
  <c r="AW516" i="15"/>
  <c r="AV516" i="15"/>
  <c r="AU516" i="15"/>
  <c r="AL516" i="15"/>
  <c r="AK516" i="15"/>
  <c r="AJ516" i="15"/>
  <c r="AD516" i="15"/>
  <c r="AC516" i="15"/>
  <c r="AM515" i="15"/>
  <c r="AN515" i="15" s="1"/>
  <c r="AB515" i="15"/>
  <c r="Y515" i="15"/>
  <c r="U515" i="15"/>
  <c r="T515" i="15"/>
  <c r="S515" i="15"/>
  <c r="R515" i="15"/>
  <c r="L515" i="15"/>
  <c r="M515" i="15" s="1"/>
  <c r="AM514" i="15"/>
  <c r="AN514" i="15" s="1"/>
  <c r="AB514" i="15"/>
  <c r="Y514" i="15"/>
  <c r="U514" i="15"/>
  <c r="T514" i="15"/>
  <c r="S514" i="15"/>
  <c r="R514" i="15"/>
  <c r="L514" i="15"/>
  <c r="M514" i="15" s="1"/>
  <c r="AM513" i="15"/>
  <c r="AB513" i="15"/>
  <c r="Y513" i="15"/>
  <c r="U513" i="15"/>
  <c r="T513" i="15"/>
  <c r="S513" i="15"/>
  <c r="R513" i="15"/>
  <c r="L513" i="15"/>
  <c r="M513" i="15" s="1"/>
  <c r="AM512" i="15"/>
  <c r="AN512" i="15" s="1"/>
  <c r="AB512" i="15"/>
  <c r="Y512" i="15"/>
  <c r="U512" i="15"/>
  <c r="T512" i="15"/>
  <c r="S512" i="15"/>
  <c r="R512" i="15"/>
  <c r="L512" i="15"/>
  <c r="M512" i="15" s="1"/>
  <c r="AZ511" i="15"/>
  <c r="AY511" i="15"/>
  <c r="AX511" i="15"/>
  <c r="AW511" i="15"/>
  <c r="AV511" i="15"/>
  <c r="AU511" i="15"/>
  <c r="AL511" i="15"/>
  <c r="AK511" i="15"/>
  <c r="AJ511" i="15"/>
  <c r="AD511" i="15"/>
  <c r="AC511" i="15"/>
  <c r="AM510" i="15"/>
  <c r="AB510" i="15"/>
  <c r="Y510" i="15"/>
  <c r="U510" i="15"/>
  <c r="T510" i="15"/>
  <c r="S510" i="15"/>
  <c r="R510" i="15"/>
  <c r="L510" i="15"/>
  <c r="M510" i="15" s="1"/>
  <c r="AM509" i="15"/>
  <c r="AN509" i="15" s="1"/>
  <c r="AB509" i="15"/>
  <c r="Y509" i="15"/>
  <c r="U509" i="15"/>
  <c r="T509" i="15"/>
  <c r="S509" i="15"/>
  <c r="R509" i="15"/>
  <c r="L509" i="15"/>
  <c r="M509" i="15" s="1"/>
  <c r="AM508" i="15"/>
  <c r="AN508" i="15" s="1"/>
  <c r="AB508" i="15"/>
  <c r="Y508" i="15"/>
  <c r="U508" i="15"/>
  <c r="T508" i="15"/>
  <c r="S508" i="15"/>
  <c r="R508" i="15"/>
  <c r="L508" i="15"/>
  <c r="M508" i="15" s="1"/>
  <c r="AM507" i="15"/>
  <c r="AN507" i="15" s="1"/>
  <c r="AB507" i="15"/>
  <c r="AB511" i="15" s="1"/>
  <c r="Y507" i="15"/>
  <c r="U507" i="15"/>
  <c r="T507" i="15"/>
  <c r="S507" i="15"/>
  <c r="S511" i="15" s="1"/>
  <c r="R507" i="15"/>
  <c r="L507" i="15"/>
  <c r="M507" i="15" s="1"/>
  <c r="AZ505" i="15"/>
  <c r="AY505" i="15"/>
  <c r="AX505" i="15"/>
  <c r="AW505" i="15"/>
  <c r="AV505" i="15"/>
  <c r="AU505" i="15"/>
  <c r="AL505" i="15"/>
  <c r="AK505" i="15"/>
  <c r="AJ505" i="15"/>
  <c r="AD505" i="15"/>
  <c r="AC505" i="15"/>
  <c r="AM504" i="15"/>
  <c r="AN504" i="15" s="1"/>
  <c r="AS504" i="15" s="1"/>
  <c r="AB504" i="15"/>
  <c r="Y504" i="15"/>
  <c r="U504" i="15"/>
  <c r="T504" i="15"/>
  <c r="S504" i="15"/>
  <c r="R504" i="15"/>
  <c r="L504" i="15"/>
  <c r="AM503" i="15"/>
  <c r="AN503" i="15" s="1"/>
  <c r="AB503" i="15"/>
  <c r="Y503" i="15"/>
  <c r="U503" i="15"/>
  <c r="T503" i="15"/>
  <c r="S503" i="15"/>
  <c r="R503" i="15"/>
  <c r="L503" i="15"/>
  <c r="M503" i="15" s="1"/>
  <c r="AM502" i="15"/>
  <c r="AB502" i="15"/>
  <c r="Y502" i="15"/>
  <c r="U502" i="15"/>
  <c r="T502" i="15"/>
  <c r="S502" i="15"/>
  <c r="R502" i="15"/>
  <c r="L502" i="15"/>
  <c r="M502" i="15" s="1"/>
  <c r="AM501" i="15"/>
  <c r="AN501" i="15" s="1"/>
  <c r="AB501" i="15"/>
  <c r="Y501" i="15"/>
  <c r="Y505" i="15" s="1"/>
  <c r="U501" i="15"/>
  <c r="T501" i="15"/>
  <c r="T505" i="15" s="1"/>
  <c r="S501" i="15"/>
  <c r="R501" i="15"/>
  <c r="R505" i="15" s="1"/>
  <c r="L501" i="15"/>
  <c r="AZ500" i="15"/>
  <c r="AY500" i="15"/>
  <c r="AX500" i="15"/>
  <c r="AW500" i="15"/>
  <c r="AV500" i="15"/>
  <c r="AU500" i="15"/>
  <c r="AL500" i="15"/>
  <c r="AK500" i="15"/>
  <c r="AJ500" i="15"/>
  <c r="AD500" i="15"/>
  <c r="AC500" i="15"/>
  <c r="AM499" i="15"/>
  <c r="AB499" i="15"/>
  <c r="Y499" i="15"/>
  <c r="U499" i="15"/>
  <c r="T499" i="15"/>
  <c r="S499" i="15"/>
  <c r="R499" i="15"/>
  <c r="L499" i="15"/>
  <c r="M499" i="15" s="1"/>
  <c r="AM498" i="15"/>
  <c r="AN498" i="15" s="1"/>
  <c r="AB498" i="15"/>
  <c r="Y498" i="15"/>
  <c r="U498" i="15"/>
  <c r="T498" i="15"/>
  <c r="S498" i="15"/>
  <c r="R498" i="15"/>
  <c r="L498" i="15"/>
  <c r="M498" i="15" s="1"/>
  <c r="AM497" i="15"/>
  <c r="AN497" i="15" s="1"/>
  <c r="AB497" i="15"/>
  <c r="Y497" i="15"/>
  <c r="U497" i="15"/>
  <c r="T497" i="15"/>
  <c r="S497" i="15"/>
  <c r="R497" i="15"/>
  <c r="L497" i="15"/>
  <c r="M497" i="15" s="1"/>
  <c r="AM496" i="15"/>
  <c r="AN496" i="15" s="1"/>
  <c r="AB496" i="15"/>
  <c r="Y496" i="15"/>
  <c r="U496" i="15"/>
  <c r="T496" i="15"/>
  <c r="S496" i="15"/>
  <c r="R496" i="15"/>
  <c r="L496" i="15"/>
  <c r="L500" i="15" s="1"/>
  <c r="AZ495" i="15"/>
  <c r="AY495" i="15"/>
  <c r="AX495" i="15"/>
  <c r="AW495" i="15"/>
  <c r="AV495" i="15"/>
  <c r="AU495" i="15"/>
  <c r="AL495" i="15"/>
  <c r="AK495" i="15"/>
  <c r="AJ495" i="15"/>
  <c r="AD495" i="15"/>
  <c r="AC495" i="15"/>
  <c r="AM494" i="15"/>
  <c r="AN494" i="15" s="1"/>
  <c r="AB494" i="15"/>
  <c r="Y494" i="15"/>
  <c r="U494" i="15"/>
  <c r="T494" i="15"/>
  <c r="S494" i="15"/>
  <c r="R494" i="15"/>
  <c r="L494" i="15"/>
  <c r="M494" i="15" s="1"/>
  <c r="AM493" i="15"/>
  <c r="AN493" i="15" s="1"/>
  <c r="AB493" i="15"/>
  <c r="Y493" i="15"/>
  <c r="U493" i="15"/>
  <c r="T493" i="15"/>
  <c r="S493" i="15"/>
  <c r="R493" i="15"/>
  <c r="L493" i="15"/>
  <c r="M493" i="15" s="1"/>
  <c r="AM492" i="15"/>
  <c r="AN492" i="15" s="1"/>
  <c r="AB492" i="15"/>
  <c r="Y492" i="15"/>
  <c r="U492" i="15"/>
  <c r="T492" i="15"/>
  <c r="S492" i="15"/>
  <c r="R492" i="15"/>
  <c r="L492" i="15"/>
  <c r="M492" i="15" s="1"/>
  <c r="AM491" i="15"/>
  <c r="AN491" i="15" s="1"/>
  <c r="AB491" i="15"/>
  <c r="Y491" i="15"/>
  <c r="U491" i="15"/>
  <c r="T491" i="15"/>
  <c r="S491" i="15"/>
  <c r="R491" i="15"/>
  <c r="L491" i="15"/>
  <c r="M491" i="15" s="1"/>
  <c r="AZ490" i="15"/>
  <c r="AY490" i="15"/>
  <c r="AX490" i="15"/>
  <c r="AW490" i="15"/>
  <c r="AV490" i="15"/>
  <c r="AU490" i="15"/>
  <c r="AL490" i="15"/>
  <c r="AK490" i="15"/>
  <c r="AJ490" i="15"/>
  <c r="AD490" i="15"/>
  <c r="AC490" i="15"/>
  <c r="AM489" i="15"/>
  <c r="AB489" i="15"/>
  <c r="Y489" i="15"/>
  <c r="U489" i="15"/>
  <c r="T489" i="15"/>
  <c r="S489" i="15"/>
  <c r="R489" i="15"/>
  <c r="L489" i="15"/>
  <c r="M489" i="15" s="1"/>
  <c r="AM488" i="15"/>
  <c r="AN488" i="15" s="1"/>
  <c r="AB488" i="15"/>
  <c r="Y488" i="15"/>
  <c r="U488" i="15"/>
  <c r="T488" i="15"/>
  <c r="S488" i="15"/>
  <c r="R488" i="15"/>
  <c r="L488" i="15"/>
  <c r="M488" i="15" s="1"/>
  <c r="AM487" i="15"/>
  <c r="AN487" i="15" s="1"/>
  <c r="AB487" i="15"/>
  <c r="Y487" i="15"/>
  <c r="U487" i="15"/>
  <c r="T487" i="15"/>
  <c r="S487" i="15"/>
  <c r="R487" i="15"/>
  <c r="L487" i="15"/>
  <c r="M487" i="15" s="1"/>
  <c r="AM486" i="15"/>
  <c r="AN486" i="15" s="1"/>
  <c r="AB486" i="15"/>
  <c r="Y486" i="15"/>
  <c r="U486" i="15"/>
  <c r="T486" i="15"/>
  <c r="S486" i="15"/>
  <c r="R486" i="15"/>
  <c r="L486" i="15"/>
  <c r="M486" i="15" s="1"/>
  <c r="AZ485" i="15"/>
  <c r="AY485" i="15"/>
  <c r="AX485" i="15"/>
  <c r="AW485" i="15"/>
  <c r="AV485" i="15"/>
  <c r="AU485" i="15"/>
  <c r="AL485" i="15"/>
  <c r="AK485" i="15"/>
  <c r="AJ485" i="15"/>
  <c r="AD485" i="15"/>
  <c r="AC485" i="15"/>
  <c r="AM484" i="15"/>
  <c r="AN484" i="15" s="1"/>
  <c r="AB484" i="15"/>
  <c r="Y484" i="15"/>
  <c r="U484" i="15"/>
  <c r="T484" i="15"/>
  <c r="S484" i="15"/>
  <c r="R484" i="15"/>
  <c r="L484" i="15"/>
  <c r="M484" i="15" s="1"/>
  <c r="AM483" i="15"/>
  <c r="AB483" i="15"/>
  <c r="Y483" i="15"/>
  <c r="U483" i="15"/>
  <c r="T483" i="15"/>
  <c r="S483" i="15"/>
  <c r="R483" i="15"/>
  <c r="L483" i="15"/>
  <c r="M483" i="15" s="1"/>
  <c r="AM482" i="15"/>
  <c r="AN482" i="15" s="1"/>
  <c r="AB482" i="15"/>
  <c r="Y482" i="15"/>
  <c r="U482" i="15"/>
  <c r="T482" i="15"/>
  <c r="S482" i="15"/>
  <c r="R482" i="15"/>
  <c r="L482" i="15"/>
  <c r="M482" i="15" s="1"/>
  <c r="AM481" i="15"/>
  <c r="AB481" i="15"/>
  <c r="Y481" i="15"/>
  <c r="U481" i="15"/>
  <c r="T481" i="15"/>
  <c r="S481" i="15"/>
  <c r="R481" i="15"/>
  <c r="L481" i="15"/>
  <c r="M481" i="15" s="1"/>
  <c r="AZ480" i="15"/>
  <c r="AY480" i="15"/>
  <c r="AX480" i="15"/>
  <c r="AW480" i="15"/>
  <c r="AV480" i="15"/>
  <c r="AS478" i="15"/>
  <c r="AZ475" i="15"/>
  <c r="AY475" i="15"/>
  <c r="AX475" i="15"/>
  <c r="AW475" i="15"/>
  <c r="AV475" i="15"/>
  <c r="AL475" i="15"/>
  <c r="AK475" i="15"/>
  <c r="AJ475" i="15"/>
  <c r="AD475" i="15"/>
  <c r="AC475" i="15"/>
  <c r="AM474" i="15"/>
  <c r="AN474" i="15" s="1"/>
  <c r="AB474" i="15"/>
  <c r="Y474" i="15"/>
  <c r="U474" i="15"/>
  <c r="T474" i="15"/>
  <c r="S474" i="15"/>
  <c r="R474" i="15"/>
  <c r="L474" i="15"/>
  <c r="M474" i="15" s="1"/>
  <c r="AM473" i="15"/>
  <c r="AN473" i="15" s="1"/>
  <c r="AB473" i="15"/>
  <c r="Y473" i="15"/>
  <c r="U473" i="15"/>
  <c r="T473" i="15"/>
  <c r="S473" i="15"/>
  <c r="R473" i="15"/>
  <c r="AM472" i="15"/>
  <c r="AB472" i="15"/>
  <c r="Y472" i="15"/>
  <c r="U472" i="15"/>
  <c r="T472" i="15"/>
  <c r="S472" i="15"/>
  <c r="R472" i="15"/>
  <c r="AM471" i="15"/>
  <c r="AN471" i="15" s="1"/>
  <c r="AB471" i="15"/>
  <c r="Y471" i="15"/>
  <c r="U471" i="15"/>
  <c r="T471" i="15"/>
  <c r="S471" i="15"/>
  <c r="R471" i="15"/>
  <c r="L475" i="15"/>
  <c r="AZ470" i="15"/>
  <c r="AY470" i="15"/>
  <c r="AX470" i="15"/>
  <c r="AW470" i="15"/>
  <c r="AV470" i="15"/>
  <c r="AU470" i="15"/>
  <c r="AL470" i="15"/>
  <c r="AK470" i="15"/>
  <c r="AJ470" i="15"/>
  <c r="AD470" i="15"/>
  <c r="AC470" i="15"/>
  <c r="AM469" i="15"/>
  <c r="AN469" i="15" s="1"/>
  <c r="AB469" i="15"/>
  <c r="Y469" i="15"/>
  <c r="U469" i="15"/>
  <c r="T469" i="15"/>
  <c r="S469" i="15"/>
  <c r="R469" i="15"/>
  <c r="L469" i="15"/>
  <c r="M469" i="15" s="1"/>
  <c r="AM468" i="15"/>
  <c r="AN468" i="15" s="1"/>
  <c r="AS468" i="15" s="1"/>
  <c r="AB468" i="15"/>
  <c r="Y468" i="15"/>
  <c r="U468" i="15"/>
  <c r="T468" i="15"/>
  <c r="S468" i="15"/>
  <c r="R468" i="15"/>
  <c r="L468" i="15"/>
  <c r="AM467" i="15"/>
  <c r="AN467" i="15" s="1"/>
  <c r="AB467" i="15"/>
  <c r="Y467" i="15"/>
  <c r="U467" i="15"/>
  <c r="T467" i="15"/>
  <c r="S467" i="15"/>
  <c r="R467" i="15"/>
  <c r="L467" i="15"/>
  <c r="M467" i="15" s="1"/>
  <c r="AM466" i="15"/>
  <c r="AB466" i="15"/>
  <c r="Y466" i="15"/>
  <c r="U466" i="15"/>
  <c r="T466" i="15"/>
  <c r="T470" i="15" s="1"/>
  <c r="S466" i="15"/>
  <c r="R466" i="15"/>
  <c r="L466" i="15"/>
  <c r="AZ465" i="15"/>
  <c r="AY465" i="15"/>
  <c r="AX465" i="15"/>
  <c r="AW465" i="15"/>
  <c r="AV465" i="15"/>
  <c r="AU465" i="15"/>
  <c r="AL465" i="15"/>
  <c r="AK465" i="15"/>
  <c r="AJ465" i="15"/>
  <c r="AD465" i="15"/>
  <c r="AC465" i="15"/>
  <c r="AM464" i="15"/>
  <c r="AN464" i="15" s="1"/>
  <c r="AB464" i="15"/>
  <c r="Y464" i="15"/>
  <c r="U464" i="15"/>
  <c r="T464" i="15"/>
  <c r="S464" i="15"/>
  <c r="R464" i="15"/>
  <c r="L464" i="15"/>
  <c r="M464" i="15" s="1"/>
  <c r="AM463" i="15"/>
  <c r="AN463" i="15" s="1"/>
  <c r="AB463" i="15"/>
  <c r="Y463" i="15"/>
  <c r="U463" i="15"/>
  <c r="T463" i="15"/>
  <c r="S463" i="15"/>
  <c r="R463" i="15"/>
  <c r="L463" i="15"/>
  <c r="M463" i="15" s="1"/>
  <c r="AM462" i="15"/>
  <c r="AN462" i="15" s="1"/>
  <c r="AB462" i="15"/>
  <c r="Y462" i="15"/>
  <c r="U462" i="15"/>
  <c r="T462" i="15"/>
  <c r="S462" i="15"/>
  <c r="R462" i="15"/>
  <c r="L462" i="15"/>
  <c r="M462" i="15" s="1"/>
  <c r="AM461" i="15"/>
  <c r="AB461" i="15"/>
  <c r="Y461" i="15"/>
  <c r="U461" i="15"/>
  <c r="T461" i="15"/>
  <c r="T465" i="15" s="1"/>
  <c r="S461" i="15"/>
  <c r="R461" i="15"/>
  <c r="L461" i="15"/>
  <c r="M461" i="15" s="1"/>
  <c r="AZ460" i="15"/>
  <c r="AY460" i="15"/>
  <c r="AX460" i="15"/>
  <c r="AW460" i="15"/>
  <c r="AV460" i="15"/>
  <c r="AU460" i="15"/>
  <c r="AL460" i="15"/>
  <c r="AK460" i="15"/>
  <c r="AJ460" i="15"/>
  <c r="AD460" i="15"/>
  <c r="AC460" i="15"/>
  <c r="AM459" i="15"/>
  <c r="AN459" i="15" s="1"/>
  <c r="AB459" i="15"/>
  <c r="Y459" i="15"/>
  <c r="U459" i="15"/>
  <c r="T459" i="15"/>
  <c r="S459" i="15"/>
  <c r="R459" i="15"/>
  <c r="L459" i="15"/>
  <c r="AM458" i="15"/>
  <c r="AN458" i="15" s="1"/>
  <c r="AB458" i="15"/>
  <c r="Y458" i="15"/>
  <c r="U458" i="15"/>
  <c r="T458" i="15"/>
  <c r="S458" i="15"/>
  <c r="R458" i="15"/>
  <c r="L458" i="15"/>
  <c r="M458" i="15" s="1"/>
  <c r="AM457" i="15"/>
  <c r="AN457" i="15" s="1"/>
  <c r="AB457" i="15"/>
  <c r="Y457" i="15"/>
  <c r="U457" i="15"/>
  <c r="T457" i="15"/>
  <c r="S457" i="15"/>
  <c r="R457" i="15"/>
  <c r="L457" i="15"/>
  <c r="M457" i="15" s="1"/>
  <c r="AM456" i="15"/>
  <c r="AB456" i="15"/>
  <c r="Y456" i="15"/>
  <c r="Y460" i="15" s="1"/>
  <c r="U456" i="15"/>
  <c r="T456" i="15"/>
  <c r="S456" i="15"/>
  <c r="R456" i="15"/>
  <c r="R460" i="15" s="1"/>
  <c r="L456" i="15"/>
  <c r="M456" i="15" s="1"/>
  <c r="AZ455" i="15"/>
  <c r="AY455" i="15"/>
  <c r="AX455" i="15"/>
  <c r="AW455" i="15"/>
  <c r="AV455" i="15"/>
  <c r="AU455" i="15"/>
  <c r="AL455" i="15"/>
  <c r="AK455" i="15"/>
  <c r="AJ455" i="15"/>
  <c r="AD455" i="15"/>
  <c r="AC455" i="15"/>
  <c r="AM454" i="15"/>
  <c r="AN454" i="15" s="1"/>
  <c r="AB454" i="15"/>
  <c r="Y454" i="15"/>
  <c r="U454" i="15"/>
  <c r="T454" i="15"/>
  <c r="S454" i="15"/>
  <c r="R454" i="15"/>
  <c r="L454" i="15"/>
  <c r="M454" i="15" s="1"/>
  <c r="AM453" i="15"/>
  <c r="AN453" i="15" s="1"/>
  <c r="AB453" i="15"/>
  <c r="Y453" i="15"/>
  <c r="U453" i="15"/>
  <c r="T453" i="15"/>
  <c r="S453" i="15"/>
  <c r="R453" i="15"/>
  <c r="L453" i="15"/>
  <c r="M453" i="15" s="1"/>
  <c r="AM452" i="15"/>
  <c r="AN452" i="15" s="1"/>
  <c r="AB452" i="15"/>
  <c r="Y452" i="15"/>
  <c r="U452" i="15"/>
  <c r="T452" i="15"/>
  <c r="S452" i="15"/>
  <c r="R452" i="15"/>
  <c r="L452" i="15"/>
  <c r="M452" i="15" s="1"/>
  <c r="AM451" i="15"/>
  <c r="AB451" i="15"/>
  <c r="Y451" i="15"/>
  <c r="U451" i="15"/>
  <c r="T451" i="15"/>
  <c r="S451" i="15"/>
  <c r="R451" i="15"/>
  <c r="L451" i="15"/>
  <c r="M451" i="15" s="1"/>
  <c r="AZ450" i="15"/>
  <c r="AY450" i="15"/>
  <c r="AX450" i="15"/>
  <c r="AW450" i="15"/>
  <c r="AV450" i="15"/>
  <c r="AZ445" i="15"/>
  <c r="AY445" i="15"/>
  <c r="AX445" i="15"/>
  <c r="AW445" i="15"/>
  <c r="AV445" i="15"/>
  <c r="AU445" i="15"/>
  <c r="AL445" i="15"/>
  <c r="AK445" i="15"/>
  <c r="AJ445" i="15"/>
  <c r="AD445" i="15"/>
  <c r="AC445" i="15"/>
  <c r="AM444" i="15"/>
  <c r="AN444" i="15" s="1"/>
  <c r="AB444" i="15"/>
  <c r="Y444" i="15"/>
  <c r="U444" i="15"/>
  <c r="T444" i="15"/>
  <c r="S444" i="15"/>
  <c r="R444" i="15"/>
  <c r="L444" i="15"/>
  <c r="M444" i="15" s="1"/>
  <c r="AM443" i="15"/>
  <c r="AN443" i="15" s="1"/>
  <c r="AB443" i="15"/>
  <c r="Y443" i="15"/>
  <c r="U443" i="15"/>
  <c r="T443" i="15"/>
  <c r="S443" i="15"/>
  <c r="R443" i="15"/>
  <c r="L443" i="15"/>
  <c r="M443" i="15" s="1"/>
  <c r="AM442" i="15"/>
  <c r="AN442" i="15" s="1"/>
  <c r="AB442" i="15"/>
  <c r="Y442" i="15"/>
  <c r="U442" i="15"/>
  <c r="T442" i="15"/>
  <c r="S442" i="15"/>
  <c r="R442" i="15"/>
  <c r="L442" i="15"/>
  <c r="M442" i="15" s="1"/>
  <c r="AM441" i="15"/>
  <c r="AB441" i="15"/>
  <c r="Y441" i="15"/>
  <c r="Y445" i="15" s="1"/>
  <c r="U441" i="15"/>
  <c r="T441" i="15"/>
  <c r="S441" i="15"/>
  <c r="R441" i="15"/>
  <c r="L441" i="15"/>
  <c r="M441" i="15" s="1"/>
  <c r="AZ440" i="15"/>
  <c r="AY440" i="15"/>
  <c r="AX440" i="15"/>
  <c r="AW440" i="15"/>
  <c r="AV440" i="15"/>
  <c r="AU440" i="15"/>
  <c r="AL440" i="15"/>
  <c r="AK440" i="15"/>
  <c r="AJ440" i="15"/>
  <c r="AD440" i="15"/>
  <c r="AC440" i="15"/>
  <c r="AM439" i="15"/>
  <c r="AN439" i="15" s="1"/>
  <c r="AB439" i="15"/>
  <c r="Y439" i="15"/>
  <c r="U439" i="15"/>
  <c r="T439" i="15"/>
  <c r="S439" i="15"/>
  <c r="R439" i="15"/>
  <c r="L439" i="15"/>
  <c r="AM438" i="15"/>
  <c r="AN438" i="15" s="1"/>
  <c r="AB438" i="15"/>
  <c r="Y438" i="15"/>
  <c r="U438" i="15"/>
  <c r="T438" i="15"/>
  <c r="S438" i="15"/>
  <c r="R438" i="15"/>
  <c r="L438" i="15"/>
  <c r="M438" i="15" s="1"/>
  <c r="AM437" i="15"/>
  <c r="AB437" i="15"/>
  <c r="Y437" i="15"/>
  <c r="U437" i="15"/>
  <c r="T437" i="15"/>
  <c r="S437" i="15"/>
  <c r="R437" i="15"/>
  <c r="L437" i="15"/>
  <c r="M437" i="15" s="1"/>
  <c r="AM436" i="15"/>
  <c r="AB436" i="15"/>
  <c r="Y436" i="15"/>
  <c r="Y440" i="15" s="1"/>
  <c r="U436" i="15"/>
  <c r="T436" i="15"/>
  <c r="S436" i="15"/>
  <c r="R436" i="15"/>
  <c r="R440" i="15" s="1"/>
  <c r="L436" i="15"/>
  <c r="M436" i="15" s="1"/>
  <c r="AZ435" i="15"/>
  <c r="AY435" i="15"/>
  <c r="AX435" i="15"/>
  <c r="AW435" i="15"/>
  <c r="AV435" i="15"/>
  <c r="AU435" i="15"/>
  <c r="AL435" i="15"/>
  <c r="AK435" i="15"/>
  <c r="AJ435" i="15"/>
  <c r="AD435" i="15"/>
  <c r="AC435" i="15"/>
  <c r="AM434" i="15"/>
  <c r="AN434" i="15" s="1"/>
  <c r="AB434" i="15"/>
  <c r="Y434" i="15"/>
  <c r="U434" i="15"/>
  <c r="T434" i="15"/>
  <c r="S434" i="15"/>
  <c r="R434" i="15"/>
  <c r="L434" i="15"/>
  <c r="M434" i="15" s="1"/>
  <c r="AM433" i="15"/>
  <c r="AN433" i="15" s="1"/>
  <c r="AB433" i="15"/>
  <c r="Y433" i="15"/>
  <c r="U433" i="15"/>
  <c r="T433" i="15"/>
  <c r="S433" i="15"/>
  <c r="R433" i="15"/>
  <c r="L433" i="15"/>
  <c r="M433" i="15" s="1"/>
  <c r="AM432" i="15"/>
  <c r="AN432" i="15" s="1"/>
  <c r="AB432" i="15"/>
  <c r="Y432" i="15"/>
  <c r="U432" i="15"/>
  <c r="T432" i="15"/>
  <c r="S432" i="15"/>
  <c r="R432" i="15"/>
  <c r="L432" i="15"/>
  <c r="M432" i="15" s="1"/>
  <c r="AM431" i="15"/>
  <c r="AB431" i="15"/>
  <c r="Y431" i="15"/>
  <c r="U431" i="15"/>
  <c r="T431" i="15"/>
  <c r="S431" i="15"/>
  <c r="R431" i="15"/>
  <c r="L431" i="15"/>
  <c r="M431" i="15" s="1"/>
  <c r="AZ430" i="15"/>
  <c r="AY430" i="15"/>
  <c r="AY420" i="15" s="1"/>
  <c r="AY419" i="15" s="1"/>
  <c r="AX430" i="15"/>
  <c r="AW430" i="15"/>
  <c r="AV430" i="15"/>
  <c r="AU430" i="15"/>
  <c r="AL430" i="15"/>
  <c r="AK430" i="15"/>
  <c r="AJ430" i="15"/>
  <c r="AD430" i="15"/>
  <c r="AC430" i="15"/>
  <c r="AM429" i="15"/>
  <c r="AB429" i="15"/>
  <c r="Y429" i="15"/>
  <c r="U429" i="15"/>
  <c r="T429" i="15"/>
  <c r="S429" i="15"/>
  <c r="R429" i="15"/>
  <c r="L429" i="15"/>
  <c r="M429" i="15" s="1"/>
  <c r="AM428" i="15"/>
  <c r="AN428" i="15" s="1"/>
  <c r="AB428" i="15"/>
  <c r="Y428" i="15"/>
  <c r="U428" i="15"/>
  <c r="T428" i="15"/>
  <c r="S428" i="15"/>
  <c r="R428" i="15"/>
  <c r="L428" i="15"/>
  <c r="M428" i="15" s="1"/>
  <c r="AM427" i="15"/>
  <c r="AN427" i="15" s="1"/>
  <c r="AB427" i="15"/>
  <c r="Y427" i="15"/>
  <c r="U427" i="15"/>
  <c r="T427" i="15"/>
  <c r="S427" i="15"/>
  <c r="R427" i="15"/>
  <c r="L427" i="15"/>
  <c r="M427" i="15" s="1"/>
  <c r="AM426" i="15"/>
  <c r="AB426" i="15"/>
  <c r="Y426" i="15"/>
  <c r="U426" i="15"/>
  <c r="T426" i="15"/>
  <c r="S426" i="15"/>
  <c r="R426" i="15"/>
  <c r="L426" i="15"/>
  <c r="M426" i="15" s="1"/>
  <c r="AZ425" i="15"/>
  <c r="AY425" i="15"/>
  <c r="AX425" i="15"/>
  <c r="AW425" i="15"/>
  <c r="AV425" i="15"/>
  <c r="AU425" i="15"/>
  <c r="AL425" i="15"/>
  <c r="AK425" i="15"/>
  <c r="AJ425" i="15"/>
  <c r="AD425" i="15"/>
  <c r="AC425" i="15"/>
  <c r="AM424" i="15"/>
  <c r="AN424" i="15" s="1"/>
  <c r="AB424" i="15"/>
  <c r="Y424" i="15"/>
  <c r="U424" i="15"/>
  <c r="T424" i="15"/>
  <c r="S424" i="15"/>
  <c r="R424" i="15"/>
  <c r="L424" i="15"/>
  <c r="M424" i="15" s="1"/>
  <c r="AM423" i="15"/>
  <c r="AN423" i="15" s="1"/>
  <c r="AB423" i="15"/>
  <c r="Y423" i="15"/>
  <c r="U423" i="15"/>
  <c r="T423" i="15"/>
  <c r="S423" i="15"/>
  <c r="R423" i="15"/>
  <c r="L423" i="15"/>
  <c r="M423" i="15" s="1"/>
  <c r="AM422" i="15"/>
  <c r="AN422" i="15" s="1"/>
  <c r="AB422" i="15"/>
  <c r="Y422" i="15"/>
  <c r="U422" i="15"/>
  <c r="T422" i="15"/>
  <c r="S422" i="15"/>
  <c r="R422" i="15"/>
  <c r="L422" i="15"/>
  <c r="M422" i="15" s="1"/>
  <c r="AM421" i="15"/>
  <c r="AB421" i="15"/>
  <c r="Y421" i="15"/>
  <c r="U421" i="15"/>
  <c r="T421" i="15"/>
  <c r="S421" i="15"/>
  <c r="R421" i="15"/>
  <c r="L421" i="15"/>
  <c r="M421" i="15" s="1"/>
  <c r="AZ418" i="15"/>
  <c r="AY418" i="15"/>
  <c r="AX418" i="15"/>
  <c r="AW418" i="15"/>
  <c r="AV418" i="15"/>
  <c r="AU418" i="15"/>
  <c r="AL418" i="15"/>
  <c r="AK418" i="15"/>
  <c r="AJ418" i="15"/>
  <c r="AD418" i="15"/>
  <c r="AC418" i="15"/>
  <c r="AM417" i="15"/>
  <c r="AN417" i="15" s="1"/>
  <c r="AB417" i="15"/>
  <c r="Y417" i="15"/>
  <c r="U417" i="15"/>
  <c r="T417" i="15"/>
  <c r="S417" i="15"/>
  <c r="R417" i="15"/>
  <c r="L417" i="15"/>
  <c r="M417" i="15" s="1"/>
  <c r="AM416" i="15"/>
  <c r="AN416" i="15" s="1"/>
  <c r="AB416" i="15"/>
  <c r="Y416" i="15"/>
  <c r="U416" i="15"/>
  <c r="T416" i="15"/>
  <c r="S416" i="15"/>
  <c r="R416" i="15"/>
  <c r="L416" i="15"/>
  <c r="M416" i="15" s="1"/>
  <c r="AM415" i="15"/>
  <c r="AN415" i="15" s="1"/>
  <c r="AB415" i="15"/>
  <c r="Y415" i="15"/>
  <c r="U415" i="15"/>
  <c r="T415" i="15"/>
  <c r="S415" i="15"/>
  <c r="R415" i="15"/>
  <c r="L415" i="15"/>
  <c r="M415" i="15" s="1"/>
  <c r="AM414" i="15"/>
  <c r="AB414" i="15"/>
  <c r="Y414" i="15"/>
  <c r="U414" i="15"/>
  <c r="T414" i="15"/>
  <c r="S414" i="15"/>
  <c r="R414" i="15"/>
  <c r="L414" i="15"/>
  <c r="M414" i="15" s="1"/>
  <c r="AZ413" i="15"/>
  <c r="AY413" i="15"/>
  <c r="AX413" i="15"/>
  <c r="AW413" i="15"/>
  <c r="AV413" i="15"/>
  <c r="AU413" i="15"/>
  <c r="AL413" i="15"/>
  <c r="AK413" i="15"/>
  <c r="AJ413" i="15"/>
  <c r="AD413" i="15"/>
  <c r="AC413" i="15"/>
  <c r="AM412" i="15"/>
  <c r="AN412" i="15" s="1"/>
  <c r="AB412" i="15"/>
  <c r="Y412" i="15"/>
  <c r="U412" i="15"/>
  <c r="T412" i="15"/>
  <c r="S412" i="15"/>
  <c r="R412" i="15"/>
  <c r="L412" i="15"/>
  <c r="M412" i="15" s="1"/>
  <c r="AM411" i="15"/>
  <c r="AN411" i="15" s="1"/>
  <c r="AB411" i="15"/>
  <c r="Y411" i="15"/>
  <c r="U411" i="15"/>
  <c r="T411" i="15"/>
  <c r="S411" i="15"/>
  <c r="R411" i="15"/>
  <c r="L411" i="15"/>
  <c r="M411" i="15" s="1"/>
  <c r="AM410" i="15"/>
  <c r="AN410" i="15" s="1"/>
  <c r="AB410" i="15"/>
  <c r="Y410" i="15"/>
  <c r="U410" i="15"/>
  <c r="T410" i="15"/>
  <c r="S410" i="15"/>
  <c r="R410" i="15"/>
  <c r="L410" i="15"/>
  <c r="M410" i="15" s="1"/>
  <c r="AM409" i="15"/>
  <c r="AB409" i="15"/>
  <c r="Y409" i="15"/>
  <c r="U409" i="15"/>
  <c r="T409" i="15"/>
  <c r="S409" i="15"/>
  <c r="R409" i="15"/>
  <c r="L409" i="15"/>
  <c r="M409" i="15" s="1"/>
  <c r="AZ408" i="15"/>
  <c r="AY408" i="15"/>
  <c r="AX408" i="15"/>
  <c r="AW408" i="15"/>
  <c r="AV408" i="15"/>
  <c r="AU408" i="15"/>
  <c r="AL408" i="15"/>
  <c r="AK408" i="15"/>
  <c r="AJ408" i="15"/>
  <c r="AD408" i="15"/>
  <c r="AC408" i="15"/>
  <c r="AM407" i="15"/>
  <c r="AN407" i="15" s="1"/>
  <c r="AB407" i="15"/>
  <c r="Y407" i="15"/>
  <c r="U407" i="15"/>
  <c r="T407" i="15"/>
  <c r="S407" i="15"/>
  <c r="R407" i="15"/>
  <c r="L407" i="15"/>
  <c r="AM406" i="15"/>
  <c r="AN406" i="15" s="1"/>
  <c r="AB406" i="15"/>
  <c r="Y406" i="15"/>
  <c r="U406" i="15"/>
  <c r="T406" i="15"/>
  <c r="S406" i="15"/>
  <c r="R406" i="15"/>
  <c r="L406" i="15"/>
  <c r="M406" i="15" s="1"/>
  <c r="AM405" i="15"/>
  <c r="AN405" i="15" s="1"/>
  <c r="AB405" i="15"/>
  <c r="Y405" i="15"/>
  <c r="U405" i="15"/>
  <c r="T405" i="15"/>
  <c r="S405" i="15"/>
  <c r="R405" i="15"/>
  <c r="L405" i="15"/>
  <c r="M405" i="15" s="1"/>
  <c r="AM404" i="15"/>
  <c r="AB404" i="15"/>
  <c r="Y404" i="15"/>
  <c r="U404" i="15"/>
  <c r="T404" i="15"/>
  <c r="S404" i="15"/>
  <c r="R404" i="15"/>
  <c r="R408" i="15" s="1"/>
  <c r="L404" i="15"/>
  <c r="M404" i="15" s="1"/>
  <c r="AZ403" i="15"/>
  <c r="AY403" i="15"/>
  <c r="AX403" i="15"/>
  <c r="AW403" i="15"/>
  <c r="AV403" i="15"/>
  <c r="AU403" i="15"/>
  <c r="AL403" i="15"/>
  <c r="AK403" i="15"/>
  <c r="AJ403" i="15"/>
  <c r="AD403" i="15"/>
  <c r="AC403" i="15"/>
  <c r="AM402" i="15"/>
  <c r="AB402" i="15"/>
  <c r="Y402" i="15"/>
  <c r="U402" i="15"/>
  <c r="T402" i="15"/>
  <c r="S402" i="15"/>
  <c r="R402" i="15"/>
  <c r="L402" i="15"/>
  <c r="M402" i="15" s="1"/>
  <c r="AM401" i="15"/>
  <c r="AN401" i="15" s="1"/>
  <c r="AB401" i="15"/>
  <c r="Y401" i="15"/>
  <c r="U401" i="15"/>
  <c r="T401" i="15"/>
  <c r="S401" i="15"/>
  <c r="R401" i="15"/>
  <c r="L401" i="15"/>
  <c r="M401" i="15" s="1"/>
  <c r="AM400" i="15"/>
  <c r="AN400" i="15" s="1"/>
  <c r="AB400" i="15"/>
  <c r="Y400" i="15"/>
  <c r="U400" i="15"/>
  <c r="T400" i="15"/>
  <c r="S400" i="15"/>
  <c r="R400" i="15"/>
  <c r="L400" i="15"/>
  <c r="M400" i="15" s="1"/>
  <c r="AM399" i="15"/>
  <c r="AB399" i="15"/>
  <c r="Y399" i="15"/>
  <c r="U399" i="15"/>
  <c r="T399" i="15"/>
  <c r="S399" i="15"/>
  <c r="R399" i="15"/>
  <c r="L399" i="15"/>
  <c r="M399" i="15" s="1"/>
  <c r="AZ398" i="15"/>
  <c r="AY398" i="15"/>
  <c r="AX398" i="15"/>
  <c r="AW398" i="15"/>
  <c r="AV398" i="15"/>
  <c r="AU398" i="15"/>
  <c r="AL398" i="15"/>
  <c r="AK398" i="15"/>
  <c r="AJ398" i="15"/>
  <c r="AD398" i="15"/>
  <c r="AC398" i="15"/>
  <c r="AM397" i="15"/>
  <c r="AB397" i="15"/>
  <c r="Y397" i="15"/>
  <c r="U397" i="15"/>
  <c r="T397" i="15"/>
  <c r="S397" i="15"/>
  <c r="R397" i="15"/>
  <c r="L397" i="15"/>
  <c r="AM396" i="15"/>
  <c r="AB396" i="15"/>
  <c r="Y396" i="15"/>
  <c r="U396" i="15"/>
  <c r="T396" i="15"/>
  <c r="S396" i="15"/>
  <c r="R396" i="15"/>
  <c r="L396" i="15"/>
  <c r="AM395" i="15"/>
  <c r="AN395" i="15" s="1"/>
  <c r="AB395" i="15"/>
  <c r="Y395" i="15"/>
  <c r="U395" i="15"/>
  <c r="T395" i="15"/>
  <c r="S395" i="15"/>
  <c r="R395" i="15"/>
  <c r="L395" i="15"/>
  <c r="M395" i="15" s="1"/>
  <c r="AM394" i="15"/>
  <c r="AB394" i="15"/>
  <c r="Y394" i="15"/>
  <c r="U394" i="15"/>
  <c r="T394" i="15"/>
  <c r="S394" i="15"/>
  <c r="R394" i="15"/>
  <c r="L394" i="15"/>
  <c r="M394" i="15" s="1"/>
  <c r="AZ393" i="15"/>
  <c r="AY393" i="15"/>
  <c r="AX393" i="15"/>
  <c r="AW393" i="15"/>
  <c r="AV393" i="15"/>
  <c r="AU393" i="15"/>
  <c r="AL393" i="15"/>
  <c r="AK393" i="15"/>
  <c r="AJ393" i="15"/>
  <c r="AD393" i="15"/>
  <c r="AC393" i="15"/>
  <c r="AM392" i="15"/>
  <c r="AN392" i="15" s="1"/>
  <c r="AB392" i="15"/>
  <c r="Y392" i="15"/>
  <c r="U392" i="15"/>
  <c r="T392" i="15"/>
  <c r="S392" i="15"/>
  <c r="R392" i="15"/>
  <c r="L392" i="15"/>
  <c r="M392" i="15" s="1"/>
  <c r="AM391" i="15"/>
  <c r="AN391" i="15" s="1"/>
  <c r="AB391" i="15"/>
  <c r="Y391" i="15"/>
  <c r="U391" i="15"/>
  <c r="T391" i="15"/>
  <c r="S391" i="15"/>
  <c r="R391" i="15"/>
  <c r="L391" i="15"/>
  <c r="M391" i="15" s="1"/>
  <c r="AM390" i="15"/>
  <c r="AN390" i="15" s="1"/>
  <c r="AB390" i="15"/>
  <c r="Y390" i="15"/>
  <c r="U390" i="15"/>
  <c r="T390" i="15"/>
  <c r="S390" i="15"/>
  <c r="R390" i="15"/>
  <c r="L390" i="15"/>
  <c r="M390" i="15" s="1"/>
  <c r="AM389" i="15"/>
  <c r="AB389" i="15"/>
  <c r="Y389" i="15"/>
  <c r="U389" i="15"/>
  <c r="T389" i="15"/>
  <c r="S389" i="15"/>
  <c r="R389" i="15"/>
  <c r="L389" i="15"/>
  <c r="M389" i="15" s="1"/>
  <c r="AZ388" i="15"/>
  <c r="AY388" i="15"/>
  <c r="AX388" i="15"/>
  <c r="AW388" i="15"/>
  <c r="AV388" i="15"/>
  <c r="AU388" i="15"/>
  <c r="AL388" i="15"/>
  <c r="AK388" i="15"/>
  <c r="AJ388" i="15"/>
  <c r="AD388" i="15"/>
  <c r="AC388" i="15"/>
  <c r="AM387" i="15"/>
  <c r="AN387" i="15" s="1"/>
  <c r="AB387" i="15"/>
  <c r="Y387" i="15"/>
  <c r="U387" i="15"/>
  <c r="T387" i="15"/>
  <c r="S387" i="15"/>
  <c r="R387" i="15"/>
  <c r="L387" i="15"/>
  <c r="M387" i="15" s="1"/>
  <c r="AM386" i="15"/>
  <c r="AN386" i="15" s="1"/>
  <c r="AB386" i="15"/>
  <c r="Y386" i="15"/>
  <c r="U386" i="15"/>
  <c r="T386" i="15"/>
  <c r="S386" i="15"/>
  <c r="R386" i="15"/>
  <c r="L386" i="15"/>
  <c r="M386" i="15" s="1"/>
  <c r="AQ386" i="15" s="1"/>
  <c r="AM385" i="15"/>
  <c r="AN385" i="15" s="1"/>
  <c r="AS385" i="15" s="1"/>
  <c r="AB385" i="15"/>
  <c r="Y385" i="15"/>
  <c r="U385" i="15"/>
  <c r="T385" i="15"/>
  <c r="S385" i="15"/>
  <c r="R385" i="15"/>
  <c r="L385" i="15"/>
  <c r="AM384" i="15"/>
  <c r="AB384" i="15"/>
  <c r="Y384" i="15"/>
  <c r="Y388" i="15" s="1"/>
  <c r="U384" i="15"/>
  <c r="T384" i="15"/>
  <c r="S384" i="15"/>
  <c r="R384" i="15"/>
  <c r="R388" i="15" s="1"/>
  <c r="L384" i="15"/>
  <c r="AZ383" i="15"/>
  <c r="AY383" i="15"/>
  <c r="AX383" i="15"/>
  <c r="AW383" i="15"/>
  <c r="AV383" i="15"/>
  <c r="AU383" i="15"/>
  <c r="AL383" i="15"/>
  <c r="AK383" i="15"/>
  <c r="AJ383" i="15"/>
  <c r="AD383" i="15"/>
  <c r="AC383" i="15"/>
  <c r="AM382" i="15"/>
  <c r="AN382" i="15" s="1"/>
  <c r="AB382" i="15"/>
  <c r="Y382" i="15"/>
  <c r="U382" i="15"/>
  <c r="T382" i="15"/>
  <c r="S382" i="15"/>
  <c r="R382" i="15"/>
  <c r="L382" i="15"/>
  <c r="M382" i="15" s="1"/>
  <c r="AM381" i="15"/>
  <c r="AN381" i="15" s="1"/>
  <c r="AB381" i="15"/>
  <c r="Y381" i="15"/>
  <c r="U381" i="15"/>
  <c r="T381" i="15"/>
  <c r="S381" i="15"/>
  <c r="R381" i="15"/>
  <c r="L381" i="15"/>
  <c r="M381" i="15" s="1"/>
  <c r="AM380" i="15"/>
  <c r="AN380" i="15" s="1"/>
  <c r="AB380" i="15"/>
  <c r="Y380" i="15"/>
  <c r="U380" i="15"/>
  <c r="T380" i="15"/>
  <c r="S380" i="15"/>
  <c r="R380" i="15"/>
  <c r="L380" i="15"/>
  <c r="M380" i="15" s="1"/>
  <c r="AM379" i="15"/>
  <c r="AB379" i="15"/>
  <c r="Y379" i="15"/>
  <c r="Y383" i="15" s="1"/>
  <c r="U379" i="15"/>
  <c r="T379" i="15"/>
  <c r="S379" i="15"/>
  <c r="R379" i="15"/>
  <c r="R383" i="15" s="1"/>
  <c r="L379" i="15"/>
  <c r="M379" i="15" s="1"/>
  <c r="AZ378" i="15"/>
  <c r="AY378" i="15"/>
  <c r="AX378" i="15"/>
  <c r="AW378" i="15"/>
  <c r="AV378" i="15"/>
  <c r="AU378" i="15"/>
  <c r="AL378" i="15"/>
  <c r="AK378" i="15"/>
  <c r="AJ378" i="15"/>
  <c r="AD378" i="15"/>
  <c r="AC378" i="15"/>
  <c r="AM377" i="15"/>
  <c r="AN377" i="15" s="1"/>
  <c r="AB377" i="15"/>
  <c r="Y377" i="15"/>
  <c r="U377" i="15"/>
  <c r="T377" i="15"/>
  <c r="S377" i="15"/>
  <c r="R377" i="15"/>
  <c r="L377" i="15"/>
  <c r="M377" i="15" s="1"/>
  <c r="AM376" i="15"/>
  <c r="AN376" i="15" s="1"/>
  <c r="AB376" i="15"/>
  <c r="Y376" i="15"/>
  <c r="U376" i="15"/>
  <c r="T376" i="15"/>
  <c r="S376" i="15"/>
  <c r="R376" i="15"/>
  <c r="L376" i="15"/>
  <c r="M376" i="15" s="1"/>
  <c r="AM375" i="15"/>
  <c r="AN375" i="15" s="1"/>
  <c r="AB375" i="15"/>
  <c r="Y375" i="15"/>
  <c r="U375" i="15"/>
  <c r="T375" i="15"/>
  <c r="S375" i="15"/>
  <c r="R375" i="15"/>
  <c r="L375" i="15"/>
  <c r="AM374" i="15"/>
  <c r="AB374" i="15"/>
  <c r="Y374" i="15"/>
  <c r="U374" i="15"/>
  <c r="T374" i="15"/>
  <c r="S374" i="15"/>
  <c r="R374" i="15"/>
  <c r="L374" i="15"/>
  <c r="M374" i="15" s="1"/>
  <c r="AZ373" i="15"/>
  <c r="AY373" i="15"/>
  <c r="AX373" i="15"/>
  <c r="AW373" i="15"/>
  <c r="AV373" i="15"/>
  <c r="AU373" i="15"/>
  <c r="AL373" i="15"/>
  <c r="AK373" i="15"/>
  <c r="AJ373" i="15"/>
  <c r="AD373" i="15"/>
  <c r="AC373" i="15"/>
  <c r="AM372" i="15"/>
  <c r="AN372" i="15" s="1"/>
  <c r="AB372" i="15"/>
  <c r="Y372" i="15"/>
  <c r="U372" i="15"/>
  <c r="T372" i="15"/>
  <c r="S372" i="15"/>
  <c r="R372" i="15"/>
  <c r="L372" i="15"/>
  <c r="M372" i="15" s="1"/>
  <c r="AM371" i="15"/>
  <c r="AN371" i="15" s="1"/>
  <c r="AS371" i="15" s="1"/>
  <c r="AB371" i="15"/>
  <c r="Y371" i="15"/>
  <c r="U371" i="15"/>
  <c r="T371" i="15"/>
  <c r="S371" i="15"/>
  <c r="R371" i="15"/>
  <c r="L371" i="15"/>
  <c r="M371" i="15" s="1"/>
  <c r="AM370" i="15"/>
  <c r="AB370" i="15"/>
  <c r="Y370" i="15"/>
  <c r="U370" i="15"/>
  <c r="T370" i="15"/>
  <c r="S370" i="15"/>
  <c r="R370" i="15"/>
  <c r="L370" i="15"/>
  <c r="M370" i="15" s="1"/>
  <c r="AM369" i="15"/>
  <c r="AB369" i="15"/>
  <c r="Y369" i="15"/>
  <c r="U369" i="15"/>
  <c r="U373" i="15" s="1"/>
  <c r="T369" i="15"/>
  <c r="S369" i="15"/>
  <c r="R369" i="15"/>
  <c r="L369" i="15"/>
  <c r="L373" i="15" s="1"/>
  <c r="AZ368" i="15"/>
  <c r="AY368" i="15"/>
  <c r="AX368" i="15"/>
  <c r="AW368" i="15"/>
  <c r="AV368" i="15"/>
  <c r="AU368" i="15"/>
  <c r="AL368" i="15"/>
  <c r="AK368" i="15"/>
  <c r="AJ368" i="15"/>
  <c r="AD368" i="15"/>
  <c r="AC368" i="15"/>
  <c r="AM367" i="15"/>
  <c r="AN367" i="15" s="1"/>
  <c r="AB367" i="15"/>
  <c r="Y367" i="15"/>
  <c r="U367" i="15"/>
  <c r="T367" i="15"/>
  <c r="S367" i="15"/>
  <c r="R367" i="15"/>
  <c r="L367" i="15"/>
  <c r="AM366" i="15"/>
  <c r="AN366" i="15" s="1"/>
  <c r="AS366" i="15" s="1"/>
  <c r="AB366" i="15"/>
  <c r="Y366" i="15"/>
  <c r="U366" i="15"/>
  <c r="T366" i="15"/>
  <c r="S366" i="15"/>
  <c r="R366" i="15"/>
  <c r="L366" i="15"/>
  <c r="M366" i="15" s="1"/>
  <c r="AM365" i="15"/>
  <c r="AN365" i="15" s="1"/>
  <c r="AB365" i="15"/>
  <c r="Y365" i="15"/>
  <c r="U365" i="15"/>
  <c r="T365" i="15"/>
  <c r="S365" i="15"/>
  <c r="R365" i="15"/>
  <c r="L365" i="15"/>
  <c r="M365" i="15" s="1"/>
  <c r="AM364" i="15"/>
  <c r="AB364" i="15"/>
  <c r="Y364" i="15"/>
  <c r="U364" i="15"/>
  <c r="T364" i="15"/>
  <c r="T368" i="15" s="1"/>
  <c r="S364" i="15"/>
  <c r="R364" i="15"/>
  <c r="L364" i="15"/>
  <c r="AZ363" i="15"/>
  <c r="AY363" i="15"/>
  <c r="AX363" i="15"/>
  <c r="AW363" i="15"/>
  <c r="AV363" i="15"/>
  <c r="AS361" i="15"/>
  <c r="AZ358" i="15"/>
  <c r="AY358" i="15"/>
  <c r="AX358" i="15"/>
  <c r="AW358" i="15"/>
  <c r="AV358" i="15"/>
  <c r="AS356" i="15"/>
  <c r="AZ353" i="15"/>
  <c r="AY353" i="15"/>
  <c r="AX353" i="15"/>
  <c r="AW353" i="15"/>
  <c r="AV353" i="15"/>
  <c r="AS351" i="15"/>
  <c r="AZ348" i="15"/>
  <c r="AY348" i="15"/>
  <c r="AX348" i="15"/>
  <c r="AW348" i="15"/>
  <c r="AW343" i="15" s="1"/>
  <c r="AV348" i="15"/>
  <c r="AS346" i="15"/>
  <c r="AZ343" i="15"/>
  <c r="AL343" i="15"/>
  <c r="AK343" i="15"/>
  <c r="AJ343" i="15"/>
  <c r="AD343" i="15"/>
  <c r="AC343" i="15"/>
  <c r="AZ342" i="15"/>
  <c r="AY342" i="15"/>
  <c r="AX342" i="15"/>
  <c r="AW342" i="15"/>
  <c r="AV342" i="15"/>
  <c r="AU342" i="15"/>
  <c r="AL342" i="15"/>
  <c r="AK342" i="15"/>
  <c r="AJ342" i="15"/>
  <c r="AD342" i="15"/>
  <c r="AC342" i="15"/>
  <c r="AM341" i="15"/>
  <c r="AN341" i="15" s="1"/>
  <c r="AB341" i="15"/>
  <c r="Y341" i="15"/>
  <c r="U341" i="15"/>
  <c r="T341" i="15"/>
  <c r="S341" i="15"/>
  <c r="R341" i="15"/>
  <c r="L341" i="15"/>
  <c r="AM340" i="15"/>
  <c r="AB340" i="15"/>
  <c r="Y340" i="15"/>
  <c r="U340" i="15"/>
  <c r="T340" i="15"/>
  <c r="S340" i="15"/>
  <c r="R340" i="15"/>
  <c r="L340" i="15"/>
  <c r="M340" i="15" s="1"/>
  <c r="AM339" i="15"/>
  <c r="AN339" i="15" s="1"/>
  <c r="AB339" i="15"/>
  <c r="Y339" i="15"/>
  <c r="U339" i="15"/>
  <c r="T339" i="15"/>
  <c r="S339" i="15"/>
  <c r="R339" i="15"/>
  <c r="L339" i="15"/>
  <c r="M339" i="15" s="1"/>
  <c r="AM338" i="15"/>
  <c r="AB338" i="15"/>
  <c r="Y338" i="15"/>
  <c r="Y342" i="15" s="1"/>
  <c r="U338" i="15"/>
  <c r="U342" i="15" s="1"/>
  <c r="T338" i="15"/>
  <c r="S338" i="15"/>
  <c r="R338" i="15"/>
  <c r="R342" i="15" s="1"/>
  <c r="L338" i="15"/>
  <c r="AZ337" i="15"/>
  <c r="AY337" i="15"/>
  <c r="AX337" i="15"/>
  <c r="AW337" i="15"/>
  <c r="AV337" i="15"/>
  <c r="AU337" i="15"/>
  <c r="AL337" i="15"/>
  <c r="AK337" i="15"/>
  <c r="AJ337" i="15"/>
  <c r="AD337" i="15"/>
  <c r="AC337" i="15"/>
  <c r="AM336" i="15"/>
  <c r="AN336" i="15" s="1"/>
  <c r="AB336" i="15"/>
  <c r="Y336" i="15"/>
  <c r="U336" i="15"/>
  <c r="T336" i="15"/>
  <c r="S336" i="15"/>
  <c r="R336" i="15"/>
  <c r="L336" i="15"/>
  <c r="AM335" i="15"/>
  <c r="AB335" i="15"/>
  <c r="Y335" i="15"/>
  <c r="U335" i="15"/>
  <c r="T335" i="15"/>
  <c r="S335" i="15"/>
  <c r="R335" i="15"/>
  <c r="L335" i="15"/>
  <c r="M335" i="15" s="1"/>
  <c r="AM334" i="15"/>
  <c r="AN334" i="15" s="1"/>
  <c r="AB334" i="15"/>
  <c r="Y334" i="15"/>
  <c r="U334" i="15"/>
  <c r="T334" i="15"/>
  <c r="S334" i="15"/>
  <c r="R334" i="15"/>
  <c r="L334" i="15"/>
  <c r="M334" i="15" s="1"/>
  <c r="AM333" i="15"/>
  <c r="AB333" i="15"/>
  <c r="Y333" i="15"/>
  <c r="Y337" i="15" s="1"/>
  <c r="U333" i="15"/>
  <c r="U337" i="15" s="1"/>
  <c r="T333" i="15"/>
  <c r="S333" i="15"/>
  <c r="R333" i="15"/>
  <c r="R337" i="15" s="1"/>
  <c r="L333" i="15"/>
  <c r="AZ332" i="15"/>
  <c r="AY332" i="15"/>
  <c r="AX332" i="15"/>
  <c r="AW332" i="15"/>
  <c r="AV332" i="15"/>
  <c r="AU332" i="15"/>
  <c r="AL332" i="15"/>
  <c r="AK332" i="15"/>
  <c r="AJ332" i="15"/>
  <c r="AD332" i="15"/>
  <c r="AC332" i="15"/>
  <c r="AM331" i="15"/>
  <c r="AN331" i="15" s="1"/>
  <c r="AB331" i="15"/>
  <c r="Y331" i="15"/>
  <c r="U331" i="15"/>
  <c r="T331" i="15"/>
  <c r="S331" i="15"/>
  <c r="R331" i="15"/>
  <c r="L331" i="15"/>
  <c r="AM330" i="15"/>
  <c r="AB330" i="15"/>
  <c r="Y330" i="15"/>
  <c r="U330" i="15"/>
  <c r="T330" i="15"/>
  <c r="S330" i="15"/>
  <c r="R330" i="15"/>
  <c r="L330" i="15"/>
  <c r="M330" i="15" s="1"/>
  <c r="AM329" i="15"/>
  <c r="AN329" i="15" s="1"/>
  <c r="AB329" i="15"/>
  <c r="Y329" i="15"/>
  <c r="U329" i="15"/>
  <c r="T329" i="15"/>
  <c r="S329" i="15"/>
  <c r="R329" i="15"/>
  <c r="L329" i="15"/>
  <c r="M329" i="15" s="1"/>
  <c r="AM328" i="15"/>
  <c r="AB328" i="15"/>
  <c r="Y328" i="15"/>
  <c r="U328" i="15"/>
  <c r="U332" i="15" s="1"/>
  <c r="T328" i="15"/>
  <c r="S328" i="15"/>
  <c r="R328" i="15"/>
  <c r="R332" i="15" s="1"/>
  <c r="L328" i="15"/>
  <c r="AZ327" i="15"/>
  <c r="AY327" i="15"/>
  <c r="AX327" i="15"/>
  <c r="AW327" i="15"/>
  <c r="AV327" i="15"/>
  <c r="AU327" i="15"/>
  <c r="AL327" i="15"/>
  <c r="AK327" i="15"/>
  <c r="AJ327" i="15"/>
  <c r="AD327" i="15"/>
  <c r="AC327" i="15"/>
  <c r="AM326" i="15"/>
  <c r="AN326" i="15" s="1"/>
  <c r="AB326" i="15"/>
  <c r="Y326" i="15"/>
  <c r="U326" i="15"/>
  <c r="T326" i="15"/>
  <c r="S326" i="15"/>
  <c r="R326" i="15"/>
  <c r="L326" i="15"/>
  <c r="AM325" i="15"/>
  <c r="AB325" i="15"/>
  <c r="Y325" i="15"/>
  <c r="U325" i="15"/>
  <c r="T325" i="15"/>
  <c r="S325" i="15"/>
  <c r="R325" i="15"/>
  <c r="L325" i="15"/>
  <c r="M325" i="15" s="1"/>
  <c r="AM324" i="15"/>
  <c r="AB324" i="15"/>
  <c r="Y324" i="15"/>
  <c r="U324" i="15"/>
  <c r="T324" i="15"/>
  <c r="S324" i="15"/>
  <c r="R324" i="15"/>
  <c r="L324" i="15"/>
  <c r="M324" i="15" s="1"/>
  <c r="AM323" i="15"/>
  <c r="AB323" i="15"/>
  <c r="Y323" i="15"/>
  <c r="U323" i="15"/>
  <c r="U327" i="15" s="1"/>
  <c r="T323" i="15"/>
  <c r="S323" i="15"/>
  <c r="R323" i="15"/>
  <c r="L323" i="15"/>
  <c r="AZ322" i="15"/>
  <c r="AY322" i="15"/>
  <c r="AX322" i="15"/>
  <c r="AW322" i="15"/>
  <c r="AV322" i="15"/>
  <c r="AU322" i="15"/>
  <c r="AL322" i="15"/>
  <c r="AK322" i="15"/>
  <c r="AJ322" i="15"/>
  <c r="AD322" i="15"/>
  <c r="AC322" i="15"/>
  <c r="AM321" i="15"/>
  <c r="AN321" i="15" s="1"/>
  <c r="AB321" i="15"/>
  <c r="Y321" i="15"/>
  <c r="U321" i="15"/>
  <c r="T321" i="15"/>
  <c r="S321" i="15"/>
  <c r="R321" i="15"/>
  <c r="L321" i="15"/>
  <c r="AM320" i="15"/>
  <c r="AB320" i="15"/>
  <c r="Y320" i="15"/>
  <c r="U320" i="15"/>
  <c r="T320" i="15"/>
  <c r="S320" i="15"/>
  <c r="R320" i="15"/>
  <c r="L320" i="15"/>
  <c r="M320" i="15" s="1"/>
  <c r="AM319" i="15"/>
  <c r="AN319" i="15" s="1"/>
  <c r="AB319" i="15"/>
  <c r="Y319" i="15"/>
  <c r="U319" i="15"/>
  <c r="T319" i="15"/>
  <c r="S319" i="15"/>
  <c r="R319" i="15"/>
  <c r="L319" i="15"/>
  <c r="M319" i="15" s="1"/>
  <c r="AM318" i="15"/>
  <c r="AB318" i="15"/>
  <c r="Y318" i="15"/>
  <c r="Y322" i="15" s="1"/>
  <c r="U318" i="15"/>
  <c r="U322" i="15" s="1"/>
  <c r="T318" i="15"/>
  <c r="S318" i="15"/>
  <c r="R318" i="15"/>
  <c r="R322" i="15" s="1"/>
  <c r="L318" i="15"/>
  <c r="AZ317" i="15"/>
  <c r="AY317" i="15"/>
  <c r="AX317" i="15"/>
  <c r="AW317" i="15"/>
  <c r="AV317" i="15"/>
  <c r="AU317" i="15"/>
  <c r="AL317" i="15"/>
  <c r="AK317" i="15"/>
  <c r="AJ317" i="15"/>
  <c r="AD317" i="15"/>
  <c r="AC317" i="15"/>
  <c r="AM316" i="15"/>
  <c r="AN316" i="15" s="1"/>
  <c r="AB316" i="15"/>
  <c r="Y316" i="15"/>
  <c r="U316" i="15"/>
  <c r="T316" i="15"/>
  <c r="S316" i="15"/>
  <c r="R316" i="15"/>
  <c r="L316" i="15"/>
  <c r="M316" i="15" s="1"/>
  <c r="AM315" i="15"/>
  <c r="AN315" i="15" s="1"/>
  <c r="AB315" i="15"/>
  <c r="Y315" i="15"/>
  <c r="U315" i="15"/>
  <c r="T315" i="15"/>
  <c r="S315" i="15"/>
  <c r="R315" i="15"/>
  <c r="L315" i="15"/>
  <c r="AM314" i="15"/>
  <c r="AB314" i="15"/>
  <c r="Y314" i="15"/>
  <c r="U314" i="15"/>
  <c r="T314" i="15"/>
  <c r="S314" i="15"/>
  <c r="R314" i="15"/>
  <c r="L314" i="15"/>
  <c r="M314" i="15" s="1"/>
  <c r="AM313" i="15"/>
  <c r="AN313" i="15" s="1"/>
  <c r="AB313" i="15"/>
  <c r="Y313" i="15"/>
  <c r="U313" i="15"/>
  <c r="U317" i="15" s="1"/>
  <c r="T313" i="15"/>
  <c r="S313" i="15"/>
  <c r="R313" i="15"/>
  <c r="L313" i="15"/>
  <c r="M313" i="15" s="1"/>
  <c r="AZ312" i="15"/>
  <c r="AY312" i="15"/>
  <c r="AX312" i="15"/>
  <c r="AW312" i="15"/>
  <c r="AV312" i="15"/>
  <c r="AZ307" i="15"/>
  <c r="AY307" i="15"/>
  <c r="AX307" i="15"/>
  <c r="AW307" i="15"/>
  <c r="AV307" i="15"/>
  <c r="AL307" i="15"/>
  <c r="AK307" i="15"/>
  <c r="AJ307" i="15"/>
  <c r="AD307" i="15"/>
  <c r="AC307" i="15"/>
  <c r="AM306" i="15"/>
  <c r="AN306" i="15" s="1"/>
  <c r="AB306" i="15"/>
  <c r="Y306" i="15"/>
  <c r="U306" i="15"/>
  <c r="T306" i="15"/>
  <c r="S306" i="15"/>
  <c r="R306" i="15"/>
  <c r="L306" i="15"/>
  <c r="AM305" i="15"/>
  <c r="AN305" i="15" s="1"/>
  <c r="AB305" i="15"/>
  <c r="Y305" i="15"/>
  <c r="U305" i="15"/>
  <c r="T305" i="15"/>
  <c r="S305" i="15"/>
  <c r="R305" i="15"/>
  <c r="L305" i="15"/>
  <c r="M305" i="15" s="1"/>
  <c r="AM304" i="15"/>
  <c r="AB304" i="15"/>
  <c r="Y304" i="15"/>
  <c r="U304" i="15"/>
  <c r="T304" i="15"/>
  <c r="S304" i="15"/>
  <c r="R304" i="15"/>
  <c r="L304" i="15"/>
  <c r="M304" i="15" s="1"/>
  <c r="AM303" i="15"/>
  <c r="AB303" i="15"/>
  <c r="Y303" i="15"/>
  <c r="U303" i="15"/>
  <c r="T303" i="15"/>
  <c r="T307" i="15" s="1"/>
  <c r="S303" i="15"/>
  <c r="R303" i="15"/>
  <c r="L303" i="15"/>
  <c r="AZ301" i="15"/>
  <c r="AY301" i="15"/>
  <c r="AX301" i="15"/>
  <c r="AW301" i="15"/>
  <c r="AV301" i="15"/>
  <c r="AU301" i="15"/>
  <c r="AL301" i="15"/>
  <c r="AK301" i="15"/>
  <c r="AJ301" i="15"/>
  <c r="AD301" i="15"/>
  <c r="AC301" i="15"/>
  <c r="AM300" i="15"/>
  <c r="AN300" i="15" s="1"/>
  <c r="AB300" i="15"/>
  <c r="Y300" i="15"/>
  <c r="U300" i="15"/>
  <c r="T300" i="15"/>
  <c r="S300" i="15"/>
  <c r="R300" i="15"/>
  <c r="L300" i="15"/>
  <c r="AM299" i="15"/>
  <c r="AB299" i="15"/>
  <c r="Y299" i="15"/>
  <c r="U299" i="15"/>
  <c r="T299" i="15"/>
  <c r="S299" i="15"/>
  <c r="R299" i="15"/>
  <c r="L299" i="15"/>
  <c r="M299" i="15" s="1"/>
  <c r="AM298" i="15"/>
  <c r="AB298" i="15"/>
  <c r="Y298" i="15"/>
  <c r="U298" i="15"/>
  <c r="T298" i="15"/>
  <c r="S298" i="15"/>
  <c r="R298" i="15"/>
  <c r="L298" i="15"/>
  <c r="M298" i="15" s="1"/>
  <c r="AM297" i="15"/>
  <c r="AN297" i="15" s="1"/>
  <c r="AB297" i="15"/>
  <c r="Y297" i="15"/>
  <c r="U297" i="15"/>
  <c r="U301" i="15" s="1"/>
  <c r="T297" i="15"/>
  <c r="S297" i="15"/>
  <c r="R297" i="15"/>
  <c r="L297" i="15"/>
  <c r="L301" i="15" s="1"/>
  <c r="AZ296" i="15"/>
  <c r="AY296" i="15"/>
  <c r="AX296" i="15"/>
  <c r="AW296" i="15"/>
  <c r="AV296" i="15"/>
  <c r="AU296" i="15"/>
  <c r="AL296" i="15"/>
  <c r="AK296" i="15"/>
  <c r="AJ296" i="15"/>
  <c r="AD296" i="15"/>
  <c r="AC296" i="15"/>
  <c r="AM295" i="15"/>
  <c r="AN295" i="15" s="1"/>
  <c r="AB295" i="15"/>
  <c r="Y295" i="15"/>
  <c r="U295" i="15"/>
  <c r="T295" i="15"/>
  <c r="S295" i="15"/>
  <c r="R295" i="15"/>
  <c r="L295" i="15"/>
  <c r="AM294" i="15"/>
  <c r="AN294" i="15" s="1"/>
  <c r="AB294" i="15"/>
  <c r="Y294" i="15"/>
  <c r="U294" i="15"/>
  <c r="T294" i="15"/>
  <c r="S294" i="15"/>
  <c r="R294" i="15"/>
  <c r="L294" i="15"/>
  <c r="AM293" i="15"/>
  <c r="AB293" i="15"/>
  <c r="Y293" i="15"/>
  <c r="U293" i="15"/>
  <c r="T293" i="15"/>
  <c r="S293" i="15"/>
  <c r="R293" i="15"/>
  <c r="L293" i="15"/>
  <c r="M293" i="15" s="1"/>
  <c r="AM292" i="15"/>
  <c r="AN292" i="15" s="1"/>
  <c r="AB292" i="15"/>
  <c r="AB296" i="15" s="1"/>
  <c r="Y292" i="15"/>
  <c r="Y296" i="15" s="1"/>
  <c r="U292" i="15"/>
  <c r="U296" i="15" s="1"/>
  <c r="T292" i="15"/>
  <c r="S292" i="15"/>
  <c r="S296" i="15" s="1"/>
  <c r="R292" i="15"/>
  <c r="R296" i="15" s="1"/>
  <c r="L292" i="15"/>
  <c r="M292" i="15" s="1"/>
  <c r="AZ291" i="15"/>
  <c r="AY291" i="15"/>
  <c r="AX291" i="15"/>
  <c r="AW291" i="15"/>
  <c r="AV291" i="15"/>
  <c r="AU291" i="15"/>
  <c r="AL291" i="15"/>
  <c r="AK291" i="15"/>
  <c r="AJ291" i="15"/>
  <c r="AD291" i="15"/>
  <c r="AC291" i="15"/>
  <c r="AM290" i="15"/>
  <c r="AN290" i="15" s="1"/>
  <c r="AB290" i="15"/>
  <c r="Y290" i="15"/>
  <c r="U290" i="15"/>
  <c r="T290" i="15"/>
  <c r="S290" i="15"/>
  <c r="R290" i="15"/>
  <c r="L290" i="15"/>
  <c r="AM289" i="15"/>
  <c r="AN289" i="15" s="1"/>
  <c r="AB289" i="15"/>
  <c r="Y289" i="15"/>
  <c r="U289" i="15"/>
  <c r="T289" i="15"/>
  <c r="S289" i="15"/>
  <c r="R289" i="15"/>
  <c r="L289" i="15"/>
  <c r="M289" i="15" s="1"/>
  <c r="AM288" i="15"/>
  <c r="AB288" i="15"/>
  <c r="Y288" i="15"/>
  <c r="U288" i="15"/>
  <c r="T288" i="15"/>
  <c r="S288" i="15"/>
  <c r="R288" i="15"/>
  <c r="L288" i="15"/>
  <c r="M288" i="15" s="1"/>
  <c r="AM287" i="15"/>
  <c r="AB287" i="15"/>
  <c r="AB291" i="15" s="1"/>
  <c r="Y287" i="15"/>
  <c r="U287" i="15"/>
  <c r="T287" i="15"/>
  <c r="S287" i="15"/>
  <c r="S291" i="15" s="1"/>
  <c r="R287" i="15"/>
  <c r="L287" i="15"/>
  <c r="M287" i="15" s="1"/>
  <c r="AZ286" i="15"/>
  <c r="AY286" i="15"/>
  <c r="AX286" i="15"/>
  <c r="AW286" i="15"/>
  <c r="AV286" i="15"/>
  <c r="AU286" i="15"/>
  <c r="AL286" i="15"/>
  <c r="AK286" i="15"/>
  <c r="AJ286" i="15"/>
  <c r="AD286" i="15"/>
  <c r="AC286" i="15"/>
  <c r="AM285" i="15"/>
  <c r="AN285" i="15" s="1"/>
  <c r="AB285" i="15"/>
  <c r="Y285" i="15"/>
  <c r="U285" i="15"/>
  <c r="T285" i="15"/>
  <c r="S285" i="15"/>
  <c r="R285" i="15"/>
  <c r="L285" i="15"/>
  <c r="AM284" i="15"/>
  <c r="AN284" i="15" s="1"/>
  <c r="AB284" i="15"/>
  <c r="Y284" i="15"/>
  <c r="U284" i="15"/>
  <c r="T284" i="15"/>
  <c r="S284" i="15"/>
  <c r="R284" i="15"/>
  <c r="L284" i="15"/>
  <c r="M284" i="15" s="1"/>
  <c r="AM283" i="15"/>
  <c r="AB283" i="15"/>
  <c r="Y283" i="15"/>
  <c r="U283" i="15"/>
  <c r="T283" i="15"/>
  <c r="S283" i="15"/>
  <c r="R283" i="15"/>
  <c r="L283" i="15"/>
  <c r="M283" i="15" s="1"/>
  <c r="AM282" i="15"/>
  <c r="AN282" i="15" s="1"/>
  <c r="AB282" i="15"/>
  <c r="AB286" i="15" s="1"/>
  <c r="Y282" i="15"/>
  <c r="U282" i="15"/>
  <c r="U286" i="15" s="1"/>
  <c r="T282" i="15"/>
  <c r="S282" i="15"/>
  <c r="S286" i="15" s="1"/>
  <c r="R282" i="15"/>
  <c r="L282" i="15"/>
  <c r="M282" i="15" s="1"/>
  <c r="AZ281" i="15"/>
  <c r="AY281" i="15"/>
  <c r="AX281" i="15"/>
  <c r="AW281" i="15"/>
  <c r="AV281" i="15"/>
  <c r="AU281" i="15"/>
  <c r="AL281" i="15"/>
  <c r="AK281" i="15"/>
  <c r="AJ281" i="15"/>
  <c r="AD281" i="15"/>
  <c r="AC281" i="15"/>
  <c r="AM280" i="15"/>
  <c r="AN280" i="15" s="1"/>
  <c r="AB280" i="15"/>
  <c r="Y280" i="15"/>
  <c r="U280" i="15"/>
  <c r="T280" i="15"/>
  <c r="S280" i="15"/>
  <c r="R280" i="15"/>
  <c r="L280" i="15"/>
  <c r="AM279" i="15"/>
  <c r="AB279" i="15"/>
  <c r="Y279" i="15"/>
  <c r="U279" i="15"/>
  <c r="T279" i="15"/>
  <c r="S279" i="15"/>
  <c r="R279" i="15"/>
  <c r="L279" i="15"/>
  <c r="M279" i="15" s="1"/>
  <c r="AM278" i="15"/>
  <c r="AB278" i="15"/>
  <c r="Y278" i="15"/>
  <c r="U278" i="15"/>
  <c r="T278" i="15"/>
  <c r="S278" i="15"/>
  <c r="R278" i="15"/>
  <c r="L278" i="15"/>
  <c r="M278" i="15" s="1"/>
  <c r="AM277" i="15"/>
  <c r="AN277" i="15" s="1"/>
  <c r="AB277" i="15"/>
  <c r="Y277" i="15"/>
  <c r="U277" i="15"/>
  <c r="U281" i="15" s="1"/>
  <c r="T277" i="15"/>
  <c r="S277" i="15"/>
  <c r="R277" i="15"/>
  <c r="L277" i="15"/>
  <c r="L281" i="15" s="1"/>
  <c r="AZ276" i="15"/>
  <c r="AY276" i="15"/>
  <c r="AX276" i="15"/>
  <c r="AW276" i="15"/>
  <c r="AV276" i="15"/>
  <c r="AU276" i="15"/>
  <c r="AL276" i="15"/>
  <c r="AK276" i="15"/>
  <c r="AJ276" i="15"/>
  <c r="AD276" i="15"/>
  <c r="AC276" i="15"/>
  <c r="AM275" i="15"/>
  <c r="AN275" i="15" s="1"/>
  <c r="AB275" i="15"/>
  <c r="Y275" i="15"/>
  <c r="U275" i="15"/>
  <c r="T275" i="15"/>
  <c r="S275" i="15"/>
  <c r="R275" i="15"/>
  <c r="L275" i="15"/>
  <c r="AM274" i="15"/>
  <c r="AN274" i="15" s="1"/>
  <c r="AB274" i="15"/>
  <c r="Y274" i="15"/>
  <c r="U274" i="15"/>
  <c r="T274" i="15"/>
  <c r="S274" i="15"/>
  <c r="R274" i="15"/>
  <c r="L274" i="15"/>
  <c r="AM273" i="15"/>
  <c r="AB273" i="15"/>
  <c r="Y273" i="15"/>
  <c r="U273" i="15"/>
  <c r="T273" i="15"/>
  <c r="S273" i="15"/>
  <c r="R273" i="15"/>
  <c r="L273" i="15"/>
  <c r="M273" i="15" s="1"/>
  <c r="AM272" i="15"/>
  <c r="AN272" i="15" s="1"/>
  <c r="AB272" i="15"/>
  <c r="AB276" i="15" s="1"/>
  <c r="Y272" i="15"/>
  <c r="Y276" i="15" s="1"/>
  <c r="U272" i="15"/>
  <c r="U276" i="15" s="1"/>
  <c r="T272" i="15"/>
  <c r="S272" i="15"/>
  <c r="S276" i="15" s="1"/>
  <c r="R272" i="15"/>
  <c r="R276" i="15" s="1"/>
  <c r="L272" i="15"/>
  <c r="M272" i="15" s="1"/>
  <c r="AZ271" i="15"/>
  <c r="AY271" i="15"/>
  <c r="AX271" i="15"/>
  <c r="AW271" i="15"/>
  <c r="AV271" i="15"/>
  <c r="AU271" i="15"/>
  <c r="AL271" i="15"/>
  <c r="AK271" i="15"/>
  <c r="AJ271" i="15"/>
  <c r="AD271" i="15"/>
  <c r="AC271" i="15"/>
  <c r="AM270" i="15"/>
  <c r="AN270" i="15" s="1"/>
  <c r="AB270" i="15"/>
  <c r="Y270" i="15"/>
  <c r="U270" i="15"/>
  <c r="T270" i="15"/>
  <c r="S270" i="15"/>
  <c r="R270" i="15"/>
  <c r="L270" i="15"/>
  <c r="AM269" i="15"/>
  <c r="AN269" i="15" s="1"/>
  <c r="AB269" i="15"/>
  <c r="Y269" i="15"/>
  <c r="U269" i="15"/>
  <c r="T269" i="15"/>
  <c r="S269" i="15"/>
  <c r="R269" i="15"/>
  <c r="L269" i="15"/>
  <c r="M269" i="15" s="1"/>
  <c r="AM268" i="15"/>
  <c r="AB268" i="15"/>
  <c r="Y268" i="15"/>
  <c r="U268" i="15"/>
  <c r="T268" i="15"/>
  <c r="S268" i="15"/>
  <c r="R268" i="15"/>
  <c r="L268" i="15"/>
  <c r="M268" i="15" s="1"/>
  <c r="AM267" i="15"/>
  <c r="AB267" i="15"/>
  <c r="AB271" i="15" s="1"/>
  <c r="Y267" i="15"/>
  <c r="Y271" i="15" s="1"/>
  <c r="U267" i="15"/>
  <c r="T267" i="15"/>
  <c r="S267" i="15"/>
  <c r="S271" i="15" s="1"/>
  <c r="R267" i="15"/>
  <c r="R271" i="15" s="1"/>
  <c r="L267" i="15"/>
  <c r="M267" i="15" s="1"/>
  <c r="AZ266" i="15"/>
  <c r="AY266" i="15"/>
  <c r="AX266" i="15"/>
  <c r="AW266" i="15"/>
  <c r="AV266" i="15"/>
  <c r="AU266" i="15"/>
  <c r="AL266" i="15"/>
  <c r="AK266" i="15"/>
  <c r="AJ266" i="15"/>
  <c r="AD266" i="15"/>
  <c r="AC266" i="15"/>
  <c r="AM265" i="15"/>
  <c r="AN265" i="15" s="1"/>
  <c r="AB265" i="15"/>
  <c r="Y265" i="15"/>
  <c r="U265" i="15"/>
  <c r="T265" i="15"/>
  <c r="S265" i="15"/>
  <c r="R265" i="15"/>
  <c r="L265" i="15"/>
  <c r="AM264" i="15"/>
  <c r="AN264" i="15" s="1"/>
  <c r="AB264" i="15"/>
  <c r="Y264" i="15"/>
  <c r="U264" i="15"/>
  <c r="T264" i="15"/>
  <c r="S264" i="15"/>
  <c r="R264" i="15"/>
  <c r="L264" i="15"/>
  <c r="M264" i="15" s="1"/>
  <c r="AM263" i="15"/>
  <c r="AB263" i="15"/>
  <c r="Y263" i="15"/>
  <c r="U263" i="15"/>
  <c r="T263" i="15"/>
  <c r="S263" i="15"/>
  <c r="R263" i="15"/>
  <c r="L263" i="15"/>
  <c r="M263" i="15" s="1"/>
  <c r="AM262" i="15"/>
  <c r="AN262" i="15" s="1"/>
  <c r="AB262" i="15"/>
  <c r="AB266" i="15" s="1"/>
  <c r="Y262" i="15"/>
  <c r="U262" i="15"/>
  <c r="U266" i="15" s="1"/>
  <c r="T262" i="15"/>
  <c r="T266" i="15" s="1"/>
  <c r="S262" i="15"/>
  <c r="S266" i="15" s="1"/>
  <c r="R262" i="15"/>
  <c r="L262" i="15"/>
  <c r="M262" i="15" s="1"/>
  <c r="AZ261" i="15"/>
  <c r="AY261" i="15"/>
  <c r="AX261" i="15"/>
  <c r="AW261" i="15"/>
  <c r="AV261" i="15"/>
  <c r="AU261" i="15"/>
  <c r="AL261" i="15"/>
  <c r="AK261" i="15"/>
  <c r="AJ261" i="15"/>
  <c r="AD261" i="15"/>
  <c r="AC261" i="15"/>
  <c r="AM260" i="15"/>
  <c r="AN260" i="15" s="1"/>
  <c r="AB260" i="15"/>
  <c r="Y260" i="15"/>
  <c r="U260" i="15"/>
  <c r="T260" i="15"/>
  <c r="S260" i="15"/>
  <c r="R260" i="15"/>
  <c r="L260" i="15"/>
  <c r="AM259" i="15"/>
  <c r="AB259" i="15"/>
  <c r="Y259" i="15"/>
  <c r="U259" i="15"/>
  <c r="T259" i="15"/>
  <c r="S259" i="15"/>
  <c r="R259" i="15"/>
  <c r="L259" i="15"/>
  <c r="M259" i="15" s="1"/>
  <c r="AM258" i="15"/>
  <c r="AB258" i="15"/>
  <c r="Y258" i="15"/>
  <c r="U258" i="15"/>
  <c r="T258" i="15"/>
  <c r="S258" i="15"/>
  <c r="R258" i="15"/>
  <c r="L258" i="15"/>
  <c r="M258" i="15" s="1"/>
  <c r="AM257" i="15"/>
  <c r="AN257" i="15" s="1"/>
  <c r="AB257" i="15"/>
  <c r="Y257" i="15"/>
  <c r="Y261" i="15" s="1"/>
  <c r="U257" i="15"/>
  <c r="U261" i="15" s="1"/>
  <c r="T257" i="15"/>
  <c r="S257" i="15"/>
  <c r="R257" i="15"/>
  <c r="R261" i="15" s="1"/>
  <c r="L257" i="15"/>
  <c r="M257" i="15" s="1"/>
  <c r="AZ256" i="15"/>
  <c r="AY256" i="15"/>
  <c r="AX256" i="15"/>
  <c r="AW256" i="15"/>
  <c r="AV256" i="15"/>
  <c r="AU256" i="15"/>
  <c r="AL256" i="15"/>
  <c r="AK256" i="15"/>
  <c r="AJ256" i="15"/>
  <c r="AD256" i="15"/>
  <c r="AC256" i="15"/>
  <c r="AM255" i="15"/>
  <c r="AN255" i="15" s="1"/>
  <c r="AB255" i="15"/>
  <c r="Y255" i="15"/>
  <c r="U255" i="15"/>
  <c r="T255" i="15"/>
  <c r="S255" i="15"/>
  <c r="R255" i="15"/>
  <c r="L255" i="15"/>
  <c r="AM254" i="15"/>
  <c r="AN254" i="15" s="1"/>
  <c r="AB254" i="15"/>
  <c r="Y254" i="15"/>
  <c r="U254" i="15"/>
  <c r="T254" i="15"/>
  <c r="S254" i="15"/>
  <c r="R254" i="15"/>
  <c r="L254" i="15"/>
  <c r="M254" i="15" s="1"/>
  <c r="AM253" i="15"/>
  <c r="AB253" i="15"/>
  <c r="Y253" i="15"/>
  <c r="U253" i="15"/>
  <c r="T253" i="15"/>
  <c r="S253" i="15"/>
  <c r="R253" i="15"/>
  <c r="L253" i="15"/>
  <c r="M253" i="15" s="1"/>
  <c r="AM252" i="15"/>
  <c r="AN252" i="15" s="1"/>
  <c r="AB252" i="15"/>
  <c r="Y252" i="15"/>
  <c r="Y256" i="15" s="1"/>
  <c r="U252" i="15"/>
  <c r="T252" i="15"/>
  <c r="S252" i="15"/>
  <c r="S256" i="15" s="1"/>
  <c r="R252" i="15"/>
  <c r="R256" i="15" s="1"/>
  <c r="L252" i="15"/>
  <c r="M252" i="15" s="1"/>
  <c r="AZ251" i="15"/>
  <c r="AY251" i="15"/>
  <c r="AX251" i="15"/>
  <c r="AW251" i="15"/>
  <c r="AV251" i="15"/>
  <c r="AU251" i="15"/>
  <c r="AL251" i="15"/>
  <c r="AK251" i="15"/>
  <c r="AJ251" i="15"/>
  <c r="AD251" i="15"/>
  <c r="AC251" i="15"/>
  <c r="AM250" i="15"/>
  <c r="AN250" i="15" s="1"/>
  <c r="AB250" i="15"/>
  <c r="Y250" i="15"/>
  <c r="U250" i="15"/>
  <c r="T250" i="15"/>
  <c r="S250" i="15"/>
  <c r="R250" i="15"/>
  <c r="L250" i="15"/>
  <c r="M250" i="15" s="1"/>
  <c r="AM249" i="15"/>
  <c r="AN249" i="15" s="1"/>
  <c r="AB249" i="15"/>
  <c r="Y249" i="15"/>
  <c r="U249" i="15"/>
  <c r="T249" i="15"/>
  <c r="S249" i="15"/>
  <c r="R249" i="15"/>
  <c r="L249" i="15"/>
  <c r="M249" i="15" s="1"/>
  <c r="AM248" i="15"/>
  <c r="AN248" i="15" s="1"/>
  <c r="AB248" i="15"/>
  <c r="Y248" i="15"/>
  <c r="U248" i="15"/>
  <c r="T248" i="15"/>
  <c r="S248" i="15"/>
  <c r="R248" i="15"/>
  <c r="L248" i="15"/>
  <c r="M248" i="15" s="1"/>
  <c r="AM247" i="15"/>
  <c r="AN247" i="15" s="1"/>
  <c r="AB247" i="15"/>
  <c r="Y247" i="15"/>
  <c r="U247" i="15"/>
  <c r="U251" i="15" s="1"/>
  <c r="T247" i="15"/>
  <c r="S247" i="15"/>
  <c r="R247" i="15"/>
  <c r="L247" i="15"/>
  <c r="M247" i="15" s="1"/>
  <c r="AZ246" i="15"/>
  <c r="AY246" i="15"/>
  <c r="AX246" i="15"/>
  <c r="AW246" i="15"/>
  <c r="AV246" i="15"/>
  <c r="AU246" i="15"/>
  <c r="AL246" i="15"/>
  <c r="AK246" i="15"/>
  <c r="AJ246" i="15"/>
  <c r="AD246" i="15"/>
  <c r="AC246" i="15"/>
  <c r="AM245" i="15"/>
  <c r="AN245" i="15" s="1"/>
  <c r="AB245" i="15"/>
  <c r="Y245" i="15"/>
  <c r="U245" i="15"/>
  <c r="T245" i="15"/>
  <c r="S245" i="15"/>
  <c r="R245" i="15"/>
  <c r="L245" i="15"/>
  <c r="M245" i="15" s="1"/>
  <c r="AM244" i="15"/>
  <c r="AN244" i="15" s="1"/>
  <c r="AB244" i="15"/>
  <c r="Y244" i="15"/>
  <c r="U244" i="15"/>
  <c r="T244" i="15"/>
  <c r="S244" i="15"/>
  <c r="R244" i="15"/>
  <c r="L244" i="15"/>
  <c r="M244" i="15" s="1"/>
  <c r="AM243" i="15"/>
  <c r="AN243" i="15" s="1"/>
  <c r="AB243" i="15"/>
  <c r="Y243" i="15"/>
  <c r="U243" i="15"/>
  <c r="T243" i="15"/>
  <c r="S243" i="15"/>
  <c r="R243" i="15"/>
  <c r="L243" i="15"/>
  <c r="M243" i="15" s="1"/>
  <c r="AM242" i="15"/>
  <c r="AN242" i="15" s="1"/>
  <c r="AB242" i="15"/>
  <c r="Y242" i="15"/>
  <c r="U242" i="15"/>
  <c r="T242" i="15"/>
  <c r="S242" i="15"/>
  <c r="S246" i="15" s="1"/>
  <c r="R242" i="15"/>
  <c r="L242" i="15"/>
  <c r="M242" i="15" s="1"/>
  <c r="AZ241" i="15"/>
  <c r="AY241" i="15"/>
  <c r="AX241" i="15"/>
  <c r="AW241" i="15"/>
  <c r="AV241" i="15"/>
  <c r="AU241" i="15"/>
  <c r="AL241" i="15"/>
  <c r="AK241" i="15"/>
  <c r="AJ241" i="15"/>
  <c r="AD241" i="15"/>
  <c r="AC241" i="15"/>
  <c r="AM240" i="15"/>
  <c r="AN240" i="15" s="1"/>
  <c r="AB240" i="15"/>
  <c r="Y240" i="15"/>
  <c r="U240" i="15"/>
  <c r="T240" i="15"/>
  <c r="S240" i="15"/>
  <c r="R240" i="15"/>
  <c r="L240" i="15"/>
  <c r="M240" i="15" s="1"/>
  <c r="AM239" i="15"/>
  <c r="AN239" i="15" s="1"/>
  <c r="AB239" i="15"/>
  <c r="Y239" i="15"/>
  <c r="U239" i="15"/>
  <c r="T239" i="15"/>
  <c r="S239" i="15"/>
  <c r="R239" i="15"/>
  <c r="L239" i="15"/>
  <c r="M239" i="15" s="1"/>
  <c r="AM238" i="15"/>
  <c r="AN238" i="15" s="1"/>
  <c r="AB238" i="15"/>
  <c r="Y238" i="15"/>
  <c r="U238" i="15"/>
  <c r="T238" i="15"/>
  <c r="S238" i="15"/>
  <c r="R238" i="15"/>
  <c r="L238" i="15"/>
  <c r="M238" i="15" s="1"/>
  <c r="AM237" i="15"/>
  <c r="AN237" i="15" s="1"/>
  <c r="AB237" i="15"/>
  <c r="Y237" i="15"/>
  <c r="U237" i="15"/>
  <c r="U241" i="15" s="1"/>
  <c r="T237" i="15"/>
  <c r="S237" i="15"/>
  <c r="R237" i="15"/>
  <c r="L237" i="15"/>
  <c r="M237" i="15" s="1"/>
  <c r="AZ236" i="15"/>
  <c r="AY236" i="15"/>
  <c r="AX236" i="15"/>
  <c r="AW236" i="15"/>
  <c r="AV236" i="15"/>
  <c r="AU236" i="15"/>
  <c r="AL236" i="15"/>
  <c r="AK236" i="15"/>
  <c r="AJ236" i="15"/>
  <c r="AD236" i="15"/>
  <c r="AC236" i="15"/>
  <c r="AM235" i="15"/>
  <c r="AN235" i="15" s="1"/>
  <c r="AB235" i="15"/>
  <c r="Y235" i="15"/>
  <c r="U235" i="15"/>
  <c r="T235" i="15"/>
  <c r="S235" i="15"/>
  <c r="R235" i="15"/>
  <c r="L235" i="15"/>
  <c r="AM234" i="15"/>
  <c r="AB234" i="15"/>
  <c r="Y234" i="15"/>
  <c r="U234" i="15"/>
  <c r="T234" i="15"/>
  <c r="S234" i="15"/>
  <c r="R234" i="15"/>
  <c r="L234" i="15"/>
  <c r="M234" i="15" s="1"/>
  <c r="AM233" i="15"/>
  <c r="AB233" i="15"/>
  <c r="Y233" i="15"/>
  <c r="U233" i="15"/>
  <c r="T233" i="15"/>
  <c r="S233" i="15"/>
  <c r="R233" i="15"/>
  <c r="L233" i="15"/>
  <c r="M233" i="15" s="1"/>
  <c r="AM232" i="15"/>
  <c r="AB232" i="15"/>
  <c r="Y232" i="15"/>
  <c r="U232" i="15"/>
  <c r="T232" i="15"/>
  <c r="S232" i="15"/>
  <c r="R232" i="15"/>
  <c r="R236" i="15" s="1"/>
  <c r="L232" i="15"/>
  <c r="AZ231" i="15"/>
  <c r="AY231" i="15"/>
  <c r="AX231" i="15"/>
  <c r="AW231" i="15"/>
  <c r="AV231" i="15"/>
  <c r="AU231" i="15"/>
  <c r="AL231" i="15"/>
  <c r="AK231" i="15"/>
  <c r="AJ231" i="15"/>
  <c r="AD231" i="15"/>
  <c r="AC231" i="15"/>
  <c r="AM230" i="15"/>
  <c r="AN230" i="15" s="1"/>
  <c r="AB230" i="15"/>
  <c r="Y230" i="15"/>
  <c r="U230" i="15"/>
  <c r="T230" i="15"/>
  <c r="S230" i="15"/>
  <c r="R230" i="15"/>
  <c r="L230" i="15"/>
  <c r="M230" i="15" s="1"/>
  <c r="AM229" i="15"/>
  <c r="AB229" i="15"/>
  <c r="Y229" i="15"/>
  <c r="U229" i="15"/>
  <c r="T229" i="15"/>
  <c r="S229" i="15"/>
  <c r="R229" i="15"/>
  <c r="L229" i="15"/>
  <c r="M229" i="15" s="1"/>
  <c r="AM228" i="15"/>
  <c r="AN228" i="15" s="1"/>
  <c r="AB228" i="15"/>
  <c r="Y228" i="15"/>
  <c r="U228" i="15"/>
  <c r="T228" i="15"/>
  <c r="S228" i="15"/>
  <c r="R228" i="15"/>
  <c r="L228" i="15"/>
  <c r="M228" i="15" s="1"/>
  <c r="AM227" i="15"/>
  <c r="AB227" i="15"/>
  <c r="AB231" i="15" s="1"/>
  <c r="Y227" i="15"/>
  <c r="U227" i="15"/>
  <c r="T227" i="15"/>
  <c r="S227" i="15"/>
  <c r="S231" i="15" s="1"/>
  <c r="R227" i="15"/>
  <c r="L227" i="15"/>
  <c r="L231" i="15" s="1"/>
  <c r="AZ225" i="15"/>
  <c r="AY225" i="15"/>
  <c r="AX225" i="15"/>
  <c r="AW225" i="15"/>
  <c r="AV225" i="15"/>
  <c r="AU225" i="15"/>
  <c r="AL225" i="15"/>
  <c r="AK225" i="15"/>
  <c r="AJ225" i="15"/>
  <c r="AD225" i="15"/>
  <c r="AC225" i="15"/>
  <c r="AM224" i="15"/>
  <c r="AN224" i="15" s="1"/>
  <c r="AB224" i="15"/>
  <c r="Y224" i="15"/>
  <c r="U224" i="15"/>
  <c r="T224" i="15"/>
  <c r="S224" i="15"/>
  <c r="R224" i="15"/>
  <c r="L224" i="15"/>
  <c r="M224" i="15" s="1"/>
  <c r="AM223" i="15"/>
  <c r="AB223" i="15"/>
  <c r="Y223" i="15"/>
  <c r="U223" i="15"/>
  <c r="T223" i="15"/>
  <c r="S223" i="15"/>
  <c r="R223" i="15"/>
  <c r="L223" i="15"/>
  <c r="M223" i="15" s="1"/>
  <c r="AM222" i="15"/>
  <c r="AN222" i="15" s="1"/>
  <c r="AB222" i="15"/>
  <c r="Y222" i="15"/>
  <c r="U222" i="15"/>
  <c r="T222" i="15"/>
  <c r="S222" i="15"/>
  <c r="R222" i="15"/>
  <c r="L222" i="15"/>
  <c r="AM221" i="15"/>
  <c r="AB221" i="15"/>
  <c r="Y221" i="15"/>
  <c r="U221" i="15"/>
  <c r="T221" i="15"/>
  <c r="S221" i="15"/>
  <c r="R221" i="15"/>
  <c r="L221" i="15"/>
  <c r="L225" i="15" s="1"/>
  <c r="AZ220" i="15"/>
  <c r="AY220" i="15"/>
  <c r="AX220" i="15"/>
  <c r="AW220" i="15"/>
  <c r="AV220" i="15"/>
  <c r="AU220" i="15"/>
  <c r="AL220" i="15"/>
  <c r="AK220" i="15"/>
  <c r="AJ220" i="15"/>
  <c r="AD220" i="15"/>
  <c r="AC220" i="15"/>
  <c r="AM219" i="15"/>
  <c r="AB219" i="15"/>
  <c r="Y219" i="15"/>
  <c r="U219" i="15"/>
  <c r="T219" i="15"/>
  <c r="S219" i="15"/>
  <c r="R219" i="15"/>
  <c r="L219" i="15"/>
  <c r="AM218" i="15"/>
  <c r="AB218" i="15"/>
  <c r="Y218" i="15"/>
  <c r="U218" i="15"/>
  <c r="T218" i="15"/>
  <c r="S218" i="15"/>
  <c r="R218" i="15"/>
  <c r="L218" i="15"/>
  <c r="M218" i="15" s="1"/>
  <c r="AM217" i="15"/>
  <c r="AN217" i="15" s="1"/>
  <c r="AB217" i="15"/>
  <c r="Y217" i="15"/>
  <c r="U217" i="15"/>
  <c r="T217" i="15"/>
  <c r="S217" i="15"/>
  <c r="R217" i="15"/>
  <c r="L217" i="15"/>
  <c r="M217" i="15" s="1"/>
  <c r="AM216" i="15"/>
  <c r="AB216" i="15"/>
  <c r="Y216" i="15"/>
  <c r="U216" i="15"/>
  <c r="T216" i="15"/>
  <c r="S216" i="15"/>
  <c r="R216" i="15"/>
  <c r="R220" i="15" s="1"/>
  <c r="L216" i="15"/>
  <c r="AZ215" i="15"/>
  <c r="AY215" i="15"/>
  <c r="AX215" i="15"/>
  <c r="AW215" i="15"/>
  <c r="AV215" i="15"/>
  <c r="AU215" i="15"/>
  <c r="AL215" i="15"/>
  <c r="AK215" i="15"/>
  <c r="AJ215" i="15"/>
  <c r="AD215" i="15"/>
  <c r="AC215" i="15"/>
  <c r="AM214" i="15"/>
  <c r="AN214" i="15" s="1"/>
  <c r="AB214" i="15"/>
  <c r="Y214" i="15"/>
  <c r="U214" i="15"/>
  <c r="T214" i="15"/>
  <c r="S214" i="15"/>
  <c r="R214" i="15"/>
  <c r="L214" i="15"/>
  <c r="M214" i="15" s="1"/>
  <c r="AM213" i="15"/>
  <c r="AB213" i="15"/>
  <c r="Y213" i="15"/>
  <c r="U213" i="15"/>
  <c r="T213" i="15"/>
  <c r="S213" i="15"/>
  <c r="R213" i="15"/>
  <c r="L213" i="15"/>
  <c r="M213" i="15" s="1"/>
  <c r="AM212" i="15"/>
  <c r="AN212" i="15" s="1"/>
  <c r="AB212" i="15"/>
  <c r="Y212" i="15"/>
  <c r="U212" i="15"/>
  <c r="T212" i="15"/>
  <c r="S212" i="15"/>
  <c r="R212" i="15"/>
  <c r="L212" i="15"/>
  <c r="M212" i="15" s="1"/>
  <c r="AM211" i="15"/>
  <c r="AB211" i="15"/>
  <c r="Y211" i="15"/>
  <c r="U211" i="15"/>
  <c r="T211" i="15"/>
  <c r="S211" i="15"/>
  <c r="R211" i="15"/>
  <c r="L211" i="15"/>
  <c r="L215" i="15" s="1"/>
  <c r="AZ210" i="15"/>
  <c r="AY210" i="15"/>
  <c r="AX210" i="15"/>
  <c r="AW210" i="15"/>
  <c r="AV210" i="15"/>
  <c r="AU210" i="15"/>
  <c r="AL210" i="15"/>
  <c r="AK210" i="15"/>
  <c r="AJ210" i="15"/>
  <c r="AD210" i="15"/>
  <c r="AC210" i="15"/>
  <c r="AM209" i="15"/>
  <c r="AN209" i="15" s="1"/>
  <c r="AB209" i="15"/>
  <c r="Y209" i="15"/>
  <c r="U209" i="15"/>
  <c r="T209" i="15"/>
  <c r="S209" i="15"/>
  <c r="R209" i="15"/>
  <c r="L209" i="15"/>
  <c r="M209" i="15" s="1"/>
  <c r="AM208" i="15"/>
  <c r="AB208" i="15"/>
  <c r="Y208" i="15"/>
  <c r="U208" i="15"/>
  <c r="T208" i="15"/>
  <c r="S208" i="15"/>
  <c r="R208" i="15"/>
  <c r="L208" i="15"/>
  <c r="M208" i="15" s="1"/>
  <c r="AM207" i="15"/>
  <c r="AB207" i="15"/>
  <c r="Y207" i="15"/>
  <c r="U207" i="15"/>
  <c r="T207" i="15"/>
  <c r="S207" i="15"/>
  <c r="R207" i="15"/>
  <c r="L207" i="15"/>
  <c r="M207" i="15" s="1"/>
  <c r="AM206" i="15"/>
  <c r="AB206" i="15"/>
  <c r="Y206" i="15"/>
  <c r="U206" i="15"/>
  <c r="T206" i="15"/>
  <c r="S206" i="15"/>
  <c r="R206" i="15"/>
  <c r="L206" i="15"/>
  <c r="AZ205" i="15"/>
  <c r="AY205" i="15"/>
  <c r="AX205" i="15"/>
  <c r="AW205" i="15"/>
  <c r="AV205" i="15"/>
  <c r="AU205" i="15"/>
  <c r="AL205" i="15"/>
  <c r="AK205" i="15"/>
  <c r="AJ205" i="15"/>
  <c r="AD205" i="15"/>
  <c r="AC205" i="15"/>
  <c r="AM204" i="15"/>
  <c r="AN204" i="15" s="1"/>
  <c r="AB204" i="15"/>
  <c r="Y204" i="15"/>
  <c r="U204" i="15"/>
  <c r="T204" i="15"/>
  <c r="S204" i="15"/>
  <c r="R204" i="15"/>
  <c r="L204" i="15"/>
  <c r="M204" i="15" s="1"/>
  <c r="AM203" i="15"/>
  <c r="AB203" i="15"/>
  <c r="Y203" i="15"/>
  <c r="U203" i="15"/>
  <c r="T203" i="15"/>
  <c r="S203" i="15"/>
  <c r="R203" i="15"/>
  <c r="L203" i="15"/>
  <c r="M203" i="15" s="1"/>
  <c r="AM202" i="15"/>
  <c r="AN202" i="15" s="1"/>
  <c r="AB202" i="15"/>
  <c r="Y202" i="15"/>
  <c r="U202" i="15"/>
  <c r="T202" i="15"/>
  <c r="S202" i="15"/>
  <c r="R202" i="15"/>
  <c r="L202" i="15"/>
  <c r="AM201" i="15"/>
  <c r="AB201" i="15"/>
  <c r="Y201" i="15"/>
  <c r="U201" i="15"/>
  <c r="T201" i="15"/>
  <c r="S201" i="15"/>
  <c r="R201" i="15"/>
  <c r="R205" i="15" s="1"/>
  <c r="L201" i="15"/>
  <c r="L205" i="15" s="1"/>
  <c r="AZ200" i="15"/>
  <c r="AY200" i="15"/>
  <c r="AX200" i="15"/>
  <c r="AW200" i="15"/>
  <c r="AV200" i="15"/>
  <c r="AU200" i="15"/>
  <c r="AL200" i="15"/>
  <c r="AK200" i="15"/>
  <c r="AJ200" i="15"/>
  <c r="AD200" i="15"/>
  <c r="AC200" i="15"/>
  <c r="AM199" i="15"/>
  <c r="AN199" i="15" s="1"/>
  <c r="AB199" i="15"/>
  <c r="Y199" i="15"/>
  <c r="U199" i="15"/>
  <c r="T199" i="15"/>
  <c r="S199" i="15"/>
  <c r="R199" i="15"/>
  <c r="L199" i="15"/>
  <c r="M199" i="15" s="1"/>
  <c r="AM198" i="15"/>
  <c r="AB198" i="15"/>
  <c r="Y198" i="15"/>
  <c r="U198" i="15"/>
  <c r="T198" i="15"/>
  <c r="S198" i="15"/>
  <c r="R198" i="15"/>
  <c r="L198" i="15"/>
  <c r="M198" i="15" s="1"/>
  <c r="AM197" i="15"/>
  <c r="AN197" i="15" s="1"/>
  <c r="AB197" i="15"/>
  <c r="Y197" i="15"/>
  <c r="U197" i="15"/>
  <c r="T197" i="15"/>
  <c r="S197" i="15"/>
  <c r="R197" i="15"/>
  <c r="L197" i="15"/>
  <c r="M197" i="15" s="1"/>
  <c r="AM196" i="15"/>
  <c r="AB196" i="15"/>
  <c r="Y196" i="15"/>
  <c r="U196" i="15"/>
  <c r="T196" i="15"/>
  <c r="S196" i="15"/>
  <c r="R196" i="15"/>
  <c r="L196" i="15"/>
  <c r="L200" i="15" s="1"/>
  <c r="AZ194" i="15"/>
  <c r="AY194" i="15"/>
  <c r="AX194" i="15"/>
  <c r="AW194" i="15"/>
  <c r="AV194" i="15"/>
  <c r="AZ189" i="15"/>
  <c r="AY189" i="15"/>
  <c r="AX189" i="15"/>
  <c r="AW189" i="15"/>
  <c r="AV189" i="15"/>
  <c r="AL189" i="15"/>
  <c r="AK189" i="15"/>
  <c r="AJ189" i="15"/>
  <c r="AD189" i="15"/>
  <c r="AC189" i="15"/>
  <c r="AM188" i="15"/>
  <c r="AB188" i="15"/>
  <c r="Y188" i="15"/>
  <c r="U188" i="15"/>
  <c r="T188" i="15"/>
  <c r="S188" i="15"/>
  <c r="R188" i="15"/>
  <c r="L188" i="15"/>
  <c r="M188" i="15" s="1"/>
  <c r="AM187" i="15"/>
  <c r="AB187" i="15"/>
  <c r="Y187" i="15"/>
  <c r="U187" i="15"/>
  <c r="T187" i="15"/>
  <c r="S187" i="15"/>
  <c r="R187" i="15"/>
  <c r="L187" i="15"/>
  <c r="M187" i="15" s="1"/>
  <c r="AM186" i="15"/>
  <c r="AN186" i="15" s="1"/>
  <c r="AB186" i="15"/>
  <c r="Y186" i="15"/>
  <c r="U186" i="15"/>
  <c r="T186" i="15"/>
  <c r="S186" i="15"/>
  <c r="R186" i="15"/>
  <c r="L186" i="15"/>
  <c r="M186" i="15" s="1"/>
  <c r="AM185" i="15"/>
  <c r="AB185" i="15"/>
  <c r="Y185" i="15"/>
  <c r="U185" i="15"/>
  <c r="T185" i="15"/>
  <c r="S185" i="15"/>
  <c r="R185" i="15"/>
  <c r="R189" i="15" s="1"/>
  <c r="L185" i="15"/>
  <c r="AZ184" i="15"/>
  <c r="AY184" i="15"/>
  <c r="AX184" i="15"/>
  <c r="AW184" i="15"/>
  <c r="AV184" i="15"/>
  <c r="AZ179" i="15"/>
  <c r="AY179" i="15"/>
  <c r="AX179" i="15"/>
  <c r="AW179" i="15"/>
  <c r="AV179" i="15"/>
  <c r="AU179" i="15"/>
  <c r="AL179" i="15"/>
  <c r="AK179" i="15"/>
  <c r="AJ179" i="15"/>
  <c r="AD179" i="15"/>
  <c r="AC179" i="15"/>
  <c r="AM178" i="15"/>
  <c r="AN178" i="15" s="1"/>
  <c r="AB178" i="15"/>
  <c r="Y178" i="15"/>
  <c r="U178" i="15"/>
  <c r="T178" i="15"/>
  <c r="S178" i="15"/>
  <c r="R178" i="15"/>
  <c r="L178" i="15"/>
  <c r="AM177" i="15"/>
  <c r="AB177" i="15"/>
  <c r="Y177" i="15"/>
  <c r="U177" i="15"/>
  <c r="T177" i="15"/>
  <c r="S177" i="15"/>
  <c r="R177" i="15"/>
  <c r="L177" i="15"/>
  <c r="M177" i="15" s="1"/>
  <c r="AM176" i="15"/>
  <c r="AB176" i="15"/>
  <c r="Y176" i="15"/>
  <c r="U176" i="15"/>
  <c r="T176" i="15"/>
  <c r="S176" i="15"/>
  <c r="R176" i="15"/>
  <c r="L176" i="15"/>
  <c r="M176" i="15" s="1"/>
  <c r="AM175" i="15"/>
  <c r="AB175" i="15"/>
  <c r="Y175" i="15"/>
  <c r="U175" i="15"/>
  <c r="T175" i="15"/>
  <c r="S175" i="15"/>
  <c r="R175" i="15"/>
  <c r="R179" i="15" s="1"/>
  <c r="L175" i="15"/>
  <c r="AZ174" i="15"/>
  <c r="AY174" i="15"/>
  <c r="AX174" i="15"/>
  <c r="AW174" i="15"/>
  <c r="AV174" i="15"/>
  <c r="AU174" i="15"/>
  <c r="AL174" i="15"/>
  <c r="AK174" i="15"/>
  <c r="AJ174" i="15"/>
  <c r="AD174" i="15"/>
  <c r="AC174" i="15"/>
  <c r="AM173" i="15"/>
  <c r="AN173" i="15" s="1"/>
  <c r="AB173" i="15"/>
  <c r="Y173" i="15"/>
  <c r="U173" i="15"/>
  <c r="T173" i="15"/>
  <c r="S173" i="15"/>
  <c r="R173" i="15"/>
  <c r="L173" i="15"/>
  <c r="M173" i="15" s="1"/>
  <c r="AM172" i="15"/>
  <c r="AB172" i="15"/>
  <c r="Y172" i="15"/>
  <c r="U172" i="15"/>
  <c r="T172" i="15"/>
  <c r="S172" i="15"/>
  <c r="R172" i="15"/>
  <c r="L172" i="15"/>
  <c r="M172" i="15" s="1"/>
  <c r="AM171" i="15"/>
  <c r="AN171" i="15" s="1"/>
  <c r="AB171" i="15"/>
  <c r="Y171" i="15"/>
  <c r="U171" i="15"/>
  <c r="T171" i="15"/>
  <c r="S171" i="15"/>
  <c r="R171" i="15"/>
  <c r="L171" i="15"/>
  <c r="M171" i="15" s="1"/>
  <c r="AM170" i="15"/>
  <c r="AB170" i="15"/>
  <c r="AB174" i="15" s="1"/>
  <c r="Y170" i="15"/>
  <c r="U170" i="15"/>
  <c r="U174" i="15" s="1"/>
  <c r="T170" i="15"/>
  <c r="S170" i="15"/>
  <c r="S174" i="15" s="1"/>
  <c r="R170" i="15"/>
  <c r="L170" i="15"/>
  <c r="L174" i="15" s="1"/>
  <c r="AZ169" i="15"/>
  <c r="AY169" i="15"/>
  <c r="AX169" i="15"/>
  <c r="AW169" i="15"/>
  <c r="AV169" i="15"/>
  <c r="AL169" i="15"/>
  <c r="AK169" i="15"/>
  <c r="AJ169" i="15"/>
  <c r="AD169" i="15"/>
  <c r="AC169" i="15"/>
  <c r="AM168" i="15"/>
  <c r="AB168" i="15"/>
  <c r="Y168" i="15"/>
  <c r="U168" i="15"/>
  <c r="T168" i="15"/>
  <c r="S168" i="15"/>
  <c r="R168" i="15"/>
  <c r="L168" i="15"/>
  <c r="M168" i="15" s="1"/>
  <c r="AM167" i="15"/>
  <c r="AB167" i="15"/>
  <c r="Y167" i="15"/>
  <c r="U167" i="15"/>
  <c r="T167" i="15"/>
  <c r="S167" i="15"/>
  <c r="R167" i="15"/>
  <c r="L167" i="15"/>
  <c r="M167" i="15" s="1"/>
  <c r="AM166" i="15"/>
  <c r="AN166" i="15" s="1"/>
  <c r="AB166" i="15"/>
  <c r="Y166" i="15"/>
  <c r="U166" i="15"/>
  <c r="T166" i="15"/>
  <c r="S166" i="15"/>
  <c r="R166" i="15"/>
  <c r="L166" i="15"/>
  <c r="M166" i="15" s="1"/>
  <c r="AM165" i="15"/>
  <c r="AB165" i="15"/>
  <c r="Y165" i="15"/>
  <c r="U165" i="15"/>
  <c r="T165" i="15"/>
  <c r="S165" i="15"/>
  <c r="R165" i="15"/>
  <c r="R169" i="15" s="1"/>
  <c r="AZ164" i="15"/>
  <c r="AY164" i="15"/>
  <c r="AX164" i="15"/>
  <c r="AW164" i="15"/>
  <c r="AV164" i="15"/>
  <c r="AU164" i="15"/>
  <c r="AL164" i="15"/>
  <c r="AK164" i="15"/>
  <c r="AJ164" i="15"/>
  <c r="AD164" i="15"/>
  <c r="AC164" i="15"/>
  <c r="AM163" i="15"/>
  <c r="AN163" i="15" s="1"/>
  <c r="AB163" i="15"/>
  <c r="Y163" i="15"/>
  <c r="U163" i="15"/>
  <c r="T163" i="15"/>
  <c r="S163" i="15"/>
  <c r="R163" i="15"/>
  <c r="L163" i="15"/>
  <c r="M163" i="15" s="1"/>
  <c r="AM162" i="15"/>
  <c r="AB162" i="15"/>
  <c r="Y162" i="15"/>
  <c r="U162" i="15"/>
  <c r="T162" i="15"/>
  <c r="S162" i="15"/>
  <c r="R162" i="15"/>
  <c r="L162" i="15"/>
  <c r="M162" i="15" s="1"/>
  <c r="AM161" i="15"/>
  <c r="AN161" i="15" s="1"/>
  <c r="AB161" i="15"/>
  <c r="Y161" i="15"/>
  <c r="U161" i="15"/>
  <c r="T161" i="15"/>
  <c r="S161" i="15"/>
  <c r="R161" i="15"/>
  <c r="L161" i="15"/>
  <c r="AM160" i="15"/>
  <c r="AB160" i="15"/>
  <c r="AB164" i="15" s="1"/>
  <c r="Y160" i="15"/>
  <c r="U160" i="15"/>
  <c r="U164" i="15" s="1"/>
  <c r="T160" i="15"/>
  <c r="S160" i="15"/>
  <c r="S164" i="15" s="1"/>
  <c r="R160" i="15"/>
  <c r="L164" i="15"/>
  <c r="AZ159" i="15"/>
  <c r="AY159" i="15"/>
  <c r="AX159" i="15"/>
  <c r="AW159" i="15"/>
  <c r="AV159" i="15"/>
  <c r="AL159" i="15"/>
  <c r="AK159" i="15"/>
  <c r="AJ159" i="15"/>
  <c r="AD159" i="15"/>
  <c r="AC159" i="15"/>
  <c r="AM158" i="15"/>
  <c r="AN158" i="15" s="1"/>
  <c r="AB158" i="15"/>
  <c r="Y158" i="15"/>
  <c r="U158" i="15"/>
  <c r="T158" i="15"/>
  <c r="S158" i="15"/>
  <c r="R158" i="15"/>
  <c r="L158" i="15"/>
  <c r="AM157" i="15"/>
  <c r="AB157" i="15"/>
  <c r="Y157" i="15"/>
  <c r="U157" i="15"/>
  <c r="T157" i="15"/>
  <c r="S157" i="15"/>
  <c r="R157" i="15"/>
  <c r="L157" i="15"/>
  <c r="M157" i="15" s="1"/>
  <c r="AM156" i="15"/>
  <c r="AB156" i="15"/>
  <c r="Y156" i="15"/>
  <c r="U156" i="15"/>
  <c r="T156" i="15"/>
  <c r="S156" i="15"/>
  <c r="R156" i="15"/>
  <c r="L156" i="15"/>
  <c r="M156" i="15" s="1"/>
  <c r="AM155" i="15"/>
  <c r="AB155" i="15"/>
  <c r="Y155" i="15"/>
  <c r="U155" i="15"/>
  <c r="T155" i="15"/>
  <c r="S155" i="15"/>
  <c r="R155" i="15"/>
  <c r="R159" i="15" s="1"/>
  <c r="L155" i="15"/>
  <c r="AZ154" i="15"/>
  <c r="AY154" i="15"/>
  <c r="AX154" i="15"/>
  <c r="AW154" i="15"/>
  <c r="AV154" i="15"/>
  <c r="AL154" i="15"/>
  <c r="AK154" i="15"/>
  <c r="AJ154" i="15"/>
  <c r="AD154" i="15"/>
  <c r="AC154" i="15"/>
  <c r="AM153" i="15"/>
  <c r="AN153" i="15" s="1"/>
  <c r="AB153" i="15"/>
  <c r="Y153" i="15"/>
  <c r="U153" i="15"/>
  <c r="T153" i="15"/>
  <c r="S153" i="15"/>
  <c r="R153" i="15"/>
  <c r="L153" i="15"/>
  <c r="M153" i="15" s="1"/>
  <c r="AM152" i="15"/>
  <c r="AB152" i="15"/>
  <c r="Y152" i="15"/>
  <c r="U152" i="15"/>
  <c r="T152" i="15"/>
  <c r="S152" i="15"/>
  <c r="R152" i="15"/>
  <c r="L152" i="15"/>
  <c r="M152" i="15" s="1"/>
  <c r="AM151" i="15"/>
  <c r="AN151" i="15" s="1"/>
  <c r="AB151" i="15"/>
  <c r="Y151" i="15"/>
  <c r="U151" i="15"/>
  <c r="T151" i="15"/>
  <c r="S151" i="15"/>
  <c r="R151" i="15"/>
  <c r="L151" i="15"/>
  <c r="M151" i="15" s="1"/>
  <c r="AM150" i="15"/>
  <c r="AB150" i="15"/>
  <c r="Y150" i="15"/>
  <c r="U150" i="15"/>
  <c r="U154" i="15" s="1"/>
  <c r="T150" i="15"/>
  <c r="S150" i="15"/>
  <c r="S154" i="15" s="1"/>
  <c r="R150" i="15"/>
  <c r="AZ149" i="15"/>
  <c r="AY149" i="15"/>
  <c r="AX149" i="15"/>
  <c r="AW149" i="15"/>
  <c r="AV149" i="15"/>
  <c r="AL149" i="15"/>
  <c r="AK149" i="15"/>
  <c r="AJ149" i="15"/>
  <c r="AD149" i="15"/>
  <c r="AC149" i="15"/>
  <c r="AM148" i="15"/>
  <c r="AB148" i="15"/>
  <c r="Y148" i="15"/>
  <c r="U148" i="15"/>
  <c r="T148" i="15"/>
  <c r="S148" i="15"/>
  <c r="R148" i="15"/>
  <c r="L148" i="15"/>
  <c r="M148" i="15" s="1"/>
  <c r="AM147" i="15"/>
  <c r="AB147" i="15"/>
  <c r="Y147" i="15"/>
  <c r="U147" i="15"/>
  <c r="T147" i="15"/>
  <c r="S147" i="15"/>
  <c r="R147" i="15"/>
  <c r="L147" i="15"/>
  <c r="M147" i="15" s="1"/>
  <c r="AM146" i="15"/>
  <c r="AN146" i="15" s="1"/>
  <c r="AB146" i="15"/>
  <c r="Y146" i="15"/>
  <c r="U146" i="15"/>
  <c r="T146" i="15"/>
  <c r="S146" i="15"/>
  <c r="R146" i="15"/>
  <c r="L146" i="15"/>
  <c r="M146" i="15" s="1"/>
  <c r="AM145" i="15"/>
  <c r="AB145" i="15"/>
  <c r="Y145" i="15"/>
  <c r="U145" i="15"/>
  <c r="T145" i="15"/>
  <c r="S145" i="15"/>
  <c r="R145" i="15"/>
  <c r="R149" i="15" s="1"/>
  <c r="L145" i="15"/>
  <c r="AZ144" i="15"/>
  <c r="AY144" i="15"/>
  <c r="AX144" i="15"/>
  <c r="AW144" i="15"/>
  <c r="AV144" i="15"/>
  <c r="AL144" i="15"/>
  <c r="AK144" i="15"/>
  <c r="AJ144" i="15"/>
  <c r="AD144" i="15"/>
  <c r="AC144" i="15"/>
  <c r="AM143" i="15"/>
  <c r="AN143" i="15" s="1"/>
  <c r="AB143" i="15"/>
  <c r="Y143" i="15"/>
  <c r="U143" i="15"/>
  <c r="T143" i="15"/>
  <c r="S143" i="15"/>
  <c r="R143" i="15"/>
  <c r="L143" i="15"/>
  <c r="M143" i="15" s="1"/>
  <c r="AM142" i="15"/>
  <c r="AB142" i="15"/>
  <c r="Y142" i="15"/>
  <c r="U142" i="15"/>
  <c r="T142" i="15"/>
  <c r="S142" i="15"/>
  <c r="R142" i="15"/>
  <c r="L142" i="15"/>
  <c r="M142" i="15" s="1"/>
  <c r="AM141" i="15"/>
  <c r="AN141" i="15" s="1"/>
  <c r="AB141" i="15"/>
  <c r="Y141" i="15"/>
  <c r="U141" i="15"/>
  <c r="T141" i="15"/>
  <c r="S141" i="15"/>
  <c r="R141" i="15"/>
  <c r="L141" i="15"/>
  <c r="AM140" i="15"/>
  <c r="AB140" i="15"/>
  <c r="Y140" i="15"/>
  <c r="U140" i="15"/>
  <c r="U144" i="15" s="1"/>
  <c r="T140" i="15"/>
  <c r="S140" i="15"/>
  <c r="S144" i="15" s="1"/>
  <c r="R140" i="15"/>
  <c r="L140" i="15"/>
  <c r="L144" i="15" s="1"/>
  <c r="AZ139" i="15"/>
  <c r="AY139" i="15"/>
  <c r="AX139" i="15"/>
  <c r="AW139" i="15"/>
  <c r="AV139" i="15"/>
  <c r="AL139" i="15"/>
  <c r="AK139" i="15"/>
  <c r="AJ139" i="15"/>
  <c r="AD139" i="15"/>
  <c r="AC139" i="15"/>
  <c r="AM138" i="15"/>
  <c r="AB138" i="15"/>
  <c r="Y138" i="15"/>
  <c r="U138" i="15"/>
  <c r="T138" i="15"/>
  <c r="S138" i="15"/>
  <c r="R138" i="15"/>
  <c r="L138" i="15"/>
  <c r="AM137" i="15"/>
  <c r="AB137" i="15"/>
  <c r="Y137" i="15"/>
  <c r="U137" i="15"/>
  <c r="T137" i="15"/>
  <c r="S137" i="15"/>
  <c r="R137" i="15"/>
  <c r="L137" i="15"/>
  <c r="M137" i="15" s="1"/>
  <c r="AM136" i="15"/>
  <c r="AB136" i="15"/>
  <c r="Y136" i="15"/>
  <c r="U136" i="15"/>
  <c r="T136" i="15"/>
  <c r="S136" i="15"/>
  <c r="R136" i="15"/>
  <c r="L136" i="15"/>
  <c r="M136" i="15" s="1"/>
  <c r="AM135" i="15"/>
  <c r="AB135" i="15"/>
  <c r="Y135" i="15"/>
  <c r="U135" i="15"/>
  <c r="T135" i="15"/>
  <c r="S135" i="15"/>
  <c r="R135" i="15"/>
  <c r="R139" i="15" s="1"/>
  <c r="AZ134" i="15"/>
  <c r="AY134" i="15"/>
  <c r="AX134" i="15"/>
  <c r="AW134" i="15"/>
  <c r="AV134" i="15"/>
  <c r="AU134" i="15"/>
  <c r="AL134" i="15"/>
  <c r="AK134" i="15"/>
  <c r="AJ134" i="15"/>
  <c r="AD134" i="15"/>
  <c r="AC134" i="15"/>
  <c r="AM133" i="15"/>
  <c r="AN133" i="15" s="1"/>
  <c r="AB133" i="15"/>
  <c r="Y133" i="15"/>
  <c r="U133" i="15"/>
  <c r="T133" i="15"/>
  <c r="S133" i="15"/>
  <c r="R133" i="15"/>
  <c r="L133" i="15"/>
  <c r="M133" i="15" s="1"/>
  <c r="AM132" i="15"/>
  <c r="AB132" i="15"/>
  <c r="Y132" i="15"/>
  <c r="U132" i="15"/>
  <c r="T132" i="15"/>
  <c r="S132" i="15"/>
  <c r="R132" i="15"/>
  <c r="L132" i="15"/>
  <c r="M132" i="15" s="1"/>
  <c r="AM131" i="15"/>
  <c r="AN131" i="15" s="1"/>
  <c r="AB131" i="15"/>
  <c r="Y131" i="15"/>
  <c r="U131" i="15"/>
  <c r="T131" i="15"/>
  <c r="S131" i="15"/>
  <c r="R131" i="15"/>
  <c r="L131" i="15"/>
  <c r="M131" i="15" s="1"/>
  <c r="AM130" i="15"/>
  <c r="AB130" i="15"/>
  <c r="AB134" i="15" s="1"/>
  <c r="Y130" i="15"/>
  <c r="U130" i="15"/>
  <c r="U134" i="15" s="1"/>
  <c r="T130" i="15"/>
  <c r="S130" i="15"/>
  <c r="S134" i="15" s="1"/>
  <c r="R130" i="15"/>
  <c r="L134" i="15"/>
  <c r="AZ129" i="15"/>
  <c r="AZ124" i="15" s="1"/>
  <c r="AZ123" i="15" s="1"/>
  <c r="AY129" i="15"/>
  <c r="AX129" i="15"/>
  <c r="AW129" i="15"/>
  <c r="AV129" i="15"/>
  <c r="AU129" i="15"/>
  <c r="AL129" i="15"/>
  <c r="AK129" i="15"/>
  <c r="AJ129" i="15"/>
  <c r="AJ124" i="15" s="1"/>
  <c r="AJ123" i="15" s="1"/>
  <c r="AD129" i="15"/>
  <c r="AC129" i="15"/>
  <c r="AM128" i="15"/>
  <c r="AB128" i="15"/>
  <c r="Y128" i="15"/>
  <c r="U128" i="15"/>
  <c r="T128" i="15"/>
  <c r="S128" i="15"/>
  <c r="R128" i="15"/>
  <c r="L128" i="15"/>
  <c r="M128" i="15" s="1"/>
  <c r="AM127" i="15"/>
  <c r="AB127" i="15"/>
  <c r="Y127" i="15"/>
  <c r="U127" i="15"/>
  <c r="T127" i="15"/>
  <c r="S127" i="15"/>
  <c r="R127" i="15"/>
  <c r="L127" i="15"/>
  <c r="M127" i="15" s="1"/>
  <c r="AM126" i="15"/>
  <c r="AB126" i="15"/>
  <c r="Y126" i="15"/>
  <c r="U126" i="15"/>
  <c r="T126" i="15"/>
  <c r="S126" i="15"/>
  <c r="R126" i="15"/>
  <c r="L126" i="15"/>
  <c r="M126" i="15" s="1"/>
  <c r="AM125" i="15"/>
  <c r="AB125" i="15"/>
  <c r="Y125" i="15"/>
  <c r="U125" i="15"/>
  <c r="T125" i="15"/>
  <c r="S125" i="15"/>
  <c r="R125" i="15"/>
  <c r="R129" i="15" s="1"/>
  <c r="L125" i="15"/>
  <c r="AZ122" i="15"/>
  <c r="AY122" i="15"/>
  <c r="AX122" i="15"/>
  <c r="AW122" i="15"/>
  <c r="AV122" i="15"/>
  <c r="AU122" i="15"/>
  <c r="AL122" i="15"/>
  <c r="AK122" i="15"/>
  <c r="AJ122" i="15"/>
  <c r="AD122" i="15"/>
  <c r="AC122" i="15"/>
  <c r="AM121" i="15"/>
  <c r="AN121" i="15" s="1"/>
  <c r="AB121" i="15"/>
  <c r="Y121" i="15"/>
  <c r="U121" i="15"/>
  <c r="T121" i="15"/>
  <c r="S121" i="15"/>
  <c r="R121" i="15"/>
  <c r="L121" i="15"/>
  <c r="M121" i="15" s="1"/>
  <c r="AM120" i="15"/>
  <c r="AB120" i="15"/>
  <c r="Y120" i="15"/>
  <c r="U120" i="15"/>
  <c r="T120" i="15"/>
  <c r="S120" i="15"/>
  <c r="R120" i="15"/>
  <c r="L120" i="15"/>
  <c r="M120" i="15" s="1"/>
  <c r="AM119" i="15"/>
  <c r="AN119" i="15" s="1"/>
  <c r="AB119" i="15"/>
  <c r="Y119" i="15"/>
  <c r="U119" i="15"/>
  <c r="T119" i="15"/>
  <c r="S119" i="15"/>
  <c r="R119" i="15"/>
  <c r="L119" i="15"/>
  <c r="M119" i="15" s="1"/>
  <c r="AM118" i="15"/>
  <c r="AB118" i="15"/>
  <c r="AB122" i="15" s="1"/>
  <c r="Y118" i="15"/>
  <c r="U118" i="15"/>
  <c r="T118" i="15"/>
  <c r="S118" i="15"/>
  <c r="R118" i="15"/>
  <c r="L118" i="15"/>
  <c r="L122" i="15" s="1"/>
  <c r="AZ117" i="15"/>
  <c r="AY117" i="15"/>
  <c r="AX117" i="15"/>
  <c r="AW117" i="15"/>
  <c r="AV117" i="15"/>
  <c r="AU117" i="15"/>
  <c r="AL117" i="15"/>
  <c r="AK117" i="15"/>
  <c r="AJ117" i="15"/>
  <c r="AD117" i="15"/>
  <c r="AC117" i="15"/>
  <c r="AM116" i="15"/>
  <c r="AB116" i="15"/>
  <c r="Y116" i="15"/>
  <c r="U116" i="15"/>
  <c r="T116" i="15"/>
  <c r="S116" i="15"/>
  <c r="R116" i="15"/>
  <c r="L116" i="15"/>
  <c r="M116" i="15" s="1"/>
  <c r="AM115" i="15"/>
  <c r="AB115" i="15"/>
  <c r="Y115" i="15"/>
  <c r="U115" i="15"/>
  <c r="T115" i="15"/>
  <c r="S115" i="15"/>
  <c r="R115" i="15"/>
  <c r="L115" i="15"/>
  <c r="M115" i="15" s="1"/>
  <c r="AM114" i="15"/>
  <c r="AB114" i="15"/>
  <c r="Y114" i="15"/>
  <c r="U114" i="15"/>
  <c r="T114" i="15"/>
  <c r="S114" i="15"/>
  <c r="R114" i="15"/>
  <c r="L114" i="15"/>
  <c r="M114" i="15" s="1"/>
  <c r="AM113" i="15"/>
  <c r="AB113" i="15"/>
  <c r="Y113" i="15"/>
  <c r="U113" i="15"/>
  <c r="T113" i="15"/>
  <c r="S113" i="15"/>
  <c r="R113" i="15"/>
  <c r="L113" i="15"/>
  <c r="AZ112" i="15"/>
  <c r="AY112" i="15"/>
  <c r="AX112" i="15"/>
  <c r="AW112" i="15"/>
  <c r="AV112" i="15"/>
  <c r="AU112" i="15"/>
  <c r="AL112" i="15"/>
  <c r="AK112" i="15"/>
  <c r="AJ112" i="15"/>
  <c r="AD112" i="15"/>
  <c r="AC112" i="15"/>
  <c r="AM111" i="15"/>
  <c r="AB111" i="15"/>
  <c r="Y111" i="15"/>
  <c r="U111" i="15"/>
  <c r="T111" i="15"/>
  <c r="S111" i="15"/>
  <c r="R111" i="15"/>
  <c r="L111" i="15"/>
  <c r="M111" i="15" s="1"/>
  <c r="AM110" i="15"/>
  <c r="AB110" i="15"/>
  <c r="Y110" i="15"/>
  <c r="U110" i="15"/>
  <c r="T110" i="15"/>
  <c r="S110" i="15"/>
  <c r="R110" i="15"/>
  <c r="L110" i="15"/>
  <c r="M110" i="15" s="1"/>
  <c r="AM109" i="15"/>
  <c r="AN109" i="15" s="1"/>
  <c r="AB109" i="15"/>
  <c r="Y109" i="15"/>
  <c r="U109" i="15"/>
  <c r="T109" i="15"/>
  <c r="S109" i="15"/>
  <c r="R109" i="15"/>
  <c r="L109" i="15"/>
  <c r="AM108" i="15"/>
  <c r="AB108" i="15"/>
  <c r="AB112" i="15" s="1"/>
  <c r="Y108" i="15"/>
  <c r="U108" i="15"/>
  <c r="T108" i="15"/>
  <c r="S108" i="15"/>
  <c r="S112" i="15" s="1"/>
  <c r="R108" i="15"/>
  <c r="L108" i="15"/>
  <c r="L112" i="15" s="1"/>
  <c r="AZ107" i="15"/>
  <c r="AY107" i="15"/>
  <c r="AX107" i="15"/>
  <c r="AW107" i="15"/>
  <c r="AV107" i="15"/>
  <c r="AU107" i="15"/>
  <c r="AL107" i="15"/>
  <c r="AK107" i="15"/>
  <c r="AJ107" i="15"/>
  <c r="AD107" i="15"/>
  <c r="AC107" i="15"/>
  <c r="AM103" i="15"/>
  <c r="AN103" i="15" s="1"/>
  <c r="AB103" i="15"/>
  <c r="Y103" i="15"/>
  <c r="U103" i="15"/>
  <c r="T103" i="15"/>
  <c r="S103" i="15"/>
  <c r="R103" i="15"/>
  <c r="L103" i="15"/>
  <c r="AM102" i="15"/>
  <c r="AB102" i="15"/>
  <c r="Y102" i="15"/>
  <c r="U102" i="15"/>
  <c r="T102" i="15"/>
  <c r="S102" i="15"/>
  <c r="R102" i="15"/>
  <c r="L102" i="15"/>
  <c r="M102" i="15" s="1"/>
  <c r="AM101" i="15"/>
  <c r="AN101" i="15" s="1"/>
  <c r="AB101" i="15"/>
  <c r="Y101" i="15"/>
  <c r="U101" i="15"/>
  <c r="T101" i="15"/>
  <c r="S101" i="15"/>
  <c r="R101" i="15"/>
  <c r="L101" i="15"/>
  <c r="M101" i="15" s="1"/>
  <c r="AM100" i="15"/>
  <c r="AB100" i="15"/>
  <c r="Y100" i="15"/>
  <c r="U100" i="15"/>
  <c r="T100" i="15"/>
  <c r="S100" i="15"/>
  <c r="R100" i="15"/>
  <c r="L100" i="15"/>
  <c r="AZ99" i="15"/>
  <c r="AY99" i="15"/>
  <c r="AX99" i="15"/>
  <c r="AW99" i="15"/>
  <c r="AV99" i="15"/>
  <c r="AR97" i="15"/>
  <c r="AJ94" i="15"/>
  <c r="AZ93" i="15"/>
  <c r="AY93" i="15"/>
  <c r="AX93" i="15"/>
  <c r="AW93" i="15"/>
  <c r="AV93" i="15"/>
  <c r="AU93" i="15"/>
  <c r="AL93" i="15"/>
  <c r="AK93" i="15"/>
  <c r="AJ93" i="15"/>
  <c r="AD93" i="15"/>
  <c r="AC93" i="15"/>
  <c r="AM92" i="15"/>
  <c r="AB92" i="15"/>
  <c r="Y92" i="15"/>
  <c r="U92" i="15"/>
  <c r="T92" i="15"/>
  <c r="S92" i="15"/>
  <c r="R92" i="15"/>
  <c r="L92" i="15"/>
  <c r="M92" i="15" s="1"/>
  <c r="AM91" i="15"/>
  <c r="AB91" i="15"/>
  <c r="Y91" i="15"/>
  <c r="U91" i="15"/>
  <c r="T91" i="15"/>
  <c r="S91" i="15"/>
  <c r="R91" i="15"/>
  <c r="L91" i="15"/>
  <c r="M91" i="15" s="1"/>
  <c r="AM90" i="15"/>
  <c r="AN90" i="15" s="1"/>
  <c r="AB90" i="15"/>
  <c r="Y90" i="15"/>
  <c r="U90" i="15"/>
  <c r="T90" i="15"/>
  <c r="S90" i="15"/>
  <c r="R90" i="15"/>
  <c r="L90" i="15"/>
  <c r="M90" i="15" s="1"/>
  <c r="AM89" i="15"/>
  <c r="AB89" i="15"/>
  <c r="Y89" i="15"/>
  <c r="U89" i="15"/>
  <c r="U93" i="15" s="1"/>
  <c r="T89" i="15"/>
  <c r="S89" i="15"/>
  <c r="R89" i="15"/>
  <c r="L89" i="15"/>
  <c r="L93" i="15" s="1"/>
  <c r="AZ88" i="15"/>
  <c r="AY88" i="15"/>
  <c r="AX88" i="15"/>
  <c r="AW88" i="15"/>
  <c r="AV88" i="15"/>
  <c r="AU88" i="15"/>
  <c r="AL88" i="15"/>
  <c r="AK88" i="15"/>
  <c r="AJ88" i="15"/>
  <c r="AD88" i="15"/>
  <c r="AC88" i="15"/>
  <c r="AM87" i="15"/>
  <c r="AN87" i="15" s="1"/>
  <c r="AB87" i="15"/>
  <c r="Y87" i="15"/>
  <c r="U87" i="15"/>
  <c r="T87" i="15"/>
  <c r="S87" i="15"/>
  <c r="R87" i="15"/>
  <c r="L87" i="15"/>
  <c r="M87" i="15" s="1"/>
  <c r="AM86" i="15"/>
  <c r="AB86" i="15"/>
  <c r="Y86" i="15"/>
  <c r="U86" i="15"/>
  <c r="T86" i="15"/>
  <c r="S86" i="15"/>
  <c r="R86" i="15"/>
  <c r="L86" i="15"/>
  <c r="M86" i="15" s="1"/>
  <c r="AM85" i="15"/>
  <c r="AN85" i="15" s="1"/>
  <c r="AB85" i="15"/>
  <c r="Y85" i="15"/>
  <c r="U85" i="15"/>
  <c r="T85" i="15"/>
  <c r="S85" i="15"/>
  <c r="R85" i="15"/>
  <c r="L85" i="15"/>
  <c r="M85" i="15" s="1"/>
  <c r="AM84" i="15"/>
  <c r="AB84" i="15"/>
  <c r="Y84" i="15"/>
  <c r="U84" i="15"/>
  <c r="T84" i="15"/>
  <c r="S84" i="15"/>
  <c r="R84" i="15"/>
  <c r="R88" i="15" s="1"/>
  <c r="L84" i="15"/>
  <c r="AZ83" i="15"/>
  <c r="AY83" i="15"/>
  <c r="AX83" i="15"/>
  <c r="AW83" i="15"/>
  <c r="AV83" i="15"/>
  <c r="AU83" i="15"/>
  <c r="AL83" i="15"/>
  <c r="AK83" i="15"/>
  <c r="AJ83" i="15"/>
  <c r="AD83" i="15"/>
  <c r="AC83" i="15"/>
  <c r="AM82" i="15"/>
  <c r="AN82" i="15" s="1"/>
  <c r="AB82" i="15"/>
  <c r="Y82" i="15"/>
  <c r="U82" i="15"/>
  <c r="T82" i="15"/>
  <c r="S82" i="15"/>
  <c r="R82" i="15"/>
  <c r="L82" i="15"/>
  <c r="M82" i="15" s="1"/>
  <c r="AM81" i="15"/>
  <c r="AB81" i="15"/>
  <c r="Y81" i="15"/>
  <c r="U81" i="15"/>
  <c r="T81" i="15"/>
  <c r="S81" i="15"/>
  <c r="R81" i="15"/>
  <c r="L81" i="15"/>
  <c r="M81" i="15" s="1"/>
  <c r="AM80" i="15"/>
  <c r="AB80" i="15"/>
  <c r="Y80" i="15"/>
  <c r="U80" i="15"/>
  <c r="T80" i="15"/>
  <c r="S80" i="15"/>
  <c r="R80" i="15"/>
  <c r="L80" i="15"/>
  <c r="AM79" i="15"/>
  <c r="AB79" i="15"/>
  <c r="Y79" i="15"/>
  <c r="U79" i="15"/>
  <c r="T79" i="15"/>
  <c r="S79" i="15"/>
  <c r="R79" i="15"/>
  <c r="L83" i="15"/>
  <c r="AZ78" i="15"/>
  <c r="AY78" i="15"/>
  <c r="AX78" i="15"/>
  <c r="AW78" i="15"/>
  <c r="AV78" i="15"/>
  <c r="AU78" i="15"/>
  <c r="AL78" i="15"/>
  <c r="AK78" i="15"/>
  <c r="AJ78" i="15"/>
  <c r="AD78" i="15"/>
  <c r="AC78" i="15"/>
  <c r="AM77" i="15"/>
  <c r="AN77" i="15" s="1"/>
  <c r="AB77" i="15"/>
  <c r="Y77" i="15"/>
  <c r="U77" i="15"/>
  <c r="T77" i="15"/>
  <c r="S77" i="15"/>
  <c r="R77" i="15"/>
  <c r="L77" i="15"/>
  <c r="AM76" i="15"/>
  <c r="AB76" i="15"/>
  <c r="Y76" i="15"/>
  <c r="U76" i="15"/>
  <c r="T76" i="15"/>
  <c r="S76" i="15"/>
  <c r="R76" i="15"/>
  <c r="L76" i="15"/>
  <c r="M76" i="15" s="1"/>
  <c r="AM75" i="15"/>
  <c r="AN75" i="15" s="1"/>
  <c r="AB75" i="15"/>
  <c r="Y75" i="15"/>
  <c r="U75" i="15"/>
  <c r="T75" i="15"/>
  <c r="S75" i="15"/>
  <c r="R75" i="15"/>
  <c r="L75" i="15"/>
  <c r="M75" i="15" s="1"/>
  <c r="AM74" i="15"/>
  <c r="AB74" i="15"/>
  <c r="Y74" i="15"/>
  <c r="U74" i="15"/>
  <c r="T74" i="15"/>
  <c r="T78" i="15" s="1"/>
  <c r="S74" i="15"/>
  <c r="R74" i="15"/>
  <c r="R78" i="15" s="1"/>
  <c r="L74" i="15"/>
  <c r="AZ73" i="15"/>
  <c r="AY73" i="15"/>
  <c r="AX73" i="15"/>
  <c r="AW73" i="15"/>
  <c r="AV73" i="15"/>
  <c r="AU73" i="15"/>
  <c r="AL73" i="15"/>
  <c r="AK73" i="15"/>
  <c r="AJ73" i="15"/>
  <c r="AD73" i="15"/>
  <c r="AC73" i="15"/>
  <c r="AM72" i="15"/>
  <c r="AB72" i="15"/>
  <c r="Y72" i="15"/>
  <c r="U72" i="15"/>
  <c r="T72" i="15"/>
  <c r="S72" i="15"/>
  <c r="R72" i="15"/>
  <c r="L72" i="15"/>
  <c r="M72" i="15" s="1"/>
  <c r="AM71" i="15"/>
  <c r="AB71" i="15"/>
  <c r="Y71" i="15"/>
  <c r="U71" i="15"/>
  <c r="T71" i="15"/>
  <c r="S71" i="15"/>
  <c r="R71" i="15"/>
  <c r="L71" i="15"/>
  <c r="M71" i="15" s="1"/>
  <c r="AM70" i="15"/>
  <c r="AN70" i="15" s="1"/>
  <c r="AB70" i="15"/>
  <c r="Y70" i="15"/>
  <c r="U70" i="15"/>
  <c r="T70" i="15"/>
  <c r="S70" i="15"/>
  <c r="R70" i="15"/>
  <c r="L70" i="15"/>
  <c r="M70" i="15" s="1"/>
  <c r="AM69" i="15"/>
  <c r="AB69" i="15"/>
  <c r="Y69" i="15"/>
  <c r="U69" i="15"/>
  <c r="U73" i="15" s="1"/>
  <c r="T69" i="15"/>
  <c r="S69" i="15"/>
  <c r="R69" i="15"/>
  <c r="L69" i="15"/>
  <c r="L73" i="15" s="1"/>
  <c r="AZ68" i="15"/>
  <c r="AY68" i="15"/>
  <c r="AX68" i="15"/>
  <c r="AW68" i="15"/>
  <c r="AV68" i="15"/>
  <c r="AU68" i="15"/>
  <c r="AL68" i="15"/>
  <c r="AK68" i="15"/>
  <c r="AJ68" i="15"/>
  <c r="AD68" i="15"/>
  <c r="AC68" i="15"/>
  <c r="AM67" i="15"/>
  <c r="AN67" i="15" s="1"/>
  <c r="AB67" i="15"/>
  <c r="Y67" i="15"/>
  <c r="U67" i="15"/>
  <c r="T67" i="15"/>
  <c r="S67" i="15"/>
  <c r="R67" i="15"/>
  <c r="L67" i="15"/>
  <c r="M67" i="15" s="1"/>
  <c r="AM66" i="15"/>
  <c r="AB66" i="15"/>
  <c r="Y66" i="15"/>
  <c r="U66" i="15"/>
  <c r="T66" i="15"/>
  <c r="S66" i="15"/>
  <c r="R66" i="15"/>
  <c r="L66" i="15"/>
  <c r="M66" i="15" s="1"/>
  <c r="AM65" i="15"/>
  <c r="AN65" i="15" s="1"/>
  <c r="AB65" i="15"/>
  <c r="Y65" i="15"/>
  <c r="U65" i="15"/>
  <c r="T65" i="15"/>
  <c r="S65" i="15"/>
  <c r="R65" i="15"/>
  <c r="L65" i="15"/>
  <c r="M65" i="15" s="1"/>
  <c r="AM64" i="15"/>
  <c r="AB64" i="15"/>
  <c r="Y64" i="15"/>
  <c r="U64" i="15"/>
  <c r="T64" i="15"/>
  <c r="S64" i="15"/>
  <c r="R64" i="15"/>
  <c r="R68" i="15" s="1"/>
  <c r="L64" i="15"/>
  <c r="AZ63" i="15"/>
  <c r="AY63" i="15"/>
  <c r="AX63" i="15"/>
  <c r="AW63" i="15"/>
  <c r="AV63" i="15"/>
  <c r="AU63" i="15"/>
  <c r="AL63" i="15"/>
  <c r="AK63" i="15"/>
  <c r="AJ63" i="15"/>
  <c r="AD63" i="15"/>
  <c r="AC63" i="15"/>
  <c r="AM62" i="15"/>
  <c r="AN62" i="15" s="1"/>
  <c r="AB62" i="15"/>
  <c r="Y62" i="15"/>
  <c r="U62" i="15"/>
  <c r="T62" i="15"/>
  <c r="S62" i="15"/>
  <c r="R62" i="15"/>
  <c r="L62" i="15"/>
  <c r="M62" i="15" s="1"/>
  <c r="AM61" i="15"/>
  <c r="AB61" i="15"/>
  <c r="Y61" i="15"/>
  <c r="U61" i="15"/>
  <c r="T61" i="15"/>
  <c r="S61" i="15"/>
  <c r="R61" i="15"/>
  <c r="L61" i="15"/>
  <c r="M61" i="15" s="1"/>
  <c r="AM60" i="15"/>
  <c r="AB60" i="15"/>
  <c r="Y60" i="15"/>
  <c r="U60" i="15"/>
  <c r="T60" i="15"/>
  <c r="S60" i="15"/>
  <c r="R60" i="15"/>
  <c r="L60" i="15"/>
  <c r="AM59" i="15"/>
  <c r="AB59" i="15"/>
  <c r="Y59" i="15"/>
  <c r="U59" i="15"/>
  <c r="T59" i="15"/>
  <c r="S59" i="15"/>
  <c r="R59" i="15"/>
  <c r="L59" i="15"/>
  <c r="L63" i="15" s="1"/>
  <c r="AZ58" i="15"/>
  <c r="AY58" i="15"/>
  <c r="AX58" i="15"/>
  <c r="AW58" i="15"/>
  <c r="AV58" i="15"/>
  <c r="AU58" i="15"/>
  <c r="AL58" i="15"/>
  <c r="AK58" i="15"/>
  <c r="AJ58" i="15"/>
  <c r="AD58" i="15"/>
  <c r="AC58" i="15"/>
  <c r="AM57" i="15"/>
  <c r="AN57" i="15" s="1"/>
  <c r="AB57" i="15"/>
  <c r="Y57" i="15"/>
  <c r="U57" i="15"/>
  <c r="T57" i="15"/>
  <c r="S57" i="15"/>
  <c r="R57" i="15"/>
  <c r="L57" i="15"/>
  <c r="AM56" i="15"/>
  <c r="AB56" i="15"/>
  <c r="Y56" i="15"/>
  <c r="U56" i="15"/>
  <c r="T56" i="15"/>
  <c r="S56" i="15"/>
  <c r="R56" i="15"/>
  <c r="L56" i="15"/>
  <c r="M56" i="15" s="1"/>
  <c r="AM55" i="15"/>
  <c r="AN55" i="15" s="1"/>
  <c r="AB55" i="15"/>
  <c r="Y55" i="15"/>
  <c r="U55" i="15"/>
  <c r="T55" i="15"/>
  <c r="S55" i="15"/>
  <c r="R55" i="15"/>
  <c r="L55" i="15"/>
  <c r="M55" i="15" s="1"/>
  <c r="AM54" i="15"/>
  <c r="AB54" i="15"/>
  <c r="Y54" i="15"/>
  <c r="U54" i="15"/>
  <c r="T54" i="15"/>
  <c r="T58" i="15" s="1"/>
  <c r="S54" i="15"/>
  <c r="R54" i="15"/>
  <c r="R58" i="15" s="1"/>
  <c r="L54" i="15"/>
  <c r="AZ53" i="15"/>
  <c r="AY53" i="15"/>
  <c r="AX53" i="15"/>
  <c r="AW53" i="15"/>
  <c r="AV53" i="15"/>
  <c r="AU53" i="15"/>
  <c r="AL53" i="15"/>
  <c r="AK53" i="15"/>
  <c r="AJ53" i="15"/>
  <c r="AD53" i="15"/>
  <c r="AC53" i="15"/>
  <c r="AM52" i="15"/>
  <c r="AN52" i="15" s="1"/>
  <c r="AB52" i="15"/>
  <c r="Y52" i="15"/>
  <c r="U52" i="15"/>
  <c r="T52" i="15"/>
  <c r="S52" i="15"/>
  <c r="R52" i="15"/>
  <c r="L52" i="15"/>
  <c r="M52" i="15" s="1"/>
  <c r="AM51" i="15"/>
  <c r="AB51" i="15"/>
  <c r="Y51" i="15"/>
  <c r="U51" i="15"/>
  <c r="T51" i="15"/>
  <c r="S51" i="15"/>
  <c r="R51" i="15"/>
  <c r="L51" i="15"/>
  <c r="M51" i="15" s="1"/>
  <c r="AM50" i="15"/>
  <c r="AB50" i="15"/>
  <c r="Y50" i="15"/>
  <c r="U50" i="15"/>
  <c r="T50" i="15"/>
  <c r="S50" i="15"/>
  <c r="R50" i="15"/>
  <c r="L50" i="15"/>
  <c r="M50" i="15" s="1"/>
  <c r="AM49" i="15"/>
  <c r="AB49" i="15"/>
  <c r="AB53" i="15" s="1"/>
  <c r="Y49" i="15"/>
  <c r="Y53" i="15" s="1"/>
  <c r="U49" i="15"/>
  <c r="T49" i="15"/>
  <c r="S49" i="15"/>
  <c r="S53" i="15" s="1"/>
  <c r="R49" i="15"/>
  <c r="L49" i="15"/>
  <c r="AZ48" i="15"/>
  <c r="AY48" i="15"/>
  <c r="AX48" i="15"/>
  <c r="AW48" i="15"/>
  <c r="AV48" i="15"/>
  <c r="AU48" i="15"/>
  <c r="AL48" i="15"/>
  <c r="AK48" i="15"/>
  <c r="AJ48" i="15"/>
  <c r="AD48" i="15"/>
  <c r="AC48" i="15"/>
  <c r="AM47" i="15"/>
  <c r="AN47" i="15" s="1"/>
  <c r="AB47" i="15"/>
  <c r="Y47" i="15"/>
  <c r="U47" i="15"/>
  <c r="T47" i="15"/>
  <c r="S47" i="15"/>
  <c r="R47" i="15"/>
  <c r="L47" i="15"/>
  <c r="M47" i="15" s="1"/>
  <c r="AM46" i="15"/>
  <c r="AN46" i="15" s="1"/>
  <c r="AB46" i="15"/>
  <c r="Y46" i="15"/>
  <c r="U46" i="15"/>
  <c r="T46" i="15"/>
  <c r="S46" i="15"/>
  <c r="R46" i="15"/>
  <c r="L46" i="15"/>
  <c r="M46" i="15" s="1"/>
  <c r="AM45" i="15"/>
  <c r="AN45" i="15" s="1"/>
  <c r="AB45" i="15"/>
  <c r="Y45" i="15"/>
  <c r="U45" i="15"/>
  <c r="T45" i="15"/>
  <c r="S45" i="15"/>
  <c r="R45" i="15"/>
  <c r="L45" i="15"/>
  <c r="M45" i="15" s="1"/>
  <c r="AM44" i="15"/>
  <c r="AB44" i="15"/>
  <c r="Y44" i="15"/>
  <c r="U44" i="15"/>
  <c r="T44" i="15"/>
  <c r="S44" i="15"/>
  <c r="R44" i="15"/>
  <c r="L44" i="15"/>
  <c r="M44" i="15" s="1"/>
  <c r="AZ43" i="15"/>
  <c r="AY43" i="15"/>
  <c r="AX43" i="15"/>
  <c r="AW43" i="15"/>
  <c r="AV43" i="15"/>
  <c r="AU43" i="15"/>
  <c r="AL43" i="15"/>
  <c r="AK43" i="15"/>
  <c r="AJ43" i="15"/>
  <c r="AD43" i="15"/>
  <c r="AC43" i="15"/>
  <c r="AM42" i="15"/>
  <c r="AN42" i="15" s="1"/>
  <c r="AB42" i="15"/>
  <c r="Y42" i="15"/>
  <c r="U42" i="15"/>
  <c r="T42" i="15"/>
  <c r="S42" i="15"/>
  <c r="R42" i="15"/>
  <c r="L42" i="15"/>
  <c r="M42" i="15" s="1"/>
  <c r="AM41" i="15"/>
  <c r="AN41" i="15" s="1"/>
  <c r="AB41" i="15"/>
  <c r="Y41" i="15"/>
  <c r="U41" i="15"/>
  <c r="T41" i="15"/>
  <c r="S41" i="15"/>
  <c r="R41" i="15"/>
  <c r="L41" i="15"/>
  <c r="M41" i="15" s="1"/>
  <c r="AM40" i="15"/>
  <c r="AN40" i="15" s="1"/>
  <c r="AB40" i="15"/>
  <c r="Y40" i="15"/>
  <c r="U40" i="15"/>
  <c r="T40" i="15"/>
  <c r="S40" i="15"/>
  <c r="R40" i="15"/>
  <c r="L40" i="15"/>
  <c r="M40" i="15" s="1"/>
  <c r="AM39" i="15"/>
  <c r="AB39" i="15"/>
  <c r="Y39" i="15"/>
  <c r="Y43" i="15" s="1"/>
  <c r="U39" i="15"/>
  <c r="T39" i="15"/>
  <c r="S39" i="15"/>
  <c r="R39" i="15"/>
  <c r="R43" i="15" s="1"/>
  <c r="L39" i="15"/>
  <c r="M39" i="15" s="1"/>
  <c r="AZ38" i="15"/>
  <c r="AY38" i="15"/>
  <c r="AX38" i="15"/>
  <c r="AX33" i="15" s="1"/>
  <c r="AW38" i="15"/>
  <c r="AV38" i="15"/>
  <c r="AU38" i="15"/>
  <c r="AL38" i="15"/>
  <c r="AK38" i="15"/>
  <c r="AJ38" i="15"/>
  <c r="AD38" i="15"/>
  <c r="AC38" i="15"/>
  <c r="AC33" i="15" s="1"/>
  <c r="AM37" i="15"/>
  <c r="AN37" i="15" s="1"/>
  <c r="AB37" i="15"/>
  <c r="Y37" i="15"/>
  <c r="U37" i="15"/>
  <c r="T37" i="15"/>
  <c r="S37" i="15"/>
  <c r="R37" i="15"/>
  <c r="L37" i="15"/>
  <c r="M37" i="15" s="1"/>
  <c r="AM36" i="15"/>
  <c r="AN36" i="15" s="1"/>
  <c r="AB36" i="15"/>
  <c r="Y36" i="15"/>
  <c r="U36" i="15"/>
  <c r="T36" i="15"/>
  <c r="S36" i="15"/>
  <c r="R36" i="15"/>
  <c r="L36" i="15"/>
  <c r="M36" i="15" s="1"/>
  <c r="AM35" i="15"/>
  <c r="AN35" i="15" s="1"/>
  <c r="AB35" i="15"/>
  <c r="Y35" i="15"/>
  <c r="U35" i="15"/>
  <c r="T35" i="15"/>
  <c r="S35" i="15"/>
  <c r="R35" i="15"/>
  <c r="L35" i="15"/>
  <c r="M35" i="15" s="1"/>
  <c r="AM34" i="15"/>
  <c r="AB34" i="15"/>
  <c r="Y34" i="15"/>
  <c r="U34" i="15"/>
  <c r="T34" i="15"/>
  <c r="S34" i="15"/>
  <c r="R34" i="15"/>
  <c r="L34" i="15"/>
  <c r="AZ32" i="15"/>
  <c r="AY32" i="15"/>
  <c r="AX32" i="15"/>
  <c r="AW32" i="15"/>
  <c r="AV32" i="15"/>
  <c r="AU32" i="15"/>
  <c r="AL32" i="15"/>
  <c r="AK32" i="15"/>
  <c r="AJ32" i="15"/>
  <c r="AD32" i="15"/>
  <c r="AC32" i="15"/>
  <c r="AM31" i="15"/>
  <c r="AN31" i="15" s="1"/>
  <c r="AB31" i="15"/>
  <c r="Y31" i="15"/>
  <c r="U31" i="15"/>
  <c r="T31" i="15"/>
  <c r="S31" i="15"/>
  <c r="R31" i="15"/>
  <c r="L31" i="15"/>
  <c r="M31" i="15" s="1"/>
  <c r="AM30" i="15"/>
  <c r="AB30" i="15"/>
  <c r="Y30" i="15"/>
  <c r="U30" i="15"/>
  <c r="T30" i="15"/>
  <c r="S30" i="15"/>
  <c r="R30" i="15"/>
  <c r="L30" i="15"/>
  <c r="M30" i="15" s="1"/>
  <c r="AM29" i="15"/>
  <c r="AB29" i="15"/>
  <c r="Y29" i="15"/>
  <c r="U29" i="15"/>
  <c r="T29" i="15"/>
  <c r="S29" i="15"/>
  <c r="R29" i="15"/>
  <c r="L29" i="15"/>
  <c r="AM28" i="15"/>
  <c r="AB28" i="15"/>
  <c r="AB32" i="15" s="1"/>
  <c r="Y28" i="15"/>
  <c r="U28" i="15"/>
  <c r="U32" i="15" s="1"/>
  <c r="T28" i="15"/>
  <c r="S28" i="15"/>
  <c r="S32" i="15" s="1"/>
  <c r="R28" i="15"/>
  <c r="L28" i="15"/>
  <c r="L32" i="15" s="1"/>
  <c r="AZ27" i="15"/>
  <c r="AY27" i="15"/>
  <c r="AX27" i="15"/>
  <c r="AW27" i="15"/>
  <c r="AV27" i="15"/>
  <c r="AU27" i="15"/>
  <c r="AL27" i="15"/>
  <c r="AK27" i="15"/>
  <c r="AJ27" i="15"/>
  <c r="AD27" i="15"/>
  <c r="AC27" i="15"/>
  <c r="AB26" i="15"/>
  <c r="Y26" i="15"/>
  <c r="U26" i="15"/>
  <c r="T26" i="15"/>
  <c r="S26" i="15"/>
  <c r="R26" i="15"/>
  <c r="L26" i="15"/>
  <c r="AB25" i="15"/>
  <c r="Y25" i="15"/>
  <c r="U25" i="15"/>
  <c r="T25" i="15"/>
  <c r="S25" i="15"/>
  <c r="R25" i="15"/>
  <c r="L25" i="15"/>
  <c r="M25" i="15" s="1"/>
  <c r="AN24" i="15"/>
  <c r="AB24" i="15"/>
  <c r="Y24" i="15"/>
  <c r="U24" i="15"/>
  <c r="T24" i="15"/>
  <c r="S24" i="15"/>
  <c r="R24" i="15"/>
  <c r="L24" i="15"/>
  <c r="M24" i="15" s="1"/>
  <c r="AB23" i="15"/>
  <c r="Y23" i="15"/>
  <c r="U23" i="15"/>
  <c r="T23" i="15"/>
  <c r="T27" i="15" s="1"/>
  <c r="S23" i="15"/>
  <c r="R23" i="15"/>
  <c r="R27" i="15" s="1"/>
  <c r="L23" i="15"/>
  <c r="AL22" i="15"/>
  <c r="AK22" i="15"/>
  <c r="AJ22" i="15"/>
  <c r="AD22" i="15"/>
  <c r="AC22" i="15"/>
  <c r="AM21" i="15"/>
  <c r="AB21" i="15"/>
  <c r="Y21" i="15"/>
  <c r="U21" i="15"/>
  <c r="T21" i="15"/>
  <c r="S21" i="15"/>
  <c r="R21" i="15"/>
  <c r="L21" i="15"/>
  <c r="M21" i="15" s="1"/>
  <c r="AM20" i="15"/>
  <c r="AB20" i="15"/>
  <c r="Y20" i="15"/>
  <c r="U20" i="15"/>
  <c r="T20" i="15"/>
  <c r="S20" i="15"/>
  <c r="R20" i="15"/>
  <c r="L20" i="15"/>
  <c r="M20" i="15" s="1"/>
  <c r="AM19" i="15"/>
  <c r="AN19" i="15" s="1"/>
  <c r="AB19" i="15"/>
  <c r="Y19" i="15"/>
  <c r="U19" i="15"/>
  <c r="T19" i="15"/>
  <c r="S19" i="15"/>
  <c r="R19" i="15"/>
  <c r="L19" i="15"/>
  <c r="M19" i="15" s="1"/>
  <c r="AM18" i="15"/>
  <c r="AB18" i="15"/>
  <c r="AB22" i="15" s="1"/>
  <c r="Y18" i="15"/>
  <c r="U18" i="15"/>
  <c r="U22" i="15" s="1"/>
  <c r="T18" i="15"/>
  <c r="S18" i="15"/>
  <c r="S22" i="15" s="1"/>
  <c r="R18" i="15"/>
  <c r="L18" i="15"/>
  <c r="L22" i="15" s="1"/>
  <c r="AZ17" i="15"/>
  <c r="AY17" i="15"/>
  <c r="AX17" i="15"/>
  <c r="AW17" i="15"/>
  <c r="AV17" i="15"/>
  <c r="AU17" i="15"/>
  <c r="AL17" i="15"/>
  <c r="AK17" i="15"/>
  <c r="AJ17" i="15"/>
  <c r="AD17" i="15"/>
  <c r="AC17" i="15"/>
  <c r="AM16" i="15"/>
  <c r="AB16" i="15"/>
  <c r="Y16" i="15"/>
  <c r="U16" i="15"/>
  <c r="T16" i="15"/>
  <c r="S16" i="15"/>
  <c r="R16" i="15"/>
  <c r="L16" i="15"/>
  <c r="M16" i="15" s="1"/>
  <c r="AM15" i="15"/>
  <c r="AB15" i="15"/>
  <c r="Y15" i="15"/>
  <c r="U15" i="15"/>
  <c r="T15" i="15"/>
  <c r="S15" i="15"/>
  <c r="R15" i="15"/>
  <c r="L15" i="15"/>
  <c r="M15" i="15" s="1"/>
  <c r="AM14" i="15"/>
  <c r="AN14" i="15" s="1"/>
  <c r="AB14" i="15"/>
  <c r="Y14" i="15"/>
  <c r="U14" i="15"/>
  <c r="T14" i="15"/>
  <c r="S14" i="15"/>
  <c r="R14" i="15"/>
  <c r="L14" i="15"/>
  <c r="M14" i="15" s="1"/>
  <c r="AM13" i="15"/>
  <c r="AB13" i="15"/>
  <c r="Y13" i="15"/>
  <c r="U13" i="15"/>
  <c r="T13" i="15"/>
  <c r="S13" i="15"/>
  <c r="R13" i="15"/>
  <c r="R17" i="15" s="1"/>
  <c r="L13" i="15"/>
  <c r="AZ12" i="15"/>
  <c r="AY12" i="15"/>
  <c r="AX12" i="15"/>
  <c r="AX7" i="15" s="1"/>
  <c r="AW12" i="15"/>
  <c r="AV12" i="15"/>
  <c r="AU12" i="15"/>
  <c r="AL12" i="15"/>
  <c r="AK12" i="15"/>
  <c r="AJ12" i="15"/>
  <c r="AD12" i="15"/>
  <c r="AC12" i="15"/>
  <c r="AM11" i="15"/>
  <c r="AN11" i="15" s="1"/>
  <c r="AB11" i="15"/>
  <c r="Y11" i="15"/>
  <c r="U11" i="15"/>
  <c r="T11" i="15"/>
  <c r="S11" i="15"/>
  <c r="R11" i="15"/>
  <c r="L11" i="15"/>
  <c r="M11" i="15" s="1"/>
  <c r="AM10" i="15"/>
  <c r="AB10" i="15"/>
  <c r="Y10" i="15"/>
  <c r="U10" i="15"/>
  <c r="T10" i="15"/>
  <c r="S10" i="15"/>
  <c r="R10" i="15"/>
  <c r="L10" i="15"/>
  <c r="M10" i="15" s="1"/>
  <c r="AM9" i="15"/>
  <c r="AN9" i="15" s="1"/>
  <c r="AB9" i="15"/>
  <c r="Y9" i="15"/>
  <c r="U9" i="15"/>
  <c r="T9" i="15"/>
  <c r="S9" i="15"/>
  <c r="R9" i="15"/>
  <c r="L9" i="15"/>
  <c r="AM8" i="15"/>
  <c r="AB8" i="15"/>
  <c r="Y8" i="15"/>
  <c r="U8" i="15"/>
  <c r="T8" i="15"/>
  <c r="S8" i="15"/>
  <c r="R8" i="15"/>
  <c r="L8" i="15"/>
  <c r="L12" i="15" s="1"/>
  <c r="AZ946" i="14"/>
  <c r="AY946" i="14"/>
  <c r="AX946" i="14"/>
  <c r="AW946" i="14"/>
  <c r="AV946" i="14"/>
  <c r="AZ939" i="14"/>
  <c r="AY939" i="14"/>
  <c r="AX939" i="14"/>
  <c r="AW939" i="14"/>
  <c r="AV939" i="14"/>
  <c r="AZ934" i="14"/>
  <c r="AY934" i="14"/>
  <c r="AX934" i="14"/>
  <c r="AW934" i="14"/>
  <c r="AV934" i="14"/>
  <c r="AZ929" i="14"/>
  <c r="AY929" i="14"/>
  <c r="AX929" i="14"/>
  <c r="AW929" i="14"/>
  <c r="AV929" i="14"/>
  <c r="AL929" i="14"/>
  <c r="AK929" i="14"/>
  <c r="AJ929" i="14"/>
  <c r="AD929" i="14"/>
  <c r="AC929" i="14"/>
  <c r="AM928" i="14"/>
  <c r="AN928" i="14" s="1"/>
  <c r="AB928" i="14"/>
  <c r="Y928" i="14"/>
  <c r="U928" i="14"/>
  <c r="T928" i="14"/>
  <c r="S928" i="14"/>
  <c r="R928" i="14"/>
  <c r="L928" i="14"/>
  <c r="AM927" i="14"/>
  <c r="AN927" i="14" s="1"/>
  <c r="AB927" i="14"/>
  <c r="Y927" i="14"/>
  <c r="U927" i="14"/>
  <c r="T927" i="14"/>
  <c r="S927" i="14"/>
  <c r="R927" i="14"/>
  <c r="L927" i="14"/>
  <c r="M927" i="14" s="1"/>
  <c r="AM926" i="14"/>
  <c r="AB926" i="14"/>
  <c r="Y926" i="14"/>
  <c r="U926" i="14"/>
  <c r="T926" i="14"/>
  <c r="S926" i="14"/>
  <c r="R926" i="14"/>
  <c r="L926" i="14"/>
  <c r="M926" i="14" s="1"/>
  <c r="AM925" i="14"/>
  <c r="AB925" i="14"/>
  <c r="AB929" i="14" s="1"/>
  <c r="Y925" i="14"/>
  <c r="Y929" i="14" s="1"/>
  <c r="U925" i="14"/>
  <c r="U929" i="14" s="1"/>
  <c r="T925" i="14"/>
  <c r="S925" i="14"/>
  <c r="S929" i="14" s="1"/>
  <c r="R925" i="14"/>
  <c r="R929" i="14" s="1"/>
  <c r="L925" i="14"/>
  <c r="M925" i="14" s="1"/>
  <c r="AZ924" i="14"/>
  <c r="AY924" i="14"/>
  <c r="AX924" i="14"/>
  <c r="AW924" i="14"/>
  <c r="AV924" i="14"/>
  <c r="AL924" i="14"/>
  <c r="AK924" i="14"/>
  <c r="AJ924" i="14"/>
  <c r="AD924" i="14"/>
  <c r="AC924" i="14"/>
  <c r="AM923" i="14"/>
  <c r="AN923" i="14" s="1"/>
  <c r="AB923" i="14"/>
  <c r="Y923" i="14"/>
  <c r="U923" i="14"/>
  <c r="T923" i="14"/>
  <c r="S923" i="14"/>
  <c r="R923" i="14"/>
  <c r="L923" i="14"/>
  <c r="AM922" i="14"/>
  <c r="AN922" i="14" s="1"/>
  <c r="AB922" i="14"/>
  <c r="Y922" i="14"/>
  <c r="U922" i="14"/>
  <c r="T922" i="14"/>
  <c r="S922" i="14"/>
  <c r="R922" i="14"/>
  <c r="L922" i="14"/>
  <c r="M922" i="14" s="1"/>
  <c r="AM921" i="14"/>
  <c r="AB921" i="14"/>
  <c r="Y921" i="14"/>
  <c r="U921" i="14"/>
  <c r="T921" i="14"/>
  <c r="S921" i="14"/>
  <c r="R921" i="14"/>
  <c r="L921" i="14"/>
  <c r="M921" i="14" s="1"/>
  <c r="AM920" i="14"/>
  <c r="AB920" i="14"/>
  <c r="AB924" i="14" s="1"/>
  <c r="Y920" i="14"/>
  <c r="Y924" i="14" s="1"/>
  <c r="U920" i="14"/>
  <c r="T920" i="14"/>
  <c r="S920" i="14"/>
  <c r="S924" i="14" s="1"/>
  <c r="R920" i="14"/>
  <c r="R924" i="14" s="1"/>
  <c r="L920" i="14"/>
  <c r="L924" i="14" s="1"/>
  <c r="AZ919" i="14"/>
  <c r="AY919" i="14"/>
  <c r="AX919" i="14"/>
  <c r="AW919" i="14"/>
  <c r="AV919" i="14"/>
  <c r="AL919" i="14"/>
  <c r="AK919" i="14"/>
  <c r="AJ919" i="14"/>
  <c r="AD919" i="14"/>
  <c r="AC919" i="14"/>
  <c r="AM918" i="14"/>
  <c r="AN918" i="14" s="1"/>
  <c r="AB918" i="14"/>
  <c r="Y918" i="14"/>
  <c r="U918" i="14"/>
  <c r="T918" i="14"/>
  <c r="S918" i="14"/>
  <c r="R918" i="14"/>
  <c r="L918" i="14"/>
  <c r="AM917" i="14"/>
  <c r="AN917" i="14" s="1"/>
  <c r="AB917" i="14"/>
  <c r="Y917" i="14"/>
  <c r="U917" i="14"/>
  <c r="T917" i="14"/>
  <c r="S917" i="14"/>
  <c r="R917" i="14"/>
  <c r="L917" i="14"/>
  <c r="AM916" i="14"/>
  <c r="AB916" i="14"/>
  <c r="Y916" i="14"/>
  <c r="U916" i="14"/>
  <c r="T916" i="14"/>
  <c r="S916" i="14"/>
  <c r="R916" i="14"/>
  <c r="L916" i="14"/>
  <c r="M916" i="14" s="1"/>
  <c r="AM915" i="14"/>
  <c r="AN915" i="14" s="1"/>
  <c r="AB915" i="14"/>
  <c r="AB919" i="14" s="1"/>
  <c r="Y915" i="14"/>
  <c r="U915" i="14"/>
  <c r="U919" i="14" s="1"/>
  <c r="T915" i="14"/>
  <c r="S915" i="14"/>
  <c r="S919" i="14" s="1"/>
  <c r="R915" i="14"/>
  <c r="L915" i="14"/>
  <c r="M915" i="14" s="1"/>
  <c r="AZ914" i="14"/>
  <c r="AY914" i="14"/>
  <c r="AX914" i="14"/>
  <c r="AW914" i="14"/>
  <c r="AV914" i="14"/>
  <c r="AL914" i="14"/>
  <c r="AK914" i="14"/>
  <c r="AJ914" i="14"/>
  <c r="AD914" i="14"/>
  <c r="AC914" i="14"/>
  <c r="AM913" i="14"/>
  <c r="AN913" i="14" s="1"/>
  <c r="AB913" i="14"/>
  <c r="Y913" i="14"/>
  <c r="U913" i="14"/>
  <c r="T913" i="14"/>
  <c r="S913" i="14"/>
  <c r="R913" i="14"/>
  <c r="L913" i="14"/>
  <c r="M913" i="14" s="1"/>
  <c r="AM912" i="14"/>
  <c r="AN912" i="14" s="1"/>
  <c r="AB912" i="14"/>
  <c r="Y912" i="14"/>
  <c r="U912" i="14"/>
  <c r="T912" i="14"/>
  <c r="S912" i="14"/>
  <c r="R912" i="14"/>
  <c r="L912" i="14"/>
  <c r="M912" i="14" s="1"/>
  <c r="AM911" i="14"/>
  <c r="AB911" i="14"/>
  <c r="Y911" i="14"/>
  <c r="U911" i="14"/>
  <c r="T911" i="14"/>
  <c r="S911" i="14"/>
  <c r="R911" i="14"/>
  <c r="L911" i="14"/>
  <c r="M911" i="14" s="1"/>
  <c r="AM910" i="14"/>
  <c r="AN910" i="14" s="1"/>
  <c r="AB910" i="14"/>
  <c r="AB914" i="14" s="1"/>
  <c r="Y910" i="14"/>
  <c r="U910" i="14"/>
  <c r="U914" i="14" s="1"/>
  <c r="T910" i="14"/>
  <c r="S910" i="14"/>
  <c r="S914" i="14" s="1"/>
  <c r="R910" i="14"/>
  <c r="L910" i="14"/>
  <c r="M910" i="14" s="1"/>
  <c r="AZ909" i="14"/>
  <c r="AY909" i="14"/>
  <c r="AY904" i="14" s="1"/>
  <c r="AX909" i="14"/>
  <c r="AX904" i="14" s="1"/>
  <c r="AW909" i="14"/>
  <c r="AW904" i="14" s="1"/>
  <c r="AV909" i="14"/>
  <c r="AL909" i="14"/>
  <c r="AK909" i="14"/>
  <c r="AJ909" i="14"/>
  <c r="AD909" i="14"/>
  <c r="AD904" i="14" s="1"/>
  <c r="AC909" i="14"/>
  <c r="AC904" i="14" s="1"/>
  <c r="AM908" i="14"/>
  <c r="AN908" i="14" s="1"/>
  <c r="AB908" i="14"/>
  <c r="Y908" i="14"/>
  <c r="U908" i="14"/>
  <c r="T908" i="14"/>
  <c r="S908" i="14"/>
  <c r="R908" i="14"/>
  <c r="L908" i="14"/>
  <c r="AM907" i="14"/>
  <c r="AN907" i="14" s="1"/>
  <c r="AB907" i="14"/>
  <c r="Y907" i="14"/>
  <c r="U907" i="14"/>
  <c r="T907" i="14"/>
  <c r="S907" i="14"/>
  <c r="R907" i="14"/>
  <c r="L907" i="14"/>
  <c r="M907" i="14" s="1"/>
  <c r="AM906" i="14"/>
  <c r="AB906" i="14"/>
  <c r="Y906" i="14"/>
  <c r="U906" i="14"/>
  <c r="T906" i="14"/>
  <c r="S906" i="14"/>
  <c r="R906" i="14"/>
  <c r="L906" i="14"/>
  <c r="M906" i="14" s="1"/>
  <c r="AM905" i="14"/>
  <c r="AB905" i="14"/>
  <c r="Y905" i="14"/>
  <c r="Y909" i="14" s="1"/>
  <c r="U905" i="14"/>
  <c r="T905" i="14"/>
  <c r="S905" i="14"/>
  <c r="R905" i="14"/>
  <c r="R909" i="14" s="1"/>
  <c r="L905" i="14"/>
  <c r="L909" i="14" s="1"/>
  <c r="AK904" i="14"/>
  <c r="AZ903" i="14"/>
  <c r="AY903" i="14"/>
  <c r="AX903" i="14"/>
  <c r="AW903" i="14"/>
  <c r="AV903" i="14"/>
  <c r="AL903" i="14"/>
  <c r="AK903" i="14"/>
  <c r="AJ903" i="14"/>
  <c r="AD903" i="14"/>
  <c r="AC903" i="14"/>
  <c r="AM902" i="14"/>
  <c r="AN902" i="14" s="1"/>
  <c r="AB902" i="14"/>
  <c r="Y902" i="14"/>
  <c r="U902" i="14"/>
  <c r="T902" i="14"/>
  <c r="S902" i="14"/>
  <c r="R902" i="14"/>
  <c r="L902" i="14"/>
  <c r="AM901" i="14"/>
  <c r="AB901" i="14"/>
  <c r="Y901" i="14"/>
  <c r="U901" i="14"/>
  <c r="T901" i="14"/>
  <c r="S901" i="14"/>
  <c r="R901" i="14"/>
  <c r="L901" i="14"/>
  <c r="M901" i="14" s="1"/>
  <c r="AM900" i="14"/>
  <c r="AB900" i="14"/>
  <c r="Y900" i="14"/>
  <c r="U900" i="14"/>
  <c r="T900" i="14"/>
  <c r="S900" i="14"/>
  <c r="R900" i="14"/>
  <c r="L900" i="14"/>
  <c r="M900" i="14" s="1"/>
  <c r="AM899" i="14"/>
  <c r="AN899" i="14" s="1"/>
  <c r="AB899" i="14"/>
  <c r="Y899" i="14"/>
  <c r="Y903" i="14" s="1"/>
  <c r="U899" i="14"/>
  <c r="T899" i="14"/>
  <c r="T903" i="14" s="1"/>
  <c r="S899" i="14"/>
  <c r="R899" i="14"/>
  <c r="R903" i="14" s="1"/>
  <c r="L899" i="14"/>
  <c r="AZ898" i="14"/>
  <c r="AY898" i="14"/>
  <c r="AX898" i="14"/>
  <c r="AW898" i="14"/>
  <c r="AV898" i="14"/>
  <c r="AL898" i="14"/>
  <c r="AK898" i="14"/>
  <c r="AJ898" i="14"/>
  <c r="AD898" i="14"/>
  <c r="AC898" i="14"/>
  <c r="AM897" i="14"/>
  <c r="AN897" i="14" s="1"/>
  <c r="AB897" i="14"/>
  <c r="Y897" i="14"/>
  <c r="U897" i="14"/>
  <c r="T897" i="14"/>
  <c r="S897" i="14"/>
  <c r="R897" i="14"/>
  <c r="L897" i="14"/>
  <c r="AM896" i="14"/>
  <c r="AN896" i="14" s="1"/>
  <c r="AB896" i="14"/>
  <c r="Y896" i="14"/>
  <c r="U896" i="14"/>
  <c r="T896" i="14"/>
  <c r="S896" i="14"/>
  <c r="R896" i="14"/>
  <c r="L896" i="14"/>
  <c r="AM895" i="14"/>
  <c r="AB895" i="14"/>
  <c r="Y895" i="14"/>
  <c r="U895" i="14"/>
  <c r="T895" i="14"/>
  <c r="S895" i="14"/>
  <c r="R895" i="14"/>
  <c r="L895" i="14"/>
  <c r="M895" i="14" s="1"/>
  <c r="AM894" i="14"/>
  <c r="AN894" i="14" s="1"/>
  <c r="AB894" i="14"/>
  <c r="Y894" i="14"/>
  <c r="U894" i="14"/>
  <c r="U898" i="14" s="1"/>
  <c r="T894" i="14"/>
  <c r="S894" i="14"/>
  <c r="S898" i="14" s="1"/>
  <c r="R894" i="14"/>
  <c r="L894" i="14"/>
  <c r="M894" i="14" s="1"/>
  <c r="AZ893" i="14"/>
  <c r="AY893" i="14"/>
  <c r="AX893" i="14"/>
  <c r="AW893" i="14"/>
  <c r="AV893" i="14"/>
  <c r="AL893" i="14"/>
  <c r="AK893" i="14"/>
  <c r="AJ893" i="14"/>
  <c r="AD893" i="14"/>
  <c r="AC893" i="14"/>
  <c r="AM892" i="14"/>
  <c r="AN892" i="14" s="1"/>
  <c r="AB892" i="14"/>
  <c r="Y892" i="14"/>
  <c r="U892" i="14"/>
  <c r="T892" i="14"/>
  <c r="S892" i="14"/>
  <c r="R892" i="14"/>
  <c r="L892" i="14"/>
  <c r="AM891" i="14"/>
  <c r="AN891" i="14" s="1"/>
  <c r="AB891" i="14"/>
  <c r="Y891" i="14"/>
  <c r="U891" i="14"/>
  <c r="T891" i="14"/>
  <c r="S891" i="14"/>
  <c r="R891" i="14"/>
  <c r="L891" i="14"/>
  <c r="M891" i="14" s="1"/>
  <c r="AM890" i="14"/>
  <c r="AB890" i="14"/>
  <c r="Y890" i="14"/>
  <c r="U890" i="14"/>
  <c r="T890" i="14"/>
  <c r="S890" i="14"/>
  <c r="R890" i="14"/>
  <c r="L890" i="14"/>
  <c r="M890" i="14" s="1"/>
  <c r="AM889" i="14"/>
  <c r="AN889" i="14" s="1"/>
  <c r="AB889" i="14"/>
  <c r="Y889" i="14"/>
  <c r="Y893" i="14" s="1"/>
  <c r="U889" i="14"/>
  <c r="U893" i="14" s="1"/>
  <c r="T889" i="14"/>
  <c r="S889" i="14"/>
  <c r="R889" i="14"/>
  <c r="R893" i="14" s="1"/>
  <c r="L889" i="14"/>
  <c r="M889" i="14" s="1"/>
  <c r="AZ888" i="14"/>
  <c r="AY888" i="14"/>
  <c r="AX888" i="14"/>
  <c r="AW888" i="14"/>
  <c r="AV888" i="14"/>
  <c r="AL888" i="14"/>
  <c r="AK888" i="14"/>
  <c r="AJ888" i="14"/>
  <c r="AD888" i="14"/>
  <c r="AC888" i="14"/>
  <c r="AM887" i="14"/>
  <c r="AN887" i="14" s="1"/>
  <c r="AB887" i="14"/>
  <c r="Y887" i="14"/>
  <c r="U887" i="14"/>
  <c r="T887" i="14"/>
  <c r="S887" i="14"/>
  <c r="R887" i="14"/>
  <c r="L887" i="14"/>
  <c r="AM886" i="14"/>
  <c r="AN886" i="14" s="1"/>
  <c r="AS886" i="14" s="1"/>
  <c r="AB886" i="14"/>
  <c r="Y886" i="14"/>
  <c r="U886" i="14"/>
  <c r="T886" i="14"/>
  <c r="S886" i="14"/>
  <c r="R886" i="14"/>
  <c r="L886" i="14"/>
  <c r="M886" i="14" s="1"/>
  <c r="AM885" i="14"/>
  <c r="AN885" i="14" s="1"/>
  <c r="AB885" i="14"/>
  <c r="Y885" i="14"/>
  <c r="U885" i="14"/>
  <c r="T885" i="14"/>
  <c r="S885" i="14"/>
  <c r="R885" i="14"/>
  <c r="L885" i="14"/>
  <c r="AM884" i="14"/>
  <c r="AB884" i="14"/>
  <c r="Y884" i="14"/>
  <c r="U884" i="14"/>
  <c r="T884" i="14"/>
  <c r="S884" i="14"/>
  <c r="R884" i="14"/>
  <c r="L884" i="14"/>
  <c r="M884" i="14" s="1"/>
  <c r="AZ883" i="14"/>
  <c r="AY883" i="14"/>
  <c r="AX883" i="14"/>
  <c r="AW883" i="14"/>
  <c r="AV883" i="14"/>
  <c r="AL883" i="14"/>
  <c r="AK883" i="14"/>
  <c r="AJ883" i="14"/>
  <c r="AD883" i="14"/>
  <c r="AC883" i="14"/>
  <c r="AM882" i="14"/>
  <c r="AB882" i="14"/>
  <c r="Y882" i="14"/>
  <c r="U882" i="14"/>
  <c r="T882" i="14"/>
  <c r="S882" i="14"/>
  <c r="R882" i="14"/>
  <c r="L882" i="14"/>
  <c r="M882" i="14" s="1"/>
  <c r="AM881" i="14"/>
  <c r="AN881" i="14" s="1"/>
  <c r="AB881" i="14"/>
  <c r="Y881" i="14"/>
  <c r="U881" i="14"/>
  <c r="T881" i="14"/>
  <c r="S881" i="14"/>
  <c r="R881" i="14"/>
  <c r="L881" i="14"/>
  <c r="AM880" i="14"/>
  <c r="AN880" i="14" s="1"/>
  <c r="AB880" i="14"/>
  <c r="Y880" i="14"/>
  <c r="U880" i="14"/>
  <c r="T880" i="14"/>
  <c r="S880" i="14"/>
  <c r="R880" i="14"/>
  <c r="L880" i="14"/>
  <c r="AM879" i="14"/>
  <c r="AN879" i="14" s="1"/>
  <c r="AB879" i="14"/>
  <c r="Y879" i="14"/>
  <c r="U879" i="14"/>
  <c r="U883" i="14" s="1"/>
  <c r="T879" i="14"/>
  <c r="S879" i="14"/>
  <c r="S883" i="14" s="1"/>
  <c r="R879" i="14"/>
  <c r="L879" i="14"/>
  <c r="M879" i="14" s="1"/>
  <c r="AZ878" i="14"/>
  <c r="AY878" i="14"/>
  <c r="AX878" i="14"/>
  <c r="AW878" i="14"/>
  <c r="AV878" i="14"/>
  <c r="AV873" i="14" s="1"/>
  <c r="AL878" i="14"/>
  <c r="AL873" i="14" s="1"/>
  <c r="AK878" i="14"/>
  <c r="AJ878" i="14"/>
  <c r="AD878" i="14"/>
  <c r="AC878" i="14"/>
  <c r="AM877" i="14"/>
  <c r="AB877" i="14"/>
  <c r="Y877" i="14"/>
  <c r="U877" i="14"/>
  <c r="T877" i="14"/>
  <c r="S877" i="14"/>
  <c r="R877" i="14"/>
  <c r="L877" i="14"/>
  <c r="M877" i="14" s="1"/>
  <c r="AM876" i="14"/>
  <c r="AB876" i="14"/>
  <c r="Y876" i="14"/>
  <c r="U876" i="14"/>
  <c r="T876" i="14"/>
  <c r="S876" i="14"/>
  <c r="R876" i="14"/>
  <c r="L876" i="14"/>
  <c r="M876" i="14" s="1"/>
  <c r="AM875" i="14"/>
  <c r="AN875" i="14" s="1"/>
  <c r="AB875" i="14"/>
  <c r="Y875" i="14"/>
  <c r="U875" i="14"/>
  <c r="T875" i="14"/>
  <c r="S875" i="14"/>
  <c r="R875" i="14"/>
  <c r="L875" i="14"/>
  <c r="AM874" i="14"/>
  <c r="AN874" i="14" s="1"/>
  <c r="AB874" i="14"/>
  <c r="Y874" i="14"/>
  <c r="Y878" i="14" s="1"/>
  <c r="U874" i="14"/>
  <c r="T874" i="14"/>
  <c r="S874" i="14"/>
  <c r="R874" i="14"/>
  <c r="R878" i="14" s="1"/>
  <c r="L874" i="14"/>
  <c r="L878" i="14" s="1"/>
  <c r="AX873" i="14"/>
  <c r="AC873" i="14"/>
  <c r="AZ872" i="14"/>
  <c r="AY872" i="14"/>
  <c r="AX872" i="14"/>
  <c r="AW872" i="14"/>
  <c r="AV872" i="14"/>
  <c r="AL872" i="14"/>
  <c r="AK872" i="14"/>
  <c r="AJ872" i="14"/>
  <c r="AD872" i="14"/>
  <c r="AC872" i="14"/>
  <c r="AM871" i="14"/>
  <c r="AB871" i="14"/>
  <c r="Y871" i="14"/>
  <c r="U871" i="14"/>
  <c r="T871" i="14"/>
  <c r="S871" i="14"/>
  <c r="R871" i="14"/>
  <c r="L871" i="14"/>
  <c r="M871" i="14" s="1"/>
  <c r="AM870" i="14"/>
  <c r="AN870" i="14" s="1"/>
  <c r="AB870" i="14"/>
  <c r="Y870" i="14"/>
  <c r="U870" i="14"/>
  <c r="T870" i="14"/>
  <c r="S870" i="14"/>
  <c r="R870" i="14"/>
  <c r="L870" i="14"/>
  <c r="M870" i="14" s="1"/>
  <c r="AM869" i="14"/>
  <c r="AN869" i="14" s="1"/>
  <c r="AB869" i="14"/>
  <c r="Y869" i="14"/>
  <c r="U869" i="14"/>
  <c r="T869" i="14"/>
  <c r="S869" i="14"/>
  <c r="R869" i="14"/>
  <c r="L869" i="14"/>
  <c r="AM868" i="14"/>
  <c r="AB868" i="14"/>
  <c r="Y868" i="14"/>
  <c r="Y872" i="14" s="1"/>
  <c r="U868" i="14"/>
  <c r="T868" i="14"/>
  <c r="T872" i="14" s="1"/>
  <c r="S868" i="14"/>
  <c r="R868" i="14"/>
  <c r="R872" i="14" s="1"/>
  <c r="L868" i="14"/>
  <c r="L872" i="14" s="1"/>
  <c r="AZ867" i="14"/>
  <c r="AY867" i="14"/>
  <c r="AX867" i="14"/>
  <c r="AW867" i="14"/>
  <c r="AV867" i="14"/>
  <c r="AL867" i="14"/>
  <c r="AK867" i="14"/>
  <c r="AJ867" i="14"/>
  <c r="AD867" i="14"/>
  <c r="AC867" i="14"/>
  <c r="AM866" i="14"/>
  <c r="AB866" i="14"/>
  <c r="Y866" i="14"/>
  <c r="U866" i="14"/>
  <c r="T866" i="14"/>
  <c r="S866" i="14"/>
  <c r="R866" i="14"/>
  <c r="L866" i="14"/>
  <c r="M866" i="14" s="1"/>
  <c r="AM865" i="14"/>
  <c r="AN865" i="14" s="1"/>
  <c r="AB865" i="14"/>
  <c r="Y865" i="14"/>
  <c r="U865" i="14"/>
  <c r="T865" i="14"/>
  <c r="S865" i="14"/>
  <c r="R865" i="14"/>
  <c r="L865" i="14"/>
  <c r="M865" i="14" s="1"/>
  <c r="AM864" i="14"/>
  <c r="AN864" i="14" s="1"/>
  <c r="AB864" i="14"/>
  <c r="Y864" i="14"/>
  <c r="U864" i="14"/>
  <c r="T864" i="14"/>
  <c r="S864" i="14"/>
  <c r="R864" i="14"/>
  <c r="L864" i="14"/>
  <c r="AM863" i="14"/>
  <c r="AN863" i="14" s="1"/>
  <c r="AB863" i="14"/>
  <c r="Y863" i="14"/>
  <c r="U863" i="14"/>
  <c r="U867" i="14" s="1"/>
  <c r="T863" i="14"/>
  <c r="S863" i="14"/>
  <c r="S867" i="14" s="1"/>
  <c r="R863" i="14"/>
  <c r="L863" i="14"/>
  <c r="M863" i="14" s="1"/>
  <c r="AZ862" i="14"/>
  <c r="AY862" i="14"/>
  <c r="AX862" i="14"/>
  <c r="AW862" i="14"/>
  <c r="AV862" i="14"/>
  <c r="AL862" i="14"/>
  <c r="AK862" i="14"/>
  <c r="AJ862" i="14"/>
  <c r="AD862" i="14"/>
  <c r="AC862" i="14"/>
  <c r="AM861" i="14"/>
  <c r="AB861" i="14"/>
  <c r="Y861" i="14"/>
  <c r="U861" i="14"/>
  <c r="T861" i="14"/>
  <c r="S861" i="14"/>
  <c r="R861" i="14"/>
  <c r="L861" i="14"/>
  <c r="M861" i="14" s="1"/>
  <c r="AM860" i="14"/>
  <c r="AB860" i="14"/>
  <c r="Y860" i="14"/>
  <c r="U860" i="14"/>
  <c r="T860" i="14"/>
  <c r="S860" i="14"/>
  <c r="R860" i="14"/>
  <c r="L860" i="14"/>
  <c r="M860" i="14" s="1"/>
  <c r="AM859" i="14"/>
  <c r="AN859" i="14" s="1"/>
  <c r="AB859" i="14"/>
  <c r="Y859" i="14"/>
  <c r="U859" i="14"/>
  <c r="T859" i="14"/>
  <c r="S859" i="14"/>
  <c r="R859" i="14"/>
  <c r="L859" i="14"/>
  <c r="AM858" i="14"/>
  <c r="AN858" i="14" s="1"/>
  <c r="AB858" i="14"/>
  <c r="Y858" i="14"/>
  <c r="Y862" i="14" s="1"/>
  <c r="U858" i="14"/>
  <c r="T858" i="14"/>
  <c r="T862" i="14" s="1"/>
  <c r="S858" i="14"/>
  <c r="R858" i="14"/>
  <c r="R862" i="14" s="1"/>
  <c r="L858" i="14"/>
  <c r="L862" i="14" s="1"/>
  <c r="AZ857" i="14"/>
  <c r="AY857" i="14"/>
  <c r="AX857" i="14"/>
  <c r="AW857" i="14"/>
  <c r="AV857" i="14"/>
  <c r="AR856" i="14"/>
  <c r="AZ852" i="14"/>
  <c r="AY852" i="14"/>
  <c r="AX852" i="14"/>
  <c r="AW852" i="14"/>
  <c r="AV852" i="14"/>
  <c r="AL852" i="14"/>
  <c r="AK852" i="14"/>
  <c r="AJ852" i="14"/>
  <c r="AD852" i="14"/>
  <c r="AC852" i="14"/>
  <c r="AM851" i="14"/>
  <c r="AN851" i="14" s="1"/>
  <c r="AB851" i="14"/>
  <c r="Y851" i="14"/>
  <c r="U851" i="14"/>
  <c r="T851" i="14"/>
  <c r="S851" i="14"/>
  <c r="R851" i="14"/>
  <c r="L851" i="14"/>
  <c r="M851" i="14" s="1"/>
  <c r="AQ851" i="14" s="1"/>
  <c r="AM850" i="14"/>
  <c r="AN850" i="14" s="1"/>
  <c r="AB850" i="14"/>
  <c r="Y850" i="14"/>
  <c r="U850" i="14"/>
  <c r="T850" i="14"/>
  <c r="S850" i="14"/>
  <c r="R850" i="14"/>
  <c r="L850" i="14"/>
  <c r="M850" i="14" s="1"/>
  <c r="AM849" i="14"/>
  <c r="AN849" i="14" s="1"/>
  <c r="AB849" i="14"/>
  <c r="Y849" i="14"/>
  <c r="U849" i="14"/>
  <c r="T849" i="14"/>
  <c r="S849" i="14"/>
  <c r="R849" i="14"/>
  <c r="L849" i="14"/>
  <c r="M849" i="14" s="1"/>
  <c r="AM848" i="14"/>
  <c r="AN848" i="14" s="1"/>
  <c r="AB848" i="14"/>
  <c r="Y848" i="14"/>
  <c r="Y852" i="14" s="1"/>
  <c r="U848" i="14"/>
  <c r="U852" i="14" s="1"/>
  <c r="T848" i="14"/>
  <c r="S848" i="14"/>
  <c r="S852" i="14" s="1"/>
  <c r="R848" i="14"/>
  <c r="R852" i="14" s="1"/>
  <c r="L848" i="14"/>
  <c r="M848" i="14" s="1"/>
  <c r="M852" i="14" s="1"/>
  <c r="AZ847" i="14"/>
  <c r="AY847" i="14"/>
  <c r="AX847" i="14"/>
  <c r="AW847" i="14"/>
  <c r="AV847" i="14"/>
  <c r="AL847" i="14"/>
  <c r="AK847" i="14"/>
  <c r="AJ847" i="14"/>
  <c r="AD847" i="14"/>
  <c r="AC847" i="14"/>
  <c r="AM846" i="14"/>
  <c r="AN846" i="14" s="1"/>
  <c r="AB846" i="14"/>
  <c r="Y846" i="14"/>
  <c r="U846" i="14"/>
  <c r="T846" i="14"/>
  <c r="S846" i="14"/>
  <c r="R846" i="14"/>
  <c r="L846" i="14"/>
  <c r="M846" i="14" s="1"/>
  <c r="AM845" i="14"/>
  <c r="AN845" i="14" s="1"/>
  <c r="AB845" i="14"/>
  <c r="Y845" i="14"/>
  <c r="U845" i="14"/>
  <c r="T845" i="14"/>
  <c r="S845" i="14"/>
  <c r="R845" i="14"/>
  <c r="L845" i="14"/>
  <c r="M845" i="14" s="1"/>
  <c r="AM844" i="14"/>
  <c r="AN844" i="14" s="1"/>
  <c r="AB844" i="14"/>
  <c r="Y844" i="14"/>
  <c r="U844" i="14"/>
  <c r="T844" i="14"/>
  <c r="S844" i="14"/>
  <c r="R844" i="14"/>
  <c r="L844" i="14"/>
  <c r="M844" i="14" s="1"/>
  <c r="AM843" i="14"/>
  <c r="AB843" i="14"/>
  <c r="Y843" i="14"/>
  <c r="Y847" i="14" s="1"/>
  <c r="U843" i="14"/>
  <c r="U847" i="14" s="1"/>
  <c r="T843" i="14"/>
  <c r="T847" i="14" s="1"/>
  <c r="S843" i="14"/>
  <c r="S847" i="14" s="1"/>
  <c r="R843" i="14"/>
  <c r="R847" i="14" s="1"/>
  <c r="L843" i="14"/>
  <c r="M843" i="14" s="1"/>
  <c r="AZ842" i="14"/>
  <c r="AY842" i="14"/>
  <c r="AX842" i="14"/>
  <c r="AW842" i="14"/>
  <c r="AV842" i="14"/>
  <c r="AL842" i="14"/>
  <c r="AK842" i="14"/>
  <c r="AJ842" i="14"/>
  <c r="AD842" i="14"/>
  <c r="AC842" i="14"/>
  <c r="AM841" i="14"/>
  <c r="AN841" i="14" s="1"/>
  <c r="AB841" i="14"/>
  <c r="Y841" i="14"/>
  <c r="U841" i="14"/>
  <c r="T841" i="14"/>
  <c r="S841" i="14"/>
  <c r="R841" i="14"/>
  <c r="L841" i="14"/>
  <c r="M841" i="14" s="1"/>
  <c r="AM840" i="14"/>
  <c r="AN840" i="14" s="1"/>
  <c r="AB840" i="14"/>
  <c r="Y840" i="14"/>
  <c r="U840" i="14"/>
  <c r="T840" i="14"/>
  <c r="S840" i="14"/>
  <c r="R840" i="14"/>
  <c r="L840" i="14"/>
  <c r="M840" i="14" s="1"/>
  <c r="AM839" i="14"/>
  <c r="AN839" i="14" s="1"/>
  <c r="AB839" i="14"/>
  <c r="Y839" i="14"/>
  <c r="U839" i="14"/>
  <c r="T839" i="14"/>
  <c r="S839" i="14"/>
  <c r="R839" i="14"/>
  <c r="L839" i="14"/>
  <c r="M839" i="14" s="1"/>
  <c r="AM838" i="14"/>
  <c r="AN838" i="14" s="1"/>
  <c r="AB838" i="14"/>
  <c r="Y838" i="14"/>
  <c r="Y842" i="14" s="1"/>
  <c r="U838" i="14"/>
  <c r="U842" i="14" s="1"/>
  <c r="T838" i="14"/>
  <c r="T842" i="14" s="1"/>
  <c r="S838" i="14"/>
  <c r="S842" i="14" s="1"/>
  <c r="R838" i="14"/>
  <c r="R842" i="14" s="1"/>
  <c r="L838" i="14"/>
  <c r="M838" i="14" s="1"/>
  <c r="AZ837" i="14"/>
  <c r="AY837" i="14"/>
  <c r="AX837" i="14"/>
  <c r="AW837" i="14"/>
  <c r="AV837" i="14"/>
  <c r="AL837" i="14"/>
  <c r="AK837" i="14"/>
  <c r="AJ837" i="14"/>
  <c r="AD837" i="14"/>
  <c r="AC837" i="14"/>
  <c r="AM836" i="14"/>
  <c r="AN836" i="14" s="1"/>
  <c r="AB836" i="14"/>
  <c r="Y836" i="14"/>
  <c r="U836" i="14"/>
  <c r="T836" i="14"/>
  <c r="S836" i="14"/>
  <c r="R836" i="14"/>
  <c r="L836" i="14"/>
  <c r="M836" i="14" s="1"/>
  <c r="AM835" i="14"/>
  <c r="AN835" i="14" s="1"/>
  <c r="AB835" i="14"/>
  <c r="Y835" i="14"/>
  <c r="U835" i="14"/>
  <c r="T835" i="14"/>
  <c r="S835" i="14"/>
  <c r="R835" i="14"/>
  <c r="L835" i="14"/>
  <c r="M835" i="14" s="1"/>
  <c r="AM834" i="14"/>
  <c r="AN834" i="14" s="1"/>
  <c r="AB834" i="14"/>
  <c r="Y834" i="14"/>
  <c r="U834" i="14"/>
  <c r="T834" i="14"/>
  <c r="S834" i="14"/>
  <c r="R834" i="14"/>
  <c r="L834" i="14"/>
  <c r="M834" i="14" s="1"/>
  <c r="AM833" i="14"/>
  <c r="AN833" i="14" s="1"/>
  <c r="AB833" i="14"/>
  <c r="Y833" i="14"/>
  <c r="U833" i="14"/>
  <c r="T833" i="14"/>
  <c r="S833" i="14"/>
  <c r="R833" i="14"/>
  <c r="L833" i="14"/>
  <c r="M833" i="14" s="1"/>
  <c r="AZ832" i="14"/>
  <c r="AY832" i="14"/>
  <c r="AX832" i="14"/>
  <c r="AW832" i="14"/>
  <c r="AV832" i="14"/>
  <c r="AL832" i="14"/>
  <c r="AK832" i="14"/>
  <c r="AJ832" i="14"/>
  <c r="AD832" i="14"/>
  <c r="AC832" i="14"/>
  <c r="AM831" i="14"/>
  <c r="AN831" i="14" s="1"/>
  <c r="AB831" i="14"/>
  <c r="Y831" i="14"/>
  <c r="U831" i="14"/>
  <c r="T831" i="14"/>
  <c r="S831" i="14"/>
  <c r="R831" i="14"/>
  <c r="L831" i="14"/>
  <c r="M831" i="14" s="1"/>
  <c r="AM830" i="14"/>
  <c r="AN830" i="14" s="1"/>
  <c r="AB830" i="14"/>
  <c r="Y830" i="14"/>
  <c r="U830" i="14"/>
  <c r="T830" i="14"/>
  <c r="S830" i="14"/>
  <c r="R830" i="14"/>
  <c r="L830" i="14"/>
  <c r="AM829" i="14"/>
  <c r="AN829" i="14" s="1"/>
  <c r="AB829" i="14"/>
  <c r="Y829" i="14"/>
  <c r="U829" i="14"/>
  <c r="T829" i="14"/>
  <c r="S829" i="14"/>
  <c r="R829" i="14"/>
  <c r="L829" i="14"/>
  <c r="M829" i="14" s="1"/>
  <c r="AM828" i="14"/>
  <c r="AB828" i="14"/>
  <c r="Y828" i="14"/>
  <c r="Y832" i="14" s="1"/>
  <c r="U828" i="14"/>
  <c r="U832" i="14" s="1"/>
  <c r="T828" i="14"/>
  <c r="T832" i="14" s="1"/>
  <c r="S828" i="14"/>
  <c r="R828" i="14"/>
  <c r="R832" i="14" s="1"/>
  <c r="L828" i="14"/>
  <c r="L832" i="14" s="1"/>
  <c r="AZ827" i="14"/>
  <c r="AZ822" i="14" s="1"/>
  <c r="AY827" i="14"/>
  <c r="AY822" i="14" s="1"/>
  <c r="AX827" i="14"/>
  <c r="AW827" i="14"/>
  <c r="AV827" i="14"/>
  <c r="AL827" i="14"/>
  <c r="AK827" i="14"/>
  <c r="AK822" i="14" s="1"/>
  <c r="AJ827" i="14"/>
  <c r="AJ822" i="14" s="1"/>
  <c r="AD827" i="14"/>
  <c r="AD822" i="14" s="1"/>
  <c r="AC827" i="14"/>
  <c r="AM826" i="14"/>
  <c r="AB826" i="14"/>
  <c r="Y826" i="14"/>
  <c r="U826" i="14"/>
  <c r="T826" i="14"/>
  <c r="S826" i="14"/>
  <c r="R826" i="14"/>
  <c r="L826" i="14"/>
  <c r="M826" i="14" s="1"/>
  <c r="AM825" i="14"/>
  <c r="AN825" i="14" s="1"/>
  <c r="AB825" i="14"/>
  <c r="Y825" i="14"/>
  <c r="U825" i="14"/>
  <c r="T825" i="14"/>
  <c r="S825" i="14"/>
  <c r="R825" i="14"/>
  <c r="L825" i="14"/>
  <c r="AM824" i="14"/>
  <c r="AN824" i="14" s="1"/>
  <c r="AB824" i="14"/>
  <c r="Y824" i="14"/>
  <c r="U824" i="14"/>
  <c r="T824" i="14"/>
  <c r="S824" i="14"/>
  <c r="R824" i="14"/>
  <c r="L824" i="14"/>
  <c r="AM823" i="14"/>
  <c r="AN823" i="14" s="1"/>
  <c r="AB823" i="14"/>
  <c r="AB827" i="14" s="1"/>
  <c r="Y823" i="14"/>
  <c r="Y827" i="14" s="1"/>
  <c r="U823" i="14"/>
  <c r="U827" i="14" s="1"/>
  <c r="T823" i="14"/>
  <c r="S823" i="14"/>
  <c r="S827" i="14" s="1"/>
  <c r="R823" i="14"/>
  <c r="L823" i="14"/>
  <c r="M823" i="14" s="1"/>
  <c r="AZ821" i="14"/>
  <c r="AY821" i="14"/>
  <c r="AX821" i="14"/>
  <c r="AW821" i="14"/>
  <c r="AV821" i="14"/>
  <c r="AL821" i="14"/>
  <c r="AK821" i="14"/>
  <c r="AJ821" i="14"/>
  <c r="AD821" i="14"/>
  <c r="AC821" i="14"/>
  <c r="AM820" i="14"/>
  <c r="AB820" i="14"/>
  <c r="Y820" i="14"/>
  <c r="U820" i="14"/>
  <c r="T820" i="14"/>
  <c r="S820" i="14"/>
  <c r="R820" i="14"/>
  <c r="L820" i="14"/>
  <c r="M820" i="14" s="1"/>
  <c r="AM819" i="14"/>
  <c r="AN819" i="14" s="1"/>
  <c r="AB819" i="14"/>
  <c r="Y819" i="14"/>
  <c r="U819" i="14"/>
  <c r="T819" i="14"/>
  <c r="S819" i="14"/>
  <c r="R819" i="14"/>
  <c r="L819" i="14"/>
  <c r="AM818" i="14"/>
  <c r="AN818" i="14" s="1"/>
  <c r="AB818" i="14"/>
  <c r="Y818" i="14"/>
  <c r="U818" i="14"/>
  <c r="T818" i="14"/>
  <c r="S818" i="14"/>
  <c r="R818" i="14"/>
  <c r="L818" i="14"/>
  <c r="AM817" i="14"/>
  <c r="AN817" i="14" s="1"/>
  <c r="AB817" i="14"/>
  <c r="Y817" i="14"/>
  <c r="Y821" i="14" s="1"/>
  <c r="U817" i="14"/>
  <c r="U821" i="14" s="1"/>
  <c r="T817" i="14"/>
  <c r="S817" i="14"/>
  <c r="S821" i="14" s="1"/>
  <c r="R817" i="14"/>
  <c r="R821" i="14" s="1"/>
  <c r="L817" i="14"/>
  <c r="M817" i="14" s="1"/>
  <c r="AZ816" i="14"/>
  <c r="AY816" i="14"/>
  <c r="AX816" i="14"/>
  <c r="AW816" i="14"/>
  <c r="AV816" i="14"/>
  <c r="AL816" i="14"/>
  <c r="AK816" i="14"/>
  <c r="AJ816" i="14"/>
  <c r="AD816" i="14"/>
  <c r="AC816" i="14"/>
  <c r="AM815" i="14"/>
  <c r="AB815" i="14"/>
  <c r="Y815" i="14"/>
  <c r="U815" i="14"/>
  <c r="T815" i="14"/>
  <c r="S815" i="14"/>
  <c r="R815" i="14"/>
  <c r="L815" i="14"/>
  <c r="M815" i="14" s="1"/>
  <c r="AM814" i="14"/>
  <c r="AN814" i="14" s="1"/>
  <c r="AB814" i="14"/>
  <c r="Y814" i="14"/>
  <c r="U814" i="14"/>
  <c r="T814" i="14"/>
  <c r="S814" i="14"/>
  <c r="R814" i="14"/>
  <c r="L814" i="14"/>
  <c r="M814" i="14" s="1"/>
  <c r="AM813" i="14"/>
  <c r="AN813" i="14" s="1"/>
  <c r="AB813" i="14"/>
  <c r="Y813" i="14"/>
  <c r="U813" i="14"/>
  <c r="T813" i="14"/>
  <c r="S813" i="14"/>
  <c r="R813" i="14"/>
  <c r="L813" i="14"/>
  <c r="AM812" i="14"/>
  <c r="AB812" i="14"/>
  <c r="Y812" i="14"/>
  <c r="U812" i="14"/>
  <c r="T812" i="14"/>
  <c r="T816" i="14" s="1"/>
  <c r="S812" i="14"/>
  <c r="S816" i="14" s="1"/>
  <c r="R812" i="14"/>
  <c r="L812" i="14"/>
  <c r="M812" i="14" s="1"/>
  <c r="AZ811" i="14"/>
  <c r="AY811" i="14"/>
  <c r="AX811" i="14"/>
  <c r="AW811" i="14"/>
  <c r="AV811" i="14"/>
  <c r="AL811" i="14"/>
  <c r="AK811" i="14"/>
  <c r="AJ811" i="14"/>
  <c r="AD811" i="14"/>
  <c r="AC811" i="14"/>
  <c r="AB810" i="14"/>
  <c r="Y810" i="14"/>
  <c r="U810" i="14"/>
  <c r="T810" i="14"/>
  <c r="S810" i="14"/>
  <c r="R810" i="14"/>
  <c r="L810" i="14"/>
  <c r="M810" i="14" s="1"/>
  <c r="AB809" i="14"/>
  <c r="Y809" i="14"/>
  <c r="U809" i="14"/>
  <c r="T809" i="14"/>
  <c r="S809" i="14"/>
  <c r="R809" i="14"/>
  <c r="L809" i="14"/>
  <c r="M809" i="14" s="1"/>
  <c r="AB808" i="14"/>
  <c r="Y808" i="14"/>
  <c r="U808" i="14"/>
  <c r="T808" i="14"/>
  <c r="S808" i="14"/>
  <c r="R808" i="14"/>
  <c r="L808" i="14"/>
  <c r="AB807" i="14"/>
  <c r="Y807" i="14"/>
  <c r="U807" i="14"/>
  <c r="T807" i="14"/>
  <c r="S807" i="14"/>
  <c r="R807" i="14"/>
  <c r="L807" i="14"/>
  <c r="M807" i="14" s="1"/>
  <c r="AZ806" i="14"/>
  <c r="AY806" i="14"/>
  <c r="AX806" i="14"/>
  <c r="AW806" i="14"/>
  <c r="AV806" i="14"/>
  <c r="AL806" i="14"/>
  <c r="AK806" i="14"/>
  <c r="AJ806" i="14"/>
  <c r="AD806" i="14"/>
  <c r="AC806" i="14"/>
  <c r="AB805" i="14"/>
  <c r="Y805" i="14"/>
  <c r="U805" i="14"/>
  <c r="T805" i="14"/>
  <c r="S805" i="14"/>
  <c r="R805" i="14"/>
  <c r="L805" i="14"/>
  <c r="M805" i="14" s="1"/>
  <c r="AB804" i="14"/>
  <c r="Y804" i="14"/>
  <c r="U804" i="14"/>
  <c r="T804" i="14"/>
  <c r="S804" i="14"/>
  <c r="R804" i="14"/>
  <c r="L804" i="14"/>
  <c r="AB803" i="14"/>
  <c r="Y803" i="14"/>
  <c r="U803" i="14"/>
  <c r="T803" i="14"/>
  <c r="S803" i="14"/>
  <c r="R803" i="14"/>
  <c r="L803" i="14"/>
  <c r="AB802" i="14"/>
  <c r="Y802" i="14"/>
  <c r="U802" i="14"/>
  <c r="T802" i="14"/>
  <c r="S802" i="14"/>
  <c r="R802" i="14"/>
  <c r="L802" i="14"/>
  <c r="AZ801" i="14"/>
  <c r="AY801" i="14"/>
  <c r="AX801" i="14"/>
  <c r="AW801" i="14"/>
  <c r="AV801" i="14"/>
  <c r="AZ796" i="14"/>
  <c r="AY796" i="14"/>
  <c r="AX796" i="14"/>
  <c r="AW796" i="14"/>
  <c r="AV796" i="14"/>
  <c r="AL796" i="14"/>
  <c r="AK796" i="14"/>
  <c r="AJ796" i="14"/>
  <c r="AD796" i="14"/>
  <c r="AC796" i="14"/>
  <c r="AM795" i="14"/>
  <c r="AB795" i="14"/>
  <c r="Y795" i="14"/>
  <c r="U795" i="14"/>
  <c r="T795" i="14"/>
  <c r="S795" i="14"/>
  <c r="R795" i="14"/>
  <c r="L795" i="14"/>
  <c r="M795" i="14" s="1"/>
  <c r="AM794" i="14"/>
  <c r="AN794" i="14" s="1"/>
  <c r="AB794" i="14"/>
  <c r="Y794" i="14"/>
  <c r="U794" i="14"/>
  <c r="T794" i="14"/>
  <c r="S794" i="14"/>
  <c r="R794" i="14"/>
  <c r="L794" i="14"/>
  <c r="M794" i="14" s="1"/>
  <c r="AM793" i="14"/>
  <c r="AN793" i="14" s="1"/>
  <c r="AB793" i="14"/>
  <c r="Y793" i="14"/>
  <c r="U793" i="14"/>
  <c r="T793" i="14"/>
  <c r="S793" i="14"/>
  <c r="R793" i="14"/>
  <c r="L793" i="14"/>
  <c r="AM792" i="14"/>
  <c r="AB792" i="14"/>
  <c r="Y792" i="14"/>
  <c r="U792" i="14"/>
  <c r="T792" i="14"/>
  <c r="S792" i="14"/>
  <c r="S796" i="14" s="1"/>
  <c r="R792" i="14"/>
  <c r="L792" i="14"/>
  <c r="M792" i="14" s="1"/>
  <c r="AZ791" i="14"/>
  <c r="AY791" i="14"/>
  <c r="AX791" i="14"/>
  <c r="AW791" i="14"/>
  <c r="AV791" i="14"/>
  <c r="AL791" i="14"/>
  <c r="AK791" i="14"/>
  <c r="AJ791" i="14"/>
  <c r="AD791" i="14"/>
  <c r="AC791" i="14"/>
  <c r="AM790" i="14"/>
  <c r="AB790" i="14"/>
  <c r="Y790" i="14"/>
  <c r="U790" i="14"/>
  <c r="T790" i="14"/>
  <c r="S790" i="14"/>
  <c r="R790" i="14"/>
  <c r="L790" i="14"/>
  <c r="M790" i="14" s="1"/>
  <c r="AM789" i="14"/>
  <c r="AN789" i="14" s="1"/>
  <c r="AB789" i="14"/>
  <c r="Y789" i="14"/>
  <c r="U789" i="14"/>
  <c r="T789" i="14"/>
  <c r="S789" i="14"/>
  <c r="R789" i="14"/>
  <c r="L789" i="14"/>
  <c r="M789" i="14" s="1"/>
  <c r="AM788" i="14"/>
  <c r="AN788" i="14" s="1"/>
  <c r="AB788" i="14"/>
  <c r="Y788" i="14"/>
  <c r="U788" i="14"/>
  <c r="U791" i="14" s="1"/>
  <c r="T788" i="14"/>
  <c r="T791" i="14" s="1"/>
  <c r="S788" i="14"/>
  <c r="S791" i="14" s="1"/>
  <c r="R788" i="14"/>
  <c r="L788" i="14"/>
  <c r="AZ786" i="14"/>
  <c r="AY786" i="14"/>
  <c r="AX786" i="14"/>
  <c r="AW786" i="14"/>
  <c r="AV786" i="14"/>
  <c r="AZ781" i="14"/>
  <c r="AY781" i="14"/>
  <c r="AX781" i="14"/>
  <c r="AW781" i="14"/>
  <c r="AV781" i="14"/>
  <c r="AL781" i="14"/>
  <c r="AK781" i="14"/>
  <c r="AJ781" i="14"/>
  <c r="AD781" i="14"/>
  <c r="AC781" i="14"/>
  <c r="AM780" i="14"/>
  <c r="AB780" i="14"/>
  <c r="Y780" i="14"/>
  <c r="U780" i="14"/>
  <c r="T780" i="14"/>
  <c r="S780" i="14"/>
  <c r="R780" i="14"/>
  <c r="L780" i="14"/>
  <c r="M780" i="14" s="1"/>
  <c r="AM779" i="14"/>
  <c r="AN779" i="14" s="1"/>
  <c r="AB779" i="14"/>
  <c r="Y779" i="14"/>
  <c r="U779" i="14"/>
  <c r="T779" i="14"/>
  <c r="S779" i="14"/>
  <c r="R779" i="14"/>
  <c r="L779" i="14"/>
  <c r="AM778" i="14"/>
  <c r="AN778" i="14" s="1"/>
  <c r="AB778" i="14"/>
  <c r="Y778" i="14"/>
  <c r="U778" i="14"/>
  <c r="T778" i="14"/>
  <c r="S778" i="14"/>
  <c r="R778" i="14"/>
  <c r="L778" i="14"/>
  <c r="AM777" i="14"/>
  <c r="AN777" i="14" s="1"/>
  <c r="AB777" i="14"/>
  <c r="Y777" i="14"/>
  <c r="Y781" i="14" s="1"/>
  <c r="U777" i="14"/>
  <c r="U781" i="14" s="1"/>
  <c r="T777" i="14"/>
  <c r="S777" i="14"/>
  <c r="S781" i="14" s="1"/>
  <c r="R777" i="14"/>
  <c r="R781" i="14" s="1"/>
  <c r="L777" i="14"/>
  <c r="M777" i="14" s="1"/>
  <c r="AZ776" i="14"/>
  <c r="AY776" i="14"/>
  <c r="AX776" i="14"/>
  <c r="AW776" i="14"/>
  <c r="AV776" i="14"/>
  <c r="AL776" i="14"/>
  <c r="AK776" i="14"/>
  <c r="AJ776" i="14"/>
  <c r="AD776" i="14"/>
  <c r="AC776" i="14"/>
  <c r="AM775" i="14"/>
  <c r="AB775" i="14"/>
  <c r="Y775" i="14"/>
  <c r="U775" i="14"/>
  <c r="T775" i="14"/>
  <c r="S775" i="14"/>
  <c r="R775" i="14"/>
  <c r="L775" i="14"/>
  <c r="M775" i="14" s="1"/>
  <c r="AM774" i="14"/>
  <c r="AN774" i="14" s="1"/>
  <c r="AB774" i="14"/>
  <c r="Y774" i="14"/>
  <c r="U774" i="14"/>
  <c r="T774" i="14"/>
  <c r="S774" i="14"/>
  <c r="R774" i="14"/>
  <c r="L774" i="14"/>
  <c r="M774" i="14" s="1"/>
  <c r="AM773" i="14"/>
  <c r="AB773" i="14"/>
  <c r="Y773" i="14"/>
  <c r="U773" i="14"/>
  <c r="T773" i="14"/>
  <c r="S773" i="14"/>
  <c r="R773" i="14"/>
  <c r="L773" i="14"/>
  <c r="AM772" i="14"/>
  <c r="AB772" i="14"/>
  <c r="Y772" i="14"/>
  <c r="U772" i="14"/>
  <c r="T772" i="14"/>
  <c r="S772" i="14"/>
  <c r="S776" i="14" s="1"/>
  <c r="R772" i="14"/>
  <c r="L772" i="14"/>
  <c r="L776" i="14" s="1"/>
  <c r="AZ771" i="14"/>
  <c r="AY771" i="14"/>
  <c r="AX771" i="14"/>
  <c r="AW771" i="14"/>
  <c r="AV771" i="14"/>
  <c r="AL771" i="14"/>
  <c r="AK771" i="14"/>
  <c r="AJ771" i="14"/>
  <c r="AD771" i="14"/>
  <c r="AC771" i="14"/>
  <c r="AM770" i="14"/>
  <c r="AN770" i="14" s="1"/>
  <c r="AB770" i="14"/>
  <c r="Y770" i="14"/>
  <c r="U770" i="14"/>
  <c r="T770" i="14"/>
  <c r="S770" i="14"/>
  <c r="R770" i="14"/>
  <c r="L770" i="14"/>
  <c r="M770" i="14" s="1"/>
  <c r="AM769" i="14"/>
  <c r="AN769" i="14" s="1"/>
  <c r="AB769" i="14"/>
  <c r="Y769" i="14"/>
  <c r="U769" i="14"/>
  <c r="T769" i="14"/>
  <c r="S769" i="14"/>
  <c r="R769" i="14"/>
  <c r="L769" i="14"/>
  <c r="M769" i="14" s="1"/>
  <c r="AM768" i="14"/>
  <c r="AN768" i="14" s="1"/>
  <c r="AB768" i="14"/>
  <c r="Y768" i="14"/>
  <c r="U768" i="14"/>
  <c r="T768" i="14"/>
  <c r="S768" i="14"/>
  <c r="R768" i="14"/>
  <c r="L768" i="14"/>
  <c r="M768" i="14" s="1"/>
  <c r="AM767" i="14"/>
  <c r="AB767" i="14"/>
  <c r="Y767" i="14"/>
  <c r="U767" i="14"/>
  <c r="T767" i="14"/>
  <c r="S767" i="14"/>
  <c r="R767" i="14"/>
  <c r="L767" i="14"/>
  <c r="M767" i="14" s="1"/>
  <c r="AZ766" i="14"/>
  <c r="AY766" i="14"/>
  <c r="AX766" i="14"/>
  <c r="AX761" i="14" s="1"/>
  <c r="AX760" i="14" s="1"/>
  <c r="AW766" i="14"/>
  <c r="AW761" i="14" s="1"/>
  <c r="AW760" i="14" s="1"/>
  <c r="AV766" i="14"/>
  <c r="AV761" i="14" s="1"/>
  <c r="AV760" i="14" s="1"/>
  <c r="AL766" i="14"/>
  <c r="AK766" i="14"/>
  <c r="AJ766" i="14"/>
  <c r="AJ761" i="14" s="1"/>
  <c r="AJ760" i="14" s="1"/>
  <c r="AD766" i="14"/>
  <c r="AC766" i="14"/>
  <c r="AC761" i="14" s="1"/>
  <c r="AC760" i="14" s="1"/>
  <c r="AM765" i="14"/>
  <c r="AB765" i="14"/>
  <c r="Y765" i="14"/>
  <c r="U765" i="14"/>
  <c r="T765" i="14"/>
  <c r="S765" i="14"/>
  <c r="R765" i="14"/>
  <c r="L765" i="14"/>
  <c r="M765" i="14" s="1"/>
  <c r="AM764" i="14"/>
  <c r="AN764" i="14" s="1"/>
  <c r="AB764" i="14"/>
  <c r="Y764" i="14"/>
  <c r="U764" i="14"/>
  <c r="T764" i="14"/>
  <c r="S764" i="14"/>
  <c r="R764" i="14"/>
  <c r="L764" i="14"/>
  <c r="M764" i="14" s="1"/>
  <c r="AM763" i="14"/>
  <c r="AB763" i="14"/>
  <c r="Y763" i="14"/>
  <c r="U763" i="14"/>
  <c r="T763" i="14"/>
  <c r="S763" i="14"/>
  <c r="R763" i="14"/>
  <c r="L763" i="14"/>
  <c r="AM762" i="14"/>
  <c r="AB762" i="14"/>
  <c r="Y762" i="14"/>
  <c r="U762" i="14"/>
  <c r="T762" i="14"/>
  <c r="S762" i="14"/>
  <c r="R762" i="14"/>
  <c r="L762" i="14"/>
  <c r="AZ761" i="14"/>
  <c r="AZ760" i="14" s="1"/>
  <c r="AK761" i="14"/>
  <c r="AK760" i="14" s="1"/>
  <c r="AZ759" i="14"/>
  <c r="AY759" i="14"/>
  <c r="AX759" i="14"/>
  <c r="AW759" i="14"/>
  <c r="AV759" i="14"/>
  <c r="AL759" i="14"/>
  <c r="AK759" i="14"/>
  <c r="AJ759" i="14"/>
  <c r="AD759" i="14"/>
  <c r="AC759" i="14"/>
  <c r="AM758" i="14"/>
  <c r="AB758" i="14"/>
  <c r="Y758" i="14"/>
  <c r="U758" i="14"/>
  <c r="T758" i="14"/>
  <c r="S758" i="14"/>
  <c r="R758" i="14"/>
  <c r="L758" i="14"/>
  <c r="M758" i="14" s="1"/>
  <c r="AM757" i="14"/>
  <c r="AN757" i="14" s="1"/>
  <c r="AB757" i="14"/>
  <c r="Y757" i="14"/>
  <c r="U757" i="14"/>
  <c r="T757" i="14"/>
  <c r="S757" i="14"/>
  <c r="R757" i="14"/>
  <c r="L757" i="14"/>
  <c r="AM756" i="14"/>
  <c r="AN756" i="14" s="1"/>
  <c r="AB756" i="14"/>
  <c r="Y756" i="14"/>
  <c r="U756" i="14"/>
  <c r="T756" i="14"/>
  <c r="S756" i="14"/>
  <c r="R756" i="14"/>
  <c r="L756" i="14"/>
  <c r="AM755" i="14"/>
  <c r="AB755" i="14"/>
  <c r="AB759" i="14" s="1"/>
  <c r="Y755" i="14"/>
  <c r="U755" i="14"/>
  <c r="U759" i="14" s="1"/>
  <c r="T755" i="14"/>
  <c r="S755" i="14"/>
  <c r="S759" i="14" s="1"/>
  <c r="R755" i="14"/>
  <c r="L755" i="14"/>
  <c r="M755" i="14" s="1"/>
  <c r="AZ754" i="14"/>
  <c r="AY754" i="14"/>
  <c r="AX754" i="14"/>
  <c r="AW754" i="14"/>
  <c r="AV754" i="14"/>
  <c r="AL754" i="14"/>
  <c r="AK754" i="14"/>
  <c r="AJ754" i="14"/>
  <c r="AD754" i="14"/>
  <c r="AC754" i="14"/>
  <c r="AM753" i="14"/>
  <c r="AB753" i="14"/>
  <c r="Y753" i="14"/>
  <c r="U753" i="14"/>
  <c r="T753" i="14"/>
  <c r="S753" i="14"/>
  <c r="R753" i="14"/>
  <c r="L753" i="14"/>
  <c r="AM752" i="14"/>
  <c r="AN752" i="14" s="1"/>
  <c r="AB752" i="14"/>
  <c r="Y752" i="14"/>
  <c r="U752" i="14"/>
  <c r="T752" i="14"/>
  <c r="S752" i="14"/>
  <c r="R752" i="14"/>
  <c r="L752" i="14"/>
  <c r="M752" i="14" s="1"/>
  <c r="AM751" i="14"/>
  <c r="AN751" i="14" s="1"/>
  <c r="AB751" i="14"/>
  <c r="Y751" i="14"/>
  <c r="U751" i="14"/>
  <c r="T751" i="14"/>
  <c r="S751" i="14"/>
  <c r="R751" i="14"/>
  <c r="L751" i="14"/>
  <c r="AM750" i="14"/>
  <c r="AB750" i="14"/>
  <c r="Y750" i="14"/>
  <c r="U750" i="14"/>
  <c r="T750" i="14"/>
  <c r="S750" i="14"/>
  <c r="R750" i="14"/>
  <c r="L750" i="14"/>
  <c r="M750" i="14" s="1"/>
  <c r="AZ749" i="14"/>
  <c r="AY749" i="14"/>
  <c r="AX749" i="14"/>
  <c r="AW749" i="14"/>
  <c r="AV749" i="14"/>
  <c r="AL749" i="14"/>
  <c r="AK749" i="14"/>
  <c r="AJ749" i="14"/>
  <c r="AD749" i="14"/>
  <c r="AC749" i="14"/>
  <c r="AM748" i="14"/>
  <c r="AB748" i="14"/>
  <c r="Y748" i="14"/>
  <c r="U748" i="14"/>
  <c r="T748" i="14"/>
  <c r="S748" i="14"/>
  <c r="R748" i="14"/>
  <c r="L748" i="14"/>
  <c r="M748" i="14" s="1"/>
  <c r="AM747" i="14"/>
  <c r="AN747" i="14" s="1"/>
  <c r="AB747" i="14"/>
  <c r="Y747" i="14"/>
  <c r="U747" i="14"/>
  <c r="T747" i="14"/>
  <c r="S747" i="14"/>
  <c r="R747" i="14"/>
  <c r="L747" i="14"/>
  <c r="M747" i="14" s="1"/>
  <c r="AM746" i="14"/>
  <c r="AB746" i="14"/>
  <c r="Y746" i="14"/>
  <c r="U746" i="14"/>
  <c r="T746" i="14"/>
  <c r="S746" i="14"/>
  <c r="R746" i="14"/>
  <c r="L746" i="14"/>
  <c r="AM745" i="14"/>
  <c r="AB745" i="14"/>
  <c r="AB749" i="14" s="1"/>
  <c r="Y745" i="14"/>
  <c r="U745" i="14"/>
  <c r="U749" i="14" s="1"/>
  <c r="T745" i="14"/>
  <c r="S745" i="14"/>
  <c r="S749" i="14" s="1"/>
  <c r="R745" i="14"/>
  <c r="L745" i="14"/>
  <c r="M745" i="14" s="1"/>
  <c r="AZ744" i="14"/>
  <c r="AY744" i="14"/>
  <c r="AX744" i="14"/>
  <c r="AW744" i="14"/>
  <c r="AV744" i="14"/>
  <c r="AL744" i="14"/>
  <c r="AK744" i="14"/>
  <c r="AJ744" i="14"/>
  <c r="AD744" i="14"/>
  <c r="AC744" i="14"/>
  <c r="AM743" i="14"/>
  <c r="AB743" i="14"/>
  <c r="Y743" i="14"/>
  <c r="U743" i="14"/>
  <c r="T743" i="14"/>
  <c r="S743" i="14"/>
  <c r="R743" i="14"/>
  <c r="L743" i="14"/>
  <c r="M743" i="14" s="1"/>
  <c r="AM742" i="14"/>
  <c r="AN742" i="14" s="1"/>
  <c r="AB742" i="14"/>
  <c r="Y742" i="14"/>
  <c r="U742" i="14"/>
  <c r="T742" i="14"/>
  <c r="S742" i="14"/>
  <c r="R742" i="14"/>
  <c r="L742" i="14"/>
  <c r="M742" i="14" s="1"/>
  <c r="AM741" i="14"/>
  <c r="AN741" i="14" s="1"/>
  <c r="AB741" i="14"/>
  <c r="Y741" i="14"/>
  <c r="U741" i="14"/>
  <c r="T741" i="14"/>
  <c r="S741" i="14"/>
  <c r="R741" i="14"/>
  <c r="L741" i="14"/>
  <c r="AM740" i="14"/>
  <c r="AN740" i="14" s="1"/>
  <c r="AB740" i="14"/>
  <c r="Y740" i="14"/>
  <c r="U740" i="14"/>
  <c r="U744" i="14" s="1"/>
  <c r="T740" i="14"/>
  <c r="S740" i="14"/>
  <c r="S744" i="14" s="1"/>
  <c r="R740" i="14"/>
  <c r="L740" i="14"/>
  <c r="M740" i="14" s="1"/>
  <c r="AZ739" i="14"/>
  <c r="AY739" i="14"/>
  <c r="AX739" i="14"/>
  <c r="AW739" i="14"/>
  <c r="AV739" i="14"/>
  <c r="AL739" i="14"/>
  <c r="AK739" i="14"/>
  <c r="AJ739" i="14"/>
  <c r="AD739" i="14"/>
  <c r="AC739" i="14"/>
  <c r="AM738" i="14"/>
  <c r="AN738" i="14" s="1"/>
  <c r="AB738" i="14"/>
  <c r="Y738" i="14"/>
  <c r="U738" i="14"/>
  <c r="T738" i="14"/>
  <c r="S738" i="14"/>
  <c r="R738" i="14"/>
  <c r="L738" i="14"/>
  <c r="M738" i="14" s="1"/>
  <c r="AM737" i="14"/>
  <c r="AN737" i="14" s="1"/>
  <c r="AB737" i="14"/>
  <c r="Y737" i="14"/>
  <c r="U737" i="14"/>
  <c r="T737" i="14"/>
  <c r="S737" i="14"/>
  <c r="R737" i="14"/>
  <c r="L737" i="14"/>
  <c r="M737" i="14" s="1"/>
  <c r="AM736" i="14"/>
  <c r="AN736" i="14" s="1"/>
  <c r="AB736" i="14"/>
  <c r="Y736" i="14"/>
  <c r="U736" i="14"/>
  <c r="T736" i="14"/>
  <c r="S736" i="14"/>
  <c r="R736" i="14"/>
  <c r="L736" i="14"/>
  <c r="AM735" i="14"/>
  <c r="AB735" i="14"/>
  <c r="Y735" i="14"/>
  <c r="U735" i="14"/>
  <c r="U739" i="14" s="1"/>
  <c r="T735" i="14"/>
  <c r="S735" i="14"/>
  <c r="S739" i="14" s="1"/>
  <c r="R735" i="14"/>
  <c r="L735" i="14"/>
  <c r="M735" i="14" s="1"/>
  <c r="AZ734" i="14"/>
  <c r="AY734" i="14"/>
  <c r="AX734" i="14"/>
  <c r="AW734" i="14"/>
  <c r="AV734" i="14"/>
  <c r="AL734" i="14"/>
  <c r="AK734" i="14"/>
  <c r="AJ734" i="14"/>
  <c r="AD734" i="14"/>
  <c r="AC734" i="14"/>
  <c r="AM733" i="14"/>
  <c r="AB733" i="14"/>
  <c r="Y733" i="14"/>
  <c r="U733" i="14"/>
  <c r="T733" i="14"/>
  <c r="S733" i="14"/>
  <c r="R733" i="14"/>
  <c r="L733" i="14"/>
  <c r="M733" i="14" s="1"/>
  <c r="AM732" i="14"/>
  <c r="AN732" i="14" s="1"/>
  <c r="AB732" i="14"/>
  <c r="Y732" i="14"/>
  <c r="U732" i="14"/>
  <c r="T732" i="14"/>
  <c r="S732" i="14"/>
  <c r="R732" i="14"/>
  <c r="L732" i="14"/>
  <c r="M732" i="14" s="1"/>
  <c r="AM731" i="14"/>
  <c r="AN731" i="14" s="1"/>
  <c r="AB731" i="14"/>
  <c r="Y731" i="14"/>
  <c r="U731" i="14"/>
  <c r="T731" i="14"/>
  <c r="S731" i="14"/>
  <c r="R731" i="14"/>
  <c r="L731" i="14"/>
  <c r="M731" i="14" s="1"/>
  <c r="AM730" i="14"/>
  <c r="AN730" i="14" s="1"/>
  <c r="AB730" i="14"/>
  <c r="Y730" i="14"/>
  <c r="U730" i="14"/>
  <c r="T730" i="14"/>
  <c r="S730" i="14"/>
  <c r="R730" i="14"/>
  <c r="L730" i="14"/>
  <c r="M730" i="14" s="1"/>
  <c r="AZ729" i="14"/>
  <c r="AY729" i="14"/>
  <c r="AX729" i="14"/>
  <c r="AW729" i="14"/>
  <c r="AV729" i="14"/>
  <c r="AL729" i="14"/>
  <c r="AK729" i="14"/>
  <c r="AJ729" i="14"/>
  <c r="AD729" i="14"/>
  <c r="AC729" i="14"/>
  <c r="AM728" i="14"/>
  <c r="AN728" i="14" s="1"/>
  <c r="AB728" i="14"/>
  <c r="Y728" i="14"/>
  <c r="U728" i="14"/>
  <c r="T728" i="14"/>
  <c r="S728" i="14"/>
  <c r="R728" i="14"/>
  <c r="L728" i="14"/>
  <c r="M728" i="14" s="1"/>
  <c r="AM727" i="14"/>
  <c r="AN727" i="14" s="1"/>
  <c r="AB727" i="14"/>
  <c r="Y727" i="14"/>
  <c r="U727" i="14"/>
  <c r="T727" i="14"/>
  <c r="S727" i="14"/>
  <c r="R727" i="14"/>
  <c r="L727" i="14"/>
  <c r="M727" i="14" s="1"/>
  <c r="AM726" i="14"/>
  <c r="AN726" i="14" s="1"/>
  <c r="AB726" i="14"/>
  <c r="Y726" i="14"/>
  <c r="U726" i="14"/>
  <c r="T726" i="14"/>
  <c r="S726" i="14"/>
  <c r="R726" i="14"/>
  <c r="L726" i="14"/>
  <c r="AM725" i="14"/>
  <c r="AN725" i="14" s="1"/>
  <c r="AB725" i="14"/>
  <c r="Y725" i="14"/>
  <c r="U725" i="14"/>
  <c r="U729" i="14" s="1"/>
  <c r="T725" i="14"/>
  <c r="S725" i="14"/>
  <c r="S729" i="14" s="1"/>
  <c r="R725" i="14"/>
  <c r="L725" i="14"/>
  <c r="M725" i="14" s="1"/>
  <c r="AZ724" i="14"/>
  <c r="AY724" i="14"/>
  <c r="AX724" i="14"/>
  <c r="AW724" i="14"/>
  <c r="AV724" i="14"/>
  <c r="AL724" i="14"/>
  <c r="AK724" i="14"/>
  <c r="AJ724" i="14"/>
  <c r="AD724" i="14"/>
  <c r="AC724" i="14"/>
  <c r="AM723" i="14"/>
  <c r="AN723" i="14" s="1"/>
  <c r="AB723" i="14"/>
  <c r="Y723" i="14"/>
  <c r="U723" i="14"/>
  <c r="T723" i="14"/>
  <c r="S723" i="14"/>
  <c r="R723" i="14"/>
  <c r="L723" i="14"/>
  <c r="M723" i="14" s="1"/>
  <c r="AM722" i="14"/>
  <c r="AN722" i="14" s="1"/>
  <c r="AB722" i="14"/>
  <c r="Y722" i="14"/>
  <c r="U722" i="14"/>
  <c r="T722" i="14"/>
  <c r="S722" i="14"/>
  <c r="R722" i="14"/>
  <c r="L722" i="14"/>
  <c r="AM721" i="14"/>
  <c r="AN721" i="14" s="1"/>
  <c r="AB721" i="14"/>
  <c r="Y721" i="14"/>
  <c r="U721" i="14"/>
  <c r="T721" i="14"/>
  <c r="S721" i="14"/>
  <c r="R721" i="14"/>
  <c r="L721" i="14"/>
  <c r="M721" i="14" s="1"/>
  <c r="AM720" i="14"/>
  <c r="AN720" i="14" s="1"/>
  <c r="AB720" i="14"/>
  <c r="Y720" i="14"/>
  <c r="U720" i="14"/>
  <c r="T720" i="14"/>
  <c r="S720" i="14"/>
  <c r="R720" i="14"/>
  <c r="L720" i="14"/>
  <c r="M720" i="14" s="1"/>
  <c r="AZ719" i="14"/>
  <c r="AY719" i="14"/>
  <c r="AX719" i="14"/>
  <c r="AW719" i="14"/>
  <c r="AV719" i="14"/>
  <c r="AL719" i="14"/>
  <c r="AK719" i="14"/>
  <c r="AJ719" i="14"/>
  <c r="AD719" i="14"/>
  <c r="AC719" i="14"/>
  <c r="AM718" i="14"/>
  <c r="AN718" i="14" s="1"/>
  <c r="AB718" i="14"/>
  <c r="Y718" i="14"/>
  <c r="U718" i="14"/>
  <c r="T718" i="14"/>
  <c r="S718" i="14"/>
  <c r="R718" i="14"/>
  <c r="L718" i="14"/>
  <c r="M718" i="14" s="1"/>
  <c r="AM717" i="14"/>
  <c r="AN717" i="14" s="1"/>
  <c r="AB717" i="14"/>
  <c r="Y717" i="14"/>
  <c r="U717" i="14"/>
  <c r="T717" i="14"/>
  <c r="S717" i="14"/>
  <c r="R717" i="14"/>
  <c r="L717" i="14"/>
  <c r="M717" i="14" s="1"/>
  <c r="AM716" i="14"/>
  <c r="AN716" i="14" s="1"/>
  <c r="AB716" i="14"/>
  <c r="Y716" i="14"/>
  <c r="U716" i="14"/>
  <c r="T716" i="14"/>
  <c r="S716" i="14"/>
  <c r="R716" i="14"/>
  <c r="L716" i="14"/>
  <c r="M716" i="14" s="1"/>
  <c r="AM715" i="14"/>
  <c r="AB715" i="14"/>
  <c r="Y715" i="14"/>
  <c r="U715" i="14"/>
  <c r="T715" i="14"/>
  <c r="S715" i="14"/>
  <c r="S719" i="14" s="1"/>
  <c r="R715" i="14"/>
  <c r="L715" i="14"/>
  <c r="M715" i="14" s="1"/>
  <c r="AZ714" i="14"/>
  <c r="AY714" i="14"/>
  <c r="AX714" i="14"/>
  <c r="AW714" i="14"/>
  <c r="AV714" i="14"/>
  <c r="AL714" i="14"/>
  <c r="AK714" i="14"/>
  <c r="AJ714" i="14"/>
  <c r="AD714" i="14"/>
  <c r="AC714" i="14"/>
  <c r="AM713" i="14"/>
  <c r="AB713" i="14"/>
  <c r="Y713" i="14"/>
  <c r="U713" i="14"/>
  <c r="T713" i="14"/>
  <c r="S713" i="14"/>
  <c r="R713" i="14"/>
  <c r="L713" i="14"/>
  <c r="M713" i="14" s="1"/>
  <c r="AM712" i="14"/>
  <c r="AN712" i="14" s="1"/>
  <c r="AB712" i="14"/>
  <c r="Y712" i="14"/>
  <c r="U712" i="14"/>
  <c r="T712" i="14"/>
  <c r="S712" i="14"/>
  <c r="R712" i="14"/>
  <c r="L712" i="14"/>
  <c r="M712" i="14" s="1"/>
  <c r="AM711" i="14"/>
  <c r="AN711" i="14" s="1"/>
  <c r="AB711" i="14"/>
  <c r="Y711" i="14"/>
  <c r="U711" i="14"/>
  <c r="T711" i="14"/>
  <c r="S711" i="14"/>
  <c r="R711" i="14"/>
  <c r="L711" i="14"/>
  <c r="AM710" i="14"/>
  <c r="AM714" i="14" s="1"/>
  <c r="AB710" i="14"/>
  <c r="Y710" i="14"/>
  <c r="Y714" i="14" s="1"/>
  <c r="U710" i="14"/>
  <c r="U714" i="14" s="1"/>
  <c r="T710" i="14"/>
  <c r="S710" i="14"/>
  <c r="S714" i="14" s="1"/>
  <c r="R710" i="14"/>
  <c r="R714" i="14" s="1"/>
  <c r="L710" i="14"/>
  <c r="M710" i="14" s="1"/>
  <c r="AZ709" i="14"/>
  <c r="AY709" i="14"/>
  <c r="AX709" i="14"/>
  <c r="AW709" i="14"/>
  <c r="AV709" i="14"/>
  <c r="AL709" i="14"/>
  <c r="AK709" i="14"/>
  <c r="AJ709" i="14"/>
  <c r="AD709" i="14"/>
  <c r="AC709" i="14"/>
  <c r="AM708" i="14"/>
  <c r="AN708" i="14" s="1"/>
  <c r="AB708" i="14"/>
  <c r="Y708" i="14"/>
  <c r="U708" i="14"/>
  <c r="T708" i="14"/>
  <c r="S708" i="14"/>
  <c r="R708" i="14"/>
  <c r="L708" i="14"/>
  <c r="AM707" i="14"/>
  <c r="AN707" i="14" s="1"/>
  <c r="AB707" i="14"/>
  <c r="Y707" i="14"/>
  <c r="U707" i="14"/>
  <c r="T707" i="14"/>
  <c r="S707" i="14"/>
  <c r="R707" i="14"/>
  <c r="L707" i="14"/>
  <c r="M707" i="14" s="1"/>
  <c r="AM706" i="14"/>
  <c r="AB706" i="14"/>
  <c r="Y706" i="14"/>
  <c r="U706" i="14"/>
  <c r="T706" i="14"/>
  <c r="S706" i="14"/>
  <c r="R706" i="14"/>
  <c r="L706" i="14"/>
  <c r="M706" i="14" s="1"/>
  <c r="AM705" i="14"/>
  <c r="AB705" i="14"/>
  <c r="Y705" i="14"/>
  <c r="Y709" i="14" s="1"/>
  <c r="U705" i="14"/>
  <c r="T705" i="14"/>
  <c r="T709" i="14" s="1"/>
  <c r="S705" i="14"/>
  <c r="R705" i="14"/>
  <c r="R709" i="14" s="1"/>
  <c r="L705" i="14"/>
  <c r="L709" i="14" s="1"/>
  <c r="AZ704" i="14"/>
  <c r="AY704" i="14"/>
  <c r="AX704" i="14"/>
  <c r="AW704" i="14"/>
  <c r="AV704" i="14"/>
  <c r="AL704" i="14"/>
  <c r="AK704" i="14"/>
  <c r="AJ704" i="14"/>
  <c r="AD704" i="14"/>
  <c r="AC704" i="14"/>
  <c r="AM703" i="14"/>
  <c r="AN703" i="14" s="1"/>
  <c r="AB703" i="14"/>
  <c r="Y703" i="14"/>
  <c r="U703" i="14"/>
  <c r="T703" i="14"/>
  <c r="S703" i="14"/>
  <c r="R703" i="14"/>
  <c r="L703" i="14"/>
  <c r="AM702" i="14"/>
  <c r="AN702" i="14" s="1"/>
  <c r="AB702" i="14"/>
  <c r="Y702" i="14"/>
  <c r="U702" i="14"/>
  <c r="T702" i="14"/>
  <c r="S702" i="14"/>
  <c r="R702" i="14"/>
  <c r="L702" i="14"/>
  <c r="M702" i="14" s="1"/>
  <c r="AM701" i="14"/>
  <c r="AB701" i="14"/>
  <c r="Y701" i="14"/>
  <c r="U701" i="14"/>
  <c r="T701" i="14"/>
  <c r="S701" i="14"/>
  <c r="R701" i="14"/>
  <c r="L701" i="14"/>
  <c r="M701" i="14" s="1"/>
  <c r="AM700" i="14"/>
  <c r="AB700" i="14"/>
  <c r="AB704" i="14" s="1"/>
  <c r="Y700" i="14"/>
  <c r="Y704" i="14" s="1"/>
  <c r="U700" i="14"/>
  <c r="U704" i="14" s="1"/>
  <c r="T700" i="14"/>
  <c r="T704" i="14" s="1"/>
  <c r="S700" i="14"/>
  <c r="S704" i="14" s="1"/>
  <c r="R700" i="14"/>
  <c r="R704" i="14" s="1"/>
  <c r="L700" i="14"/>
  <c r="L704" i="14" s="1"/>
  <c r="AZ699" i="14"/>
  <c r="AY699" i="14"/>
  <c r="AX699" i="14"/>
  <c r="AW699" i="14"/>
  <c r="AV699" i="14"/>
  <c r="AL699" i="14"/>
  <c r="AK699" i="14"/>
  <c r="AJ699" i="14"/>
  <c r="AD699" i="14"/>
  <c r="AC699" i="14"/>
  <c r="AM698" i="14"/>
  <c r="AN698" i="14" s="1"/>
  <c r="AB698" i="14"/>
  <c r="Y698" i="14"/>
  <c r="U698" i="14"/>
  <c r="T698" i="14"/>
  <c r="S698" i="14"/>
  <c r="R698" i="14"/>
  <c r="L698" i="14"/>
  <c r="AM697" i="14"/>
  <c r="AN697" i="14" s="1"/>
  <c r="AB697" i="14"/>
  <c r="Y697" i="14"/>
  <c r="U697" i="14"/>
  <c r="T697" i="14"/>
  <c r="S697" i="14"/>
  <c r="R697" i="14"/>
  <c r="L697" i="14"/>
  <c r="M697" i="14" s="1"/>
  <c r="AM696" i="14"/>
  <c r="AB696" i="14"/>
  <c r="Y696" i="14"/>
  <c r="U696" i="14"/>
  <c r="T696" i="14"/>
  <c r="S696" i="14"/>
  <c r="R696" i="14"/>
  <c r="L696" i="14"/>
  <c r="M696" i="14" s="1"/>
  <c r="AM695" i="14"/>
  <c r="AB695" i="14"/>
  <c r="Y695" i="14"/>
  <c r="U695" i="14"/>
  <c r="U699" i="14" s="1"/>
  <c r="T695" i="14"/>
  <c r="S695" i="14"/>
  <c r="S699" i="14" s="1"/>
  <c r="R695" i="14"/>
  <c r="L695" i="14"/>
  <c r="L699" i="14" s="1"/>
  <c r="AZ694" i="14"/>
  <c r="AY694" i="14"/>
  <c r="AX694" i="14"/>
  <c r="AW694" i="14"/>
  <c r="AV694" i="14"/>
  <c r="AL694" i="14"/>
  <c r="AK694" i="14"/>
  <c r="AJ694" i="14"/>
  <c r="AD694" i="14"/>
  <c r="AC694" i="14"/>
  <c r="AM693" i="14"/>
  <c r="AN693" i="14" s="1"/>
  <c r="AB693" i="14"/>
  <c r="Y693" i="14"/>
  <c r="U693" i="14"/>
  <c r="T693" i="14"/>
  <c r="S693" i="14"/>
  <c r="R693" i="14"/>
  <c r="L693" i="14"/>
  <c r="AM692" i="14"/>
  <c r="AB692" i="14"/>
  <c r="Y692" i="14"/>
  <c r="U692" i="14"/>
  <c r="T692" i="14"/>
  <c r="S692" i="14"/>
  <c r="R692" i="14"/>
  <c r="L692" i="14"/>
  <c r="M692" i="14" s="1"/>
  <c r="AM691" i="14"/>
  <c r="AB691" i="14"/>
  <c r="Y691" i="14"/>
  <c r="U691" i="14"/>
  <c r="T691" i="14"/>
  <c r="S691" i="14"/>
  <c r="R691" i="14"/>
  <c r="L691" i="14"/>
  <c r="M691" i="14" s="1"/>
  <c r="AM690" i="14"/>
  <c r="AM694" i="14" s="1"/>
  <c r="AB690" i="14"/>
  <c r="AB694" i="14" s="1"/>
  <c r="Y690" i="14"/>
  <c r="Y694" i="14" s="1"/>
  <c r="U690" i="14"/>
  <c r="U694" i="14" s="1"/>
  <c r="T690" i="14"/>
  <c r="T694" i="14" s="1"/>
  <c r="S690" i="14"/>
  <c r="S694" i="14" s="1"/>
  <c r="R690" i="14"/>
  <c r="R694" i="14" s="1"/>
  <c r="L690" i="14"/>
  <c r="L694" i="14" s="1"/>
  <c r="AZ689" i="14"/>
  <c r="AY689" i="14"/>
  <c r="AX689" i="14"/>
  <c r="AW689" i="14"/>
  <c r="AV689" i="14"/>
  <c r="AL689" i="14"/>
  <c r="AK689" i="14"/>
  <c r="AJ689" i="14"/>
  <c r="AD689" i="14"/>
  <c r="AC689" i="14"/>
  <c r="AM688" i="14"/>
  <c r="AN688" i="14" s="1"/>
  <c r="AB688" i="14"/>
  <c r="Y688" i="14"/>
  <c r="U688" i="14"/>
  <c r="T688" i="14"/>
  <c r="S688" i="14"/>
  <c r="R688" i="14"/>
  <c r="L688" i="14"/>
  <c r="AM687" i="14"/>
  <c r="AN687" i="14" s="1"/>
  <c r="AB687" i="14"/>
  <c r="Y687" i="14"/>
  <c r="U687" i="14"/>
  <c r="T687" i="14"/>
  <c r="S687" i="14"/>
  <c r="R687" i="14"/>
  <c r="L687" i="14"/>
  <c r="M687" i="14" s="1"/>
  <c r="AM686" i="14"/>
  <c r="AB686" i="14"/>
  <c r="Y686" i="14"/>
  <c r="U686" i="14"/>
  <c r="T686" i="14"/>
  <c r="S686" i="14"/>
  <c r="R686" i="14"/>
  <c r="L686" i="14"/>
  <c r="M686" i="14" s="1"/>
  <c r="AM685" i="14"/>
  <c r="AB685" i="14"/>
  <c r="AB689" i="14" s="1"/>
  <c r="Y685" i="14"/>
  <c r="U685" i="14"/>
  <c r="U689" i="14" s="1"/>
  <c r="T685" i="14"/>
  <c r="S685" i="14"/>
  <c r="S689" i="14" s="1"/>
  <c r="R685" i="14"/>
  <c r="L685" i="14"/>
  <c r="M685" i="14" s="1"/>
  <c r="AZ684" i="14"/>
  <c r="AY684" i="14"/>
  <c r="AX684" i="14"/>
  <c r="AW684" i="14"/>
  <c r="AV684" i="14"/>
  <c r="AL684" i="14"/>
  <c r="AK684" i="14"/>
  <c r="AJ684" i="14"/>
  <c r="AD684" i="14"/>
  <c r="AC684" i="14"/>
  <c r="AM683" i="14"/>
  <c r="AN683" i="14" s="1"/>
  <c r="AB683" i="14"/>
  <c r="Y683" i="14"/>
  <c r="U683" i="14"/>
  <c r="T683" i="14"/>
  <c r="S683" i="14"/>
  <c r="R683" i="14"/>
  <c r="L683" i="14"/>
  <c r="AM682" i="14"/>
  <c r="AN682" i="14" s="1"/>
  <c r="AB682" i="14"/>
  <c r="Y682" i="14"/>
  <c r="U682" i="14"/>
  <c r="T682" i="14"/>
  <c r="S682" i="14"/>
  <c r="R682" i="14"/>
  <c r="L682" i="14"/>
  <c r="M682" i="14" s="1"/>
  <c r="AM681" i="14"/>
  <c r="AB681" i="14"/>
  <c r="Y681" i="14"/>
  <c r="U681" i="14"/>
  <c r="T681" i="14"/>
  <c r="S681" i="14"/>
  <c r="R681" i="14"/>
  <c r="L681" i="14"/>
  <c r="M681" i="14" s="1"/>
  <c r="AM680" i="14"/>
  <c r="AB680" i="14"/>
  <c r="AB684" i="14" s="1"/>
  <c r="Y680" i="14"/>
  <c r="Y684" i="14" s="1"/>
  <c r="U680" i="14"/>
  <c r="U684" i="14" s="1"/>
  <c r="T680" i="14"/>
  <c r="T684" i="14" s="1"/>
  <c r="S680" i="14"/>
  <c r="S684" i="14" s="1"/>
  <c r="R680" i="14"/>
  <c r="R684" i="14" s="1"/>
  <c r="L680" i="14"/>
  <c r="M680" i="14" s="1"/>
  <c r="AZ679" i="14"/>
  <c r="AY679" i="14"/>
  <c r="AY674" i="14" s="1"/>
  <c r="AX679" i="14"/>
  <c r="AX674" i="14" s="1"/>
  <c r="AW679" i="14"/>
  <c r="AW674" i="14" s="1"/>
  <c r="AV679" i="14"/>
  <c r="AL679" i="14"/>
  <c r="AL674" i="14" s="1"/>
  <c r="AK679" i="14"/>
  <c r="AK674" i="14" s="1"/>
  <c r="AJ679" i="14"/>
  <c r="AD679" i="14"/>
  <c r="AD674" i="14" s="1"/>
  <c r="AC679" i="14"/>
  <c r="AC674" i="14" s="1"/>
  <c r="AM678" i="14"/>
  <c r="AN678" i="14" s="1"/>
  <c r="AB678" i="14"/>
  <c r="Y678" i="14"/>
  <c r="U678" i="14"/>
  <c r="T678" i="14"/>
  <c r="S678" i="14"/>
  <c r="R678" i="14"/>
  <c r="L678" i="14"/>
  <c r="AM677" i="14"/>
  <c r="AN677" i="14" s="1"/>
  <c r="AB677" i="14"/>
  <c r="Y677" i="14"/>
  <c r="U677" i="14"/>
  <c r="T677" i="14"/>
  <c r="S677" i="14"/>
  <c r="R677" i="14"/>
  <c r="L677" i="14"/>
  <c r="M677" i="14" s="1"/>
  <c r="AM676" i="14"/>
  <c r="AB676" i="14"/>
  <c r="Y676" i="14"/>
  <c r="U676" i="14"/>
  <c r="T676" i="14"/>
  <c r="S676" i="14"/>
  <c r="R676" i="14"/>
  <c r="L676" i="14"/>
  <c r="M676" i="14" s="1"/>
  <c r="AM675" i="14"/>
  <c r="AB675" i="14"/>
  <c r="AB679" i="14" s="1"/>
  <c r="Y675" i="14"/>
  <c r="Y679" i="14" s="1"/>
  <c r="U675" i="14"/>
  <c r="U679" i="14" s="1"/>
  <c r="T675" i="14"/>
  <c r="T679" i="14" s="1"/>
  <c r="S675" i="14"/>
  <c r="S679" i="14" s="1"/>
  <c r="R675" i="14"/>
  <c r="R679" i="14" s="1"/>
  <c r="L675" i="14"/>
  <c r="M675" i="14" s="1"/>
  <c r="AZ673" i="14"/>
  <c r="AY673" i="14"/>
  <c r="AX673" i="14"/>
  <c r="AW673" i="14"/>
  <c r="AV673" i="14"/>
  <c r="AL673" i="14"/>
  <c r="AK673" i="14"/>
  <c r="AJ673" i="14"/>
  <c r="AD673" i="14"/>
  <c r="AC673" i="14"/>
  <c r="AM672" i="14"/>
  <c r="AN672" i="14" s="1"/>
  <c r="AB672" i="14"/>
  <c r="Y672" i="14"/>
  <c r="U672" i="14"/>
  <c r="T672" i="14"/>
  <c r="S672" i="14"/>
  <c r="R672" i="14"/>
  <c r="L672" i="14"/>
  <c r="AM671" i="14"/>
  <c r="AB671" i="14"/>
  <c r="Y671" i="14"/>
  <c r="U671" i="14"/>
  <c r="T671" i="14"/>
  <c r="S671" i="14"/>
  <c r="R671" i="14"/>
  <c r="L671" i="14"/>
  <c r="M671" i="14" s="1"/>
  <c r="AM670" i="14"/>
  <c r="AB670" i="14"/>
  <c r="Y670" i="14"/>
  <c r="U670" i="14"/>
  <c r="T670" i="14"/>
  <c r="S670" i="14"/>
  <c r="R670" i="14"/>
  <c r="L670" i="14"/>
  <c r="M670" i="14" s="1"/>
  <c r="AM669" i="14"/>
  <c r="AN669" i="14" s="1"/>
  <c r="AB669" i="14"/>
  <c r="AB673" i="14" s="1"/>
  <c r="Y669" i="14"/>
  <c r="Y673" i="14" s="1"/>
  <c r="U669" i="14"/>
  <c r="U673" i="14" s="1"/>
  <c r="T669" i="14"/>
  <c r="T673" i="14" s="1"/>
  <c r="S669" i="14"/>
  <c r="S673" i="14" s="1"/>
  <c r="R669" i="14"/>
  <c r="R673" i="14" s="1"/>
  <c r="L669" i="14"/>
  <c r="AZ668" i="14"/>
  <c r="AY668" i="14"/>
  <c r="AX668" i="14"/>
  <c r="AW668" i="14"/>
  <c r="AV668" i="14"/>
  <c r="AL668" i="14"/>
  <c r="AK668" i="14"/>
  <c r="AJ668" i="14"/>
  <c r="AD668" i="14"/>
  <c r="AC668" i="14"/>
  <c r="AM667" i="14"/>
  <c r="AN667" i="14" s="1"/>
  <c r="AB667" i="14"/>
  <c r="Y667" i="14"/>
  <c r="U667" i="14"/>
  <c r="T667" i="14"/>
  <c r="S667" i="14"/>
  <c r="R667" i="14"/>
  <c r="L667" i="14"/>
  <c r="AM666" i="14"/>
  <c r="AN666" i="14" s="1"/>
  <c r="AB666" i="14"/>
  <c r="Y666" i="14"/>
  <c r="U666" i="14"/>
  <c r="T666" i="14"/>
  <c r="S666" i="14"/>
  <c r="R666" i="14"/>
  <c r="L666" i="14"/>
  <c r="M666" i="14" s="1"/>
  <c r="AM665" i="14"/>
  <c r="AB665" i="14"/>
  <c r="Y665" i="14"/>
  <c r="U665" i="14"/>
  <c r="T665" i="14"/>
  <c r="S665" i="14"/>
  <c r="R665" i="14"/>
  <c r="L665" i="14"/>
  <c r="M665" i="14" s="1"/>
  <c r="AM664" i="14"/>
  <c r="AN664" i="14" s="1"/>
  <c r="AB664" i="14"/>
  <c r="AB668" i="14" s="1"/>
  <c r="Y664" i="14"/>
  <c r="Y668" i="14" s="1"/>
  <c r="U664" i="14"/>
  <c r="U668" i="14" s="1"/>
  <c r="T664" i="14"/>
  <c r="T668" i="14" s="1"/>
  <c r="S664" i="14"/>
  <c r="S668" i="14" s="1"/>
  <c r="R664" i="14"/>
  <c r="R668" i="14" s="1"/>
  <c r="L664" i="14"/>
  <c r="L668" i="14" s="1"/>
  <c r="AZ663" i="14"/>
  <c r="AY663" i="14"/>
  <c r="AX663" i="14"/>
  <c r="AW663" i="14"/>
  <c r="AV663" i="14"/>
  <c r="AL663" i="14"/>
  <c r="AK663" i="14"/>
  <c r="AJ663" i="14"/>
  <c r="AD663" i="14"/>
  <c r="AC663" i="14"/>
  <c r="AM662" i="14"/>
  <c r="AN662" i="14" s="1"/>
  <c r="AB662" i="14"/>
  <c r="Y662" i="14"/>
  <c r="U662" i="14"/>
  <c r="T662" i="14"/>
  <c r="S662" i="14"/>
  <c r="R662" i="14"/>
  <c r="L662" i="14"/>
  <c r="AM661" i="14"/>
  <c r="AN661" i="14" s="1"/>
  <c r="AB661" i="14"/>
  <c r="Y661" i="14"/>
  <c r="U661" i="14"/>
  <c r="T661" i="14"/>
  <c r="S661" i="14"/>
  <c r="R661" i="14"/>
  <c r="L661" i="14"/>
  <c r="M661" i="14" s="1"/>
  <c r="AM660" i="14"/>
  <c r="AB660" i="14"/>
  <c r="Y660" i="14"/>
  <c r="U660" i="14"/>
  <c r="T660" i="14"/>
  <c r="S660" i="14"/>
  <c r="R660" i="14"/>
  <c r="L660" i="14"/>
  <c r="M660" i="14" s="1"/>
  <c r="AM659" i="14"/>
  <c r="AN659" i="14" s="1"/>
  <c r="AB659" i="14"/>
  <c r="Y659" i="14"/>
  <c r="Y663" i="14" s="1"/>
  <c r="U663" i="14"/>
  <c r="T659" i="14"/>
  <c r="S659" i="14"/>
  <c r="S663" i="14" s="1"/>
  <c r="R659" i="14"/>
  <c r="R663" i="14" s="1"/>
  <c r="L659" i="14"/>
  <c r="M659" i="14" s="1"/>
  <c r="AZ658" i="14"/>
  <c r="AY658" i="14"/>
  <c r="AX658" i="14"/>
  <c r="AW658" i="14"/>
  <c r="AV658" i="14"/>
  <c r="AL658" i="14"/>
  <c r="AK658" i="14"/>
  <c r="AJ658" i="14"/>
  <c r="AD658" i="14"/>
  <c r="AC658" i="14"/>
  <c r="AM657" i="14"/>
  <c r="AN657" i="14" s="1"/>
  <c r="AB657" i="14"/>
  <c r="Y657" i="14"/>
  <c r="U657" i="14"/>
  <c r="T657" i="14"/>
  <c r="S657" i="14"/>
  <c r="R657" i="14"/>
  <c r="L657" i="14"/>
  <c r="AM656" i="14"/>
  <c r="AN656" i="14" s="1"/>
  <c r="AB656" i="14"/>
  <c r="Y656" i="14"/>
  <c r="U656" i="14"/>
  <c r="T656" i="14"/>
  <c r="S656" i="14"/>
  <c r="R656" i="14"/>
  <c r="L656" i="14"/>
  <c r="M656" i="14" s="1"/>
  <c r="AM655" i="14"/>
  <c r="AB655" i="14"/>
  <c r="Y655" i="14"/>
  <c r="U655" i="14"/>
  <c r="T655" i="14"/>
  <c r="S655" i="14"/>
  <c r="R655" i="14"/>
  <c r="L655" i="14"/>
  <c r="M655" i="14" s="1"/>
  <c r="AM654" i="14"/>
  <c r="AB654" i="14"/>
  <c r="Y654" i="14"/>
  <c r="Y658" i="14" s="1"/>
  <c r="U654" i="14"/>
  <c r="T654" i="14"/>
  <c r="T658" i="14" s="1"/>
  <c r="S654" i="14"/>
  <c r="R654" i="14"/>
  <c r="R658" i="14" s="1"/>
  <c r="L654" i="14"/>
  <c r="M654" i="14" s="1"/>
  <c r="AZ653" i="14"/>
  <c r="AY653" i="14"/>
  <c r="AX653" i="14"/>
  <c r="AW653" i="14"/>
  <c r="AV653" i="14"/>
  <c r="AL653" i="14"/>
  <c r="AK653" i="14"/>
  <c r="AJ653" i="14"/>
  <c r="AD653" i="14"/>
  <c r="AC653" i="14"/>
  <c r="AM652" i="14"/>
  <c r="AN652" i="14" s="1"/>
  <c r="AB652" i="14"/>
  <c r="Y652" i="14"/>
  <c r="U652" i="14"/>
  <c r="T652" i="14"/>
  <c r="S652" i="14"/>
  <c r="R652" i="14"/>
  <c r="L652" i="14"/>
  <c r="AM651" i="14"/>
  <c r="AN651" i="14" s="1"/>
  <c r="AB651" i="14"/>
  <c r="Y651" i="14"/>
  <c r="U651" i="14"/>
  <c r="T651" i="14"/>
  <c r="S651" i="14"/>
  <c r="R651" i="14"/>
  <c r="L651" i="14"/>
  <c r="M651" i="14" s="1"/>
  <c r="AM650" i="14"/>
  <c r="AB650" i="14"/>
  <c r="Y650" i="14"/>
  <c r="U650" i="14"/>
  <c r="T650" i="14"/>
  <c r="S650" i="14"/>
  <c r="R650" i="14"/>
  <c r="L650" i="14"/>
  <c r="M650" i="14" s="1"/>
  <c r="AM649" i="14"/>
  <c r="AB649" i="14"/>
  <c r="AB653" i="14" s="1"/>
  <c r="Y649" i="14"/>
  <c r="U649" i="14"/>
  <c r="U653" i="14" s="1"/>
  <c r="T649" i="14"/>
  <c r="T653" i="14" s="1"/>
  <c r="S649" i="14"/>
  <c r="S653" i="14" s="1"/>
  <c r="R649" i="14"/>
  <c r="L649" i="14"/>
  <c r="M649" i="14" s="1"/>
  <c r="AZ648" i="14"/>
  <c r="AY648" i="14"/>
  <c r="AX648" i="14"/>
  <c r="AW648" i="14"/>
  <c r="AV648" i="14"/>
  <c r="AL648" i="14"/>
  <c r="AK648" i="14"/>
  <c r="AJ648" i="14"/>
  <c r="AD648" i="14"/>
  <c r="AC648" i="14"/>
  <c r="AM647" i="14"/>
  <c r="AN647" i="14" s="1"/>
  <c r="AB647" i="14"/>
  <c r="Y647" i="14"/>
  <c r="U647" i="14"/>
  <c r="T647" i="14"/>
  <c r="S647" i="14"/>
  <c r="R647" i="14"/>
  <c r="L647" i="14"/>
  <c r="AM646" i="14"/>
  <c r="AB646" i="14"/>
  <c r="Y646" i="14"/>
  <c r="U646" i="14"/>
  <c r="T646" i="14"/>
  <c r="S646" i="14"/>
  <c r="R646" i="14"/>
  <c r="L646" i="14"/>
  <c r="AM645" i="14"/>
  <c r="AB645" i="14"/>
  <c r="Y645" i="14"/>
  <c r="U645" i="14"/>
  <c r="T645" i="14"/>
  <c r="S645" i="14"/>
  <c r="R645" i="14"/>
  <c r="L645" i="14"/>
  <c r="M645" i="14" s="1"/>
  <c r="AM644" i="14"/>
  <c r="AN644" i="14" s="1"/>
  <c r="AB644" i="14"/>
  <c r="Y644" i="14"/>
  <c r="Y648" i="14" s="1"/>
  <c r="U644" i="14"/>
  <c r="U648" i="14" s="1"/>
  <c r="T644" i="14"/>
  <c r="T648" i="14" s="1"/>
  <c r="S644" i="14"/>
  <c r="R644" i="14"/>
  <c r="R648" i="14" s="1"/>
  <c r="L644" i="14"/>
  <c r="L648" i="14" s="1"/>
  <c r="AZ643" i="14"/>
  <c r="AY643" i="14"/>
  <c r="AX643" i="14"/>
  <c r="AW643" i="14"/>
  <c r="AV643" i="14"/>
  <c r="AL643" i="14"/>
  <c r="AK643" i="14"/>
  <c r="AJ643" i="14"/>
  <c r="AD643" i="14"/>
  <c r="AC643" i="14"/>
  <c r="AM642" i="14"/>
  <c r="AN642" i="14" s="1"/>
  <c r="AB642" i="14"/>
  <c r="Y642" i="14"/>
  <c r="U642" i="14"/>
  <c r="T642" i="14"/>
  <c r="S642" i="14"/>
  <c r="R642" i="14"/>
  <c r="L642" i="14"/>
  <c r="AM641" i="14"/>
  <c r="AB641" i="14"/>
  <c r="Y641" i="14"/>
  <c r="U641" i="14"/>
  <c r="T641" i="14"/>
  <c r="S641" i="14"/>
  <c r="R641" i="14"/>
  <c r="L641" i="14"/>
  <c r="AM640" i="14"/>
  <c r="AB640" i="14"/>
  <c r="Y640" i="14"/>
  <c r="U640" i="14"/>
  <c r="T640" i="14"/>
  <c r="S640" i="14"/>
  <c r="R640" i="14"/>
  <c r="L640" i="14"/>
  <c r="M640" i="14" s="1"/>
  <c r="AM639" i="14"/>
  <c r="AN639" i="14" s="1"/>
  <c r="AB639" i="14"/>
  <c r="AB643" i="14" s="1"/>
  <c r="Y639" i="14"/>
  <c r="Y643" i="14" s="1"/>
  <c r="U639" i="14"/>
  <c r="U643" i="14" s="1"/>
  <c r="T639" i="14"/>
  <c r="S639" i="14"/>
  <c r="S643" i="14" s="1"/>
  <c r="R639" i="14"/>
  <c r="R643" i="14" s="1"/>
  <c r="L639" i="14"/>
  <c r="M639" i="14" s="1"/>
  <c r="AZ638" i="14"/>
  <c r="AY638" i="14"/>
  <c r="AX638" i="14"/>
  <c r="AW638" i="14"/>
  <c r="AV638" i="14"/>
  <c r="AL638" i="14"/>
  <c r="AK638" i="14"/>
  <c r="AJ638" i="14"/>
  <c r="AD638" i="14"/>
  <c r="AC638" i="14"/>
  <c r="AM637" i="14"/>
  <c r="AN637" i="14" s="1"/>
  <c r="AB637" i="14"/>
  <c r="Y637" i="14"/>
  <c r="U637" i="14"/>
  <c r="T637" i="14"/>
  <c r="S637" i="14"/>
  <c r="R637" i="14"/>
  <c r="L637" i="14"/>
  <c r="AM636" i="14"/>
  <c r="AN636" i="14" s="1"/>
  <c r="AB636" i="14"/>
  <c r="Y636" i="14"/>
  <c r="U636" i="14"/>
  <c r="T636" i="14"/>
  <c r="S636" i="14"/>
  <c r="R636" i="14"/>
  <c r="L636" i="14"/>
  <c r="M636" i="14" s="1"/>
  <c r="AM635" i="14"/>
  <c r="AB635" i="14"/>
  <c r="Y635" i="14"/>
  <c r="U635" i="14"/>
  <c r="T635" i="14"/>
  <c r="S635" i="14"/>
  <c r="R635" i="14"/>
  <c r="L635" i="14"/>
  <c r="M635" i="14" s="1"/>
  <c r="AB634" i="14"/>
  <c r="Y634" i="14"/>
  <c r="U634" i="14"/>
  <c r="T634" i="14"/>
  <c r="S634" i="14"/>
  <c r="R634" i="14"/>
  <c r="L634" i="14"/>
  <c r="M634" i="14" s="1"/>
  <c r="AZ633" i="14"/>
  <c r="AY633" i="14"/>
  <c r="AX633" i="14"/>
  <c r="AW633" i="14"/>
  <c r="AV633" i="14"/>
  <c r="AL633" i="14"/>
  <c r="AK633" i="14"/>
  <c r="AJ633" i="14"/>
  <c r="AD633" i="14"/>
  <c r="AC633" i="14"/>
  <c r="AM632" i="14"/>
  <c r="AN632" i="14" s="1"/>
  <c r="AB632" i="14"/>
  <c r="Y632" i="14"/>
  <c r="U632" i="14"/>
  <c r="T632" i="14"/>
  <c r="S632" i="14"/>
  <c r="R632" i="14"/>
  <c r="L632" i="14"/>
  <c r="AM631" i="14"/>
  <c r="AN631" i="14" s="1"/>
  <c r="AB631" i="14"/>
  <c r="Y631" i="14"/>
  <c r="U631" i="14"/>
  <c r="T631" i="14"/>
  <c r="S631" i="14"/>
  <c r="R631" i="14"/>
  <c r="L631" i="14"/>
  <c r="M631" i="14" s="1"/>
  <c r="AM630" i="14"/>
  <c r="AB630" i="14"/>
  <c r="Y630" i="14"/>
  <c r="U630" i="14"/>
  <c r="T630" i="14"/>
  <c r="S630" i="14"/>
  <c r="R630" i="14"/>
  <c r="L630" i="14"/>
  <c r="M630" i="14" s="1"/>
  <c r="AM629" i="14"/>
  <c r="AB629" i="14"/>
  <c r="AB633" i="14" s="1"/>
  <c r="Y629" i="14"/>
  <c r="U629" i="14"/>
  <c r="U633" i="14" s="1"/>
  <c r="T629" i="14"/>
  <c r="S629" i="14"/>
  <c r="S633" i="14" s="1"/>
  <c r="R629" i="14"/>
  <c r="L629" i="14"/>
  <c r="M629" i="14" s="1"/>
  <c r="AZ628" i="14"/>
  <c r="AY628" i="14"/>
  <c r="AX628" i="14"/>
  <c r="AW628" i="14"/>
  <c r="AV628" i="14"/>
  <c r="AL628" i="14"/>
  <c r="AK628" i="14"/>
  <c r="AJ628" i="14"/>
  <c r="AD628" i="14"/>
  <c r="AC628" i="14"/>
  <c r="AM627" i="14"/>
  <c r="AN627" i="14" s="1"/>
  <c r="AB627" i="14"/>
  <c r="Y627" i="14"/>
  <c r="U627" i="14"/>
  <c r="T627" i="14"/>
  <c r="S627" i="14"/>
  <c r="R627" i="14"/>
  <c r="L627" i="14"/>
  <c r="AM626" i="14"/>
  <c r="AB626" i="14"/>
  <c r="Y626" i="14"/>
  <c r="U626" i="14"/>
  <c r="T626" i="14"/>
  <c r="S626" i="14"/>
  <c r="R626" i="14"/>
  <c r="L626" i="14"/>
  <c r="M626" i="14" s="1"/>
  <c r="AM625" i="14"/>
  <c r="AB625" i="14"/>
  <c r="Y625" i="14"/>
  <c r="U625" i="14"/>
  <c r="T625" i="14"/>
  <c r="S625" i="14"/>
  <c r="R625" i="14"/>
  <c r="L625" i="14"/>
  <c r="M625" i="14" s="1"/>
  <c r="AM624" i="14"/>
  <c r="AN624" i="14" s="1"/>
  <c r="AB624" i="14"/>
  <c r="Y624" i="14"/>
  <c r="Y628" i="14" s="1"/>
  <c r="U624" i="14"/>
  <c r="U628" i="14" s="1"/>
  <c r="T624" i="14"/>
  <c r="S624" i="14"/>
  <c r="R624" i="14"/>
  <c r="R628" i="14" s="1"/>
  <c r="AZ623" i="14"/>
  <c r="AY623" i="14"/>
  <c r="AX623" i="14"/>
  <c r="AW623" i="14"/>
  <c r="AV623" i="14"/>
  <c r="AL623" i="14"/>
  <c r="AK623" i="14"/>
  <c r="AJ623" i="14"/>
  <c r="AD623" i="14"/>
  <c r="AC623" i="14"/>
  <c r="AM622" i="14"/>
  <c r="AN622" i="14" s="1"/>
  <c r="AB622" i="14"/>
  <c r="Y622" i="14"/>
  <c r="U622" i="14"/>
  <c r="T622" i="14"/>
  <c r="S622" i="14"/>
  <c r="R622" i="14"/>
  <c r="L622" i="14"/>
  <c r="AM621" i="14"/>
  <c r="AN621" i="14" s="1"/>
  <c r="AB621" i="14"/>
  <c r="Y621" i="14"/>
  <c r="U621" i="14"/>
  <c r="T621" i="14"/>
  <c r="S621" i="14"/>
  <c r="R621" i="14"/>
  <c r="L621" i="14"/>
  <c r="M621" i="14" s="1"/>
  <c r="AM620" i="14"/>
  <c r="AB620" i="14"/>
  <c r="Y620" i="14"/>
  <c r="U620" i="14"/>
  <c r="T620" i="14"/>
  <c r="S620" i="14"/>
  <c r="R620" i="14"/>
  <c r="L620" i="14"/>
  <c r="M620" i="14" s="1"/>
  <c r="AM619" i="14"/>
  <c r="AB619" i="14"/>
  <c r="AB623" i="14" s="1"/>
  <c r="Y619" i="14"/>
  <c r="Y623" i="14" s="1"/>
  <c r="U619" i="14"/>
  <c r="U623" i="14" s="1"/>
  <c r="T619" i="14"/>
  <c r="T623" i="14" s="1"/>
  <c r="S619" i="14"/>
  <c r="S623" i="14" s="1"/>
  <c r="R619" i="14"/>
  <c r="R623" i="14" s="1"/>
  <c r="L619" i="14"/>
  <c r="L623" i="14" s="1"/>
  <c r="AZ618" i="14"/>
  <c r="AY618" i="14"/>
  <c r="AX618" i="14"/>
  <c r="AW618" i="14"/>
  <c r="AV618" i="14"/>
  <c r="AL618" i="14"/>
  <c r="AK618" i="14"/>
  <c r="AJ618" i="14"/>
  <c r="AD618" i="14"/>
  <c r="AC618" i="14"/>
  <c r="AM617" i="14"/>
  <c r="AN617" i="14" s="1"/>
  <c r="AB617" i="14"/>
  <c r="Y617" i="14"/>
  <c r="U617" i="14"/>
  <c r="T617" i="14"/>
  <c r="S617" i="14"/>
  <c r="R617" i="14"/>
  <c r="L617" i="14"/>
  <c r="AM616" i="14"/>
  <c r="AN616" i="14" s="1"/>
  <c r="AB616" i="14"/>
  <c r="Y616" i="14"/>
  <c r="U616" i="14"/>
  <c r="T616" i="14"/>
  <c r="S616" i="14"/>
  <c r="R616" i="14"/>
  <c r="L616" i="14"/>
  <c r="M616" i="14" s="1"/>
  <c r="AM615" i="14"/>
  <c r="AB615" i="14"/>
  <c r="Y615" i="14"/>
  <c r="U615" i="14"/>
  <c r="T615" i="14"/>
  <c r="S615" i="14"/>
  <c r="R615" i="14"/>
  <c r="L615" i="14"/>
  <c r="M615" i="14" s="1"/>
  <c r="AN614" i="14"/>
  <c r="AB614" i="14"/>
  <c r="AB618" i="14" s="1"/>
  <c r="Y614" i="14"/>
  <c r="Y618" i="14" s="1"/>
  <c r="U614" i="14"/>
  <c r="U618" i="14" s="1"/>
  <c r="T614" i="14"/>
  <c r="S614" i="14"/>
  <c r="S618" i="14" s="1"/>
  <c r="R614" i="14"/>
  <c r="R618" i="14" s="1"/>
  <c r="L614" i="14"/>
  <c r="M614" i="14" s="1"/>
  <c r="AZ613" i="14"/>
  <c r="AY613" i="14"/>
  <c r="AX613" i="14"/>
  <c r="AW613" i="14"/>
  <c r="AV613" i="14"/>
  <c r="AL613" i="14"/>
  <c r="AK613" i="14"/>
  <c r="AJ613" i="14"/>
  <c r="AD613" i="14"/>
  <c r="AC613" i="14"/>
  <c r="AM612" i="14"/>
  <c r="AN612" i="14" s="1"/>
  <c r="AB612" i="14"/>
  <c r="Y612" i="14"/>
  <c r="U612" i="14"/>
  <c r="T612" i="14"/>
  <c r="S612" i="14"/>
  <c r="R612" i="14"/>
  <c r="L612" i="14"/>
  <c r="AM611" i="14"/>
  <c r="AN611" i="14" s="1"/>
  <c r="AB611" i="14"/>
  <c r="Y611" i="14"/>
  <c r="U611" i="14"/>
  <c r="T611" i="14"/>
  <c r="S611" i="14"/>
  <c r="R611" i="14"/>
  <c r="L611" i="14"/>
  <c r="M611" i="14" s="1"/>
  <c r="AM610" i="14"/>
  <c r="AN610" i="14" s="1"/>
  <c r="AB610" i="14"/>
  <c r="Y610" i="14"/>
  <c r="U610" i="14"/>
  <c r="T610" i="14"/>
  <c r="S610" i="14"/>
  <c r="R610" i="14"/>
  <c r="L610" i="14"/>
  <c r="M610" i="14" s="1"/>
  <c r="AM609" i="14"/>
  <c r="AM613" i="14" s="1"/>
  <c r="AB609" i="14"/>
  <c r="AB613" i="14" s="1"/>
  <c r="Y609" i="14"/>
  <c r="Y613" i="14" s="1"/>
  <c r="U609" i="14"/>
  <c r="U613" i="14" s="1"/>
  <c r="T609" i="14"/>
  <c r="T613" i="14" s="1"/>
  <c r="S609" i="14"/>
  <c r="S613" i="14" s="1"/>
  <c r="R609" i="14"/>
  <c r="R613" i="14" s="1"/>
  <c r="L609" i="14"/>
  <c r="M609" i="14" s="1"/>
  <c r="AZ608" i="14"/>
  <c r="AY608" i="14"/>
  <c r="AX608" i="14"/>
  <c r="AW608" i="14"/>
  <c r="AV608" i="14"/>
  <c r="AL608" i="14"/>
  <c r="AK608" i="14"/>
  <c r="AJ608" i="14"/>
  <c r="AD608" i="14"/>
  <c r="AC608" i="14"/>
  <c r="AM607" i="14"/>
  <c r="AN607" i="14" s="1"/>
  <c r="AB607" i="14"/>
  <c r="Y607" i="14"/>
  <c r="U607" i="14"/>
  <c r="T607" i="14"/>
  <c r="S607" i="14"/>
  <c r="R607" i="14"/>
  <c r="L607" i="14"/>
  <c r="AM606" i="14"/>
  <c r="AN606" i="14" s="1"/>
  <c r="AB606" i="14"/>
  <c r="Y606" i="14"/>
  <c r="U606" i="14"/>
  <c r="T606" i="14"/>
  <c r="S606" i="14"/>
  <c r="R606" i="14"/>
  <c r="L606" i="14"/>
  <c r="M606" i="14" s="1"/>
  <c r="AM605" i="14"/>
  <c r="AB605" i="14"/>
  <c r="Y605" i="14"/>
  <c r="U605" i="14"/>
  <c r="T605" i="14"/>
  <c r="S605" i="14"/>
  <c r="R605" i="14"/>
  <c r="L605" i="14"/>
  <c r="M605" i="14" s="1"/>
  <c r="AM604" i="14"/>
  <c r="AM608" i="14" s="1"/>
  <c r="AB604" i="14"/>
  <c r="AB608" i="14" s="1"/>
  <c r="Y604" i="14"/>
  <c r="Y608" i="14" s="1"/>
  <c r="U604" i="14"/>
  <c r="U608" i="14" s="1"/>
  <c r="T604" i="14"/>
  <c r="T608" i="14" s="1"/>
  <c r="S604" i="14"/>
  <c r="S608" i="14" s="1"/>
  <c r="R604" i="14"/>
  <c r="R608" i="14" s="1"/>
  <c r="L604" i="14"/>
  <c r="M604" i="14" s="1"/>
  <c r="AZ603" i="14"/>
  <c r="AY603" i="14"/>
  <c r="AX603" i="14"/>
  <c r="AW603" i="14"/>
  <c r="AV603" i="14"/>
  <c r="AL603" i="14"/>
  <c r="AK603" i="14"/>
  <c r="AJ603" i="14"/>
  <c r="AD603" i="14"/>
  <c r="AC603" i="14"/>
  <c r="AM602" i="14"/>
  <c r="AN602" i="14" s="1"/>
  <c r="AB602" i="14"/>
  <c r="Y602" i="14"/>
  <c r="U602" i="14"/>
  <c r="T602" i="14"/>
  <c r="S602" i="14"/>
  <c r="R602" i="14"/>
  <c r="L602" i="14"/>
  <c r="AM601" i="14"/>
  <c r="AN601" i="14" s="1"/>
  <c r="AB601" i="14"/>
  <c r="Y601" i="14"/>
  <c r="U601" i="14"/>
  <c r="T601" i="14"/>
  <c r="S601" i="14"/>
  <c r="R601" i="14"/>
  <c r="L601" i="14"/>
  <c r="M601" i="14" s="1"/>
  <c r="AM600" i="14"/>
  <c r="AN600" i="14" s="1"/>
  <c r="AB600" i="14"/>
  <c r="Y600" i="14"/>
  <c r="U600" i="14"/>
  <c r="T600" i="14"/>
  <c r="S600" i="14"/>
  <c r="R600" i="14"/>
  <c r="L600" i="14"/>
  <c r="M600" i="14" s="1"/>
  <c r="AM599" i="14"/>
  <c r="AB599" i="14"/>
  <c r="AB603" i="14" s="1"/>
  <c r="Y599" i="14"/>
  <c r="Y603" i="14" s="1"/>
  <c r="U599" i="14"/>
  <c r="U603" i="14" s="1"/>
  <c r="T599" i="14"/>
  <c r="T603" i="14" s="1"/>
  <c r="S599" i="14"/>
  <c r="S603" i="14" s="1"/>
  <c r="R599" i="14"/>
  <c r="R603" i="14" s="1"/>
  <c r="L599" i="14"/>
  <c r="M599" i="14" s="1"/>
  <c r="AZ598" i="14"/>
  <c r="AY598" i="14"/>
  <c r="AX598" i="14"/>
  <c r="AW598" i="14"/>
  <c r="AV598" i="14"/>
  <c r="AL598" i="14"/>
  <c r="AK598" i="14"/>
  <c r="AJ598" i="14"/>
  <c r="AD598" i="14"/>
  <c r="AC598" i="14"/>
  <c r="AM597" i="14"/>
  <c r="AN597" i="14" s="1"/>
  <c r="AB597" i="14"/>
  <c r="Y597" i="14"/>
  <c r="U597" i="14"/>
  <c r="T597" i="14"/>
  <c r="S597" i="14"/>
  <c r="R597" i="14"/>
  <c r="L597" i="14"/>
  <c r="AM596" i="14"/>
  <c r="AN596" i="14" s="1"/>
  <c r="AB596" i="14"/>
  <c r="Y596" i="14"/>
  <c r="U596" i="14"/>
  <c r="T596" i="14"/>
  <c r="S596" i="14"/>
  <c r="R596" i="14"/>
  <c r="L596" i="14"/>
  <c r="M596" i="14" s="1"/>
  <c r="AM595" i="14"/>
  <c r="AN595" i="14" s="1"/>
  <c r="AB595" i="14"/>
  <c r="Y595" i="14"/>
  <c r="U595" i="14"/>
  <c r="T595" i="14"/>
  <c r="S595" i="14"/>
  <c r="R595" i="14"/>
  <c r="L595" i="14"/>
  <c r="M595" i="14" s="1"/>
  <c r="AM594" i="14"/>
  <c r="AN594" i="14" s="1"/>
  <c r="AB594" i="14"/>
  <c r="Y594" i="14"/>
  <c r="U594" i="14"/>
  <c r="T594" i="14"/>
  <c r="S594" i="14"/>
  <c r="S598" i="14" s="1"/>
  <c r="R594" i="14"/>
  <c r="L594" i="14"/>
  <c r="M594" i="14" s="1"/>
  <c r="AZ593" i="14"/>
  <c r="AY593" i="14"/>
  <c r="AX593" i="14"/>
  <c r="AW593" i="14"/>
  <c r="AV593" i="14"/>
  <c r="AL593" i="14"/>
  <c r="AK593" i="14"/>
  <c r="AJ593" i="14"/>
  <c r="AD593" i="14"/>
  <c r="AC593" i="14"/>
  <c r="AM592" i="14"/>
  <c r="AN592" i="14" s="1"/>
  <c r="AB592" i="14"/>
  <c r="Y592" i="14"/>
  <c r="U592" i="14"/>
  <c r="T592" i="14"/>
  <c r="S592" i="14"/>
  <c r="R592" i="14"/>
  <c r="L592" i="14"/>
  <c r="M592" i="14" s="1"/>
  <c r="AM591" i="14"/>
  <c r="AN591" i="14" s="1"/>
  <c r="AB591" i="14"/>
  <c r="Y591" i="14"/>
  <c r="U591" i="14"/>
  <c r="T591" i="14"/>
  <c r="S591" i="14"/>
  <c r="R591" i="14"/>
  <c r="L591" i="14"/>
  <c r="M591" i="14" s="1"/>
  <c r="AM590" i="14"/>
  <c r="AN590" i="14" s="1"/>
  <c r="AB590" i="14"/>
  <c r="Y590" i="14"/>
  <c r="U590" i="14"/>
  <c r="T590" i="14"/>
  <c r="S590" i="14"/>
  <c r="R590" i="14"/>
  <c r="L590" i="14"/>
  <c r="M590" i="14" s="1"/>
  <c r="AM589" i="14"/>
  <c r="AB589" i="14"/>
  <c r="Y589" i="14"/>
  <c r="U589" i="14"/>
  <c r="U593" i="14" s="1"/>
  <c r="T589" i="14"/>
  <c r="T593" i="14" s="1"/>
  <c r="S589" i="14"/>
  <c r="R589" i="14"/>
  <c r="L589" i="14"/>
  <c r="AZ588" i="14"/>
  <c r="AZ583" i="14" s="1"/>
  <c r="AY588" i="14"/>
  <c r="AY583" i="14" s="1"/>
  <c r="AX588" i="14"/>
  <c r="AX583" i="14" s="1"/>
  <c r="AW588" i="14"/>
  <c r="AW583" i="14" s="1"/>
  <c r="AV588" i="14"/>
  <c r="AL588" i="14"/>
  <c r="AK588" i="14"/>
  <c r="AK583" i="14" s="1"/>
  <c r="AJ588" i="14"/>
  <c r="AJ583" i="14" s="1"/>
  <c r="AD588" i="14"/>
  <c r="AD583" i="14" s="1"/>
  <c r="AC588" i="14"/>
  <c r="AM587" i="14"/>
  <c r="AN587" i="14" s="1"/>
  <c r="AB587" i="14"/>
  <c r="Y587" i="14"/>
  <c r="U587" i="14"/>
  <c r="T587" i="14"/>
  <c r="S587" i="14"/>
  <c r="R587" i="14"/>
  <c r="L587" i="14"/>
  <c r="M587" i="14" s="1"/>
  <c r="AM586" i="14"/>
  <c r="AN586" i="14" s="1"/>
  <c r="AB586" i="14"/>
  <c r="Y586" i="14"/>
  <c r="U586" i="14"/>
  <c r="T586" i="14"/>
  <c r="S586" i="14"/>
  <c r="R586" i="14"/>
  <c r="L586" i="14"/>
  <c r="AM585" i="14"/>
  <c r="AN585" i="14" s="1"/>
  <c r="AB585" i="14"/>
  <c r="Y585" i="14"/>
  <c r="U585" i="14"/>
  <c r="T585" i="14"/>
  <c r="S585" i="14"/>
  <c r="R585" i="14"/>
  <c r="L585" i="14"/>
  <c r="M585" i="14" s="1"/>
  <c r="AM584" i="14"/>
  <c r="AN584" i="14" s="1"/>
  <c r="AB584" i="14"/>
  <c r="Y584" i="14"/>
  <c r="Y588" i="14" s="1"/>
  <c r="U584" i="14"/>
  <c r="U588" i="14" s="1"/>
  <c r="T584" i="14"/>
  <c r="S584" i="14"/>
  <c r="R584" i="14"/>
  <c r="R588" i="14" s="1"/>
  <c r="AZ582" i="14"/>
  <c r="AY582" i="14"/>
  <c r="AX582" i="14"/>
  <c r="AW582" i="14"/>
  <c r="AV582" i="14"/>
  <c r="AL582" i="14"/>
  <c r="AK582" i="14"/>
  <c r="AJ582" i="14"/>
  <c r="AD582" i="14"/>
  <c r="AC582" i="14"/>
  <c r="AM581" i="14"/>
  <c r="AN581" i="14" s="1"/>
  <c r="AB581" i="14"/>
  <c r="Y581" i="14"/>
  <c r="U581" i="14"/>
  <c r="T581" i="14"/>
  <c r="S581" i="14"/>
  <c r="R581" i="14"/>
  <c r="L581" i="14"/>
  <c r="M581" i="14" s="1"/>
  <c r="AM580" i="14"/>
  <c r="AN580" i="14" s="1"/>
  <c r="AB580" i="14"/>
  <c r="Y580" i="14"/>
  <c r="U580" i="14"/>
  <c r="T580" i="14"/>
  <c r="S580" i="14"/>
  <c r="R580" i="14"/>
  <c r="L580" i="14"/>
  <c r="AM579" i="14"/>
  <c r="AN579" i="14" s="1"/>
  <c r="AB579" i="14"/>
  <c r="Y579" i="14"/>
  <c r="U579" i="14"/>
  <c r="T579" i="14"/>
  <c r="S579" i="14"/>
  <c r="R579" i="14"/>
  <c r="L579" i="14"/>
  <c r="M579" i="14" s="1"/>
  <c r="AM578" i="14"/>
  <c r="AN578" i="14" s="1"/>
  <c r="AB578" i="14"/>
  <c r="Y578" i="14"/>
  <c r="Y582" i="14" s="1"/>
  <c r="U578" i="14"/>
  <c r="U582" i="14" s="1"/>
  <c r="T578" i="14"/>
  <c r="S578" i="14"/>
  <c r="R578" i="14"/>
  <c r="R582" i="14" s="1"/>
  <c r="L578" i="14"/>
  <c r="M578" i="14" s="1"/>
  <c r="AZ577" i="14"/>
  <c r="AY577" i="14"/>
  <c r="AX577" i="14"/>
  <c r="AW577" i="14"/>
  <c r="AV577" i="14"/>
  <c r="AL577" i="14"/>
  <c r="AK577" i="14"/>
  <c r="AJ577" i="14"/>
  <c r="AD577" i="14"/>
  <c r="AC577" i="14"/>
  <c r="AM576" i="14"/>
  <c r="AN576" i="14" s="1"/>
  <c r="AB576" i="14"/>
  <c r="Y576" i="14"/>
  <c r="U576" i="14"/>
  <c r="T576" i="14"/>
  <c r="S576" i="14"/>
  <c r="R576" i="14"/>
  <c r="L576" i="14"/>
  <c r="M576" i="14" s="1"/>
  <c r="AM575" i="14"/>
  <c r="AN575" i="14" s="1"/>
  <c r="AB575" i="14"/>
  <c r="Y575" i="14"/>
  <c r="U575" i="14"/>
  <c r="T575" i="14"/>
  <c r="S575" i="14"/>
  <c r="R575" i="14"/>
  <c r="L575" i="14"/>
  <c r="M575" i="14" s="1"/>
  <c r="AM574" i="14"/>
  <c r="AN574" i="14" s="1"/>
  <c r="AB574" i="14"/>
  <c r="Y574" i="14"/>
  <c r="U574" i="14"/>
  <c r="T574" i="14"/>
  <c r="S574" i="14"/>
  <c r="R574" i="14"/>
  <c r="L574" i="14"/>
  <c r="M574" i="14" s="1"/>
  <c r="AM573" i="14"/>
  <c r="AB573" i="14"/>
  <c r="Y573" i="14"/>
  <c r="U573" i="14"/>
  <c r="T573" i="14"/>
  <c r="S573" i="14"/>
  <c r="S577" i="14" s="1"/>
  <c r="R573" i="14"/>
  <c r="L573" i="14"/>
  <c r="M573" i="14" s="1"/>
  <c r="AZ572" i="14"/>
  <c r="AY572" i="14"/>
  <c r="AX572" i="14"/>
  <c r="AW572" i="14"/>
  <c r="AV572" i="14"/>
  <c r="AL572" i="14"/>
  <c r="AK572" i="14"/>
  <c r="AJ572" i="14"/>
  <c r="AD572" i="14"/>
  <c r="AC572" i="14"/>
  <c r="AM571" i="14"/>
  <c r="AN571" i="14" s="1"/>
  <c r="AB571" i="14"/>
  <c r="Y571" i="14"/>
  <c r="U571" i="14"/>
  <c r="T571" i="14"/>
  <c r="S571" i="14"/>
  <c r="R571" i="14"/>
  <c r="L571" i="14"/>
  <c r="M571" i="14" s="1"/>
  <c r="AM570" i="14"/>
  <c r="AN570" i="14" s="1"/>
  <c r="AB570" i="14"/>
  <c r="Y570" i="14"/>
  <c r="U570" i="14"/>
  <c r="T570" i="14"/>
  <c r="S570" i="14"/>
  <c r="R570" i="14"/>
  <c r="L570" i="14"/>
  <c r="M570" i="14" s="1"/>
  <c r="AM569" i="14"/>
  <c r="AN569" i="14" s="1"/>
  <c r="AB569" i="14"/>
  <c r="Y569" i="14"/>
  <c r="U569" i="14"/>
  <c r="T569" i="14"/>
  <c r="S569" i="14"/>
  <c r="R569" i="14"/>
  <c r="L569" i="14"/>
  <c r="M569" i="14" s="1"/>
  <c r="AM568" i="14"/>
  <c r="AN568" i="14" s="1"/>
  <c r="AB568" i="14"/>
  <c r="Y568" i="14"/>
  <c r="U568" i="14"/>
  <c r="T568" i="14"/>
  <c r="T572" i="14" s="1"/>
  <c r="S568" i="14"/>
  <c r="R568" i="14"/>
  <c r="L568" i="14"/>
  <c r="M568" i="14" s="1"/>
  <c r="AZ567" i="14"/>
  <c r="AY567" i="14"/>
  <c r="AX567" i="14"/>
  <c r="AW567" i="14"/>
  <c r="AV567" i="14"/>
  <c r="AL567" i="14"/>
  <c r="AK567" i="14"/>
  <c r="AJ567" i="14"/>
  <c r="AD567" i="14"/>
  <c r="AC567" i="14"/>
  <c r="AM566" i="14"/>
  <c r="AN566" i="14" s="1"/>
  <c r="AB566" i="14"/>
  <c r="Y566" i="14"/>
  <c r="U566" i="14"/>
  <c r="T566" i="14"/>
  <c r="S566" i="14"/>
  <c r="R566" i="14"/>
  <c r="L566" i="14"/>
  <c r="M566" i="14" s="1"/>
  <c r="AM565" i="14"/>
  <c r="AB565" i="14"/>
  <c r="Y565" i="14"/>
  <c r="U565" i="14"/>
  <c r="T565" i="14"/>
  <c r="S565" i="14"/>
  <c r="R565" i="14"/>
  <c r="L565" i="14"/>
  <c r="AM564" i="14"/>
  <c r="AN564" i="14" s="1"/>
  <c r="AB564" i="14"/>
  <c r="Y564" i="14"/>
  <c r="U564" i="14"/>
  <c r="T564" i="14"/>
  <c r="S564" i="14"/>
  <c r="R564" i="14"/>
  <c r="L564" i="14"/>
  <c r="M564" i="14" s="1"/>
  <c r="AM563" i="14"/>
  <c r="AN563" i="14" s="1"/>
  <c r="AB563" i="14"/>
  <c r="Y563" i="14"/>
  <c r="U563" i="14"/>
  <c r="U567" i="14" s="1"/>
  <c r="T563" i="14"/>
  <c r="T567" i="14" s="1"/>
  <c r="S563" i="14"/>
  <c r="R563" i="14"/>
  <c r="L563" i="14"/>
  <c r="AZ562" i="14"/>
  <c r="AY562" i="14"/>
  <c r="AX562" i="14"/>
  <c r="AW562" i="14"/>
  <c r="AV562" i="14"/>
  <c r="AL562" i="14"/>
  <c r="AK562" i="14"/>
  <c r="AJ562" i="14"/>
  <c r="AD562" i="14"/>
  <c r="AC562" i="14"/>
  <c r="AM561" i="14"/>
  <c r="AN561" i="14" s="1"/>
  <c r="AB561" i="14"/>
  <c r="Y561" i="14"/>
  <c r="U561" i="14"/>
  <c r="T561" i="14"/>
  <c r="S561" i="14"/>
  <c r="R561" i="14"/>
  <c r="L561" i="14"/>
  <c r="M561" i="14" s="1"/>
  <c r="AM560" i="14"/>
  <c r="AN560" i="14" s="1"/>
  <c r="AB560" i="14"/>
  <c r="Y560" i="14"/>
  <c r="U560" i="14"/>
  <c r="T560" i="14"/>
  <c r="S560" i="14"/>
  <c r="R560" i="14"/>
  <c r="L560" i="14"/>
  <c r="AM559" i="14"/>
  <c r="AN559" i="14" s="1"/>
  <c r="AB559" i="14"/>
  <c r="Y559" i="14"/>
  <c r="U559" i="14"/>
  <c r="T559" i="14"/>
  <c r="S559" i="14"/>
  <c r="R559" i="14"/>
  <c r="L559" i="14"/>
  <c r="M559" i="14" s="1"/>
  <c r="AM558" i="14"/>
  <c r="AN558" i="14" s="1"/>
  <c r="AB558" i="14"/>
  <c r="Y558" i="14"/>
  <c r="Y562" i="14" s="1"/>
  <c r="U558" i="14"/>
  <c r="U562" i="14" s="1"/>
  <c r="T558" i="14"/>
  <c r="T562" i="14" s="1"/>
  <c r="S558" i="14"/>
  <c r="R558" i="14"/>
  <c r="R562" i="14" s="1"/>
  <c r="L558" i="14"/>
  <c r="M558" i="14" s="1"/>
  <c r="AZ557" i="14"/>
  <c r="AY557" i="14"/>
  <c r="AX557" i="14"/>
  <c r="AW557" i="14"/>
  <c r="AV557" i="14"/>
  <c r="AL557" i="14"/>
  <c r="AK557" i="14"/>
  <c r="AJ557" i="14"/>
  <c r="AD557" i="14"/>
  <c r="AC557" i="14"/>
  <c r="AM556" i="14"/>
  <c r="AN556" i="14" s="1"/>
  <c r="AB556" i="14"/>
  <c r="Y556" i="14"/>
  <c r="U556" i="14"/>
  <c r="T556" i="14"/>
  <c r="S556" i="14"/>
  <c r="R556" i="14"/>
  <c r="L556" i="14"/>
  <c r="M556" i="14" s="1"/>
  <c r="AM555" i="14"/>
  <c r="AN555" i="14" s="1"/>
  <c r="AB555" i="14"/>
  <c r="Y555" i="14"/>
  <c r="U555" i="14"/>
  <c r="T555" i="14"/>
  <c r="S555" i="14"/>
  <c r="R555" i="14"/>
  <c r="L555" i="14"/>
  <c r="M555" i="14" s="1"/>
  <c r="AM554" i="14"/>
  <c r="AN554" i="14" s="1"/>
  <c r="AB554" i="14"/>
  <c r="Y554" i="14"/>
  <c r="U554" i="14"/>
  <c r="T554" i="14"/>
  <c r="S554" i="14"/>
  <c r="R554" i="14"/>
  <c r="L554" i="14"/>
  <c r="M554" i="14" s="1"/>
  <c r="AM553" i="14"/>
  <c r="AB553" i="14"/>
  <c r="Y553" i="14"/>
  <c r="Y557" i="14" s="1"/>
  <c r="U553" i="14"/>
  <c r="T553" i="14"/>
  <c r="S553" i="14"/>
  <c r="R553" i="14"/>
  <c r="R557" i="14" s="1"/>
  <c r="L553" i="14"/>
  <c r="L557" i="14" s="1"/>
  <c r="AZ552" i="14"/>
  <c r="AY552" i="14"/>
  <c r="AX552" i="14"/>
  <c r="AW552" i="14"/>
  <c r="AV552" i="14"/>
  <c r="AL552" i="14"/>
  <c r="AK552" i="14"/>
  <c r="AJ552" i="14"/>
  <c r="AD552" i="14"/>
  <c r="AC552" i="14"/>
  <c r="AM551" i="14"/>
  <c r="AN551" i="14" s="1"/>
  <c r="AB551" i="14"/>
  <c r="Y551" i="14"/>
  <c r="U551" i="14"/>
  <c r="T551" i="14"/>
  <c r="S551" i="14"/>
  <c r="R551" i="14"/>
  <c r="L551" i="14"/>
  <c r="M551" i="14" s="1"/>
  <c r="AM550" i="14"/>
  <c r="AN550" i="14" s="1"/>
  <c r="AB550" i="14"/>
  <c r="Y550" i="14"/>
  <c r="U550" i="14"/>
  <c r="T550" i="14"/>
  <c r="S550" i="14"/>
  <c r="R550" i="14"/>
  <c r="L550" i="14"/>
  <c r="M550" i="14" s="1"/>
  <c r="AM549" i="14"/>
  <c r="AN549" i="14" s="1"/>
  <c r="AB549" i="14"/>
  <c r="Y549" i="14"/>
  <c r="U549" i="14"/>
  <c r="T549" i="14"/>
  <c r="S549" i="14"/>
  <c r="R549" i="14"/>
  <c r="L549" i="14"/>
  <c r="M549" i="14" s="1"/>
  <c r="AM548" i="14"/>
  <c r="AN548" i="14" s="1"/>
  <c r="AB548" i="14"/>
  <c r="Y548" i="14"/>
  <c r="U548" i="14"/>
  <c r="U552" i="14" s="1"/>
  <c r="T548" i="14"/>
  <c r="S548" i="14"/>
  <c r="S552" i="14" s="1"/>
  <c r="R548" i="14"/>
  <c r="L548" i="14"/>
  <c r="M548" i="14" s="1"/>
  <c r="AZ547" i="14"/>
  <c r="AY547" i="14"/>
  <c r="AX547" i="14"/>
  <c r="AW547" i="14"/>
  <c r="AV547" i="14"/>
  <c r="AL547" i="14"/>
  <c r="AK547" i="14"/>
  <c r="AJ547" i="14"/>
  <c r="AD547" i="14"/>
  <c r="AC547" i="14"/>
  <c r="AM546" i="14"/>
  <c r="AN546" i="14" s="1"/>
  <c r="AB546" i="14"/>
  <c r="Y546" i="14"/>
  <c r="U546" i="14"/>
  <c r="T546" i="14"/>
  <c r="S546" i="14"/>
  <c r="R546" i="14"/>
  <c r="L546" i="14"/>
  <c r="M546" i="14" s="1"/>
  <c r="AM545" i="14"/>
  <c r="AB545" i="14"/>
  <c r="Y545" i="14"/>
  <c r="U545" i="14"/>
  <c r="T545" i="14"/>
  <c r="S545" i="14"/>
  <c r="R545" i="14"/>
  <c r="L545" i="14"/>
  <c r="M545" i="14" s="1"/>
  <c r="AM544" i="14"/>
  <c r="AN544" i="14" s="1"/>
  <c r="AB544" i="14"/>
  <c r="Y544" i="14"/>
  <c r="U544" i="14"/>
  <c r="T544" i="14"/>
  <c r="S544" i="14"/>
  <c r="R544" i="14"/>
  <c r="L544" i="14"/>
  <c r="M544" i="14" s="1"/>
  <c r="AM543" i="14"/>
  <c r="AN543" i="14" s="1"/>
  <c r="AB543" i="14"/>
  <c r="Y543" i="14"/>
  <c r="U543" i="14"/>
  <c r="T543" i="14"/>
  <c r="S543" i="14"/>
  <c r="R543" i="14"/>
  <c r="R547" i="14" s="1"/>
  <c r="L543" i="14"/>
  <c r="L547" i="14" s="1"/>
  <c r="AZ542" i="14"/>
  <c r="AY542" i="14"/>
  <c r="AX542" i="14"/>
  <c r="AW542" i="14"/>
  <c r="AV542" i="14"/>
  <c r="AL542" i="14"/>
  <c r="AK542" i="14"/>
  <c r="AJ542" i="14"/>
  <c r="AD542" i="14"/>
  <c r="AC542" i="14"/>
  <c r="AM541" i="14"/>
  <c r="AN541" i="14" s="1"/>
  <c r="AB541" i="14"/>
  <c r="Y541" i="14"/>
  <c r="U541" i="14"/>
  <c r="T541" i="14"/>
  <c r="S541" i="14"/>
  <c r="R541" i="14"/>
  <c r="L541" i="14"/>
  <c r="M541" i="14" s="1"/>
  <c r="AM540" i="14"/>
  <c r="AN540" i="14" s="1"/>
  <c r="AB540" i="14"/>
  <c r="Y540" i="14"/>
  <c r="U540" i="14"/>
  <c r="T540" i="14"/>
  <c r="S540" i="14"/>
  <c r="R540" i="14"/>
  <c r="L540" i="14"/>
  <c r="AM539" i="14"/>
  <c r="AN539" i="14" s="1"/>
  <c r="AB539" i="14"/>
  <c r="Y539" i="14"/>
  <c r="U539" i="14"/>
  <c r="T539" i="14"/>
  <c r="S539" i="14"/>
  <c r="R539" i="14"/>
  <c r="L539" i="14"/>
  <c r="M539" i="14" s="1"/>
  <c r="AM538" i="14"/>
  <c r="AN538" i="14" s="1"/>
  <c r="AB538" i="14"/>
  <c r="Y538" i="14"/>
  <c r="U538" i="14"/>
  <c r="U542" i="14" s="1"/>
  <c r="T538" i="14"/>
  <c r="S538" i="14"/>
  <c r="S542" i="14" s="1"/>
  <c r="R538" i="14"/>
  <c r="L538" i="14"/>
  <c r="M538" i="14" s="1"/>
  <c r="AZ537" i="14"/>
  <c r="AY537" i="14"/>
  <c r="AX537" i="14"/>
  <c r="AW537" i="14"/>
  <c r="AV537" i="14"/>
  <c r="AL537" i="14"/>
  <c r="AK537" i="14"/>
  <c r="AJ537" i="14"/>
  <c r="AD537" i="14"/>
  <c r="AC537" i="14"/>
  <c r="AM536" i="14"/>
  <c r="AN536" i="14" s="1"/>
  <c r="AB536" i="14"/>
  <c r="Y536" i="14"/>
  <c r="U536" i="14"/>
  <c r="T536" i="14"/>
  <c r="S536" i="14"/>
  <c r="R536" i="14"/>
  <c r="L536" i="14"/>
  <c r="M536" i="14" s="1"/>
  <c r="AM535" i="14"/>
  <c r="AN535" i="14" s="1"/>
  <c r="AB535" i="14"/>
  <c r="Y535" i="14"/>
  <c r="U535" i="14"/>
  <c r="T535" i="14"/>
  <c r="S535" i="14"/>
  <c r="R535" i="14"/>
  <c r="L535" i="14"/>
  <c r="M535" i="14" s="1"/>
  <c r="AM534" i="14"/>
  <c r="AN534" i="14" s="1"/>
  <c r="AB534" i="14"/>
  <c r="Y534" i="14"/>
  <c r="U534" i="14"/>
  <c r="T534" i="14"/>
  <c r="S534" i="14"/>
  <c r="R534" i="14"/>
  <c r="L534" i="14"/>
  <c r="M534" i="14" s="1"/>
  <c r="AM533" i="14"/>
  <c r="AB533" i="14"/>
  <c r="Y533" i="14"/>
  <c r="Y537" i="14" s="1"/>
  <c r="U533" i="14"/>
  <c r="T533" i="14"/>
  <c r="S533" i="14"/>
  <c r="R533" i="14"/>
  <c r="R537" i="14" s="1"/>
  <c r="L533" i="14"/>
  <c r="M533" i="14" s="1"/>
  <c r="AZ532" i="14"/>
  <c r="AY532" i="14"/>
  <c r="AX532" i="14"/>
  <c r="AW532" i="14"/>
  <c r="AV532" i="14"/>
  <c r="AL532" i="14"/>
  <c r="AK532" i="14"/>
  <c r="AJ532" i="14"/>
  <c r="AD532" i="14"/>
  <c r="AC532" i="14"/>
  <c r="AM531" i="14"/>
  <c r="AN531" i="14" s="1"/>
  <c r="AB531" i="14"/>
  <c r="Y531" i="14"/>
  <c r="U531" i="14"/>
  <c r="T531" i="14"/>
  <c r="S531" i="14"/>
  <c r="R531" i="14"/>
  <c r="L531" i="14"/>
  <c r="M531" i="14" s="1"/>
  <c r="AM530" i="14"/>
  <c r="AN530" i="14" s="1"/>
  <c r="AB530" i="14"/>
  <c r="Y530" i="14"/>
  <c r="U530" i="14"/>
  <c r="T530" i="14"/>
  <c r="S530" i="14"/>
  <c r="R530" i="14"/>
  <c r="L530" i="14"/>
  <c r="M530" i="14" s="1"/>
  <c r="AM529" i="14"/>
  <c r="AN529" i="14" s="1"/>
  <c r="AB529" i="14"/>
  <c r="Y529" i="14"/>
  <c r="U529" i="14"/>
  <c r="T529" i="14"/>
  <c r="S529" i="14"/>
  <c r="R529" i="14"/>
  <c r="L529" i="14"/>
  <c r="M529" i="14" s="1"/>
  <c r="AM528" i="14"/>
  <c r="AN528" i="14" s="1"/>
  <c r="AB528" i="14"/>
  <c r="Y528" i="14"/>
  <c r="U528" i="14"/>
  <c r="U532" i="14" s="1"/>
  <c r="T528" i="14"/>
  <c r="S528" i="14"/>
  <c r="S532" i="14" s="1"/>
  <c r="R528" i="14"/>
  <c r="L528" i="14"/>
  <c r="M528" i="14" s="1"/>
  <c r="AZ527" i="14"/>
  <c r="AY527" i="14"/>
  <c r="AX527" i="14"/>
  <c r="AW527" i="14"/>
  <c r="AV527" i="14"/>
  <c r="AL527" i="14"/>
  <c r="AK527" i="14"/>
  <c r="AJ527" i="14"/>
  <c r="AD527" i="14"/>
  <c r="AC527" i="14"/>
  <c r="AM526" i="14"/>
  <c r="AN526" i="14" s="1"/>
  <c r="AB526" i="14"/>
  <c r="Y526" i="14"/>
  <c r="U526" i="14"/>
  <c r="T526" i="14"/>
  <c r="S526" i="14"/>
  <c r="R526" i="14"/>
  <c r="L526" i="14"/>
  <c r="M526" i="14" s="1"/>
  <c r="AM525" i="14"/>
  <c r="AB525" i="14"/>
  <c r="Y525" i="14"/>
  <c r="U525" i="14"/>
  <c r="T525" i="14"/>
  <c r="S525" i="14"/>
  <c r="R525" i="14"/>
  <c r="L525" i="14"/>
  <c r="M525" i="14" s="1"/>
  <c r="AM524" i="14"/>
  <c r="AN524" i="14" s="1"/>
  <c r="AB524" i="14"/>
  <c r="Y524" i="14"/>
  <c r="U524" i="14"/>
  <c r="T524" i="14"/>
  <c r="S524" i="14"/>
  <c r="R524" i="14"/>
  <c r="L524" i="14"/>
  <c r="M524" i="14" s="1"/>
  <c r="AM523" i="14"/>
  <c r="AN523" i="14" s="1"/>
  <c r="AB523" i="14"/>
  <c r="Y523" i="14"/>
  <c r="Y527" i="14" s="1"/>
  <c r="U523" i="14"/>
  <c r="T523" i="14"/>
  <c r="S523" i="14"/>
  <c r="R523" i="14"/>
  <c r="R527" i="14" s="1"/>
  <c r="L523" i="14"/>
  <c r="L527" i="14" s="1"/>
  <c r="AZ522" i="14"/>
  <c r="AY522" i="14"/>
  <c r="AX522" i="14"/>
  <c r="AW522" i="14"/>
  <c r="AV522" i="14"/>
  <c r="AL522" i="14"/>
  <c r="AK522" i="14"/>
  <c r="AJ522" i="14"/>
  <c r="AD522" i="14"/>
  <c r="AC522" i="14"/>
  <c r="AM521" i="14"/>
  <c r="AN521" i="14" s="1"/>
  <c r="AB521" i="14"/>
  <c r="Y521" i="14"/>
  <c r="U521" i="14"/>
  <c r="T521" i="14"/>
  <c r="S521" i="14"/>
  <c r="R521" i="14"/>
  <c r="L521" i="14"/>
  <c r="M521" i="14" s="1"/>
  <c r="AM520" i="14"/>
  <c r="AN520" i="14" s="1"/>
  <c r="AB520" i="14"/>
  <c r="Y520" i="14"/>
  <c r="U520" i="14"/>
  <c r="T520" i="14"/>
  <c r="S520" i="14"/>
  <c r="R520" i="14"/>
  <c r="L520" i="14"/>
  <c r="AM519" i="14"/>
  <c r="AN519" i="14" s="1"/>
  <c r="AB519" i="14"/>
  <c r="Y519" i="14"/>
  <c r="U519" i="14"/>
  <c r="T519" i="14"/>
  <c r="S519" i="14"/>
  <c r="R519" i="14"/>
  <c r="L519" i="14"/>
  <c r="M519" i="14" s="1"/>
  <c r="AM518" i="14"/>
  <c r="AN518" i="14" s="1"/>
  <c r="AB518" i="14"/>
  <c r="Y518" i="14"/>
  <c r="U518" i="14"/>
  <c r="U522" i="14" s="1"/>
  <c r="T518" i="14"/>
  <c r="S518" i="14"/>
  <c r="S522" i="14" s="1"/>
  <c r="R518" i="14"/>
  <c r="L518" i="14"/>
  <c r="M518" i="14" s="1"/>
  <c r="AZ517" i="14"/>
  <c r="AY517" i="14"/>
  <c r="AX517" i="14"/>
  <c r="AW517" i="14"/>
  <c r="AV517" i="14"/>
  <c r="AL517" i="14"/>
  <c r="AK517" i="14"/>
  <c r="AJ517" i="14"/>
  <c r="AD517" i="14"/>
  <c r="AC517" i="14"/>
  <c r="AM516" i="14"/>
  <c r="AN516" i="14" s="1"/>
  <c r="AB516" i="14"/>
  <c r="Y516" i="14"/>
  <c r="U516" i="14"/>
  <c r="T516" i="14"/>
  <c r="S516" i="14"/>
  <c r="R516" i="14"/>
  <c r="L516" i="14"/>
  <c r="M516" i="14" s="1"/>
  <c r="AM515" i="14"/>
  <c r="AN515" i="14" s="1"/>
  <c r="AB515" i="14"/>
  <c r="Y515" i="14"/>
  <c r="U515" i="14"/>
  <c r="T515" i="14"/>
  <c r="S515" i="14"/>
  <c r="R515" i="14"/>
  <c r="L515" i="14"/>
  <c r="M515" i="14" s="1"/>
  <c r="AM514" i="14"/>
  <c r="AN514" i="14" s="1"/>
  <c r="AB514" i="14"/>
  <c r="Y514" i="14"/>
  <c r="U514" i="14"/>
  <c r="T514" i="14"/>
  <c r="S514" i="14"/>
  <c r="R514" i="14"/>
  <c r="L514" i="14"/>
  <c r="M514" i="14" s="1"/>
  <c r="AM513" i="14"/>
  <c r="AB513" i="14"/>
  <c r="Y513" i="14"/>
  <c r="Y517" i="14" s="1"/>
  <c r="U513" i="14"/>
  <c r="T513" i="14"/>
  <c r="S513" i="14"/>
  <c r="R513" i="14"/>
  <c r="R517" i="14" s="1"/>
  <c r="L513" i="14"/>
  <c r="M513" i="14" s="1"/>
  <c r="AZ512" i="14"/>
  <c r="AY512" i="14"/>
  <c r="AX512" i="14"/>
  <c r="AX507" i="14" s="1"/>
  <c r="AW512" i="14"/>
  <c r="AW507" i="14" s="1"/>
  <c r="AV512" i="14"/>
  <c r="AV507" i="14" s="1"/>
  <c r="AL512" i="14"/>
  <c r="AK512" i="14"/>
  <c r="AK507" i="14" s="1"/>
  <c r="AJ512" i="14"/>
  <c r="AD512" i="14"/>
  <c r="AC512" i="14"/>
  <c r="AC507" i="14" s="1"/>
  <c r="AM511" i="14"/>
  <c r="AN511" i="14" s="1"/>
  <c r="AB511" i="14"/>
  <c r="Y511" i="14"/>
  <c r="U511" i="14"/>
  <c r="T511" i="14"/>
  <c r="S511" i="14"/>
  <c r="R511" i="14"/>
  <c r="L511" i="14"/>
  <c r="M511" i="14" s="1"/>
  <c r="AM510" i="14"/>
  <c r="AN510" i="14" s="1"/>
  <c r="AB510" i="14"/>
  <c r="Y510" i="14"/>
  <c r="U510" i="14"/>
  <c r="T510" i="14"/>
  <c r="S510" i="14"/>
  <c r="R510" i="14"/>
  <c r="L510" i="14"/>
  <c r="M510" i="14" s="1"/>
  <c r="AM509" i="14"/>
  <c r="AN509" i="14" s="1"/>
  <c r="AB509" i="14"/>
  <c r="Y509" i="14"/>
  <c r="U509" i="14"/>
  <c r="T509" i="14"/>
  <c r="S509" i="14"/>
  <c r="R509" i="14"/>
  <c r="L509" i="14"/>
  <c r="M509" i="14" s="1"/>
  <c r="AM508" i="14"/>
  <c r="AN508" i="14" s="1"/>
  <c r="AB508" i="14"/>
  <c r="Y508" i="14"/>
  <c r="U508" i="14"/>
  <c r="U512" i="14" s="1"/>
  <c r="T508" i="14"/>
  <c r="S508" i="14"/>
  <c r="S512" i="14" s="1"/>
  <c r="R508" i="14"/>
  <c r="L508" i="14"/>
  <c r="M508" i="14" s="1"/>
  <c r="AZ507" i="14"/>
  <c r="AJ507" i="14"/>
  <c r="AZ506" i="14"/>
  <c r="AY506" i="14"/>
  <c r="AX506" i="14"/>
  <c r="AW506" i="14"/>
  <c r="AV506" i="14"/>
  <c r="AL506" i="14"/>
  <c r="AK506" i="14"/>
  <c r="AJ506" i="14"/>
  <c r="AD506" i="14"/>
  <c r="AC506" i="14"/>
  <c r="AM505" i="14"/>
  <c r="AN505" i="14" s="1"/>
  <c r="AB505" i="14"/>
  <c r="Y505" i="14"/>
  <c r="U505" i="14"/>
  <c r="T505" i="14"/>
  <c r="S505" i="14"/>
  <c r="R505" i="14"/>
  <c r="L505" i="14"/>
  <c r="M505" i="14" s="1"/>
  <c r="AM504" i="14"/>
  <c r="AN504" i="14" s="1"/>
  <c r="AB504" i="14"/>
  <c r="Y504" i="14"/>
  <c r="U504" i="14"/>
  <c r="T504" i="14"/>
  <c r="S504" i="14"/>
  <c r="R504" i="14"/>
  <c r="L504" i="14"/>
  <c r="M504" i="14" s="1"/>
  <c r="AM503" i="14"/>
  <c r="AN503" i="14" s="1"/>
  <c r="AB503" i="14"/>
  <c r="Y503" i="14"/>
  <c r="U503" i="14"/>
  <c r="T503" i="14"/>
  <c r="S503" i="14"/>
  <c r="R503" i="14"/>
  <c r="L503" i="14"/>
  <c r="M503" i="14" s="1"/>
  <c r="AM502" i="14"/>
  <c r="AN502" i="14" s="1"/>
  <c r="AB502" i="14"/>
  <c r="Y502" i="14"/>
  <c r="U502" i="14"/>
  <c r="U506" i="14" s="1"/>
  <c r="T502" i="14"/>
  <c r="S502" i="14"/>
  <c r="S506" i="14" s="1"/>
  <c r="R502" i="14"/>
  <c r="L502" i="14"/>
  <c r="M502" i="14" s="1"/>
  <c r="AZ501" i="14"/>
  <c r="AY501" i="14"/>
  <c r="AX501" i="14"/>
  <c r="AW501" i="14"/>
  <c r="AV501" i="14"/>
  <c r="AL501" i="14"/>
  <c r="AK501" i="14"/>
  <c r="AJ501" i="14"/>
  <c r="AD501" i="14"/>
  <c r="AC501" i="14"/>
  <c r="AM500" i="14"/>
  <c r="AN500" i="14" s="1"/>
  <c r="AB500" i="14"/>
  <c r="Y500" i="14"/>
  <c r="U500" i="14"/>
  <c r="T500" i="14"/>
  <c r="S500" i="14"/>
  <c r="R500" i="14"/>
  <c r="L500" i="14"/>
  <c r="M500" i="14" s="1"/>
  <c r="AM499" i="14"/>
  <c r="AN499" i="14" s="1"/>
  <c r="AB499" i="14"/>
  <c r="Y499" i="14"/>
  <c r="U499" i="14"/>
  <c r="T499" i="14"/>
  <c r="S499" i="14"/>
  <c r="R499" i="14"/>
  <c r="L499" i="14"/>
  <c r="M499" i="14" s="1"/>
  <c r="AM498" i="14"/>
  <c r="AN498" i="14" s="1"/>
  <c r="AB498" i="14"/>
  <c r="Y498" i="14"/>
  <c r="U498" i="14"/>
  <c r="T498" i="14"/>
  <c r="S498" i="14"/>
  <c r="R498" i="14"/>
  <c r="L498" i="14"/>
  <c r="M498" i="14" s="1"/>
  <c r="AM497" i="14"/>
  <c r="AB497" i="14"/>
  <c r="Y497" i="14"/>
  <c r="U497" i="14"/>
  <c r="T497" i="14"/>
  <c r="T501" i="14" s="1"/>
  <c r="S497" i="14"/>
  <c r="R497" i="14"/>
  <c r="L497" i="14"/>
  <c r="L501" i="14" s="1"/>
  <c r="AZ496" i="14"/>
  <c r="AY496" i="14"/>
  <c r="AX496" i="14"/>
  <c r="AW496" i="14"/>
  <c r="AV496" i="14"/>
  <c r="AL496" i="14"/>
  <c r="AK496" i="14"/>
  <c r="AJ496" i="14"/>
  <c r="AD496" i="14"/>
  <c r="AM495" i="14"/>
  <c r="AN495" i="14" s="1"/>
  <c r="AB495" i="14"/>
  <c r="Y495" i="14"/>
  <c r="U495" i="14"/>
  <c r="T495" i="14"/>
  <c r="S495" i="14"/>
  <c r="R495" i="14"/>
  <c r="L495" i="14"/>
  <c r="M495" i="14" s="1"/>
  <c r="AM494" i="14"/>
  <c r="AN494" i="14" s="1"/>
  <c r="AB494" i="14"/>
  <c r="Y494" i="14"/>
  <c r="U494" i="14"/>
  <c r="T494" i="14"/>
  <c r="S494" i="14"/>
  <c r="R494" i="14"/>
  <c r="L494" i="14"/>
  <c r="AM493" i="14"/>
  <c r="AN493" i="14" s="1"/>
  <c r="AB493" i="14"/>
  <c r="Y493" i="14"/>
  <c r="U493" i="14"/>
  <c r="T493" i="14"/>
  <c r="S493" i="14"/>
  <c r="R493" i="14"/>
  <c r="L493" i="14"/>
  <c r="M493" i="14" s="1"/>
  <c r="AM492" i="14"/>
  <c r="AN492" i="14" s="1"/>
  <c r="AB492" i="14"/>
  <c r="Y492" i="14"/>
  <c r="U492" i="14"/>
  <c r="U496" i="14" s="1"/>
  <c r="T492" i="14"/>
  <c r="S492" i="14"/>
  <c r="S496" i="14" s="1"/>
  <c r="R492" i="14"/>
  <c r="AZ491" i="14"/>
  <c r="AY491" i="14"/>
  <c r="AX491" i="14"/>
  <c r="AW491" i="14"/>
  <c r="AV491" i="14"/>
  <c r="AU491" i="14"/>
  <c r="AL491" i="14"/>
  <c r="AK491" i="14"/>
  <c r="AJ491" i="14"/>
  <c r="AD491" i="14"/>
  <c r="AM490" i="14"/>
  <c r="AN490" i="14" s="1"/>
  <c r="AB490" i="14"/>
  <c r="Y490" i="14"/>
  <c r="U490" i="14"/>
  <c r="T490" i="14"/>
  <c r="S490" i="14"/>
  <c r="R490" i="14"/>
  <c r="L490" i="14"/>
  <c r="M490" i="14" s="1"/>
  <c r="AM489" i="14"/>
  <c r="AB489" i="14"/>
  <c r="Y489" i="14"/>
  <c r="U489" i="14"/>
  <c r="T489" i="14"/>
  <c r="S489" i="14"/>
  <c r="R489" i="14"/>
  <c r="L489" i="14"/>
  <c r="M489" i="14" s="1"/>
  <c r="AM488" i="14"/>
  <c r="AN488" i="14" s="1"/>
  <c r="AB488" i="14"/>
  <c r="Y488" i="14"/>
  <c r="U488" i="14"/>
  <c r="T488" i="14"/>
  <c r="S488" i="14"/>
  <c r="R488" i="14"/>
  <c r="L488" i="14"/>
  <c r="M488" i="14" s="1"/>
  <c r="AM487" i="14"/>
  <c r="AN487" i="14" s="1"/>
  <c r="AB487" i="14"/>
  <c r="Y487" i="14"/>
  <c r="U487" i="14"/>
  <c r="T487" i="14"/>
  <c r="T491" i="14" s="1"/>
  <c r="S487" i="14"/>
  <c r="R487" i="14"/>
  <c r="L487" i="14"/>
  <c r="M487" i="14" s="1"/>
  <c r="AZ486" i="14"/>
  <c r="AY486" i="14"/>
  <c r="AX486" i="14"/>
  <c r="AW486" i="14"/>
  <c r="AV486" i="14"/>
  <c r="AL486" i="14"/>
  <c r="AK486" i="14"/>
  <c r="AJ486" i="14"/>
  <c r="AD486" i="14"/>
  <c r="AM485" i="14"/>
  <c r="AN485" i="14" s="1"/>
  <c r="AB485" i="14"/>
  <c r="Y485" i="14"/>
  <c r="U485" i="14"/>
  <c r="T485" i="14"/>
  <c r="S485" i="14"/>
  <c r="R485" i="14"/>
  <c r="L485" i="14"/>
  <c r="M485" i="14" s="1"/>
  <c r="AM484" i="14"/>
  <c r="AN484" i="14" s="1"/>
  <c r="AB484" i="14"/>
  <c r="Y484" i="14"/>
  <c r="U484" i="14"/>
  <c r="T484" i="14"/>
  <c r="S484" i="14"/>
  <c r="R484" i="14"/>
  <c r="L484" i="14"/>
  <c r="M484" i="14" s="1"/>
  <c r="AM483" i="14"/>
  <c r="AN483" i="14" s="1"/>
  <c r="AB483" i="14"/>
  <c r="Y483" i="14"/>
  <c r="U483" i="14"/>
  <c r="T483" i="14"/>
  <c r="S483" i="14"/>
  <c r="R483" i="14"/>
  <c r="L483" i="14"/>
  <c r="M483" i="14" s="1"/>
  <c r="AM482" i="14"/>
  <c r="AN482" i="14" s="1"/>
  <c r="AB482" i="14"/>
  <c r="Y482" i="14"/>
  <c r="U482" i="14"/>
  <c r="T482" i="14"/>
  <c r="S482" i="14"/>
  <c r="S486" i="14" s="1"/>
  <c r="R482" i="14"/>
  <c r="L482" i="14"/>
  <c r="M482" i="14" s="1"/>
  <c r="AZ481" i="14"/>
  <c r="AY481" i="14"/>
  <c r="AX481" i="14"/>
  <c r="AW481" i="14"/>
  <c r="AV481" i="14"/>
  <c r="AZ476" i="14"/>
  <c r="AY476" i="14"/>
  <c r="AX476" i="14"/>
  <c r="AW476" i="14"/>
  <c r="AV476" i="14"/>
  <c r="AL476" i="14"/>
  <c r="AK476" i="14"/>
  <c r="AJ476" i="14"/>
  <c r="AD476" i="14"/>
  <c r="AC476" i="14"/>
  <c r="AM475" i="14"/>
  <c r="AN475" i="14" s="1"/>
  <c r="AB475" i="14"/>
  <c r="Y475" i="14"/>
  <c r="U475" i="14"/>
  <c r="T475" i="14"/>
  <c r="S475" i="14"/>
  <c r="R475" i="14"/>
  <c r="AM474" i="14"/>
  <c r="AB474" i="14"/>
  <c r="Y474" i="14"/>
  <c r="U474" i="14"/>
  <c r="T474" i="14"/>
  <c r="S474" i="14"/>
  <c r="R474" i="14"/>
  <c r="AM473" i="14"/>
  <c r="AB473" i="14"/>
  <c r="Y473" i="14"/>
  <c r="U473" i="14"/>
  <c r="T473" i="14"/>
  <c r="S473" i="14"/>
  <c r="R473" i="14"/>
  <c r="AM472" i="14"/>
  <c r="AN472" i="14" s="1"/>
  <c r="AB472" i="14"/>
  <c r="Y472" i="14"/>
  <c r="U472" i="14"/>
  <c r="T472" i="14"/>
  <c r="S472" i="14"/>
  <c r="R472" i="14"/>
  <c r="L472" i="14"/>
  <c r="M472" i="14" s="1"/>
  <c r="AZ471" i="14"/>
  <c r="AY471" i="14"/>
  <c r="AX471" i="14"/>
  <c r="AW471" i="14"/>
  <c r="AV471" i="14"/>
  <c r="AL471" i="14"/>
  <c r="AK471" i="14"/>
  <c r="AJ471" i="14"/>
  <c r="AD471" i="14"/>
  <c r="AC471" i="14"/>
  <c r="AM470" i="14"/>
  <c r="AN470" i="14" s="1"/>
  <c r="AB470" i="14"/>
  <c r="Y470" i="14"/>
  <c r="U470" i="14"/>
  <c r="T470" i="14"/>
  <c r="S470" i="14"/>
  <c r="R470" i="14"/>
  <c r="L470" i="14"/>
  <c r="AM469" i="14"/>
  <c r="AN469" i="14" s="1"/>
  <c r="AB469" i="14"/>
  <c r="Y469" i="14"/>
  <c r="U469" i="14"/>
  <c r="T469" i="14"/>
  <c r="S469" i="14"/>
  <c r="R469" i="14"/>
  <c r="L469" i="14"/>
  <c r="M469" i="14" s="1"/>
  <c r="AM468" i="14"/>
  <c r="AB468" i="14"/>
  <c r="Y468" i="14"/>
  <c r="U468" i="14"/>
  <c r="T468" i="14"/>
  <c r="S468" i="14"/>
  <c r="R468" i="14"/>
  <c r="L468" i="14"/>
  <c r="M468" i="14" s="1"/>
  <c r="AM467" i="14"/>
  <c r="AN467" i="14" s="1"/>
  <c r="AB467" i="14"/>
  <c r="Y467" i="14"/>
  <c r="Y471" i="14" s="1"/>
  <c r="U467" i="14"/>
  <c r="T467" i="14"/>
  <c r="S467" i="14"/>
  <c r="R467" i="14"/>
  <c r="R471" i="14" s="1"/>
  <c r="L467" i="14"/>
  <c r="AZ466" i="14"/>
  <c r="AY466" i="14"/>
  <c r="AX466" i="14"/>
  <c r="AW466" i="14"/>
  <c r="AV466" i="14"/>
  <c r="AL466" i="14"/>
  <c r="AK466" i="14"/>
  <c r="AJ466" i="14"/>
  <c r="AD466" i="14"/>
  <c r="AM465" i="14"/>
  <c r="AN465" i="14" s="1"/>
  <c r="AB465" i="14"/>
  <c r="Y465" i="14"/>
  <c r="U465" i="14"/>
  <c r="T465" i="14"/>
  <c r="S465" i="14"/>
  <c r="R465" i="14"/>
  <c r="L465" i="14"/>
  <c r="AM464" i="14"/>
  <c r="AN464" i="14" s="1"/>
  <c r="AB464" i="14"/>
  <c r="Y464" i="14"/>
  <c r="U464" i="14"/>
  <c r="T464" i="14"/>
  <c r="S464" i="14"/>
  <c r="R464" i="14"/>
  <c r="L464" i="14"/>
  <c r="M464" i="14" s="1"/>
  <c r="AM463" i="14"/>
  <c r="AB463" i="14"/>
  <c r="Y463" i="14"/>
  <c r="U463" i="14"/>
  <c r="T463" i="14"/>
  <c r="S463" i="14"/>
  <c r="R463" i="14"/>
  <c r="L463" i="14"/>
  <c r="M463" i="14" s="1"/>
  <c r="AM462" i="14"/>
  <c r="AB462" i="14"/>
  <c r="AB466" i="14" s="1"/>
  <c r="Y462" i="14"/>
  <c r="U462" i="14"/>
  <c r="U466" i="14" s="1"/>
  <c r="T462" i="14"/>
  <c r="S462" i="14"/>
  <c r="S466" i="14" s="1"/>
  <c r="R462" i="14"/>
  <c r="L462" i="14"/>
  <c r="M462" i="14" s="1"/>
  <c r="AZ461" i="14"/>
  <c r="AY461" i="14"/>
  <c r="AX461" i="14"/>
  <c r="AW461" i="14"/>
  <c r="AV461" i="14"/>
  <c r="AL461" i="14"/>
  <c r="AK461" i="14"/>
  <c r="AJ461" i="14"/>
  <c r="AD461" i="14"/>
  <c r="AC461" i="14"/>
  <c r="AM460" i="14"/>
  <c r="AN460" i="14" s="1"/>
  <c r="AB460" i="14"/>
  <c r="Y460" i="14"/>
  <c r="U460" i="14"/>
  <c r="T460" i="14"/>
  <c r="S460" i="14"/>
  <c r="R460" i="14"/>
  <c r="L460" i="14"/>
  <c r="AM459" i="14"/>
  <c r="AN459" i="14" s="1"/>
  <c r="AB459" i="14"/>
  <c r="Y459" i="14"/>
  <c r="U459" i="14"/>
  <c r="T459" i="14"/>
  <c r="S459" i="14"/>
  <c r="R459" i="14"/>
  <c r="L459" i="14"/>
  <c r="M459" i="14" s="1"/>
  <c r="AM458" i="14"/>
  <c r="AB458" i="14"/>
  <c r="Y458" i="14"/>
  <c r="U458" i="14"/>
  <c r="T458" i="14"/>
  <c r="S458" i="14"/>
  <c r="R458" i="14"/>
  <c r="L458" i="14"/>
  <c r="M458" i="14" s="1"/>
  <c r="AM457" i="14"/>
  <c r="AN457" i="14" s="1"/>
  <c r="AB457" i="14"/>
  <c r="Y457" i="14"/>
  <c r="Y461" i="14" s="1"/>
  <c r="U457" i="14"/>
  <c r="T457" i="14"/>
  <c r="S457" i="14"/>
  <c r="R457" i="14"/>
  <c r="R461" i="14" s="1"/>
  <c r="L457" i="14"/>
  <c r="AZ456" i="14"/>
  <c r="AY456" i="14"/>
  <c r="AX456" i="14"/>
  <c r="AW456" i="14"/>
  <c r="AV456" i="14"/>
  <c r="AL456" i="14"/>
  <c r="AK456" i="14"/>
  <c r="AJ456" i="14"/>
  <c r="AD456" i="14"/>
  <c r="AM455" i="14"/>
  <c r="AN455" i="14" s="1"/>
  <c r="AB455" i="14"/>
  <c r="Y455" i="14"/>
  <c r="U455" i="14"/>
  <c r="T455" i="14"/>
  <c r="S455" i="14"/>
  <c r="R455" i="14"/>
  <c r="L455" i="14"/>
  <c r="AM454" i="14"/>
  <c r="AN454" i="14" s="1"/>
  <c r="AB454" i="14"/>
  <c r="Y454" i="14"/>
  <c r="U454" i="14"/>
  <c r="T454" i="14"/>
  <c r="S454" i="14"/>
  <c r="R454" i="14"/>
  <c r="L454" i="14"/>
  <c r="AM453" i="14"/>
  <c r="AB453" i="14"/>
  <c r="Y453" i="14"/>
  <c r="U453" i="14"/>
  <c r="T453" i="14"/>
  <c r="S453" i="14"/>
  <c r="R453" i="14"/>
  <c r="L453" i="14"/>
  <c r="M453" i="14" s="1"/>
  <c r="AM452" i="14"/>
  <c r="AN452" i="14" s="1"/>
  <c r="AB452" i="14"/>
  <c r="AB456" i="14" s="1"/>
  <c r="Y452" i="14"/>
  <c r="U452" i="14"/>
  <c r="U456" i="14" s="1"/>
  <c r="T452" i="14"/>
  <c r="S452" i="14"/>
  <c r="S456" i="14" s="1"/>
  <c r="R452" i="14"/>
  <c r="L452" i="14"/>
  <c r="M452" i="14" s="1"/>
  <c r="AZ451" i="14"/>
  <c r="AY451" i="14"/>
  <c r="AX451" i="14"/>
  <c r="AW451" i="14"/>
  <c r="AV451" i="14"/>
  <c r="AZ446" i="14"/>
  <c r="AY446" i="14"/>
  <c r="AX446" i="14"/>
  <c r="AW446" i="14"/>
  <c r="AV446" i="14"/>
  <c r="AZ441" i="14"/>
  <c r="AY441" i="14"/>
  <c r="AX441" i="14"/>
  <c r="AW441" i="14"/>
  <c r="AV441" i="14"/>
  <c r="AL441" i="14"/>
  <c r="AK441" i="14"/>
  <c r="AJ441" i="14"/>
  <c r="AD441" i="14"/>
  <c r="AC441" i="14"/>
  <c r="AM440" i="14"/>
  <c r="AN440" i="14" s="1"/>
  <c r="AB440" i="14"/>
  <c r="Y440" i="14"/>
  <c r="U440" i="14"/>
  <c r="T440" i="14"/>
  <c r="S440" i="14"/>
  <c r="R440" i="14"/>
  <c r="L440" i="14"/>
  <c r="AM439" i="14"/>
  <c r="AN439" i="14" s="1"/>
  <c r="AB439" i="14"/>
  <c r="Y439" i="14"/>
  <c r="U439" i="14"/>
  <c r="T439" i="14"/>
  <c r="S439" i="14"/>
  <c r="R439" i="14"/>
  <c r="L439" i="14"/>
  <c r="M439" i="14" s="1"/>
  <c r="AM438" i="14"/>
  <c r="AB438" i="14"/>
  <c r="Y438" i="14"/>
  <c r="U438" i="14"/>
  <c r="T438" i="14"/>
  <c r="S438" i="14"/>
  <c r="R438" i="14"/>
  <c r="L438" i="14"/>
  <c r="M438" i="14" s="1"/>
  <c r="AM437" i="14"/>
  <c r="AN437" i="14" s="1"/>
  <c r="AB437" i="14"/>
  <c r="Y437" i="14"/>
  <c r="Y441" i="14" s="1"/>
  <c r="U437" i="14"/>
  <c r="T437" i="14"/>
  <c r="S437" i="14"/>
  <c r="R437" i="14"/>
  <c r="R441" i="14" s="1"/>
  <c r="AZ436" i="14"/>
  <c r="AY436" i="14"/>
  <c r="AX436" i="14"/>
  <c r="AW436" i="14"/>
  <c r="AV436" i="14"/>
  <c r="AL436" i="14"/>
  <c r="AK436" i="14"/>
  <c r="AJ436" i="14"/>
  <c r="AD436" i="14"/>
  <c r="AC436" i="14"/>
  <c r="AM435" i="14"/>
  <c r="AN435" i="14" s="1"/>
  <c r="AB435" i="14"/>
  <c r="Y435" i="14"/>
  <c r="U435" i="14"/>
  <c r="T435" i="14"/>
  <c r="S435" i="14"/>
  <c r="R435" i="14"/>
  <c r="L435" i="14"/>
  <c r="AM434" i="14"/>
  <c r="AN434" i="14" s="1"/>
  <c r="AB434" i="14"/>
  <c r="Y434" i="14"/>
  <c r="U434" i="14"/>
  <c r="T434" i="14"/>
  <c r="S434" i="14"/>
  <c r="R434" i="14"/>
  <c r="L434" i="14"/>
  <c r="AM433" i="14"/>
  <c r="AB433" i="14"/>
  <c r="Y433" i="14"/>
  <c r="U433" i="14"/>
  <c r="T433" i="14"/>
  <c r="S433" i="14"/>
  <c r="R433" i="14"/>
  <c r="L433" i="14"/>
  <c r="M433" i="14" s="1"/>
  <c r="AM432" i="14"/>
  <c r="AN432" i="14" s="1"/>
  <c r="AB432" i="14"/>
  <c r="Y432" i="14"/>
  <c r="U432" i="14"/>
  <c r="U436" i="14" s="1"/>
  <c r="T432" i="14"/>
  <c r="S432" i="14"/>
  <c r="S436" i="14" s="1"/>
  <c r="R432" i="14"/>
  <c r="AZ431" i="14"/>
  <c r="AY431" i="14"/>
  <c r="AX431" i="14"/>
  <c r="AW431" i="14"/>
  <c r="AV431" i="14"/>
  <c r="AL431" i="14"/>
  <c r="AK431" i="14"/>
  <c r="AJ431" i="14"/>
  <c r="AD431" i="14"/>
  <c r="AC431" i="14"/>
  <c r="AC421" i="14" s="1"/>
  <c r="AC420" i="14" s="1"/>
  <c r="AM430" i="14"/>
  <c r="AN430" i="14" s="1"/>
  <c r="AB430" i="14"/>
  <c r="Y430" i="14"/>
  <c r="U430" i="14"/>
  <c r="T430" i="14"/>
  <c r="S430" i="14"/>
  <c r="R430" i="14"/>
  <c r="L430" i="14"/>
  <c r="AM429" i="14"/>
  <c r="AN429" i="14" s="1"/>
  <c r="AB429" i="14"/>
  <c r="Y429" i="14"/>
  <c r="U429" i="14"/>
  <c r="T429" i="14"/>
  <c r="S429" i="14"/>
  <c r="R429" i="14"/>
  <c r="L429" i="14"/>
  <c r="M429" i="14" s="1"/>
  <c r="AM428" i="14"/>
  <c r="AB428" i="14"/>
  <c r="Y428" i="14"/>
  <c r="U428" i="14"/>
  <c r="T428" i="14"/>
  <c r="S428" i="14"/>
  <c r="R428" i="14"/>
  <c r="L428" i="14"/>
  <c r="M428" i="14" s="1"/>
  <c r="AM427" i="14"/>
  <c r="AB427" i="14"/>
  <c r="Y427" i="14"/>
  <c r="Y431" i="14" s="1"/>
  <c r="U427" i="14"/>
  <c r="T427" i="14"/>
  <c r="S427" i="14"/>
  <c r="R427" i="14"/>
  <c r="R431" i="14" s="1"/>
  <c r="AZ426" i="14"/>
  <c r="AY426" i="14"/>
  <c r="AX426" i="14"/>
  <c r="AX421" i="14" s="1"/>
  <c r="AX420" i="14" s="1"/>
  <c r="AW426" i="14"/>
  <c r="AV426" i="14"/>
  <c r="AL426" i="14"/>
  <c r="AK426" i="14"/>
  <c r="AJ426" i="14"/>
  <c r="AD426" i="14"/>
  <c r="AC426" i="14"/>
  <c r="AM425" i="14"/>
  <c r="AN425" i="14" s="1"/>
  <c r="AB425" i="14"/>
  <c r="Y425" i="14"/>
  <c r="U425" i="14"/>
  <c r="T425" i="14"/>
  <c r="S425" i="14"/>
  <c r="R425" i="14"/>
  <c r="L425" i="14"/>
  <c r="AM424" i="14"/>
  <c r="AN424" i="14" s="1"/>
  <c r="AB424" i="14"/>
  <c r="Y424" i="14"/>
  <c r="U424" i="14"/>
  <c r="T424" i="14"/>
  <c r="S424" i="14"/>
  <c r="R424" i="14"/>
  <c r="L424" i="14"/>
  <c r="M424" i="14" s="1"/>
  <c r="AM423" i="14"/>
  <c r="AB423" i="14"/>
  <c r="Y423" i="14"/>
  <c r="U423" i="14"/>
  <c r="T423" i="14"/>
  <c r="S423" i="14"/>
  <c r="R423" i="14"/>
  <c r="L423" i="14"/>
  <c r="M423" i="14" s="1"/>
  <c r="AM422" i="14"/>
  <c r="AB422" i="14"/>
  <c r="Y422" i="14"/>
  <c r="U422" i="14"/>
  <c r="U426" i="14" s="1"/>
  <c r="T422" i="14"/>
  <c r="S422" i="14"/>
  <c r="S426" i="14" s="1"/>
  <c r="R422" i="14"/>
  <c r="AZ419" i="14"/>
  <c r="AY419" i="14"/>
  <c r="AX419" i="14"/>
  <c r="AW419" i="14"/>
  <c r="AV419" i="14"/>
  <c r="AL419" i="14"/>
  <c r="AK419" i="14"/>
  <c r="AJ419" i="14"/>
  <c r="AD419" i="14"/>
  <c r="AC419" i="14"/>
  <c r="AM418" i="14"/>
  <c r="AN418" i="14" s="1"/>
  <c r="AB418" i="14"/>
  <c r="Y418" i="14"/>
  <c r="U418" i="14"/>
  <c r="T418" i="14"/>
  <c r="S418" i="14"/>
  <c r="R418" i="14"/>
  <c r="L418" i="14"/>
  <c r="AM417" i="14"/>
  <c r="AN417" i="14" s="1"/>
  <c r="AB417" i="14"/>
  <c r="Y417" i="14"/>
  <c r="U417" i="14"/>
  <c r="T417" i="14"/>
  <c r="S417" i="14"/>
  <c r="R417" i="14"/>
  <c r="L417" i="14"/>
  <c r="M417" i="14" s="1"/>
  <c r="AM416" i="14"/>
  <c r="AB416" i="14"/>
  <c r="Y416" i="14"/>
  <c r="U416" i="14"/>
  <c r="T416" i="14"/>
  <c r="S416" i="14"/>
  <c r="R416" i="14"/>
  <c r="L416" i="14"/>
  <c r="M416" i="14" s="1"/>
  <c r="AM415" i="14"/>
  <c r="AN415" i="14" s="1"/>
  <c r="AB415" i="14"/>
  <c r="Y415" i="14"/>
  <c r="U415" i="14"/>
  <c r="T415" i="14"/>
  <c r="T419" i="14" s="1"/>
  <c r="S415" i="14"/>
  <c r="R415" i="14"/>
  <c r="L415" i="14"/>
  <c r="AZ414" i="14"/>
  <c r="AY414" i="14"/>
  <c r="AX414" i="14"/>
  <c r="AW414" i="14"/>
  <c r="AV414" i="14"/>
  <c r="AL414" i="14"/>
  <c r="AK414" i="14"/>
  <c r="AJ414" i="14"/>
  <c r="AD414" i="14"/>
  <c r="AC414" i="14"/>
  <c r="AM413" i="14"/>
  <c r="AN413" i="14" s="1"/>
  <c r="AB413" i="14"/>
  <c r="Y413" i="14"/>
  <c r="U413" i="14"/>
  <c r="T413" i="14"/>
  <c r="S413" i="14"/>
  <c r="R413" i="14"/>
  <c r="L413" i="14"/>
  <c r="AM412" i="14"/>
  <c r="AB412" i="14"/>
  <c r="Y412" i="14"/>
  <c r="U412" i="14"/>
  <c r="T412" i="14"/>
  <c r="S412" i="14"/>
  <c r="R412" i="14"/>
  <c r="L412" i="14"/>
  <c r="M412" i="14" s="1"/>
  <c r="AM411" i="14"/>
  <c r="AB411" i="14"/>
  <c r="Y411" i="14"/>
  <c r="U411" i="14"/>
  <c r="T411" i="14"/>
  <c r="S411" i="14"/>
  <c r="R411" i="14"/>
  <c r="L411" i="14"/>
  <c r="M411" i="14" s="1"/>
  <c r="AM410" i="14"/>
  <c r="AB410" i="14"/>
  <c r="AB414" i="14" s="1"/>
  <c r="Y410" i="14"/>
  <c r="U410" i="14"/>
  <c r="U414" i="14" s="1"/>
  <c r="T410" i="14"/>
  <c r="S410" i="14"/>
  <c r="S414" i="14" s="1"/>
  <c r="R410" i="14"/>
  <c r="L410" i="14"/>
  <c r="M410" i="14" s="1"/>
  <c r="AZ409" i="14"/>
  <c r="AY409" i="14"/>
  <c r="AX409" i="14"/>
  <c r="AW409" i="14"/>
  <c r="AV409" i="14"/>
  <c r="AL409" i="14"/>
  <c r="AK409" i="14"/>
  <c r="AJ409" i="14"/>
  <c r="AD409" i="14"/>
  <c r="AC409" i="14"/>
  <c r="AM408" i="14"/>
  <c r="AN408" i="14" s="1"/>
  <c r="AB408" i="14"/>
  <c r="Y408" i="14"/>
  <c r="U408" i="14"/>
  <c r="T408" i="14"/>
  <c r="S408" i="14"/>
  <c r="R408" i="14"/>
  <c r="L408" i="14"/>
  <c r="AM407" i="14"/>
  <c r="AN407" i="14" s="1"/>
  <c r="AB407" i="14"/>
  <c r="Y407" i="14"/>
  <c r="U407" i="14"/>
  <c r="T407" i="14"/>
  <c r="S407" i="14"/>
  <c r="R407" i="14"/>
  <c r="L407" i="14"/>
  <c r="M407" i="14" s="1"/>
  <c r="AM406" i="14"/>
  <c r="AB406" i="14"/>
  <c r="Y406" i="14"/>
  <c r="U406" i="14"/>
  <c r="T406" i="14"/>
  <c r="S406" i="14"/>
  <c r="R406" i="14"/>
  <c r="L406" i="14"/>
  <c r="M406" i="14" s="1"/>
  <c r="AM405" i="14"/>
  <c r="AN405" i="14" s="1"/>
  <c r="AB405" i="14"/>
  <c r="Y405" i="14"/>
  <c r="U405" i="14"/>
  <c r="T405" i="14"/>
  <c r="T409" i="14" s="1"/>
  <c r="S405" i="14"/>
  <c r="R405" i="14"/>
  <c r="L405" i="14"/>
  <c r="M405" i="14" s="1"/>
  <c r="AZ404" i="14"/>
  <c r="AY404" i="14"/>
  <c r="AX404" i="14"/>
  <c r="AW404" i="14"/>
  <c r="AV404" i="14"/>
  <c r="AL404" i="14"/>
  <c r="AK404" i="14"/>
  <c r="AJ404" i="14"/>
  <c r="AD404" i="14"/>
  <c r="AC404" i="14"/>
  <c r="AM403" i="14"/>
  <c r="AN403" i="14" s="1"/>
  <c r="AB403" i="14"/>
  <c r="Y403" i="14"/>
  <c r="U403" i="14"/>
  <c r="T403" i="14"/>
  <c r="S403" i="14"/>
  <c r="R403" i="14"/>
  <c r="L403" i="14"/>
  <c r="AM402" i="14"/>
  <c r="AB402" i="14"/>
  <c r="Y402" i="14"/>
  <c r="U402" i="14"/>
  <c r="T402" i="14"/>
  <c r="S402" i="14"/>
  <c r="R402" i="14"/>
  <c r="L402" i="14"/>
  <c r="AM401" i="14"/>
  <c r="AB401" i="14"/>
  <c r="Y401" i="14"/>
  <c r="U401" i="14"/>
  <c r="T401" i="14"/>
  <c r="S401" i="14"/>
  <c r="R401" i="14"/>
  <c r="L401" i="14"/>
  <c r="M401" i="14" s="1"/>
  <c r="AM400" i="14"/>
  <c r="AB400" i="14"/>
  <c r="Y400" i="14"/>
  <c r="U400" i="14"/>
  <c r="U404" i="14" s="1"/>
  <c r="T400" i="14"/>
  <c r="S400" i="14"/>
  <c r="R400" i="14"/>
  <c r="AZ399" i="14"/>
  <c r="AY399" i="14"/>
  <c r="AX399" i="14"/>
  <c r="AW399" i="14"/>
  <c r="AV399" i="14"/>
  <c r="AL399" i="14"/>
  <c r="AK399" i="14"/>
  <c r="AJ399" i="14"/>
  <c r="AD399" i="14"/>
  <c r="AC399" i="14"/>
  <c r="AM398" i="14"/>
  <c r="AN398" i="14" s="1"/>
  <c r="AB398" i="14"/>
  <c r="Y398" i="14"/>
  <c r="U398" i="14"/>
  <c r="T398" i="14"/>
  <c r="S398" i="14"/>
  <c r="R398" i="14"/>
  <c r="L398" i="14"/>
  <c r="AM397" i="14"/>
  <c r="AN397" i="14" s="1"/>
  <c r="AB397" i="14"/>
  <c r="Y397" i="14"/>
  <c r="U397" i="14"/>
  <c r="T397" i="14"/>
  <c r="S397" i="14"/>
  <c r="R397" i="14"/>
  <c r="L397" i="14"/>
  <c r="M397" i="14" s="1"/>
  <c r="AM396" i="14"/>
  <c r="AB396" i="14"/>
  <c r="Y396" i="14"/>
  <c r="U396" i="14"/>
  <c r="T396" i="14"/>
  <c r="S396" i="14"/>
  <c r="R396" i="14"/>
  <c r="L396" i="14"/>
  <c r="M396" i="14" s="1"/>
  <c r="AM395" i="14"/>
  <c r="AN395" i="14" s="1"/>
  <c r="AB395" i="14"/>
  <c r="Y395" i="14"/>
  <c r="U395" i="14"/>
  <c r="T395" i="14"/>
  <c r="T399" i="14" s="1"/>
  <c r="S395" i="14"/>
  <c r="R395" i="14"/>
  <c r="AZ394" i="14"/>
  <c r="AY394" i="14"/>
  <c r="AX394" i="14"/>
  <c r="AW394" i="14"/>
  <c r="AV394" i="14"/>
  <c r="AL394" i="14"/>
  <c r="AK394" i="14"/>
  <c r="AJ394" i="14"/>
  <c r="AD394" i="14"/>
  <c r="AC394" i="14"/>
  <c r="AM393" i="14"/>
  <c r="AN393" i="14" s="1"/>
  <c r="AB393" i="14"/>
  <c r="Y393" i="14"/>
  <c r="U393" i="14"/>
  <c r="T393" i="14"/>
  <c r="S393" i="14"/>
  <c r="R393" i="14"/>
  <c r="L393" i="14"/>
  <c r="AM392" i="14"/>
  <c r="AB392" i="14"/>
  <c r="Y392" i="14"/>
  <c r="U392" i="14"/>
  <c r="T392" i="14"/>
  <c r="S392" i="14"/>
  <c r="R392" i="14"/>
  <c r="L392" i="14"/>
  <c r="M392" i="14" s="1"/>
  <c r="AM391" i="14"/>
  <c r="AB391" i="14"/>
  <c r="Y391" i="14"/>
  <c r="U391" i="14"/>
  <c r="T391" i="14"/>
  <c r="S391" i="14"/>
  <c r="R391" i="14"/>
  <c r="L391" i="14"/>
  <c r="M391" i="14" s="1"/>
  <c r="AM390" i="14"/>
  <c r="AB390" i="14"/>
  <c r="Y390" i="14"/>
  <c r="U390" i="14"/>
  <c r="U394" i="14" s="1"/>
  <c r="T390" i="14"/>
  <c r="S390" i="14"/>
  <c r="S394" i="14" s="1"/>
  <c r="R390" i="14"/>
  <c r="AZ389" i="14"/>
  <c r="AY389" i="14"/>
  <c r="AX389" i="14"/>
  <c r="AW389" i="14"/>
  <c r="AV389" i="14"/>
  <c r="AL389" i="14"/>
  <c r="AK389" i="14"/>
  <c r="AJ389" i="14"/>
  <c r="AD389" i="14"/>
  <c r="AC389" i="14"/>
  <c r="AM388" i="14"/>
  <c r="AN388" i="14" s="1"/>
  <c r="AB388" i="14"/>
  <c r="Y388" i="14"/>
  <c r="U388" i="14"/>
  <c r="T388" i="14"/>
  <c r="S388" i="14"/>
  <c r="R388" i="14"/>
  <c r="L388" i="14"/>
  <c r="AM387" i="14"/>
  <c r="AN387" i="14" s="1"/>
  <c r="AB387" i="14"/>
  <c r="Y387" i="14"/>
  <c r="U387" i="14"/>
  <c r="T387" i="14"/>
  <c r="S387" i="14"/>
  <c r="R387" i="14"/>
  <c r="L387" i="14"/>
  <c r="M387" i="14" s="1"/>
  <c r="AM386" i="14"/>
  <c r="AB386" i="14"/>
  <c r="Y386" i="14"/>
  <c r="U386" i="14"/>
  <c r="T386" i="14"/>
  <c r="S386" i="14"/>
  <c r="R386" i="14"/>
  <c r="L386" i="14"/>
  <c r="M386" i="14" s="1"/>
  <c r="AM385" i="14"/>
  <c r="AN385" i="14" s="1"/>
  <c r="AB385" i="14"/>
  <c r="Y385" i="14"/>
  <c r="U385" i="14"/>
  <c r="T385" i="14"/>
  <c r="T389" i="14" s="1"/>
  <c r="S385" i="14"/>
  <c r="R385" i="14"/>
  <c r="L385" i="14"/>
  <c r="L389" i="14" s="1"/>
  <c r="AZ384" i="14"/>
  <c r="AY384" i="14"/>
  <c r="AX384" i="14"/>
  <c r="AW384" i="14"/>
  <c r="AV384" i="14"/>
  <c r="AL384" i="14"/>
  <c r="AK384" i="14"/>
  <c r="AJ384" i="14"/>
  <c r="AD384" i="14"/>
  <c r="AC384" i="14"/>
  <c r="AM383" i="14"/>
  <c r="AN383" i="14" s="1"/>
  <c r="AB383" i="14"/>
  <c r="Y383" i="14"/>
  <c r="U383" i="14"/>
  <c r="T383" i="14"/>
  <c r="S383" i="14"/>
  <c r="R383" i="14"/>
  <c r="L383" i="14"/>
  <c r="AM382" i="14"/>
  <c r="AB382" i="14"/>
  <c r="Y382" i="14"/>
  <c r="U382" i="14"/>
  <c r="T382" i="14"/>
  <c r="S382" i="14"/>
  <c r="R382" i="14"/>
  <c r="L382" i="14"/>
  <c r="AM381" i="14"/>
  <c r="AB381" i="14"/>
  <c r="Y381" i="14"/>
  <c r="U381" i="14"/>
  <c r="T381" i="14"/>
  <c r="S381" i="14"/>
  <c r="R381" i="14"/>
  <c r="L381" i="14"/>
  <c r="M381" i="14" s="1"/>
  <c r="AM380" i="14"/>
  <c r="AB380" i="14"/>
  <c r="AB384" i="14" s="1"/>
  <c r="Y380" i="14"/>
  <c r="U380" i="14"/>
  <c r="U384" i="14" s="1"/>
  <c r="T380" i="14"/>
  <c r="S380" i="14"/>
  <c r="S384" i="14" s="1"/>
  <c r="R380" i="14"/>
  <c r="L380" i="14"/>
  <c r="M380" i="14" s="1"/>
  <c r="AZ379" i="14"/>
  <c r="AY379" i="14"/>
  <c r="AX379" i="14"/>
  <c r="AW379" i="14"/>
  <c r="AV379" i="14"/>
  <c r="AL379" i="14"/>
  <c r="AK379" i="14"/>
  <c r="AJ379" i="14"/>
  <c r="AD379" i="14"/>
  <c r="AC379" i="14"/>
  <c r="AM378" i="14"/>
  <c r="AN378" i="14" s="1"/>
  <c r="AB378" i="14"/>
  <c r="Y378" i="14"/>
  <c r="U378" i="14"/>
  <c r="T378" i="14"/>
  <c r="S378" i="14"/>
  <c r="R378" i="14"/>
  <c r="L378" i="14"/>
  <c r="AM377" i="14"/>
  <c r="AN377" i="14" s="1"/>
  <c r="AB377" i="14"/>
  <c r="Y377" i="14"/>
  <c r="U377" i="14"/>
  <c r="T377" i="14"/>
  <c r="S377" i="14"/>
  <c r="R377" i="14"/>
  <c r="L377" i="14"/>
  <c r="M377" i="14" s="1"/>
  <c r="AM376" i="14"/>
  <c r="AB376" i="14"/>
  <c r="Y376" i="14"/>
  <c r="U376" i="14"/>
  <c r="T376" i="14"/>
  <c r="S376" i="14"/>
  <c r="R376" i="14"/>
  <c r="L376" i="14"/>
  <c r="M376" i="14" s="1"/>
  <c r="AM375" i="14"/>
  <c r="AN375" i="14" s="1"/>
  <c r="AB375" i="14"/>
  <c r="Y375" i="14"/>
  <c r="Y379" i="14" s="1"/>
  <c r="U375" i="14"/>
  <c r="T375" i="14"/>
  <c r="T379" i="14" s="1"/>
  <c r="S375" i="14"/>
  <c r="R375" i="14"/>
  <c r="R379" i="14" s="1"/>
  <c r="L375" i="14"/>
  <c r="M375" i="14" s="1"/>
  <c r="AZ374" i="14"/>
  <c r="AY374" i="14"/>
  <c r="AX374" i="14"/>
  <c r="AW374" i="14"/>
  <c r="AV374" i="14"/>
  <c r="AL374" i="14"/>
  <c r="AK374" i="14"/>
  <c r="AJ374" i="14"/>
  <c r="AD374" i="14"/>
  <c r="AC374" i="14"/>
  <c r="AM373" i="14"/>
  <c r="AN373" i="14" s="1"/>
  <c r="AB373" i="14"/>
  <c r="Y373" i="14"/>
  <c r="U373" i="14"/>
  <c r="T373" i="14"/>
  <c r="S373" i="14"/>
  <c r="R373" i="14"/>
  <c r="L373" i="14"/>
  <c r="AM372" i="14"/>
  <c r="AB372" i="14"/>
  <c r="Y372" i="14"/>
  <c r="U372" i="14"/>
  <c r="T372" i="14"/>
  <c r="S372" i="14"/>
  <c r="R372" i="14"/>
  <c r="L372" i="14"/>
  <c r="M372" i="14" s="1"/>
  <c r="AM371" i="14"/>
  <c r="AB371" i="14"/>
  <c r="Y371" i="14"/>
  <c r="U371" i="14"/>
  <c r="T371" i="14"/>
  <c r="S371" i="14"/>
  <c r="R371" i="14"/>
  <c r="L371" i="14"/>
  <c r="M371" i="14" s="1"/>
  <c r="AM370" i="14"/>
  <c r="AB370" i="14"/>
  <c r="AB374" i="14" s="1"/>
  <c r="Y370" i="14"/>
  <c r="U370" i="14"/>
  <c r="U374" i="14" s="1"/>
  <c r="T370" i="14"/>
  <c r="S370" i="14"/>
  <c r="S374" i="14" s="1"/>
  <c r="R370" i="14"/>
  <c r="L370" i="14"/>
  <c r="M370" i="14" s="1"/>
  <c r="AZ369" i="14"/>
  <c r="AY369" i="14"/>
  <c r="AX369" i="14"/>
  <c r="AW369" i="14"/>
  <c r="AV369" i="14"/>
  <c r="AL369" i="14"/>
  <c r="AK369" i="14"/>
  <c r="AJ369" i="14"/>
  <c r="AD369" i="14"/>
  <c r="AC369" i="14"/>
  <c r="AM368" i="14"/>
  <c r="AN368" i="14" s="1"/>
  <c r="AB368" i="14"/>
  <c r="Y368" i="14"/>
  <c r="U368" i="14"/>
  <c r="T368" i="14"/>
  <c r="S368" i="14"/>
  <c r="R368" i="14"/>
  <c r="L368" i="14"/>
  <c r="AM367" i="14"/>
  <c r="AN367" i="14" s="1"/>
  <c r="AB367" i="14"/>
  <c r="Y367" i="14"/>
  <c r="U367" i="14"/>
  <c r="T367" i="14"/>
  <c r="S367" i="14"/>
  <c r="R367" i="14"/>
  <c r="L367" i="14"/>
  <c r="M367" i="14" s="1"/>
  <c r="AM366" i="14"/>
  <c r="AB366" i="14"/>
  <c r="Y366" i="14"/>
  <c r="U366" i="14"/>
  <c r="T366" i="14"/>
  <c r="S366" i="14"/>
  <c r="R366" i="14"/>
  <c r="L366" i="14"/>
  <c r="M366" i="14" s="1"/>
  <c r="AM365" i="14"/>
  <c r="AN365" i="14" s="1"/>
  <c r="AB365" i="14"/>
  <c r="Y365" i="14"/>
  <c r="Y369" i="14" s="1"/>
  <c r="U365" i="14"/>
  <c r="T365" i="14"/>
  <c r="T369" i="14" s="1"/>
  <c r="S365" i="14"/>
  <c r="R365" i="14"/>
  <c r="R369" i="14" s="1"/>
  <c r="L365" i="14"/>
  <c r="AZ364" i="14"/>
  <c r="AY364" i="14"/>
  <c r="AX364" i="14"/>
  <c r="AW364" i="14"/>
  <c r="AV364" i="14"/>
  <c r="AZ359" i="14"/>
  <c r="AY359" i="14"/>
  <c r="AX359" i="14"/>
  <c r="AW359" i="14"/>
  <c r="AV359" i="14"/>
  <c r="AZ354" i="14"/>
  <c r="AY354" i="14"/>
  <c r="AX354" i="14"/>
  <c r="AW354" i="14"/>
  <c r="AV354" i="14"/>
  <c r="AZ349" i="14"/>
  <c r="AY349" i="14"/>
  <c r="AX349" i="14"/>
  <c r="AW349" i="14"/>
  <c r="AV349" i="14"/>
  <c r="AL344" i="14"/>
  <c r="AK344" i="14"/>
  <c r="AJ344" i="14"/>
  <c r="AD344" i="14"/>
  <c r="AC344" i="14"/>
  <c r="AZ343" i="14"/>
  <c r="AY343" i="14"/>
  <c r="AX343" i="14"/>
  <c r="AW343" i="14"/>
  <c r="AV343" i="14"/>
  <c r="AL343" i="14"/>
  <c r="AK343" i="14"/>
  <c r="AJ343" i="14"/>
  <c r="AD343" i="14"/>
  <c r="AC343" i="14"/>
  <c r="AM342" i="14"/>
  <c r="AB342" i="14"/>
  <c r="Y342" i="14"/>
  <c r="U342" i="14"/>
  <c r="T342" i="14"/>
  <c r="S342" i="14"/>
  <c r="R342" i="14"/>
  <c r="L342" i="14"/>
  <c r="M342" i="14" s="1"/>
  <c r="AM341" i="14"/>
  <c r="AN341" i="14" s="1"/>
  <c r="AB341" i="14"/>
  <c r="Y341" i="14"/>
  <c r="U341" i="14"/>
  <c r="T341" i="14"/>
  <c r="S341" i="14"/>
  <c r="R341" i="14"/>
  <c r="L341" i="14"/>
  <c r="AM340" i="14"/>
  <c r="AB340" i="14"/>
  <c r="Y340" i="14"/>
  <c r="U340" i="14"/>
  <c r="T340" i="14"/>
  <c r="S340" i="14"/>
  <c r="R340" i="14"/>
  <c r="L340" i="14"/>
  <c r="M340" i="14" s="1"/>
  <c r="AM339" i="14"/>
  <c r="AB339" i="14"/>
  <c r="Y339" i="14"/>
  <c r="U339" i="14"/>
  <c r="T339" i="14"/>
  <c r="T343" i="14" s="1"/>
  <c r="S339" i="14"/>
  <c r="R339" i="14"/>
  <c r="L339" i="14"/>
  <c r="M339" i="14" s="1"/>
  <c r="AZ338" i="14"/>
  <c r="AY338" i="14"/>
  <c r="AX338" i="14"/>
  <c r="AW338" i="14"/>
  <c r="AV338" i="14"/>
  <c r="AL338" i="14"/>
  <c r="AK338" i="14"/>
  <c r="AJ338" i="14"/>
  <c r="AD338" i="14"/>
  <c r="AC338" i="14"/>
  <c r="AM337" i="14"/>
  <c r="AN337" i="14" s="1"/>
  <c r="AB337" i="14"/>
  <c r="Y337" i="14"/>
  <c r="U337" i="14"/>
  <c r="T337" i="14"/>
  <c r="S337" i="14"/>
  <c r="R337" i="14"/>
  <c r="L337" i="14"/>
  <c r="M337" i="14" s="1"/>
  <c r="AM336" i="14"/>
  <c r="AN336" i="14" s="1"/>
  <c r="AB336" i="14"/>
  <c r="Y336" i="14"/>
  <c r="U336" i="14"/>
  <c r="T336" i="14"/>
  <c r="S336" i="14"/>
  <c r="R336" i="14"/>
  <c r="L336" i="14"/>
  <c r="AM335" i="14"/>
  <c r="AN335" i="14" s="1"/>
  <c r="AB335" i="14"/>
  <c r="Y335" i="14"/>
  <c r="U335" i="14"/>
  <c r="T335" i="14"/>
  <c r="S335" i="14"/>
  <c r="R335" i="14"/>
  <c r="L335" i="14"/>
  <c r="AM334" i="14"/>
  <c r="AB334" i="14"/>
  <c r="Y334" i="14"/>
  <c r="U334" i="14"/>
  <c r="U338" i="14" s="1"/>
  <c r="T334" i="14"/>
  <c r="S334" i="14"/>
  <c r="R334" i="14"/>
  <c r="L334" i="14"/>
  <c r="M334" i="14" s="1"/>
  <c r="AZ333" i="14"/>
  <c r="AY333" i="14"/>
  <c r="AX333" i="14"/>
  <c r="AW333" i="14"/>
  <c r="AV333" i="14"/>
  <c r="AL333" i="14"/>
  <c r="AK333" i="14"/>
  <c r="AJ333" i="14"/>
  <c r="AD333" i="14"/>
  <c r="AC333" i="14"/>
  <c r="AM332" i="14"/>
  <c r="AB332" i="14"/>
  <c r="Y332" i="14"/>
  <c r="U332" i="14"/>
  <c r="T332" i="14"/>
  <c r="S332" i="14"/>
  <c r="R332" i="14"/>
  <c r="L332" i="14"/>
  <c r="AM331" i="14"/>
  <c r="AN331" i="14" s="1"/>
  <c r="AB331" i="14"/>
  <c r="Y331" i="14"/>
  <c r="U331" i="14"/>
  <c r="T331" i="14"/>
  <c r="S331" i="14"/>
  <c r="R331" i="14"/>
  <c r="L331" i="14"/>
  <c r="AM330" i="14"/>
  <c r="AB330" i="14"/>
  <c r="Y330" i="14"/>
  <c r="U330" i="14"/>
  <c r="T330" i="14"/>
  <c r="S330" i="14"/>
  <c r="R330" i="14"/>
  <c r="L330" i="14"/>
  <c r="M330" i="14" s="1"/>
  <c r="AM329" i="14"/>
  <c r="AB329" i="14"/>
  <c r="Y329" i="14"/>
  <c r="U329" i="14"/>
  <c r="T329" i="14"/>
  <c r="S329" i="14"/>
  <c r="R329" i="14"/>
  <c r="L329" i="14"/>
  <c r="M329" i="14" s="1"/>
  <c r="AZ328" i="14"/>
  <c r="AY328" i="14"/>
  <c r="AX328" i="14"/>
  <c r="AW328" i="14"/>
  <c r="AV328" i="14"/>
  <c r="AL328" i="14"/>
  <c r="AK328" i="14"/>
  <c r="AJ328" i="14"/>
  <c r="AD328" i="14"/>
  <c r="AC328" i="14"/>
  <c r="AM327" i="14"/>
  <c r="AN327" i="14" s="1"/>
  <c r="AB327" i="14"/>
  <c r="Y327" i="14"/>
  <c r="U327" i="14"/>
  <c r="T327" i="14"/>
  <c r="S327" i="14"/>
  <c r="R327" i="14"/>
  <c r="L327" i="14"/>
  <c r="M327" i="14" s="1"/>
  <c r="AM326" i="14"/>
  <c r="AN326" i="14" s="1"/>
  <c r="AB326" i="14"/>
  <c r="Y326" i="14"/>
  <c r="U326" i="14"/>
  <c r="T326" i="14"/>
  <c r="S326" i="14"/>
  <c r="R326" i="14"/>
  <c r="L326" i="14"/>
  <c r="AM325" i="14"/>
  <c r="AN325" i="14" s="1"/>
  <c r="AB325" i="14"/>
  <c r="Y325" i="14"/>
  <c r="U325" i="14"/>
  <c r="T325" i="14"/>
  <c r="S325" i="14"/>
  <c r="R325" i="14"/>
  <c r="L325" i="14"/>
  <c r="M325" i="14" s="1"/>
  <c r="AM324" i="14"/>
  <c r="AB324" i="14"/>
  <c r="AB328" i="14" s="1"/>
  <c r="Y324" i="14"/>
  <c r="U324" i="14"/>
  <c r="T324" i="14"/>
  <c r="S324" i="14"/>
  <c r="S328" i="14" s="1"/>
  <c r="R324" i="14"/>
  <c r="L324" i="14"/>
  <c r="M324" i="14" s="1"/>
  <c r="AZ323" i="14"/>
  <c r="AY323" i="14"/>
  <c r="AX323" i="14"/>
  <c r="AW323" i="14"/>
  <c r="AV323" i="14"/>
  <c r="AL323" i="14"/>
  <c r="AK323" i="14"/>
  <c r="AJ323" i="14"/>
  <c r="AD323" i="14"/>
  <c r="AC323" i="14"/>
  <c r="AM322" i="14"/>
  <c r="AB322" i="14"/>
  <c r="Y322" i="14"/>
  <c r="U322" i="14"/>
  <c r="T322" i="14"/>
  <c r="S322" i="14"/>
  <c r="R322" i="14"/>
  <c r="L322" i="14"/>
  <c r="M322" i="14" s="1"/>
  <c r="AM321" i="14"/>
  <c r="AN321" i="14" s="1"/>
  <c r="AB321" i="14"/>
  <c r="Y321" i="14"/>
  <c r="U321" i="14"/>
  <c r="T321" i="14"/>
  <c r="S321" i="14"/>
  <c r="R321" i="14"/>
  <c r="L321" i="14"/>
  <c r="AM320" i="14"/>
  <c r="AB320" i="14"/>
  <c r="Y320" i="14"/>
  <c r="U320" i="14"/>
  <c r="T320" i="14"/>
  <c r="S320" i="14"/>
  <c r="R320" i="14"/>
  <c r="L320" i="14"/>
  <c r="M320" i="14" s="1"/>
  <c r="AM319" i="14"/>
  <c r="AB319" i="14"/>
  <c r="Y319" i="14"/>
  <c r="U319" i="14"/>
  <c r="T319" i="14"/>
  <c r="T323" i="14" s="1"/>
  <c r="S319" i="14"/>
  <c r="R319" i="14"/>
  <c r="AZ318" i="14"/>
  <c r="AY318" i="14"/>
  <c r="AX318" i="14"/>
  <c r="AW318" i="14"/>
  <c r="AV318" i="14"/>
  <c r="AL318" i="14"/>
  <c r="AK318" i="14"/>
  <c r="AJ318" i="14"/>
  <c r="AD318" i="14"/>
  <c r="AC318" i="14"/>
  <c r="AM317" i="14"/>
  <c r="AN317" i="14" s="1"/>
  <c r="AB317" i="14"/>
  <c r="Y317" i="14"/>
  <c r="U317" i="14"/>
  <c r="T317" i="14"/>
  <c r="S317" i="14"/>
  <c r="R317" i="14"/>
  <c r="L317" i="14"/>
  <c r="AM316" i="14"/>
  <c r="AN316" i="14" s="1"/>
  <c r="AB316" i="14"/>
  <c r="Y316" i="14"/>
  <c r="U316" i="14"/>
  <c r="T316" i="14"/>
  <c r="S316" i="14"/>
  <c r="R316" i="14"/>
  <c r="L316" i="14"/>
  <c r="AM315" i="14"/>
  <c r="AN315" i="14" s="1"/>
  <c r="AB315" i="14"/>
  <c r="Y315" i="14"/>
  <c r="U315" i="14"/>
  <c r="T315" i="14"/>
  <c r="S315" i="14"/>
  <c r="R315" i="14"/>
  <c r="L315" i="14"/>
  <c r="AM314" i="14"/>
  <c r="AB314" i="14"/>
  <c r="Y314" i="14"/>
  <c r="Y318" i="14" s="1"/>
  <c r="U314" i="14"/>
  <c r="U318" i="14" s="1"/>
  <c r="T314" i="14"/>
  <c r="S314" i="14"/>
  <c r="R314" i="14"/>
  <c r="R318" i="14" s="1"/>
  <c r="L314" i="14"/>
  <c r="M314" i="14" s="1"/>
  <c r="AZ313" i="14"/>
  <c r="AY313" i="14"/>
  <c r="AX313" i="14"/>
  <c r="AW313" i="14"/>
  <c r="AV313" i="14"/>
  <c r="AZ308" i="14"/>
  <c r="AY308" i="14"/>
  <c r="AX308" i="14"/>
  <c r="AW308" i="14"/>
  <c r="AV308" i="14"/>
  <c r="AL308" i="14"/>
  <c r="AK308" i="14"/>
  <c r="AJ308" i="14"/>
  <c r="AD308" i="14"/>
  <c r="AC308" i="14"/>
  <c r="AM307" i="14"/>
  <c r="AB307" i="14"/>
  <c r="Y307" i="14"/>
  <c r="U307" i="14"/>
  <c r="T307" i="14"/>
  <c r="S307" i="14"/>
  <c r="R307" i="14"/>
  <c r="L307" i="14"/>
  <c r="M307" i="14" s="1"/>
  <c r="AM306" i="14"/>
  <c r="AN306" i="14" s="1"/>
  <c r="AB306" i="14"/>
  <c r="Y306" i="14"/>
  <c r="U306" i="14"/>
  <c r="T306" i="14"/>
  <c r="S306" i="14"/>
  <c r="R306" i="14"/>
  <c r="L306" i="14"/>
  <c r="AM305" i="14"/>
  <c r="AB305" i="14"/>
  <c r="Y305" i="14"/>
  <c r="U305" i="14"/>
  <c r="T305" i="14"/>
  <c r="S305" i="14"/>
  <c r="R305" i="14"/>
  <c r="L305" i="14"/>
  <c r="M305" i="14" s="1"/>
  <c r="AM304" i="14"/>
  <c r="AB304" i="14"/>
  <c r="Y304" i="14"/>
  <c r="U304" i="14"/>
  <c r="T304" i="14"/>
  <c r="T308" i="14" s="1"/>
  <c r="S304" i="14"/>
  <c r="R304" i="14"/>
  <c r="L304" i="14"/>
  <c r="M304" i="14" s="1"/>
  <c r="AZ302" i="14"/>
  <c r="AY302" i="14"/>
  <c r="AX302" i="14"/>
  <c r="AW302" i="14"/>
  <c r="AV302" i="14"/>
  <c r="AL302" i="14"/>
  <c r="AK302" i="14"/>
  <c r="AJ302" i="14"/>
  <c r="AD302" i="14"/>
  <c r="AC302" i="14"/>
  <c r="AM301" i="14"/>
  <c r="AB301" i="14"/>
  <c r="Y301" i="14"/>
  <c r="U301" i="14"/>
  <c r="T301" i="14"/>
  <c r="S301" i="14"/>
  <c r="R301" i="14"/>
  <c r="L301" i="14"/>
  <c r="AM300" i="14"/>
  <c r="AN300" i="14" s="1"/>
  <c r="AB300" i="14"/>
  <c r="Y300" i="14"/>
  <c r="U300" i="14"/>
  <c r="T300" i="14"/>
  <c r="S300" i="14"/>
  <c r="R300" i="14"/>
  <c r="L300" i="14"/>
  <c r="AM299" i="14"/>
  <c r="AB299" i="14"/>
  <c r="Y299" i="14"/>
  <c r="U299" i="14"/>
  <c r="T299" i="14"/>
  <c r="S299" i="14"/>
  <c r="R299" i="14"/>
  <c r="L299" i="14"/>
  <c r="M299" i="14" s="1"/>
  <c r="AM298" i="14"/>
  <c r="AB298" i="14"/>
  <c r="AB302" i="14" s="1"/>
  <c r="Y298" i="14"/>
  <c r="U298" i="14"/>
  <c r="U302" i="14" s="1"/>
  <c r="T298" i="14"/>
  <c r="S298" i="14"/>
  <c r="S302" i="14" s="1"/>
  <c r="R298" i="14"/>
  <c r="L298" i="14"/>
  <c r="M298" i="14" s="1"/>
  <c r="AZ297" i="14"/>
  <c r="AY297" i="14"/>
  <c r="AX297" i="14"/>
  <c r="AW297" i="14"/>
  <c r="AV297" i="14"/>
  <c r="AL297" i="14"/>
  <c r="AK297" i="14"/>
  <c r="AJ297" i="14"/>
  <c r="AD297" i="14"/>
  <c r="AC297" i="14"/>
  <c r="AM296" i="14"/>
  <c r="AN296" i="14" s="1"/>
  <c r="AB296" i="14"/>
  <c r="Y296" i="14"/>
  <c r="U296" i="14"/>
  <c r="T296" i="14"/>
  <c r="S296" i="14"/>
  <c r="R296" i="14"/>
  <c r="L296" i="14"/>
  <c r="M296" i="14" s="1"/>
  <c r="AM295" i="14"/>
  <c r="AN295" i="14" s="1"/>
  <c r="AB295" i="14"/>
  <c r="Y295" i="14"/>
  <c r="U295" i="14"/>
  <c r="T295" i="14"/>
  <c r="S295" i="14"/>
  <c r="R295" i="14"/>
  <c r="L295" i="14"/>
  <c r="AM294" i="14"/>
  <c r="AN294" i="14" s="1"/>
  <c r="AB294" i="14"/>
  <c r="Y294" i="14"/>
  <c r="U294" i="14"/>
  <c r="T294" i="14"/>
  <c r="S294" i="14"/>
  <c r="R294" i="14"/>
  <c r="L294" i="14"/>
  <c r="M294" i="14" s="1"/>
  <c r="AM293" i="14"/>
  <c r="AB293" i="14"/>
  <c r="Y293" i="14"/>
  <c r="Y297" i="14" s="1"/>
  <c r="U293" i="14"/>
  <c r="T293" i="14"/>
  <c r="T297" i="14" s="1"/>
  <c r="S293" i="14"/>
  <c r="R293" i="14"/>
  <c r="R297" i="14" s="1"/>
  <c r="L293" i="14"/>
  <c r="M293" i="14" s="1"/>
  <c r="AZ292" i="14"/>
  <c r="AY292" i="14"/>
  <c r="AX292" i="14"/>
  <c r="AW292" i="14"/>
  <c r="AV292" i="14"/>
  <c r="AL292" i="14"/>
  <c r="AK292" i="14"/>
  <c r="AJ292" i="14"/>
  <c r="AD292" i="14"/>
  <c r="AC292" i="14"/>
  <c r="AM291" i="14"/>
  <c r="AB291" i="14"/>
  <c r="Y291" i="14"/>
  <c r="U291" i="14"/>
  <c r="T291" i="14"/>
  <c r="S291" i="14"/>
  <c r="R291" i="14"/>
  <c r="L291" i="14"/>
  <c r="M291" i="14" s="1"/>
  <c r="AM290" i="14"/>
  <c r="AN290" i="14" s="1"/>
  <c r="AB290" i="14"/>
  <c r="Y290" i="14"/>
  <c r="U290" i="14"/>
  <c r="T290" i="14"/>
  <c r="S290" i="14"/>
  <c r="R290" i="14"/>
  <c r="L290" i="14"/>
  <c r="AM289" i="14"/>
  <c r="AB289" i="14"/>
  <c r="Y289" i="14"/>
  <c r="U289" i="14"/>
  <c r="T289" i="14"/>
  <c r="S289" i="14"/>
  <c r="R289" i="14"/>
  <c r="L289" i="14"/>
  <c r="M289" i="14" s="1"/>
  <c r="AM288" i="14"/>
  <c r="AB288" i="14"/>
  <c r="Y288" i="14"/>
  <c r="U288" i="14"/>
  <c r="U292" i="14" s="1"/>
  <c r="T288" i="14"/>
  <c r="S288" i="14"/>
  <c r="R288" i="14"/>
  <c r="AZ287" i="14"/>
  <c r="AY287" i="14"/>
  <c r="AX287" i="14"/>
  <c r="AW287" i="14"/>
  <c r="AV287" i="14"/>
  <c r="AL287" i="14"/>
  <c r="AK287" i="14"/>
  <c r="AJ287" i="14"/>
  <c r="AD287" i="14"/>
  <c r="AC287" i="14"/>
  <c r="AM286" i="14"/>
  <c r="AN286" i="14" s="1"/>
  <c r="AB286" i="14"/>
  <c r="Y286" i="14"/>
  <c r="U286" i="14"/>
  <c r="T286" i="14"/>
  <c r="S286" i="14"/>
  <c r="R286" i="14"/>
  <c r="L286" i="14"/>
  <c r="AM285" i="14"/>
  <c r="AN285" i="14" s="1"/>
  <c r="AB285" i="14"/>
  <c r="Y285" i="14"/>
  <c r="U285" i="14"/>
  <c r="T285" i="14"/>
  <c r="S285" i="14"/>
  <c r="R285" i="14"/>
  <c r="L285" i="14"/>
  <c r="AM284" i="14"/>
  <c r="AN284" i="14" s="1"/>
  <c r="AB284" i="14"/>
  <c r="Y284" i="14"/>
  <c r="U284" i="14"/>
  <c r="T284" i="14"/>
  <c r="S284" i="14"/>
  <c r="R284" i="14"/>
  <c r="L284" i="14"/>
  <c r="M284" i="14" s="1"/>
  <c r="AM283" i="14"/>
  <c r="AB283" i="14"/>
  <c r="Y283" i="14"/>
  <c r="U283" i="14"/>
  <c r="T283" i="14"/>
  <c r="S283" i="14"/>
  <c r="R283" i="14"/>
  <c r="AZ282" i="14"/>
  <c r="AY282" i="14"/>
  <c r="AX282" i="14"/>
  <c r="AW282" i="14"/>
  <c r="AV282" i="14"/>
  <c r="AL282" i="14"/>
  <c r="AK282" i="14"/>
  <c r="AJ282" i="14"/>
  <c r="AD282" i="14"/>
  <c r="AC282" i="14"/>
  <c r="AM281" i="14"/>
  <c r="AB281" i="14"/>
  <c r="Y281" i="14"/>
  <c r="U281" i="14"/>
  <c r="T281" i="14"/>
  <c r="S281" i="14"/>
  <c r="R281" i="14"/>
  <c r="L281" i="14"/>
  <c r="M281" i="14" s="1"/>
  <c r="AM280" i="14"/>
  <c r="AN280" i="14" s="1"/>
  <c r="AB280" i="14"/>
  <c r="Y280" i="14"/>
  <c r="U280" i="14"/>
  <c r="T280" i="14"/>
  <c r="S280" i="14"/>
  <c r="R280" i="14"/>
  <c r="L280" i="14"/>
  <c r="AM279" i="14"/>
  <c r="AB279" i="14"/>
  <c r="Y279" i="14"/>
  <c r="U279" i="14"/>
  <c r="T279" i="14"/>
  <c r="S279" i="14"/>
  <c r="R279" i="14"/>
  <c r="L279" i="14"/>
  <c r="M279" i="14" s="1"/>
  <c r="AM278" i="14"/>
  <c r="AB278" i="14"/>
  <c r="AB282" i="14" s="1"/>
  <c r="Y278" i="14"/>
  <c r="U278" i="14"/>
  <c r="U282" i="14" s="1"/>
  <c r="T278" i="14"/>
  <c r="S278" i="14"/>
  <c r="S282" i="14" s="1"/>
  <c r="R278" i="14"/>
  <c r="L278" i="14"/>
  <c r="M278" i="14" s="1"/>
  <c r="AZ277" i="14"/>
  <c r="AY277" i="14"/>
  <c r="AX277" i="14"/>
  <c r="AW277" i="14"/>
  <c r="AV277" i="14"/>
  <c r="AL277" i="14"/>
  <c r="AK277" i="14"/>
  <c r="AJ277" i="14"/>
  <c r="AD277" i="14"/>
  <c r="AC277" i="14"/>
  <c r="AM276" i="14"/>
  <c r="AN276" i="14" s="1"/>
  <c r="AB276" i="14"/>
  <c r="Y276" i="14"/>
  <c r="U276" i="14"/>
  <c r="T276" i="14"/>
  <c r="S276" i="14"/>
  <c r="R276" i="14"/>
  <c r="L276" i="14"/>
  <c r="M276" i="14" s="1"/>
  <c r="AM275" i="14"/>
  <c r="AN275" i="14" s="1"/>
  <c r="AB275" i="14"/>
  <c r="Y275" i="14"/>
  <c r="U275" i="14"/>
  <c r="T275" i="14"/>
  <c r="S275" i="14"/>
  <c r="R275" i="14"/>
  <c r="L275" i="14"/>
  <c r="AM274" i="14"/>
  <c r="AN274" i="14" s="1"/>
  <c r="AB274" i="14"/>
  <c r="Y274" i="14"/>
  <c r="U274" i="14"/>
  <c r="T274" i="14"/>
  <c r="S274" i="14"/>
  <c r="R274" i="14"/>
  <c r="L274" i="14"/>
  <c r="M274" i="14" s="1"/>
  <c r="AM273" i="14"/>
  <c r="AB273" i="14"/>
  <c r="Y273" i="14"/>
  <c r="U273" i="14"/>
  <c r="T273" i="14"/>
  <c r="S273" i="14"/>
  <c r="R273" i="14"/>
  <c r="L273" i="14"/>
  <c r="AZ272" i="14"/>
  <c r="AY272" i="14"/>
  <c r="AX272" i="14"/>
  <c r="AW272" i="14"/>
  <c r="AV272" i="14"/>
  <c r="AL272" i="14"/>
  <c r="AK272" i="14"/>
  <c r="AJ272" i="14"/>
  <c r="AD272" i="14"/>
  <c r="AC272" i="14"/>
  <c r="AM271" i="14"/>
  <c r="AN271" i="14" s="1"/>
  <c r="AB271" i="14"/>
  <c r="Y271" i="14"/>
  <c r="U271" i="14"/>
  <c r="T271" i="14"/>
  <c r="S271" i="14"/>
  <c r="R271" i="14"/>
  <c r="L271" i="14"/>
  <c r="AM270" i="14"/>
  <c r="AN270" i="14" s="1"/>
  <c r="AB270" i="14"/>
  <c r="Y270" i="14"/>
  <c r="U270" i="14"/>
  <c r="T270" i="14"/>
  <c r="S270" i="14"/>
  <c r="R270" i="14"/>
  <c r="L270" i="14"/>
  <c r="AM269" i="14"/>
  <c r="AN269" i="14" s="1"/>
  <c r="AB269" i="14"/>
  <c r="Y269" i="14"/>
  <c r="U269" i="14"/>
  <c r="T269" i="14"/>
  <c r="S269" i="14"/>
  <c r="R269" i="14"/>
  <c r="L269" i="14"/>
  <c r="M269" i="14" s="1"/>
  <c r="AM268" i="14"/>
  <c r="AB268" i="14"/>
  <c r="AB272" i="14" s="1"/>
  <c r="Y268" i="14"/>
  <c r="U268" i="14"/>
  <c r="T268" i="14"/>
  <c r="S268" i="14"/>
  <c r="S272" i="14" s="1"/>
  <c r="R268" i="14"/>
  <c r="L268" i="14"/>
  <c r="M268" i="14" s="1"/>
  <c r="AZ267" i="14"/>
  <c r="AY267" i="14"/>
  <c r="AX267" i="14"/>
  <c r="AW267" i="14"/>
  <c r="AV267" i="14"/>
  <c r="AL267" i="14"/>
  <c r="AK267" i="14"/>
  <c r="AJ267" i="14"/>
  <c r="AD267" i="14"/>
  <c r="AC267" i="14"/>
  <c r="AM266" i="14"/>
  <c r="AN266" i="14" s="1"/>
  <c r="AB266" i="14"/>
  <c r="Y266" i="14"/>
  <c r="U266" i="14"/>
  <c r="T266" i="14"/>
  <c r="S266" i="14"/>
  <c r="R266" i="14"/>
  <c r="L266" i="14"/>
  <c r="M266" i="14" s="1"/>
  <c r="AM265" i="14"/>
  <c r="AN265" i="14" s="1"/>
  <c r="AB265" i="14"/>
  <c r="Y265" i="14"/>
  <c r="U265" i="14"/>
  <c r="T265" i="14"/>
  <c r="S265" i="14"/>
  <c r="R265" i="14"/>
  <c r="L265" i="14"/>
  <c r="AM264" i="14"/>
  <c r="AB264" i="14"/>
  <c r="Y264" i="14"/>
  <c r="U264" i="14"/>
  <c r="T264" i="14"/>
  <c r="S264" i="14"/>
  <c r="R264" i="14"/>
  <c r="L264" i="14"/>
  <c r="AM263" i="14"/>
  <c r="AB263" i="14"/>
  <c r="AB267" i="14" s="1"/>
  <c r="Y263" i="14"/>
  <c r="U263" i="14"/>
  <c r="U267" i="14" s="1"/>
  <c r="T263" i="14"/>
  <c r="S263" i="14"/>
  <c r="S267" i="14" s="1"/>
  <c r="R263" i="14"/>
  <c r="L263" i="14"/>
  <c r="M263" i="14" s="1"/>
  <c r="AZ262" i="14"/>
  <c r="AY262" i="14"/>
  <c r="AX262" i="14"/>
  <c r="AW262" i="14"/>
  <c r="AV262" i="14"/>
  <c r="AL262" i="14"/>
  <c r="AK262" i="14"/>
  <c r="AJ262" i="14"/>
  <c r="AD262" i="14"/>
  <c r="AC262" i="14"/>
  <c r="AM261" i="14"/>
  <c r="AN261" i="14" s="1"/>
  <c r="AB261" i="14"/>
  <c r="Y261" i="14"/>
  <c r="U261" i="14"/>
  <c r="T261" i="14"/>
  <c r="S261" i="14"/>
  <c r="R261" i="14"/>
  <c r="L261" i="14"/>
  <c r="AM260" i="14"/>
  <c r="AB260" i="14"/>
  <c r="Y260" i="14"/>
  <c r="U260" i="14"/>
  <c r="T260" i="14"/>
  <c r="S260" i="14"/>
  <c r="R260" i="14"/>
  <c r="L260" i="14"/>
  <c r="M260" i="14" s="1"/>
  <c r="AM259" i="14"/>
  <c r="AN259" i="14" s="1"/>
  <c r="AB259" i="14"/>
  <c r="Y259" i="14"/>
  <c r="U259" i="14"/>
  <c r="T259" i="14"/>
  <c r="S259" i="14"/>
  <c r="R259" i="14"/>
  <c r="L259" i="14"/>
  <c r="M259" i="14" s="1"/>
  <c r="AM258" i="14"/>
  <c r="AB258" i="14"/>
  <c r="Y258" i="14"/>
  <c r="U258" i="14"/>
  <c r="T258" i="14"/>
  <c r="S258" i="14"/>
  <c r="R258" i="14"/>
  <c r="L258" i="14"/>
  <c r="AZ257" i="14"/>
  <c r="AY257" i="14"/>
  <c r="AX257" i="14"/>
  <c r="AW257" i="14"/>
  <c r="AV257" i="14"/>
  <c r="AL257" i="14"/>
  <c r="AK257" i="14"/>
  <c r="AJ257" i="14"/>
  <c r="AD257" i="14"/>
  <c r="AC257" i="14"/>
  <c r="AM256" i="14"/>
  <c r="AB256" i="14"/>
  <c r="Y256" i="14"/>
  <c r="U256" i="14"/>
  <c r="T256" i="14"/>
  <c r="S256" i="14"/>
  <c r="R256" i="14"/>
  <c r="L256" i="14"/>
  <c r="M256" i="14" s="1"/>
  <c r="AM255" i="14"/>
  <c r="AB255" i="14"/>
  <c r="Y255" i="14"/>
  <c r="U255" i="14"/>
  <c r="T255" i="14"/>
  <c r="S255" i="14"/>
  <c r="R255" i="14"/>
  <c r="L255" i="14"/>
  <c r="M255" i="14" s="1"/>
  <c r="AM254" i="14"/>
  <c r="AB254" i="14"/>
  <c r="Y254" i="14"/>
  <c r="U254" i="14"/>
  <c r="T254" i="14"/>
  <c r="S254" i="14"/>
  <c r="R254" i="14"/>
  <c r="L254" i="14"/>
  <c r="M254" i="14" s="1"/>
  <c r="AM253" i="14"/>
  <c r="AB253" i="14"/>
  <c r="AB257" i="14" s="1"/>
  <c r="Y253" i="14"/>
  <c r="U253" i="14"/>
  <c r="U257" i="14" s="1"/>
  <c r="T253" i="14"/>
  <c r="S253" i="14"/>
  <c r="S257" i="14" s="1"/>
  <c r="R253" i="14"/>
  <c r="L253" i="14"/>
  <c r="L257" i="14" s="1"/>
  <c r="AZ252" i="14"/>
  <c r="AY252" i="14"/>
  <c r="AX252" i="14"/>
  <c r="AW252" i="14"/>
  <c r="AV252" i="14"/>
  <c r="AL252" i="14"/>
  <c r="AK252" i="14"/>
  <c r="AJ252" i="14"/>
  <c r="AD252" i="14"/>
  <c r="AC252" i="14"/>
  <c r="AM251" i="14"/>
  <c r="AN251" i="14" s="1"/>
  <c r="AB251" i="14"/>
  <c r="Y251" i="14"/>
  <c r="U251" i="14"/>
  <c r="T251" i="14"/>
  <c r="S251" i="14"/>
  <c r="R251" i="14"/>
  <c r="L251" i="14"/>
  <c r="M251" i="14" s="1"/>
  <c r="AM250" i="14"/>
  <c r="AB250" i="14"/>
  <c r="Y250" i="14"/>
  <c r="U250" i="14"/>
  <c r="T250" i="14"/>
  <c r="S250" i="14"/>
  <c r="R250" i="14"/>
  <c r="L250" i="14"/>
  <c r="M250" i="14" s="1"/>
  <c r="AM249" i="14"/>
  <c r="AN249" i="14" s="1"/>
  <c r="AB249" i="14"/>
  <c r="Y249" i="14"/>
  <c r="U249" i="14"/>
  <c r="T249" i="14"/>
  <c r="S249" i="14"/>
  <c r="R249" i="14"/>
  <c r="L249" i="14"/>
  <c r="M249" i="14" s="1"/>
  <c r="AM248" i="14"/>
  <c r="AB248" i="14"/>
  <c r="Y248" i="14"/>
  <c r="U248" i="14"/>
  <c r="T248" i="14"/>
  <c r="S248" i="14"/>
  <c r="R248" i="14"/>
  <c r="L248" i="14"/>
  <c r="AZ247" i="14"/>
  <c r="AY247" i="14"/>
  <c r="AX247" i="14"/>
  <c r="AW247" i="14"/>
  <c r="AV247" i="14"/>
  <c r="AL247" i="14"/>
  <c r="AK247" i="14"/>
  <c r="AJ247" i="14"/>
  <c r="AD247" i="14"/>
  <c r="AC247" i="14"/>
  <c r="AM246" i="14"/>
  <c r="AB246" i="14"/>
  <c r="Y246" i="14"/>
  <c r="U246" i="14"/>
  <c r="T246" i="14"/>
  <c r="S246" i="14"/>
  <c r="R246" i="14"/>
  <c r="L246" i="14"/>
  <c r="M246" i="14" s="1"/>
  <c r="AM245" i="14"/>
  <c r="AB245" i="14"/>
  <c r="Y245" i="14"/>
  <c r="U245" i="14"/>
  <c r="T245" i="14"/>
  <c r="S245" i="14"/>
  <c r="R245" i="14"/>
  <c r="L245" i="14"/>
  <c r="M245" i="14" s="1"/>
  <c r="AM244" i="14"/>
  <c r="AB244" i="14"/>
  <c r="Y244" i="14"/>
  <c r="U244" i="14"/>
  <c r="T244" i="14"/>
  <c r="S244" i="14"/>
  <c r="R244" i="14"/>
  <c r="L244" i="14"/>
  <c r="AM243" i="14"/>
  <c r="AB243" i="14"/>
  <c r="AB247" i="14" s="1"/>
  <c r="Y243" i="14"/>
  <c r="U243" i="14"/>
  <c r="U247" i="14" s="1"/>
  <c r="T243" i="14"/>
  <c r="S243" i="14"/>
  <c r="S247" i="14" s="1"/>
  <c r="R243" i="14"/>
  <c r="R247" i="14" s="1"/>
  <c r="L243" i="14"/>
  <c r="L247" i="14" s="1"/>
  <c r="AZ242" i="14"/>
  <c r="AY242" i="14"/>
  <c r="AX242" i="14"/>
  <c r="AW242" i="14"/>
  <c r="AV242" i="14"/>
  <c r="AZ237" i="14"/>
  <c r="AY237" i="14"/>
  <c r="AX237" i="14"/>
  <c r="AW237" i="14"/>
  <c r="AV237" i="14"/>
  <c r="AL237" i="14"/>
  <c r="AK237" i="14"/>
  <c r="AJ237" i="14"/>
  <c r="AD237" i="14"/>
  <c r="AC237" i="14"/>
  <c r="AM236" i="14"/>
  <c r="AB236" i="14"/>
  <c r="Y236" i="14"/>
  <c r="U236" i="14"/>
  <c r="T236" i="14"/>
  <c r="S236" i="14"/>
  <c r="R236" i="14"/>
  <c r="L236" i="14"/>
  <c r="M236" i="14" s="1"/>
  <c r="AM235" i="14"/>
  <c r="AB235" i="14"/>
  <c r="Y235" i="14"/>
  <c r="U235" i="14"/>
  <c r="T235" i="14"/>
  <c r="S235" i="14"/>
  <c r="R235" i="14"/>
  <c r="L235" i="14"/>
  <c r="M235" i="14" s="1"/>
  <c r="AM234" i="14"/>
  <c r="AB234" i="14"/>
  <c r="Y234" i="14"/>
  <c r="U234" i="14"/>
  <c r="T234" i="14"/>
  <c r="S234" i="14"/>
  <c r="R234" i="14"/>
  <c r="L234" i="14"/>
  <c r="M234" i="14" s="1"/>
  <c r="AM233" i="14"/>
  <c r="AB233" i="14"/>
  <c r="Y233" i="14"/>
  <c r="U233" i="14"/>
  <c r="T233" i="14"/>
  <c r="S233" i="14"/>
  <c r="R233" i="14"/>
  <c r="L233" i="14"/>
  <c r="AZ232" i="14"/>
  <c r="AY232" i="14"/>
  <c r="AX232" i="14"/>
  <c r="AW232" i="14"/>
  <c r="AV232" i="14"/>
  <c r="AL232" i="14"/>
  <c r="AL227" i="14" s="1"/>
  <c r="AK232" i="14"/>
  <c r="AK227" i="14" s="1"/>
  <c r="AJ232" i="14"/>
  <c r="AJ227" i="14" s="1"/>
  <c r="AD232" i="14"/>
  <c r="AD227" i="14" s="1"/>
  <c r="AC232" i="14"/>
  <c r="AC227" i="14" s="1"/>
  <c r="AM231" i="14"/>
  <c r="AN231" i="14" s="1"/>
  <c r="AB231" i="14"/>
  <c r="Y231" i="14"/>
  <c r="U231" i="14"/>
  <c r="T231" i="14"/>
  <c r="S231" i="14"/>
  <c r="R231" i="14"/>
  <c r="L231" i="14"/>
  <c r="M231" i="14" s="1"/>
  <c r="AM230" i="14"/>
  <c r="AB230" i="14"/>
  <c r="Y230" i="14"/>
  <c r="U230" i="14"/>
  <c r="T230" i="14"/>
  <c r="S230" i="14"/>
  <c r="R230" i="14"/>
  <c r="L230" i="14"/>
  <c r="M230" i="14" s="1"/>
  <c r="AM229" i="14"/>
  <c r="AN229" i="14" s="1"/>
  <c r="AB229" i="14"/>
  <c r="Y229" i="14"/>
  <c r="U229" i="14"/>
  <c r="T229" i="14"/>
  <c r="S229" i="14"/>
  <c r="R229" i="14"/>
  <c r="L229" i="14"/>
  <c r="M229" i="14" s="1"/>
  <c r="AM228" i="14"/>
  <c r="AB228" i="14"/>
  <c r="Y228" i="14"/>
  <c r="U228" i="14"/>
  <c r="T228" i="14"/>
  <c r="S228" i="14"/>
  <c r="R228" i="14"/>
  <c r="R232" i="14" s="1"/>
  <c r="L228" i="14"/>
  <c r="AZ226" i="14"/>
  <c r="AY226" i="14"/>
  <c r="AX226" i="14"/>
  <c r="AW226" i="14"/>
  <c r="AV226" i="14"/>
  <c r="AL226" i="14"/>
  <c r="AK226" i="14"/>
  <c r="AJ226" i="14"/>
  <c r="AD226" i="14"/>
  <c r="AC226" i="14"/>
  <c r="AM225" i="14"/>
  <c r="AN225" i="14" s="1"/>
  <c r="AB225" i="14"/>
  <c r="Y225" i="14"/>
  <c r="U225" i="14"/>
  <c r="T225" i="14"/>
  <c r="S225" i="14"/>
  <c r="R225" i="14"/>
  <c r="L225" i="14"/>
  <c r="M225" i="14" s="1"/>
  <c r="AM224" i="14"/>
  <c r="AB224" i="14"/>
  <c r="Y224" i="14"/>
  <c r="U224" i="14"/>
  <c r="T224" i="14"/>
  <c r="S224" i="14"/>
  <c r="R224" i="14"/>
  <c r="L224" i="14"/>
  <c r="M224" i="14" s="1"/>
  <c r="AM223" i="14"/>
  <c r="AN223" i="14" s="1"/>
  <c r="AB223" i="14"/>
  <c r="Y223" i="14"/>
  <c r="U223" i="14"/>
  <c r="T223" i="14"/>
  <c r="S223" i="14"/>
  <c r="R223" i="14"/>
  <c r="L223" i="14"/>
  <c r="M223" i="14" s="1"/>
  <c r="AM222" i="14"/>
  <c r="AB222" i="14"/>
  <c r="Y222" i="14"/>
  <c r="U222" i="14"/>
  <c r="T222" i="14"/>
  <c r="S222" i="14"/>
  <c r="R222" i="14"/>
  <c r="L222" i="14"/>
  <c r="L226" i="14" s="1"/>
  <c r="AZ221" i="14"/>
  <c r="AY221" i="14"/>
  <c r="AX221" i="14"/>
  <c r="AW221" i="14"/>
  <c r="AV221" i="14"/>
  <c r="AL221" i="14"/>
  <c r="AK221" i="14"/>
  <c r="AJ221" i="14"/>
  <c r="AD221" i="14"/>
  <c r="AC221" i="14"/>
  <c r="AM220" i="14"/>
  <c r="AB220" i="14"/>
  <c r="Y220" i="14"/>
  <c r="U220" i="14"/>
  <c r="T220" i="14"/>
  <c r="S220" i="14"/>
  <c r="R220" i="14"/>
  <c r="L220" i="14"/>
  <c r="M220" i="14" s="1"/>
  <c r="AM219" i="14"/>
  <c r="AB219" i="14"/>
  <c r="Y219" i="14"/>
  <c r="U219" i="14"/>
  <c r="T219" i="14"/>
  <c r="S219" i="14"/>
  <c r="R219" i="14"/>
  <c r="L219" i="14"/>
  <c r="M219" i="14" s="1"/>
  <c r="AM218" i="14"/>
  <c r="AB218" i="14"/>
  <c r="Y218" i="14"/>
  <c r="U218" i="14"/>
  <c r="T218" i="14"/>
  <c r="S218" i="14"/>
  <c r="R218" i="14"/>
  <c r="L218" i="14"/>
  <c r="AM217" i="14"/>
  <c r="AB217" i="14"/>
  <c r="AB221" i="14" s="1"/>
  <c r="Y217" i="14"/>
  <c r="U217" i="14"/>
  <c r="U221" i="14" s="1"/>
  <c r="T217" i="14"/>
  <c r="S217" i="14"/>
  <c r="S221" i="14" s="1"/>
  <c r="R217" i="14"/>
  <c r="R221" i="14" s="1"/>
  <c r="L217" i="14"/>
  <c r="L221" i="14" s="1"/>
  <c r="AZ216" i="14"/>
  <c r="AY216" i="14"/>
  <c r="AX216" i="14"/>
  <c r="AW216" i="14"/>
  <c r="AV216" i="14"/>
  <c r="AL216" i="14"/>
  <c r="AK216" i="14"/>
  <c r="AJ216" i="14"/>
  <c r="AD216" i="14"/>
  <c r="AC216" i="14"/>
  <c r="AM215" i="14"/>
  <c r="AN215" i="14" s="1"/>
  <c r="AB215" i="14"/>
  <c r="Y215" i="14"/>
  <c r="U215" i="14"/>
  <c r="T215" i="14"/>
  <c r="S215" i="14"/>
  <c r="R215" i="14"/>
  <c r="L215" i="14"/>
  <c r="M215" i="14" s="1"/>
  <c r="AM214" i="14"/>
  <c r="AB214" i="14"/>
  <c r="Y214" i="14"/>
  <c r="U214" i="14"/>
  <c r="T214" i="14"/>
  <c r="S214" i="14"/>
  <c r="R214" i="14"/>
  <c r="L214" i="14"/>
  <c r="M214" i="14" s="1"/>
  <c r="AM213" i="14"/>
  <c r="AN213" i="14" s="1"/>
  <c r="AB213" i="14"/>
  <c r="Y213" i="14"/>
  <c r="U213" i="14"/>
  <c r="T213" i="14"/>
  <c r="S213" i="14"/>
  <c r="R213" i="14"/>
  <c r="L213" i="14"/>
  <c r="M213" i="14" s="1"/>
  <c r="AM212" i="14"/>
  <c r="AB212" i="14"/>
  <c r="AB216" i="14" s="1"/>
  <c r="Y212" i="14"/>
  <c r="U212" i="14"/>
  <c r="U216" i="14" s="1"/>
  <c r="T212" i="14"/>
  <c r="S212" i="14"/>
  <c r="S216" i="14" s="1"/>
  <c r="R212" i="14"/>
  <c r="L212" i="14"/>
  <c r="L216" i="14" s="1"/>
  <c r="AZ211" i="14"/>
  <c r="AY211" i="14"/>
  <c r="AX211" i="14"/>
  <c r="AW211" i="14"/>
  <c r="AV211" i="14"/>
  <c r="AL211" i="14"/>
  <c r="AK211" i="14"/>
  <c r="AJ211" i="14"/>
  <c r="AD211" i="14"/>
  <c r="AC211" i="14"/>
  <c r="AM210" i="14"/>
  <c r="AB210" i="14"/>
  <c r="Y210" i="14"/>
  <c r="U210" i="14"/>
  <c r="T210" i="14"/>
  <c r="S210" i="14"/>
  <c r="R210" i="14"/>
  <c r="L210" i="14"/>
  <c r="M210" i="14" s="1"/>
  <c r="AM209" i="14"/>
  <c r="AB209" i="14"/>
  <c r="Y209" i="14"/>
  <c r="U209" i="14"/>
  <c r="T209" i="14"/>
  <c r="S209" i="14"/>
  <c r="R209" i="14"/>
  <c r="L209" i="14"/>
  <c r="M209" i="14" s="1"/>
  <c r="AM208" i="14"/>
  <c r="AB208" i="14"/>
  <c r="Y208" i="14"/>
  <c r="U208" i="14"/>
  <c r="T208" i="14"/>
  <c r="S208" i="14"/>
  <c r="R208" i="14"/>
  <c r="L208" i="14"/>
  <c r="M208" i="14" s="1"/>
  <c r="AM207" i="14"/>
  <c r="AB207" i="14"/>
  <c r="Y207" i="14"/>
  <c r="U207" i="14"/>
  <c r="U211" i="14" s="1"/>
  <c r="T207" i="14"/>
  <c r="S207" i="14"/>
  <c r="R207" i="14"/>
  <c r="R211" i="14" s="1"/>
  <c r="L207" i="14"/>
  <c r="L211" i="14" s="1"/>
  <c r="AZ206" i="14"/>
  <c r="AY206" i="14"/>
  <c r="AX206" i="14"/>
  <c r="AW206" i="14"/>
  <c r="AV206" i="14"/>
  <c r="AZ201" i="14"/>
  <c r="AY201" i="14"/>
  <c r="AX201" i="14"/>
  <c r="AW201" i="14"/>
  <c r="AV201" i="14"/>
  <c r="AL201" i="14"/>
  <c r="AK201" i="14"/>
  <c r="AJ201" i="14"/>
  <c r="AD201" i="14"/>
  <c r="AC201" i="14"/>
  <c r="AM200" i="14"/>
  <c r="AN200" i="14" s="1"/>
  <c r="AB200" i="14"/>
  <c r="Y200" i="14"/>
  <c r="U200" i="14"/>
  <c r="T200" i="14"/>
  <c r="S200" i="14"/>
  <c r="R200" i="14"/>
  <c r="L200" i="14"/>
  <c r="M200" i="14" s="1"/>
  <c r="AM199" i="14"/>
  <c r="AB199" i="14"/>
  <c r="Y199" i="14"/>
  <c r="U199" i="14"/>
  <c r="T199" i="14"/>
  <c r="S199" i="14"/>
  <c r="R199" i="14"/>
  <c r="L199" i="14"/>
  <c r="M199" i="14" s="1"/>
  <c r="AM198" i="14"/>
  <c r="AN198" i="14" s="1"/>
  <c r="AB198" i="14"/>
  <c r="Y198" i="14"/>
  <c r="U198" i="14"/>
  <c r="T198" i="14"/>
  <c r="S198" i="14"/>
  <c r="R198" i="14"/>
  <c r="L198" i="14"/>
  <c r="M198" i="14" s="1"/>
  <c r="AM197" i="14"/>
  <c r="AB197" i="14"/>
  <c r="Y197" i="14"/>
  <c r="U197" i="14"/>
  <c r="U201" i="14" s="1"/>
  <c r="T197" i="14"/>
  <c r="S197" i="14"/>
  <c r="R197" i="14"/>
  <c r="L197" i="14"/>
  <c r="L201" i="14" s="1"/>
  <c r="AZ195" i="14"/>
  <c r="AY195" i="14"/>
  <c r="AX195" i="14"/>
  <c r="AW195" i="14"/>
  <c r="AV195" i="14"/>
  <c r="AZ190" i="14"/>
  <c r="AY190" i="14"/>
  <c r="AX190" i="14"/>
  <c r="AW190" i="14"/>
  <c r="AV190" i="14"/>
  <c r="AL190" i="14"/>
  <c r="AK190" i="14"/>
  <c r="AJ190" i="14"/>
  <c r="AD190" i="14"/>
  <c r="AC190" i="14"/>
  <c r="AM189" i="14"/>
  <c r="AB189" i="14"/>
  <c r="Y189" i="14"/>
  <c r="U189" i="14"/>
  <c r="T189" i="14"/>
  <c r="S189" i="14"/>
  <c r="R189" i="14"/>
  <c r="L189" i="14"/>
  <c r="M189" i="14" s="1"/>
  <c r="AM188" i="14"/>
  <c r="AB188" i="14"/>
  <c r="Y188" i="14"/>
  <c r="U188" i="14"/>
  <c r="T188" i="14"/>
  <c r="S188" i="14"/>
  <c r="R188" i="14"/>
  <c r="L188" i="14"/>
  <c r="M188" i="14" s="1"/>
  <c r="AM187" i="14"/>
  <c r="AB187" i="14"/>
  <c r="Y187" i="14"/>
  <c r="U187" i="14"/>
  <c r="T187" i="14"/>
  <c r="S187" i="14"/>
  <c r="R187" i="14"/>
  <c r="L187" i="14"/>
  <c r="M187" i="14" s="1"/>
  <c r="AM186" i="14"/>
  <c r="AB186" i="14"/>
  <c r="Y186" i="14"/>
  <c r="U186" i="14"/>
  <c r="T186" i="14"/>
  <c r="T190" i="14" s="1"/>
  <c r="S186" i="14"/>
  <c r="R186" i="14"/>
  <c r="L186" i="14"/>
  <c r="AZ185" i="14"/>
  <c r="AY185" i="14"/>
  <c r="AX185" i="14"/>
  <c r="AW185" i="14"/>
  <c r="AV185" i="14"/>
  <c r="AL185" i="14"/>
  <c r="AK185" i="14"/>
  <c r="AJ185" i="14"/>
  <c r="AD185" i="14"/>
  <c r="AC185" i="14"/>
  <c r="AM184" i="14"/>
  <c r="AN184" i="14" s="1"/>
  <c r="AB184" i="14"/>
  <c r="Y184" i="14"/>
  <c r="U184" i="14"/>
  <c r="T184" i="14"/>
  <c r="S184" i="14"/>
  <c r="R184" i="14"/>
  <c r="L184" i="14"/>
  <c r="M184" i="14" s="1"/>
  <c r="AM183" i="14"/>
  <c r="AB183" i="14"/>
  <c r="Y183" i="14"/>
  <c r="U183" i="14"/>
  <c r="T183" i="14"/>
  <c r="S183" i="14"/>
  <c r="R183" i="14"/>
  <c r="L183" i="14"/>
  <c r="M183" i="14" s="1"/>
  <c r="AM182" i="14"/>
  <c r="AN182" i="14" s="1"/>
  <c r="AB182" i="14"/>
  <c r="Y182" i="14"/>
  <c r="U182" i="14"/>
  <c r="T182" i="14"/>
  <c r="S182" i="14"/>
  <c r="R182" i="14"/>
  <c r="L182" i="14"/>
  <c r="AM181" i="14"/>
  <c r="AB181" i="14"/>
  <c r="Y181" i="14"/>
  <c r="U181" i="14"/>
  <c r="U185" i="14" s="1"/>
  <c r="T181" i="14"/>
  <c r="S181" i="14"/>
  <c r="R181" i="14"/>
  <c r="L181" i="14"/>
  <c r="L185" i="14" s="1"/>
  <c r="AZ180" i="14"/>
  <c r="AY180" i="14"/>
  <c r="AX180" i="14"/>
  <c r="AW180" i="14"/>
  <c r="AV180" i="14"/>
  <c r="AL180" i="14"/>
  <c r="AK180" i="14"/>
  <c r="AJ180" i="14"/>
  <c r="AD180" i="14"/>
  <c r="AC180" i="14"/>
  <c r="AM179" i="14"/>
  <c r="AB179" i="14"/>
  <c r="Y179" i="14"/>
  <c r="U179" i="14"/>
  <c r="T179" i="14"/>
  <c r="S179" i="14"/>
  <c r="R179" i="14"/>
  <c r="L179" i="14"/>
  <c r="AM178" i="14"/>
  <c r="AB178" i="14"/>
  <c r="Y178" i="14"/>
  <c r="U178" i="14"/>
  <c r="T178" i="14"/>
  <c r="S178" i="14"/>
  <c r="R178" i="14"/>
  <c r="L178" i="14"/>
  <c r="M178" i="14" s="1"/>
  <c r="AM177" i="14"/>
  <c r="AB177" i="14"/>
  <c r="Y177" i="14"/>
  <c r="U177" i="14"/>
  <c r="T177" i="14"/>
  <c r="S177" i="14"/>
  <c r="R177" i="14"/>
  <c r="L177" i="14"/>
  <c r="M177" i="14" s="1"/>
  <c r="AM176" i="14"/>
  <c r="AB176" i="14"/>
  <c r="Y176" i="14"/>
  <c r="U176" i="14"/>
  <c r="T176" i="14"/>
  <c r="T180" i="14" s="1"/>
  <c r="S176" i="14"/>
  <c r="R176" i="14"/>
  <c r="R180" i="14" s="1"/>
  <c r="L176" i="14"/>
  <c r="AZ175" i="14"/>
  <c r="AY175" i="14"/>
  <c r="AX175" i="14"/>
  <c r="AW175" i="14"/>
  <c r="AV175" i="14"/>
  <c r="AL175" i="14"/>
  <c r="AK175" i="14"/>
  <c r="AJ175" i="14"/>
  <c r="AD175" i="14"/>
  <c r="AC175" i="14"/>
  <c r="AM174" i="14"/>
  <c r="AN174" i="14" s="1"/>
  <c r="AB174" i="14"/>
  <c r="Y174" i="14"/>
  <c r="U174" i="14"/>
  <c r="T174" i="14"/>
  <c r="S174" i="14"/>
  <c r="R174" i="14"/>
  <c r="L174" i="14"/>
  <c r="M174" i="14" s="1"/>
  <c r="AM173" i="14"/>
  <c r="AB173" i="14"/>
  <c r="Y173" i="14"/>
  <c r="U173" i="14"/>
  <c r="T173" i="14"/>
  <c r="S173" i="14"/>
  <c r="R173" i="14"/>
  <c r="L173" i="14"/>
  <c r="M173" i="14" s="1"/>
  <c r="AM172" i="14"/>
  <c r="AN172" i="14" s="1"/>
  <c r="AB172" i="14"/>
  <c r="Y172" i="14"/>
  <c r="U172" i="14"/>
  <c r="T172" i="14"/>
  <c r="S172" i="14"/>
  <c r="R172" i="14"/>
  <c r="L172" i="14"/>
  <c r="M172" i="14" s="1"/>
  <c r="AM171" i="14"/>
  <c r="AB171" i="14"/>
  <c r="Y171" i="14"/>
  <c r="U171" i="14"/>
  <c r="U175" i="14" s="1"/>
  <c r="T171" i="14"/>
  <c r="S171" i="14"/>
  <c r="R171" i="14"/>
  <c r="AZ170" i="14"/>
  <c r="AY170" i="14"/>
  <c r="AX170" i="14"/>
  <c r="AW170" i="14"/>
  <c r="AV170" i="14"/>
  <c r="AL170" i="14"/>
  <c r="AK170" i="14"/>
  <c r="AJ170" i="14"/>
  <c r="AD170" i="14"/>
  <c r="AC170" i="14"/>
  <c r="AM169" i="14"/>
  <c r="AB169" i="14"/>
  <c r="Y169" i="14"/>
  <c r="U169" i="14"/>
  <c r="T169" i="14"/>
  <c r="S169" i="14"/>
  <c r="R169" i="14"/>
  <c r="L169" i="14"/>
  <c r="M169" i="14" s="1"/>
  <c r="AM168" i="14"/>
  <c r="AB168" i="14"/>
  <c r="Y168" i="14"/>
  <c r="U168" i="14"/>
  <c r="T168" i="14"/>
  <c r="S168" i="14"/>
  <c r="R168" i="14"/>
  <c r="L168" i="14"/>
  <c r="M168" i="14" s="1"/>
  <c r="AM167" i="14"/>
  <c r="AB167" i="14"/>
  <c r="Y167" i="14"/>
  <c r="U167" i="14"/>
  <c r="T167" i="14"/>
  <c r="S167" i="14"/>
  <c r="R167" i="14"/>
  <c r="L167" i="14"/>
  <c r="M167" i="14" s="1"/>
  <c r="AM166" i="14"/>
  <c r="AB166" i="14"/>
  <c r="Y166" i="14"/>
  <c r="U166" i="14"/>
  <c r="T166" i="14"/>
  <c r="T170" i="14" s="1"/>
  <c r="S166" i="14"/>
  <c r="R166" i="14"/>
  <c r="R170" i="14" s="1"/>
  <c r="AZ165" i="14"/>
  <c r="AY165" i="14"/>
  <c r="AX165" i="14"/>
  <c r="AW165" i="14"/>
  <c r="AV165" i="14"/>
  <c r="AL165" i="14"/>
  <c r="AK165" i="14"/>
  <c r="AJ165" i="14"/>
  <c r="AD165" i="14"/>
  <c r="AC165" i="14"/>
  <c r="AM164" i="14"/>
  <c r="AN164" i="14" s="1"/>
  <c r="AB164" i="14"/>
  <c r="Y164" i="14"/>
  <c r="U164" i="14"/>
  <c r="T164" i="14"/>
  <c r="S164" i="14"/>
  <c r="R164" i="14"/>
  <c r="L164" i="14"/>
  <c r="M164" i="14" s="1"/>
  <c r="AM163" i="14"/>
  <c r="AB163" i="14"/>
  <c r="Y163" i="14"/>
  <c r="U163" i="14"/>
  <c r="T163" i="14"/>
  <c r="S163" i="14"/>
  <c r="R163" i="14"/>
  <c r="L163" i="14"/>
  <c r="M163" i="14" s="1"/>
  <c r="AM162" i="14"/>
  <c r="AN162" i="14" s="1"/>
  <c r="AB162" i="14"/>
  <c r="Y162" i="14"/>
  <c r="U162" i="14"/>
  <c r="T162" i="14"/>
  <c r="S162" i="14"/>
  <c r="R162" i="14"/>
  <c r="L162" i="14"/>
  <c r="AM161" i="14"/>
  <c r="AB161" i="14"/>
  <c r="Y161" i="14"/>
  <c r="U161" i="14"/>
  <c r="U165" i="14" s="1"/>
  <c r="T161" i="14"/>
  <c r="S161" i="14"/>
  <c r="R161" i="14"/>
  <c r="AZ160" i="14"/>
  <c r="AY160" i="14"/>
  <c r="AX160" i="14"/>
  <c r="AW160" i="14"/>
  <c r="AV160" i="14"/>
  <c r="AL160" i="14"/>
  <c r="AK160" i="14"/>
  <c r="AJ160" i="14"/>
  <c r="AD160" i="14"/>
  <c r="AC160" i="14"/>
  <c r="AM159" i="14"/>
  <c r="AB159" i="14"/>
  <c r="Y159" i="14"/>
  <c r="U159" i="14"/>
  <c r="T159" i="14"/>
  <c r="S159" i="14"/>
  <c r="R159" i="14"/>
  <c r="L159" i="14"/>
  <c r="AM158" i="14"/>
  <c r="AB158" i="14"/>
  <c r="Y158" i="14"/>
  <c r="U158" i="14"/>
  <c r="T158" i="14"/>
  <c r="S158" i="14"/>
  <c r="R158" i="14"/>
  <c r="L158" i="14"/>
  <c r="M158" i="14" s="1"/>
  <c r="AM157" i="14"/>
  <c r="AB157" i="14"/>
  <c r="Y157" i="14"/>
  <c r="U157" i="14"/>
  <c r="T157" i="14"/>
  <c r="S157" i="14"/>
  <c r="R157" i="14"/>
  <c r="L157" i="14"/>
  <c r="M157" i="14" s="1"/>
  <c r="AM156" i="14"/>
  <c r="AB156" i="14"/>
  <c r="Y156" i="14"/>
  <c r="U156" i="14"/>
  <c r="T156" i="14"/>
  <c r="T160" i="14" s="1"/>
  <c r="S156" i="14"/>
  <c r="R156" i="14"/>
  <c r="R160" i="14" s="1"/>
  <c r="AZ155" i="14"/>
  <c r="AY155" i="14"/>
  <c r="AX155" i="14"/>
  <c r="AW155" i="14"/>
  <c r="AV155" i="14"/>
  <c r="AL155" i="14"/>
  <c r="AK155" i="14"/>
  <c r="AJ155" i="14"/>
  <c r="AD155" i="14"/>
  <c r="AC155" i="14"/>
  <c r="AM154" i="14"/>
  <c r="AN154" i="14" s="1"/>
  <c r="AB154" i="14"/>
  <c r="Y154" i="14"/>
  <c r="U154" i="14"/>
  <c r="T154" i="14"/>
  <c r="S154" i="14"/>
  <c r="R154" i="14"/>
  <c r="L154" i="14"/>
  <c r="M154" i="14" s="1"/>
  <c r="AM153" i="14"/>
  <c r="AB153" i="14"/>
  <c r="Y153" i="14"/>
  <c r="U153" i="14"/>
  <c r="T153" i="14"/>
  <c r="S153" i="14"/>
  <c r="R153" i="14"/>
  <c r="L153" i="14"/>
  <c r="M153" i="14" s="1"/>
  <c r="AM152" i="14"/>
  <c r="AN152" i="14" s="1"/>
  <c r="AB152" i="14"/>
  <c r="Y152" i="14"/>
  <c r="U152" i="14"/>
  <c r="T152" i="14"/>
  <c r="S152" i="14"/>
  <c r="R152" i="14"/>
  <c r="L152" i="14"/>
  <c r="M152" i="14" s="1"/>
  <c r="AM151" i="14"/>
  <c r="AB151" i="14"/>
  <c r="Y151" i="14"/>
  <c r="U151" i="14"/>
  <c r="U155" i="14" s="1"/>
  <c r="T151" i="14"/>
  <c r="S151" i="14"/>
  <c r="R151" i="14"/>
  <c r="AZ150" i="14"/>
  <c r="AY150" i="14"/>
  <c r="AX150" i="14"/>
  <c r="AW150" i="14"/>
  <c r="AV150" i="14"/>
  <c r="AL150" i="14"/>
  <c r="AK150" i="14"/>
  <c r="AJ150" i="14"/>
  <c r="AD150" i="14"/>
  <c r="AC150" i="14"/>
  <c r="AM149" i="14"/>
  <c r="AB149" i="14"/>
  <c r="Y149" i="14"/>
  <c r="U149" i="14"/>
  <c r="T149" i="14"/>
  <c r="S149" i="14"/>
  <c r="R149" i="14"/>
  <c r="L149" i="14"/>
  <c r="M149" i="14" s="1"/>
  <c r="AM148" i="14"/>
  <c r="AB148" i="14"/>
  <c r="Y148" i="14"/>
  <c r="U148" i="14"/>
  <c r="T148" i="14"/>
  <c r="S148" i="14"/>
  <c r="R148" i="14"/>
  <c r="L148" i="14"/>
  <c r="M148" i="14" s="1"/>
  <c r="AM147" i="14"/>
  <c r="AB147" i="14"/>
  <c r="Y147" i="14"/>
  <c r="U147" i="14"/>
  <c r="T147" i="14"/>
  <c r="S147" i="14"/>
  <c r="R147" i="14"/>
  <c r="L147" i="14"/>
  <c r="M147" i="14" s="1"/>
  <c r="AM146" i="14"/>
  <c r="AB146" i="14"/>
  <c r="Y146" i="14"/>
  <c r="U146" i="14"/>
  <c r="T146" i="14"/>
  <c r="S146" i="14"/>
  <c r="R146" i="14"/>
  <c r="R150" i="14" s="1"/>
  <c r="AZ145" i="14"/>
  <c r="AY145" i="14"/>
  <c r="AX145" i="14"/>
  <c r="AW145" i="14"/>
  <c r="AV145" i="14"/>
  <c r="AL145" i="14"/>
  <c r="AK145" i="14"/>
  <c r="AJ145" i="14"/>
  <c r="AD145" i="14"/>
  <c r="AC145" i="14"/>
  <c r="AM144" i="14"/>
  <c r="AN144" i="14" s="1"/>
  <c r="AB144" i="14"/>
  <c r="Y144" i="14"/>
  <c r="U144" i="14"/>
  <c r="T144" i="14"/>
  <c r="S144" i="14"/>
  <c r="R144" i="14"/>
  <c r="L144" i="14"/>
  <c r="M144" i="14" s="1"/>
  <c r="AM143" i="14"/>
  <c r="AB143" i="14"/>
  <c r="Y143" i="14"/>
  <c r="U143" i="14"/>
  <c r="T143" i="14"/>
  <c r="S143" i="14"/>
  <c r="R143" i="14"/>
  <c r="L143" i="14"/>
  <c r="M143" i="14" s="1"/>
  <c r="AM142" i="14"/>
  <c r="AN142" i="14" s="1"/>
  <c r="AB142" i="14"/>
  <c r="Y142" i="14"/>
  <c r="U142" i="14"/>
  <c r="T142" i="14"/>
  <c r="S142" i="14"/>
  <c r="R142" i="14"/>
  <c r="L142" i="14"/>
  <c r="AM141" i="14"/>
  <c r="AB141" i="14"/>
  <c r="Y141" i="14"/>
  <c r="U141" i="14"/>
  <c r="U145" i="14" s="1"/>
  <c r="T141" i="14"/>
  <c r="S141" i="14"/>
  <c r="R141" i="14"/>
  <c r="AZ140" i="14"/>
  <c r="AY140" i="14"/>
  <c r="AX140" i="14"/>
  <c r="AW140" i="14"/>
  <c r="AV140" i="14"/>
  <c r="AL140" i="14"/>
  <c r="AK140" i="14"/>
  <c r="AJ140" i="14"/>
  <c r="AD140" i="14"/>
  <c r="AC140" i="14"/>
  <c r="AM139" i="14"/>
  <c r="AB139" i="14"/>
  <c r="Y139" i="14"/>
  <c r="U139" i="14"/>
  <c r="T139" i="14"/>
  <c r="S139" i="14"/>
  <c r="R139" i="14"/>
  <c r="L139" i="14"/>
  <c r="AM138" i="14"/>
  <c r="AB138" i="14"/>
  <c r="Y138" i="14"/>
  <c r="U138" i="14"/>
  <c r="T138" i="14"/>
  <c r="S138" i="14"/>
  <c r="R138" i="14"/>
  <c r="L138" i="14"/>
  <c r="M138" i="14" s="1"/>
  <c r="AM137" i="14"/>
  <c r="AB137" i="14"/>
  <c r="Y137" i="14"/>
  <c r="U137" i="14"/>
  <c r="T137" i="14"/>
  <c r="S137" i="14"/>
  <c r="R137" i="14"/>
  <c r="L137" i="14"/>
  <c r="M137" i="14" s="1"/>
  <c r="AM136" i="14"/>
  <c r="AB136" i="14"/>
  <c r="Y136" i="14"/>
  <c r="U136" i="14"/>
  <c r="T136" i="14"/>
  <c r="T140" i="14" s="1"/>
  <c r="S136" i="14"/>
  <c r="R136" i="14"/>
  <c r="R140" i="14" s="1"/>
  <c r="AZ135" i="14"/>
  <c r="AY135" i="14"/>
  <c r="AX135" i="14"/>
  <c r="AW135" i="14"/>
  <c r="AV135" i="14"/>
  <c r="AL135" i="14"/>
  <c r="AK135" i="14"/>
  <c r="AJ135" i="14"/>
  <c r="AD135" i="14"/>
  <c r="AC135" i="14"/>
  <c r="AM134" i="14"/>
  <c r="AB134" i="14"/>
  <c r="Y134" i="14"/>
  <c r="U134" i="14"/>
  <c r="T134" i="14"/>
  <c r="S134" i="14"/>
  <c r="R134" i="14"/>
  <c r="L134" i="14"/>
  <c r="M134" i="14" s="1"/>
  <c r="AM133" i="14"/>
  <c r="AB133" i="14"/>
  <c r="Y133" i="14"/>
  <c r="U133" i="14"/>
  <c r="T133" i="14"/>
  <c r="S133" i="14"/>
  <c r="R133" i="14"/>
  <c r="L133" i="14"/>
  <c r="M133" i="14" s="1"/>
  <c r="AM132" i="14"/>
  <c r="AN132" i="14" s="1"/>
  <c r="AB132" i="14"/>
  <c r="Y132" i="14"/>
  <c r="U132" i="14"/>
  <c r="T132" i="14"/>
  <c r="S132" i="14"/>
  <c r="R132" i="14"/>
  <c r="L132" i="14"/>
  <c r="M132" i="14" s="1"/>
  <c r="AM131" i="14"/>
  <c r="AB131" i="14"/>
  <c r="Y131" i="14"/>
  <c r="U131" i="14"/>
  <c r="U135" i="14" s="1"/>
  <c r="T131" i="14"/>
  <c r="S131" i="14"/>
  <c r="R131" i="14"/>
  <c r="AZ130" i="14"/>
  <c r="AY130" i="14"/>
  <c r="AX130" i="14"/>
  <c r="AW130" i="14"/>
  <c r="AV130" i="14"/>
  <c r="AV125" i="14" s="1"/>
  <c r="AV124" i="14" s="1"/>
  <c r="AL130" i="14"/>
  <c r="AK130" i="14"/>
  <c r="AJ130" i="14"/>
  <c r="AD130" i="14"/>
  <c r="AC130" i="14"/>
  <c r="AM129" i="14"/>
  <c r="AB129" i="14"/>
  <c r="Y129" i="14"/>
  <c r="U129" i="14"/>
  <c r="T129" i="14"/>
  <c r="S129" i="14"/>
  <c r="R129" i="14"/>
  <c r="L129" i="14"/>
  <c r="M129" i="14" s="1"/>
  <c r="AM128" i="14"/>
  <c r="AB128" i="14"/>
  <c r="Y128" i="14"/>
  <c r="U128" i="14"/>
  <c r="T128" i="14"/>
  <c r="S128" i="14"/>
  <c r="R128" i="14"/>
  <c r="L128" i="14"/>
  <c r="M128" i="14" s="1"/>
  <c r="AM127" i="14"/>
  <c r="AB127" i="14"/>
  <c r="Y127" i="14"/>
  <c r="U127" i="14"/>
  <c r="T127" i="14"/>
  <c r="S127" i="14"/>
  <c r="R127" i="14"/>
  <c r="L127" i="14"/>
  <c r="M127" i="14" s="1"/>
  <c r="AM126" i="14"/>
  <c r="AB126" i="14"/>
  <c r="Y126" i="14"/>
  <c r="U126" i="14"/>
  <c r="T126" i="14"/>
  <c r="S126" i="14"/>
  <c r="R126" i="14"/>
  <c r="R130" i="14" s="1"/>
  <c r="AZ123" i="14"/>
  <c r="AY123" i="14"/>
  <c r="AX123" i="14"/>
  <c r="AW123" i="14"/>
  <c r="AV123" i="14"/>
  <c r="AL123" i="14"/>
  <c r="AK123" i="14"/>
  <c r="AJ123" i="14"/>
  <c r="AD123" i="14"/>
  <c r="AC123" i="14"/>
  <c r="AM122" i="14"/>
  <c r="AB122" i="14"/>
  <c r="Y122" i="14"/>
  <c r="U122" i="14"/>
  <c r="T122" i="14"/>
  <c r="S122" i="14"/>
  <c r="R122" i="14"/>
  <c r="L122" i="14"/>
  <c r="M122" i="14" s="1"/>
  <c r="AM121" i="14"/>
  <c r="AB121" i="14"/>
  <c r="Y121" i="14"/>
  <c r="U121" i="14"/>
  <c r="T121" i="14"/>
  <c r="S121" i="14"/>
  <c r="R121" i="14"/>
  <c r="L121" i="14"/>
  <c r="M121" i="14" s="1"/>
  <c r="AM120" i="14"/>
  <c r="AN120" i="14" s="1"/>
  <c r="AB120" i="14"/>
  <c r="Y120" i="14"/>
  <c r="U120" i="14"/>
  <c r="T120" i="14"/>
  <c r="S120" i="14"/>
  <c r="R120" i="14"/>
  <c r="L120" i="14"/>
  <c r="M120" i="14" s="1"/>
  <c r="AM119" i="14"/>
  <c r="AB119" i="14"/>
  <c r="AB123" i="14" s="1"/>
  <c r="Y119" i="14"/>
  <c r="U119" i="14"/>
  <c r="T119" i="14"/>
  <c r="S119" i="14"/>
  <c r="S123" i="14" s="1"/>
  <c r="R119" i="14"/>
  <c r="L119" i="14"/>
  <c r="AZ118" i="14"/>
  <c r="AY118" i="14"/>
  <c r="AX118" i="14"/>
  <c r="AW118" i="14"/>
  <c r="AV118" i="14"/>
  <c r="AL118" i="14"/>
  <c r="AK118" i="14"/>
  <c r="AJ118" i="14"/>
  <c r="AD118" i="14"/>
  <c r="AC118" i="14"/>
  <c r="AM117" i="14"/>
  <c r="AB117" i="14"/>
  <c r="Y117" i="14"/>
  <c r="U117" i="14"/>
  <c r="T117" i="14"/>
  <c r="S117" i="14"/>
  <c r="R117" i="14"/>
  <c r="L117" i="14"/>
  <c r="M117" i="14" s="1"/>
  <c r="AM116" i="14"/>
  <c r="AN116" i="14" s="1"/>
  <c r="AB116" i="14"/>
  <c r="Y116" i="14"/>
  <c r="U116" i="14"/>
  <c r="T116" i="14"/>
  <c r="S116" i="14"/>
  <c r="R116" i="14"/>
  <c r="L116" i="14"/>
  <c r="M116" i="14" s="1"/>
  <c r="AM115" i="14"/>
  <c r="AN115" i="14" s="1"/>
  <c r="AB115" i="14"/>
  <c r="Y115" i="14"/>
  <c r="U115" i="14"/>
  <c r="T115" i="14"/>
  <c r="S115" i="14"/>
  <c r="R115" i="14"/>
  <c r="L115" i="14"/>
  <c r="M115" i="14" s="1"/>
  <c r="AM114" i="14"/>
  <c r="AB114" i="14"/>
  <c r="Y114" i="14"/>
  <c r="U114" i="14"/>
  <c r="T114" i="14"/>
  <c r="S114" i="14"/>
  <c r="R114" i="14"/>
  <c r="L114" i="14"/>
  <c r="M114" i="14" s="1"/>
  <c r="AZ113" i="14"/>
  <c r="AY113" i="14"/>
  <c r="AX113" i="14"/>
  <c r="AW113" i="14"/>
  <c r="AV113" i="14"/>
  <c r="AL113" i="14"/>
  <c r="AK113" i="14"/>
  <c r="AJ113" i="14"/>
  <c r="AD113" i="14"/>
  <c r="AC113" i="14"/>
  <c r="AM112" i="14"/>
  <c r="AN112" i="14" s="1"/>
  <c r="AB112" i="14"/>
  <c r="Y112" i="14"/>
  <c r="U112" i="14"/>
  <c r="T112" i="14"/>
  <c r="S112" i="14"/>
  <c r="R112" i="14"/>
  <c r="L112" i="14"/>
  <c r="M112" i="14" s="1"/>
  <c r="AM111" i="14"/>
  <c r="AN111" i="14" s="1"/>
  <c r="AB111" i="14"/>
  <c r="Y111" i="14"/>
  <c r="U111" i="14"/>
  <c r="T111" i="14"/>
  <c r="S111" i="14"/>
  <c r="R111" i="14"/>
  <c r="L111" i="14"/>
  <c r="M111" i="14" s="1"/>
  <c r="AM110" i="14"/>
  <c r="AN110" i="14" s="1"/>
  <c r="AB110" i="14"/>
  <c r="Y110" i="14"/>
  <c r="U110" i="14"/>
  <c r="T110" i="14"/>
  <c r="S110" i="14"/>
  <c r="R110" i="14"/>
  <c r="L110" i="14"/>
  <c r="AM109" i="14"/>
  <c r="AB109" i="14"/>
  <c r="Y109" i="14"/>
  <c r="Y113" i="14" s="1"/>
  <c r="U109" i="14"/>
  <c r="U113" i="14" s="1"/>
  <c r="T109" i="14"/>
  <c r="T113" i="14" s="1"/>
  <c r="S109" i="14"/>
  <c r="R109" i="14"/>
  <c r="R113" i="14" s="1"/>
  <c r="L109" i="14"/>
  <c r="M109" i="14" s="1"/>
  <c r="AZ108" i="14"/>
  <c r="AY108" i="14"/>
  <c r="AX108" i="14"/>
  <c r="AW108" i="14"/>
  <c r="AV108" i="14"/>
  <c r="AU108" i="14"/>
  <c r="AL108" i="14"/>
  <c r="AK108" i="14"/>
  <c r="AJ108" i="14"/>
  <c r="AD108" i="14"/>
  <c r="AC108" i="14"/>
  <c r="AM103" i="14"/>
  <c r="AN103" i="14" s="1"/>
  <c r="AB103" i="14"/>
  <c r="Y103" i="14"/>
  <c r="U103" i="14"/>
  <c r="T103" i="14"/>
  <c r="S103" i="14"/>
  <c r="R103" i="14"/>
  <c r="L103" i="14"/>
  <c r="M103" i="14" s="1"/>
  <c r="AM102" i="14"/>
  <c r="AN102" i="14" s="1"/>
  <c r="AB102" i="14"/>
  <c r="Y102" i="14"/>
  <c r="U102" i="14"/>
  <c r="T102" i="14"/>
  <c r="S102" i="14"/>
  <c r="R102" i="14"/>
  <c r="L102" i="14"/>
  <c r="M102" i="14" s="1"/>
  <c r="AM101" i="14"/>
  <c r="AN101" i="14" s="1"/>
  <c r="AB101" i="14"/>
  <c r="Y101" i="14"/>
  <c r="U101" i="14"/>
  <c r="T101" i="14"/>
  <c r="S101" i="14"/>
  <c r="R101" i="14"/>
  <c r="L101" i="14"/>
  <c r="AM100" i="14"/>
  <c r="AB100" i="14"/>
  <c r="Y100" i="14"/>
  <c r="Y108" i="14" s="1"/>
  <c r="U100" i="14"/>
  <c r="U108" i="14" s="1"/>
  <c r="T100" i="14"/>
  <c r="S100" i="14"/>
  <c r="R100" i="14"/>
  <c r="R108" i="14" s="1"/>
  <c r="L100" i="14"/>
  <c r="M100" i="14" s="1"/>
  <c r="AZ99" i="14"/>
  <c r="AY99" i="14"/>
  <c r="AX99" i="14"/>
  <c r="AW99" i="14"/>
  <c r="AW94" i="14" s="1"/>
  <c r="AV99" i="14"/>
  <c r="AR97" i="14"/>
  <c r="AZ93" i="14"/>
  <c r="AY93" i="14"/>
  <c r="AX93" i="14"/>
  <c r="AW93" i="14"/>
  <c r="AV93" i="14"/>
  <c r="AL93" i="14"/>
  <c r="AK93" i="14"/>
  <c r="AJ93" i="14"/>
  <c r="AD93" i="14"/>
  <c r="AC93" i="14"/>
  <c r="AM92" i="14"/>
  <c r="AB92" i="14"/>
  <c r="Y92" i="14"/>
  <c r="U92" i="14"/>
  <c r="T92" i="14"/>
  <c r="S92" i="14"/>
  <c r="R92" i="14"/>
  <c r="L92" i="14"/>
  <c r="M92" i="14" s="1"/>
  <c r="AM91" i="14"/>
  <c r="AN91" i="14" s="1"/>
  <c r="AB91" i="14"/>
  <c r="Y91" i="14"/>
  <c r="U91" i="14"/>
  <c r="T91" i="14"/>
  <c r="S91" i="14"/>
  <c r="R91" i="14"/>
  <c r="L91" i="14"/>
  <c r="M91" i="14" s="1"/>
  <c r="AM90" i="14"/>
  <c r="AN90" i="14" s="1"/>
  <c r="AB90" i="14"/>
  <c r="Y90" i="14"/>
  <c r="U90" i="14"/>
  <c r="T90" i="14"/>
  <c r="S90" i="14"/>
  <c r="R90" i="14"/>
  <c r="L90" i="14"/>
  <c r="AM89" i="14"/>
  <c r="AB89" i="14"/>
  <c r="Y89" i="14"/>
  <c r="U89" i="14"/>
  <c r="U93" i="14" s="1"/>
  <c r="T89" i="14"/>
  <c r="T93" i="14" s="1"/>
  <c r="S89" i="14"/>
  <c r="R89" i="14"/>
  <c r="L89" i="14"/>
  <c r="M89" i="14" s="1"/>
  <c r="AZ88" i="14"/>
  <c r="AY88" i="14"/>
  <c r="AX88" i="14"/>
  <c r="AW88" i="14"/>
  <c r="AV88" i="14"/>
  <c r="AL88" i="14"/>
  <c r="AK88" i="14"/>
  <c r="AJ88" i="14"/>
  <c r="AD88" i="14"/>
  <c r="AC88" i="14"/>
  <c r="AM87" i="14"/>
  <c r="AN87" i="14" s="1"/>
  <c r="AB87" i="14"/>
  <c r="Y87" i="14"/>
  <c r="U87" i="14"/>
  <c r="T87" i="14"/>
  <c r="S87" i="14"/>
  <c r="R87" i="14"/>
  <c r="L87" i="14"/>
  <c r="M87" i="14" s="1"/>
  <c r="AM86" i="14"/>
  <c r="AN86" i="14" s="1"/>
  <c r="AB86" i="14"/>
  <c r="Y86" i="14"/>
  <c r="U86" i="14"/>
  <c r="T86" i="14"/>
  <c r="S86" i="14"/>
  <c r="R86" i="14"/>
  <c r="L86" i="14"/>
  <c r="M86" i="14" s="1"/>
  <c r="AM85" i="14"/>
  <c r="AN85" i="14" s="1"/>
  <c r="AB85" i="14"/>
  <c r="Y85" i="14"/>
  <c r="U85" i="14"/>
  <c r="T85" i="14"/>
  <c r="S85" i="14"/>
  <c r="R85" i="14"/>
  <c r="L85" i="14"/>
  <c r="AM84" i="14"/>
  <c r="AB84" i="14"/>
  <c r="Y84" i="14"/>
  <c r="U84" i="14"/>
  <c r="U88" i="14" s="1"/>
  <c r="T84" i="14"/>
  <c r="T88" i="14" s="1"/>
  <c r="S84" i="14"/>
  <c r="R84" i="14"/>
  <c r="L84" i="14"/>
  <c r="M84" i="14" s="1"/>
  <c r="AZ83" i="14"/>
  <c r="AY83" i="14"/>
  <c r="AX83" i="14"/>
  <c r="AW83" i="14"/>
  <c r="AV83" i="14"/>
  <c r="AL83" i="14"/>
  <c r="AK83" i="14"/>
  <c r="AJ83" i="14"/>
  <c r="AD83" i="14"/>
  <c r="AC83" i="14"/>
  <c r="AM82" i="14"/>
  <c r="AN82" i="14" s="1"/>
  <c r="AB82" i="14"/>
  <c r="Y82" i="14"/>
  <c r="U82" i="14"/>
  <c r="T82" i="14"/>
  <c r="S82" i="14"/>
  <c r="R82" i="14"/>
  <c r="L82" i="14"/>
  <c r="M82" i="14" s="1"/>
  <c r="AM81" i="14"/>
  <c r="AN81" i="14" s="1"/>
  <c r="AB81" i="14"/>
  <c r="Y81" i="14"/>
  <c r="U81" i="14"/>
  <c r="T81" i="14"/>
  <c r="S81" i="14"/>
  <c r="R81" i="14"/>
  <c r="L81" i="14"/>
  <c r="M81" i="14" s="1"/>
  <c r="AM80" i="14"/>
  <c r="AN80" i="14" s="1"/>
  <c r="AB80" i="14"/>
  <c r="Y80" i="14"/>
  <c r="U80" i="14"/>
  <c r="T80" i="14"/>
  <c r="S80" i="14"/>
  <c r="R80" i="14"/>
  <c r="L80" i="14"/>
  <c r="AM79" i="14"/>
  <c r="AB79" i="14"/>
  <c r="Y79" i="14"/>
  <c r="U79" i="14"/>
  <c r="U83" i="14" s="1"/>
  <c r="T79" i="14"/>
  <c r="T83" i="14" s="1"/>
  <c r="S79" i="14"/>
  <c r="R79" i="14"/>
  <c r="AZ78" i="14"/>
  <c r="AY78" i="14"/>
  <c r="AX78" i="14"/>
  <c r="AW78" i="14"/>
  <c r="AV78" i="14"/>
  <c r="AU78" i="14"/>
  <c r="AL78" i="14"/>
  <c r="AK78" i="14"/>
  <c r="AJ78" i="14"/>
  <c r="AD78" i="14"/>
  <c r="AC78" i="14"/>
  <c r="AM77" i="14"/>
  <c r="AN77" i="14" s="1"/>
  <c r="AB77" i="14"/>
  <c r="Y77" i="14"/>
  <c r="U77" i="14"/>
  <c r="T77" i="14"/>
  <c r="S77" i="14"/>
  <c r="R77" i="14"/>
  <c r="L77" i="14"/>
  <c r="AM76" i="14"/>
  <c r="AN76" i="14" s="1"/>
  <c r="AB76" i="14"/>
  <c r="Y76" i="14"/>
  <c r="U76" i="14"/>
  <c r="T76" i="14"/>
  <c r="S76" i="14"/>
  <c r="R76" i="14"/>
  <c r="L76" i="14"/>
  <c r="M76" i="14" s="1"/>
  <c r="AM75" i="14"/>
  <c r="AN75" i="14" s="1"/>
  <c r="AB75" i="14"/>
  <c r="Y75" i="14"/>
  <c r="U75" i="14"/>
  <c r="T75" i="14"/>
  <c r="S75" i="14"/>
  <c r="R75" i="14"/>
  <c r="L75" i="14"/>
  <c r="AM74" i="14"/>
  <c r="AB74" i="14"/>
  <c r="Y74" i="14"/>
  <c r="U74" i="14"/>
  <c r="U78" i="14" s="1"/>
  <c r="T74" i="14"/>
  <c r="S74" i="14"/>
  <c r="R74" i="14"/>
  <c r="R78" i="14" s="1"/>
  <c r="L74" i="14"/>
  <c r="M74" i="14" s="1"/>
  <c r="AZ73" i="14"/>
  <c r="AY73" i="14"/>
  <c r="AX73" i="14"/>
  <c r="AW73" i="14"/>
  <c r="AV73" i="14"/>
  <c r="AU73" i="14"/>
  <c r="AL73" i="14"/>
  <c r="AK73" i="14"/>
  <c r="AJ73" i="14"/>
  <c r="AD73" i="14"/>
  <c r="AC73" i="14"/>
  <c r="AM72" i="14"/>
  <c r="AN72" i="14" s="1"/>
  <c r="AB72" i="14"/>
  <c r="Y72" i="14"/>
  <c r="U72" i="14"/>
  <c r="T72" i="14"/>
  <c r="S72" i="14"/>
  <c r="R72" i="14"/>
  <c r="L72" i="14"/>
  <c r="AM71" i="14"/>
  <c r="AN71" i="14" s="1"/>
  <c r="AB71" i="14"/>
  <c r="Y71" i="14"/>
  <c r="U71" i="14"/>
  <c r="T71" i="14"/>
  <c r="S71" i="14"/>
  <c r="R71" i="14"/>
  <c r="L71" i="14"/>
  <c r="M71" i="14" s="1"/>
  <c r="AM70" i="14"/>
  <c r="AB70" i="14"/>
  <c r="Y70" i="14"/>
  <c r="U70" i="14"/>
  <c r="T70" i="14"/>
  <c r="S70" i="14"/>
  <c r="R70" i="14"/>
  <c r="L70" i="14"/>
  <c r="M70" i="14" s="1"/>
  <c r="AM69" i="14"/>
  <c r="AB69" i="14"/>
  <c r="Y69" i="14"/>
  <c r="U69" i="14"/>
  <c r="T69" i="14"/>
  <c r="S69" i="14"/>
  <c r="R69" i="14"/>
  <c r="R73" i="14" s="1"/>
  <c r="L69" i="14"/>
  <c r="M69" i="14" s="1"/>
  <c r="AZ68" i="14"/>
  <c r="AY68" i="14"/>
  <c r="AX68" i="14"/>
  <c r="AW68" i="14"/>
  <c r="AV68" i="14"/>
  <c r="AU68" i="14"/>
  <c r="AL68" i="14"/>
  <c r="AK68" i="14"/>
  <c r="AJ68" i="14"/>
  <c r="AD68" i="14"/>
  <c r="AC68" i="14"/>
  <c r="AM67" i="14"/>
  <c r="AN67" i="14" s="1"/>
  <c r="AB67" i="14"/>
  <c r="Y67" i="14"/>
  <c r="U67" i="14"/>
  <c r="T67" i="14"/>
  <c r="S67" i="14"/>
  <c r="R67" i="14"/>
  <c r="L67" i="14"/>
  <c r="M67" i="14" s="1"/>
  <c r="AM66" i="14"/>
  <c r="AN66" i="14" s="1"/>
  <c r="AB66" i="14"/>
  <c r="Y66" i="14"/>
  <c r="U66" i="14"/>
  <c r="T66" i="14"/>
  <c r="S66" i="14"/>
  <c r="R66" i="14"/>
  <c r="L66" i="14"/>
  <c r="M66" i="14" s="1"/>
  <c r="AM65" i="14"/>
  <c r="AN65" i="14" s="1"/>
  <c r="AB65" i="14"/>
  <c r="Y65" i="14"/>
  <c r="U65" i="14"/>
  <c r="T65" i="14"/>
  <c r="S65" i="14"/>
  <c r="R65" i="14"/>
  <c r="L65" i="14"/>
  <c r="M65" i="14" s="1"/>
  <c r="AM64" i="14"/>
  <c r="AB64" i="14"/>
  <c r="Y64" i="14"/>
  <c r="U64" i="14"/>
  <c r="T64" i="14"/>
  <c r="S64" i="14"/>
  <c r="R64" i="14"/>
  <c r="L64" i="14"/>
  <c r="M64" i="14" s="1"/>
  <c r="AZ63" i="14"/>
  <c r="AY63" i="14"/>
  <c r="AX63" i="14"/>
  <c r="AW63" i="14"/>
  <c r="AV63" i="14"/>
  <c r="AU63" i="14"/>
  <c r="AL63" i="14"/>
  <c r="AK63" i="14"/>
  <c r="AJ63" i="14"/>
  <c r="AD63" i="14"/>
  <c r="AC63" i="14"/>
  <c r="AM62" i="14"/>
  <c r="AB62" i="14"/>
  <c r="Y62" i="14"/>
  <c r="U62" i="14"/>
  <c r="T62" i="14"/>
  <c r="S62" i="14"/>
  <c r="R62" i="14"/>
  <c r="L62" i="14"/>
  <c r="M62" i="14" s="1"/>
  <c r="AM61" i="14"/>
  <c r="AN61" i="14" s="1"/>
  <c r="AB61" i="14"/>
  <c r="Y61" i="14"/>
  <c r="U61" i="14"/>
  <c r="T61" i="14"/>
  <c r="S61" i="14"/>
  <c r="R61" i="14"/>
  <c r="L61" i="14"/>
  <c r="M61" i="14" s="1"/>
  <c r="AM60" i="14"/>
  <c r="AN60" i="14" s="1"/>
  <c r="AB60" i="14"/>
  <c r="Y60" i="14"/>
  <c r="U60" i="14"/>
  <c r="T60" i="14"/>
  <c r="S60" i="14"/>
  <c r="R60" i="14"/>
  <c r="L60" i="14"/>
  <c r="AM59" i="14"/>
  <c r="AB59" i="14"/>
  <c r="Y59" i="14"/>
  <c r="U59" i="14"/>
  <c r="U63" i="14" s="1"/>
  <c r="T59" i="14"/>
  <c r="S59" i="14"/>
  <c r="R59" i="14"/>
  <c r="L59" i="14"/>
  <c r="M59" i="14" s="1"/>
  <c r="AZ58" i="14"/>
  <c r="AY58" i="14"/>
  <c r="AX58" i="14"/>
  <c r="AW58" i="14"/>
  <c r="AV58" i="14"/>
  <c r="AU58" i="14"/>
  <c r="AL58" i="14"/>
  <c r="AK58" i="14"/>
  <c r="AJ58" i="14"/>
  <c r="AD58" i="14"/>
  <c r="AC58" i="14"/>
  <c r="AM57" i="14"/>
  <c r="AN57" i="14" s="1"/>
  <c r="AB57" i="14"/>
  <c r="Y57" i="14"/>
  <c r="U57" i="14"/>
  <c r="T57" i="14"/>
  <c r="S57" i="14"/>
  <c r="R57" i="14"/>
  <c r="L57" i="14"/>
  <c r="AM56" i="14"/>
  <c r="AN56" i="14" s="1"/>
  <c r="AB56" i="14"/>
  <c r="Y56" i="14"/>
  <c r="U56" i="14"/>
  <c r="T56" i="14"/>
  <c r="S56" i="14"/>
  <c r="R56" i="14"/>
  <c r="L56" i="14"/>
  <c r="M56" i="14" s="1"/>
  <c r="AM55" i="14"/>
  <c r="AN55" i="14" s="1"/>
  <c r="AB55" i="14"/>
  <c r="Y55" i="14"/>
  <c r="U55" i="14"/>
  <c r="T55" i="14"/>
  <c r="S55" i="14"/>
  <c r="R55" i="14"/>
  <c r="L55" i="14"/>
  <c r="M55" i="14" s="1"/>
  <c r="AM54" i="14"/>
  <c r="AB54" i="14"/>
  <c r="Y54" i="14"/>
  <c r="U54" i="14"/>
  <c r="U58" i="14" s="1"/>
  <c r="T54" i="14"/>
  <c r="S54" i="14"/>
  <c r="R54" i="14"/>
  <c r="R58" i="14" s="1"/>
  <c r="L54" i="14"/>
  <c r="M54" i="14" s="1"/>
  <c r="AZ53" i="14"/>
  <c r="AY53" i="14"/>
  <c r="AX53" i="14"/>
  <c r="AW53" i="14"/>
  <c r="AV53" i="14"/>
  <c r="AU53" i="14"/>
  <c r="AL53" i="14"/>
  <c r="AK53" i="14"/>
  <c r="AJ53" i="14"/>
  <c r="AD53" i="14"/>
  <c r="AC53" i="14"/>
  <c r="AM52" i="14"/>
  <c r="AN52" i="14" s="1"/>
  <c r="AB52" i="14"/>
  <c r="Y52" i="14"/>
  <c r="U52" i="14"/>
  <c r="T52" i="14"/>
  <c r="S52" i="14"/>
  <c r="R52" i="14"/>
  <c r="L52" i="14"/>
  <c r="M52" i="14" s="1"/>
  <c r="AM51" i="14"/>
  <c r="AN51" i="14" s="1"/>
  <c r="AB51" i="14"/>
  <c r="Y51" i="14"/>
  <c r="U51" i="14"/>
  <c r="T51" i="14"/>
  <c r="S51" i="14"/>
  <c r="R51" i="14"/>
  <c r="L51" i="14"/>
  <c r="M51" i="14" s="1"/>
  <c r="AM50" i="14"/>
  <c r="AB50" i="14"/>
  <c r="Y50" i="14"/>
  <c r="U50" i="14"/>
  <c r="T50" i="14"/>
  <c r="S50" i="14"/>
  <c r="R50" i="14"/>
  <c r="L50" i="14"/>
  <c r="M50" i="14" s="1"/>
  <c r="AM49" i="14"/>
  <c r="AB49" i="14"/>
  <c r="Y49" i="14"/>
  <c r="U49" i="14"/>
  <c r="T49" i="14"/>
  <c r="S49" i="14"/>
  <c r="R49" i="14"/>
  <c r="R53" i="14" s="1"/>
  <c r="L49" i="14"/>
  <c r="M49" i="14" s="1"/>
  <c r="AZ48" i="14"/>
  <c r="AY48" i="14"/>
  <c r="AX48" i="14"/>
  <c r="AW48" i="14"/>
  <c r="AV48" i="14"/>
  <c r="AU48" i="14"/>
  <c r="AL48" i="14"/>
  <c r="AK48" i="14"/>
  <c r="AJ48" i="14"/>
  <c r="AD48" i="14"/>
  <c r="AC48" i="14"/>
  <c r="AM47" i="14"/>
  <c r="AN47" i="14" s="1"/>
  <c r="AB47" i="14"/>
  <c r="Y47" i="14"/>
  <c r="U47" i="14"/>
  <c r="T47" i="14"/>
  <c r="S47" i="14"/>
  <c r="R47" i="14"/>
  <c r="L47" i="14"/>
  <c r="M47" i="14" s="1"/>
  <c r="AM46" i="14"/>
  <c r="AN46" i="14" s="1"/>
  <c r="AB46" i="14"/>
  <c r="Y46" i="14"/>
  <c r="U46" i="14"/>
  <c r="T46" i="14"/>
  <c r="S46" i="14"/>
  <c r="R46" i="14"/>
  <c r="L46" i="14"/>
  <c r="M46" i="14" s="1"/>
  <c r="AM45" i="14"/>
  <c r="AN45" i="14" s="1"/>
  <c r="AB45" i="14"/>
  <c r="Y45" i="14"/>
  <c r="U45" i="14"/>
  <c r="T45" i="14"/>
  <c r="S45" i="14"/>
  <c r="R45" i="14"/>
  <c r="L45" i="14"/>
  <c r="M45" i="14" s="1"/>
  <c r="AM44" i="14"/>
  <c r="AB44" i="14"/>
  <c r="Y44" i="14"/>
  <c r="U44" i="14"/>
  <c r="T44" i="14"/>
  <c r="S44" i="14"/>
  <c r="R44" i="14"/>
  <c r="L44" i="14"/>
  <c r="M44" i="14" s="1"/>
  <c r="AZ43" i="14"/>
  <c r="AY43" i="14"/>
  <c r="AX43" i="14"/>
  <c r="AW43" i="14"/>
  <c r="AV43" i="14"/>
  <c r="AU43" i="14"/>
  <c r="AL43" i="14"/>
  <c r="AK43" i="14"/>
  <c r="AJ43" i="14"/>
  <c r="AD43" i="14"/>
  <c r="AC43" i="14"/>
  <c r="AM42" i="14"/>
  <c r="AB42" i="14"/>
  <c r="Y42" i="14"/>
  <c r="U42" i="14"/>
  <c r="T42" i="14"/>
  <c r="S42" i="14"/>
  <c r="R42" i="14"/>
  <c r="L42" i="14"/>
  <c r="M42" i="14" s="1"/>
  <c r="AM41" i="14"/>
  <c r="AN41" i="14" s="1"/>
  <c r="AB41" i="14"/>
  <c r="Y41" i="14"/>
  <c r="U41" i="14"/>
  <c r="T41" i="14"/>
  <c r="S41" i="14"/>
  <c r="R41" i="14"/>
  <c r="L41" i="14"/>
  <c r="M41" i="14" s="1"/>
  <c r="AM40" i="14"/>
  <c r="AN40" i="14" s="1"/>
  <c r="AB40" i="14"/>
  <c r="Y40" i="14"/>
  <c r="U40" i="14"/>
  <c r="T40" i="14"/>
  <c r="S40" i="14"/>
  <c r="R40" i="14"/>
  <c r="L40" i="14"/>
  <c r="AM39" i="14"/>
  <c r="AB39" i="14"/>
  <c r="Y39" i="14"/>
  <c r="U39" i="14"/>
  <c r="U43" i="14" s="1"/>
  <c r="T39" i="14"/>
  <c r="S39" i="14"/>
  <c r="R39" i="14"/>
  <c r="L39" i="14"/>
  <c r="M39" i="14" s="1"/>
  <c r="AZ38" i="14"/>
  <c r="AY38" i="14"/>
  <c r="AX38" i="14"/>
  <c r="AW38" i="14"/>
  <c r="AV38" i="14"/>
  <c r="AU38" i="14"/>
  <c r="AL38" i="14"/>
  <c r="AK38" i="14"/>
  <c r="AJ38" i="14"/>
  <c r="AD38" i="14"/>
  <c r="AC38" i="14"/>
  <c r="AM37" i="14"/>
  <c r="AN37" i="14" s="1"/>
  <c r="AB37" i="14"/>
  <c r="Y37" i="14"/>
  <c r="U37" i="14"/>
  <c r="T37" i="14"/>
  <c r="S37" i="14"/>
  <c r="R37" i="14"/>
  <c r="L37" i="14"/>
  <c r="AM36" i="14"/>
  <c r="AN36" i="14" s="1"/>
  <c r="AB36" i="14"/>
  <c r="Y36" i="14"/>
  <c r="U36" i="14"/>
  <c r="T36" i="14"/>
  <c r="S36" i="14"/>
  <c r="R36" i="14"/>
  <c r="L36" i="14"/>
  <c r="M36" i="14" s="1"/>
  <c r="AM35" i="14"/>
  <c r="AN35" i="14" s="1"/>
  <c r="AB35" i="14"/>
  <c r="Y35" i="14"/>
  <c r="U35" i="14"/>
  <c r="T35" i="14"/>
  <c r="S35" i="14"/>
  <c r="R35" i="14"/>
  <c r="L35" i="14"/>
  <c r="M35" i="14" s="1"/>
  <c r="AM34" i="14"/>
  <c r="AB34" i="14"/>
  <c r="AB38" i="14" s="1"/>
  <c r="Y34" i="14"/>
  <c r="U34" i="14"/>
  <c r="U38" i="14" s="1"/>
  <c r="T34" i="14"/>
  <c r="S34" i="14"/>
  <c r="S38" i="14" s="1"/>
  <c r="R34" i="14"/>
  <c r="R38" i="14" s="1"/>
  <c r="L34" i="14"/>
  <c r="M34" i="14" s="1"/>
  <c r="AZ32" i="14"/>
  <c r="AY32" i="14"/>
  <c r="AX32" i="14"/>
  <c r="AW32" i="14"/>
  <c r="AV32" i="14"/>
  <c r="AU32" i="14"/>
  <c r="AL32" i="14"/>
  <c r="AK32" i="14"/>
  <c r="AJ32" i="14"/>
  <c r="AD32" i="14"/>
  <c r="AC32" i="14"/>
  <c r="AM31" i="14"/>
  <c r="AN31" i="14" s="1"/>
  <c r="AB31" i="14"/>
  <c r="Y31" i="14"/>
  <c r="U31" i="14"/>
  <c r="T31" i="14"/>
  <c r="S31" i="14"/>
  <c r="R31" i="14"/>
  <c r="L31" i="14"/>
  <c r="M31" i="14" s="1"/>
  <c r="AM30" i="14"/>
  <c r="AN30" i="14" s="1"/>
  <c r="AB30" i="14"/>
  <c r="Y30" i="14"/>
  <c r="U30" i="14"/>
  <c r="T30" i="14"/>
  <c r="S30" i="14"/>
  <c r="R30" i="14"/>
  <c r="L30" i="14"/>
  <c r="M30" i="14" s="1"/>
  <c r="AM29" i="14"/>
  <c r="AN29" i="14" s="1"/>
  <c r="AB29" i="14"/>
  <c r="Y29" i="14"/>
  <c r="U29" i="14"/>
  <c r="T29" i="14"/>
  <c r="S29" i="14"/>
  <c r="R29" i="14"/>
  <c r="L29" i="14"/>
  <c r="AB28" i="14"/>
  <c r="Y28" i="14"/>
  <c r="U28" i="14"/>
  <c r="T28" i="14"/>
  <c r="S28" i="14"/>
  <c r="R28" i="14"/>
  <c r="L28" i="14"/>
  <c r="M28" i="14" s="1"/>
  <c r="AZ27" i="14"/>
  <c r="AY27" i="14"/>
  <c r="AX27" i="14"/>
  <c r="AW27" i="14"/>
  <c r="AV27" i="14"/>
  <c r="AU27" i="14"/>
  <c r="AL27" i="14"/>
  <c r="AK27" i="14"/>
  <c r="AJ27" i="14"/>
  <c r="AD27" i="14"/>
  <c r="AC27" i="14"/>
  <c r="AB26" i="14"/>
  <c r="Y26" i="14"/>
  <c r="U26" i="14"/>
  <c r="T26" i="14"/>
  <c r="S26" i="14"/>
  <c r="R26" i="14"/>
  <c r="L26" i="14"/>
  <c r="AB25" i="14"/>
  <c r="Y25" i="14"/>
  <c r="U25" i="14"/>
  <c r="T25" i="14"/>
  <c r="S25" i="14"/>
  <c r="R25" i="14"/>
  <c r="L25" i="14"/>
  <c r="M25" i="14" s="1"/>
  <c r="AB24" i="14"/>
  <c r="Y24" i="14"/>
  <c r="U24" i="14"/>
  <c r="T24" i="14"/>
  <c r="S24" i="14"/>
  <c r="R24" i="14"/>
  <c r="L24" i="14"/>
  <c r="M24" i="14" s="1"/>
  <c r="AB23" i="14"/>
  <c r="Y23" i="14"/>
  <c r="U23" i="14"/>
  <c r="T23" i="14"/>
  <c r="S23" i="14"/>
  <c r="R23" i="14"/>
  <c r="L23" i="14"/>
  <c r="M23" i="14" s="1"/>
  <c r="AL22" i="14"/>
  <c r="AK22" i="14"/>
  <c r="AJ22" i="14"/>
  <c r="AD22" i="14"/>
  <c r="AC22" i="14"/>
  <c r="AM21" i="14"/>
  <c r="AB21" i="14"/>
  <c r="Y21" i="14"/>
  <c r="U21" i="14"/>
  <c r="T21" i="14"/>
  <c r="S21" i="14"/>
  <c r="R21" i="14"/>
  <c r="L21" i="14"/>
  <c r="AM20" i="14"/>
  <c r="AN20" i="14" s="1"/>
  <c r="AB20" i="14"/>
  <c r="Y20" i="14"/>
  <c r="U20" i="14"/>
  <c r="T20" i="14"/>
  <c r="S20" i="14"/>
  <c r="R20" i="14"/>
  <c r="L20" i="14"/>
  <c r="M20" i="14" s="1"/>
  <c r="AM19" i="14"/>
  <c r="AN19" i="14" s="1"/>
  <c r="AB19" i="14"/>
  <c r="Y19" i="14"/>
  <c r="U19" i="14"/>
  <c r="T19" i="14"/>
  <c r="S19" i="14"/>
  <c r="R19" i="14"/>
  <c r="L19" i="14"/>
  <c r="AM18" i="14"/>
  <c r="AB18" i="14"/>
  <c r="Y18" i="14"/>
  <c r="Y22" i="14" s="1"/>
  <c r="U18" i="14"/>
  <c r="U22" i="14" s="1"/>
  <c r="T18" i="14"/>
  <c r="T22" i="14" s="1"/>
  <c r="S18" i="14"/>
  <c r="R18" i="14"/>
  <c r="R22" i="14" s="1"/>
  <c r="L18" i="14"/>
  <c r="M18" i="14" s="1"/>
  <c r="AZ17" i="14"/>
  <c r="AY17" i="14"/>
  <c r="AX17" i="14"/>
  <c r="AW17" i="14"/>
  <c r="AV17" i="14"/>
  <c r="AU17" i="14"/>
  <c r="AL17" i="14"/>
  <c r="AK17" i="14"/>
  <c r="AJ17" i="14"/>
  <c r="AD17" i="14"/>
  <c r="AC17" i="14"/>
  <c r="AM16" i="14"/>
  <c r="AN16" i="14" s="1"/>
  <c r="AB16" i="14"/>
  <c r="Y16" i="14"/>
  <c r="U16" i="14"/>
  <c r="T16" i="14"/>
  <c r="S16" i="14"/>
  <c r="R16" i="14"/>
  <c r="L16" i="14"/>
  <c r="AM15" i="14"/>
  <c r="AN15" i="14" s="1"/>
  <c r="AB15" i="14"/>
  <c r="Y15" i="14"/>
  <c r="U15" i="14"/>
  <c r="T15" i="14"/>
  <c r="S15" i="14"/>
  <c r="R15" i="14"/>
  <c r="L15" i="14"/>
  <c r="AM14" i="14"/>
  <c r="AB14" i="14"/>
  <c r="Y14" i="14"/>
  <c r="U14" i="14"/>
  <c r="T14" i="14"/>
  <c r="S14" i="14"/>
  <c r="R14" i="14"/>
  <c r="L14" i="14"/>
  <c r="AM13" i="14"/>
  <c r="AB13" i="14"/>
  <c r="Y13" i="14"/>
  <c r="Y17" i="14" s="1"/>
  <c r="U13" i="14"/>
  <c r="U17" i="14" s="1"/>
  <c r="T13" i="14"/>
  <c r="S13" i="14"/>
  <c r="R13" i="14"/>
  <c r="R17" i="14" s="1"/>
  <c r="L13" i="14"/>
  <c r="AZ12" i="14"/>
  <c r="AY12" i="14"/>
  <c r="AX12" i="14"/>
  <c r="AW12" i="14"/>
  <c r="AV12" i="14"/>
  <c r="AU12" i="14"/>
  <c r="AL12" i="14"/>
  <c r="AL7" i="14" s="1"/>
  <c r="AK12" i="14"/>
  <c r="AJ12" i="14"/>
  <c r="AD12" i="14"/>
  <c r="AC12" i="14"/>
  <c r="AM11" i="14"/>
  <c r="AN11" i="14" s="1"/>
  <c r="AB11" i="14"/>
  <c r="Y11" i="14"/>
  <c r="U11" i="14"/>
  <c r="T11" i="14"/>
  <c r="S11" i="14"/>
  <c r="R11" i="14"/>
  <c r="L11" i="14"/>
  <c r="AM10" i="14"/>
  <c r="AN10" i="14" s="1"/>
  <c r="AB10" i="14"/>
  <c r="Y10" i="14"/>
  <c r="U10" i="14"/>
  <c r="T10" i="14"/>
  <c r="S10" i="14"/>
  <c r="R10" i="14"/>
  <c r="L10" i="14"/>
  <c r="AM9" i="14"/>
  <c r="AN9" i="14" s="1"/>
  <c r="AB9" i="14"/>
  <c r="Y9" i="14"/>
  <c r="U9" i="14"/>
  <c r="T9" i="14"/>
  <c r="S9" i="14"/>
  <c r="R9" i="14"/>
  <c r="L9" i="14"/>
  <c r="AM8" i="14"/>
  <c r="AB8" i="14"/>
  <c r="Y8" i="14"/>
  <c r="U8" i="14"/>
  <c r="T8" i="14"/>
  <c r="S8" i="14"/>
  <c r="R8" i="14"/>
  <c r="L8" i="14"/>
  <c r="M8" i="14" s="1"/>
  <c r="AZ946" i="13"/>
  <c r="AY946" i="13"/>
  <c r="AX946" i="13"/>
  <c r="AW946" i="13"/>
  <c r="AV946" i="13"/>
  <c r="AZ939" i="13"/>
  <c r="AY939" i="13"/>
  <c r="AX939" i="13"/>
  <c r="AW939" i="13"/>
  <c r="AV939" i="13"/>
  <c r="AZ934" i="13"/>
  <c r="AY934" i="13"/>
  <c r="AX934" i="13"/>
  <c r="AW934" i="13"/>
  <c r="AV934" i="13"/>
  <c r="AZ929" i="13"/>
  <c r="AY929" i="13"/>
  <c r="AX929" i="13"/>
  <c r="AW929" i="13"/>
  <c r="AV929" i="13"/>
  <c r="AL929" i="13"/>
  <c r="AK929" i="13"/>
  <c r="AJ929" i="13"/>
  <c r="AD929" i="13"/>
  <c r="AC929" i="13"/>
  <c r="AM928" i="13"/>
  <c r="AN928" i="13" s="1"/>
  <c r="AB928" i="13"/>
  <c r="Y928" i="13"/>
  <c r="U928" i="13"/>
  <c r="T928" i="13"/>
  <c r="S928" i="13"/>
  <c r="R928" i="13"/>
  <c r="L928" i="13"/>
  <c r="AM927" i="13"/>
  <c r="AN927" i="13" s="1"/>
  <c r="AB927" i="13"/>
  <c r="Y927" i="13"/>
  <c r="U927" i="13"/>
  <c r="T927" i="13"/>
  <c r="S927" i="13"/>
  <c r="R927" i="13"/>
  <c r="L927" i="13"/>
  <c r="AM926" i="13"/>
  <c r="AB926" i="13"/>
  <c r="Y926" i="13"/>
  <c r="U926" i="13"/>
  <c r="T926" i="13"/>
  <c r="S926" i="13"/>
  <c r="R926" i="13"/>
  <c r="L926" i="13"/>
  <c r="M926" i="13" s="1"/>
  <c r="AM925" i="13"/>
  <c r="AN925" i="13" s="1"/>
  <c r="AB925" i="13"/>
  <c r="AB929" i="13" s="1"/>
  <c r="Y925" i="13"/>
  <c r="Y929" i="13" s="1"/>
  <c r="U925" i="13"/>
  <c r="U929" i="13" s="1"/>
  <c r="T925" i="13"/>
  <c r="S925" i="13"/>
  <c r="S929" i="13" s="1"/>
  <c r="R925" i="13"/>
  <c r="R929" i="13" s="1"/>
  <c r="L925" i="13"/>
  <c r="M925" i="13" s="1"/>
  <c r="AZ924" i="13"/>
  <c r="AY924" i="13"/>
  <c r="AX924" i="13"/>
  <c r="AW924" i="13"/>
  <c r="AV924" i="13"/>
  <c r="AL924" i="13"/>
  <c r="AK924" i="13"/>
  <c r="AJ924" i="13"/>
  <c r="AD924" i="13"/>
  <c r="AC924" i="13"/>
  <c r="AM923" i="13"/>
  <c r="AN923" i="13" s="1"/>
  <c r="AB923" i="13"/>
  <c r="Y923" i="13"/>
  <c r="U923" i="13"/>
  <c r="T923" i="13"/>
  <c r="S923" i="13"/>
  <c r="R923" i="13"/>
  <c r="L923" i="13"/>
  <c r="AM922" i="13"/>
  <c r="AB922" i="13"/>
  <c r="Y922" i="13"/>
  <c r="U922" i="13"/>
  <c r="T922" i="13"/>
  <c r="S922" i="13"/>
  <c r="R922" i="13"/>
  <c r="L922" i="13"/>
  <c r="M922" i="13" s="1"/>
  <c r="AM921" i="13"/>
  <c r="AB921" i="13"/>
  <c r="Y921" i="13"/>
  <c r="U921" i="13"/>
  <c r="T921" i="13"/>
  <c r="S921" i="13"/>
  <c r="R921" i="13"/>
  <c r="L921" i="13"/>
  <c r="M921" i="13" s="1"/>
  <c r="AM920" i="13"/>
  <c r="AB920" i="13"/>
  <c r="AB924" i="13" s="1"/>
  <c r="Y920" i="13"/>
  <c r="Y924" i="13" s="1"/>
  <c r="U920" i="13"/>
  <c r="T920" i="13"/>
  <c r="S920" i="13"/>
  <c r="S924" i="13" s="1"/>
  <c r="R920" i="13"/>
  <c r="R924" i="13" s="1"/>
  <c r="L920" i="13"/>
  <c r="M920" i="13" s="1"/>
  <c r="AZ919" i="13"/>
  <c r="AY919" i="13"/>
  <c r="AX919" i="13"/>
  <c r="AW919" i="13"/>
  <c r="AV919" i="13"/>
  <c r="AL919" i="13"/>
  <c r="AK919" i="13"/>
  <c r="AJ919" i="13"/>
  <c r="AD919" i="13"/>
  <c r="AC919" i="13"/>
  <c r="AM918" i="13"/>
  <c r="AN918" i="13" s="1"/>
  <c r="AB918" i="13"/>
  <c r="Y918" i="13"/>
  <c r="U918" i="13"/>
  <c r="T918" i="13"/>
  <c r="S918" i="13"/>
  <c r="R918" i="13"/>
  <c r="L918" i="13"/>
  <c r="AM917" i="13"/>
  <c r="AN917" i="13" s="1"/>
  <c r="AB917" i="13"/>
  <c r="Y917" i="13"/>
  <c r="U917" i="13"/>
  <c r="T917" i="13"/>
  <c r="S917" i="13"/>
  <c r="R917" i="13"/>
  <c r="L917" i="13"/>
  <c r="M917" i="13" s="1"/>
  <c r="AM916" i="13"/>
  <c r="AB916" i="13"/>
  <c r="Y916" i="13"/>
  <c r="U916" i="13"/>
  <c r="T916" i="13"/>
  <c r="S916" i="13"/>
  <c r="R916" i="13"/>
  <c r="L916" i="13"/>
  <c r="AM915" i="13"/>
  <c r="AN915" i="13" s="1"/>
  <c r="AB915" i="13"/>
  <c r="Y915" i="13"/>
  <c r="U915" i="13"/>
  <c r="U919" i="13" s="1"/>
  <c r="T915" i="13"/>
  <c r="T919" i="13" s="1"/>
  <c r="S915" i="13"/>
  <c r="S919" i="13" s="1"/>
  <c r="R915" i="13"/>
  <c r="L915" i="13"/>
  <c r="M915" i="13" s="1"/>
  <c r="AZ914" i="13"/>
  <c r="AY914" i="13"/>
  <c r="AX914" i="13"/>
  <c r="AW914" i="13"/>
  <c r="AV914" i="13"/>
  <c r="AL914" i="13"/>
  <c r="AK914" i="13"/>
  <c r="AJ914" i="13"/>
  <c r="AD914" i="13"/>
  <c r="AC914" i="13"/>
  <c r="AM913" i="13"/>
  <c r="AN913" i="13" s="1"/>
  <c r="AB913" i="13"/>
  <c r="Y913" i="13"/>
  <c r="U913" i="13"/>
  <c r="T913" i="13"/>
  <c r="S913" i="13"/>
  <c r="R913" i="13"/>
  <c r="L913" i="13"/>
  <c r="M913" i="13" s="1"/>
  <c r="AQ913" i="13" s="1"/>
  <c r="AM912" i="13"/>
  <c r="AN912" i="13" s="1"/>
  <c r="AB912" i="13"/>
  <c r="Y912" i="13"/>
  <c r="U912" i="13"/>
  <c r="T912" i="13"/>
  <c r="S912" i="13"/>
  <c r="R912" i="13"/>
  <c r="L912" i="13"/>
  <c r="M912" i="13" s="1"/>
  <c r="AM911" i="13"/>
  <c r="AN911" i="13" s="1"/>
  <c r="AB911" i="13"/>
  <c r="Y911" i="13"/>
  <c r="U911" i="13"/>
  <c r="T911" i="13"/>
  <c r="S911" i="13"/>
  <c r="R911" i="13"/>
  <c r="L911" i="13"/>
  <c r="M911" i="13" s="1"/>
  <c r="AM910" i="13"/>
  <c r="AB910" i="13"/>
  <c r="Y910" i="13"/>
  <c r="Y914" i="13" s="1"/>
  <c r="U910" i="13"/>
  <c r="U914" i="13" s="1"/>
  <c r="T910" i="13"/>
  <c r="S910" i="13"/>
  <c r="R910" i="13"/>
  <c r="R914" i="13" s="1"/>
  <c r="L910" i="13"/>
  <c r="AZ909" i="13"/>
  <c r="AY909" i="13"/>
  <c r="AY904" i="13" s="1"/>
  <c r="AX909" i="13"/>
  <c r="AW909" i="13"/>
  <c r="AV909" i="13"/>
  <c r="AV904" i="13" s="1"/>
  <c r="AL909" i="13"/>
  <c r="AL904" i="13" s="1"/>
  <c r="AK909" i="13"/>
  <c r="AJ909" i="13"/>
  <c r="AD909" i="13"/>
  <c r="AD904" i="13" s="1"/>
  <c r="AC909" i="13"/>
  <c r="AM908" i="13"/>
  <c r="AN908" i="13" s="1"/>
  <c r="AB908" i="13"/>
  <c r="Y908" i="13"/>
  <c r="U908" i="13"/>
  <c r="T908" i="13"/>
  <c r="S908" i="13"/>
  <c r="R908" i="13"/>
  <c r="L908" i="13"/>
  <c r="M908" i="13" s="1"/>
  <c r="AM907" i="13"/>
  <c r="AN907" i="13" s="1"/>
  <c r="AB907" i="13"/>
  <c r="Y907" i="13"/>
  <c r="U907" i="13"/>
  <c r="T907" i="13"/>
  <c r="S907" i="13"/>
  <c r="R907" i="13"/>
  <c r="L907" i="13"/>
  <c r="AM906" i="13"/>
  <c r="AN906" i="13" s="1"/>
  <c r="AB906" i="13"/>
  <c r="Y906" i="13"/>
  <c r="U906" i="13"/>
  <c r="T906" i="13"/>
  <c r="S906" i="13"/>
  <c r="R906" i="13"/>
  <c r="L906" i="13"/>
  <c r="M906" i="13" s="1"/>
  <c r="AM905" i="13"/>
  <c r="AN905" i="13" s="1"/>
  <c r="AB905" i="13"/>
  <c r="Y905" i="13"/>
  <c r="Y909" i="13" s="1"/>
  <c r="U905" i="13"/>
  <c r="U909" i="13" s="1"/>
  <c r="U904" i="13" s="1"/>
  <c r="T905" i="13"/>
  <c r="S905" i="13"/>
  <c r="S909" i="13" s="1"/>
  <c r="R905" i="13"/>
  <c r="R909" i="13" s="1"/>
  <c r="L905" i="13"/>
  <c r="M905" i="13" s="1"/>
  <c r="AZ903" i="13"/>
  <c r="AY903" i="13"/>
  <c r="AX903" i="13"/>
  <c r="AW903" i="13"/>
  <c r="AV903" i="13"/>
  <c r="AL903" i="13"/>
  <c r="AK903" i="13"/>
  <c r="AJ903" i="13"/>
  <c r="AD903" i="13"/>
  <c r="AC903" i="13"/>
  <c r="AM902" i="13"/>
  <c r="AN902" i="13" s="1"/>
  <c r="AB902" i="13"/>
  <c r="Y902" i="13"/>
  <c r="U902" i="13"/>
  <c r="T902" i="13"/>
  <c r="S902" i="13"/>
  <c r="R902" i="13"/>
  <c r="L902" i="13"/>
  <c r="M902" i="13" s="1"/>
  <c r="AM901" i="13"/>
  <c r="AN901" i="13" s="1"/>
  <c r="AB901" i="13"/>
  <c r="Y901" i="13"/>
  <c r="U901" i="13"/>
  <c r="T901" i="13"/>
  <c r="S901" i="13"/>
  <c r="R901" i="13"/>
  <c r="L901" i="13"/>
  <c r="AM900" i="13"/>
  <c r="AN900" i="13" s="1"/>
  <c r="AB900" i="13"/>
  <c r="Y900" i="13"/>
  <c r="U900" i="13"/>
  <c r="T900" i="13"/>
  <c r="S900" i="13"/>
  <c r="R900" i="13"/>
  <c r="L900" i="13"/>
  <c r="M900" i="13" s="1"/>
  <c r="AM899" i="13"/>
  <c r="AN899" i="13" s="1"/>
  <c r="AB899" i="13"/>
  <c r="Y899" i="13"/>
  <c r="Y903" i="13" s="1"/>
  <c r="U899" i="13"/>
  <c r="U903" i="13" s="1"/>
  <c r="T899" i="13"/>
  <c r="S899" i="13"/>
  <c r="S903" i="13" s="1"/>
  <c r="R899" i="13"/>
  <c r="R903" i="13" s="1"/>
  <c r="L899" i="13"/>
  <c r="M899" i="13" s="1"/>
  <c r="AZ898" i="13"/>
  <c r="AY898" i="13"/>
  <c r="AX898" i="13"/>
  <c r="AW898" i="13"/>
  <c r="AV898" i="13"/>
  <c r="AL898" i="13"/>
  <c r="AK898" i="13"/>
  <c r="AJ898" i="13"/>
  <c r="AD898" i="13"/>
  <c r="AC898" i="13"/>
  <c r="AM897" i="13"/>
  <c r="AN897" i="13" s="1"/>
  <c r="AB897" i="13"/>
  <c r="Y897" i="13"/>
  <c r="U897" i="13"/>
  <c r="T897" i="13"/>
  <c r="S897" i="13"/>
  <c r="R897" i="13"/>
  <c r="L897" i="13"/>
  <c r="M897" i="13" s="1"/>
  <c r="AM896" i="13"/>
  <c r="AN896" i="13" s="1"/>
  <c r="AB896" i="13"/>
  <c r="Y896" i="13"/>
  <c r="U896" i="13"/>
  <c r="T896" i="13"/>
  <c r="S896" i="13"/>
  <c r="R896" i="13"/>
  <c r="L896" i="13"/>
  <c r="M896" i="13" s="1"/>
  <c r="AM895" i="13"/>
  <c r="AN895" i="13" s="1"/>
  <c r="AB895" i="13"/>
  <c r="Y895" i="13"/>
  <c r="U895" i="13"/>
  <c r="T895" i="13"/>
  <c r="S895" i="13"/>
  <c r="R895" i="13"/>
  <c r="L895" i="13"/>
  <c r="M895" i="13" s="1"/>
  <c r="AM894" i="13"/>
  <c r="AN894" i="13" s="1"/>
  <c r="AB894" i="13"/>
  <c r="AB898" i="13" s="1"/>
  <c r="Y894" i="13"/>
  <c r="Y898" i="13" s="1"/>
  <c r="U894" i="13"/>
  <c r="T894" i="13"/>
  <c r="S894" i="13"/>
  <c r="S898" i="13" s="1"/>
  <c r="R894" i="13"/>
  <c r="R898" i="13" s="1"/>
  <c r="L894" i="13"/>
  <c r="M894" i="13" s="1"/>
  <c r="AZ893" i="13"/>
  <c r="AY893" i="13"/>
  <c r="AX893" i="13"/>
  <c r="AW893" i="13"/>
  <c r="AV893" i="13"/>
  <c r="AL893" i="13"/>
  <c r="AK893" i="13"/>
  <c r="AJ893" i="13"/>
  <c r="AD893" i="13"/>
  <c r="AC893" i="13"/>
  <c r="AM892" i="13"/>
  <c r="AN892" i="13" s="1"/>
  <c r="AB892" i="13"/>
  <c r="Y892" i="13"/>
  <c r="U892" i="13"/>
  <c r="T892" i="13"/>
  <c r="S892" i="13"/>
  <c r="R892" i="13"/>
  <c r="L892" i="13"/>
  <c r="M892" i="13" s="1"/>
  <c r="AM891" i="13"/>
  <c r="AN891" i="13" s="1"/>
  <c r="AB891" i="13"/>
  <c r="Y891" i="13"/>
  <c r="U891" i="13"/>
  <c r="T891" i="13"/>
  <c r="S891" i="13"/>
  <c r="R891" i="13"/>
  <c r="L891" i="13"/>
  <c r="M891" i="13" s="1"/>
  <c r="AM890" i="13"/>
  <c r="AB890" i="13"/>
  <c r="Y890" i="13"/>
  <c r="U890" i="13"/>
  <c r="T890" i="13"/>
  <c r="S890" i="13"/>
  <c r="R890" i="13"/>
  <c r="L890" i="13"/>
  <c r="M890" i="13" s="1"/>
  <c r="AM889" i="13"/>
  <c r="AN889" i="13" s="1"/>
  <c r="AB889" i="13"/>
  <c r="AB893" i="13" s="1"/>
  <c r="Y889" i="13"/>
  <c r="Y893" i="13" s="1"/>
  <c r="U889" i="13"/>
  <c r="T889" i="13"/>
  <c r="S889" i="13"/>
  <c r="S893" i="13" s="1"/>
  <c r="R889" i="13"/>
  <c r="L889" i="13"/>
  <c r="M889" i="13" s="1"/>
  <c r="AZ888" i="13"/>
  <c r="AY888" i="13"/>
  <c r="AX888" i="13"/>
  <c r="AW888" i="13"/>
  <c r="AV888" i="13"/>
  <c r="AL888" i="13"/>
  <c r="AK888" i="13"/>
  <c r="AJ888" i="13"/>
  <c r="AD888" i="13"/>
  <c r="AC888" i="13"/>
  <c r="AM887" i="13"/>
  <c r="AN887" i="13" s="1"/>
  <c r="AB887" i="13"/>
  <c r="Y887" i="13"/>
  <c r="U887" i="13"/>
  <c r="T887" i="13"/>
  <c r="S887" i="13"/>
  <c r="R887" i="13"/>
  <c r="L887" i="13"/>
  <c r="AM886" i="13"/>
  <c r="AN886" i="13" s="1"/>
  <c r="AS886" i="13" s="1"/>
  <c r="AB886" i="13"/>
  <c r="Y886" i="13"/>
  <c r="U886" i="13"/>
  <c r="T886" i="13"/>
  <c r="S886" i="13"/>
  <c r="R886" i="13"/>
  <c r="L886" i="13"/>
  <c r="AM885" i="13"/>
  <c r="AN885" i="13" s="1"/>
  <c r="AB885" i="13"/>
  <c r="Y885" i="13"/>
  <c r="U885" i="13"/>
  <c r="T885" i="13"/>
  <c r="S885" i="13"/>
  <c r="R885" i="13"/>
  <c r="L885" i="13"/>
  <c r="M885" i="13" s="1"/>
  <c r="AM884" i="13"/>
  <c r="AN884" i="13" s="1"/>
  <c r="AB884" i="13"/>
  <c r="Y884" i="13"/>
  <c r="U884" i="13"/>
  <c r="U888" i="13" s="1"/>
  <c r="T884" i="13"/>
  <c r="S884" i="13"/>
  <c r="R884" i="13"/>
  <c r="L884" i="13"/>
  <c r="M884" i="13" s="1"/>
  <c r="AZ883" i="13"/>
  <c r="AY883" i="13"/>
  <c r="AX883" i="13"/>
  <c r="AW883" i="13"/>
  <c r="AV883" i="13"/>
  <c r="AL883" i="13"/>
  <c r="AK883" i="13"/>
  <c r="AJ883" i="13"/>
  <c r="AD883" i="13"/>
  <c r="AC883" i="13"/>
  <c r="AM882" i="13"/>
  <c r="AN882" i="13" s="1"/>
  <c r="AB882" i="13"/>
  <c r="Y882" i="13"/>
  <c r="U882" i="13"/>
  <c r="T882" i="13"/>
  <c r="S882" i="13"/>
  <c r="R882" i="13"/>
  <c r="L882" i="13"/>
  <c r="M882" i="13" s="1"/>
  <c r="AM881" i="13"/>
  <c r="AB881" i="13"/>
  <c r="Y881" i="13"/>
  <c r="U881" i="13"/>
  <c r="T881" i="13"/>
  <c r="S881" i="13"/>
  <c r="R881" i="13"/>
  <c r="L881" i="13"/>
  <c r="M881" i="13" s="1"/>
  <c r="AM880" i="13"/>
  <c r="AN880" i="13" s="1"/>
  <c r="AB880" i="13"/>
  <c r="Y880" i="13"/>
  <c r="U880" i="13"/>
  <c r="T880" i="13"/>
  <c r="S880" i="13"/>
  <c r="R880" i="13"/>
  <c r="L880" i="13"/>
  <c r="M880" i="13" s="1"/>
  <c r="AM879" i="13"/>
  <c r="AB879" i="13"/>
  <c r="Y879" i="13"/>
  <c r="Y883" i="13" s="1"/>
  <c r="U879" i="13"/>
  <c r="U883" i="13" s="1"/>
  <c r="T879" i="13"/>
  <c r="S879" i="13"/>
  <c r="S883" i="13" s="1"/>
  <c r="R879" i="13"/>
  <c r="R883" i="13" s="1"/>
  <c r="L879" i="13"/>
  <c r="M879" i="13" s="1"/>
  <c r="AZ878" i="13"/>
  <c r="AZ873" i="13" s="1"/>
  <c r="AY878" i="13"/>
  <c r="AY873" i="13" s="1"/>
  <c r="AX878" i="13"/>
  <c r="AW878" i="13"/>
  <c r="AV878" i="13"/>
  <c r="AL878" i="13"/>
  <c r="AK878" i="13"/>
  <c r="AK873" i="13" s="1"/>
  <c r="AJ878" i="13"/>
  <c r="AJ873" i="13" s="1"/>
  <c r="AD878" i="13"/>
  <c r="AD873" i="13" s="1"/>
  <c r="AC878" i="13"/>
  <c r="AM877" i="13"/>
  <c r="AN877" i="13" s="1"/>
  <c r="AB877" i="13"/>
  <c r="Y877" i="13"/>
  <c r="U877" i="13"/>
  <c r="T877" i="13"/>
  <c r="S877" i="13"/>
  <c r="R877" i="13"/>
  <c r="L877" i="13"/>
  <c r="M877" i="13" s="1"/>
  <c r="AM876" i="13"/>
  <c r="AN876" i="13" s="1"/>
  <c r="AB876" i="13"/>
  <c r="Y876" i="13"/>
  <c r="U876" i="13"/>
  <c r="T876" i="13"/>
  <c r="S876" i="13"/>
  <c r="R876" i="13"/>
  <c r="L876" i="13"/>
  <c r="M876" i="13" s="1"/>
  <c r="AM875" i="13"/>
  <c r="AN875" i="13" s="1"/>
  <c r="AB875" i="13"/>
  <c r="Y875" i="13"/>
  <c r="U875" i="13"/>
  <c r="T875" i="13"/>
  <c r="S875" i="13"/>
  <c r="R875" i="13"/>
  <c r="L875" i="13"/>
  <c r="M875" i="13" s="1"/>
  <c r="AM874" i="13"/>
  <c r="AN874" i="13" s="1"/>
  <c r="AB874" i="13"/>
  <c r="Y874" i="13"/>
  <c r="Y878" i="13" s="1"/>
  <c r="U874" i="13"/>
  <c r="T874" i="13"/>
  <c r="T878" i="13" s="1"/>
  <c r="S874" i="13"/>
  <c r="S878" i="13" s="1"/>
  <c r="R874" i="13"/>
  <c r="R878" i="13" s="1"/>
  <c r="L874" i="13"/>
  <c r="AV873" i="13"/>
  <c r="AZ872" i="13"/>
  <c r="AY872" i="13"/>
  <c r="AX872" i="13"/>
  <c r="AW872" i="13"/>
  <c r="AV872" i="13"/>
  <c r="AL872" i="13"/>
  <c r="AK872" i="13"/>
  <c r="AJ872" i="13"/>
  <c r="AD872" i="13"/>
  <c r="AC872" i="13"/>
  <c r="AM871" i="13"/>
  <c r="AN871" i="13" s="1"/>
  <c r="AB871" i="13"/>
  <c r="Y871" i="13"/>
  <c r="U871" i="13"/>
  <c r="T871" i="13"/>
  <c r="S871" i="13"/>
  <c r="R871" i="13"/>
  <c r="L871" i="13"/>
  <c r="M871" i="13" s="1"/>
  <c r="AM870" i="13"/>
  <c r="AN870" i="13" s="1"/>
  <c r="AB870" i="13"/>
  <c r="Y870" i="13"/>
  <c r="U870" i="13"/>
  <c r="T870" i="13"/>
  <c r="S870" i="13"/>
  <c r="R870" i="13"/>
  <c r="L870" i="13"/>
  <c r="M870" i="13" s="1"/>
  <c r="AM869" i="13"/>
  <c r="AN869" i="13" s="1"/>
  <c r="AB869" i="13"/>
  <c r="Y869" i="13"/>
  <c r="U869" i="13"/>
  <c r="T869" i="13"/>
  <c r="S869" i="13"/>
  <c r="R869" i="13"/>
  <c r="L869" i="13"/>
  <c r="M869" i="13" s="1"/>
  <c r="AM868" i="13"/>
  <c r="AN868" i="13" s="1"/>
  <c r="AB868" i="13"/>
  <c r="Y868" i="13"/>
  <c r="Y872" i="13" s="1"/>
  <c r="U868" i="13"/>
  <c r="U872" i="13" s="1"/>
  <c r="T868" i="13"/>
  <c r="T872" i="13" s="1"/>
  <c r="S868" i="13"/>
  <c r="S872" i="13" s="1"/>
  <c r="R868" i="13"/>
  <c r="R872" i="13" s="1"/>
  <c r="L868" i="13"/>
  <c r="L872" i="13" s="1"/>
  <c r="AZ867" i="13"/>
  <c r="AY867" i="13"/>
  <c r="AX867" i="13"/>
  <c r="AW867" i="13"/>
  <c r="AV867" i="13"/>
  <c r="AL867" i="13"/>
  <c r="AK867" i="13"/>
  <c r="AJ867" i="13"/>
  <c r="AD867" i="13"/>
  <c r="AC867" i="13"/>
  <c r="AM866" i="13"/>
  <c r="AN866" i="13" s="1"/>
  <c r="AB866" i="13"/>
  <c r="Y866" i="13"/>
  <c r="U866" i="13"/>
  <c r="T866" i="13"/>
  <c r="S866" i="13"/>
  <c r="R866" i="13"/>
  <c r="L866" i="13"/>
  <c r="M866" i="13" s="1"/>
  <c r="AM865" i="13"/>
  <c r="AB865" i="13"/>
  <c r="Y865" i="13"/>
  <c r="U865" i="13"/>
  <c r="T865" i="13"/>
  <c r="S865" i="13"/>
  <c r="R865" i="13"/>
  <c r="L865" i="13"/>
  <c r="AM864" i="13"/>
  <c r="AN864" i="13" s="1"/>
  <c r="AB864" i="13"/>
  <c r="Y864" i="13"/>
  <c r="U864" i="13"/>
  <c r="T864" i="13"/>
  <c r="S864" i="13"/>
  <c r="R864" i="13"/>
  <c r="L864" i="13"/>
  <c r="M864" i="13" s="1"/>
  <c r="AM863" i="13"/>
  <c r="AB863" i="13"/>
  <c r="Y863" i="13"/>
  <c r="Y867" i="13" s="1"/>
  <c r="U863" i="13"/>
  <c r="U867" i="13" s="1"/>
  <c r="T863" i="13"/>
  <c r="T867" i="13" s="1"/>
  <c r="S863" i="13"/>
  <c r="S867" i="13" s="1"/>
  <c r="R863" i="13"/>
  <c r="R867" i="13" s="1"/>
  <c r="L863" i="13"/>
  <c r="L867" i="13" s="1"/>
  <c r="AZ862" i="13"/>
  <c r="AY862" i="13"/>
  <c r="AX862" i="13"/>
  <c r="AW862" i="13"/>
  <c r="AV862" i="13"/>
  <c r="AL862" i="13"/>
  <c r="AK862" i="13"/>
  <c r="AJ862" i="13"/>
  <c r="AD862" i="13"/>
  <c r="AC862" i="13"/>
  <c r="AM861" i="13"/>
  <c r="AN861" i="13" s="1"/>
  <c r="AB861" i="13"/>
  <c r="Y861" i="13"/>
  <c r="U861" i="13"/>
  <c r="T861" i="13"/>
  <c r="S861" i="13"/>
  <c r="R861" i="13"/>
  <c r="L861" i="13"/>
  <c r="M861" i="13" s="1"/>
  <c r="AM860" i="13"/>
  <c r="AN860" i="13" s="1"/>
  <c r="AB860" i="13"/>
  <c r="Y860" i="13"/>
  <c r="U860" i="13"/>
  <c r="T860" i="13"/>
  <c r="S860" i="13"/>
  <c r="R860" i="13"/>
  <c r="L860" i="13"/>
  <c r="AM859" i="13"/>
  <c r="AN859" i="13" s="1"/>
  <c r="AB859" i="13"/>
  <c r="Y859" i="13"/>
  <c r="U859" i="13"/>
  <c r="T859" i="13"/>
  <c r="S859" i="13"/>
  <c r="R859" i="13"/>
  <c r="L859" i="13"/>
  <c r="M859" i="13" s="1"/>
  <c r="AM858" i="13"/>
  <c r="AN858" i="13" s="1"/>
  <c r="AB858" i="13"/>
  <c r="Y858" i="13"/>
  <c r="U858" i="13"/>
  <c r="U862" i="13" s="1"/>
  <c r="T858" i="13"/>
  <c r="S858" i="13"/>
  <c r="S862" i="13" s="1"/>
  <c r="R858" i="13"/>
  <c r="L858" i="13"/>
  <c r="M858" i="13" s="1"/>
  <c r="AZ857" i="13"/>
  <c r="AY857" i="13"/>
  <c r="AX857" i="13"/>
  <c r="AW857" i="13"/>
  <c r="AV857" i="13"/>
  <c r="AZ852" i="13"/>
  <c r="AY852" i="13"/>
  <c r="AX852" i="13"/>
  <c r="AW852" i="13"/>
  <c r="AV852" i="13"/>
  <c r="AL852" i="13"/>
  <c r="AK852" i="13"/>
  <c r="AJ852" i="13"/>
  <c r="AD852" i="13"/>
  <c r="AC852" i="13"/>
  <c r="AM851" i="13"/>
  <c r="AN851" i="13" s="1"/>
  <c r="AB851" i="13"/>
  <c r="Y851" i="13"/>
  <c r="U851" i="13"/>
  <c r="T851" i="13"/>
  <c r="S851" i="13"/>
  <c r="R851" i="13"/>
  <c r="L851" i="13"/>
  <c r="M851" i="13" s="1"/>
  <c r="AM850" i="13"/>
  <c r="AN850" i="13" s="1"/>
  <c r="AB850" i="13"/>
  <c r="Y850" i="13"/>
  <c r="U850" i="13"/>
  <c r="T850" i="13"/>
  <c r="S850" i="13"/>
  <c r="R850" i="13"/>
  <c r="L850" i="13"/>
  <c r="M850" i="13" s="1"/>
  <c r="AM849" i="13"/>
  <c r="AN849" i="13" s="1"/>
  <c r="AB849" i="13"/>
  <c r="Y849" i="13"/>
  <c r="U849" i="13"/>
  <c r="T849" i="13"/>
  <c r="S849" i="13"/>
  <c r="R849" i="13"/>
  <c r="L849" i="13"/>
  <c r="M849" i="13" s="1"/>
  <c r="AM848" i="13"/>
  <c r="AN848" i="13" s="1"/>
  <c r="AB848" i="13"/>
  <c r="Y848" i="13"/>
  <c r="U848" i="13"/>
  <c r="T848" i="13"/>
  <c r="S848" i="13"/>
  <c r="R848" i="13"/>
  <c r="L848" i="13"/>
  <c r="M848" i="13" s="1"/>
  <c r="AZ847" i="13"/>
  <c r="AY847" i="13"/>
  <c r="AX847" i="13"/>
  <c r="AW847" i="13"/>
  <c r="AV847" i="13"/>
  <c r="AL847" i="13"/>
  <c r="AK847" i="13"/>
  <c r="AJ847" i="13"/>
  <c r="AD847" i="13"/>
  <c r="AC847" i="13"/>
  <c r="AM846" i="13"/>
  <c r="AN846" i="13" s="1"/>
  <c r="AB846" i="13"/>
  <c r="Y846" i="13"/>
  <c r="U846" i="13"/>
  <c r="T846" i="13"/>
  <c r="S846" i="13"/>
  <c r="R846" i="13"/>
  <c r="L846" i="13"/>
  <c r="M846" i="13" s="1"/>
  <c r="AM845" i="13"/>
  <c r="AN845" i="13" s="1"/>
  <c r="AB845" i="13"/>
  <c r="Y845" i="13"/>
  <c r="U845" i="13"/>
  <c r="T845" i="13"/>
  <c r="S845" i="13"/>
  <c r="R845" i="13"/>
  <c r="L845" i="13"/>
  <c r="M845" i="13" s="1"/>
  <c r="AM844" i="13"/>
  <c r="AN844" i="13" s="1"/>
  <c r="AB844" i="13"/>
  <c r="Y844" i="13"/>
  <c r="U844" i="13"/>
  <c r="T844" i="13"/>
  <c r="S844" i="13"/>
  <c r="R844" i="13"/>
  <c r="L844" i="13"/>
  <c r="AM843" i="13"/>
  <c r="AB843" i="13"/>
  <c r="Y843" i="13"/>
  <c r="Y847" i="13" s="1"/>
  <c r="U843" i="13"/>
  <c r="U847" i="13" s="1"/>
  <c r="T843" i="13"/>
  <c r="S843" i="13"/>
  <c r="S847" i="13" s="1"/>
  <c r="R843" i="13"/>
  <c r="R847" i="13" s="1"/>
  <c r="L843" i="13"/>
  <c r="M843" i="13" s="1"/>
  <c r="AZ842" i="13"/>
  <c r="AY842" i="13"/>
  <c r="AX842" i="13"/>
  <c r="AW842" i="13"/>
  <c r="AV842" i="13"/>
  <c r="AL842" i="13"/>
  <c r="AK842" i="13"/>
  <c r="AJ842" i="13"/>
  <c r="AD842" i="13"/>
  <c r="AC842" i="13"/>
  <c r="AM841" i="13"/>
  <c r="AB841" i="13"/>
  <c r="Y841" i="13"/>
  <c r="U841" i="13"/>
  <c r="T841" i="13"/>
  <c r="S841" i="13"/>
  <c r="R841" i="13"/>
  <c r="L841" i="13"/>
  <c r="M841" i="13" s="1"/>
  <c r="AM840" i="13"/>
  <c r="AN840" i="13" s="1"/>
  <c r="AB840" i="13"/>
  <c r="Y840" i="13"/>
  <c r="U840" i="13"/>
  <c r="T840" i="13"/>
  <c r="S840" i="13"/>
  <c r="R840" i="13"/>
  <c r="L840" i="13"/>
  <c r="AM839" i="13"/>
  <c r="AN839" i="13" s="1"/>
  <c r="AB839" i="13"/>
  <c r="Y839" i="13"/>
  <c r="U839" i="13"/>
  <c r="T839" i="13"/>
  <c r="S839" i="13"/>
  <c r="R839" i="13"/>
  <c r="L839" i="13"/>
  <c r="AM838" i="13"/>
  <c r="AN838" i="13" s="1"/>
  <c r="AB838" i="13"/>
  <c r="Y838" i="13"/>
  <c r="Y842" i="13" s="1"/>
  <c r="U838" i="13"/>
  <c r="U842" i="13" s="1"/>
  <c r="T838" i="13"/>
  <c r="S838" i="13"/>
  <c r="S842" i="13" s="1"/>
  <c r="R838" i="13"/>
  <c r="R842" i="13" s="1"/>
  <c r="L838" i="13"/>
  <c r="M838" i="13" s="1"/>
  <c r="AZ837" i="13"/>
  <c r="AY837" i="13"/>
  <c r="AX837" i="13"/>
  <c r="AW837" i="13"/>
  <c r="AV837" i="13"/>
  <c r="AL837" i="13"/>
  <c r="AK837" i="13"/>
  <c r="AJ837" i="13"/>
  <c r="AD837" i="13"/>
  <c r="AC837" i="13"/>
  <c r="AM836" i="13"/>
  <c r="AB836" i="13"/>
  <c r="Y836" i="13"/>
  <c r="U836" i="13"/>
  <c r="T836" i="13"/>
  <c r="S836" i="13"/>
  <c r="R836" i="13"/>
  <c r="L836" i="13"/>
  <c r="M836" i="13" s="1"/>
  <c r="AM835" i="13"/>
  <c r="AN835" i="13" s="1"/>
  <c r="AB835" i="13"/>
  <c r="Y835" i="13"/>
  <c r="U835" i="13"/>
  <c r="T835" i="13"/>
  <c r="S835" i="13"/>
  <c r="R835" i="13"/>
  <c r="L835" i="13"/>
  <c r="AM834" i="13"/>
  <c r="AN834" i="13" s="1"/>
  <c r="AB834" i="13"/>
  <c r="Y834" i="13"/>
  <c r="U834" i="13"/>
  <c r="T834" i="13"/>
  <c r="S834" i="13"/>
  <c r="R834" i="13"/>
  <c r="L834" i="13"/>
  <c r="AM833" i="13"/>
  <c r="AN833" i="13" s="1"/>
  <c r="AB833" i="13"/>
  <c r="Y833" i="13"/>
  <c r="U833" i="13"/>
  <c r="U837" i="13" s="1"/>
  <c r="T833" i="13"/>
  <c r="S833" i="13"/>
  <c r="S837" i="13" s="1"/>
  <c r="R833" i="13"/>
  <c r="R837" i="13" s="1"/>
  <c r="L833" i="13"/>
  <c r="M833" i="13" s="1"/>
  <c r="AZ832" i="13"/>
  <c r="AY832" i="13"/>
  <c r="AX832" i="13"/>
  <c r="AW832" i="13"/>
  <c r="AV832" i="13"/>
  <c r="AL832" i="13"/>
  <c r="AK832" i="13"/>
  <c r="AJ832" i="13"/>
  <c r="AD832" i="13"/>
  <c r="AC832" i="13"/>
  <c r="AM831" i="13"/>
  <c r="AB831" i="13"/>
  <c r="Y831" i="13"/>
  <c r="U831" i="13"/>
  <c r="T831" i="13"/>
  <c r="S831" i="13"/>
  <c r="R831" i="13"/>
  <c r="L831" i="13"/>
  <c r="M831" i="13" s="1"/>
  <c r="AM830" i="13"/>
  <c r="AN830" i="13" s="1"/>
  <c r="AB830" i="13"/>
  <c r="Y830" i="13"/>
  <c r="U830" i="13"/>
  <c r="T830" i="13"/>
  <c r="S830" i="13"/>
  <c r="R830" i="13"/>
  <c r="L830" i="13"/>
  <c r="M830" i="13" s="1"/>
  <c r="AM829" i="13"/>
  <c r="AN829" i="13" s="1"/>
  <c r="AB829" i="13"/>
  <c r="Y829" i="13"/>
  <c r="U829" i="13"/>
  <c r="T829" i="13"/>
  <c r="S829" i="13"/>
  <c r="R829" i="13"/>
  <c r="L829" i="13"/>
  <c r="AM828" i="13"/>
  <c r="AB828" i="13"/>
  <c r="Y828" i="13"/>
  <c r="Y832" i="13" s="1"/>
  <c r="U828" i="13"/>
  <c r="T828" i="13"/>
  <c r="T832" i="13" s="1"/>
  <c r="S828" i="13"/>
  <c r="R828" i="13"/>
  <c r="R832" i="13" s="1"/>
  <c r="L828" i="13"/>
  <c r="M828" i="13" s="1"/>
  <c r="AZ827" i="13"/>
  <c r="AY827" i="13"/>
  <c r="AX827" i="13"/>
  <c r="AW827" i="13"/>
  <c r="AW822" i="13" s="1"/>
  <c r="AV827" i="13"/>
  <c r="AL827" i="13"/>
  <c r="AK827" i="13"/>
  <c r="AJ827" i="13"/>
  <c r="AD827" i="13"/>
  <c r="AC827" i="13"/>
  <c r="AM826" i="13"/>
  <c r="AB826" i="13"/>
  <c r="Y826" i="13"/>
  <c r="U826" i="13"/>
  <c r="T826" i="13"/>
  <c r="S826" i="13"/>
  <c r="R826" i="13"/>
  <c r="L826" i="13"/>
  <c r="M826" i="13" s="1"/>
  <c r="AM825" i="13"/>
  <c r="AN825" i="13" s="1"/>
  <c r="AB825" i="13"/>
  <c r="Y825" i="13"/>
  <c r="U825" i="13"/>
  <c r="T825" i="13"/>
  <c r="S825" i="13"/>
  <c r="R825" i="13"/>
  <c r="L825" i="13"/>
  <c r="M825" i="13" s="1"/>
  <c r="AM824" i="13"/>
  <c r="AN824" i="13" s="1"/>
  <c r="AB824" i="13"/>
  <c r="Y824" i="13"/>
  <c r="U824" i="13"/>
  <c r="T824" i="13"/>
  <c r="S824" i="13"/>
  <c r="R824" i="13"/>
  <c r="L824" i="13"/>
  <c r="M824" i="13" s="1"/>
  <c r="AM823" i="13"/>
  <c r="AB823" i="13"/>
  <c r="Y823" i="13"/>
  <c r="Y827" i="13" s="1"/>
  <c r="U823" i="13"/>
  <c r="T823" i="13"/>
  <c r="T827" i="13" s="1"/>
  <c r="S823" i="13"/>
  <c r="R823" i="13"/>
  <c r="R827" i="13" s="1"/>
  <c r="L823" i="13"/>
  <c r="L827" i="13" s="1"/>
  <c r="AZ822" i="13"/>
  <c r="AZ821" i="13"/>
  <c r="AY821" i="13"/>
  <c r="AX821" i="13"/>
  <c r="AW821" i="13"/>
  <c r="AV821" i="13"/>
  <c r="AL821" i="13"/>
  <c r="AK821" i="13"/>
  <c r="AJ821" i="13"/>
  <c r="AD821" i="13"/>
  <c r="AC821" i="13"/>
  <c r="AM820" i="13"/>
  <c r="AN820" i="13" s="1"/>
  <c r="AB820" i="13"/>
  <c r="Y820" i="13"/>
  <c r="U820" i="13"/>
  <c r="T820" i="13"/>
  <c r="S820" i="13"/>
  <c r="R820" i="13"/>
  <c r="L820" i="13"/>
  <c r="AM819" i="13"/>
  <c r="AN819" i="13" s="1"/>
  <c r="AB819" i="13"/>
  <c r="Y819" i="13"/>
  <c r="U819" i="13"/>
  <c r="T819" i="13"/>
  <c r="S819" i="13"/>
  <c r="R819" i="13"/>
  <c r="L819" i="13"/>
  <c r="M819" i="13" s="1"/>
  <c r="AM818" i="13"/>
  <c r="AN818" i="13" s="1"/>
  <c r="AB818" i="13"/>
  <c r="Y818" i="13"/>
  <c r="U818" i="13"/>
  <c r="T818" i="13"/>
  <c r="S818" i="13"/>
  <c r="R818" i="13"/>
  <c r="L818" i="13"/>
  <c r="AM817" i="13"/>
  <c r="AB817" i="13"/>
  <c r="Y817" i="13"/>
  <c r="Y821" i="13" s="1"/>
  <c r="U817" i="13"/>
  <c r="U821" i="13" s="1"/>
  <c r="T817" i="13"/>
  <c r="S817" i="13"/>
  <c r="R817" i="13"/>
  <c r="R821" i="13" s="1"/>
  <c r="L817" i="13"/>
  <c r="M817" i="13" s="1"/>
  <c r="AZ816" i="13"/>
  <c r="AY816" i="13"/>
  <c r="AX816" i="13"/>
  <c r="AW816" i="13"/>
  <c r="AV816" i="13"/>
  <c r="AL816" i="13"/>
  <c r="AK816" i="13"/>
  <c r="AJ816" i="13"/>
  <c r="AD816" i="13"/>
  <c r="AC816" i="13"/>
  <c r="AM815" i="13"/>
  <c r="AN815" i="13" s="1"/>
  <c r="AB815" i="13"/>
  <c r="Y815" i="13"/>
  <c r="U815" i="13"/>
  <c r="T815" i="13"/>
  <c r="S815" i="13"/>
  <c r="R815" i="13"/>
  <c r="L815" i="13"/>
  <c r="AM814" i="13"/>
  <c r="AN814" i="13" s="1"/>
  <c r="AB814" i="13"/>
  <c r="Y814" i="13"/>
  <c r="U814" i="13"/>
  <c r="T814" i="13"/>
  <c r="S814" i="13"/>
  <c r="R814" i="13"/>
  <c r="L814" i="13"/>
  <c r="M814" i="13" s="1"/>
  <c r="AM813" i="13"/>
  <c r="AB813" i="13"/>
  <c r="Y813" i="13"/>
  <c r="U813" i="13"/>
  <c r="T813" i="13"/>
  <c r="S813" i="13"/>
  <c r="R813" i="13"/>
  <c r="L813" i="13"/>
  <c r="M813" i="13" s="1"/>
  <c r="AM812" i="13"/>
  <c r="AB812" i="13"/>
  <c r="Y812" i="13"/>
  <c r="Y816" i="13" s="1"/>
  <c r="U812" i="13"/>
  <c r="T812" i="13"/>
  <c r="S812" i="13"/>
  <c r="S816" i="13" s="1"/>
  <c r="R812" i="13"/>
  <c r="R816" i="13" s="1"/>
  <c r="L812" i="13"/>
  <c r="M812" i="13" s="1"/>
  <c r="AZ811" i="13"/>
  <c r="AY811" i="13"/>
  <c r="AX811" i="13"/>
  <c r="AW811" i="13"/>
  <c r="AV811" i="13"/>
  <c r="AL811" i="13"/>
  <c r="AK811" i="13"/>
  <c r="AJ811" i="13"/>
  <c r="AD811" i="13"/>
  <c r="AC811" i="13"/>
  <c r="AB810" i="13"/>
  <c r="Y810" i="13"/>
  <c r="U810" i="13"/>
  <c r="T810" i="13"/>
  <c r="S810" i="13"/>
  <c r="R810" i="13"/>
  <c r="L810" i="13"/>
  <c r="M810" i="13" s="1"/>
  <c r="AB809" i="13"/>
  <c r="Y809" i="13"/>
  <c r="U809" i="13"/>
  <c r="T809" i="13"/>
  <c r="S809" i="13"/>
  <c r="R809" i="13"/>
  <c r="L809" i="13"/>
  <c r="M809" i="13" s="1"/>
  <c r="AB808" i="13"/>
  <c r="Y808" i="13"/>
  <c r="U808" i="13"/>
  <c r="T808" i="13"/>
  <c r="S808" i="13"/>
  <c r="R808" i="13"/>
  <c r="L808" i="13"/>
  <c r="M808" i="13" s="1"/>
  <c r="AB807" i="13"/>
  <c r="Y807" i="13"/>
  <c r="U807" i="13"/>
  <c r="T807" i="13"/>
  <c r="S807" i="13"/>
  <c r="R807" i="13"/>
  <c r="L807" i="13"/>
  <c r="M807" i="13" s="1"/>
  <c r="AZ806" i="13"/>
  <c r="AY806" i="13"/>
  <c r="AX806" i="13"/>
  <c r="AW806" i="13"/>
  <c r="AV806" i="13"/>
  <c r="AL806" i="13"/>
  <c r="AK806" i="13"/>
  <c r="AJ806" i="13"/>
  <c r="AD806" i="13"/>
  <c r="AC806" i="13"/>
  <c r="AB805" i="13"/>
  <c r="Y805" i="13"/>
  <c r="U805" i="13"/>
  <c r="T805" i="13"/>
  <c r="S805" i="13"/>
  <c r="R805" i="13"/>
  <c r="L805" i="13"/>
  <c r="M805" i="13" s="1"/>
  <c r="AB804" i="13"/>
  <c r="Y804" i="13"/>
  <c r="U804" i="13"/>
  <c r="T804" i="13"/>
  <c r="S804" i="13"/>
  <c r="R804" i="13"/>
  <c r="L804" i="13"/>
  <c r="M804" i="13" s="1"/>
  <c r="AB803" i="13"/>
  <c r="Y803" i="13"/>
  <c r="U803" i="13"/>
  <c r="T803" i="13"/>
  <c r="S803" i="13"/>
  <c r="R803" i="13"/>
  <c r="L803" i="13"/>
  <c r="M803" i="13" s="1"/>
  <c r="AB802" i="13"/>
  <c r="Y802" i="13"/>
  <c r="U802" i="13"/>
  <c r="T802" i="13"/>
  <c r="S802" i="13"/>
  <c r="R802" i="13"/>
  <c r="L802" i="13"/>
  <c r="M802" i="13" s="1"/>
  <c r="AZ801" i="13"/>
  <c r="AY801" i="13"/>
  <c r="AX801" i="13"/>
  <c r="AW801" i="13"/>
  <c r="AV801" i="13"/>
  <c r="AZ796" i="13"/>
  <c r="AY796" i="13"/>
  <c r="AX796" i="13"/>
  <c r="AW796" i="13"/>
  <c r="AV796" i="13"/>
  <c r="AL796" i="13"/>
  <c r="AK796" i="13"/>
  <c r="AJ796" i="13"/>
  <c r="AD796" i="13"/>
  <c r="AC796" i="13"/>
  <c r="AM795" i="13"/>
  <c r="AN795" i="13" s="1"/>
  <c r="AB795" i="13"/>
  <c r="Y795" i="13"/>
  <c r="U795" i="13"/>
  <c r="T795" i="13"/>
  <c r="S795" i="13"/>
  <c r="R795" i="13"/>
  <c r="L795" i="13"/>
  <c r="AM794" i="13"/>
  <c r="AN794" i="13" s="1"/>
  <c r="AB794" i="13"/>
  <c r="Y794" i="13"/>
  <c r="U794" i="13"/>
  <c r="T794" i="13"/>
  <c r="S794" i="13"/>
  <c r="R794" i="13"/>
  <c r="L794" i="13"/>
  <c r="M794" i="13" s="1"/>
  <c r="AM793" i="13"/>
  <c r="AB793" i="13"/>
  <c r="Y793" i="13"/>
  <c r="U793" i="13"/>
  <c r="T793" i="13"/>
  <c r="S793" i="13"/>
  <c r="R793" i="13"/>
  <c r="L793" i="13"/>
  <c r="M793" i="13" s="1"/>
  <c r="AM792" i="13"/>
  <c r="AB792" i="13"/>
  <c r="Y792" i="13"/>
  <c r="Y796" i="13" s="1"/>
  <c r="U792" i="13"/>
  <c r="T792" i="13"/>
  <c r="S792" i="13"/>
  <c r="R792" i="13"/>
  <c r="R796" i="13" s="1"/>
  <c r="L792" i="13"/>
  <c r="M792" i="13" s="1"/>
  <c r="AZ791" i="13"/>
  <c r="AY791" i="13"/>
  <c r="AX791" i="13"/>
  <c r="AW791" i="13"/>
  <c r="AV791" i="13"/>
  <c r="AL791" i="13"/>
  <c r="AK791" i="13"/>
  <c r="AJ791" i="13"/>
  <c r="AD791" i="13"/>
  <c r="AC791" i="13"/>
  <c r="AM790" i="13"/>
  <c r="AN790" i="13" s="1"/>
  <c r="AB790" i="13"/>
  <c r="Y790" i="13"/>
  <c r="U790" i="13"/>
  <c r="T790" i="13"/>
  <c r="S790" i="13"/>
  <c r="R790" i="13"/>
  <c r="L790" i="13"/>
  <c r="M790" i="13" s="1"/>
  <c r="AM789" i="13"/>
  <c r="AN789" i="13" s="1"/>
  <c r="AB789" i="13"/>
  <c r="Y789" i="13"/>
  <c r="U789" i="13"/>
  <c r="T789" i="13"/>
  <c r="S789" i="13"/>
  <c r="R789" i="13"/>
  <c r="L789" i="13"/>
  <c r="M789" i="13" s="1"/>
  <c r="AM788" i="13"/>
  <c r="AN788" i="13" s="1"/>
  <c r="AB788" i="13"/>
  <c r="Y788" i="13"/>
  <c r="U788" i="13"/>
  <c r="T788" i="13"/>
  <c r="S788" i="13"/>
  <c r="R788" i="13"/>
  <c r="L788" i="13"/>
  <c r="M788" i="13" s="1"/>
  <c r="AM787" i="13"/>
  <c r="AB787" i="13"/>
  <c r="AB791" i="13" s="1"/>
  <c r="Y787" i="13"/>
  <c r="U787" i="13"/>
  <c r="T787" i="13"/>
  <c r="S787" i="13"/>
  <c r="S791" i="13" s="1"/>
  <c r="R787" i="13"/>
  <c r="L787" i="13"/>
  <c r="M787" i="13" s="1"/>
  <c r="AZ786" i="13"/>
  <c r="AY786" i="13"/>
  <c r="AX786" i="13"/>
  <c r="AW786" i="13"/>
  <c r="AV786" i="13"/>
  <c r="AZ781" i="13"/>
  <c r="AY781" i="13"/>
  <c r="AX781" i="13"/>
  <c r="AW781" i="13"/>
  <c r="AV781" i="13"/>
  <c r="AZ776" i="13"/>
  <c r="AY776" i="13"/>
  <c r="AX776" i="13"/>
  <c r="AW776" i="13"/>
  <c r="AV776" i="13"/>
  <c r="AL776" i="13"/>
  <c r="AK776" i="13"/>
  <c r="AJ776" i="13"/>
  <c r="AD776" i="13"/>
  <c r="AC776" i="13"/>
  <c r="AM775" i="13"/>
  <c r="AN775" i="13" s="1"/>
  <c r="AB775" i="13"/>
  <c r="Y775" i="13"/>
  <c r="U775" i="13"/>
  <c r="T775" i="13"/>
  <c r="S775" i="13"/>
  <c r="R775" i="13"/>
  <c r="L775" i="13"/>
  <c r="AM774" i="13"/>
  <c r="AN774" i="13" s="1"/>
  <c r="AB774" i="13"/>
  <c r="Y774" i="13"/>
  <c r="U774" i="13"/>
  <c r="T774" i="13"/>
  <c r="S774" i="13"/>
  <c r="R774" i="13"/>
  <c r="L774" i="13"/>
  <c r="M774" i="13" s="1"/>
  <c r="AM773" i="13"/>
  <c r="AB773" i="13"/>
  <c r="Y773" i="13"/>
  <c r="Y776" i="13" s="1"/>
  <c r="U773" i="13"/>
  <c r="T773" i="13"/>
  <c r="S773" i="13"/>
  <c r="R773" i="13"/>
  <c r="R776" i="13" s="1"/>
  <c r="L773" i="13"/>
  <c r="M773" i="13" s="1"/>
  <c r="AZ771" i="13"/>
  <c r="AY771" i="13"/>
  <c r="AX771" i="13"/>
  <c r="AW771" i="13"/>
  <c r="AV771" i="13"/>
  <c r="AZ766" i="13"/>
  <c r="AY766" i="13"/>
  <c r="AX766" i="13"/>
  <c r="AW766" i="13"/>
  <c r="AV766" i="13"/>
  <c r="AL766" i="13"/>
  <c r="AK766" i="13"/>
  <c r="AJ766" i="13"/>
  <c r="AD766" i="13"/>
  <c r="AC766" i="13"/>
  <c r="AM765" i="13"/>
  <c r="AN765" i="13" s="1"/>
  <c r="AB765" i="13"/>
  <c r="Y765" i="13"/>
  <c r="U765" i="13"/>
  <c r="T765" i="13"/>
  <c r="S765" i="13"/>
  <c r="R765" i="13"/>
  <c r="L765" i="13"/>
  <c r="M765" i="13" s="1"/>
  <c r="AM764" i="13"/>
  <c r="AN764" i="13" s="1"/>
  <c r="AB764" i="13"/>
  <c r="Y764" i="13"/>
  <c r="U764" i="13"/>
  <c r="T764" i="13"/>
  <c r="S764" i="13"/>
  <c r="R764" i="13"/>
  <c r="L764" i="13"/>
  <c r="AM763" i="13"/>
  <c r="AB763" i="13"/>
  <c r="Y763" i="13"/>
  <c r="U763" i="13"/>
  <c r="T763" i="13"/>
  <c r="S763" i="13"/>
  <c r="R763" i="13"/>
  <c r="L763" i="13"/>
  <c r="M763" i="13" s="1"/>
  <c r="AM762" i="13"/>
  <c r="AB762" i="13"/>
  <c r="AB766" i="13" s="1"/>
  <c r="Y762" i="13"/>
  <c r="Y766" i="13" s="1"/>
  <c r="U762" i="13"/>
  <c r="U766" i="13" s="1"/>
  <c r="T762" i="13"/>
  <c r="T766" i="13" s="1"/>
  <c r="S762" i="13"/>
  <c r="S766" i="13" s="1"/>
  <c r="R762" i="13"/>
  <c r="R766" i="13" s="1"/>
  <c r="L762" i="13"/>
  <c r="L766" i="13" s="1"/>
  <c r="AZ759" i="13"/>
  <c r="AY759" i="13"/>
  <c r="AX759" i="13"/>
  <c r="AW759" i="13"/>
  <c r="AV759" i="13"/>
  <c r="AL759" i="13"/>
  <c r="AK759" i="13"/>
  <c r="AJ759" i="13"/>
  <c r="AD759" i="13"/>
  <c r="AC759" i="13"/>
  <c r="AM758" i="13"/>
  <c r="AN758" i="13" s="1"/>
  <c r="AB758" i="13"/>
  <c r="Y758" i="13"/>
  <c r="U758" i="13"/>
  <c r="T758" i="13"/>
  <c r="S758" i="13"/>
  <c r="R758" i="13"/>
  <c r="L758" i="13"/>
  <c r="M758" i="13" s="1"/>
  <c r="AM757" i="13"/>
  <c r="AN757" i="13" s="1"/>
  <c r="AB757" i="13"/>
  <c r="Y757" i="13"/>
  <c r="U757" i="13"/>
  <c r="T757" i="13"/>
  <c r="S757" i="13"/>
  <c r="R757" i="13"/>
  <c r="L757" i="13"/>
  <c r="AM756" i="13"/>
  <c r="AN756" i="13" s="1"/>
  <c r="AB756" i="13"/>
  <c r="Y756" i="13"/>
  <c r="U756" i="13"/>
  <c r="T756" i="13"/>
  <c r="S756" i="13"/>
  <c r="R756" i="13"/>
  <c r="L756" i="13"/>
  <c r="M756" i="13" s="1"/>
  <c r="AM755" i="13"/>
  <c r="AB755" i="13"/>
  <c r="AB759" i="13" s="1"/>
  <c r="Y755" i="13"/>
  <c r="Y759" i="13" s="1"/>
  <c r="U755" i="13"/>
  <c r="U759" i="13" s="1"/>
  <c r="T755" i="13"/>
  <c r="T759" i="13" s="1"/>
  <c r="S755" i="13"/>
  <c r="S759" i="13" s="1"/>
  <c r="R755" i="13"/>
  <c r="R759" i="13" s="1"/>
  <c r="L755" i="13"/>
  <c r="L759" i="13" s="1"/>
  <c r="AZ754" i="13"/>
  <c r="AY754" i="13"/>
  <c r="AX754" i="13"/>
  <c r="AW754" i="13"/>
  <c r="AV754" i="13"/>
  <c r="AL754" i="13"/>
  <c r="AK754" i="13"/>
  <c r="AJ754" i="13"/>
  <c r="AD754" i="13"/>
  <c r="AC754" i="13"/>
  <c r="AM753" i="13"/>
  <c r="AN753" i="13" s="1"/>
  <c r="AB753" i="13"/>
  <c r="Y753" i="13"/>
  <c r="U753" i="13"/>
  <c r="T753" i="13"/>
  <c r="S753" i="13"/>
  <c r="R753" i="13"/>
  <c r="L753" i="13"/>
  <c r="M753" i="13" s="1"/>
  <c r="AM752" i="13"/>
  <c r="AB752" i="13"/>
  <c r="Y752" i="13"/>
  <c r="U752" i="13"/>
  <c r="T752" i="13"/>
  <c r="S752" i="13"/>
  <c r="R752" i="13"/>
  <c r="L752" i="13"/>
  <c r="AM751" i="13"/>
  <c r="AN751" i="13" s="1"/>
  <c r="AB751" i="13"/>
  <c r="Y751" i="13"/>
  <c r="U751" i="13"/>
  <c r="T751" i="13"/>
  <c r="S751" i="13"/>
  <c r="R751" i="13"/>
  <c r="L751" i="13"/>
  <c r="M751" i="13" s="1"/>
  <c r="AM750" i="13"/>
  <c r="AB750" i="13"/>
  <c r="Y750" i="13"/>
  <c r="Y754" i="13" s="1"/>
  <c r="U750" i="13"/>
  <c r="U754" i="13" s="1"/>
  <c r="T750" i="13"/>
  <c r="T754" i="13" s="1"/>
  <c r="S750" i="13"/>
  <c r="S754" i="13" s="1"/>
  <c r="R750" i="13"/>
  <c r="R754" i="13" s="1"/>
  <c r="L750" i="13"/>
  <c r="L754" i="13" s="1"/>
  <c r="AZ749" i="13"/>
  <c r="AY749" i="13"/>
  <c r="AX749" i="13"/>
  <c r="AW749" i="13"/>
  <c r="AV749" i="13"/>
  <c r="AL749" i="13"/>
  <c r="AK749" i="13"/>
  <c r="AJ749" i="13"/>
  <c r="AD749" i="13"/>
  <c r="AC749" i="13"/>
  <c r="AM748" i="13"/>
  <c r="AN748" i="13" s="1"/>
  <c r="AB748" i="13"/>
  <c r="Y748" i="13"/>
  <c r="U748" i="13"/>
  <c r="T748" i="13"/>
  <c r="S748" i="13"/>
  <c r="R748" i="13"/>
  <c r="L748" i="13"/>
  <c r="M748" i="13" s="1"/>
  <c r="AM747" i="13"/>
  <c r="AN747" i="13" s="1"/>
  <c r="AB747" i="13"/>
  <c r="Y747" i="13"/>
  <c r="U747" i="13"/>
  <c r="T747" i="13"/>
  <c r="S747" i="13"/>
  <c r="R747" i="13"/>
  <c r="L747" i="13"/>
  <c r="AM746" i="13"/>
  <c r="AN746" i="13" s="1"/>
  <c r="AB746" i="13"/>
  <c r="Y746" i="13"/>
  <c r="U746" i="13"/>
  <c r="T746" i="13"/>
  <c r="S746" i="13"/>
  <c r="R746" i="13"/>
  <c r="L746" i="13"/>
  <c r="M746" i="13" s="1"/>
  <c r="AM745" i="13"/>
  <c r="AB745" i="13"/>
  <c r="AB749" i="13" s="1"/>
  <c r="Y745" i="13"/>
  <c r="Y749" i="13" s="1"/>
  <c r="U745" i="13"/>
  <c r="U749" i="13" s="1"/>
  <c r="T745" i="13"/>
  <c r="T749" i="13" s="1"/>
  <c r="S745" i="13"/>
  <c r="S749" i="13" s="1"/>
  <c r="R745" i="13"/>
  <c r="R749" i="13" s="1"/>
  <c r="L745" i="13"/>
  <c r="AZ744" i="13"/>
  <c r="AY744" i="13"/>
  <c r="AX744" i="13"/>
  <c r="AW744" i="13"/>
  <c r="AV744" i="13"/>
  <c r="AL744" i="13"/>
  <c r="AK744" i="13"/>
  <c r="AJ744" i="13"/>
  <c r="AD744" i="13"/>
  <c r="AC744" i="13"/>
  <c r="AM743" i="13"/>
  <c r="AN743" i="13" s="1"/>
  <c r="AB743" i="13"/>
  <c r="Y743" i="13"/>
  <c r="U743" i="13"/>
  <c r="T743" i="13"/>
  <c r="S743" i="13"/>
  <c r="R743" i="13"/>
  <c r="L743" i="13"/>
  <c r="M743" i="13" s="1"/>
  <c r="AM742" i="13"/>
  <c r="AN742" i="13" s="1"/>
  <c r="AB742" i="13"/>
  <c r="Y742" i="13"/>
  <c r="U742" i="13"/>
  <c r="T742" i="13"/>
  <c r="S742" i="13"/>
  <c r="R742" i="13"/>
  <c r="L742" i="13"/>
  <c r="AM741" i="13"/>
  <c r="AN741" i="13" s="1"/>
  <c r="AB741" i="13"/>
  <c r="Y741" i="13"/>
  <c r="U741" i="13"/>
  <c r="T741" i="13"/>
  <c r="S741" i="13"/>
  <c r="R741" i="13"/>
  <c r="L741" i="13"/>
  <c r="M741" i="13" s="1"/>
  <c r="AM740" i="13"/>
  <c r="AB740" i="13"/>
  <c r="Y740" i="13"/>
  <c r="Y744" i="13" s="1"/>
  <c r="U740" i="13"/>
  <c r="U744" i="13" s="1"/>
  <c r="T740" i="13"/>
  <c r="T744" i="13" s="1"/>
  <c r="S740" i="13"/>
  <c r="S744" i="13" s="1"/>
  <c r="R740" i="13"/>
  <c r="R744" i="13" s="1"/>
  <c r="L740" i="13"/>
  <c r="AZ739" i="13"/>
  <c r="AY739" i="13"/>
  <c r="AX739" i="13"/>
  <c r="AW739" i="13"/>
  <c r="AV739" i="13"/>
  <c r="AL739" i="13"/>
  <c r="AK739" i="13"/>
  <c r="AJ739" i="13"/>
  <c r="AD739" i="13"/>
  <c r="AC739" i="13"/>
  <c r="AM738" i="13"/>
  <c r="AN738" i="13" s="1"/>
  <c r="AB738" i="13"/>
  <c r="Y738" i="13"/>
  <c r="U738" i="13"/>
  <c r="T738" i="13"/>
  <c r="S738" i="13"/>
  <c r="R738" i="13"/>
  <c r="L738" i="13"/>
  <c r="M738" i="13" s="1"/>
  <c r="AM737" i="13"/>
  <c r="AB737" i="13"/>
  <c r="Y737" i="13"/>
  <c r="U737" i="13"/>
  <c r="T737" i="13"/>
  <c r="S737" i="13"/>
  <c r="R737" i="13"/>
  <c r="L737" i="13"/>
  <c r="AM736" i="13"/>
  <c r="AN736" i="13" s="1"/>
  <c r="AB736" i="13"/>
  <c r="Y736" i="13"/>
  <c r="U736" i="13"/>
  <c r="T736" i="13"/>
  <c r="S736" i="13"/>
  <c r="R736" i="13"/>
  <c r="L736" i="13"/>
  <c r="M736" i="13" s="1"/>
  <c r="AM735" i="13"/>
  <c r="AB735" i="13"/>
  <c r="Y735" i="13"/>
  <c r="Y739" i="13" s="1"/>
  <c r="U735" i="13"/>
  <c r="U739" i="13" s="1"/>
  <c r="T735" i="13"/>
  <c r="T739" i="13" s="1"/>
  <c r="S735" i="13"/>
  <c r="S739" i="13" s="1"/>
  <c r="R735" i="13"/>
  <c r="R739" i="13" s="1"/>
  <c r="L735" i="13"/>
  <c r="AZ734" i="13"/>
  <c r="AY734" i="13"/>
  <c r="AX734" i="13"/>
  <c r="AW734" i="13"/>
  <c r="AV734" i="13"/>
  <c r="AL734" i="13"/>
  <c r="AK734" i="13"/>
  <c r="AJ734" i="13"/>
  <c r="AD734" i="13"/>
  <c r="AC734" i="13"/>
  <c r="AM733" i="13"/>
  <c r="AN733" i="13" s="1"/>
  <c r="AB733" i="13"/>
  <c r="Y733" i="13"/>
  <c r="U733" i="13"/>
  <c r="T733" i="13"/>
  <c r="S733" i="13"/>
  <c r="R733" i="13"/>
  <c r="L733" i="13"/>
  <c r="M733" i="13" s="1"/>
  <c r="AM732" i="13"/>
  <c r="AN732" i="13" s="1"/>
  <c r="AB732" i="13"/>
  <c r="Y732" i="13"/>
  <c r="U732" i="13"/>
  <c r="T732" i="13"/>
  <c r="S732" i="13"/>
  <c r="R732" i="13"/>
  <c r="L732" i="13"/>
  <c r="AM731" i="13"/>
  <c r="AN731" i="13" s="1"/>
  <c r="AB731" i="13"/>
  <c r="Y731" i="13"/>
  <c r="U731" i="13"/>
  <c r="T731" i="13"/>
  <c r="S731" i="13"/>
  <c r="R731" i="13"/>
  <c r="L731" i="13"/>
  <c r="M731" i="13" s="1"/>
  <c r="AM730" i="13"/>
  <c r="AB730" i="13"/>
  <c r="Y730" i="13"/>
  <c r="Y734" i="13" s="1"/>
  <c r="U730" i="13"/>
  <c r="U734" i="13" s="1"/>
  <c r="T730" i="13"/>
  <c r="T734" i="13" s="1"/>
  <c r="S730" i="13"/>
  <c r="S734" i="13" s="1"/>
  <c r="R730" i="13"/>
  <c r="R734" i="13" s="1"/>
  <c r="L730" i="13"/>
  <c r="L734" i="13" s="1"/>
  <c r="AZ729" i="13"/>
  <c r="AY729" i="13"/>
  <c r="AX729" i="13"/>
  <c r="AW729" i="13"/>
  <c r="AV729" i="13"/>
  <c r="AL729" i="13"/>
  <c r="AK729" i="13"/>
  <c r="AJ729" i="13"/>
  <c r="AD729" i="13"/>
  <c r="AC729" i="13"/>
  <c r="AM728" i="13"/>
  <c r="AN728" i="13" s="1"/>
  <c r="AB728" i="13"/>
  <c r="Y728" i="13"/>
  <c r="U728" i="13"/>
  <c r="T728" i="13"/>
  <c r="S728" i="13"/>
  <c r="R728" i="13"/>
  <c r="L728" i="13"/>
  <c r="M728" i="13" s="1"/>
  <c r="AM727" i="13"/>
  <c r="AN727" i="13" s="1"/>
  <c r="AB727" i="13"/>
  <c r="Y727" i="13"/>
  <c r="U727" i="13"/>
  <c r="T727" i="13"/>
  <c r="S727" i="13"/>
  <c r="R727" i="13"/>
  <c r="L727" i="13"/>
  <c r="AM726" i="13"/>
  <c r="AN726" i="13" s="1"/>
  <c r="AB726" i="13"/>
  <c r="Y726" i="13"/>
  <c r="U726" i="13"/>
  <c r="T726" i="13"/>
  <c r="S726" i="13"/>
  <c r="R726" i="13"/>
  <c r="L726" i="13"/>
  <c r="M726" i="13" s="1"/>
  <c r="AM725" i="13"/>
  <c r="AB725" i="13"/>
  <c r="Y725" i="13"/>
  <c r="U725" i="13"/>
  <c r="U729" i="13" s="1"/>
  <c r="T725" i="13"/>
  <c r="T729" i="13" s="1"/>
  <c r="S725" i="13"/>
  <c r="R725" i="13"/>
  <c r="L725" i="13"/>
  <c r="L729" i="13" s="1"/>
  <c r="AZ724" i="13"/>
  <c r="AY724" i="13"/>
  <c r="AX724" i="13"/>
  <c r="AW724" i="13"/>
  <c r="AV724" i="13"/>
  <c r="AL724" i="13"/>
  <c r="AK724" i="13"/>
  <c r="AJ724" i="13"/>
  <c r="AD724" i="13"/>
  <c r="AC724" i="13"/>
  <c r="AM723" i="13"/>
  <c r="AN723" i="13" s="1"/>
  <c r="AS723" i="13" s="1"/>
  <c r="AB723" i="13"/>
  <c r="Y723" i="13"/>
  <c r="U723" i="13"/>
  <c r="T723" i="13"/>
  <c r="S723" i="13"/>
  <c r="R723" i="13"/>
  <c r="L723" i="13"/>
  <c r="M723" i="13" s="1"/>
  <c r="AM722" i="13"/>
  <c r="AN722" i="13" s="1"/>
  <c r="AB722" i="13"/>
  <c r="Y722" i="13"/>
  <c r="U722" i="13"/>
  <c r="T722" i="13"/>
  <c r="S722" i="13"/>
  <c r="R722" i="13"/>
  <c r="L722" i="13"/>
  <c r="M722" i="13" s="1"/>
  <c r="AM721" i="13"/>
  <c r="AN721" i="13" s="1"/>
  <c r="AB721" i="13"/>
  <c r="Y721" i="13"/>
  <c r="U721" i="13"/>
  <c r="T721" i="13"/>
  <c r="S721" i="13"/>
  <c r="R721" i="13"/>
  <c r="L721" i="13"/>
  <c r="M721" i="13" s="1"/>
  <c r="AQ721" i="13" s="1"/>
  <c r="AM720" i="13"/>
  <c r="AB720" i="13"/>
  <c r="Y720" i="13"/>
  <c r="U720" i="13"/>
  <c r="U724" i="13" s="1"/>
  <c r="T720" i="13"/>
  <c r="S720" i="13"/>
  <c r="S724" i="13" s="1"/>
  <c r="R720" i="13"/>
  <c r="R724" i="13" s="1"/>
  <c r="L720" i="13"/>
  <c r="L724" i="13" s="1"/>
  <c r="AZ719" i="13"/>
  <c r="AY719" i="13"/>
  <c r="AX719" i="13"/>
  <c r="AW719" i="13"/>
  <c r="AV719" i="13"/>
  <c r="AL719" i="13"/>
  <c r="AK719" i="13"/>
  <c r="AJ719" i="13"/>
  <c r="AD719" i="13"/>
  <c r="AC719" i="13"/>
  <c r="AM718" i="13"/>
  <c r="AB718" i="13"/>
  <c r="Y718" i="13"/>
  <c r="U718" i="13"/>
  <c r="T718" i="13"/>
  <c r="S718" i="13"/>
  <c r="R718" i="13"/>
  <c r="L718" i="13"/>
  <c r="M718" i="13" s="1"/>
  <c r="AM717" i="13"/>
  <c r="AN717" i="13" s="1"/>
  <c r="AB717" i="13"/>
  <c r="Y717" i="13"/>
  <c r="U717" i="13"/>
  <c r="T717" i="13"/>
  <c r="S717" i="13"/>
  <c r="R717" i="13"/>
  <c r="L717" i="13"/>
  <c r="AM716" i="13"/>
  <c r="AN716" i="13" s="1"/>
  <c r="AB716" i="13"/>
  <c r="Y716" i="13"/>
  <c r="U716" i="13"/>
  <c r="T716" i="13"/>
  <c r="S716" i="13"/>
  <c r="R716" i="13"/>
  <c r="L716" i="13"/>
  <c r="AM715" i="13"/>
  <c r="AN715" i="13" s="1"/>
  <c r="AB715" i="13"/>
  <c r="Y715" i="13"/>
  <c r="Y719" i="13" s="1"/>
  <c r="U715" i="13"/>
  <c r="U719" i="13" s="1"/>
  <c r="T715" i="13"/>
  <c r="T719" i="13" s="1"/>
  <c r="S715" i="13"/>
  <c r="R715" i="13"/>
  <c r="R719" i="13" s="1"/>
  <c r="L715" i="13"/>
  <c r="L719" i="13" s="1"/>
  <c r="AZ714" i="13"/>
  <c r="AY714" i="13"/>
  <c r="AX714" i="13"/>
  <c r="AW714" i="13"/>
  <c r="AV714" i="13"/>
  <c r="AL714" i="13"/>
  <c r="AK714" i="13"/>
  <c r="AJ714" i="13"/>
  <c r="AD714" i="13"/>
  <c r="AC714" i="13"/>
  <c r="AM713" i="13"/>
  <c r="AB713" i="13"/>
  <c r="Y713" i="13"/>
  <c r="U713" i="13"/>
  <c r="T713" i="13"/>
  <c r="S713" i="13"/>
  <c r="R713" i="13"/>
  <c r="L713" i="13"/>
  <c r="M713" i="13" s="1"/>
  <c r="AM712" i="13"/>
  <c r="AN712" i="13" s="1"/>
  <c r="AB712" i="13"/>
  <c r="Y712" i="13"/>
  <c r="U712" i="13"/>
  <c r="T712" i="13"/>
  <c r="S712" i="13"/>
  <c r="R712" i="13"/>
  <c r="L712" i="13"/>
  <c r="M712" i="13" s="1"/>
  <c r="AM711" i="13"/>
  <c r="AN711" i="13" s="1"/>
  <c r="AB711" i="13"/>
  <c r="Y711" i="13"/>
  <c r="U711" i="13"/>
  <c r="T711" i="13"/>
  <c r="S711" i="13"/>
  <c r="R711" i="13"/>
  <c r="L711" i="13"/>
  <c r="AM710" i="13"/>
  <c r="AN710" i="13" s="1"/>
  <c r="AB710" i="13"/>
  <c r="Y710" i="13"/>
  <c r="Y714" i="13" s="1"/>
  <c r="U710" i="13"/>
  <c r="U714" i="13" s="1"/>
  <c r="T710" i="13"/>
  <c r="S710" i="13"/>
  <c r="S714" i="13" s="1"/>
  <c r="R710" i="13"/>
  <c r="R714" i="13" s="1"/>
  <c r="L710" i="13"/>
  <c r="M710" i="13" s="1"/>
  <c r="AZ709" i="13"/>
  <c r="AY709" i="13"/>
  <c r="AX709" i="13"/>
  <c r="AW709" i="13"/>
  <c r="AV709" i="13"/>
  <c r="AL709" i="13"/>
  <c r="AK709" i="13"/>
  <c r="AJ709" i="13"/>
  <c r="AD709" i="13"/>
  <c r="AC709" i="13"/>
  <c r="AM708" i="13"/>
  <c r="AB708" i="13"/>
  <c r="Y708" i="13"/>
  <c r="U708" i="13"/>
  <c r="T708" i="13"/>
  <c r="S708" i="13"/>
  <c r="R708" i="13"/>
  <c r="L708" i="13"/>
  <c r="M708" i="13" s="1"/>
  <c r="AM707" i="13"/>
  <c r="AB707" i="13"/>
  <c r="Y707" i="13"/>
  <c r="U707" i="13"/>
  <c r="T707" i="13"/>
  <c r="S707" i="13"/>
  <c r="R707" i="13"/>
  <c r="L707" i="13"/>
  <c r="M707" i="13" s="1"/>
  <c r="AM706" i="13"/>
  <c r="AN706" i="13" s="1"/>
  <c r="AB706" i="13"/>
  <c r="Y706" i="13"/>
  <c r="U706" i="13"/>
  <c r="T706" i="13"/>
  <c r="S706" i="13"/>
  <c r="R706" i="13"/>
  <c r="L706" i="13"/>
  <c r="AM705" i="13"/>
  <c r="AN705" i="13" s="1"/>
  <c r="AB705" i="13"/>
  <c r="Y705" i="13"/>
  <c r="Y709" i="13" s="1"/>
  <c r="U705" i="13"/>
  <c r="T705" i="13"/>
  <c r="S705" i="13"/>
  <c r="S709" i="13" s="1"/>
  <c r="R705" i="13"/>
  <c r="R709" i="13" s="1"/>
  <c r="L705" i="13"/>
  <c r="AZ704" i="13"/>
  <c r="AY704" i="13"/>
  <c r="AX704" i="13"/>
  <c r="AW704" i="13"/>
  <c r="AV704" i="13"/>
  <c r="AL704" i="13"/>
  <c r="AK704" i="13"/>
  <c r="AJ704" i="13"/>
  <c r="AD704" i="13"/>
  <c r="AC704" i="13"/>
  <c r="AM703" i="13"/>
  <c r="AB703" i="13"/>
  <c r="Y703" i="13"/>
  <c r="U703" i="13"/>
  <c r="T703" i="13"/>
  <c r="S703" i="13"/>
  <c r="R703" i="13"/>
  <c r="L703" i="13"/>
  <c r="M703" i="13" s="1"/>
  <c r="AM702" i="13"/>
  <c r="AN702" i="13" s="1"/>
  <c r="AB702" i="13"/>
  <c r="Y702" i="13"/>
  <c r="U702" i="13"/>
  <c r="T702" i="13"/>
  <c r="S702" i="13"/>
  <c r="R702" i="13"/>
  <c r="L702" i="13"/>
  <c r="AM701" i="13"/>
  <c r="AN701" i="13" s="1"/>
  <c r="AB701" i="13"/>
  <c r="Y701" i="13"/>
  <c r="U701" i="13"/>
  <c r="T701" i="13"/>
  <c r="S701" i="13"/>
  <c r="R701" i="13"/>
  <c r="L701" i="13"/>
  <c r="AM700" i="13"/>
  <c r="AN700" i="13" s="1"/>
  <c r="AB700" i="13"/>
  <c r="Y700" i="13"/>
  <c r="U700" i="13"/>
  <c r="U704" i="13" s="1"/>
  <c r="T700" i="13"/>
  <c r="T704" i="13" s="1"/>
  <c r="S700" i="13"/>
  <c r="S704" i="13" s="1"/>
  <c r="R700" i="13"/>
  <c r="L700" i="13"/>
  <c r="AZ699" i="13"/>
  <c r="AY699" i="13"/>
  <c r="AX699" i="13"/>
  <c r="AW699" i="13"/>
  <c r="AV699" i="13"/>
  <c r="AL699" i="13"/>
  <c r="AK699" i="13"/>
  <c r="AJ699" i="13"/>
  <c r="AD699" i="13"/>
  <c r="AC699" i="13"/>
  <c r="AM698" i="13"/>
  <c r="AB698" i="13"/>
  <c r="Y698" i="13"/>
  <c r="U698" i="13"/>
  <c r="T698" i="13"/>
  <c r="S698" i="13"/>
  <c r="R698" i="13"/>
  <c r="L698" i="13"/>
  <c r="M698" i="13" s="1"/>
  <c r="AM697" i="13"/>
  <c r="AN697" i="13" s="1"/>
  <c r="AB697" i="13"/>
  <c r="Y697" i="13"/>
  <c r="U697" i="13"/>
  <c r="T697" i="13"/>
  <c r="S697" i="13"/>
  <c r="R697" i="13"/>
  <c r="L697" i="13"/>
  <c r="AM696" i="13"/>
  <c r="AN696" i="13" s="1"/>
  <c r="AB696" i="13"/>
  <c r="Y696" i="13"/>
  <c r="U696" i="13"/>
  <c r="T696" i="13"/>
  <c r="S696" i="13"/>
  <c r="R696" i="13"/>
  <c r="L696" i="13"/>
  <c r="AM695" i="13"/>
  <c r="AB695" i="13"/>
  <c r="Y695" i="13"/>
  <c r="Y699" i="13" s="1"/>
  <c r="U695" i="13"/>
  <c r="U699" i="13" s="1"/>
  <c r="T695" i="13"/>
  <c r="T699" i="13" s="1"/>
  <c r="S695" i="13"/>
  <c r="R695" i="13"/>
  <c r="R699" i="13" s="1"/>
  <c r="L695" i="13"/>
  <c r="AZ694" i="13"/>
  <c r="AY694" i="13"/>
  <c r="AX694" i="13"/>
  <c r="AW694" i="13"/>
  <c r="AV694" i="13"/>
  <c r="AL694" i="13"/>
  <c r="AK694" i="13"/>
  <c r="AJ694" i="13"/>
  <c r="AD694" i="13"/>
  <c r="AC694" i="13"/>
  <c r="AM693" i="13"/>
  <c r="AB693" i="13"/>
  <c r="Y693" i="13"/>
  <c r="U693" i="13"/>
  <c r="T693" i="13"/>
  <c r="S693" i="13"/>
  <c r="R693" i="13"/>
  <c r="L693" i="13"/>
  <c r="M693" i="13" s="1"/>
  <c r="AM692" i="13"/>
  <c r="AN692" i="13" s="1"/>
  <c r="AB692" i="13"/>
  <c r="Y692" i="13"/>
  <c r="U692" i="13"/>
  <c r="T692" i="13"/>
  <c r="S692" i="13"/>
  <c r="R692" i="13"/>
  <c r="L692" i="13"/>
  <c r="M692" i="13" s="1"/>
  <c r="AM691" i="13"/>
  <c r="AN691" i="13" s="1"/>
  <c r="AB691" i="13"/>
  <c r="Y691" i="13"/>
  <c r="U691" i="13"/>
  <c r="T691" i="13"/>
  <c r="S691" i="13"/>
  <c r="R691" i="13"/>
  <c r="L691" i="13"/>
  <c r="AM690" i="13"/>
  <c r="AN690" i="13" s="1"/>
  <c r="AB690" i="13"/>
  <c r="Y690" i="13"/>
  <c r="Y694" i="13" s="1"/>
  <c r="U690" i="13"/>
  <c r="U694" i="13" s="1"/>
  <c r="T690" i="13"/>
  <c r="S690" i="13"/>
  <c r="S694" i="13" s="1"/>
  <c r="R690" i="13"/>
  <c r="R694" i="13" s="1"/>
  <c r="L690" i="13"/>
  <c r="M690" i="13" s="1"/>
  <c r="AZ689" i="13"/>
  <c r="AY689" i="13"/>
  <c r="AX689" i="13"/>
  <c r="AW689" i="13"/>
  <c r="AV689" i="13"/>
  <c r="AL689" i="13"/>
  <c r="AK689" i="13"/>
  <c r="AJ689" i="13"/>
  <c r="AD689" i="13"/>
  <c r="AC689" i="13"/>
  <c r="AM688" i="13"/>
  <c r="AB688" i="13"/>
  <c r="Y688" i="13"/>
  <c r="U688" i="13"/>
  <c r="T688" i="13"/>
  <c r="S688" i="13"/>
  <c r="R688" i="13"/>
  <c r="L688" i="13"/>
  <c r="M688" i="13" s="1"/>
  <c r="AM687" i="13"/>
  <c r="AN687" i="13" s="1"/>
  <c r="AB687" i="13"/>
  <c r="Y687" i="13"/>
  <c r="U687" i="13"/>
  <c r="T687" i="13"/>
  <c r="S687" i="13"/>
  <c r="R687" i="13"/>
  <c r="L687" i="13"/>
  <c r="M687" i="13" s="1"/>
  <c r="AM686" i="13"/>
  <c r="AN686" i="13" s="1"/>
  <c r="AB686" i="13"/>
  <c r="Y686" i="13"/>
  <c r="U686" i="13"/>
  <c r="T686" i="13"/>
  <c r="S686" i="13"/>
  <c r="R686" i="13"/>
  <c r="L686" i="13"/>
  <c r="AM685" i="13"/>
  <c r="AN685" i="13" s="1"/>
  <c r="AB685" i="13"/>
  <c r="Y685" i="13"/>
  <c r="U685" i="13"/>
  <c r="T685" i="13"/>
  <c r="T689" i="13" s="1"/>
  <c r="S685" i="13"/>
  <c r="S689" i="13" s="1"/>
  <c r="R685" i="13"/>
  <c r="L685" i="13"/>
  <c r="AZ684" i="13"/>
  <c r="AY684" i="13"/>
  <c r="AX684" i="13"/>
  <c r="AW684" i="13"/>
  <c r="AV684" i="13"/>
  <c r="AL684" i="13"/>
  <c r="AK684" i="13"/>
  <c r="AJ684" i="13"/>
  <c r="AD684" i="13"/>
  <c r="AC684" i="13"/>
  <c r="AM683" i="13"/>
  <c r="AB683" i="13"/>
  <c r="Y683" i="13"/>
  <c r="U683" i="13"/>
  <c r="T683" i="13"/>
  <c r="S683" i="13"/>
  <c r="R683" i="13"/>
  <c r="L683" i="13"/>
  <c r="M683" i="13" s="1"/>
  <c r="AM682" i="13"/>
  <c r="AN682" i="13" s="1"/>
  <c r="AB682" i="13"/>
  <c r="Y682" i="13"/>
  <c r="U682" i="13"/>
  <c r="T682" i="13"/>
  <c r="S682" i="13"/>
  <c r="R682" i="13"/>
  <c r="L682" i="13"/>
  <c r="AM681" i="13"/>
  <c r="AN681" i="13" s="1"/>
  <c r="AB681" i="13"/>
  <c r="Y681" i="13"/>
  <c r="U681" i="13"/>
  <c r="T681" i="13"/>
  <c r="S681" i="13"/>
  <c r="R681" i="13"/>
  <c r="L681" i="13"/>
  <c r="AM680" i="13"/>
  <c r="AB680" i="13"/>
  <c r="Y680" i="13"/>
  <c r="U680" i="13"/>
  <c r="U684" i="13" s="1"/>
  <c r="T680" i="13"/>
  <c r="T684" i="13" s="1"/>
  <c r="S680" i="13"/>
  <c r="S684" i="13" s="1"/>
  <c r="R680" i="13"/>
  <c r="L680" i="13"/>
  <c r="L684" i="13" s="1"/>
  <c r="AZ679" i="13"/>
  <c r="AZ674" i="13" s="1"/>
  <c r="AY679" i="13"/>
  <c r="AY674" i="13" s="1"/>
  <c r="AX679" i="13"/>
  <c r="AX674" i="13" s="1"/>
  <c r="AW679" i="13"/>
  <c r="AV679" i="13"/>
  <c r="AL679" i="13"/>
  <c r="AK679" i="13"/>
  <c r="AJ679" i="13"/>
  <c r="AJ674" i="13" s="1"/>
  <c r="AD679" i="13"/>
  <c r="AD674" i="13" s="1"/>
  <c r="AC679" i="13"/>
  <c r="AC674" i="13" s="1"/>
  <c r="AM678" i="13"/>
  <c r="AB678" i="13"/>
  <c r="Y678" i="13"/>
  <c r="U678" i="13"/>
  <c r="T678" i="13"/>
  <c r="S678" i="13"/>
  <c r="R678" i="13"/>
  <c r="L678" i="13"/>
  <c r="M678" i="13" s="1"/>
  <c r="AM677" i="13"/>
  <c r="AN677" i="13" s="1"/>
  <c r="AB677" i="13"/>
  <c r="Y677" i="13"/>
  <c r="U677" i="13"/>
  <c r="T677" i="13"/>
  <c r="S677" i="13"/>
  <c r="R677" i="13"/>
  <c r="L677" i="13"/>
  <c r="AM676" i="13"/>
  <c r="AN676" i="13" s="1"/>
  <c r="AB676" i="13"/>
  <c r="Y676" i="13"/>
  <c r="U676" i="13"/>
  <c r="T676" i="13"/>
  <c r="S676" i="13"/>
  <c r="R676" i="13"/>
  <c r="L676" i="13"/>
  <c r="AM675" i="13"/>
  <c r="AN675" i="13" s="1"/>
  <c r="AB675" i="13"/>
  <c r="Y675" i="13"/>
  <c r="Y679" i="13" s="1"/>
  <c r="U675" i="13"/>
  <c r="U679" i="13" s="1"/>
  <c r="T675" i="13"/>
  <c r="T679" i="13" s="1"/>
  <c r="S675" i="13"/>
  <c r="R675" i="13"/>
  <c r="R679" i="13" s="1"/>
  <c r="L675" i="13"/>
  <c r="L679" i="13" s="1"/>
  <c r="AZ673" i="13"/>
  <c r="AY673" i="13"/>
  <c r="AX673" i="13"/>
  <c r="AW673" i="13"/>
  <c r="AV673" i="13"/>
  <c r="AL673" i="13"/>
  <c r="AK673" i="13"/>
  <c r="AJ673" i="13"/>
  <c r="AD673" i="13"/>
  <c r="AC673" i="13"/>
  <c r="AM672" i="13"/>
  <c r="AB672" i="13"/>
  <c r="Y672" i="13"/>
  <c r="U672" i="13"/>
  <c r="T672" i="13"/>
  <c r="S672" i="13"/>
  <c r="R672" i="13"/>
  <c r="L672" i="13"/>
  <c r="AM671" i="13"/>
  <c r="AN671" i="13" s="1"/>
  <c r="AB671" i="13"/>
  <c r="Y671" i="13"/>
  <c r="U671" i="13"/>
  <c r="T671" i="13"/>
  <c r="S671" i="13"/>
  <c r="R671" i="13"/>
  <c r="L671" i="13"/>
  <c r="M671" i="13" s="1"/>
  <c r="AM670" i="13"/>
  <c r="AB670" i="13"/>
  <c r="Y670" i="13"/>
  <c r="U670" i="13"/>
  <c r="T670" i="13"/>
  <c r="S670" i="13"/>
  <c r="R670" i="13"/>
  <c r="L670" i="13"/>
  <c r="AM669" i="13"/>
  <c r="AN669" i="13" s="1"/>
  <c r="AB669" i="13"/>
  <c r="Y669" i="13"/>
  <c r="U669" i="13"/>
  <c r="U673" i="13" s="1"/>
  <c r="T669" i="13"/>
  <c r="S669" i="13"/>
  <c r="R669" i="13"/>
  <c r="L669" i="13"/>
  <c r="M669" i="13" s="1"/>
  <c r="AZ668" i="13"/>
  <c r="AY668" i="13"/>
  <c r="AX668" i="13"/>
  <c r="AW668" i="13"/>
  <c r="AV668" i="13"/>
  <c r="AL668" i="13"/>
  <c r="AK668" i="13"/>
  <c r="AJ668" i="13"/>
  <c r="AD668" i="13"/>
  <c r="AC668" i="13"/>
  <c r="AM667" i="13"/>
  <c r="AN667" i="13" s="1"/>
  <c r="AB667" i="13"/>
  <c r="Y667" i="13"/>
  <c r="U667" i="13"/>
  <c r="T667" i="13"/>
  <c r="S667" i="13"/>
  <c r="R667" i="13"/>
  <c r="L667" i="13"/>
  <c r="M667" i="13" s="1"/>
  <c r="AM666" i="13"/>
  <c r="AN666" i="13" s="1"/>
  <c r="AB666" i="13"/>
  <c r="Y666" i="13"/>
  <c r="U666" i="13"/>
  <c r="T666" i="13"/>
  <c r="S666" i="13"/>
  <c r="R666" i="13"/>
  <c r="L666" i="13"/>
  <c r="M666" i="13" s="1"/>
  <c r="AM665" i="13"/>
  <c r="AN665" i="13" s="1"/>
  <c r="AB665" i="13"/>
  <c r="Y665" i="13"/>
  <c r="U665" i="13"/>
  <c r="T665" i="13"/>
  <c r="S665" i="13"/>
  <c r="R665" i="13"/>
  <c r="L665" i="13"/>
  <c r="M665" i="13" s="1"/>
  <c r="AM664" i="13"/>
  <c r="AN664" i="13" s="1"/>
  <c r="AB664" i="13"/>
  <c r="AB668" i="13" s="1"/>
  <c r="Y664" i="13"/>
  <c r="U664" i="13"/>
  <c r="T664" i="13"/>
  <c r="S664" i="13"/>
  <c r="S668" i="13" s="1"/>
  <c r="R664" i="13"/>
  <c r="L664" i="13"/>
  <c r="M664" i="13" s="1"/>
  <c r="AZ663" i="13"/>
  <c r="AY663" i="13"/>
  <c r="AX663" i="13"/>
  <c r="AW663" i="13"/>
  <c r="AV663" i="13"/>
  <c r="AL663" i="13"/>
  <c r="AK663" i="13"/>
  <c r="AJ663" i="13"/>
  <c r="AD663" i="13"/>
  <c r="AC663" i="13"/>
  <c r="AM662" i="13"/>
  <c r="AN662" i="13" s="1"/>
  <c r="AB662" i="13"/>
  <c r="Y662" i="13"/>
  <c r="U662" i="13"/>
  <c r="T662" i="13"/>
  <c r="S662" i="13"/>
  <c r="R662" i="13"/>
  <c r="L662" i="13"/>
  <c r="M662" i="13" s="1"/>
  <c r="AM661" i="13"/>
  <c r="AN661" i="13" s="1"/>
  <c r="AB661" i="13"/>
  <c r="Y661" i="13"/>
  <c r="U661" i="13"/>
  <c r="T661" i="13"/>
  <c r="S661" i="13"/>
  <c r="R661" i="13"/>
  <c r="L661" i="13"/>
  <c r="M661" i="13" s="1"/>
  <c r="AM660" i="13"/>
  <c r="AN660" i="13" s="1"/>
  <c r="AB660" i="13"/>
  <c r="Y660" i="13"/>
  <c r="U660" i="13"/>
  <c r="T660" i="13"/>
  <c r="S660" i="13"/>
  <c r="R660" i="13"/>
  <c r="L660" i="13"/>
  <c r="M660" i="13" s="1"/>
  <c r="AM659" i="13"/>
  <c r="AB659" i="13"/>
  <c r="Y659" i="13"/>
  <c r="Y663" i="13" s="1"/>
  <c r="U663" i="13"/>
  <c r="T659" i="13"/>
  <c r="T663" i="13" s="1"/>
  <c r="S659" i="13"/>
  <c r="S663" i="13" s="1"/>
  <c r="R659" i="13"/>
  <c r="R663" i="13" s="1"/>
  <c r="L659" i="13"/>
  <c r="AZ658" i="13"/>
  <c r="AY658" i="13"/>
  <c r="AX658" i="13"/>
  <c r="AW658" i="13"/>
  <c r="AV658" i="13"/>
  <c r="AL658" i="13"/>
  <c r="AK658" i="13"/>
  <c r="AJ658" i="13"/>
  <c r="AD658" i="13"/>
  <c r="AC658" i="13"/>
  <c r="AM657" i="13"/>
  <c r="AN657" i="13" s="1"/>
  <c r="AB657" i="13"/>
  <c r="Y657" i="13"/>
  <c r="U657" i="13"/>
  <c r="T657" i="13"/>
  <c r="S657" i="13"/>
  <c r="R657" i="13"/>
  <c r="L657" i="13"/>
  <c r="M657" i="13" s="1"/>
  <c r="AM656" i="13"/>
  <c r="AN656" i="13" s="1"/>
  <c r="AB656" i="13"/>
  <c r="Y656" i="13"/>
  <c r="U656" i="13"/>
  <c r="T656" i="13"/>
  <c r="S656" i="13"/>
  <c r="R656" i="13"/>
  <c r="L656" i="13"/>
  <c r="AM655" i="13"/>
  <c r="AB655" i="13"/>
  <c r="Y655" i="13"/>
  <c r="U655" i="13"/>
  <c r="T655" i="13"/>
  <c r="S655" i="13"/>
  <c r="R655" i="13"/>
  <c r="L655" i="13"/>
  <c r="AM654" i="13"/>
  <c r="AB654" i="13"/>
  <c r="Y654" i="13"/>
  <c r="U654" i="13"/>
  <c r="T654" i="13"/>
  <c r="S654" i="13"/>
  <c r="R654" i="13"/>
  <c r="L654" i="13"/>
  <c r="M654" i="13" s="1"/>
  <c r="AZ653" i="13"/>
  <c r="AY653" i="13"/>
  <c r="AX653" i="13"/>
  <c r="AW653" i="13"/>
  <c r="AV653" i="13"/>
  <c r="AL653" i="13"/>
  <c r="AK653" i="13"/>
  <c r="AJ653" i="13"/>
  <c r="AD653" i="13"/>
  <c r="AC653" i="13"/>
  <c r="AM652" i="13"/>
  <c r="AN652" i="13" s="1"/>
  <c r="AB652" i="13"/>
  <c r="Y652" i="13"/>
  <c r="U652" i="13"/>
  <c r="T652" i="13"/>
  <c r="S652" i="13"/>
  <c r="R652" i="13"/>
  <c r="L652" i="13"/>
  <c r="AM651" i="13"/>
  <c r="AN651" i="13" s="1"/>
  <c r="AB651" i="13"/>
  <c r="Y651" i="13"/>
  <c r="U651" i="13"/>
  <c r="T651" i="13"/>
  <c r="S651" i="13"/>
  <c r="R651" i="13"/>
  <c r="L651" i="13"/>
  <c r="AM650" i="13"/>
  <c r="AN650" i="13" s="1"/>
  <c r="AB650" i="13"/>
  <c r="Y650" i="13"/>
  <c r="U650" i="13"/>
  <c r="T650" i="13"/>
  <c r="S650" i="13"/>
  <c r="R650" i="13"/>
  <c r="L650" i="13"/>
  <c r="M650" i="13" s="1"/>
  <c r="AM649" i="13"/>
  <c r="AB649" i="13"/>
  <c r="Y649" i="13"/>
  <c r="U649" i="13"/>
  <c r="T649" i="13"/>
  <c r="S649" i="13"/>
  <c r="R649" i="13"/>
  <c r="L649" i="13"/>
  <c r="M649" i="13" s="1"/>
  <c r="AZ648" i="13"/>
  <c r="AY648" i="13"/>
  <c r="AX648" i="13"/>
  <c r="AW648" i="13"/>
  <c r="AV648" i="13"/>
  <c r="AL648" i="13"/>
  <c r="AK648" i="13"/>
  <c r="AJ648" i="13"/>
  <c r="AD648" i="13"/>
  <c r="AC648" i="13"/>
  <c r="AM647" i="13"/>
  <c r="AB647" i="13"/>
  <c r="Y647" i="13"/>
  <c r="U647" i="13"/>
  <c r="T647" i="13"/>
  <c r="S647" i="13"/>
  <c r="R647" i="13"/>
  <c r="L647" i="13"/>
  <c r="M647" i="13" s="1"/>
  <c r="AM646" i="13"/>
  <c r="AN646" i="13" s="1"/>
  <c r="AB646" i="13"/>
  <c r="Y646" i="13"/>
  <c r="U646" i="13"/>
  <c r="T646" i="13"/>
  <c r="S646" i="13"/>
  <c r="R646" i="13"/>
  <c r="L646" i="13"/>
  <c r="AM645" i="13"/>
  <c r="AN645" i="13" s="1"/>
  <c r="AB645" i="13"/>
  <c r="Y645" i="13"/>
  <c r="U645" i="13"/>
  <c r="T645" i="13"/>
  <c r="S645" i="13"/>
  <c r="R645" i="13"/>
  <c r="L645" i="13"/>
  <c r="M645" i="13" s="1"/>
  <c r="AM644" i="13"/>
  <c r="AB644" i="13"/>
  <c r="Y644" i="13"/>
  <c r="U644" i="13"/>
  <c r="T644" i="13"/>
  <c r="S644" i="13"/>
  <c r="R644" i="13"/>
  <c r="L644" i="13"/>
  <c r="M644" i="13" s="1"/>
  <c r="AZ643" i="13"/>
  <c r="AY643" i="13"/>
  <c r="AX643" i="13"/>
  <c r="AW643" i="13"/>
  <c r="AV643" i="13"/>
  <c r="AL643" i="13"/>
  <c r="AK643" i="13"/>
  <c r="AJ643" i="13"/>
  <c r="AD643" i="13"/>
  <c r="AC643" i="13"/>
  <c r="AM642" i="13"/>
  <c r="AN642" i="13" s="1"/>
  <c r="AB642" i="13"/>
  <c r="Y642" i="13"/>
  <c r="U642" i="13"/>
  <c r="T642" i="13"/>
  <c r="S642" i="13"/>
  <c r="R642" i="13"/>
  <c r="L642" i="13"/>
  <c r="M642" i="13" s="1"/>
  <c r="AM641" i="13"/>
  <c r="AN641" i="13" s="1"/>
  <c r="AB641" i="13"/>
  <c r="Y641" i="13"/>
  <c r="U641" i="13"/>
  <c r="T641" i="13"/>
  <c r="S641" i="13"/>
  <c r="R641" i="13"/>
  <c r="L641" i="13"/>
  <c r="AM640" i="13"/>
  <c r="AN640" i="13" s="1"/>
  <c r="AB640" i="13"/>
  <c r="Y640" i="13"/>
  <c r="U640" i="13"/>
  <c r="T640" i="13"/>
  <c r="S640" i="13"/>
  <c r="R640" i="13"/>
  <c r="L640" i="13"/>
  <c r="M640" i="13" s="1"/>
  <c r="AM639" i="13"/>
  <c r="AB639" i="13"/>
  <c r="Y639" i="13"/>
  <c r="U639" i="13"/>
  <c r="T639" i="13"/>
  <c r="S639" i="13"/>
  <c r="R639" i="13"/>
  <c r="L639" i="13"/>
  <c r="M639" i="13" s="1"/>
  <c r="AZ638" i="13"/>
  <c r="AY638" i="13"/>
  <c r="AX638" i="13"/>
  <c r="AW638" i="13"/>
  <c r="AV638" i="13"/>
  <c r="AL638" i="13"/>
  <c r="AK638" i="13"/>
  <c r="AJ638" i="13"/>
  <c r="AD638" i="13"/>
  <c r="AC638" i="13"/>
  <c r="AM637" i="13"/>
  <c r="AN637" i="13" s="1"/>
  <c r="AB637" i="13"/>
  <c r="Y637" i="13"/>
  <c r="U637" i="13"/>
  <c r="T637" i="13"/>
  <c r="S637" i="13"/>
  <c r="R637" i="13"/>
  <c r="L637" i="13"/>
  <c r="M637" i="13" s="1"/>
  <c r="AM636" i="13"/>
  <c r="AN636" i="13" s="1"/>
  <c r="AB636" i="13"/>
  <c r="Y636" i="13"/>
  <c r="U636" i="13"/>
  <c r="T636" i="13"/>
  <c r="S636" i="13"/>
  <c r="R636" i="13"/>
  <c r="L636" i="13"/>
  <c r="AM635" i="13"/>
  <c r="AB635" i="13"/>
  <c r="Y635" i="13"/>
  <c r="U635" i="13"/>
  <c r="T635" i="13"/>
  <c r="S635" i="13"/>
  <c r="R635" i="13"/>
  <c r="L635" i="13"/>
  <c r="AM634" i="13"/>
  <c r="AB634" i="13"/>
  <c r="Y634" i="13"/>
  <c r="U634" i="13"/>
  <c r="T634" i="13"/>
  <c r="S634" i="13"/>
  <c r="R634" i="13"/>
  <c r="L634" i="13"/>
  <c r="M634" i="13" s="1"/>
  <c r="AZ633" i="13"/>
  <c r="AY633" i="13"/>
  <c r="AX633" i="13"/>
  <c r="AW633" i="13"/>
  <c r="AV633" i="13"/>
  <c r="AL633" i="13"/>
  <c r="AK633" i="13"/>
  <c r="AJ633" i="13"/>
  <c r="AD633" i="13"/>
  <c r="AC633" i="13"/>
  <c r="AM632" i="13"/>
  <c r="AN632" i="13" s="1"/>
  <c r="AB632" i="13"/>
  <c r="Y632" i="13"/>
  <c r="U632" i="13"/>
  <c r="T632" i="13"/>
  <c r="S632" i="13"/>
  <c r="R632" i="13"/>
  <c r="L632" i="13"/>
  <c r="AM631" i="13"/>
  <c r="AN631" i="13" s="1"/>
  <c r="AB631" i="13"/>
  <c r="Y631" i="13"/>
  <c r="U631" i="13"/>
  <c r="T631" i="13"/>
  <c r="S631" i="13"/>
  <c r="R631" i="13"/>
  <c r="L631" i="13"/>
  <c r="AM630" i="13"/>
  <c r="AN630" i="13" s="1"/>
  <c r="AB630" i="13"/>
  <c r="Y630" i="13"/>
  <c r="U630" i="13"/>
  <c r="T630" i="13"/>
  <c r="S630" i="13"/>
  <c r="R630" i="13"/>
  <c r="L630" i="13"/>
  <c r="M630" i="13" s="1"/>
  <c r="AM629" i="13"/>
  <c r="AB629" i="13"/>
  <c r="Y629" i="13"/>
  <c r="U629" i="13"/>
  <c r="T629" i="13"/>
  <c r="S629" i="13"/>
  <c r="R629" i="13"/>
  <c r="L629" i="13"/>
  <c r="M629" i="13" s="1"/>
  <c r="AZ628" i="13"/>
  <c r="AY628" i="13"/>
  <c r="AX628" i="13"/>
  <c r="AW628" i="13"/>
  <c r="AV628" i="13"/>
  <c r="AL628" i="13"/>
  <c r="AK628" i="13"/>
  <c r="AJ628" i="13"/>
  <c r="AD628" i="13"/>
  <c r="AC628" i="13"/>
  <c r="AM627" i="13"/>
  <c r="AB627" i="13"/>
  <c r="Y627" i="13"/>
  <c r="U627" i="13"/>
  <c r="T627" i="13"/>
  <c r="S627" i="13"/>
  <c r="R627" i="13"/>
  <c r="L627" i="13"/>
  <c r="M627" i="13" s="1"/>
  <c r="AM626" i="13"/>
  <c r="AN626" i="13" s="1"/>
  <c r="AB626" i="13"/>
  <c r="Y626" i="13"/>
  <c r="U626" i="13"/>
  <c r="T626" i="13"/>
  <c r="S626" i="13"/>
  <c r="R626" i="13"/>
  <c r="L626" i="13"/>
  <c r="AM625" i="13"/>
  <c r="AN625" i="13" s="1"/>
  <c r="AB625" i="13"/>
  <c r="Y625" i="13"/>
  <c r="U625" i="13"/>
  <c r="T625" i="13"/>
  <c r="S625" i="13"/>
  <c r="R625" i="13"/>
  <c r="L625" i="13"/>
  <c r="M625" i="13" s="1"/>
  <c r="AM624" i="13"/>
  <c r="AB624" i="13"/>
  <c r="Y624" i="13"/>
  <c r="U624" i="13"/>
  <c r="U628" i="13" s="1"/>
  <c r="T624" i="13"/>
  <c r="S624" i="13"/>
  <c r="R624" i="13"/>
  <c r="AZ623" i="13"/>
  <c r="AY623" i="13"/>
  <c r="AX623" i="13"/>
  <c r="AW623" i="13"/>
  <c r="AV623" i="13"/>
  <c r="AL623" i="13"/>
  <c r="AK623" i="13"/>
  <c r="AJ623" i="13"/>
  <c r="AD623" i="13"/>
  <c r="AC623" i="13"/>
  <c r="AM622" i="13"/>
  <c r="AN622" i="13" s="1"/>
  <c r="AB622" i="13"/>
  <c r="Y622" i="13"/>
  <c r="U622" i="13"/>
  <c r="T622" i="13"/>
  <c r="S622" i="13"/>
  <c r="R622" i="13"/>
  <c r="L622" i="13"/>
  <c r="M622" i="13" s="1"/>
  <c r="AM621" i="13"/>
  <c r="AN621" i="13" s="1"/>
  <c r="AB621" i="13"/>
  <c r="Y621" i="13"/>
  <c r="U621" i="13"/>
  <c r="T621" i="13"/>
  <c r="S621" i="13"/>
  <c r="R621" i="13"/>
  <c r="L621" i="13"/>
  <c r="AM620" i="13"/>
  <c r="AN620" i="13" s="1"/>
  <c r="AB620" i="13"/>
  <c r="Y620" i="13"/>
  <c r="U620" i="13"/>
  <c r="T620" i="13"/>
  <c r="S620" i="13"/>
  <c r="R620" i="13"/>
  <c r="L620" i="13"/>
  <c r="M620" i="13" s="1"/>
  <c r="AM619" i="13"/>
  <c r="AB619" i="13"/>
  <c r="Y619" i="13"/>
  <c r="Y623" i="13" s="1"/>
  <c r="U619" i="13"/>
  <c r="T619" i="13"/>
  <c r="T623" i="13" s="1"/>
  <c r="S619" i="13"/>
  <c r="R619" i="13"/>
  <c r="R623" i="13" s="1"/>
  <c r="L619" i="13"/>
  <c r="M619" i="13" s="1"/>
  <c r="AZ618" i="13"/>
  <c r="AY618" i="13"/>
  <c r="AX618" i="13"/>
  <c r="AW618" i="13"/>
  <c r="AV618" i="13"/>
  <c r="AL618" i="13"/>
  <c r="AK618" i="13"/>
  <c r="AJ618" i="13"/>
  <c r="AD618" i="13"/>
  <c r="AC618" i="13"/>
  <c r="AM617" i="13"/>
  <c r="AN617" i="13" s="1"/>
  <c r="AB617" i="13"/>
  <c r="Y617" i="13"/>
  <c r="U617" i="13"/>
  <c r="T617" i="13"/>
  <c r="S617" i="13"/>
  <c r="R617" i="13"/>
  <c r="L617" i="13"/>
  <c r="M617" i="13" s="1"/>
  <c r="AM616" i="13"/>
  <c r="AN616" i="13" s="1"/>
  <c r="AB616" i="13"/>
  <c r="Y616" i="13"/>
  <c r="U616" i="13"/>
  <c r="T616" i="13"/>
  <c r="S616" i="13"/>
  <c r="R616" i="13"/>
  <c r="L616" i="13"/>
  <c r="AM615" i="13"/>
  <c r="AB615" i="13"/>
  <c r="Y615" i="13"/>
  <c r="U615" i="13"/>
  <c r="T615" i="13"/>
  <c r="S615" i="13"/>
  <c r="R615" i="13"/>
  <c r="L615" i="13"/>
  <c r="AM614" i="13"/>
  <c r="AB614" i="13"/>
  <c r="Y614" i="13"/>
  <c r="U614" i="13"/>
  <c r="U618" i="13" s="1"/>
  <c r="T614" i="13"/>
  <c r="S614" i="13"/>
  <c r="R614" i="13"/>
  <c r="M614" i="13"/>
  <c r="AZ613" i="13"/>
  <c r="AY613" i="13"/>
  <c r="AX613" i="13"/>
  <c r="AW613" i="13"/>
  <c r="AV613" i="13"/>
  <c r="AL613" i="13"/>
  <c r="AK613" i="13"/>
  <c r="AJ613" i="13"/>
  <c r="AD613" i="13"/>
  <c r="AC613" i="13"/>
  <c r="AM612" i="13"/>
  <c r="AN612" i="13" s="1"/>
  <c r="AB612" i="13"/>
  <c r="Y612" i="13"/>
  <c r="U612" i="13"/>
  <c r="T612" i="13"/>
  <c r="S612" i="13"/>
  <c r="R612" i="13"/>
  <c r="L612" i="13"/>
  <c r="AM611" i="13"/>
  <c r="AN611" i="13" s="1"/>
  <c r="AB611" i="13"/>
  <c r="Y611" i="13"/>
  <c r="U611" i="13"/>
  <c r="T611" i="13"/>
  <c r="S611" i="13"/>
  <c r="R611" i="13"/>
  <c r="L611" i="13"/>
  <c r="AM610" i="13"/>
  <c r="AN610" i="13" s="1"/>
  <c r="AB610" i="13"/>
  <c r="Y610" i="13"/>
  <c r="U610" i="13"/>
  <c r="T610" i="13"/>
  <c r="S610" i="13"/>
  <c r="R610" i="13"/>
  <c r="L610" i="13"/>
  <c r="M610" i="13" s="1"/>
  <c r="AM609" i="13"/>
  <c r="AB609" i="13"/>
  <c r="Y609" i="13"/>
  <c r="Y613" i="13" s="1"/>
  <c r="U609" i="13"/>
  <c r="T609" i="13"/>
  <c r="T613" i="13" s="1"/>
  <c r="S609" i="13"/>
  <c r="R609" i="13"/>
  <c r="R613" i="13" s="1"/>
  <c r="AZ608" i="13"/>
  <c r="AY608" i="13"/>
  <c r="AX608" i="13"/>
  <c r="AW608" i="13"/>
  <c r="AV608" i="13"/>
  <c r="AL608" i="13"/>
  <c r="AK608" i="13"/>
  <c r="AJ608" i="13"/>
  <c r="AD608" i="13"/>
  <c r="AC608" i="13"/>
  <c r="AM607" i="13"/>
  <c r="AB607" i="13"/>
  <c r="Y607" i="13"/>
  <c r="U607" i="13"/>
  <c r="T607" i="13"/>
  <c r="S607" i="13"/>
  <c r="R607" i="13"/>
  <c r="L607" i="13"/>
  <c r="M607" i="13" s="1"/>
  <c r="AM606" i="13"/>
  <c r="AN606" i="13" s="1"/>
  <c r="AB606" i="13"/>
  <c r="Y606" i="13"/>
  <c r="U606" i="13"/>
  <c r="T606" i="13"/>
  <c r="S606" i="13"/>
  <c r="R606" i="13"/>
  <c r="L606" i="13"/>
  <c r="AM605" i="13"/>
  <c r="AN605" i="13" s="1"/>
  <c r="AB605" i="13"/>
  <c r="Y605" i="13"/>
  <c r="U605" i="13"/>
  <c r="T605" i="13"/>
  <c r="S605" i="13"/>
  <c r="R605" i="13"/>
  <c r="L605" i="13"/>
  <c r="M605" i="13" s="1"/>
  <c r="AM604" i="13"/>
  <c r="AB604" i="13"/>
  <c r="Y604" i="13"/>
  <c r="U604" i="13"/>
  <c r="U608" i="13" s="1"/>
  <c r="T604" i="13"/>
  <c r="S604" i="13"/>
  <c r="R604" i="13"/>
  <c r="L604" i="13"/>
  <c r="M604" i="13" s="1"/>
  <c r="AZ603" i="13"/>
  <c r="AY603" i="13"/>
  <c r="AX603" i="13"/>
  <c r="AW603" i="13"/>
  <c r="AV603" i="13"/>
  <c r="AL603" i="13"/>
  <c r="AK603" i="13"/>
  <c r="AJ603" i="13"/>
  <c r="AD603" i="13"/>
  <c r="AC603" i="13"/>
  <c r="AM602" i="13"/>
  <c r="AB602" i="13"/>
  <c r="Y602" i="13"/>
  <c r="U602" i="13"/>
  <c r="T602" i="13"/>
  <c r="S602" i="13"/>
  <c r="R602" i="13"/>
  <c r="L602" i="13"/>
  <c r="M602" i="13" s="1"/>
  <c r="AM601" i="13"/>
  <c r="AN601" i="13" s="1"/>
  <c r="AB601" i="13"/>
  <c r="Y601" i="13"/>
  <c r="U601" i="13"/>
  <c r="T601" i="13"/>
  <c r="S601" i="13"/>
  <c r="R601" i="13"/>
  <c r="L601" i="13"/>
  <c r="AM600" i="13"/>
  <c r="AN600" i="13" s="1"/>
  <c r="AB600" i="13"/>
  <c r="Y600" i="13"/>
  <c r="U600" i="13"/>
  <c r="T600" i="13"/>
  <c r="S600" i="13"/>
  <c r="R600" i="13"/>
  <c r="L600" i="13"/>
  <c r="AM599" i="13"/>
  <c r="AB599" i="13"/>
  <c r="Y599" i="13"/>
  <c r="U599" i="13"/>
  <c r="U603" i="13" s="1"/>
  <c r="T599" i="13"/>
  <c r="S599" i="13"/>
  <c r="R599" i="13"/>
  <c r="L599" i="13"/>
  <c r="M599" i="13" s="1"/>
  <c r="AZ598" i="13"/>
  <c r="AY598" i="13"/>
  <c r="AX598" i="13"/>
  <c r="AW598" i="13"/>
  <c r="AV598" i="13"/>
  <c r="AL598" i="13"/>
  <c r="AK598" i="13"/>
  <c r="AJ598" i="13"/>
  <c r="AD598" i="13"/>
  <c r="AC598" i="13"/>
  <c r="AM597" i="13"/>
  <c r="AB597" i="13"/>
  <c r="Y597" i="13"/>
  <c r="U597" i="13"/>
  <c r="T597" i="13"/>
  <c r="S597" i="13"/>
  <c r="R597" i="13"/>
  <c r="L597" i="13"/>
  <c r="M597" i="13" s="1"/>
  <c r="AM596" i="13"/>
  <c r="AN596" i="13" s="1"/>
  <c r="AB596" i="13"/>
  <c r="Y596" i="13"/>
  <c r="U596" i="13"/>
  <c r="T596" i="13"/>
  <c r="S596" i="13"/>
  <c r="R596" i="13"/>
  <c r="L596" i="13"/>
  <c r="AM595" i="13"/>
  <c r="AN595" i="13" s="1"/>
  <c r="AB595" i="13"/>
  <c r="Y595" i="13"/>
  <c r="U595" i="13"/>
  <c r="T595" i="13"/>
  <c r="S595" i="13"/>
  <c r="R595" i="13"/>
  <c r="L595" i="13"/>
  <c r="M595" i="13" s="1"/>
  <c r="AM594" i="13"/>
  <c r="AB594" i="13"/>
  <c r="Y594" i="13"/>
  <c r="Y598" i="13" s="1"/>
  <c r="U594" i="13"/>
  <c r="T594" i="13"/>
  <c r="S594" i="13"/>
  <c r="R594" i="13"/>
  <c r="R598" i="13" s="1"/>
  <c r="L594" i="13"/>
  <c r="M594" i="13" s="1"/>
  <c r="AZ593" i="13"/>
  <c r="AY593" i="13"/>
  <c r="AX593" i="13"/>
  <c r="AW593" i="13"/>
  <c r="AV593" i="13"/>
  <c r="AL593" i="13"/>
  <c r="AK593" i="13"/>
  <c r="AJ593" i="13"/>
  <c r="AD593" i="13"/>
  <c r="AC593" i="13"/>
  <c r="AM592" i="13"/>
  <c r="AN592" i="13" s="1"/>
  <c r="AB592" i="13"/>
  <c r="Y592" i="13"/>
  <c r="U592" i="13"/>
  <c r="T592" i="13"/>
  <c r="S592" i="13"/>
  <c r="R592" i="13"/>
  <c r="L592" i="13"/>
  <c r="AM591" i="13"/>
  <c r="AN591" i="13" s="1"/>
  <c r="AB591" i="13"/>
  <c r="Y591" i="13"/>
  <c r="U591" i="13"/>
  <c r="T591" i="13"/>
  <c r="S591" i="13"/>
  <c r="R591" i="13"/>
  <c r="L591" i="13"/>
  <c r="M591" i="13" s="1"/>
  <c r="AM590" i="13"/>
  <c r="AN590" i="13" s="1"/>
  <c r="AB590" i="13"/>
  <c r="Y590" i="13"/>
  <c r="U590" i="13"/>
  <c r="T590" i="13"/>
  <c r="S590" i="13"/>
  <c r="R590" i="13"/>
  <c r="L590" i="13"/>
  <c r="M590" i="13" s="1"/>
  <c r="AM589" i="13"/>
  <c r="AN589" i="13" s="1"/>
  <c r="AB589" i="13"/>
  <c r="AB593" i="13" s="1"/>
  <c r="Y589" i="13"/>
  <c r="Y593" i="13" s="1"/>
  <c r="U589" i="13"/>
  <c r="U593" i="13" s="1"/>
  <c r="T589" i="13"/>
  <c r="S589" i="13"/>
  <c r="S593" i="13" s="1"/>
  <c r="R589" i="13"/>
  <c r="R593" i="13" s="1"/>
  <c r="L589" i="13"/>
  <c r="M589" i="13" s="1"/>
  <c r="AZ588" i="13"/>
  <c r="AY588" i="13"/>
  <c r="AX588" i="13"/>
  <c r="AW588" i="13"/>
  <c r="AV588" i="13"/>
  <c r="AL588" i="13"/>
  <c r="AK588" i="13"/>
  <c r="AJ588" i="13"/>
  <c r="AD588" i="13"/>
  <c r="AD583" i="13" s="1"/>
  <c r="AC588" i="13"/>
  <c r="AM587" i="13"/>
  <c r="AB587" i="13"/>
  <c r="Y587" i="13"/>
  <c r="U587" i="13"/>
  <c r="T587" i="13"/>
  <c r="S587" i="13"/>
  <c r="R587" i="13"/>
  <c r="L587" i="13"/>
  <c r="M587" i="13" s="1"/>
  <c r="AM586" i="13"/>
  <c r="AN586" i="13" s="1"/>
  <c r="AB586" i="13"/>
  <c r="Y586" i="13"/>
  <c r="U586" i="13"/>
  <c r="T586" i="13"/>
  <c r="S586" i="13"/>
  <c r="R586" i="13"/>
  <c r="L586" i="13"/>
  <c r="M586" i="13" s="1"/>
  <c r="AM585" i="13"/>
  <c r="AN585" i="13" s="1"/>
  <c r="AB585" i="13"/>
  <c r="Y585" i="13"/>
  <c r="U585" i="13"/>
  <c r="T585" i="13"/>
  <c r="S585" i="13"/>
  <c r="R585" i="13"/>
  <c r="L585" i="13"/>
  <c r="AM584" i="13"/>
  <c r="AN584" i="13" s="1"/>
  <c r="AB584" i="13"/>
  <c r="Y584" i="13"/>
  <c r="Y588" i="13" s="1"/>
  <c r="U584" i="13"/>
  <c r="T584" i="13"/>
  <c r="S584" i="13"/>
  <c r="R584" i="13"/>
  <c r="R588" i="13" s="1"/>
  <c r="AY583" i="13"/>
  <c r="AZ582" i="13"/>
  <c r="AY582" i="13"/>
  <c r="AX582" i="13"/>
  <c r="AW582" i="13"/>
  <c r="AV582" i="13"/>
  <c r="AL582" i="13"/>
  <c r="AK582" i="13"/>
  <c r="AJ582" i="13"/>
  <c r="AD582" i="13"/>
  <c r="AC582" i="13"/>
  <c r="AM581" i="13"/>
  <c r="AB581" i="13"/>
  <c r="Y581" i="13"/>
  <c r="U581" i="13"/>
  <c r="T581" i="13"/>
  <c r="S581" i="13"/>
  <c r="R581" i="13"/>
  <c r="L581" i="13"/>
  <c r="M581" i="13" s="1"/>
  <c r="AM580" i="13"/>
  <c r="AN580" i="13" s="1"/>
  <c r="AB580" i="13"/>
  <c r="Y580" i="13"/>
  <c r="U580" i="13"/>
  <c r="T580" i="13"/>
  <c r="S580" i="13"/>
  <c r="R580" i="13"/>
  <c r="L580" i="13"/>
  <c r="M580" i="13" s="1"/>
  <c r="AM579" i="13"/>
  <c r="AN579" i="13" s="1"/>
  <c r="AB579" i="13"/>
  <c r="Y579" i="13"/>
  <c r="U579" i="13"/>
  <c r="T579" i="13"/>
  <c r="S579" i="13"/>
  <c r="R579" i="13"/>
  <c r="L579" i="13"/>
  <c r="AM578" i="13"/>
  <c r="AN578" i="13" s="1"/>
  <c r="AB578" i="13"/>
  <c r="Y578" i="13"/>
  <c r="U578" i="13"/>
  <c r="T578" i="13"/>
  <c r="T582" i="13" s="1"/>
  <c r="S578" i="13"/>
  <c r="R578" i="13"/>
  <c r="L578" i="13"/>
  <c r="AZ577" i="13"/>
  <c r="AY577" i="13"/>
  <c r="AX577" i="13"/>
  <c r="AW577" i="13"/>
  <c r="AV577" i="13"/>
  <c r="AL577" i="13"/>
  <c r="AK577" i="13"/>
  <c r="AJ577" i="13"/>
  <c r="AD577" i="13"/>
  <c r="AC577" i="13"/>
  <c r="AM576" i="13"/>
  <c r="AB576" i="13"/>
  <c r="Y576" i="13"/>
  <c r="U576" i="13"/>
  <c r="T576" i="13"/>
  <c r="S576" i="13"/>
  <c r="R576" i="13"/>
  <c r="L576" i="13"/>
  <c r="M576" i="13" s="1"/>
  <c r="AM575" i="13"/>
  <c r="AN575" i="13" s="1"/>
  <c r="AB575" i="13"/>
  <c r="Y575" i="13"/>
  <c r="U575" i="13"/>
  <c r="T575" i="13"/>
  <c r="S575" i="13"/>
  <c r="R575" i="13"/>
  <c r="L575" i="13"/>
  <c r="M575" i="13" s="1"/>
  <c r="AM574" i="13"/>
  <c r="AN574" i="13" s="1"/>
  <c r="AB574" i="13"/>
  <c r="Y574" i="13"/>
  <c r="U574" i="13"/>
  <c r="T574" i="13"/>
  <c r="S574" i="13"/>
  <c r="R574" i="13"/>
  <c r="L574" i="13"/>
  <c r="AM573" i="13"/>
  <c r="AB573" i="13"/>
  <c r="Y573" i="13"/>
  <c r="U573" i="13"/>
  <c r="U577" i="13" s="1"/>
  <c r="T573" i="13"/>
  <c r="S573" i="13"/>
  <c r="S577" i="13" s="1"/>
  <c r="R573" i="13"/>
  <c r="L573" i="13"/>
  <c r="M573" i="13" s="1"/>
  <c r="AZ572" i="13"/>
  <c r="AY572" i="13"/>
  <c r="AX572" i="13"/>
  <c r="AW572" i="13"/>
  <c r="AV572" i="13"/>
  <c r="AL572" i="13"/>
  <c r="AK572" i="13"/>
  <c r="AJ572" i="13"/>
  <c r="AD572" i="13"/>
  <c r="AC572" i="13"/>
  <c r="AM571" i="13"/>
  <c r="AB571" i="13"/>
  <c r="Y571" i="13"/>
  <c r="U571" i="13"/>
  <c r="T571" i="13"/>
  <c r="S571" i="13"/>
  <c r="R571" i="13"/>
  <c r="L571" i="13"/>
  <c r="M571" i="13" s="1"/>
  <c r="AM570" i="13"/>
  <c r="AN570" i="13" s="1"/>
  <c r="AB570" i="13"/>
  <c r="Y570" i="13"/>
  <c r="U570" i="13"/>
  <c r="T570" i="13"/>
  <c r="S570" i="13"/>
  <c r="R570" i="13"/>
  <c r="L570" i="13"/>
  <c r="M570" i="13" s="1"/>
  <c r="AM569" i="13"/>
  <c r="AN569" i="13" s="1"/>
  <c r="AB569" i="13"/>
  <c r="Y569" i="13"/>
  <c r="U569" i="13"/>
  <c r="T569" i="13"/>
  <c r="S569" i="13"/>
  <c r="R569" i="13"/>
  <c r="L569" i="13"/>
  <c r="AM568" i="13"/>
  <c r="AN568" i="13" s="1"/>
  <c r="AB568" i="13"/>
  <c r="Y568" i="13"/>
  <c r="U568" i="13"/>
  <c r="T568" i="13"/>
  <c r="T572" i="13" s="1"/>
  <c r="S568" i="13"/>
  <c r="R568" i="13"/>
  <c r="L568" i="13"/>
  <c r="L572" i="13" s="1"/>
  <c r="AZ567" i="13"/>
  <c r="AY567" i="13"/>
  <c r="AX567" i="13"/>
  <c r="AW567" i="13"/>
  <c r="AV567" i="13"/>
  <c r="AL567" i="13"/>
  <c r="AK567" i="13"/>
  <c r="AJ567" i="13"/>
  <c r="AD567" i="13"/>
  <c r="AC567" i="13"/>
  <c r="AM566" i="13"/>
  <c r="AB566" i="13"/>
  <c r="Y566" i="13"/>
  <c r="U566" i="13"/>
  <c r="T566" i="13"/>
  <c r="S566" i="13"/>
  <c r="R566" i="13"/>
  <c r="L566" i="13"/>
  <c r="M566" i="13" s="1"/>
  <c r="AM565" i="13"/>
  <c r="AB565" i="13"/>
  <c r="Y565" i="13"/>
  <c r="U565" i="13"/>
  <c r="T565" i="13"/>
  <c r="S565" i="13"/>
  <c r="R565" i="13"/>
  <c r="L565" i="13"/>
  <c r="AM564" i="13"/>
  <c r="AN564" i="13" s="1"/>
  <c r="AB564" i="13"/>
  <c r="Y564" i="13"/>
  <c r="U564" i="13"/>
  <c r="T564" i="13"/>
  <c r="S564" i="13"/>
  <c r="R564" i="13"/>
  <c r="L564" i="13"/>
  <c r="AM563" i="13"/>
  <c r="AB563" i="13"/>
  <c r="Y563" i="13"/>
  <c r="U563" i="13"/>
  <c r="U567" i="13" s="1"/>
  <c r="T563" i="13"/>
  <c r="S563" i="13"/>
  <c r="S567" i="13" s="1"/>
  <c r="R563" i="13"/>
  <c r="L563" i="13"/>
  <c r="M563" i="13" s="1"/>
  <c r="AZ562" i="13"/>
  <c r="AY562" i="13"/>
  <c r="AX562" i="13"/>
  <c r="AW562" i="13"/>
  <c r="AV562" i="13"/>
  <c r="AL562" i="13"/>
  <c r="AK562" i="13"/>
  <c r="AJ562" i="13"/>
  <c r="AD562" i="13"/>
  <c r="AC562" i="13"/>
  <c r="AM561" i="13"/>
  <c r="AB561" i="13"/>
  <c r="Y561" i="13"/>
  <c r="U561" i="13"/>
  <c r="T561" i="13"/>
  <c r="S561" i="13"/>
  <c r="R561" i="13"/>
  <c r="L561" i="13"/>
  <c r="M561" i="13" s="1"/>
  <c r="AM560" i="13"/>
  <c r="AN560" i="13" s="1"/>
  <c r="AB560" i="13"/>
  <c r="Y560" i="13"/>
  <c r="U560" i="13"/>
  <c r="T560" i="13"/>
  <c r="S560" i="13"/>
  <c r="R560" i="13"/>
  <c r="L560" i="13"/>
  <c r="M560" i="13" s="1"/>
  <c r="AM559" i="13"/>
  <c r="AN559" i="13" s="1"/>
  <c r="AB559" i="13"/>
  <c r="Y559" i="13"/>
  <c r="U559" i="13"/>
  <c r="T559" i="13"/>
  <c r="S559" i="13"/>
  <c r="R559" i="13"/>
  <c r="L559" i="13"/>
  <c r="AM558" i="13"/>
  <c r="AN558" i="13" s="1"/>
  <c r="AB558" i="13"/>
  <c r="Y558" i="13"/>
  <c r="U558" i="13"/>
  <c r="U562" i="13" s="1"/>
  <c r="T558" i="13"/>
  <c r="T562" i="13" s="1"/>
  <c r="S558" i="13"/>
  <c r="R558" i="13"/>
  <c r="L558" i="13"/>
  <c r="L562" i="13" s="1"/>
  <c r="AZ557" i="13"/>
  <c r="AY557" i="13"/>
  <c r="AX557" i="13"/>
  <c r="AW557" i="13"/>
  <c r="AV557" i="13"/>
  <c r="AL557" i="13"/>
  <c r="AK557" i="13"/>
  <c r="AJ557" i="13"/>
  <c r="AD557" i="13"/>
  <c r="AC557" i="13"/>
  <c r="AM556" i="13"/>
  <c r="AB556" i="13"/>
  <c r="Y556" i="13"/>
  <c r="U556" i="13"/>
  <c r="T556" i="13"/>
  <c r="S556" i="13"/>
  <c r="R556" i="13"/>
  <c r="L556" i="13"/>
  <c r="M556" i="13" s="1"/>
  <c r="AM555" i="13"/>
  <c r="AN555" i="13" s="1"/>
  <c r="AB555" i="13"/>
  <c r="Y555" i="13"/>
  <c r="U555" i="13"/>
  <c r="T555" i="13"/>
  <c r="S555" i="13"/>
  <c r="R555" i="13"/>
  <c r="L555" i="13"/>
  <c r="M555" i="13" s="1"/>
  <c r="AM554" i="13"/>
  <c r="AN554" i="13" s="1"/>
  <c r="AB554" i="13"/>
  <c r="Y554" i="13"/>
  <c r="U554" i="13"/>
  <c r="T554" i="13"/>
  <c r="S554" i="13"/>
  <c r="R554" i="13"/>
  <c r="L554" i="13"/>
  <c r="AM553" i="13"/>
  <c r="AB553" i="13"/>
  <c r="Y553" i="13"/>
  <c r="U553" i="13"/>
  <c r="U557" i="13" s="1"/>
  <c r="T553" i="13"/>
  <c r="S553" i="13"/>
  <c r="S557" i="13" s="1"/>
  <c r="R553" i="13"/>
  <c r="L553" i="13"/>
  <c r="M553" i="13" s="1"/>
  <c r="AZ552" i="13"/>
  <c r="AY552" i="13"/>
  <c r="AX552" i="13"/>
  <c r="AW552" i="13"/>
  <c r="AV552" i="13"/>
  <c r="AL552" i="13"/>
  <c r="AK552" i="13"/>
  <c r="AJ552" i="13"/>
  <c r="AD552" i="13"/>
  <c r="AC552" i="13"/>
  <c r="AM551" i="13"/>
  <c r="AB551" i="13"/>
  <c r="Y551" i="13"/>
  <c r="U551" i="13"/>
  <c r="T551" i="13"/>
  <c r="S551" i="13"/>
  <c r="R551" i="13"/>
  <c r="L551" i="13"/>
  <c r="M551" i="13" s="1"/>
  <c r="AM550" i="13"/>
  <c r="AN550" i="13" s="1"/>
  <c r="AB550" i="13"/>
  <c r="Y550" i="13"/>
  <c r="U550" i="13"/>
  <c r="T550" i="13"/>
  <c r="S550" i="13"/>
  <c r="R550" i="13"/>
  <c r="L550" i="13"/>
  <c r="M550" i="13" s="1"/>
  <c r="AM549" i="13"/>
  <c r="AN549" i="13" s="1"/>
  <c r="AB549" i="13"/>
  <c r="Y549" i="13"/>
  <c r="U549" i="13"/>
  <c r="T549" i="13"/>
  <c r="S549" i="13"/>
  <c r="R549" i="13"/>
  <c r="L549" i="13"/>
  <c r="AM548" i="13"/>
  <c r="AN548" i="13" s="1"/>
  <c r="AB548" i="13"/>
  <c r="Y548" i="13"/>
  <c r="Y552" i="13" s="1"/>
  <c r="U548" i="13"/>
  <c r="U552" i="13" s="1"/>
  <c r="T548" i="13"/>
  <c r="T552" i="13" s="1"/>
  <c r="S548" i="13"/>
  <c r="R548" i="13"/>
  <c r="R552" i="13" s="1"/>
  <c r="L548" i="13"/>
  <c r="L552" i="13" s="1"/>
  <c r="AZ547" i="13"/>
  <c r="AY547" i="13"/>
  <c r="AX547" i="13"/>
  <c r="AW547" i="13"/>
  <c r="AV547" i="13"/>
  <c r="AL547" i="13"/>
  <c r="AK547" i="13"/>
  <c r="AJ547" i="13"/>
  <c r="AD547" i="13"/>
  <c r="AC547" i="13"/>
  <c r="AM546" i="13"/>
  <c r="AB546" i="13"/>
  <c r="Y546" i="13"/>
  <c r="U546" i="13"/>
  <c r="T546" i="13"/>
  <c r="S546" i="13"/>
  <c r="R546" i="13"/>
  <c r="L546" i="13"/>
  <c r="M546" i="13" s="1"/>
  <c r="AM545" i="13"/>
  <c r="AB545" i="13"/>
  <c r="Y545" i="13"/>
  <c r="U545" i="13"/>
  <c r="T545" i="13"/>
  <c r="S545" i="13"/>
  <c r="R545" i="13"/>
  <c r="L545" i="13"/>
  <c r="AM544" i="13"/>
  <c r="AN544" i="13" s="1"/>
  <c r="AB544" i="13"/>
  <c r="Y544" i="13"/>
  <c r="U544" i="13"/>
  <c r="T544" i="13"/>
  <c r="S544" i="13"/>
  <c r="R544" i="13"/>
  <c r="L544" i="13"/>
  <c r="AM543" i="13"/>
  <c r="AB543" i="13"/>
  <c r="Y543" i="13"/>
  <c r="U543" i="13"/>
  <c r="U547" i="13" s="1"/>
  <c r="T543" i="13"/>
  <c r="S543" i="13"/>
  <c r="S547" i="13" s="1"/>
  <c r="R543" i="13"/>
  <c r="L543" i="13"/>
  <c r="M543" i="13" s="1"/>
  <c r="AZ542" i="13"/>
  <c r="AY542" i="13"/>
  <c r="AX542" i="13"/>
  <c r="AW542" i="13"/>
  <c r="AV542" i="13"/>
  <c r="AL542" i="13"/>
  <c r="AK542" i="13"/>
  <c r="AJ542" i="13"/>
  <c r="AD542" i="13"/>
  <c r="AC542" i="13"/>
  <c r="AM541" i="13"/>
  <c r="AB541" i="13"/>
  <c r="Y541" i="13"/>
  <c r="U541" i="13"/>
  <c r="T541" i="13"/>
  <c r="S541" i="13"/>
  <c r="R541" i="13"/>
  <c r="L541" i="13"/>
  <c r="M541" i="13" s="1"/>
  <c r="AM540" i="13"/>
  <c r="AN540" i="13" s="1"/>
  <c r="AB540" i="13"/>
  <c r="Y540" i="13"/>
  <c r="U540" i="13"/>
  <c r="T540" i="13"/>
  <c r="S540" i="13"/>
  <c r="R540" i="13"/>
  <c r="L540" i="13"/>
  <c r="M540" i="13" s="1"/>
  <c r="AM539" i="13"/>
  <c r="AN539" i="13" s="1"/>
  <c r="AB539" i="13"/>
  <c r="Y539" i="13"/>
  <c r="U539" i="13"/>
  <c r="T539" i="13"/>
  <c r="S539" i="13"/>
  <c r="R539" i="13"/>
  <c r="L539" i="13"/>
  <c r="AM538" i="13"/>
  <c r="AN538" i="13" s="1"/>
  <c r="AB538" i="13"/>
  <c r="Y538" i="13"/>
  <c r="Y542" i="13" s="1"/>
  <c r="U538" i="13"/>
  <c r="T538" i="13"/>
  <c r="T542" i="13" s="1"/>
  <c r="S538" i="13"/>
  <c r="R538" i="13"/>
  <c r="R542" i="13" s="1"/>
  <c r="L538" i="13"/>
  <c r="M538" i="13" s="1"/>
  <c r="AZ537" i="13"/>
  <c r="AY537" i="13"/>
  <c r="AX537" i="13"/>
  <c r="AW537" i="13"/>
  <c r="AV537" i="13"/>
  <c r="AL537" i="13"/>
  <c r="AK537" i="13"/>
  <c r="AJ537" i="13"/>
  <c r="AD537" i="13"/>
  <c r="AC537" i="13"/>
  <c r="AM536" i="13"/>
  <c r="AB536" i="13"/>
  <c r="Y536" i="13"/>
  <c r="U536" i="13"/>
  <c r="T536" i="13"/>
  <c r="S536" i="13"/>
  <c r="R536" i="13"/>
  <c r="L536" i="13"/>
  <c r="M536" i="13" s="1"/>
  <c r="AM535" i="13"/>
  <c r="AN535" i="13" s="1"/>
  <c r="AB535" i="13"/>
  <c r="Y535" i="13"/>
  <c r="U535" i="13"/>
  <c r="T535" i="13"/>
  <c r="S535" i="13"/>
  <c r="R535" i="13"/>
  <c r="L535" i="13"/>
  <c r="M535" i="13" s="1"/>
  <c r="AM534" i="13"/>
  <c r="AN534" i="13" s="1"/>
  <c r="AB534" i="13"/>
  <c r="Y534" i="13"/>
  <c r="U534" i="13"/>
  <c r="T534" i="13"/>
  <c r="S534" i="13"/>
  <c r="R534" i="13"/>
  <c r="L534" i="13"/>
  <c r="AM533" i="13"/>
  <c r="AN533" i="13" s="1"/>
  <c r="AB533" i="13"/>
  <c r="Y533" i="13"/>
  <c r="Y537" i="13" s="1"/>
  <c r="U533" i="13"/>
  <c r="U537" i="13" s="1"/>
  <c r="T533" i="13"/>
  <c r="T537" i="13" s="1"/>
  <c r="S533" i="13"/>
  <c r="R533" i="13"/>
  <c r="R537" i="13" s="1"/>
  <c r="L533" i="13"/>
  <c r="M533" i="13" s="1"/>
  <c r="AZ532" i="13"/>
  <c r="AY532" i="13"/>
  <c r="AX532" i="13"/>
  <c r="AW532" i="13"/>
  <c r="AV532" i="13"/>
  <c r="AL532" i="13"/>
  <c r="AK532" i="13"/>
  <c r="AJ532" i="13"/>
  <c r="AD532" i="13"/>
  <c r="AC532" i="13"/>
  <c r="AM531" i="13"/>
  <c r="AB531" i="13"/>
  <c r="Y531" i="13"/>
  <c r="U531" i="13"/>
  <c r="T531" i="13"/>
  <c r="S531" i="13"/>
  <c r="R531" i="13"/>
  <c r="L531" i="13"/>
  <c r="M531" i="13" s="1"/>
  <c r="AM530" i="13"/>
  <c r="AN530" i="13" s="1"/>
  <c r="AB530" i="13"/>
  <c r="Y530" i="13"/>
  <c r="U530" i="13"/>
  <c r="T530" i="13"/>
  <c r="S530" i="13"/>
  <c r="R530" i="13"/>
  <c r="L530" i="13"/>
  <c r="M530" i="13" s="1"/>
  <c r="AM529" i="13"/>
  <c r="AN529" i="13" s="1"/>
  <c r="AB529" i="13"/>
  <c r="Y529" i="13"/>
  <c r="U529" i="13"/>
  <c r="T529" i="13"/>
  <c r="S529" i="13"/>
  <c r="R529" i="13"/>
  <c r="L529" i="13"/>
  <c r="AM528" i="13"/>
  <c r="AN528" i="13" s="1"/>
  <c r="AB528" i="13"/>
  <c r="Y528" i="13"/>
  <c r="Y532" i="13" s="1"/>
  <c r="U528" i="13"/>
  <c r="U532" i="13" s="1"/>
  <c r="T528" i="13"/>
  <c r="T532" i="13" s="1"/>
  <c r="S528" i="13"/>
  <c r="R528" i="13"/>
  <c r="R532" i="13" s="1"/>
  <c r="L528" i="13"/>
  <c r="L532" i="13" s="1"/>
  <c r="AZ527" i="13"/>
  <c r="AY527" i="13"/>
  <c r="AX527" i="13"/>
  <c r="AW527" i="13"/>
  <c r="AV527" i="13"/>
  <c r="AL527" i="13"/>
  <c r="AK527" i="13"/>
  <c r="AJ527" i="13"/>
  <c r="AD527" i="13"/>
  <c r="AC527" i="13"/>
  <c r="AM526" i="13"/>
  <c r="AB526" i="13"/>
  <c r="Y526" i="13"/>
  <c r="U526" i="13"/>
  <c r="T526" i="13"/>
  <c r="S526" i="13"/>
  <c r="R526" i="13"/>
  <c r="L526" i="13"/>
  <c r="M526" i="13" s="1"/>
  <c r="AM525" i="13"/>
  <c r="AB525" i="13"/>
  <c r="Y525" i="13"/>
  <c r="U525" i="13"/>
  <c r="T525" i="13"/>
  <c r="S525" i="13"/>
  <c r="R525" i="13"/>
  <c r="L525" i="13"/>
  <c r="M525" i="13" s="1"/>
  <c r="AM524" i="13"/>
  <c r="AN524" i="13" s="1"/>
  <c r="AB524" i="13"/>
  <c r="Y524" i="13"/>
  <c r="U524" i="13"/>
  <c r="T524" i="13"/>
  <c r="S524" i="13"/>
  <c r="R524" i="13"/>
  <c r="L524" i="13"/>
  <c r="AM523" i="13"/>
  <c r="AB523" i="13"/>
  <c r="Y523" i="13"/>
  <c r="Y527" i="13" s="1"/>
  <c r="U523" i="13"/>
  <c r="U527" i="13" s="1"/>
  <c r="T523" i="13"/>
  <c r="S523" i="13"/>
  <c r="S527" i="13" s="1"/>
  <c r="R523" i="13"/>
  <c r="R527" i="13" s="1"/>
  <c r="L523" i="13"/>
  <c r="M523" i="13" s="1"/>
  <c r="AZ522" i="13"/>
  <c r="AY522" i="13"/>
  <c r="AX522" i="13"/>
  <c r="AW522" i="13"/>
  <c r="AV522" i="13"/>
  <c r="AL522" i="13"/>
  <c r="AK522" i="13"/>
  <c r="AJ522" i="13"/>
  <c r="AD522" i="13"/>
  <c r="AC522" i="13"/>
  <c r="AM521" i="13"/>
  <c r="AB521" i="13"/>
  <c r="Y521" i="13"/>
  <c r="U521" i="13"/>
  <c r="T521" i="13"/>
  <c r="S521" i="13"/>
  <c r="R521" i="13"/>
  <c r="L521" i="13"/>
  <c r="M521" i="13" s="1"/>
  <c r="AM520" i="13"/>
  <c r="AN520" i="13" s="1"/>
  <c r="AB520" i="13"/>
  <c r="Y520" i="13"/>
  <c r="U520" i="13"/>
  <c r="T520" i="13"/>
  <c r="S520" i="13"/>
  <c r="R520" i="13"/>
  <c r="L520" i="13"/>
  <c r="M520" i="13" s="1"/>
  <c r="AM519" i="13"/>
  <c r="AN519" i="13" s="1"/>
  <c r="AB519" i="13"/>
  <c r="Y519" i="13"/>
  <c r="U519" i="13"/>
  <c r="T519" i="13"/>
  <c r="S519" i="13"/>
  <c r="R519" i="13"/>
  <c r="L519" i="13"/>
  <c r="AM518" i="13"/>
  <c r="AN518" i="13" s="1"/>
  <c r="AB518" i="13"/>
  <c r="Y518" i="13"/>
  <c r="Y522" i="13" s="1"/>
  <c r="U518" i="13"/>
  <c r="T518" i="13"/>
  <c r="S518" i="13"/>
  <c r="R518" i="13"/>
  <c r="R522" i="13" s="1"/>
  <c r="L518" i="13"/>
  <c r="M518" i="13" s="1"/>
  <c r="AZ517" i="13"/>
  <c r="AY517" i="13"/>
  <c r="AX517" i="13"/>
  <c r="AW517" i="13"/>
  <c r="AV517" i="13"/>
  <c r="AL517" i="13"/>
  <c r="AK517" i="13"/>
  <c r="AJ517" i="13"/>
  <c r="AD517" i="13"/>
  <c r="AC517" i="13"/>
  <c r="AM516" i="13"/>
  <c r="AB516" i="13"/>
  <c r="Y516" i="13"/>
  <c r="U516" i="13"/>
  <c r="T516" i="13"/>
  <c r="S516" i="13"/>
  <c r="R516" i="13"/>
  <c r="L516" i="13"/>
  <c r="M516" i="13" s="1"/>
  <c r="AM515" i="13"/>
  <c r="AN515" i="13" s="1"/>
  <c r="AB515" i="13"/>
  <c r="Y515" i="13"/>
  <c r="U515" i="13"/>
  <c r="T515" i="13"/>
  <c r="S515" i="13"/>
  <c r="R515" i="13"/>
  <c r="L515" i="13"/>
  <c r="M515" i="13" s="1"/>
  <c r="AM514" i="13"/>
  <c r="AN514" i="13" s="1"/>
  <c r="AB514" i="13"/>
  <c r="Y514" i="13"/>
  <c r="U514" i="13"/>
  <c r="T514" i="13"/>
  <c r="S514" i="13"/>
  <c r="R514" i="13"/>
  <c r="L514" i="13"/>
  <c r="AM513" i="13"/>
  <c r="AN513" i="13" s="1"/>
  <c r="AB513" i="13"/>
  <c r="Y513" i="13"/>
  <c r="Y517" i="13" s="1"/>
  <c r="U513" i="13"/>
  <c r="U517" i="13" s="1"/>
  <c r="T513" i="13"/>
  <c r="S513" i="13"/>
  <c r="R513" i="13"/>
  <c r="R517" i="13" s="1"/>
  <c r="L513" i="13"/>
  <c r="M513" i="13" s="1"/>
  <c r="AZ512" i="13"/>
  <c r="AY512" i="13"/>
  <c r="AX512" i="13"/>
  <c r="AX507" i="13" s="1"/>
  <c r="AW512" i="13"/>
  <c r="AV512" i="13"/>
  <c r="AV507" i="13" s="1"/>
  <c r="AL512" i="13"/>
  <c r="AK512" i="13"/>
  <c r="AJ512" i="13"/>
  <c r="AD512" i="13"/>
  <c r="AC512" i="13"/>
  <c r="AC507" i="13" s="1"/>
  <c r="AM511" i="13"/>
  <c r="AB511" i="13"/>
  <c r="Y511" i="13"/>
  <c r="U511" i="13"/>
  <c r="T511" i="13"/>
  <c r="S511" i="13"/>
  <c r="R511" i="13"/>
  <c r="L511" i="13"/>
  <c r="M511" i="13" s="1"/>
  <c r="AM510" i="13"/>
  <c r="AN510" i="13" s="1"/>
  <c r="AB510" i="13"/>
  <c r="Y510" i="13"/>
  <c r="U510" i="13"/>
  <c r="T510" i="13"/>
  <c r="S510" i="13"/>
  <c r="R510" i="13"/>
  <c r="L510" i="13"/>
  <c r="M510" i="13" s="1"/>
  <c r="AM509" i="13"/>
  <c r="AN509" i="13" s="1"/>
  <c r="AB509" i="13"/>
  <c r="Y509" i="13"/>
  <c r="U509" i="13"/>
  <c r="T509" i="13"/>
  <c r="S509" i="13"/>
  <c r="R509" i="13"/>
  <c r="L509" i="13"/>
  <c r="AM508" i="13"/>
  <c r="AN508" i="13" s="1"/>
  <c r="AB508" i="13"/>
  <c r="Y508" i="13"/>
  <c r="Y512" i="13" s="1"/>
  <c r="U508" i="13"/>
  <c r="U512" i="13" s="1"/>
  <c r="T508" i="13"/>
  <c r="S508" i="13"/>
  <c r="R508" i="13"/>
  <c r="R512" i="13" s="1"/>
  <c r="L508" i="13"/>
  <c r="M508" i="13" s="1"/>
  <c r="AY507" i="13"/>
  <c r="AZ506" i="13"/>
  <c r="AY506" i="13"/>
  <c r="AX506" i="13"/>
  <c r="AW506" i="13"/>
  <c r="AV506" i="13"/>
  <c r="AL506" i="13"/>
  <c r="AK506" i="13"/>
  <c r="AJ506" i="13"/>
  <c r="AD506" i="13"/>
  <c r="AC506" i="13"/>
  <c r="AM505" i="13"/>
  <c r="AB505" i="13"/>
  <c r="Y505" i="13"/>
  <c r="U505" i="13"/>
  <c r="T505" i="13"/>
  <c r="S505" i="13"/>
  <c r="R505" i="13"/>
  <c r="L505" i="13"/>
  <c r="M505" i="13" s="1"/>
  <c r="AM504" i="13"/>
  <c r="AB504" i="13"/>
  <c r="Y504" i="13"/>
  <c r="U504" i="13"/>
  <c r="T504" i="13"/>
  <c r="S504" i="13"/>
  <c r="R504" i="13"/>
  <c r="L504" i="13"/>
  <c r="M504" i="13" s="1"/>
  <c r="AM503" i="13"/>
  <c r="AN503" i="13" s="1"/>
  <c r="AB503" i="13"/>
  <c r="Y503" i="13"/>
  <c r="U503" i="13"/>
  <c r="T503" i="13"/>
  <c r="S503" i="13"/>
  <c r="R503" i="13"/>
  <c r="L503" i="13"/>
  <c r="AM502" i="13"/>
  <c r="AB502" i="13"/>
  <c r="Y502" i="13"/>
  <c r="U502" i="13"/>
  <c r="U506" i="13" s="1"/>
  <c r="T502" i="13"/>
  <c r="S502" i="13"/>
  <c r="S506" i="13" s="1"/>
  <c r="R502" i="13"/>
  <c r="L502" i="13"/>
  <c r="M502" i="13" s="1"/>
  <c r="AZ501" i="13"/>
  <c r="AY501" i="13"/>
  <c r="AX501" i="13"/>
  <c r="AW501" i="13"/>
  <c r="AV501" i="13"/>
  <c r="AL501" i="13"/>
  <c r="AK501" i="13"/>
  <c r="AJ501" i="13"/>
  <c r="AD501" i="13"/>
  <c r="AC501" i="13"/>
  <c r="AM500" i="13"/>
  <c r="AB500" i="13"/>
  <c r="Y500" i="13"/>
  <c r="U500" i="13"/>
  <c r="T500" i="13"/>
  <c r="S500" i="13"/>
  <c r="R500" i="13"/>
  <c r="L500" i="13"/>
  <c r="M500" i="13" s="1"/>
  <c r="AM499" i="13"/>
  <c r="AB499" i="13"/>
  <c r="Y499" i="13"/>
  <c r="U499" i="13"/>
  <c r="T499" i="13"/>
  <c r="S499" i="13"/>
  <c r="R499" i="13"/>
  <c r="L499" i="13"/>
  <c r="M499" i="13" s="1"/>
  <c r="AM498" i="13"/>
  <c r="AN498" i="13" s="1"/>
  <c r="AB498" i="13"/>
  <c r="Y498" i="13"/>
  <c r="U498" i="13"/>
  <c r="T498" i="13"/>
  <c r="S498" i="13"/>
  <c r="R498" i="13"/>
  <c r="L498" i="13"/>
  <c r="AM497" i="13"/>
  <c r="AB497" i="13"/>
  <c r="Y497" i="13"/>
  <c r="U497" i="13"/>
  <c r="U501" i="13" s="1"/>
  <c r="T497" i="13"/>
  <c r="S497" i="13"/>
  <c r="S501" i="13" s="1"/>
  <c r="R497" i="13"/>
  <c r="L497" i="13"/>
  <c r="M497" i="13" s="1"/>
  <c r="AZ496" i="13"/>
  <c r="AY496" i="13"/>
  <c r="AX496" i="13"/>
  <c r="AW496" i="13"/>
  <c r="AV496" i="13"/>
  <c r="AL496" i="13"/>
  <c r="AK496" i="13"/>
  <c r="AJ496" i="13"/>
  <c r="AD496" i="13"/>
  <c r="AC496" i="13"/>
  <c r="AM495" i="13"/>
  <c r="AB495" i="13"/>
  <c r="Y495" i="13"/>
  <c r="U495" i="13"/>
  <c r="T495" i="13"/>
  <c r="S495" i="13"/>
  <c r="R495" i="13"/>
  <c r="L495" i="13"/>
  <c r="M495" i="13" s="1"/>
  <c r="AM494" i="13"/>
  <c r="AB494" i="13"/>
  <c r="Y494" i="13"/>
  <c r="U494" i="13"/>
  <c r="T494" i="13"/>
  <c r="S494" i="13"/>
  <c r="R494" i="13"/>
  <c r="L494" i="13"/>
  <c r="M494" i="13" s="1"/>
  <c r="AM493" i="13"/>
  <c r="AN493" i="13" s="1"/>
  <c r="AB493" i="13"/>
  <c r="Y493" i="13"/>
  <c r="U493" i="13"/>
  <c r="T493" i="13"/>
  <c r="S493" i="13"/>
  <c r="R493" i="13"/>
  <c r="L493" i="13"/>
  <c r="AM492" i="13"/>
  <c r="AB492" i="13"/>
  <c r="Y492" i="13"/>
  <c r="Y496" i="13" s="1"/>
  <c r="U492" i="13"/>
  <c r="U496" i="13" s="1"/>
  <c r="T492" i="13"/>
  <c r="S492" i="13"/>
  <c r="S496" i="13" s="1"/>
  <c r="R492" i="13"/>
  <c r="R496" i="13" s="1"/>
  <c r="AZ491" i="13"/>
  <c r="AY491" i="13"/>
  <c r="AX491" i="13"/>
  <c r="AW491" i="13"/>
  <c r="AV491" i="13"/>
  <c r="AL491" i="13"/>
  <c r="AK491" i="13"/>
  <c r="AJ491" i="13"/>
  <c r="AD491" i="13"/>
  <c r="AC491" i="13"/>
  <c r="AM490" i="13"/>
  <c r="AB490" i="13"/>
  <c r="Y490" i="13"/>
  <c r="U490" i="13"/>
  <c r="T490" i="13"/>
  <c r="S490" i="13"/>
  <c r="R490" i="13"/>
  <c r="L490" i="13"/>
  <c r="M490" i="13" s="1"/>
  <c r="AM489" i="13"/>
  <c r="AB489" i="13"/>
  <c r="Y489" i="13"/>
  <c r="U489" i="13"/>
  <c r="T489" i="13"/>
  <c r="S489" i="13"/>
  <c r="R489" i="13"/>
  <c r="L489" i="13"/>
  <c r="M489" i="13" s="1"/>
  <c r="AM488" i="13"/>
  <c r="AN488" i="13" s="1"/>
  <c r="AB488" i="13"/>
  <c r="Y488" i="13"/>
  <c r="U488" i="13"/>
  <c r="T488" i="13"/>
  <c r="S488" i="13"/>
  <c r="R488" i="13"/>
  <c r="L488" i="13"/>
  <c r="AM487" i="13"/>
  <c r="AB487" i="13"/>
  <c r="Y487" i="13"/>
  <c r="Y491" i="13" s="1"/>
  <c r="U487" i="13"/>
  <c r="U491" i="13" s="1"/>
  <c r="T487" i="13"/>
  <c r="S487" i="13"/>
  <c r="S491" i="13" s="1"/>
  <c r="R487" i="13"/>
  <c r="R491" i="13" s="1"/>
  <c r="AZ486" i="13"/>
  <c r="AY486" i="13"/>
  <c r="AX486" i="13"/>
  <c r="AW486" i="13"/>
  <c r="AV486" i="13"/>
  <c r="AL486" i="13"/>
  <c r="AK486" i="13"/>
  <c r="AJ486" i="13"/>
  <c r="AD486" i="13"/>
  <c r="AC486" i="13"/>
  <c r="AM485" i="13"/>
  <c r="AB485" i="13"/>
  <c r="Y485" i="13"/>
  <c r="U485" i="13"/>
  <c r="T485" i="13"/>
  <c r="S485" i="13"/>
  <c r="R485" i="13"/>
  <c r="L485" i="13"/>
  <c r="M485" i="13" s="1"/>
  <c r="AM484" i="13"/>
  <c r="AB484" i="13"/>
  <c r="Y484" i="13"/>
  <c r="U484" i="13"/>
  <c r="T484" i="13"/>
  <c r="S484" i="13"/>
  <c r="R484" i="13"/>
  <c r="L484" i="13"/>
  <c r="M484" i="13" s="1"/>
  <c r="AM483" i="13"/>
  <c r="AN483" i="13" s="1"/>
  <c r="AB483" i="13"/>
  <c r="Y483" i="13"/>
  <c r="U483" i="13"/>
  <c r="T483" i="13"/>
  <c r="S483" i="13"/>
  <c r="R483" i="13"/>
  <c r="L483" i="13"/>
  <c r="AM482" i="13"/>
  <c r="AB482" i="13"/>
  <c r="Y482" i="13"/>
  <c r="Y486" i="13" s="1"/>
  <c r="U482" i="13"/>
  <c r="U486" i="13" s="1"/>
  <c r="T482" i="13"/>
  <c r="S482" i="13"/>
  <c r="S486" i="13" s="1"/>
  <c r="R482" i="13"/>
  <c r="R486" i="13" s="1"/>
  <c r="AZ481" i="13"/>
  <c r="AY481" i="13"/>
  <c r="AX481" i="13"/>
  <c r="AW481" i="13"/>
  <c r="AV481" i="13"/>
  <c r="AL481" i="13"/>
  <c r="AK481" i="13"/>
  <c r="AJ481" i="13"/>
  <c r="AD481" i="13"/>
  <c r="AC481" i="13"/>
  <c r="AM480" i="13"/>
  <c r="AB480" i="13"/>
  <c r="Y480" i="13"/>
  <c r="U480" i="13"/>
  <c r="T480" i="13"/>
  <c r="S480" i="13"/>
  <c r="R480" i="13"/>
  <c r="L480" i="13"/>
  <c r="M480" i="13" s="1"/>
  <c r="AM479" i="13"/>
  <c r="AB479" i="13"/>
  <c r="Y479" i="13"/>
  <c r="U479" i="13"/>
  <c r="T479" i="13"/>
  <c r="S479" i="13"/>
  <c r="R479" i="13"/>
  <c r="L479" i="13"/>
  <c r="M479" i="13" s="1"/>
  <c r="AM478" i="13"/>
  <c r="AN478" i="13" s="1"/>
  <c r="AB478" i="13"/>
  <c r="Y478" i="13"/>
  <c r="U478" i="13"/>
  <c r="T478" i="13"/>
  <c r="S478" i="13"/>
  <c r="R478" i="13"/>
  <c r="L478" i="13"/>
  <c r="AM477" i="13"/>
  <c r="AB477" i="13"/>
  <c r="Y477" i="13"/>
  <c r="Y481" i="13" s="1"/>
  <c r="U477" i="13"/>
  <c r="U481" i="13" s="1"/>
  <c r="T477" i="13"/>
  <c r="S477" i="13"/>
  <c r="S481" i="13" s="1"/>
  <c r="R477" i="13"/>
  <c r="R481" i="13" s="1"/>
  <c r="L477" i="13"/>
  <c r="M477" i="13" s="1"/>
  <c r="AZ476" i="13"/>
  <c r="AY476" i="13"/>
  <c r="AX476" i="13"/>
  <c r="AW476" i="13"/>
  <c r="AV476" i="13"/>
  <c r="AL476" i="13"/>
  <c r="AK476" i="13"/>
  <c r="AJ476" i="13"/>
  <c r="AD476" i="13"/>
  <c r="AC476" i="13"/>
  <c r="AM475" i="13"/>
  <c r="AB475" i="13"/>
  <c r="Y475" i="13"/>
  <c r="U475" i="13"/>
  <c r="T475" i="13"/>
  <c r="S475" i="13"/>
  <c r="R475" i="13"/>
  <c r="L475" i="13"/>
  <c r="M475" i="13" s="1"/>
  <c r="AM474" i="13"/>
  <c r="AB474" i="13"/>
  <c r="Y474" i="13"/>
  <c r="U474" i="13"/>
  <c r="T474" i="13"/>
  <c r="S474" i="13"/>
  <c r="R474" i="13"/>
  <c r="L474" i="13"/>
  <c r="M474" i="13" s="1"/>
  <c r="AM473" i="13"/>
  <c r="AN473" i="13" s="1"/>
  <c r="AB473" i="13"/>
  <c r="Y473" i="13"/>
  <c r="U473" i="13"/>
  <c r="T473" i="13"/>
  <c r="S473" i="13"/>
  <c r="R473" i="13"/>
  <c r="L473" i="13"/>
  <c r="AM472" i="13"/>
  <c r="AN472" i="13" s="1"/>
  <c r="AB472" i="13"/>
  <c r="Y472" i="13"/>
  <c r="Y476" i="13" s="1"/>
  <c r="U472" i="13"/>
  <c r="T472" i="13"/>
  <c r="S472" i="13"/>
  <c r="S476" i="13" s="1"/>
  <c r="R472" i="13"/>
  <c r="R476" i="13" s="1"/>
  <c r="L472" i="13"/>
  <c r="M472" i="13" s="1"/>
  <c r="AZ471" i="13"/>
  <c r="AY471" i="13"/>
  <c r="AX471" i="13"/>
  <c r="AW471" i="13"/>
  <c r="AV471" i="13"/>
  <c r="AL471" i="13"/>
  <c r="AK471" i="13"/>
  <c r="AJ471" i="13"/>
  <c r="AD471" i="13"/>
  <c r="AC471" i="13"/>
  <c r="AM470" i="13"/>
  <c r="AN470" i="13" s="1"/>
  <c r="AB470" i="13"/>
  <c r="Y470" i="13"/>
  <c r="U470" i="13"/>
  <c r="T470" i="13"/>
  <c r="S470" i="13"/>
  <c r="R470" i="13"/>
  <c r="L470" i="13"/>
  <c r="M470" i="13" s="1"/>
  <c r="AM469" i="13"/>
  <c r="AB469" i="13"/>
  <c r="Y469" i="13"/>
  <c r="U469" i="13"/>
  <c r="T469" i="13"/>
  <c r="S469" i="13"/>
  <c r="R469" i="13"/>
  <c r="L469" i="13"/>
  <c r="M469" i="13" s="1"/>
  <c r="AM468" i="13"/>
  <c r="AN468" i="13" s="1"/>
  <c r="AB468" i="13"/>
  <c r="Y468" i="13"/>
  <c r="U468" i="13"/>
  <c r="T468" i="13"/>
  <c r="S468" i="13"/>
  <c r="R468" i="13"/>
  <c r="L468" i="13"/>
  <c r="M468" i="13" s="1"/>
  <c r="AM467" i="13"/>
  <c r="AB467" i="13"/>
  <c r="Y467" i="13"/>
  <c r="U467" i="13"/>
  <c r="T467" i="13"/>
  <c r="S467" i="13"/>
  <c r="R467" i="13"/>
  <c r="R471" i="13" s="1"/>
  <c r="L467" i="13"/>
  <c r="M467" i="13" s="1"/>
  <c r="AZ466" i="13"/>
  <c r="AY466" i="13"/>
  <c r="AX466" i="13"/>
  <c r="AW466" i="13"/>
  <c r="AV466" i="13"/>
  <c r="AL466" i="13"/>
  <c r="AK466" i="13"/>
  <c r="AJ466" i="13"/>
  <c r="AD466" i="13"/>
  <c r="AC466" i="13"/>
  <c r="AM465" i="13"/>
  <c r="AB465" i="13"/>
  <c r="Y465" i="13"/>
  <c r="U465" i="13"/>
  <c r="T465" i="13"/>
  <c r="S465" i="13"/>
  <c r="R465" i="13"/>
  <c r="L465" i="13"/>
  <c r="M465" i="13" s="1"/>
  <c r="AM464" i="13"/>
  <c r="AB464" i="13"/>
  <c r="Y464" i="13"/>
  <c r="U464" i="13"/>
  <c r="T464" i="13"/>
  <c r="S464" i="13"/>
  <c r="R464" i="13"/>
  <c r="L464" i="13"/>
  <c r="M464" i="13" s="1"/>
  <c r="AM463" i="13"/>
  <c r="AB463" i="13"/>
  <c r="Y463" i="13"/>
  <c r="U463" i="13"/>
  <c r="T463" i="13"/>
  <c r="S463" i="13"/>
  <c r="R463" i="13"/>
  <c r="L463" i="13"/>
  <c r="M463" i="13" s="1"/>
  <c r="AM462" i="13"/>
  <c r="AB462" i="13"/>
  <c r="Y462" i="13"/>
  <c r="U462" i="13"/>
  <c r="T462" i="13"/>
  <c r="S462" i="13"/>
  <c r="R462" i="13"/>
  <c r="L462" i="13"/>
  <c r="M462" i="13" s="1"/>
  <c r="AZ461" i="13"/>
  <c r="AY461" i="13"/>
  <c r="AX461" i="13"/>
  <c r="AW461" i="13"/>
  <c r="AV461" i="13"/>
  <c r="AL461" i="13"/>
  <c r="AK461" i="13"/>
  <c r="AJ461" i="13"/>
  <c r="AD461" i="13"/>
  <c r="AC461" i="13"/>
  <c r="AM460" i="13"/>
  <c r="AN460" i="13" s="1"/>
  <c r="AB460" i="13"/>
  <c r="Y460" i="13"/>
  <c r="U460" i="13"/>
  <c r="T460" i="13"/>
  <c r="S460" i="13"/>
  <c r="R460" i="13"/>
  <c r="L460" i="13"/>
  <c r="M460" i="13" s="1"/>
  <c r="AM459" i="13"/>
  <c r="AB459" i="13"/>
  <c r="Y459" i="13"/>
  <c r="U459" i="13"/>
  <c r="T459" i="13"/>
  <c r="S459" i="13"/>
  <c r="R459" i="13"/>
  <c r="L459" i="13"/>
  <c r="M459" i="13" s="1"/>
  <c r="AM458" i="13"/>
  <c r="AN458" i="13" s="1"/>
  <c r="AB458" i="13"/>
  <c r="Y458" i="13"/>
  <c r="U458" i="13"/>
  <c r="T458" i="13"/>
  <c r="S458" i="13"/>
  <c r="R458" i="13"/>
  <c r="L458" i="13"/>
  <c r="M458" i="13" s="1"/>
  <c r="AM457" i="13"/>
  <c r="AB457" i="13"/>
  <c r="Y457" i="13"/>
  <c r="U457" i="13"/>
  <c r="T457" i="13"/>
  <c r="S457" i="13"/>
  <c r="R457" i="13"/>
  <c r="AZ456" i="13"/>
  <c r="AY456" i="13"/>
  <c r="AX456" i="13"/>
  <c r="AW456" i="13"/>
  <c r="AV456" i="13"/>
  <c r="AL456" i="13"/>
  <c r="AK456" i="13"/>
  <c r="AJ456" i="13"/>
  <c r="AD456" i="13"/>
  <c r="AC456" i="13"/>
  <c r="AM455" i="13"/>
  <c r="AB455" i="13"/>
  <c r="Y455" i="13"/>
  <c r="U455" i="13"/>
  <c r="T455" i="13"/>
  <c r="S455" i="13"/>
  <c r="R455" i="13"/>
  <c r="L455" i="13"/>
  <c r="M455" i="13" s="1"/>
  <c r="AM454" i="13"/>
  <c r="AB454" i="13"/>
  <c r="Y454" i="13"/>
  <c r="U454" i="13"/>
  <c r="T454" i="13"/>
  <c r="S454" i="13"/>
  <c r="R454" i="13"/>
  <c r="L454" i="13"/>
  <c r="M454" i="13" s="1"/>
  <c r="AM453" i="13"/>
  <c r="AB453" i="13"/>
  <c r="Y453" i="13"/>
  <c r="U453" i="13"/>
  <c r="T453" i="13"/>
  <c r="S453" i="13"/>
  <c r="R453" i="13"/>
  <c r="L453" i="13"/>
  <c r="M453" i="13" s="1"/>
  <c r="AM452" i="13"/>
  <c r="AB452" i="13"/>
  <c r="Y452" i="13"/>
  <c r="U452" i="13"/>
  <c r="U456" i="13" s="1"/>
  <c r="T452" i="13"/>
  <c r="S452" i="13"/>
  <c r="R452" i="13"/>
  <c r="AZ451" i="13"/>
  <c r="AY451" i="13"/>
  <c r="AX451" i="13"/>
  <c r="AW451" i="13"/>
  <c r="AV451" i="13"/>
  <c r="AL451" i="13"/>
  <c r="AK451" i="13"/>
  <c r="AJ451" i="13"/>
  <c r="AD451" i="13"/>
  <c r="AC451" i="13"/>
  <c r="AM450" i="13"/>
  <c r="AN450" i="13" s="1"/>
  <c r="AB450" i="13"/>
  <c r="Y450" i="13"/>
  <c r="U450" i="13"/>
  <c r="T450" i="13"/>
  <c r="S450" i="13"/>
  <c r="R450" i="13"/>
  <c r="L450" i="13"/>
  <c r="M450" i="13" s="1"/>
  <c r="AM449" i="13"/>
  <c r="AB449" i="13"/>
  <c r="Y449" i="13"/>
  <c r="U449" i="13"/>
  <c r="T449" i="13"/>
  <c r="S449" i="13"/>
  <c r="R449" i="13"/>
  <c r="L449" i="13"/>
  <c r="M449" i="13" s="1"/>
  <c r="AM448" i="13"/>
  <c r="AN448" i="13" s="1"/>
  <c r="AB448" i="13"/>
  <c r="Y448" i="13"/>
  <c r="U448" i="13"/>
  <c r="T448" i="13"/>
  <c r="S448" i="13"/>
  <c r="R448" i="13"/>
  <c r="L448" i="13"/>
  <c r="M448" i="13" s="1"/>
  <c r="AM447" i="13"/>
  <c r="AB447" i="13"/>
  <c r="AB451" i="13" s="1"/>
  <c r="Y447" i="13"/>
  <c r="U447" i="13"/>
  <c r="T447" i="13"/>
  <c r="S447" i="13"/>
  <c r="S451" i="13" s="1"/>
  <c r="R447" i="13"/>
  <c r="L447" i="13"/>
  <c r="AZ446" i="13"/>
  <c r="AY446" i="13"/>
  <c r="AX446" i="13"/>
  <c r="AW446" i="13"/>
  <c r="AV446" i="13"/>
  <c r="AL446" i="13"/>
  <c r="AK446" i="13"/>
  <c r="AJ446" i="13"/>
  <c r="AD446" i="13"/>
  <c r="AC446" i="13"/>
  <c r="AM445" i="13"/>
  <c r="AB445" i="13"/>
  <c r="Y445" i="13"/>
  <c r="U445" i="13"/>
  <c r="T445" i="13"/>
  <c r="S445" i="13"/>
  <c r="R445" i="13"/>
  <c r="L445" i="13"/>
  <c r="M445" i="13" s="1"/>
  <c r="AM444" i="13"/>
  <c r="AB444" i="13"/>
  <c r="Y444" i="13"/>
  <c r="U444" i="13"/>
  <c r="T444" i="13"/>
  <c r="S444" i="13"/>
  <c r="R444" i="13"/>
  <c r="L444" i="13"/>
  <c r="M444" i="13" s="1"/>
  <c r="AM443" i="13"/>
  <c r="AB443" i="13"/>
  <c r="Y443" i="13"/>
  <c r="U443" i="13"/>
  <c r="T443" i="13"/>
  <c r="S443" i="13"/>
  <c r="R443" i="13"/>
  <c r="L443" i="13"/>
  <c r="AM442" i="13"/>
  <c r="AB442" i="13"/>
  <c r="Y442" i="13"/>
  <c r="U442" i="13"/>
  <c r="T442" i="13"/>
  <c r="S442" i="13"/>
  <c r="S446" i="13" s="1"/>
  <c r="R442" i="13"/>
  <c r="AZ441" i="13"/>
  <c r="AY441" i="13"/>
  <c r="AX441" i="13"/>
  <c r="AW441" i="13"/>
  <c r="AV441" i="13"/>
  <c r="AL441" i="13"/>
  <c r="AK441" i="13"/>
  <c r="AJ441" i="13"/>
  <c r="AD441" i="13"/>
  <c r="AC441" i="13"/>
  <c r="AM440" i="13"/>
  <c r="AN440" i="13" s="1"/>
  <c r="AB440" i="13"/>
  <c r="Y440" i="13"/>
  <c r="U440" i="13"/>
  <c r="T440" i="13"/>
  <c r="S440" i="13"/>
  <c r="R440" i="13"/>
  <c r="L440" i="13"/>
  <c r="AM439" i="13"/>
  <c r="AB439" i="13"/>
  <c r="Y439" i="13"/>
  <c r="U439" i="13"/>
  <c r="T439" i="13"/>
  <c r="S439" i="13"/>
  <c r="R439" i="13"/>
  <c r="L439" i="13"/>
  <c r="M439" i="13" s="1"/>
  <c r="AM438" i="13"/>
  <c r="AN438" i="13" s="1"/>
  <c r="AB438" i="13"/>
  <c r="Y438" i="13"/>
  <c r="U438" i="13"/>
  <c r="T438" i="13"/>
  <c r="S438" i="13"/>
  <c r="R438" i="13"/>
  <c r="L438" i="13"/>
  <c r="M438" i="13" s="1"/>
  <c r="AM437" i="13"/>
  <c r="AB437" i="13"/>
  <c r="Y437" i="13"/>
  <c r="U437" i="13"/>
  <c r="T437" i="13"/>
  <c r="S437" i="13"/>
  <c r="R437" i="13"/>
  <c r="AZ436" i="13"/>
  <c r="AY436" i="13"/>
  <c r="AX436" i="13"/>
  <c r="AW436" i="13"/>
  <c r="AV436" i="13"/>
  <c r="AL436" i="13"/>
  <c r="AK436" i="13"/>
  <c r="AJ436" i="13"/>
  <c r="AD436" i="13"/>
  <c r="AC436" i="13"/>
  <c r="AM435" i="13"/>
  <c r="AB435" i="13"/>
  <c r="Y435" i="13"/>
  <c r="U435" i="13"/>
  <c r="T435" i="13"/>
  <c r="S435" i="13"/>
  <c r="R435" i="13"/>
  <c r="L435" i="13"/>
  <c r="M435" i="13" s="1"/>
  <c r="AM434" i="13"/>
  <c r="AB434" i="13"/>
  <c r="Y434" i="13"/>
  <c r="U434" i="13"/>
  <c r="T434" i="13"/>
  <c r="S434" i="13"/>
  <c r="R434" i="13"/>
  <c r="L434" i="13"/>
  <c r="M434" i="13" s="1"/>
  <c r="AM433" i="13"/>
  <c r="AB433" i="13"/>
  <c r="Y433" i="13"/>
  <c r="U433" i="13"/>
  <c r="T433" i="13"/>
  <c r="S433" i="13"/>
  <c r="R433" i="13"/>
  <c r="L433" i="13"/>
  <c r="M433" i="13" s="1"/>
  <c r="AM432" i="13"/>
  <c r="AB432" i="13"/>
  <c r="Y432" i="13"/>
  <c r="U432" i="13"/>
  <c r="U436" i="13" s="1"/>
  <c r="T432" i="13"/>
  <c r="S432" i="13"/>
  <c r="R432" i="13"/>
  <c r="AZ431" i="13"/>
  <c r="AY431" i="13"/>
  <c r="AX431" i="13"/>
  <c r="AW431" i="13"/>
  <c r="AV431" i="13"/>
  <c r="AL431" i="13"/>
  <c r="AK431" i="13"/>
  <c r="AJ431" i="13"/>
  <c r="AD431" i="13"/>
  <c r="AC431" i="13"/>
  <c r="AM430" i="13"/>
  <c r="AN430" i="13" s="1"/>
  <c r="AB430" i="13"/>
  <c r="Y430" i="13"/>
  <c r="U430" i="13"/>
  <c r="T430" i="13"/>
  <c r="S430" i="13"/>
  <c r="R430" i="13"/>
  <c r="L430" i="13"/>
  <c r="M430" i="13" s="1"/>
  <c r="AM429" i="13"/>
  <c r="AB429" i="13"/>
  <c r="Y429" i="13"/>
  <c r="U429" i="13"/>
  <c r="T429" i="13"/>
  <c r="S429" i="13"/>
  <c r="R429" i="13"/>
  <c r="L429" i="13"/>
  <c r="M429" i="13" s="1"/>
  <c r="AM428" i="13"/>
  <c r="AN428" i="13" s="1"/>
  <c r="AB428" i="13"/>
  <c r="Y428" i="13"/>
  <c r="U428" i="13"/>
  <c r="T428" i="13"/>
  <c r="S428" i="13"/>
  <c r="R428" i="13"/>
  <c r="L428" i="13"/>
  <c r="M428" i="13" s="1"/>
  <c r="AM427" i="13"/>
  <c r="AB427" i="13"/>
  <c r="Y427" i="13"/>
  <c r="U427" i="13"/>
  <c r="T427" i="13"/>
  <c r="S427" i="13"/>
  <c r="R427" i="13"/>
  <c r="AZ426" i="13"/>
  <c r="AY426" i="13"/>
  <c r="AX426" i="13"/>
  <c r="AW426" i="13"/>
  <c r="AV426" i="13"/>
  <c r="AV421" i="13" s="1"/>
  <c r="AV420" i="13" s="1"/>
  <c r="AL426" i="13"/>
  <c r="AK426" i="13"/>
  <c r="AK421" i="13" s="1"/>
  <c r="AK420" i="13" s="1"/>
  <c r="AJ426" i="13"/>
  <c r="AD426" i="13"/>
  <c r="AC426" i="13"/>
  <c r="AM425" i="13"/>
  <c r="AB425" i="13"/>
  <c r="Y425" i="13"/>
  <c r="U425" i="13"/>
  <c r="T425" i="13"/>
  <c r="S425" i="13"/>
  <c r="R425" i="13"/>
  <c r="L425" i="13"/>
  <c r="M425" i="13" s="1"/>
  <c r="AM424" i="13"/>
  <c r="AB424" i="13"/>
  <c r="Y424" i="13"/>
  <c r="U424" i="13"/>
  <c r="T424" i="13"/>
  <c r="S424" i="13"/>
  <c r="R424" i="13"/>
  <c r="L424" i="13"/>
  <c r="M424" i="13" s="1"/>
  <c r="AM423" i="13"/>
  <c r="AB423" i="13"/>
  <c r="Y423" i="13"/>
  <c r="U423" i="13"/>
  <c r="T423" i="13"/>
  <c r="S423" i="13"/>
  <c r="R423" i="13"/>
  <c r="L423" i="13"/>
  <c r="M423" i="13" s="1"/>
  <c r="AM422" i="13"/>
  <c r="AB422" i="13"/>
  <c r="Y422" i="13"/>
  <c r="U422" i="13"/>
  <c r="T422" i="13"/>
  <c r="S422" i="13"/>
  <c r="S426" i="13" s="1"/>
  <c r="R422" i="13"/>
  <c r="AZ419" i="13"/>
  <c r="AY419" i="13"/>
  <c r="AX419" i="13"/>
  <c r="AW419" i="13"/>
  <c r="AV419" i="13"/>
  <c r="AL419" i="13"/>
  <c r="AK419" i="13"/>
  <c r="AJ419" i="13"/>
  <c r="AD419" i="13"/>
  <c r="AC419" i="13"/>
  <c r="AM418" i="13"/>
  <c r="AN418" i="13" s="1"/>
  <c r="AB418" i="13"/>
  <c r="Y418" i="13"/>
  <c r="U418" i="13"/>
  <c r="T418" i="13"/>
  <c r="S418" i="13"/>
  <c r="R418" i="13"/>
  <c r="L418" i="13"/>
  <c r="M418" i="13" s="1"/>
  <c r="AM417" i="13"/>
  <c r="AB417" i="13"/>
  <c r="Y417" i="13"/>
  <c r="U417" i="13"/>
  <c r="T417" i="13"/>
  <c r="S417" i="13"/>
  <c r="R417" i="13"/>
  <c r="L417" i="13"/>
  <c r="M417" i="13" s="1"/>
  <c r="AM416" i="13"/>
  <c r="AN416" i="13" s="1"/>
  <c r="AB416" i="13"/>
  <c r="Y416" i="13"/>
  <c r="U416" i="13"/>
  <c r="T416" i="13"/>
  <c r="S416" i="13"/>
  <c r="R416" i="13"/>
  <c r="L416" i="13"/>
  <c r="M416" i="13" s="1"/>
  <c r="AM415" i="13"/>
  <c r="AB415" i="13"/>
  <c r="Y415" i="13"/>
  <c r="U415" i="13"/>
  <c r="T415" i="13"/>
  <c r="S415" i="13"/>
  <c r="R415" i="13"/>
  <c r="L415" i="13"/>
  <c r="AZ414" i="13"/>
  <c r="AY414" i="13"/>
  <c r="AX414" i="13"/>
  <c r="AW414" i="13"/>
  <c r="AV414" i="13"/>
  <c r="AL414" i="13"/>
  <c r="AK414" i="13"/>
  <c r="AJ414" i="13"/>
  <c r="AD414" i="13"/>
  <c r="AC414" i="13"/>
  <c r="AM413" i="13"/>
  <c r="AB413" i="13"/>
  <c r="Y413" i="13"/>
  <c r="U413" i="13"/>
  <c r="T413" i="13"/>
  <c r="S413" i="13"/>
  <c r="R413" i="13"/>
  <c r="L413" i="13"/>
  <c r="M413" i="13" s="1"/>
  <c r="AM412" i="13"/>
  <c r="AB412" i="13"/>
  <c r="Y412" i="13"/>
  <c r="U412" i="13"/>
  <c r="T412" i="13"/>
  <c r="S412" i="13"/>
  <c r="R412" i="13"/>
  <c r="L412" i="13"/>
  <c r="M412" i="13" s="1"/>
  <c r="AM411" i="13"/>
  <c r="AB411" i="13"/>
  <c r="Y411" i="13"/>
  <c r="U411" i="13"/>
  <c r="T411" i="13"/>
  <c r="S411" i="13"/>
  <c r="R411" i="13"/>
  <c r="L411" i="13"/>
  <c r="AM410" i="13"/>
  <c r="AB410" i="13"/>
  <c r="AB414" i="13" s="1"/>
  <c r="Y410" i="13"/>
  <c r="U410" i="13"/>
  <c r="T410" i="13"/>
  <c r="S410" i="13"/>
  <c r="S414" i="13" s="1"/>
  <c r="R410" i="13"/>
  <c r="L410" i="13"/>
  <c r="L414" i="13" s="1"/>
  <c r="AZ409" i="13"/>
  <c r="AY409" i="13"/>
  <c r="AX409" i="13"/>
  <c r="AW409" i="13"/>
  <c r="AV409" i="13"/>
  <c r="AL409" i="13"/>
  <c r="AK409" i="13"/>
  <c r="AJ409" i="13"/>
  <c r="AD409" i="13"/>
  <c r="AC409" i="13"/>
  <c r="AM408" i="13"/>
  <c r="AN408" i="13" s="1"/>
  <c r="AB408" i="13"/>
  <c r="Y408" i="13"/>
  <c r="U408" i="13"/>
  <c r="T408" i="13"/>
  <c r="S408" i="13"/>
  <c r="R408" i="13"/>
  <c r="L408" i="13"/>
  <c r="AM407" i="13"/>
  <c r="AB407" i="13"/>
  <c r="Y407" i="13"/>
  <c r="U407" i="13"/>
  <c r="T407" i="13"/>
  <c r="S407" i="13"/>
  <c r="R407" i="13"/>
  <c r="L407" i="13"/>
  <c r="M407" i="13" s="1"/>
  <c r="AM406" i="13"/>
  <c r="AN406" i="13" s="1"/>
  <c r="AB406" i="13"/>
  <c r="Y406" i="13"/>
  <c r="U406" i="13"/>
  <c r="T406" i="13"/>
  <c r="S406" i="13"/>
  <c r="R406" i="13"/>
  <c r="L406" i="13"/>
  <c r="M406" i="13" s="1"/>
  <c r="AM405" i="13"/>
  <c r="AB405" i="13"/>
  <c r="Y405" i="13"/>
  <c r="U405" i="13"/>
  <c r="T405" i="13"/>
  <c r="S405" i="13"/>
  <c r="R405" i="13"/>
  <c r="L405" i="13"/>
  <c r="M405" i="13" s="1"/>
  <c r="AZ404" i="13"/>
  <c r="AY404" i="13"/>
  <c r="AX404" i="13"/>
  <c r="AW404" i="13"/>
  <c r="AV404" i="13"/>
  <c r="AL404" i="13"/>
  <c r="AK404" i="13"/>
  <c r="AJ404" i="13"/>
  <c r="AD404" i="13"/>
  <c r="AC404" i="13"/>
  <c r="AM403" i="13"/>
  <c r="AB403" i="13"/>
  <c r="Y403" i="13"/>
  <c r="U403" i="13"/>
  <c r="T403" i="13"/>
  <c r="S403" i="13"/>
  <c r="R403" i="13"/>
  <c r="L403" i="13"/>
  <c r="M403" i="13" s="1"/>
  <c r="AM402" i="13"/>
  <c r="AB402" i="13"/>
  <c r="Y402" i="13"/>
  <c r="U402" i="13"/>
  <c r="T402" i="13"/>
  <c r="S402" i="13"/>
  <c r="R402" i="13"/>
  <c r="L402" i="13"/>
  <c r="M402" i="13" s="1"/>
  <c r="AM401" i="13"/>
  <c r="AB401" i="13"/>
  <c r="Y401" i="13"/>
  <c r="U401" i="13"/>
  <c r="T401" i="13"/>
  <c r="S401" i="13"/>
  <c r="R401" i="13"/>
  <c r="L401" i="13"/>
  <c r="M401" i="13" s="1"/>
  <c r="AM400" i="13"/>
  <c r="AB400" i="13"/>
  <c r="Y400" i="13"/>
  <c r="U400" i="13"/>
  <c r="U404" i="13" s="1"/>
  <c r="T400" i="13"/>
  <c r="S400" i="13"/>
  <c r="S404" i="13" s="1"/>
  <c r="R400" i="13"/>
  <c r="AZ399" i="13"/>
  <c r="AY399" i="13"/>
  <c r="AX399" i="13"/>
  <c r="AW399" i="13"/>
  <c r="AV399" i="13"/>
  <c r="AL399" i="13"/>
  <c r="AK399" i="13"/>
  <c r="AJ399" i="13"/>
  <c r="AD399" i="13"/>
  <c r="AC399" i="13"/>
  <c r="AM398" i="13"/>
  <c r="AN398" i="13" s="1"/>
  <c r="AB398" i="13"/>
  <c r="Y398" i="13"/>
  <c r="U398" i="13"/>
  <c r="T398" i="13"/>
  <c r="S398" i="13"/>
  <c r="R398" i="13"/>
  <c r="L398" i="13"/>
  <c r="M398" i="13" s="1"/>
  <c r="AM397" i="13"/>
  <c r="AB397" i="13"/>
  <c r="Y397" i="13"/>
  <c r="U397" i="13"/>
  <c r="T397" i="13"/>
  <c r="S397" i="13"/>
  <c r="R397" i="13"/>
  <c r="L397" i="13"/>
  <c r="M397" i="13" s="1"/>
  <c r="AM396" i="13"/>
  <c r="AN396" i="13" s="1"/>
  <c r="AB396" i="13"/>
  <c r="Y396" i="13"/>
  <c r="U396" i="13"/>
  <c r="T396" i="13"/>
  <c r="S396" i="13"/>
  <c r="R396" i="13"/>
  <c r="L396" i="13"/>
  <c r="M396" i="13" s="1"/>
  <c r="AM395" i="13"/>
  <c r="AB395" i="13"/>
  <c r="Y395" i="13"/>
  <c r="U395" i="13"/>
  <c r="T395" i="13"/>
  <c r="S395" i="13"/>
  <c r="R395" i="13"/>
  <c r="AZ394" i="13"/>
  <c r="AY394" i="13"/>
  <c r="AX394" i="13"/>
  <c r="AW394" i="13"/>
  <c r="AV394" i="13"/>
  <c r="AL394" i="13"/>
  <c r="AK394" i="13"/>
  <c r="AJ394" i="13"/>
  <c r="AD394" i="13"/>
  <c r="AC394" i="13"/>
  <c r="AM393" i="13"/>
  <c r="AB393" i="13"/>
  <c r="Y393" i="13"/>
  <c r="U393" i="13"/>
  <c r="T393" i="13"/>
  <c r="S393" i="13"/>
  <c r="R393" i="13"/>
  <c r="L393" i="13"/>
  <c r="M393" i="13" s="1"/>
  <c r="AM392" i="13"/>
  <c r="AB392" i="13"/>
  <c r="Y392" i="13"/>
  <c r="U392" i="13"/>
  <c r="T392" i="13"/>
  <c r="S392" i="13"/>
  <c r="R392" i="13"/>
  <c r="L392" i="13"/>
  <c r="M392" i="13" s="1"/>
  <c r="AM391" i="13"/>
  <c r="AN391" i="13" s="1"/>
  <c r="AB391" i="13"/>
  <c r="Y391" i="13"/>
  <c r="U391" i="13"/>
  <c r="T391" i="13"/>
  <c r="S391" i="13"/>
  <c r="R391" i="13"/>
  <c r="L391" i="13"/>
  <c r="AM390" i="13"/>
  <c r="AB390" i="13"/>
  <c r="Y390" i="13"/>
  <c r="U390" i="13"/>
  <c r="U394" i="13" s="1"/>
  <c r="T390" i="13"/>
  <c r="S390" i="13"/>
  <c r="S394" i="13" s="1"/>
  <c r="R390" i="13"/>
  <c r="AZ389" i="13"/>
  <c r="AY389" i="13"/>
  <c r="AX389" i="13"/>
  <c r="AW389" i="13"/>
  <c r="AV389" i="13"/>
  <c r="AL389" i="13"/>
  <c r="AK389" i="13"/>
  <c r="AJ389" i="13"/>
  <c r="AD389" i="13"/>
  <c r="AC389" i="13"/>
  <c r="AM388" i="13"/>
  <c r="AN388" i="13" s="1"/>
  <c r="AB388" i="13"/>
  <c r="Y388" i="13"/>
  <c r="U388" i="13"/>
  <c r="T388" i="13"/>
  <c r="S388" i="13"/>
  <c r="R388" i="13"/>
  <c r="L388" i="13"/>
  <c r="AM387" i="13"/>
  <c r="AB387" i="13"/>
  <c r="Y387" i="13"/>
  <c r="U387" i="13"/>
  <c r="T387" i="13"/>
  <c r="S387" i="13"/>
  <c r="R387" i="13"/>
  <c r="L387" i="13"/>
  <c r="M387" i="13" s="1"/>
  <c r="AM386" i="13"/>
  <c r="AN386" i="13" s="1"/>
  <c r="AB386" i="13"/>
  <c r="Y386" i="13"/>
  <c r="U386" i="13"/>
  <c r="T386" i="13"/>
  <c r="S386" i="13"/>
  <c r="R386" i="13"/>
  <c r="L386" i="13"/>
  <c r="M386" i="13" s="1"/>
  <c r="AM385" i="13"/>
  <c r="AB385" i="13"/>
  <c r="Y385" i="13"/>
  <c r="U385" i="13"/>
  <c r="T385" i="13"/>
  <c r="S385" i="13"/>
  <c r="R385" i="13"/>
  <c r="L385" i="13"/>
  <c r="AZ384" i="13"/>
  <c r="AY384" i="13"/>
  <c r="AX384" i="13"/>
  <c r="AW384" i="13"/>
  <c r="AV384" i="13"/>
  <c r="AL384" i="13"/>
  <c r="AK384" i="13"/>
  <c r="AJ384" i="13"/>
  <c r="AD384" i="13"/>
  <c r="AC384" i="13"/>
  <c r="AM383" i="13"/>
  <c r="AN383" i="13" s="1"/>
  <c r="AB383" i="13"/>
  <c r="Y383" i="13"/>
  <c r="U383" i="13"/>
  <c r="T383" i="13"/>
  <c r="S383" i="13"/>
  <c r="R383" i="13"/>
  <c r="L383" i="13"/>
  <c r="M383" i="13" s="1"/>
  <c r="AM382" i="13"/>
  <c r="AB382" i="13"/>
  <c r="Y382" i="13"/>
  <c r="U382" i="13"/>
  <c r="T382" i="13"/>
  <c r="S382" i="13"/>
  <c r="R382" i="13"/>
  <c r="L382" i="13"/>
  <c r="M382" i="13" s="1"/>
  <c r="AM381" i="13"/>
  <c r="AB381" i="13"/>
  <c r="Y381" i="13"/>
  <c r="U381" i="13"/>
  <c r="T381" i="13"/>
  <c r="S381" i="13"/>
  <c r="R381" i="13"/>
  <c r="L381" i="13"/>
  <c r="M381" i="13" s="1"/>
  <c r="AM380" i="13"/>
  <c r="AB380" i="13"/>
  <c r="AB384" i="13" s="1"/>
  <c r="Y380" i="13"/>
  <c r="U380" i="13"/>
  <c r="U384" i="13" s="1"/>
  <c r="T380" i="13"/>
  <c r="S380" i="13"/>
  <c r="S384" i="13" s="1"/>
  <c r="R380" i="13"/>
  <c r="L380" i="13"/>
  <c r="L384" i="13" s="1"/>
  <c r="AZ379" i="13"/>
  <c r="AY379" i="13"/>
  <c r="AX379" i="13"/>
  <c r="AW379" i="13"/>
  <c r="AV379" i="13"/>
  <c r="AZ374" i="13"/>
  <c r="AY374" i="13"/>
  <c r="AX374" i="13"/>
  <c r="AW374" i="13"/>
  <c r="AV374" i="13"/>
  <c r="AZ369" i="13"/>
  <c r="AY369" i="13"/>
  <c r="AX369" i="13"/>
  <c r="AW369" i="13"/>
  <c r="AV369" i="13"/>
  <c r="AZ364" i="13"/>
  <c r="AY364" i="13"/>
  <c r="AX364" i="13"/>
  <c r="AW364" i="13"/>
  <c r="AV364" i="13"/>
  <c r="AZ359" i="13"/>
  <c r="AY359" i="13"/>
  <c r="AX359" i="13"/>
  <c r="AW359" i="13"/>
  <c r="AV359" i="13"/>
  <c r="AK344" i="13"/>
  <c r="AD344" i="13"/>
  <c r="AZ354" i="13"/>
  <c r="AY354" i="13"/>
  <c r="AX354" i="13"/>
  <c r="AW354" i="13"/>
  <c r="AV354" i="13"/>
  <c r="AZ349" i="13"/>
  <c r="AZ344" i="13" s="1"/>
  <c r="AY349" i="13"/>
  <c r="AX349" i="13"/>
  <c r="AW349" i="13"/>
  <c r="AV349" i="13"/>
  <c r="AC344" i="13"/>
  <c r="AZ343" i="13"/>
  <c r="AY343" i="13"/>
  <c r="AX343" i="13"/>
  <c r="AW343" i="13"/>
  <c r="AV343" i="13"/>
  <c r="AL343" i="13"/>
  <c r="AK343" i="13"/>
  <c r="AJ343" i="13"/>
  <c r="AD343" i="13"/>
  <c r="AC343" i="13"/>
  <c r="AM342" i="13"/>
  <c r="AB342" i="13"/>
  <c r="Y342" i="13"/>
  <c r="U342" i="13"/>
  <c r="T342" i="13"/>
  <c r="S342" i="13"/>
  <c r="R342" i="13"/>
  <c r="L342" i="13"/>
  <c r="M342" i="13" s="1"/>
  <c r="AM341" i="13"/>
  <c r="AB341" i="13"/>
  <c r="Y341" i="13"/>
  <c r="U341" i="13"/>
  <c r="T341" i="13"/>
  <c r="S341" i="13"/>
  <c r="R341" i="13"/>
  <c r="L341" i="13"/>
  <c r="M341" i="13" s="1"/>
  <c r="AM340" i="13"/>
  <c r="AN340" i="13" s="1"/>
  <c r="AB340" i="13"/>
  <c r="Y340" i="13"/>
  <c r="U340" i="13"/>
  <c r="T340" i="13"/>
  <c r="S340" i="13"/>
  <c r="R340" i="13"/>
  <c r="L340" i="13"/>
  <c r="AM339" i="13"/>
  <c r="AN339" i="13" s="1"/>
  <c r="AB339" i="13"/>
  <c r="Y339" i="13"/>
  <c r="U339" i="13"/>
  <c r="T339" i="13"/>
  <c r="S339" i="13"/>
  <c r="R339" i="13"/>
  <c r="L339" i="13"/>
  <c r="AZ338" i="13"/>
  <c r="AY338" i="13"/>
  <c r="AX338" i="13"/>
  <c r="AW338" i="13"/>
  <c r="AV338" i="13"/>
  <c r="AL338" i="13"/>
  <c r="AK338" i="13"/>
  <c r="AJ338" i="13"/>
  <c r="AD338" i="13"/>
  <c r="AC338" i="13"/>
  <c r="AM337" i="13"/>
  <c r="AB337" i="13"/>
  <c r="Y337" i="13"/>
  <c r="U337" i="13"/>
  <c r="T337" i="13"/>
  <c r="S337" i="13"/>
  <c r="R337" i="13"/>
  <c r="L337" i="13"/>
  <c r="M337" i="13" s="1"/>
  <c r="AM336" i="13"/>
  <c r="AN336" i="13" s="1"/>
  <c r="AB336" i="13"/>
  <c r="Y336" i="13"/>
  <c r="U336" i="13"/>
  <c r="T336" i="13"/>
  <c r="S336" i="13"/>
  <c r="R336" i="13"/>
  <c r="L336" i="13"/>
  <c r="AM335" i="13"/>
  <c r="AN335" i="13" s="1"/>
  <c r="AB335" i="13"/>
  <c r="Y335" i="13"/>
  <c r="U335" i="13"/>
  <c r="T335" i="13"/>
  <c r="S335" i="13"/>
  <c r="R335" i="13"/>
  <c r="L335" i="13"/>
  <c r="AM334" i="13"/>
  <c r="AN334" i="13" s="1"/>
  <c r="AB334" i="13"/>
  <c r="Y334" i="13"/>
  <c r="U334" i="13"/>
  <c r="U338" i="13" s="1"/>
  <c r="T334" i="13"/>
  <c r="S334" i="13"/>
  <c r="S338" i="13" s="1"/>
  <c r="R334" i="13"/>
  <c r="L334" i="13"/>
  <c r="M334" i="13" s="1"/>
  <c r="AZ333" i="13"/>
  <c r="AY333" i="13"/>
  <c r="AX333" i="13"/>
  <c r="AW333" i="13"/>
  <c r="AV333" i="13"/>
  <c r="AL333" i="13"/>
  <c r="AK333" i="13"/>
  <c r="AJ333" i="13"/>
  <c r="AD333" i="13"/>
  <c r="AC333" i="13"/>
  <c r="AM332" i="13"/>
  <c r="AB332" i="13"/>
  <c r="Y332" i="13"/>
  <c r="U332" i="13"/>
  <c r="T332" i="13"/>
  <c r="S332" i="13"/>
  <c r="R332" i="13"/>
  <c r="L332" i="13"/>
  <c r="M332" i="13" s="1"/>
  <c r="AM331" i="13"/>
  <c r="AN331" i="13" s="1"/>
  <c r="AB331" i="13"/>
  <c r="Y331" i="13"/>
  <c r="U331" i="13"/>
  <c r="T331" i="13"/>
  <c r="S331" i="13"/>
  <c r="R331" i="13"/>
  <c r="L331" i="13"/>
  <c r="M331" i="13" s="1"/>
  <c r="AM330" i="13"/>
  <c r="AN330" i="13" s="1"/>
  <c r="AB330" i="13"/>
  <c r="Y330" i="13"/>
  <c r="U330" i="13"/>
  <c r="T330" i="13"/>
  <c r="S330" i="13"/>
  <c r="R330" i="13"/>
  <c r="L330" i="13"/>
  <c r="AM329" i="13"/>
  <c r="AB329" i="13"/>
  <c r="Y329" i="13"/>
  <c r="U329" i="13"/>
  <c r="T329" i="13"/>
  <c r="S329" i="13"/>
  <c r="R329" i="13"/>
  <c r="L329" i="13"/>
  <c r="AZ328" i="13"/>
  <c r="AY328" i="13"/>
  <c r="AX328" i="13"/>
  <c r="AW328" i="13"/>
  <c r="AV328" i="13"/>
  <c r="AL328" i="13"/>
  <c r="AK328" i="13"/>
  <c r="AJ328" i="13"/>
  <c r="AD328" i="13"/>
  <c r="AC328" i="13"/>
  <c r="AM327" i="13"/>
  <c r="AB327" i="13"/>
  <c r="Y327" i="13"/>
  <c r="U327" i="13"/>
  <c r="T327" i="13"/>
  <c r="S327" i="13"/>
  <c r="R327" i="13"/>
  <c r="L327" i="13"/>
  <c r="M327" i="13" s="1"/>
  <c r="AM326" i="13"/>
  <c r="AN326" i="13" s="1"/>
  <c r="AB326" i="13"/>
  <c r="Y326" i="13"/>
  <c r="U326" i="13"/>
  <c r="T326" i="13"/>
  <c r="S326" i="13"/>
  <c r="R326" i="13"/>
  <c r="L326" i="13"/>
  <c r="M326" i="13" s="1"/>
  <c r="AM325" i="13"/>
  <c r="AN325" i="13" s="1"/>
  <c r="AB325" i="13"/>
  <c r="Y325" i="13"/>
  <c r="U325" i="13"/>
  <c r="T325" i="13"/>
  <c r="S325" i="13"/>
  <c r="R325" i="13"/>
  <c r="L325" i="13"/>
  <c r="AM324" i="13"/>
  <c r="AN324" i="13" s="1"/>
  <c r="AB324" i="13"/>
  <c r="Y324" i="13"/>
  <c r="U324" i="13"/>
  <c r="U328" i="13" s="1"/>
  <c r="T324" i="13"/>
  <c r="S324" i="13"/>
  <c r="S328" i="13" s="1"/>
  <c r="R324" i="13"/>
  <c r="L324" i="13"/>
  <c r="M324" i="13" s="1"/>
  <c r="AZ323" i="13"/>
  <c r="AY323" i="13"/>
  <c r="AX323" i="13"/>
  <c r="AW323" i="13"/>
  <c r="AV323" i="13"/>
  <c r="AL323" i="13"/>
  <c r="AK323" i="13"/>
  <c r="AJ323" i="13"/>
  <c r="AD323" i="13"/>
  <c r="AC323" i="13"/>
  <c r="AM322" i="13"/>
  <c r="AB322" i="13"/>
  <c r="Y322" i="13"/>
  <c r="U322" i="13"/>
  <c r="T322" i="13"/>
  <c r="S322" i="13"/>
  <c r="R322" i="13"/>
  <c r="L322" i="13"/>
  <c r="M322" i="13" s="1"/>
  <c r="AM321" i="13"/>
  <c r="AB321" i="13"/>
  <c r="Y321" i="13"/>
  <c r="U321" i="13"/>
  <c r="T321" i="13"/>
  <c r="S321" i="13"/>
  <c r="R321" i="13"/>
  <c r="L321" i="13"/>
  <c r="M321" i="13" s="1"/>
  <c r="AM320" i="13"/>
  <c r="AN320" i="13" s="1"/>
  <c r="AB320" i="13"/>
  <c r="Y320" i="13"/>
  <c r="U320" i="13"/>
  <c r="T320" i="13"/>
  <c r="S320" i="13"/>
  <c r="R320" i="13"/>
  <c r="L320" i="13"/>
  <c r="M320" i="13" s="1"/>
  <c r="AM319" i="13"/>
  <c r="AN319" i="13" s="1"/>
  <c r="AB319" i="13"/>
  <c r="Y319" i="13"/>
  <c r="U319" i="13"/>
  <c r="T319" i="13"/>
  <c r="S319" i="13"/>
  <c r="R319" i="13"/>
  <c r="AZ318" i="13"/>
  <c r="AY318" i="13"/>
  <c r="AX318" i="13"/>
  <c r="AW318" i="13"/>
  <c r="AV318" i="13"/>
  <c r="AL318" i="13"/>
  <c r="AK318" i="13"/>
  <c r="AJ318" i="13"/>
  <c r="AD318" i="13"/>
  <c r="AC318" i="13"/>
  <c r="AM317" i="13"/>
  <c r="AB317" i="13"/>
  <c r="Y317" i="13"/>
  <c r="U317" i="13"/>
  <c r="T317" i="13"/>
  <c r="S317" i="13"/>
  <c r="R317" i="13"/>
  <c r="L317" i="13"/>
  <c r="M317" i="13" s="1"/>
  <c r="AM316" i="13"/>
  <c r="AN316" i="13" s="1"/>
  <c r="AB316" i="13"/>
  <c r="Y316" i="13"/>
  <c r="U316" i="13"/>
  <c r="T316" i="13"/>
  <c r="S316" i="13"/>
  <c r="R316" i="13"/>
  <c r="L316" i="13"/>
  <c r="AM315" i="13"/>
  <c r="AN315" i="13" s="1"/>
  <c r="AB315" i="13"/>
  <c r="Y315" i="13"/>
  <c r="U315" i="13"/>
  <c r="T315" i="13"/>
  <c r="S315" i="13"/>
  <c r="R315" i="13"/>
  <c r="L315" i="13"/>
  <c r="AM314" i="13"/>
  <c r="AN314" i="13" s="1"/>
  <c r="AB314" i="13"/>
  <c r="Y314" i="13"/>
  <c r="U314" i="13"/>
  <c r="U318" i="13" s="1"/>
  <c r="T314" i="13"/>
  <c r="S314" i="13"/>
  <c r="S318" i="13" s="1"/>
  <c r="R314" i="13"/>
  <c r="L314" i="13"/>
  <c r="M314" i="13" s="1"/>
  <c r="AZ313" i="13"/>
  <c r="AY313" i="13"/>
  <c r="AX313" i="13"/>
  <c r="AW313" i="13"/>
  <c r="AV313" i="13"/>
  <c r="AZ308" i="13"/>
  <c r="AY308" i="13"/>
  <c r="AX308" i="13"/>
  <c r="AW308" i="13"/>
  <c r="AV308" i="13"/>
  <c r="AL308" i="13"/>
  <c r="AK308" i="13"/>
  <c r="AJ308" i="13"/>
  <c r="AD308" i="13"/>
  <c r="AC308" i="13"/>
  <c r="AM307" i="13"/>
  <c r="AB307" i="13"/>
  <c r="Y307" i="13"/>
  <c r="U307" i="13"/>
  <c r="T307" i="13"/>
  <c r="S307" i="13"/>
  <c r="R307" i="13"/>
  <c r="L307" i="13"/>
  <c r="M307" i="13" s="1"/>
  <c r="AM306" i="13"/>
  <c r="AB306" i="13"/>
  <c r="Y306" i="13"/>
  <c r="U306" i="13"/>
  <c r="T306" i="13"/>
  <c r="S306" i="13"/>
  <c r="R306" i="13"/>
  <c r="L306" i="13"/>
  <c r="M306" i="13" s="1"/>
  <c r="AM305" i="13"/>
  <c r="AN305" i="13" s="1"/>
  <c r="AB305" i="13"/>
  <c r="Y305" i="13"/>
  <c r="U305" i="13"/>
  <c r="T305" i="13"/>
  <c r="S305" i="13"/>
  <c r="R305" i="13"/>
  <c r="L305" i="13"/>
  <c r="AM304" i="13"/>
  <c r="AN304" i="13" s="1"/>
  <c r="AB304" i="13"/>
  <c r="Y304" i="13"/>
  <c r="U304" i="13"/>
  <c r="U308" i="13" s="1"/>
  <c r="T304" i="13"/>
  <c r="S304" i="13"/>
  <c r="S308" i="13" s="1"/>
  <c r="R304" i="13"/>
  <c r="L304" i="13"/>
  <c r="L308" i="13" s="1"/>
  <c r="AZ302" i="13"/>
  <c r="AY302" i="13"/>
  <c r="AX302" i="13"/>
  <c r="AW302" i="13"/>
  <c r="AV302" i="13"/>
  <c r="AL302" i="13"/>
  <c r="AK302" i="13"/>
  <c r="AJ302" i="13"/>
  <c r="AD302" i="13"/>
  <c r="AC302" i="13"/>
  <c r="AM301" i="13"/>
  <c r="AB301" i="13"/>
  <c r="Y301" i="13"/>
  <c r="U301" i="13"/>
  <c r="T301" i="13"/>
  <c r="S301" i="13"/>
  <c r="R301" i="13"/>
  <c r="L301" i="13"/>
  <c r="M301" i="13" s="1"/>
  <c r="AM300" i="13"/>
  <c r="AN300" i="13" s="1"/>
  <c r="AB300" i="13"/>
  <c r="Y300" i="13"/>
  <c r="U300" i="13"/>
  <c r="T300" i="13"/>
  <c r="S300" i="13"/>
  <c r="R300" i="13"/>
  <c r="L300" i="13"/>
  <c r="AM299" i="13"/>
  <c r="AN299" i="13" s="1"/>
  <c r="AB299" i="13"/>
  <c r="Y299" i="13"/>
  <c r="U299" i="13"/>
  <c r="T299" i="13"/>
  <c r="S299" i="13"/>
  <c r="R299" i="13"/>
  <c r="L299" i="13"/>
  <c r="AM298" i="13"/>
  <c r="AB298" i="13"/>
  <c r="Y298" i="13"/>
  <c r="Y302" i="13" s="1"/>
  <c r="U298" i="13"/>
  <c r="U302" i="13" s="1"/>
  <c r="T298" i="13"/>
  <c r="T302" i="13" s="1"/>
  <c r="S298" i="13"/>
  <c r="S302" i="13" s="1"/>
  <c r="R298" i="13"/>
  <c r="R302" i="13" s="1"/>
  <c r="L298" i="13"/>
  <c r="L302" i="13" s="1"/>
  <c r="AZ297" i="13"/>
  <c r="AY297" i="13"/>
  <c r="AX297" i="13"/>
  <c r="AW297" i="13"/>
  <c r="AV297" i="13"/>
  <c r="AU297" i="13"/>
  <c r="AL297" i="13"/>
  <c r="AK297" i="13"/>
  <c r="AJ297" i="13"/>
  <c r="AD297" i="13"/>
  <c r="AC297" i="13"/>
  <c r="AM296" i="13"/>
  <c r="AB296" i="13"/>
  <c r="Y296" i="13"/>
  <c r="U296" i="13"/>
  <c r="T296" i="13"/>
  <c r="S296" i="13"/>
  <c r="R296" i="13"/>
  <c r="L296" i="13"/>
  <c r="M296" i="13" s="1"/>
  <c r="AM295" i="13"/>
  <c r="AN295" i="13" s="1"/>
  <c r="AB295" i="13"/>
  <c r="Y295" i="13"/>
  <c r="U295" i="13"/>
  <c r="T295" i="13"/>
  <c r="S295" i="13"/>
  <c r="R295" i="13"/>
  <c r="L295" i="13"/>
  <c r="M295" i="13" s="1"/>
  <c r="AM294" i="13"/>
  <c r="AN294" i="13" s="1"/>
  <c r="AB294" i="13"/>
  <c r="Y294" i="13"/>
  <c r="U294" i="13"/>
  <c r="T294" i="13"/>
  <c r="S294" i="13"/>
  <c r="R294" i="13"/>
  <c r="L294" i="13"/>
  <c r="AM293" i="13"/>
  <c r="AN293" i="13" s="1"/>
  <c r="AB293" i="13"/>
  <c r="Y293" i="13"/>
  <c r="Y297" i="13" s="1"/>
  <c r="U293" i="13"/>
  <c r="U297" i="13" s="1"/>
  <c r="T293" i="13"/>
  <c r="S293" i="13"/>
  <c r="S297" i="13" s="1"/>
  <c r="R293" i="13"/>
  <c r="R297" i="13" s="1"/>
  <c r="L293" i="13"/>
  <c r="M293" i="13" s="1"/>
  <c r="AZ292" i="13"/>
  <c r="AY292" i="13"/>
  <c r="AX292" i="13"/>
  <c r="AW292" i="13"/>
  <c r="AV292" i="13"/>
  <c r="AL292" i="13"/>
  <c r="AK292" i="13"/>
  <c r="AJ292" i="13"/>
  <c r="AD292" i="13"/>
  <c r="AC292" i="13"/>
  <c r="AM291" i="13"/>
  <c r="AB291" i="13"/>
  <c r="Y291" i="13"/>
  <c r="U291" i="13"/>
  <c r="T291" i="13"/>
  <c r="S291" i="13"/>
  <c r="R291" i="13"/>
  <c r="L291" i="13"/>
  <c r="M291" i="13" s="1"/>
  <c r="AM290" i="13"/>
  <c r="AN290" i="13" s="1"/>
  <c r="AB290" i="13"/>
  <c r="Y290" i="13"/>
  <c r="U290" i="13"/>
  <c r="T290" i="13"/>
  <c r="S290" i="13"/>
  <c r="R290" i="13"/>
  <c r="L290" i="13"/>
  <c r="M290" i="13" s="1"/>
  <c r="AM289" i="13"/>
  <c r="AN289" i="13" s="1"/>
  <c r="AB289" i="13"/>
  <c r="Y289" i="13"/>
  <c r="U289" i="13"/>
  <c r="T289" i="13"/>
  <c r="S289" i="13"/>
  <c r="R289" i="13"/>
  <c r="L289" i="13"/>
  <c r="M289" i="13" s="1"/>
  <c r="AM288" i="13"/>
  <c r="AN288" i="13" s="1"/>
  <c r="AB288" i="13"/>
  <c r="Y288" i="13"/>
  <c r="U288" i="13"/>
  <c r="U292" i="13" s="1"/>
  <c r="T288" i="13"/>
  <c r="S288" i="13"/>
  <c r="S292" i="13" s="1"/>
  <c r="R288" i="13"/>
  <c r="AZ287" i="13"/>
  <c r="AY287" i="13"/>
  <c r="AX287" i="13"/>
  <c r="AW287" i="13"/>
  <c r="AV287" i="13"/>
  <c r="AL287" i="13"/>
  <c r="AK287" i="13"/>
  <c r="AJ287" i="13"/>
  <c r="AD287" i="13"/>
  <c r="AC287" i="13"/>
  <c r="AM286" i="13"/>
  <c r="AB286" i="13"/>
  <c r="Y286" i="13"/>
  <c r="U286" i="13"/>
  <c r="T286" i="13"/>
  <c r="S286" i="13"/>
  <c r="R286" i="13"/>
  <c r="L286" i="13"/>
  <c r="M286" i="13" s="1"/>
  <c r="AM285" i="13"/>
  <c r="AN285" i="13" s="1"/>
  <c r="AB285" i="13"/>
  <c r="Y285" i="13"/>
  <c r="U285" i="13"/>
  <c r="T285" i="13"/>
  <c r="S285" i="13"/>
  <c r="R285" i="13"/>
  <c r="L285" i="13"/>
  <c r="AM284" i="13"/>
  <c r="AN284" i="13" s="1"/>
  <c r="AB284" i="13"/>
  <c r="Y284" i="13"/>
  <c r="U284" i="13"/>
  <c r="T284" i="13"/>
  <c r="S284" i="13"/>
  <c r="R284" i="13"/>
  <c r="L284" i="13"/>
  <c r="AM283" i="13"/>
  <c r="AN283" i="13" s="1"/>
  <c r="AB283" i="13"/>
  <c r="Y283" i="13"/>
  <c r="Y287" i="13" s="1"/>
  <c r="U283" i="13"/>
  <c r="U287" i="13" s="1"/>
  <c r="T283" i="13"/>
  <c r="S283" i="13"/>
  <c r="S287" i="13" s="1"/>
  <c r="R283" i="13"/>
  <c r="R287" i="13" s="1"/>
  <c r="AZ282" i="13"/>
  <c r="AY282" i="13"/>
  <c r="AX282" i="13"/>
  <c r="AW282" i="13"/>
  <c r="AV282" i="13"/>
  <c r="AU282" i="13"/>
  <c r="AL282" i="13"/>
  <c r="AK282" i="13"/>
  <c r="AJ282" i="13"/>
  <c r="AD282" i="13"/>
  <c r="AC282" i="13"/>
  <c r="AM281" i="13"/>
  <c r="AB281" i="13"/>
  <c r="Y281" i="13"/>
  <c r="U281" i="13"/>
  <c r="T281" i="13"/>
  <c r="S281" i="13"/>
  <c r="R281" i="13"/>
  <c r="L281" i="13"/>
  <c r="M281" i="13" s="1"/>
  <c r="AM280" i="13"/>
  <c r="AN280" i="13" s="1"/>
  <c r="AB280" i="13"/>
  <c r="Y280" i="13"/>
  <c r="U280" i="13"/>
  <c r="T280" i="13"/>
  <c r="S280" i="13"/>
  <c r="R280" i="13"/>
  <c r="L280" i="13"/>
  <c r="M280" i="13" s="1"/>
  <c r="AM279" i="13"/>
  <c r="AN279" i="13" s="1"/>
  <c r="AB279" i="13"/>
  <c r="Y279" i="13"/>
  <c r="U279" i="13"/>
  <c r="T279" i="13"/>
  <c r="S279" i="13"/>
  <c r="R279" i="13"/>
  <c r="L279" i="13"/>
  <c r="AM278" i="13"/>
  <c r="AN278" i="13" s="1"/>
  <c r="AB278" i="13"/>
  <c r="Y278" i="13"/>
  <c r="U278" i="13"/>
  <c r="T278" i="13"/>
  <c r="S278" i="13"/>
  <c r="R278" i="13"/>
  <c r="L278" i="13"/>
  <c r="AZ277" i="13"/>
  <c r="AY277" i="13"/>
  <c r="AX277" i="13"/>
  <c r="AW277" i="13"/>
  <c r="AV277" i="13"/>
  <c r="AU277" i="13"/>
  <c r="AL277" i="13"/>
  <c r="AK277" i="13"/>
  <c r="AJ277" i="13"/>
  <c r="AD277" i="13"/>
  <c r="AC277" i="13"/>
  <c r="AM276" i="13"/>
  <c r="AB276" i="13"/>
  <c r="Y276" i="13"/>
  <c r="U276" i="13"/>
  <c r="T276" i="13"/>
  <c r="S276" i="13"/>
  <c r="R276" i="13"/>
  <c r="L276" i="13"/>
  <c r="M276" i="13" s="1"/>
  <c r="AM275" i="13"/>
  <c r="AN275" i="13" s="1"/>
  <c r="AB275" i="13"/>
  <c r="Y275" i="13"/>
  <c r="U275" i="13"/>
  <c r="T275" i="13"/>
  <c r="S275" i="13"/>
  <c r="R275" i="13"/>
  <c r="L275" i="13"/>
  <c r="M275" i="13" s="1"/>
  <c r="AM274" i="13"/>
  <c r="AN274" i="13" s="1"/>
  <c r="AB274" i="13"/>
  <c r="Y274" i="13"/>
  <c r="U274" i="13"/>
  <c r="T274" i="13"/>
  <c r="S274" i="13"/>
  <c r="R274" i="13"/>
  <c r="L274" i="13"/>
  <c r="AM273" i="13"/>
  <c r="AN273" i="13" s="1"/>
  <c r="AB273" i="13"/>
  <c r="Y273" i="13"/>
  <c r="Y277" i="13" s="1"/>
  <c r="U273" i="13"/>
  <c r="U277" i="13" s="1"/>
  <c r="T273" i="13"/>
  <c r="T277" i="13" s="1"/>
  <c r="S273" i="13"/>
  <c r="S277" i="13" s="1"/>
  <c r="R273" i="13"/>
  <c r="R277" i="13" s="1"/>
  <c r="L273" i="13"/>
  <c r="L277" i="13" s="1"/>
  <c r="AZ272" i="13"/>
  <c r="AY272" i="13"/>
  <c r="AX272" i="13"/>
  <c r="AW272" i="13"/>
  <c r="AV272" i="13"/>
  <c r="AU272" i="13"/>
  <c r="AL272" i="13"/>
  <c r="AK272" i="13"/>
  <c r="AJ272" i="13"/>
  <c r="AD272" i="13"/>
  <c r="AC272" i="13"/>
  <c r="AM271" i="13"/>
  <c r="AB271" i="13"/>
  <c r="Y271" i="13"/>
  <c r="U271" i="13"/>
  <c r="T271" i="13"/>
  <c r="S271" i="13"/>
  <c r="R271" i="13"/>
  <c r="L271" i="13"/>
  <c r="M271" i="13" s="1"/>
  <c r="AM270" i="13"/>
  <c r="AB270" i="13"/>
  <c r="Y270" i="13"/>
  <c r="U270" i="13"/>
  <c r="T270" i="13"/>
  <c r="S270" i="13"/>
  <c r="R270" i="13"/>
  <c r="L270" i="13"/>
  <c r="AM269" i="13"/>
  <c r="AN269" i="13" s="1"/>
  <c r="AB269" i="13"/>
  <c r="Y269" i="13"/>
  <c r="U269" i="13"/>
  <c r="T269" i="13"/>
  <c r="S269" i="13"/>
  <c r="R269" i="13"/>
  <c r="L269" i="13"/>
  <c r="AM268" i="13"/>
  <c r="AN268" i="13" s="1"/>
  <c r="AB268" i="13"/>
  <c r="Y268" i="13"/>
  <c r="Y272" i="13" s="1"/>
  <c r="U268" i="13"/>
  <c r="U272" i="13" s="1"/>
  <c r="T268" i="13"/>
  <c r="T272" i="13" s="1"/>
  <c r="S268" i="13"/>
  <c r="S272" i="13" s="1"/>
  <c r="R268" i="13"/>
  <c r="R272" i="13" s="1"/>
  <c r="L268" i="13"/>
  <c r="AZ267" i="13"/>
  <c r="AY267" i="13"/>
  <c r="AX267" i="13"/>
  <c r="AW267" i="13"/>
  <c r="AV267" i="13"/>
  <c r="AU267" i="13"/>
  <c r="AL267" i="13"/>
  <c r="AK267" i="13"/>
  <c r="AJ267" i="13"/>
  <c r="AD267" i="13"/>
  <c r="AC267" i="13"/>
  <c r="AM266" i="13"/>
  <c r="AB266" i="13"/>
  <c r="Y266" i="13"/>
  <c r="U266" i="13"/>
  <c r="T266" i="13"/>
  <c r="S266" i="13"/>
  <c r="R266" i="13"/>
  <c r="L266" i="13"/>
  <c r="M266" i="13" s="1"/>
  <c r="AM265" i="13"/>
  <c r="AN265" i="13" s="1"/>
  <c r="AB265" i="13"/>
  <c r="Y265" i="13"/>
  <c r="U265" i="13"/>
  <c r="T265" i="13"/>
  <c r="S265" i="13"/>
  <c r="R265" i="13"/>
  <c r="L265" i="13"/>
  <c r="AM264" i="13"/>
  <c r="AN264" i="13" s="1"/>
  <c r="AB264" i="13"/>
  <c r="Y264" i="13"/>
  <c r="U264" i="13"/>
  <c r="T264" i="13"/>
  <c r="S264" i="13"/>
  <c r="R264" i="13"/>
  <c r="L264" i="13"/>
  <c r="AM263" i="13"/>
  <c r="AN263" i="13" s="1"/>
  <c r="AB263" i="13"/>
  <c r="Y263" i="13"/>
  <c r="Y267" i="13" s="1"/>
  <c r="U263" i="13"/>
  <c r="U267" i="13" s="1"/>
  <c r="T263" i="13"/>
  <c r="S263" i="13"/>
  <c r="S267" i="13" s="1"/>
  <c r="R263" i="13"/>
  <c r="R267" i="13" s="1"/>
  <c r="L263" i="13"/>
  <c r="M263" i="13" s="1"/>
  <c r="AZ262" i="13"/>
  <c r="AY262" i="13"/>
  <c r="AX262" i="13"/>
  <c r="AW262" i="13"/>
  <c r="AV262" i="13"/>
  <c r="AU262" i="13"/>
  <c r="AL262" i="13"/>
  <c r="AK262" i="13"/>
  <c r="AJ262" i="13"/>
  <c r="AD262" i="13"/>
  <c r="AC262" i="13"/>
  <c r="AM261" i="13"/>
  <c r="AB261" i="13"/>
  <c r="Y261" i="13"/>
  <c r="U261" i="13"/>
  <c r="T261" i="13"/>
  <c r="S261" i="13"/>
  <c r="R261" i="13"/>
  <c r="L261" i="13"/>
  <c r="M261" i="13" s="1"/>
  <c r="AM260" i="13"/>
  <c r="AN260" i="13" s="1"/>
  <c r="AB260" i="13"/>
  <c r="Y260" i="13"/>
  <c r="U260" i="13"/>
  <c r="T260" i="13"/>
  <c r="S260" i="13"/>
  <c r="R260" i="13"/>
  <c r="L260" i="13"/>
  <c r="M260" i="13" s="1"/>
  <c r="AM259" i="13"/>
  <c r="AN259" i="13" s="1"/>
  <c r="AB259" i="13"/>
  <c r="Y259" i="13"/>
  <c r="U259" i="13"/>
  <c r="T259" i="13"/>
  <c r="S259" i="13"/>
  <c r="R259" i="13"/>
  <c r="L259" i="13"/>
  <c r="AM258" i="13"/>
  <c r="AN258" i="13" s="1"/>
  <c r="AB258" i="13"/>
  <c r="Y258" i="13"/>
  <c r="U258" i="13"/>
  <c r="U262" i="13" s="1"/>
  <c r="T258" i="13"/>
  <c r="T262" i="13" s="1"/>
  <c r="S258" i="13"/>
  <c r="S262" i="13" s="1"/>
  <c r="R258" i="13"/>
  <c r="L258" i="13"/>
  <c r="L262" i="13" s="1"/>
  <c r="AZ257" i="13"/>
  <c r="AY257" i="13"/>
  <c r="AX257" i="13"/>
  <c r="AW257" i="13"/>
  <c r="AV257" i="13"/>
  <c r="AU257" i="13"/>
  <c r="AL257" i="13"/>
  <c r="AK257" i="13"/>
  <c r="AJ257" i="13"/>
  <c r="AD257" i="13"/>
  <c r="AC257" i="13"/>
  <c r="AM256" i="13"/>
  <c r="AB256" i="13"/>
  <c r="Y256" i="13"/>
  <c r="U256" i="13"/>
  <c r="T256" i="13"/>
  <c r="S256" i="13"/>
  <c r="R256" i="13"/>
  <c r="L256" i="13"/>
  <c r="M256" i="13" s="1"/>
  <c r="AM255" i="13"/>
  <c r="AN255" i="13" s="1"/>
  <c r="AB255" i="13"/>
  <c r="Y255" i="13"/>
  <c r="U255" i="13"/>
  <c r="T255" i="13"/>
  <c r="S255" i="13"/>
  <c r="R255" i="13"/>
  <c r="L255" i="13"/>
  <c r="M255" i="13" s="1"/>
  <c r="AM254" i="13"/>
  <c r="AN254" i="13" s="1"/>
  <c r="AB254" i="13"/>
  <c r="Y254" i="13"/>
  <c r="U254" i="13"/>
  <c r="T254" i="13"/>
  <c r="S254" i="13"/>
  <c r="R254" i="13"/>
  <c r="L254" i="13"/>
  <c r="AM253" i="13"/>
  <c r="AN253" i="13" s="1"/>
  <c r="AB253" i="13"/>
  <c r="Y253" i="13"/>
  <c r="Y257" i="13" s="1"/>
  <c r="U253" i="13"/>
  <c r="U257" i="13" s="1"/>
  <c r="T253" i="13"/>
  <c r="T257" i="13" s="1"/>
  <c r="S253" i="13"/>
  <c r="S257" i="13" s="1"/>
  <c r="R253" i="13"/>
  <c r="R257" i="13" s="1"/>
  <c r="L253" i="13"/>
  <c r="L257" i="13" s="1"/>
  <c r="AZ252" i="13"/>
  <c r="AY252" i="13"/>
  <c r="AX252" i="13"/>
  <c r="AW252" i="13"/>
  <c r="AV252" i="13"/>
  <c r="AU252" i="13"/>
  <c r="AL252" i="13"/>
  <c r="AK252" i="13"/>
  <c r="AJ252" i="13"/>
  <c r="AD252" i="13"/>
  <c r="AC252" i="13"/>
  <c r="AM251" i="13"/>
  <c r="AB251" i="13"/>
  <c r="Y251" i="13"/>
  <c r="U251" i="13"/>
  <c r="T251" i="13"/>
  <c r="S251" i="13"/>
  <c r="R251" i="13"/>
  <c r="L251" i="13"/>
  <c r="M251" i="13" s="1"/>
  <c r="AM250" i="13"/>
  <c r="AB250" i="13"/>
  <c r="Y250" i="13"/>
  <c r="U250" i="13"/>
  <c r="T250" i="13"/>
  <c r="S250" i="13"/>
  <c r="R250" i="13"/>
  <c r="L250" i="13"/>
  <c r="AM249" i="13"/>
  <c r="AN249" i="13" s="1"/>
  <c r="AB249" i="13"/>
  <c r="Y249" i="13"/>
  <c r="U249" i="13"/>
  <c r="T249" i="13"/>
  <c r="S249" i="13"/>
  <c r="R249" i="13"/>
  <c r="L249" i="13"/>
  <c r="AM248" i="13"/>
  <c r="AN248" i="13" s="1"/>
  <c r="AB248" i="13"/>
  <c r="Y248" i="13"/>
  <c r="Y252" i="13" s="1"/>
  <c r="U248" i="13"/>
  <c r="U252" i="13" s="1"/>
  <c r="T248" i="13"/>
  <c r="T252" i="13" s="1"/>
  <c r="S248" i="13"/>
  <c r="S252" i="13" s="1"/>
  <c r="R248" i="13"/>
  <c r="R252" i="13" s="1"/>
  <c r="L248" i="13"/>
  <c r="L252" i="13" s="1"/>
  <c r="AZ247" i="13"/>
  <c r="AY247" i="13"/>
  <c r="AX247" i="13"/>
  <c r="AW247" i="13"/>
  <c r="AV247" i="13"/>
  <c r="AU247" i="13"/>
  <c r="AL247" i="13"/>
  <c r="AK247" i="13"/>
  <c r="AJ247" i="13"/>
  <c r="AD247" i="13"/>
  <c r="AC247" i="13"/>
  <c r="AM246" i="13"/>
  <c r="AB246" i="13"/>
  <c r="Y246" i="13"/>
  <c r="U246" i="13"/>
  <c r="T246" i="13"/>
  <c r="S246" i="13"/>
  <c r="R246" i="13"/>
  <c r="L246" i="13"/>
  <c r="M246" i="13" s="1"/>
  <c r="AM245" i="13"/>
  <c r="AB245" i="13"/>
  <c r="Y245" i="13"/>
  <c r="U245" i="13"/>
  <c r="T245" i="13"/>
  <c r="S245" i="13"/>
  <c r="R245" i="13"/>
  <c r="L245" i="13"/>
  <c r="AM244" i="13"/>
  <c r="AN244" i="13" s="1"/>
  <c r="AB244" i="13"/>
  <c r="Y244" i="13"/>
  <c r="U244" i="13"/>
  <c r="T244" i="13"/>
  <c r="S244" i="13"/>
  <c r="R244" i="13"/>
  <c r="L244" i="13"/>
  <c r="AM243" i="13"/>
  <c r="AN243" i="13" s="1"/>
  <c r="AB243" i="13"/>
  <c r="Y243" i="13"/>
  <c r="Y247" i="13" s="1"/>
  <c r="U243" i="13"/>
  <c r="U247" i="13" s="1"/>
  <c r="T243" i="13"/>
  <c r="S243" i="13"/>
  <c r="S247" i="13" s="1"/>
  <c r="R243" i="13"/>
  <c r="R247" i="13" s="1"/>
  <c r="L243" i="13"/>
  <c r="M243" i="13" s="1"/>
  <c r="AZ242" i="13"/>
  <c r="AY242" i="13"/>
  <c r="AX242" i="13"/>
  <c r="AW242" i="13"/>
  <c r="AV242" i="13"/>
  <c r="AZ237" i="13"/>
  <c r="AY237" i="13"/>
  <c r="AX237" i="13"/>
  <c r="AW237" i="13"/>
  <c r="AV237" i="13"/>
  <c r="AU237" i="13"/>
  <c r="AL237" i="13"/>
  <c r="AK237" i="13"/>
  <c r="AJ237" i="13"/>
  <c r="AD237" i="13"/>
  <c r="AC237" i="13"/>
  <c r="AM236" i="13"/>
  <c r="AB236" i="13"/>
  <c r="Y236" i="13"/>
  <c r="U236" i="13"/>
  <c r="T236" i="13"/>
  <c r="S236" i="13"/>
  <c r="R236" i="13"/>
  <c r="L236" i="13"/>
  <c r="M236" i="13" s="1"/>
  <c r="AM235" i="13"/>
  <c r="AN235" i="13" s="1"/>
  <c r="AB235" i="13"/>
  <c r="Y235" i="13"/>
  <c r="U235" i="13"/>
  <c r="T235" i="13"/>
  <c r="S235" i="13"/>
  <c r="R235" i="13"/>
  <c r="L235" i="13"/>
  <c r="M235" i="13" s="1"/>
  <c r="AM234" i="13"/>
  <c r="AN234" i="13" s="1"/>
  <c r="AB234" i="13"/>
  <c r="Y234" i="13"/>
  <c r="U234" i="13"/>
  <c r="T234" i="13"/>
  <c r="S234" i="13"/>
  <c r="R234" i="13"/>
  <c r="L234" i="13"/>
  <c r="AM233" i="13"/>
  <c r="AB233" i="13"/>
  <c r="Y233" i="13"/>
  <c r="Y237" i="13" s="1"/>
  <c r="U233" i="13"/>
  <c r="U237" i="13" s="1"/>
  <c r="T233" i="13"/>
  <c r="T237" i="13" s="1"/>
  <c r="S233" i="13"/>
  <c r="S237" i="13" s="1"/>
  <c r="R233" i="13"/>
  <c r="R237" i="13" s="1"/>
  <c r="L233" i="13"/>
  <c r="AZ232" i="13"/>
  <c r="AY232" i="13"/>
  <c r="AX232" i="13"/>
  <c r="AW232" i="13"/>
  <c r="AV232" i="13"/>
  <c r="AU232" i="13"/>
  <c r="AL232" i="13"/>
  <c r="AK232" i="13"/>
  <c r="AJ232" i="13"/>
  <c r="AD232" i="13"/>
  <c r="AC232" i="13"/>
  <c r="AM231" i="13"/>
  <c r="AB231" i="13"/>
  <c r="Y231" i="13"/>
  <c r="U231" i="13"/>
  <c r="T231" i="13"/>
  <c r="S231" i="13"/>
  <c r="R231" i="13"/>
  <c r="L231" i="13"/>
  <c r="M231" i="13" s="1"/>
  <c r="AM230" i="13"/>
  <c r="AB230" i="13"/>
  <c r="Y230" i="13"/>
  <c r="U230" i="13"/>
  <c r="T230" i="13"/>
  <c r="S230" i="13"/>
  <c r="R230" i="13"/>
  <c r="L230" i="13"/>
  <c r="AM229" i="13"/>
  <c r="AB229" i="13"/>
  <c r="Y229" i="13"/>
  <c r="U229" i="13"/>
  <c r="T229" i="13"/>
  <c r="S229" i="13"/>
  <c r="R229" i="13"/>
  <c r="L229" i="13"/>
  <c r="AM228" i="13"/>
  <c r="AN228" i="13" s="1"/>
  <c r="AB228" i="13"/>
  <c r="Y228" i="13"/>
  <c r="U228" i="13"/>
  <c r="U232" i="13" s="1"/>
  <c r="T228" i="13"/>
  <c r="T232" i="13" s="1"/>
  <c r="S228" i="13"/>
  <c r="S232" i="13" s="1"/>
  <c r="R228" i="13"/>
  <c r="L228" i="13"/>
  <c r="L232" i="13" s="1"/>
  <c r="AZ226" i="13"/>
  <c r="AY226" i="13"/>
  <c r="AX226" i="13"/>
  <c r="AW226" i="13"/>
  <c r="AV226" i="13"/>
  <c r="AU226" i="13"/>
  <c r="AL226" i="13"/>
  <c r="AK226" i="13"/>
  <c r="AJ226" i="13"/>
  <c r="AD226" i="13"/>
  <c r="AC226" i="13"/>
  <c r="AM225" i="13"/>
  <c r="AB225" i="13"/>
  <c r="Y225" i="13"/>
  <c r="U225" i="13"/>
  <c r="T225" i="13"/>
  <c r="S225" i="13"/>
  <c r="R225" i="13"/>
  <c r="L225" i="13"/>
  <c r="M225" i="13" s="1"/>
  <c r="AM224" i="13"/>
  <c r="AB224" i="13"/>
  <c r="Y224" i="13"/>
  <c r="U224" i="13"/>
  <c r="T224" i="13"/>
  <c r="S224" i="13"/>
  <c r="R224" i="13"/>
  <c r="L224" i="13"/>
  <c r="M224" i="13" s="1"/>
  <c r="AM223" i="13"/>
  <c r="AN223" i="13" s="1"/>
  <c r="AB223" i="13"/>
  <c r="Y223" i="13"/>
  <c r="U223" i="13"/>
  <c r="T223" i="13"/>
  <c r="S223" i="13"/>
  <c r="R223" i="13"/>
  <c r="L223" i="13"/>
  <c r="M223" i="13" s="1"/>
  <c r="AM222" i="13"/>
  <c r="AN222" i="13" s="1"/>
  <c r="AB222" i="13"/>
  <c r="AB226" i="13" s="1"/>
  <c r="Y222" i="13"/>
  <c r="Y226" i="13" s="1"/>
  <c r="U222" i="13"/>
  <c r="T222" i="13"/>
  <c r="S222" i="13"/>
  <c r="R222" i="13"/>
  <c r="R226" i="13" s="1"/>
  <c r="L222" i="13"/>
  <c r="M222" i="13" s="1"/>
  <c r="AZ221" i="13"/>
  <c r="AY221" i="13"/>
  <c r="AX221" i="13"/>
  <c r="AW221" i="13"/>
  <c r="AV221" i="13"/>
  <c r="AU221" i="13"/>
  <c r="AL221" i="13"/>
  <c r="AK221" i="13"/>
  <c r="AJ221" i="13"/>
  <c r="AD221" i="13"/>
  <c r="AC221" i="13"/>
  <c r="AM220" i="13"/>
  <c r="AN220" i="13" s="1"/>
  <c r="AB220" i="13"/>
  <c r="Y220" i="13"/>
  <c r="U220" i="13"/>
  <c r="T220" i="13"/>
  <c r="S220" i="13"/>
  <c r="R220" i="13"/>
  <c r="L220" i="13"/>
  <c r="M220" i="13" s="1"/>
  <c r="AM219" i="13"/>
  <c r="AN219" i="13" s="1"/>
  <c r="AB219" i="13"/>
  <c r="Y219" i="13"/>
  <c r="U219" i="13"/>
  <c r="T219" i="13"/>
  <c r="S219" i="13"/>
  <c r="R219" i="13"/>
  <c r="L219" i="13"/>
  <c r="M219" i="13" s="1"/>
  <c r="AM218" i="13"/>
  <c r="AN218" i="13" s="1"/>
  <c r="AB218" i="13"/>
  <c r="Y218" i="13"/>
  <c r="U218" i="13"/>
  <c r="T218" i="13"/>
  <c r="S218" i="13"/>
  <c r="R218" i="13"/>
  <c r="L218" i="13"/>
  <c r="M218" i="13" s="1"/>
  <c r="AM217" i="13"/>
  <c r="AB217" i="13"/>
  <c r="Y217" i="13"/>
  <c r="U217" i="13"/>
  <c r="T217" i="13"/>
  <c r="T221" i="13" s="1"/>
  <c r="S217" i="13"/>
  <c r="S221" i="13" s="1"/>
  <c r="R217" i="13"/>
  <c r="L217" i="13"/>
  <c r="L221" i="13" s="1"/>
  <c r="AZ216" i="13"/>
  <c r="AY216" i="13"/>
  <c r="AX216" i="13"/>
  <c r="AW216" i="13"/>
  <c r="AV216" i="13"/>
  <c r="AU216" i="13"/>
  <c r="AL216" i="13"/>
  <c r="AK216" i="13"/>
  <c r="AJ216" i="13"/>
  <c r="AD216" i="13"/>
  <c r="AC216" i="13"/>
  <c r="AM215" i="13"/>
  <c r="AN215" i="13" s="1"/>
  <c r="AB215" i="13"/>
  <c r="Y215" i="13"/>
  <c r="U215" i="13"/>
  <c r="T215" i="13"/>
  <c r="S215" i="13"/>
  <c r="R215" i="13"/>
  <c r="L215" i="13"/>
  <c r="AM214" i="13"/>
  <c r="AN214" i="13" s="1"/>
  <c r="AB214" i="13"/>
  <c r="Y214" i="13"/>
  <c r="U214" i="13"/>
  <c r="T214" i="13"/>
  <c r="S214" i="13"/>
  <c r="R214" i="13"/>
  <c r="L214" i="13"/>
  <c r="AM213" i="13"/>
  <c r="AN213" i="13" s="1"/>
  <c r="AB213" i="13"/>
  <c r="Y213" i="13"/>
  <c r="U213" i="13"/>
  <c r="T213" i="13"/>
  <c r="S213" i="13"/>
  <c r="R213" i="13"/>
  <c r="L213" i="13"/>
  <c r="M213" i="13" s="1"/>
  <c r="AM212" i="13"/>
  <c r="AB212" i="13"/>
  <c r="AB216" i="13" s="1"/>
  <c r="Y212" i="13"/>
  <c r="U212" i="13"/>
  <c r="T212" i="13"/>
  <c r="S212" i="13"/>
  <c r="S216" i="13" s="1"/>
  <c r="R212" i="13"/>
  <c r="L212" i="13"/>
  <c r="AZ211" i="13"/>
  <c r="AY211" i="13"/>
  <c r="AX211" i="13"/>
  <c r="AW211" i="13"/>
  <c r="AV211" i="13"/>
  <c r="AU211" i="13"/>
  <c r="AL211" i="13"/>
  <c r="AK211" i="13"/>
  <c r="AJ211" i="13"/>
  <c r="AD211" i="13"/>
  <c r="AC211" i="13"/>
  <c r="AM210" i="13"/>
  <c r="AB210" i="13"/>
  <c r="Y210" i="13"/>
  <c r="U210" i="13"/>
  <c r="T210" i="13"/>
  <c r="S210" i="13"/>
  <c r="R210" i="13"/>
  <c r="L210" i="13"/>
  <c r="M210" i="13" s="1"/>
  <c r="AM209" i="13"/>
  <c r="AN209" i="13" s="1"/>
  <c r="AB209" i="13"/>
  <c r="Y209" i="13"/>
  <c r="U209" i="13"/>
  <c r="T209" i="13"/>
  <c r="S209" i="13"/>
  <c r="R209" i="13"/>
  <c r="L209" i="13"/>
  <c r="AM208" i="13"/>
  <c r="AN208" i="13" s="1"/>
  <c r="AB208" i="13"/>
  <c r="Y208" i="13"/>
  <c r="U208" i="13"/>
  <c r="T208" i="13"/>
  <c r="S208" i="13"/>
  <c r="R208" i="13"/>
  <c r="L208" i="13"/>
  <c r="M208" i="13" s="1"/>
  <c r="AM207" i="13"/>
  <c r="AB207" i="13"/>
  <c r="AB211" i="13" s="1"/>
  <c r="Y207" i="13"/>
  <c r="U207" i="13"/>
  <c r="T207" i="13"/>
  <c r="S207" i="13"/>
  <c r="S211" i="13" s="1"/>
  <c r="R207" i="13"/>
  <c r="L207" i="13"/>
  <c r="M207" i="13" s="1"/>
  <c r="AZ206" i="13"/>
  <c r="AY206" i="13"/>
  <c r="AX206" i="13"/>
  <c r="AW206" i="13"/>
  <c r="AV206" i="13"/>
  <c r="AU206" i="13"/>
  <c r="AL206" i="13"/>
  <c r="AK206" i="13"/>
  <c r="AJ206" i="13"/>
  <c r="AD206" i="13"/>
  <c r="AC206" i="13"/>
  <c r="AM205" i="13"/>
  <c r="AB205" i="13"/>
  <c r="Y205" i="13"/>
  <c r="U205" i="13"/>
  <c r="T205" i="13"/>
  <c r="S205" i="13"/>
  <c r="R205" i="13"/>
  <c r="L205" i="13"/>
  <c r="M205" i="13" s="1"/>
  <c r="AM204" i="13"/>
  <c r="AN204" i="13" s="1"/>
  <c r="AB204" i="13"/>
  <c r="Y204" i="13"/>
  <c r="U204" i="13"/>
  <c r="T204" i="13"/>
  <c r="S204" i="13"/>
  <c r="R204" i="13"/>
  <c r="L204" i="13"/>
  <c r="AM203" i="13"/>
  <c r="AN203" i="13" s="1"/>
  <c r="AB203" i="13"/>
  <c r="Y203" i="13"/>
  <c r="U203" i="13"/>
  <c r="T203" i="13"/>
  <c r="S203" i="13"/>
  <c r="R203" i="13"/>
  <c r="L203" i="13"/>
  <c r="M203" i="13" s="1"/>
  <c r="AM202" i="13"/>
  <c r="AB202" i="13"/>
  <c r="Y202" i="13"/>
  <c r="U202" i="13"/>
  <c r="T202" i="13"/>
  <c r="S202" i="13"/>
  <c r="R202" i="13"/>
  <c r="L202" i="13"/>
  <c r="M202" i="13" s="1"/>
  <c r="AZ201" i="13"/>
  <c r="AY201" i="13"/>
  <c r="AX201" i="13"/>
  <c r="AW201" i="13"/>
  <c r="AV201" i="13"/>
  <c r="AU201" i="13"/>
  <c r="AL201" i="13"/>
  <c r="AK201" i="13"/>
  <c r="AJ201" i="13"/>
  <c r="AD201" i="13"/>
  <c r="AC201" i="13"/>
  <c r="AM200" i="13"/>
  <c r="AN200" i="13" s="1"/>
  <c r="AB200" i="13"/>
  <c r="Y200" i="13"/>
  <c r="U200" i="13"/>
  <c r="T200" i="13"/>
  <c r="S200" i="13"/>
  <c r="R200" i="13"/>
  <c r="L200" i="13"/>
  <c r="AM199" i="13"/>
  <c r="AN199" i="13" s="1"/>
  <c r="AB199" i="13"/>
  <c r="Y199" i="13"/>
  <c r="U199" i="13"/>
  <c r="T199" i="13"/>
  <c r="S199" i="13"/>
  <c r="R199" i="13"/>
  <c r="L199" i="13"/>
  <c r="AM198" i="13"/>
  <c r="AN198" i="13" s="1"/>
  <c r="AB198" i="13"/>
  <c r="Y198" i="13"/>
  <c r="U198" i="13"/>
  <c r="T198" i="13"/>
  <c r="S198" i="13"/>
  <c r="R198" i="13"/>
  <c r="L198" i="13"/>
  <c r="M198" i="13" s="1"/>
  <c r="AM197" i="13"/>
  <c r="AB197" i="13"/>
  <c r="Y197" i="13"/>
  <c r="U197" i="13"/>
  <c r="T197" i="13"/>
  <c r="S197" i="13"/>
  <c r="R197" i="13"/>
  <c r="L197" i="13"/>
  <c r="M197" i="13" s="1"/>
  <c r="AZ195" i="13"/>
  <c r="AY195" i="13"/>
  <c r="AX195" i="13"/>
  <c r="AW195" i="13"/>
  <c r="AV195" i="13"/>
  <c r="AU195" i="13"/>
  <c r="AL195" i="13"/>
  <c r="AK195" i="13"/>
  <c r="AJ195" i="13"/>
  <c r="AD195" i="13"/>
  <c r="AC195" i="13"/>
  <c r="AM194" i="13"/>
  <c r="AN194" i="13" s="1"/>
  <c r="AB194" i="13"/>
  <c r="Y194" i="13"/>
  <c r="U194" i="13"/>
  <c r="T194" i="13"/>
  <c r="S194" i="13"/>
  <c r="R194" i="13"/>
  <c r="L194" i="13"/>
  <c r="AM193" i="13"/>
  <c r="AN193" i="13" s="1"/>
  <c r="AB193" i="13"/>
  <c r="Y193" i="13"/>
  <c r="U193" i="13"/>
  <c r="T193" i="13"/>
  <c r="S193" i="13"/>
  <c r="R193" i="13"/>
  <c r="L193" i="13"/>
  <c r="AM192" i="13"/>
  <c r="AN192" i="13" s="1"/>
  <c r="AB192" i="13"/>
  <c r="Y192" i="13"/>
  <c r="U192" i="13"/>
  <c r="T192" i="13"/>
  <c r="S192" i="13"/>
  <c r="R192" i="13"/>
  <c r="L192" i="13"/>
  <c r="M192" i="13" s="1"/>
  <c r="AM191" i="13"/>
  <c r="AB191" i="13"/>
  <c r="Y191" i="13"/>
  <c r="U191" i="13"/>
  <c r="T191" i="13"/>
  <c r="S191" i="13"/>
  <c r="R191" i="13"/>
  <c r="R195" i="13" s="1"/>
  <c r="L191" i="13"/>
  <c r="M191" i="13" s="1"/>
  <c r="AZ190" i="13"/>
  <c r="AY190" i="13"/>
  <c r="AX190" i="13"/>
  <c r="AW190" i="13"/>
  <c r="AV190" i="13"/>
  <c r="AU190" i="13"/>
  <c r="AL190" i="13"/>
  <c r="AK190" i="13"/>
  <c r="AJ190" i="13"/>
  <c r="AD190" i="13"/>
  <c r="AC190" i="13"/>
  <c r="AM189" i="13"/>
  <c r="AB189" i="13"/>
  <c r="Y189" i="13"/>
  <c r="U189" i="13"/>
  <c r="T189" i="13"/>
  <c r="S189" i="13"/>
  <c r="R189" i="13"/>
  <c r="L189" i="13"/>
  <c r="M189" i="13" s="1"/>
  <c r="AM188" i="13"/>
  <c r="AN188" i="13" s="1"/>
  <c r="AB188" i="13"/>
  <c r="Y188" i="13"/>
  <c r="U188" i="13"/>
  <c r="T188" i="13"/>
  <c r="S188" i="13"/>
  <c r="R188" i="13"/>
  <c r="L188" i="13"/>
  <c r="AM187" i="13"/>
  <c r="AB187" i="13"/>
  <c r="Y187" i="13"/>
  <c r="U187" i="13"/>
  <c r="T187" i="13"/>
  <c r="S187" i="13"/>
  <c r="R187" i="13"/>
  <c r="L187" i="13"/>
  <c r="M187" i="13" s="1"/>
  <c r="AM186" i="13"/>
  <c r="AB186" i="13"/>
  <c r="Y186" i="13"/>
  <c r="U186" i="13"/>
  <c r="T186" i="13"/>
  <c r="S186" i="13"/>
  <c r="R186" i="13"/>
  <c r="L186" i="13"/>
  <c r="M186" i="13" s="1"/>
  <c r="AZ185" i="13"/>
  <c r="AY185" i="13"/>
  <c r="AX185" i="13"/>
  <c r="AW185" i="13"/>
  <c r="AV185" i="13"/>
  <c r="AU185" i="13"/>
  <c r="AL185" i="13"/>
  <c r="AK185" i="13"/>
  <c r="AJ185" i="13"/>
  <c r="AD185" i="13"/>
  <c r="AC185" i="13"/>
  <c r="AM184" i="13"/>
  <c r="AN184" i="13" s="1"/>
  <c r="AB184" i="13"/>
  <c r="Y184" i="13"/>
  <c r="U184" i="13"/>
  <c r="T184" i="13"/>
  <c r="S184" i="13"/>
  <c r="R184" i="13"/>
  <c r="L184" i="13"/>
  <c r="M184" i="13" s="1"/>
  <c r="AM183" i="13"/>
  <c r="AN183" i="13" s="1"/>
  <c r="AB183" i="13"/>
  <c r="Y183" i="13"/>
  <c r="U183" i="13"/>
  <c r="T183" i="13"/>
  <c r="S183" i="13"/>
  <c r="R183" i="13"/>
  <c r="L183" i="13"/>
  <c r="AM182" i="13"/>
  <c r="AN182" i="13" s="1"/>
  <c r="AB182" i="13"/>
  <c r="Y182" i="13"/>
  <c r="U182" i="13"/>
  <c r="T182" i="13"/>
  <c r="S182" i="13"/>
  <c r="R182" i="13"/>
  <c r="L182" i="13"/>
  <c r="M182" i="13" s="1"/>
  <c r="AM181" i="13"/>
  <c r="AB181" i="13"/>
  <c r="Y181" i="13"/>
  <c r="U181" i="13"/>
  <c r="T181" i="13"/>
  <c r="S181" i="13"/>
  <c r="R181" i="13"/>
  <c r="L181" i="13"/>
  <c r="M181" i="13" s="1"/>
  <c r="AZ180" i="13"/>
  <c r="AY180" i="13"/>
  <c r="AX180" i="13"/>
  <c r="AW180" i="13"/>
  <c r="AV180" i="13"/>
  <c r="AU180" i="13"/>
  <c r="AL180" i="13"/>
  <c r="AK180" i="13"/>
  <c r="AJ180" i="13"/>
  <c r="AD180" i="13"/>
  <c r="AC180" i="13"/>
  <c r="AM179" i="13"/>
  <c r="AB179" i="13"/>
  <c r="Y179" i="13"/>
  <c r="U179" i="13"/>
  <c r="T179" i="13"/>
  <c r="S179" i="13"/>
  <c r="R179" i="13"/>
  <c r="L179" i="13"/>
  <c r="M179" i="13" s="1"/>
  <c r="AM178" i="13"/>
  <c r="AN178" i="13" s="1"/>
  <c r="AB178" i="13"/>
  <c r="Y178" i="13"/>
  <c r="U178" i="13"/>
  <c r="T178" i="13"/>
  <c r="S178" i="13"/>
  <c r="R178" i="13"/>
  <c r="L178" i="13"/>
  <c r="AM177" i="13"/>
  <c r="AB177" i="13"/>
  <c r="Y177" i="13"/>
  <c r="U177" i="13"/>
  <c r="T177" i="13"/>
  <c r="S177" i="13"/>
  <c r="R177" i="13"/>
  <c r="L177" i="13"/>
  <c r="AM176" i="13"/>
  <c r="AB176" i="13"/>
  <c r="Y176" i="13"/>
  <c r="U176" i="13"/>
  <c r="U180" i="13" s="1"/>
  <c r="T176" i="13"/>
  <c r="S176" i="13"/>
  <c r="R176" i="13"/>
  <c r="L176" i="13"/>
  <c r="M176" i="13" s="1"/>
  <c r="AZ175" i="13"/>
  <c r="AY175" i="13"/>
  <c r="AX175" i="13"/>
  <c r="AW175" i="13"/>
  <c r="AV175" i="13"/>
  <c r="AL175" i="13"/>
  <c r="AK175" i="13"/>
  <c r="AJ175" i="13"/>
  <c r="AD175" i="13"/>
  <c r="AC175" i="13"/>
  <c r="AM174" i="13"/>
  <c r="AB174" i="13"/>
  <c r="Y174" i="13"/>
  <c r="U174" i="13"/>
  <c r="T174" i="13"/>
  <c r="S174" i="13"/>
  <c r="R174" i="13"/>
  <c r="L174" i="13"/>
  <c r="AM173" i="13"/>
  <c r="AN173" i="13" s="1"/>
  <c r="AB173" i="13"/>
  <c r="Y173" i="13"/>
  <c r="U173" i="13"/>
  <c r="T173" i="13"/>
  <c r="S173" i="13"/>
  <c r="R173" i="13"/>
  <c r="L173" i="13"/>
  <c r="AM172" i="13"/>
  <c r="AN172" i="13" s="1"/>
  <c r="AB172" i="13"/>
  <c r="Y172" i="13"/>
  <c r="U172" i="13"/>
  <c r="T172" i="13"/>
  <c r="S172" i="13"/>
  <c r="R172" i="13"/>
  <c r="L172" i="13"/>
  <c r="M172" i="13" s="1"/>
  <c r="AM171" i="13"/>
  <c r="AB171" i="13"/>
  <c r="Y171" i="13"/>
  <c r="Y175" i="13" s="1"/>
  <c r="U171" i="13"/>
  <c r="T171" i="13"/>
  <c r="S171" i="13"/>
  <c r="R171" i="13"/>
  <c r="R175" i="13" s="1"/>
  <c r="AZ170" i="13"/>
  <c r="AY170" i="13"/>
  <c r="AX170" i="13"/>
  <c r="AW170" i="13"/>
  <c r="AV170" i="13"/>
  <c r="AL170" i="13"/>
  <c r="AK170" i="13"/>
  <c r="AJ170" i="13"/>
  <c r="AD170" i="13"/>
  <c r="AC170" i="13"/>
  <c r="AM169" i="13"/>
  <c r="AB169" i="13"/>
  <c r="Y169" i="13"/>
  <c r="U169" i="13"/>
  <c r="T169" i="13"/>
  <c r="S169" i="13"/>
  <c r="R169" i="13"/>
  <c r="L169" i="13"/>
  <c r="M169" i="13" s="1"/>
  <c r="AM168" i="13"/>
  <c r="AN168" i="13" s="1"/>
  <c r="AB168" i="13"/>
  <c r="Y168" i="13"/>
  <c r="U168" i="13"/>
  <c r="T168" i="13"/>
  <c r="S168" i="13"/>
  <c r="R168" i="13"/>
  <c r="L168" i="13"/>
  <c r="AM167" i="13"/>
  <c r="AN167" i="13" s="1"/>
  <c r="AB167" i="13"/>
  <c r="Y167" i="13"/>
  <c r="U167" i="13"/>
  <c r="T167" i="13"/>
  <c r="S167" i="13"/>
  <c r="R167" i="13"/>
  <c r="L167" i="13"/>
  <c r="M167" i="13" s="1"/>
  <c r="AM166" i="13"/>
  <c r="AB166" i="13"/>
  <c r="Y166" i="13"/>
  <c r="U166" i="13"/>
  <c r="T166" i="13"/>
  <c r="S166" i="13"/>
  <c r="R166" i="13"/>
  <c r="AZ165" i="13"/>
  <c r="AY165" i="13"/>
  <c r="AX165" i="13"/>
  <c r="AW165" i="13"/>
  <c r="AV165" i="13"/>
  <c r="AL165" i="13"/>
  <c r="AK165" i="13"/>
  <c r="AJ165" i="13"/>
  <c r="AD165" i="13"/>
  <c r="AC165" i="13"/>
  <c r="AM164" i="13"/>
  <c r="AN164" i="13" s="1"/>
  <c r="AB164" i="13"/>
  <c r="Y164" i="13"/>
  <c r="U164" i="13"/>
  <c r="T164" i="13"/>
  <c r="S164" i="13"/>
  <c r="R164" i="13"/>
  <c r="L164" i="13"/>
  <c r="M164" i="13" s="1"/>
  <c r="AM163" i="13"/>
  <c r="AN163" i="13" s="1"/>
  <c r="AB163" i="13"/>
  <c r="Y163" i="13"/>
  <c r="U163" i="13"/>
  <c r="T163" i="13"/>
  <c r="S163" i="13"/>
  <c r="R163" i="13"/>
  <c r="L163" i="13"/>
  <c r="M163" i="13" s="1"/>
  <c r="AM162" i="13"/>
  <c r="AN162" i="13" s="1"/>
  <c r="AB162" i="13"/>
  <c r="Y162" i="13"/>
  <c r="U162" i="13"/>
  <c r="T162" i="13"/>
  <c r="S162" i="13"/>
  <c r="R162" i="13"/>
  <c r="L162" i="13"/>
  <c r="M162" i="13" s="1"/>
  <c r="AM161" i="13"/>
  <c r="AB161" i="13"/>
  <c r="Y161" i="13"/>
  <c r="U161" i="13"/>
  <c r="T161" i="13"/>
  <c r="S161" i="13"/>
  <c r="R161" i="13"/>
  <c r="AZ160" i="13"/>
  <c r="AY160" i="13"/>
  <c r="AX160" i="13"/>
  <c r="AW160" i="13"/>
  <c r="AV160" i="13"/>
  <c r="AL160" i="13"/>
  <c r="AK160" i="13"/>
  <c r="AJ160" i="13"/>
  <c r="AD160" i="13"/>
  <c r="AC160" i="13"/>
  <c r="AM159" i="13"/>
  <c r="AB159" i="13"/>
  <c r="Y159" i="13"/>
  <c r="U159" i="13"/>
  <c r="T159" i="13"/>
  <c r="S159" i="13"/>
  <c r="R159" i="13"/>
  <c r="L159" i="13"/>
  <c r="M159" i="13" s="1"/>
  <c r="AM158" i="13"/>
  <c r="AN158" i="13" s="1"/>
  <c r="AB158" i="13"/>
  <c r="Y158" i="13"/>
  <c r="U158" i="13"/>
  <c r="T158" i="13"/>
  <c r="S158" i="13"/>
  <c r="R158" i="13"/>
  <c r="L158" i="13"/>
  <c r="AM157" i="13"/>
  <c r="AN157" i="13" s="1"/>
  <c r="AB157" i="13"/>
  <c r="Y157" i="13"/>
  <c r="U157" i="13"/>
  <c r="T157" i="13"/>
  <c r="S157" i="13"/>
  <c r="R157" i="13"/>
  <c r="L157" i="13"/>
  <c r="AM156" i="13"/>
  <c r="AB156" i="13"/>
  <c r="Y156" i="13"/>
  <c r="U156" i="13"/>
  <c r="T156" i="13"/>
  <c r="S156" i="13"/>
  <c r="R156" i="13"/>
  <c r="AZ155" i="13"/>
  <c r="AY155" i="13"/>
  <c r="AX155" i="13"/>
  <c r="AW155" i="13"/>
  <c r="AV155" i="13"/>
  <c r="AL155" i="13"/>
  <c r="AK155" i="13"/>
  <c r="AJ155" i="13"/>
  <c r="AD155" i="13"/>
  <c r="AC155" i="13"/>
  <c r="AM154" i="13"/>
  <c r="AB154" i="13"/>
  <c r="Y154" i="13"/>
  <c r="U154" i="13"/>
  <c r="T154" i="13"/>
  <c r="S154" i="13"/>
  <c r="R154" i="13"/>
  <c r="L154" i="13"/>
  <c r="AM153" i="13"/>
  <c r="AN153" i="13" s="1"/>
  <c r="AB153" i="13"/>
  <c r="Y153" i="13"/>
  <c r="U153" i="13"/>
  <c r="T153" i="13"/>
  <c r="S153" i="13"/>
  <c r="R153" i="13"/>
  <c r="L153" i="13"/>
  <c r="AM152" i="13"/>
  <c r="AN152" i="13" s="1"/>
  <c r="AB152" i="13"/>
  <c r="Y152" i="13"/>
  <c r="U152" i="13"/>
  <c r="T152" i="13"/>
  <c r="S152" i="13"/>
  <c r="R152" i="13"/>
  <c r="L152" i="13"/>
  <c r="M152" i="13" s="1"/>
  <c r="AM151" i="13"/>
  <c r="AB151" i="13"/>
  <c r="Y151" i="13"/>
  <c r="U151" i="13"/>
  <c r="T151" i="13"/>
  <c r="S151" i="13"/>
  <c r="R151" i="13"/>
  <c r="AZ150" i="13"/>
  <c r="AY150" i="13"/>
  <c r="AX150" i="13"/>
  <c r="AW150" i="13"/>
  <c r="AV150" i="13"/>
  <c r="AL150" i="13"/>
  <c r="AK150" i="13"/>
  <c r="AJ150" i="13"/>
  <c r="AD150" i="13"/>
  <c r="AC150" i="13"/>
  <c r="AM149" i="13"/>
  <c r="AB149" i="13"/>
  <c r="Y149" i="13"/>
  <c r="U149" i="13"/>
  <c r="T149" i="13"/>
  <c r="S149" i="13"/>
  <c r="R149" i="13"/>
  <c r="L149" i="13"/>
  <c r="M149" i="13" s="1"/>
  <c r="AM148" i="13"/>
  <c r="AN148" i="13" s="1"/>
  <c r="AB148" i="13"/>
  <c r="Y148" i="13"/>
  <c r="U148" i="13"/>
  <c r="T148" i="13"/>
  <c r="S148" i="13"/>
  <c r="R148" i="13"/>
  <c r="L148" i="13"/>
  <c r="M148" i="13" s="1"/>
  <c r="AM147" i="13"/>
  <c r="AB147" i="13"/>
  <c r="Y147" i="13"/>
  <c r="U147" i="13"/>
  <c r="T147" i="13"/>
  <c r="S147" i="13"/>
  <c r="R147" i="13"/>
  <c r="L147" i="13"/>
  <c r="M147" i="13" s="1"/>
  <c r="AM146" i="13"/>
  <c r="AB146" i="13"/>
  <c r="Y146" i="13"/>
  <c r="U146" i="13"/>
  <c r="T146" i="13"/>
  <c r="S146" i="13"/>
  <c r="R146" i="13"/>
  <c r="AZ145" i="13"/>
  <c r="AY145" i="13"/>
  <c r="AX145" i="13"/>
  <c r="AW145" i="13"/>
  <c r="AV145" i="13"/>
  <c r="AL145" i="13"/>
  <c r="AK145" i="13"/>
  <c r="AJ145" i="13"/>
  <c r="AD145" i="13"/>
  <c r="AC145" i="13"/>
  <c r="AM144" i="13"/>
  <c r="AN144" i="13" s="1"/>
  <c r="AB144" i="13"/>
  <c r="Y144" i="13"/>
  <c r="U144" i="13"/>
  <c r="T144" i="13"/>
  <c r="S144" i="13"/>
  <c r="R144" i="13"/>
  <c r="L144" i="13"/>
  <c r="M144" i="13" s="1"/>
  <c r="AM143" i="13"/>
  <c r="AN143" i="13" s="1"/>
  <c r="AB143" i="13"/>
  <c r="Y143" i="13"/>
  <c r="U143" i="13"/>
  <c r="T143" i="13"/>
  <c r="S143" i="13"/>
  <c r="R143" i="13"/>
  <c r="L143" i="13"/>
  <c r="AM142" i="13"/>
  <c r="AN142" i="13" s="1"/>
  <c r="AB142" i="13"/>
  <c r="Y142" i="13"/>
  <c r="U142" i="13"/>
  <c r="T142" i="13"/>
  <c r="S142" i="13"/>
  <c r="R142" i="13"/>
  <c r="L142" i="13"/>
  <c r="M142" i="13" s="1"/>
  <c r="AM141" i="13"/>
  <c r="AB141" i="13"/>
  <c r="Y141" i="13"/>
  <c r="U141" i="13"/>
  <c r="T141" i="13"/>
  <c r="S141" i="13"/>
  <c r="R141" i="13"/>
  <c r="AZ140" i="13"/>
  <c r="AY140" i="13"/>
  <c r="AX140" i="13"/>
  <c r="AW140" i="13"/>
  <c r="AV140" i="13"/>
  <c r="AL140" i="13"/>
  <c r="AK140" i="13"/>
  <c r="AJ140" i="13"/>
  <c r="AD140" i="13"/>
  <c r="AC140" i="13"/>
  <c r="AM139" i="13"/>
  <c r="AB139" i="13"/>
  <c r="Y139" i="13"/>
  <c r="U139" i="13"/>
  <c r="T139" i="13"/>
  <c r="S139" i="13"/>
  <c r="R139" i="13"/>
  <c r="L139" i="13"/>
  <c r="M139" i="13" s="1"/>
  <c r="AM138" i="13"/>
  <c r="AN138" i="13" s="1"/>
  <c r="AB138" i="13"/>
  <c r="Y138" i="13"/>
  <c r="U138" i="13"/>
  <c r="T138" i="13"/>
  <c r="S138" i="13"/>
  <c r="R138" i="13"/>
  <c r="L138" i="13"/>
  <c r="AM137" i="13"/>
  <c r="AB137" i="13"/>
  <c r="Y137" i="13"/>
  <c r="U137" i="13"/>
  <c r="T137" i="13"/>
  <c r="S137" i="13"/>
  <c r="R137" i="13"/>
  <c r="L137" i="13"/>
  <c r="AM136" i="13"/>
  <c r="AB136" i="13"/>
  <c r="AB140" i="13" s="1"/>
  <c r="Y136" i="13"/>
  <c r="U136" i="13"/>
  <c r="U140" i="13" s="1"/>
  <c r="T136" i="13"/>
  <c r="S136" i="13"/>
  <c r="R136" i="13"/>
  <c r="AZ135" i="13"/>
  <c r="AY135" i="13"/>
  <c r="AX135" i="13"/>
  <c r="AW135" i="13"/>
  <c r="AV135" i="13"/>
  <c r="AL135" i="13"/>
  <c r="AK135" i="13"/>
  <c r="AJ135" i="13"/>
  <c r="AD135" i="13"/>
  <c r="AC135" i="13"/>
  <c r="AM134" i="13"/>
  <c r="AB134" i="13"/>
  <c r="Y134" i="13"/>
  <c r="U134" i="13"/>
  <c r="T134" i="13"/>
  <c r="S134" i="13"/>
  <c r="R134" i="13"/>
  <c r="L134" i="13"/>
  <c r="AM133" i="13"/>
  <c r="AN133" i="13" s="1"/>
  <c r="AB133" i="13"/>
  <c r="Y133" i="13"/>
  <c r="U133" i="13"/>
  <c r="T133" i="13"/>
  <c r="S133" i="13"/>
  <c r="R133" i="13"/>
  <c r="L133" i="13"/>
  <c r="AM132" i="13"/>
  <c r="AN132" i="13" s="1"/>
  <c r="AB132" i="13"/>
  <c r="Y132" i="13"/>
  <c r="U132" i="13"/>
  <c r="T132" i="13"/>
  <c r="S132" i="13"/>
  <c r="R132" i="13"/>
  <c r="L132" i="13"/>
  <c r="M132" i="13" s="1"/>
  <c r="AM131" i="13"/>
  <c r="AB131" i="13"/>
  <c r="Y131" i="13"/>
  <c r="Y135" i="13" s="1"/>
  <c r="U131" i="13"/>
  <c r="T131" i="13"/>
  <c r="S131" i="13"/>
  <c r="R131" i="13"/>
  <c r="R135" i="13" s="1"/>
  <c r="AZ130" i="13"/>
  <c r="AY130" i="13"/>
  <c r="AX130" i="13"/>
  <c r="AW130" i="13"/>
  <c r="AV130" i="13"/>
  <c r="AL130" i="13"/>
  <c r="AK130" i="13"/>
  <c r="AJ130" i="13"/>
  <c r="AD130" i="13"/>
  <c r="AC130" i="13"/>
  <c r="AC125" i="13" s="1"/>
  <c r="AC124" i="13" s="1"/>
  <c r="AM129" i="13"/>
  <c r="AB129" i="13"/>
  <c r="Y129" i="13"/>
  <c r="U129" i="13"/>
  <c r="T129" i="13"/>
  <c r="S129" i="13"/>
  <c r="R129" i="13"/>
  <c r="L129" i="13"/>
  <c r="M129" i="13" s="1"/>
  <c r="AM128" i="13"/>
  <c r="AN128" i="13" s="1"/>
  <c r="AB128" i="13"/>
  <c r="Y128" i="13"/>
  <c r="U128" i="13"/>
  <c r="T128" i="13"/>
  <c r="S128" i="13"/>
  <c r="R128" i="13"/>
  <c r="L128" i="13"/>
  <c r="AM127" i="13"/>
  <c r="AB127" i="13"/>
  <c r="Y127" i="13"/>
  <c r="U127" i="13"/>
  <c r="T127" i="13"/>
  <c r="S127" i="13"/>
  <c r="R127" i="13"/>
  <c r="L127" i="13"/>
  <c r="M127" i="13" s="1"/>
  <c r="AM126" i="13"/>
  <c r="AB126" i="13"/>
  <c r="Y126" i="13"/>
  <c r="U126" i="13"/>
  <c r="T126" i="13"/>
  <c r="S126" i="13"/>
  <c r="R126" i="13"/>
  <c r="AV125" i="13"/>
  <c r="AV124" i="13" s="1"/>
  <c r="AZ123" i="13"/>
  <c r="AY123" i="13"/>
  <c r="AX123" i="13"/>
  <c r="AW123" i="13"/>
  <c r="AV123" i="13"/>
  <c r="AL123" i="13"/>
  <c r="AK123" i="13"/>
  <c r="AJ123" i="13"/>
  <c r="AD123" i="13"/>
  <c r="AC123" i="13"/>
  <c r="AM122" i="13"/>
  <c r="AB122" i="13"/>
  <c r="Y122" i="13"/>
  <c r="U122" i="13"/>
  <c r="T122" i="13"/>
  <c r="S122" i="13"/>
  <c r="R122" i="13"/>
  <c r="L122" i="13"/>
  <c r="AM121" i="13"/>
  <c r="AN121" i="13" s="1"/>
  <c r="AB121" i="13"/>
  <c r="Y121" i="13"/>
  <c r="U121" i="13"/>
  <c r="T121" i="13"/>
  <c r="S121" i="13"/>
  <c r="R121" i="13"/>
  <c r="L121" i="13"/>
  <c r="AM120" i="13"/>
  <c r="AN120" i="13" s="1"/>
  <c r="AB120" i="13"/>
  <c r="Y120" i="13"/>
  <c r="U120" i="13"/>
  <c r="T120" i="13"/>
  <c r="S120" i="13"/>
  <c r="R120" i="13"/>
  <c r="L120" i="13"/>
  <c r="M120" i="13" s="1"/>
  <c r="AM119" i="13"/>
  <c r="AB119" i="13"/>
  <c r="Y119" i="13"/>
  <c r="U119" i="13"/>
  <c r="T119" i="13"/>
  <c r="S119" i="13"/>
  <c r="R119" i="13"/>
  <c r="L119" i="13"/>
  <c r="M119" i="13" s="1"/>
  <c r="AZ118" i="13"/>
  <c r="AY118" i="13"/>
  <c r="AX118" i="13"/>
  <c r="AW118" i="13"/>
  <c r="AV118" i="13"/>
  <c r="AL118" i="13"/>
  <c r="AK118" i="13"/>
  <c r="AJ118" i="13"/>
  <c r="AD118" i="13"/>
  <c r="AC118" i="13"/>
  <c r="AM117" i="13"/>
  <c r="AB117" i="13"/>
  <c r="Y117" i="13"/>
  <c r="U117" i="13"/>
  <c r="T117" i="13"/>
  <c r="S117" i="13"/>
  <c r="R117" i="13"/>
  <c r="L117" i="13"/>
  <c r="M117" i="13" s="1"/>
  <c r="AM116" i="13"/>
  <c r="AN116" i="13" s="1"/>
  <c r="AB116" i="13"/>
  <c r="Y116" i="13"/>
  <c r="U116" i="13"/>
  <c r="T116" i="13"/>
  <c r="S116" i="13"/>
  <c r="R116" i="13"/>
  <c r="L116" i="13"/>
  <c r="AM115" i="13"/>
  <c r="AN115" i="13" s="1"/>
  <c r="AB115" i="13"/>
  <c r="Y115" i="13"/>
  <c r="U115" i="13"/>
  <c r="T115" i="13"/>
  <c r="S115" i="13"/>
  <c r="R115" i="13"/>
  <c r="L115" i="13"/>
  <c r="M115" i="13" s="1"/>
  <c r="AM114" i="13"/>
  <c r="AB114" i="13"/>
  <c r="Y114" i="13"/>
  <c r="U114" i="13"/>
  <c r="T114" i="13"/>
  <c r="S114" i="13"/>
  <c r="R114" i="13"/>
  <c r="L114" i="13"/>
  <c r="M114" i="13" s="1"/>
  <c r="AZ113" i="13"/>
  <c r="AY113" i="13"/>
  <c r="AX113" i="13"/>
  <c r="AW113" i="13"/>
  <c r="AV113" i="13"/>
  <c r="AL113" i="13"/>
  <c r="AL94" i="13" s="1"/>
  <c r="AK113" i="13"/>
  <c r="AK94" i="13" s="1"/>
  <c r="AJ113" i="13"/>
  <c r="AJ94" i="13" s="1"/>
  <c r="AD113" i="13"/>
  <c r="AC113" i="13"/>
  <c r="AC94" i="13" s="1"/>
  <c r="AM112" i="13"/>
  <c r="AN112" i="13" s="1"/>
  <c r="AB112" i="13"/>
  <c r="Y112" i="13"/>
  <c r="U112" i="13"/>
  <c r="T112" i="13"/>
  <c r="S112" i="13"/>
  <c r="R112" i="13"/>
  <c r="L112" i="13"/>
  <c r="AM111" i="13"/>
  <c r="AN111" i="13" s="1"/>
  <c r="AB111" i="13"/>
  <c r="Y111" i="13"/>
  <c r="U111" i="13"/>
  <c r="T111" i="13"/>
  <c r="S111" i="13"/>
  <c r="R111" i="13"/>
  <c r="L111" i="13"/>
  <c r="AM110" i="13"/>
  <c r="AN110" i="13" s="1"/>
  <c r="AB110" i="13"/>
  <c r="Y110" i="13"/>
  <c r="U110" i="13"/>
  <c r="T110" i="13"/>
  <c r="S110" i="13"/>
  <c r="R110" i="13"/>
  <c r="L110" i="13"/>
  <c r="M110" i="13" s="1"/>
  <c r="AM109" i="13"/>
  <c r="AB109" i="13"/>
  <c r="AB113" i="13" s="1"/>
  <c r="Y109" i="13"/>
  <c r="U109" i="13"/>
  <c r="T109" i="13"/>
  <c r="S109" i="13"/>
  <c r="S113" i="13" s="1"/>
  <c r="S94" i="13" s="1"/>
  <c r="R109" i="13"/>
  <c r="L109" i="13"/>
  <c r="M109" i="13" s="1"/>
  <c r="AZ108" i="13"/>
  <c r="AY108" i="13"/>
  <c r="AX108" i="13"/>
  <c r="AW108" i="13"/>
  <c r="AV108" i="13"/>
  <c r="AZ99" i="13"/>
  <c r="AY99" i="13"/>
  <c r="AX99" i="13"/>
  <c r="AW99" i="13"/>
  <c r="AV99" i="13"/>
  <c r="AD94" i="13"/>
  <c r="AZ93" i="13"/>
  <c r="AY93" i="13"/>
  <c r="AX93" i="13"/>
  <c r="AW93" i="13"/>
  <c r="AV93" i="13"/>
  <c r="AL93" i="13"/>
  <c r="AK93" i="13"/>
  <c r="AJ93" i="13"/>
  <c r="AD93" i="13"/>
  <c r="AC93" i="13"/>
  <c r="AM92" i="13"/>
  <c r="AN92" i="13" s="1"/>
  <c r="AB92" i="13"/>
  <c r="Y92" i="13"/>
  <c r="U92" i="13"/>
  <c r="T92" i="13"/>
  <c r="S92" i="13"/>
  <c r="R92" i="13"/>
  <c r="L92" i="13"/>
  <c r="AM91" i="13"/>
  <c r="AN91" i="13" s="1"/>
  <c r="AB91" i="13"/>
  <c r="Y91" i="13"/>
  <c r="U91" i="13"/>
  <c r="T91" i="13"/>
  <c r="S91" i="13"/>
  <c r="R91" i="13"/>
  <c r="L91" i="13"/>
  <c r="AM90" i="13"/>
  <c r="AB90" i="13"/>
  <c r="Y90" i="13"/>
  <c r="U90" i="13"/>
  <c r="T90" i="13"/>
  <c r="S90" i="13"/>
  <c r="R90" i="13"/>
  <c r="L90" i="13"/>
  <c r="AM89" i="13"/>
  <c r="AB89" i="13"/>
  <c r="Y89" i="13"/>
  <c r="U89" i="13"/>
  <c r="U93" i="13" s="1"/>
  <c r="T89" i="13"/>
  <c r="S89" i="13"/>
  <c r="R89" i="13"/>
  <c r="L89" i="13"/>
  <c r="M89" i="13" s="1"/>
  <c r="AZ88" i="13"/>
  <c r="AY88" i="13"/>
  <c r="AX88" i="13"/>
  <c r="AW88" i="13"/>
  <c r="AV88" i="13"/>
  <c r="AL88" i="13"/>
  <c r="AK88" i="13"/>
  <c r="AJ88" i="13"/>
  <c r="AD88" i="13"/>
  <c r="AC88" i="13"/>
  <c r="AM87" i="13"/>
  <c r="AN87" i="13" s="1"/>
  <c r="AB87" i="13"/>
  <c r="Y87" i="13"/>
  <c r="U87" i="13"/>
  <c r="T87" i="13"/>
  <c r="S87" i="13"/>
  <c r="R87" i="13"/>
  <c r="L87" i="13"/>
  <c r="M87" i="13" s="1"/>
  <c r="AM86" i="13"/>
  <c r="AN86" i="13" s="1"/>
  <c r="AB86" i="13"/>
  <c r="Y86" i="13"/>
  <c r="U86" i="13"/>
  <c r="T86" i="13"/>
  <c r="S86" i="13"/>
  <c r="R86" i="13"/>
  <c r="L86" i="13"/>
  <c r="M86" i="13" s="1"/>
  <c r="AM85" i="13"/>
  <c r="AN85" i="13" s="1"/>
  <c r="AB85" i="13"/>
  <c r="Y85" i="13"/>
  <c r="U85" i="13"/>
  <c r="T85" i="13"/>
  <c r="S85" i="13"/>
  <c r="R85" i="13"/>
  <c r="L85" i="13"/>
  <c r="AM84" i="13"/>
  <c r="AB84" i="13"/>
  <c r="AB88" i="13" s="1"/>
  <c r="Y84" i="13"/>
  <c r="U84" i="13"/>
  <c r="U88" i="13" s="1"/>
  <c r="T84" i="13"/>
  <c r="S84" i="13"/>
  <c r="S88" i="13" s="1"/>
  <c r="R84" i="13"/>
  <c r="L84" i="13"/>
  <c r="M84" i="13" s="1"/>
  <c r="AZ83" i="13"/>
  <c r="AY83" i="13"/>
  <c r="AX83" i="13"/>
  <c r="AW83" i="13"/>
  <c r="AV83" i="13"/>
  <c r="AL83" i="13"/>
  <c r="AK83" i="13"/>
  <c r="AJ83" i="13"/>
  <c r="AD83" i="13"/>
  <c r="AC83" i="13"/>
  <c r="AM82" i="13"/>
  <c r="AN82" i="13" s="1"/>
  <c r="AB82" i="13"/>
  <c r="Y82" i="13"/>
  <c r="U82" i="13"/>
  <c r="T82" i="13"/>
  <c r="S82" i="13"/>
  <c r="R82" i="13"/>
  <c r="L82" i="13"/>
  <c r="AM81" i="13"/>
  <c r="AN81" i="13" s="1"/>
  <c r="AB81" i="13"/>
  <c r="Y81" i="13"/>
  <c r="U81" i="13"/>
  <c r="T81" i="13"/>
  <c r="S81" i="13"/>
  <c r="R81" i="13"/>
  <c r="L81" i="13"/>
  <c r="M81" i="13" s="1"/>
  <c r="AM80" i="13"/>
  <c r="AB80" i="13"/>
  <c r="Y80" i="13"/>
  <c r="U80" i="13"/>
  <c r="T80" i="13"/>
  <c r="S80" i="13"/>
  <c r="R80" i="13"/>
  <c r="L80" i="13"/>
  <c r="M80" i="13" s="1"/>
  <c r="AM79" i="13"/>
  <c r="AB79" i="13"/>
  <c r="Y79" i="13"/>
  <c r="U79" i="13"/>
  <c r="T79" i="13"/>
  <c r="S79" i="13"/>
  <c r="R79" i="13"/>
  <c r="AZ78" i="13"/>
  <c r="AY78" i="13"/>
  <c r="AX78" i="13"/>
  <c r="AW78" i="13"/>
  <c r="AV78" i="13"/>
  <c r="AU78" i="13"/>
  <c r="AL78" i="13"/>
  <c r="AK78" i="13"/>
  <c r="AJ78" i="13"/>
  <c r="AD78" i="13"/>
  <c r="AC78" i="13"/>
  <c r="AM77" i="13"/>
  <c r="AN77" i="13" s="1"/>
  <c r="AB77" i="13"/>
  <c r="Y77" i="13"/>
  <c r="U77" i="13"/>
  <c r="T77" i="13"/>
  <c r="S77" i="13"/>
  <c r="R77" i="13"/>
  <c r="L77" i="13"/>
  <c r="AM76" i="13"/>
  <c r="AN76" i="13" s="1"/>
  <c r="AB76" i="13"/>
  <c r="Y76" i="13"/>
  <c r="U76" i="13"/>
  <c r="T76" i="13"/>
  <c r="S76" i="13"/>
  <c r="R76" i="13"/>
  <c r="L76" i="13"/>
  <c r="AM75" i="13"/>
  <c r="AN75" i="13" s="1"/>
  <c r="AB75" i="13"/>
  <c r="Y75" i="13"/>
  <c r="U75" i="13"/>
  <c r="T75" i="13"/>
  <c r="S75" i="13"/>
  <c r="R75" i="13"/>
  <c r="L75" i="13"/>
  <c r="M75" i="13" s="1"/>
  <c r="AM74" i="13"/>
  <c r="AB74" i="13"/>
  <c r="Y74" i="13"/>
  <c r="Y78" i="13" s="1"/>
  <c r="U74" i="13"/>
  <c r="U78" i="13" s="1"/>
  <c r="T74" i="13"/>
  <c r="S74" i="13"/>
  <c r="S78" i="13" s="1"/>
  <c r="R74" i="13"/>
  <c r="R78" i="13" s="1"/>
  <c r="L74" i="13"/>
  <c r="M74" i="13" s="1"/>
  <c r="AZ73" i="13"/>
  <c r="AY73" i="13"/>
  <c r="AX73" i="13"/>
  <c r="AW73" i="13"/>
  <c r="AV73" i="13"/>
  <c r="AU73" i="13"/>
  <c r="AL73" i="13"/>
  <c r="AK73" i="13"/>
  <c r="AJ73" i="13"/>
  <c r="AD73" i="13"/>
  <c r="AC73" i="13"/>
  <c r="AM72" i="13"/>
  <c r="AB72" i="13"/>
  <c r="Y72" i="13"/>
  <c r="U72" i="13"/>
  <c r="T72" i="13"/>
  <c r="S72" i="13"/>
  <c r="R72" i="13"/>
  <c r="L72" i="13"/>
  <c r="M72" i="13" s="1"/>
  <c r="AM71" i="13"/>
  <c r="AN71" i="13" s="1"/>
  <c r="AB71" i="13"/>
  <c r="Y71" i="13"/>
  <c r="U71" i="13"/>
  <c r="T71" i="13"/>
  <c r="S71" i="13"/>
  <c r="R71" i="13"/>
  <c r="L71" i="13"/>
  <c r="AM70" i="13"/>
  <c r="AN70" i="13" s="1"/>
  <c r="AB70" i="13"/>
  <c r="Y70" i="13"/>
  <c r="U70" i="13"/>
  <c r="T70" i="13"/>
  <c r="S70" i="13"/>
  <c r="R70" i="13"/>
  <c r="L70" i="13"/>
  <c r="M70" i="13" s="1"/>
  <c r="AM69" i="13"/>
  <c r="AB69" i="13"/>
  <c r="Y69" i="13"/>
  <c r="Y73" i="13" s="1"/>
  <c r="U69" i="13"/>
  <c r="T69" i="13"/>
  <c r="T73" i="13" s="1"/>
  <c r="S69" i="13"/>
  <c r="R69" i="13"/>
  <c r="R73" i="13" s="1"/>
  <c r="L69" i="13"/>
  <c r="M69" i="13" s="1"/>
  <c r="AZ68" i="13"/>
  <c r="AY68" i="13"/>
  <c r="AX68" i="13"/>
  <c r="AW68" i="13"/>
  <c r="AV68" i="13"/>
  <c r="AU68" i="13"/>
  <c r="AL68" i="13"/>
  <c r="AK68" i="13"/>
  <c r="AJ68" i="13"/>
  <c r="AD68" i="13"/>
  <c r="AC68" i="13"/>
  <c r="AM67" i="13"/>
  <c r="AN67" i="13" s="1"/>
  <c r="AB67" i="13"/>
  <c r="Y67" i="13"/>
  <c r="U67" i="13"/>
  <c r="T67" i="13"/>
  <c r="S67" i="13"/>
  <c r="R67" i="13"/>
  <c r="L67" i="13"/>
  <c r="AM66" i="13"/>
  <c r="AN66" i="13" s="1"/>
  <c r="AB66" i="13"/>
  <c r="Y66" i="13"/>
  <c r="U66" i="13"/>
  <c r="T66" i="13"/>
  <c r="S66" i="13"/>
  <c r="R66" i="13"/>
  <c r="L66" i="13"/>
  <c r="AM65" i="13"/>
  <c r="AN65" i="13" s="1"/>
  <c r="AB65" i="13"/>
  <c r="Y65" i="13"/>
  <c r="U65" i="13"/>
  <c r="T65" i="13"/>
  <c r="S65" i="13"/>
  <c r="R65" i="13"/>
  <c r="L65" i="13"/>
  <c r="AM64" i="13"/>
  <c r="AB64" i="13"/>
  <c r="AB68" i="13" s="1"/>
  <c r="Y64" i="13"/>
  <c r="Y68" i="13" s="1"/>
  <c r="U64" i="13"/>
  <c r="U68" i="13" s="1"/>
  <c r="T64" i="13"/>
  <c r="T68" i="13" s="1"/>
  <c r="S64" i="13"/>
  <c r="S68" i="13" s="1"/>
  <c r="R64" i="13"/>
  <c r="R68" i="13" s="1"/>
  <c r="L64" i="13"/>
  <c r="M64" i="13" s="1"/>
  <c r="AZ63" i="13"/>
  <c r="AY63" i="13"/>
  <c r="AX63" i="13"/>
  <c r="AW63" i="13"/>
  <c r="AV63" i="13"/>
  <c r="AU63" i="13"/>
  <c r="AL63" i="13"/>
  <c r="AK63" i="13"/>
  <c r="AJ63" i="13"/>
  <c r="AD63" i="13"/>
  <c r="AC63" i="13"/>
  <c r="AM62" i="13"/>
  <c r="AN62" i="13" s="1"/>
  <c r="AB62" i="13"/>
  <c r="Y62" i="13"/>
  <c r="U62" i="13"/>
  <c r="T62" i="13"/>
  <c r="S62" i="13"/>
  <c r="R62" i="13"/>
  <c r="L62" i="13"/>
  <c r="AM61" i="13"/>
  <c r="AN61" i="13" s="1"/>
  <c r="AB61" i="13"/>
  <c r="Y61" i="13"/>
  <c r="U61" i="13"/>
  <c r="T61" i="13"/>
  <c r="S61" i="13"/>
  <c r="R61" i="13"/>
  <c r="L61" i="13"/>
  <c r="AM60" i="13"/>
  <c r="AB60" i="13"/>
  <c r="Y60" i="13"/>
  <c r="U60" i="13"/>
  <c r="T60" i="13"/>
  <c r="S60" i="13"/>
  <c r="R60" i="13"/>
  <c r="L60" i="13"/>
  <c r="M60" i="13" s="1"/>
  <c r="AM59" i="13"/>
  <c r="AB59" i="13"/>
  <c r="AB63" i="13" s="1"/>
  <c r="Y59" i="13"/>
  <c r="U59" i="13"/>
  <c r="T59" i="13"/>
  <c r="T63" i="13" s="1"/>
  <c r="S59" i="13"/>
  <c r="S63" i="13" s="1"/>
  <c r="R59" i="13"/>
  <c r="L59" i="13"/>
  <c r="M59" i="13" s="1"/>
  <c r="AZ58" i="13"/>
  <c r="AY58" i="13"/>
  <c r="AX58" i="13"/>
  <c r="AW58" i="13"/>
  <c r="AV58" i="13"/>
  <c r="AU58" i="13"/>
  <c r="AL58" i="13"/>
  <c r="AK58" i="13"/>
  <c r="AJ58" i="13"/>
  <c r="AD58" i="13"/>
  <c r="AC58" i="13"/>
  <c r="AM57" i="13"/>
  <c r="AN57" i="13" s="1"/>
  <c r="AB57" i="13"/>
  <c r="Y57" i="13"/>
  <c r="U57" i="13"/>
  <c r="T57" i="13"/>
  <c r="S57" i="13"/>
  <c r="R57" i="13"/>
  <c r="L57" i="13"/>
  <c r="AM56" i="13"/>
  <c r="AN56" i="13" s="1"/>
  <c r="AB56" i="13"/>
  <c r="Y56" i="13"/>
  <c r="U56" i="13"/>
  <c r="T56" i="13"/>
  <c r="S56" i="13"/>
  <c r="R56" i="13"/>
  <c r="L56" i="13"/>
  <c r="AM55" i="13"/>
  <c r="AN55" i="13" s="1"/>
  <c r="AB55" i="13"/>
  <c r="Y55" i="13"/>
  <c r="U55" i="13"/>
  <c r="T55" i="13"/>
  <c r="S55" i="13"/>
  <c r="R55" i="13"/>
  <c r="L55" i="13"/>
  <c r="M55" i="13" s="1"/>
  <c r="AM54" i="13"/>
  <c r="AB54" i="13"/>
  <c r="AB58" i="13" s="1"/>
  <c r="Y54" i="13"/>
  <c r="Y58" i="13" s="1"/>
  <c r="U54" i="13"/>
  <c r="U58" i="13" s="1"/>
  <c r="T54" i="13"/>
  <c r="T58" i="13" s="1"/>
  <c r="S54" i="13"/>
  <c r="S58" i="13" s="1"/>
  <c r="R54" i="13"/>
  <c r="R58" i="13" s="1"/>
  <c r="L54" i="13"/>
  <c r="M54" i="13" s="1"/>
  <c r="AZ53" i="13"/>
  <c r="AY53" i="13"/>
  <c r="AX53" i="13"/>
  <c r="AW53" i="13"/>
  <c r="AV53" i="13"/>
  <c r="AU53" i="13"/>
  <c r="AL53" i="13"/>
  <c r="AK53" i="13"/>
  <c r="AJ53" i="13"/>
  <c r="AD53" i="13"/>
  <c r="AC53" i="13"/>
  <c r="AM52" i="13"/>
  <c r="AB52" i="13"/>
  <c r="Y52" i="13"/>
  <c r="U52" i="13"/>
  <c r="T52" i="13"/>
  <c r="S52" i="13"/>
  <c r="R52" i="13"/>
  <c r="L52" i="13"/>
  <c r="M52" i="13" s="1"/>
  <c r="AM51" i="13"/>
  <c r="AN51" i="13" s="1"/>
  <c r="AB51" i="13"/>
  <c r="Y51" i="13"/>
  <c r="U51" i="13"/>
  <c r="T51" i="13"/>
  <c r="S51" i="13"/>
  <c r="R51" i="13"/>
  <c r="L51" i="13"/>
  <c r="AM50" i="13"/>
  <c r="AN50" i="13" s="1"/>
  <c r="AB50" i="13"/>
  <c r="Y50" i="13"/>
  <c r="U50" i="13"/>
  <c r="T50" i="13"/>
  <c r="S50" i="13"/>
  <c r="R50" i="13"/>
  <c r="L50" i="13"/>
  <c r="M50" i="13" s="1"/>
  <c r="AM49" i="13"/>
  <c r="AB49" i="13"/>
  <c r="Y49" i="13"/>
  <c r="U49" i="13"/>
  <c r="T49" i="13"/>
  <c r="S49" i="13"/>
  <c r="R49" i="13"/>
  <c r="L49" i="13"/>
  <c r="M49" i="13" s="1"/>
  <c r="AZ48" i="13"/>
  <c r="AY48" i="13"/>
  <c r="AX48" i="13"/>
  <c r="AW48" i="13"/>
  <c r="AV48" i="13"/>
  <c r="AU48" i="13"/>
  <c r="AL48" i="13"/>
  <c r="AK48" i="13"/>
  <c r="AJ48" i="13"/>
  <c r="AD48" i="13"/>
  <c r="AC48" i="13"/>
  <c r="AM47" i="13"/>
  <c r="AB47" i="13"/>
  <c r="Y47" i="13"/>
  <c r="U47" i="13"/>
  <c r="T47" i="13"/>
  <c r="S47" i="13"/>
  <c r="R47" i="13"/>
  <c r="L47" i="13"/>
  <c r="AM46" i="13"/>
  <c r="AN46" i="13" s="1"/>
  <c r="AB46" i="13"/>
  <c r="Y46" i="13"/>
  <c r="U46" i="13"/>
  <c r="T46" i="13"/>
  <c r="S46" i="13"/>
  <c r="R46" i="13"/>
  <c r="L46" i="13"/>
  <c r="AM45" i="13"/>
  <c r="AN45" i="13" s="1"/>
  <c r="AB45" i="13"/>
  <c r="Y45" i="13"/>
  <c r="U45" i="13"/>
  <c r="T45" i="13"/>
  <c r="S45" i="13"/>
  <c r="R45" i="13"/>
  <c r="L45" i="13"/>
  <c r="AM44" i="13"/>
  <c r="AB44" i="13"/>
  <c r="AB48" i="13" s="1"/>
  <c r="Y44" i="13"/>
  <c r="Y48" i="13" s="1"/>
  <c r="U44" i="13"/>
  <c r="U48" i="13" s="1"/>
  <c r="T44" i="13"/>
  <c r="S44" i="13"/>
  <c r="S48" i="13" s="1"/>
  <c r="R44" i="13"/>
  <c r="R48" i="13" s="1"/>
  <c r="L44" i="13"/>
  <c r="M44" i="13" s="1"/>
  <c r="AZ43" i="13"/>
  <c r="AY43" i="13"/>
  <c r="AX43" i="13"/>
  <c r="AW43" i="13"/>
  <c r="AV43" i="13"/>
  <c r="AU43" i="13"/>
  <c r="AL43" i="13"/>
  <c r="AK43" i="13"/>
  <c r="AJ43" i="13"/>
  <c r="AD43" i="13"/>
  <c r="AC43" i="13"/>
  <c r="AM42" i="13"/>
  <c r="AN42" i="13" s="1"/>
  <c r="AB42" i="13"/>
  <c r="Y42" i="13"/>
  <c r="U42" i="13"/>
  <c r="T42" i="13"/>
  <c r="S42" i="13"/>
  <c r="R42" i="13"/>
  <c r="L42" i="13"/>
  <c r="AM41" i="13"/>
  <c r="AN41" i="13" s="1"/>
  <c r="AB41" i="13"/>
  <c r="Y41" i="13"/>
  <c r="U41" i="13"/>
  <c r="T41" i="13"/>
  <c r="S41" i="13"/>
  <c r="R41" i="13"/>
  <c r="L41" i="13"/>
  <c r="AM40" i="13"/>
  <c r="AN40" i="13" s="1"/>
  <c r="AB40" i="13"/>
  <c r="Y40" i="13"/>
  <c r="U40" i="13"/>
  <c r="T40" i="13"/>
  <c r="S40" i="13"/>
  <c r="R40" i="13"/>
  <c r="L40" i="13"/>
  <c r="M40" i="13" s="1"/>
  <c r="AM39" i="13"/>
  <c r="AB39" i="13"/>
  <c r="AB43" i="13" s="1"/>
  <c r="Y39" i="13"/>
  <c r="Y43" i="13" s="1"/>
  <c r="U39" i="13"/>
  <c r="T39" i="13"/>
  <c r="S39" i="13"/>
  <c r="S43" i="13" s="1"/>
  <c r="R39" i="13"/>
  <c r="R43" i="13" s="1"/>
  <c r="L39" i="13"/>
  <c r="M39" i="13" s="1"/>
  <c r="AZ38" i="13"/>
  <c r="AY38" i="13"/>
  <c r="AX38" i="13"/>
  <c r="AW38" i="13"/>
  <c r="AV38" i="13"/>
  <c r="AU38" i="13"/>
  <c r="AL38" i="13"/>
  <c r="AK38" i="13"/>
  <c r="AJ38" i="13"/>
  <c r="AD38" i="13"/>
  <c r="AC38" i="13"/>
  <c r="AM37" i="13"/>
  <c r="AB37" i="13"/>
  <c r="Y37" i="13"/>
  <c r="U37" i="13"/>
  <c r="T37" i="13"/>
  <c r="S37" i="13"/>
  <c r="R37" i="13"/>
  <c r="L37" i="13"/>
  <c r="M37" i="13" s="1"/>
  <c r="AM36" i="13"/>
  <c r="AN36" i="13" s="1"/>
  <c r="AB36" i="13"/>
  <c r="Y36" i="13"/>
  <c r="U36" i="13"/>
  <c r="T36" i="13"/>
  <c r="S36" i="13"/>
  <c r="R36" i="13"/>
  <c r="L36" i="13"/>
  <c r="AM35" i="13"/>
  <c r="AB35" i="13"/>
  <c r="Y35" i="13"/>
  <c r="U35" i="13"/>
  <c r="T35" i="13"/>
  <c r="S35" i="13"/>
  <c r="R35" i="13"/>
  <c r="L35" i="13"/>
  <c r="M35" i="13" s="1"/>
  <c r="AM34" i="13"/>
  <c r="AB34" i="13"/>
  <c r="AB38" i="13" s="1"/>
  <c r="Y34" i="13"/>
  <c r="U34" i="13"/>
  <c r="U38" i="13" s="1"/>
  <c r="T34" i="13"/>
  <c r="S34" i="13"/>
  <c r="S38" i="13" s="1"/>
  <c r="R34" i="13"/>
  <c r="L34" i="13"/>
  <c r="M34" i="13" s="1"/>
  <c r="AZ32" i="13"/>
  <c r="AY32" i="13"/>
  <c r="AX32" i="13"/>
  <c r="AW32" i="13"/>
  <c r="AV32" i="13"/>
  <c r="AU32" i="13"/>
  <c r="AL32" i="13"/>
  <c r="AK32" i="13"/>
  <c r="AJ32" i="13"/>
  <c r="AD32" i="13"/>
  <c r="AC32" i="13"/>
  <c r="AM31" i="13"/>
  <c r="AB31" i="13"/>
  <c r="Y31" i="13"/>
  <c r="U31" i="13"/>
  <c r="T31" i="13"/>
  <c r="S31" i="13"/>
  <c r="R31" i="13"/>
  <c r="L31" i="13"/>
  <c r="M31" i="13" s="1"/>
  <c r="AM30" i="13"/>
  <c r="AN30" i="13" s="1"/>
  <c r="AB30" i="13"/>
  <c r="Y30" i="13"/>
  <c r="U30" i="13"/>
  <c r="T30" i="13"/>
  <c r="S30" i="13"/>
  <c r="R30" i="13"/>
  <c r="L30" i="13"/>
  <c r="AM29" i="13"/>
  <c r="AN29" i="13" s="1"/>
  <c r="AB29" i="13"/>
  <c r="Y29" i="13"/>
  <c r="U29" i="13"/>
  <c r="T29" i="13"/>
  <c r="S29" i="13"/>
  <c r="R29" i="13"/>
  <c r="L29" i="13"/>
  <c r="AM28" i="13"/>
  <c r="AB28" i="13"/>
  <c r="Y28" i="13"/>
  <c r="U28" i="13"/>
  <c r="U32" i="13" s="1"/>
  <c r="T28" i="13"/>
  <c r="S28" i="13"/>
  <c r="R28" i="13"/>
  <c r="L28" i="13"/>
  <c r="M28" i="13" s="1"/>
  <c r="AZ27" i="13"/>
  <c r="AY27" i="13"/>
  <c r="AX27" i="13"/>
  <c r="AW27" i="13"/>
  <c r="AV27" i="13"/>
  <c r="AU27" i="13"/>
  <c r="AL27" i="13"/>
  <c r="AK27" i="13"/>
  <c r="AJ27" i="13"/>
  <c r="AD27" i="13"/>
  <c r="AC27" i="13"/>
  <c r="AB26" i="13"/>
  <c r="Y26" i="13"/>
  <c r="U26" i="13"/>
  <c r="T26" i="13"/>
  <c r="S26" i="13"/>
  <c r="R26" i="13"/>
  <c r="L26" i="13"/>
  <c r="AB25" i="13"/>
  <c r="Y25" i="13"/>
  <c r="U25" i="13"/>
  <c r="T25" i="13"/>
  <c r="S25" i="13"/>
  <c r="R25" i="13"/>
  <c r="L25" i="13"/>
  <c r="AB24" i="13"/>
  <c r="Y24" i="13"/>
  <c r="U24" i="13"/>
  <c r="T24" i="13"/>
  <c r="S24" i="13"/>
  <c r="R24" i="13"/>
  <c r="L24" i="13"/>
  <c r="M24" i="13" s="1"/>
  <c r="AB23" i="13"/>
  <c r="Y23" i="13"/>
  <c r="Y27" i="13" s="1"/>
  <c r="U23" i="13"/>
  <c r="T23" i="13"/>
  <c r="T27" i="13" s="1"/>
  <c r="S23" i="13"/>
  <c r="R23" i="13"/>
  <c r="R27" i="13" s="1"/>
  <c r="L23" i="13"/>
  <c r="M23" i="13" s="1"/>
  <c r="AZ22" i="13"/>
  <c r="AY22" i="13"/>
  <c r="AX22" i="13"/>
  <c r="AW22" i="13"/>
  <c r="AV22" i="13"/>
  <c r="AU22" i="13"/>
  <c r="AD22" i="13"/>
  <c r="AC22" i="13"/>
  <c r="AM21" i="13"/>
  <c r="AB21" i="13"/>
  <c r="Y21" i="13"/>
  <c r="U21" i="13"/>
  <c r="T21" i="13"/>
  <c r="S21" i="13"/>
  <c r="R21" i="13"/>
  <c r="L21" i="13"/>
  <c r="AM20" i="13"/>
  <c r="AN20" i="13" s="1"/>
  <c r="AB20" i="13"/>
  <c r="Y20" i="13"/>
  <c r="U20" i="13"/>
  <c r="T20" i="13"/>
  <c r="S20" i="13"/>
  <c r="R20" i="13"/>
  <c r="L20" i="13"/>
  <c r="AM19" i="13"/>
  <c r="AN19" i="13" s="1"/>
  <c r="AB19" i="13"/>
  <c r="Y19" i="13"/>
  <c r="U19" i="13"/>
  <c r="T19" i="13"/>
  <c r="S19" i="13"/>
  <c r="R19" i="13"/>
  <c r="L19" i="13"/>
  <c r="M19" i="13" s="1"/>
  <c r="AM18" i="13"/>
  <c r="AB18" i="13"/>
  <c r="AB22" i="13" s="1"/>
  <c r="Y18" i="13"/>
  <c r="Y22" i="13" s="1"/>
  <c r="U18" i="13"/>
  <c r="U22" i="13" s="1"/>
  <c r="T18" i="13"/>
  <c r="S18" i="13"/>
  <c r="S22" i="13" s="1"/>
  <c r="R18" i="13"/>
  <c r="R22" i="13" s="1"/>
  <c r="L18" i="13"/>
  <c r="M18" i="13" s="1"/>
  <c r="AZ17" i="13"/>
  <c r="AY17" i="13"/>
  <c r="AX17" i="13"/>
  <c r="AW17" i="13"/>
  <c r="AV17" i="13"/>
  <c r="AU17" i="13"/>
  <c r="AL17" i="13"/>
  <c r="AK17" i="13"/>
  <c r="AJ17" i="13"/>
  <c r="AD17" i="13"/>
  <c r="AC17" i="13"/>
  <c r="AM16" i="13"/>
  <c r="AN16" i="13" s="1"/>
  <c r="AB16" i="13"/>
  <c r="Y16" i="13"/>
  <c r="U16" i="13"/>
  <c r="T16" i="13"/>
  <c r="S16" i="13"/>
  <c r="R16" i="13"/>
  <c r="L16" i="13"/>
  <c r="M16" i="13" s="1"/>
  <c r="AM15" i="13"/>
  <c r="AN15" i="13" s="1"/>
  <c r="AB15" i="13"/>
  <c r="Y15" i="13"/>
  <c r="U15" i="13"/>
  <c r="T15" i="13"/>
  <c r="S15" i="13"/>
  <c r="R15" i="13"/>
  <c r="L15" i="13"/>
  <c r="AM14" i="13"/>
  <c r="AB14" i="13"/>
  <c r="Y14" i="13"/>
  <c r="U14" i="13"/>
  <c r="T14" i="13"/>
  <c r="S14" i="13"/>
  <c r="R14" i="13"/>
  <c r="L14" i="13"/>
  <c r="M14" i="13" s="1"/>
  <c r="AM13" i="13"/>
  <c r="AB13" i="13"/>
  <c r="Y13" i="13"/>
  <c r="U13" i="13"/>
  <c r="T13" i="13"/>
  <c r="S13" i="13"/>
  <c r="R13" i="13"/>
  <c r="L13" i="13"/>
  <c r="M13" i="13" s="1"/>
  <c r="AZ12" i="13"/>
  <c r="AY12" i="13"/>
  <c r="AX12" i="13"/>
  <c r="AW12" i="13"/>
  <c r="AV12" i="13"/>
  <c r="AU12" i="13"/>
  <c r="AL12" i="13"/>
  <c r="AK12" i="13"/>
  <c r="AJ12" i="13"/>
  <c r="AD12" i="13"/>
  <c r="AC12" i="13"/>
  <c r="AM11" i="13"/>
  <c r="AB11" i="13"/>
  <c r="Y11" i="13"/>
  <c r="U11" i="13"/>
  <c r="T11" i="13"/>
  <c r="S11" i="13"/>
  <c r="R11" i="13"/>
  <c r="L11" i="13"/>
  <c r="M11" i="13" s="1"/>
  <c r="AM10" i="13"/>
  <c r="AN10" i="13" s="1"/>
  <c r="AB10" i="13"/>
  <c r="Y10" i="13"/>
  <c r="U10" i="13"/>
  <c r="T10" i="13"/>
  <c r="S10" i="13"/>
  <c r="R10" i="13"/>
  <c r="L10" i="13"/>
  <c r="AM9" i="13"/>
  <c r="AN9" i="13" s="1"/>
  <c r="AB9" i="13"/>
  <c r="Y9" i="13"/>
  <c r="U9" i="13"/>
  <c r="T9" i="13"/>
  <c r="S9" i="13"/>
  <c r="R9" i="13"/>
  <c r="L9" i="13"/>
  <c r="AM8" i="13"/>
  <c r="AB8" i="13"/>
  <c r="Y8" i="13"/>
  <c r="U8" i="13"/>
  <c r="U12" i="13" s="1"/>
  <c r="T8" i="13"/>
  <c r="T12" i="13" s="1"/>
  <c r="S8" i="13"/>
  <c r="R8" i="13"/>
  <c r="L8" i="13"/>
  <c r="M8" i="13" s="1"/>
  <c r="AZ943" i="12"/>
  <c r="AY943" i="12"/>
  <c r="AX943" i="12"/>
  <c r="AW943" i="12"/>
  <c r="AV943" i="12"/>
  <c r="AZ937" i="12"/>
  <c r="AY937" i="12"/>
  <c r="AX937" i="12"/>
  <c r="AW937" i="12"/>
  <c r="AV937" i="12"/>
  <c r="AU937" i="12"/>
  <c r="AZ932" i="12"/>
  <c r="AY932" i="12"/>
  <c r="AX932" i="12"/>
  <c r="AW932" i="12"/>
  <c r="AV932" i="12"/>
  <c r="AU932" i="12"/>
  <c r="AZ927" i="12"/>
  <c r="AY927" i="12"/>
  <c r="AX927" i="12"/>
  <c r="AW927" i="12"/>
  <c r="AV927" i="12"/>
  <c r="AU927" i="12"/>
  <c r="AL927" i="12"/>
  <c r="AK927" i="12"/>
  <c r="AJ927" i="12"/>
  <c r="AD927" i="12"/>
  <c r="AC927" i="12"/>
  <c r="AM926" i="12"/>
  <c r="AB926" i="12"/>
  <c r="Y926" i="12"/>
  <c r="U926" i="12"/>
  <c r="T926" i="12"/>
  <c r="S926" i="12"/>
  <c r="R926" i="12"/>
  <c r="L926" i="12"/>
  <c r="M926" i="12" s="1"/>
  <c r="AM925" i="12"/>
  <c r="AB925" i="12"/>
  <c r="Y925" i="12"/>
  <c r="U925" i="12"/>
  <c r="T925" i="12"/>
  <c r="S925" i="12"/>
  <c r="R925" i="12"/>
  <c r="L925" i="12"/>
  <c r="M925" i="12" s="1"/>
  <c r="AM924" i="12"/>
  <c r="AB924" i="12"/>
  <c r="Y924" i="12"/>
  <c r="U924" i="12"/>
  <c r="T924" i="12"/>
  <c r="S924" i="12"/>
  <c r="R924" i="12"/>
  <c r="L924" i="12"/>
  <c r="M924" i="12" s="1"/>
  <c r="AQ924" i="12" s="1"/>
  <c r="AM923" i="12"/>
  <c r="AB923" i="12"/>
  <c r="Y923" i="12"/>
  <c r="Y927" i="12" s="1"/>
  <c r="U923" i="12"/>
  <c r="U927" i="12" s="1"/>
  <c r="T923" i="12"/>
  <c r="S923" i="12"/>
  <c r="S927" i="12" s="1"/>
  <c r="R923" i="12"/>
  <c r="L923" i="12"/>
  <c r="M923" i="12" s="1"/>
  <c r="AZ922" i="12"/>
  <c r="AY922" i="12"/>
  <c r="AX922" i="12"/>
  <c r="AW922" i="12"/>
  <c r="AV922" i="12"/>
  <c r="AU922" i="12"/>
  <c r="AL922" i="12"/>
  <c r="AK922" i="12"/>
  <c r="AJ922" i="12"/>
  <c r="AD922" i="12"/>
  <c r="AC922" i="12"/>
  <c r="AM921" i="12"/>
  <c r="AB921" i="12"/>
  <c r="Y921" i="12"/>
  <c r="U921" i="12"/>
  <c r="T921" i="12"/>
  <c r="S921" i="12"/>
  <c r="R921" i="12"/>
  <c r="L921" i="12"/>
  <c r="M921" i="12" s="1"/>
  <c r="AM920" i="12"/>
  <c r="AB920" i="12"/>
  <c r="Y920" i="12"/>
  <c r="U920" i="12"/>
  <c r="T920" i="12"/>
  <c r="S920" i="12"/>
  <c r="R920" i="12"/>
  <c r="L920" i="12"/>
  <c r="AM919" i="12"/>
  <c r="AB919" i="12"/>
  <c r="Y919" i="12"/>
  <c r="U919" i="12"/>
  <c r="T919" i="12"/>
  <c r="S919" i="12"/>
  <c r="R919" i="12"/>
  <c r="L919" i="12"/>
  <c r="AM918" i="12"/>
  <c r="AB918" i="12"/>
  <c r="Y918" i="12"/>
  <c r="Y922" i="12" s="1"/>
  <c r="U918" i="12"/>
  <c r="T918" i="12"/>
  <c r="T922" i="12" s="1"/>
  <c r="S918" i="12"/>
  <c r="S922" i="12" s="1"/>
  <c r="R918" i="12"/>
  <c r="R922" i="12" s="1"/>
  <c r="L918" i="12"/>
  <c r="AZ917" i="12"/>
  <c r="AY917" i="12"/>
  <c r="AX917" i="12"/>
  <c r="AW917" i="12"/>
  <c r="AV917" i="12"/>
  <c r="AU917" i="12"/>
  <c r="AL917" i="12"/>
  <c r="AK917" i="12"/>
  <c r="AJ917" i="12"/>
  <c r="AD917" i="12"/>
  <c r="AC917" i="12"/>
  <c r="AM916" i="12"/>
  <c r="AB916" i="12"/>
  <c r="Y916" i="12"/>
  <c r="U916" i="12"/>
  <c r="T916" i="12"/>
  <c r="S916" i="12"/>
  <c r="R916" i="12"/>
  <c r="L916" i="12"/>
  <c r="M916" i="12" s="1"/>
  <c r="AM915" i="12"/>
  <c r="AB915" i="12"/>
  <c r="Y915" i="12"/>
  <c r="U915" i="12"/>
  <c r="T915" i="12"/>
  <c r="S915" i="12"/>
  <c r="R915" i="12"/>
  <c r="L915" i="12"/>
  <c r="AM914" i="12"/>
  <c r="AB914" i="12"/>
  <c r="Y914" i="12"/>
  <c r="U914" i="12"/>
  <c r="T914" i="12"/>
  <c r="S914" i="12"/>
  <c r="R914" i="12"/>
  <c r="L914" i="12"/>
  <c r="AM913" i="12"/>
  <c r="AB913" i="12"/>
  <c r="Y913" i="12"/>
  <c r="Y917" i="12" s="1"/>
  <c r="U913" i="12"/>
  <c r="U917" i="12" s="1"/>
  <c r="T913" i="12"/>
  <c r="S913" i="12"/>
  <c r="S917" i="12" s="1"/>
  <c r="R913" i="12"/>
  <c r="R917" i="12" s="1"/>
  <c r="L913" i="12"/>
  <c r="M913" i="12" s="1"/>
  <c r="AZ912" i="12"/>
  <c r="AY912" i="12"/>
  <c r="AX912" i="12"/>
  <c r="AW912" i="12"/>
  <c r="AV912" i="12"/>
  <c r="AU912" i="12"/>
  <c r="AL912" i="12"/>
  <c r="AK912" i="12"/>
  <c r="AJ912" i="12"/>
  <c r="AD912" i="12"/>
  <c r="AC912" i="12"/>
  <c r="AM911" i="12"/>
  <c r="AB911" i="12"/>
  <c r="Y911" i="12"/>
  <c r="U911" i="12"/>
  <c r="T911" i="12"/>
  <c r="S911" i="12"/>
  <c r="R911" i="12"/>
  <c r="L911" i="12"/>
  <c r="M911" i="12" s="1"/>
  <c r="AM910" i="12"/>
  <c r="AB910" i="12"/>
  <c r="Y910" i="12"/>
  <c r="U910" i="12"/>
  <c r="T910" i="12"/>
  <c r="S910" i="12"/>
  <c r="R910" i="12"/>
  <c r="L910" i="12"/>
  <c r="AM909" i="12"/>
  <c r="AB909" i="12"/>
  <c r="Y909" i="12"/>
  <c r="U909" i="12"/>
  <c r="T909" i="12"/>
  <c r="S909" i="12"/>
  <c r="R909" i="12"/>
  <c r="L909" i="12"/>
  <c r="AM908" i="12"/>
  <c r="AB908" i="12"/>
  <c r="Y908" i="12"/>
  <c r="Y912" i="12" s="1"/>
  <c r="U908" i="12"/>
  <c r="T908" i="12"/>
  <c r="S908" i="12"/>
  <c r="S912" i="12" s="1"/>
  <c r="R908" i="12"/>
  <c r="R912" i="12" s="1"/>
  <c r="L908" i="12"/>
  <c r="L912" i="12" s="1"/>
  <c r="AZ907" i="12"/>
  <c r="AY907" i="12"/>
  <c r="AX907" i="12"/>
  <c r="AW907" i="12"/>
  <c r="AV907" i="12"/>
  <c r="AU907" i="12"/>
  <c r="AL907" i="12"/>
  <c r="AK907" i="12"/>
  <c r="AJ907" i="12"/>
  <c r="AD907" i="12"/>
  <c r="AC907" i="12"/>
  <c r="AM906" i="12"/>
  <c r="AB906" i="12"/>
  <c r="Y906" i="12"/>
  <c r="U906" i="12"/>
  <c r="T906" i="12"/>
  <c r="S906" i="12"/>
  <c r="R906" i="12"/>
  <c r="L906" i="12"/>
  <c r="AM905" i="12"/>
  <c r="AB905" i="12"/>
  <c r="Y905" i="12"/>
  <c r="U905" i="12"/>
  <c r="T905" i="12"/>
  <c r="S905" i="12"/>
  <c r="R905" i="12"/>
  <c r="L905" i="12"/>
  <c r="M905" i="12" s="1"/>
  <c r="AM904" i="12"/>
  <c r="AB904" i="12"/>
  <c r="Y904" i="12"/>
  <c r="U904" i="12"/>
  <c r="T904" i="12"/>
  <c r="S904" i="12"/>
  <c r="R904" i="12"/>
  <c r="L904" i="12"/>
  <c r="AM903" i="12"/>
  <c r="AB903" i="12"/>
  <c r="AB907" i="12" s="1"/>
  <c r="Y903" i="12"/>
  <c r="U903" i="12"/>
  <c r="U907" i="12" s="1"/>
  <c r="T903" i="12"/>
  <c r="S903" i="12"/>
  <c r="S907" i="12" s="1"/>
  <c r="R903" i="12"/>
  <c r="L903" i="12"/>
  <c r="AZ901" i="12"/>
  <c r="AY901" i="12"/>
  <c r="AX901" i="12"/>
  <c r="AW901" i="12"/>
  <c r="AV901" i="12"/>
  <c r="AL901" i="12"/>
  <c r="AK901" i="12"/>
  <c r="AJ901" i="12"/>
  <c r="AD901" i="12"/>
  <c r="AC901" i="12"/>
  <c r="AM900" i="12"/>
  <c r="AB900" i="12"/>
  <c r="Y900" i="12"/>
  <c r="U900" i="12"/>
  <c r="T900" i="12"/>
  <c r="S900" i="12"/>
  <c r="R900" i="12"/>
  <c r="L900" i="12"/>
  <c r="M900" i="12" s="1"/>
  <c r="AM899" i="12"/>
  <c r="AB899" i="12"/>
  <c r="Y899" i="12"/>
  <c r="U899" i="12"/>
  <c r="T899" i="12"/>
  <c r="S899" i="12"/>
  <c r="R899" i="12"/>
  <c r="L899" i="12"/>
  <c r="M899" i="12" s="1"/>
  <c r="AM898" i="12"/>
  <c r="AB898" i="12"/>
  <c r="Y898" i="12"/>
  <c r="U898" i="12"/>
  <c r="T898" i="12"/>
  <c r="S898" i="12"/>
  <c r="R898" i="12"/>
  <c r="L898" i="12"/>
  <c r="M898" i="12" s="1"/>
  <c r="AM897" i="12"/>
  <c r="AB897" i="12"/>
  <c r="Y897" i="12"/>
  <c r="U897" i="12"/>
  <c r="T897" i="12"/>
  <c r="S897" i="12"/>
  <c r="R897" i="12"/>
  <c r="R901" i="12" s="1"/>
  <c r="L897" i="12"/>
  <c r="AZ896" i="12"/>
  <c r="AY896" i="12"/>
  <c r="AX896" i="12"/>
  <c r="AW896" i="12"/>
  <c r="AV896" i="12"/>
  <c r="AU896" i="12"/>
  <c r="AL896" i="12"/>
  <c r="AK896" i="12"/>
  <c r="AJ896" i="12"/>
  <c r="AD896" i="12"/>
  <c r="AC896" i="12"/>
  <c r="AM895" i="12"/>
  <c r="AB895" i="12"/>
  <c r="Y895" i="12"/>
  <c r="U895" i="12"/>
  <c r="T895" i="12"/>
  <c r="S895" i="12"/>
  <c r="R895" i="12"/>
  <c r="L895" i="12"/>
  <c r="AM894" i="12"/>
  <c r="AB894" i="12"/>
  <c r="Y894" i="12"/>
  <c r="U894" i="12"/>
  <c r="T894" i="12"/>
  <c r="S894" i="12"/>
  <c r="R894" i="12"/>
  <c r="L894" i="12"/>
  <c r="M894" i="12" s="1"/>
  <c r="AM893" i="12"/>
  <c r="AB893" i="12"/>
  <c r="Y893" i="12"/>
  <c r="U893" i="12"/>
  <c r="T893" i="12"/>
  <c r="S893" i="12"/>
  <c r="R893" i="12"/>
  <c r="L893" i="12"/>
  <c r="M893" i="12" s="1"/>
  <c r="AM892" i="12"/>
  <c r="AB892" i="12"/>
  <c r="Y892" i="12"/>
  <c r="U892" i="12"/>
  <c r="T892" i="12"/>
  <c r="S892" i="12"/>
  <c r="R892" i="12"/>
  <c r="R896" i="12" s="1"/>
  <c r="L892" i="12"/>
  <c r="AZ891" i="12"/>
  <c r="AY891" i="12"/>
  <c r="AX891" i="12"/>
  <c r="AW891" i="12"/>
  <c r="AV891" i="12"/>
  <c r="AU891" i="12"/>
  <c r="AL891" i="12"/>
  <c r="AK891" i="12"/>
  <c r="AJ891" i="12"/>
  <c r="AD891" i="12"/>
  <c r="AM890" i="12"/>
  <c r="AB890" i="12"/>
  <c r="Y890" i="12"/>
  <c r="U890" i="12"/>
  <c r="T890" i="12"/>
  <c r="S890" i="12"/>
  <c r="R890" i="12"/>
  <c r="L890" i="12"/>
  <c r="AM889" i="12"/>
  <c r="AB889" i="12"/>
  <c r="Y889" i="12"/>
  <c r="U889" i="12"/>
  <c r="T889" i="12"/>
  <c r="S889" i="12"/>
  <c r="R889" i="12"/>
  <c r="L889" i="12"/>
  <c r="M889" i="12" s="1"/>
  <c r="AM888" i="12"/>
  <c r="AB888" i="12"/>
  <c r="Y888" i="12"/>
  <c r="U888" i="12"/>
  <c r="T888" i="12"/>
  <c r="S888" i="12"/>
  <c r="R888" i="12"/>
  <c r="L888" i="12"/>
  <c r="AM887" i="12"/>
  <c r="AB887" i="12"/>
  <c r="Y887" i="12"/>
  <c r="U887" i="12"/>
  <c r="U891" i="12" s="1"/>
  <c r="T887" i="12"/>
  <c r="T891" i="12" s="1"/>
  <c r="S887" i="12"/>
  <c r="R887" i="12"/>
  <c r="R891" i="12" s="1"/>
  <c r="L887" i="12"/>
  <c r="L891" i="12" s="1"/>
  <c r="AZ886" i="12"/>
  <c r="AY886" i="12"/>
  <c r="AX886" i="12"/>
  <c r="AW886" i="12"/>
  <c r="AV886" i="12"/>
  <c r="AU886" i="12"/>
  <c r="AL886" i="12"/>
  <c r="AK886" i="12"/>
  <c r="AJ886" i="12"/>
  <c r="AD886" i="12"/>
  <c r="AC886" i="12"/>
  <c r="AM885" i="12"/>
  <c r="AB885" i="12"/>
  <c r="Y885" i="12"/>
  <c r="U885" i="12"/>
  <c r="T885" i="12"/>
  <c r="S885" i="12"/>
  <c r="R885" i="12"/>
  <c r="L885" i="12"/>
  <c r="AM884" i="12"/>
  <c r="AB884" i="12"/>
  <c r="Y884" i="12"/>
  <c r="U884" i="12"/>
  <c r="T884" i="12"/>
  <c r="S884" i="12"/>
  <c r="R884" i="12"/>
  <c r="L884" i="12"/>
  <c r="M884" i="12" s="1"/>
  <c r="AM883" i="12"/>
  <c r="AB883" i="12"/>
  <c r="Y883" i="12"/>
  <c r="U883" i="12"/>
  <c r="T883" i="12"/>
  <c r="S883" i="12"/>
  <c r="R883" i="12"/>
  <c r="L883" i="12"/>
  <c r="AM882" i="12"/>
  <c r="AB882" i="12"/>
  <c r="Y882" i="12"/>
  <c r="U882" i="12"/>
  <c r="U886" i="12" s="1"/>
  <c r="T882" i="12"/>
  <c r="S882" i="12"/>
  <c r="R882" i="12"/>
  <c r="R886" i="12" s="1"/>
  <c r="L882" i="12"/>
  <c r="L886" i="12" s="1"/>
  <c r="AZ881" i="12"/>
  <c r="AY881" i="12"/>
  <c r="AX881" i="12"/>
  <c r="AW881" i="12"/>
  <c r="AV881" i="12"/>
  <c r="AU881" i="12"/>
  <c r="AL881" i="12"/>
  <c r="AK881" i="12"/>
  <c r="AJ881" i="12"/>
  <c r="AD881" i="12"/>
  <c r="AC881" i="12"/>
  <c r="AM880" i="12"/>
  <c r="AB880" i="12"/>
  <c r="Y880" i="12"/>
  <c r="U880" i="12"/>
  <c r="T880" i="12"/>
  <c r="S880" i="12"/>
  <c r="R880" i="12"/>
  <c r="L880" i="12"/>
  <c r="AM879" i="12"/>
  <c r="AB879" i="12"/>
  <c r="Y879" i="12"/>
  <c r="U879" i="12"/>
  <c r="T879" i="12"/>
  <c r="S879" i="12"/>
  <c r="R879" i="12"/>
  <c r="L879" i="12"/>
  <c r="M879" i="12" s="1"/>
  <c r="AM878" i="12"/>
  <c r="AB878" i="12"/>
  <c r="Y878" i="12"/>
  <c r="U878" i="12"/>
  <c r="T878" i="12"/>
  <c r="S878" i="12"/>
  <c r="R878" i="12"/>
  <c r="L878" i="12"/>
  <c r="M878" i="12" s="1"/>
  <c r="AM877" i="12"/>
  <c r="AB877" i="12"/>
  <c r="AB881" i="12" s="1"/>
  <c r="Y877" i="12"/>
  <c r="U877" i="12"/>
  <c r="T877" i="12"/>
  <c r="S877" i="12"/>
  <c r="S881" i="12" s="1"/>
  <c r="R877" i="12"/>
  <c r="L877" i="12"/>
  <c r="AZ876" i="12"/>
  <c r="AY876" i="12"/>
  <c r="AY871" i="12" s="1"/>
  <c r="AX876" i="12"/>
  <c r="AW876" i="12"/>
  <c r="AW871" i="12" s="1"/>
  <c r="AV876" i="12"/>
  <c r="AU876" i="12"/>
  <c r="AL876" i="12"/>
  <c r="AK876" i="12"/>
  <c r="AJ876" i="12"/>
  <c r="AD876" i="12"/>
  <c r="AD871" i="12" s="1"/>
  <c r="AC876" i="12"/>
  <c r="AM875" i="12"/>
  <c r="AB875" i="12"/>
  <c r="Y875" i="12"/>
  <c r="U875" i="12"/>
  <c r="T875" i="12"/>
  <c r="S875" i="12"/>
  <c r="R875" i="12"/>
  <c r="L875" i="12"/>
  <c r="M875" i="12" s="1"/>
  <c r="AM874" i="12"/>
  <c r="AB874" i="12"/>
  <c r="Y874" i="12"/>
  <c r="U874" i="12"/>
  <c r="T874" i="12"/>
  <c r="S874" i="12"/>
  <c r="R874" i="12"/>
  <c r="L874" i="12"/>
  <c r="M874" i="12" s="1"/>
  <c r="AM873" i="12"/>
  <c r="AB873" i="12"/>
  <c r="Y873" i="12"/>
  <c r="U873" i="12"/>
  <c r="T873" i="12"/>
  <c r="S873" i="12"/>
  <c r="R873" i="12"/>
  <c r="L873" i="12"/>
  <c r="M873" i="12" s="1"/>
  <c r="AM872" i="12"/>
  <c r="AB872" i="12"/>
  <c r="AB876" i="12" s="1"/>
  <c r="Y872" i="12"/>
  <c r="U872" i="12"/>
  <c r="T872" i="12"/>
  <c r="S872" i="12"/>
  <c r="S876" i="12" s="1"/>
  <c r="R872" i="12"/>
  <c r="L872" i="12"/>
  <c r="L876" i="12" s="1"/>
  <c r="AX871" i="12"/>
  <c r="AZ870" i="12"/>
  <c r="AY870" i="12"/>
  <c r="AX870" i="12"/>
  <c r="AW870" i="12"/>
  <c r="AV870" i="12"/>
  <c r="AL870" i="12"/>
  <c r="AK870" i="12"/>
  <c r="AJ870" i="12"/>
  <c r="AD870" i="12"/>
  <c r="AC870" i="12"/>
  <c r="AM869" i="12"/>
  <c r="AB869" i="12"/>
  <c r="Y869" i="12"/>
  <c r="U869" i="12"/>
  <c r="T869" i="12"/>
  <c r="S869" i="12"/>
  <c r="R869" i="12"/>
  <c r="L869" i="12"/>
  <c r="M869" i="12" s="1"/>
  <c r="AM868" i="12"/>
  <c r="AB868" i="12"/>
  <c r="Y868" i="12"/>
  <c r="U868" i="12"/>
  <c r="T868" i="12"/>
  <c r="S868" i="12"/>
  <c r="R868" i="12"/>
  <c r="L868" i="12"/>
  <c r="M868" i="12" s="1"/>
  <c r="AM867" i="12"/>
  <c r="AB867" i="12"/>
  <c r="Y867" i="12"/>
  <c r="U867" i="12"/>
  <c r="T867" i="12"/>
  <c r="S867" i="12"/>
  <c r="R867" i="12"/>
  <c r="L867" i="12"/>
  <c r="AM866" i="12"/>
  <c r="AB866" i="12"/>
  <c r="AB870" i="12" s="1"/>
  <c r="Y866" i="12"/>
  <c r="U866" i="12"/>
  <c r="T866" i="12"/>
  <c r="S866" i="12"/>
  <c r="S870" i="12" s="1"/>
  <c r="R866" i="12"/>
  <c r="L866" i="12"/>
  <c r="M866" i="12" s="1"/>
  <c r="AZ865" i="12"/>
  <c r="AY865" i="12"/>
  <c r="AX865" i="12"/>
  <c r="AW865" i="12"/>
  <c r="AV865" i="12"/>
  <c r="AU865" i="12"/>
  <c r="AL865" i="12"/>
  <c r="AK865" i="12"/>
  <c r="AJ865" i="12"/>
  <c r="AD865" i="12"/>
  <c r="AC865" i="12"/>
  <c r="AM864" i="12"/>
  <c r="AB864" i="12"/>
  <c r="Y864" i="12"/>
  <c r="U864" i="12"/>
  <c r="T864" i="12"/>
  <c r="S864" i="12"/>
  <c r="R864" i="12"/>
  <c r="L864" i="12"/>
  <c r="AM863" i="12"/>
  <c r="AB863" i="12"/>
  <c r="Y863" i="12"/>
  <c r="U863" i="12"/>
  <c r="T863" i="12"/>
  <c r="S863" i="12"/>
  <c r="R863" i="12"/>
  <c r="L863" i="12"/>
  <c r="M863" i="12" s="1"/>
  <c r="AQ863" i="12" s="1"/>
  <c r="AM862" i="12"/>
  <c r="AB862" i="12"/>
  <c r="Y862" i="12"/>
  <c r="U862" i="12"/>
  <c r="T862" i="12"/>
  <c r="S862" i="12"/>
  <c r="R862" i="12"/>
  <c r="L862" i="12"/>
  <c r="AM861" i="12"/>
  <c r="AB861" i="12"/>
  <c r="AB865" i="12" s="1"/>
  <c r="Y861" i="12"/>
  <c r="U861" i="12"/>
  <c r="U865" i="12" s="1"/>
  <c r="T861" i="12"/>
  <c r="T865" i="12" s="1"/>
  <c r="S861" i="12"/>
  <c r="S865" i="12" s="1"/>
  <c r="R861" i="12"/>
  <c r="L861" i="12"/>
  <c r="M861" i="12" s="1"/>
  <c r="AZ860" i="12"/>
  <c r="AY860" i="12"/>
  <c r="AX860" i="12"/>
  <c r="AW860" i="12"/>
  <c r="AV860" i="12"/>
  <c r="AU860" i="12"/>
  <c r="AL860" i="12"/>
  <c r="AK860" i="12"/>
  <c r="AJ860" i="12"/>
  <c r="AD860" i="12"/>
  <c r="AC860" i="12"/>
  <c r="AM859" i="12"/>
  <c r="AB859" i="12"/>
  <c r="Y859" i="12"/>
  <c r="U859" i="12"/>
  <c r="T859" i="12"/>
  <c r="S859" i="12"/>
  <c r="R859" i="12"/>
  <c r="L859" i="12"/>
  <c r="M859" i="12" s="1"/>
  <c r="AM858" i="12"/>
  <c r="AB858" i="12"/>
  <c r="Y858" i="12"/>
  <c r="U858" i="12"/>
  <c r="T858" i="12"/>
  <c r="S858" i="12"/>
  <c r="R858" i="12"/>
  <c r="L858" i="12"/>
  <c r="AM857" i="12"/>
  <c r="AB857" i="12"/>
  <c r="Y857" i="12"/>
  <c r="U857" i="12"/>
  <c r="T857" i="12"/>
  <c r="S857" i="12"/>
  <c r="R857" i="12"/>
  <c r="L857" i="12"/>
  <c r="AM856" i="12"/>
  <c r="AB856" i="12"/>
  <c r="Y856" i="12"/>
  <c r="Y860" i="12" s="1"/>
  <c r="U856" i="12"/>
  <c r="U860" i="12" s="1"/>
  <c r="T856" i="12"/>
  <c r="S856" i="12"/>
  <c r="S860" i="12" s="1"/>
  <c r="R856" i="12"/>
  <c r="R860" i="12" s="1"/>
  <c r="L856" i="12"/>
  <c r="M856" i="12" s="1"/>
  <c r="AZ855" i="12"/>
  <c r="AY855" i="12"/>
  <c r="AX855" i="12"/>
  <c r="AW855" i="12"/>
  <c r="AV855" i="12"/>
  <c r="AZ850" i="12"/>
  <c r="AY850" i="12"/>
  <c r="AX850" i="12"/>
  <c r="AW850" i="12"/>
  <c r="AV850" i="12"/>
  <c r="AU850" i="12"/>
  <c r="AL850" i="12"/>
  <c r="AK850" i="12"/>
  <c r="AJ850" i="12"/>
  <c r="AD850" i="12"/>
  <c r="AC850" i="12"/>
  <c r="AM849" i="12"/>
  <c r="AB849" i="12"/>
  <c r="Y849" i="12"/>
  <c r="U849" i="12"/>
  <c r="T849" i="12"/>
  <c r="S849" i="12"/>
  <c r="R849" i="12"/>
  <c r="L849" i="12"/>
  <c r="M849" i="12" s="1"/>
  <c r="AM848" i="12"/>
  <c r="AB848" i="12"/>
  <c r="Y848" i="12"/>
  <c r="U848" i="12"/>
  <c r="T848" i="12"/>
  <c r="S848" i="12"/>
  <c r="R848" i="12"/>
  <c r="L848" i="12"/>
  <c r="AM847" i="12"/>
  <c r="AB847" i="12"/>
  <c r="Y847" i="12"/>
  <c r="U847" i="12"/>
  <c r="T847" i="12"/>
  <c r="S847" i="12"/>
  <c r="R847" i="12"/>
  <c r="L847" i="12"/>
  <c r="AM846" i="12"/>
  <c r="AB846" i="12"/>
  <c r="Y846" i="12"/>
  <c r="Y850" i="12" s="1"/>
  <c r="U846" i="12"/>
  <c r="U850" i="12" s="1"/>
  <c r="T846" i="12"/>
  <c r="T850" i="12" s="1"/>
  <c r="S846" i="12"/>
  <c r="S850" i="12" s="1"/>
  <c r="R846" i="12"/>
  <c r="R850" i="12" s="1"/>
  <c r="L846" i="12"/>
  <c r="L850" i="12" s="1"/>
  <c r="AZ845" i="12"/>
  <c r="AY845" i="12"/>
  <c r="AX845" i="12"/>
  <c r="AW845" i="12"/>
  <c r="AV845" i="12"/>
  <c r="AU845" i="12"/>
  <c r="AL845" i="12"/>
  <c r="AK845" i="12"/>
  <c r="AJ845" i="12"/>
  <c r="AD845" i="12"/>
  <c r="AC845" i="12"/>
  <c r="AM844" i="12"/>
  <c r="AB844" i="12"/>
  <c r="Y844" i="12"/>
  <c r="U844" i="12"/>
  <c r="T844" i="12"/>
  <c r="S844" i="12"/>
  <c r="R844" i="12"/>
  <c r="L844" i="12"/>
  <c r="M844" i="12" s="1"/>
  <c r="AM843" i="12"/>
  <c r="AB843" i="12"/>
  <c r="Y843" i="12"/>
  <c r="U843" i="12"/>
  <c r="T843" i="12"/>
  <c r="S843" i="12"/>
  <c r="R843" i="12"/>
  <c r="L843" i="12"/>
  <c r="AM842" i="12"/>
  <c r="AB842" i="12"/>
  <c r="Y842" i="12"/>
  <c r="U842" i="12"/>
  <c r="T842" i="12"/>
  <c r="S842" i="12"/>
  <c r="R842" i="12"/>
  <c r="L842" i="12"/>
  <c r="AM841" i="12"/>
  <c r="AB841" i="12"/>
  <c r="Y841" i="12"/>
  <c r="Y845" i="12" s="1"/>
  <c r="U841" i="12"/>
  <c r="U845" i="12" s="1"/>
  <c r="T841" i="12"/>
  <c r="S841" i="12"/>
  <c r="S845" i="12" s="1"/>
  <c r="R841" i="12"/>
  <c r="R845" i="12" s="1"/>
  <c r="L841" i="12"/>
  <c r="M841" i="12" s="1"/>
  <c r="AZ840" i="12"/>
  <c r="AY840" i="12"/>
  <c r="AX840" i="12"/>
  <c r="AW840" i="12"/>
  <c r="AV840" i="12"/>
  <c r="AU840" i="12"/>
  <c r="AL840" i="12"/>
  <c r="AK840" i="12"/>
  <c r="AJ840" i="12"/>
  <c r="AD840" i="12"/>
  <c r="AC840" i="12"/>
  <c r="AM839" i="12"/>
  <c r="AB839" i="12"/>
  <c r="Y839" i="12"/>
  <c r="U839" i="12"/>
  <c r="T839" i="12"/>
  <c r="S839" i="12"/>
  <c r="R839" i="12"/>
  <c r="L839" i="12"/>
  <c r="M839" i="12" s="1"/>
  <c r="AM838" i="12"/>
  <c r="AB838" i="12"/>
  <c r="Y838" i="12"/>
  <c r="U838" i="12"/>
  <c r="T838" i="12"/>
  <c r="S838" i="12"/>
  <c r="R838" i="12"/>
  <c r="L838" i="12"/>
  <c r="M838" i="12" s="1"/>
  <c r="AM837" i="12"/>
  <c r="AB837" i="12"/>
  <c r="Y837" i="12"/>
  <c r="U837" i="12"/>
  <c r="T837" i="12"/>
  <c r="S837" i="12"/>
  <c r="R837" i="12"/>
  <c r="L837" i="12"/>
  <c r="AM836" i="12"/>
  <c r="AB836" i="12"/>
  <c r="Y836" i="12"/>
  <c r="Y840" i="12" s="1"/>
  <c r="U836" i="12"/>
  <c r="T836" i="12"/>
  <c r="T840" i="12" s="1"/>
  <c r="S836" i="12"/>
  <c r="R836" i="12"/>
  <c r="R840" i="12" s="1"/>
  <c r="L836" i="12"/>
  <c r="AZ835" i="12"/>
  <c r="AY835" i="12"/>
  <c r="AX835" i="12"/>
  <c r="AW835" i="12"/>
  <c r="AV835" i="12"/>
  <c r="AU835" i="12"/>
  <c r="AL835" i="12"/>
  <c r="AK835" i="12"/>
  <c r="AJ835" i="12"/>
  <c r="AD835" i="12"/>
  <c r="AC835" i="12"/>
  <c r="AM834" i="12"/>
  <c r="AB834" i="12"/>
  <c r="Y834" i="12"/>
  <c r="U834" i="12"/>
  <c r="T834" i="12"/>
  <c r="S834" i="12"/>
  <c r="R834" i="12"/>
  <c r="L834" i="12"/>
  <c r="M834" i="12" s="1"/>
  <c r="AM833" i="12"/>
  <c r="AB833" i="12"/>
  <c r="Y833" i="12"/>
  <c r="U833" i="12"/>
  <c r="T833" i="12"/>
  <c r="S833" i="12"/>
  <c r="R833" i="12"/>
  <c r="L833" i="12"/>
  <c r="M833" i="12" s="1"/>
  <c r="AM832" i="12"/>
  <c r="AB832" i="12"/>
  <c r="Y832" i="12"/>
  <c r="U832" i="12"/>
  <c r="T832" i="12"/>
  <c r="S832" i="12"/>
  <c r="R832" i="12"/>
  <c r="L832" i="12"/>
  <c r="AM831" i="12"/>
  <c r="AB831" i="12"/>
  <c r="Y831" i="12"/>
  <c r="Y835" i="12" s="1"/>
  <c r="U831" i="12"/>
  <c r="U835" i="12" s="1"/>
  <c r="T831" i="12"/>
  <c r="T835" i="12" s="1"/>
  <c r="S831" i="12"/>
  <c r="S835" i="12" s="1"/>
  <c r="R831" i="12"/>
  <c r="R835" i="12" s="1"/>
  <c r="L831" i="12"/>
  <c r="L835" i="12" s="1"/>
  <c r="AZ830" i="12"/>
  <c r="AY830" i="12"/>
  <c r="AX830" i="12"/>
  <c r="AW830" i="12"/>
  <c r="AV830" i="12"/>
  <c r="AU830" i="12"/>
  <c r="AL830" i="12"/>
  <c r="AK830" i="12"/>
  <c r="AJ830" i="12"/>
  <c r="AD830" i="12"/>
  <c r="AC830" i="12"/>
  <c r="AM829" i="12"/>
  <c r="AB829" i="12"/>
  <c r="Y829" i="12"/>
  <c r="U829" i="12"/>
  <c r="T829" i="12"/>
  <c r="S829" i="12"/>
  <c r="R829" i="12"/>
  <c r="L829" i="12"/>
  <c r="M829" i="12" s="1"/>
  <c r="AM828" i="12"/>
  <c r="AB828" i="12"/>
  <c r="Y828" i="12"/>
  <c r="U828" i="12"/>
  <c r="T828" i="12"/>
  <c r="S828" i="12"/>
  <c r="R828" i="12"/>
  <c r="L828" i="12"/>
  <c r="AM827" i="12"/>
  <c r="AB827" i="12"/>
  <c r="Y827" i="12"/>
  <c r="U827" i="12"/>
  <c r="T827" i="12"/>
  <c r="S827" i="12"/>
  <c r="R827" i="12"/>
  <c r="L827" i="12"/>
  <c r="AM826" i="12"/>
  <c r="AB826" i="12"/>
  <c r="Y826" i="12"/>
  <c r="U826" i="12"/>
  <c r="U830" i="12" s="1"/>
  <c r="T826" i="12"/>
  <c r="S826" i="12"/>
  <c r="S830" i="12" s="1"/>
  <c r="R826" i="12"/>
  <c r="L826" i="12"/>
  <c r="M826" i="12" s="1"/>
  <c r="AZ825" i="12"/>
  <c r="AY825" i="12"/>
  <c r="AX825" i="12"/>
  <c r="AW825" i="12"/>
  <c r="AV825" i="12"/>
  <c r="AU825" i="12"/>
  <c r="AL825" i="12"/>
  <c r="AK825" i="12"/>
  <c r="AJ825" i="12"/>
  <c r="AD825" i="12"/>
  <c r="AC825" i="12"/>
  <c r="AM824" i="12"/>
  <c r="AB824" i="12"/>
  <c r="Y824" i="12"/>
  <c r="U824" i="12"/>
  <c r="T824" i="12"/>
  <c r="S824" i="12"/>
  <c r="R824" i="12"/>
  <c r="L824" i="12"/>
  <c r="M824" i="12" s="1"/>
  <c r="AM823" i="12"/>
  <c r="AB823" i="12"/>
  <c r="Y823" i="12"/>
  <c r="U823" i="12"/>
  <c r="T823" i="12"/>
  <c r="S823" i="12"/>
  <c r="R823" i="12"/>
  <c r="L823" i="12"/>
  <c r="M823" i="12" s="1"/>
  <c r="AM822" i="12"/>
  <c r="AB822" i="12"/>
  <c r="Y822" i="12"/>
  <c r="U822" i="12"/>
  <c r="T822" i="12"/>
  <c r="S822" i="12"/>
  <c r="R822" i="12"/>
  <c r="L822" i="12"/>
  <c r="M822" i="12" s="1"/>
  <c r="AM821" i="12"/>
  <c r="AB821" i="12"/>
  <c r="AB825" i="12" s="1"/>
  <c r="Y821" i="12"/>
  <c r="U821" i="12"/>
  <c r="U825" i="12" s="1"/>
  <c r="T821" i="12"/>
  <c r="T825" i="12" s="1"/>
  <c r="S821" i="12"/>
  <c r="S825" i="12" s="1"/>
  <c r="R821" i="12"/>
  <c r="L821" i="12"/>
  <c r="L825" i="12" s="1"/>
  <c r="AZ819" i="12"/>
  <c r="AY819" i="12"/>
  <c r="AX819" i="12"/>
  <c r="AW819" i="12"/>
  <c r="AV819" i="12"/>
  <c r="AZ814" i="12"/>
  <c r="AY814" i="12"/>
  <c r="AX814" i="12"/>
  <c r="AW814" i="12"/>
  <c r="AV814" i="12"/>
  <c r="AU814" i="12"/>
  <c r="AL814" i="12"/>
  <c r="AK814" i="12"/>
  <c r="AJ814" i="12"/>
  <c r="AD814" i="12"/>
  <c r="AC814" i="12"/>
  <c r="AM813" i="12"/>
  <c r="AB813" i="12"/>
  <c r="Y813" i="12"/>
  <c r="U813" i="12"/>
  <c r="T813" i="12"/>
  <c r="S813" i="12"/>
  <c r="R813" i="12"/>
  <c r="L813" i="12"/>
  <c r="AM812" i="12"/>
  <c r="AB812" i="12"/>
  <c r="Y812" i="12"/>
  <c r="U812" i="12"/>
  <c r="T812" i="12"/>
  <c r="S812" i="12"/>
  <c r="R812" i="12"/>
  <c r="L812" i="12"/>
  <c r="M812" i="12" s="1"/>
  <c r="AM811" i="12"/>
  <c r="AB811" i="12"/>
  <c r="Y811" i="12"/>
  <c r="U811" i="12"/>
  <c r="T811" i="12"/>
  <c r="S811" i="12"/>
  <c r="R811" i="12"/>
  <c r="L811" i="12"/>
  <c r="AM810" i="12"/>
  <c r="AB810" i="12"/>
  <c r="AB814" i="12" s="1"/>
  <c r="Y810" i="12"/>
  <c r="Y814" i="12" s="1"/>
  <c r="U810" i="12"/>
  <c r="U814" i="12" s="1"/>
  <c r="T810" i="12"/>
  <c r="S810" i="12"/>
  <c r="S814" i="12" s="1"/>
  <c r="R810" i="12"/>
  <c r="R814" i="12" s="1"/>
  <c r="L810" i="12"/>
  <c r="M810" i="12" s="1"/>
  <c r="AZ809" i="12"/>
  <c r="AY809" i="12"/>
  <c r="AX809" i="12"/>
  <c r="AW809" i="12"/>
  <c r="AV809" i="12"/>
  <c r="AU809" i="12"/>
  <c r="AL809" i="12"/>
  <c r="AK809" i="12"/>
  <c r="AJ809" i="12"/>
  <c r="AD809" i="12"/>
  <c r="AC809" i="12"/>
  <c r="AB808" i="12"/>
  <c r="Y808" i="12"/>
  <c r="U808" i="12"/>
  <c r="T808" i="12"/>
  <c r="S808" i="12"/>
  <c r="R808" i="12"/>
  <c r="L808" i="12"/>
  <c r="AB807" i="12"/>
  <c r="Y807" i="12"/>
  <c r="U807" i="12"/>
  <c r="T807" i="12"/>
  <c r="S807" i="12"/>
  <c r="R807" i="12"/>
  <c r="L807" i="12"/>
  <c r="M807" i="12" s="1"/>
  <c r="AB806" i="12"/>
  <c r="Y806" i="12"/>
  <c r="U806" i="12"/>
  <c r="T806" i="12"/>
  <c r="S806" i="12"/>
  <c r="R806" i="12"/>
  <c r="L806" i="12"/>
  <c r="M806" i="12" s="1"/>
  <c r="AB805" i="12"/>
  <c r="Y805" i="12"/>
  <c r="U805" i="12"/>
  <c r="T805" i="12"/>
  <c r="S805" i="12"/>
  <c r="R805" i="12"/>
  <c r="L805" i="12"/>
  <c r="AZ804" i="12"/>
  <c r="AY804" i="12"/>
  <c r="AX804" i="12"/>
  <c r="AW804" i="12"/>
  <c r="AV804" i="12"/>
  <c r="AU804" i="12"/>
  <c r="AL804" i="12"/>
  <c r="AK804" i="12"/>
  <c r="AJ804" i="12"/>
  <c r="AD804" i="12"/>
  <c r="AC804" i="12"/>
  <c r="AB803" i="12"/>
  <c r="Y803" i="12"/>
  <c r="U803" i="12"/>
  <c r="T803" i="12"/>
  <c r="S803" i="12"/>
  <c r="R803" i="12"/>
  <c r="L803" i="12"/>
  <c r="AB802" i="12"/>
  <c r="Y802" i="12"/>
  <c r="U802" i="12"/>
  <c r="T802" i="12"/>
  <c r="S802" i="12"/>
  <c r="R802" i="12"/>
  <c r="L802" i="12"/>
  <c r="M802" i="12" s="1"/>
  <c r="AB801" i="12"/>
  <c r="Y801" i="12"/>
  <c r="U801" i="12"/>
  <c r="T801" i="12"/>
  <c r="S801" i="12"/>
  <c r="R801" i="12"/>
  <c r="L801" i="12"/>
  <c r="M801" i="12" s="1"/>
  <c r="AB800" i="12"/>
  <c r="Y800" i="12"/>
  <c r="U800" i="12"/>
  <c r="T800" i="12"/>
  <c r="S800" i="12"/>
  <c r="R800" i="12"/>
  <c r="L800" i="12"/>
  <c r="AZ799" i="12"/>
  <c r="AY799" i="12"/>
  <c r="AX799" i="12"/>
  <c r="AW799" i="12"/>
  <c r="AV799" i="12"/>
  <c r="AZ794" i="12"/>
  <c r="AY794" i="12"/>
  <c r="AX794" i="12"/>
  <c r="AW794" i="12"/>
  <c r="AV794" i="12"/>
  <c r="AU794" i="12"/>
  <c r="AL794" i="12"/>
  <c r="AK794" i="12"/>
  <c r="AJ794" i="12"/>
  <c r="AD794" i="12"/>
  <c r="AC794" i="12"/>
  <c r="AM793" i="12"/>
  <c r="AB793" i="12"/>
  <c r="Y793" i="12"/>
  <c r="U793" i="12"/>
  <c r="T793" i="12"/>
  <c r="S793" i="12"/>
  <c r="R793" i="12"/>
  <c r="L793" i="12"/>
  <c r="AM792" i="12"/>
  <c r="AB792" i="12"/>
  <c r="Y792" i="12"/>
  <c r="U792" i="12"/>
  <c r="T792" i="12"/>
  <c r="S792" i="12"/>
  <c r="R792" i="12"/>
  <c r="L792" i="12"/>
  <c r="M792" i="12" s="1"/>
  <c r="AM791" i="12"/>
  <c r="AB791" i="12"/>
  <c r="Y791" i="12"/>
  <c r="U791" i="12"/>
  <c r="T791" i="12"/>
  <c r="S791" i="12"/>
  <c r="R791" i="12"/>
  <c r="L791" i="12"/>
  <c r="AM790" i="12"/>
  <c r="AB790" i="12"/>
  <c r="AB794" i="12" s="1"/>
  <c r="Y790" i="12"/>
  <c r="Y794" i="12" s="1"/>
  <c r="U790" i="12"/>
  <c r="U794" i="12" s="1"/>
  <c r="T790" i="12"/>
  <c r="S790" i="12"/>
  <c r="S794" i="12" s="1"/>
  <c r="R790" i="12"/>
  <c r="R794" i="12" s="1"/>
  <c r="L790" i="12"/>
  <c r="M790" i="12" s="1"/>
  <c r="AZ789" i="12"/>
  <c r="AY789" i="12"/>
  <c r="AX789" i="12"/>
  <c r="AW789" i="12"/>
  <c r="AV789" i="12"/>
  <c r="AL789" i="12"/>
  <c r="AK789" i="12"/>
  <c r="AJ789" i="12"/>
  <c r="AD789" i="12"/>
  <c r="AC789" i="12"/>
  <c r="AM788" i="12"/>
  <c r="AB788" i="12"/>
  <c r="Y788" i="12"/>
  <c r="U788" i="12"/>
  <c r="T788" i="12"/>
  <c r="S788" i="12"/>
  <c r="R788" i="12"/>
  <c r="L788" i="12"/>
  <c r="AM787" i="12"/>
  <c r="AB787" i="12"/>
  <c r="Y787" i="12"/>
  <c r="U787" i="12"/>
  <c r="T787" i="12"/>
  <c r="S787" i="12"/>
  <c r="R787" i="12"/>
  <c r="L787" i="12"/>
  <c r="M787" i="12" s="1"/>
  <c r="AM786" i="12"/>
  <c r="AB786" i="12"/>
  <c r="AB789" i="12" s="1"/>
  <c r="Y786" i="12"/>
  <c r="U786" i="12"/>
  <c r="T786" i="12"/>
  <c r="S786" i="12"/>
  <c r="S789" i="12" s="1"/>
  <c r="R786" i="12"/>
  <c r="L786" i="12"/>
  <c r="M786" i="12" s="1"/>
  <c r="AZ784" i="12"/>
  <c r="AY784" i="12"/>
  <c r="AX784" i="12"/>
  <c r="AW784" i="12"/>
  <c r="AV784" i="12"/>
  <c r="AZ779" i="12"/>
  <c r="AY779" i="12"/>
  <c r="AX779" i="12"/>
  <c r="AW779" i="12"/>
  <c r="AV779" i="12"/>
  <c r="AZ774" i="12"/>
  <c r="AY774" i="12"/>
  <c r="AX774" i="12"/>
  <c r="AW774" i="12"/>
  <c r="AV774" i="12"/>
  <c r="AZ769" i="12"/>
  <c r="AY769" i="12"/>
  <c r="AX769" i="12"/>
  <c r="AW769" i="12"/>
  <c r="AV769" i="12"/>
  <c r="AZ764" i="12"/>
  <c r="AY764" i="12"/>
  <c r="AX764" i="12"/>
  <c r="AW764" i="12"/>
  <c r="AV764" i="12"/>
  <c r="AU764" i="12"/>
  <c r="AL764" i="12"/>
  <c r="AL759" i="12" s="1"/>
  <c r="AL758" i="12" s="1"/>
  <c r="AK764" i="12"/>
  <c r="AK759" i="12" s="1"/>
  <c r="AK758" i="12" s="1"/>
  <c r="AJ764" i="12"/>
  <c r="AJ759" i="12" s="1"/>
  <c r="AJ758" i="12" s="1"/>
  <c r="AD764" i="12"/>
  <c r="AD759" i="12" s="1"/>
  <c r="AD758" i="12" s="1"/>
  <c r="AC764" i="12"/>
  <c r="AC759" i="12" s="1"/>
  <c r="AC758" i="12" s="1"/>
  <c r="AM763" i="12"/>
  <c r="AB763" i="12"/>
  <c r="Y763" i="12"/>
  <c r="U763" i="12"/>
  <c r="T763" i="12"/>
  <c r="S763" i="12"/>
  <c r="R763" i="12"/>
  <c r="L763" i="12"/>
  <c r="AM762" i="12"/>
  <c r="AB762" i="12"/>
  <c r="Y762" i="12"/>
  <c r="U762" i="12"/>
  <c r="T762" i="12"/>
  <c r="S762" i="12"/>
  <c r="R762" i="12"/>
  <c r="L762" i="12"/>
  <c r="M762" i="12" s="1"/>
  <c r="AM761" i="12"/>
  <c r="AB761" i="12"/>
  <c r="Y761" i="12"/>
  <c r="U761" i="12"/>
  <c r="T761" i="12"/>
  <c r="S761" i="12"/>
  <c r="R761" i="12"/>
  <c r="L761" i="12"/>
  <c r="M761" i="12" s="1"/>
  <c r="AM760" i="12"/>
  <c r="AB760" i="12"/>
  <c r="Y760" i="12"/>
  <c r="U760" i="12"/>
  <c r="T760" i="12"/>
  <c r="S760" i="12"/>
  <c r="R760" i="12"/>
  <c r="L760" i="12"/>
  <c r="M760" i="12" s="1"/>
  <c r="AZ757" i="12"/>
  <c r="AY757" i="12"/>
  <c r="AX757" i="12"/>
  <c r="AW757" i="12"/>
  <c r="AV757" i="12"/>
  <c r="AU757" i="12"/>
  <c r="AL757" i="12"/>
  <c r="AK757" i="12"/>
  <c r="AJ757" i="12"/>
  <c r="AD757" i="12"/>
  <c r="AC757" i="12"/>
  <c r="AM756" i="12"/>
  <c r="AB756" i="12"/>
  <c r="Y756" i="12"/>
  <c r="U756" i="12"/>
  <c r="T756" i="12"/>
  <c r="S756" i="12"/>
  <c r="R756" i="12"/>
  <c r="L756" i="12"/>
  <c r="AM755" i="12"/>
  <c r="AB755" i="12"/>
  <c r="Y755" i="12"/>
  <c r="U755" i="12"/>
  <c r="T755" i="12"/>
  <c r="S755" i="12"/>
  <c r="R755" i="12"/>
  <c r="L755" i="12"/>
  <c r="M755" i="12" s="1"/>
  <c r="AM754" i="12"/>
  <c r="AB754" i="12"/>
  <c r="Y754" i="12"/>
  <c r="U754" i="12"/>
  <c r="T754" i="12"/>
  <c r="S754" i="12"/>
  <c r="R754" i="12"/>
  <c r="L754" i="12"/>
  <c r="M754" i="12" s="1"/>
  <c r="AM753" i="12"/>
  <c r="AB753" i="12"/>
  <c r="AB757" i="12" s="1"/>
  <c r="Y753" i="12"/>
  <c r="Y757" i="12" s="1"/>
  <c r="U753" i="12"/>
  <c r="T753" i="12"/>
  <c r="S753" i="12"/>
  <c r="S757" i="12" s="1"/>
  <c r="R753" i="12"/>
  <c r="R757" i="12" s="1"/>
  <c r="L753" i="12"/>
  <c r="M753" i="12" s="1"/>
  <c r="AZ752" i="12"/>
  <c r="AY752" i="12"/>
  <c r="AX752" i="12"/>
  <c r="AW752" i="12"/>
  <c r="AV752" i="12"/>
  <c r="AU752" i="12"/>
  <c r="AL752" i="12"/>
  <c r="AK752" i="12"/>
  <c r="AJ752" i="12"/>
  <c r="AD752" i="12"/>
  <c r="AC752" i="12"/>
  <c r="AM751" i="12"/>
  <c r="AB751" i="12"/>
  <c r="Y751" i="12"/>
  <c r="U751" i="12"/>
  <c r="T751" i="12"/>
  <c r="S751" i="12"/>
  <c r="R751" i="12"/>
  <c r="L751" i="12"/>
  <c r="AM750" i="12"/>
  <c r="AB750" i="12"/>
  <c r="Y750" i="12"/>
  <c r="U750" i="12"/>
  <c r="T750" i="12"/>
  <c r="S750" i="12"/>
  <c r="R750" i="12"/>
  <c r="L750" i="12"/>
  <c r="M750" i="12" s="1"/>
  <c r="AM749" i="12"/>
  <c r="AB749" i="12"/>
  <c r="Y749" i="12"/>
  <c r="U749" i="12"/>
  <c r="T749" i="12"/>
  <c r="S749" i="12"/>
  <c r="R749" i="12"/>
  <c r="L749" i="12"/>
  <c r="AM748" i="12"/>
  <c r="AB748" i="12"/>
  <c r="AB752" i="12" s="1"/>
  <c r="Y748" i="12"/>
  <c r="U748" i="12"/>
  <c r="U752" i="12" s="1"/>
  <c r="T748" i="12"/>
  <c r="S748" i="12"/>
  <c r="S752" i="12" s="1"/>
  <c r="R748" i="12"/>
  <c r="L748" i="12"/>
  <c r="M748" i="12" s="1"/>
  <c r="AZ747" i="12"/>
  <c r="AY747" i="12"/>
  <c r="AX747" i="12"/>
  <c r="AW747" i="12"/>
  <c r="AV747" i="12"/>
  <c r="AL747" i="12"/>
  <c r="AK747" i="12"/>
  <c r="AJ747" i="12"/>
  <c r="AD747" i="12"/>
  <c r="AC747" i="12"/>
  <c r="AM746" i="12"/>
  <c r="AB746" i="12"/>
  <c r="Y746" i="12"/>
  <c r="U746" i="12"/>
  <c r="T746" i="12"/>
  <c r="S746" i="12"/>
  <c r="R746" i="12"/>
  <c r="L746" i="12"/>
  <c r="AM745" i="12"/>
  <c r="AB745" i="12"/>
  <c r="Y745" i="12"/>
  <c r="U745" i="12"/>
  <c r="T745" i="12"/>
  <c r="S745" i="12"/>
  <c r="R745" i="12"/>
  <c r="L745" i="12"/>
  <c r="M745" i="12" s="1"/>
  <c r="AM744" i="12"/>
  <c r="AB744" i="12"/>
  <c r="Y744" i="12"/>
  <c r="U744" i="12"/>
  <c r="T744" i="12"/>
  <c r="S744" i="12"/>
  <c r="R744" i="12"/>
  <c r="L744" i="12"/>
  <c r="M744" i="12" s="1"/>
  <c r="AM743" i="12"/>
  <c r="AB743" i="12"/>
  <c r="Y743" i="12"/>
  <c r="U743" i="12"/>
  <c r="U747" i="12" s="1"/>
  <c r="T743" i="12"/>
  <c r="T747" i="12" s="1"/>
  <c r="S743" i="12"/>
  <c r="R743" i="12"/>
  <c r="L743" i="12"/>
  <c r="AZ742" i="12"/>
  <c r="AY742" i="12"/>
  <c r="AX742" i="12"/>
  <c r="AW742" i="12"/>
  <c r="AV742" i="12"/>
  <c r="AL742" i="12"/>
  <c r="AK742" i="12"/>
  <c r="AJ742" i="12"/>
  <c r="AD742" i="12"/>
  <c r="AC742" i="12"/>
  <c r="AM741" i="12"/>
  <c r="AB741" i="12"/>
  <c r="Y741" i="12"/>
  <c r="U741" i="12"/>
  <c r="T741" i="12"/>
  <c r="S741" i="12"/>
  <c r="R741" i="12"/>
  <c r="L741" i="12"/>
  <c r="AM740" i="12"/>
  <c r="AB740" i="12"/>
  <c r="Y740" i="12"/>
  <c r="U740" i="12"/>
  <c r="T740" i="12"/>
  <c r="S740" i="12"/>
  <c r="R740" i="12"/>
  <c r="L740" i="12"/>
  <c r="M740" i="12" s="1"/>
  <c r="AM739" i="12"/>
  <c r="AB739" i="12"/>
  <c r="Y739" i="12"/>
  <c r="U739" i="12"/>
  <c r="T739" i="12"/>
  <c r="S739" i="12"/>
  <c r="R739" i="12"/>
  <c r="L739" i="12"/>
  <c r="AM738" i="12"/>
  <c r="AB738" i="12"/>
  <c r="AB742" i="12" s="1"/>
  <c r="Y738" i="12"/>
  <c r="U738" i="12"/>
  <c r="U742" i="12" s="1"/>
  <c r="T738" i="12"/>
  <c r="T742" i="12" s="1"/>
  <c r="S738" i="12"/>
  <c r="S742" i="12" s="1"/>
  <c r="R738" i="12"/>
  <c r="L738" i="12"/>
  <c r="AZ737" i="12"/>
  <c r="AY737" i="12"/>
  <c r="AX737" i="12"/>
  <c r="AW737" i="12"/>
  <c r="AV737" i="12"/>
  <c r="AL737" i="12"/>
  <c r="AK737" i="12"/>
  <c r="AJ737" i="12"/>
  <c r="AD737" i="12"/>
  <c r="AC737" i="12"/>
  <c r="AM736" i="12"/>
  <c r="AB736" i="12"/>
  <c r="Y736" i="12"/>
  <c r="U736" i="12"/>
  <c r="T736" i="12"/>
  <c r="S736" i="12"/>
  <c r="R736" i="12"/>
  <c r="L736" i="12"/>
  <c r="AM735" i="12"/>
  <c r="AB735" i="12"/>
  <c r="Y735" i="12"/>
  <c r="U735" i="12"/>
  <c r="T735" i="12"/>
  <c r="S735" i="12"/>
  <c r="R735" i="12"/>
  <c r="L735" i="12"/>
  <c r="M735" i="12" s="1"/>
  <c r="AM734" i="12"/>
  <c r="AB734" i="12"/>
  <c r="Y734" i="12"/>
  <c r="U734" i="12"/>
  <c r="T734" i="12"/>
  <c r="S734" i="12"/>
  <c r="R734" i="12"/>
  <c r="L734" i="12"/>
  <c r="AM733" i="12"/>
  <c r="AB733" i="12"/>
  <c r="AB737" i="12" s="1"/>
  <c r="Y733" i="12"/>
  <c r="U733" i="12"/>
  <c r="U737" i="12" s="1"/>
  <c r="T733" i="12"/>
  <c r="S733" i="12"/>
  <c r="S737" i="12" s="1"/>
  <c r="R733" i="12"/>
  <c r="L733" i="12"/>
  <c r="AZ732" i="12"/>
  <c r="AY732" i="12"/>
  <c r="AX732" i="12"/>
  <c r="AW732" i="12"/>
  <c r="AV732" i="12"/>
  <c r="AL732" i="12"/>
  <c r="AK732" i="12"/>
  <c r="AJ732" i="12"/>
  <c r="AD732" i="12"/>
  <c r="AC732" i="12"/>
  <c r="AM731" i="12"/>
  <c r="AB731" i="12"/>
  <c r="Y731" i="12"/>
  <c r="U731" i="12"/>
  <c r="T731" i="12"/>
  <c r="S731" i="12"/>
  <c r="R731" i="12"/>
  <c r="L731" i="12"/>
  <c r="AM730" i="12"/>
  <c r="AB730" i="12"/>
  <c r="Y730" i="12"/>
  <c r="U730" i="12"/>
  <c r="T730" i="12"/>
  <c r="S730" i="12"/>
  <c r="R730" i="12"/>
  <c r="L730" i="12"/>
  <c r="M730" i="12" s="1"/>
  <c r="AM729" i="12"/>
  <c r="AB729" i="12"/>
  <c r="Y729" i="12"/>
  <c r="U729" i="12"/>
  <c r="T729" i="12"/>
  <c r="S729" i="12"/>
  <c r="R729" i="12"/>
  <c r="L729" i="12"/>
  <c r="AM728" i="12"/>
  <c r="AB728" i="12"/>
  <c r="AB732" i="12" s="1"/>
  <c r="Y728" i="12"/>
  <c r="U728" i="12"/>
  <c r="U732" i="12" s="1"/>
  <c r="T728" i="12"/>
  <c r="S728" i="12"/>
  <c r="S732" i="12" s="1"/>
  <c r="R728" i="12"/>
  <c r="L728" i="12"/>
  <c r="M728" i="12" s="1"/>
  <c r="AZ727" i="12"/>
  <c r="AY727" i="12"/>
  <c r="AX727" i="12"/>
  <c r="AW727" i="12"/>
  <c r="AV727" i="12"/>
  <c r="AU727" i="12"/>
  <c r="AL727" i="12"/>
  <c r="AK727" i="12"/>
  <c r="AJ727" i="12"/>
  <c r="AD727" i="12"/>
  <c r="AC727" i="12"/>
  <c r="AM726" i="12"/>
  <c r="AB726" i="12"/>
  <c r="Y726" i="12"/>
  <c r="U726" i="12"/>
  <c r="T726" i="12"/>
  <c r="S726" i="12"/>
  <c r="R726" i="12"/>
  <c r="L726" i="12"/>
  <c r="AM725" i="12"/>
  <c r="AB725" i="12"/>
  <c r="Y725" i="12"/>
  <c r="U725" i="12"/>
  <c r="T725" i="12"/>
  <c r="S725" i="12"/>
  <c r="R725" i="12"/>
  <c r="L725" i="12"/>
  <c r="M725" i="12" s="1"/>
  <c r="AM724" i="12"/>
  <c r="AB724" i="12"/>
  <c r="Y724" i="12"/>
  <c r="U724" i="12"/>
  <c r="T724" i="12"/>
  <c r="S724" i="12"/>
  <c r="R724" i="12"/>
  <c r="L724" i="12"/>
  <c r="AM723" i="12"/>
  <c r="AB723" i="12"/>
  <c r="AB727" i="12" s="1"/>
  <c r="Y723" i="12"/>
  <c r="U723" i="12"/>
  <c r="U727" i="12" s="1"/>
  <c r="T723" i="12"/>
  <c r="S723" i="12"/>
  <c r="S727" i="12" s="1"/>
  <c r="R723" i="12"/>
  <c r="L723" i="12"/>
  <c r="M723" i="12" s="1"/>
  <c r="AZ722" i="12"/>
  <c r="AY722" i="12"/>
  <c r="AX722" i="12"/>
  <c r="AW722" i="12"/>
  <c r="AV722" i="12"/>
  <c r="AU722" i="12"/>
  <c r="AL722" i="12"/>
  <c r="AK722" i="12"/>
  <c r="AJ722" i="12"/>
  <c r="AD722" i="12"/>
  <c r="AC722" i="12"/>
  <c r="AM721" i="12"/>
  <c r="AB721" i="12"/>
  <c r="Y721" i="12"/>
  <c r="U721" i="12"/>
  <c r="T721" i="12"/>
  <c r="S721" i="12"/>
  <c r="R721" i="12"/>
  <c r="L721" i="12"/>
  <c r="AM720" i="12"/>
  <c r="AB720" i="12"/>
  <c r="Y720" i="12"/>
  <c r="U720" i="12"/>
  <c r="T720" i="12"/>
  <c r="S720" i="12"/>
  <c r="R720" i="12"/>
  <c r="L720" i="12"/>
  <c r="AM719" i="12"/>
  <c r="AB719" i="12"/>
  <c r="Y719" i="12"/>
  <c r="U719" i="12"/>
  <c r="T719" i="12"/>
  <c r="S719" i="12"/>
  <c r="R719" i="12"/>
  <c r="L719" i="12"/>
  <c r="M719" i="12" s="1"/>
  <c r="AM718" i="12"/>
  <c r="AB718" i="12"/>
  <c r="Y718" i="12"/>
  <c r="U718" i="12"/>
  <c r="T718" i="12"/>
  <c r="S718" i="12"/>
  <c r="R718" i="12"/>
  <c r="L718" i="12"/>
  <c r="M718" i="12" s="1"/>
  <c r="AZ717" i="12"/>
  <c r="AY717" i="12"/>
  <c r="AX717" i="12"/>
  <c r="AW717" i="12"/>
  <c r="AV717" i="12"/>
  <c r="AU717" i="12"/>
  <c r="AL717" i="12"/>
  <c r="AK717" i="12"/>
  <c r="AJ717" i="12"/>
  <c r="AD717" i="12"/>
  <c r="AC717" i="12"/>
  <c r="AM716" i="12"/>
  <c r="AB716" i="12"/>
  <c r="Y716" i="12"/>
  <c r="U716" i="12"/>
  <c r="T716" i="12"/>
  <c r="S716" i="12"/>
  <c r="R716" i="12"/>
  <c r="L716" i="12"/>
  <c r="M716" i="12" s="1"/>
  <c r="AM715" i="12"/>
  <c r="AB715" i="12"/>
  <c r="Y715" i="12"/>
  <c r="U715" i="12"/>
  <c r="T715" i="12"/>
  <c r="S715" i="12"/>
  <c r="R715" i="12"/>
  <c r="L715" i="12"/>
  <c r="M715" i="12" s="1"/>
  <c r="AM714" i="12"/>
  <c r="AB714" i="12"/>
  <c r="Y714" i="12"/>
  <c r="U714" i="12"/>
  <c r="T714" i="12"/>
  <c r="S714" i="12"/>
  <c r="R714" i="12"/>
  <c r="L714" i="12"/>
  <c r="M714" i="12" s="1"/>
  <c r="AM713" i="12"/>
  <c r="AB713" i="12"/>
  <c r="Y713" i="12"/>
  <c r="U713" i="12"/>
  <c r="T713" i="12"/>
  <c r="S713" i="12"/>
  <c r="R713" i="12"/>
  <c r="L713" i="12"/>
  <c r="M713" i="12" s="1"/>
  <c r="AZ712" i="12"/>
  <c r="AY712" i="12"/>
  <c r="AX712" i="12"/>
  <c r="AW712" i="12"/>
  <c r="AV712" i="12"/>
  <c r="AU712" i="12"/>
  <c r="AL712" i="12"/>
  <c r="AK712" i="12"/>
  <c r="AJ712" i="12"/>
  <c r="AD712" i="12"/>
  <c r="AC712" i="12"/>
  <c r="AM711" i="12"/>
  <c r="AB711" i="12"/>
  <c r="Y711" i="12"/>
  <c r="U711" i="12"/>
  <c r="T711" i="12"/>
  <c r="S711" i="12"/>
  <c r="R711" i="12"/>
  <c r="L711" i="12"/>
  <c r="M711" i="12" s="1"/>
  <c r="AM710" i="12"/>
  <c r="AB710" i="12"/>
  <c r="Y710" i="12"/>
  <c r="U710" i="12"/>
  <c r="T710" i="12"/>
  <c r="S710" i="12"/>
  <c r="R710" i="12"/>
  <c r="L710" i="12"/>
  <c r="AM709" i="12"/>
  <c r="AB709" i="12"/>
  <c r="Y709" i="12"/>
  <c r="U709" i="12"/>
  <c r="T709" i="12"/>
  <c r="S709" i="12"/>
  <c r="R709" i="12"/>
  <c r="L709" i="12"/>
  <c r="AM708" i="12"/>
  <c r="AB708" i="12"/>
  <c r="Y708" i="12"/>
  <c r="U708" i="12"/>
  <c r="U712" i="12" s="1"/>
  <c r="T708" i="12"/>
  <c r="S708" i="12"/>
  <c r="S712" i="12" s="1"/>
  <c r="R708" i="12"/>
  <c r="L708" i="12"/>
  <c r="M708" i="12" s="1"/>
  <c r="AZ707" i="12"/>
  <c r="AY707" i="12"/>
  <c r="AX707" i="12"/>
  <c r="AW707" i="12"/>
  <c r="AV707" i="12"/>
  <c r="AU707" i="12"/>
  <c r="AL707" i="12"/>
  <c r="AK707" i="12"/>
  <c r="AJ707" i="12"/>
  <c r="AD707" i="12"/>
  <c r="AC707" i="12"/>
  <c r="AM706" i="12"/>
  <c r="AB706" i="12"/>
  <c r="Y706" i="12"/>
  <c r="U706" i="12"/>
  <c r="T706" i="12"/>
  <c r="S706" i="12"/>
  <c r="R706" i="12"/>
  <c r="L706" i="12"/>
  <c r="M706" i="12" s="1"/>
  <c r="AM705" i="12"/>
  <c r="AB705" i="12"/>
  <c r="Y705" i="12"/>
  <c r="U705" i="12"/>
  <c r="T705" i="12"/>
  <c r="S705" i="12"/>
  <c r="R705" i="12"/>
  <c r="L705" i="12"/>
  <c r="M705" i="12" s="1"/>
  <c r="AM704" i="12"/>
  <c r="AB704" i="12"/>
  <c r="Y704" i="12"/>
  <c r="U704" i="12"/>
  <c r="T704" i="12"/>
  <c r="S704" i="12"/>
  <c r="R704" i="12"/>
  <c r="L704" i="12"/>
  <c r="AM703" i="12"/>
  <c r="AB703" i="12"/>
  <c r="Y703" i="12"/>
  <c r="Y707" i="12" s="1"/>
  <c r="U703" i="12"/>
  <c r="T703" i="12"/>
  <c r="S703" i="12"/>
  <c r="R703" i="12"/>
  <c r="R707" i="12" s="1"/>
  <c r="L703" i="12"/>
  <c r="AZ702" i="12"/>
  <c r="AY702" i="12"/>
  <c r="AX702" i="12"/>
  <c r="AW702" i="12"/>
  <c r="AV702" i="12"/>
  <c r="AL702" i="12"/>
  <c r="AK702" i="12"/>
  <c r="AJ702" i="12"/>
  <c r="AD702" i="12"/>
  <c r="AC702" i="12"/>
  <c r="AM701" i="12"/>
  <c r="AB701" i="12"/>
  <c r="Y701" i="12"/>
  <c r="U701" i="12"/>
  <c r="T701" i="12"/>
  <c r="S701" i="12"/>
  <c r="R701" i="12"/>
  <c r="L701" i="12"/>
  <c r="M701" i="12" s="1"/>
  <c r="AM700" i="12"/>
  <c r="AB700" i="12"/>
  <c r="Y700" i="12"/>
  <c r="U700" i="12"/>
  <c r="T700" i="12"/>
  <c r="S700" i="12"/>
  <c r="R700" i="12"/>
  <c r="L700" i="12"/>
  <c r="AM699" i="12"/>
  <c r="AB699" i="12"/>
  <c r="Y699" i="12"/>
  <c r="U699" i="12"/>
  <c r="T699" i="12"/>
  <c r="S699" i="12"/>
  <c r="R699" i="12"/>
  <c r="L699" i="12"/>
  <c r="AM698" i="12"/>
  <c r="AB698" i="12"/>
  <c r="Y698" i="12"/>
  <c r="U698" i="12"/>
  <c r="U702" i="12" s="1"/>
  <c r="T698" i="12"/>
  <c r="S698" i="12"/>
  <c r="S702" i="12" s="1"/>
  <c r="R698" i="12"/>
  <c r="L698" i="12"/>
  <c r="AZ697" i="12"/>
  <c r="AY697" i="12"/>
  <c r="AX697" i="12"/>
  <c r="AW697" i="12"/>
  <c r="AV697" i="12"/>
  <c r="AU697" i="12"/>
  <c r="AL697" i="12"/>
  <c r="AK697" i="12"/>
  <c r="AJ697" i="12"/>
  <c r="AD697" i="12"/>
  <c r="AC697" i="12"/>
  <c r="AM696" i="12"/>
  <c r="AB696" i="12"/>
  <c r="Y696" i="12"/>
  <c r="U696" i="12"/>
  <c r="T696" i="12"/>
  <c r="S696" i="12"/>
  <c r="R696" i="12"/>
  <c r="L696" i="12"/>
  <c r="M696" i="12" s="1"/>
  <c r="AM695" i="12"/>
  <c r="AB695" i="12"/>
  <c r="Y695" i="12"/>
  <c r="U695" i="12"/>
  <c r="T695" i="12"/>
  <c r="S695" i="12"/>
  <c r="R695" i="12"/>
  <c r="L695" i="12"/>
  <c r="AM694" i="12"/>
  <c r="AB694" i="12"/>
  <c r="Y694" i="12"/>
  <c r="U694" i="12"/>
  <c r="T694" i="12"/>
  <c r="S694" i="12"/>
  <c r="R694" i="12"/>
  <c r="L694" i="12"/>
  <c r="AM693" i="12"/>
  <c r="AB693" i="12"/>
  <c r="Y693" i="12"/>
  <c r="U693" i="12"/>
  <c r="U697" i="12" s="1"/>
  <c r="T693" i="12"/>
  <c r="S693" i="12"/>
  <c r="S697" i="12" s="1"/>
  <c r="R693" i="12"/>
  <c r="L693" i="12"/>
  <c r="M693" i="12" s="1"/>
  <c r="AZ692" i="12"/>
  <c r="AY692" i="12"/>
  <c r="AX692" i="12"/>
  <c r="AW692" i="12"/>
  <c r="AV692" i="12"/>
  <c r="AU692" i="12"/>
  <c r="AL692" i="12"/>
  <c r="AK692" i="12"/>
  <c r="AJ692" i="12"/>
  <c r="AD692" i="12"/>
  <c r="AC692" i="12"/>
  <c r="AM691" i="12"/>
  <c r="AB691" i="12"/>
  <c r="Y691" i="12"/>
  <c r="U691" i="12"/>
  <c r="T691" i="12"/>
  <c r="S691" i="12"/>
  <c r="R691" i="12"/>
  <c r="L691" i="12"/>
  <c r="M691" i="12" s="1"/>
  <c r="AM690" i="12"/>
  <c r="AB690" i="12"/>
  <c r="Y690" i="12"/>
  <c r="U690" i="12"/>
  <c r="T690" i="12"/>
  <c r="S690" i="12"/>
  <c r="R690" i="12"/>
  <c r="L690" i="12"/>
  <c r="M690" i="12" s="1"/>
  <c r="AM689" i="12"/>
  <c r="AB689" i="12"/>
  <c r="Y689" i="12"/>
  <c r="U689" i="12"/>
  <c r="T689" i="12"/>
  <c r="S689" i="12"/>
  <c r="R689" i="12"/>
  <c r="L689" i="12"/>
  <c r="AM688" i="12"/>
  <c r="AB688" i="12"/>
  <c r="Y688" i="12"/>
  <c r="Y692" i="12" s="1"/>
  <c r="U688" i="12"/>
  <c r="T688" i="12"/>
  <c r="T692" i="12" s="1"/>
  <c r="S688" i="12"/>
  <c r="R688" i="12"/>
  <c r="R692" i="12" s="1"/>
  <c r="L688" i="12"/>
  <c r="AZ687" i="12"/>
  <c r="AY687" i="12"/>
  <c r="AX687" i="12"/>
  <c r="AW687" i="12"/>
  <c r="AV687" i="12"/>
  <c r="AU687" i="12"/>
  <c r="AL687" i="12"/>
  <c r="AK687" i="12"/>
  <c r="AJ687" i="12"/>
  <c r="AD687" i="12"/>
  <c r="AC687" i="12"/>
  <c r="AM686" i="12"/>
  <c r="AB686" i="12"/>
  <c r="Y686" i="12"/>
  <c r="U686" i="12"/>
  <c r="T686" i="12"/>
  <c r="S686" i="12"/>
  <c r="R686" i="12"/>
  <c r="L686" i="12"/>
  <c r="M686" i="12" s="1"/>
  <c r="AM685" i="12"/>
  <c r="AB685" i="12"/>
  <c r="Y685" i="12"/>
  <c r="U685" i="12"/>
  <c r="T685" i="12"/>
  <c r="S685" i="12"/>
  <c r="R685" i="12"/>
  <c r="L685" i="12"/>
  <c r="AM684" i="12"/>
  <c r="AB684" i="12"/>
  <c r="Y684" i="12"/>
  <c r="U684" i="12"/>
  <c r="T684" i="12"/>
  <c r="S684" i="12"/>
  <c r="R684" i="12"/>
  <c r="L684" i="12"/>
  <c r="AM683" i="12"/>
  <c r="AB683" i="12"/>
  <c r="Y683" i="12"/>
  <c r="U683" i="12"/>
  <c r="U687" i="12" s="1"/>
  <c r="T683" i="12"/>
  <c r="S683" i="12"/>
  <c r="S687" i="12" s="1"/>
  <c r="R683" i="12"/>
  <c r="L683" i="12"/>
  <c r="M683" i="12" s="1"/>
  <c r="AZ682" i="12"/>
  <c r="AY682" i="12"/>
  <c r="AX682" i="12"/>
  <c r="AW682" i="12"/>
  <c r="AV682" i="12"/>
  <c r="AU682" i="12"/>
  <c r="AL682" i="12"/>
  <c r="AK682" i="12"/>
  <c r="AJ682" i="12"/>
  <c r="AD682" i="12"/>
  <c r="AC682" i="12"/>
  <c r="AM681" i="12"/>
  <c r="AB681" i="12"/>
  <c r="Y681" i="12"/>
  <c r="U681" i="12"/>
  <c r="T681" i="12"/>
  <c r="S681" i="12"/>
  <c r="R681" i="12"/>
  <c r="L681" i="12"/>
  <c r="M681" i="12" s="1"/>
  <c r="AM680" i="12"/>
  <c r="AB680" i="12"/>
  <c r="Y680" i="12"/>
  <c r="U680" i="12"/>
  <c r="T680" i="12"/>
  <c r="S680" i="12"/>
  <c r="R680" i="12"/>
  <c r="L680" i="12"/>
  <c r="M680" i="12" s="1"/>
  <c r="AM679" i="12"/>
  <c r="AB679" i="12"/>
  <c r="Y679" i="12"/>
  <c r="U679" i="12"/>
  <c r="T679" i="12"/>
  <c r="S679" i="12"/>
  <c r="R679" i="12"/>
  <c r="L679" i="12"/>
  <c r="AM678" i="12"/>
  <c r="AB678" i="12"/>
  <c r="Y678" i="12"/>
  <c r="Y682" i="12" s="1"/>
  <c r="U678" i="12"/>
  <c r="T678" i="12"/>
  <c r="T682" i="12" s="1"/>
  <c r="S678" i="12"/>
  <c r="R678" i="12"/>
  <c r="R682" i="12" s="1"/>
  <c r="L678" i="12"/>
  <c r="AZ677" i="12"/>
  <c r="AY677" i="12"/>
  <c r="AX677" i="12"/>
  <c r="AW677" i="12"/>
  <c r="AV677" i="12"/>
  <c r="AU677" i="12"/>
  <c r="AL677" i="12"/>
  <c r="AK677" i="12"/>
  <c r="AJ677" i="12"/>
  <c r="AD677" i="12"/>
  <c r="AC677" i="12"/>
  <c r="AM676" i="12"/>
  <c r="AB676" i="12"/>
  <c r="Y676" i="12"/>
  <c r="U676" i="12"/>
  <c r="T676" i="12"/>
  <c r="S676" i="12"/>
  <c r="R676" i="12"/>
  <c r="L676" i="12"/>
  <c r="M676" i="12" s="1"/>
  <c r="AM675" i="12"/>
  <c r="AB675" i="12"/>
  <c r="Y675" i="12"/>
  <c r="U675" i="12"/>
  <c r="T675" i="12"/>
  <c r="S675" i="12"/>
  <c r="R675" i="12"/>
  <c r="L675" i="12"/>
  <c r="AM674" i="12"/>
  <c r="AB674" i="12"/>
  <c r="Y674" i="12"/>
  <c r="U674" i="12"/>
  <c r="T674" i="12"/>
  <c r="S674" i="12"/>
  <c r="R674" i="12"/>
  <c r="L674" i="12"/>
  <c r="AM673" i="12"/>
  <c r="AB673" i="12"/>
  <c r="Y673" i="12"/>
  <c r="U673" i="12"/>
  <c r="U677" i="12" s="1"/>
  <c r="T673" i="12"/>
  <c r="S673" i="12"/>
  <c r="S677" i="12" s="1"/>
  <c r="R673" i="12"/>
  <c r="L673" i="12"/>
  <c r="M673" i="12" s="1"/>
  <c r="AZ671" i="12"/>
  <c r="AY671" i="12"/>
  <c r="AX671" i="12"/>
  <c r="AW671" i="12"/>
  <c r="AZ666" i="12"/>
  <c r="AY666" i="12"/>
  <c r="AX666" i="12"/>
  <c r="AW666" i="12"/>
  <c r="AU666" i="12"/>
  <c r="AL666" i="12"/>
  <c r="AK666" i="12"/>
  <c r="AJ666" i="12"/>
  <c r="AD666" i="12"/>
  <c r="AC666" i="12"/>
  <c r="AM665" i="12"/>
  <c r="AB665" i="12"/>
  <c r="Y665" i="12"/>
  <c r="U665" i="12"/>
  <c r="T665" i="12"/>
  <c r="S665" i="12"/>
  <c r="R665" i="12"/>
  <c r="L665" i="12"/>
  <c r="M665" i="12" s="1"/>
  <c r="AM664" i="12"/>
  <c r="AB664" i="12"/>
  <c r="Y664" i="12"/>
  <c r="U664" i="12"/>
  <c r="T664" i="12"/>
  <c r="S664" i="12"/>
  <c r="R664" i="12"/>
  <c r="L664" i="12"/>
  <c r="AM663" i="12"/>
  <c r="AB663" i="12"/>
  <c r="Y663" i="12"/>
  <c r="U663" i="12"/>
  <c r="T663" i="12"/>
  <c r="S663" i="12"/>
  <c r="R663" i="12"/>
  <c r="L663" i="12"/>
  <c r="M663" i="12" s="1"/>
  <c r="AM662" i="12"/>
  <c r="AB662" i="12"/>
  <c r="AB666" i="12" s="1"/>
  <c r="Y662" i="12"/>
  <c r="U662" i="12"/>
  <c r="U666" i="12" s="1"/>
  <c r="T662" i="12"/>
  <c r="S662" i="12"/>
  <c r="S666" i="12" s="1"/>
  <c r="R662" i="12"/>
  <c r="L662" i="12"/>
  <c r="M662" i="12" s="1"/>
  <c r="AZ661" i="12"/>
  <c r="AY661" i="12"/>
  <c r="AX661" i="12"/>
  <c r="AW661" i="12"/>
  <c r="AU661" i="12"/>
  <c r="AL661" i="12"/>
  <c r="AK661" i="12"/>
  <c r="AJ661" i="12"/>
  <c r="AD661" i="12"/>
  <c r="AC661" i="12"/>
  <c r="AM660" i="12"/>
  <c r="AB660" i="12"/>
  <c r="Y660" i="12"/>
  <c r="U660" i="12"/>
  <c r="T660" i="12"/>
  <c r="S660" i="12"/>
  <c r="R660" i="12"/>
  <c r="L660" i="12"/>
  <c r="M660" i="12" s="1"/>
  <c r="AM659" i="12"/>
  <c r="AB659" i="12"/>
  <c r="Y659" i="12"/>
  <c r="U659" i="12"/>
  <c r="T659" i="12"/>
  <c r="S659" i="12"/>
  <c r="R659" i="12"/>
  <c r="L659" i="12"/>
  <c r="M659" i="12" s="1"/>
  <c r="AM658" i="12"/>
  <c r="AB658" i="12"/>
  <c r="Y658" i="12"/>
  <c r="U658" i="12"/>
  <c r="T658" i="12"/>
  <c r="S658" i="12"/>
  <c r="R658" i="12"/>
  <c r="L658" i="12"/>
  <c r="AM657" i="12"/>
  <c r="AB657" i="12"/>
  <c r="Y657" i="12"/>
  <c r="T657" i="12"/>
  <c r="S657" i="12"/>
  <c r="R657" i="12"/>
  <c r="L657" i="12"/>
  <c r="M657" i="12" s="1"/>
  <c r="AZ656" i="12"/>
  <c r="AY656" i="12"/>
  <c r="AX656" i="12"/>
  <c r="AW656" i="12"/>
  <c r="AU656" i="12"/>
  <c r="AL656" i="12"/>
  <c r="AK656" i="12"/>
  <c r="AJ656" i="12"/>
  <c r="AD656" i="12"/>
  <c r="AC656" i="12"/>
  <c r="AM655" i="12"/>
  <c r="AB655" i="12"/>
  <c r="Y655" i="12"/>
  <c r="U655" i="12"/>
  <c r="T655" i="12"/>
  <c r="S655" i="12"/>
  <c r="R655" i="12"/>
  <c r="L655" i="12"/>
  <c r="M655" i="12" s="1"/>
  <c r="AM654" i="12"/>
  <c r="AB654" i="12"/>
  <c r="Y654" i="12"/>
  <c r="U654" i="12"/>
  <c r="T654" i="12"/>
  <c r="S654" i="12"/>
  <c r="R654" i="12"/>
  <c r="L654" i="12"/>
  <c r="AM653" i="12"/>
  <c r="AB653" i="12"/>
  <c r="Y653" i="12"/>
  <c r="U653" i="12"/>
  <c r="T653" i="12"/>
  <c r="S653" i="12"/>
  <c r="R653" i="12"/>
  <c r="L653" i="12"/>
  <c r="AM652" i="12"/>
  <c r="AB652" i="12"/>
  <c r="Y652" i="12"/>
  <c r="U652" i="12"/>
  <c r="U656" i="12" s="1"/>
  <c r="T652" i="12"/>
  <c r="S652" i="12"/>
  <c r="S656" i="12" s="1"/>
  <c r="R652" i="12"/>
  <c r="L652" i="12"/>
  <c r="M652" i="12" s="1"/>
  <c r="AZ651" i="12"/>
  <c r="AY651" i="12"/>
  <c r="AX651" i="12"/>
  <c r="AW651" i="12"/>
  <c r="AU651" i="12"/>
  <c r="AL651" i="12"/>
  <c r="AK651" i="12"/>
  <c r="AJ651" i="12"/>
  <c r="AD651" i="12"/>
  <c r="AC651" i="12"/>
  <c r="AM650" i="12"/>
  <c r="AB650" i="12"/>
  <c r="Y650" i="12"/>
  <c r="U650" i="12"/>
  <c r="T650" i="12"/>
  <c r="S650" i="12"/>
  <c r="R650" i="12"/>
  <c r="L650" i="12"/>
  <c r="M650" i="12" s="1"/>
  <c r="AM649" i="12"/>
  <c r="AB649" i="12"/>
  <c r="Y649" i="12"/>
  <c r="U649" i="12"/>
  <c r="T649" i="12"/>
  <c r="S649" i="12"/>
  <c r="R649" i="12"/>
  <c r="L649" i="12"/>
  <c r="M649" i="12" s="1"/>
  <c r="AM648" i="12"/>
  <c r="AB648" i="12"/>
  <c r="Y648" i="12"/>
  <c r="U648" i="12"/>
  <c r="T648" i="12"/>
  <c r="S648" i="12"/>
  <c r="R648" i="12"/>
  <c r="L648" i="12"/>
  <c r="AM647" i="12"/>
  <c r="AB647" i="12"/>
  <c r="Y647" i="12"/>
  <c r="Y651" i="12" s="1"/>
  <c r="U647" i="12"/>
  <c r="T647" i="12"/>
  <c r="S647" i="12"/>
  <c r="R647" i="12"/>
  <c r="R651" i="12" s="1"/>
  <c r="L647" i="12"/>
  <c r="AZ646" i="12"/>
  <c r="AY646" i="12"/>
  <c r="AX646" i="12"/>
  <c r="AW646" i="12"/>
  <c r="AU646" i="12"/>
  <c r="AL646" i="12"/>
  <c r="AK646" i="12"/>
  <c r="AJ646" i="12"/>
  <c r="AD646" i="12"/>
  <c r="AC646" i="12"/>
  <c r="AM645" i="12"/>
  <c r="AB645" i="12"/>
  <c r="Y645" i="12"/>
  <c r="U645" i="12"/>
  <c r="T645" i="12"/>
  <c r="S645" i="12"/>
  <c r="R645" i="12"/>
  <c r="L645" i="12"/>
  <c r="M645" i="12" s="1"/>
  <c r="AM644" i="12"/>
  <c r="AB644" i="12"/>
  <c r="Y644" i="12"/>
  <c r="U644" i="12"/>
  <c r="T644" i="12"/>
  <c r="S644" i="12"/>
  <c r="R644" i="12"/>
  <c r="L644" i="12"/>
  <c r="AM643" i="12"/>
  <c r="AB643" i="12"/>
  <c r="Y643" i="12"/>
  <c r="U643" i="12"/>
  <c r="T643" i="12"/>
  <c r="S643" i="12"/>
  <c r="R643" i="12"/>
  <c r="L643" i="12"/>
  <c r="AM642" i="12"/>
  <c r="AB642" i="12"/>
  <c r="Y642" i="12"/>
  <c r="U642" i="12"/>
  <c r="U646" i="12" s="1"/>
  <c r="T642" i="12"/>
  <c r="S642" i="12"/>
  <c r="S646" i="12" s="1"/>
  <c r="R642" i="12"/>
  <c r="L642" i="12"/>
  <c r="M642" i="12" s="1"/>
  <c r="AZ641" i="12"/>
  <c r="AY641" i="12"/>
  <c r="AX641" i="12"/>
  <c r="AW641" i="12"/>
  <c r="AU641" i="12"/>
  <c r="AL641" i="12"/>
  <c r="AK641" i="12"/>
  <c r="AJ641" i="12"/>
  <c r="AD641" i="12"/>
  <c r="AC641" i="12"/>
  <c r="AM640" i="12"/>
  <c r="AB640" i="12"/>
  <c r="Y640" i="12"/>
  <c r="U640" i="12"/>
  <c r="T640" i="12"/>
  <c r="S640" i="12"/>
  <c r="R640" i="12"/>
  <c r="L640" i="12"/>
  <c r="M640" i="12" s="1"/>
  <c r="AM639" i="12"/>
  <c r="AB639" i="12"/>
  <c r="Y639" i="12"/>
  <c r="U639" i="12"/>
  <c r="T639" i="12"/>
  <c r="S639" i="12"/>
  <c r="R639" i="12"/>
  <c r="L639" i="12"/>
  <c r="M639" i="12" s="1"/>
  <c r="AM638" i="12"/>
  <c r="AB638" i="12"/>
  <c r="Y638" i="12"/>
  <c r="U638" i="12"/>
  <c r="T638" i="12"/>
  <c r="S638" i="12"/>
  <c r="R638" i="12"/>
  <c r="L638" i="12"/>
  <c r="AS637" i="12"/>
  <c r="AB637" i="12"/>
  <c r="Y637" i="12"/>
  <c r="U637" i="12"/>
  <c r="T637" i="12"/>
  <c r="S637" i="12"/>
  <c r="R637" i="12"/>
  <c r="R641" i="12" s="1"/>
  <c r="L637" i="12"/>
  <c r="AZ636" i="12"/>
  <c r="AY636" i="12"/>
  <c r="AX636" i="12"/>
  <c r="AW636" i="12"/>
  <c r="AL636" i="12"/>
  <c r="AK636" i="12"/>
  <c r="AJ636" i="12"/>
  <c r="AD636" i="12"/>
  <c r="AC636" i="12"/>
  <c r="AM635" i="12"/>
  <c r="AB635" i="12"/>
  <c r="Y635" i="12"/>
  <c r="U635" i="12"/>
  <c r="T635" i="12"/>
  <c r="S635" i="12"/>
  <c r="R635" i="12"/>
  <c r="L635" i="12"/>
  <c r="M635" i="12" s="1"/>
  <c r="AM634" i="12"/>
  <c r="AB634" i="12"/>
  <c r="Y634" i="12"/>
  <c r="U634" i="12"/>
  <c r="T634" i="12"/>
  <c r="S634" i="12"/>
  <c r="R634" i="12"/>
  <c r="L634" i="12"/>
  <c r="AM633" i="12"/>
  <c r="AB633" i="12"/>
  <c r="Y633" i="12"/>
  <c r="U633" i="12"/>
  <c r="T633" i="12"/>
  <c r="S633" i="12"/>
  <c r="R633" i="12"/>
  <c r="L633" i="12"/>
  <c r="M633" i="12" s="1"/>
  <c r="AM632" i="12"/>
  <c r="AB632" i="12"/>
  <c r="Y632" i="12"/>
  <c r="U632" i="12"/>
  <c r="U636" i="12" s="1"/>
  <c r="T632" i="12"/>
  <c r="S632" i="12"/>
  <c r="S636" i="12" s="1"/>
  <c r="R632" i="12"/>
  <c r="L632" i="12"/>
  <c r="M632" i="12" s="1"/>
  <c r="AZ631" i="12"/>
  <c r="AY631" i="12"/>
  <c r="AX631" i="12"/>
  <c r="AW631" i="12"/>
  <c r="AL631" i="12"/>
  <c r="AK631" i="12"/>
  <c r="AJ631" i="12"/>
  <c r="AD631" i="12"/>
  <c r="AC631" i="12"/>
  <c r="AM630" i="12"/>
  <c r="AB630" i="12"/>
  <c r="Y630" i="12"/>
  <c r="U630" i="12"/>
  <c r="T630" i="12"/>
  <c r="S630" i="12"/>
  <c r="R630" i="12"/>
  <c r="L630" i="12"/>
  <c r="M630" i="12" s="1"/>
  <c r="AM629" i="12"/>
  <c r="AB629" i="12"/>
  <c r="Y629" i="12"/>
  <c r="U629" i="12"/>
  <c r="T629" i="12"/>
  <c r="S629" i="12"/>
  <c r="R629" i="12"/>
  <c r="L629" i="12"/>
  <c r="M629" i="12" s="1"/>
  <c r="AM628" i="12"/>
  <c r="AB628" i="12"/>
  <c r="Y628" i="12"/>
  <c r="U628" i="12"/>
  <c r="T628" i="12"/>
  <c r="S628" i="12"/>
  <c r="R628" i="12"/>
  <c r="L628" i="12"/>
  <c r="AM627" i="12"/>
  <c r="AB627" i="12"/>
  <c r="Y627" i="12"/>
  <c r="U627" i="12"/>
  <c r="T627" i="12"/>
  <c r="S627" i="12"/>
  <c r="R627" i="12"/>
  <c r="AZ626" i="12"/>
  <c r="AY626" i="12"/>
  <c r="AX626" i="12"/>
  <c r="AW626" i="12"/>
  <c r="AL626" i="12"/>
  <c r="AK626" i="12"/>
  <c r="AJ626" i="12"/>
  <c r="AD626" i="12"/>
  <c r="AC626" i="12"/>
  <c r="AM625" i="12"/>
  <c r="AB625" i="12"/>
  <c r="Y625" i="12"/>
  <c r="U625" i="12"/>
  <c r="T625" i="12"/>
  <c r="S625" i="12"/>
  <c r="R625" i="12"/>
  <c r="L625" i="12"/>
  <c r="M625" i="12" s="1"/>
  <c r="AM624" i="12"/>
  <c r="AB624" i="12"/>
  <c r="Y624" i="12"/>
  <c r="U624" i="12"/>
  <c r="T624" i="12"/>
  <c r="S624" i="12"/>
  <c r="R624" i="12"/>
  <c r="L624" i="12"/>
  <c r="AM623" i="12"/>
  <c r="AB623" i="12"/>
  <c r="Y623" i="12"/>
  <c r="U623" i="12"/>
  <c r="T623" i="12"/>
  <c r="S623" i="12"/>
  <c r="R623" i="12"/>
  <c r="L623" i="12"/>
  <c r="AM622" i="12"/>
  <c r="AB622" i="12"/>
  <c r="Y622" i="12"/>
  <c r="Y626" i="12" s="1"/>
  <c r="U622" i="12"/>
  <c r="U626" i="12" s="1"/>
  <c r="T622" i="12"/>
  <c r="S622" i="12"/>
  <c r="R622" i="12"/>
  <c r="R626" i="12" s="1"/>
  <c r="AZ621" i="12"/>
  <c r="AY621" i="12"/>
  <c r="AX621" i="12"/>
  <c r="AW621" i="12"/>
  <c r="AV621" i="12"/>
  <c r="AU621" i="12"/>
  <c r="AL621" i="12"/>
  <c r="AK621" i="12"/>
  <c r="AJ621" i="12"/>
  <c r="AD621" i="12"/>
  <c r="AC621" i="12"/>
  <c r="AM620" i="12"/>
  <c r="AB620" i="12"/>
  <c r="Y620" i="12"/>
  <c r="U620" i="12"/>
  <c r="T620" i="12"/>
  <c r="S620" i="12"/>
  <c r="R620" i="12"/>
  <c r="L620" i="12"/>
  <c r="M620" i="12" s="1"/>
  <c r="AM619" i="12"/>
  <c r="AB619" i="12"/>
  <c r="Y619" i="12"/>
  <c r="U619" i="12"/>
  <c r="T619" i="12"/>
  <c r="S619" i="12"/>
  <c r="R619" i="12"/>
  <c r="L619" i="12"/>
  <c r="AM618" i="12"/>
  <c r="AB618" i="12"/>
  <c r="Y618" i="12"/>
  <c r="U618" i="12"/>
  <c r="T618" i="12"/>
  <c r="S618" i="12"/>
  <c r="R618" i="12"/>
  <c r="L618" i="12"/>
  <c r="AM617" i="12"/>
  <c r="AB617" i="12"/>
  <c r="Y617" i="12"/>
  <c r="U617" i="12"/>
  <c r="U621" i="12" s="1"/>
  <c r="T617" i="12"/>
  <c r="S617" i="12"/>
  <c r="S621" i="12" s="1"/>
  <c r="R617" i="12"/>
  <c r="L617" i="12"/>
  <c r="M617" i="12" s="1"/>
  <c r="AZ616" i="12"/>
  <c r="AY616" i="12"/>
  <c r="AX616" i="12"/>
  <c r="AW616" i="12"/>
  <c r="AL616" i="12"/>
  <c r="AK616" i="12"/>
  <c r="AJ616" i="12"/>
  <c r="AD616" i="12"/>
  <c r="AC616" i="12"/>
  <c r="AM615" i="12"/>
  <c r="AB615" i="12"/>
  <c r="Y615" i="12"/>
  <c r="U615" i="12"/>
  <c r="T615" i="12"/>
  <c r="S615" i="12"/>
  <c r="R615" i="12"/>
  <c r="L615" i="12"/>
  <c r="M615" i="12" s="1"/>
  <c r="AM614" i="12"/>
  <c r="AB614" i="12"/>
  <c r="Y614" i="12"/>
  <c r="U614" i="12"/>
  <c r="T614" i="12"/>
  <c r="S614" i="12"/>
  <c r="R614" i="12"/>
  <c r="L614" i="12"/>
  <c r="M614" i="12" s="1"/>
  <c r="AM613" i="12"/>
  <c r="AB613" i="12"/>
  <c r="Y613" i="12"/>
  <c r="U613" i="12"/>
  <c r="T613" i="12"/>
  <c r="S613" i="12"/>
  <c r="R613" i="12"/>
  <c r="L613" i="12"/>
  <c r="AS612" i="12"/>
  <c r="AB612" i="12"/>
  <c r="Y612" i="12"/>
  <c r="Y616" i="12" s="1"/>
  <c r="U612" i="12"/>
  <c r="T612" i="12"/>
  <c r="T616" i="12" s="1"/>
  <c r="S612" i="12"/>
  <c r="R612" i="12"/>
  <c r="R616" i="12" s="1"/>
  <c r="AZ611" i="12"/>
  <c r="AY611" i="12"/>
  <c r="AX611" i="12"/>
  <c r="AW611" i="12"/>
  <c r="AV611" i="12"/>
  <c r="AU611" i="12"/>
  <c r="AL611" i="12"/>
  <c r="AK611" i="12"/>
  <c r="AJ611" i="12"/>
  <c r="AD611" i="12"/>
  <c r="AC611" i="12"/>
  <c r="AM610" i="12"/>
  <c r="AB610" i="12"/>
  <c r="Y610" i="12"/>
  <c r="U610" i="12"/>
  <c r="T610" i="12"/>
  <c r="S610" i="12"/>
  <c r="R610" i="12"/>
  <c r="L610" i="12"/>
  <c r="M610" i="12" s="1"/>
  <c r="AM609" i="12"/>
  <c r="AB609" i="12"/>
  <c r="Y609" i="12"/>
  <c r="U609" i="12"/>
  <c r="T609" i="12"/>
  <c r="S609" i="12"/>
  <c r="R609" i="12"/>
  <c r="L609" i="12"/>
  <c r="AM608" i="12"/>
  <c r="AB608" i="12"/>
  <c r="Y608" i="12"/>
  <c r="U608" i="12"/>
  <c r="T608" i="12"/>
  <c r="S608" i="12"/>
  <c r="R608" i="12"/>
  <c r="L608" i="12"/>
  <c r="AM607" i="12"/>
  <c r="AB607" i="12"/>
  <c r="Y607" i="12"/>
  <c r="U607" i="12"/>
  <c r="U611" i="12" s="1"/>
  <c r="T607" i="12"/>
  <c r="S607" i="12"/>
  <c r="S611" i="12" s="1"/>
  <c r="R607" i="12"/>
  <c r="L607" i="12"/>
  <c r="M607" i="12" s="1"/>
  <c r="AZ606" i="12"/>
  <c r="AY606" i="12"/>
  <c r="AX606" i="12"/>
  <c r="AW606" i="12"/>
  <c r="AV606" i="12"/>
  <c r="AU606" i="12"/>
  <c r="AL606" i="12"/>
  <c r="AK606" i="12"/>
  <c r="AJ606" i="12"/>
  <c r="AD606" i="12"/>
  <c r="AC606" i="12"/>
  <c r="AM605" i="12"/>
  <c r="AB605" i="12"/>
  <c r="Y605" i="12"/>
  <c r="U605" i="12"/>
  <c r="T605" i="12"/>
  <c r="S605" i="12"/>
  <c r="R605" i="12"/>
  <c r="L605" i="12"/>
  <c r="M605" i="12" s="1"/>
  <c r="AM604" i="12"/>
  <c r="AB604" i="12"/>
  <c r="Y604" i="12"/>
  <c r="U604" i="12"/>
  <c r="T604" i="12"/>
  <c r="S604" i="12"/>
  <c r="R604" i="12"/>
  <c r="L604" i="12"/>
  <c r="M604" i="12" s="1"/>
  <c r="AM603" i="12"/>
  <c r="AB603" i="12"/>
  <c r="Y603" i="12"/>
  <c r="U603" i="12"/>
  <c r="T603" i="12"/>
  <c r="S603" i="12"/>
  <c r="R603" i="12"/>
  <c r="L603" i="12"/>
  <c r="AM602" i="12"/>
  <c r="AB602" i="12"/>
  <c r="Y602" i="12"/>
  <c r="Y606" i="12" s="1"/>
  <c r="U602" i="12"/>
  <c r="T602" i="12"/>
  <c r="S602" i="12"/>
  <c r="R602" i="12"/>
  <c r="R606" i="12" s="1"/>
  <c r="L602" i="12"/>
  <c r="AZ601" i="12"/>
  <c r="AY601" i="12"/>
  <c r="AX601" i="12"/>
  <c r="AW601" i="12"/>
  <c r="AV601" i="12"/>
  <c r="AU601" i="12"/>
  <c r="AL601" i="12"/>
  <c r="AK601" i="12"/>
  <c r="AJ601" i="12"/>
  <c r="AD601" i="12"/>
  <c r="AC601" i="12"/>
  <c r="AM600" i="12"/>
  <c r="AB600" i="12"/>
  <c r="Y600" i="12"/>
  <c r="U600" i="12"/>
  <c r="T600" i="12"/>
  <c r="S600" i="12"/>
  <c r="R600" i="12"/>
  <c r="L600" i="12"/>
  <c r="M600" i="12" s="1"/>
  <c r="AM599" i="12"/>
  <c r="AB599" i="12"/>
  <c r="Y599" i="12"/>
  <c r="U599" i="12"/>
  <c r="T599" i="12"/>
  <c r="S599" i="12"/>
  <c r="R599" i="12"/>
  <c r="L599" i="12"/>
  <c r="AM598" i="12"/>
  <c r="AB598" i="12"/>
  <c r="Y598" i="12"/>
  <c r="U598" i="12"/>
  <c r="T598" i="12"/>
  <c r="S598" i="12"/>
  <c r="R598" i="12"/>
  <c r="L598" i="12"/>
  <c r="AM597" i="12"/>
  <c r="AB597" i="12"/>
  <c r="AB601" i="12" s="1"/>
  <c r="Y597" i="12"/>
  <c r="U597" i="12"/>
  <c r="T597" i="12"/>
  <c r="S597" i="12"/>
  <c r="S601" i="12" s="1"/>
  <c r="R597" i="12"/>
  <c r="L597" i="12"/>
  <c r="M597" i="12" s="1"/>
  <c r="AZ596" i="12"/>
  <c r="AY596" i="12"/>
  <c r="AX596" i="12"/>
  <c r="AW596" i="12"/>
  <c r="AV596" i="12"/>
  <c r="AU596" i="12"/>
  <c r="AL596" i="12"/>
  <c r="AK596" i="12"/>
  <c r="AJ596" i="12"/>
  <c r="AD596" i="12"/>
  <c r="AC596" i="12"/>
  <c r="AM595" i="12"/>
  <c r="AB595" i="12"/>
  <c r="Y595" i="12"/>
  <c r="U595" i="12"/>
  <c r="T595" i="12"/>
  <c r="S595" i="12"/>
  <c r="R595" i="12"/>
  <c r="L595" i="12"/>
  <c r="M595" i="12" s="1"/>
  <c r="AM594" i="12"/>
  <c r="AB594" i="12"/>
  <c r="Y594" i="12"/>
  <c r="U594" i="12"/>
  <c r="T594" i="12"/>
  <c r="S594" i="12"/>
  <c r="R594" i="12"/>
  <c r="L594" i="12"/>
  <c r="M594" i="12" s="1"/>
  <c r="AM593" i="12"/>
  <c r="AB593" i="12"/>
  <c r="Y593" i="12"/>
  <c r="U593" i="12"/>
  <c r="T593" i="12"/>
  <c r="S593" i="12"/>
  <c r="R593" i="12"/>
  <c r="L593" i="12"/>
  <c r="AM592" i="12"/>
  <c r="AB592" i="12"/>
  <c r="Y592" i="12"/>
  <c r="U592" i="12"/>
  <c r="T592" i="12"/>
  <c r="S592" i="12"/>
  <c r="R592" i="12"/>
  <c r="L592" i="12"/>
  <c r="M592" i="12" s="1"/>
  <c r="AZ591" i="12"/>
  <c r="AY591" i="12"/>
  <c r="AX591" i="12"/>
  <c r="AW591" i="12"/>
  <c r="AL591" i="12"/>
  <c r="AK591" i="12"/>
  <c r="AJ591" i="12"/>
  <c r="AD591" i="12"/>
  <c r="AC591" i="12"/>
  <c r="AM590" i="12"/>
  <c r="AB590" i="12"/>
  <c r="Y590" i="12"/>
  <c r="U590" i="12"/>
  <c r="T590" i="12"/>
  <c r="S590" i="12"/>
  <c r="R590" i="12"/>
  <c r="L590" i="12"/>
  <c r="M590" i="12" s="1"/>
  <c r="AM589" i="12"/>
  <c r="AB589" i="12"/>
  <c r="Y589" i="12"/>
  <c r="U589" i="12"/>
  <c r="T589" i="12"/>
  <c r="S589" i="12"/>
  <c r="R589" i="12"/>
  <c r="L589" i="12"/>
  <c r="AM588" i="12"/>
  <c r="AB588" i="12"/>
  <c r="Y588" i="12"/>
  <c r="U588" i="12"/>
  <c r="T588" i="12"/>
  <c r="S588" i="12"/>
  <c r="R588" i="12"/>
  <c r="L588" i="12"/>
  <c r="M588" i="12" s="1"/>
  <c r="AM587" i="12"/>
  <c r="AB587" i="12"/>
  <c r="Y587" i="12"/>
  <c r="U587" i="12"/>
  <c r="U591" i="12" s="1"/>
  <c r="T587" i="12"/>
  <c r="S587" i="12"/>
  <c r="S591" i="12" s="1"/>
  <c r="R587" i="12"/>
  <c r="L587" i="12"/>
  <c r="M587" i="12" s="1"/>
  <c r="AZ586" i="12"/>
  <c r="AY586" i="12"/>
  <c r="AX586" i="12"/>
  <c r="AW586" i="12"/>
  <c r="AV586" i="12"/>
  <c r="AU586" i="12"/>
  <c r="AL586" i="12"/>
  <c r="AK586" i="12"/>
  <c r="AJ586" i="12"/>
  <c r="AD586" i="12"/>
  <c r="AC586" i="12"/>
  <c r="AM585" i="12"/>
  <c r="AB585" i="12"/>
  <c r="Y585" i="12"/>
  <c r="U585" i="12"/>
  <c r="T585" i="12"/>
  <c r="S585" i="12"/>
  <c r="R585" i="12"/>
  <c r="L585" i="12"/>
  <c r="M585" i="12" s="1"/>
  <c r="AM584" i="12"/>
  <c r="AB584" i="12"/>
  <c r="Y584" i="12"/>
  <c r="U584" i="12"/>
  <c r="T584" i="12"/>
  <c r="S584" i="12"/>
  <c r="R584" i="12"/>
  <c r="L584" i="12"/>
  <c r="M584" i="12" s="1"/>
  <c r="AM583" i="12"/>
  <c r="AB583" i="12"/>
  <c r="Y583" i="12"/>
  <c r="U583" i="12"/>
  <c r="T583" i="12"/>
  <c r="S583" i="12"/>
  <c r="R583" i="12"/>
  <c r="L583" i="12"/>
  <c r="AM582" i="12"/>
  <c r="AB582" i="12"/>
  <c r="Y582" i="12"/>
  <c r="Y586" i="12" s="1"/>
  <c r="U582" i="12"/>
  <c r="T582" i="12"/>
  <c r="S582" i="12"/>
  <c r="R582" i="12"/>
  <c r="R586" i="12" s="1"/>
  <c r="L582" i="12"/>
  <c r="AZ580" i="12"/>
  <c r="AY580" i="12"/>
  <c r="AX580" i="12"/>
  <c r="AW580" i="12"/>
  <c r="AV580" i="12"/>
  <c r="AU580" i="12"/>
  <c r="AL580" i="12"/>
  <c r="AK580" i="12"/>
  <c r="AJ580" i="12"/>
  <c r="AD580" i="12"/>
  <c r="AC580" i="12"/>
  <c r="AM579" i="12"/>
  <c r="AB579" i="12"/>
  <c r="Y579" i="12"/>
  <c r="U579" i="12"/>
  <c r="T579" i="12"/>
  <c r="S579" i="12"/>
  <c r="R579" i="12"/>
  <c r="L579" i="12"/>
  <c r="M579" i="12" s="1"/>
  <c r="AM578" i="12"/>
  <c r="AB578" i="12"/>
  <c r="Y578" i="12"/>
  <c r="U578" i="12"/>
  <c r="T578" i="12"/>
  <c r="S578" i="12"/>
  <c r="R578" i="12"/>
  <c r="L578" i="12"/>
  <c r="AM577" i="12"/>
  <c r="AB577" i="12"/>
  <c r="Y577" i="12"/>
  <c r="U577" i="12"/>
  <c r="T577" i="12"/>
  <c r="S577" i="12"/>
  <c r="R577" i="12"/>
  <c r="L577" i="12"/>
  <c r="AM576" i="12"/>
  <c r="AB576" i="12"/>
  <c r="Y576" i="12"/>
  <c r="U576" i="12"/>
  <c r="U580" i="12" s="1"/>
  <c r="T576" i="12"/>
  <c r="S576" i="12"/>
  <c r="S580" i="12" s="1"/>
  <c r="R576" i="12"/>
  <c r="L576" i="12"/>
  <c r="M576" i="12" s="1"/>
  <c r="AZ575" i="12"/>
  <c r="AY575" i="12"/>
  <c r="AX575" i="12"/>
  <c r="AW575" i="12"/>
  <c r="AV575" i="12"/>
  <c r="AU575" i="12"/>
  <c r="AL575" i="12"/>
  <c r="AK575" i="12"/>
  <c r="AJ575" i="12"/>
  <c r="AD575" i="12"/>
  <c r="AC575" i="12"/>
  <c r="AM574" i="12"/>
  <c r="AB574" i="12"/>
  <c r="Y574" i="12"/>
  <c r="U574" i="12"/>
  <c r="T574" i="12"/>
  <c r="S574" i="12"/>
  <c r="R574" i="12"/>
  <c r="L574" i="12"/>
  <c r="M574" i="12" s="1"/>
  <c r="AM573" i="12"/>
  <c r="AB573" i="12"/>
  <c r="Y573" i="12"/>
  <c r="U573" i="12"/>
  <c r="T573" i="12"/>
  <c r="S573" i="12"/>
  <c r="R573" i="12"/>
  <c r="L573" i="12"/>
  <c r="M573" i="12" s="1"/>
  <c r="AM572" i="12"/>
  <c r="AB572" i="12"/>
  <c r="Y572" i="12"/>
  <c r="U572" i="12"/>
  <c r="T572" i="12"/>
  <c r="S572" i="12"/>
  <c r="R572" i="12"/>
  <c r="L572" i="12"/>
  <c r="AM571" i="12"/>
  <c r="AB571" i="12"/>
  <c r="Y571" i="12"/>
  <c r="U571" i="12"/>
  <c r="T571" i="12"/>
  <c r="S571" i="12"/>
  <c r="R571" i="12"/>
  <c r="L571" i="12"/>
  <c r="AZ570" i="12"/>
  <c r="AY570" i="12"/>
  <c r="AX570" i="12"/>
  <c r="AW570" i="12"/>
  <c r="AV570" i="12"/>
  <c r="AU570" i="12"/>
  <c r="AL570" i="12"/>
  <c r="AK570" i="12"/>
  <c r="AJ570" i="12"/>
  <c r="AD570" i="12"/>
  <c r="AC570" i="12"/>
  <c r="AM569" i="12"/>
  <c r="AB569" i="12"/>
  <c r="Y569" i="12"/>
  <c r="U569" i="12"/>
  <c r="T569" i="12"/>
  <c r="S569" i="12"/>
  <c r="R569" i="12"/>
  <c r="L569" i="12"/>
  <c r="M569" i="12" s="1"/>
  <c r="AM568" i="12"/>
  <c r="AB568" i="12"/>
  <c r="Y568" i="12"/>
  <c r="U568" i="12"/>
  <c r="T568" i="12"/>
  <c r="S568" i="12"/>
  <c r="R568" i="12"/>
  <c r="L568" i="12"/>
  <c r="AM567" i="12"/>
  <c r="AB567" i="12"/>
  <c r="Y567" i="12"/>
  <c r="U567" i="12"/>
  <c r="T567" i="12"/>
  <c r="S567" i="12"/>
  <c r="R567" i="12"/>
  <c r="L567" i="12"/>
  <c r="AM566" i="12"/>
  <c r="AB566" i="12"/>
  <c r="Y566" i="12"/>
  <c r="U566" i="12"/>
  <c r="U570" i="12" s="1"/>
  <c r="T566" i="12"/>
  <c r="S566" i="12"/>
  <c r="S570" i="12" s="1"/>
  <c r="R566" i="12"/>
  <c r="L566" i="12"/>
  <c r="M566" i="12" s="1"/>
  <c r="AZ565" i="12"/>
  <c r="AY565" i="12"/>
  <c r="AX565" i="12"/>
  <c r="AW565" i="12"/>
  <c r="AV565" i="12"/>
  <c r="AU565" i="12"/>
  <c r="AL565" i="12"/>
  <c r="AK565" i="12"/>
  <c r="AJ565" i="12"/>
  <c r="AD565" i="12"/>
  <c r="AC565" i="12"/>
  <c r="AM564" i="12"/>
  <c r="AB564" i="12"/>
  <c r="Y564" i="12"/>
  <c r="U564" i="12"/>
  <c r="T564" i="12"/>
  <c r="S564" i="12"/>
  <c r="R564" i="12"/>
  <c r="L564" i="12"/>
  <c r="M564" i="12" s="1"/>
  <c r="AM563" i="12"/>
  <c r="AB563" i="12"/>
  <c r="Y563" i="12"/>
  <c r="U563" i="12"/>
  <c r="T563" i="12"/>
  <c r="S563" i="12"/>
  <c r="R563" i="12"/>
  <c r="L563" i="12"/>
  <c r="M563" i="12" s="1"/>
  <c r="AM562" i="12"/>
  <c r="AB562" i="12"/>
  <c r="Y562" i="12"/>
  <c r="U562" i="12"/>
  <c r="T562" i="12"/>
  <c r="S562" i="12"/>
  <c r="R562" i="12"/>
  <c r="L562" i="12"/>
  <c r="AM561" i="12"/>
  <c r="AB561" i="12"/>
  <c r="Y561" i="12"/>
  <c r="Y565" i="12" s="1"/>
  <c r="U561" i="12"/>
  <c r="T561" i="12"/>
  <c r="S561" i="12"/>
  <c r="R561" i="12"/>
  <c r="R565" i="12" s="1"/>
  <c r="L561" i="12"/>
  <c r="AZ560" i="12"/>
  <c r="AY560" i="12"/>
  <c r="AX560" i="12"/>
  <c r="AW560" i="12"/>
  <c r="AV560" i="12"/>
  <c r="AU560" i="12"/>
  <c r="AL560" i="12"/>
  <c r="AK560" i="12"/>
  <c r="AJ560" i="12"/>
  <c r="AD560" i="12"/>
  <c r="AC560" i="12"/>
  <c r="AM559" i="12"/>
  <c r="AB559" i="12"/>
  <c r="Y559" i="12"/>
  <c r="U559" i="12"/>
  <c r="T559" i="12"/>
  <c r="S559" i="12"/>
  <c r="R559" i="12"/>
  <c r="L559" i="12"/>
  <c r="M559" i="12" s="1"/>
  <c r="AM558" i="12"/>
  <c r="AB558" i="12"/>
  <c r="Y558" i="12"/>
  <c r="U558" i="12"/>
  <c r="T558" i="12"/>
  <c r="S558" i="12"/>
  <c r="R558" i="12"/>
  <c r="L558" i="12"/>
  <c r="AM557" i="12"/>
  <c r="AB557" i="12"/>
  <c r="Y557" i="12"/>
  <c r="U557" i="12"/>
  <c r="T557" i="12"/>
  <c r="S557" i="12"/>
  <c r="R557" i="12"/>
  <c r="L557" i="12"/>
  <c r="AM556" i="12"/>
  <c r="AB556" i="12"/>
  <c r="Y556" i="12"/>
  <c r="U556" i="12"/>
  <c r="U560" i="12" s="1"/>
  <c r="T556" i="12"/>
  <c r="S556" i="12"/>
  <c r="S560" i="12" s="1"/>
  <c r="R556" i="12"/>
  <c r="L556" i="12"/>
  <c r="M556" i="12" s="1"/>
  <c r="AZ555" i="12"/>
  <c r="AY555" i="12"/>
  <c r="AX555" i="12"/>
  <c r="AW555" i="12"/>
  <c r="AV555" i="12"/>
  <c r="AU555" i="12"/>
  <c r="AL555" i="12"/>
  <c r="AK555" i="12"/>
  <c r="AJ555" i="12"/>
  <c r="AD555" i="12"/>
  <c r="AC555" i="12"/>
  <c r="AM554" i="12"/>
  <c r="AB554" i="12"/>
  <c r="Y554" i="12"/>
  <c r="U554" i="12"/>
  <c r="T554" i="12"/>
  <c r="S554" i="12"/>
  <c r="R554" i="12"/>
  <c r="L554" i="12"/>
  <c r="M554" i="12" s="1"/>
  <c r="AM553" i="12"/>
  <c r="AB553" i="12"/>
  <c r="Y553" i="12"/>
  <c r="U553" i="12"/>
  <c r="T553" i="12"/>
  <c r="S553" i="12"/>
  <c r="R553" i="12"/>
  <c r="L553" i="12"/>
  <c r="M553" i="12" s="1"/>
  <c r="AM552" i="12"/>
  <c r="AB552" i="12"/>
  <c r="Y552" i="12"/>
  <c r="U552" i="12"/>
  <c r="T552" i="12"/>
  <c r="S552" i="12"/>
  <c r="R552" i="12"/>
  <c r="L552" i="12"/>
  <c r="AM551" i="12"/>
  <c r="AB551" i="12"/>
  <c r="Y551" i="12"/>
  <c r="Y555" i="12" s="1"/>
  <c r="U551" i="12"/>
  <c r="T551" i="12"/>
  <c r="S551" i="12"/>
  <c r="R551" i="12"/>
  <c r="R555" i="12" s="1"/>
  <c r="L551" i="12"/>
  <c r="AZ550" i="12"/>
  <c r="AY550" i="12"/>
  <c r="AX550" i="12"/>
  <c r="AW550" i="12"/>
  <c r="AV550" i="12"/>
  <c r="AU550" i="12"/>
  <c r="AL550" i="12"/>
  <c r="AK550" i="12"/>
  <c r="AJ550" i="12"/>
  <c r="AD550" i="12"/>
  <c r="AC550" i="12"/>
  <c r="AM549" i="12"/>
  <c r="AB549" i="12"/>
  <c r="Y549" i="12"/>
  <c r="U549" i="12"/>
  <c r="T549" i="12"/>
  <c r="S549" i="12"/>
  <c r="R549" i="12"/>
  <c r="L549" i="12"/>
  <c r="M549" i="12" s="1"/>
  <c r="AM548" i="12"/>
  <c r="AB548" i="12"/>
  <c r="Y548" i="12"/>
  <c r="U548" i="12"/>
  <c r="T548" i="12"/>
  <c r="S548" i="12"/>
  <c r="R548" i="12"/>
  <c r="L548" i="12"/>
  <c r="AM547" i="12"/>
  <c r="AB547" i="12"/>
  <c r="Y547" i="12"/>
  <c r="U547" i="12"/>
  <c r="T547" i="12"/>
  <c r="S547" i="12"/>
  <c r="R547" i="12"/>
  <c r="L547" i="12"/>
  <c r="AM546" i="12"/>
  <c r="AB546" i="12"/>
  <c r="Y546" i="12"/>
  <c r="U546" i="12"/>
  <c r="U550" i="12" s="1"/>
  <c r="T546" i="12"/>
  <c r="S546" i="12"/>
  <c r="S550" i="12" s="1"/>
  <c r="R546" i="12"/>
  <c r="L546" i="12"/>
  <c r="M546" i="12" s="1"/>
  <c r="AZ545" i="12"/>
  <c r="AY545" i="12"/>
  <c r="AX545" i="12"/>
  <c r="AW545" i="12"/>
  <c r="AV545" i="12"/>
  <c r="AU545" i="12"/>
  <c r="AL545" i="12"/>
  <c r="AK545" i="12"/>
  <c r="AJ545" i="12"/>
  <c r="AD545" i="12"/>
  <c r="AC545" i="12"/>
  <c r="AM544" i="12"/>
  <c r="AB544" i="12"/>
  <c r="Y544" i="12"/>
  <c r="U544" i="12"/>
  <c r="T544" i="12"/>
  <c r="S544" i="12"/>
  <c r="R544" i="12"/>
  <c r="L544" i="12"/>
  <c r="M544" i="12" s="1"/>
  <c r="AM543" i="12"/>
  <c r="AB543" i="12"/>
  <c r="Y543" i="12"/>
  <c r="U543" i="12"/>
  <c r="T543" i="12"/>
  <c r="S543" i="12"/>
  <c r="R543" i="12"/>
  <c r="L543" i="12"/>
  <c r="M543" i="12" s="1"/>
  <c r="AM542" i="12"/>
  <c r="AB542" i="12"/>
  <c r="Y542" i="12"/>
  <c r="U542" i="12"/>
  <c r="T542" i="12"/>
  <c r="S542" i="12"/>
  <c r="R542" i="12"/>
  <c r="L542" i="12"/>
  <c r="AM541" i="12"/>
  <c r="AB541" i="12"/>
  <c r="Y541" i="12"/>
  <c r="Y545" i="12" s="1"/>
  <c r="U541" i="12"/>
  <c r="T541" i="12"/>
  <c r="S541" i="12"/>
  <c r="R541" i="12"/>
  <c r="R545" i="12" s="1"/>
  <c r="L541" i="12"/>
  <c r="L545" i="12" s="1"/>
  <c r="AZ540" i="12"/>
  <c r="AY540" i="12"/>
  <c r="AX540" i="12"/>
  <c r="AW540" i="12"/>
  <c r="AV540" i="12"/>
  <c r="AU540" i="12"/>
  <c r="AL540" i="12"/>
  <c r="AK540" i="12"/>
  <c r="AJ540" i="12"/>
  <c r="AD540" i="12"/>
  <c r="AC540" i="12"/>
  <c r="AM539" i="12"/>
  <c r="AB539" i="12"/>
  <c r="Y539" i="12"/>
  <c r="U539" i="12"/>
  <c r="T539" i="12"/>
  <c r="S539" i="12"/>
  <c r="R539" i="12"/>
  <c r="L539" i="12"/>
  <c r="M539" i="12" s="1"/>
  <c r="AM538" i="12"/>
  <c r="AB538" i="12"/>
  <c r="Y538" i="12"/>
  <c r="U538" i="12"/>
  <c r="T538" i="12"/>
  <c r="S538" i="12"/>
  <c r="R538" i="12"/>
  <c r="L538" i="12"/>
  <c r="AM537" i="12"/>
  <c r="AB537" i="12"/>
  <c r="Y537" i="12"/>
  <c r="U537" i="12"/>
  <c r="T537" i="12"/>
  <c r="S537" i="12"/>
  <c r="R537" i="12"/>
  <c r="L537" i="12"/>
  <c r="AM536" i="12"/>
  <c r="AB536" i="12"/>
  <c r="Y536" i="12"/>
  <c r="U536" i="12"/>
  <c r="U540" i="12" s="1"/>
  <c r="T536" i="12"/>
  <c r="S536" i="12"/>
  <c r="R536" i="12"/>
  <c r="R540" i="12" s="1"/>
  <c r="L536" i="12"/>
  <c r="M536" i="12" s="1"/>
  <c r="AZ535" i="12"/>
  <c r="AY535" i="12"/>
  <c r="AX535" i="12"/>
  <c r="AW535" i="12"/>
  <c r="AV535" i="12"/>
  <c r="AU535" i="12"/>
  <c r="AL535" i="12"/>
  <c r="AK535" i="12"/>
  <c r="AJ535" i="12"/>
  <c r="AD535" i="12"/>
  <c r="AC535" i="12"/>
  <c r="AM534" i="12"/>
  <c r="AB534" i="12"/>
  <c r="Y534" i="12"/>
  <c r="U534" i="12"/>
  <c r="T534" i="12"/>
  <c r="S534" i="12"/>
  <c r="R534" i="12"/>
  <c r="L534" i="12"/>
  <c r="M534" i="12" s="1"/>
  <c r="AM533" i="12"/>
  <c r="AB533" i="12"/>
  <c r="Y533" i="12"/>
  <c r="U533" i="12"/>
  <c r="T533" i="12"/>
  <c r="S533" i="12"/>
  <c r="R533" i="12"/>
  <c r="L533" i="12"/>
  <c r="M533" i="12" s="1"/>
  <c r="AM532" i="12"/>
  <c r="AB532" i="12"/>
  <c r="Y532" i="12"/>
  <c r="U532" i="12"/>
  <c r="T532" i="12"/>
  <c r="S532" i="12"/>
  <c r="R532" i="12"/>
  <c r="L532" i="12"/>
  <c r="AM531" i="12"/>
  <c r="AB531" i="12"/>
  <c r="Y531" i="12"/>
  <c r="U531" i="12"/>
  <c r="T531" i="12"/>
  <c r="S531" i="12"/>
  <c r="S535" i="12" s="1"/>
  <c r="R531" i="12"/>
  <c r="R535" i="12" s="1"/>
  <c r="L531" i="12"/>
  <c r="AZ530" i="12"/>
  <c r="AY530" i="12"/>
  <c r="AX530" i="12"/>
  <c r="AW530" i="12"/>
  <c r="AV530" i="12"/>
  <c r="AU530" i="12"/>
  <c r="AL530" i="12"/>
  <c r="AK530" i="12"/>
  <c r="AJ530" i="12"/>
  <c r="AD530" i="12"/>
  <c r="AC530" i="12"/>
  <c r="AM529" i="12"/>
  <c r="AB529" i="12"/>
  <c r="Y529" i="12"/>
  <c r="U529" i="12"/>
  <c r="T529" i="12"/>
  <c r="S529" i="12"/>
  <c r="R529" i="12"/>
  <c r="L529" i="12"/>
  <c r="M529" i="12" s="1"/>
  <c r="AM528" i="12"/>
  <c r="AB528" i="12"/>
  <c r="Y528" i="12"/>
  <c r="U528" i="12"/>
  <c r="T528" i="12"/>
  <c r="S528" i="12"/>
  <c r="R528" i="12"/>
  <c r="L528" i="12"/>
  <c r="AM527" i="12"/>
  <c r="AB527" i="12"/>
  <c r="Y527" i="12"/>
  <c r="U527" i="12"/>
  <c r="T527" i="12"/>
  <c r="S527" i="12"/>
  <c r="R527" i="12"/>
  <c r="L527" i="12"/>
  <c r="AM526" i="12"/>
  <c r="AB526" i="12"/>
  <c r="Y526" i="12"/>
  <c r="U526" i="12"/>
  <c r="U530" i="12" s="1"/>
  <c r="T526" i="12"/>
  <c r="S526" i="12"/>
  <c r="S530" i="12" s="1"/>
  <c r="R526" i="12"/>
  <c r="L526" i="12"/>
  <c r="M526" i="12" s="1"/>
  <c r="AZ525" i="12"/>
  <c r="AY525" i="12"/>
  <c r="AX525" i="12"/>
  <c r="AW525" i="12"/>
  <c r="AV525" i="12"/>
  <c r="AU525" i="12"/>
  <c r="AL525" i="12"/>
  <c r="AK525" i="12"/>
  <c r="AJ525" i="12"/>
  <c r="AD525" i="12"/>
  <c r="AC525" i="12"/>
  <c r="AM524" i="12"/>
  <c r="AB524" i="12"/>
  <c r="Y524" i="12"/>
  <c r="U524" i="12"/>
  <c r="T524" i="12"/>
  <c r="S524" i="12"/>
  <c r="R524" i="12"/>
  <c r="L524" i="12"/>
  <c r="M524" i="12" s="1"/>
  <c r="AM523" i="12"/>
  <c r="AB523" i="12"/>
  <c r="Y523" i="12"/>
  <c r="U523" i="12"/>
  <c r="T523" i="12"/>
  <c r="S523" i="12"/>
  <c r="R523" i="12"/>
  <c r="L523" i="12"/>
  <c r="AM522" i="12"/>
  <c r="AB522" i="12"/>
  <c r="Y522" i="12"/>
  <c r="U522" i="12"/>
  <c r="T522" i="12"/>
  <c r="S522" i="12"/>
  <c r="R522" i="12"/>
  <c r="L522" i="12"/>
  <c r="AM521" i="12"/>
  <c r="AB521" i="12"/>
  <c r="Y521" i="12"/>
  <c r="Y525" i="12" s="1"/>
  <c r="U521" i="12"/>
  <c r="U525" i="12" s="1"/>
  <c r="T521" i="12"/>
  <c r="T525" i="12" s="1"/>
  <c r="S521" i="12"/>
  <c r="R521" i="12"/>
  <c r="R525" i="12" s="1"/>
  <c r="L521" i="12"/>
  <c r="AZ520" i="12"/>
  <c r="AY520" i="12"/>
  <c r="AX520" i="12"/>
  <c r="AW520" i="12"/>
  <c r="AV520" i="12"/>
  <c r="AU520" i="12"/>
  <c r="AL520" i="12"/>
  <c r="AK520" i="12"/>
  <c r="AJ520" i="12"/>
  <c r="AD520" i="12"/>
  <c r="AC520" i="12"/>
  <c r="AM519" i="12"/>
  <c r="AB519" i="12"/>
  <c r="Y519" i="12"/>
  <c r="U519" i="12"/>
  <c r="T519" i="12"/>
  <c r="S519" i="12"/>
  <c r="R519" i="12"/>
  <c r="L519" i="12"/>
  <c r="M519" i="12" s="1"/>
  <c r="AM518" i="12"/>
  <c r="AB518" i="12"/>
  <c r="Y518" i="12"/>
  <c r="U518" i="12"/>
  <c r="T518" i="12"/>
  <c r="S518" i="12"/>
  <c r="R518" i="12"/>
  <c r="L518" i="12"/>
  <c r="AM517" i="12"/>
  <c r="AB517" i="12"/>
  <c r="Y517" i="12"/>
  <c r="U517" i="12"/>
  <c r="T517" i="12"/>
  <c r="S517" i="12"/>
  <c r="R517" i="12"/>
  <c r="L517" i="12"/>
  <c r="AM516" i="12"/>
  <c r="AB516" i="12"/>
  <c r="Y516" i="12"/>
  <c r="Y520" i="12" s="1"/>
  <c r="U516" i="12"/>
  <c r="U520" i="12" s="1"/>
  <c r="T516" i="12"/>
  <c r="S516" i="12"/>
  <c r="S520" i="12" s="1"/>
  <c r="R516" i="12"/>
  <c r="R520" i="12" s="1"/>
  <c r="L516" i="12"/>
  <c r="M516" i="12" s="1"/>
  <c r="AZ515" i="12"/>
  <c r="AY515" i="12"/>
  <c r="AX515" i="12"/>
  <c r="AW515" i="12"/>
  <c r="AV515" i="12"/>
  <c r="AU515" i="12"/>
  <c r="AL515" i="12"/>
  <c r="AK515" i="12"/>
  <c r="AJ515" i="12"/>
  <c r="AD515" i="12"/>
  <c r="AC515" i="12"/>
  <c r="AM514" i="12"/>
  <c r="AB514" i="12"/>
  <c r="Y514" i="12"/>
  <c r="U514" i="12"/>
  <c r="T514" i="12"/>
  <c r="S514" i="12"/>
  <c r="R514" i="12"/>
  <c r="L514" i="12"/>
  <c r="M514" i="12" s="1"/>
  <c r="AM513" i="12"/>
  <c r="AB513" i="12"/>
  <c r="Y513" i="12"/>
  <c r="U513" i="12"/>
  <c r="T513" i="12"/>
  <c r="S513" i="12"/>
  <c r="R513" i="12"/>
  <c r="L513" i="12"/>
  <c r="M513" i="12" s="1"/>
  <c r="AM512" i="12"/>
  <c r="AB512" i="12"/>
  <c r="Y512" i="12"/>
  <c r="U512" i="12"/>
  <c r="T512" i="12"/>
  <c r="S512" i="12"/>
  <c r="R512" i="12"/>
  <c r="L512" i="12"/>
  <c r="AM511" i="12"/>
  <c r="AB511" i="12"/>
  <c r="Y511" i="12"/>
  <c r="Y515" i="12" s="1"/>
  <c r="U511" i="12"/>
  <c r="T511" i="12"/>
  <c r="T515" i="12" s="1"/>
  <c r="S511" i="12"/>
  <c r="R511" i="12"/>
  <c r="R515" i="12" s="1"/>
  <c r="L511" i="12"/>
  <c r="AZ510" i="12"/>
  <c r="AY510" i="12"/>
  <c r="AX510" i="12"/>
  <c r="AW510" i="12"/>
  <c r="AV510" i="12"/>
  <c r="AU510" i="12"/>
  <c r="AL510" i="12"/>
  <c r="AK510" i="12"/>
  <c r="AJ510" i="12"/>
  <c r="AD510" i="12"/>
  <c r="AC510" i="12"/>
  <c r="AM509" i="12"/>
  <c r="AB509" i="12"/>
  <c r="Y509" i="12"/>
  <c r="U509" i="12"/>
  <c r="T509" i="12"/>
  <c r="S509" i="12"/>
  <c r="R509" i="12"/>
  <c r="L509" i="12"/>
  <c r="M509" i="12" s="1"/>
  <c r="AM508" i="12"/>
  <c r="AB508" i="12"/>
  <c r="Y508" i="12"/>
  <c r="U508" i="12"/>
  <c r="T508" i="12"/>
  <c r="S508" i="12"/>
  <c r="R508" i="12"/>
  <c r="L508" i="12"/>
  <c r="AM507" i="12"/>
  <c r="AB507" i="12"/>
  <c r="Y507" i="12"/>
  <c r="U507" i="12"/>
  <c r="T507" i="12"/>
  <c r="S507" i="12"/>
  <c r="R507" i="12"/>
  <c r="L507" i="12"/>
  <c r="AM506" i="12"/>
  <c r="AB506" i="12"/>
  <c r="Y506" i="12"/>
  <c r="U506" i="12"/>
  <c r="U510" i="12" s="1"/>
  <c r="T506" i="12"/>
  <c r="T510" i="12" s="1"/>
  <c r="S506" i="12"/>
  <c r="S510" i="12" s="1"/>
  <c r="R506" i="12"/>
  <c r="L506" i="12"/>
  <c r="L510" i="12" s="1"/>
  <c r="AZ504" i="12"/>
  <c r="AY504" i="12"/>
  <c r="AX504" i="12"/>
  <c r="AW504" i="12"/>
  <c r="AV504" i="12"/>
  <c r="AU504" i="12"/>
  <c r="AL504" i="12"/>
  <c r="AK504" i="12"/>
  <c r="AJ504" i="12"/>
  <c r="AD504" i="12"/>
  <c r="AC504" i="12"/>
  <c r="AM503" i="12"/>
  <c r="AB503" i="12"/>
  <c r="Y503" i="12"/>
  <c r="U503" i="12"/>
  <c r="T503" i="12"/>
  <c r="S503" i="12"/>
  <c r="R503" i="12"/>
  <c r="L503" i="12"/>
  <c r="M503" i="12" s="1"/>
  <c r="AM502" i="12"/>
  <c r="AB502" i="12"/>
  <c r="Y502" i="12"/>
  <c r="U502" i="12"/>
  <c r="T502" i="12"/>
  <c r="S502" i="12"/>
  <c r="R502" i="12"/>
  <c r="L502" i="12"/>
  <c r="AM501" i="12"/>
  <c r="AB501" i="12"/>
  <c r="Y501" i="12"/>
  <c r="U501" i="12"/>
  <c r="T501" i="12"/>
  <c r="S501" i="12"/>
  <c r="R501" i="12"/>
  <c r="L501" i="12"/>
  <c r="AM500" i="12"/>
  <c r="AB500" i="12"/>
  <c r="Y500" i="12"/>
  <c r="U500" i="12"/>
  <c r="U504" i="12" s="1"/>
  <c r="T500" i="12"/>
  <c r="S500" i="12"/>
  <c r="S504" i="12" s="1"/>
  <c r="R500" i="12"/>
  <c r="L500" i="12"/>
  <c r="AZ499" i="12"/>
  <c r="AY499" i="12"/>
  <c r="AX499" i="12"/>
  <c r="AW499" i="12"/>
  <c r="AV499" i="12"/>
  <c r="AU499" i="12"/>
  <c r="AL499" i="12"/>
  <c r="AK499" i="12"/>
  <c r="AJ499" i="12"/>
  <c r="AD499" i="12"/>
  <c r="AC499" i="12"/>
  <c r="AM498" i="12"/>
  <c r="AB498" i="12"/>
  <c r="Y498" i="12"/>
  <c r="U498" i="12"/>
  <c r="T498" i="12"/>
  <c r="S498" i="12"/>
  <c r="R498" i="12"/>
  <c r="L498" i="12"/>
  <c r="M498" i="12" s="1"/>
  <c r="AM497" i="12"/>
  <c r="AB497" i="12"/>
  <c r="Y497" i="12"/>
  <c r="U497" i="12"/>
  <c r="T497" i="12"/>
  <c r="S497" i="12"/>
  <c r="R497" i="12"/>
  <c r="L497" i="12"/>
  <c r="AM496" i="12"/>
  <c r="AB496" i="12"/>
  <c r="Y496" i="12"/>
  <c r="U496" i="12"/>
  <c r="T496" i="12"/>
  <c r="S496" i="12"/>
  <c r="R496" i="12"/>
  <c r="L496" i="12"/>
  <c r="AM495" i="12"/>
  <c r="AB495" i="12"/>
  <c r="Y495" i="12"/>
  <c r="Y499" i="12" s="1"/>
  <c r="U495" i="12"/>
  <c r="U499" i="12" s="1"/>
  <c r="T495" i="12"/>
  <c r="T499" i="12" s="1"/>
  <c r="S495" i="12"/>
  <c r="R495" i="12"/>
  <c r="R499" i="12" s="1"/>
  <c r="L495" i="12"/>
  <c r="AZ494" i="12"/>
  <c r="AY494" i="12"/>
  <c r="AX494" i="12"/>
  <c r="AW494" i="12"/>
  <c r="AV494" i="12"/>
  <c r="AU494" i="12"/>
  <c r="AL494" i="12"/>
  <c r="AK494" i="12"/>
  <c r="AJ494" i="12"/>
  <c r="AD494" i="12"/>
  <c r="AC494" i="12"/>
  <c r="AM493" i="12"/>
  <c r="AB493" i="12"/>
  <c r="Y493" i="12"/>
  <c r="U493" i="12"/>
  <c r="T493" i="12"/>
  <c r="S493" i="12"/>
  <c r="R493" i="12"/>
  <c r="L493" i="12"/>
  <c r="M493" i="12" s="1"/>
  <c r="AM492" i="12"/>
  <c r="AB492" i="12"/>
  <c r="Y492" i="12"/>
  <c r="U492" i="12"/>
  <c r="T492" i="12"/>
  <c r="S492" i="12"/>
  <c r="R492" i="12"/>
  <c r="L492" i="12"/>
  <c r="M492" i="12" s="1"/>
  <c r="AM491" i="12"/>
  <c r="AB491" i="12"/>
  <c r="Y491" i="12"/>
  <c r="U491" i="12"/>
  <c r="T491" i="12"/>
  <c r="S491" i="12"/>
  <c r="R491" i="12"/>
  <c r="L491" i="12"/>
  <c r="AM490" i="12"/>
  <c r="AB490" i="12"/>
  <c r="Y490" i="12"/>
  <c r="Y494" i="12" s="1"/>
  <c r="U490" i="12"/>
  <c r="U494" i="12" s="1"/>
  <c r="T490" i="12"/>
  <c r="S490" i="12"/>
  <c r="S494" i="12" s="1"/>
  <c r="R490" i="12"/>
  <c r="R494" i="12" s="1"/>
  <c r="L490" i="12"/>
  <c r="L494" i="12" s="1"/>
  <c r="AZ489" i="12"/>
  <c r="AY489" i="12"/>
  <c r="AX489" i="12"/>
  <c r="AW489" i="12"/>
  <c r="AV489" i="12"/>
  <c r="AU489" i="12"/>
  <c r="AL489" i="12"/>
  <c r="AK489" i="12"/>
  <c r="AJ489" i="12"/>
  <c r="AD489" i="12"/>
  <c r="AC489" i="12"/>
  <c r="AM488" i="12"/>
  <c r="AB488" i="12"/>
  <c r="Y488" i="12"/>
  <c r="U488" i="12"/>
  <c r="T488" i="12"/>
  <c r="S488" i="12"/>
  <c r="R488" i="12"/>
  <c r="L488" i="12"/>
  <c r="M488" i="12" s="1"/>
  <c r="AM487" i="12"/>
  <c r="AB487" i="12"/>
  <c r="Y487" i="12"/>
  <c r="U487" i="12"/>
  <c r="T487" i="12"/>
  <c r="S487" i="12"/>
  <c r="R487" i="12"/>
  <c r="L487" i="12"/>
  <c r="M487" i="12" s="1"/>
  <c r="AM486" i="12"/>
  <c r="AB486" i="12"/>
  <c r="Y486" i="12"/>
  <c r="U486" i="12"/>
  <c r="T486" i="12"/>
  <c r="S486" i="12"/>
  <c r="R486" i="12"/>
  <c r="L486" i="12"/>
  <c r="AM485" i="12"/>
  <c r="AB485" i="12"/>
  <c r="AB489" i="12" s="1"/>
  <c r="Y485" i="12"/>
  <c r="U485" i="12"/>
  <c r="T485" i="12"/>
  <c r="T489" i="12" s="1"/>
  <c r="S485" i="12"/>
  <c r="S489" i="12" s="1"/>
  <c r="R485" i="12"/>
  <c r="L485" i="12"/>
  <c r="AZ484" i="12"/>
  <c r="AY484" i="12"/>
  <c r="AX484" i="12"/>
  <c r="AW484" i="12"/>
  <c r="AV484" i="12"/>
  <c r="AU484" i="12"/>
  <c r="AL484" i="12"/>
  <c r="AK484" i="12"/>
  <c r="AJ484" i="12"/>
  <c r="AD484" i="12"/>
  <c r="AC484" i="12"/>
  <c r="AM483" i="12"/>
  <c r="AB483" i="12"/>
  <c r="Y483" i="12"/>
  <c r="U483" i="12"/>
  <c r="T483" i="12"/>
  <c r="S483" i="12"/>
  <c r="R483" i="12"/>
  <c r="L483" i="12"/>
  <c r="M483" i="12" s="1"/>
  <c r="AM482" i="12"/>
  <c r="AB482" i="12"/>
  <c r="Y482" i="12"/>
  <c r="U482" i="12"/>
  <c r="T482" i="12"/>
  <c r="S482" i="12"/>
  <c r="R482" i="12"/>
  <c r="L482" i="12"/>
  <c r="AM481" i="12"/>
  <c r="AB481" i="12"/>
  <c r="Y481" i="12"/>
  <c r="U481" i="12"/>
  <c r="T481" i="12"/>
  <c r="S481" i="12"/>
  <c r="R481" i="12"/>
  <c r="L481" i="12"/>
  <c r="M481" i="12" s="1"/>
  <c r="AM480" i="12"/>
  <c r="AB480" i="12"/>
  <c r="Y480" i="12"/>
  <c r="U480" i="12"/>
  <c r="U484" i="12" s="1"/>
  <c r="T480" i="12"/>
  <c r="S480" i="12"/>
  <c r="S484" i="12" s="1"/>
  <c r="R480" i="12"/>
  <c r="L480" i="12"/>
  <c r="M480" i="12" s="1"/>
  <c r="AZ479" i="12"/>
  <c r="AY479" i="12"/>
  <c r="AX479" i="12"/>
  <c r="AW479" i="12"/>
  <c r="AV479" i="12"/>
  <c r="AU479" i="12"/>
  <c r="AL479" i="12"/>
  <c r="AK479" i="12"/>
  <c r="AJ479" i="12"/>
  <c r="AD479" i="12"/>
  <c r="AC479" i="12"/>
  <c r="AM478" i="12"/>
  <c r="AB478" i="12"/>
  <c r="Y478" i="12"/>
  <c r="U478" i="12"/>
  <c r="T478" i="12"/>
  <c r="S478" i="12"/>
  <c r="R478" i="12"/>
  <c r="L478" i="12"/>
  <c r="M478" i="12" s="1"/>
  <c r="AM477" i="12"/>
  <c r="AB477" i="12"/>
  <c r="Y477" i="12"/>
  <c r="U477" i="12"/>
  <c r="T477" i="12"/>
  <c r="S477" i="12"/>
  <c r="R477" i="12"/>
  <c r="L477" i="12"/>
  <c r="M477" i="12" s="1"/>
  <c r="AM476" i="12"/>
  <c r="AB476" i="12"/>
  <c r="Y476" i="12"/>
  <c r="U476" i="12"/>
  <c r="T476" i="12"/>
  <c r="S476" i="12"/>
  <c r="R476" i="12"/>
  <c r="L476" i="12"/>
  <c r="M476" i="12" s="1"/>
  <c r="AQ476" i="12" s="1"/>
  <c r="AM475" i="12"/>
  <c r="AB475" i="12"/>
  <c r="Y475" i="12"/>
  <c r="U475" i="12"/>
  <c r="T475" i="12"/>
  <c r="S475" i="12"/>
  <c r="R475" i="12"/>
  <c r="L475" i="12"/>
  <c r="AZ474" i="12"/>
  <c r="AY474" i="12"/>
  <c r="AX474" i="12"/>
  <c r="AW474" i="12"/>
  <c r="AL474" i="12"/>
  <c r="AK474" i="12"/>
  <c r="AJ474" i="12"/>
  <c r="AD474" i="12"/>
  <c r="AC474" i="12"/>
  <c r="AM473" i="12"/>
  <c r="AB473" i="12"/>
  <c r="Y473" i="12"/>
  <c r="U473" i="12"/>
  <c r="T473" i="12"/>
  <c r="S473" i="12"/>
  <c r="R473" i="12"/>
  <c r="L473" i="12"/>
  <c r="M473" i="12" s="1"/>
  <c r="AM472" i="12"/>
  <c r="AB472" i="12"/>
  <c r="Y472" i="12"/>
  <c r="U472" i="12"/>
  <c r="T472" i="12"/>
  <c r="S472" i="12"/>
  <c r="R472" i="12"/>
  <c r="L472" i="12"/>
  <c r="M472" i="12" s="1"/>
  <c r="AM471" i="12"/>
  <c r="AB471" i="12"/>
  <c r="Y471" i="12"/>
  <c r="U471" i="12"/>
  <c r="T471" i="12"/>
  <c r="S471" i="12"/>
  <c r="R471" i="12"/>
  <c r="L471" i="12"/>
  <c r="AM470" i="12"/>
  <c r="AB470" i="12"/>
  <c r="Y470" i="12"/>
  <c r="U470" i="12"/>
  <c r="U474" i="12" s="1"/>
  <c r="T470" i="12"/>
  <c r="T474" i="12" s="1"/>
  <c r="S470" i="12"/>
  <c r="R470" i="12"/>
  <c r="L470" i="12"/>
  <c r="AZ469" i="12"/>
  <c r="AY469" i="12"/>
  <c r="AX469" i="12"/>
  <c r="AW469" i="12"/>
  <c r="AL469" i="12"/>
  <c r="AK469" i="12"/>
  <c r="AJ469" i="12"/>
  <c r="AD469" i="12"/>
  <c r="AC469" i="12"/>
  <c r="AM468" i="12"/>
  <c r="AB468" i="12"/>
  <c r="Y468" i="12"/>
  <c r="U468" i="12"/>
  <c r="T468" i="12"/>
  <c r="S468" i="12"/>
  <c r="R468" i="12"/>
  <c r="L468" i="12"/>
  <c r="M468" i="12" s="1"/>
  <c r="AM467" i="12"/>
  <c r="AB467" i="12"/>
  <c r="Y467" i="12"/>
  <c r="U467" i="12"/>
  <c r="T467" i="12"/>
  <c r="S467" i="12"/>
  <c r="R467" i="12"/>
  <c r="L467" i="12"/>
  <c r="M467" i="12" s="1"/>
  <c r="AM466" i="12"/>
  <c r="AB466" i="12"/>
  <c r="Y466" i="12"/>
  <c r="U466" i="12"/>
  <c r="T466" i="12"/>
  <c r="S466" i="12"/>
  <c r="R466" i="12"/>
  <c r="L466" i="12"/>
  <c r="M466" i="12" s="1"/>
  <c r="AM465" i="12"/>
  <c r="AB465" i="12"/>
  <c r="Y465" i="12"/>
  <c r="U465" i="12"/>
  <c r="U469" i="12" s="1"/>
  <c r="T465" i="12"/>
  <c r="S465" i="12"/>
  <c r="R465" i="12"/>
  <c r="R469" i="12" s="1"/>
  <c r="L465" i="12"/>
  <c r="AZ464" i="12"/>
  <c r="AY464" i="12"/>
  <c r="AX464" i="12"/>
  <c r="AW464" i="12"/>
  <c r="AZ459" i="12"/>
  <c r="AY459" i="12"/>
  <c r="AX459" i="12"/>
  <c r="AW459" i="12"/>
  <c r="AV459" i="12"/>
  <c r="AU459" i="12"/>
  <c r="AL459" i="12"/>
  <c r="AK459" i="12"/>
  <c r="AJ459" i="12"/>
  <c r="AD459" i="12"/>
  <c r="AC459" i="12"/>
  <c r="AM458" i="12"/>
  <c r="AB458" i="12"/>
  <c r="Y458" i="12"/>
  <c r="U458" i="12"/>
  <c r="T458" i="12"/>
  <c r="S458" i="12"/>
  <c r="R458" i="12"/>
  <c r="L458" i="12"/>
  <c r="M458" i="12" s="1"/>
  <c r="AM457" i="12"/>
  <c r="AB457" i="12"/>
  <c r="Y457" i="12"/>
  <c r="U457" i="12"/>
  <c r="T457" i="12"/>
  <c r="S457" i="12"/>
  <c r="R457" i="12"/>
  <c r="L457" i="12"/>
  <c r="M457" i="12" s="1"/>
  <c r="AM456" i="12"/>
  <c r="AB456" i="12"/>
  <c r="Y456" i="12"/>
  <c r="U456" i="12"/>
  <c r="T456" i="12"/>
  <c r="S456" i="12"/>
  <c r="R456" i="12"/>
  <c r="L456" i="12"/>
  <c r="AM455" i="12"/>
  <c r="AB455" i="12"/>
  <c r="AB459" i="12" s="1"/>
  <c r="Y455" i="12"/>
  <c r="U455" i="12"/>
  <c r="T455" i="12"/>
  <c r="S455" i="12"/>
  <c r="S459" i="12" s="1"/>
  <c r="R455" i="12"/>
  <c r="L455" i="12"/>
  <c r="L459" i="12" s="1"/>
  <c r="AZ454" i="12"/>
  <c r="AY454" i="12"/>
  <c r="AX454" i="12"/>
  <c r="AW454" i="12"/>
  <c r="AV454" i="12"/>
  <c r="AU454" i="12"/>
  <c r="AL454" i="12"/>
  <c r="AK454" i="12"/>
  <c r="AJ454" i="12"/>
  <c r="AD454" i="12"/>
  <c r="AC454" i="12"/>
  <c r="AM453" i="12"/>
  <c r="AB453" i="12"/>
  <c r="Y453" i="12"/>
  <c r="U453" i="12"/>
  <c r="T453" i="12"/>
  <c r="S453" i="12"/>
  <c r="R453" i="12"/>
  <c r="L453" i="12"/>
  <c r="AM452" i="12"/>
  <c r="AB452" i="12"/>
  <c r="Y452" i="12"/>
  <c r="U452" i="12"/>
  <c r="T452" i="12"/>
  <c r="S452" i="12"/>
  <c r="R452" i="12"/>
  <c r="L452" i="12"/>
  <c r="M452" i="12" s="1"/>
  <c r="AM451" i="12"/>
  <c r="AB451" i="12"/>
  <c r="Y451" i="12"/>
  <c r="U451" i="12"/>
  <c r="T451" i="12"/>
  <c r="S451" i="12"/>
  <c r="R451" i="12"/>
  <c r="L451" i="12"/>
  <c r="AM450" i="12"/>
  <c r="AB450" i="12"/>
  <c r="AB454" i="12" s="1"/>
  <c r="Y450" i="12"/>
  <c r="U450" i="12"/>
  <c r="U454" i="12" s="1"/>
  <c r="T450" i="12"/>
  <c r="T454" i="12" s="1"/>
  <c r="S450" i="12"/>
  <c r="S454" i="12" s="1"/>
  <c r="R450" i="12"/>
  <c r="R454" i="12" s="1"/>
  <c r="L450" i="12"/>
  <c r="L454" i="12" s="1"/>
  <c r="AZ449" i="12"/>
  <c r="AY449" i="12"/>
  <c r="AX449" i="12"/>
  <c r="AW449" i="12"/>
  <c r="AV449" i="12"/>
  <c r="AU449" i="12"/>
  <c r="AL449" i="12"/>
  <c r="AK449" i="12"/>
  <c r="AJ449" i="12"/>
  <c r="AD449" i="12"/>
  <c r="AC449" i="12"/>
  <c r="AM448" i="12"/>
  <c r="AB448" i="12"/>
  <c r="Y448" i="12"/>
  <c r="U448" i="12"/>
  <c r="T448" i="12"/>
  <c r="S448" i="12"/>
  <c r="R448" i="12"/>
  <c r="L448" i="12"/>
  <c r="AM447" i="12"/>
  <c r="AB447" i="12"/>
  <c r="Y447" i="12"/>
  <c r="U447" i="12"/>
  <c r="T447" i="12"/>
  <c r="S447" i="12"/>
  <c r="R447" i="12"/>
  <c r="L447" i="12"/>
  <c r="M447" i="12" s="1"/>
  <c r="AM446" i="12"/>
  <c r="AB446" i="12"/>
  <c r="Y446" i="12"/>
  <c r="U446" i="12"/>
  <c r="T446" i="12"/>
  <c r="S446" i="12"/>
  <c r="R446" i="12"/>
  <c r="L446" i="12"/>
  <c r="AM445" i="12"/>
  <c r="AB445" i="12"/>
  <c r="Y445" i="12"/>
  <c r="U445" i="12"/>
  <c r="U449" i="12" s="1"/>
  <c r="T445" i="12"/>
  <c r="T449" i="12" s="1"/>
  <c r="S445" i="12"/>
  <c r="R445" i="12"/>
  <c r="R449" i="12" s="1"/>
  <c r="L445" i="12"/>
  <c r="AZ444" i="12"/>
  <c r="AY444" i="12"/>
  <c r="AX444" i="12"/>
  <c r="AW444" i="12"/>
  <c r="AV444" i="12"/>
  <c r="AU444" i="12"/>
  <c r="AL444" i="12"/>
  <c r="AK444" i="12"/>
  <c r="AJ444" i="12"/>
  <c r="AD444" i="12"/>
  <c r="AC444" i="12"/>
  <c r="AM443" i="12"/>
  <c r="AB443" i="12"/>
  <c r="Y443" i="12"/>
  <c r="U443" i="12"/>
  <c r="T443" i="12"/>
  <c r="S443" i="12"/>
  <c r="R443" i="12"/>
  <c r="L443" i="12"/>
  <c r="AM442" i="12"/>
  <c r="AB442" i="12"/>
  <c r="Y442" i="12"/>
  <c r="U442" i="12"/>
  <c r="T442" i="12"/>
  <c r="S442" i="12"/>
  <c r="R442" i="12"/>
  <c r="L442" i="12"/>
  <c r="M442" i="12" s="1"/>
  <c r="AM441" i="12"/>
  <c r="AB441" i="12"/>
  <c r="Y441" i="12"/>
  <c r="U441" i="12"/>
  <c r="T441" i="12"/>
  <c r="S441" i="12"/>
  <c r="R441" i="12"/>
  <c r="L441" i="12"/>
  <c r="AM440" i="12"/>
  <c r="AB440" i="12"/>
  <c r="AB444" i="12" s="1"/>
  <c r="Y440" i="12"/>
  <c r="U440" i="12"/>
  <c r="U444" i="12" s="1"/>
  <c r="T440" i="12"/>
  <c r="S440" i="12"/>
  <c r="S444" i="12" s="1"/>
  <c r="R440" i="12"/>
  <c r="R444" i="12" s="1"/>
  <c r="L440" i="12"/>
  <c r="L444" i="12" s="1"/>
  <c r="AZ439" i="12"/>
  <c r="AY439" i="12"/>
  <c r="AX439" i="12"/>
  <c r="AW439" i="12"/>
  <c r="AL439" i="12"/>
  <c r="AK439" i="12"/>
  <c r="AJ439" i="12"/>
  <c r="AD439" i="12"/>
  <c r="AC439" i="12"/>
  <c r="AM438" i="12"/>
  <c r="AB438" i="12"/>
  <c r="Y438" i="12"/>
  <c r="U438" i="12"/>
  <c r="T438" i="12"/>
  <c r="S438" i="12"/>
  <c r="R438" i="12"/>
  <c r="M438" i="12"/>
  <c r="AM437" i="12"/>
  <c r="AB437" i="12"/>
  <c r="Y437" i="12"/>
  <c r="U437" i="12"/>
  <c r="T437" i="12"/>
  <c r="S437" i="12"/>
  <c r="R437" i="12"/>
  <c r="M437" i="12"/>
  <c r="AM436" i="12"/>
  <c r="AB436" i="12"/>
  <c r="Y436" i="12"/>
  <c r="U436" i="12"/>
  <c r="T436" i="12"/>
  <c r="S436" i="12"/>
  <c r="R436" i="12"/>
  <c r="M436" i="12"/>
  <c r="AM435" i="12"/>
  <c r="AB435" i="12"/>
  <c r="AB439" i="12" s="1"/>
  <c r="Y435" i="12"/>
  <c r="U435" i="12"/>
  <c r="T435" i="12"/>
  <c r="T439" i="12" s="1"/>
  <c r="S435" i="12"/>
  <c r="S439" i="12" s="1"/>
  <c r="R435" i="12"/>
  <c r="AZ434" i="12"/>
  <c r="AY434" i="12"/>
  <c r="AX434" i="12"/>
  <c r="AW434" i="12"/>
  <c r="AZ429" i="12"/>
  <c r="AY429" i="12"/>
  <c r="AX429" i="12"/>
  <c r="AW429" i="12"/>
  <c r="AV429" i="12"/>
  <c r="AU429" i="12"/>
  <c r="AL429" i="12"/>
  <c r="AK429" i="12"/>
  <c r="AJ429" i="12"/>
  <c r="AD429" i="12"/>
  <c r="AC429" i="12"/>
  <c r="AM428" i="12"/>
  <c r="AB428" i="12"/>
  <c r="Y428" i="12"/>
  <c r="U428" i="12"/>
  <c r="T428" i="12"/>
  <c r="S428" i="12"/>
  <c r="R428" i="12"/>
  <c r="L428" i="12"/>
  <c r="M428" i="12" s="1"/>
  <c r="AM427" i="12"/>
  <c r="AB427" i="12"/>
  <c r="Y427" i="12"/>
  <c r="U427" i="12"/>
  <c r="T427" i="12"/>
  <c r="S427" i="12"/>
  <c r="R427" i="12"/>
  <c r="L427" i="12"/>
  <c r="M427" i="12" s="1"/>
  <c r="AM426" i="12"/>
  <c r="AB426" i="12"/>
  <c r="Y426" i="12"/>
  <c r="U426" i="12"/>
  <c r="T426" i="12"/>
  <c r="S426" i="12"/>
  <c r="R426" i="12"/>
  <c r="L426" i="12"/>
  <c r="AM425" i="12"/>
  <c r="AB425" i="12"/>
  <c r="AB429" i="12" s="1"/>
  <c r="Y425" i="12"/>
  <c r="U425" i="12"/>
  <c r="U429" i="12" s="1"/>
  <c r="T425" i="12"/>
  <c r="T429" i="12" s="1"/>
  <c r="S425" i="12"/>
  <c r="S429" i="12" s="1"/>
  <c r="R425" i="12"/>
  <c r="L425" i="12"/>
  <c r="L429" i="12" s="1"/>
  <c r="AZ424" i="12"/>
  <c r="AY424" i="12"/>
  <c r="AX424" i="12"/>
  <c r="AW424" i="12"/>
  <c r="AV424" i="12"/>
  <c r="AU424" i="12"/>
  <c r="AL424" i="12"/>
  <c r="AK424" i="12"/>
  <c r="AJ424" i="12"/>
  <c r="AD424" i="12"/>
  <c r="AC424" i="12"/>
  <c r="AM423" i="12"/>
  <c r="AB423" i="12"/>
  <c r="Y423" i="12"/>
  <c r="U423" i="12"/>
  <c r="T423" i="12"/>
  <c r="S423" i="12"/>
  <c r="R423" i="12"/>
  <c r="L423" i="12"/>
  <c r="M423" i="12" s="1"/>
  <c r="AM422" i="12"/>
  <c r="AB422" i="12"/>
  <c r="Y422" i="12"/>
  <c r="U422" i="12"/>
  <c r="T422" i="12"/>
  <c r="S422" i="12"/>
  <c r="R422" i="12"/>
  <c r="L422" i="12"/>
  <c r="M422" i="12" s="1"/>
  <c r="AM421" i="12"/>
  <c r="AB421" i="12"/>
  <c r="Y421" i="12"/>
  <c r="U421" i="12"/>
  <c r="T421" i="12"/>
  <c r="S421" i="12"/>
  <c r="R421" i="12"/>
  <c r="L421" i="12"/>
  <c r="M421" i="12" s="1"/>
  <c r="AM420" i="12"/>
  <c r="AB420" i="12"/>
  <c r="AB424" i="12" s="1"/>
  <c r="Y420" i="12"/>
  <c r="U420" i="12"/>
  <c r="U424" i="12" s="1"/>
  <c r="T420" i="12"/>
  <c r="T424" i="12" s="1"/>
  <c r="S420" i="12"/>
  <c r="S424" i="12" s="1"/>
  <c r="R420" i="12"/>
  <c r="L420" i="12"/>
  <c r="AZ417" i="12"/>
  <c r="AY417" i="12"/>
  <c r="AX417" i="12"/>
  <c r="AW417" i="12"/>
  <c r="AV417" i="12"/>
  <c r="AU417" i="12"/>
  <c r="AL417" i="12"/>
  <c r="AK417" i="12"/>
  <c r="AJ417" i="12"/>
  <c r="AD417" i="12"/>
  <c r="AC417" i="12"/>
  <c r="AM416" i="12"/>
  <c r="AB416" i="12"/>
  <c r="Y416" i="12"/>
  <c r="U416" i="12"/>
  <c r="T416" i="12"/>
  <c r="S416" i="12"/>
  <c r="R416" i="12"/>
  <c r="L416" i="12"/>
  <c r="AM415" i="12"/>
  <c r="AB415" i="12"/>
  <c r="Y415" i="12"/>
  <c r="U415" i="12"/>
  <c r="T415" i="12"/>
  <c r="S415" i="12"/>
  <c r="R415" i="12"/>
  <c r="L415" i="12"/>
  <c r="M415" i="12" s="1"/>
  <c r="AM414" i="12"/>
  <c r="AB414" i="12"/>
  <c r="Y414" i="12"/>
  <c r="U414" i="12"/>
  <c r="T414" i="12"/>
  <c r="S414" i="12"/>
  <c r="R414" i="12"/>
  <c r="L414" i="12"/>
  <c r="AM413" i="12"/>
  <c r="AB413" i="12"/>
  <c r="AB417" i="12" s="1"/>
  <c r="Y413" i="12"/>
  <c r="U413" i="12"/>
  <c r="U417" i="12" s="1"/>
  <c r="T413" i="12"/>
  <c r="T417" i="12" s="1"/>
  <c r="S413" i="12"/>
  <c r="S417" i="12" s="1"/>
  <c r="R413" i="12"/>
  <c r="R417" i="12" s="1"/>
  <c r="L413" i="12"/>
  <c r="L417" i="12" s="1"/>
  <c r="AZ412" i="12"/>
  <c r="AY412" i="12"/>
  <c r="AX412" i="12"/>
  <c r="AW412" i="12"/>
  <c r="AV412" i="12"/>
  <c r="AU412" i="12"/>
  <c r="AL412" i="12"/>
  <c r="AK412" i="12"/>
  <c r="AJ412" i="12"/>
  <c r="AD412" i="12"/>
  <c r="AC412" i="12"/>
  <c r="AM411" i="12"/>
  <c r="AB411" i="12"/>
  <c r="Y411" i="12"/>
  <c r="U411" i="12"/>
  <c r="T411" i="12"/>
  <c r="S411" i="12"/>
  <c r="R411" i="12"/>
  <c r="L411" i="12"/>
  <c r="AM410" i="12"/>
  <c r="AB410" i="12"/>
  <c r="Y410" i="12"/>
  <c r="U410" i="12"/>
  <c r="T410" i="12"/>
  <c r="S410" i="12"/>
  <c r="R410" i="12"/>
  <c r="L410" i="12"/>
  <c r="M410" i="12" s="1"/>
  <c r="AM409" i="12"/>
  <c r="AB409" i="12"/>
  <c r="Y409" i="12"/>
  <c r="U409" i="12"/>
  <c r="T409" i="12"/>
  <c r="S409" i="12"/>
  <c r="R409" i="12"/>
  <c r="L409" i="12"/>
  <c r="M409" i="12" s="1"/>
  <c r="AM408" i="12"/>
  <c r="AB408" i="12"/>
  <c r="AB412" i="12" s="1"/>
  <c r="Y408" i="12"/>
  <c r="U408" i="12"/>
  <c r="U412" i="12" s="1"/>
  <c r="T408" i="12"/>
  <c r="S408" i="12"/>
  <c r="S412" i="12" s="1"/>
  <c r="R408" i="12"/>
  <c r="R412" i="12" s="1"/>
  <c r="L408" i="12"/>
  <c r="AZ407" i="12"/>
  <c r="AY407" i="12"/>
  <c r="AX407" i="12"/>
  <c r="AW407" i="12"/>
  <c r="AV407" i="12"/>
  <c r="AL407" i="12"/>
  <c r="AK407" i="12"/>
  <c r="AJ407" i="12"/>
  <c r="AD407" i="12"/>
  <c r="AC407" i="12"/>
  <c r="AM406" i="12"/>
  <c r="AB406" i="12"/>
  <c r="Y406" i="12"/>
  <c r="U406" i="12"/>
  <c r="T406" i="12"/>
  <c r="S406" i="12"/>
  <c r="R406" i="12"/>
  <c r="L406" i="12"/>
  <c r="M406" i="12" s="1"/>
  <c r="AM405" i="12"/>
  <c r="AB405" i="12"/>
  <c r="Y405" i="12"/>
  <c r="U405" i="12"/>
  <c r="T405" i="12"/>
  <c r="S405" i="12"/>
  <c r="R405" i="12"/>
  <c r="L405" i="12"/>
  <c r="M405" i="12" s="1"/>
  <c r="AM404" i="12"/>
  <c r="AB404" i="12"/>
  <c r="Y404" i="12"/>
  <c r="U404" i="12"/>
  <c r="T404" i="12"/>
  <c r="S404" i="12"/>
  <c r="R404" i="12"/>
  <c r="L404" i="12"/>
  <c r="M404" i="12" s="1"/>
  <c r="AM403" i="12"/>
  <c r="AB403" i="12"/>
  <c r="Y403" i="12"/>
  <c r="U403" i="12"/>
  <c r="U407" i="12" s="1"/>
  <c r="T403" i="12"/>
  <c r="T407" i="12" s="1"/>
  <c r="S403" i="12"/>
  <c r="R403" i="12"/>
  <c r="AZ402" i="12"/>
  <c r="AY402" i="12"/>
  <c r="AX402" i="12"/>
  <c r="AW402" i="12"/>
  <c r="AV402" i="12"/>
  <c r="AL402" i="12"/>
  <c r="AK402" i="12"/>
  <c r="AJ402" i="12"/>
  <c r="AD402" i="12"/>
  <c r="AC402" i="12"/>
  <c r="AM401" i="12"/>
  <c r="AB401" i="12"/>
  <c r="Y401" i="12"/>
  <c r="U401" i="12"/>
  <c r="T401" i="12"/>
  <c r="S401" i="12"/>
  <c r="R401" i="12"/>
  <c r="L401" i="12"/>
  <c r="M401" i="12" s="1"/>
  <c r="AM400" i="12"/>
  <c r="AB400" i="12"/>
  <c r="Y400" i="12"/>
  <c r="U400" i="12"/>
  <c r="T400" i="12"/>
  <c r="S400" i="12"/>
  <c r="R400" i="12"/>
  <c r="L400" i="12"/>
  <c r="M400" i="12" s="1"/>
  <c r="AM399" i="12"/>
  <c r="AB399" i="12"/>
  <c r="Y399" i="12"/>
  <c r="U399" i="12"/>
  <c r="T399" i="12"/>
  <c r="S399" i="12"/>
  <c r="R399" i="12"/>
  <c r="L399" i="12"/>
  <c r="M399" i="12" s="1"/>
  <c r="AM398" i="12"/>
  <c r="AB398" i="12"/>
  <c r="Y398" i="12"/>
  <c r="U398" i="12"/>
  <c r="U402" i="12" s="1"/>
  <c r="T398" i="12"/>
  <c r="S398" i="12"/>
  <c r="R398" i="12"/>
  <c r="R402" i="12" s="1"/>
  <c r="AZ397" i="12"/>
  <c r="AY397" i="12"/>
  <c r="AX397" i="12"/>
  <c r="AW397" i="12"/>
  <c r="AV397" i="12"/>
  <c r="AU397" i="12"/>
  <c r="AL397" i="12"/>
  <c r="AK397" i="12"/>
  <c r="AJ397" i="12"/>
  <c r="AD397" i="12"/>
  <c r="AC397" i="12"/>
  <c r="AM396" i="12"/>
  <c r="AB396" i="12"/>
  <c r="Y396" i="12"/>
  <c r="U396" i="12"/>
  <c r="T396" i="12"/>
  <c r="S396" i="12"/>
  <c r="R396" i="12"/>
  <c r="L396" i="12"/>
  <c r="AM395" i="12"/>
  <c r="AB395" i="12"/>
  <c r="Y395" i="12"/>
  <c r="U395" i="12"/>
  <c r="T395" i="12"/>
  <c r="S395" i="12"/>
  <c r="R395" i="12"/>
  <c r="L395" i="12"/>
  <c r="M395" i="12" s="1"/>
  <c r="AM394" i="12"/>
  <c r="AB394" i="12"/>
  <c r="Y394" i="12"/>
  <c r="U394" i="12"/>
  <c r="T394" i="12"/>
  <c r="S394" i="12"/>
  <c r="R394" i="12"/>
  <c r="L394" i="12"/>
  <c r="M394" i="12" s="1"/>
  <c r="AM393" i="12"/>
  <c r="AB393" i="12"/>
  <c r="Y393" i="12"/>
  <c r="U393" i="12"/>
  <c r="T393" i="12"/>
  <c r="S393" i="12"/>
  <c r="R393" i="12"/>
  <c r="R397" i="12" s="1"/>
  <c r="L393" i="12"/>
  <c r="L397" i="12" s="1"/>
  <c r="AZ392" i="12"/>
  <c r="AY392" i="12"/>
  <c r="AX392" i="12"/>
  <c r="AW392" i="12"/>
  <c r="AV392" i="12"/>
  <c r="AU392" i="12"/>
  <c r="AL392" i="12"/>
  <c r="AK392" i="12"/>
  <c r="AJ392" i="12"/>
  <c r="AD392" i="12"/>
  <c r="AC392" i="12"/>
  <c r="AM391" i="12"/>
  <c r="AB391" i="12"/>
  <c r="Y391" i="12"/>
  <c r="U391" i="12"/>
  <c r="T391" i="12"/>
  <c r="S391" i="12"/>
  <c r="R391" i="12"/>
  <c r="L391" i="12"/>
  <c r="M391" i="12" s="1"/>
  <c r="AM390" i="12"/>
  <c r="AB390" i="12"/>
  <c r="Y390" i="12"/>
  <c r="U390" i="12"/>
  <c r="T390" i="12"/>
  <c r="S390" i="12"/>
  <c r="R390" i="12"/>
  <c r="L390" i="12"/>
  <c r="M390" i="12" s="1"/>
  <c r="AM389" i="12"/>
  <c r="AB389" i="12"/>
  <c r="Y389" i="12"/>
  <c r="U389" i="12"/>
  <c r="T389" i="12"/>
  <c r="S389" i="12"/>
  <c r="R389" i="12"/>
  <c r="L389" i="12"/>
  <c r="M389" i="12" s="1"/>
  <c r="AM388" i="12"/>
  <c r="AB388" i="12"/>
  <c r="Y388" i="12"/>
  <c r="U388" i="12"/>
  <c r="U392" i="12" s="1"/>
  <c r="T388" i="12"/>
  <c r="S388" i="12"/>
  <c r="R388" i="12"/>
  <c r="L388" i="12"/>
  <c r="L392" i="12" s="1"/>
  <c r="AZ387" i="12"/>
  <c r="AY387" i="12"/>
  <c r="AX387" i="12"/>
  <c r="AW387" i="12"/>
  <c r="AV387" i="12"/>
  <c r="AU387" i="12"/>
  <c r="AZ382" i="12"/>
  <c r="AY382" i="12"/>
  <c r="AX382" i="12"/>
  <c r="AW382" i="12"/>
  <c r="AV382" i="12"/>
  <c r="AU382" i="12"/>
  <c r="AZ377" i="12"/>
  <c r="AY377" i="12"/>
  <c r="AX377" i="12"/>
  <c r="AW377" i="12"/>
  <c r="AV377" i="12"/>
  <c r="AU377" i="12"/>
  <c r="AZ372" i="12"/>
  <c r="AY372" i="12"/>
  <c r="AX372" i="12"/>
  <c r="AW372" i="12"/>
  <c r="AV372" i="12"/>
  <c r="AU372" i="12"/>
  <c r="AZ367" i="12"/>
  <c r="AY367" i="12"/>
  <c r="AX367" i="12"/>
  <c r="AW367" i="12"/>
  <c r="AV367" i="12"/>
  <c r="AU367" i="12"/>
  <c r="AZ362" i="12"/>
  <c r="AY362" i="12"/>
  <c r="AX362" i="12"/>
  <c r="AW362" i="12"/>
  <c r="AV362" i="12"/>
  <c r="AU362" i="12"/>
  <c r="AZ357" i="12"/>
  <c r="AY357" i="12"/>
  <c r="AX357" i="12"/>
  <c r="AW357" i="12"/>
  <c r="AV357" i="12"/>
  <c r="AU357" i="12"/>
  <c r="AZ352" i="12"/>
  <c r="AY352" i="12"/>
  <c r="AX352" i="12"/>
  <c r="AW352" i="12"/>
  <c r="AZ347" i="12"/>
  <c r="AY347" i="12"/>
  <c r="AX347" i="12"/>
  <c r="AW347" i="12"/>
  <c r="AL342" i="12"/>
  <c r="AC342" i="12"/>
  <c r="AJ342" i="12"/>
  <c r="AZ341" i="12"/>
  <c r="AY341" i="12"/>
  <c r="AX341" i="12"/>
  <c r="AW341" i="12"/>
  <c r="AV341" i="12"/>
  <c r="AU341" i="12"/>
  <c r="AL341" i="12"/>
  <c r="AK341" i="12"/>
  <c r="AJ341" i="12"/>
  <c r="AD341" i="12"/>
  <c r="AC341" i="12"/>
  <c r="AM340" i="12"/>
  <c r="AB340" i="12"/>
  <c r="Y340" i="12"/>
  <c r="U340" i="12"/>
  <c r="T340" i="12"/>
  <c r="S340" i="12"/>
  <c r="R340" i="12"/>
  <c r="L340" i="12"/>
  <c r="M340" i="12" s="1"/>
  <c r="AM339" i="12"/>
  <c r="AB339" i="12"/>
  <c r="Y339" i="12"/>
  <c r="U339" i="12"/>
  <c r="T339" i="12"/>
  <c r="S339" i="12"/>
  <c r="R339" i="12"/>
  <c r="L339" i="12"/>
  <c r="M339" i="12" s="1"/>
  <c r="AM338" i="12"/>
  <c r="AB338" i="12"/>
  <c r="Y338" i="12"/>
  <c r="U338" i="12"/>
  <c r="T338" i="12"/>
  <c r="S338" i="12"/>
  <c r="R338" i="12"/>
  <c r="L338" i="12"/>
  <c r="AM337" i="12"/>
  <c r="AB337" i="12"/>
  <c r="AB341" i="12" s="1"/>
  <c r="Y337" i="12"/>
  <c r="U337" i="12"/>
  <c r="U341" i="12" s="1"/>
  <c r="T337" i="12"/>
  <c r="S337" i="12"/>
  <c r="S341" i="12" s="1"/>
  <c r="R337" i="12"/>
  <c r="L337" i="12"/>
  <c r="AZ336" i="12"/>
  <c r="AY336" i="12"/>
  <c r="AX336" i="12"/>
  <c r="AW336" i="12"/>
  <c r="AV336" i="12"/>
  <c r="AU336" i="12"/>
  <c r="AL336" i="12"/>
  <c r="AK336" i="12"/>
  <c r="AJ336" i="12"/>
  <c r="AD336" i="12"/>
  <c r="AC336" i="12"/>
  <c r="AM335" i="12"/>
  <c r="AB335" i="12"/>
  <c r="Y335" i="12"/>
  <c r="U335" i="12"/>
  <c r="T335" i="12"/>
  <c r="S335" i="12"/>
  <c r="R335" i="12"/>
  <c r="L335" i="12"/>
  <c r="AM334" i="12"/>
  <c r="AB334" i="12"/>
  <c r="Y334" i="12"/>
  <c r="U334" i="12"/>
  <c r="T334" i="12"/>
  <c r="S334" i="12"/>
  <c r="R334" i="12"/>
  <c r="L334" i="12"/>
  <c r="M334" i="12" s="1"/>
  <c r="AM333" i="12"/>
  <c r="AB333" i="12"/>
  <c r="Y333" i="12"/>
  <c r="U333" i="12"/>
  <c r="T333" i="12"/>
  <c r="S333" i="12"/>
  <c r="R333" i="12"/>
  <c r="L333" i="12"/>
  <c r="M333" i="12" s="1"/>
  <c r="AM332" i="12"/>
  <c r="AB332" i="12"/>
  <c r="AB336" i="12" s="1"/>
  <c r="Y332" i="12"/>
  <c r="U332" i="12"/>
  <c r="T332" i="12"/>
  <c r="S332" i="12"/>
  <c r="S336" i="12" s="1"/>
  <c r="R332" i="12"/>
  <c r="L332" i="12"/>
  <c r="AZ331" i="12"/>
  <c r="AY331" i="12"/>
  <c r="AX331" i="12"/>
  <c r="AW331" i="12"/>
  <c r="AV331" i="12"/>
  <c r="AU331" i="12"/>
  <c r="AL331" i="12"/>
  <c r="AK331" i="12"/>
  <c r="AJ331" i="12"/>
  <c r="AD331" i="12"/>
  <c r="AC331" i="12"/>
  <c r="AM330" i="12"/>
  <c r="AB330" i="12"/>
  <c r="Y330" i="12"/>
  <c r="U330" i="12"/>
  <c r="T330" i="12"/>
  <c r="S330" i="12"/>
  <c r="R330" i="12"/>
  <c r="L330" i="12"/>
  <c r="M330" i="12" s="1"/>
  <c r="AM329" i="12"/>
  <c r="AB329" i="12"/>
  <c r="Y329" i="12"/>
  <c r="U329" i="12"/>
  <c r="T329" i="12"/>
  <c r="S329" i="12"/>
  <c r="R329" i="12"/>
  <c r="L329" i="12"/>
  <c r="M329" i="12" s="1"/>
  <c r="AM328" i="12"/>
  <c r="AB328" i="12"/>
  <c r="Y328" i="12"/>
  <c r="U328" i="12"/>
  <c r="T328" i="12"/>
  <c r="S328" i="12"/>
  <c r="R328" i="12"/>
  <c r="L328" i="12"/>
  <c r="M328" i="12" s="1"/>
  <c r="AM327" i="12"/>
  <c r="AB327" i="12"/>
  <c r="Y327" i="12"/>
  <c r="U327" i="12"/>
  <c r="T327" i="12"/>
  <c r="T331" i="12" s="1"/>
  <c r="S327" i="12"/>
  <c r="R327" i="12"/>
  <c r="L327" i="12"/>
  <c r="L331" i="12" s="1"/>
  <c r="AZ326" i="12"/>
  <c r="AY326" i="12"/>
  <c r="AX326" i="12"/>
  <c r="AW326" i="12"/>
  <c r="AV326" i="12"/>
  <c r="AU326" i="12"/>
  <c r="AL326" i="12"/>
  <c r="AK326" i="12"/>
  <c r="AJ326" i="12"/>
  <c r="AD326" i="12"/>
  <c r="AC326" i="12"/>
  <c r="AM325" i="12"/>
  <c r="AB325" i="12"/>
  <c r="Y325" i="12"/>
  <c r="U325" i="12"/>
  <c r="T325" i="12"/>
  <c r="S325" i="12"/>
  <c r="R325" i="12"/>
  <c r="L325" i="12"/>
  <c r="M325" i="12" s="1"/>
  <c r="AM324" i="12"/>
  <c r="AB324" i="12"/>
  <c r="Y324" i="12"/>
  <c r="U324" i="12"/>
  <c r="T324" i="12"/>
  <c r="S324" i="12"/>
  <c r="R324" i="12"/>
  <c r="L324" i="12"/>
  <c r="M324" i="12" s="1"/>
  <c r="AM323" i="12"/>
  <c r="AB323" i="12"/>
  <c r="Y323" i="12"/>
  <c r="U323" i="12"/>
  <c r="T323" i="12"/>
  <c r="S323" i="12"/>
  <c r="R323" i="12"/>
  <c r="L323" i="12"/>
  <c r="AM322" i="12"/>
  <c r="AB322" i="12"/>
  <c r="AB326" i="12" s="1"/>
  <c r="Y322" i="12"/>
  <c r="U322" i="12"/>
  <c r="U326" i="12" s="1"/>
  <c r="T322" i="12"/>
  <c r="T326" i="12" s="1"/>
  <c r="S322" i="12"/>
  <c r="R322" i="12"/>
  <c r="R326" i="12" s="1"/>
  <c r="L322" i="12"/>
  <c r="AZ321" i="12"/>
  <c r="AY321" i="12"/>
  <c r="AX321" i="12"/>
  <c r="AW321" i="12"/>
  <c r="AL321" i="12"/>
  <c r="AK321" i="12"/>
  <c r="AJ321" i="12"/>
  <c r="AD321" i="12"/>
  <c r="AC321" i="12"/>
  <c r="AM320" i="12"/>
  <c r="AB320" i="12"/>
  <c r="Y320" i="12"/>
  <c r="U320" i="12"/>
  <c r="T320" i="12"/>
  <c r="S320" i="12"/>
  <c r="R320" i="12"/>
  <c r="L320" i="12"/>
  <c r="AM319" i="12"/>
  <c r="AB319" i="12"/>
  <c r="Y319" i="12"/>
  <c r="U319" i="12"/>
  <c r="T319" i="12"/>
  <c r="S319" i="12"/>
  <c r="R319" i="12"/>
  <c r="L319" i="12"/>
  <c r="M319" i="12" s="1"/>
  <c r="AM318" i="12"/>
  <c r="AB318" i="12"/>
  <c r="Y318" i="12"/>
  <c r="U318" i="12"/>
  <c r="T318" i="12"/>
  <c r="S318" i="12"/>
  <c r="R318" i="12"/>
  <c r="L318" i="12"/>
  <c r="M318" i="12" s="1"/>
  <c r="AM317" i="12"/>
  <c r="AB317" i="12"/>
  <c r="AB321" i="12" s="1"/>
  <c r="Y317" i="12"/>
  <c r="U317" i="12"/>
  <c r="U321" i="12" s="1"/>
  <c r="T317" i="12"/>
  <c r="S317" i="12"/>
  <c r="S321" i="12" s="1"/>
  <c r="R317" i="12"/>
  <c r="R321" i="12" s="1"/>
  <c r="AZ316" i="12"/>
  <c r="AY316" i="12"/>
  <c r="AX316" i="12"/>
  <c r="AW316" i="12"/>
  <c r="AV316" i="12"/>
  <c r="AU316" i="12"/>
  <c r="AL316" i="12"/>
  <c r="AK316" i="12"/>
  <c r="AJ316" i="12"/>
  <c r="AD316" i="12"/>
  <c r="AC316" i="12"/>
  <c r="AM315" i="12"/>
  <c r="AB315" i="12"/>
  <c r="Y315" i="12"/>
  <c r="U315" i="12"/>
  <c r="T315" i="12"/>
  <c r="S315" i="12"/>
  <c r="R315" i="12"/>
  <c r="L315" i="12"/>
  <c r="AM314" i="12"/>
  <c r="AB314" i="12"/>
  <c r="Y314" i="12"/>
  <c r="U314" i="12"/>
  <c r="T314" i="12"/>
  <c r="S314" i="12"/>
  <c r="R314" i="12"/>
  <c r="L314" i="12"/>
  <c r="M314" i="12" s="1"/>
  <c r="AM313" i="12"/>
  <c r="AB313" i="12"/>
  <c r="Y313" i="12"/>
  <c r="U313" i="12"/>
  <c r="T313" i="12"/>
  <c r="S313" i="12"/>
  <c r="R313" i="12"/>
  <c r="L313" i="12"/>
  <c r="M313" i="12" s="1"/>
  <c r="AM312" i="12"/>
  <c r="AB312" i="12"/>
  <c r="AB316" i="12" s="1"/>
  <c r="Y312" i="12"/>
  <c r="U312" i="12"/>
  <c r="T312" i="12"/>
  <c r="S312" i="12"/>
  <c r="R312" i="12"/>
  <c r="R316" i="12" s="1"/>
  <c r="L312" i="12"/>
  <c r="AZ311" i="12"/>
  <c r="AY311" i="12"/>
  <c r="AX311" i="12"/>
  <c r="AW311" i="12"/>
  <c r="AZ306" i="12"/>
  <c r="AY306" i="12"/>
  <c r="AX306" i="12"/>
  <c r="AW306" i="12"/>
  <c r="AV306" i="12"/>
  <c r="AU306" i="12"/>
  <c r="AL306" i="12"/>
  <c r="AK306" i="12"/>
  <c r="AJ306" i="12"/>
  <c r="AD306" i="12"/>
  <c r="AC306" i="12"/>
  <c r="AM305" i="12"/>
  <c r="AB305" i="12"/>
  <c r="Y305" i="12"/>
  <c r="U305" i="12"/>
  <c r="T305" i="12"/>
  <c r="S305" i="12"/>
  <c r="R305" i="12"/>
  <c r="L305" i="12"/>
  <c r="AM304" i="12"/>
  <c r="AB304" i="12"/>
  <c r="Y304" i="12"/>
  <c r="U304" i="12"/>
  <c r="T304" i="12"/>
  <c r="S304" i="12"/>
  <c r="R304" i="12"/>
  <c r="L304" i="12"/>
  <c r="M304" i="12" s="1"/>
  <c r="AM303" i="12"/>
  <c r="AB303" i="12"/>
  <c r="Y303" i="12"/>
  <c r="U303" i="12"/>
  <c r="T303" i="12"/>
  <c r="S303" i="12"/>
  <c r="R303" i="12"/>
  <c r="L303" i="12"/>
  <c r="AM302" i="12"/>
  <c r="AB302" i="12"/>
  <c r="AB306" i="12" s="1"/>
  <c r="Y302" i="12"/>
  <c r="U302" i="12"/>
  <c r="U306" i="12" s="1"/>
  <c r="T302" i="12"/>
  <c r="S302" i="12"/>
  <c r="S306" i="12" s="1"/>
  <c r="R302" i="12"/>
  <c r="R306" i="12" s="1"/>
  <c r="L302" i="12"/>
  <c r="L306" i="12" s="1"/>
  <c r="AZ300" i="12"/>
  <c r="AY300" i="12"/>
  <c r="AX300" i="12"/>
  <c r="AW300" i="12"/>
  <c r="AV300" i="12"/>
  <c r="AU300" i="12"/>
  <c r="AL300" i="12"/>
  <c r="AK300" i="12"/>
  <c r="AJ300" i="12"/>
  <c r="AD300" i="12"/>
  <c r="AC300" i="12"/>
  <c r="AM299" i="12"/>
  <c r="AB299" i="12"/>
  <c r="Y299" i="12"/>
  <c r="U299" i="12"/>
  <c r="T299" i="12"/>
  <c r="S299" i="12"/>
  <c r="R299" i="12"/>
  <c r="L299" i="12"/>
  <c r="AM298" i="12"/>
  <c r="AB298" i="12"/>
  <c r="Y298" i="12"/>
  <c r="U298" i="12"/>
  <c r="T298" i="12"/>
  <c r="S298" i="12"/>
  <c r="R298" i="12"/>
  <c r="L298" i="12"/>
  <c r="M298" i="12" s="1"/>
  <c r="AM297" i="12"/>
  <c r="AB297" i="12"/>
  <c r="Y297" i="12"/>
  <c r="U297" i="12"/>
  <c r="T297" i="12"/>
  <c r="S297" i="12"/>
  <c r="R297" i="12"/>
  <c r="L297" i="12"/>
  <c r="AM296" i="12"/>
  <c r="AB296" i="12"/>
  <c r="Y296" i="12"/>
  <c r="U296" i="12"/>
  <c r="U300" i="12" s="1"/>
  <c r="T296" i="12"/>
  <c r="S296" i="12"/>
  <c r="R296" i="12"/>
  <c r="R300" i="12" s="1"/>
  <c r="L296" i="12"/>
  <c r="AZ295" i="12"/>
  <c r="AY295" i="12"/>
  <c r="AX295" i="12"/>
  <c r="AW295" i="12"/>
  <c r="AV295" i="12"/>
  <c r="AU295" i="12"/>
  <c r="AL295" i="12"/>
  <c r="AK295" i="12"/>
  <c r="AJ295" i="12"/>
  <c r="AD295" i="12"/>
  <c r="AC295" i="12"/>
  <c r="AM294" i="12"/>
  <c r="AB294" i="12"/>
  <c r="Y294" i="12"/>
  <c r="U294" i="12"/>
  <c r="T294" i="12"/>
  <c r="S294" i="12"/>
  <c r="R294" i="12"/>
  <c r="L294" i="12"/>
  <c r="AM293" i="12"/>
  <c r="AB293" i="12"/>
  <c r="Y293" i="12"/>
  <c r="U293" i="12"/>
  <c r="T293" i="12"/>
  <c r="S293" i="12"/>
  <c r="R293" i="12"/>
  <c r="L293" i="12"/>
  <c r="M293" i="12" s="1"/>
  <c r="AM292" i="12"/>
  <c r="AB292" i="12"/>
  <c r="Y292" i="12"/>
  <c r="U292" i="12"/>
  <c r="T292" i="12"/>
  <c r="S292" i="12"/>
  <c r="R292" i="12"/>
  <c r="L292" i="12"/>
  <c r="M292" i="12" s="1"/>
  <c r="AM291" i="12"/>
  <c r="AB291" i="12"/>
  <c r="Y291" i="12"/>
  <c r="U291" i="12"/>
  <c r="T291" i="12"/>
  <c r="S291" i="12"/>
  <c r="R291" i="12"/>
  <c r="R295" i="12" s="1"/>
  <c r="L291" i="12"/>
  <c r="AZ290" i="12"/>
  <c r="AY290" i="12"/>
  <c r="AX290" i="12"/>
  <c r="AW290" i="12"/>
  <c r="AZ285" i="12"/>
  <c r="AY285" i="12"/>
  <c r="AX285" i="12"/>
  <c r="AW285" i="12"/>
  <c r="AV285" i="12"/>
  <c r="AU285" i="12"/>
  <c r="AL285" i="12"/>
  <c r="AK285" i="12"/>
  <c r="AJ285" i="12"/>
  <c r="AD285" i="12"/>
  <c r="AC285" i="12"/>
  <c r="AM284" i="12"/>
  <c r="AB284" i="12"/>
  <c r="Y284" i="12"/>
  <c r="U284" i="12"/>
  <c r="T284" i="12"/>
  <c r="S284" i="12"/>
  <c r="R284" i="12"/>
  <c r="L284" i="12"/>
  <c r="M284" i="12" s="1"/>
  <c r="AM283" i="12"/>
  <c r="AB283" i="12"/>
  <c r="Y283" i="12"/>
  <c r="U283" i="12"/>
  <c r="T283" i="12"/>
  <c r="S283" i="12"/>
  <c r="R283" i="12"/>
  <c r="L283" i="12"/>
  <c r="M283" i="12" s="1"/>
  <c r="AM282" i="12"/>
  <c r="AB282" i="12"/>
  <c r="Y282" i="12"/>
  <c r="U282" i="12"/>
  <c r="T282" i="12"/>
  <c r="S282" i="12"/>
  <c r="R282" i="12"/>
  <c r="L282" i="12"/>
  <c r="AM281" i="12"/>
  <c r="AB281" i="12"/>
  <c r="Y281" i="12"/>
  <c r="U281" i="12"/>
  <c r="U285" i="12" s="1"/>
  <c r="T281" i="12"/>
  <c r="S281" i="12"/>
  <c r="R281" i="12"/>
  <c r="L281" i="12"/>
  <c r="AZ280" i="12"/>
  <c r="AY280" i="12"/>
  <c r="AX280" i="12"/>
  <c r="AW280" i="12"/>
  <c r="AZ275" i="12"/>
  <c r="AY275" i="12"/>
  <c r="AX275" i="12"/>
  <c r="AW275" i="12"/>
  <c r="AV275" i="12"/>
  <c r="AU275" i="12"/>
  <c r="AL275" i="12"/>
  <c r="AK275" i="12"/>
  <c r="AJ275" i="12"/>
  <c r="AD275" i="12"/>
  <c r="AC275" i="12"/>
  <c r="AM274" i="12"/>
  <c r="AB274" i="12"/>
  <c r="Y274" i="12"/>
  <c r="U274" i="12"/>
  <c r="T274" i="12"/>
  <c r="S274" i="12"/>
  <c r="R274" i="12"/>
  <c r="L274" i="12"/>
  <c r="AM273" i="12"/>
  <c r="AB273" i="12"/>
  <c r="Y273" i="12"/>
  <c r="U273" i="12"/>
  <c r="T273" i="12"/>
  <c r="S273" i="12"/>
  <c r="R273" i="12"/>
  <c r="L273" i="12"/>
  <c r="M273" i="12" s="1"/>
  <c r="AM272" i="12"/>
  <c r="AB272" i="12"/>
  <c r="Y272" i="12"/>
  <c r="U272" i="12"/>
  <c r="T272" i="12"/>
  <c r="S272" i="12"/>
  <c r="R272" i="12"/>
  <c r="L272" i="12"/>
  <c r="AM271" i="12"/>
  <c r="AB271" i="12"/>
  <c r="Y271" i="12"/>
  <c r="U271" i="12"/>
  <c r="U275" i="12" s="1"/>
  <c r="T271" i="12"/>
  <c r="S271" i="12"/>
  <c r="R271" i="12"/>
  <c r="R275" i="12" s="1"/>
  <c r="L271" i="12"/>
  <c r="AZ270" i="12"/>
  <c r="AY270" i="12"/>
  <c r="AX270" i="12"/>
  <c r="AW270" i="12"/>
  <c r="AV270" i="12"/>
  <c r="AU270" i="12"/>
  <c r="AL270" i="12"/>
  <c r="AK270" i="12"/>
  <c r="AJ270" i="12"/>
  <c r="AD270" i="12"/>
  <c r="AC270" i="12"/>
  <c r="AM269" i="12"/>
  <c r="AB269" i="12"/>
  <c r="Y269" i="12"/>
  <c r="U269" i="12"/>
  <c r="T269" i="12"/>
  <c r="S269" i="12"/>
  <c r="R269" i="12"/>
  <c r="L269" i="12"/>
  <c r="AM268" i="12"/>
  <c r="AB268" i="12"/>
  <c r="Y268" i="12"/>
  <c r="U268" i="12"/>
  <c r="T268" i="12"/>
  <c r="S268" i="12"/>
  <c r="R268" i="12"/>
  <c r="L268" i="12"/>
  <c r="M268" i="12" s="1"/>
  <c r="AM267" i="12"/>
  <c r="AB267" i="12"/>
  <c r="Y267" i="12"/>
  <c r="U267" i="12"/>
  <c r="T267" i="12"/>
  <c r="S267" i="12"/>
  <c r="R267" i="12"/>
  <c r="L267" i="12"/>
  <c r="M267" i="12" s="1"/>
  <c r="AM266" i="12"/>
  <c r="AB266" i="12"/>
  <c r="Y266" i="12"/>
  <c r="U266" i="12"/>
  <c r="T266" i="12"/>
  <c r="S266" i="12"/>
  <c r="R266" i="12"/>
  <c r="R270" i="12" s="1"/>
  <c r="L266" i="12"/>
  <c r="AZ265" i="12"/>
  <c r="AY265" i="12"/>
  <c r="AX265" i="12"/>
  <c r="AW265" i="12"/>
  <c r="AV265" i="12"/>
  <c r="AU265" i="12"/>
  <c r="AL265" i="12"/>
  <c r="AK265" i="12"/>
  <c r="AJ265" i="12"/>
  <c r="AD265" i="12"/>
  <c r="AC265" i="12"/>
  <c r="AM264" i="12"/>
  <c r="AB264" i="12"/>
  <c r="Y264" i="12"/>
  <c r="U264" i="12"/>
  <c r="T264" i="12"/>
  <c r="S264" i="12"/>
  <c r="R264" i="12"/>
  <c r="L264" i="12"/>
  <c r="M264" i="12" s="1"/>
  <c r="AM263" i="12"/>
  <c r="AB263" i="12"/>
  <c r="Y263" i="12"/>
  <c r="U263" i="12"/>
  <c r="T263" i="12"/>
  <c r="S263" i="12"/>
  <c r="R263" i="12"/>
  <c r="L263" i="12"/>
  <c r="M263" i="12" s="1"/>
  <c r="AM262" i="12"/>
  <c r="AB262" i="12"/>
  <c r="Y262" i="12"/>
  <c r="U262" i="12"/>
  <c r="T262" i="12"/>
  <c r="S262" i="12"/>
  <c r="R262" i="12"/>
  <c r="L262" i="12"/>
  <c r="AM261" i="12"/>
  <c r="AB261" i="12"/>
  <c r="Y261" i="12"/>
  <c r="U261" i="12"/>
  <c r="T261" i="12"/>
  <c r="T265" i="12" s="1"/>
  <c r="S261" i="12"/>
  <c r="R261" i="12"/>
  <c r="R265" i="12" s="1"/>
  <c r="L261" i="12"/>
  <c r="L265" i="12" s="1"/>
  <c r="AZ260" i="12"/>
  <c r="AY260" i="12"/>
  <c r="AX260" i="12"/>
  <c r="AW260" i="12"/>
  <c r="AV260" i="12"/>
  <c r="AU260" i="12"/>
  <c r="AL260" i="12"/>
  <c r="AK260" i="12"/>
  <c r="AJ260" i="12"/>
  <c r="AD260" i="12"/>
  <c r="AC260" i="12"/>
  <c r="AM259" i="12"/>
  <c r="AB259" i="12"/>
  <c r="Y259" i="12"/>
  <c r="U259" i="12"/>
  <c r="T259" i="12"/>
  <c r="S259" i="12"/>
  <c r="R259" i="12"/>
  <c r="L259" i="12"/>
  <c r="AM258" i="12"/>
  <c r="AB258" i="12"/>
  <c r="Y258" i="12"/>
  <c r="U258" i="12"/>
  <c r="T258" i="12"/>
  <c r="S258" i="12"/>
  <c r="R258" i="12"/>
  <c r="L258" i="12"/>
  <c r="M258" i="12" s="1"/>
  <c r="AM257" i="12"/>
  <c r="AB257" i="12"/>
  <c r="Y257" i="12"/>
  <c r="U257" i="12"/>
  <c r="T257" i="12"/>
  <c r="S257" i="12"/>
  <c r="R257" i="12"/>
  <c r="L257" i="12"/>
  <c r="AM256" i="12"/>
  <c r="AB256" i="12"/>
  <c r="AB260" i="12" s="1"/>
  <c r="Y256" i="12"/>
  <c r="U256" i="12"/>
  <c r="U260" i="12" s="1"/>
  <c r="T256" i="12"/>
  <c r="S256" i="12"/>
  <c r="R256" i="12"/>
  <c r="L256" i="12"/>
  <c r="AZ255" i="12"/>
  <c r="AY255" i="12"/>
  <c r="AX255" i="12"/>
  <c r="AW255" i="12"/>
  <c r="AV255" i="12"/>
  <c r="AU255" i="12"/>
  <c r="AL255" i="12"/>
  <c r="AK255" i="12"/>
  <c r="AJ255" i="12"/>
  <c r="AD255" i="12"/>
  <c r="AC255" i="12"/>
  <c r="AM254" i="12"/>
  <c r="AB254" i="12"/>
  <c r="Y254" i="12"/>
  <c r="U254" i="12"/>
  <c r="T254" i="12"/>
  <c r="S254" i="12"/>
  <c r="R254" i="12"/>
  <c r="L254" i="12"/>
  <c r="AM253" i="12"/>
  <c r="AB253" i="12"/>
  <c r="Y253" i="12"/>
  <c r="U253" i="12"/>
  <c r="T253" i="12"/>
  <c r="S253" i="12"/>
  <c r="R253" i="12"/>
  <c r="L253" i="12"/>
  <c r="M253" i="12" s="1"/>
  <c r="AM252" i="12"/>
  <c r="AB252" i="12"/>
  <c r="Y252" i="12"/>
  <c r="U252" i="12"/>
  <c r="T252" i="12"/>
  <c r="S252" i="12"/>
  <c r="R252" i="12"/>
  <c r="L252" i="12"/>
  <c r="M252" i="12" s="1"/>
  <c r="AM251" i="12"/>
  <c r="AB251" i="12"/>
  <c r="Y251" i="12"/>
  <c r="U251" i="12"/>
  <c r="T251" i="12"/>
  <c r="S251" i="12"/>
  <c r="R251" i="12"/>
  <c r="R255" i="12" s="1"/>
  <c r="L251" i="12"/>
  <c r="AZ250" i="12"/>
  <c r="AY250" i="12"/>
  <c r="AX250" i="12"/>
  <c r="AW250" i="12"/>
  <c r="AV250" i="12"/>
  <c r="AU250" i="12"/>
  <c r="AL250" i="12"/>
  <c r="AK250" i="12"/>
  <c r="AJ250" i="12"/>
  <c r="AD250" i="12"/>
  <c r="AC250" i="12"/>
  <c r="AM249" i="12"/>
  <c r="AB249" i="12"/>
  <c r="Y249" i="12"/>
  <c r="U249" i="12"/>
  <c r="T249" i="12"/>
  <c r="S249" i="12"/>
  <c r="R249" i="12"/>
  <c r="L249" i="12"/>
  <c r="M249" i="12" s="1"/>
  <c r="AM248" i="12"/>
  <c r="AB248" i="12"/>
  <c r="Y248" i="12"/>
  <c r="U248" i="12"/>
  <c r="T248" i="12"/>
  <c r="S248" i="12"/>
  <c r="R248" i="12"/>
  <c r="L248" i="12"/>
  <c r="M248" i="12" s="1"/>
  <c r="AM247" i="12"/>
  <c r="AB247" i="12"/>
  <c r="Y247" i="12"/>
  <c r="U247" i="12"/>
  <c r="T247" i="12"/>
  <c r="S247" i="12"/>
  <c r="R247" i="12"/>
  <c r="L247" i="12"/>
  <c r="M247" i="12" s="1"/>
  <c r="AM246" i="12"/>
  <c r="AB246" i="12"/>
  <c r="AB250" i="12" s="1"/>
  <c r="Y246" i="12"/>
  <c r="U246" i="12"/>
  <c r="T246" i="12"/>
  <c r="S246" i="12"/>
  <c r="S250" i="12" s="1"/>
  <c r="R246" i="12"/>
  <c r="R250" i="12" s="1"/>
  <c r="L246" i="12"/>
  <c r="AZ245" i="12"/>
  <c r="AY245" i="12"/>
  <c r="AX245" i="12"/>
  <c r="AW245" i="12"/>
  <c r="AV245" i="12"/>
  <c r="AU245" i="12"/>
  <c r="AL245" i="12"/>
  <c r="AK245" i="12"/>
  <c r="AJ245" i="12"/>
  <c r="AD245" i="12"/>
  <c r="AC245" i="12"/>
  <c r="AM244" i="12"/>
  <c r="AB244" i="12"/>
  <c r="Y244" i="12"/>
  <c r="U244" i="12"/>
  <c r="T244" i="12"/>
  <c r="S244" i="12"/>
  <c r="R244" i="12"/>
  <c r="L244" i="12"/>
  <c r="M244" i="12" s="1"/>
  <c r="AM243" i="12"/>
  <c r="AB243" i="12"/>
  <c r="Y243" i="12"/>
  <c r="U243" i="12"/>
  <c r="T243" i="12"/>
  <c r="S243" i="12"/>
  <c r="R243" i="12"/>
  <c r="L243" i="12"/>
  <c r="M243" i="12" s="1"/>
  <c r="AM242" i="12"/>
  <c r="AB242" i="12"/>
  <c r="Y242" i="12"/>
  <c r="U242" i="12"/>
  <c r="T242" i="12"/>
  <c r="S242" i="12"/>
  <c r="R242" i="12"/>
  <c r="L242" i="12"/>
  <c r="AM241" i="12"/>
  <c r="AB241" i="12"/>
  <c r="AB245" i="12" s="1"/>
  <c r="Y241" i="12"/>
  <c r="U241" i="12"/>
  <c r="U245" i="12" s="1"/>
  <c r="T241" i="12"/>
  <c r="T245" i="12" s="1"/>
  <c r="S241" i="12"/>
  <c r="R241" i="12"/>
  <c r="R245" i="12" s="1"/>
  <c r="L241" i="12"/>
  <c r="L245" i="12" s="1"/>
  <c r="AZ240" i="12"/>
  <c r="AY240" i="12"/>
  <c r="AX240" i="12"/>
  <c r="AW240" i="12"/>
  <c r="AV240" i="12"/>
  <c r="AL240" i="12"/>
  <c r="AK240" i="12"/>
  <c r="AJ240" i="12"/>
  <c r="AD240" i="12"/>
  <c r="AC240" i="12"/>
  <c r="AM239" i="12"/>
  <c r="AB239" i="12"/>
  <c r="Y239" i="12"/>
  <c r="U239" i="12"/>
  <c r="T239" i="12"/>
  <c r="S239" i="12"/>
  <c r="R239" i="12"/>
  <c r="L239" i="12"/>
  <c r="AM238" i="12"/>
  <c r="AB238" i="12"/>
  <c r="Y238" i="12"/>
  <c r="U238" i="12"/>
  <c r="T238" i="12"/>
  <c r="S238" i="12"/>
  <c r="R238" i="12"/>
  <c r="AM237" i="12"/>
  <c r="AB237" i="12"/>
  <c r="Y237" i="12"/>
  <c r="U237" i="12"/>
  <c r="T237" i="12"/>
  <c r="S237" i="12"/>
  <c r="R237" i="12"/>
  <c r="AM236" i="12"/>
  <c r="AB236" i="12"/>
  <c r="Y236" i="12"/>
  <c r="U236" i="12"/>
  <c r="T236" i="12"/>
  <c r="S236" i="12"/>
  <c r="R236" i="12"/>
  <c r="AZ235" i="12"/>
  <c r="AY235" i="12"/>
  <c r="AX235" i="12"/>
  <c r="AW235" i="12"/>
  <c r="AV235" i="12"/>
  <c r="AU235" i="12"/>
  <c r="AL235" i="12"/>
  <c r="AK235" i="12"/>
  <c r="AJ235" i="12"/>
  <c r="AD235" i="12"/>
  <c r="AC235" i="12"/>
  <c r="AM234" i="12"/>
  <c r="AB234" i="12"/>
  <c r="Y234" i="12"/>
  <c r="U234" i="12"/>
  <c r="T234" i="12"/>
  <c r="S234" i="12"/>
  <c r="R234" i="12"/>
  <c r="L234" i="12"/>
  <c r="AM233" i="12"/>
  <c r="AB233" i="12"/>
  <c r="Y233" i="12"/>
  <c r="U233" i="12"/>
  <c r="T233" i="12"/>
  <c r="S233" i="12"/>
  <c r="R233" i="12"/>
  <c r="L233" i="12"/>
  <c r="M233" i="12" s="1"/>
  <c r="AM232" i="12"/>
  <c r="AB232" i="12"/>
  <c r="Y232" i="12"/>
  <c r="U232" i="12"/>
  <c r="T232" i="12"/>
  <c r="S232" i="12"/>
  <c r="R232" i="12"/>
  <c r="L232" i="12"/>
  <c r="M232" i="12" s="1"/>
  <c r="AM231" i="12"/>
  <c r="AB231" i="12"/>
  <c r="Y231" i="12"/>
  <c r="U231" i="12"/>
  <c r="T231" i="12"/>
  <c r="T235" i="12" s="1"/>
  <c r="S231" i="12"/>
  <c r="R231" i="12"/>
  <c r="L231" i="12"/>
  <c r="AZ230" i="12"/>
  <c r="AY230" i="12"/>
  <c r="AY225" i="12" s="1"/>
  <c r="AX230" i="12"/>
  <c r="AW230" i="12"/>
  <c r="AV230" i="12"/>
  <c r="AU230" i="12"/>
  <c r="AL230" i="12"/>
  <c r="AK230" i="12"/>
  <c r="AJ230" i="12"/>
  <c r="AD230" i="12"/>
  <c r="AD225" i="12" s="1"/>
  <c r="AC230" i="12"/>
  <c r="AM229" i="12"/>
  <c r="AB229" i="12"/>
  <c r="Y229" i="12"/>
  <c r="U229" i="12"/>
  <c r="T229" i="12"/>
  <c r="S229" i="12"/>
  <c r="R229" i="12"/>
  <c r="L229" i="12"/>
  <c r="M229" i="12" s="1"/>
  <c r="AM228" i="12"/>
  <c r="AB228" i="12"/>
  <c r="Y228" i="12"/>
  <c r="U228" i="12"/>
  <c r="T228" i="12"/>
  <c r="S228" i="12"/>
  <c r="R228" i="12"/>
  <c r="L228" i="12"/>
  <c r="M228" i="12" s="1"/>
  <c r="AM227" i="12"/>
  <c r="AB227" i="12"/>
  <c r="Y227" i="12"/>
  <c r="U227" i="12"/>
  <c r="T227" i="12"/>
  <c r="S227" i="12"/>
  <c r="R227" i="12"/>
  <c r="L227" i="12"/>
  <c r="M227" i="12" s="1"/>
  <c r="AM226" i="12"/>
  <c r="AB226" i="12"/>
  <c r="Y226" i="12"/>
  <c r="U226" i="12"/>
  <c r="T226" i="12"/>
  <c r="S226" i="12"/>
  <c r="R226" i="12"/>
  <c r="R230" i="12" s="1"/>
  <c r="L226" i="12"/>
  <c r="AW225" i="12"/>
  <c r="AZ224" i="12"/>
  <c r="AY224" i="12"/>
  <c r="AX224" i="12"/>
  <c r="AW224" i="12"/>
  <c r="AV224" i="12"/>
  <c r="AU224" i="12"/>
  <c r="AL224" i="12"/>
  <c r="AK224" i="12"/>
  <c r="AJ224" i="12"/>
  <c r="AD224" i="12"/>
  <c r="AC224" i="12"/>
  <c r="AM223" i="12"/>
  <c r="AB223" i="12"/>
  <c r="Y223" i="12"/>
  <c r="U223" i="12"/>
  <c r="T223" i="12"/>
  <c r="S223" i="12"/>
  <c r="R223" i="12"/>
  <c r="L223" i="12"/>
  <c r="AM222" i="12"/>
  <c r="AB222" i="12"/>
  <c r="Y222" i="12"/>
  <c r="U222" i="12"/>
  <c r="T222" i="12"/>
  <c r="S222" i="12"/>
  <c r="R222" i="12"/>
  <c r="L222" i="12"/>
  <c r="M222" i="12" s="1"/>
  <c r="AM221" i="12"/>
  <c r="AB221" i="12"/>
  <c r="Y221" i="12"/>
  <c r="U221" i="12"/>
  <c r="T221" i="12"/>
  <c r="S221" i="12"/>
  <c r="R221" i="12"/>
  <c r="L221" i="12"/>
  <c r="M221" i="12" s="1"/>
  <c r="AM220" i="12"/>
  <c r="AB220" i="12"/>
  <c r="AB224" i="12" s="1"/>
  <c r="Y220" i="12"/>
  <c r="Y224" i="12" s="1"/>
  <c r="U220" i="12"/>
  <c r="T220" i="12"/>
  <c r="S220" i="12"/>
  <c r="S224" i="12" s="1"/>
  <c r="R220" i="12"/>
  <c r="L220" i="12"/>
  <c r="AZ219" i="12"/>
  <c r="AY219" i="12"/>
  <c r="AX219" i="12"/>
  <c r="AW219" i="12"/>
  <c r="AV219" i="12"/>
  <c r="AU219" i="12"/>
  <c r="AL219" i="12"/>
  <c r="AK219" i="12"/>
  <c r="AJ219" i="12"/>
  <c r="AD219" i="12"/>
  <c r="AC219" i="12"/>
  <c r="AM218" i="12"/>
  <c r="AB218" i="12"/>
  <c r="Y218" i="12"/>
  <c r="U218" i="12"/>
  <c r="T218" i="12"/>
  <c r="S218" i="12"/>
  <c r="R218" i="12"/>
  <c r="L218" i="12"/>
  <c r="M218" i="12" s="1"/>
  <c r="AM217" i="12"/>
  <c r="AB217" i="12"/>
  <c r="Y217" i="12"/>
  <c r="U217" i="12"/>
  <c r="T217" i="12"/>
  <c r="S217" i="12"/>
  <c r="R217" i="12"/>
  <c r="L217" i="12"/>
  <c r="M217" i="12" s="1"/>
  <c r="AM216" i="12"/>
  <c r="AB216" i="12"/>
  <c r="Y216" i="12"/>
  <c r="U216" i="12"/>
  <c r="T216" i="12"/>
  <c r="S216" i="12"/>
  <c r="R216" i="12"/>
  <c r="L216" i="12"/>
  <c r="AM215" i="12"/>
  <c r="AB215" i="12"/>
  <c r="AB219" i="12" s="1"/>
  <c r="Y215" i="12"/>
  <c r="U215" i="12"/>
  <c r="U219" i="12" s="1"/>
  <c r="T215" i="12"/>
  <c r="S215" i="12"/>
  <c r="S219" i="12" s="1"/>
  <c r="R215" i="12"/>
  <c r="L215" i="12"/>
  <c r="M215" i="12" s="1"/>
  <c r="AZ214" i="12"/>
  <c r="AY214" i="12"/>
  <c r="AX214" i="12"/>
  <c r="AW214" i="12"/>
  <c r="AV214" i="12"/>
  <c r="AU214" i="12"/>
  <c r="AL214" i="12"/>
  <c r="AK214" i="12"/>
  <c r="AJ214" i="12"/>
  <c r="AD214" i="12"/>
  <c r="AC214" i="12"/>
  <c r="AM213" i="12"/>
  <c r="AB213" i="12"/>
  <c r="Y213" i="12"/>
  <c r="U213" i="12"/>
  <c r="T213" i="12"/>
  <c r="S213" i="12"/>
  <c r="R213" i="12"/>
  <c r="L213" i="12"/>
  <c r="AM212" i="12"/>
  <c r="AB212" i="12"/>
  <c r="Y212" i="12"/>
  <c r="U212" i="12"/>
  <c r="T212" i="12"/>
  <c r="S212" i="12"/>
  <c r="R212" i="12"/>
  <c r="L212" i="12"/>
  <c r="M212" i="12" s="1"/>
  <c r="AM211" i="12"/>
  <c r="AB211" i="12"/>
  <c r="Y211" i="12"/>
  <c r="U211" i="12"/>
  <c r="T211" i="12"/>
  <c r="S211" i="12"/>
  <c r="R211" i="12"/>
  <c r="L211" i="12"/>
  <c r="M211" i="12" s="1"/>
  <c r="AM210" i="12"/>
  <c r="AB210" i="12"/>
  <c r="Y210" i="12"/>
  <c r="Y214" i="12" s="1"/>
  <c r="U210" i="12"/>
  <c r="T210" i="12"/>
  <c r="S210" i="12"/>
  <c r="R210" i="12"/>
  <c r="R214" i="12" s="1"/>
  <c r="L210" i="12"/>
  <c r="M210" i="12" s="1"/>
  <c r="AZ209" i="12"/>
  <c r="AY209" i="12"/>
  <c r="AX209" i="12"/>
  <c r="AW209" i="12"/>
  <c r="AV209" i="12"/>
  <c r="AU209" i="12"/>
  <c r="AL209" i="12"/>
  <c r="AK209" i="12"/>
  <c r="AJ209" i="12"/>
  <c r="AD209" i="12"/>
  <c r="AC209" i="12"/>
  <c r="AM208" i="12"/>
  <c r="AB208" i="12"/>
  <c r="Y208" i="12"/>
  <c r="U208" i="12"/>
  <c r="T208" i="12"/>
  <c r="S208" i="12"/>
  <c r="R208" i="12"/>
  <c r="L208" i="12"/>
  <c r="M208" i="12" s="1"/>
  <c r="AM207" i="12"/>
  <c r="AB207" i="12"/>
  <c r="Y207" i="12"/>
  <c r="U207" i="12"/>
  <c r="T207" i="12"/>
  <c r="S207" i="12"/>
  <c r="R207" i="12"/>
  <c r="L207" i="12"/>
  <c r="AM206" i="12"/>
  <c r="AB206" i="12"/>
  <c r="Y206" i="12"/>
  <c r="U206" i="12"/>
  <c r="T206" i="12"/>
  <c r="S206" i="12"/>
  <c r="R206" i="12"/>
  <c r="L206" i="12"/>
  <c r="M206" i="12" s="1"/>
  <c r="AM205" i="12"/>
  <c r="AB205" i="12"/>
  <c r="Y205" i="12"/>
  <c r="Y209" i="12" s="1"/>
  <c r="U205" i="12"/>
  <c r="T205" i="12"/>
  <c r="S205" i="12"/>
  <c r="R205" i="12"/>
  <c r="R209" i="12" s="1"/>
  <c r="L205" i="12"/>
  <c r="AZ204" i="12"/>
  <c r="AY204" i="12"/>
  <c r="AX204" i="12"/>
  <c r="AW204" i="12"/>
  <c r="AV204" i="12"/>
  <c r="AZ199" i="12"/>
  <c r="AY199" i="12"/>
  <c r="AX199" i="12"/>
  <c r="AW199" i="12"/>
  <c r="AV199" i="12"/>
  <c r="AU199" i="12"/>
  <c r="AL199" i="12"/>
  <c r="AK199" i="12"/>
  <c r="AJ199" i="12"/>
  <c r="AD199" i="12"/>
  <c r="AC199" i="12"/>
  <c r="AM198" i="12"/>
  <c r="AB198" i="12"/>
  <c r="Y198" i="12"/>
  <c r="U198" i="12"/>
  <c r="T198" i="12"/>
  <c r="S198" i="12"/>
  <c r="R198" i="12"/>
  <c r="L198" i="12"/>
  <c r="M198" i="12" s="1"/>
  <c r="AM197" i="12"/>
  <c r="AB197" i="12"/>
  <c r="Y197" i="12"/>
  <c r="U197" i="12"/>
  <c r="T197" i="12"/>
  <c r="S197" i="12"/>
  <c r="R197" i="12"/>
  <c r="L197" i="12"/>
  <c r="AM196" i="12"/>
  <c r="AB196" i="12"/>
  <c r="Y196" i="12"/>
  <c r="U196" i="12"/>
  <c r="T196" i="12"/>
  <c r="S196" i="12"/>
  <c r="R196" i="12"/>
  <c r="L196" i="12"/>
  <c r="M196" i="12" s="1"/>
  <c r="AM195" i="12"/>
  <c r="AB195" i="12"/>
  <c r="Y195" i="12"/>
  <c r="U195" i="12"/>
  <c r="U199" i="12" s="1"/>
  <c r="T195" i="12"/>
  <c r="S195" i="12"/>
  <c r="R195" i="12"/>
  <c r="L195" i="12"/>
  <c r="M195" i="12" s="1"/>
  <c r="AZ193" i="12"/>
  <c r="AY193" i="12"/>
  <c r="AX193" i="12"/>
  <c r="AW193" i="12"/>
  <c r="AV193" i="12"/>
  <c r="AU193" i="12"/>
  <c r="AL193" i="12"/>
  <c r="AK193" i="12"/>
  <c r="AJ193" i="12"/>
  <c r="AD193" i="12"/>
  <c r="AC193" i="12"/>
  <c r="AM192" i="12"/>
  <c r="AB192" i="12"/>
  <c r="Y192" i="12"/>
  <c r="U192" i="12"/>
  <c r="T192" i="12"/>
  <c r="S192" i="12"/>
  <c r="R192" i="12"/>
  <c r="L192" i="12"/>
  <c r="M192" i="12" s="1"/>
  <c r="AM191" i="12"/>
  <c r="AB191" i="12"/>
  <c r="Y191" i="12"/>
  <c r="U191" i="12"/>
  <c r="T191" i="12"/>
  <c r="S191" i="12"/>
  <c r="R191" i="12"/>
  <c r="L191" i="12"/>
  <c r="AM190" i="12"/>
  <c r="AB190" i="12"/>
  <c r="Y190" i="12"/>
  <c r="U190" i="12"/>
  <c r="T190" i="12"/>
  <c r="S190" i="12"/>
  <c r="R190" i="12"/>
  <c r="L190" i="12"/>
  <c r="M190" i="12" s="1"/>
  <c r="AM189" i="12"/>
  <c r="AB189" i="12"/>
  <c r="Y189" i="12"/>
  <c r="U189" i="12"/>
  <c r="U193" i="12" s="1"/>
  <c r="T189" i="12"/>
  <c r="S189" i="12"/>
  <c r="R189" i="12"/>
  <c r="L189" i="12"/>
  <c r="M189" i="12" s="1"/>
  <c r="AZ188" i="12"/>
  <c r="AY188" i="12"/>
  <c r="AX188" i="12"/>
  <c r="AW188" i="12"/>
  <c r="AV188" i="12"/>
  <c r="AZ183" i="12"/>
  <c r="AY183" i="12"/>
  <c r="AX183" i="12"/>
  <c r="AW183" i="12"/>
  <c r="AV183" i="12"/>
  <c r="AU183" i="12"/>
  <c r="AL183" i="12"/>
  <c r="AK183" i="12"/>
  <c r="AJ183" i="12"/>
  <c r="AD183" i="12"/>
  <c r="AC183" i="12"/>
  <c r="AM182" i="12"/>
  <c r="AB182" i="12"/>
  <c r="Y182" i="12"/>
  <c r="U182" i="12"/>
  <c r="T182" i="12"/>
  <c r="S182" i="12"/>
  <c r="R182" i="12"/>
  <c r="L182" i="12"/>
  <c r="M182" i="12" s="1"/>
  <c r="AM181" i="12"/>
  <c r="AB181" i="12"/>
  <c r="Y181" i="12"/>
  <c r="U181" i="12"/>
  <c r="T181" i="12"/>
  <c r="S181" i="12"/>
  <c r="R181" i="12"/>
  <c r="L181" i="12"/>
  <c r="AM180" i="12"/>
  <c r="AB180" i="12"/>
  <c r="Y180" i="12"/>
  <c r="U180" i="12"/>
  <c r="T180" i="12"/>
  <c r="S180" i="12"/>
  <c r="R180" i="12"/>
  <c r="L180" i="12"/>
  <c r="AM179" i="12"/>
  <c r="AB179" i="12"/>
  <c r="Y179" i="12"/>
  <c r="U179" i="12"/>
  <c r="U183" i="12" s="1"/>
  <c r="T179" i="12"/>
  <c r="S179" i="12"/>
  <c r="R179" i="12"/>
  <c r="L179" i="12"/>
  <c r="M179" i="12" s="1"/>
  <c r="AZ178" i="12"/>
  <c r="AY178" i="12"/>
  <c r="AX178" i="12"/>
  <c r="AW178" i="12"/>
  <c r="AV178" i="12"/>
  <c r="AZ173" i="12"/>
  <c r="AY173" i="12"/>
  <c r="AX173" i="12"/>
  <c r="AW173" i="12"/>
  <c r="AV173" i="12"/>
  <c r="AU173" i="12"/>
  <c r="AL173" i="12"/>
  <c r="AK173" i="12"/>
  <c r="AJ173" i="12"/>
  <c r="AD173" i="12"/>
  <c r="AC173" i="12"/>
  <c r="AM172" i="12"/>
  <c r="AB172" i="12"/>
  <c r="Y172" i="12"/>
  <c r="U172" i="12"/>
  <c r="T172" i="12"/>
  <c r="S172" i="12"/>
  <c r="R172" i="12"/>
  <c r="L172" i="12"/>
  <c r="M172" i="12" s="1"/>
  <c r="AM171" i="12"/>
  <c r="AB171" i="12"/>
  <c r="Y171" i="12"/>
  <c r="U171" i="12"/>
  <c r="T171" i="12"/>
  <c r="S171" i="12"/>
  <c r="R171" i="12"/>
  <c r="L171" i="12"/>
  <c r="AM170" i="12"/>
  <c r="AB170" i="12"/>
  <c r="Y170" i="12"/>
  <c r="U170" i="12"/>
  <c r="T170" i="12"/>
  <c r="S170" i="12"/>
  <c r="R170" i="12"/>
  <c r="L170" i="12"/>
  <c r="M170" i="12" s="1"/>
  <c r="AM169" i="12"/>
  <c r="AB169" i="12"/>
  <c r="Y169" i="12"/>
  <c r="U169" i="12"/>
  <c r="U173" i="12" s="1"/>
  <c r="T169" i="12"/>
  <c r="S169" i="12"/>
  <c r="R169" i="12"/>
  <c r="L169" i="12"/>
  <c r="M169" i="12" s="1"/>
  <c r="AZ168" i="12"/>
  <c r="AY168" i="12"/>
  <c r="AX168" i="12"/>
  <c r="AW168" i="12"/>
  <c r="AV168" i="12"/>
  <c r="AL168" i="12"/>
  <c r="AK168" i="12"/>
  <c r="AJ168" i="12"/>
  <c r="AD168" i="12"/>
  <c r="AC168" i="12"/>
  <c r="AM167" i="12"/>
  <c r="AB167" i="12"/>
  <c r="Y167" i="12"/>
  <c r="U167" i="12"/>
  <c r="T167" i="12"/>
  <c r="S167" i="12"/>
  <c r="R167" i="12"/>
  <c r="L167" i="12"/>
  <c r="M167" i="12" s="1"/>
  <c r="AM166" i="12"/>
  <c r="AB166" i="12"/>
  <c r="Y166" i="12"/>
  <c r="U166" i="12"/>
  <c r="T166" i="12"/>
  <c r="S166" i="12"/>
  <c r="R166" i="12"/>
  <c r="L166" i="12"/>
  <c r="M166" i="12" s="1"/>
  <c r="AM165" i="12"/>
  <c r="AB165" i="12"/>
  <c r="Y165" i="12"/>
  <c r="U165" i="12"/>
  <c r="T165" i="12"/>
  <c r="S165" i="12"/>
  <c r="R165" i="12"/>
  <c r="L165" i="12"/>
  <c r="M165" i="12" s="1"/>
  <c r="AM164" i="12"/>
  <c r="AB164" i="12"/>
  <c r="Y164" i="12"/>
  <c r="Y168" i="12" s="1"/>
  <c r="U164" i="12"/>
  <c r="T164" i="12"/>
  <c r="S164" i="12"/>
  <c r="R164" i="12"/>
  <c r="R168" i="12" s="1"/>
  <c r="AZ163" i="12"/>
  <c r="AY163" i="12"/>
  <c r="AX163" i="12"/>
  <c r="AW163" i="12"/>
  <c r="AV163" i="12"/>
  <c r="AU163" i="12"/>
  <c r="AL163" i="12"/>
  <c r="AK163" i="12"/>
  <c r="AJ163" i="12"/>
  <c r="AD163" i="12"/>
  <c r="AC163" i="12"/>
  <c r="AM162" i="12"/>
  <c r="AB162" i="12"/>
  <c r="Y162" i="12"/>
  <c r="U162" i="12"/>
  <c r="T162" i="12"/>
  <c r="S162" i="12"/>
  <c r="R162" i="12"/>
  <c r="L162" i="12"/>
  <c r="M162" i="12" s="1"/>
  <c r="AM161" i="12"/>
  <c r="AB161" i="12"/>
  <c r="Y161" i="12"/>
  <c r="U161" i="12"/>
  <c r="T161" i="12"/>
  <c r="S161" i="12"/>
  <c r="R161" i="12"/>
  <c r="L161" i="12"/>
  <c r="AM160" i="12"/>
  <c r="AB160" i="12"/>
  <c r="Y160" i="12"/>
  <c r="U160" i="12"/>
  <c r="T160" i="12"/>
  <c r="S160" i="12"/>
  <c r="R160" i="12"/>
  <c r="L160" i="12"/>
  <c r="AM159" i="12"/>
  <c r="AB159" i="12"/>
  <c r="Y159" i="12"/>
  <c r="U159" i="12"/>
  <c r="T159" i="12"/>
  <c r="S159" i="12"/>
  <c r="R159" i="12"/>
  <c r="L159" i="12"/>
  <c r="M159" i="12" s="1"/>
  <c r="AZ158" i="12"/>
  <c r="AY158" i="12"/>
  <c r="AX158" i="12"/>
  <c r="AW158" i="12"/>
  <c r="AV158" i="12"/>
  <c r="AU158" i="12"/>
  <c r="AL158" i="12"/>
  <c r="AK158" i="12"/>
  <c r="AJ158" i="12"/>
  <c r="AD158" i="12"/>
  <c r="AC158" i="12"/>
  <c r="AM157" i="12"/>
  <c r="AB157" i="12"/>
  <c r="Y157" i="12"/>
  <c r="U157" i="12"/>
  <c r="T157" i="12"/>
  <c r="S157" i="12"/>
  <c r="R157" i="12"/>
  <c r="L157" i="12"/>
  <c r="AM156" i="12"/>
  <c r="AB156" i="12"/>
  <c r="Y156" i="12"/>
  <c r="U156" i="12"/>
  <c r="T156" i="12"/>
  <c r="S156" i="12"/>
  <c r="R156" i="12"/>
  <c r="L156" i="12"/>
  <c r="AM155" i="12"/>
  <c r="AB155" i="12"/>
  <c r="Y155" i="12"/>
  <c r="U155" i="12"/>
  <c r="T155" i="12"/>
  <c r="S155" i="12"/>
  <c r="R155" i="12"/>
  <c r="L155" i="12"/>
  <c r="M155" i="12" s="1"/>
  <c r="AM154" i="12"/>
  <c r="AB154" i="12"/>
  <c r="Y154" i="12"/>
  <c r="Y158" i="12" s="1"/>
  <c r="U154" i="12"/>
  <c r="T154" i="12"/>
  <c r="S154" i="12"/>
  <c r="R154" i="12"/>
  <c r="R158" i="12" s="1"/>
  <c r="L154" i="12"/>
  <c r="M154" i="12" s="1"/>
  <c r="AZ153" i="12"/>
  <c r="AY153" i="12"/>
  <c r="AX153" i="12"/>
  <c r="AW153" i="12"/>
  <c r="AV153" i="12"/>
  <c r="AL153" i="12"/>
  <c r="AK153" i="12"/>
  <c r="AJ153" i="12"/>
  <c r="AD153" i="12"/>
  <c r="AC153" i="12"/>
  <c r="AM152" i="12"/>
  <c r="AB152" i="12"/>
  <c r="Y152" i="12"/>
  <c r="U152" i="12"/>
  <c r="T152" i="12"/>
  <c r="S152" i="12"/>
  <c r="R152" i="12"/>
  <c r="L152" i="12"/>
  <c r="M152" i="12" s="1"/>
  <c r="AM151" i="12"/>
  <c r="AB151" i="12"/>
  <c r="Y151" i="12"/>
  <c r="U151" i="12"/>
  <c r="T151" i="12"/>
  <c r="S151" i="12"/>
  <c r="R151" i="12"/>
  <c r="L151" i="12"/>
  <c r="M151" i="12" s="1"/>
  <c r="AM150" i="12"/>
  <c r="AB150" i="12"/>
  <c r="Y150" i="12"/>
  <c r="U150" i="12"/>
  <c r="T150" i="12"/>
  <c r="S150" i="12"/>
  <c r="R150" i="12"/>
  <c r="L150" i="12"/>
  <c r="M150" i="12" s="1"/>
  <c r="AM149" i="12"/>
  <c r="AB149" i="12"/>
  <c r="Y149" i="12"/>
  <c r="U149" i="12"/>
  <c r="U153" i="12" s="1"/>
  <c r="T149" i="12"/>
  <c r="S149" i="12"/>
  <c r="R149" i="12"/>
  <c r="AZ148" i="12"/>
  <c r="AY148" i="12"/>
  <c r="AX148" i="12"/>
  <c r="AW148" i="12"/>
  <c r="AV148" i="12"/>
  <c r="AL148" i="12"/>
  <c r="AK148" i="12"/>
  <c r="AJ148" i="12"/>
  <c r="AD148" i="12"/>
  <c r="AC148" i="12"/>
  <c r="AM147" i="12"/>
  <c r="AB147" i="12"/>
  <c r="Y147" i="12"/>
  <c r="U147" i="12"/>
  <c r="T147" i="12"/>
  <c r="S147" i="12"/>
  <c r="R147" i="12"/>
  <c r="L147" i="12"/>
  <c r="AM146" i="12"/>
  <c r="AB146" i="12"/>
  <c r="Y146" i="12"/>
  <c r="U146" i="12"/>
  <c r="T146" i="12"/>
  <c r="S146" i="12"/>
  <c r="R146" i="12"/>
  <c r="L146" i="12"/>
  <c r="AM145" i="12"/>
  <c r="AB145" i="12"/>
  <c r="Y145" i="12"/>
  <c r="U145" i="12"/>
  <c r="T145" i="12"/>
  <c r="S145" i="12"/>
  <c r="R145" i="12"/>
  <c r="L145" i="12"/>
  <c r="AM144" i="12"/>
  <c r="AB144" i="12"/>
  <c r="AB148" i="12" s="1"/>
  <c r="Y144" i="12"/>
  <c r="Y148" i="12" s="1"/>
  <c r="U144" i="12"/>
  <c r="U148" i="12" s="1"/>
  <c r="T144" i="12"/>
  <c r="S144" i="12"/>
  <c r="S148" i="12" s="1"/>
  <c r="R144" i="12"/>
  <c r="R148" i="12" s="1"/>
  <c r="AZ143" i="12"/>
  <c r="AY143" i="12"/>
  <c r="AX143" i="12"/>
  <c r="AW143" i="12"/>
  <c r="AV143" i="12"/>
  <c r="AU143" i="12"/>
  <c r="AL143" i="12"/>
  <c r="AK143" i="12"/>
  <c r="AJ143" i="12"/>
  <c r="AD143" i="12"/>
  <c r="AC143" i="12"/>
  <c r="AM142" i="12"/>
  <c r="AB142" i="12"/>
  <c r="Y142" i="12"/>
  <c r="U142" i="12"/>
  <c r="T142" i="12"/>
  <c r="S142" i="12"/>
  <c r="R142" i="12"/>
  <c r="L142" i="12"/>
  <c r="AM141" i="12"/>
  <c r="AB141" i="12"/>
  <c r="Y141" i="12"/>
  <c r="U141" i="12"/>
  <c r="T141" i="12"/>
  <c r="S141" i="12"/>
  <c r="R141" i="12"/>
  <c r="L141" i="12"/>
  <c r="AM140" i="12"/>
  <c r="AB140" i="12"/>
  <c r="Y140" i="12"/>
  <c r="U140" i="12"/>
  <c r="T140" i="12"/>
  <c r="S140" i="12"/>
  <c r="R140" i="12"/>
  <c r="L140" i="12"/>
  <c r="M140" i="12" s="1"/>
  <c r="AM139" i="12"/>
  <c r="AB139" i="12"/>
  <c r="AB143" i="12" s="1"/>
  <c r="Y139" i="12"/>
  <c r="U139" i="12"/>
  <c r="T139" i="12"/>
  <c r="S139" i="12"/>
  <c r="R139" i="12"/>
  <c r="L139" i="12"/>
  <c r="M139" i="12" s="1"/>
  <c r="AZ138" i="12"/>
  <c r="AY138" i="12"/>
  <c r="AX138" i="12"/>
  <c r="AW138" i="12"/>
  <c r="AV138" i="12"/>
  <c r="AL138" i="12"/>
  <c r="AK138" i="12"/>
  <c r="AJ138" i="12"/>
  <c r="AD138" i="12"/>
  <c r="AC138" i="12"/>
  <c r="AM137" i="12"/>
  <c r="AB137" i="12"/>
  <c r="Y137" i="12"/>
  <c r="U137" i="12"/>
  <c r="T137" i="12"/>
  <c r="S137" i="12"/>
  <c r="R137" i="12"/>
  <c r="L137" i="12"/>
  <c r="M137" i="12" s="1"/>
  <c r="AM136" i="12"/>
  <c r="AB136" i="12"/>
  <c r="Y136" i="12"/>
  <c r="U136" i="12"/>
  <c r="T136" i="12"/>
  <c r="S136" i="12"/>
  <c r="R136" i="12"/>
  <c r="L136" i="12"/>
  <c r="AM135" i="12"/>
  <c r="AB135" i="12"/>
  <c r="Y135" i="12"/>
  <c r="U135" i="12"/>
  <c r="T135" i="12"/>
  <c r="S135" i="12"/>
  <c r="R135" i="12"/>
  <c r="L135" i="12"/>
  <c r="M135" i="12" s="1"/>
  <c r="AM134" i="12"/>
  <c r="AB134" i="12"/>
  <c r="Y134" i="12"/>
  <c r="U134" i="12"/>
  <c r="T134" i="12"/>
  <c r="S134" i="12"/>
  <c r="R134" i="12"/>
  <c r="AZ133" i="12"/>
  <c r="AY133" i="12"/>
  <c r="AX133" i="12"/>
  <c r="AW133" i="12"/>
  <c r="AV133" i="12"/>
  <c r="AU133" i="12"/>
  <c r="AL133" i="12"/>
  <c r="AK133" i="12"/>
  <c r="AJ133" i="12"/>
  <c r="AD133" i="12"/>
  <c r="AC133" i="12"/>
  <c r="AC128" i="12" s="1"/>
  <c r="AC127" i="12" s="1"/>
  <c r="AM132" i="12"/>
  <c r="AB132" i="12"/>
  <c r="Y132" i="12"/>
  <c r="U132" i="12"/>
  <c r="T132" i="12"/>
  <c r="S132" i="12"/>
  <c r="R132" i="12"/>
  <c r="L132" i="12"/>
  <c r="AM131" i="12"/>
  <c r="AB131" i="12"/>
  <c r="Y131" i="12"/>
  <c r="U131" i="12"/>
  <c r="T131" i="12"/>
  <c r="S131" i="12"/>
  <c r="R131" i="12"/>
  <c r="L131" i="12"/>
  <c r="AM130" i="12"/>
  <c r="AB130" i="12"/>
  <c r="Y130" i="12"/>
  <c r="U130" i="12"/>
  <c r="T130" i="12"/>
  <c r="S130" i="12"/>
  <c r="R130" i="12"/>
  <c r="L130" i="12"/>
  <c r="M130" i="12" s="1"/>
  <c r="AM129" i="12"/>
  <c r="AB129" i="12"/>
  <c r="Y129" i="12"/>
  <c r="Y133" i="12" s="1"/>
  <c r="U129" i="12"/>
  <c r="T129" i="12"/>
  <c r="T133" i="12" s="1"/>
  <c r="S129" i="12"/>
  <c r="R129" i="12"/>
  <c r="R133" i="12" s="1"/>
  <c r="L129" i="12"/>
  <c r="M129" i="12" s="1"/>
  <c r="AZ126" i="12"/>
  <c r="AY126" i="12"/>
  <c r="AX126" i="12"/>
  <c r="AW126" i="12"/>
  <c r="AV126" i="12"/>
  <c r="AU126" i="12"/>
  <c r="AL126" i="12"/>
  <c r="AK126" i="12"/>
  <c r="AJ126" i="12"/>
  <c r="AD126" i="12"/>
  <c r="AC126" i="12"/>
  <c r="AM125" i="12"/>
  <c r="AB125" i="12"/>
  <c r="Y125" i="12"/>
  <c r="U125" i="12"/>
  <c r="T125" i="12"/>
  <c r="S125" i="12"/>
  <c r="R125" i="12"/>
  <c r="L125" i="12"/>
  <c r="AM124" i="12"/>
  <c r="AB124" i="12"/>
  <c r="Y124" i="12"/>
  <c r="U124" i="12"/>
  <c r="T124" i="12"/>
  <c r="S124" i="12"/>
  <c r="R124" i="12"/>
  <c r="L124" i="12"/>
  <c r="AM123" i="12"/>
  <c r="AB123" i="12"/>
  <c r="Y123" i="12"/>
  <c r="U123" i="12"/>
  <c r="T123" i="12"/>
  <c r="S123" i="12"/>
  <c r="R123" i="12"/>
  <c r="L123" i="12"/>
  <c r="AM122" i="12"/>
  <c r="AB122" i="12"/>
  <c r="AB126" i="12" s="1"/>
  <c r="Y122" i="12"/>
  <c r="Y126" i="12" s="1"/>
  <c r="U122" i="12"/>
  <c r="U126" i="12" s="1"/>
  <c r="T122" i="12"/>
  <c r="S122" i="12"/>
  <c r="S126" i="12" s="1"/>
  <c r="R122" i="12"/>
  <c r="L122" i="12"/>
  <c r="M122" i="12" s="1"/>
  <c r="AZ121" i="12"/>
  <c r="AY121" i="12"/>
  <c r="AX121" i="12"/>
  <c r="AW121" i="12"/>
  <c r="AV121" i="12"/>
  <c r="AU121" i="12"/>
  <c r="AL121" i="12"/>
  <c r="AK121" i="12"/>
  <c r="AJ121" i="12"/>
  <c r="AD121" i="12"/>
  <c r="AC121" i="12"/>
  <c r="AM120" i="12"/>
  <c r="AB120" i="12"/>
  <c r="Y120" i="12"/>
  <c r="U120" i="12"/>
  <c r="T120" i="12"/>
  <c r="S120" i="12"/>
  <c r="R120" i="12"/>
  <c r="L120" i="12"/>
  <c r="AM119" i="12"/>
  <c r="AB119" i="12"/>
  <c r="Y119" i="12"/>
  <c r="U119" i="12"/>
  <c r="T119" i="12"/>
  <c r="S119" i="12"/>
  <c r="R119" i="12"/>
  <c r="L119" i="12"/>
  <c r="AM118" i="12"/>
  <c r="AB118" i="12"/>
  <c r="Y118" i="12"/>
  <c r="U118" i="12"/>
  <c r="T118" i="12"/>
  <c r="S118" i="12"/>
  <c r="R118" i="12"/>
  <c r="L118" i="12"/>
  <c r="AM117" i="12"/>
  <c r="AB117" i="12"/>
  <c r="AB121" i="12" s="1"/>
  <c r="Y117" i="12"/>
  <c r="Y121" i="12" s="1"/>
  <c r="U117" i="12"/>
  <c r="T117" i="12"/>
  <c r="S117" i="12"/>
  <c r="S121" i="12" s="1"/>
  <c r="R117" i="12"/>
  <c r="R121" i="12" s="1"/>
  <c r="L117" i="12"/>
  <c r="AZ116" i="12"/>
  <c r="AY116" i="12"/>
  <c r="AX116" i="12"/>
  <c r="AW116" i="12"/>
  <c r="AV116" i="12"/>
  <c r="AU116" i="12"/>
  <c r="AL116" i="12"/>
  <c r="AL97" i="12" s="1"/>
  <c r="AK116" i="12"/>
  <c r="AK97" i="12" s="1"/>
  <c r="AJ116" i="12"/>
  <c r="AJ97" i="12" s="1"/>
  <c r="AD116" i="12"/>
  <c r="AC116" i="12"/>
  <c r="AC97" i="12" s="1"/>
  <c r="AM115" i="12"/>
  <c r="AB115" i="12"/>
  <c r="Y115" i="12"/>
  <c r="U115" i="12"/>
  <c r="T115" i="12"/>
  <c r="S115" i="12"/>
  <c r="R115" i="12"/>
  <c r="L115" i="12"/>
  <c r="AM114" i="12"/>
  <c r="AB114" i="12"/>
  <c r="Y114" i="12"/>
  <c r="U114" i="12"/>
  <c r="T114" i="12"/>
  <c r="S114" i="12"/>
  <c r="R114" i="12"/>
  <c r="L114" i="12"/>
  <c r="AM113" i="12"/>
  <c r="AB113" i="12"/>
  <c r="Y113" i="12"/>
  <c r="U113" i="12"/>
  <c r="T113" i="12"/>
  <c r="S113" i="12"/>
  <c r="R113" i="12"/>
  <c r="L113" i="12"/>
  <c r="AM112" i="12"/>
  <c r="AB112" i="12"/>
  <c r="AB116" i="12" s="1"/>
  <c r="Y112" i="12"/>
  <c r="U112" i="12"/>
  <c r="T112" i="12"/>
  <c r="S112" i="12"/>
  <c r="S116" i="12" s="1"/>
  <c r="R112" i="12"/>
  <c r="L112" i="12"/>
  <c r="AZ111" i="12"/>
  <c r="AY111" i="12"/>
  <c r="AX111" i="12"/>
  <c r="AW111" i="12"/>
  <c r="AV111" i="12"/>
  <c r="AZ102" i="12"/>
  <c r="AY102" i="12"/>
  <c r="AX102" i="12"/>
  <c r="AW102" i="12"/>
  <c r="AV102" i="12"/>
  <c r="AZ96" i="12"/>
  <c r="AY96" i="12"/>
  <c r="AX96" i="12"/>
  <c r="AW96" i="12"/>
  <c r="AV96" i="12"/>
  <c r="AU96" i="12"/>
  <c r="AL96" i="12"/>
  <c r="AK96" i="12"/>
  <c r="AJ96" i="12"/>
  <c r="AD96" i="12"/>
  <c r="AC96" i="12"/>
  <c r="AM95" i="12"/>
  <c r="AB95" i="12"/>
  <c r="Y95" i="12"/>
  <c r="U95" i="12"/>
  <c r="T95" i="12"/>
  <c r="S95" i="12"/>
  <c r="R95" i="12"/>
  <c r="L95" i="12"/>
  <c r="AM94" i="12"/>
  <c r="AB94" i="12"/>
  <c r="Y94" i="12"/>
  <c r="U94" i="12"/>
  <c r="T94" i="12"/>
  <c r="S94" i="12"/>
  <c r="R94" i="12"/>
  <c r="L94" i="12"/>
  <c r="AM93" i="12"/>
  <c r="AB93" i="12"/>
  <c r="Y93" i="12"/>
  <c r="U93" i="12"/>
  <c r="T93" i="12"/>
  <c r="S93" i="12"/>
  <c r="R93" i="12"/>
  <c r="L93" i="12"/>
  <c r="AM92" i="12"/>
  <c r="AB92" i="12"/>
  <c r="Y92" i="12"/>
  <c r="Y96" i="12" s="1"/>
  <c r="U92" i="12"/>
  <c r="U96" i="12" s="1"/>
  <c r="T92" i="12"/>
  <c r="S92" i="12"/>
  <c r="R92" i="12"/>
  <c r="R96" i="12" s="1"/>
  <c r="L92" i="12"/>
  <c r="M92" i="12" s="1"/>
  <c r="AZ91" i="12"/>
  <c r="AY91" i="12"/>
  <c r="AX91" i="12"/>
  <c r="AW91" i="12"/>
  <c r="AV91" i="12"/>
  <c r="AU91" i="12"/>
  <c r="AL91" i="12"/>
  <c r="AK91" i="12"/>
  <c r="AJ91" i="12"/>
  <c r="AD91" i="12"/>
  <c r="AC91" i="12"/>
  <c r="AM90" i="12"/>
  <c r="AB90" i="12"/>
  <c r="Y90" i="12"/>
  <c r="U90" i="12"/>
  <c r="T90" i="12"/>
  <c r="S90" i="12"/>
  <c r="R90" i="12"/>
  <c r="L90" i="12"/>
  <c r="AM89" i="12"/>
  <c r="AB89" i="12"/>
  <c r="Y89" i="12"/>
  <c r="U89" i="12"/>
  <c r="T89" i="12"/>
  <c r="S89" i="12"/>
  <c r="R89" i="12"/>
  <c r="L89" i="12"/>
  <c r="AM88" i="12"/>
  <c r="AB88" i="12"/>
  <c r="Y88" i="12"/>
  <c r="U88" i="12"/>
  <c r="T88" i="12"/>
  <c r="S88" i="12"/>
  <c r="R88" i="12"/>
  <c r="L88" i="12"/>
  <c r="M88" i="12" s="1"/>
  <c r="AM87" i="12"/>
  <c r="AB87" i="12"/>
  <c r="AB91" i="12" s="1"/>
  <c r="Y87" i="12"/>
  <c r="U87" i="12"/>
  <c r="T87" i="12"/>
  <c r="S87" i="12"/>
  <c r="S91" i="12" s="1"/>
  <c r="R87" i="12"/>
  <c r="L87" i="12"/>
  <c r="M87" i="12" s="1"/>
  <c r="AZ86" i="12"/>
  <c r="AY86" i="12"/>
  <c r="AX86" i="12"/>
  <c r="AW86" i="12"/>
  <c r="AV86" i="12"/>
  <c r="AU86" i="12"/>
  <c r="AL86" i="12"/>
  <c r="AK86" i="12"/>
  <c r="AJ86" i="12"/>
  <c r="AD86" i="12"/>
  <c r="AC86" i="12"/>
  <c r="AM85" i="12"/>
  <c r="AB85" i="12"/>
  <c r="Y85" i="12"/>
  <c r="U85" i="12"/>
  <c r="T85" i="12"/>
  <c r="S85" i="12"/>
  <c r="R85" i="12"/>
  <c r="L85" i="12"/>
  <c r="M85" i="12" s="1"/>
  <c r="AM84" i="12"/>
  <c r="AB84" i="12"/>
  <c r="Y84" i="12"/>
  <c r="U84" i="12"/>
  <c r="T84" i="12"/>
  <c r="S84" i="12"/>
  <c r="R84" i="12"/>
  <c r="L84" i="12"/>
  <c r="AM83" i="12"/>
  <c r="AB83" i="12"/>
  <c r="Y83" i="12"/>
  <c r="U83" i="12"/>
  <c r="T83" i="12"/>
  <c r="S83" i="12"/>
  <c r="R83" i="12"/>
  <c r="L83" i="12"/>
  <c r="AM82" i="12"/>
  <c r="AB82" i="12"/>
  <c r="Y82" i="12"/>
  <c r="U82" i="12"/>
  <c r="U86" i="12" s="1"/>
  <c r="T82" i="12"/>
  <c r="T86" i="12" s="1"/>
  <c r="S82" i="12"/>
  <c r="R82" i="12"/>
  <c r="R86" i="12" s="1"/>
  <c r="L82" i="12"/>
  <c r="M82" i="12" s="1"/>
  <c r="AZ81" i="12"/>
  <c r="AY81" i="12"/>
  <c r="AX81" i="12"/>
  <c r="AW81" i="12"/>
  <c r="AV81" i="12"/>
  <c r="AU81" i="12"/>
  <c r="AL81" i="12"/>
  <c r="AK81" i="12"/>
  <c r="AJ81" i="12"/>
  <c r="AD81" i="12"/>
  <c r="AC81" i="12"/>
  <c r="AM80" i="12"/>
  <c r="AB80" i="12"/>
  <c r="Y80" i="12"/>
  <c r="U80" i="12"/>
  <c r="T80" i="12"/>
  <c r="S80" i="12"/>
  <c r="R80" i="12"/>
  <c r="L80" i="12"/>
  <c r="AM79" i="12"/>
  <c r="AB79" i="12"/>
  <c r="Y79" i="12"/>
  <c r="U79" i="12"/>
  <c r="T79" i="12"/>
  <c r="S79" i="12"/>
  <c r="R79" i="12"/>
  <c r="L79" i="12"/>
  <c r="AM78" i="12"/>
  <c r="AB78" i="12"/>
  <c r="Y78" i="12"/>
  <c r="U78" i="12"/>
  <c r="T78" i="12"/>
  <c r="S78" i="12"/>
  <c r="R78" i="12"/>
  <c r="L78" i="12"/>
  <c r="AM77" i="12"/>
  <c r="AB77" i="12"/>
  <c r="Y77" i="12"/>
  <c r="U77" i="12"/>
  <c r="U81" i="12" s="1"/>
  <c r="T77" i="12"/>
  <c r="T81" i="12" s="1"/>
  <c r="S77" i="12"/>
  <c r="R77" i="12"/>
  <c r="R81" i="12" s="1"/>
  <c r="L77" i="12"/>
  <c r="M77" i="12" s="1"/>
  <c r="AZ76" i="12"/>
  <c r="AY76" i="12"/>
  <c r="AX76" i="12"/>
  <c r="AW76" i="12"/>
  <c r="AV76" i="12"/>
  <c r="AU76" i="12"/>
  <c r="AL76" i="12"/>
  <c r="AK76" i="12"/>
  <c r="AJ76" i="12"/>
  <c r="AD76" i="12"/>
  <c r="AC76" i="12"/>
  <c r="AM75" i="12"/>
  <c r="AB75" i="12"/>
  <c r="Y75" i="12"/>
  <c r="U75" i="12"/>
  <c r="T75" i="12"/>
  <c r="S75" i="12"/>
  <c r="R75" i="12"/>
  <c r="L75" i="12"/>
  <c r="AM74" i="12"/>
  <c r="AB74" i="12"/>
  <c r="Y74" i="12"/>
  <c r="U74" i="12"/>
  <c r="T74" i="12"/>
  <c r="S74" i="12"/>
  <c r="R74" i="12"/>
  <c r="L74" i="12"/>
  <c r="AM73" i="12"/>
  <c r="AB73" i="12"/>
  <c r="Y73" i="12"/>
  <c r="U73" i="12"/>
  <c r="T73" i="12"/>
  <c r="S73" i="12"/>
  <c r="R73" i="12"/>
  <c r="L73" i="12"/>
  <c r="M73" i="12" s="1"/>
  <c r="AM72" i="12"/>
  <c r="AB72" i="12"/>
  <c r="Y72" i="12"/>
  <c r="U72" i="12"/>
  <c r="U76" i="12" s="1"/>
  <c r="T72" i="12"/>
  <c r="S72" i="12"/>
  <c r="S76" i="12" s="1"/>
  <c r="R72" i="12"/>
  <c r="L72" i="12"/>
  <c r="AZ71" i="12"/>
  <c r="AY71" i="12"/>
  <c r="AX71" i="12"/>
  <c r="AW71" i="12"/>
  <c r="AV71" i="12"/>
  <c r="AU71" i="12"/>
  <c r="AL71" i="12"/>
  <c r="AK71" i="12"/>
  <c r="AJ71" i="12"/>
  <c r="AD71" i="12"/>
  <c r="AC71" i="12"/>
  <c r="AM70" i="12"/>
  <c r="AB70" i="12"/>
  <c r="Y70" i="12"/>
  <c r="U70" i="12"/>
  <c r="T70" i="12"/>
  <c r="S70" i="12"/>
  <c r="R70" i="12"/>
  <c r="L70" i="12"/>
  <c r="M70" i="12" s="1"/>
  <c r="AM69" i="12"/>
  <c r="AB69" i="12"/>
  <c r="Y69" i="12"/>
  <c r="U69" i="12"/>
  <c r="T69" i="12"/>
  <c r="S69" i="12"/>
  <c r="R69" i="12"/>
  <c r="L69" i="12"/>
  <c r="AM68" i="12"/>
  <c r="AB68" i="12"/>
  <c r="Y68" i="12"/>
  <c r="U68" i="12"/>
  <c r="T68" i="12"/>
  <c r="S68" i="12"/>
  <c r="R68" i="12"/>
  <c r="L68" i="12"/>
  <c r="AM67" i="12"/>
  <c r="AB67" i="12"/>
  <c r="Y67" i="12"/>
  <c r="U67" i="12"/>
  <c r="U71" i="12" s="1"/>
  <c r="T67" i="12"/>
  <c r="T71" i="12" s="1"/>
  <c r="S67" i="12"/>
  <c r="R67" i="12"/>
  <c r="L67" i="12"/>
  <c r="M67" i="12" s="1"/>
  <c r="AZ66" i="12"/>
  <c r="AY66" i="12"/>
  <c r="AX66" i="12"/>
  <c r="AW66" i="12"/>
  <c r="AV66" i="12"/>
  <c r="AU66" i="12"/>
  <c r="AL66" i="12"/>
  <c r="AK66" i="12"/>
  <c r="AJ66" i="12"/>
  <c r="AD66" i="12"/>
  <c r="AC66" i="12"/>
  <c r="AM65" i="12"/>
  <c r="AB65" i="12"/>
  <c r="Y65" i="12"/>
  <c r="U65" i="12"/>
  <c r="T65" i="12"/>
  <c r="S65" i="12"/>
  <c r="R65" i="12"/>
  <c r="L65" i="12"/>
  <c r="M65" i="12" s="1"/>
  <c r="AM64" i="12"/>
  <c r="AB64" i="12"/>
  <c r="Y64" i="12"/>
  <c r="U64" i="12"/>
  <c r="T64" i="12"/>
  <c r="S64" i="12"/>
  <c r="R64" i="12"/>
  <c r="L64" i="12"/>
  <c r="AM63" i="12"/>
  <c r="AB63" i="12"/>
  <c r="Y63" i="12"/>
  <c r="U63" i="12"/>
  <c r="T63" i="12"/>
  <c r="S63" i="12"/>
  <c r="R63" i="12"/>
  <c r="L63" i="12"/>
  <c r="AM62" i="12"/>
  <c r="AB62" i="12"/>
  <c r="Y62" i="12"/>
  <c r="Y66" i="12" s="1"/>
  <c r="U62" i="12"/>
  <c r="U66" i="12" s="1"/>
  <c r="T62" i="12"/>
  <c r="S62" i="12"/>
  <c r="R62" i="12"/>
  <c r="R66" i="12" s="1"/>
  <c r="L62" i="12"/>
  <c r="M62" i="12" s="1"/>
  <c r="AZ61" i="12"/>
  <c r="AY61" i="12"/>
  <c r="AX61" i="12"/>
  <c r="AW61" i="12"/>
  <c r="AV61" i="12"/>
  <c r="AU61" i="12"/>
  <c r="AL61" i="12"/>
  <c r="AK61" i="12"/>
  <c r="AJ61" i="12"/>
  <c r="AD61" i="12"/>
  <c r="AC61" i="12"/>
  <c r="AM60" i="12"/>
  <c r="AB60" i="12"/>
  <c r="Y60" i="12"/>
  <c r="U60" i="12"/>
  <c r="T60" i="12"/>
  <c r="S60" i="12"/>
  <c r="R60" i="12"/>
  <c r="L60" i="12"/>
  <c r="M60" i="12" s="1"/>
  <c r="AM59" i="12"/>
  <c r="AB59" i="12"/>
  <c r="Y59" i="12"/>
  <c r="U59" i="12"/>
  <c r="T59" i="12"/>
  <c r="S59" i="12"/>
  <c r="R59" i="12"/>
  <c r="L59" i="12"/>
  <c r="M59" i="12" s="1"/>
  <c r="AM58" i="12"/>
  <c r="AB58" i="12"/>
  <c r="Y58" i="12"/>
  <c r="U58" i="12"/>
  <c r="T58" i="12"/>
  <c r="S58" i="12"/>
  <c r="R58" i="12"/>
  <c r="L58" i="12"/>
  <c r="M58" i="12" s="1"/>
  <c r="AM57" i="12"/>
  <c r="AB57" i="12"/>
  <c r="Y57" i="12"/>
  <c r="U57" i="12"/>
  <c r="T57" i="12"/>
  <c r="T61" i="12" s="1"/>
  <c r="S57" i="12"/>
  <c r="R57" i="12"/>
  <c r="R61" i="12" s="1"/>
  <c r="L57" i="12"/>
  <c r="M57" i="12" s="1"/>
  <c r="AZ56" i="12"/>
  <c r="AY56" i="12"/>
  <c r="AX56" i="12"/>
  <c r="AW56" i="12"/>
  <c r="AV56" i="12"/>
  <c r="AU56" i="12"/>
  <c r="AL56" i="12"/>
  <c r="AK56" i="12"/>
  <c r="AJ56" i="12"/>
  <c r="AD56" i="12"/>
  <c r="AC56" i="12"/>
  <c r="AM55" i="12"/>
  <c r="AB55" i="12"/>
  <c r="Y55" i="12"/>
  <c r="U55" i="12"/>
  <c r="T55" i="12"/>
  <c r="S55" i="12"/>
  <c r="R55" i="12"/>
  <c r="L55" i="12"/>
  <c r="M55" i="12" s="1"/>
  <c r="AM54" i="12"/>
  <c r="AB54" i="12"/>
  <c r="Y54" i="12"/>
  <c r="U54" i="12"/>
  <c r="T54" i="12"/>
  <c r="S54" i="12"/>
  <c r="R54" i="12"/>
  <c r="L54" i="12"/>
  <c r="M54" i="12" s="1"/>
  <c r="AM53" i="12"/>
  <c r="AB53" i="12"/>
  <c r="Y53" i="12"/>
  <c r="U53" i="12"/>
  <c r="T53" i="12"/>
  <c r="S53" i="12"/>
  <c r="R53" i="12"/>
  <c r="L53" i="12"/>
  <c r="AM52" i="12"/>
  <c r="AB52" i="12"/>
  <c r="Y52" i="12"/>
  <c r="U52" i="12"/>
  <c r="T52" i="12"/>
  <c r="S52" i="12"/>
  <c r="R52" i="12"/>
  <c r="R56" i="12" s="1"/>
  <c r="L52" i="12"/>
  <c r="M52" i="12" s="1"/>
  <c r="AZ51" i="12"/>
  <c r="AY51" i="12"/>
  <c r="AX51" i="12"/>
  <c r="AW51" i="12"/>
  <c r="AV51" i="12"/>
  <c r="AZ46" i="12"/>
  <c r="AY46" i="12"/>
  <c r="AX46" i="12"/>
  <c r="AW46" i="12"/>
  <c r="AV46" i="12"/>
  <c r="AU46" i="12"/>
  <c r="AL46" i="12"/>
  <c r="AK46" i="12"/>
  <c r="AJ46" i="12"/>
  <c r="AD46" i="12"/>
  <c r="AC46" i="12"/>
  <c r="AM42" i="12"/>
  <c r="AB42" i="12"/>
  <c r="Y42" i="12"/>
  <c r="U42" i="12"/>
  <c r="T42" i="12"/>
  <c r="S42" i="12"/>
  <c r="R42" i="12"/>
  <c r="L42" i="12"/>
  <c r="AM41" i="12"/>
  <c r="AB41" i="12"/>
  <c r="Y41" i="12"/>
  <c r="U41" i="12"/>
  <c r="T41" i="12"/>
  <c r="S41" i="12"/>
  <c r="R41" i="12"/>
  <c r="L41" i="12"/>
  <c r="AM40" i="12"/>
  <c r="AB40" i="12"/>
  <c r="Y40" i="12"/>
  <c r="U40" i="12"/>
  <c r="T40" i="12"/>
  <c r="S40" i="12"/>
  <c r="R40" i="12"/>
  <c r="L40" i="12"/>
  <c r="M40" i="12" s="1"/>
  <c r="AM39" i="12"/>
  <c r="AB39" i="12"/>
  <c r="AB46" i="12" s="1"/>
  <c r="Y39" i="12"/>
  <c r="Y46" i="12" s="1"/>
  <c r="U39" i="12"/>
  <c r="U46" i="12" s="1"/>
  <c r="T39" i="12"/>
  <c r="S39" i="12"/>
  <c r="S46" i="12" s="1"/>
  <c r="R39" i="12"/>
  <c r="L39" i="12"/>
  <c r="M39" i="12" s="1"/>
  <c r="AZ38" i="12"/>
  <c r="AY38" i="12"/>
  <c r="AX38" i="12"/>
  <c r="AW38" i="12"/>
  <c r="AV38" i="12"/>
  <c r="AU38" i="12"/>
  <c r="AL38" i="12"/>
  <c r="AK38" i="12"/>
  <c r="AJ38" i="12"/>
  <c r="AD38" i="12"/>
  <c r="AC38" i="12"/>
  <c r="AM37" i="12"/>
  <c r="AB37" i="12"/>
  <c r="Y37" i="12"/>
  <c r="U37" i="12"/>
  <c r="T37" i="12"/>
  <c r="S37" i="12"/>
  <c r="R37" i="12"/>
  <c r="L37" i="12"/>
  <c r="AM36" i="12"/>
  <c r="AB36" i="12"/>
  <c r="Y36" i="12"/>
  <c r="U36" i="12"/>
  <c r="T36" i="12"/>
  <c r="S36" i="12"/>
  <c r="R36" i="12"/>
  <c r="L36" i="12"/>
  <c r="M36" i="12" s="1"/>
  <c r="AM35" i="12"/>
  <c r="AB35" i="12"/>
  <c r="Y35" i="12"/>
  <c r="U35" i="12"/>
  <c r="T35" i="12"/>
  <c r="S35" i="12"/>
  <c r="R35" i="12"/>
  <c r="L35" i="12"/>
  <c r="M35" i="12" s="1"/>
  <c r="AM34" i="12"/>
  <c r="AB34" i="12"/>
  <c r="Y34" i="12"/>
  <c r="U34" i="12"/>
  <c r="T34" i="12"/>
  <c r="T38" i="12" s="1"/>
  <c r="S34" i="12"/>
  <c r="R34" i="12"/>
  <c r="L34" i="12"/>
  <c r="L38" i="12" s="1"/>
  <c r="AZ32" i="12"/>
  <c r="AY32" i="12"/>
  <c r="AX32" i="12"/>
  <c r="AW32" i="12"/>
  <c r="AV32" i="12"/>
  <c r="AU32" i="12"/>
  <c r="AL32" i="12"/>
  <c r="AK32" i="12"/>
  <c r="AJ32" i="12"/>
  <c r="AD32" i="12"/>
  <c r="AC32" i="12"/>
  <c r="AM31" i="12"/>
  <c r="AB31" i="12"/>
  <c r="Y31" i="12"/>
  <c r="U31" i="12"/>
  <c r="T31" i="12"/>
  <c r="S31" i="12"/>
  <c r="R31" i="12"/>
  <c r="L31" i="12"/>
  <c r="AM30" i="12"/>
  <c r="AB30" i="12"/>
  <c r="Y30" i="12"/>
  <c r="U30" i="12"/>
  <c r="T30" i="12"/>
  <c r="S30" i="12"/>
  <c r="R30" i="12"/>
  <c r="L30" i="12"/>
  <c r="AM29" i="12"/>
  <c r="AB29" i="12"/>
  <c r="Y29" i="12"/>
  <c r="U29" i="12"/>
  <c r="T29" i="12"/>
  <c r="S29" i="12"/>
  <c r="R29" i="12"/>
  <c r="L29" i="12"/>
  <c r="M29" i="12" s="1"/>
  <c r="AM28" i="12"/>
  <c r="AB28" i="12"/>
  <c r="Y28" i="12"/>
  <c r="Y32" i="12" s="1"/>
  <c r="U28" i="12"/>
  <c r="T28" i="12"/>
  <c r="T32" i="12" s="1"/>
  <c r="S28" i="12"/>
  <c r="R28" i="12"/>
  <c r="R32" i="12" s="1"/>
  <c r="L28" i="12"/>
  <c r="L32" i="12" s="1"/>
  <c r="AZ27" i="12"/>
  <c r="AY27" i="12"/>
  <c r="AX27" i="12"/>
  <c r="AW27" i="12"/>
  <c r="AV27" i="12"/>
  <c r="AU27" i="12"/>
  <c r="AL27" i="12"/>
  <c r="AK27" i="12"/>
  <c r="AJ27" i="12"/>
  <c r="AD27" i="12"/>
  <c r="AC27" i="12"/>
  <c r="AB26" i="12"/>
  <c r="Y26" i="12"/>
  <c r="U26" i="12"/>
  <c r="T26" i="12"/>
  <c r="S26" i="12"/>
  <c r="R26" i="12"/>
  <c r="L26" i="12"/>
  <c r="AB25" i="12"/>
  <c r="Y25" i="12"/>
  <c r="U25" i="12"/>
  <c r="T25" i="12"/>
  <c r="S25" i="12"/>
  <c r="R25" i="12"/>
  <c r="L25" i="12"/>
  <c r="AB24" i="12"/>
  <c r="Y24" i="12"/>
  <c r="U24" i="12"/>
  <c r="T24" i="12"/>
  <c r="S24" i="12"/>
  <c r="R24" i="12"/>
  <c r="L24" i="12"/>
  <c r="M24" i="12" s="1"/>
  <c r="AB23" i="12"/>
  <c r="AB27" i="12" s="1"/>
  <c r="Y23" i="12"/>
  <c r="Y27" i="12" s="1"/>
  <c r="U23" i="12"/>
  <c r="U27" i="12" s="1"/>
  <c r="T23" i="12"/>
  <c r="S23" i="12"/>
  <c r="S27" i="12" s="1"/>
  <c r="R23" i="12"/>
  <c r="R27" i="12" s="1"/>
  <c r="L23" i="12"/>
  <c r="M23" i="12" s="1"/>
  <c r="AZ22" i="12"/>
  <c r="AY22" i="12"/>
  <c r="AX22" i="12"/>
  <c r="AW22" i="12"/>
  <c r="AV22" i="12"/>
  <c r="AU22" i="12"/>
  <c r="AD22" i="12"/>
  <c r="AC22" i="12"/>
  <c r="AB21" i="12"/>
  <c r="Y21" i="12"/>
  <c r="U21" i="12"/>
  <c r="T21" i="12"/>
  <c r="S21" i="12"/>
  <c r="R21" i="12"/>
  <c r="L21" i="12"/>
  <c r="AM20" i="12"/>
  <c r="AB20" i="12"/>
  <c r="Y20" i="12"/>
  <c r="U20" i="12"/>
  <c r="T20" i="12"/>
  <c r="S20" i="12"/>
  <c r="R20" i="12"/>
  <c r="L20" i="12"/>
  <c r="M20" i="12" s="1"/>
  <c r="AM19" i="12"/>
  <c r="AB19" i="12"/>
  <c r="Y19" i="12"/>
  <c r="U19" i="12"/>
  <c r="T19" i="12"/>
  <c r="S19" i="12"/>
  <c r="R19" i="12"/>
  <c r="L19" i="12"/>
  <c r="M19" i="12" s="1"/>
  <c r="AM18" i="12"/>
  <c r="AB18" i="12"/>
  <c r="Y18" i="12"/>
  <c r="Y22" i="12" s="1"/>
  <c r="U18" i="12"/>
  <c r="U22" i="12" s="1"/>
  <c r="T18" i="12"/>
  <c r="S18" i="12"/>
  <c r="S22" i="12" s="1"/>
  <c r="R18" i="12"/>
  <c r="R22" i="12" s="1"/>
  <c r="L18" i="12"/>
  <c r="AZ17" i="12"/>
  <c r="AY17" i="12"/>
  <c r="AX17" i="12"/>
  <c r="AW17" i="12"/>
  <c r="AV17" i="12"/>
  <c r="AU17" i="12"/>
  <c r="AL17" i="12"/>
  <c r="AK17" i="12"/>
  <c r="AJ17" i="12"/>
  <c r="AD17" i="12"/>
  <c r="AC17" i="12"/>
  <c r="AM16" i="12"/>
  <c r="AB16" i="12"/>
  <c r="Y16" i="12"/>
  <c r="U16" i="12"/>
  <c r="T16" i="12"/>
  <c r="S16" i="12"/>
  <c r="R16" i="12"/>
  <c r="L16" i="12"/>
  <c r="M16" i="12" s="1"/>
  <c r="AM15" i="12"/>
  <c r="AB15" i="12"/>
  <c r="Y15" i="12"/>
  <c r="U15" i="12"/>
  <c r="T15" i="12"/>
  <c r="S15" i="12"/>
  <c r="R15" i="12"/>
  <c r="L15" i="12"/>
  <c r="AM14" i="12"/>
  <c r="AB14" i="12"/>
  <c r="Y14" i="12"/>
  <c r="U14" i="12"/>
  <c r="T14" i="12"/>
  <c r="S14" i="12"/>
  <c r="R14" i="12"/>
  <c r="L14" i="12"/>
  <c r="M14" i="12" s="1"/>
  <c r="AM13" i="12"/>
  <c r="AB13" i="12"/>
  <c r="AB17" i="12" s="1"/>
  <c r="Y13" i="12"/>
  <c r="U13" i="12"/>
  <c r="T13" i="12"/>
  <c r="S13" i="12"/>
  <c r="S17" i="12" s="1"/>
  <c r="R13" i="12"/>
  <c r="R17" i="12" s="1"/>
  <c r="L13" i="12"/>
  <c r="AZ12" i="12"/>
  <c r="AY12" i="12"/>
  <c r="AX12" i="12"/>
  <c r="AW12" i="12"/>
  <c r="AV12" i="12"/>
  <c r="AU12" i="12"/>
  <c r="AL12" i="12"/>
  <c r="AK12" i="12"/>
  <c r="AJ12" i="12"/>
  <c r="AD12" i="12"/>
  <c r="AC12" i="12"/>
  <c r="AM11" i="12"/>
  <c r="AB11" i="12"/>
  <c r="Y11" i="12"/>
  <c r="U11" i="12"/>
  <c r="T11" i="12"/>
  <c r="S11" i="12"/>
  <c r="R11" i="12"/>
  <c r="L11" i="12"/>
  <c r="AM10" i="12"/>
  <c r="AB10" i="12"/>
  <c r="Y10" i="12"/>
  <c r="U10" i="12"/>
  <c r="T10" i="12"/>
  <c r="S10" i="12"/>
  <c r="R10" i="12"/>
  <c r="L10" i="12"/>
  <c r="AM9" i="12"/>
  <c r="AB9" i="12"/>
  <c r="Y9" i="12"/>
  <c r="U9" i="12"/>
  <c r="T9" i="12"/>
  <c r="S9" i="12"/>
  <c r="R9" i="12"/>
  <c r="L9" i="12"/>
  <c r="M9" i="12" s="1"/>
  <c r="AM8" i="12"/>
  <c r="AB8" i="12"/>
  <c r="Y8" i="12"/>
  <c r="U8" i="12"/>
  <c r="U12" i="12" s="1"/>
  <c r="T8" i="12"/>
  <c r="S8" i="12"/>
  <c r="R8" i="12"/>
  <c r="L8" i="12"/>
  <c r="T861" i="15" l="1"/>
  <c r="AW7" i="15"/>
  <c r="AC7" i="15"/>
  <c r="AJ7" i="15"/>
  <c r="AZ7" i="15"/>
  <c r="AY94" i="15"/>
  <c r="AC226" i="15"/>
  <c r="AJ226" i="15"/>
  <c r="AL226" i="15"/>
  <c r="AX226" i="15"/>
  <c r="AZ226" i="15"/>
  <c r="AD226" i="15"/>
  <c r="AK226" i="15"/>
  <c r="AX506" i="15"/>
  <c r="S760" i="15"/>
  <c r="S759" i="15" s="1"/>
  <c r="AJ760" i="15"/>
  <c r="AJ759" i="15" s="1"/>
  <c r="AL760" i="15"/>
  <c r="AL759" i="15" s="1"/>
  <c r="AV760" i="15"/>
  <c r="AV759" i="15" s="1"/>
  <c r="AZ760" i="15"/>
  <c r="AZ759" i="15" s="1"/>
  <c r="AW760" i="15"/>
  <c r="AW759" i="15" s="1"/>
  <c r="T805" i="15"/>
  <c r="S810" i="15"/>
  <c r="AB810" i="15"/>
  <c r="AC872" i="15"/>
  <c r="AJ872" i="15"/>
  <c r="AX872" i="15"/>
  <c r="AZ872" i="15"/>
  <c r="AU872" i="15"/>
  <c r="AU7" i="14"/>
  <c r="AY7" i="14"/>
  <c r="AV7" i="14"/>
  <c r="AC33" i="14"/>
  <c r="AJ33" i="14"/>
  <c r="AX33" i="14"/>
  <c r="AZ33" i="14"/>
  <c r="AV94" i="14"/>
  <c r="AX94" i="14"/>
  <c r="AZ94" i="14"/>
  <c r="AK94" i="14"/>
  <c r="AJ125" i="14"/>
  <c r="AJ124" i="14" s="1"/>
  <c r="AL125" i="14"/>
  <c r="AL124" i="14" s="1"/>
  <c r="AY33" i="13"/>
  <c r="Y641" i="12"/>
  <c r="U163" i="12"/>
  <c r="L412" i="12"/>
  <c r="AX820" i="12"/>
  <c r="AX6" i="15"/>
  <c r="R866" i="15"/>
  <c r="AD33" i="15"/>
  <c r="AU33" i="15"/>
  <c r="AW33" i="15"/>
  <c r="AW6" i="15" s="1"/>
  <c r="AV94" i="15"/>
  <c r="AZ94" i="15"/>
  <c r="AD94" i="15"/>
  <c r="AK94" i="15"/>
  <c r="AD124" i="15"/>
  <c r="AD123" i="15" s="1"/>
  <c r="AW124" i="15"/>
  <c r="AW123" i="15" s="1"/>
  <c r="AY124" i="15"/>
  <c r="AY123" i="15" s="1"/>
  <c r="AD420" i="15"/>
  <c r="AD419" i="15" s="1"/>
  <c r="AW420" i="15"/>
  <c r="AW419" i="15" s="1"/>
  <c r="R475" i="15"/>
  <c r="Y475" i="15"/>
  <c r="AU506" i="15"/>
  <c r="AW506" i="15"/>
  <c r="S404" i="14"/>
  <c r="Y547" i="14"/>
  <c r="AX227" i="14"/>
  <c r="AZ227" i="14"/>
  <c r="AL421" i="14"/>
  <c r="AL420" i="14" s="1"/>
  <c r="AW421" i="14"/>
  <c r="AW420" i="14" s="1"/>
  <c r="R806" i="14"/>
  <c r="T806" i="14"/>
  <c r="Y806" i="14"/>
  <c r="AX7" i="13"/>
  <c r="AW33" i="13"/>
  <c r="AX94" i="13"/>
  <c r="AX125" i="13"/>
  <c r="AX124" i="13" s="1"/>
  <c r="AL125" i="13"/>
  <c r="AL124" i="13" s="1"/>
  <c r="AC761" i="13"/>
  <c r="AC760" i="13" s="1"/>
  <c r="AJ761" i="13"/>
  <c r="AJ760" i="13" s="1"/>
  <c r="AW761" i="13"/>
  <c r="AW760" i="13" s="1"/>
  <c r="S811" i="13"/>
  <c r="S240" i="12"/>
  <c r="U240" i="12"/>
  <c r="AB240" i="12"/>
  <c r="AY902" i="12"/>
  <c r="AX128" i="12"/>
  <c r="AX127" i="12" s="1"/>
  <c r="AC419" i="12"/>
  <c r="AC418" i="12" s="1"/>
  <c r="AW759" i="12"/>
  <c r="AW758" i="12" s="1"/>
  <c r="AW902" i="12"/>
  <c r="AV343" i="15"/>
  <c r="AL7" i="15"/>
  <c r="AV33" i="15"/>
  <c r="AC94" i="15"/>
  <c r="AC124" i="15"/>
  <c r="AC123" i="15" s="1"/>
  <c r="AV124" i="15"/>
  <c r="AV123" i="15" s="1"/>
  <c r="AX124" i="15"/>
  <c r="AX123" i="15" s="1"/>
  <c r="AW226" i="15"/>
  <c r="AC420" i="15"/>
  <c r="AC419" i="15" s="1"/>
  <c r="AX420" i="15"/>
  <c r="AX419" i="15" s="1"/>
  <c r="AL506" i="15"/>
  <c r="AV506" i="15"/>
  <c r="S637" i="15"/>
  <c r="U637" i="15"/>
  <c r="AB637" i="15"/>
  <c r="AU673" i="15"/>
  <c r="AW673" i="15"/>
  <c r="AK760" i="15"/>
  <c r="AK759" i="15" s="1"/>
  <c r="R810" i="15"/>
  <c r="Y810" i="15"/>
  <c r="AD872" i="15"/>
  <c r="AY872" i="15"/>
  <c r="Y903" i="15"/>
  <c r="AU903" i="15"/>
  <c r="U806" i="14"/>
  <c r="S811" i="14"/>
  <c r="U811" i="14"/>
  <c r="AV904" i="14"/>
  <c r="AC7" i="14"/>
  <c r="AX7" i="14"/>
  <c r="AD33" i="14"/>
  <c r="AY33" i="14"/>
  <c r="AL94" i="14"/>
  <c r="AK125" i="14"/>
  <c r="AK124" i="14" s="1"/>
  <c r="AZ125" i="14"/>
  <c r="AZ124" i="14" s="1"/>
  <c r="AY227" i="14"/>
  <c r="AV344" i="14"/>
  <c r="AV421" i="14"/>
  <c r="AV420" i="14" s="1"/>
  <c r="S476" i="14"/>
  <c r="U476" i="14"/>
  <c r="R638" i="14"/>
  <c r="T638" i="14"/>
  <c r="Y638" i="14"/>
  <c r="Y837" i="13"/>
  <c r="AD7" i="13"/>
  <c r="AK7" i="13"/>
  <c r="AW7" i="13"/>
  <c r="AW6" i="13" s="1"/>
  <c r="AY7" i="13"/>
  <c r="AY6" i="13" s="1"/>
  <c r="AW94" i="13"/>
  <c r="AW125" i="13"/>
  <c r="AW124" i="13" s="1"/>
  <c r="AL227" i="13"/>
  <c r="AL421" i="13"/>
  <c r="AL420" i="13" s="1"/>
  <c r="AD761" i="13"/>
  <c r="AD760" i="13" s="1"/>
  <c r="AX761" i="13"/>
  <c r="AX760" i="13" s="1"/>
  <c r="AJ822" i="13"/>
  <c r="AZ820" i="12"/>
  <c r="AX902" i="12"/>
  <c r="AC7" i="12"/>
  <c r="AL7" i="12"/>
  <c r="AX7" i="12"/>
  <c r="AJ33" i="12"/>
  <c r="AV33" i="12"/>
  <c r="AZ33" i="12"/>
  <c r="AD419" i="12"/>
  <c r="AD418" i="12" s="1"/>
  <c r="AY419" i="12"/>
  <c r="AY418" i="12" s="1"/>
  <c r="AL419" i="12"/>
  <c r="AL418" i="12" s="1"/>
  <c r="AX581" i="12"/>
  <c r="AX97" i="12"/>
  <c r="AX225" i="12"/>
  <c r="R240" i="12"/>
  <c r="AV342" i="12"/>
  <c r="AC505" i="12"/>
  <c r="AL505" i="12"/>
  <c r="AX505" i="12"/>
  <c r="AZ759" i="12"/>
  <c r="AZ758" i="12" s="1"/>
  <c r="AY759" i="12"/>
  <c r="AY758" i="12" s="1"/>
  <c r="R804" i="12"/>
  <c r="S809" i="12"/>
  <c r="AB809" i="12"/>
  <c r="AC902" i="12"/>
  <c r="AV902" i="12"/>
  <c r="L617" i="15"/>
  <c r="L806" i="14"/>
  <c r="L637" i="15"/>
  <c r="AN30" i="12"/>
  <c r="AS30" i="12" s="1"/>
  <c r="AN31" i="12"/>
  <c r="AS31" i="12" s="1"/>
  <c r="AN39" i="12"/>
  <c r="AS39" i="12" s="1"/>
  <c r="AN41" i="12"/>
  <c r="AS41" i="12" s="1"/>
  <c r="AN42" i="12"/>
  <c r="AS42" i="12" s="1"/>
  <c r="AN53" i="12"/>
  <c r="AS53" i="12" s="1"/>
  <c r="AN54" i="12"/>
  <c r="AS54" i="12" s="1"/>
  <c r="AN74" i="12"/>
  <c r="AS74" i="12" s="1"/>
  <c r="AN75" i="12"/>
  <c r="AS75" i="12" s="1"/>
  <c r="AN94" i="12"/>
  <c r="AS94" i="12" s="1"/>
  <c r="AN95" i="12"/>
  <c r="AS95" i="12" s="1"/>
  <c r="AV97" i="12"/>
  <c r="AZ97" i="12"/>
  <c r="AN114" i="12"/>
  <c r="AS114" i="12" s="1"/>
  <c r="AN115" i="12"/>
  <c r="AS115" i="12" s="1"/>
  <c r="M117" i="12"/>
  <c r="AQ117" i="12" s="1"/>
  <c r="M118" i="12"/>
  <c r="AQ118" i="12" s="1"/>
  <c r="AN155" i="12"/>
  <c r="AS155" i="12" s="1"/>
  <c r="AN156" i="12"/>
  <c r="AS156" i="12" s="1"/>
  <c r="AN212" i="12"/>
  <c r="AS212" i="12" s="1"/>
  <c r="AN213" i="12"/>
  <c r="AS213" i="12" s="1"/>
  <c r="AN237" i="12"/>
  <c r="AS237" i="12" s="1"/>
  <c r="AN239" i="12"/>
  <c r="AS239" i="12" s="1"/>
  <c r="AN257" i="12"/>
  <c r="AS257" i="12" s="1"/>
  <c r="AN259" i="12"/>
  <c r="AS259" i="12" s="1"/>
  <c r="AN404" i="12"/>
  <c r="AS404" i="12" s="1"/>
  <c r="AN406" i="12"/>
  <c r="AS406" i="12" s="1"/>
  <c r="AN426" i="12"/>
  <c r="AS426" i="12" s="1"/>
  <c r="AN428" i="12"/>
  <c r="AS428" i="12" s="1"/>
  <c r="AN456" i="12"/>
  <c r="AS456" i="12" s="1"/>
  <c r="AN458" i="12"/>
  <c r="AS458" i="12" s="1"/>
  <c r="AN480" i="12"/>
  <c r="AN481" i="12"/>
  <c r="AS481" i="12" s="1"/>
  <c r="AN482" i="12"/>
  <c r="AS482" i="12" s="1"/>
  <c r="AN483" i="12"/>
  <c r="AS483" i="12" s="1"/>
  <c r="AN500" i="12"/>
  <c r="AS500" i="12" s="1"/>
  <c r="AN501" i="12"/>
  <c r="AS501" i="12" s="1"/>
  <c r="AN502" i="12"/>
  <c r="AS502" i="12" s="1"/>
  <c r="AN522" i="12"/>
  <c r="AS522" i="12" s="1"/>
  <c r="AN542" i="12"/>
  <c r="AS542" i="12" s="1"/>
  <c r="AN562" i="12"/>
  <c r="AS562" i="12" s="1"/>
  <c r="AN582" i="12"/>
  <c r="AS582" i="12" s="1"/>
  <c r="AN583" i="12"/>
  <c r="AS583" i="12" s="1"/>
  <c r="AN584" i="12"/>
  <c r="AS584" i="12" s="1"/>
  <c r="AN657" i="12"/>
  <c r="AS657" i="12" s="1"/>
  <c r="AN658" i="12"/>
  <c r="AS658" i="12" s="1"/>
  <c r="AN659" i="12"/>
  <c r="AS659" i="12" s="1"/>
  <c r="AN660" i="12"/>
  <c r="AS660" i="12" s="1"/>
  <c r="AT660" i="12" s="1"/>
  <c r="BA660" i="12" s="1"/>
  <c r="AN673" i="12"/>
  <c r="AS673" i="12" s="1"/>
  <c r="AN674" i="12"/>
  <c r="AS674" i="12" s="1"/>
  <c r="AN18" i="12"/>
  <c r="AS18" i="12" s="1"/>
  <c r="AN20" i="12"/>
  <c r="AS20" i="12" s="1"/>
  <c r="AS21" i="12"/>
  <c r="AN23" i="12"/>
  <c r="AS23" i="12" s="1"/>
  <c r="AN25" i="12"/>
  <c r="AS25" i="12" s="1"/>
  <c r="AN26" i="12"/>
  <c r="AS26" i="12" s="1"/>
  <c r="AW7" i="12"/>
  <c r="AN36" i="12"/>
  <c r="AS36" i="12" s="1"/>
  <c r="AN37" i="12"/>
  <c r="AS37" i="12" s="1"/>
  <c r="AN68" i="12"/>
  <c r="AS68" i="12" s="1"/>
  <c r="AN69" i="12"/>
  <c r="AS69" i="12" s="1"/>
  <c r="AN70" i="12"/>
  <c r="AS70" i="12" s="1"/>
  <c r="AN88" i="12"/>
  <c r="AS88" i="12" s="1"/>
  <c r="AN89" i="12"/>
  <c r="AS89" i="12" s="1"/>
  <c r="M112" i="12"/>
  <c r="AQ112" i="12" s="1"/>
  <c r="M113" i="12"/>
  <c r="AQ113" i="12" s="1"/>
  <c r="M115" i="12"/>
  <c r="AQ115" i="12" s="1"/>
  <c r="AN135" i="12"/>
  <c r="AS135" i="12" s="1"/>
  <c r="AN136" i="12"/>
  <c r="AS136" i="12" s="1"/>
  <c r="AN145" i="12"/>
  <c r="AS145" i="12" s="1"/>
  <c r="AN146" i="12"/>
  <c r="AS146" i="12" s="1"/>
  <c r="AN147" i="12"/>
  <c r="AS147" i="12" s="1"/>
  <c r="AN166" i="12"/>
  <c r="AS166" i="12" s="1"/>
  <c r="AN167" i="12"/>
  <c r="AS167" i="12" s="1"/>
  <c r="AN207" i="12"/>
  <c r="AS207" i="12" s="1"/>
  <c r="AN208" i="12"/>
  <c r="AS208" i="12" s="1"/>
  <c r="AN232" i="12"/>
  <c r="AS232" i="12" s="1"/>
  <c r="AN323" i="12"/>
  <c r="AS323" i="12" s="1"/>
  <c r="AN325" i="12"/>
  <c r="AS325" i="12" s="1"/>
  <c r="AN394" i="12"/>
  <c r="AS394" i="12" s="1"/>
  <c r="AN396" i="12"/>
  <c r="AS396" i="12" s="1"/>
  <c r="AN414" i="12"/>
  <c r="AS414" i="12" s="1"/>
  <c r="AN416" i="12"/>
  <c r="AS416" i="12" s="1"/>
  <c r="AX419" i="12"/>
  <c r="AX418" i="12" s="1"/>
  <c r="AN475" i="12"/>
  <c r="AS475" i="12" s="1"/>
  <c r="AN477" i="12"/>
  <c r="AS477" i="12" s="1"/>
  <c r="AN478" i="12"/>
  <c r="AS478" i="12" s="1"/>
  <c r="AN496" i="12"/>
  <c r="AS496" i="12" s="1"/>
  <c r="AN516" i="12"/>
  <c r="AS516" i="12" s="1"/>
  <c r="AN517" i="12"/>
  <c r="AS517" i="12" s="1"/>
  <c r="AN518" i="12"/>
  <c r="AS518" i="12" s="1"/>
  <c r="AN536" i="12"/>
  <c r="AS536" i="12" s="1"/>
  <c r="AN537" i="12"/>
  <c r="AS537" i="12" s="1"/>
  <c r="AN538" i="12"/>
  <c r="AS538" i="12" s="1"/>
  <c r="AN556" i="12"/>
  <c r="AS556" i="12" s="1"/>
  <c r="AN557" i="12"/>
  <c r="AS557" i="12" s="1"/>
  <c r="AN558" i="12"/>
  <c r="AS558" i="12" s="1"/>
  <c r="AN576" i="12"/>
  <c r="AS576" i="12" s="1"/>
  <c r="AN577" i="12"/>
  <c r="AS577" i="12" s="1"/>
  <c r="AN578" i="12"/>
  <c r="AS578" i="12" s="1"/>
  <c r="AN607" i="12"/>
  <c r="AS607" i="12" s="1"/>
  <c r="AN608" i="12"/>
  <c r="AS608" i="12" s="1"/>
  <c r="AN618" i="12"/>
  <c r="AS618" i="12" s="1"/>
  <c r="AN619" i="12"/>
  <c r="AS619" i="12" s="1"/>
  <c r="AN638" i="12"/>
  <c r="AS638" i="12" s="1"/>
  <c r="AN639" i="12"/>
  <c r="AS639" i="12" s="1"/>
  <c r="AN16" i="12"/>
  <c r="AS16" i="12" s="1"/>
  <c r="AD33" i="12"/>
  <c r="AY33" i="12"/>
  <c r="AN63" i="12"/>
  <c r="AS63" i="12" s="1"/>
  <c r="AN64" i="12"/>
  <c r="AS64" i="12" s="1"/>
  <c r="AN83" i="12"/>
  <c r="AS83" i="12" s="1"/>
  <c r="AN84" i="12"/>
  <c r="AS84" i="12" s="1"/>
  <c r="AN123" i="12"/>
  <c r="AS123" i="12" s="1"/>
  <c r="AN124" i="12"/>
  <c r="AS124" i="12" s="1"/>
  <c r="AN151" i="12"/>
  <c r="AS151" i="12" s="1"/>
  <c r="AN181" i="12"/>
  <c r="AS181" i="12" s="1"/>
  <c r="AN182" i="12"/>
  <c r="AS182" i="12" s="1"/>
  <c r="AN190" i="12"/>
  <c r="AS190" i="12" s="1"/>
  <c r="AN191" i="12"/>
  <c r="AS191" i="12" s="1"/>
  <c r="AN197" i="12"/>
  <c r="AS197" i="12" s="1"/>
  <c r="AN198" i="12"/>
  <c r="AS198" i="12" s="1"/>
  <c r="AN227" i="12"/>
  <c r="AS227" i="12" s="1"/>
  <c r="AN247" i="12"/>
  <c r="AS247" i="12" s="1"/>
  <c r="AN267" i="12"/>
  <c r="AS267" i="12" s="1"/>
  <c r="AN269" i="12"/>
  <c r="AS269" i="12" s="1"/>
  <c r="AN313" i="12"/>
  <c r="AS313" i="12" s="1"/>
  <c r="AN315" i="12"/>
  <c r="AS315" i="12" s="1"/>
  <c r="AN436" i="12"/>
  <c r="AS436" i="12" s="1"/>
  <c r="AN438" i="12"/>
  <c r="AS438" i="12" s="1"/>
  <c r="AN446" i="12"/>
  <c r="AS446" i="12" s="1"/>
  <c r="AN448" i="12"/>
  <c r="AS448" i="12" s="1"/>
  <c r="AN490" i="12"/>
  <c r="AS490" i="12" s="1"/>
  <c r="AN491" i="12"/>
  <c r="AS491" i="12" s="1"/>
  <c r="AN492" i="12"/>
  <c r="AS492" i="12" s="1"/>
  <c r="AN512" i="12"/>
  <c r="AS512" i="12" s="1"/>
  <c r="AN532" i="12"/>
  <c r="AS532" i="12" s="1"/>
  <c r="AN552" i="12"/>
  <c r="AS552" i="12" s="1"/>
  <c r="AN572" i="12"/>
  <c r="AS572" i="12" s="1"/>
  <c r="AN11" i="12"/>
  <c r="AS11" i="12" s="1"/>
  <c r="AN58" i="12"/>
  <c r="AS58" i="12" s="1"/>
  <c r="AN59" i="12"/>
  <c r="AS59" i="12" s="1"/>
  <c r="AN79" i="12"/>
  <c r="AS79" i="12" s="1"/>
  <c r="AN80" i="12"/>
  <c r="AS80" i="12" s="1"/>
  <c r="AN119" i="12"/>
  <c r="AS119" i="12" s="1"/>
  <c r="AN131" i="12"/>
  <c r="AS131" i="12" s="1"/>
  <c r="AN140" i="12"/>
  <c r="AS140" i="12" s="1"/>
  <c r="AN141" i="12"/>
  <c r="AS141" i="12" s="1"/>
  <c r="AN160" i="12"/>
  <c r="AS160" i="12" s="1"/>
  <c r="AN161" i="12"/>
  <c r="AS161" i="12" s="1"/>
  <c r="AN171" i="12"/>
  <c r="AS171" i="12" s="1"/>
  <c r="AN216" i="12"/>
  <c r="AS216" i="12" s="1"/>
  <c r="AN217" i="12"/>
  <c r="AS217" i="12" s="1"/>
  <c r="AN292" i="12"/>
  <c r="AS292" i="12" s="1"/>
  <c r="AN294" i="12"/>
  <c r="AS294" i="12" s="1"/>
  <c r="AN333" i="12"/>
  <c r="AS333" i="12" s="1"/>
  <c r="AN466" i="12"/>
  <c r="AS466" i="12" s="1"/>
  <c r="AN486" i="12"/>
  <c r="AS486" i="12" s="1"/>
  <c r="AN487" i="12"/>
  <c r="AS487" i="12" s="1"/>
  <c r="AN506" i="12"/>
  <c r="AS506" i="12" s="1"/>
  <c r="AN507" i="12"/>
  <c r="AS507" i="12" s="1"/>
  <c r="AN508" i="12"/>
  <c r="AS508" i="12" s="1"/>
  <c r="AN526" i="12"/>
  <c r="AS526" i="12" s="1"/>
  <c r="AN527" i="12"/>
  <c r="AS527" i="12" s="1"/>
  <c r="AN528" i="12"/>
  <c r="AS528" i="12" s="1"/>
  <c r="AN546" i="12"/>
  <c r="AS546" i="12" s="1"/>
  <c r="AN547" i="12"/>
  <c r="AS547" i="12" s="1"/>
  <c r="AN548" i="12"/>
  <c r="AS548" i="12" s="1"/>
  <c r="AN566" i="12"/>
  <c r="AS566" i="12" s="1"/>
  <c r="AN567" i="12"/>
  <c r="AS567" i="12" s="1"/>
  <c r="AN568" i="12"/>
  <c r="AS568" i="12" s="1"/>
  <c r="AN588" i="12"/>
  <c r="AS588" i="12" s="1"/>
  <c r="AN597" i="12"/>
  <c r="AS597" i="12" s="1"/>
  <c r="AN598" i="12"/>
  <c r="AS598" i="12" s="1"/>
  <c r="AN599" i="12"/>
  <c r="AS599" i="12" s="1"/>
  <c r="AN592" i="12"/>
  <c r="AS592" i="12" s="1"/>
  <c r="AN594" i="12"/>
  <c r="AS594" i="12" s="1"/>
  <c r="AN595" i="12"/>
  <c r="AS595" i="12" s="1"/>
  <c r="AN633" i="12"/>
  <c r="AS633" i="12" s="1"/>
  <c r="AN634" i="12"/>
  <c r="AS634" i="12" s="1"/>
  <c r="AN642" i="12"/>
  <c r="AS642" i="12" s="1"/>
  <c r="AN643" i="12"/>
  <c r="AS643" i="12" s="1"/>
  <c r="AN653" i="12"/>
  <c r="AS653" i="12" s="1"/>
  <c r="AN654" i="12"/>
  <c r="AS654" i="12" s="1"/>
  <c r="AV672" i="12"/>
  <c r="AN678" i="12"/>
  <c r="AS678" i="12" s="1"/>
  <c r="AN679" i="12"/>
  <c r="AS679" i="12" s="1"/>
  <c r="AN680" i="12"/>
  <c r="AS680" i="12" s="1"/>
  <c r="AN698" i="12"/>
  <c r="AS698" i="12" s="1"/>
  <c r="AN699" i="12"/>
  <c r="AS699" i="12" s="1"/>
  <c r="AN700" i="12"/>
  <c r="AS700" i="12" s="1"/>
  <c r="AN714" i="12"/>
  <c r="AS714" i="12" s="1"/>
  <c r="AN715" i="12"/>
  <c r="AS715" i="12" s="1"/>
  <c r="AN716" i="12"/>
  <c r="AS716" i="12" s="1"/>
  <c r="L737" i="12"/>
  <c r="M733" i="12"/>
  <c r="AQ733" i="12" s="1"/>
  <c r="L747" i="12"/>
  <c r="M743" i="12"/>
  <c r="AN755" i="12"/>
  <c r="AS755" i="12" s="1"/>
  <c r="L804" i="12"/>
  <c r="U804" i="12"/>
  <c r="AN837" i="12"/>
  <c r="AS837" i="12" s="1"/>
  <c r="AN867" i="12"/>
  <c r="AS867" i="12" s="1"/>
  <c r="AN878" i="12"/>
  <c r="AS878" i="12" s="1"/>
  <c r="AN880" i="12"/>
  <c r="AS880" i="12" s="1"/>
  <c r="AC871" i="12"/>
  <c r="L901" i="12"/>
  <c r="M897" i="12"/>
  <c r="AN919" i="12"/>
  <c r="AS919" i="12" s="1"/>
  <c r="AN920" i="12"/>
  <c r="AS920" i="12" s="1"/>
  <c r="AL7" i="13"/>
  <c r="AE79" i="13"/>
  <c r="AJ125" i="13"/>
  <c r="AJ124" i="13" s="1"/>
  <c r="AZ125" i="13"/>
  <c r="AZ124" i="13" s="1"/>
  <c r="AE146" i="13"/>
  <c r="AE156" i="13"/>
  <c r="AE166" i="13"/>
  <c r="AE283" i="13"/>
  <c r="AE319" i="13"/>
  <c r="AF319" i="13" s="1"/>
  <c r="AE320" i="13"/>
  <c r="AE395" i="13"/>
  <c r="AF395" i="13" s="1"/>
  <c r="AE487" i="13"/>
  <c r="AE639" i="13"/>
  <c r="AE659" i="13"/>
  <c r="AY761" i="13"/>
  <c r="AY760" i="13" s="1"/>
  <c r="AV761" i="13"/>
  <c r="AV760" i="13" s="1"/>
  <c r="AC873" i="13"/>
  <c r="AX873" i="13"/>
  <c r="M9" i="14"/>
  <c r="AQ9" i="14" s="1"/>
  <c r="M10" i="14"/>
  <c r="AQ10" i="14" s="1"/>
  <c r="M11" i="14"/>
  <c r="AQ11" i="14" s="1"/>
  <c r="AV33" i="14"/>
  <c r="AV6" i="14" s="1"/>
  <c r="AV950" i="14" s="1"/>
  <c r="AK33" i="14"/>
  <c r="AX125" i="14"/>
  <c r="AX124" i="14" s="1"/>
  <c r="AE146" i="14"/>
  <c r="AE156" i="14"/>
  <c r="AE166" i="14"/>
  <c r="AV227" i="14"/>
  <c r="AB394" i="14"/>
  <c r="AE390" i="14"/>
  <c r="AB404" i="14"/>
  <c r="AE400" i="14"/>
  <c r="AE427" i="14"/>
  <c r="AE428" i="14"/>
  <c r="AJ421" i="14"/>
  <c r="AJ420" i="14" s="1"/>
  <c r="AZ421" i="14"/>
  <c r="AZ420" i="14" s="1"/>
  <c r="AE437" i="14"/>
  <c r="AE584" i="14"/>
  <c r="AB699" i="14"/>
  <c r="AE695" i="14"/>
  <c r="AE715" i="14"/>
  <c r="AC822" i="14"/>
  <c r="AX822" i="14"/>
  <c r="AD873" i="14"/>
  <c r="AY873" i="14"/>
  <c r="AU6" i="15"/>
  <c r="AL33" i="15"/>
  <c r="AY33" i="15"/>
  <c r="AB144" i="15"/>
  <c r="AE140" i="15"/>
  <c r="AY343" i="15"/>
  <c r="AE583" i="15"/>
  <c r="AJ673" i="15"/>
  <c r="AZ673" i="15"/>
  <c r="L805" i="15"/>
  <c r="U805" i="15"/>
  <c r="AJ821" i="15"/>
  <c r="AZ821" i="15"/>
  <c r="AW821" i="15"/>
  <c r="AW872" i="15"/>
  <c r="AL872" i="15"/>
  <c r="AD903" i="15"/>
  <c r="AY903" i="15"/>
  <c r="AV903" i="15"/>
  <c r="AN693" i="12"/>
  <c r="AS693" i="12" s="1"/>
  <c r="AN694" i="12"/>
  <c r="AS694" i="12" s="1"/>
  <c r="AN695" i="12"/>
  <c r="AS695" i="12" s="1"/>
  <c r="L702" i="12"/>
  <c r="M698" i="12"/>
  <c r="AN708" i="12"/>
  <c r="AS708" i="12" s="1"/>
  <c r="AN709" i="12"/>
  <c r="AS709" i="12" s="1"/>
  <c r="AN710" i="12"/>
  <c r="AS710" i="12" s="1"/>
  <c r="AN731" i="12"/>
  <c r="AS731" i="12" s="1"/>
  <c r="AN740" i="12"/>
  <c r="AS740" i="12" s="1"/>
  <c r="AN741" i="12"/>
  <c r="AS741" i="12" s="1"/>
  <c r="AN751" i="12"/>
  <c r="AS751" i="12" s="1"/>
  <c r="AN787" i="12"/>
  <c r="AS787" i="12" s="1"/>
  <c r="AN813" i="12"/>
  <c r="AS813" i="12" s="1"/>
  <c r="AN831" i="12"/>
  <c r="AS831" i="12" s="1"/>
  <c r="AN832" i="12"/>
  <c r="AS832" i="12" s="1"/>
  <c r="AN833" i="12"/>
  <c r="AS833" i="12" s="1"/>
  <c r="AT833" i="12" s="1"/>
  <c r="BA833" i="12" s="1"/>
  <c r="AN861" i="12"/>
  <c r="AS861" i="12" s="1"/>
  <c r="AN862" i="12"/>
  <c r="AS862" i="12" s="1"/>
  <c r="AN863" i="12"/>
  <c r="AS863" i="12" s="1"/>
  <c r="AN864" i="12"/>
  <c r="AS864" i="12" s="1"/>
  <c r="AL871" i="12"/>
  <c r="AN914" i="12"/>
  <c r="AS914" i="12" s="1"/>
  <c r="AN915" i="12"/>
  <c r="AS915" i="12" s="1"/>
  <c r="AE405" i="13"/>
  <c r="AB426" i="13"/>
  <c r="AE422" i="13"/>
  <c r="AE423" i="13"/>
  <c r="AE432" i="13"/>
  <c r="AB446" i="13"/>
  <c r="AE442" i="13"/>
  <c r="AB476" i="13"/>
  <c r="AE472" i="13"/>
  <c r="AD507" i="13"/>
  <c r="AE584" i="13"/>
  <c r="AW33" i="14"/>
  <c r="AL33" i="14"/>
  <c r="AL6" i="14" s="1"/>
  <c r="AC94" i="14"/>
  <c r="AD125" i="14"/>
  <c r="AD124" i="14" s="1"/>
  <c r="AY125" i="14"/>
  <c r="AY124" i="14" s="1"/>
  <c r="AW125" i="14"/>
  <c r="AW124" i="14" s="1"/>
  <c r="AW227" i="14"/>
  <c r="AE288" i="14"/>
  <c r="AE289" i="14"/>
  <c r="AY344" i="14"/>
  <c r="AK421" i="14"/>
  <c r="AK420" i="14" s="1"/>
  <c r="AD421" i="14"/>
  <c r="AD420" i="14" s="1"/>
  <c r="AY421" i="14"/>
  <c r="AY420" i="14" s="1"/>
  <c r="L593" i="14"/>
  <c r="M589" i="14"/>
  <c r="AL583" i="14"/>
  <c r="AE659" i="14"/>
  <c r="AB714" i="14"/>
  <c r="AE710" i="14"/>
  <c r="AY761" i="14"/>
  <c r="AY760" i="14" s="1"/>
  <c r="AJ873" i="14"/>
  <c r="AZ873" i="14"/>
  <c r="AW873" i="14"/>
  <c r="AE899" i="14"/>
  <c r="AE900" i="14"/>
  <c r="AV6" i="15"/>
  <c r="AK7" i="15"/>
  <c r="AK124" i="15"/>
  <c r="AK123" i="15" s="1"/>
  <c r="AB154" i="15"/>
  <c r="AE150" i="15"/>
  <c r="AE165" i="15"/>
  <c r="AX343" i="15"/>
  <c r="AL420" i="15"/>
  <c r="AL419" i="15" s="1"/>
  <c r="AJ506" i="15"/>
  <c r="AZ506" i="15"/>
  <c r="AL582" i="15"/>
  <c r="AK821" i="15"/>
  <c r="AC821" i="15"/>
  <c r="AX821" i="15"/>
  <c r="AJ903" i="15"/>
  <c r="AZ903" i="15"/>
  <c r="AD581" i="12"/>
  <c r="AY581" i="12"/>
  <c r="AN602" i="12"/>
  <c r="AS602" i="12" s="1"/>
  <c r="AN603" i="12"/>
  <c r="AS603" i="12" s="1"/>
  <c r="AN604" i="12"/>
  <c r="AS604" i="12" s="1"/>
  <c r="AT604" i="12" s="1"/>
  <c r="BA604" i="12" s="1"/>
  <c r="AN647" i="12"/>
  <c r="AS647" i="12" s="1"/>
  <c r="AN648" i="12"/>
  <c r="AS648" i="12" s="1"/>
  <c r="AN649" i="12"/>
  <c r="AS649" i="12" s="1"/>
  <c r="AC672" i="12"/>
  <c r="AL672" i="12"/>
  <c r="AX672" i="12"/>
  <c r="AN688" i="12"/>
  <c r="AS688" i="12" s="1"/>
  <c r="AN689" i="12"/>
  <c r="AS689" i="12" s="1"/>
  <c r="AN703" i="12"/>
  <c r="AS703" i="12" s="1"/>
  <c r="AN704" i="12"/>
  <c r="AS704" i="12" s="1"/>
  <c r="AN725" i="12"/>
  <c r="AS725" i="12" s="1"/>
  <c r="AN726" i="12"/>
  <c r="AS726" i="12" s="1"/>
  <c r="L742" i="12"/>
  <c r="M738" i="12"/>
  <c r="AN760" i="12"/>
  <c r="AS760" i="12" s="1"/>
  <c r="AN763" i="12"/>
  <c r="AS763" i="12" s="1"/>
  <c r="AV759" i="12"/>
  <c r="AV758" i="12" s="1"/>
  <c r="S804" i="12"/>
  <c r="AB804" i="12"/>
  <c r="T809" i="12"/>
  <c r="AJ820" i="12"/>
  <c r="AV820" i="12"/>
  <c r="AK820" i="12"/>
  <c r="AN847" i="12"/>
  <c r="AS847" i="12" s="1"/>
  <c r="AN857" i="12"/>
  <c r="AS857" i="12" s="1"/>
  <c r="AN888" i="12"/>
  <c r="AS888" i="12" s="1"/>
  <c r="AN910" i="12"/>
  <c r="AS910" i="12" s="1"/>
  <c r="AN911" i="12"/>
  <c r="AS911" i="12" s="1"/>
  <c r="AK902" i="12"/>
  <c r="AE141" i="13"/>
  <c r="AE151" i="13"/>
  <c r="AE161" i="13"/>
  <c r="AE171" i="13"/>
  <c r="AE172" i="13"/>
  <c r="AE288" i="13"/>
  <c r="AE289" i="13"/>
  <c r="AB394" i="13"/>
  <c r="AE390" i="13"/>
  <c r="AB404" i="13"/>
  <c r="AE400" i="13"/>
  <c r="AE467" i="13"/>
  <c r="AE482" i="13"/>
  <c r="AE492" i="13"/>
  <c r="AF492" i="13" s="1"/>
  <c r="AZ761" i="13"/>
  <c r="AZ760" i="13" s="1"/>
  <c r="U806" i="13"/>
  <c r="AV822" i="13"/>
  <c r="AK822" i="13"/>
  <c r="AJ904" i="13"/>
  <c r="AZ904" i="13"/>
  <c r="AW904" i="13"/>
  <c r="AJ7" i="14"/>
  <c r="AJ6" i="14" s="1"/>
  <c r="AZ7" i="14"/>
  <c r="AZ6" i="14" s="1"/>
  <c r="AW7" i="14"/>
  <c r="AW6" i="14" s="1"/>
  <c r="AK7" i="14"/>
  <c r="AK6" i="14" s="1"/>
  <c r="AD94" i="14"/>
  <c r="AY94" i="14"/>
  <c r="AE141" i="14"/>
  <c r="AE151" i="14"/>
  <c r="AE161" i="14"/>
  <c r="AE171" i="14"/>
  <c r="AE172" i="14"/>
  <c r="AE319" i="14"/>
  <c r="AE320" i="14"/>
  <c r="AX344" i="14"/>
  <c r="AW344" i="14"/>
  <c r="AZ344" i="14"/>
  <c r="AE395" i="14"/>
  <c r="AB426" i="14"/>
  <c r="AE422" i="14"/>
  <c r="AE423" i="14"/>
  <c r="AB436" i="14"/>
  <c r="AE432" i="14"/>
  <c r="AL507" i="14"/>
  <c r="AD507" i="14"/>
  <c r="AY507" i="14"/>
  <c r="AB598" i="14"/>
  <c r="AE594" i="14"/>
  <c r="AE595" i="14"/>
  <c r="AE624" i="14"/>
  <c r="AJ674" i="14"/>
  <c r="AZ674" i="14"/>
  <c r="AD761" i="14"/>
  <c r="AD760" i="14" s="1"/>
  <c r="AV822" i="14"/>
  <c r="AK873" i="14"/>
  <c r="AB898" i="14"/>
  <c r="AE894" i="14"/>
  <c r="AL904" i="14"/>
  <c r="AZ33" i="15"/>
  <c r="AZ6" i="15" s="1"/>
  <c r="AW94" i="15"/>
  <c r="AL94" i="15"/>
  <c r="AL124" i="15"/>
  <c r="AL123" i="15" s="1"/>
  <c r="AU226" i="15"/>
  <c r="AZ420" i="15"/>
  <c r="AZ419" i="15" s="1"/>
  <c r="AK506" i="15"/>
  <c r="AC506" i="15"/>
  <c r="AB597" i="15"/>
  <c r="AE593" i="15"/>
  <c r="AE594" i="15"/>
  <c r="AF594" i="15" s="1"/>
  <c r="AR594" i="15" s="1"/>
  <c r="AC760" i="15"/>
  <c r="AC759" i="15" s="1"/>
  <c r="AX760" i="15"/>
  <c r="AX759" i="15" s="1"/>
  <c r="S805" i="15"/>
  <c r="AB805" i="15"/>
  <c r="T810" i="15"/>
  <c r="AV612" i="12"/>
  <c r="AV616" i="12" s="1"/>
  <c r="AN613" i="12"/>
  <c r="AS613" i="12" s="1"/>
  <c r="AN614" i="12"/>
  <c r="AS614" i="12" s="1"/>
  <c r="AN622" i="12"/>
  <c r="AS622" i="12" s="1"/>
  <c r="AN623" i="12"/>
  <c r="AS623" i="12" s="1"/>
  <c r="AN624" i="12"/>
  <c r="AS624" i="12" s="1"/>
  <c r="AN627" i="12"/>
  <c r="AS627" i="12" s="1"/>
  <c r="AN628" i="12"/>
  <c r="AS628" i="12" s="1"/>
  <c r="AN663" i="12"/>
  <c r="AS663" i="12" s="1"/>
  <c r="AN664" i="12"/>
  <c r="AS664" i="12" s="1"/>
  <c r="AN665" i="12"/>
  <c r="AS665" i="12" s="1"/>
  <c r="AD672" i="12"/>
  <c r="AY672" i="12"/>
  <c r="AN684" i="12"/>
  <c r="AS684" i="12" s="1"/>
  <c r="AN685" i="12"/>
  <c r="AS685" i="12" s="1"/>
  <c r="AN719" i="12"/>
  <c r="AS719" i="12" s="1"/>
  <c r="AN720" i="12"/>
  <c r="AS720" i="12" s="1"/>
  <c r="AN721" i="12"/>
  <c r="AS721" i="12" s="1"/>
  <c r="AN735" i="12"/>
  <c r="AS735" i="12" s="1"/>
  <c r="AN745" i="12"/>
  <c r="AS745" i="12" s="1"/>
  <c r="AN746" i="12"/>
  <c r="AS746" i="12" s="1"/>
  <c r="AN793" i="12"/>
  <c r="AS793" i="12" s="1"/>
  <c r="L809" i="12"/>
  <c r="U809" i="12"/>
  <c r="AN821" i="12"/>
  <c r="AS821" i="12" s="1"/>
  <c r="AN822" i="12"/>
  <c r="AS822" i="12" s="1"/>
  <c r="AN823" i="12"/>
  <c r="AS823" i="12" s="1"/>
  <c r="AN824" i="12"/>
  <c r="AS824" i="12" s="1"/>
  <c r="AL820" i="12"/>
  <c r="AN841" i="12"/>
  <c r="AS841" i="12" s="1"/>
  <c r="AN842" i="12"/>
  <c r="AS842" i="12" s="1"/>
  <c r="AN843" i="12"/>
  <c r="AS843" i="12" s="1"/>
  <c r="AN898" i="12"/>
  <c r="AS898" i="12" s="1"/>
  <c r="AN904" i="12"/>
  <c r="AS904" i="12" s="1"/>
  <c r="AN905" i="12"/>
  <c r="AS905" i="12" s="1"/>
  <c r="AL902" i="12"/>
  <c r="AD902" i="12"/>
  <c r="AN923" i="12"/>
  <c r="AS923" i="12" s="1"/>
  <c r="AN924" i="12"/>
  <c r="AS924" i="12" s="1"/>
  <c r="AN926" i="12"/>
  <c r="AS926" i="12" s="1"/>
  <c r="AE427" i="13"/>
  <c r="AE428" i="13"/>
  <c r="AE437" i="13"/>
  <c r="AE594" i="13"/>
  <c r="AE595" i="13"/>
  <c r="AE609" i="13"/>
  <c r="AE624" i="13"/>
  <c r="L739" i="13"/>
  <c r="M735" i="13"/>
  <c r="AB811" i="13"/>
  <c r="AY822" i="13"/>
  <c r="AW873" i="13"/>
  <c r="AL873" i="13"/>
  <c r="AK904" i="13"/>
  <c r="AC904" i="13"/>
  <c r="AX904" i="13"/>
  <c r="M13" i="14"/>
  <c r="AQ13" i="14" s="1"/>
  <c r="M14" i="14"/>
  <c r="AQ14" i="14" s="1"/>
  <c r="M15" i="14"/>
  <c r="AQ15" i="14" s="1"/>
  <c r="AE79" i="14"/>
  <c r="AJ94" i="14"/>
  <c r="AE283" i="14"/>
  <c r="AE405" i="14"/>
  <c r="AB476" i="14"/>
  <c r="AE472" i="14"/>
  <c r="AV583" i="14"/>
  <c r="AV674" i="14"/>
  <c r="AL761" i="14"/>
  <c r="AL760" i="14" s="1"/>
  <c r="AW822" i="14"/>
  <c r="AL822" i="14"/>
  <c r="AE889" i="14"/>
  <c r="AE890" i="14"/>
  <c r="L903" i="14"/>
  <c r="M899" i="14"/>
  <c r="AJ904" i="14"/>
  <c r="AZ904" i="14"/>
  <c r="AL6" i="15"/>
  <c r="AY7" i="15"/>
  <c r="AK33" i="15"/>
  <c r="AX94" i="15"/>
  <c r="AV226" i="15"/>
  <c r="AK420" i="15"/>
  <c r="AK419" i="15" s="1"/>
  <c r="AD506" i="15"/>
  <c r="AD673" i="15"/>
  <c r="AY673" i="15"/>
  <c r="AD760" i="15"/>
  <c r="AD759" i="15" s="1"/>
  <c r="AY760" i="15"/>
  <c r="AY759" i="15" s="1"/>
  <c r="AV872" i="15"/>
  <c r="AK872" i="15"/>
  <c r="AC581" i="12"/>
  <c r="AC583" i="14"/>
  <c r="AC125" i="14"/>
  <c r="AC124" i="14" s="1"/>
  <c r="AB78" i="13"/>
  <c r="AB927" i="12"/>
  <c r="AB76" i="12"/>
  <c r="R761" i="13"/>
  <c r="R760" i="13" s="1"/>
  <c r="L732" i="12"/>
  <c r="L300" i="12"/>
  <c r="L449" i="12"/>
  <c r="L237" i="13"/>
  <c r="L227" i="13" s="1"/>
  <c r="Y535" i="12"/>
  <c r="S540" i="12"/>
  <c r="AU505" i="12"/>
  <c r="AC7" i="13"/>
  <c r="AD822" i="13"/>
  <c r="Y61" i="12"/>
  <c r="AV7" i="13"/>
  <c r="AD33" i="13"/>
  <c r="AJ507" i="13"/>
  <c r="AZ507" i="13"/>
  <c r="T158" i="12"/>
  <c r="R407" i="12"/>
  <c r="AW33" i="12"/>
  <c r="AW97" i="12"/>
  <c r="AZ128" i="12"/>
  <c r="AZ127" i="12" s="1"/>
  <c r="AC820" i="12"/>
  <c r="AW421" i="13"/>
  <c r="AW420" i="13" s="1"/>
  <c r="AV344" i="13"/>
  <c r="AX342" i="12"/>
  <c r="AD505" i="12"/>
  <c r="AY505" i="12"/>
  <c r="AC583" i="13"/>
  <c r="AX583" i="13"/>
  <c r="AB22" i="12"/>
  <c r="R46" i="12"/>
  <c r="AL581" i="12"/>
  <c r="AK871" i="12"/>
  <c r="AJ902" i="12"/>
  <c r="AZ902" i="12"/>
  <c r="S143" i="12"/>
  <c r="U32" i="12"/>
  <c r="R126" i="12"/>
  <c r="AK7" i="12"/>
  <c r="AK33" i="12"/>
  <c r="AK33" i="13"/>
  <c r="AK6" i="13" s="1"/>
  <c r="AD125" i="13"/>
  <c r="AD124" i="13" s="1"/>
  <c r="AY125" i="13"/>
  <c r="AY124" i="13" s="1"/>
  <c r="AW672" i="12"/>
  <c r="AU820" i="12"/>
  <c r="AW820" i="12"/>
  <c r="AV871" i="12"/>
  <c r="AL33" i="13"/>
  <c r="AL6" i="13" s="1"/>
  <c r="AJ421" i="13"/>
  <c r="AJ420" i="13" s="1"/>
  <c r="AZ421" i="13"/>
  <c r="AZ420" i="13" s="1"/>
  <c r="AV583" i="13"/>
  <c r="AL822" i="13"/>
  <c r="AD7" i="14"/>
  <c r="AK672" i="12"/>
  <c r="AD820" i="12"/>
  <c r="AY820" i="12"/>
  <c r="AJ871" i="12"/>
  <c r="AZ871" i="12"/>
  <c r="AC33" i="13"/>
  <c r="AX33" i="13"/>
  <c r="AX6" i="13" s="1"/>
  <c r="AJ583" i="13"/>
  <c r="AZ583" i="13"/>
  <c r="AC822" i="13"/>
  <c r="AX822" i="13"/>
  <c r="AL674" i="13"/>
  <c r="AY226" i="15"/>
  <c r="AY506" i="15"/>
  <c r="R903" i="15"/>
  <c r="AX759" i="12"/>
  <c r="AX758" i="12" s="1"/>
  <c r="AC227" i="13"/>
  <c r="AX227" i="13"/>
  <c r="AC421" i="13"/>
  <c r="AC420" i="13" s="1"/>
  <c r="AX421" i="13"/>
  <c r="AX420" i="13" s="1"/>
  <c r="AL583" i="13"/>
  <c r="AJ33" i="15"/>
  <c r="AJ6" i="15" s="1"/>
  <c r="AV420" i="15"/>
  <c r="AV419" i="15" s="1"/>
  <c r="AJ7" i="13"/>
  <c r="AZ7" i="13"/>
  <c r="AK125" i="13"/>
  <c r="AK124" i="13" s="1"/>
  <c r="AX344" i="13"/>
  <c r="AL507" i="13"/>
  <c r="AV674" i="13"/>
  <c r="AJ420" i="15"/>
  <c r="AJ419" i="15" s="1"/>
  <c r="T12" i="12"/>
  <c r="T22" i="12"/>
  <c r="AK227" i="13"/>
  <c r="AW227" i="13"/>
  <c r="AK674" i="13"/>
  <c r="AW674" i="13"/>
  <c r="AV94" i="13"/>
  <c r="AZ94" i="13"/>
  <c r="AW344" i="13"/>
  <c r="AK583" i="13"/>
  <c r="AW583" i="13"/>
  <c r="AK761" i="13"/>
  <c r="AK760" i="13" s="1"/>
  <c r="AD227" i="13"/>
  <c r="AY227" i="13"/>
  <c r="AJ227" i="13"/>
  <c r="AV227" i="13"/>
  <c r="AZ227" i="13"/>
  <c r="AD421" i="13"/>
  <c r="AD420" i="13" s="1"/>
  <c r="AY421" i="13"/>
  <c r="AY420" i="13" s="1"/>
  <c r="AK507" i="13"/>
  <c r="AW507" i="13"/>
  <c r="AL761" i="13"/>
  <c r="AL760" i="13" s="1"/>
  <c r="AJ33" i="13"/>
  <c r="AJ6" i="13" s="1"/>
  <c r="AV33" i="13"/>
  <c r="AZ33" i="13"/>
  <c r="AY94" i="13"/>
  <c r="AY344" i="13"/>
  <c r="L12" i="12"/>
  <c r="L922" i="12"/>
  <c r="L704" i="13"/>
  <c r="L252" i="14"/>
  <c r="L673" i="14"/>
  <c r="L275" i="12"/>
  <c r="L582" i="13"/>
  <c r="L224" i="12"/>
  <c r="L341" i="12"/>
  <c r="L840" i="12"/>
  <c r="L744" i="13"/>
  <c r="L914" i="13"/>
  <c r="L255" i="12"/>
  <c r="L499" i="12"/>
  <c r="L525" i="12"/>
  <c r="AE874" i="15"/>
  <c r="AF874" i="15" s="1"/>
  <c r="AR874" i="15" s="1"/>
  <c r="AB760" i="15"/>
  <c r="AB759" i="15" s="1"/>
  <c r="AE71" i="15"/>
  <c r="AF71" i="15" s="1"/>
  <c r="AR71" i="15" s="1"/>
  <c r="AE91" i="15"/>
  <c r="AF91" i="15" s="1"/>
  <c r="AR91" i="15" s="1"/>
  <c r="AD7" i="15"/>
  <c r="U760" i="15"/>
  <c r="U759" i="15" s="1"/>
  <c r="AE928" i="14"/>
  <c r="AF928" i="14" s="1"/>
  <c r="AR928" i="14" s="1"/>
  <c r="AE928" i="13"/>
  <c r="AF928" i="13" s="1"/>
  <c r="AR928" i="13" s="1"/>
  <c r="L22" i="12"/>
  <c r="L285" i="12"/>
  <c r="L699" i="13"/>
  <c r="L369" i="14"/>
  <c r="L240" i="12"/>
  <c r="L260" i="12"/>
  <c r="L504" i="12"/>
  <c r="L749" i="13"/>
  <c r="AE20" i="15"/>
  <c r="AF20" i="15" s="1"/>
  <c r="AR20" i="15" s="1"/>
  <c r="AE911" i="15"/>
  <c r="AF911" i="15" s="1"/>
  <c r="AR911" i="15" s="1"/>
  <c r="AE523" i="15"/>
  <c r="AF523" i="15" s="1"/>
  <c r="AR523" i="15" s="1"/>
  <c r="R107" i="15"/>
  <c r="R117" i="15"/>
  <c r="T210" i="15"/>
  <c r="R307" i="15"/>
  <c r="Y307" i="15"/>
  <c r="AE492" i="15"/>
  <c r="AF492" i="15" s="1"/>
  <c r="AR492" i="15" s="1"/>
  <c r="S516" i="15"/>
  <c r="AB516" i="15"/>
  <c r="R617" i="15"/>
  <c r="R647" i="15"/>
  <c r="T107" i="15"/>
  <c r="Y413" i="15"/>
  <c r="AE578" i="15"/>
  <c r="AF578" i="15" s="1"/>
  <c r="AR578" i="15" s="1"/>
  <c r="R678" i="15"/>
  <c r="AE752" i="15"/>
  <c r="AF752" i="15" s="1"/>
  <c r="AR752" i="15" s="1"/>
  <c r="AE817" i="15"/>
  <c r="AF817" i="15" s="1"/>
  <c r="AR817" i="15" s="1"/>
  <c r="S200" i="15"/>
  <c r="AB200" i="15"/>
  <c r="AE497" i="15"/>
  <c r="AF497" i="15" s="1"/>
  <c r="AR497" i="15" s="1"/>
  <c r="S12" i="15"/>
  <c r="AB12" i="15"/>
  <c r="M241" i="15"/>
  <c r="M246" i="15"/>
  <c r="M251" i="15"/>
  <c r="T271" i="15"/>
  <c r="T281" i="15"/>
  <c r="AE278" i="15"/>
  <c r="AF278" i="15" s="1"/>
  <c r="AR278" i="15" s="1"/>
  <c r="T291" i="15"/>
  <c r="T301" i="15"/>
  <c r="AE298" i="15"/>
  <c r="AF298" i="15" s="1"/>
  <c r="AR298" i="15" s="1"/>
  <c r="L307" i="15"/>
  <c r="U307" i="15"/>
  <c r="T378" i="15"/>
  <c r="AE379" i="15"/>
  <c r="T425" i="15"/>
  <c r="M521" i="15"/>
  <c r="S790" i="15"/>
  <c r="AB790" i="15"/>
  <c r="U821" i="15"/>
  <c r="AE868" i="15"/>
  <c r="AF868" i="15" s="1"/>
  <c r="AR868" i="15" s="1"/>
  <c r="AE46" i="15"/>
  <c r="AF46" i="15" s="1"/>
  <c r="AR46" i="15" s="1"/>
  <c r="S215" i="15"/>
  <c r="AB215" i="15"/>
  <c r="AE467" i="15"/>
  <c r="AF467" i="15" s="1"/>
  <c r="AR467" i="15" s="1"/>
  <c r="M490" i="15"/>
  <c r="AE491" i="15"/>
  <c r="AF491" i="15" s="1"/>
  <c r="M522" i="15"/>
  <c r="M857" i="15"/>
  <c r="AE120" i="15"/>
  <c r="AF120" i="15" s="1"/>
  <c r="AR120" i="15" s="1"/>
  <c r="AE203" i="15"/>
  <c r="AF203" i="15" s="1"/>
  <c r="AR203" i="15" s="1"/>
  <c r="AE223" i="15"/>
  <c r="AF223" i="15" s="1"/>
  <c r="AR223" i="15" s="1"/>
  <c r="R281" i="15"/>
  <c r="Y281" i="15"/>
  <c r="R291" i="15"/>
  <c r="Y291" i="15"/>
  <c r="R301" i="15"/>
  <c r="Y301" i="15"/>
  <c r="R378" i="15"/>
  <c r="Y378" i="15"/>
  <c r="Y398" i="15"/>
  <c r="R403" i="15"/>
  <c r="L413" i="15"/>
  <c r="Y425" i="15"/>
  <c r="AE513" i="15"/>
  <c r="AF513" i="15" s="1"/>
  <c r="AR513" i="15" s="1"/>
  <c r="R592" i="15"/>
  <c r="AE600" i="15"/>
  <c r="AF600" i="15" s="1"/>
  <c r="AR600" i="15" s="1"/>
  <c r="T607" i="15"/>
  <c r="T617" i="15"/>
  <c r="S627" i="15"/>
  <c r="AB627" i="15"/>
  <c r="T647" i="15"/>
  <c r="S667" i="15"/>
  <c r="AB667" i="15"/>
  <c r="T678" i="15"/>
  <c r="T698" i="15"/>
  <c r="AE845" i="15"/>
  <c r="AF845" i="15" s="1"/>
  <c r="AR845" i="15" s="1"/>
  <c r="R48" i="15"/>
  <c r="Y48" i="15"/>
  <c r="S63" i="15"/>
  <c r="AB63" i="15"/>
  <c r="AB73" i="15"/>
  <c r="S83" i="15"/>
  <c r="AB83" i="15"/>
  <c r="U122" i="15"/>
  <c r="T129" i="15"/>
  <c r="T139" i="15"/>
  <c r="T149" i="15"/>
  <c r="AE152" i="15"/>
  <c r="AF152" i="15" s="1"/>
  <c r="AR152" i="15" s="1"/>
  <c r="T159" i="15"/>
  <c r="T179" i="15"/>
  <c r="T189" i="15"/>
  <c r="U205" i="15"/>
  <c r="L210" i="15"/>
  <c r="U225" i="15"/>
  <c r="T256" i="15"/>
  <c r="AE304" i="15"/>
  <c r="AF304" i="15" s="1"/>
  <c r="AR304" i="15" s="1"/>
  <c r="T388" i="15"/>
  <c r="T393" i="15"/>
  <c r="S398" i="15"/>
  <c r="AB398" i="15"/>
  <c r="T413" i="15"/>
  <c r="T445" i="15"/>
  <c r="S495" i="15"/>
  <c r="AB495" i="15"/>
  <c r="AE512" i="15"/>
  <c r="AF512" i="15" s="1"/>
  <c r="T561" i="15"/>
  <c r="T576" i="15"/>
  <c r="AE573" i="15"/>
  <c r="AF573" i="15" s="1"/>
  <c r="AR573" i="15" s="1"/>
  <c r="S581" i="15"/>
  <c r="AE615" i="15"/>
  <c r="AF615" i="15" s="1"/>
  <c r="AR615" i="15" s="1"/>
  <c r="T622" i="15"/>
  <c r="AE635" i="15"/>
  <c r="AF635" i="15" s="1"/>
  <c r="AR635" i="15" s="1"/>
  <c r="L647" i="15"/>
  <c r="AE645" i="15"/>
  <c r="AF645" i="15" s="1"/>
  <c r="AR645" i="15" s="1"/>
  <c r="T652" i="15"/>
  <c r="T672" i="15"/>
  <c r="U693" i="15"/>
  <c r="T703" i="15"/>
  <c r="T718" i="15"/>
  <c r="T728" i="15"/>
  <c r="T738" i="15"/>
  <c r="T748" i="15"/>
  <c r="AE777" i="15"/>
  <c r="AF777" i="15" s="1"/>
  <c r="AR777" i="15" s="1"/>
  <c r="AE830" i="15"/>
  <c r="AF830" i="15" s="1"/>
  <c r="AR830" i="15" s="1"/>
  <c r="U94" i="14"/>
  <c r="AE645" i="14"/>
  <c r="AF645" i="14" s="1"/>
  <c r="AR645" i="14" s="1"/>
  <c r="AE665" i="14"/>
  <c r="AF665" i="14" s="1"/>
  <c r="AR665" i="14" s="1"/>
  <c r="S674" i="14"/>
  <c r="AB674" i="14"/>
  <c r="AR193" i="14"/>
  <c r="T150" i="14"/>
  <c r="AE406" i="14"/>
  <c r="AF406" i="14" s="1"/>
  <c r="AR406" i="14" s="1"/>
  <c r="U674" i="14"/>
  <c r="R27" i="14"/>
  <c r="R123" i="14"/>
  <c r="AE366" i="14"/>
  <c r="AF366" i="14" s="1"/>
  <c r="AR366" i="14" s="1"/>
  <c r="AE386" i="14"/>
  <c r="AF386" i="14" s="1"/>
  <c r="AR386" i="14" s="1"/>
  <c r="AE76" i="14"/>
  <c r="AF76" i="14" s="1"/>
  <c r="AR76" i="14" s="1"/>
  <c r="AE882" i="14"/>
  <c r="AF882" i="14" s="1"/>
  <c r="AR882" i="14" s="1"/>
  <c r="T27" i="14"/>
  <c r="T32" i="14"/>
  <c r="T118" i="14"/>
  <c r="AE521" i="14"/>
  <c r="AF521" i="14" s="1"/>
  <c r="AR521" i="14" s="1"/>
  <c r="AE541" i="14"/>
  <c r="AF541" i="14" s="1"/>
  <c r="AR541" i="14" s="1"/>
  <c r="AE561" i="14"/>
  <c r="AF561" i="14" s="1"/>
  <c r="AR561" i="14" s="1"/>
  <c r="AE620" i="14"/>
  <c r="AF620" i="14" s="1"/>
  <c r="AR620" i="14" s="1"/>
  <c r="T441" i="14"/>
  <c r="S32" i="14"/>
  <c r="AB32" i="14"/>
  <c r="R226" i="14"/>
  <c r="S237" i="14"/>
  <c r="AB237" i="14"/>
  <c r="R252" i="14"/>
  <c r="R262" i="14"/>
  <c r="R272" i="14"/>
  <c r="Y272" i="14"/>
  <c r="R277" i="14"/>
  <c r="Y277" i="14"/>
  <c r="R287" i="14"/>
  <c r="Y287" i="14"/>
  <c r="R12" i="14"/>
  <c r="R7" i="14" s="1"/>
  <c r="S48" i="14"/>
  <c r="AB48" i="14"/>
  <c r="S68" i="14"/>
  <c r="AB68" i="14"/>
  <c r="AE121" i="14"/>
  <c r="AF121" i="14" s="1"/>
  <c r="AR121" i="14" s="1"/>
  <c r="R190" i="14"/>
  <c r="S201" i="14"/>
  <c r="AB201" i="14"/>
  <c r="T232" i="14"/>
  <c r="S12" i="14"/>
  <c r="AB12" i="14"/>
  <c r="U32" i="14"/>
  <c r="T43" i="14"/>
  <c r="T48" i="14"/>
  <c r="S53" i="14"/>
  <c r="AB53" i="14"/>
  <c r="T63" i="14"/>
  <c r="T68" i="14"/>
  <c r="S73" i="14"/>
  <c r="AB73" i="14"/>
  <c r="AE102" i="14"/>
  <c r="AF102" i="14" s="1"/>
  <c r="AR102" i="14" s="1"/>
  <c r="R118" i="14"/>
  <c r="Y118" i="14"/>
  <c r="S135" i="14"/>
  <c r="AB135" i="14"/>
  <c r="S145" i="14"/>
  <c r="AB145" i="14"/>
  <c r="S155" i="14"/>
  <c r="AB155" i="14"/>
  <c r="S165" i="14"/>
  <c r="AB165" i="14"/>
  <c r="S175" i="14"/>
  <c r="AB175" i="14"/>
  <c r="S185" i="14"/>
  <c r="AB185" i="14"/>
  <c r="AR204" i="14"/>
  <c r="T211" i="14"/>
  <c r="AE219" i="14"/>
  <c r="AF219" i="14" s="1"/>
  <c r="AR219" i="14" s="1"/>
  <c r="T226" i="14"/>
  <c r="L232" i="14"/>
  <c r="L237" i="14"/>
  <c r="U237" i="14"/>
  <c r="AE245" i="14"/>
  <c r="AF245" i="14" s="1"/>
  <c r="AR245" i="14" s="1"/>
  <c r="T252" i="14"/>
  <c r="T262" i="14"/>
  <c r="T277" i="14"/>
  <c r="T287" i="14"/>
  <c r="T130" i="14"/>
  <c r="S292" i="14"/>
  <c r="AB292" i="14"/>
  <c r="U308" i="14"/>
  <c r="R333" i="14"/>
  <c r="Y333" i="14"/>
  <c r="L461" i="14"/>
  <c r="L471" i="14"/>
  <c r="T517" i="14"/>
  <c r="T527" i="14"/>
  <c r="T537" i="14"/>
  <c r="T547" i="14"/>
  <c r="T557" i="14"/>
  <c r="T837" i="14"/>
  <c r="M517" i="14"/>
  <c r="M537" i="14"/>
  <c r="AE587" i="14"/>
  <c r="AF587" i="14" s="1"/>
  <c r="AR587" i="14" s="1"/>
  <c r="AE691" i="14"/>
  <c r="AF691" i="14" s="1"/>
  <c r="AR691" i="14" s="1"/>
  <c r="T734" i="14"/>
  <c r="AE748" i="14"/>
  <c r="AF748" i="14" s="1"/>
  <c r="AR748" i="14" s="1"/>
  <c r="R754" i="14"/>
  <c r="Y754" i="14"/>
  <c r="T766" i="14"/>
  <c r="T771" i="14"/>
  <c r="AB771" i="14"/>
  <c r="T776" i="14"/>
  <c r="T796" i="14"/>
  <c r="L409" i="14"/>
  <c r="L419" i="14"/>
  <c r="AE495" i="14"/>
  <c r="AF495" i="14" s="1"/>
  <c r="AR495" i="14" s="1"/>
  <c r="AE581" i="14"/>
  <c r="AF581" i="14" s="1"/>
  <c r="AR581" i="14" s="1"/>
  <c r="AE706" i="14"/>
  <c r="AF706" i="14" s="1"/>
  <c r="AR706" i="14" s="1"/>
  <c r="AE723" i="14"/>
  <c r="AF723" i="14" s="1"/>
  <c r="AR723" i="14" s="1"/>
  <c r="M771" i="14"/>
  <c r="AE780" i="14"/>
  <c r="AF780" i="14" s="1"/>
  <c r="AR780" i="14" s="1"/>
  <c r="AR800" i="14"/>
  <c r="R389" i="14"/>
  <c r="Y389" i="14"/>
  <c r="R399" i="14"/>
  <c r="Y399" i="14"/>
  <c r="R409" i="14"/>
  <c r="Y409" i="14"/>
  <c r="R419" i="14"/>
  <c r="Y419" i="14"/>
  <c r="T431" i="14"/>
  <c r="AE438" i="14"/>
  <c r="AF438" i="14" s="1"/>
  <c r="AR438" i="14" s="1"/>
  <c r="T461" i="14"/>
  <c r="AE458" i="14"/>
  <c r="AF458" i="14" s="1"/>
  <c r="AR458" i="14" s="1"/>
  <c r="T471" i="14"/>
  <c r="R491" i="14"/>
  <c r="Y491" i="14"/>
  <c r="R501" i="14"/>
  <c r="Y501" i="14"/>
  <c r="S557" i="14"/>
  <c r="S572" i="14"/>
  <c r="R577" i="14"/>
  <c r="Y577" i="14"/>
  <c r="T628" i="14"/>
  <c r="AE625" i="14"/>
  <c r="AF625" i="14" s="1"/>
  <c r="AR625" i="14" s="1"/>
  <c r="S638" i="14"/>
  <c r="AB638" i="14"/>
  <c r="S658" i="14"/>
  <c r="AB658" i="14"/>
  <c r="AE670" i="14"/>
  <c r="AF670" i="14" s="1"/>
  <c r="AR670" i="14" s="1"/>
  <c r="AE701" i="14"/>
  <c r="AF701" i="14" s="1"/>
  <c r="AR701" i="14" s="1"/>
  <c r="AE717" i="14"/>
  <c r="AF717" i="14" s="1"/>
  <c r="AR717" i="14" s="1"/>
  <c r="R724" i="14"/>
  <c r="Y724" i="14"/>
  <c r="Y734" i="14"/>
  <c r="T754" i="14"/>
  <c r="R771" i="14"/>
  <c r="Y771" i="14"/>
  <c r="R796" i="14"/>
  <c r="Y796" i="14"/>
  <c r="R816" i="14"/>
  <c r="Y816" i="14"/>
  <c r="S837" i="14"/>
  <c r="T878" i="14"/>
  <c r="S893" i="14"/>
  <c r="AB893" i="14"/>
  <c r="T909" i="14"/>
  <c r="T924" i="14"/>
  <c r="L606" i="12"/>
  <c r="Y81" i="12"/>
  <c r="S33" i="13"/>
  <c r="AB33" i="13"/>
  <c r="R53" i="13"/>
  <c r="Y53" i="13"/>
  <c r="R155" i="13"/>
  <c r="Y155" i="13"/>
  <c r="T282" i="13"/>
  <c r="AE841" i="13"/>
  <c r="AF841" i="13" s="1"/>
  <c r="AR841" i="13" s="1"/>
  <c r="T53" i="13"/>
  <c r="AE225" i="13"/>
  <c r="AF225" i="13" s="1"/>
  <c r="AR225" i="13" s="1"/>
  <c r="T227" i="13"/>
  <c r="AE271" i="13"/>
  <c r="AF271" i="13" s="1"/>
  <c r="AR271" i="13" s="1"/>
  <c r="R282" i="13"/>
  <c r="Y282" i="13"/>
  <c r="T811" i="13"/>
  <c r="AB816" i="13"/>
  <c r="S118" i="13"/>
  <c r="AB118" i="13"/>
  <c r="AE266" i="13"/>
  <c r="AF266" i="13" s="1"/>
  <c r="AR266" i="13" s="1"/>
  <c r="T323" i="13"/>
  <c r="T333" i="13"/>
  <c r="T343" i="13"/>
  <c r="T461" i="13"/>
  <c r="S466" i="13"/>
  <c r="AB466" i="13"/>
  <c r="T633" i="13"/>
  <c r="T643" i="13"/>
  <c r="T653" i="13"/>
  <c r="T674" i="13"/>
  <c r="AE718" i="13"/>
  <c r="AF718" i="13" s="1"/>
  <c r="AR718" i="13" s="1"/>
  <c r="T852" i="13"/>
  <c r="AE296" i="13"/>
  <c r="AF296" i="13" s="1"/>
  <c r="AR296" i="13" s="1"/>
  <c r="AJ344" i="13"/>
  <c r="AE490" i="13"/>
  <c r="AF490" i="13" s="1"/>
  <c r="AR490" i="13" s="1"/>
  <c r="AE713" i="13"/>
  <c r="AF713" i="13" s="1"/>
  <c r="AR713" i="13" s="1"/>
  <c r="AE824" i="13"/>
  <c r="AF824" i="13" s="1"/>
  <c r="AR824" i="13" s="1"/>
  <c r="L878" i="13"/>
  <c r="U878" i="13"/>
  <c r="AB53" i="13"/>
  <c r="S150" i="13"/>
  <c r="AB150" i="13"/>
  <c r="S170" i="13"/>
  <c r="AB170" i="13"/>
  <c r="R323" i="13"/>
  <c r="Y323" i="13"/>
  <c r="R333" i="13"/>
  <c r="Y333" i="13"/>
  <c r="R343" i="13"/>
  <c r="Y343" i="13"/>
  <c r="R507" i="13"/>
  <c r="Y507" i="13"/>
  <c r="AE579" i="13"/>
  <c r="AF579" i="13" s="1"/>
  <c r="AR579" i="13" s="1"/>
  <c r="R583" i="13"/>
  <c r="R633" i="13"/>
  <c r="Y633" i="13"/>
  <c r="R643" i="13"/>
  <c r="Y643" i="13"/>
  <c r="R653" i="13"/>
  <c r="Y653" i="13"/>
  <c r="AL344" i="13"/>
  <c r="AE908" i="13"/>
  <c r="AF908" i="13" s="1"/>
  <c r="AR908" i="13" s="1"/>
  <c r="S130" i="13"/>
  <c r="AB130" i="13"/>
  <c r="AB155" i="13"/>
  <c r="R201" i="13"/>
  <c r="Y201" i="13"/>
  <c r="R216" i="13"/>
  <c r="Y216" i="13"/>
  <c r="U216" i="13"/>
  <c r="L272" i="13"/>
  <c r="M268" i="13"/>
  <c r="R17" i="13"/>
  <c r="Y17" i="13"/>
  <c r="S32" i="13"/>
  <c r="AB32" i="13"/>
  <c r="T43" i="13"/>
  <c r="R63" i="13"/>
  <c r="Y63" i="13"/>
  <c r="S73" i="13"/>
  <c r="AB73" i="13"/>
  <c r="T83" i="13"/>
  <c r="R113" i="13"/>
  <c r="R94" i="13" s="1"/>
  <c r="Y113" i="13"/>
  <c r="Y94" i="13" s="1"/>
  <c r="R123" i="13"/>
  <c r="Y123" i="13"/>
  <c r="T145" i="13"/>
  <c r="T165" i="13"/>
  <c r="S190" i="13"/>
  <c r="AB190" i="13"/>
  <c r="Y195" i="13"/>
  <c r="S12" i="13"/>
  <c r="AB12" i="13"/>
  <c r="S17" i="13"/>
  <c r="AB17" i="13"/>
  <c r="U160" i="13"/>
  <c r="T185" i="13"/>
  <c r="T206" i="13"/>
  <c r="AE218" i="13"/>
  <c r="AF218" i="13" s="1"/>
  <c r="AR218" i="13" s="1"/>
  <c r="AE251" i="13"/>
  <c r="AF251" i="13" s="1"/>
  <c r="AR251" i="13" s="1"/>
  <c r="M258" i="13"/>
  <c r="AQ258" i="13" s="1"/>
  <c r="R83" i="13"/>
  <c r="Y83" i="13"/>
  <c r="T113" i="13"/>
  <c r="T94" i="13" s="1"/>
  <c r="L282" i="13"/>
  <c r="U282" i="13"/>
  <c r="AE286" i="13"/>
  <c r="AF286" i="13" s="1"/>
  <c r="AR286" i="13" s="1"/>
  <c r="T292" i="13"/>
  <c r="R308" i="13"/>
  <c r="Y308" i="13"/>
  <c r="AE317" i="13"/>
  <c r="AF317" i="13" s="1"/>
  <c r="AR317" i="13" s="1"/>
  <c r="L333" i="13"/>
  <c r="AE337" i="13"/>
  <c r="AF337" i="13" s="1"/>
  <c r="AR337" i="13" s="1"/>
  <c r="L343" i="13"/>
  <c r="AR362" i="13"/>
  <c r="AE382" i="13"/>
  <c r="T389" i="13"/>
  <c r="AE402" i="13"/>
  <c r="AF402" i="13" s="1"/>
  <c r="AR402" i="13" s="1"/>
  <c r="T409" i="13"/>
  <c r="R431" i="13"/>
  <c r="R436" i="13"/>
  <c r="R451" i="13"/>
  <c r="R456" i="13"/>
  <c r="L466" i="13"/>
  <c r="AE475" i="13"/>
  <c r="AF475" i="13" s="1"/>
  <c r="AR475" i="13" s="1"/>
  <c r="AE495" i="13"/>
  <c r="AF495" i="13" s="1"/>
  <c r="AR495" i="13" s="1"/>
  <c r="T512" i="13"/>
  <c r="T517" i="13"/>
  <c r="T522" i="13"/>
  <c r="U638" i="13"/>
  <c r="U648" i="13"/>
  <c r="U658" i="13"/>
  <c r="R668" i="13"/>
  <c r="Y668" i="13"/>
  <c r="AE693" i="13"/>
  <c r="AF693" i="13" s="1"/>
  <c r="AR693" i="13" s="1"/>
  <c r="S796" i="13"/>
  <c r="AB796" i="13"/>
  <c r="T806" i="13"/>
  <c r="R822" i="13"/>
  <c r="Y822" i="13"/>
  <c r="AR855" i="13"/>
  <c r="T924" i="13"/>
  <c r="AE546" i="13"/>
  <c r="AF546" i="13" s="1"/>
  <c r="AR546" i="13" s="1"/>
  <c r="R689" i="13"/>
  <c r="Y689" i="13"/>
  <c r="T709" i="13"/>
  <c r="M762" i="13"/>
  <c r="S832" i="13"/>
  <c r="AE246" i="13"/>
  <c r="AF246" i="13" s="1"/>
  <c r="AR246" i="13" s="1"/>
  <c r="R262" i="13"/>
  <c r="Y262" i="13"/>
  <c r="S282" i="13"/>
  <c r="R292" i="13"/>
  <c r="Y292" i="13"/>
  <c r="T308" i="13"/>
  <c r="R389" i="13"/>
  <c r="R399" i="13"/>
  <c r="R409" i="13"/>
  <c r="R419" i="13"/>
  <c r="AE434" i="13"/>
  <c r="AF434" i="13" s="1"/>
  <c r="AR434" i="13" s="1"/>
  <c r="T441" i="13"/>
  <c r="AE454" i="13"/>
  <c r="AF454" i="13" s="1"/>
  <c r="AR454" i="13" s="1"/>
  <c r="AE485" i="13"/>
  <c r="AF485" i="13" s="1"/>
  <c r="AR485" i="13" s="1"/>
  <c r="AE505" i="13"/>
  <c r="AF505" i="13" s="1"/>
  <c r="AR505" i="13" s="1"/>
  <c r="R562" i="13"/>
  <c r="Y562" i="13"/>
  <c r="R572" i="13"/>
  <c r="Y572" i="13"/>
  <c r="R582" i="13"/>
  <c r="Y582" i="13"/>
  <c r="S588" i="13"/>
  <c r="S603" i="13"/>
  <c r="AB603" i="13"/>
  <c r="S608" i="13"/>
  <c r="AB608" i="13"/>
  <c r="S618" i="13"/>
  <c r="AB618" i="13"/>
  <c r="S628" i="13"/>
  <c r="AB628" i="13"/>
  <c r="S638" i="13"/>
  <c r="AB638" i="13"/>
  <c r="S648" i="13"/>
  <c r="AB648" i="13"/>
  <c r="S658" i="13"/>
  <c r="AB658" i="13"/>
  <c r="T668" i="13"/>
  <c r="M874" i="13"/>
  <c r="AQ874" i="13" s="1"/>
  <c r="T893" i="13"/>
  <c r="S471" i="13"/>
  <c r="AB471" i="13"/>
  <c r="AE480" i="13"/>
  <c r="AF480" i="13" s="1"/>
  <c r="AR480" i="13" s="1"/>
  <c r="AE500" i="13"/>
  <c r="AF500" i="13" s="1"/>
  <c r="AR500" i="13" s="1"/>
  <c r="S542" i="13"/>
  <c r="T588" i="13"/>
  <c r="T603" i="13"/>
  <c r="M715" i="13"/>
  <c r="AQ715" i="13" s="1"/>
  <c r="Y724" i="13"/>
  <c r="AE836" i="13"/>
  <c r="AF836" i="13" s="1"/>
  <c r="AR836" i="13" s="1"/>
  <c r="AE861" i="13"/>
  <c r="AF861" i="13" s="1"/>
  <c r="AR861" i="13" s="1"/>
  <c r="M868" i="13"/>
  <c r="T914" i="13"/>
  <c r="L469" i="12"/>
  <c r="M465" i="12"/>
  <c r="M469" i="12" s="1"/>
  <c r="L474" i="12"/>
  <c r="M470" i="12"/>
  <c r="AM882" i="15"/>
  <c r="L445" i="15"/>
  <c r="L425" i="15"/>
  <c r="T12" i="15"/>
  <c r="AE9" i="15"/>
  <c r="AF9" i="15" s="1"/>
  <c r="AR9" i="15" s="1"/>
  <c r="S17" i="15"/>
  <c r="AB17" i="15"/>
  <c r="R22" i="15"/>
  <c r="AE18" i="15"/>
  <c r="AQ21" i="15"/>
  <c r="L27" i="15"/>
  <c r="U27" i="15"/>
  <c r="AQ24" i="15"/>
  <c r="AE25" i="15"/>
  <c r="AF25" i="15" s="1"/>
  <c r="AR25" i="15" s="1"/>
  <c r="AE26" i="15"/>
  <c r="AF26" i="15" s="1"/>
  <c r="AR26" i="15" s="1"/>
  <c r="T32" i="15"/>
  <c r="AE29" i="15"/>
  <c r="AF29" i="15" s="1"/>
  <c r="AR29" i="15" s="1"/>
  <c r="R38" i="15"/>
  <c r="R33" i="15" s="1"/>
  <c r="AE34" i="15"/>
  <c r="AF34" i="15" s="1"/>
  <c r="AQ37" i="15"/>
  <c r="M43" i="15"/>
  <c r="U43" i="15"/>
  <c r="AQ40" i="15"/>
  <c r="T43" i="15"/>
  <c r="AQ47" i="15"/>
  <c r="L58" i="15"/>
  <c r="U58" i="15"/>
  <c r="AQ55" i="15"/>
  <c r="AE56" i="15"/>
  <c r="AF56" i="15" s="1"/>
  <c r="AR56" i="15" s="1"/>
  <c r="AE57" i="15"/>
  <c r="AF57" i="15" s="1"/>
  <c r="AR57" i="15" s="1"/>
  <c r="T63" i="15"/>
  <c r="AE60" i="15"/>
  <c r="AF60" i="15" s="1"/>
  <c r="AR60" i="15" s="1"/>
  <c r="S68" i="15"/>
  <c r="AB68" i="15"/>
  <c r="R73" i="15"/>
  <c r="AE69" i="15"/>
  <c r="AQ72" i="15"/>
  <c r="L78" i="15"/>
  <c r="U78" i="15"/>
  <c r="AQ75" i="15"/>
  <c r="AE76" i="15"/>
  <c r="AF76" i="15" s="1"/>
  <c r="AR76" i="15" s="1"/>
  <c r="AE77" i="15"/>
  <c r="AF77" i="15" s="1"/>
  <c r="AR77" i="15" s="1"/>
  <c r="T83" i="15"/>
  <c r="AE80" i="15"/>
  <c r="AF80" i="15" s="1"/>
  <c r="AR80" i="15" s="1"/>
  <c r="S88" i="15"/>
  <c r="AB88" i="15"/>
  <c r="R93" i="15"/>
  <c r="AE89" i="15"/>
  <c r="AQ92" i="15"/>
  <c r="AQ98" i="15"/>
  <c r="L107" i="15"/>
  <c r="L94" i="15" s="1"/>
  <c r="U107" i="15"/>
  <c r="AQ101" i="15"/>
  <c r="AE102" i="15"/>
  <c r="AF102" i="15" s="1"/>
  <c r="AR102" i="15" s="1"/>
  <c r="AE103" i="15"/>
  <c r="T112" i="15"/>
  <c r="AE109" i="15"/>
  <c r="AF109" i="15" s="1"/>
  <c r="AR109" i="15" s="1"/>
  <c r="S117" i="15"/>
  <c r="AB117" i="15"/>
  <c r="R122" i="15"/>
  <c r="AE118" i="15"/>
  <c r="AF118" i="15" s="1"/>
  <c r="AQ121" i="15"/>
  <c r="S129" i="15"/>
  <c r="AB129" i="15"/>
  <c r="R134" i="15"/>
  <c r="R124" i="15" s="1"/>
  <c r="R123" i="15" s="1"/>
  <c r="AE130" i="15"/>
  <c r="AQ133" i="15"/>
  <c r="U139" i="15"/>
  <c r="AQ136" i="15"/>
  <c r="AE137" i="15"/>
  <c r="AF137" i="15" s="1"/>
  <c r="AR137" i="15" s="1"/>
  <c r="AE138" i="15"/>
  <c r="AF138" i="15" s="1"/>
  <c r="AR138" i="15" s="1"/>
  <c r="T144" i="15"/>
  <c r="AE141" i="15"/>
  <c r="AF141" i="15" s="1"/>
  <c r="AR141" i="15" s="1"/>
  <c r="S149" i="15"/>
  <c r="AB149" i="15"/>
  <c r="R154" i="15"/>
  <c r="AQ153" i="15"/>
  <c r="L159" i="15"/>
  <c r="U159" i="15"/>
  <c r="AQ156" i="15"/>
  <c r="AE157" i="15"/>
  <c r="AF157" i="15" s="1"/>
  <c r="AR157" i="15" s="1"/>
  <c r="AE158" i="15"/>
  <c r="AF158" i="15" s="1"/>
  <c r="AR158" i="15" s="1"/>
  <c r="T164" i="15"/>
  <c r="AE161" i="15"/>
  <c r="AF161" i="15" s="1"/>
  <c r="AR161" i="15" s="1"/>
  <c r="S169" i="15"/>
  <c r="AB169" i="15"/>
  <c r="R174" i="15"/>
  <c r="AE170" i="15"/>
  <c r="AQ173" i="15"/>
  <c r="L179" i="15"/>
  <c r="U179" i="15"/>
  <c r="AQ176" i="15"/>
  <c r="AE177" i="15"/>
  <c r="AF177" i="15" s="1"/>
  <c r="AR177" i="15" s="1"/>
  <c r="AE178" i="15"/>
  <c r="AF178" i="15" s="1"/>
  <c r="AR178" i="15" s="1"/>
  <c r="AR181" i="15"/>
  <c r="S189" i="15"/>
  <c r="AB189" i="15"/>
  <c r="U12" i="15"/>
  <c r="AE10" i="15"/>
  <c r="AF10" i="15" s="1"/>
  <c r="AR10" i="15" s="1"/>
  <c r="AE11" i="15"/>
  <c r="AF11" i="15" s="1"/>
  <c r="AR11" i="15" s="1"/>
  <c r="T17" i="15"/>
  <c r="AE14" i="15"/>
  <c r="AF14" i="15" s="1"/>
  <c r="AR14" i="15" s="1"/>
  <c r="AE23" i="15"/>
  <c r="AE30" i="15"/>
  <c r="AF30" i="15" s="1"/>
  <c r="AR30" i="15" s="1"/>
  <c r="AE31" i="15"/>
  <c r="AF31" i="15" s="1"/>
  <c r="AR31" i="15" s="1"/>
  <c r="AE36" i="15"/>
  <c r="AF36" i="15" s="1"/>
  <c r="AR36" i="15" s="1"/>
  <c r="AQ41" i="15"/>
  <c r="T48" i="15"/>
  <c r="AE51" i="15"/>
  <c r="AF51" i="15" s="1"/>
  <c r="AR51" i="15" s="1"/>
  <c r="U63" i="15"/>
  <c r="AE61" i="15"/>
  <c r="AF61" i="15" s="1"/>
  <c r="AR61" i="15" s="1"/>
  <c r="AE62" i="15"/>
  <c r="AF62" i="15" s="1"/>
  <c r="AR62" i="15" s="1"/>
  <c r="T68" i="15"/>
  <c r="AE65" i="15"/>
  <c r="AF65" i="15" s="1"/>
  <c r="AR65" i="15" s="1"/>
  <c r="S73" i="15"/>
  <c r="AE74" i="15"/>
  <c r="U83" i="15"/>
  <c r="AE81" i="15"/>
  <c r="AF81" i="15" s="1"/>
  <c r="AR81" i="15" s="1"/>
  <c r="AE82" i="15"/>
  <c r="AF82" i="15" s="1"/>
  <c r="AR82" i="15" s="1"/>
  <c r="T88" i="15"/>
  <c r="AE85" i="15"/>
  <c r="AF85" i="15" s="1"/>
  <c r="AR85" i="15" s="1"/>
  <c r="S93" i="15"/>
  <c r="AB93" i="15"/>
  <c r="AE100" i="15"/>
  <c r="U112" i="15"/>
  <c r="AE110" i="15"/>
  <c r="AF110" i="15" s="1"/>
  <c r="AR110" i="15" s="1"/>
  <c r="AE111" i="15"/>
  <c r="AF111" i="15" s="1"/>
  <c r="AR111" i="15" s="1"/>
  <c r="T117" i="15"/>
  <c r="AE114" i="15"/>
  <c r="AF114" i="15" s="1"/>
  <c r="AR114" i="15" s="1"/>
  <c r="S122" i="15"/>
  <c r="AE126" i="15"/>
  <c r="AF126" i="15" s="1"/>
  <c r="AR126" i="15" s="1"/>
  <c r="AE135" i="15"/>
  <c r="AE142" i="15"/>
  <c r="AF142" i="15" s="1"/>
  <c r="AR142" i="15" s="1"/>
  <c r="AE143" i="15"/>
  <c r="AF143" i="15" s="1"/>
  <c r="AR143" i="15" s="1"/>
  <c r="AE146" i="15"/>
  <c r="AF146" i="15" s="1"/>
  <c r="AR146" i="15" s="1"/>
  <c r="AE155" i="15"/>
  <c r="AE162" i="15"/>
  <c r="AF162" i="15" s="1"/>
  <c r="AR162" i="15" s="1"/>
  <c r="AE163" i="15"/>
  <c r="AF163" i="15" s="1"/>
  <c r="AR163" i="15" s="1"/>
  <c r="T169" i="15"/>
  <c r="AE166" i="15"/>
  <c r="AF166" i="15" s="1"/>
  <c r="AR166" i="15" s="1"/>
  <c r="AE175" i="15"/>
  <c r="AF175" i="15" s="1"/>
  <c r="AR182" i="15"/>
  <c r="AR183" i="15"/>
  <c r="AE186" i="15"/>
  <c r="AF186" i="15" s="1"/>
  <c r="AR186" i="15" s="1"/>
  <c r="R12" i="15"/>
  <c r="R7" i="15" s="1"/>
  <c r="AE8" i="15"/>
  <c r="M9" i="15"/>
  <c r="AQ9" i="15" s="1"/>
  <c r="AQ11" i="15"/>
  <c r="L17" i="15"/>
  <c r="U17" i="15"/>
  <c r="AQ14" i="15"/>
  <c r="AE15" i="15"/>
  <c r="AF15" i="15" s="1"/>
  <c r="AR15" i="15" s="1"/>
  <c r="AE16" i="15"/>
  <c r="AF16" i="15" s="1"/>
  <c r="AR16" i="15" s="1"/>
  <c r="T22" i="15"/>
  <c r="AE19" i="15"/>
  <c r="AF19" i="15" s="1"/>
  <c r="AR19" i="15" s="1"/>
  <c r="S27" i="15"/>
  <c r="AB27" i="15"/>
  <c r="M26" i="15"/>
  <c r="AQ26" i="15" s="1"/>
  <c r="R32" i="15"/>
  <c r="AE28" i="15"/>
  <c r="M29" i="15"/>
  <c r="AQ29" i="15" s="1"/>
  <c r="AQ31" i="15"/>
  <c r="T38" i="15"/>
  <c r="AE35" i="15"/>
  <c r="AF35" i="15" s="1"/>
  <c r="AR35" i="15" s="1"/>
  <c r="AQ44" i="15"/>
  <c r="R53" i="15"/>
  <c r="AQ51" i="15"/>
  <c r="S58" i="15"/>
  <c r="AB58" i="15"/>
  <c r="M57" i="15"/>
  <c r="AQ57" i="15" s="1"/>
  <c r="R63" i="15"/>
  <c r="AE59" i="15"/>
  <c r="M60" i="15"/>
  <c r="AQ60" i="15" s="1"/>
  <c r="AQ62" i="15"/>
  <c r="L68" i="15"/>
  <c r="U68" i="15"/>
  <c r="AQ65" i="15"/>
  <c r="AE66" i="15"/>
  <c r="AF66" i="15" s="1"/>
  <c r="AR66" i="15" s="1"/>
  <c r="AE67" i="15"/>
  <c r="AF67" i="15" s="1"/>
  <c r="AR67" i="15" s="1"/>
  <c r="T73" i="15"/>
  <c r="AE70" i="15"/>
  <c r="S78" i="15"/>
  <c r="AB78" i="15"/>
  <c r="M77" i="15"/>
  <c r="AQ77" i="15" s="1"/>
  <c r="R83" i="15"/>
  <c r="AE79" i="15"/>
  <c r="M80" i="15"/>
  <c r="AQ80" i="15" s="1"/>
  <c r="AQ82" i="15"/>
  <c r="L88" i="15"/>
  <c r="U88" i="15"/>
  <c r="AQ85" i="15"/>
  <c r="AE86" i="15"/>
  <c r="AF86" i="15" s="1"/>
  <c r="AR86" i="15" s="1"/>
  <c r="AE87" i="15"/>
  <c r="AF87" i="15" s="1"/>
  <c r="AR87" i="15" s="1"/>
  <c r="T93" i="15"/>
  <c r="AE90" i="15"/>
  <c r="AR96" i="15"/>
  <c r="S107" i="15"/>
  <c r="S94" i="15" s="1"/>
  <c r="AB107" i="15"/>
  <c r="M103" i="15"/>
  <c r="AQ103" i="15" s="1"/>
  <c r="R112" i="15"/>
  <c r="AE108" i="15"/>
  <c r="AF108" i="15" s="1"/>
  <c r="M109" i="15"/>
  <c r="AQ109" i="15" s="1"/>
  <c r="AQ111" i="15"/>
  <c r="L117" i="15"/>
  <c r="U117" i="15"/>
  <c r="AQ114" i="15"/>
  <c r="AE115" i="15"/>
  <c r="AF115" i="15" s="1"/>
  <c r="AR115" i="15" s="1"/>
  <c r="AE116" i="15"/>
  <c r="AF116" i="15" s="1"/>
  <c r="AR116" i="15" s="1"/>
  <c r="T122" i="15"/>
  <c r="AE119" i="15"/>
  <c r="AF119" i="15" s="1"/>
  <c r="AR119" i="15" s="1"/>
  <c r="L129" i="15"/>
  <c r="U129" i="15"/>
  <c r="U124" i="15" s="1"/>
  <c r="U123" i="15" s="1"/>
  <c r="AQ126" i="15"/>
  <c r="AE127" i="15"/>
  <c r="AF127" i="15" s="1"/>
  <c r="AR127" i="15" s="1"/>
  <c r="AE128" i="15"/>
  <c r="AF128" i="15" s="1"/>
  <c r="AR128" i="15" s="1"/>
  <c r="T134" i="15"/>
  <c r="AE131" i="15"/>
  <c r="AF131" i="15" s="1"/>
  <c r="AR131" i="15" s="1"/>
  <c r="S139" i="15"/>
  <c r="AB139" i="15"/>
  <c r="AB124" i="15" s="1"/>
  <c r="AB123" i="15" s="1"/>
  <c r="M138" i="15"/>
  <c r="AQ138" i="15" s="1"/>
  <c r="R144" i="15"/>
  <c r="M141" i="15"/>
  <c r="AQ141" i="15" s="1"/>
  <c r="AQ143" i="15"/>
  <c r="L149" i="15"/>
  <c r="U149" i="15"/>
  <c r="AQ146" i="15"/>
  <c r="AE147" i="15"/>
  <c r="AF147" i="15" s="1"/>
  <c r="AR147" i="15" s="1"/>
  <c r="AE148" i="15"/>
  <c r="AF148" i="15" s="1"/>
  <c r="AR148" i="15" s="1"/>
  <c r="T154" i="15"/>
  <c r="AE151" i="15"/>
  <c r="AF151" i="15" s="1"/>
  <c r="AR151" i="15" s="1"/>
  <c r="S159" i="15"/>
  <c r="AB159" i="15"/>
  <c r="M158" i="15"/>
  <c r="AQ158" i="15" s="1"/>
  <c r="R164" i="15"/>
  <c r="AE160" i="15"/>
  <c r="AF160" i="15" s="1"/>
  <c r="M161" i="15"/>
  <c r="AQ161" i="15" s="1"/>
  <c r="AQ163" i="15"/>
  <c r="U169" i="15"/>
  <c r="AQ166" i="15"/>
  <c r="AE167" i="15"/>
  <c r="AF167" i="15" s="1"/>
  <c r="AR167" i="15" s="1"/>
  <c r="AE168" i="15"/>
  <c r="AF168" i="15" s="1"/>
  <c r="AR168" i="15" s="1"/>
  <c r="T174" i="15"/>
  <c r="AE171" i="15"/>
  <c r="AF171" i="15" s="1"/>
  <c r="AR171" i="15" s="1"/>
  <c r="S179" i="15"/>
  <c r="AB179" i="15"/>
  <c r="M178" i="15"/>
  <c r="AQ178" i="15" s="1"/>
  <c r="AQ181" i="15"/>
  <c r="AQ183" i="15"/>
  <c r="L189" i="15"/>
  <c r="U189" i="15"/>
  <c r="AQ186" i="15"/>
  <c r="AE13" i="15"/>
  <c r="AF13" i="15" s="1"/>
  <c r="AQ16" i="15"/>
  <c r="AQ19" i="15"/>
  <c r="AE21" i="15"/>
  <c r="AF21" i="15" s="1"/>
  <c r="AR21" i="15" s="1"/>
  <c r="AE24" i="15"/>
  <c r="AF24" i="15" s="1"/>
  <c r="AR24" i="15" s="1"/>
  <c r="AQ35" i="15"/>
  <c r="AQ52" i="15"/>
  <c r="AE55" i="15"/>
  <c r="AF55" i="15" s="1"/>
  <c r="AR55" i="15" s="1"/>
  <c r="AE64" i="15"/>
  <c r="AF64" i="15" s="1"/>
  <c r="AQ67" i="15"/>
  <c r="AQ70" i="15"/>
  <c r="AE72" i="15"/>
  <c r="AF72" i="15" s="1"/>
  <c r="AR72" i="15" s="1"/>
  <c r="AE75" i="15"/>
  <c r="AE84" i="15"/>
  <c r="AQ87" i="15"/>
  <c r="AQ90" i="15"/>
  <c r="AE92" i="15"/>
  <c r="AF92" i="15" s="1"/>
  <c r="AR92" i="15" s="1"/>
  <c r="AQ96" i="15"/>
  <c r="AR98" i="15"/>
  <c r="AE101" i="15"/>
  <c r="AF101" i="15" s="1"/>
  <c r="AR101" i="15" s="1"/>
  <c r="AE113" i="15"/>
  <c r="AQ116" i="15"/>
  <c r="AQ119" i="15"/>
  <c r="AE121" i="15"/>
  <c r="AF121" i="15" s="1"/>
  <c r="AR121" i="15" s="1"/>
  <c r="AE125" i="15"/>
  <c r="AF125" i="15" s="1"/>
  <c r="AQ128" i="15"/>
  <c r="AQ131" i="15"/>
  <c r="AE132" i="15"/>
  <c r="AF132" i="15" s="1"/>
  <c r="AR132" i="15" s="1"/>
  <c r="AE133" i="15"/>
  <c r="AF133" i="15" s="1"/>
  <c r="AR133" i="15" s="1"/>
  <c r="AE136" i="15"/>
  <c r="AF136" i="15" s="1"/>
  <c r="AR136" i="15" s="1"/>
  <c r="AE145" i="15"/>
  <c r="AF145" i="15" s="1"/>
  <c r="AQ148" i="15"/>
  <c r="AQ151" i="15"/>
  <c r="AE153" i="15"/>
  <c r="AF153" i="15" s="1"/>
  <c r="AR153" i="15" s="1"/>
  <c r="AE156" i="15"/>
  <c r="AF156" i="15" s="1"/>
  <c r="AR156" i="15" s="1"/>
  <c r="AQ168" i="15"/>
  <c r="AQ171" i="15"/>
  <c r="AE172" i="15"/>
  <c r="AF172" i="15" s="1"/>
  <c r="AR172" i="15" s="1"/>
  <c r="AE173" i="15"/>
  <c r="AF173" i="15" s="1"/>
  <c r="AR173" i="15" s="1"/>
  <c r="AE176" i="15"/>
  <c r="AF176" i="15" s="1"/>
  <c r="AR176" i="15" s="1"/>
  <c r="AE185" i="15"/>
  <c r="AF185" i="15" s="1"/>
  <c r="AQ188" i="15"/>
  <c r="AQ191" i="15"/>
  <c r="AQ193" i="15"/>
  <c r="R200" i="15"/>
  <c r="AE196" i="15"/>
  <c r="AQ199" i="15"/>
  <c r="T205" i="15"/>
  <c r="AE202" i="15"/>
  <c r="AF202" i="15" s="1"/>
  <c r="AR202" i="15" s="1"/>
  <c r="S210" i="15"/>
  <c r="AB210" i="15"/>
  <c r="R215" i="15"/>
  <c r="AE211" i="15"/>
  <c r="AQ214" i="15"/>
  <c r="L220" i="15"/>
  <c r="U220" i="15"/>
  <c r="AQ217" i="15"/>
  <c r="AE218" i="15"/>
  <c r="AF218" i="15" s="1"/>
  <c r="AR218" i="15" s="1"/>
  <c r="AE219" i="15"/>
  <c r="AF219" i="15" s="1"/>
  <c r="AR219" i="15" s="1"/>
  <c r="T225" i="15"/>
  <c r="AE222" i="15"/>
  <c r="AF222" i="15" s="1"/>
  <c r="AR222" i="15" s="1"/>
  <c r="R231" i="15"/>
  <c r="AE227" i="15"/>
  <c r="AQ230" i="15"/>
  <c r="L236" i="15"/>
  <c r="U236" i="15"/>
  <c r="AQ233" i="15"/>
  <c r="AE234" i="15"/>
  <c r="AF234" i="15" s="1"/>
  <c r="AR234" i="15" s="1"/>
  <c r="AE235" i="15"/>
  <c r="AF235" i="15" s="1"/>
  <c r="AR235" i="15" s="1"/>
  <c r="S241" i="15"/>
  <c r="AB241" i="15"/>
  <c r="U246" i="15"/>
  <c r="AQ244" i="15"/>
  <c r="S251" i="15"/>
  <c r="AB251" i="15"/>
  <c r="AE250" i="15"/>
  <c r="AF250" i="15" s="1"/>
  <c r="AR250" i="15" s="1"/>
  <c r="U256" i="15"/>
  <c r="AQ254" i="15"/>
  <c r="L261" i="15"/>
  <c r="AE258" i="15"/>
  <c r="AF258" i="15" s="1"/>
  <c r="AR258" i="15" s="1"/>
  <c r="AE260" i="15"/>
  <c r="AF260" i="15" s="1"/>
  <c r="AR260" i="15" s="1"/>
  <c r="R266" i="15"/>
  <c r="Y266" i="15"/>
  <c r="U271" i="15"/>
  <c r="AQ269" i="15"/>
  <c r="L276" i="15"/>
  <c r="T276" i="15"/>
  <c r="AE273" i="15"/>
  <c r="AF273" i="15" s="1"/>
  <c r="AR273" i="15" s="1"/>
  <c r="AE274" i="15"/>
  <c r="AF274" i="15" s="1"/>
  <c r="AR274" i="15" s="1"/>
  <c r="S281" i="15"/>
  <c r="AB281" i="15"/>
  <c r="AE280" i="15"/>
  <c r="AF280" i="15" s="1"/>
  <c r="AR280" i="15" s="1"/>
  <c r="R286" i="15"/>
  <c r="Y286" i="15"/>
  <c r="U291" i="15"/>
  <c r="AQ289" i="15"/>
  <c r="L296" i="15"/>
  <c r="T296" i="15"/>
  <c r="AE293" i="15"/>
  <c r="AF293" i="15" s="1"/>
  <c r="AR293" i="15" s="1"/>
  <c r="AE294" i="15"/>
  <c r="AF294" i="15" s="1"/>
  <c r="AR294" i="15" s="1"/>
  <c r="S301" i="15"/>
  <c r="AB301" i="15"/>
  <c r="AE300" i="15"/>
  <c r="AF300" i="15" s="1"/>
  <c r="AR300" i="15" s="1"/>
  <c r="S307" i="15"/>
  <c r="AB307" i="15"/>
  <c r="AE306" i="15"/>
  <c r="AF306" i="15" s="1"/>
  <c r="AR306" i="15" s="1"/>
  <c r="AQ313" i="15"/>
  <c r="T317" i="15"/>
  <c r="AE315" i="15"/>
  <c r="AF315" i="15" s="1"/>
  <c r="AR315" i="15" s="1"/>
  <c r="T322" i="15"/>
  <c r="T327" i="15"/>
  <c r="T332" i="15"/>
  <c r="T337" i="15"/>
  <c r="T342" i="15"/>
  <c r="L343" i="15"/>
  <c r="AQ345" i="15"/>
  <c r="AR355" i="15"/>
  <c r="AQ362" i="15"/>
  <c r="L368" i="15"/>
  <c r="U368" i="15"/>
  <c r="AQ365" i="15"/>
  <c r="T373" i="15"/>
  <c r="AE376" i="15"/>
  <c r="AF376" i="15" s="1"/>
  <c r="AR376" i="15" s="1"/>
  <c r="L383" i="15"/>
  <c r="AQ390" i="15"/>
  <c r="R398" i="15"/>
  <c r="Y408" i="15"/>
  <c r="AE406" i="15"/>
  <c r="AF406" i="15" s="1"/>
  <c r="AR406" i="15" s="1"/>
  <c r="S413" i="15"/>
  <c r="AB413" i="15"/>
  <c r="R413" i="15"/>
  <c r="AE411" i="15"/>
  <c r="AF411" i="15" s="1"/>
  <c r="AR411" i="15" s="1"/>
  <c r="T418" i="15"/>
  <c r="AE416" i="15"/>
  <c r="AF416" i="15" s="1"/>
  <c r="AR416" i="15" s="1"/>
  <c r="S425" i="15"/>
  <c r="AB425" i="15"/>
  <c r="R425" i="15"/>
  <c r="AE423" i="15"/>
  <c r="AF423" i="15" s="1"/>
  <c r="AR423" i="15" s="1"/>
  <c r="T430" i="15"/>
  <c r="AE428" i="15"/>
  <c r="AF428" i="15" s="1"/>
  <c r="AR428" i="15" s="1"/>
  <c r="R435" i="15"/>
  <c r="AE431" i="15"/>
  <c r="AQ434" i="15"/>
  <c r="U440" i="15"/>
  <c r="AQ437" i="15"/>
  <c r="AE438" i="15"/>
  <c r="AF438" i="15" s="1"/>
  <c r="AR438" i="15" s="1"/>
  <c r="S445" i="15"/>
  <c r="AB445" i="15"/>
  <c r="R445" i="15"/>
  <c r="AE443" i="15"/>
  <c r="AF443" i="15" s="1"/>
  <c r="AR443" i="15" s="1"/>
  <c r="AR448" i="15"/>
  <c r="R455" i="15"/>
  <c r="AE451" i="15"/>
  <c r="AQ454" i="15"/>
  <c r="U460" i="15"/>
  <c r="AQ457" i="15"/>
  <c r="AE458" i="15"/>
  <c r="AF458" i="15" s="1"/>
  <c r="AR458" i="15" s="1"/>
  <c r="AE463" i="15"/>
  <c r="AF463" i="15" s="1"/>
  <c r="AR463" i="15" s="1"/>
  <c r="U470" i="15"/>
  <c r="AE471" i="15"/>
  <c r="AF471" i="15" s="1"/>
  <c r="AR471" i="15" s="1"/>
  <c r="R485" i="15"/>
  <c r="Y485" i="15"/>
  <c r="AQ483" i="15"/>
  <c r="L495" i="15"/>
  <c r="T495" i="15"/>
  <c r="AQ494" i="15"/>
  <c r="AE204" i="15"/>
  <c r="AF204" i="15" s="1"/>
  <c r="AR204" i="15" s="1"/>
  <c r="AE207" i="15"/>
  <c r="AF207" i="15" s="1"/>
  <c r="AR207" i="15" s="1"/>
  <c r="AE216" i="15"/>
  <c r="AE224" i="15"/>
  <c r="AF224" i="15" s="1"/>
  <c r="AR224" i="15" s="1"/>
  <c r="AE232" i="15"/>
  <c r="AQ245" i="15"/>
  <c r="AQ258" i="15"/>
  <c r="AE265" i="15"/>
  <c r="AF265" i="15" s="1"/>
  <c r="AR265" i="15" s="1"/>
  <c r="AE279" i="15"/>
  <c r="AF279" i="15" s="1"/>
  <c r="AR279" i="15" s="1"/>
  <c r="AE285" i="15"/>
  <c r="AF285" i="15" s="1"/>
  <c r="AR285" i="15" s="1"/>
  <c r="AE299" i="15"/>
  <c r="AF299" i="15" s="1"/>
  <c r="AR299" i="15" s="1"/>
  <c r="AE305" i="15"/>
  <c r="AF305" i="15" s="1"/>
  <c r="AR305" i="15" s="1"/>
  <c r="AR311" i="15"/>
  <c r="AQ350" i="15"/>
  <c r="AR360" i="15"/>
  <c r="AQ370" i="15"/>
  <c r="AE377" i="15"/>
  <c r="AF377" i="15" s="1"/>
  <c r="AR377" i="15" s="1"/>
  <c r="AE381" i="15"/>
  <c r="AF381" i="15" s="1"/>
  <c r="AR381" i="15" s="1"/>
  <c r="AQ391" i="15"/>
  <c r="AQ414" i="15"/>
  <c r="AQ426" i="15"/>
  <c r="AQ446" i="15"/>
  <c r="M495" i="15"/>
  <c r="U495" i="15"/>
  <c r="M504" i="15"/>
  <c r="AQ504" i="15" s="1"/>
  <c r="AE187" i="15"/>
  <c r="AF187" i="15" s="1"/>
  <c r="AR187" i="15" s="1"/>
  <c r="AE188" i="15"/>
  <c r="AF188" i="15" s="1"/>
  <c r="AR188" i="15" s="1"/>
  <c r="AR191" i="15"/>
  <c r="T200" i="15"/>
  <c r="AE197" i="15"/>
  <c r="AF197" i="15" s="1"/>
  <c r="AR197" i="15" s="1"/>
  <c r="AE201" i="15"/>
  <c r="M202" i="15"/>
  <c r="AQ202" i="15" s="1"/>
  <c r="AQ204" i="15"/>
  <c r="U210" i="15"/>
  <c r="AQ207" i="15"/>
  <c r="AE208" i="15"/>
  <c r="AF208" i="15" s="1"/>
  <c r="AR208" i="15" s="1"/>
  <c r="AE209" i="15"/>
  <c r="AF209" i="15" s="1"/>
  <c r="AR209" i="15" s="1"/>
  <c r="T215" i="15"/>
  <c r="AE212" i="15"/>
  <c r="AF212" i="15" s="1"/>
  <c r="AR212" i="15" s="1"/>
  <c r="S220" i="15"/>
  <c r="AB220" i="15"/>
  <c r="M219" i="15"/>
  <c r="AQ219" i="15" s="1"/>
  <c r="R225" i="15"/>
  <c r="AE221" i="15"/>
  <c r="AF221" i="15" s="1"/>
  <c r="M222" i="15"/>
  <c r="AQ222" i="15" s="1"/>
  <c r="AQ224" i="15"/>
  <c r="T231" i="15"/>
  <c r="AE228" i="15"/>
  <c r="AF228" i="15" s="1"/>
  <c r="AR228" i="15" s="1"/>
  <c r="S236" i="15"/>
  <c r="AB236" i="15"/>
  <c r="M235" i="15"/>
  <c r="AQ235" i="15" s="1"/>
  <c r="AQ239" i="15"/>
  <c r="AE240" i="15"/>
  <c r="AF240" i="15" s="1"/>
  <c r="AR240" i="15" s="1"/>
  <c r="AE245" i="15"/>
  <c r="AF245" i="15" s="1"/>
  <c r="AR245" i="15" s="1"/>
  <c r="AQ249" i="15"/>
  <c r="AQ259" i="15"/>
  <c r="L266" i="15"/>
  <c r="AE263" i="15"/>
  <c r="AF263" i="15" s="1"/>
  <c r="AR263" i="15" s="1"/>
  <c r="AE264" i="15"/>
  <c r="AF264" i="15" s="1"/>
  <c r="AR264" i="15" s="1"/>
  <c r="AE270" i="15"/>
  <c r="AF270" i="15" s="1"/>
  <c r="AR270" i="15" s="1"/>
  <c r="M274" i="15"/>
  <c r="AQ274" i="15" s="1"/>
  <c r="M277" i="15"/>
  <c r="AQ277" i="15" s="1"/>
  <c r="AQ279" i="15"/>
  <c r="L286" i="15"/>
  <c r="T286" i="15"/>
  <c r="AE283" i="15"/>
  <c r="AF283" i="15" s="1"/>
  <c r="AR283" i="15" s="1"/>
  <c r="AE284" i="15"/>
  <c r="AF284" i="15" s="1"/>
  <c r="AR284" i="15" s="1"/>
  <c r="AE290" i="15"/>
  <c r="AF290" i="15" s="1"/>
  <c r="AR290" i="15" s="1"/>
  <c r="M294" i="15"/>
  <c r="AQ294" i="15" s="1"/>
  <c r="M297" i="15"/>
  <c r="AQ297" i="15" s="1"/>
  <c r="AQ299" i="15"/>
  <c r="M303" i="15"/>
  <c r="AQ303" i="15" s="1"/>
  <c r="AQ305" i="15"/>
  <c r="AR309" i="15"/>
  <c r="AR310" i="15"/>
  <c r="M315" i="15"/>
  <c r="M317" i="15" s="1"/>
  <c r="M321" i="15"/>
  <c r="AQ321" i="15" s="1"/>
  <c r="R327" i="15"/>
  <c r="Y327" i="15"/>
  <c r="M326" i="15"/>
  <c r="AQ326" i="15" s="1"/>
  <c r="Y332" i="15"/>
  <c r="M331" i="15"/>
  <c r="AQ331" i="15" s="1"/>
  <c r="M336" i="15"/>
  <c r="AQ336" i="15" s="1"/>
  <c r="M341" i="15"/>
  <c r="AQ341" i="15" s="1"/>
  <c r="AR345" i="15"/>
  <c r="AQ347" i="15"/>
  <c r="AQ352" i="15"/>
  <c r="AQ355" i="15"/>
  <c r="AE365" i="15"/>
  <c r="AF365" i="15" s="1"/>
  <c r="AR365" i="15" s="1"/>
  <c r="M367" i="15"/>
  <c r="AQ367" i="15" s="1"/>
  <c r="AQ372" i="15"/>
  <c r="AQ379" i="15"/>
  <c r="AE382" i="15"/>
  <c r="AF382" i="15" s="1"/>
  <c r="AR382" i="15" s="1"/>
  <c r="S388" i="15"/>
  <c r="S393" i="15"/>
  <c r="AB393" i="15"/>
  <c r="R393" i="15"/>
  <c r="T398" i="15"/>
  <c r="AE396" i="15"/>
  <c r="AF396" i="15" s="1"/>
  <c r="AR396" i="15" s="1"/>
  <c r="M397" i="15"/>
  <c r="AQ397" i="15" s="1"/>
  <c r="M403" i="15"/>
  <c r="U403" i="15"/>
  <c r="AQ400" i="15"/>
  <c r="T403" i="15"/>
  <c r="T408" i="15"/>
  <c r="M407" i="15"/>
  <c r="AQ407" i="15" s="1"/>
  <c r="AQ410" i="15"/>
  <c r="R418" i="15"/>
  <c r="AE414" i="15"/>
  <c r="AQ422" i="15"/>
  <c r="R430" i="15"/>
  <c r="AE426" i="15"/>
  <c r="M439" i="15"/>
  <c r="M440" i="15" s="1"/>
  <c r="AQ442" i="15"/>
  <c r="M459" i="15"/>
  <c r="AQ459" i="15" s="1"/>
  <c r="AQ462" i="15"/>
  <c r="L465" i="15"/>
  <c r="AQ467" i="15"/>
  <c r="S475" i="15"/>
  <c r="AB475" i="15"/>
  <c r="M475" i="15"/>
  <c r="AQ473" i="15"/>
  <c r="L485" i="15"/>
  <c r="T485" i="15"/>
  <c r="AQ488" i="15"/>
  <c r="R495" i="15"/>
  <c r="Y495" i="15"/>
  <c r="AQ492" i="15"/>
  <c r="M496" i="15"/>
  <c r="M500" i="15" s="1"/>
  <c r="AQ498" i="15"/>
  <c r="AR192" i="15"/>
  <c r="AR193" i="15"/>
  <c r="U200" i="15"/>
  <c r="AQ197" i="15"/>
  <c r="AE198" i="15"/>
  <c r="AF198" i="15" s="1"/>
  <c r="AR198" i="15" s="1"/>
  <c r="AE199" i="15"/>
  <c r="S205" i="15"/>
  <c r="AB205" i="15"/>
  <c r="R210" i="15"/>
  <c r="AE206" i="15"/>
  <c r="AF206" i="15" s="1"/>
  <c r="AQ209" i="15"/>
  <c r="U215" i="15"/>
  <c r="AQ212" i="15"/>
  <c r="AE213" i="15"/>
  <c r="AE214" i="15"/>
  <c r="AF214" i="15" s="1"/>
  <c r="AR214" i="15" s="1"/>
  <c r="T220" i="15"/>
  <c r="AE217" i="15"/>
  <c r="AF217" i="15" s="1"/>
  <c r="AR217" i="15" s="1"/>
  <c r="S225" i="15"/>
  <c r="AB225" i="15"/>
  <c r="U231" i="15"/>
  <c r="AQ228" i="15"/>
  <c r="AE229" i="15"/>
  <c r="AF229" i="15" s="1"/>
  <c r="AR229" i="15" s="1"/>
  <c r="AE230" i="15"/>
  <c r="AF230" i="15" s="1"/>
  <c r="AR230" i="15" s="1"/>
  <c r="T236" i="15"/>
  <c r="AE233" i="15"/>
  <c r="AF233" i="15" s="1"/>
  <c r="AR233" i="15" s="1"/>
  <c r="AE238" i="15"/>
  <c r="AF238" i="15" s="1"/>
  <c r="AR238" i="15" s="1"/>
  <c r="AQ240" i="15"/>
  <c r="AE243" i="15"/>
  <c r="AF243" i="15" s="1"/>
  <c r="AR243" i="15" s="1"/>
  <c r="AE248" i="15"/>
  <c r="AF248" i="15" s="1"/>
  <c r="AR248" i="15" s="1"/>
  <c r="AQ250" i="15"/>
  <c r="AE253" i="15"/>
  <c r="AF253" i="15" s="1"/>
  <c r="AR253" i="15" s="1"/>
  <c r="S261" i="15"/>
  <c r="AB261" i="15"/>
  <c r="AQ264" i="15"/>
  <c r="L271" i="15"/>
  <c r="AE268" i="15"/>
  <c r="AF268" i="15" s="1"/>
  <c r="AR268" i="15" s="1"/>
  <c r="AE269" i="15"/>
  <c r="AF269" i="15" s="1"/>
  <c r="AR269" i="15" s="1"/>
  <c r="AE275" i="15"/>
  <c r="AF275" i="15" s="1"/>
  <c r="AR275" i="15" s="1"/>
  <c r="AQ284" i="15"/>
  <c r="L291" i="15"/>
  <c r="AE288" i="15"/>
  <c r="AF288" i="15" s="1"/>
  <c r="AR288" i="15" s="1"/>
  <c r="AE289" i="15"/>
  <c r="AF289" i="15" s="1"/>
  <c r="AR289" i="15" s="1"/>
  <c r="AE295" i="15"/>
  <c r="AF295" i="15" s="1"/>
  <c r="AR295" i="15" s="1"/>
  <c r="AQ310" i="15"/>
  <c r="AE313" i="15"/>
  <c r="AE316" i="15"/>
  <c r="AF316" i="15" s="1"/>
  <c r="AR316" i="15" s="1"/>
  <c r="AE319" i="15"/>
  <c r="AF319" i="15" s="1"/>
  <c r="AR319" i="15" s="1"/>
  <c r="AE324" i="15"/>
  <c r="AF324" i="15" s="1"/>
  <c r="AR324" i="15" s="1"/>
  <c r="AE329" i="15"/>
  <c r="AF329" i="15" s="1"/>
  <c r="AR329" i="15" s="1"/>
  <c r="AE334" i="15"/>
  <c r="AF334" i="15" s="1"/>
  <c r="AR334" i="15" s="1"/>
  <c r="AE339" i="15"/>
  <c r="AF339" i="15" s="1"/>
  <c r="AR339" i="15" s="1"/>
  <c r="AR350" i="15"/>
  <c r="AQ357" i="15"/>
  <c r="AQ360" i="15"/>
  <c r="AE370" i="15"/>
  <c r="AF370" i="15" s="1"/>
  <c r="AR370" i="15" s="1"/>
  <c r="AE387" i="15"/>
  <c r="AF387" i="15" s="1"/>
  <c r="AR387" i="15" s="1"/>
  <c r="L393" i="15"/>
  <c r="AQ394" i="15"/>
  <c r="AE399" i="15"/>
  <c r="AQ402" i="15"/>
  <c r="U408" i="15"/>
  <c r="AQ405" i="15"/>
  <c r="AQ411" i="15"/>
  <c r="S418" i="15"/>
  <c r="AB418" i="15"/>
  <c r="AQ417" i="15"/>
  <c r="AQ423" i="15"/>
  <c r="S430" i="15"/>
  <c r="AB430" i="15"/>
  <c r="AQ429" i="15"/>
  <c r="M435" i="15"/>
  <c r="U435" i="15"/>
  <c r="AQ432" i="15"/>
  <c r="T435" i="15"/>
  <c r="T420" i="15" s="1"/>
  <c r="T419" i="15" s="1"/>
  <c r="T440" i="15"/>
  <c r="AQ443" i="15"/>
  <c r="AQ449" i="15"/>
  <c r="M455" i="15"/>
  <c r="U455" i="15"/>
  <c r="AQ452" i="15"/>
  <c r="T455" i="15"/>
  <c r="T460" i="15"/>
  <c r="AQ463" i="15"/>
  <c r="R470" i="15"/>
  <c r="Y470" i="15"/>
  <c r="T475" i="15"/>
  <c r="M485" i="15"/>
  <c r="AE481" i="15"/>
  <c r="AQ482" i="15"/>
  <c r="AQ489" i="15"/>
  <c r="AQ493" i="15"/>
  <c r="AQ499" i="15"/>
  <c r="L505" i="15"/>
  <c r="M501" i="15"/>
  <c r="S505" i="15"/>
  <c r="AB505" i="15"/>
  <c r="AQ503" i="15"/>
  <c r="AQ510" i="15"/>
  <c r="T516" i="15"/>
  <c r="U516" i="15"/>
  <c r="L521" i="15"/>
  <c r="AE518" i="15"/>
  <c r="AF518" i="15" s="1"/>
  <c r="AR518" i="15" s="1"/>
  <c r="T526" i="15"/>
  <c r="M527" i="15"/>
  <c r="AQ528" i="15"/>
  <c r="R536" i="15"/>
  <c r="Y536" i="15"/>
  <c r="L541" i="15"/>
  <c r="AE538" i="15"/>
  <c r="AF538" i="15" s="1"/>
  <c r="AR538" i="15" s="1"/>
  <c r="AE543" i="15"/>
  <c r="AF543" i="15" s="1"/>
  <c r="AR543" i="15" s="1"/>
  <c r="R551" i="15"/>
  <c r="Y551" i="15"/>
  <c r="AE548" i="15"/>
  <c r="AF548" i="15" s="1"/>
  <c r="AR548" i="15" s="1"/>
  <c r="L556" i="15"/>
  <c r="T556" i="15"/>
  <c r="AE554" i="15"/>
  <c r="AF554" i="15" s="1"/>
  <c r="AR554" i="15" s="1"/>
  <c r="S561" i="15"/>
  <c r="AE557" i="15"/>
  <c r="AE560" i="15"/>
  <c r="AF560" i="15" s="1"/>
  <c r="AR560" i="15" s="1"/>
  <c r="R566" i="15"/>
  <c r="Y566" i="15"/>
  <c r="AE563" i="15"/>
  <c r="AF563" i="15" s="1"/>
  <c r="AR563" i="15" s="1"/>
  <c r="L571" i="15"/>
  <c r="T571" i="15"/>
  <c r="AE569" i="15"/>
  <c r="AF569" i="15" s="1"/>
  <c r="AR569" i="15" s="1"/>
  <c r="S576" i="15"/>
  <c r="AE572" i="15"/>
  <c r="AE575" i="15"/>
  <c r="AF575" i="15" s="1"/>
  <c r="AR575" i="15" s="1"/>
  <c r="R581" i="15"/>
  <c r="Y581" i="15"/>
  <c r="AQ579" i="15"/>
  <c r="U587" i="15"/>
  <c r="AQ585" i="15"/>
  <c r="R597" i="15"/>
  <c r="R582" i="15" s="1"/>
  <c r="AE595" i="15"/>
  <c r="AF595" i="15" s="1"/>
  <c r="AR595" i="15" s="1"/>
  <c r="AE596" i="15"/>
  <c r="AF596" i="15" s="1"/>
  <c r="AR596" i="15" s="1"/>
  <c r="T602" i="15"/>
  <c r="AE599" i="15"/>
  <c r="AF599" i="15" s="1"/>
  <c r="AR599" i="15" s="1"/>
  <c r="S607" i="15"/>
  <c r="AB607" i="15"/>
  <c r="R612" i="15"/>
  <c r="AE608" i="15"/>
  <c r="AQ611" i="15"/>
  <c r="U617" i="15"/>
  <c r="AQ614" i="15"/>
  <c r="S622" i="15"/>
  <c r="AB622" i="15"/>
  <c r="R627" i="15"/>
  <c r="AE623" i="15"/>
  <c r="AQ626" i="15"/>
  <c r="L632" i="15"/>
  <c r="U632" i="15"/>
  <c r="AQ629" i="15"/>
  <c r="AE630" i="15"/>
  <c r="AF630" i="15" s="1"/>
  <c r="AR630" i="15" s="1"/>
  <c r="AE631" i="15"/>
  <c r="AF631" i="15" s="1"/>
  <c r="AR631" i="15" s="1"/>
  <c r="T637" i="15"/>
  <c r="AE634" i="15"/>
  <c r="AF634" i="15" s="1"/>
  <c r="AR634" i="15" s="1"/>
  <c r="AE640" i="15"/>
  <c r="AF640" i="15" s="1"/>
  <c r="AR640" i="15" s="1"/>
  <c r="AE641" i="15"/>
  <c r="AF641" i="15" s="1"/>
  <c r="AR641" i="15" s="1"/>
  <c r="AE644" i="15"/>
  <c r="AF644" i="15" s="1"/>
  <c r="AR644" i="15" s="1"/>
  <c r="AE648" i="15"/>
  <c r="M516" i="15"/>
  <c r="AQ518" i="15"/>
  <c r="AQ538" i="15"/>
  <c r="AE559" i="15"/>
  <c r="AF559" i="15" s="1"/>
  <c r="AR559" i="15" s="1"/>
  <c r="AE562" i="15"/>
  <c r="AE574" i="15"/>
  <c r="AF574" i="15" s="1"/>
  <c r="AR574" i="15" s="1"/>
  <c r="AE577" i="15"/>
  <c r="AE584" i="15"/>
  <c r="AF584" i="15" s="1"/>
  <c r="AR584" i="15" s="1"/>
  <c r="AE601" i="15"/>
  <c r="AF601" i="15" s="1"/>
  <c r="AR601" i="15" s="1"/>
  <c r="AE604" i="15"/>
  <c r="AF604" i="15" s="1"/>
  <c r="AR604" i="15" s="1"/>
  <c r="AE613" i="15"/>
  <c r="AE616" i="15"/>
  <c r="AF616" i="15" s="1"/>
  <c r="AR616" i="15" s="1"/>
  <c r="AE619" i="15"/>
  <c r="AF619" i="15" s="1"/>
  <c r="AR619" i="15" s="1"/>
  <c r="AE628" i="15"/>
  <c r="M639" i="15"/>
  <c r="AQ639" i="15" s="1"/>
  <c r="AE501" i="15"/>
  <c r="AF501" i="15" s="1"/>
  <c r="AE502" i="15"/>
  <c r="AF502" i="15" s="1"/>
  <c r="AR502" i="15" s="1"/>
  <c r="U505" i="15"/>
  <c r="L511" i="15"/>
  <c r="AE508" i="15"/>
  <c r="AF508" i="15" s="1"/>
  <c r="AR508" i="15" s="1"/>
  <c r="R516" i="15"/>
  <c r="Y516" i="15"/>
  <c r="AQ514" i="15"/>
  <c r="AQ519" i="15"/>
  <c r="R526" i="15"/>
  <c r="Y526" i="15"/>
  <c r="AQ524" i="15"/>
  <c r="M529" i="15"/>
  <c r="AQ529" i="15" s="1"/>
  <c r="L536" i="15"/>
  <c r="T536" i="15"/>
  <c r="AE533" i="15"/>
  <c r="AF533" i="15" s="1"/>
  <c r="AR533" i="15" s="1"/>
  <c r="AQ539" i="15"/>
  <c r="AE542" i="15"/>
  <c r="AF542" i="15" s="1"/>
  <c r="M544" i="15"/>
  <c r="AQ544" i="15" s="1"/>
  <c r="L551" i="15"/>
  <c r="T551" i="15"/>
  <c r="AE549" i="15"/>
  <c r="AF549" i="15" s="1"/>
  <c r="AR549" i="15" s="1"/>
  <c r="AE550" i="15"/>
  <c r="AF550" i="15" s="1"/>
  <c r="AR550" i="15" s="1"/>
  <c r="R556" i="15"/>
  <c r="Y556" i="15"/>
  <c r="AE553" i="15"/>
  <c r="AF553" i="15" s="1"/>
  <c r="AR553" i="15" s="1"/>
  <c r="M554" i="15"/>
  <c r="M557" i="15"/>
  <c r="M561" i="15" s="1"/>
  <c r="U561" i="15"/>
  <c r="AQ559" i="15"/>
  <c r="L566" i="15"/>
  <c r="T566" i="15"/>
  <c r="AE564" i="15"/>
  <c r="AF564" i="15" s="1"/>
  <c r="AR564" i="15" s="1"/>
  <c r="AE565" i="15"/>
  <c r="AF565" i="15" s="1"/>
  <c r="AR565" i="15" s="1"/>
  <c r="R571" i="15"/>
  <c r="Y571" i="15"/>
  <c r="AE568" i="15"/>
  <c r="AF568" i="15" s="1"/>
  <c r="AR568" i="15" s="1"/>
  <c r="M569" i="15"/>
  <c r="M571" i="15" s="1"/>
  <c r="M572" i="15"/>
  <c r="AQ572" i="15" s="1"/>
  <c r="U576" i="15"/>
  <c r="AQ574" i="15"/>
  <c r="L581" i="15"/>
  <c r="T581" i="15"/>
  <c r="AE580" i="15"/>
  <c r="AF580" i="15" s="1"/>
  <c r="AR580" i="15" s="1"/>
  <c r="S587" i="15"/>
  <c r="S582" i="15" s="1"/>
  <c r="AE586" i="15"/>
  <c r="AF586" i="15" s="1"/>
  <c r="AR586" i="15" s="1"/>
  <c r="Y592" i="15"/>
  <c r="AQ590" i="15"/>
  <c r="T597" i="15"/>
  <c r="M596" i="15"/>
  <c r="AQ596" i="15" s="1"/>
  <c r="R602" i="15"/>
  <c r="AE598" i="15"/>
  <c r="M599" i="15"/>
  <c r="AQ599" i="15" s="1"/>
  <c r="AQ601" i="15"/>
  <c r="L607" i="15"/>
  <c r="U607" i="15"/>
  <c r="AQ604" i="15"/>
  <c r="AE605" i="15"/>
  <c r="AF605" i="15" s="1"/>
  <c r="AR605" i="15" s="1"/>
  <c r="AE606" i="15"/>
  <c r="AF606" i="15" s="1"/>
  <c r="AR606" i="15" s="1"/>
  <c r="T612" i="15"/>
  <c r="AE609" i="15"/>
  <c r="AF609" i="15" s="1"/>
  <c r="AR609" i="15" s="1"/>
  <c r="S617" i="15"/>
  <c r="AB617" i="15"/>
  <c r="AQ616" i="15"/>
  <c r="L622" i="15"/>
  <c r="U622" i="15"/>
  <c r="AQ619" i="15"/>
  <c r="AE620" i="15"/>
  <c r="AF620" i="15" s="1"/>
  <c r="AR620" i="15" s="1"/>
  <c r="AE621" i="15"/>
  <c r="AF621" i="15" s="1"/>
  <c r="AR621" i="15" s="1"/>
  <c r="T627" i="15"/>
  <c r="AE624" i="15"/>
  <c r="AF624" i="15" s="1"/>
  <c r="AR624" i="15" s="1"/>
  <c r="S632" i="15"/>
  <c r="AB632" i="15"/>
  <c r="M631" i="15"/>
  <c r="AQ631" i="15" s="1"/>
  <c r="R637" i="15"/>
  <c r="AE633" i="15"/>
  <c r="M634" i="15"/>
  <c r="AQ634" i="15" s="1"/>
  <c r="M636" i="15"/>
  <c r="AQ636" i="15" s="1"/>
  <c r="AE643" i="15"/>
  <c r="AE646" i="15"/>
  <c r="AF646" i="15" s="1"/>
  <c r="AR646" i="15" s="1"/>
  <c r="AQ502" i="15"/>
  <c r="M511" i="15"/>
  <c r="AQ509" i="15"/>
  <c r="AQ515" i="15"/>
  <c r="AQ520" i="15"/>
  <c r="AE522" i="15"/>
  <c r="AF522" i="15" s="1"/>
  <c r="AE528" i="15"/>
  <c r="AF528" i="15" s="1"/>
  <c r="AR528" i="15" s="1"/>
  <c r="AQ534" i="15"/>
  <c r="S541" i="15"/>
  <c r="L546" i="15"/>
  <c r="T546" i="15"/>
  <c r="M551" i="15"/>
  <c r="U551" i="15"/>
  <c r="AQ549" i="15"/>
  <c r="AE552" i="15"/>
  <c r="AE555" i="15"/>
  <c r="AF555" i="15" s="1"/>
  <c r="AR555" i="15" s="1"/>
  <c r="AE558" i="15"/>
  <c r="AF558" i="15" s="1"/>
  <c r="AR558" i="15" s="1"/>
  <c r="AQ564" i="15"/>
  <c r="AE567" i="15"/>
  <c r="AE570" i="15"/>
  <c r="AF570" i="15" s="1"/>
  <c r="AR570" i="15" s="1"/>
  <c r="AE579" i="15"/>
  <c r="AF579" i="15" s="1"/>
  <c r="AR579" i="15" s="1"/>
  <c r="AE585" i="15"/>
  <c r="AF585" i="15" s="1"/>
  <c r="AR585" i="15" s="1"/>
  <c r="AE590" i="15"/>
  <c r="AF590" i="15" s="1"/>
  <c r="AR590" i="15" s="1"/>
  <c r="U597" i="15"/>
  <c r="AQ594" i="15"/>
  <c r="AE603" i="15"/>
  <c r="AQ606" i="15"/>
  <c r="AQ609" i="15"/>
  <c r="AE610" i="15"/>
  <c r="AF610" i="15" s="1"/>
  <c r="AR610" i="15" s="1"/>
  <c r="AE611" i="15"/>
  <c r="AF611" i="15" s="1"/>
  <c r="AR611" i="15" s="1"/>
  <c r="AE614" i="15"/>
  <c r="AF614" i="15" s="1"/>
  <c r="AR614" i="15" s="1"/>
  <c r="AE618" i="15"/>
  <c r="AQ621" i="15"/>
  <c r="U627" i="15"/>
  <c r="AQ624" i="15"/>
  <c r="AE625" i="15"/>
  <c r="AF625" i="15" s="1"/>
  <c r="AR625" i="15" s="1"/>
  <c r="AE626" i="15"/>
  <c r="AF626" i="15" s="1"/>
  <c r="AR626" i="15" s="1"/>
  <c r="T632" i="15"/>
  <c r="AE629" i="15"/>
  <c r="AF629" i="15" s="1"/>
  <c r="AR629" i="15" s="1"/>
  <c r="R642" i="15"/>
  <c r="AE638" i="15"/>
  <c r="AQ641" i="15"/>
  <c r="U647" i="15"/>
  <c r="AQ644" i="15"/>
  <c r="S652" i="15"/>
  <c r="AB652" i="15"/>
  <c r="R657" i="15"/>
  <c r="AE653" i="15"/>
  <c r="AQ656" i="15"/>
  <c r="M662" i="15"/>
  <c r="U662" i="15"/>
  <c r="AQ659" i="15"/>
  <c r="AE661" i="15"/>
  <c r="AF661" i="15" s="1"/>
  <c r="AR661" i="15" s="1"/>
  <c r="T667" i="15"/>
  <c r="AE664" i="15"/>
  <c r="AF664" i="15" s="1"/>
  <c r="AR664" i="15" s="1"/>
  <c r="S672" i="15"/>
  <c r="AB672" i="15"/>
  <c r="AE670" i="15"/>
  <c r="AF670" i="15" s="1"/>
  <c r="AR670" i="15" s="1"/>
  <c r="S678" i="15"/>
  <c r="AB678" i="15"/>
  <c r="AE676" i="15"/>
  <c r="AF676" i="15" s="1"/>
  <c r="AR676" i="15" s="1"/>
  <c r="R683" i="15"/>
  <c r="AE679" i="15"/>
  <c r="AQ682" i="15"/>
  <c r="U688" i="15"/>
  <c r="AQ685" i="15"/>
  <c r="AE687" i="15"/>
  <c r="AF687" i="15" s="1"/>
  <c r="AR687" i="15" s="1"/>
  <c r="T693" i="15"/>
  <c r="AE690" i="15"/>
  <c r="AF690" i="15" s="1"/>
  <c r="AR690" i="15" s="1"/>
  <c r="S698" i="15"/>
  <c r="AB698" i="15"/>
  <c r="AQ697" i="15"/>
  <c r="U703" i="15"/>
  <c r="AQ700" i="15"/>
  <c r="AE702" i="15"/>
  <c r="AF702" i="15" s="1"/>
  <c r="AR702" i="15" s="1"/>
  <c r="T708" i="15"/>
  <c r="AE705" i="15"/>
  <c r="AF705" i="15" s="1"/>
  <c r="AR705" i="15" s="1"/>
  <c r="R713" i="15"/>
  <c r="Y713" i="15"/>
  <c r="M714" i="15"/>
  <c r="U718" i="15"/>
  <c r="AQ716" i="15"/>
  <c r="L723" i="15"/>
  <c r="T723" i="15"/>
  <c r="AE720" i="15"/>
  <c r="AF720" i="15" s="1"/>
  <c r="AR720" i="15" s="1"/>
  <c r="AE721" i="15"/>
  <c r="AF721" i="15" s="1"/>
  <c r="AR721" i="15" s="1"/>
  <c r="S728" i="15"/>
  <c r="AB728" i="15"/>
  <c r="AE727" i="15"/>
  <c r="AF727" i="15" s="1"/>
  <c r="AR727" i="15" s="1"/>
  <c r="R733" i="15"/>
  <c r="Y733" i="15"/>
  <c r="AE730" i="15"/>
  <c r="AF730" i="15" s="1"/>
  <c r="AR730" i="15" s="1"/>
  <c r="M734" i="15"/>
  <c r="AQ734" i="15" s="1"/>
  <c r="U738" i="15"/>
  <c r="AQ736" i="15"/>
  <c r="L743" i="15"/>
  <c r="T743" i="15"/>
  <c r="AE741" i="15"/>
  <c r="AF741" i="15" s="1"/>
  <c r="AR741" i="15" s="1"/>
  <c r="S748" i="15"/>
  <c r="AB748" i="15"/>
  <c r="R753" i="15"/>
  <c r="Y753" i="15"/>
  <c r="AE750" i="15"/>
  <c r="AF750" i="15" s="1"/>
  <c r="AR750" i="15" s="1"/>
  <c r="M754" i="15"/>
  <c r="U758" i="15"/>
  <c r="AQ756" i="15"/>
  <c r="AE757" i="15"/>
  <c r="AF757" i="15" s="1"/>
  <c r="AR757" i="15" s="1"/>
  <c r="AE762" i="15"/>
  <c r="AF762" i="15" s="1"/>
  <c r="AR762" i="15" s="1"/>
  <c r="L770" i="15"/>
  <c r="AE767" i="15"/>
  <c r="AF767" i="15" s="1"/>
  <c r="AR767" i="15" s="1"/>
  <c r="AE649" i="15"/>
  <c r="AF649" i="15" s="1"/>
  <c r="AR649" i="15" s="1"/>
  <c r="AE658" i="15"/>
  <c r="AE666" i="15"/>
  <c r="AF666" i="15" s="1"/>
  <c r="AR666" i="15" s="1"/>
  <c r="AE669" i="15"/>
  <c r="AF669" i="15" s="1"/>
  <c r="AR669" i="15" s="1"/>
  <c r="AE675" i="15"/>
  <c r="AF675" i="15" s="1"/>
  <c r="AR675" i="15" s="1"/>
  <c r="AE681" i="15"/>
  <c r="AF681" i="15" s="1"/>
  <c r="AR681" i="15" s="1"/>
  <c r="AE692" i="15"/>
  <c r="AF692" i="15" s="1"/>
  <c r="AR692" i="15" s="1"/>
  <c r="AE695" i="15"/>
  <c r="AF695" i="15" s="1"/>
  <c r="AR695" i="15" s="1"/>
  <c r="AE696" i="15"/>
  <c r="AF696" i="15" s="1"/>
  <c r="AR696" i="15" s="1"/>
  <c r="AE707" i="15"/>
  <c r="AF707" i="15" s="1"/>
  <c r="AR707" i="15" s="1"/>
  <c r="AE712" i="15"/>
  <c r="AF712" i="15" s="1"/>
  <c r="AR712" i="15" s="1"/>
  <c r="AE725" i="15"/>
  <c r="AF725" i="15" s="1"/>
  <c r="AR725" i="15" s="1"/>
  <c r="AE726" i="15"/>
  <c r="AF726" i="15" s="1"/>
  <c r="AR726" i="15" s="1"/>
  <c r="AE732" i="15"/>
  <c r="AF732" i="15" s="1"/>
  <c r="AR732" i="15" s="1"/>
  <c r="AE735" i="15"/>
  <c r="AF735" i="15" s="1"/>
  <c r="AR735" i="15" s="1"/>
  <c r="AE746" i="15"/>
  <c r="AF746" i="15" s="1"/>
  <c r="AR746" i="15" s="1"/>
  <c r="AE755" i="15"/>
  <c r="AF755" i="15" s="1"/>
  <c r="AR755" i="15" s="1"/>
  <c r="AE636" i="15"/>
  <c r="AF636" i="15" s="1"/>
  <c r="AR636" i="15" s="1"/>
  <c r="T642" i="15"/>
  <c r="AE639" i="15"/>
  <c r="AF639" i="15" s="1"/>
  <c r="AR639" i="15" s="1"/>
  <c r="S647" i="15"/>
  <c r="AB647" i="15"/>
  <c r="AQ646" i="15"/>
  <c r="L652" i="15"/>
  <c r="U652" i="15"/>
  <c r="AQ649" i="15"/>
  <c r="AE650" i="15"/>
  <c r="AF650" i="15" s="1"/>
  <c r="AR650" i="15" s="1"/>
  <c r="AE651" i="15"/>
  <c r="AF651" i="15" s="1"/>
  <c r="AR651" i="15" s="1"/>
  <c r="T657" i="15"/>
  <c r="AE654" i="15"/>
  <c r="AF654" i="15" s="1"/>
  <c r="AR654" i="15" s="1"/>
  <c r="S662" i="15"/>
  <c r="AB662" i="15"/>
  <c r="R667" i="15"/>
  <c r="AE663" i="15"/>
  <c r="M664" i="15"/>
  <c r="M667" i="15" s="1"/>
  <c r="AQ666" i="15"/>
  <c r="U672" i="15"/>
  <c r="AQ669" i="15"/>
  <c r="AE671" i="15"/>
  <c r="AF671" i="15" s="1"/>
  <c r="AR671" i="15" s="1"/>
  <c r="M678" i="15"/>
  <c r="U678" i="15"/>
  <c r="AQ675" i="15"/>
  <c r="AE677" i="15"/>
  <c r="AF677" i="15" s="1"/>
  <c r="AR677" i="15" s="1"/>
  <c r="T683" i="15"/>
  <c r="AE680" i="15"/>
  <c r="AF680" i="15" s="1"/>
  <c r="AR680" i="15" s="1"/>
  <c r="S688" i="15"/>
  <c r="AB688" i="15"/>
  <c r="AE686" i="15"/>
  <c r="AF686" i="15" s="1"/>
  <c r="AR686" i="15" s="1"/>
  <c r="M687" i="15"/>
  <c r="AQ687" i="15" s="1"/>
  <c r="R693" i="15"/>
  <c r="Y693" i="15"/>
  <c r="M690" i="15"/>
  <c r="AQ690" i="15" s="1"/>
  <c r="AQ692" i="15"/>
  <c r="M698" i="15"/>
  <c r="U698" i="15"/>
  <c r="AQ695" i="15"/>
  <c r="S703" i="15"/>
  <c r="AB703" i="15"/>
  <c r="AE701" i="15"/>
  <c r="AF701" i="15" s="1"/>
  <c r="AR701" i="15" s="1"/>
  <c r="M702" i="15"/>
  <c r="M703" i="15" s="1"/>
  <c r="R708" i="15"/>
  <c r="Y708" i="15"/>
  <c r="M705" i="15"/>
  <c r="AQ705" i="15" s="1"/>
  <c r="AQ707" i="15"/>
  <c r="L713" i="15"/>
  <c r="T713" i="15"/>
  <c r="AE710" i="15"/>
  <c r="AF710" i="15" s="1"/>
  <c r="AR710" i="15" s="1"/>
  <c r="AE711" i="15"/>
  <c r="AF711" i="15" s="1"/>
  <c r="AR711" i="15" s="1"/>
  <c r="S718" i="15"/>
  <c r="AB718" i="15"/>
  <c r="AE717" i="15"/>
  <c r="AF717" i="15" s="1"/>
  <c r="AR717" i="15" s="1"/>
  <c r="R723" i="15"/>
  <c r="Y723" i="15"/>
  <c r="M721" i="15"/>
  <c r="AQ721" i="15" s="1"/>
  <c r="M724" i="15"/>
  <c r="AQ724" i="15" s="1"/>
  <c r="U728" i="15"/>
  <c r="AQ726" i="15"/>
  <c r="L733" i="15"/>
  <c r="T733" i="15"/>
  <c r="AE731" i="15"/>
  <c r="AF731" i="15" s="1"/>
  <c r="AR731" i="15" s="1"/>
  <c r="S738" i="15"/>
  <c r="AB738" i="15"/>
  <c r="AE737" i="15"/>
  <c r="AF737" i="15" s="1"/>
  <c r="AR737" i="15" s="1"/>
  <c r="R743" i="15"/>
  <c r="Y743" i="15"/>
  <c r="AE740" i="15"/>
  <c r="AF740" i="15" s="1"/>
  <c r="AR740" i="15" s="1"/>
  <c r="M741" i="15"/>
  <c r="AQ741" i="15" s="1"/>
  <c r="M744" i="15"/>
  <c r="U748" i="15"/>
  <c r="AQ746" i="15"/>
  <c r="AE747" i="15"/>
  <c r="AF747" i="15" s="1"/>
  <c r="AR747" i="15" s="1"/>
  <c r="L753" i="15"/>
  <c r="T753" i="15"/>
  <c r="AE751" i="15"/>
  <c r="AF751" i="15" s="1"/>
  <c r="AR751" i="15" s="1"/>
  <c r="S758" i="15"/>
  <c r="AB758" i="15"/>
  <c r="M773" i="15"/>
  <c r="AQ773" i="15" s="1"/>
  <c r="AQ651" i="15"/>
  <c r="AQ654" i="15"/>
  <c r="AE655" i="15"/>
  <c r="AF655" i="15" s="1"/>
  <c r="AR655" i="15" s="1"/>
  <c r="AE656" i="15"/>
  <c r="AF656" i="15" s="1"/>
  <c r="AR656" i="15" s="1"/>
  <c r="T662" i="15"/>
  <c r="AE659" i="15"/>
  <c r="AF659" i="15" s="1"/>
  <c r="AR659" i="15" s="1"/>
  <c r="AE660" i="15"/>
  <c r="AF660" i="15" s="1"/>
  <c r="AR660" i="15" s="1"/>
  <c r="AE665" i="15"/>
  <c r="AF665" i="15" s="1"/>
  <c r="AR665" i="15" s="1"/>
  <c r="AE668" i="15"/>
  <c r="AQ671" i="15"/>
  <c r="AE674" i="15"/>
  <c r="AQ677" i="15"/>
  <c r="U683" i="15"/>
  <c r="AQ680" i="15"/>
  <c r="AE682" i="15"/>
  <c r="AF682" i="15" s="1"/>
  <c r="AR682" i="15" s="1"/>
  <c r="T688" i="15"/>
  <c r="AE685" i="15"/>
  <c r="AF685" i="15" s="1"/>
  <c r="AR685" i="15" s="1"/>
  <c r="AE691" i="15"/>
  <c r="AF691" i="15" s="1"/>
  <c r="AR691" i="15" s="1"/>
  <c r="AE697" i="15"/>
  <c r="AF697" i="15" s="1"/>
  <c r="AR697" i="15" s="1"/>
  <c r="AE700" i="15"/>
  <c r="AF700" i="15" s="1"/>
  <c r="AR700" i="15" s="1"/>
  <c r="AE706" i="15"/>
  <c r="AF706" i="15" s="1"/>
  <c r="AR706" i="15" s="1"/>
  <c r="AQ711" i="15"/>
  <c r="AE715" i="15"/>
  <c r="AF715" i="15" s="1"/>
  <c r="AR715" i="15" s="1"/>
  <c r="AE716" i="15"/>
  <c r="AF716" i="15" s="1"/>
  <c r="AR716" i="15" s="1"/>
  <c r="AE722" i="15"/>
  <c r="AF722" i="15" s="1"/>
  <c r="AR722" i="15" s="1"/>
  <c r="AQ731" i="15"/>
  <c r="AE736" i="15"/>
  <c r="AF736" i="15" s="1"/>
  <c r="AR736" i="15" s="1"/>
  <c r="AE742" i="15"/>
  <c r="AF742" i="15" s="1"/>
  <c r="AR742" i="15" s="1"/>
  <c r="AE745" i="15"/>
  <c r="AF745" i="15" s="1"/>
  <c r="AR745" i="15" s="1"/>
  <c r="AQ751" i="15"/>
  <c r="AE756" i="15"/>
  <c r="AF756" i="15" s="1"/>
  <c r="AR756" i="15" s="1"/>
  <c r="AE778" i="15"/>
  <c r="AF778" i="15" s="1"/>
  <c r="AR778" i="15" s="1"/>
  <c r="AR784" i="15"/>
  <c r="AR798" i="15"/>
  <c r="AE804" i="15"/>
  <c r="AF804" i="15" s="1"/>
  <c r="AR804" i="15" s="1"/>
  <c r="AE818" i="15"/>
  <c r="AF818" i="15" s="1"/>
  <c r="AR818" i="15" s="1"/>
  <c r="AE825" i="15"/>
  <c r="AF825" i="15" s="1"/>
  <c r="AR825" i="15" s="1"/>
  <c r="AE834" i="15"/>
  <c r="AF834" i="15" s="1"/>
  <c r="AR834" i="15" s="1"/>
  <c r="AE837" i="15"/>
  <c r="AE849" i="15"/>
  <c r="AF849" i="15" s="1"/>
  <c r="AR849" i="15" s="1"/>
  <c r="AE870" i="15"/>
  <c r="AF870" i="15" s="1"/>
  <c r="AR870" i="15" s="1"/>
  <c r="AE876" i="15"/>
  <c r="AF876" i="15" s="1"/>
  <c r="AR876" i="15" s="1"/>
  <c r="AE880" i="15"/>
  <c r="AF880" i="15" s="1"/>
  <c r="AR880" i="15" s="1"/>
  <c r="AQ896" i="15"/>
  <c r="L902" i="15"/>
  <c r="AE906" i="15"/>
  <c r="AF906" i="15" s="1"/>
  <c r="AR906" i="15" s="1"/>
  <c r="S918" i="15"/>
  <c r="AB918" i="15"/>
  <c r="AE917" i="15"/>
  <c r="AF917" i="15" s="1"/>
  <c r="AR917" i="15" s="1"/>
  <c r="R923" i="15"/>
  <c r="Y923" i="15"/>
  <c r="AE920" i="15"/>
  <c r="AF920" i="15" s="1"/>
  <c r="AR920" i="15" s="1"/>
  <c r="U928" i="15"/>
  <c r="AQ926" i="15"/>
  <c r="AE927" i="15"/>
  <c r="AF927" i="15" s="1"/>
  <c r="AR927" i="15" s="1"/>
  <c r="AR931" i="15"/>
  <c r="AQ941" i="15"/>
  <c r="AE769" i="15"/>
  <c r="AF769" i="15" s="1"/>
  <c r="AR769" i="15" s="1"/>
  <c r="M776" i="15"/>
  <c r="AR782" i="15"/>
  <c r="AR783" i="15"/>
  <c r="AE789" i="15"/>
  <c r="AF789" i="15" s="1"/>
  <c r="AR789" i="15" s="1"/>
  <c r="M793" i="15"/>
  <c r="AQ793" i="15" s="1"/>
  <c r="AE802" i="15"/>
  <c r="AF802" i="15" s="1"/>
  <c r="AR802" i="15" s="1"/>
  <c r="AE803" i="15"/>
  <c r="AF803" i="15" s="1"/>
  <c r="AR803" i="15" s="1"/>
  <c r="AE809" i="15"/>
  <c r="AF809" i="15" s="1"/>
  <c r="AR809" i="15" s="1"/>
  <c r="M813" i="15"/>
  <c r="AQ813" i="15" s="1"/>
  <c r="M816" i="15"/>
  <c r="AQ816" i="15" s="1"/>
  <c r="AE823" i="15"/>
  <c r="AF823" i="15" s="1"/>
  <c r="AR823" i="15" s="1"/>
  <c r="AE828" i="15"/>
  <c r="AF828" i="15" s="1"/>
  <c r="AR828" i="15" s="1"/>
  <c r="M829" i="15"/>
  <c r="AQ829" i="15" s="1"/>
  <c r="M832" i="15"/>
  <c r="AQ832" i="15" s="1"/>
  <c r="AE835" i="15"/>
  <c r="AF835" i="15" s="1"/>
  <c r="AR835" i="15" s="1"/>
  <c r="L841" i="15"/>
  <c r="AE839" i="15"/>
  <c r="AF839" i="15" s="1"/>
  <c r="AR839" i="15" s="1"/>
  <c r="AE843" i="15"/>
  <c r="AF843" i="15" s="1"/>
  <c r="AR843" i="15" s="1"/>
  <c r="M844" i="15"/>
  <c r="AQ844" i="15" s="1"/>
  <c r="M847" i="15"/>
  <c r="AQ847" i="15" s="1"/>
  <c r="AE850" i="15"/>
  <c r="AF850" i="15" s="1"/>
  <c r="AR850" i="15" s="1"/>
  <c r="AR854" i="15"/>
  <c r="AE859" i="15"/>
  <c r="AF859" i="15" s="1"/>
  <c r="AR859" i="15" s="1"/>
  <c r="M865" i="15"/>
  <c r="M866" i="15" s="1"/>
  <c r="M867" i="15"/>
  <c r="M873" i="15"/>
  <c r="AQ873" i="15" s="1"/>
  <c r="AE879" i="15"/>
  <c r="AF879" i="15" s="1"/>
  <c r="AR879" i="15" s="1"/>
  <c r="AE881" i="15"/>
  <c r="AF881" i="15" s="1"/>
  <c r="AR881" i="15" s="1"/>
  <c r="M886" i="15"/>
  <c r="M891" i="15"/>
  <c r="AQ891" i="15" s="1"/>
  <c r="S903" i="15"/>
  <c r="AE904" i="15"/>
  <c r="AE908" i="15" s="1"/>
  <c r="AE905" i="15"/>
  <c r="AF905" i="15" s="1"/>
  <c r="AR905" i="15" s="1"/>
  <c r="AE907" i="15"/>
  <c r="AF907" i="15" s="1"/>
  <c r="AR907" i="15" s="1"/>
  <c r="AE916" i="15"/>
  <c r="AF916" i="15" s="1"/>
  <c r="AR916" i="15" s="1"/>
  <c r="AE922" i="15"/>
  <c r="AF922" i="15" s="1"/>
  <c r="AR922" i="15" s="1"/>
  <c r="AE925" i="15"/>
  <c r="AF925" i="15" s="1"/>
  <c r="AR925" i="15" s="1"/>
  <c r="AR936" i="15"/>
  <c r="AR940" i="15"/>
  <c r="AQ767" i="15"/>
  <c r="AE768" i="15"/>
  <c r="AF768" i="15" s="1"/>
  <c r="AR768" i="15" s="1"/>
  <c r="AE774" i="15"/>
  <c r="AF774" i="15" s="1"/>
  <c r="AR774" i="15" s="1"/>
  <c r="M778" i="15"/>
  <c r="AQ778" i="15" s="1"/>
  <c r="L790" i="15"/>
  <c r="AE787" i="15"/>
  <c r="AF787" i="15" s="1"/>
  <c r="AR787" i="15" s="1"/>
  <c r="AE788" i="15"/>
  <c r="AF788" i="15" s="1"/>
  <c r="AR788" i="15" s="1"/>
  <c r="AE794" i="15"/>
  <c r="AF794" i="15" s="1"/>
  <c r="AR794" i="15" s="1"/>
  <c r="AQ798" i="15"/>
  <c r="M801" i="15"/>
  <c r="L810" i="15"/>
  <c r="AE807" i="15"/>
  <c r="AF807" i="15" s="1"/>
  <c r="AR807" i="15" s="1"/>
  <c r="AE808" i="15"/>
  <c r="AF808" i="15" s="1"/>
  <c r="AR808" i="15" s="1"/>
  <c r="AE814" i="15"/>
  <c r="AF814" i="15" s="1"/>
  <c r="AR814" i="15" s="1"/>
  <c r="Y820" i="15"/>
  <c r="M818" i="15"/>
  <c r="AQ818" i="15" s="1"/>
  <c r="AQ824" i="15"/>
  <c r="AE833" i="15"/>
  <c r="AF833" i="15" s="1"/>
  <c r="AR833" i="15" s="1"/>
  <c r="M834" i="15"/>
  <c r="AQ834" i="15" s="1"/>
  <c r="M837" i="15"/>
  <c r="U841" i="15"/>
  <c r="AQ839" i="15"/>
  <c r="AE842" i="15"/>
  <c r="AF842" i="15" s="1"/>
  <c r="AE848" i="15"/>
  <c r="AF848" i="15" s="1"/>
  <c r="AR848" i="15" s="1"/>
  <c r="M849" i="15"/>
  <c r="AQ849" i="15" s="1"/>
  <c r="AE858" i="15"/>
  <c r="AF858" i="15" s="1"/>
  <c r="AR858" i="15" s="1"/>
  <c r="AE860" i="15"/>
  <c r="AF860" i="15" s="1"/>
  <c r="AR860" i="15" s="1"/>
  <c r="AE864" i="15"/>
  <c r="AF864" i="15" s="1"/>
  <c r="AR864" i="15" s="1"/>
  <c r="M870" i="15"/>
  <c r="AQ870" i="15" s="1"/>
  <c r="M876" i="15"/>
  <c r="AQ876" i="15" s="1"/>
  <c r="M878" i="15"/>
  <c r="M882" i="15" s="1"/>
  <c r="AQ881" i="15"/>
  <c r="L887" i="15"/>
  <c r="L872" i="15" s="1"/>
  <c r="T887" i="15"/>
  <c r="T872" i="15" s="1"/>
  <c r="AE884" i="15"/>
  <c r="AF884" i="15" s="1"/>
  <c r="AR884" i="15" s="1"/>
  <c r="AE889" i="15"/>
  <c r="AF889" i="15" s="1"/>
  <c r="AR889" i="15" s="1"/>
  <c r="AE890" i="15"/>
  <c r="AF890" i="15" s="1"/>
  <c r="AR890" i="15" s="1"/>
  <c r="AE891" i="15"/>
  <c r="AF891" i="15" s="1"/>
  <c r="AR891" i="15" s="1"/>
  <c r="AE895" i="15"/>
  <c r="AF895" i="15" s="1"/>
  <c r="AR895" i="15" s="1"/>
  <c r="T903" i="15"/>
  <c r="M914" i="15"/>
  <c r="AQ914" i="15" s="1"/>
  <c r="AQ916" i="15"/>
  <c r="L923" i="15"/>
  <c r="AE921" i="15"/>
  <c r="AF921" i="15" s="1"/>
  <c r="AR921" i="15" s="1"/>
  <c r="AR930" i="15"/>
  <c r="AQ931" i="15"/>
  <c r="AQ936" i="15"/>
  <c r="AQ768" i="15"/>
  <c r="L775" i="15"/>
  <c r="T775" i="15"/>
  <c r="AE772" i="15"/>
  <c r="AF772" i="15" s="1"/>
  <c r="AR772" i="15" s="1"/>
  <c r="AE773" i="15"/>
  <c r="AF773" i="15" s="1"/>
  <c r="AR773" i="15" s="1"/>
  <c r="S780" i="15"/>
  <c r="AB780" i="15"/>
  <c r="AE779" i="15"/>
  <c r="AF779" i="15" s="1"/>
  <c r="AR779" i="15" s="1"/>
  <c r="AQ783" i="15"/>
  <c r="M786" i="15"/>
  <c r="AQ786" i="15" s="1"/>
  <c r="U790" i="15"/>
  <c r="AQ788" i="15"/>
  <c r="L795" i="15"/>
  <c r="T795" i="15"/>
  <c r="AE792" i="15"/>
  <c r="AF792" i="15" s="1"/>
  <c r="AR792" i="15" s="1"/>
  <c r="AE793" i="15"/>
  <c r="AF793" i="15" s="1"/>
  <c r="AR793" i="15" s="1"/>
  <c r="AR799" i="15"/>
  <c r="R805" i="15"/>
  <c r="Y805" i="15"/>
  <c r="M803" i="15"/>
  <c r="AQ803" i="15" s="1"/>
  <c r="U810" i="15"/>
  <c r="AQ808" i="15"/>
  <c r="L815" i="15"/>
  <c r="T815" i="15"/>
  <c r="AE812" i="15"/>
  <c r="AF812" i="15" s="1"/>
  <c r="AR812" i="15" s="1"/>
  <c r="AE813" i="15"/>
  <c r="AF813" i="15" s="1"/>
  <c r="AR813" i="15" s="1"/>
  <c r="S820" i="15"/>
  <c r="AB820" i="15"/>
  <c r="AE819" i="15"/>
  <c r="AF819" i="15" s="1"/>
  <c r="AR819" i="15" s="1"/>
  <c r="AE824" i="15"/>
  <c r="AF824" i="15" s="1"/>
  <c r="AR824" i="15" s="1"/>
  <c r="AQ825" i="15"/>
  <c r="L831" i="15"/>
  <c r="T831" i="15"/>
  <c r="AE829" i="15"/>
  <c r="AF829" i="15" s="1"/>
  <c r="AR829" i="15" s="1"/>
  <c r="S836" i="15"/>
  <c r="S821" i="15" s="1"/>
  <c r="AE832" i="15"/>
  <c r="AF832" i="15" s="1"/>
  <c r="R841" i="15"/>
  <c r="Y841" i="15"/>
  <c r="AE838" i="15"/>
  <c r="AF838" i="15" s="1"/>
  <c r="AR838" i="15" s="1"/>
  <c r="AE840" i="15"/>
  <c r="AF840" i="15" s="1"/>
  <c r="AR840" i="15" s="1"/>
  <c r="L846" i="15"/>
  <c r="T846" i="15"/>
  <c r="AE844" i="15"/>
  <c r="AF844" i="15" s="1"/>
  <c r="AR844" i="15" s="1"/>
  <c r="S851" i="15"/>
  <c r="AE847" i="15"/>
  <c r="AR853" i="15"/>
  <c r="AQ854" i="15"/>
  <c r="U861" i="15"/>
  <c r="AQ860" i="15"/>
  <c r="L866" i="15"/>
  <c r="T866" i="15"/>
  <c r="AE863" i="15"/>
  <c r="AF863" i="15" s="1"/>
  <c r="AR863" i="15" s="1"/>
  <c r="AE865" i="15"/>
  <c r="AF865" i="15" s="1"/>
  <c r="AR865" i="15" s="1"/>
  <c r="S871" i="15"/>
  <c r="AB871" i="15"/>
  <c r="AE869" i="15"/>
  <c r="AF869" i="15" s="1"/>
  <c r="AR869" i="15" s="1"/>
  <c r="S877" i="15"/>
  <c r="S872" i="15" s="1"/>
  <c r="AB877" i="15"/>
  <c r="AB872" i="15" s="1"/>
  <c r="AE875" i="15"/>
  <c r="AF875" i="15" s="1"/>
  <c r="AR875" i="15" s="1"/>
  <c r="R882" i="15"/>
  <c r="R872" i="15" s="1"/>
  <c r="Y882" i="15"/>
  <c r="Y872" i="15" s="1"/>
  <c r="U887" i="15"/>
  <c r="U872" i="15" s="1"/>
  <c r="AQ885" i="15"/>
  <c r="T892" i="15"/>
  <c r="T897" i="15"/>
  <c r="AE894" i="15"/>
  <c r="AF894" i="15" s="1"/>
  <c r="AR894" i="15" s="1"/>
  <c r="AE896" i="15"/>
  <c r="AF896" i="15" s="1"/>
  <c r="AR896" i="15" s="1"/>
  <c r="AE899" i="15"/>
  <c r="AF899" i="15" s="1"/>
  <c r="AR899" i="15" s="1"/>
  <c r="AE900" i="15"/>
  <c r="AF900" i="15" s="1"/>
  <c r="AR900" i="15" s="1"/>
  <c r="AE901" i="15"/>
  <c r="AF901" i="15" s="1"/>
  <c r="AR901" i="15" s="1"/>
  <c r="AE910" i="15"/>
  <c r="AF910" i="15" s="1"/>
  <c r="AR910" i="15" s="1"/>
  <c r="AE912" i="15"/>
  <c r="AF912" i="15" s="1"/>
  <c r="AR912" i="15" s="1"/>
  <c r="AE915" i="15"/>
  <c r="AF915" i="15" s="1"/>
  <c r="AR915" i="15" s="1"/>
  <c r="AQ921" i="15"/>
  <c r="L928" i="15"/>
  <c r="AE926" i="15"/>
  <c r="AF926" i="15" s="1"/>
  <c r="AR926" i="15" s="1"/>
  <c r="AR935" i="15"/>
  <c r="AR937" i="15"/>
  <c r="AR941" i="15"/>
  <c r="AR942" i="15"/>
  <c r="AE10" i="14"/>
  <c r="AF10" i="14" s="1"/>
  <c r="AR10" i="14" s="1"/>
  <c r="U27" i="14"/>
  <c r="AQ24" i="14"/>
  <c r="AE26" i="14"/>
  <c r="AF26" i="14" s="1"/>
  <c r="AR26" i="14" s="1"/>
  <c r="AE29" i="14"/>
  <c r="AF29" i="14" s="1"/>
  <c r="AR29" i="14" s="1"/>
  <c r="AE34" i="14"/>
  <c r="AE42" i="14"/>
  <c r="AF42" i="14" s="1"/>
  <c r="AR42" i="14" s="1"/>
  <c r="AE45" i="14"/>
  <c r="AF45" i="14" s="1"/>
  <c r="AR45" i="14" s="1"/>
  <c r="AE51" i="14"/>
  <c r="AF51" i="14" s="1"/>
  <c r="AR51" i="14" s="1"/>
  <c r="AE54" i="14"/>
  <c r="AE62" i="14"/>
  <c r="AF62" i="14" s="1"/>
  <c r="AR62" i="14" s="1"/>
  <c r="AE65" i="14"/>
  <c r="AF65" i="14" s="1"/>
  <c r="AR65" i="14" s="1"/>
  <c r="T12" i="14"/>
  <c r="AE9" i="14"/>
  <c r="AF9" i="14" s="1"/>
  <c r="AR9" i="14" s="1"/>
  <c r="S17" i="14"/>
  <c r="AB17" i="14"/>
  <c r="AE15" i="14"/>
  <c r="AF15" i="14" s="1"/>
  <c r="AR15" i="14" s="1"/>
  <c r="M16" i="14"/>
  <c r="AQ16" i="14" s="1"/>
  <c r="M21" i="14"/>
  <c r="AQ21" i="14" s="1"/>
  <c r="AE23" i="14"/>
  <c r="AE31" i="14"/>
  <c r="AF31" i="14" s="1"/>
  <c r="AR31" i="14" s="1"/>
  <c r="AE36" i="14"/>
  <c r="AF36" i="14" s="1"/>
  <c r="AR36" i="14" s="1"/>
  <c r="M37" i="14"/>
  <c r="AQ37" i="14" s="1"/>
  <c r="R43" i="14"/>
  <c r="AE39" i="14"/>
  <c r="M40" i="14"/>
  <c r="M43" i="14" s="1"/>
  <c r="AQ42" i="14"/>
  <c r="M48" i="14"/>
  <c r="U48" i="14"/>
  <c r="U33" i="14" s="1"/>
  <c r="AQ45" i="14"/>
  <c r="AE47" i="14"/>
  <c r="AF47" i="14" s="1"/>
  <c r="AR47" i="14" s="1"/>
  <c r="T53" i="14"/>
  <c r="AE50" i="14"/>
  <c r="AF50" i="14" s="1"/>
  <c r="AR50" i="14" s="1"/>
  <c r="S58" i="14"/>
  <c r="AB58" i="14"/>
  <c r="AE56" i="14"/>
  <c r="AF56" i="14" s="1"/>
  <c r="AR56" i="14" s="1"/>
  <c r="M57" i="14"/>
  <c r="AQ57" i="14" s="1"/>
  <c r="R63" i="14"/>
  <c r="AE59" i="14"/>
  <c r="M60" i="14"/>
  <c r="AQ60" i="14" s="1"/>
  <c r="U12" i="14"/>
  <c r="U7" i="14" s="1"/>
  <c r="AE11" i="14"/>
  <c r="AF11" i="14" s="1"/>
  <c r="AR11" i="14" s="1"/>
  <c r="T17" i="14"/>
  <c r="AE14" i="14"/>
  <c r="AF14" i="14" s="1"/>
  <c r="AR14" i="14" s="1"/>
  <c r="S22" i="14"/>
  <c r="AB22" i="14"/>
  <c r="AE19" i="14"/>
  <c r="AF19" i="14" s="1"/>
  <c r="AR19" i="14" s="1"/>
  <c r="AE20" i="14"/>
  <c r="AF20" i="14" s="1"/>
  <c r="AR20" i="14" s="1"/>
  <c r="S27" i="14"/>
  <c r="AB27" i="14"/>
  <c r="AE25" i="14"/>
  <c r="AF25" i="14" s="1"/>
  <c r="AR25" i="14" s="1"/>
  <c r="M26" i="14"/>
  <c r="M27" i="14" s="1"/>
  <c r="R32" i="14"/>
  <c r="AE28" i="14"/>
  <c r="M29" i="14"/>
  <c r="M32" i="14" s="1"/>
  <c r="AQ31" i="14"/>
  <c r="T38" i="14"/>
  <c r="AE35" i="14"/>
  <c r="AF35" i="14" s="1"/>
  <c r="AR35" i="14" s="1"/>
  <c r="S43" i="14"/>
  <c r="S33" i="14" s="1"/>
  <c r="AB43" i="14"/>
  <c r="AE41" i="14"/>
  <c r="AF41" i="14" s="1"/>
  <c r="AR41" i="14" s="1"/>
  <c r="R48" i="14"/>
  <c r="AE44" i="14"/>
  <c r="AQ47" i="14"/>
  <c r="M53" i="14"/>
  <c r="U53" i="14"/>
  <c r="AQ50" i="14"/>
  <c r="AE52" i="14"/>
  <c r="AF52" i="14" s="1"/>
  <c r="AR52" i="14" s="1"/>
  <c r="T58" i="14"/>
  <c r="AE55" i="14"/>
  <c r="AF55" i="14" s="1"/>
  <c r="AR55" i="14" s="1"/>
  <c r="S63" i="14"/>
  <c r="AB63" i="14"/>
  <c r="AE61" i="14"/>
  <c r="AF61" i="14" s="1"/>
  <c r="AR61" i="14" s="1"/>
  <c r="R68" i="14"/>
  <c r="AE8" i="14"/>
  <c r="AE16" i="14"/>
  <c r="AF16" i="14" s="1"/>
  <c r="AR16" i="14" s="1"/>
  <c r="AE21" i="14"/>
  <c r="AF21" i="14" s="1"/>
  <c r="AR21" i="14" s="1"/>
  <c r="AE24" i="14"/>
  <c r="AF24" i="14" s="1"/>
  <c r="AR24" i="14" s="1"/>
  <c r="AE30" i="14"/>
  <c r="AF30" i="14" s="1"/>
  <c r="AR30" i="14" s="1"/>
  <c r="AQ35" i="14"/>
  <c r="AE37" i="14"/>
  <c r="AF37" i="14" s="1"/>
  <c r="AR37" i="14" s="1"/>
  <c r="AE40" i="14"/>
  <c r="AF40" i="14" s="1"/>
  <c r="AR40" i="14" s="1"/>
  <c r="AE46" i="14"/>
  <c r="AF46" i="14" s="1"/>
  <c r="AR46" i="14" s="1"/>
  <c r="AE49" i="14"/>
  <c r="AQ52" i="14"/>
  <c r="AQ55" i="14"/>
  <c r="AE57" i="14"/>
  <c r="AF57" i="14" s="1"/>
  <c r="AR57" i="14" s="1"/>
  <c r="AE60" i="14"/>
  <c r="AF60" i="14" s="1"/>
  <c r="AR60" i="14" s="1"/>
  <c r="AE66" i="14"/>
  <c r="AF66" i="14" s="1"/>
  <c r="AR66" i="14" s="1"/>
  <c r="AE69" i="14"/>
  <c r="M72" i="14"/>
  <c r="AE77" i="14"/>
  <c r="AF77" i="14" s="1"/>
  <c r="AR77" i="14" s="1"/>
  <c r="AE80" i="14"/>
  <c r="AF80" i="14" s="1"/>
  <c r="AR80" i="14" s="1"/>
  <c r="AE82" i="14"/>
  <c r="AF82" i="14" s="1"/>
  <c r="AR82" i="14" s="1"/>
  <c r="AE85" i="14"/>
  <c r="AF85" i="14" s="1"/>
  <c r="AR85" i="14" s="1"/>
  <c r="AE87" i="14"/>
  <c r="AF87" i="14" s="1"/>
  <c r="AR87" i="14" s="1"/>
  <c r="AE90" i="14"/>
  <c r="AF90" i="14" s="1"/>
  <c r="AR90" i="14" s="1"/>
  <c r="AE92" i="14"/>
  <c r="AF92" i="14" s="1"/>
  <c r="AR92" i="14" s="1"/>
  <c r="AE111" i="14"/>
  <c r="AF111" i="14" s="1"/>
  <c r="AR111" i="14" s="1"/>
  <c r="M118" i="14"/>
  <c r="AQ115" i="14"/>
  <c r="AE119" i="14"/>
  <c r="AQ122" i="14"/>
  <c r="S130" i="14"/>
  <c r="AB130" i="14"/>
  <c r="R135" i="14"/>
  <c r="AE131" i="14"/>
  <c r="AQ134" i="14"/>
  <c r="U140" i="14"/>
  <c r="AQ137" i="14"/>
  <c r="AE138" i="14"/>
  <c r="AF138" i="14" s="1"/>
  <c r="AR138" i="14" s="1"/>
  <c r="AE139" i="14"/>
  <c r="AF139" i="14" s="1"/>
  <c r="AR139" i="14" s="1"/>
  <c r="T145" i="14"/>
  <c r="AE142" i="14"/>
  <c r="AF142" i="14" s="1"/>
  <c r="AR142" i="14" s="1"/>
  <c r="S150" i="14"/>
  <c r="AB150" i="14"/>
  <c r="R155" i="14"/>
  <c r="AQ154" i="14"/>
  <c r="U160" i="14"/>
  <c r="AQ157" i="14"/>
  <c r="AE158" i="14"/>
  <c r="AF158" i="14" s="1"/>
  <c r="AR158" i="14" s="1"/>
  <c r="AE159" i="14"/>
  <c r="AF159" i="14" s="1"/>
  <c r="AR159" i="14" s="1"/>
  <c r="T165" i="14"/>
  <c r="AE162" i="14"/>
  <c r="AF162" i="14" s="1"/>
  <c r="AR162" i="14" s="1"/>
  <c r="S170" i="14"/>
  <c r="AB170" i="14"/>
  <c r="R175" i="14"/>
  <c r="AQ174" i="14"/>
  <c r="L180" i="14"/>
  <c r="U180" i="14"/>
  <c r="AQ177" i="14"/>
  <c r="AE178" i="14"/>
  <c r="AF178" i="14" s="1"/>
  <c r="AR178" i="14" s="1"/>
  <c r="AE179" i="14"/>
  <c r="AF179" i="14" s="1"/>
  <c r="AR179" i="14" s="1"/>
  <c r="T185" i="14"/>
  <c r="AE182" i="14"/>
  <c r="AF182" i="14" s="1"/>
  <c r="AR182" i="14" s="1"/>
  <c r="S190" i="14"/>
  <c r="AB190" i="14"/>
  <c r="AQ194" i="14"/>
  <c r="R201" i="14"/>
  <c r="AE197" i="14"/>
  <c r="AQ200" i="14"/>
  <c r="AR203" i="14"/>
  <c r="S211" i="14"/>
  <c r="AB211" i="14"/>
  <c r="R216" i="14"/>
  <c r="AE212" i="14"/>
  <c r="AQ215" i="14"/>
  <c r="T221" i="14"/>
  <c r="AE218" i="14"/>
  <c r="AF218" i="14" s="1"/>
  <c r="AR218" i="14" s="1"/>
  <c r="S226" i="14"/>
  <c r="AB226" i="14"/>
  <c r="S232" i="14"/>
  <c r="AB232" i="14"/>
  <c r="R237" i="14"/>
  <c r="AE233" i="14"/>
  <c r="AQ236" i="14"/>
  <c r="AQ239" i="14"/>
  <c r="AR240" i="14"/>
  <c r="AR241" i="14"/>
  <c r="T247" i="14"/>
  <c r="AE244" i="14"/>
  <c r="AF244" i="14" s="1"/>
  <c r="AR244" i="14" s="1"/>
  <c r="S252" i="14"/>
  <c r="AB252" i="14"/>
  <c r="R257" i="14"/>
  <c r="AE253" i="14"/>
  <c r="AQ256" i="14"/>
  <c r="L262" i="14"/>
  <c r="U262" i="14"/>
  <c r="AQ259" i="14"/>
  <c r="AE260" i="14"/>
  <c r="AF260" i="14" s="1"/>
  <c r="AR260" i="14" s="1"/>
  <c r="AE261" i="14"/>
  <c r="AF261" i="14" s="1"/>
  <c r="AR261" i="14" s="1"/>
  <c r="T267" i="14"/>
  <c r="AQ269" i="14"/>
  <c r="S277" i="14"/>
  <c r="AB277" i="14"/>
  <c r="AE275" i="14"/>
  <c r="AF275" i="14" s="1"/>
  <c r="AR275" i="14" s="1"/>
  <c r="R282" i="14"/>
  <c r="Y282" i="14"/>
  <c r="AQ281" i="14"/>
  <c r="U287" i="14"/>
  <c r="AQ284" i="14"/>
  <c r="AE286" i="14"/>
  <c r="AF286" i="14" s="1"/>
  <c r="AR286" i="14" s="1"/>
  <c r="T292" i="14"/>
  <c r="AF289" i="14"/>
  <c r="AR289" i="14" s="1"/>
  <c r="S297" i="14"/>
  <c r="AB297" i="14"/>
  <c r="AE295" i="14"/>
  <c r="AF295" i="14" s="1"/>
  <c r="AR295" i="14" s="1"/>
  <c r="R302" i="14"/>
  <c r="Y302" i="14"/>
  <c r="R308" i="14"/>
  <c r="Y308" i="14"/>
  <c r="AR311" i="14"/>
  <c r="AE71" i="14"/>
  <c r="AF71" i="14" s="1"/>
  <c r="AR71" i="14" s="1"/>
  <c r="AE74" i="14"/>
  <c r="M75" i="14"/>
  <c r="AE81" i="14"/>
  <c r="AF81" i="14" s="1"/>
  <c r="AR81" i="14" s="1"/>
  <c r="AE86" i="14"/>
  <c r="AF86" i="14" s="1"/>
  <c r="AR86" i="14" s="1"/>
  <c r="AE91" i="14"/>
  <c r="AF91" i="14" s="1"/>
  <c r="AR91" i="14" s="1"/>
  <c r="M101" i="14"/>
  <c r="AQ101" i="14" s="1"/>
  <c r="M110" i="14"/>
  <c r="M113" i="14" s="1"/>
  <c r="AQ116" i="14"/>
  <c r="AE127" i="14"/>
  <c r="AF127" i="14" s="1"/>
  <c r="AR127" i="14" s="1"/>
  <c r="AE136" i="14"/>
  <c r="AE143" i="14"/>
  <c r="AF143" i="14" s="1"/>
  <c r="AR143" i="14" s="1"/>
  <c r="AE144" i="14"/>
  <c r="AF144" i="14" s="1"/>
  <c r="AR144" i="14" s="1"/>
  <c r="AE147" i="14"/>
  <c r="AF147" i="14" s="1"/>
  <c r="AR147" i="14" s="1"/>
  <c r="AE163" i="14"/>
  <c r="AF163" i="14" s="1"/>
  <c r="AR163" i="14" s="1"/>
  <c r="AE164" i="14"/>
  <c r="AF164" i="14" s="1"/>
  <c r="AR164" i="14" s="1"/>
  <c r="AE167" i="14"/>
  <c r="AF167" i="14" s="1"/>
  <c r="AR167" i="14" s="1"/>
  <c r="AE176" i="14"/>
  <c r="AE183" i="14"/>
  <c r="AF183" i="14" s="1"/>
  <c r="AR183" i="14" s="1"/>
  <c r="AE184" i="14"/>
  <c r="AF184" i="14" s="1"/>
  <c r="AR184" i="14" s="1"/>
  <c r="AE187" i="14"/>
  <c r="AF187" i="14" s="1"/>
  <c r="AR187" i="14" s="1"/>
  <c r="AR205" i="14"/>
  <c r="AE208" i="14"/>
  <c r="AF208" i="14" s="1"/>
  <c r="AR208" i="14" s="1"/>
  <c r="AE220" i="14"/>
  <c r="AF220" i="14" s="1"/>
  <c r="AR220" i="14" s="1"/>
  <c r="AE223" i="14"/>
  <c r="AF223" i="14" s="1"/>
  <c r="AR223" i="14" s="1"/>
  <c r="AE229" i="14"/>
  <c r="AF229" i="14" s="1"/>
  <c r="AR229" i="14" s="1"/>
  <c r="AE246" i="14"/>
  <c r="AF246" i="14" s="1"/>
  <c r="AR246" i="14" s="1"/>
  <c r="AE249" i="14"/>
  <c r="AF249" i="14" s="1"/>
  <c r="AR249" i="14" s="1"/>
  <c r="AE258" i="14"/>
  <c r="AE266" i="14"/>
  <c r="AF266" i="14" s="1"/>
  <c r="AR266" i="14" s="1"/>
  <c r="AE280" i="14"/>
  <c r="AF280" i="14" s="1"/>
  <c r="AR280" i="14" s="1"/>
  <c r="AE291" i="14"/>
  <c r="AF291" i="14" s="1"/>
  <c r="AR291" i="14" s="1"/>
  <c r="AE294" i="14"/>
  <c r="AF294" i="14" s="1"/>
  <c r="AR294" i="14" s="1"/>
  <c r="AE300" i="14"/>
  <c r="AF300" i="14" s="1"/>
  <c r="AR300" i="14" s="1"/>
  <c r="M301" i="14"/>
  <c r="AQ301" i="14" s="1"/>
  <c r="AQ62" i="14"/>
  <c r="U68" i="14"/>
  <c r="AQ65" i="14"/>
  <c r="AE67" i="14"/>
  <c r="AF67" i="14" s="1"/>
  <c r="AR67" i="14" s="1"/>
  <c r="T73" i="14"/>
  <c r="AE70" i="14"/>
  <c r="AF70" i="14" s="1"/>
  <c r="AR70" i="14" s="1"/>
  <c r="S78" i="14"/>
  <c r="AB78" i="14"/>
  <c r="M77" i="14"/>
  <c r="AQ77" i="14" s="1"/>
  <c r="R83" i="14"/>
  <c r="Y83" i="14"/>
  <c r="M80" i="14"/>
  <c r="AQ80" i="14" s="1"/>
  <c r="R88" i="14"/>
  <c r="Y88" i="14"/>
  <c r="M85" i="14"/>
  <c r="AQ85" i="14" s="1"/>
  <c r="R93" i="14"/>
  <c r="Y93" i="14"/>
  <c r="M90" i="14"/>
  <c r="M93" i="14" s="1"/>
  <c r="S108" i="14"/>
  <c r="AE100" i="14"/>
  <c r="S113" i="14"/>
  <c r="AE109" i="14"/>
  <c r="S118" i="14"/>
  <c r="AB118" i="14"/>
  <c r="AE116" i="14"/>
  <c r="AF116" i="14" s="1"/>
  <c r="AR116" i="14" s="1"/>
  <c r="AE120" i="14"/>
  <c r="AF120" i="14" s="1"/>
  <c r="AR120" i="14" s="1"/>
  <c r="U130" i="14"/>
  <c r="AQ127" i="14"/>
  <c r="AE128" i="14"/>
  <c r="AF128" i="14" s="1"/>
  <c r="AR128" i="14" s="1"/>
  <c r="AE129" i="14"/>
  <c r="AF129" i="14" s="1"/>
  <c r="AR129" i="14" s="1"/>
  <c r="T135" i="14"/>
  <c r="AE132" i="14"/>
  <c r="AF132" i="14" s="1"/>
  <c r="AR132" i="14" s="1"/>
  <c r="S140" i="14"/>
  <c r="AB140" i="14"/>
  <c r="M139" i="14"/>
  <c r="AQ139" i="14" s="1"/>
  <c r="R145" i="14"/>
  <c r="M142" i="14"/>
  <c r="AQ142" i="14" s="1"/>
  <c r="AQ144" i="14"/>
  <c r="U150" i="14"/>
  <c r="AQ147" i="14"/>
  <c r="AE148" i="14"/>
  <c r="AF148" i="14" s="1"/>
  <c r="AR148" i="14" s="1"/>
  <c r="AE149" i="14"/>
  <c r="AF149" i="14" s="1"/>
  <c r="AR149" i="14" s="1"/>
  <c r="T155" i="14"/>
  <c r="AE152" i="14"/>
  <c r="AF152" i="14" s="1"/>
  <c r="AR152" i="14" s="1"/>
  <c r="S160" i="14"/>
  <c r="AB160" i="14"/>
  <c r="M159" i="14"/>
  <c r="AQ159" i="14" s="1"/>
  <c r="R165" i="14"/>
  <c r="M162" i="14"/>
  <c r="AQ162" i="14" s="1"/>
  <c r="AQ164" i="14"/>
  <c r="U170" i="14"/>
  <c r="AQ167" i="14"/>
  <c r="AE168" i="14"/>
  <c r="AF168" i="14" s="1"/>
  <c r="AR168" i="14" s="1"/>
  <c r="AE169" i="14"/>
  <c r="AF169" i="14" s="1"/>
  <c r="AR169" i="14" s="1"/>
  <c r="T175" i="14"/>
  <c r="AF172" i="14"/>
  <c r="AR172" i="14" s="1"/>
  <c r="S180" i="14"/>
  <c r="AB180" i="14"/>
  <c r="M179" i="14"/>
  <c r="AQ179" i="14" s="1"/>
  <c r="R185" i="14"/>
  <c r="AE181" i="14"/>
  <c r="M182" i="14"/>
  <c r="AQ182" i="14" s="1"/>
  <c r="AQ184" i="14"/>
  <c r="L190" i="14"/>
  <c r="U190" i="14"/>
  <c r="AQ187" i="14"/>
  <c r="AE188" i="14"/>
  <c r="AF188" i="14" s="1"/>
  <c r="AR188" i="14" s="1"/>
  <c r="AE189" i="14"/>
  <c r="AF189" i="14" s="1"/>
  <c r="AR189" i="14" s="1"/>
  <c r="AR192" i="14"/>
  <c r="T201" i="14"/>
  <c r="AE198" i="14"/>
  <c r="AF198" i="14" s="1"/>
  <c r="AR198" i="14" s="1"/>
  <c r="AQ203" i="14"/>
  <c r="AQ205" i="14"/>
  <c r="AQ208" i="14"/>
  <c r="AE209" i="14"/>
  <c r="AF209" i="14" s="1"/>
  <c r="AR209" i="14" s="1"/>
  <c r="AE210" i="14"/>
  <c r="AF210" i="14" s="1"/>
  <c r="AR210" i="14" s="1"/>
  <c r="T216" i="14"/>
  <c r="AE213" i="14"/>
  <c r="AF213" i="14" s="1"/>
  <c r="AR213" i="14" s="1"/>
  <c r="AE217" i="14"/>
  <c r="M218" i="14"/>
  <c r="AQ218" i="14" s="1"/>
  <c r="AQ220" i="14"/>
  <c r="U226" i="14"/>
  <c r="AQ223" i="14"/>
  <c r="AE224" i="14"/>
  <c r="AF224" i="14" s="1"/>
  <c r="AR224" i="14" s="1"/>
  <c r="AE225" i="14"/>
  <c r="AF225" i="14" s="1"/>
  <c r="AR225" i="14" s="1"/>
  <c r="U232" i="14"/>
  <c r="U227" i="14" s="1"/>
  <c r="AQ229" i="14"/>
  <c r="AE230" i="14"/>
  <c r="AF230" i="14" s="1"/>
  <c r="AR230" i="14" s="1"/>
  <c r="AE231" i="14"/>
  <c r="AF231" i="14" s="1"/>
  <c r="AR231" i="14" s="1"/>
  <c r="T237" i="14"/>
  <c r="AE234" i="14"/>
  <c r="AF234" i="14" s="1"/>
  <c r="AR234" i="14" s="1"/>
  <c r="AQ241" i="14"/>
  <c r="AE243" i="14"/>
  <c r="M244" i="14"/>
  <c r="AQ244" i="14" s="1"/>
  <c r="AQ246" i="14"/>
  <c r="U252" i="14"/>
  <c r="AQ249" i="14"/>
  <c r="AE250" i="14"/>
  <c r="AF250" i="14" s="1"/>
  <c r="AR250" i="14" s="1"/>
  <c r="AE251" i="14"/>
  <c r="AF251" i="14" s="1"/>
  <c r="AR251" i="14" s="1"/>
  <c r="T257" i="14"/>
  <c r="AE254" i="14"/>
  <c r="AF254" i="14" s="1"/>
  <c r="AR254" i="14" s="1"/>
  <c r="S262" i="14"/>
  <c r="AB262" i="14"/>
  <c r="M261" i="14"/>
  <c r="AQ261" i="14" s="1"/>
  <c r="M264" i="14"/>
  <c r="AQ264" i="14" s="1"/>
  <c r="AQ266" i="14"/>
  <c r="AE268" i="14"/>
  <c r="M271" i="14"/>
  <c r="AQ271" i="14" s="1"/>
  <c r="L272" i="14"/>
  <c r="U277" i="14"/>
  <c r="AQ274" i="14"/>
  <c r="AE276" i="14"/>
  <c r="AF276" i="14" s="1"/>
  <c r="AR276" i="14" s="1"/>
  <c r="T282" i="14"/>
  <c r="AE279" i="14"/>
  <c r="AF279" i="14" s="1"/>
  <c r="AR279" i="14" s="1"/>
  <c r="S287" i="14"/>
  <c r="AB287" i="14"/>
  <c r="AE285" i="14"/>
  <c r="AF285" i="14" s="1"/>
  <c r="AR285" i="14" s="1"/>
  <c r="M286" i="14"/>
  <c r="AQ286" i="14" s="1"/>
  <c r="R292" i="14"/>
  <c r="Y292" i="14"/>
  <c r="AQ289" i="14"/>
  <c r="AQ291" i="14"/>
  <c r="U297" i="14"/>
  <c r="AQ294" i="14"/>
  <c r="AE296" i="14"/>
  <c r="AF296" i="14" s="1"/>
  <c r="AR296" i="14" s="1"/>
  <c r="T302" i="14"/>
  <c r="AE299" i="14"/>
  <c r="AF299" i="14" s="1"/>
  <c r="AR299" i="14" s="1"/>
  <c r="AE305" i="14"/>
  <c r="AF305" i="14" s="1"/>
  <c r="AR305" i="14" s="1"/>
  <c r="AE64" i="14"/>
  <c r="AQ67" i="14"/>
  <c r="U73" i="14"/>
  <c r="AQ70" i="14"/>
  <c r="AE72" i="14"/>
  <c r="AF72" i="14" s="1"/>
  <c r="AR72" i="14" s="1"/>
  <c r="T78" i="14"/>
  <c r="AE75" i="14"/>
  <c r="AF75" i="14" s="1"/>
  <c r="AR75" i="14" s="1"/>
  <c r="S83" i="14"/>
  <c r="S88" i="14"/>
  <c r="AE84" i="14"/>
  <c r="S93" i="14"/>
  <c r="AE89" i="14"/>
  <c r="AR96" i="14"/>
  <c r="AR98" i="14"/>
  <c r="T108" i="14"/>
  <c r="AE101" i="14"/>
  <c r="AF101" i="14" s="1"/>
  <c r="AR101" i="14" s="1"/>
  <c r="AE103" i="14"/>
  <c r="AF103" i="14" s="1"/>
  <c r="AR103" i="14" s="1"/>
  <c r="AE110" i="14"/>
  <c r="AF110" i="14" s="1"/>
  <c r="AR110" i="14" s="1"/>
  <c r="AE112" i="14"/>
  <c r="AF112" i="14" s="1"/>
  <c r="AR112" i="14" s="1"/>
  <c r="L118" i="14"/>
  <c r="AQ120" i="14"/>
  <c r="R125" i="14"/>
  <c r="R124" i="14" s="1"/>
  <c r="AE126" i="14"/>
  <c r="AQ129" i="14"/>
  <c r="AQ132" i="14"/>
  <c r="AE133" i="14"/>
  <c r="AF133" i="14" s="1"/>
  <c r="AR133" i="14" s="1"/>
  <c r="AE134" i="14"/>
  <c r="AF134" i="14" s="1"/>
  <c r="AR134" i="14" s="1"/>
  <c r="AE137" i="14"/>
  <c r="AF137" i="14" s="1"/>
  <c r="AR137" i="14" s="1"/>
  <c r="AQ149" i="14"/>
  <c r="AQ152" i="14"/>
  <c r="AE153" i="14"/>
  <c r="AF153" i="14" s="1"/>
  <c r="AR153" i="14" s="1"/>
  <c r="AE154" i="14"/>
  <c r="AF154" i="14" s="1"/>
  <c r="AR154" i="14" s="1"/>
  <c r="AE157" i="14"/>
  <c r="AF157" i="14" s="1"/>
  <c r="AR157" i="14" s="1"/>
  <c r="AQ169" i="14"/>
  <c r="AQ172" i="14"/>
  <c r="AE173" i="14"/>
  <c r="AF173" i="14" s="1"/>
  <c r="AR173" i="14" s="1"/>
  <c r="AE174" i="14"/>
  <c r="AF174" i="14" s="1"/>
  <c r="AR174" i="14" s="1"/>
  <c r="AE177" i="14"/>
  <c r="AF177" i="14" s="1"/>
  <c r="AR177" i="14" s="1"/>
  <c r="AE186" i="14"/>
  <c r="AQ189" i="14"/>
  <c r="AQ192" i="14"/>
  <c r="AR194" i="14"/>
  <c r="AQ198" i="14"/>
  <c r="AE199" i="14"/>
  <c r="AF199" i="14" s="1"/>
  <c r="AR199" i="14" s="1"/>
  <c r="AE200" i="14"/>
  <c r="AF200" i="14" s="1"/>
  <c r="AR200" i="14" s="1"/>
  <c r="AE207" i="14"/>
  <c r="AQ210" i="14"/>
  <c r="AQ213" i="14"/>
  <c r="AE214" i="14"/>
  <c r="AF214" i="14" s="1"/>
  <c r="AR214" i="14" s="1"/>
  <c r="AE215" i="14"/>
  <c r="AF215" i="14" s="1"/>
  <c r="AR215" i="14" s="1"/>
  <c r="AE222" i="14"/>
  <c r="AQ225" i="14"/>
  <c r="R227" i="14"/>
  <c r="AE228" i="14"/>
  <c r="AQ231" i="14"/>
  <c r="AQ234" i="14"/>
  <c r="AE235" i="14"/>
  <c r="AF235" i="14" s="1"/>
  <c r="AR235" i="14" s="1"/>
  <c r="AE236" i="14"/>
  <c r="AF236" i="14" s="1"/>
  <c r="AR236" i="14" s="1"/>
  <c r="AR239" i="14"/>
  <c r="AE248" i="14"/>
  <c r="AQ251" i="14"/>
  <c r="AQ254" i="14"/>
  <c r="AE255" i="14"/>
  <c r="AF255" i="14" s="1"/>
  <c r="AR255" i="14" s="1"/>
  <c r="AE256" i="14"/>
  <c r="AF256" i="14" s="1"/>
  <c r="AR256" i="14" s="1"/>
  <c r="AE259" i="14"/>
  <c r="AF259" i="14" s="1"/>
  <c r="AR259" i="14" s="1"/>
  <c r="U272" i="14"/>
  <c r="AQ268" i="14"/>
  <c r="AQ276" i="14"/>
  <c r="AQ279" i="14"/>
  <c r="AE281" i="14"/>
  <c r="AF281" i="14" s="1"/>
  <c r="AR281" i="14" s="1"/>
  <c r="AE284" i="14"/>
  <c r="AF284" i="14" s="1"/>
  <c r="AR284" i="14" s="1"/>
  <c r="AE290" i="14"/>
  <c r="AF290" i="14" s="1"/>
  <c r="AR290" i="14" s="1"/>
  <c r="AQ296" i="14"/>
  <c r="AQ299" i="14"/>
  <c r="AE301" i="14"/>
  <c r="AF301" i="14" s="1"/>
  <c r="AR301" i="14" s="1"/>
  <c r="S308" i="14"/>
  <c r="AB308" i="14"/>
  <c r="AE306" i="14"/>
  <c r="AF306" i="14" s="1"/>
  <c r="AR306" i="14" s="1"/>
  <c r="AQ312" i="14"/>
  <c r="T318" i="14"/>
  <c r="AE315" i="14"/>
  <c r="AF315" i="14" s="1"/>
  <c r="AR315" i="14" s="1"/>
  <c r="S323" i="14"/>
  <c r="AB323" i="14"/>
  <c r="AE321" i="14"/>
  <c r="AF321" i="14" s="1"/>
  <c r="AR321" i="14" s="1"/>
  <c r="R328" i="14"/>
  <c r="Y328" i="14"/>
  <c r="AQ327" i="14"/>
  <c r="U333" i="14"/>
  <c r="AQ330" i="14"/>
  <c r="AE332" i="14"/>
  <c r="AF332" i="14" s="1"/>
  <c r="AR332" i="14" s="1"/>
  <c r="T338" i="14"/>
  <c r="AE335" i="14"/>
  <c r="AF335" i="14" s="1"/>
  <c r="AR335" i="14" s="1"/>
  <c r="S343" i="14"/>
  <c r="AB343" i="14"/>
  <c r="AE341" i="14"/>
  <c r="AF341" i="14" s="1"/>
  <c r="AR341" i="14" s="1"/>
  <c r="AR347" i="14"/>
  <c r="AQ353" i="14"/>
  <c r="AQ356" i="14"/>
  <c r="AR361" i="14"/>
  <c r="S369" i="14"/>
  <c r="AB369" i="14"/>
  <c r="AE368" i="14"/>
  <c r="AF368" i="14" s="1"/>
  <c r="AR368" i="14" s="1"/>
  <c r="R374" i="14"/>
  <c r="Y374" i="14"/>
  <c r="U379" i="14"/>
  <c r="AQ377" i="14"/>
  <c r="L384" i="14"/>
  <c r="T384" i="14"/>
  <c r="AE381" i="14"/>
  <c r="AF381" i="14" s="1"/>
  <c r="AR381" i="14" s="1"/>
  <c r="AE382" i="14"/>
  <c r="AF382" i="14" s="1"/>
  <c r="AR382" i="14" s="1"/>
  <c r="S389" i="14"/>
  <c r="AB389" i="14"/>
  <c r="AE388" i="14"/>
  <c r="AF388" i="14" s="1"/>
  <c r="AR388" i="14" s="1"/>
  <c r="R394" i="14"/>
  <c r="Y394" i="14"/>
  <c r="U399" i="14"/>
  <c r="AQ397" i="14"/>
  <c r="T404" i="14"/>
  <c r="AE401" i="14"/>
  <c r="AF401" i="14" s="1"/>
  <c r="AR401" i="14" s="1"/>
  <c r="AE402" i="14"/>
  <c r="AF402" i="14" s="1"/>
  <c r="AR402" i="14" s="1"/>
  <c r="S409" i="14"/>
  <c r="AB409" i="14"/>
  <c r="AE408" i="14"/>
  <c r="AF408" i="14" s="1"/>
  <c r="AR408" i="14" s="1"/>
  <c r="R414" i="14"/>
  <c r="Y414" i="14"/>
  <c r="M415" i="14"/>
  <c r="U419" i="14"/>
  <c r="AQ417" i="14"/>
  <c r="R426" i="14"/>
  <c r="Y426" i="14"/>
  <c r="U431" i="14"/>
  <c r="AQ429" i="14"/>
  <c r="T436" i="14"/>
  <c r="AE433" i="14"/>
  <c r="AF433" i="14" s="1"/>
  <c r="AR433" i="14" s="1"/>
  <c r="AE434" i="14"/>
  <c r="AF434" i="14" s="1"/>
  <c r="AR434" i="14" s="1"/>
  <c r="S441" i="14"/>
  <c r="AB441" i="14"/>
  <c r="AE440" i="14"/>
  <c r="AF440" i="14" s="1"/>
  <c r="AR440" i="14" s="1"/>
  <c r="AQ449" i="14"/>
  <c r="L456" i="14"/>
  <c r="T456" i="14"/>
  <c r="AE453" i="14"/>
  <c r="AF453" i="14" s="1"/>
  <c r="AR453" i="14" s="1"/>
  <c r="AE454" i="14"/>
  <c r="AF454" i="14" s="1"/>
  <c r="AR454" i="14" s="1"/>
  <c r="S461" i="14"/>
  <c r="AB461" i="14"/>
  <c r="AE460" i="14"/>
  <c r="AF460" i="14" s="1"/>
  <c r="AR460" i="14" s="1"/>
  <c r="R466" i="14"/>
  <c r="Y466" i="14"/>
  <c r="M467" i="14"/>
  <c r="U471" i="14"/>
  <c r="AQ469" i="14"/>
  <c r="L476" i="14"/>
  <c r="T476" i="14"/>
  <c r="AE474" i="14"/>
  <c r="AF474" i="14" s="1"/>
  <c r="AR474" i="14" s="1"/>
  <c r="R486" i="14"/>
  <c r="Y486" i="14"/>
  <c r="AE485" i="14"/>
  <c r="AF485" i="14" s="1"/>
  <c r="AR485" i="14" s="1"/>
  <c r="M491" i="14"/>
  <c r="U491" i="14"/>
  <c r="AQ489" i="14"/>
  <c r="AE490" i="14"/>
  <c r="AF490" i="14" s="1"/>
  <c r="AR490" i="14" s="1"/>
  <c r="T496" i="14"/>
  <c r="AE494" i="14"/>
  <c r="AF494" i="14" s="1"/>
  <c r="AR494" i="14" s="1"/>
  <c r="S501" i="14"/>
  <c r="AE497" i="14"/>
  <c r="R506" i="14"/>
  <c r="Y506" i="14"/>
  <c r="AE503" i="14"/>
  <c r="AF503" i="14" s="1"/>
  <c r="AR503" i="14" s="1"/>
  <c r="R512" i="14"/>
  <c r="Y512" i="14"/>
  <c r="AE509" i="14"/>
  <c r="AF509" i="14" s="1"/>
  <c r="AR509" i="14" s="1"/>
  <c r="U517" i="14"/>
  <c r="AQ515" i="14"/>
  <c r="AE516" i="14"/>
  <c r="AF516" i="14" s="1"/>
  <c r="AR516" i="14" s="1"/>
  <c r="L522" i="14"/>
  <c r="T522" i="14"/>
  <c r="AE520" i="14"/>
  <c r="AF520" i="14" s="1"/>
  <c r="AR520" i="14" s="1"/>
  <c r="S527" i="14"/>
  <c r="AE523" i="14"/>
  <c r="R532" i="14"/>
  <c r="Y532" i="14"/>
  <c r="AE529" i="14"/>
  <c r="AF529" i="14" s="1"/>
  <c r="AR529" i="14" s="1"/>
  <c r="U537" i="14"/>
  <c r="AQ535" i="14"/>
  <c r="AE536" i="14"/>
  <c r="AF536" i="14" s="1"/>
  <c r="AR536" i="14" s="1"/>
  <c r="L542" i="14"/>
  <c r="T542" i="14"/>
  <c r="AE540" i="14"/>
  <c r="AF540" i="14" s="1"/>
  <c r="AR540" i="14" s="1"/>
  <c r="S547" i="14"/>
  <c r="AE543" i="14"/>
  <c r="R552" i="14"/>
  <c r="Y552" i="14"/>
  <c r="AE549" i="14"/>
  <c r="AF549" i="14" s="1"/>
  <c r="AR549" i="14" s="1"/>
  <c r="M553" i="14"/>
  <c r="M557" i="14" s="1"/>
  <c r="U557" i="14"/>
  <c r="AQ555" i="14"/>
  <c r="AE556" i="14"/>
  <c r="AF556" i="14" s="1"/>
  <c r="AR556" i="14" s="1"/>
  <c r="L562" i="14"/>
  <c r="L567" i="14"/>
  <c r="M563" i="14"/>
  <c r="AQ563" i="14" s="1"/>
  <c r="AE317" i="14"/>
  <c r="AF317" i="14" s="1"/>
  <c r="AR317" i="14" s="1"/>
  <c r="AF320" i="14"/>
  <c r="AR320" i="14" s="1"/>
  <c r="AE326" i="14"/>
  <c r="AF326" i="14" s="1"/>
  <c r="AR326" i="14" s="1"/>
  <c r="AE337" i="14"/>
  <c r="AF337" i="14" s="1"/>
  <c r="AR337" i="14" s="1"/>
  <c r="AE340" i="14"/>
  <c r="AF340" i="14" s="1"/>
  <c r="AR340" i="14" s="1"/>
  <c r="AR346" i="14"/>
  <c r="AR352" i="14"/>
  <c r="AE367" i="14"/>
  <c r="AF367" i="14" s="1"/>
  <c r="AR367" i="14" s="1"/>
  <c r="AE373" i="14"/>
  <c r="AF373" i="14" s="1"/>
  <c r="AR373" i="14" s="1"/>
  <c r="AE387" i="14"/>
  <c r="AF387" i="14" s="1"/>
  <c r="AR387" i="14" s="1"/>
  <c r="AE393" i="14"/>
  <c r="AF393" i="14" s="1"/>
  <c r="AR393" i="14" s="1"/>
  <c r="AE407" i="14"/>
  <c r="AF407" i="14" s="1"/>
  <c r="AR407" i="14" s="1"/>
  <c r="AE413" i="14"/>
  <c r="AF413" i="14" s="1"/>
  <c r="AR413" i="14" s="1"/>
  <c r="AE425" i="14"/>
  <c r="AF425" i="14" s="1"/>
  <c r="AR425" i="14" s="1"/>
  <c r="AE439" i="14"/>
  <c r="AF439" i="14" s="1"/>
  <c r="AR439" i="14" s="1"/>
  <c r="AR445" i="14"/>
  <c r="AE459" i="14"/>
  <c r="AF459" i="14" s="1"/>
  <c r="AR459" i="14" s="1"/>
  <c r="AE465" i="14"/>
  <c r="AF465" i="14" s="1"/>
  <c r="AR465" i="14" s="1"/>
  <c r="AR478" i="14"/>
  <c r="AE482" i="14"/>
  <c r="AE483" i="14"/>
  <c r="AF483" i="14" s="1"/>
  <c r="AR483" i="14" s="1"/>
  <c r="AE488" i="14"/>
  <c r="AF488" i="14" s="1"/>
  <c r="AR488" i="14" s="1"/>
  <c r="AE499" i="14"/>
  <c r="AF499" i="14" s="1"/>
  <c r="AR499" i="14" s="1"/>
  <c r="AE502" i="14"/>
  <c r="AE508" i="14"/>
  <c r="AE514" i="14"/>
  <c r="AF514" i="14" s="1"/>
  <c r="AR514" i="14" s="1"/>
  <c r="AE525" i="14"/>
  <c r="AF525" i="14" s="1"/>
  <c r="AR525" i="14" s="1"/>
  <c r="AE528" i="14"/>
  <c r="AE534" i="14"/>
  <c r="AF534" i="14" s="1"/>
  <c r="AR534" i="14" s="1"/>
  <c r="AE545" i="14"/>
  <c r="AF545" i="14" s="1"/>
  <c r="AR545" i="14" s="1"/>
  <c r="AE548" i="14"/>
  <c r="AE554" i="14"/>
  <c r="AF554" i="14" s="1"/>
  <c r="AR554" i="14" s="1"/>
  <c r="M560" i="14"/>
  <c r="AQ305" i="14"/>
  <c r="AE307" i="14"/>
  <c r="AF307" i="14" s="1"/>
  <c r="AR307" i="14" s="1"/>
  <c r="AR310" i="14"/>
  <c r="M315" i="14"/>
  <c r="AQ315" i="14" s="1"/>
  <c r="U323" i="14"/>
  <c r="AQ320" i="14"/>
  <c r="AE322" i="14"/>
  <c r="AF322" i="14" s="1"/>
  <c r="AR322" i="14" s="1"/>
  <c r="T328" i="14"/>
  <c r="AE325" i="14"/>
  <c r="AF325" i="14" s="1"/>
  <c r="AR325" i="14" s="1"/>
  <c r="S333" i="14"/>
  <c r="AB333" i="14"/>
  <c r="AE331" i="14"/>
  <c r="AF331" i="14" s="1"/>
  <c r="AR331" i="14" s="1"/>
  <c r="M332" i="14"/>
  <c r="AQ332" i="14" s="1"/>
  <c r="R338" i="14"/>
  <c r="Y338" i="14"/>
  <c r="M335" i="14"/>
  <c r="AQ335" i="14" s="1"/>
  <c r="AQ337" i="14"/>
  <c r="U343" i="14"/>
  <c r="AQ340" i="14"/>
  <c r="AE342" i="14"/>
  <c r="AF342" i="14" s="1"/>
  <c r="AR342" i="14" s="1"/>
  <c r="AQ346" i="14"/>
  <c r="AR351" i="14"/>
  <c r="AQ362" i="14"/>
  <c r="M365" i="14"/>
  <c r="U369" i="14"/>
  <c r="AQ367" i="14"/>
  <c r="L374" i="14"/>
  <c r="T374" i="14"/>
  <c r="AE371" i="14"/>
  <c r="AF371" i="14" s="1"/>
  <c r="AR371" i="14" s="1"/>
  <c r="AE372" i="14"/>
  <c r="AF372" i="14" s="1"/>
  <c r="AR372" i="14" s="1"/>
  <c r="S379" i="14"/>
  <c r="AB379" i="14"/>
  <c r="AE378" i="14"/>
  <c r="AF378" i="14" s="1"/>
  <c r="AR378" i="14" s="1"/>
  <c r="R384" i="14"/>
  <c r="Y384" i="14"/>
  <c r="M382" i="14"/>
  <c r="AQ382" i="14" s="1"/>
  <c r="M385" i="14"/>
  <c r="U389" i="14"/>
  <c r="AQ387" i="14"/>
  <c r="T394" i="14"/>
  <c r="AE391" i="14"/>
  <c r="AF391" i="14" s="1"/>
  <c r="AR391" i="14" s="1"/>
  <c r="AE392" i="14"/>
  <c r="AF392" i="14" s="1"/>
  <c r="AR392" i="14" s="1"/>
  <c r="S399" i="14"/>
  <c r="AB399" i="14"/>
  <c r="AE398" i="14"/>
  <c r="AF398" i="14" s="1"/>
  <c r="AR398" i="14" s="1"/>
  <c r="R404" i="14"/>
  <c r="Y404" i="14"/>
  <c r="M402" i="14"/>
  <c r="AQ402" i="14" s="1"/>
  <c r="AQ405" i="14"/>
  <c r="U409" i="14"/>
  <c r="AQ407" i="14"/>
  <c r="L414" i="14"/>
  <c r="T414" i="14"/>
  <c r="AE411" i="14"/>
  <c r="AF411" i="14" s="1"/>
  <c r="AR411" i="14" s="1"/>
  <c r="AE412" i="14"/>
  <c r="AF412" i="14" s="1"/>
  <c r="AR412" i="14" s="1"/>
  <c r="S419" i="14"/>
  <c r="AB419" i="14"/>
  <c r="AE418" i="14"/>
  <c r="AF418" i="14" s="1"/>
  <c r="AR418" i="14" s="1"/>
  <c r="T426" i="14"/>
  <c r="AF423" i="14"/>
  <c r="AR423" i="14" s="1"/>
  <c r="AE424" i="14"/>
  <c r="AF424" i="14" s="1"/>
  <c r="AR424" i="14" s="1"/>
  <c r="S431" i="14"/>
  <c r="AB431" i="14"/>
  <c r="AE430" i="14"/>
  <c r="AF430" i="14" s="1"/>
  <c r="AR430" i="14" s="1"/>
  <c r="R436" i="14"/>
  <c r="Y436" i="14"/>
  <c r="M434" i="14"/>
  <c r="AQ434" i="14" s="1"/>
  <c r="U441" i="14"/>
  <c r="AQ439" i="14"/>
  <c r="AR443" i="14"/>
  <c r="AR444" i="14"/>
  <c r="AR450" i="14"/>
  <c r="R456" i="14"/>
  <c r="Y456" i="14"/>
  <c r="M454" i="14"/>
  <c r="AQ454" i="14" s="1"/>
  <c r="M457" i="14"/>
  <c r="U461" i="14"/>
  <c r="AQ459" i="14"/>
  <c r="L466" i="14"/>
  <c r="T466" i="14"/>
  <c r="AE463" i="14"/>
  <c r="AF463" i="14" s="1"/>
  <c r="AR463" i="14" s="1"/>
  <c r="AE464" i="14"/>
  <c r="AF464" i="14" s="1"/>
  <c r="AR464" i="14" s="1"/>
  <c r="S471" i="14"/>
  <c r="AB471" i="14"/>
  <c r="AE470" i="14"/>
  <c r="AF470" i="14" s="1"/>
  <c r="AR470" i="14" s="1"/>
  <c r="AQ474" i="14"/>
  <c r="AR479" i="14"/>
  <c r="T486" i="14"/>
  <c r="AE484" i="14"/>
  <c r="AF484" i="14" s="1"/>
  <c r="AR484" i="14" s="1"/>
  <c r="S491" i="14"/>
  <c r="AE487" i="14"/>
  <c r="R496" i="14"/>
  <c r="Y496" i="14"/>
  <c r="AE493" i="14"/>
  <c r="AF493" i="14" s="1"/>
  <c r="AR493" i="14" s="1"/>
  <c r="M494" i="14"/>
  <c r="AQ494" i="14" s="1"/>
  <c r="M497" i="14"/>
  <c r="M501" i="14" s="1"/>
  <c r="U501" i="14"/>
  <c r="AQ499" i="14"/>
  <c r="AE500" i="14"/>
  <c r="AF500" i="14" s="1"/>
  <c r="AR500" i="14" s="1"/>
  <c r="L506" i="14"/>
  <c r="T506" i="14"/>
  <c r="AE504" i="14"/>
  <c r="AF504" i="14" s="1"/>
  <c r="AR504" i="14" s="1"/>
  <c r="L512" i="14"/>
  <c r="T512" i="14"/>
  <c r="AE510" i="14"/>
  <c r="AF510" i="14" s="1"/>
  <c r="AR510" i="14" s="1"/>
  <c r="S517" i="14"/>
  <c r="AE513" i="14"/>
  <c r="R522" i="14"/>
  <c r="Y522" i="14"/>
  <c r="AE519" i="14"/>
  <c r="AF519" i="14" s="1"/>
  <c r="AR519" i="14" s="1"/>
  <c r="M520" i="14"/>
  <c r="M523" i="14"/>
  <c r="M527" i="14" s="1"/>
  <c r="U527" i="14"/>
  <c r="AQ525" i="14"/>
  <c r="AE526" i="14"/>
  <c r="AF526" i="14" s="1"/>
  <c r="AR526" i="14" s="1"/>
  <c r="L532" i="14"/>
  <c r="T532" i="14"/>
  <c r="AE530" i="14"/>
  <c r="AF530" i="14" s="1"/>
  <c r="AR530" i="14" s="1"/>
  <c r="S537" i="14"/>
  <c r="AE533" i="14"/>
  <c r="R542" i="14"/>
  <c r="Y542" i="14"/>
  <c r="AE539" i="14"/>
  <c r="AF539" i="14" s="1"/>
  <c r="AR539" i="14" s="1"/>
  <c r="M540" i="14"/>
  <c r="AQ540" i="14" s="1"/>
  <c r="M543" i="14"/>
  <c r="M547" i="14" s="1"/>
  <c r="U547" i="14"/>
  <c r="AQ545" i="14"/>
  <c r="AE546" i="14"/>
  <c r="AF546" i="14" s="1"/>
  <c r="AR546" i="14" s="1"/>
  <c r="L552" i="14"/>
  <c r="T552" i="14"/>
  <c r="AE550" i="14"/>
  <c r="AF550" i="14" s="1"/>
  <c r="AR550" i="14" s="1"/>
  <c r="AE565" i="14"/>
  <c r="AF565" i="14" s="1"/>
  <c r="AR565" i="14" s="1"/>
  <c r="AE568" i="14"/>
  <c r="AQ307" i="14"/>
  <c r="AQ310" i="14"/>
  <c r="AR312" i="14"/>
  <c r="S318" i="14"/>
  <c r="AB318" i="14"/>
  <c r="AE316" i="14"/>
  <c r="AF316" i="14" s="1"/>
  <c r="AR316" i="14" s="1"/>
  <c r="M317" i="14"/>
  <c r="AQ317" i="14" s="1"/>
  <c r="R323" i="14"/>
  <c r="Y323" i="14"/>
  <c r="AQ322" i="14"/>
  <c r="U328" i="14"/>
  <c r="AQ325" i="14"/>
  <c r="AE327" i="14"/>
  <c r="AF327" i="14" s="1"/>
  <c r="AR327" i="14" s="1"/>
  <c r="T333" i="14"/>
  <c r="AE330" i="14"/>
  <c r="AF330" i="14" s="1"/>
  <c r="AR330" i="14" s="1"/>
  <c r="S338" i="14"/>
  <c r="AB338" i="14"/>
  <c r="AE336" i="14"/>
  <c r="AF336" i="14" s="1"/>
  <c r="AR336" i="14" s="1"/>
  <c r="R343" i="14"/>
  <c r="Y343" i="14"/>
  <c r="AQ342" i="14"/>
  <c r="AQ351" i="14"/>
  <c r="AR353" i="14"/>
  <c r="AR356" i="14"/>
  <c r="AQ372" i="14"/>
  <c r="L379" i="14"/>
  <c r="AE376" i="14"/>
  <c r="AF376" i="14" s="1"/>
  <c r="AR376" i="14" s="1"/>
  <c r="AE377" i="14"/>
  <c r="AF377" i="14" s="1"/>
  <c r="AR377" i="14" s="1"/>
  <c r="AE383" i="14"/>
  <c r="AF383" i="14" s="1"/>
  <c r="AR383" i="14" s="1"/>
  <c r="AQ392" i="14"/>
  <c r="AE396" i="14"/>
  <c r="AF396" i="14" s="1"/>
  <c r="AR396" i="14" s="1"/>
  <c r="AE397" i="14"/>
  <c r="AF397" i="14" s="1"/>
  <c r="AR397" i="14" s="1"/>
  <c r="AE403" i="14"/>
  <c r="AF403" i="14" s="1"/>
  <c r="AR403" i="14" s="1"/>
  <c r="AQ412" i="14"/>
  <c r="AE416" i="14"/>
  <c r="AF416" i="14" s="1"/>
  <c r="AR416" i="14" s="1"/>
  <c r="AE417" i="14"/>
  <c r="AF417" i="14" s="1"/>
  <c r="AR417" i="14" s="1"/>
  <c r="AQ424" i="14"/>
  <c r="AF428" i="14"/>
  <c r="AR428" i="14" s="1"/>
  <c r="AE429" i="14"/>
  <c r="AF429" i="14" s="1"/>
  <c r="AR429" i="14" s="1"/>
  <c r="AE435" i="14"/>
  <c r="AF435" i="14" s="1"/>
  <c r="AR435" i="14" s="1"/>
  <c r="AQ444" i="14"/>
  <c r="AR448" i="14"/>
  <c r="AR449" i="14"/>
  <c r="AE455" i="14"/>
  <c r="AF455" i="14" s="1"/>
  <c r="AR455" i="14" s="1"/>
  <c r="AQ464" i="14"/>
  <c r="AE468" i="14"/>
  <c r="AF468" i="14" s="1"/>
  <c r="AR468" i="14" s="1"/>
  <c r="AE469" i="14"/>
  <c r="AF469" i="14" s="1"/>
  <c r="AR469" i="14" s="1"/>
  <c r="AE475" i="14"/>
  <c r="AF475" i="14" s="1"/>
  <c r="AR475" i="14" s="1"/>
  <c r="AQ479" i="14"/>
  <c r="AR480" i="14"/>
  <c r="M486" i="14"/>
  <c r="U486" i="14"/>
  <c r="AQ484" i="14"/>
  <c r="AE489" i="14"/>
  <c r="AF489" i="14" s="1"/>
  <c r="AR489" i="14" s="1"/>
  <c r="AE492" i="14"/>
  <c r="AE498" i="14"/>
  <c r="AF498" i="14" s="1"/>
  <c r="AR498" i="14" s="1"/>
  <c r="AQ504" i="14"/>
  <c r="AE505" i="14"/>
  <c r="AF505" i="14" s="1"/>
  <c r="AR505" i="14" s="1"/>
  <c r="AQ510" i="14"/>
  <c r="AE511" i="14"/>
  <c r="AF511" i="14" s="1"/>
  <c r="AR511" i="14" s="1"/>
  <c r="L517" i="14"/>
  <c r="AE515" i="14"/>
  <c r="AF515" i="14" s="1"/>
  <c r="AR515" i="14" s="1"/>
  <c r="AE518" i="14"/>
  <c r="AE524" i="14"/>
  <c r="AF524" i="14" s="1"/>
  <c r="AR524" i="14" s="1"/>
  <c r="AQ530" i="14"/>
  <c r="AE531" i="14"/>
  <c r="AF531" i="14" s="1"/>
  <c r="AR531" i="14" s="1"/>
  <c r="L537" i="14"/>
  <c r="AE535" i="14"/>
  <c r="AF535" i="14" s="1"/>
  <c r="AR535" i="14" s="1"/>
  <c r="AE538" i="14"/>
  <c r="AE544" i="14"/>
  <c r="AF544" i="14" s="1"/>
  <c r="AR544" i="14" s="1"/>
  <c r="AQ550" i="14"/>
  <c r="AE551" i="14"/>
  <c r="AF551" i="14" s="1"/>
  <c r="AR551" i="14" s="1"/>
  <c r="AE560" i="14"/>
  <c r="AF560" i="14" s="1"/>
  <c r="AR560" i="14" s="1"/>
  <c r="S567" i="14"/>
  <c r="AE563" i="14"/>
  <c r="R572" i="14"/>
  <c r="Y572" i="14"/>
  <c r="AE569" i="14"/>
  <c r="AF569" i="14" s="1"/>
  <c r="AR569" i="14" s="1"/>
  <c r="M577" i="14"/>
  <c r="U577" i="14"/>
  <c r="AQ575" i="14"/>
  <c r="AE576" i="14"/>
  <c r="AF576" i="14" s="1"/>
  <c r="AR576" i="14" s="1"/>
  <c r="L582" i="14"/>
  <c r="T582" i="14"/>
  <c r="AE580" i="14"/>
  <c r="AF580" i="14" s="1"/>
  <c r="AR580" i="14" s="1"/>
  <c r="T588" i="14"/>
  <c r="AE586" i="14"/>
  <c r="AF586" i="14" s="1"/>
  <c r="AR586" i="14" s="1"/>
  <c r="S593" i="14"/>
  <c r="AE589" i="14"/>
  <c r="AF595" i="14"/>
  <c r="AR595" i="14" s="1"/>
  <c r="L603" i="14"/>
  <c r="AE600" i="14"/>
  <c r="AF600" i="14" s="1"/>
  <c r="AR600" i="14" s="1"/>
  <c r="L608" i="14"/>
  <c r="AE605" i="14"/>
  <c r="AF605" i="14" s="1"/>
  <c r="AR605" i="14" s="1"/>
  <c r="L613" i="14"/>
  <c r="AE610" i="14"/>
  <c r="AF610" i="14" s="1"/>
  <c r="AR610" i="14" s="1"/>
  <c r="L618" i="14"/>
  <c r="T618" i="14"/>
  <c r="AE615" i="14"/>
  <c r="AF615" i="14" s="1"/>
  <c r="AR615" i="14" s="1"/>
  <c r="AE621" i="14"/>
  <c r="AF621" i="14" s="1"/>
  <c r="AR621" i="14" s="1"/>
  <c r="S628" i="14"/>
  <c r="AB628" i="14"/>
  <c r="AE627" i="14"/>
  <c r="AF627" i="14" s="1"/>
  <c r="AR627" i="14" s="1"/>
  <c r="R633" i="14"/>
  <c r="Y633" i="14"/>
  <c r="U638" i="14"/>
  <c r="AQ636" i="14"/>
  <c r="L643" i="14"/>
  <c r="T643" i="14"/>
  <c r="AE640" i="14"/>
  <c r="AF640" i="14" s="1"/>
  <c r="AR640" i="14" s="1"/>
  <c r="AE641" i="14"/>
  <c r="AF641" i="14" s="1"/>
  <c r="AR641" i="14" s="1"/>
  <c r="S648" i="14"/>
  <c r="AB648" i="14"/>
  <c r="AE647" i="14"/>
  <c r="AF647" i="14" s="1"/>
  <c r="AR647" i="14" s="1"/>
  <c r="R653" i="14"/>
  <c r="Y653" i="14"/>
  <c r="U658" i="14"/>
  <c r="AQ656" i="14"/>
  <c r="AE660" i="14"/>
  <c r="AF660" i="14" s="1"/>
  <c r="AR660" i="14" s="1"/>
  <c r="AE666" i="14"/>
  <c r="AF666" i="14" s="1"/>
  <c r="AR666" i="14" s="1"/>
  <c r="AE667" i="14"/>
  <c r="AF667" i="14" s="1"/>
  <c r="AR667" i="14" s="1"/>
  <c r="AE671" i="14"/>
  <c r="AF671" i="14" s="1"/>
  <c r="AR671" i="14" s="1"/>
  <c r="L679" i="14"/>
  <c r="AE676" i="14"/>
  <c r="AF676" i="14" s="1"/>
  <c r="AR676" i="14" s="1"/>
  <c r="L684" i="14"/>
  <c r="AE681" i="14"/>
  <c r="AF681" i="14" s="1"/>
  <c r="AR681" i="14" s="1"/>
  <c r="L689" i="14"/>
  <c r="T689" i="14"/>
  <c r="T674" i="14" s="1"/>
  <c r="AE686" i="14"/>
  <c r="AF686" i="14" s="1"/>
  <c r="AR686" i="14" s="1"/>
  <c r="AE688" i="14"/>
  <c r="AF688" i="14" s="1"/>
  <c r="AR688" i="14" s="1"/>
  <c r="AE692" i="14"/>
  <c r="AF692" i="14" s="1"/>
  <c r="AR692" i="14" s="1"/>
  <c r="AE693" i="14"/>
  <c r="AF693" i="14" s="1"/>
  <c r="AR693" i="14" s="1"/>
  <c r="T699" i="14"/>
  <c r="AE696" i="14"/>
  <c r="AF696" i="14" s="1"/>
  <c r="AR696" i="14" s="1"/>
  <c r="AE698" i="14"/>
  <c r="AF698" i="14" s="1"/>
  <c r="AR698" i="14" s="1"/>
  <c r="AE702" i="14"/>
  <c r="AF702" i="14" s="1"/>
  <c r="AR702" i="14" s="1"/>
  <c r="AE703" i="14"/>
  <c r="AF703" i="14" s="1"/>
  <c r="AR703" i="14" s="1"/>
  <c r="S709" i="14"/>
  <c r="AB709" i="14"/>
  <c r="AE707" i="14"/>
  <c r="AF707" i="14" s="1"/>
  <c r="AR707" i="14" s="1"/>
  <c r="R719" i="14"/>
  <c r="Y719" i="14"/>
  <c r="AQ717" i="14"/>
  <c r="AE718" i="14"/>
  <c r="AF718" i="14" s="1"/>
  <c r="AR718" i="14" s="1"/>
  <c r="U724" i="14"/>
  <c r="AQ721" i="14"/>
  <c r="T729" i="14"/>
  <c r="AE726" i="14"/>
  <c r="AF726" i="14" s="1"/>
  <c r="AR726" i="14" s="1"/>
  <c r="S734" i="14"/>
  <c r="AE730" i="14"/>
  <c r="R739" i="14"/>
  <c r="Y739" i="14"/>
  <c r="AE738" i="14"/>
  <c r="AF738" i="14" s="1"/>
  <c r="AR738" i="14" s="1"/>
  <c r="R744" i="14"/>
  <c r="Y744" i="14"/>
  <c r="AE743" i="14"/>
  <c r="AF743" i="14" s="1"/>
  <c r="AR743" i="14" s="1"/>
  <c r="R749" i="14"/>
  <c r="Y749" i="14"/>
  <c r="AQ748" i="14"/>
  <c r="U754" i="14"/>
  <c r="AQ752" i="14"/>
  <c r="T759" i="14"/>
  <c r="AE757" i="14"/>
  <c r="AF757" i="14" s="1"/>
  <c r="AR757" i="14" s="1"/>
  <c r="AE758" i="14"/>
  <c r="AF758" i="14" s="1"/>
  <c r="AR758" i="14" s="1"/>
  <c r="S766" i="14"/>
  <c r="AB766" i="14"/>
  <c r="AE763" i="14"/>
  <c r="AF763" i="14" s="1"/>
  <c r="AR763" i="14" s="1"/>
  <c r="U771" i="14"/>
  <c r="AE770" i="14"/>
  <c r="AF770" i="14" s="1"/>
  <c r="AR770" i="14" s="1"/>
  <c r="AE574" i="14"/>
  <c r="AF574" i="14" s="1"/>
  <c r="AR574" i="14" s="1"/>
  <c r="AE591" i="14"/>
  <c r="AF591" i="14" s="1"/>
  <c r="AR591" i="14" s="1"/>
  <c r="AE626" i="14"/>
  <c r="AF626" i="14" s="1"/>
  <c r="AR626" i="14" s="1"/>
  <c r="AE632" i="14"/>
  <c r="AF632" i="14" s="1"/>
  <c r="AR632" i="14" s="1"/>
  <c r="AE646" i="14"/>
  <c r="AF646" i="14" s="1"/>
  <c r="AR646" i="14" s="1"/>
  <c r="AE652" i="14"/>
  <c r="AF652" i="14" s="1"/>
  <c r="AR652" i="14" s="1"/>
  <c r="AQ660" i="14"/>
  <c r="AE708" i="14"/>
  <c r="AF708" i="14" s="1"/>
  <c r="AR708" i="14" s="1"/>
  <c r="AE731" i="14"/>
  <c r="AF731" i="14" s="1"/>
  <c r="AR731" i="14" s="1"/>
  <c r="AE732" i="14"/>
  <c r="AF732" i="14" s="1"/>
  <c r="AR732" i="14" s="1"/>
  <c r="AE735" i="14"/>
  <c r="AE736" i="14"/>
  <c r="AF736" i="14" s="1"/>
  <c r="AR736" i="14" s="1"/>
  <c r="AE737" i="14"/>
  <c r="AF737" i="14" s="1"/>
  <c r="AR737" i="14" s="1"/>
  <c r="AE740" i="14"/>
  <c r="AE741" i="14"/>
  <c r="AF741" i="14" s="1"/>
  <c r="AR741" i="14" s="1"/>
  <c r="AE742" i="14"/>
  <c r="AF742" i="14" s="1"/>
  <c r="AR742" i="14" s="1"/>
  <c r="AE746" i="14"/>
  <c r="AF746" i="14" s="1"/>
  <c r="AR746" i="14" s="1"/>
  <c r="AE764" i="14"/>
  <c r="AF764" i="14" s="1"/>
  <c r="AR764" i="14" s="1"/>
  <c r="AE765" i="14"/>
  <c r="AF765" i="14" s="1"/>
  <c r="AR765" i="14" s="1"/>
  <c r="AE768" i="14"/>
  <c r="AF768" i="14" s="1"/>
  <c r="AR768" i="14" s="1"/>
  <c r="AE553" i="14"/>
  <c r="AE559" i="14"/>
  <c r="AF559" i="14" s="1"/>
  <c r="AR559" i="14" s="1"/>
  <c r="AE566" i="14"/>
  <c r="AF566" i="14" s="1"/>
  <c r="AR566" i="14" s="1"/>
  <c r="L572" i="14"/>
  <c r="AE570" i="14"/>
  <c r="AF570" i="14" s="1"/>
  <c r="AR570" i="14" s="1"/>
  <c r="AE573" i="14"/>
  <c r="AE579" i="14"/>
  <c r="AF579" i="14" s="1"/>
  <c r="AR579" i="14" s="1"/>
  <c r="M580" i="14"/>
  <c r="AQ580" i="14" s="1"/>
  <c r="AE585" i="14"/>
  <c r="AF585" i="14" s="1"/>
  <c r="AR585" i="14" s="1"/>
  <c r="M586" i="14"/>
  <c r="M593" i="14"/>
  <c r="AQ591" i="14"/>
  <c r="AE592" i="14"/>
  <c r="AF592" i="14" s="1"/>
  <c r="AR592" i="14" s="1"/>
  <c r="AE596" i="14"/>
  <c r="AF596" i="14" s="1"/>
  <c r="AR596" i="14" s="1"/>
  <c r="AE612" i="14"/>
  <c r="AF612" i="14" s="1"/>
  <c r="AR612" i="14" s="1"/>
  <c r="M619" i="14"/>
  <c r="AQ626" i="14"/>
  <c r="L633" i="14"/>
  <c r="T633" i="14"/>
  <c r="AE630" i="14"/>
  <c r="AF630" i="14" s="1"/>
  <c r="AR630" i="14" s="1"/>
  <c r="AE631" i="14"/>
  <c r="AF631" i="14" s="1"/>
  <c r="AR631" i="14" s="1"/>
  <c r="AE637" i="14"/>
  <c r="AF637" i="14" s="1"/>
  <c r="AR637" i="14" s="1"/>
  <c r="M641" i="14"/>
  <c r="AQ641" i="14" s="1"/>
  <c r="M644" i="14"/>
  <c r="L653" i="14"/>
  <c r="AE650" i="14"/>
  <c r="AF650" i="14" s="1"/>
  <c r="AR650" i="14" s="1"/>
  <c r="AE651" i="14"/>
  <c r="AF651" i="14" s="1"/>
  <c r="AR651" i="14" s="1"/>
  <c r="AE657" i="14"/>
  <c r="AF657" i="14" s="1"/>
  <c r="AR657" i="14" s="1"/>
  <c r="M664" i="14"/>
  <c r="AQ664" i="14" s="1"/>
  <c r="M669" i="14"/>
  <c r="AE678" i="14"/>
  <c r="AF678" i="14" s="1"/>
  <c r="AR678" i="14" s="1"/>
  <c r="R689" i="14"/>
  <c r="R674" i="14" s="1"/>
  <c r="Y689" i="14"/>
  <c r="Y674" i="14" s="1"/>
  <c r="M690" i="14"/>
  <c r="R699" i="14"/>
  <c r="Y699" i="14"/>
  <c r="M700" i="14"/>
  <c r="M705" i="14"/>
  <c r="U709" i="14"/>
  <c r="AE712" i="14"/>
  <c r="AF712" i="14" s="1"/>
  <c r="AR712" i="14" s="1"/>
  <c r="AE713" i="14"/>
  <c r="AF713" i="14" s="1"/>
  <c r="AR713" i="14" s="1"/>
  <c r="T719" i="14"/>
  <c r="AE716" i="14"/>
  <c r="AF716" i="14" s="1"/>
  <c r="AR716" i="14" s="1"/>
  <c r="S724" i="14"/>
  <c r="AE720" i="14"/>
  <c r="M722" i="14"/>
  <c r="M724" i="14" s="1"/>
  <c r="AE722" i="14"/>
  <c r="AF722" i="14" s="1"/>
  <c r="AR722" i="14" s="1"/>
  <c r="R729" i="14"/>
  <c r="Y729" i="14"/>
  <c r="M726" i="14"/>
  <c r="AQ726" i="14" s="1"/>
  <c r="AQ727" i="14"/>
  <c r="AE728" i="14"/>
  <c r="AF728" i="14" s="1"/>
  <c r="AR728" i="14" s="1"/>
  <c r="M734" i="14"/>
  <c r="U734" i="14"/>
  <c r="AQ731" i="14"/>
  <c r="T739" i="14"/>
  <c r="T744" i="14"/>
  <c r="T749" i="14"/>
  <c r="AE747" i="14"/>
  <c r="AF747" i="14" s="1"/>
  <c r="AR747" i="14" s="1"/>
  <c r="S754" i="14"/>
  <c r="AB754" i="14"/>
  <c r="AE751" i="14"/>
  <c r="AF751" i="14" s="1"/>
  <c r="AR751" i="14" s="1"/>
  <c r="M753" i="14"/>
  <c r="AQ753" i="14" s="1"/>
  <c r="AE753" i="14"/>
  <c r="AF753" i="14" s="1"/>
  <c r="AR753" i="14" s="1"/>
  <c r="R759" i="14"/>
  <c r="Y759" i="14"/>
  <c r="M757" i="14"/>
  <c r="AQ757" i="14" s="1"/>
  <c r="AQ758" i="14"/>
  <c r="L766" i="14"/>
  <c r="U766" i="14"/>
  <c r="AQ764" i="14"/>
  <c r="S771" i="14"/>
  <c r="M772" i="14"/>
  <c r="AQ772" i="14" s="1"/>
  <c r="U776" i="14"/>
  <c r="AQ774" i="14"/>
  <c r="AE555" i="14"/>
  <c r="AF555" i="14" s="1"/>
  <c r="AR555" i="14" s="1"/>
  <c r="S562" i="14"/>
  <c r="AE558" i="14"/>
  <c r="R567" i="14"/>
  <c r="Y567" i="14"/>
  <c r="AE564" i="14"/>
  <c r="AF564" i="14" s="1"/>
  <c r="AR564" i="14" s="1"/>
  <c r="M565" i="14"/>
  <c r="AQ565" i="14" s="1"/>
  <c r="U572" i="14"/>
  <c r="AQ570" i="14"/>
  <c r="AE571" i="14"/>
  <c r="AF571" i="14" s="1"/>
  <c r="AR571" i="14" s="1"/>
  <c r="L577" i="14"/>
  <c r="T577" i="14"/>
  <c r="AE575" i="14"/>
  <c r="AF575" i="14" s="1"/>
  <c r="AR575" i="14" s="1"/>
  <c r="S582" i="14"/>
  <c r="AE578" i="14"/>
  <c r="S588" i="14"/>
  <c r="R593" i="14"/>
  <c r="Y593" i="14"/>
  <c r="AE590" i="14"/>
  <c r="AF590" i="14" s="1"/>
  <c r="AR590" i="14" s="1"/>
  <c r="U598" i="14"/>
  <c r="AQ596" i="14"/>
  <c r="AE601" i="14"/>
  <c r="AF601" i="14" s="1"/>
  <c r="AR601" i="14" s="1"/>
  <c r="AE602" i="14"/>
  <c r="AF602" i="14" s="1"/>
  <c r="AR602" i="14" s="1"/>
  <c r="AE606" i="14"/>
  <c r="AF606" i="14" s="1"/>
  <c r="AR606" i="14" s="1"/>
  <c r="AE607" i="14"/>
  <c r="AF607" i="14" s="1"/>
  <c r="AR607" i="14" s="1"/>
  <c r="AE611" i="14"/>
  <c r="AF611" i="14" s="1"/>
  <c r="AR611" i="14" s="1"/>
  <c r="AE616" i="14"/>
  <c r="AF616" i="14" s="1"/>
  <c r="AR616" i="14" s="1"/>
  <c r="AE617" i="14"/>
  <c r="AF617" i="14" s="1"/>
  <c r="AR617" i="14" s="1"/>
  <c r="AE622" i="14"/>
  <c r="AF622" i="14" s="1"/>
  <c r="AR622" i="14" s="1"/>
  <c r="AQ631" i="14"/>
  <c r="L638" i="14"/>
  <c r="AE635" i="14"/>
  <c r="AF635" i="14" s="1"/>
  <c r="AR635" i="14" s="1"/>
  <c r="AE636" i="14"/>
  <c r="AF636" i="14" s="1"/>
  <c r="AR636" i="14" s="1"/>
  <c r="AE642" i="14"/>
  <c r="AF642" i="14" s="1"/>
  <c r="AR642" i="14" s="1"/>
  <c r="M646" i="14"/>
  <c r="AQ646" i="14" s="1"/>
  <c r="AQ651" i="14"/>
  <c r="L658" i="14"/>
  <c r="AE655" i="14"/>
  <c r="AF655" i="14" s="1"/>
  <c r="AR655" i="14" s="1"/>
  <c r="AE656" i="14"/>
  <c r="AF656" i="14" s="1"/>
  <c r="AR656" i="14" s="1"/>
  <c r="AE662" i="14"/>
  <c r="AF662" i="14" s="1"/>
  <c r="AR662" i="14" s="1"/>
  <c r="AE672" i="14"/>
  <c r="AF672" i="14" s="1"/>
  <c r="AR672" i="14" s="1"/>
  <c r="AE677" i="14"/>
  <c r="AF677" i="14" s="1"/>
  <c r="AR677" i="14" s="1"/>
  <c r="AE682" i="14"/>
  <c r="AF682" i="14" s="1"/>
  <c r="AR682" i="14" s="1"/>
  <c r="AE683" i="14"/>
  <c r="AF683" i="14" s="1"/>
  <c r="AR683" i="14" s="1"/>
  <c r="AE687" i="14"/>
  <c r="AF687" i="14" s="1"/>
  <c r="AR687" i="14" s="1"/>
  <c r="AE697" i="14"/>
  <c r="AF697" i="14" s="1"/>
  <c r="AR697" i="14" s="1"/>
  <c r="AQ713" i="14"/>
  <c r="U719" i="14"/>
  <c r="AQ716" i="14"/>
  <c r="T724" i="14"/>
  <c r="AE721" i="14"/>
  <c r="AF721" i="14" s="1"/>
  <c r="AR721" i="14" s="1"/>
  <c r="AE725" i="14"/>
  <c r="AE727" i="14"/>
  <c r="AF727" i="14" s="1"/>
  <c r="AR727" i="14" s="1"/>
  <c r="R734" i="14"/>
  <c r="AQ732" i="14"/>
  <c r="AE733" i="14"/>
  <c r="AF733" i="14" s="1"/>
  <c r="AR733" i="14" s="1"/>
  <c r="AQ737" i="14"/>
  <c r="AQ742" i="14"/>
  <c r="AQ747" i="14"/>
  <c r="AE752" i="14"/>
  <c r="AF752" i="14" s="1"/>
  <c r="AR752" i="14" s="1"/>
  <c r="AE756" i="14"/>
  <c r="AF756" i="14" s="1"/>
  <c r="AR756" i="14" s="1"/>
  <c r="AQ765" i="14"/>
  <c r="M779" i="14"/>
  <c r="AQ779" i="14" s="1"/>
  <c r="AE775" i="14"/>
  <c r="AF775" i="14" s="1"/>
  <c r="AR775" i="14" s="1"/>
  <c r="L781" i="14"/>
  <c r="T781" i="14"/>
  <c r="AE779" i="14"/>
  <c r="AF779" i="14" s="1"/>
  <c r="AR779" i="14" s="1"/>
  <c r="R791" i="14"/>
  <c r="Y791" i="14"/>
  <c r="AE788" i="14"/>
  <c r="AF788" i="14" s="1"/>
  <c r="AR788" i="14" s="1"/>
  <c r="U796" i="14"/>
  <c r="AQ794" i="14"/>
  <c r="AE795" i="14"/>
  <c r="AF795" i="14" s="1"/>
  <c r="AR795" i="14" s="1"/>
  <c r="AR799" i="14"/>
  <c r="S806" i="14"/>
  <c r="AE802" i="14"/>
  <c r="R811" i="14"/>
  <c r="Y811" i="14"/>
  <c r="AE808" i="14"/>
  <c r="AF808" i="14" s="1"/>
  <c r="AR808" i="14" s="1"/>
  <c r="U816" i="14"/>
  <c r="AQ814" i="14"/>
  <c r="AE815" i="14"/>
  <c r="AF815" i="14" s="1"/>
  <c r="AR815" i="14" s="1"/>
  <c r="L821" i="14"/>
  <c r="T821" i="14"/>
  <c r="AE819" i="14"/>
  <c r="AF819" i="14" s="1"/>
  <c r="AR819" i="14" s="1"/>
  <c r="AE825" i="14"/>
  <c r="AF825" i="14" s="1"/>
  <c r="AR825" i="14" s="1"/>
  <c r="S832" i="14"/>
  <c r="AE828" i="14"/>
  <c r="AE831" i="14"/>
  <c r="AF831" i="14" s="1"/>
  <c r="AR831" i="14" s="1"/>
  <c r="R837" i="14"/>
  <c r="Y837" i="14"/>
  <c r="Y822" i="14" s="1"/>
  <c r="AE834" i="14"/>
  <c r="AF834" i="14" s="1"/>
  <c r="AR834" i="14" s="1"/>
  <c r="L842" i="14"/>
  <c r="AE839" i="14"/>
  <c r="AF839" i="14" s="1"/>
  <c r="AR839" i="14" s="1"/>
  <c r="L847" i="14"/>
  <c r="AE844" i="14"/>
  <c r="AF844" i="14" s="1"/>
  <c r="AR844" i="14" s="1"/>
  <c r="AE849" i="14"/>
  <c r="AF849" i="14" s="1"/>
  <c r="AR849" i="14" s="1"/>
  <c r="S862" i="14"/>
  <c r="R867" i="14"/>
  <c r="Y867" i="14"/>
  <c r="AE864" i="14"/>
  <c r="AF864" i="14" s="1"/>
  <c r="AR864" i="14" s="1"/>
  <c r="M868" i="14"/>
  <c r="U872" i="14"/>
  <c r="AQ870" i="14"/>
  <c r="AE871" i="14"/>
  <c r="AF871" i="14" s="1"/>
  <c r="AR871" i="14" s="1"/>
  <c r="M874" i="14"/>
  <c r="U878" i="14"/>
  <c r="AQ876" i="14"/>
  <c r="AE877" i="14"/>
  <c r="AF877" i="14" s="1"/>
  <c r="AR877" i="14" s="1"/>
  <c r="L883" i="14"/>
  <c r="T883" i="14"/>
  <c r="AE881" i="14"/>
  <c r="AF881" i="14" s="1"/>
  <c r="AR881" i="14" s="1"/>
  <c r="S888" i="14"/>
  <c r="AE884" i="14"/>
  <c r="AE887" i="14"/>
  <c r="AF887" i="14" s="1"/>
  <c r="AR887" i="14" s="1"/>
  <c r="AQ891" i="14"/>
  <c r="L898" i="14"/>
  <c r="T898" i="14"/>
  <c r="AE895" i="14"/>
  <c r="AF895" i="14" s="1"/>
  <c r="AR895" i="14" s="1"/>
  <c r="AE896" i="14"/>
  <c r="AF896" i="14" s="1"/>
  <c r="AR896" i="14" s="1"/>
  <c r="S903" i="14"/>
  <c r="AB903" i="14"/>
  <c r="AE902" i="14"/>
  <c r="AF902" i="14" s="1"/>
  <c r="AR902" i="14" s="1"/>
  <c r="S909" i="14"/>
  <c r="AB909" i="14"/>
  <c r="AE908" i="14"/>
  <c r="AF908" i="14" s="1"/>
  <c r="AR908" i="14" s="1"/>
  <c r="AE911" i="14"/>
  <c r="AF911" i="14" s="1"/>
  <c r="AR911" i="14" s="1"/>
  <c r="AQ913" i="14"/>
  <c r="L919" i="14"/>
  <c r="T919" i="14"/>
  <c r="AE917" i="14"/>
  <c r="AF917" i="14" s="1"/>
  <c r="AR917" i="14" s="1"/>
  <c r="AE923" i="14"/>
  <c r="AF923" i="14" s="1"/>
  <c r="AR923" i="14" s="1"/>
  <c r="AE926" i="14"/>
  <c r="AF926" i="14" s="1"/>
  <c r="AR926" i="14" s="1"/>
  <c r="AR933" i="14"/>
  <c r="AR937" i="14"/>
  <c r="AR945" i="14"/>
  <c r="AR784" i="14"/>
  <c r="AE793" i="14"/>
  <c r="AF793" i="14" s="1"/>
  <c r="AR793" i="14" s="1"/>
  <c r="AE804" i="14"/>
  <c r="AF804" i="14" s="1"/>
  <c r="AR804" i="14" s="1"/>
  <c r="AE807" i="14"/>
  <c r="AE813" i="14"/>
  <c r="AF813" i="14" s="1"/>
  <c r="AR813" i="14" s="1"/>
  <c r="AE830" i="14"/>
  <c r="AF830" i="14" s="1"/>
  <c r="AR830" i="14" s="1"/>
  <c r="AE833" i="14"/>
  <c r="AE860" i="14"/>
  <c r="AF860" i="14" s="1"/>
  <c r="AR860" i="14" s="1"/>
  <c r="AE863" i="14"/>
  <c r="AE869" i="14"/>
  <c r="AF869" i="14" s="1"/>
  <c r="AR869" i="14" s="1"/>
  <c r="AE875" i="14"/>
  <c r="AF875" i="14" s="1"/>
  <c r="AR875" i="14" s="1"/>
  <c r="AE901" i="14"/>
  <c r="AF901" i="14" s="1"/>
  <c r="AR901" i="14" s="1"/>
  <c r="AE907" i="14"/>
  <c r="AF907" i="14" s="1"/>
  <c r="AR907" i="14" s="1"/>
  <c r="AE913" i="14"/>
  <c r="AF913" i="14" s="1"/>
  <c r="AR913" i="14" s="1"/>
  <c r="AE922" i="14"/>
  <c r="AF922" i="14" s="1"/>
  <c r="AR922" i="14" s="1"/>
  <c r="AR931" i="14"/>
  <c r="AQ932" i="14"/>
  <c r="AQ937" i="14"/>
  <c r="AR938" i="14"/>
  <c r="AR944" i="14"/>
  <c r="AE778" i="14"/>
  <c r="AF778" i="14" s="1"/>
  <c r="AR778" i="14" s="1"/>
  <c r="AR785" i="14"/>
  <c r="L791" i="14"/>
  <c r="AE789" i="14"/>
  <c r="AF789" i="14" s="1"/>
  <c r="AR789" i="14" s="1"/>
  <c r="AE792" i="14"/>
  <c r="AR798" i="14"/>
  <c r="AQ799" i="14"/>
  <c r="M802" i="14"/>
  <c r="AE805" i="14"/>
  <c r="AF805" i="14" s="1"/>
  <c r="AR805" i="14" s="1"/>
  <c r="L811" i="14"/>
  <c r="T811" i="14"/>
  <c r="AE809" i="14"/>
  <c r="AF809" i="14" s="1"/>
  <c r="AR809" i="14" s="1"/>
  <c r="AE812" i="14"/>
  <c r="AE818" i="14"/>
  <c r="AF818" i="14" s="1"/>
  <c r="AR818" i="14" s="1"/>
  <c r="M819" i="14"/>
  <c r="AQ819" i="14" s="1"/>
  <c r="R827" i="14"/>
  <c r="AE824" i="14"/>
  <c r="AF824" i="14" s="1"/>
  <c r="AR824" i="14" s="1"/>
  <c r="M825" i="14"/>
  <c r="AQ825" i="14" s="1"/>
  <c r="M828" i="14"/>
  <c r="L837" i="14"/>
  <c r="AE835" i="14"/>
  <c r="AF835" i="14" s="1"/>
  <c r="AR835" i="14" s="1"/>
  <c r="AE836" i="14"/>
  <c r="AF836" i="14" s="1"/>
  <c r="AR836" i="14" s="1"/>
  <c r="AE851" i="14"/>
  <c r="AF851" i="14" s="1"/>
  <c r="AR851" i="14" s="1"/>
  <c r="AR854" i="14"/>
  <c r="M858" i="14"/>
  <c r="U862" i="14"/>
  <c r="AQ860" i="14"/>
  <c r="AE861" i="14"/>
  <c r="AF861" i="14" s="1"/>
  <c r="AR861" i="14" s="1"/>
  <c r="L867" i="14"/>
  <c r="T867" i="14"/>
  <c r="AE865" i="14"/>
  <c r="AF865" i="14" s="1"/>
  <c r="AR865" i="14" s="1"/>
  <c r="S872" i="14"/>
  <c r="AE868" i="14"/>
  <c r="S878" i="14"/>
  <c r="AE874" i="14"/>
  <c r="R883" i="14"/>
  <c r="Y883" i="14"/>
  <c r="AE880" i="14"/>
  <c r="AF880" i="14" s="1"/>
  <c r="AR880" i="14" s="1"/>
  <c r="M881" i="14"/>
  <c r="AQ881" i="14" s="1"/>
  <c r="U888" i="14"/>
  <c r="AQ886" i="14"/>
  <c r="L893" i="14"/>
  <c r="AF890" i="14"/>
  <c r="AR890" i="14" s="1"/>
  <c r="AE892" i="14"/>
  <c r="AF892" i="14" s="1"/>
  <c r="AR892" i="14" s="1"/>
  <c r="R898" i="14"/>
  <c r="Y898" i="14"/>
  <c r="M896" i="14"/>
  <c r="AQ896" i="14" s="1"/>
  <c r="AQ899" i="14"/>
  <c r="U903" i="14"/>
  <c r="AQ901" i="14"/>
  <c r="M905" i="14"/>
  <c r="U909" i="14"/>
  <c r="AQ907" i="14"/>
  <c r="AE912" i="14"/>
  <c r="AF912" i="14" s="1"/>
  <c r="AR912" i="14" s="1"/>
  <c r="R919" i="14"/>
  <c r="Y919" i="14"/>
  <c r="AE916" i="14"/>
  <c r="AF916" i="14" s="1"/>
  <c r="AR916" i="14" s="1"/>
  <c r="M917" i="14"/>
  <c r="AQ917" i="14" s="1"/>
  <c r="M920" i="14"/>
  <c r="U924" i="14"/>
  <c r="AQ922" i="14"/>
  <c r="L929" i="14"/>
  <c r="T929" i="14"/>
  <c r="AE927" i="14"/>
  <c r="AF927" i="14" s="1"/>
  <c r="AR927" i="14" s="1"/>
  <c r="AR936" i="14"/>
  <c r="AQ944" i="14"/>
  <c r="AE774" i="14"/>
  <c r="AF774" i="14" s="1"/>
  <c r="AR774" i="14" s="1"/>
  <c r="AE777" i="14"/>
  <c r="AR783" i="14"/>
  <c r="AQ784" i="14"/>
  <c r="AQ789" i="14"/>
  <c r="AE790" i="14"/>
  <c r="AF790" i="14" s="1"/>
  <c r="AR790" i="14" s="1"/>
  <c r="L796" i="14"/>
  <c r="AE794" i="14"/>
  <c r="AF794" i="14" s="1"/>
  <c r="AR794" i="14" s="1"/>
  <c r="AE803" i="14"/>
  <c r="AF803" i="14" s="1"/>
  <c r="AR803" i="14" s="1"/>
  <c r="M804" i="14"/>
  <c r="AQ804" i="14" s="1"/>
  <c r="AQ809" i="14"/>
  <c r="AE810" i="14"/>
  <c r="AF810" i="14" s="1"/>
  <c r="AR810" i="14" s="1"/>
  <c r="L816" i="14"/>
  <c r="AE814" i="14"/>
  <c r="AF814" i="14" s="1"/>
  <c r="AR814" i="14" s="1"/>
  <c r="AE817" i="14"/>
  <c r="AE820" i="14"/>
  <c r="AF820" i="14" s="1"/>
  <c r="AR820" i="14" s="1"/>
  <c r="S822" i="14"/>
  <c r="AE826" i="14"/>
  <c r="AF826" i="14" s="1"/>
  <c r="AR826" i="14" s="1"/>
  <c r="AE829" i="14"/>
  <c r="AF829" i="14" s="1"/>
  <c r="AR829" i="14" s="1"/>
  <c r="M830" i="14"/>
  <c r="AQ830" i="14" s="1"/>
  <c r="M837" i="14"/>
  <c r="U837" i="14"/>
  <c r="U822" i="14" s="1"/>
  <c r="AQ835" i="14"/>
  <c r="AE838" i="14"/>
  <c r="AE840" i="14"/>
  <c r="AF840" i="14" s="1"/>
  <c r="AR840" i="14" s="1"/>
  <c r="AE841" i="14"/>
  <c r="AF841" i="14" s="1"/>
  <c r="AR841" i="14" s="1"/>
  <c r="AE843" i="14"/>
  <c r="AE845" i="14"/>
  <c r="AF845" i="14" s="1"/>
  <c r="AR845" i="14" s="1"/>
  <c r="AE846" i="14"/>
  <c r="AF846" i="14" s="1"/>
  <c r="AR846" i="14" s="1"/>
  <c r="AE848" i="14"/>
  <c r="AE850" i="14"/>
  <c r="AF850" i="14" s="1"/>
  <c r="AR850" i="14" s="1"/>
  <c r="AE859" i="14"/>
  <c r="AF859" i="14" s="1"/>
  <c r="AR859" i="14" s="1"/>
  <c r="AQ865" i="14"/>
  <c r="AE866" i="14"/>
  <c r="AF866" i="14" s="1"/>
  <c r="AR866" i="14" s="1"/>
  <c r="AE870" i="14"/>
  <c r="AF870" i="14" s="1"/>
  <c r="AR870" i="14" s="1"/>
  <c r="AE876" i="14"/>
  <c r="AF876" i="14" s="1"/>
  <c r="AR876" i="14" s="1"/>
  <c r="AE879" i="14"/>
  <c r="AE885" i="14"/>
  <c r="AF885" i="14" s="1"/>
  <c r="AR885" i="14" s="1"/>
  <c r="AQ890" i="14"/>
  <c r="AE891" i="14"/>
  <c r="AF891" i="14" s="1"/>
  <c r="AR891" i="14" s="1"/>
  <c r="AE897" i="14"/>
  <c r="AF897" i="14" s="1"/>
  <c r="AR897" i="14" s="1"/>
  <c r="AF900" i="14"/>
  <c r="AR900" i="14" s="1"/>
  <c r="AE906" i="14"/>
  <c r="AF906" i="14" s="1"/>
  <c r="AR906" i="14" s="1"/>
  <c r="M914" i="14"/>
  <c r="AQ912" i="14"/>
  <c r="AE918" i="14"/>
  <c r="AF918" i="14" s="1"/>
  <c r="AR918" i="14" s="1"/>
  <c r="AE921" i="14"/>
  <c r="AF921" i="14" s="1"/>
  <c r="AR921" i="14" s="1"/>
  <c r="AQ927" i="14"/>
  <c r="AR932" i="14"/>
  <c r="AR943" i="14"/>
  <c r="AE9" i="13"/>
  <c r="AF9" i="13" s="1"/>
  <c r="AR9" i="13" s="1"/>
  <c r="AE15" i="13"/>
  <c r="AF15" i="13" s="1"/>
  <c r="AR15" i="13" s="1"/>
  <c r="U27" i="13"/>
  <c r="AQ24" i="13"/>
  <c r="AE26" i="13"/>
  <c r="AF26" i="13" s="1"/>
  <c r="AR26" i="13" s="1"/>
  <c r="T32" i="13"/>
  <c r="AE29" i="13"/>
  <c r="AF29" i="13" s="1"/>
  <c r="AR29" i="13" s="1"/>
  <c r="R38" i="13"/>
  <c r="R33" i="13" s="1"/>
  <c r="Y38" i="13"/>
  <c r="Y33" i="13" s="1"/>
  <c r="AQ37" i="13"/>
  <c r="U43" i="13"/>
  <c r="U33" i="13" s="1"/>
  <c r="AQ40" i="13"/>
  <c r="AE42" i="13"/>
  <c r="AF42" i="13" s="1"/>
  <c r="AR42" i="13" s="1"/>
  <c r="T48" i="13"/>
  <c r="AE45" i="13"/>
  <c r="AF45" i="13" s="1"/>
  <c r="AR45" i="13" s="1"/>
  <c r="S53" i="13"/>
  <c r="AE51" i="13"/>
  <c r="AF51" i="13" s="1"/>
  <c r="AR51" i="13" s="1"/>
  <c r="U63" i="13"/>
  <c r="AQ60" i="13"/>
  <c r="AE62" i="13"/>
  <c r="AF62" i="13" s="1"/>
  <c r="AR62" i="13" s="1"/>
  <c r="AE65" i="13"/>
  <c r="AF65" i="13" s="1"/>
  <c r="AR65" i="13" s="1"/>
  <c r="AE71" i="13"/>
  <c r="AF71" i="13" s="1"/>
  <c r="AR71" i="13" s="1"/>
  <c r="AE92" i="13"/>
  <c r="AF92" i="13" s="1"/>
  <c r="AR92" i="13" s="1"/>
  <c r="AR103" i="13"/>
  <c r="AE110" i="13"/>
  <c r="AF110" i="13" s="1"/>
  <c r="AR110" i="13" s="1"/>
  <c r="AE11" i="13"/>
  <c r="AF11" i="13" s="1"/>
  <c r="AR11" i="13" s="1"/>
  <c r="T17" i="13"/>
  <c r="T7" i="13" s="1"/>
  <c r="AE14" i="13"/>
  <c r="AF14" i="13" s="1"/>
  <c r="AR14" i="13" s="1"/>
  <c r="AE20" i="13"/>
  <c r="AF20" i="13" s="1"/>
  <c r="AR20" i="13" s="1"/>
  <c r="M21" i="13"/>
  <c r="AQ21" i="13" s="1"/>
  <c r="AE31" i="13"/>
  <c r="AF31" i="13" s="1"/>
  <c r="AR31" i="13" s="1"/>
  <c r="AE36" i="13"/>
  <c r="AF36" i="13" s="1"/>
  <c r="AR36" i="13" s="1"/>
  <c r="AE47" i="13"/>
  <c r="AF47" i="13" s="1"/>
  <c r="AR47" i="13" s="1"/>
  <c r="AE50" i="13"/>
  <c r="AF50" i="13" s="1"/>
  <c r="AR50" i="13" s="1"/>
  <c r="AE56" i="13"/>
  <c r="AF56" i="13" s="1"/>
  <c r="AR56" i="13" s="1"/>
  <c r="M57" i="13"/>
  <c r="AQ57" i="13" s="1"/>
  <c r="AE67" i="13"/>
  <c r="AF67" i="13" s="1"/>
  <c r="AR67" i="13" s="1"/>
  <c r="AE70" i="13"/>
  <c r="AF70" i="13" s="1"/>
  <c r="AR70" i="13" s="1"/>
  <c r="AE76" i="13"/>
  <c r="AF76" i="13" s="1"/>
  <c r="AR76" i="13" s="1"/>
  <c r="M77" i="13"/>
  <c r="AQ77" i="13" s="1"/>
  <c r="T88" i="13"/>
  <c r="S93" i="13"/>
  <c r="AB93" i="13"/>
  <c r="M90" i="13"/>
  <c r="AQ90" i="13" s="1"/>
  <c r="AB94" i="13"/>
  <c r="AQ101" i="13"/>
  <c r="AQ103" i="13"/>
  <c r="R12" i="13"/>
  <c r="Y12" i="13"/>
  <c r="M9" i="13"/>
  <c r="AQ9" i="13" s="1"/>
  <c r="AQ11" i="13"/>
  <c r="U17" i="13"/>
  <c r="AQ14" i="13"/>
  <c r="AE16" i="13"/>
  <c r="AF16" i="13" s="1"/>
  <c r="AR16" i="13" s="1"/>
  <c r="T22" i="13"/>
  <c r="AE19" i="13"/>
  <c r="AF19" i="13" s="1"/>
  <c r="AR19" i="13" s="1"/>
  <c r="S27" i="13"/>
  <c r="AB27" i="13"/>
  <c r="AB7" i="13" s="1"/>
  <c r="AB6" i="13" s="1"/>
  <c r="AE25" i="13"/>
  <c r="AF25" i="13" s="1"/>
  <c r="AR25" i="13" s="1"/>
  <c r="M26" i="13"/>
  <c r="AQ26" i="13" s="1"/>
  <c r="R32" i="13"/>
  <c r="Y32" i="13"/>
  <c r="M29" i="13"/>
  <c r="AQ29" i="13" s="1"/>
  <c r="AQ31" i="13"/>
  <c r="T38" i="13"/>
  <c r="T33" i="13" s="1"/>
  <c r="AE35" i="13"/>
  <c r="AF35" i="13" s="1"/>
  <c r="AR35" i="13" s="1"/>
  <c r="AE41" i="13"/>
  <c r="AF41" i="13" s="1"/>
  <c r="AR41" i="13" s="1"/>
  <c r="M42" i="13"/>
  <c r="AQ42" i="13" s="1"/>
  <c r="M45" i="13"/>
  <c r="AQ45" i="13" s="1"/>
  <c r="U53" i="13"/>
  <c r="AQ50" i="13"/>
  <c r="AE52" i="13"/>
  <c r="AF52" i="13" s="1"/>
  <c r="AR52" i="13" s="1"/>
  <c r="AE55" i="13"/>
  <c r="AF55" i="13" s="1"/>
  <c r="AR55" i="13" s="1"/>
  <c r="AE61" i="13"/>
  <c r="AF61" i="13" s="1"/>
  <c r="AR61" i="13" s="1"/>
  <c r="M62" i="13"/>
  <c r="AQ62" i="13" s="1"/>
  <c r="M65" i="13"/>
  <c r="AQ65" i="13" s="1"/>
  <c r="U73" i="13"/>
  <c r="AQ70" i="13"/>
  <c r="AE72" i="13"/>
  <c r="AF72" i="13" s="1"/>
  <c r="AR72" i="13" s="1"/>
  <c r="T78" i="13"/>
  <c r="AE75" i="13"/>
  <c r="AF75" i="13" s="1"/>
  <c r="AR75" i="13" s="1"/>
  <c r="AE81" i="13"/>
  <c r="AF81" i="13" s="1"/>
  <c r="AR81" i="13" s="1"/>
  <c r="M82" i="13"/>
  <c r="AQ82" i="13" s="1"/>
  <c r="R88" i="13"/>
  <c r="AE84" i="13"/>
  <c r="M85" i="13"/>
  <c r="M88" i="13" s="1"/>
  <c r="AQ86" i="13"/>
  <c r="T93" i="13"/>
  <c r="M92" i="13"/>
  <c r="AQ92" i="13" s="1"/>
  <c r="AR102" i="13"/>
  <c r="M112" i="13"/>
  <c r="AQ112" i="13" s="1"/>
  <c r="AE116" i="13"/>
  <c r="AF116" i="13" s="1"/>
  <c r="AR116" i="13" s="1"/>
  <c r="AE10" i="13"/>
  <c r="AF10" i="13" s="1"/>
  <c r="AR10" i="13" s="1"/>
  <c r="AQ16" i="13"/>
  <c r="AQ19" i="13"/>
  <c r="AE21" i="13"/>
  <c r="AF21" i="13" s="1"/>
  <c r="AR21" i="13" s="1"/>
  <c r="AE24" i="13"/>
  <c r="AF24" i="13" s="1"/>
  <c r="AR24" i="13" s="1"/>
  <c r="AE30" i="13"/>
  <c r="AF30" i="13" s="1"/>
  <c r="AR30" i="13" s="1"/>
  <c r="AQ35" i="13"/>
  <c r="AE37" i="13"/>
  <c r="AF37" i="13" s="1"/>
  <c r="AR37" i="13" s="1"/>
  <c r="AE40" i="13"/>
  <c r="AF40" i="13" s="1"/>
  <c r="AR40" i="13" s="1"/>
  <c r="AE46" i="13"/>
  <c r="AF46" i="13" s="1"/>
  <c r="AR46" i="13" s="1"/>
  <c r="M47" i="13"/>
  <c r="AQ47" i="13" s="1"/>
  <c r="AQ52" i="13"/>
  <c r="AQ55" i="13"/>
  <c r="AE57" i="13"/>
  <c r="AF57" i="13" s="1"/>
  <c r="AR57" i="13" s="1"/>
  <c r="AE60" i="13"/>
  <c r="AF60" i="13" s="1"/>
  <c r="AR60" i="13" s="1"/>
  <c r="AE66" i="13"/>
  <c r="AF66" i="13" s="1"/>
  <c r="AR66" i="13" s="1"/>
  <c r="M67" i="13"/>
  <c r="AQ67" i="13" s="1"/>
  <c r="AQ72" i="13"/>
  <c r="AQ75" i="13"/>
  <c r="AE77" i="13"/>
  <c r="AF77" i="13" s="1"/>
  <c r="AR77" i="13" s="1"/>
  <c r="AE86" i="13"/>
  <c r="AF86" i="13" s="1"/>
  <c r="AR86" i="13" s="1"/>
  <c r="AQ89" i="13"/>
  <c r="L93" i="13"/>
  <c r="AQ96" i="13"/>
  <c r="AR98" i="13"/>
  <c r="AR101" i="13"/>
  <c r="AE111" i="13"/>
  <c r="AF111" i="13" s="1"/>
  <c r="AR111" i="13" s="1"/>
  <c r="R118" i="13"/>
  <c r="Y118" i="13"/>
  <c r="AQ117" i="13"/>
  <c r="U123" i="13"/>
  <c r="AQ120" i="13"/>
  <c r="AE122" i="13"/>
  <c r="AF122" i="13" s="1"/>
  <c r="AR122" i="13" s="1"/>
  <c r="R130" i="13"/>
  <c r="Y130" i="13"/>
  <c r="AQ129" i="13"/>
  <c r="U135" i="13"/>
  <c r="AQ132" i="13"/>
  <c r="AE134" i="13"/>
  <c r="AF134" i="13" s="1"/>
  <c r="AR134" i="13" s="1"/>
  <c r="T140" i="13"/>
  <c r="AE137" i="13"/>
  <c r="AF137" i="13" s="1"/>
  <c r="AR137" i="13" s="1"/>
  <c r="S145" i="13"/>
  <c r="AB145" i="13"/>
  <c r="AE143" i="13"/>
  <c r="AF143" i="13" s="1"/>
  <c r="AR143" i="13" s="1"/>
  <c r="R150" i="13"/>
  <c r="Y150" i="13"/>
  <c r="AQ149" i="13"/>
  <c r="U155" i="13"/>
  <c r="AQ152" i="13"/>
  <c r="AE154" i="13"/>
  <c r="AF154" i="13" s="1"/>
  <c r="AR154" i="13" s="1"/>
  <c r="T160" i="13"/>
  <c r="AE157" i="13"/>
  <c r="AF157" i="13" s="1"/>
  <c r="AR157" i="13" s="1"/>
  <c r="S165" i="13"/>
  <c r="AB165" i="13"/>
  <c r="AE163" i="13"/>
  <c r="AF163" i="13" s="1"/>
  <c r="AR163" i="13" s="1"/>
  <c r="R170" i="13"/>
  <c r="Y170" i="13"/>
  <c r="AQ169" i="13"/>
  <c r="U175" i="13"/>
  <c r="AQ172" i="13"/>
  <c r="AE174" i="13"/>
  <c r="AF174" i="13" s="1"/>
  <c r="AR174" i="13" s="1"/>
  <c r="T180" i="13"/>
  <c r="AE177" i="13"/>
  <c r="AF177" i="13" s="1"/>
  <c r="AR177" i="13" s="1"/>
  <c r="S185" i="13"/>
  <c r="AB185" i="13"/>
  <c r="AE183" i="13"/>
  <c r="AF183" i="13" s="1"/>
  <c r="AR183" i="13" s="1"/>
  <c r="R190" i="13"/>
  <c r="Y190" i="13"/>
  <c r="AQ189" i="13"/>
  <c r="U195" i="13"/>
  <c r="AQ192" i="13"/>
  <c r="AE194" i="13"/>
  <c r="AF194" i="13" s="1"/>
  <c r="AR194" i="13" s="1"/>
  <c r="U201" i="13"/>
  <c r="AQ198" i="13"/>
  <c r="AE200" i="13"/>
  <c r="AF200" i="13" s="1"/>
  <c r="AR200" i="13" s="1"/>
  <c r="S206" i="13"/>
  <c r="AB206" i="13"/>
  <c r="AE204" i="13"/>
  <c r="AF204" i="13" s="1"/>
  <c r="AR204" i="13" s="1"/>
  <c r="R211" i="13"/>
  <c r="Y211" i="13"/>
  <c r="AQ210" i="13"/>
  <c r="L216" i="13"/>
  <c r="AQ213" i="13"/>
  <c r="AE215" i="13"/>
  <c r="AF215" i="13" s="1"/>
  <c r="AR215" i="13" s="1"/>
  <c r="U221" i="13"/>
  <c r="AQ223" i="13"/>
  <c r="S226" i="13"/>
  <c r="AE234" i="13"/>
  <c r="AF234" i="13" s="1"/>
  <c r="AR234" i="13" s="1"/>
  <c r="AQ240" i="13"/>
  <c r="AR241" i="13"/>
  <c r="L247" i="13"/>
  <c r="T247" i="13"/>
  <c r="AE245" i="13"/>
  <c r="AF245" i="13" s="1"/>
  <c r="AR245" i="13" s="1"/>
  <c r="AE248" i="13"/>
  <c r="AE254" i="13"/>
  <c r="AF254" i="13" s="1"/>
  <c r="AR254" i="13" s="1"/>
  <c r="AQ260" i="13"/>
  <c r="AE261" i="13"/>
  <c r="AF261" i="13" s="1"/>
  <c r="AR261" i="13" s="1"/>
  <c r="L267" i="13"/>
  <c r="T267" i="13"/>
  <c r="AE265" i="13"/>
  <c r="AF265" i="13" s="1"/>
  <c r="AR265" i="13" s="1"/>
  <c r="AE268" i="13"/>
  <c r="AF268" i="13" s="1"/>
  <c r="AE274" i="13"/>
  <c r="AF274" i="13" s="1"/>
  <c r="AR274" i="13" s="1"/>
  <c r="M278" i="13"/>
  <c r="AQ280" i="13"/>
  <c r="AE281" i="13"/>
  <c r="AF281" i="13" s="1"/>
  <c r="AR281" i="13" s="1"/>
  <c r="T287" i="13"/>
  <c r="AE285" i="13"/>
  <c r="AF285" i="13" s="1"/>
  <c r="AR285" i="13" s="1"/>
  <c r="AE294" i="13"/>
  <c r="AF294" i="13" s="1"/>
  <c r="AR294" i="13" s="1"/>
  <c r="M298" i="13"/>
  <c r="AQ298" i="13" s="1"/>
  <c r="AE301" i="13"/>
  <c r="AF301" i="13" s="1"/>
  <c r="AR301" i="13" s="1"/>
  <c r="M304" i="13"/>
  <c r="AQ306" i="13"/>
  <c r="AE307" i="13"/>
  <c r="AF307" i="13" s="1"/>
  <c r="AR307" i="13" s="1"/>
  <c r="AR311" i="13"/>
  <c r="AE128" i="13"/>
  <c r="AF128" i="13" s="1"/>
  <c r="AR128" i="13" s="1"/>
  <c r="AE139" i="13"/>
  <c r="AF139" i="13" s="1"/>
  <c r="AR139" i="13" s="1"/>
  <c r="AE142" i="13"/>
  <c r="AF142" i="13" s="1"/>
  <c r="AR142" i="13" s="1"/>
  <c r="AE148" i="13"/>
  <c r="AF148" i="13" s="1"/>
  <c r="AR148" i="13" s="1"/>
  <c r="AE159" i="13"/>
  <c r="AF159" i="13" s="1"/>
  <c r="AR159" i="13" s="1"/>
  <c r="AE162" i="13"/>
  <c r="AF162" i="13" s="1"/>
  <c r="AR162" i="13" s="1"/>
  <c r="AE168" i="13"/>
  <c r="AF168" i="13" s="1"/>
  <c r="AR168" i="13" s="1"/>
  <c r="AE179" i="13"/>
  <c r="AF179" i="13" s="1"/>
  <c r="AR179" i="13" s="1"/>
  <c r="AE182" i="13"/>
  <c r="AF182" i="13" s="1"/>
  <c r="AR182" i="13" s="1"/>
  <c r="AE188" i="13"/>
  <c r="AF188" i="13" s="1"/>
  <c r="AR188" i="13" s="1"/>
  <c r="AE203" i="13"/>
  <c r="AF203" i="13" s="1"/>
  <c r="AR203" i="13" s="1"/>
  <c r="AE209" i="13"/>
  <c r="AF209" i="13" s="1"/>
  <c r="AR209" i="13" s="1"/>
  <c r="AE220" i="13"/>
  <c r="AF220" i="13" s="1"/>
  <c r="AR220" i="13" s="1"/>
  <c r="AE223" i="13"/>
  <c r="AF223" i="13" s="1"/>
  <c r="AR223" i="13" s="1"/>
  <c r="AE233" i="13"/>
  <c r="AR239" i="13"/>
  <c r="AE250" i="13"/>
  <c r="AF250" i="13" s="1"/>
  <c r="AR250" i="13" s="1"/>
  <c r="AE253" i="13"/>
  <c r="AF253" i="13" s="1"/>
  <c r="AE259" i="13"/>
  <c r="AF259" i="13" s="1"/>
  <c r="AR259" i="13" s="1"/>
  <c r="AE270" i="13"/>
  <c r="AF270" i="13" s="1"/>
  <c r="AR270" i="13" s="1"/>
  <c r="AE273" i="13"/>
  <c r="AF273" i="13" s="1"/>
  <c r="AE279" i="13"/>
  <c r="AF279" i="13" s="1"/>
  <c r="AR279" i="13" s="1"/>
  <c r="AE290" i="13"/>
  <c r="AF290" i="13" s="1"/>
  <c r="AR290" i="13" s="1"/>
  <c r="AE293" i="13"/>
  <c r="AF293" i="13" s="1"/>
  <c r="AE299" i="13"/>
  <c r="AF299" i="13" s="1"/>
  <c r="AR299" i="13" s="1"/>
  <c r="M300" i="13"/>
  <c r="AQ300" i="13" s="1"/>
  <c r="AE305" i="13"/>
  <c r="AF305" i="13" s="1"/>
  <c r="AR305" i="13" s="1"/>
  <c r="AR312" i="13"/>
  <c r="U113" i="13"/>
  <c r="U94" i="13" s="1"/>
  <c r="AQ110" i="13"/>
  <c r="AE112" i="13"/>
  <c r="AF112" i="13" s="1"/>
  <c r="AR112" i="13" s="1"/>
  <c r="T118" i="13"/>
  <c r="AE115" i="13"/>
  <c r="AF115" i="13" s="1"/>
  <c r="AR115" i="13" s="1"/>
  <c r="S123" i="13"/>
  <c r="AB123" i="13"/>
  <c r="AE121" i="13"/>
  <c r="AF121" i="13" s="1"/>
  <c r="AR121" i="13" s="1"/>
  <c r="M122" i="13"/>
  <c r="AQ122" i="13" s="1"/>
  <c r="T130" i="13"/>
  <c r="AE127" i="13"/>
  <c r="AF127" i="13" s="1"/>
  <c r="AR127" i="13" s="1"/>
  <c r="S135" i="13"/>
  <c r="AB135" i="13"/>
  <c r="AB125" i="13" s="1"/>
  <c r="AB124" i="13" s="1"/>
  <c r="AE133" i="13"/>
  <c r="AF133" i="13" s="1"/>
  <c r="AR133" i="13" s="1"/>
  <c r="M134" i="13"/>
  <c r="AQ134" i="13" s="1"/>
  <c r="R140" i="13"/>
  <c r="R125" i="13" s="1"/>
  <c r="R124" i="13" s="1"/>
  <c r="Y140" i="13"/>
  <c r="M137" i="13"/>
  <c r="AQ137" i="13" s="1"/>
  <c r="AQ139" i="13"/>
  <c r="U145" i="13"/>
  <c r="AQ142" i="13"/>
  <c r="AE144" i="13"/>
  <c r="AF144" i="13" s="1"/>
  <c r="AR144" i="13" s="1"/>
  <c r="T150" i="13"/>
  <c r="AE147" i="13"/>
  <c r="AF147" i="13" s="1"/>
  <c r="AR147" i="13" s="1"/>
  <c r="S155" i="13"/>
  <c r="AE153" i="13"/>
  <c r="AF153" i="13" s="1"/>
  <c r="AR153" i="13" s="1"/>
  <c r="M154" i="13"/>
  <c r="AQ154" i="13" s="1"/>
  <c r="R160" i="13"/>
  <c r="Y160" i="13"/>
  <c r="M157" i="13"/>
  <c r="AQ157" i="13" s="1"/>
  <c r="AQ159" i="13"/>
  <c r="U165" i="13"/>
  <c r="AQ162" i="13"/>
  <c r="AE164" i="13"/>
  <c r="AF164" i="13" s="1"/>
  <c r="AR164" i="13" s="1"/>
  <c r="T170" i="13"/>
  <c r="AE167" i="13"/>
  <c r="AF167" i="13" s="1"/>
  <c r="AR167" i="13" s="1"/>
  <c r="S175" i="13"/>
  <c r="AB175" i="13"/>
  <c r="AE173" i="13"/>
  <c r="AF173" i="13" s="1"/>
  <c r="AR173" i="13" s="1"/>
  <c r="M174" i="13"/>
  <c r="AQ174" i="13" s="1"/>
  <c r="R180" i="13"/>
  <c r="Y180" i="13"/>
  <c r="M177" i="13"/>
  <c r="AQ177" i="13" s="1"/>
  <c r="AQ179" i="13"/>
  <c r="U185" i="13"/>
  <c r="AQ182" i="13"/>
  <c r="AE184" i="13"/>
  <c r="AF184" i="13" s="1"/>
  <c r="AR184" i="13" s="1"/>
  <c r="T190" i="13"/>
  <c r="AE187" i="13"/>
  <c r="AF187" i="13" s="1"/>
  <c r="AR187" i="13" s="1"/>
  <c r="S195" i="13"/>
  <c r="AB195" i="13"/>
  <c r="AE193" i="13"/>
  <c r="AF193" i="13" s="1"/>
  <c r="AR193" i="13" s="1"/>
  <c r="M194" i="13"/>
  <c r="AQ194" i="13" s="1"/>
  <c r="S201" i="13"/>
  <c r="AB201" i="13"/>
  <c r="AE199" i="13"/>
  <c r="AF199" i="13" s="1"/>
  <c r="AR199" i="13" s="1"/>
  <c r="M200" i="13"/>
  <c r="AQ200" i="13" s="1"/>
  <c r="U206" i="13"/>
  <c r="AQ203" i="13"/>
  <c r="AE205" i="13"/>
  <c r="AF205" i="13" s="1"/>
  <c r="AR205" i="13" s="1"/>
  <c r="T211" i="13"/>
  <c r="AE208" i="13"/>
  <c r="AF208" i="13" s="1"/>
  <c r="AR208" i="13" s="1"/>
  <c r="AE214" i="13"/>
  <c r="AF214" i="13" s="1"/>
  <c r="AR214" i="13" s="1"/>
  <c r="M215" i="13"/>
  <c r="AQ215" i="13" s="1"/>
  <c r="M217" i="13"/>
  <c r="AQ218" i="13"/>
  <c r="AQ225" i="13"/>
  <c r="M228" i="13"/>
  <c r="AQ228" i="13" s="1"/>
  <c r="AE231" i="13"/>
  <c r="AF231" i="13" s="1"/>
  <c r="AR231" i="13" s="1"/>
  <c r="AE235" i="13"/>
  <c r="AF235" i="13" s="1"/>
  <c r="AR235" i="13" s="1"/>
  <c r="S227" i="13"/>
  <c r="AE244" i="13"/>
  <c r="AF244" i="13" s="1"/>
  <c r="AR244" i="13" s="1"/>
  <c r="M245" i="13"/>
  <c r="AQ245" i="13" s="1"/>
  <c r="M248" i="13"/>
  <c r="AE255" i="13"/>
  <c r="AF255" i="13" s="1"/>
  <c r="AR255" i="13" s="1"/>
  <c r="AE258" i="13"/>
  <c r="AE264" i="13"/>
  <c r="AF264" i="13" s="1"/>
  <c r="AR264" i="13" s="1"/>
  <c r="M265" i="13"/>
  <c r="AQ265" i="13" s="1"/>
  <c r="AE275" i="13"/>
  <c r="AF275" i="13" s="1"/>
  <c r="AR275" i="13" s="1"/>
  <c r="AE278" i="13"/>
  <c r="AE284" i="13"/>
  <c r="AF284" i="13" s="1"/>
  <c r="AR284" i="13" s="1"/>
  <c r="M285" i="13"/>
  <c r="AQ285" i="13" s="1"/>
  <c r="AQ290" i="13"/>
  <c r="AE291" i="13"/>
  <c r="AF291" i="13" s="1"/>
  <c r="AR291" i="13" s="1"/>
  <c r="L297" i="13"/>
  <c r="T297" i="13"/>
  <c r="AE295" i="13"/>
  <c r="AF295" i="13" s="1"/>
  <c r="AR295" i="13" s="1"/>
  <c r="AE298" i="13"/>
  <c r="AE304" i="13"/>
  <c r="AR310" i="13"/>
  <c r="AQ311" i="13"/>
  <c r="U118" i="13"/>
  <c r="AQ115" i="13"/>
  <c r="AE117" i="13"/>
  <c r="AF117" i="13" s="1"/>
  <c r="AR117" i="13" s="1"/>
  <c r="T123" i="13"/>
  <c r="AE120" i="13"/>
  <c r="AF120" i="13" s="1"/>
  <c r="AR120" i="13" s="1"/>
  <c r="U130" i="13"/>
  <c r="U125" i="13" s="1"/>
  <c r="U124" i="13" s="1"/>
  <c r="AQ127" i="13"/>
  <c r="AE129" i="13"/>
  <c r="AF129" i="13" s="1"/>
  <c r="AR129" i="13" s="1"/>
  <c r="T135" i="13"/>
  <c r="AE132" i="13"/>
  <c r="AF132" i="13" s="1"/>
  <c r="AR132" i="13" s="1"/>
  <c r="S140" i="13"/>
  <c r="AE138" i="13"/>
  <c r="AF138" i="13" s="1"/>
  <c r="AR138" i="13" s="1"/>
  <c r="R145" i="13"/>
  <c r="Y145" i="13"/>
  <c r="AQ144" i="13"/>
  <c r="U150" i="13"/>
  <c r="AQ147" i="13"/>
  <c r="AE149" i="13"/>
  <c r="AF149" i="13" s="1"/>
  <c r="AR149" i="13" s="1"/>
  <c r="T155" i="13"/>
  <c r="AE152" i="13"/>
  <c r="AF152" i="13" s="1"/>
  <c r="AR152" i="13" s="1"/>
  <c r="S160" i="13"/>
  <c r="AB160" i="13"/>
  <c r="AE158" i="13"/>
  <c r="AF158" i="13" s="1"/>
  <c r="AR158" i="13" s="1"/>
  <c r="R165" i="13"/>
  <c r="Y165" i="13"/>
  <c r="AQ164" i="13"/>
  <c r="U170" i="13"/>
  <c r="AQ167" i="13"/>
  <c r="AE169" i="13"/>
  <c r="AF169" i="13" s="1"/>
  <c r="AR169" i="13" s="1"/>
  <c r="T175" i="13"/>
  <c r="AF172" i="13"/>
  <c r="AR172" i="13" s="1"/>
  <c r="S180" i="13"/>
  <c r="AB180" i="13"/>
  <c r="AE178" i="13"/>
  <c r="AF178" i="13" s="1"/>
  <c r="AR178" i="13" s="1"/>
  <c r="R185" i="13"/>
  <c r="Y185" i="13"/>
  <c r="AQ184" i="13"/>
  <c r="U190" i="13"/>
  <c r="AQ187" i="13"/>
  <c r="AE189" i="13"/>
  <c r="AF189" i="13" s="1"/>
  <c r="AR189" i="13" s="1"/>
  <c r="T195" i="13"/>
  <c r="AE192" i="13"/>
  <c r="AF192" i="13" s="1"/>
  <c r="AR192" i="13" s="1"/>
  <c r="T201" i="13"/>
  <c r="AE198" i="13"/>
  <c r="AF198" i="13" s="1"/>
  <c r="AR198" i="13" s="1"/>
  <c r="R206" i="13"/>
  <c r="Y206" i="13"/>
  <c r="AQ205" i="13"/>
  <c r="U211" i="13"/>
  <c r="AQ208" i="13"/>
  <c r="AE210" i="13"/>
  <c r="AF210" i="13" s="1"/>
  <c r="AR210" i="13" s="1"/>
  <c r="T216" i="13"/>
  <c r="AE213" i="13"/>
  <c r="AF213" i="13" s="1"/>
  <c r="AR213" i="13" s="1"/>
  <c r="R221" i="13"/>
  <c r="Y221" i="13"/>
  <c r="L226" i="13"/>
  <c r="T226" i="13"/>
  <c r="M230" i="13"/>
  <c r="AQ230" i="13" s="1"/>
  <c r="M233" i="13"/>
  <c r="AQ235" i="13"/>
  <c r="AE236" i="13"/>
  <c r="AF236" i="13" s="1"/>
  <c r="AR236" i="13" s="1"/>
  <c r="AR240" i="13"/>
  <c r="AE243" i="13"/>
  <c r="AE249" i="13"/>
  <c r="AF249" i="13" s="1"/>
  <c r="AR249" i="13" s="1"/>
  <c r="M250" i="13"/>
  <c r="AQ250" i="13" s="1"/>
  <c r="M253" i="13"/>
  <c r="AQ253" i="13" s="1"/>
  <c r="AQ255" i="13"/>
  <c r="AE256" i="13"/>
  <c r="AF256" i="13" s="1"/>
  <c r="AR256" i="13" s="1"/>
  <c r="AE260" i="13"/>
  <c r="AF260" i="13" s="1"/>
  <c r="AR260" i="13" s="1"/>
  <c r="AE263" i="13"/>
  <c r="AF263" i="13" s="1"/>
  <c r="AE269" i="13"/>
  <c r="AF269" i="13" s="1"/>
  <c r="AR269" i="13" s="1"/>
  <c r="M270" i="13"/>
  <c r="AQ270" i="13" s="1"/>
  <c r="M273" i="13"/>
  <c r="AQ273" i="13" s="1"/>
  <c r="AQ275" i="13"/>
  <c r="AE276" i="13"/>
  <c r="AF276" i="13" s="1"/>
  <c r="AR276" i="13" s="1"/>
  <c r="AE280" i="13"/>
  <c r="AF280" i="13" s="1"/>
  <c r="AR280" i="13" s="1"/>
  <c r="AF289" i="13"/>
  <c r="AR289" i="13" s="1"/>
  <c r="AQ295" i="13"/>
  <c r="AE300" i="13"/>
  <c r="AF300" i="13" s="1"/>
  <c r="AR300" i="13" s="1"/>
  <c r="AE306" i="13"/>
  <c r="AF306" i="13" s="1"/>
  <c r="AR306" i="13" s="1"/>
  <c r="M316" i="13"/>
  <c r="AQ316" i="13" s="1"/>
  <c r="L318" i="13"/>
  <c r="T318" i="13"/>
  <c r="AE316" i="13"/>
  <c r="AF316" i="13" s="1"/>
  <c r="AR316" i="13" s="1"/>
  <c r="S323" i="13"/>
  <c r="R328" i="13"/>
  <c r="Y328" i="13"/>
  <c r="AE325" i="13"/>
  <c r="AF325" i="13" s="1"/>
  <c r="AR325" i="13" s="1"/>
  <c r="M329" i="13"/>
  <c r="AQ329" i="13" s="1"/>
  <c r="U333" i="13"/>
  <c r="AQ331" i="13"/>
  <c r="AE332" i="13"/>
  <c r="AF332" i="13" s="1"/>
  <c r="AR332" i="13" s="1"/>
  <c r="L338" i="13"/>
  <c r="T338" i="13"/>
  <c r="AE336" i="13"/>
  <c r="AF336" i="13" s="1"/>
  <c r="AR336" i="13" s="1"/>
  <c r="S343" i="13"/>
  <c r="AE339" i="13"/>
  <c r="AQ345" i="13"/>
  <c r="AQ346" i="13"/>
  <c r="AR356" i="13"/>
  <c r="AQ363" i="13"/>
  <c r="AQ366" i="13"/>
  <c r="AR367" i="13"/>
  <c r="AR368" i="13"/>
  <c r="AR371" i="13"/>
  <c r="R384" i="13"/>
  <c r="AE380" i="13"/>
  <c r="AQ383" i="13"/>
  <c r="L389" i="13"/>
  <c r="U389" i="13"/>
  <c r="AQ386" i="13"/>
  <c r="AE387" i="13"/>
  <c r="AF387" i="13" s="1"/>
  <c r="AR387" i="13" s="1"/>
  <c r="AE388" i="13"/>
  <c r="AF388" i="13" s="1"/>
  <c r="AR388" i="13" s="1"/>
  <c r="T394" i="13"/>
  <c r="AE391" i="13"/>
  <c r="AF391" i="13" s="1"/>
  <c r="AR391" i="13" s="1"/>
  <c r="S399" i="13"/>
  <c r="AB399" i="13"/>
  <c r="R404" i="13"/>
  <c r="AQ403" i="13"/>
  <c r="L409" i="13"/>
  <c r="U409" i="13"/>
  <c r="AQ406" i="13"/>
  <c r="AE407" i="13"/>
  <c r="AF407" i="13" s="1"/>
  <c r="AR407" i="13" s="1"/>
  <c r="AE408" i="13"/>
  <c r="T414" i="13"/>
  <c r="AE411" i="13"/>
  <c r="AF411" i="13" s="1"/>
  <c r="AR411" i="13" s="1"/>
  <c r="S419" i="13"/>
  <c r="AB419" i="13"/>
  <c r="T426" i="13"/>
  <c r="AF423" i="13"/>
  <c r="AR423" i="13" s="1"/>
  <c r="S431" i="13"/>
  <c r="AB431" i="13"/>
  <c r="AQ435" i="13"/>
  <c r="U441" i="13"/>
  <c r="AQ438" i="13"/>
  <c r="AE439" i="13"/>
  <c r="AF439" i="13" s="1"/>
  <c r="AR439" i="13" s="1"/>
  <c r="AE440" i="13"/>
  <c r="AF440" i="13" s="1"/>
  <c r="AR440" i="13" s="1"/>
  <c r="T446" i="13"/>
  <c r="AE443" i="13"/>
  <c r="AF443" i="13" s="1"/>
  <c r="AR443" i="13" s="1"/>
  <c r="AE452" i="13"/>
  <c r="AF452" i="13" s="1"/>
  <c r="AQ455" i="13"/>
  <c r="U461" i="13"/>
  <c r="AQ458" i="13"/>
  <c r="AE459" i="13"/>
  <c r="AF459" i="13" s="1"/>
  <c r="AR459" i="13" s="1"/>
  <c r="AE460" i="13"/>
  <c r="AF460" i="13" s="1"/>
  <c r="AR460" i="13" s="1"/>
  <c r="T466" i="13"/>
  <c r="AE463" i="13"/>
  <c r="AF463" i="13" s="1"/>
  <c r="AR463" i="13" s="1"/>
  <c r="AE478" i="13"/>
  <c r="AF478" i="13" s="1"/>
  <c r="AR478" i="13" s="1"/>
  <c r="AE483" i="13"/>
  <c r="AF483" i="13" s="1"/>
  <c r="AR483" i="13" s="1"/>
  <c r="AE488" i="13"/>
  <c r="AF488" i="13" s="1"/>
  <c r="AR488" i="13" s="1"/>
  <c r="AE493" i="13"/>
  <c r="AF493" i="13" s="1"/>
  <c r="AR493" i="13" s="1"/>
  <c r="R501" i="13"/>
  <c r="Y501" i="13"/>
  <c r="AE498" i="13"/>
  <c r="AF498" i="13" s="1"/>
  <c r="AR498" i="13" s="1"/>
  <c r="R506" i="13"/>
  <c r="Y506" i="13"/>
  <c r="AE503" i="13"/>
  <c r="AF503" i="13" s="1"/>
  <c r="AR503" i="13" s="1"/>
  <c r="S512" i="13"/>
  <c r="AE508" i="13"/>
  <c r="S517" i="13"/>
  <c r="AE513" i="13"/>
  <c r="S522" i="13"/>
  <c r="AE518" i="13"/>
  <c r="AE524" i="13"/>
  <c r="AF524" i="13" s="1"/>
  <c r="AR524" i="13" s="1"/>
  <c r="M528" i="13"/>
  <c r="AQ530" i="13"/>
  <c r="AE531" i="13"/>
  <c r="AF531" i="13" s="1"/>
  <c r="AR531" i="13" s="1"/>
  <c r="AQ535" i="13"/>
  <c r="AE536" i="13"/>
  <c r="AF536" i="13" s="1"/>
  <c r="AR536" i="13" s="1"/>
  <c r="U542" i="13"/>
  <c r="AQ540" i="13"/>
  <c r="AE541" i="13"/>
  <c r="AF541" i="13" s="1"/>
  <c r="AR541" i="13" s="1"/>
  <c r="L547" i="13"/>
  <c r="T547" i="13"/>
  <c r="AE545" i="13"/>
  <c r="AF545" i="13" s="1"/>
  <c r="AR545" i="13" s="1"/>
  <c r="S552" i="13"/>
  <c r="AE548" i="13"/>
  <c r="R557" i="13"/>
  <c r="Y557" i="13"/>
  <c r="AE554" i="13"/>
  <c r="AF554" i="13" s="1"/>
  <c r="AR554" i="13" s="1"/>
  <c r="M558" i="13"/>
  <c r="AQ560" i="13"/>
  <c r="L567" i="13"/>
  <c r="T567" i="13"/>
  <c r="AE565" i="13"/>
  <c r="AF565" i="13" s="1"/>
  <c r="AR565" i="13" s="1"/>
  <c r="S572" i="13"/>
  <c r="AE568" i="13"/>
  <c r="AE571" i="13"/>
  <c r="AF571" i="13" s="1"/>
  <c r="AR571" i="13" s="1"/>
  <c r="R577" i="13"/>
  <c r="Y577" i="13"/>
  <c r="M578" i="13"/>
  <c r="U582" i="13"/>
  <c r="AQ580" i="13"/>
  <c r="U588" i="13"/>
  <c r="AQ586" i="13"/>
  <c r="AQ589" i="13"/>
  <c r="T593" i="13"/>
  <c r="AE590" i="13"/>
  <c r="AF590" i="13" s="1"/>
  <c r="AR590" i="13" s="1"/>
  <c r="AE321" i="13"/>
  <c r="AF321" i="13" s="1"/>
  <c r="AR321" i="13" s="1"/>
  <c r="AE324" i="13"/>
  <c r="AF324" i="13" s="1"/>
  <c r="AE330" i="13"/>
  <c r="AF330" i="13" s="1"/>
  <c r="AR330" i="13" s="1"/>
  <c r="AE341" i="13"/>
  <c r="AF341" i="13" s="1"/>
  <c r="AR341" i="13" s="1"/>
  <c r="AQ347" i="13"/>
  <c r="AR357" i="13"/>
  <c r="AR372" i="13"/>
  <c r="AR373" i="13"/>
  <c r="AR376" i="13"/>
  <c r="AE385" i="13"/>
  <c r="AE392" i="13"/>
  <c r="AF392" i="13" s="1"/>
  <c r="AR392" i="13" s="1"/>
  <c r="AE393" i="13"/>
  <c r="AF393" i="13" s="1"/>
  <c r="AR393" i="13" s="1"/>
  <c r="T399" i="13"/>
  <c r="AE396" i="13"/>
  <c r="AF396" i="13" s="1"/>
  <c r="AR396" i="13" s="1"/>
  <c r="U414" i="13"/>
  <c r="AE412" i="13"/>
  <c r="AF412" i="13" s="1"/>
  <c r="AR412" i="13" s="1"/>
  <c r="AE413" i="13"/>
  <c r="AF413" i="13" s="1"/>
  <c r="AR413" i="13" s="1"/>
  <c r="T419" i="13"/>
  <c r="AE416" i="13"/>
  <c r="AF416" i="13" s="1"/>
  <c r="AR416" i="13" s="1"/>
  <c r="U426" i="13"/>
  <c r="AE424" i="13"/>
  <c r="AF424" i="13" s="1"/>
  <c r="AR424" i="13" s="1"/>
  <c r="AE425" i="13"/>
  <c r="AF425" i="13" s="1"/>
  <c r="AR425" i="13" s="1"/>
  <c r="T431" i="13"/>
  <c r="AF428" i="13"/>
  <c r="AR428" i="13" s="1"/>
  <c r="S436" i="13"/>
  <c r="AB436" i="13"/>
  <c r="R441" i="13"/>
  <c r="U446" i="13"/>
  <c r="AE444" i="13"/>
  <c r="AF444" i="13" s="1"/>
  <c r="AR444" i="13" s="1"/>
  <c r="AE445" i="13"/>
  <c r="T451" i="13"/>
  <c r="AE448" i="13"/>
  <c r="AF448" i="13" s="1"/>
  <c r="AR448" i="13" s="1"/>
  <c r="S456" i="13"/>
  <c r="AB456" i="13"/>
  <c r="R461" i="13"/>
  <c r="AE457" i="13"/>
  <c r="AF457" i="13" s="1"/>
  <c r="AQ460" i="13"/>
  <c r="U466" i="13"/>
  <c r="AQ463" i="13"/>
  <c r="AE464" i="13"/>
  <c r="AE465" i="13"/>
  <c r="AF465" i="13" s="1"/>
  <c r="AR465" i="13" s="1"/>
  <c r="T471" i="13"/>
  <c r="AE468" i="13"/>
  <c r="AF468" i="13" s="1"/>
  <c r="AR468" i="13" s="1"/>
  <c r="AE477" i="13"/>
  <c r="AE497" i="13"/>
  <c r="AE502" i="13"/>
  <c r="AE510" i="13"/>
  <c r="AF510" i="13" s="1"/>
  <c r="AR510" i="13" s="1"/>
  <c r="AE515" i="13"/>
  <c r="AF515" i="13" s="1"/>
  <c r="AR515" i="13" s="1"/>
  <c r="AE520" i="13"/>
  <c r="AF520" i="13" s="1"/>
  <c r="AR520" i="13" s="1"/>
  <c r="AE523" i="13"/>
  <c r="AE529" i="13"/>
  <c r="AE534" i="13"/>
  <c r="AF534" i="13" s="1"/>
  <c r="AR534" i="13" s="1"/>
  <c r="AE539" i="13"/>
  <c r="AF539" i="13" s="1"/>
  <c r="AR539" i="13" s="1"/>
  <c r="AE550" i="13"/>
  <c r="AF550" i="13" s="1"/>
  <c r="AR550" i="13" s="1"/>
  <c r="AE553" i="13"/>
  <c r="AE556" i="13"/>
  <c r="AF556" i="13" s="1"/>
  <c r="AR556" i="13" s="1"/>
  <c r="AE559" i="13"/>
  <c r="AF559" i="13" s="1"/>
  <c r="AR559" i="13" s="1"/>
  <c r="AE570" i="13"/>
  <c r="AF570" i="13" s="1"/>
  <c r="AR570" i="13" s="1"/>
  <c r="AE573" i="13"/>
  <c r="AE576" i="13"/>
  <c r="AF576" i="13" s="1"/>
  <c r="AR576" i="13" s="1"/>
  <c r="Y583" i="13"/>
  <c r="R318" i="13"/>
  <c r="Y318" i="13"/>
  <c r="AE315" i="13"/>
  <c r="AF315" i="13" s="1"/>
  <c r="AR315" i="13" s="1"/>
  <c r="U323" i="13"/>
  <c r="AQ321" i="13"/>
  <c r="AE322" i="13"/>
  <c r="AF322" i="13" s="1"/>
  <c r="AR322" i="13" s="1"/>
  <c r="L328" i="13"/>
  <c r="T328" i="13"/>
  <c r="AE326" i="13"/>
  <c r="AF326" i="13" s="1"/>
  <c r="AR326" i="13" s="1"/>
  <c r="S333" i="13"/>
  <c r="AE329" i="13"/>
  <c r="R338" i="13"/>
  <c r="Y338" i="13"/>
  <c r="AE335" i="13"/>
  <c r="AF335" i="13" s="1"/>
  <c r="AR335" i="13" s="1"/>
  <c r="M336" i="13"/>
  <c r="AQ336" i="13" s="1"/>
  <c r="M339" i="13"/>
  <c r="AQ339" i="13" s="1"/>
  <c r="U343" i="13"/>
  <c r="AQ341" i="13"/>
  <c r="AE342" i="13"/>
  <c r="AF342" i="13" s="1"/>
  <c r="AR342" i="13" s="1"/>
  <c r="AR347" i="13"/>
  <c r="AR352" i="13"/>
  <c r="AQ353" i="13"/>
  <c r="AQ357" i="13"/>
  <c r="AR361" i="13"/>
  <c r="AQ368" i="13"/>
  <c r="AQ371" i="13"/>
  <c r="AQ373" i="13"/>
  <c r="AQ376" i="13"/>
  <c r="AR377" i="13"/>
  <c r="AR378" i="13"/>
  <c r="T384" i="13"/>
  <c r="AE381" i="13"/>
  <c r="AF381" i="13" s="1"/>
  <c r="AR381" i="13" s="1"/>
  <c r="S389" i="13"/>
  <c r="AB389" i="13"/>
  <c r="M388" i="13"/>
  <c r="AQ388" i="13" s="1"/>
  <c r="R394" i="13"/>
  <c r="M391" i="13"/>
  <c r="AQ391" i="13" s="1"/>
  <c r="AQ393" i="13"/>
  <c r="U399" i="13"/>
  <c r="AQ396" i="13"/>
  <c r="AE397" i="13"/>
  <c r="AF397" i="13" s="1"/>
  <c r="AR397" i="13" s="1"/>
  <c r="AE398" i="13"/>
  <c r="AF398" i="13" s="1"/>
  <c r="AR398" i="13" s="1"/>
  <c r="T404" i="13"/>
  <c r="AE401" i="13"/>
  <c r="AF401" i="13" s="1"/>
  <c r="AR401" i="13" s="1"/>
  <c r="S409" i="13"/>
  <c r="AB409" i="13"/>
  <c r="M408" i="13"/>
  <c r="AQ408" i="13" s="1"/>
  <c r="R414" i="13"/>
  <c r="AE410" i="13"/>
  <c r="M411" i="13"/>
  <c r="AQ411" i="13" s="1"/>
  <c r="AQ413" i="13"/>
  <c r="L419" i="13"/>
  <c r="U419" i="13"/>
  <c r="AQ416" i="13"/>
  <c r="AE417" i="13"/>
  <c r="AF417" i="13" s="1"/>
  <c r="AR417" i="13" s="1"/>
  <c r="AE418" i="13"/>
  <c r="AF418" i="13" s="1"/>
  <c r="AR418" i="13" s="1"/>
  <c r="R426" i="13"/>
  <c r="R421" i="13" s="1"/>
  <c r="R420" i="13" s="1"/>
  <c r="AQ423" i="13"/>
  <c r="AQ425" i="13"/>
  <c r="U431" i="13"/>
  <c r="AQ428" i="13"/>
  <c r="AE429" i="13"/>
  <c r="AF429" i="13" s="1"/>
  <c r="AR429" i="13" s="1"/>
  <c r="AE430" i="13"/>
  <c r="AF430" i="13" s="1"/>
  <c r="AR430" i="13" s="1"/>
  <c r="T436" i="13"/>
  <c r="AE433" i="13"/>
  <c r="AF433" i="13" s="1"/>
  <c r="AR433" i="13" s="1"/>
  <c r="S441" i="13"/>
  <c r="AB441" i="13"/>
  <c r="M440" i="13"/>
  <c r="AQ440" i="13" s="1"/>
  <c r="R446" i="13"/>
  <c r="M443" i="13"/>
  <c r="AQ443" i="13" s="1"/>
  <c r="AQ445" i="13"/>
  <c r="L451" i="13"/>
  <c r="U451" i="13"/>
  <c r="AQ448" i="13"/>
  <c r="AE449" i="13"/>
  <c r="AF449" i="13" s="1"/>
  <c r="AR449" i="13" s="1"/>
  <c r="AE450" i="13"/>
  <c r="AF450" i="13" s="1"/>
  <c r="AR450" i="13" s="1"/>
  <c r="T456" i="13"/>
  <c r="AE453" i="13"/>
  <c r="AF453" i="13" s="1"/>
  <c r="AR453" i="13" s="1"/>
  <c r="S461" i="13"/>
  <c r="AB461" i="13"/>
  <c r="R466" i="13"/>
  <c r="AE462" i="13"/>
  <c r="AQ465" i="13"/>
  <c r="L471" i="13"/>
  <c r="U471" i="13"/>
  <c r="AQ468" i="13"/>
  <c r="AE469" i="13"/>
  <c r="AF469" i="13" s="1"/>
  <c r="AR469" i="13" s="1"/>
  <c r="AE470" i="13"/>
  <c r="AF470" i="13" s="1"/>
  <c r="AR470" i="13" s="1"/>
  <c r="T476" i="13"/>
  <c r="AE474" i="13"/>
  <c r="AF474" i="13" s="1"/>
  <c r="AR474" i="13" s="1"/>
  <c r="T481" i="13"/>
  <c r="AE479" i="13"/>
  <c r="AF479" i="13" s="1"/>
  <c r="AR479" i="13" s="1"/>
  <c r="T486" i="13"/>
  <c r="AE484" i="13"/>
  <c r="AF484" i="13" s="1"/>
  <c r="AR484" i="13" s="1"/>
  <c r="T491" i="13"/>
  <c r="AE489" i="13"/>
  <c r="AF489" i="13" s="1"/>
  <c r="AR489" i="13" s="1"/>
  <c r="T496" i="13"/>
  <c r="AE494" i="13"/>
  <c r="AF494" i="13" s="1"/>
  <c r="AR494" i="13" s="1"/>
  <c r="T501" i="13"/>
  <c r="AE499" i="13"/>
  <c r="AF499" i="13" s="1"/>
  <c r="AR499" i="13" s="1"/>
  <c r="T506" i="13"/>
  <c r="AE504" i="13"/>
  <c r="AF504" i="13" s="1"/>
  <c r="AR504" i="13" s="1"/>
  <c r="AQ510" i="13"/>
  <c r="AE511" i="13"/>
  <c r="AF511" i="13" s="1"/>
  <c r="AR511" i="13" s="1"/>
  <c r="AQ515" i="13"/>
  <c r="AE516" i="13"/>
  <c r="AF516" i="13" s="1"/>
  <c r="AR516" i="13" s="1"/>
  <c r="U522" i="13"/>
  <c r="U507" i="13" s="1"/>
  <c r="AQ520" i="13"/>
  <c r="AE521" i="13"/>
  <c r="AF521" i="13" s="1"/>
  <c r="AR521" i="13" s="1"/>
  <c r="L527" i="13"/>
  <c r="T527" i="13"/>
  <c r="AE525" i="13"/>
  <c r="AF525" i="13" s="1"/>
  <c r="AR525" i="13" s="1"/>
  <c r="S532" i="13"/>
  <c r="AE528" i="13"/>
  <c r="S537" i="13"/>
  <c r="AE533" i="13"/>
  <c r="AF533" i="13" s="1"/>
  <c r="AE538" i="13"/>
  <c r="R547" i="13"/>
  <c r="Y547" i="13"/>
  <c r="AE544" i="13"/>
  <c r="AF544" i="13" s="1"/>
  <c r="AR544" i="13" s="1"/>
  <c r="M545" i="13"/>
  <c r="AQ545" i="13" s="1"/>
  <c r="M548" i="13"/>
  <c r="AQ548" i="13" s="1"/>
  <c r="AQ550" i="13"/>
  <c r="AE551" i="13"/>
  <c r="AF551" i="13" s="1"/>
  <c r="AR551" i="13" s="1"/>
  <c r="L557" i="13"/>
  <c r="T557" i="13"/>
  <c r="AE555" i="13"/>
  <c r="AF555" i="13" s="1"/>
  <c r="AR555" i="13" s="1"/>
  <c r="S562" i="13"/>
  <c r="AE558" i="13"/>
  <c r="AE561" i="13"/>
  <c r="AF561" i="13" s="1"/>
  <c r="AR561" i="13" s="1"/>
  <c r="R567" i="13"/>
  <c r="Y567" i="13"/>
  <c r="AE564" i="13"/>
  <c r="AF564" i="13" s="1"/>
  <c r="AR564" i="13" s="1"/>
  <c r="M565" i="13"/>
  <c r="AQ565" i="13" s="1"/>
  <c r="M568" i="13"/>
  <c r="U572" i="13"/>
  <c r="AQ570" i="13"/>
  <c r="L577" i="13"/>
  <c r="T577" i="13"/>
  <c r="AE574" i="13"/>
  <c r="AF574" i="13" s="1"/>
  <c r="AR574" i="13" s="1"/>
  <c r="AE575" i="13"/>
  <c r="AF575" i="13" s="1"/>
  <c r="AR575" i="13" s="1"/>
  <c r="S582" i="13"/>
  <c r="AE578" i="13"/>
  <c r="AF578" i="13" s="1"/>
  <c r="AE581" i="13"/>
  <c r="AF581" i="13" s="1"/>
  <c r="AR581" i="13" s="1"/>
  <c r="AE587" i="13"/>
  <c r="AF587" i="13" s="1"/>
  <c r="AR587" i="13" s="1"/>
  <c r="M592" i="13"/>
  <c r="AQ592" i="13" s="1"/>
  <c r="AE314" i="13"/>
  <c r="AF314" i="13" s="1"/>
  <c r="AF320" i="13"/>
  <c r="AR320" i="13" s="1"/>
  <c r="AQ326" i="13"/>
  <c r="AE327" i="13"/>
  <c r="AF327" i="13" s="1"/>
  <c r="AR327" i="13" s="1"/>
  <c r="AE331" i="13"/>
  <c r="AF331" i="13" s="1"/>
  <c r="AR331" i="13" s="1"/>
  <c r="AE334" i="13"/>
  <c r="AE340" i="13"/>
  <c r="AF340" i="13" s="1"/>
  <c r="AR340" i="13" s="1"/>
  <c r="AQ350" i="13"/>
  <c r="AQ358" i="13"/>
  <c r="AQ361" i="13"/>
  <c r="AR363" i="13"/>
  <c r="AR366" i="13"/>
  <c r="AQ378" i="13"/>
  <c r="AQ381" i="13"/>
  <c r="AE383" i="13"/>
  <c r="AF383" i="13" s="1"/>
  <c r="AR383" i="13" s="1"/>
  <c r="AE386" i="13"/>
  <c r="AF386" i="13" s="1"/>
  <c r="AR386" i="13" s="1"/>
  <c r="AQ398" i="13"/>
  <c r="AQ401" i="13"/>
  <c r="AE403" i="13"/>
  <c r="AF403" i="13" s="1"/>
  <c r="AR403" i="13" s="1"/>
  <c r="AE406" i="13"/>
  <c r="AF406" i="13" s="1"/>
  <c r="AR406" i="13" s="1"/>
  <c r="AE415" i="13"/>
  <c r="AQ418" i="13"/>
  <c r="AQ430" i="13"/>
  <c r="AQ433" i="13"/>
  <c r="AE435" i="13"/>
  <c r="AF435" i="13" s="1"/>
  <c r="AR435" i="13" s="1"/>
  <c r="AE438" i="13"/>
  <c r="AF438" i="13" s="1"/>
  <c r="AR438" i="13" s="1"/>
  <c r="AE447" i="13"/>
  <c r="AQ450" i="13"/>
  <c r="AQ453" i="13"/>
  <c r="AE455" i="13"/>
  <c r="AF455" i="13" s="1"/>
  <c r="AR455" i="13" s="1"/>
  <c r="AE458" i="13"/>
  <c r="AF458" i="13" s="1"/>
  <c r="AR458" i="13" s="1"/>
  <c r="AQ470" i="13"/>
  <c r="AQ479" i="13"/>
  <c r="AQ484" i="13"/>
  <c r="AQ489" i="13"/>
  <c r="AQ494" i="13"/>
  <c r="AQ499" i="13"/>
  <c r="AQ504" i="13"/>
  <c r="AE509" i="13"/>
  <c r="AF509" i="13" s="1"/>
  <c r="AR509" i="13" s="1"/>
  <c r="AE514" i="13"/>
  <c r="AF514" i="13" s="1"/>
  <c r="AR514" i="13" s="1"/>
  <c r="AE519" i="13"/>
  <c r="AF519" i="13" s="1"/>
  <c r="AR519" i="13" s="1"/>
  <c r="AQ525" i="13"/>
  <c r="AE526" i="13"/>
  <c r="AF526" i="13" s="1"/>
  <c r="AR526" i="13" s="1"/>
  <c r="AE530" i="13"/>
  <c r="AF530" i="13" s="1"/>
  <c r="AR530" i="13" s="1"/>
  <c r="AE535" i="13"/>
  <c r="AF535" i="13" s="1"/>
  <c r="AR535" i="13" s="1"/>
  <c r="AE540" i="13"/>
  <c r="AF540" i="13" s="1"/>
  <c r="AR540" i="13" s="1"/>
  <c r="AE543" i="13"/>
  <c r="AF543" i="13" s="1"/>
  <c r="AE549" i="13"/>
  <c r="AF549" i="13" s="1"/>
  <c r="AR549" i="13" s="1"/>
  <c r="AQ555" i="13"/>
  <c r="AE560" i="13"/>
  <c r="AF560" i="13" s="1"/>
  <c r="AR560" i="13" s="1"/>
  <c r="AE563" i="13"/>
  <c r="AE566" i="13"/>
  <c r="AF566" i="13" s="1"/>
  <c r="AR566" i="13" s="1"/>
  <c r="AE569" i="13"/>
  <c r="AF569" i="13" s="1"/>
  <c r="AR569" i="13" s="1"/>
  <c r="AQ575" i="13"/>
  <c r="AE580" i="13"/>
  <c r="AF580" i="13" s="1"/>
  <c r="AR580" i="13" s="1"/>
  <c r="AE585" i="13"/>
  <c r="AF585" i="13" s="1"/>
  <c r="AR585" i="13" s="1"/>
  <c r="AE586" i="13"/>
  <c r="AF586" i="13" s="1"/>
  <c r="AR586" i="13" s="1"/>
  <c r="U598" i="13"/>
  <c r="AQ595" i="13"/>
  <c r="AE597" i="13"/>
  <c r="AF597" i="13" s="1"/>
  <c r="AR597" i="13" s="1"/>
  <c r="AE599" i="13"/>
  <c r="AF599" i="13" s="1"/>
  <c r="R608" i="13"/>
  <c r="Y608" i="13"/>
  <c r="AQ607" i="13"/>
  <c r="U613" i="13"/>
  <c r="AQ610" i="13"/>
  <c r="AE612" i="13"/>
  <c r="AF612" i="13" s="1"/>
  <c r="AR612" i="13" s="1"/>
  <c r="T618" i="13"/>
  <c r="AE615" i="13"/>
  <c r="AF615" i="13" s="1"/>
  <c r="AR615" i="13" s="1"/>
  <c r="S623" i="13"/>
  <c r="AB623" i="13"/>
  <c r="AE621" i="13"/>
  <c r="AF621" i="13" s="1"/>
  <c r="AR621" i="13" s="1"/>
  <c r="R628" i="13"/>
  <c r="Y628" i="13"/>
  <c r="AQ627" i="13"/>
  <c r="U633" i="13"/>
  <c r="AQ630" i="13"/>
  <c r="AE632" i="13"/>
  <c r="AF632" i="13" s="1"/>
  <c r="AR632" i="13" s="1"/>
  <c r="T638" i="13"/>
  <c r="AE635" i="13"/>
  <c r="AF635" i="13" s="1"/>
  <c r="AR635" i="13" s="1"/>
  <c r="S643" i="13"/>
  <c r="AB643" i="13"/>
  <c r="AE641" i="13"/>
  <c r="AF641" i="13" s="1"/>
  <c r="AR641" i="13" s="1"/>
  <c r="R648" i="13"/>
  <c r="Y648" i="13"/>
  <c r="AQ647" i="13"/>
  <c r="U653" i="13"/>
  <c r="AQ650" i="13"/>
  <c r="AE652" i="13"/>
  <c r="AF652" i="13" s="1"/>
  <c r="AR652" i="13" s="1"/>
  <c r="T658" i="13"/>
  <c r="AE655" i="13"/>
  <c r="AF655" i="13" s="1"/>
  <c r="AR655" i="13" s="1"/>
  <c r="AE672" i="13"/>
  <c r="AF672" i="13" s="1"/>
  <c r="AR672" i="13" s="1"/>
  <c r="M675" i="13"/>
  <c r="AQ675" i="13" s="1"/>
  <c r="AE678" i="13"/>
  <c r="AF678" i="13" s="1"/>
  <c r="AR678" i="13" s="1"/>
  <c r="AE682" i="13"/>
  <c r="AF682" i="13" s="1"/>
  <c r="AR682" i="13" s="1"/>
  <c r="AE685" i="13"/>
  <c r="AE691" i="13"/>
  <c r="AF691" i="13" s="1"/>
  <c r="AR691" i="13" s="1"/>
  <c r="M695" i="13"/>
  <c r="AE698" i="13"/>
  <c r="AF698" i="13" s="1"/>
  <c r="AR698" i="13" s="1"/>
  <c r="AE702" i="13"/>
  <c r="AF702" i="13" s="1"/>
  <c r="AR702" i="13" s="1"/>
  <c r="AE705" i="13"/>
  <c r="AF705" i="13" s="1"/>
  <c r="AE711" i="13"/>
  <c r="AF711" i="13" s="1"/>
  <c r="AR711" i="13" s="1"/>
  <c r="AE726" i="13"/>
  <c r="AF726" i="13" s="1"/>
  <c r="AR726" i="13" s="1"/>
  <c r="AE728" i="13"/>
  <c r="AF728" i="13" s="1"/>
  <c r="AR728" i="13" s="1"/>
  <c r="AE730" i="13"/>
  <c r="AE732" i="13"/>
  <c r="AF732" i="13" s="1"/>
  <c r="AR732" i="13" s="1"/>
  <c r="AE733" i="13"/>
  <c r="AF733" i="13" s="1"/>
  <c r="AR733" i="13" s="1"/>
  <c r="AE736" i="13"/>
  <c r="AF736" i="13" s="1"/>
  <c r="AR736" i="13" s="1"/>
  <c r="AE741" i="13"/>
  <c r="AF741" i="13" s="1"/>
  <c r="AR741" i="13" s="1"/>
  <c r="AE746" i="13"/>
  <c r="AF746" i="13" s="1"/>
  <c r="AR746" i="13" s="1"/>
  <c r="AE751" i="13"/>
  <c r="AF751" i="13" s="1"/>
  <c r="AR751" i="13" s="1"/>
  <c r="AE756" i="13"/>
  <c r="AF756" i="13" s="1"/>
  <c r="AR756" i="13" s="1"/>
  <c r="AE606" i="13"/>
  <c r="AF606" i="13" s="1"/>
  <c r="AR606" i="13" s="1"/>
  <c r="AE617" i="13"/>
  <c r="AF617" i="13" s="1"/>
  <c r="AR617" i="13" s="1"/>
  <c r="AE620" i="13"/>
  <c r="AF620" i="13" s="1"/>
  <c r="AR620" i="13" s="1"/>
  <c r="AE626" i="13"/>
  <c r="AF626" i="13" s="1"/>
  <c r="AR626" i="13" s="1"/>
  <c r="AE637" i="13"/>
  <c r="AF637" i="13" s="1"/>
  <c r="AR637" i="13" s="1"/>
  <c r="AE640" i="13"/>
  <c r="AF640" i="13" s="1"/>
  <c r="AR640" i="13" s="1"/>
  <c r="AE646" i="13"/>
  <c r="AF646" i="13" s="1"/>
  <c r="AR646" i="13" s="1"/>
  <c r="AE657" i="13"/>
  <c r="AF657" i="13" s="1"/>
  <c r="AR657" i="13" s="1"/>
  <c r="AE660" i="13"/>
  <c r="AF660" i="13" s="1"/>
  <c r="AR660" i="13" s="1"/>
  <c r="AE662" i="13"/>
  <c r="AF662" i="13" s="1"/>
  <c r="AR662" i="13" s="1"/>
  <c r="U668" i="13"/>
  <c r="AQ665" i="13"/>
  <c r="S673" i="13"/>
  <c r="AE676" i="13"/>
  <c r="AF676" i="13" s="1"/>
  <c r="AR676" i="13" s="1"/>
  <c r="M677" i="13"/>
  <c r="AQ677" i="13" s="1"/>
  <c r="M680" i="13"/>
  <c r="AQ680" i="13" s="1"/>
  <c r="AE683" i="13"/>
  <c r="AF683" i="13" s="1"/>
  <c r="AR683" i="13" s="1"/>
  <c r="L689" i="13"/>
  <c r="AE687" i="13"/>
  <c r="AF687" i="13" s="1"/>
  <c r="AR687" i="13" s="1"/>
  <c r="AE690" i="13"/>
  <c r="AE696" i="13"/>
  <c r="AF696" i="13" s="1"/>
  <c r="AR696" i="13" s="1"/>
  <c r="M697" i="13"/>
  <c r="AQ697" i="13" s="1"/>
  <c r="M700" i="13"/>
  <c r="AQ700" i="13" s="1"/>
  <c r="AE703" i="13"/>
  <c r="AF703" i="13" s="1"/>
  <c r="AR703" i="13" s="1"/>
  <c r="L709" i="13"/>
  <c r="AE707" i="13"/>
  <c r="AF707" i="13" s="1"/>
  <c r="AR707" i="13" s="1"/>
  <c r="AE710" i="13"/>
  <c r="AE716" i="13"/>
  <c r="AF716" i="13" s="1"/>
  <c r="AR716" i="13" s="1"/>
  <c r="M717" i="13"/>
  <c r="AQ717" i="13" s="1"/>
  <c r="M720" i="13"/>
  <c r="M724" i="13" s="1"/>
  <c r="AE722" i="13"/>
  <c r="AF722" i="13" s="1"/>
  <c r="AR722" i="13" s="1"/>
  <c r="M725" i="13"/>
  <c r="AQ726" i="13"/>
  <c r="AE731" i="13"/>
  <c r="AF731" i="13" s="1"/>
  <c r="AR731" i="13" s="1"/>
  <c r="M740" i="13"/>
  <c r="AQ740" i="13" s="1"/>
  <c r="M745" i="13"/>
  <c r="M750" i="13"/>
  <c r="AQ750" i="13" s="1"/>
  <c r="M755" i="13"/>
  <c r="AE591" i="13"/>
  <c r="AF591" i="13" s="1"/>
  <c r="AR591" i="13" s="1"/>
  <c r="S598" i="13"/>
  <c r="AB598" i="13"/>
  <c r="Y603" i="13"/>
  <c r="M600" i="13"/>
  <c r="AQ600" i="13" s="1"/>
  <c r="T608" i="13"/>
  <c r="AE605" i="13"/>
  <c r="AF605" i="13" s="1"/>
  <c r="AR605" i="13" s="1"/>
  <c r="S613" i="13"/>
  <c r="AB613" i="13"/>
  <c r="AE611" i="13"/>
  <c r="AF611" i="13" s="1"/>
  <c r="AR611" i="13" s="1"/>
  <c r="M612" i="13"/>
  <c r="AQ612" i="13" s="1"/>
  <c r="R618" i="13"/>
  <c r="Y618" i="13"/>
  <c r="M615" i="13"/>
  <c r="AQ615" i="13" s="1"/>
  <c r="AQ617" i="13"/>
  <c r="U623" i="13"/>
  <c r="AQ620" i="13"/>
  <c r="AE622" i="13"/>
  <c r="AF622" i="13" s="1"/>
  <c r="AR622" i="13" s="1"/>
  <c r="T628" i="13"/>
  <c r="AE625" i="13"/>
  <c r="AF625" i="13" s="1"/>
  <c r="AR625" i="13" s="1"/>
  <c r="S633" i="13"/>
  <c r="AB633" i="13"/>
  <c r="AE631" i="13"/>
  <c r="AF631" i="13" s="1"/>
  <c r="AR631" i="13" s="1"/>
  <c r="M632" i="13"/>
  <c r="AQ632" i="13" s="1"/>
  <c r="R638" i="13"/>
  <c r="Y638" i="13"/>
  <c r="M635" i="13"/>
  <c r="AQ635" i="13" s="1"/>
  <c r="AQ637" i="13"/>
  <c r="U643" i="13"/>
  <c r="AQ640" i="13"/>
  <c r="AE642" i="13"/>
  <c r="AF642" i="13" s="1"/>
  <c r="AR642" i="13" s="1"/>
  <c r="T648" i="13"/>
  <c r="AE645" i="13"/>
  <c r="AF645" i="13" s="1"/>
  <c r="AR645" i="13" s="1"/>
  <c r="S653" i="13"/>
  <c r="AB653" i="13"/>
  <c r="AE651" i="13"/>
  <c r="AF651" i="13" s="1"/>
  <c r="AR651" i="13" s="1"/>
  <c r="M652" i="13"/>
  <c r="AQ652" i="13" s="1"/>
  <c r="R658" i="13"/>
  <c r="Y658" i="13"/>
  <c r="M655" i="13"/>
  <c r="AQ655" i="13" s="1"/>
  <c r="AQ657" i="13"/>
  <c r="AQ660" i="13"/>
  <c r="AE665" i="13"/>
  <c r="AF665" i="13" s="1"/>
  <c r="AR665" i="13" s="1"/>
  <c r="AE667" i="13"/>
  <c r="AF667" i="13" s="1"/>
  <c r="AR667" i="13" s="1"/>
  <c r="L673" i="13"/>
  <c r="T673" i="13"/>
  <c r="AE671" i="13"/>
  <c r="AF671" i="13" s="1"/>
  <c r="AR671" i="13" s="1"/>
  <c r="S679" i="13"/>
  <c r="AE675" i="13"/>
  <c r="R684" i="13"/>
  <c r="Y684" i="13"/>
  <c r="Y674" i="13" s="1"/>
  <c r="AE681" i="13"/>
  <c r="AF681" i="13" s="1"/>
  <c r="AR681" i="13" s="1"/>
  <c r="M682" i="13"/>
  <c r="AQ682" i="13" s="1"/>
  <c r="M685" i="13"/>
  <c r="AQ685" i="13" s="1"/>
  <c r="U689" i="13"/>
  <c r="AQ687" i="13"/>
  <c r="AE688" i="13"/>
  <c r="AF688" i="13" s="1"/>
  <c r="AR688" i="13" s="1"/>
  <c r="L694" i="13"/>
  <c r="T694" i="13"/>
  <c r="AE692" i="13"/>
  <c r="AF692" i="13" s="1"/>
  <c r="AR692" i="13" s="1"/>
  <c r="S699" i="13"/>
  <c r="AE695" i="13"/>
  <c r="R704" i="13"/>
  <c r="Y704" i="13"/>
  <c r="AE701" i="13"/>
  <c r="AF701" i="13" s="1"/>
  <c r="AR701" i="13" s="1"/>
  <c r="M702" i="13"/>
  <c r="AQ702" i="13" s="1"/>
  <c r="M705" i="13"/>
  <c r="AQ705" i="13" s="1"/>
  <c r="U709" i="13"/>
  <c r="AQ707" i="13"/>
  <c r="AE708" i="13"/>
  <c r="AF708" i="13" s="1"/>
  <c r="AR708" i="13" s="1"/>
  <c r="L714" i="13"/>
  <c r="T714" i="13"/>
  <c r="AE712" i="13"/>
  <c r="AF712" i="13" s="1"/>
  <c r="AR712" i="13" s="1"/>
  <c r="S719" i="13"/>
  <c r="AE715" i="13"/>
  <c r="AF715" i="13" s="1"/>
  <c r="AE721" i="13"/>
  <c r="AF721" i="13" s="1"/>
  <c r="AR721" i="13" s="1"/>
  <c r="AQ722" i="13"/>
  <c r="R729" i="13"/>
  <c r="Y729" i="13"/>
  <c r="M730" i="13"/>
  <c r="AE763" i="13"/>
  <c r="AF763" i="13" s="1"/>
  <c r="AR763" i="13" s="1"/>
  <c r="AQ605" i="13"/>
  <c r="AE607" i="13"/>
  <c r="AF607" i="13" s="1"/>
  <c r="AR607" i="13" s="1"/>
  <c r="AE610" i="13"/>
  <c r="AF610" i="13" s="1"/>
  <c r="AR610" i="13" s="1"/>
  <c r="AE616" i="13"/>
  <c r="AF616" i="13" s="1"/>
  <c r="AR616" i="13" s="1"/>
  <c r="AQ622" i="13"/>
  <c r="AQ625" i="13"/>
  <c r="AE627" i="13"/>
  <c r="AF627" i="13" s="1"/>
  <c r="AR627" i="13" s="1"/>
  <c r="AE630" i="13"/>
  <c r="AF630" i="13" s="1"/>
  <c r="AR630" i="13" s="1"/>
  <c r="AE636" i="13"/>
  <c r="AF636" i="13" s="1"/>
  <c r="AR636" i="13" s="1"/>
  <c r="AQ642" i="13"/>
  <c r="AQ645" i="13"/>
  <c r="AE647" i="13"/>
  <c r="AF647" i="13" s="1"/>
  <c r="AR647" i="13" s="1"/>
  <c r="AE650" i="13"/>
  <c r="AF650" i="13" s="1"/>
  <c r="AR650" i="13" s="1"/>
  <c r="AE656" i="13"/>
  <c r="AF656" i="13" s="1"/>
  <c r="AR656" i="13" s="1"/>
  <c r="M668" i="13"/>
  <c r="AQ671" i="13"/>
  <c r="L674" i="13"/>
  <c r="AE677" i="13"/>
  <c r="AF677" i="13" s="1"/>
  <c r="AR677" i="13" s="1"/>
  <c r="AE680" i="13"/>
  <c r="AE686" i="13"/>
  <c r="AF686" i="13" s="1"/>
  <c r="AR686" i="13" s="1"/>
  <c r="AQ692" i="13"/>
  <c r="AE697" i="13"/>
  <c r="AF697" i="13" s="1"/>
  <c r="AR697" i="13" s="1"/>
  <c r="AE700" i="13"/>
  <c r="AE706" i="13"/>
  <c r="AF706" i="13" s="1"/>
  <c r="AR706" i="13" s="1"/>
  <c r="AQ712" i="13"/>
  <c r="AE717" i="13"/>
  <c r="AF717" i="13" s="1"/>
  <c r="AR717" i="13" s="1"/>
  <c r="AE735" i="13"/>
  <c r="AE737" i="13"/>
  <c r="AF737" i="13" s="1"/>
  <c r="AR737" i="13" s="1"/>
  <c r="AE738" i="13"/>
  <c r="AF738" i="13" s="1"/>
  <c r="AR738" i="13" s="1"/>
  <c r="AE740" i="13"/>
  <c r="AE742" i="13"/>
  <c r="AF742" i="13" s="1"/>
  <c r="AR742" i="13" s="1"/>
  <c r="AE743" i="13"/>
  <c r="AF743" i="13" s="1"/>
  <c r="AR743" i="13" s="1"/>
  <c r="AE747" i="13"/>
  <c r="AF747" i="13" s="1"/>
  <c r="AR747" i="13" s="1"/>
  <c r="AE748" i="13"/>
  <c r="AF748" i="13" s="1"/>
  <c r="AR748" i="13" s="1"/>
  <c r="AE750" i="13"/>
  <c r="AE752" i="13"/>
  <c r="AF752" i="13" s="1"/>
  <c r="AR752" i="13" s="1"/>
  <c r="AE753" i="13"/>
  <c r="AF753" i="13" s="1"/>
  <c r="AR753" i="13" s="1"/>
  <c r="AE757" i="13"/>
  <c r="AF757" i="13" s="1"/>
  <c r="AR757" i="13" s="1"/>
  <c r="AE758" i="13"/>
  <c r="AF758" i="13" s="1"/>
  <c r="AR758" i="13" s="1"/>
  <c r="AR768" i="13"/>
  <c r="U776" i="13"/>
  <c r="U761" i="13" s="1"/>
  <c r="U760" i="13" s="1"/>
  <c r="AQ773" i="13"/>
  <c r="AE775" i="13"/>
  <c r="AF775" i="13" s="1"/>
  <c r="AR775" i="13" s="1"/>
  <c r="AR778" i="13"/>
  <c r="AR784" i="13"/>
  <c r="R791" i="13"/>
  <c r="AE787" i="13"/>
  <c r="AQ790" i="13"/>
  <c r="U796" i="13"/>
  <c r="AQ793" i="13"/>
  <c r="AE795" i="13"/>
  <c r="AF795" i="13" s="1"/>
  <c r="AR795" i="13" s="1"/>
  <c r="AR798" i="13"/>
  <c r="S806" i="13"/>
  <c r="AB806" i="13"/>
  <c r="AE804" i="13"/>
  <c r="AF804" i="13" s="1"/>
  <c r="AR804" i="13" s="1"/>
  <c r="R811" i="13"/>
  <c r="Y811" i="13"/>
  <c r="AQ810" i="13"/>
  <c r="U816" i="13"/>
  <c r="AQ813" i="13"/>
  <c r="AE815" i="13"/>
  <c r="AF815" i="13" s="1"/>
  <c r="AR815" i="13" s="1"/>
  <c r="T821" i="13"/>
  <c r="AE818" i="13"/>
  <c r="AF818" i="13" s="1"/>
  <c r="AR818" i="13" s="1"/>
  <c r="S827" i="13"/>
  <c r="S822" i="13" s="1"/>
  <c r="AB827" i="13"/>
  <c r="U832" i="13"/>
  <c r="AQ830" i="13"/>
  <c r="AE831" i="13"/>
  <c r="AF831" i="13" s="1"/>
  <c r="AR831" i="13" s="1"/>
  <c r="L837" i="13"/>
  <c r="T837" i="13"/>
  <c r="T822" i="13" s="1"/>
  <c r="AE835" i="13"/>
  <c r="AF835" i="13" s="1"/>
  <c r="AR835" i="13" s="1"/>
  <c r="T842" i="13"/>
  <c r="T847" i="13"/>
  <c r="AE844" i="13"/>
  <c r="AF844" i="13" s="1"/>
  <c r="AR844" i="13" s="1"/>
  <c r="S852" i="13"/>
  <c r="AE848" i="13"/>
  <c r="AE850" i="13"/>
  <c r="AF850" i="13" s="1"/>
  <c r="AR850" i="13" s="1"/>
  <c r="AQ855" i="13"/>
  <c r="L862" i="13"/>
  <c r="T862" i="13"/>
  <c r="AE860" i="13"/>
  <c r="AF860" i="13" s="1"/>
  <c r="AR860" i="13" s="1"/>
  <c r="AE863" i="13"/>
  <c r="AE869" i="13"/>
  <c r="AF869" i="13" s="1"/>
  <c r="AR869" i="13" s="1"/>
  <c r="AE875" i="13"/>
  <c r="AF875" i="13" s="1"/>
  <c r="AR875" i="13" s="1"/>
  <c r="AQ881" i="13"/>
  <c r="AE882" i="13"/>
  <c r="AF882" i="13" s="1"/>
  <c r="AR882" i="13" s="1"/>
  <c r="AQ884" i="13"/>
  <c r="T888" i="13"/>
  <c r="AE890" i="13"/>
  <c r="AF890" i="13" s="1"/>
  <c r="AR890" i="13" s="1"/>
  <c r="AQ897" i="13"/>
  <c r="L903" i="13"/>
  <c r="T903" i="13"/>
  <c r="AE901" i="13"/>
  <c r="AF901" i="13" s="1"/>
  <c r="AR901" i="13" s="1"/>
  <c r="L909" i="13"/>
  <c r="T909" i="13"/>
  <c r="AE907" i="13"/>
  <c r="AF907" i="13" s="1"/>
  <c r="AR907" i="13" s="1"/>
  <c r="S914" i="13"/>
  <c r="S904" i="13" s="1"/>
  <c r="AB914" i="13"/>
  <c r="AE913" i="13"/>
  <c r="AF913" i="13" s="1"/>
  <c r="AR913" i="13" s="1"/>
  <c r="R919" i="13"/>
  <c r="R904" i="13" s="1"/>
  <c r="Y919" i="13"/>
  <c r="U924" i="13"/>
  <c r="AQ922" i="13"/>
  <c r="L929" i="13"/>
  <c r="T929" i="13"/>
  <c r="AE927" i="13"/>
  <c r="AF927" i="13" s="1"/>
  <c r="AR927" i="13" s="1"/>
  <c r="AR936" i="13"/>
  <c r="AQ944" i="13"/>
  <c r="AR780" i="13"/>
  <c r="AR783" i="13"/>
  <c r="AE789" i="13"/>
  <c r="AF789" i="13" s="1"/>
  <c r="AR789" i="13" s="1"/>
  <c r="AR800" i="13"/>
  <c r="AE803" i="13"/>
  <c r="AF803" i="13" s="1"/>
  <c r="AR803" i="13" s="1"/>
  <c r="AE809" i="13"/>
  <c r="AF809" i="13" s="1"/>
  <c r="AR809" i="13" s="1"/>
  <c r="AE820" i="13"/>
  <c r="AF820" i="13" s="1"/>
  <c r="AR820" i="13" s="1"/>
  <c r="AE825" i="13"/>
  <c r="AF825" i="13" s="1"/>
  <c r="AR825" i="13" s="1"/>
  <c r="AE829" i="13"/>
  <c r="AF829" i="13" s="1"/>
  <c r="AR829" i="13" s="1"/>
  <c r="AE849" i="13"/>
  <c r="AF849" i="13" s="1"/>
  <c r="AR849" i="13" s="1"/>
  <c r="AE865" i="13"/>
  <c r="AF865" i="13" s="1"/>
  <c r="AR865" i="13" s="1"/>
  <c r="AE868" i="13"/>
  <c r="AE874" i="13"/>
  <c r="AF874" i="13" s="1"/>
  <c r="AE880" i="13"/>
  <c r="AF880" i="13" s="1"/>
  <c r="AR880" i="13" s="1"/>
  <c r="AE891" i="13"/>
  <c r="AF891" i="13" s="1"/>
  <c r="AR891" i="13" s="1"/>
  <c r="AE892" i="13"/>
  <c r="AF892" i="13" s="1"/>
  <c r="AR892" i="13" s="1"/>
  <c r="AE918" i="13"/>
  <c r="AF918" i="13" s="1"/>
  <c r="AR918" i="13" s="1"/>
  <c r="AE921" i="13"/>
  <c r="AF921" i="13" s="1"/>
  <c r="AR921" i="13" s="1"/>
  <c r="AR932" i="13"/>
  <c r="AR943" i="13"/>
  <c r="Y761" i="13"/>
  <c r="Y760" i="13" s="1"/>
  <c r="AB776" i="13"/>
  <c r="AE774" i="13"/>
  <c r="AF774" i="13" s="1"/>
  <c r="AR774" i="13" s="1"/>
  <c r="M775" i="13"/>
  <c r="AQ775" i="13" s="1"/>
  <c r="AQ778" i="13"/>
  <c r="AQ780" i="13"/>
  <c r="AQ783" i="13"/>
  <c r="AR785" i="13"/>
  <c r="T791" i="13"/>
  <c r="AE788" i="13"/>
  <c r="AF788" i="13" s="1"/>
  <c r="AR788" i="13" s="1"/>
  <c r="AE794" i="13"/>
  <c r="AF794" i="13" s="1"/>
  <c r="AR794" i="13" s="1"/>
  <c r="M795" i="13"/>
  <c r="M796" i="13" s="1"/>
  <c r="AQ803" i="13"/>
  <c r="AE805" i="13"/>
  <c r="AF805" i="13" s="1"/>
  <c r="AR805" i="13" s="1"/>
  <c r="AE808" i="13"/>
  <c r="AF808" i="13" s="1"/>
  <c r="AR808" i="13" s="1"/>
  <c r="AE814" i="13"/>
  <c r="AF814" i="13" s="1"/>
  <c r="AR814" i="13" s="1"/>
  <c r="M815" i="13"/>
  <c r="M816" i="13" s="1"/>
  <c r="M818" i="13"/>
  <c r="AQ818" i="13" s="1"/>
  <c r="AE826" i="13"/>
  <c r="AF826" i="13" s="1"/>
  <c r="AR826" i="13" s="1"/>
  <c r="AE828" i="13"/>
  <c r="AE834" i="13"/>
  <c r="AF834" i="13" s="1"/>
  <c r="AR834" i="13" s="1"/>
  <c r="M835" i="13"/>
  <c r="AQ835" i="13" s="1"/>
  <c r="AE839" i="13"/>
  <c r="AF839" i="13" s="1"/>
  <c r="AR839" i="13" s="1"/>
  <c r="M840" i="13"/>
  <c r="AQ840" i="13" s="1"/>
  <c r="AE840" i="13"/>
  <c r="AF840" i="13" s="1"/>
  <c r="AR840" i="13" s="1"/>
  <c r="M844" i="13"/>
  <c r="AQ844" i="13" s="1"/>
  <c r="AQ845" i="13"/>
  <c r="AE846" i="13"/>
  <c r="AF846" i="13" s="1"/>
  <c r="AR846" i="13" s="1"/>
  <c r="U852" i="13"/>
  <c r="AQ849" i="13"/>
  <c r="AR854" i="13"/>
  <c r="M860" i="13"/>
  <c r="AQ860" i="13" s="1"/>
  <c r="M863" i="13"/>
  <c r="AE866" i="13"/>
  <c r="AF866" i="13" s="1"/>
  <c r="AR866" i="13" s="1"/>
  <c r="AE870" i="13"/>
  <c r="AF870" i="13" s="1"/>
  <c r="AR870" i="13" s="1"/>
  <c r="AE876" i="13"/>
  <c r="AF876" i="13" s="1"/>
  <c r="AR876" i="13" s="1"/>
  <c r="AE879" i="13"/>
  <c r="AF879" i="13" s="1"/>
  <c r="AE885" i="13"/>
  <c r="AF885" i="13" s="1"/>
  <c r="AR885" i="13" s="1"/>
  <c r="M886" i="13"/>
  <c r="AQ891" i="13"/>
  <c r="T898" i="13"/>
  <c r="AE895" i="13"/>
  <c r="AF895" i="13" s="1"/>
  <c r="AR895" i="13" s="1"/>
  <c r="AE896" i="13"/>
  <c r="AF896" i="13" s="1"/>
  <c r="AR896" i="13" s="1"/>
  <c r="AE897" i="13"/>
  <c r="AF897" i="13" s="1"/>
  <c r="AR897" i="13" s="1"/>
  <c r="AE900" i="13"/>
  <c r="AF900" i="13" s="1"/>
  <c r="AR900" i="13" s="1"/>
  <c r="M901" i="13"/>
  <c r="AQ901" i="13" s="1"/>
  <c r="Y904" i="13"/>
  <c r="AE906" i="13"/>
  <c r="AF906" i="13" s="1"/>
  <c r="AR906" i="13" s="1"/>
  <c r="M907" i="13"/>
  <c r="AQ907" i="13" s="1"/>
  <c r="M910" i="13"/>
  <c r="M914" i="13" s="1"/>
  <c r="AQ912" i="13"/>
  <c r="AE917" i="13"/>
  <c r="AF917" i="13" s="1"/>
  <c r="AR917" i="13" s="1"/>
  <c r="AE923" i="13"/>
  <c r="AF923" i="13" s="1"/>
  <c r="AR923" i="13" s="1"/>
  <c r="AE926" i="13"/>
  <c r="AF926" i="13" s="1"/>
  <c r="AR926" i="13" s="1"/>
  <c r="M927" i="13"/>
  <c r="AQ927" i="13" s="1"/>
  <c r="AQ932" i="13"/>
  <c r="AR933" i="13"/>
  <c r="AR937" i="13"/>
  <c r="AE764" i="13"/>
  <c r="AF764" i="13" s="1"/>
  <c r="AR764" i="13" s="1"/>
  <c r="AE765" i="13"/>
  <c r="AF765" i="13" s="1"/>
  <c r="AR765" i="13" s="1"/>
  <c r="AR769" i="13"/>
  <c r="AR770" i="13"/>
  <c r="T776" i="13"/>
  <c r="T761" i="13" s="1"/>
  <c r="T760" i="13" s="1"/>
  <c r="AR779" i="13"/>
  <c r="AQ785" i="13"/>
  <c r="U791" i="13"/>
  <c r="AQ788" i="13"/>
  <c r="AE790" i="13"/>
  <c r="AF790" i="13" s="1"/>
  <c r="AR790" i="13" s="1"/>
  <c r="T796" i="13"/>
  <c r="AE793" i="13"/>
  <c r="AF793" i="13" s="1"/>
  <c r="AR793" i="13" s="1"/>
  <c r="AR799" i="13"/>
  <c r="AQ800" i="13"/>
  <c r="R806" i="13"/>
  <c r="Y806" i="13"/>
  <c r="AQ805" i="13"/>
  <c r="U811" i="13"/>
  <c r="AQ808" i="13"/>
  <c r="AE810" i="13"/>
  <c r="AF810" i="13" s="1"/>
  <c r="AR810" i="13" s="1"/>
  <c r="T816" i="13"/>
  <c r="AE813" i="13"/>
  <c r="AF813" i="13" s="1"/>
  <c r="AR813" i="13" s="1"/>
  <c r="S821" i="13"/>
  <c r="AB821" i="13"/>
  <c r="AE819" i="13"/>
  <c r="AF819" i="13" s="1"/>
  <c r="AR819" i="13" s="1"/>
  <c r="M820" i="13"/>
  <c r="AQ826" i="13"/>
  <c r="L832" i="13"/>
  <c r="AE830" i="13"/>
  <c r="AF830" i="13" s="1"/>
  <c r="AR830" i="13" s="1"/>
  <c r="AE833" i="13"/>
  <c r="AE838" i="13"/>
  <c r="AE843" i="13"/>
  <c r="AF843" i="13" s="1"/>
  <c r="AE845" i="13"/>
  <c r="AF845" i="13" s="1"/>
  <c r="AR845" i="13" s="1"/>
  <c r="R852" i="13"/>
  <c r="Y852" i="13"/>
  <c r="AQ850" i="13"/>
  <c r="AE851" i="13"/>
  <c r="AF851" i="13" s="1"/>
  <c r="AR851" i="13" s="1"/>
  <c r="AQ854" i="13"/>
  <c r="AR856" i="13"/>
  <c r="AE864" i="13"/>
  <c r="AF864" i="13" s="1"/>
  <c r="AR864" i="13" s="1"/>
  <c r="M865" i="13"/>
  <c r="AQ865" i="13" s="1"/>
  <c r="AQ870" i="13"/>
  <c r="AE871" i="13"/>
  <c r="AF871" i="13" s="1"/>
  <c r="AR871" i="13" s="1"/>
  <c r="AQ876" i="13"/>
  <c r="AE877" i="13"/>
  <c r="AF877" i="13" s="1"/>
  <c r="AR877" i="13" s="1"/>
  <c r="L883" i="13"/>
  <c r="T883" i="13"/>
  <c r="AE881" i="13"/>
  <c r="AF881" i="13" s="1"/>
  <c r="AR881" i="13" s="1"/>
  <c r="S888" i="13"/>
  <c r="S873" i="13" s="1"/>
  <c r="AB888" i="13"/>
  <c r="M887" i="13"/>
  <c r="AQ887" i="13" s="1"/>
  <c r="R893" i="13"/>
  <c r="AQ892" i="13"/>
  <c r="M898" i="13"/>
  <c r="U898" i="13"/>
  <c r="AQ896" i="13"/>
  <c r="AE899" i="13"/>
  <c r="AE902" i="13"/>
  <c r="AF902" i="13" s="1"/>
  <c r="AR902" i="13" s="1"/>
  <c r="AE905" i="13"/>
  <c r="AE911" i="13"/>
  <c r="AF911" i="13" s="1"/>
  <c r="AR911" i="13" s="1"/>
  <c r="AE912" i="13"/>
  <c r="AF912" i="13" s="1"/>
  <c r="AR912" i="13" s="1"/>
  <c r="AQ917" i="13"/>
  <c r="L924" i="13"/>
  <c r="AE922" i="13"/>
  <c r="AF922" i="13" s="1"/>
  <c r="AR922" i="13" s="1"/>
  <c r="AR931" i="13"/>
  <c r="AQ937" i="13"/>
  <c r="AR938" i="13"/>
  <c r="AR944" i="13"/>
  <c r="AR945" i="13"/>
  <c r="R260" i="12"/>
  <c r="AE645" i="12"/>
  <c r="AF645" i="12" s="1"/>
  <c r="AR645" i="12" s="1"/>
  <c r="L326" i="12"/>
  <c r="T504" i="12"/>
  <c r="T530" i="12"/>
  <c r="S820" i="12"/>
  <c r="AE849" i="12"/>
  <c r="AF849" i="12" s="1"/>
  <c r="AR849" i="12" s="1"/>
  <c r="S902" i="12"/>
  <c r="AE911" i="12"/>
  <c r="AF911" i="12" s="1"/>
  <c r="AR911" i="12" s="1"/>
  <c r="AE62" i="12"/>
  <c r="AE238" i="12"/>
  <c r="AF238" i="12" s="1"/>
  <c r="AR238" i="12" s="1"/>
  <c r="AE676" i="12"/>
  <c r="AF676" i="12" s="1"/>
  <c r="AR676" i="12" s="1"/>
  <c r="AE400" i="12"/>
  <c r="AF400" i="12" s="1"/>
  <c r="AR400" i="12" s="1"/>
  <c r="R575" i="12"/>
  <c r="Y575" i="12"/>
  <c r="Y17" i="12"/>
  <c r="S764" i="12"/>
  <c r="AB764" i="12"/>
  <c r="AB759" i="12" s="1"/>
  <c r="AB758" i="12" s="1"/>
  <c r="AE762" i="12"/>
  <c r="AF762" i="12" s="1"/>
  <c r="AR762" i="12" s="1"/>
  <c r="AE792" i="12"/>
  <c r="AF792" i="12" s="1"/>
  <c r="AR792" i="12" s="1"/>
  <c r="U820" i="12"/>
  <c r="T876" i="12"/>
  <c r="S901" i="12"/>
  <c r="AB901" i="12"/>
  <c r="AE921" i="12"/>
  <c r="AF921" i="12" s="1"/>
  <c r="AR921" i="12" s="1"/>
  <c r="AM770" i="15"/>
  <c r="AM612" i="15"/>
  <c r="AC225" i="12"/>
  <c r="AE735" i="12"/>
  <c r="AF735" i="12" s="1"/>
  <c r="AR735" i="12" s="1"/>
  <c r="AE755" i="12"/>
  <c r="AF755" i="12" s="1"/>
  <c r="AR755" i="12" s="1"/>
  <c r="R789" i="12"/>
  <c r="Y789" i="12"/>
  <c r="AE786" i="12"/>
  <c r="AF786" i="12" s="1"/>
  <c r="AR786" i="12" s="1"/>
  <c r="M800" i="12"/>
  <c r="R809" i="12"/>
  <c r="Y809" i="12"/>
  <c r="S840" i="12"/>
  <c r="AE899" i="12"/>
  <c r="AF899" i="12" s="1"/>
  <c r="AR899" i="12" s="1"/>
  <c r="AW342" i="12"/>
  <c r="T707" i="12"/>
  <c r="T722" i="12"/>
  <c r="AE730" i="12"/>
  <c r="AF730" i="12" s="1"/>
  <c r="AR730" i="12" s="1"/>
  <c r="AE859" i="12"/>
  <c r="AF859" i="12" s="1"/>
  <c r="AR859" i="12" s="1"/>
  <c r="U870" i="12"/>
  <c r="R881" i="12"/>
  <c r="U901" i="12"/>
  <c r="AC33" i="12"/>
  <c r="AL33" i="12"/>
  <c r="AX33" i="12"/>
  <c r="AX6" i="12" s="1"/>
  <c r="AD97" i="12"/>
  <c r="AY97" i="12"/>
  <c r="AJ128" i="12"/>
  <c r="AJ127" i="12" s="1"/>
  <c r="AK225" i="12"/>
  <c r="AJ419" i="12"/>
  <c r="AJ418" i="12" s="1"/>
  <c r="AV419" i="12"/>
  <c r="AZ419" i="12"/>
  <c r="AZ418" i="12" s="1"/>
  <c r="AK419" i="12"/>
  <c r="AK418" i="12" s="1"/>
  <c r="AW419" i="12"/>
  <c r="AW418" i="12" s="1"/>
  <c r="T641" i="12"/>
  <c r="T651" i="12"/>
  <c r="AJ672" i="12"/>
  <c r="AZ672" i="12"/>
  <c r="AE725" i="12"/>
  <c r="AF725" i="12" s="1"/>
  <c r="AR725" i="12" s="1"/>
  <c r="AE844" i="12"/>
  <c r="AF844" i="12" s="1"/>
  <c r="AR844" i="12" s="1"/>
  <c r="AK128" i="12"/>
  <c r="AK127" i="12" s="1"/>
  <c r="AL128" i="12"/>
  <c r="AL127" i="12" s="1"/>
  <c r="AL225" i="12"/>
  <c r="AV505" i="12"/>
  <c r="AZ505" i="12"/>
  <c r="AE539" i="12"/>
  <c r="AF539" i="12" s="1"/>
  <c r="AR539" i="12" s="1"/>
  <c r="AZ581" i="12"/>
  <c r="AE802" i="12"/>
  <c r="AF802" i="12" s="1"/>
  <c r="AR802" i="12" s="1"/>
  <c r="AE812" i="12"/>
  <c r="AF812" i="12" s="1"/>
  <c r="AR812" i="12" s="1"/>
  <c r="AE829" i="12"/>
  <c r="AF829" i="12" s="1"/>
  <c r="AR829" i="12" s="1"/>
  <c r="S896" i="12"/>
  <c r="AB896" i="12"/>
  <c r="M918" i="12"/>
  <c r="AQ918" i="12" s="1"/>
  <c r="T116" i="12"/>
  <c r="AW128" i="12"/>
  <c r="AW127" i="12" s="1"/>
  <c r="AE705" i="12"/>
  <c r="AF705" i="12" s="1"/>
  <c r="AR705" i="12" s="1"/>
  <c r="AE708" i="12"/>
  <c r="M739" i="12"/>
  <c r="AQ739" i="12" s="1"/>
  <c r="AL6" i="12"/>
  <c r="AE11" i="12"/>
  <c r="AF11" i="12" s="1"/>
  <c r="AR11" i="12" s="1"/>
  <c r="AD7" i="12"/>
  <c r="AY7" i="12"/>
  <c r="AE19" i="12"/>
  <c r="AF19" i="12" s="1"/>
  <c r="AR19" i="12" s="1"/>
  <c r="AD128" i="12"/>
  <c r="AD127" i="12" s="1"/>
  <c r="AY128" i="12"/>
  <c r="AY127" i="12" s="1"/>
  <c r="S265" i="12"/>
  <c r="AB265" i="12"/>
  <c r="S270" i="12"/>
  <c r="AB270" i="12"/>
  <c r="AE298" i="12"/>
  <c r="AF298" i="12" s="1"/>
  <c r="AR298" i="12" s="1"/>
  <c r="AE632" i="12"/>
  <c r="AE649" i="12"/>
  <c r="AF649" i="12" s="1"/>
  <c r="AR649" i="12" s="1"/>
  <c r="AE652" i="12"/>
  <c r="AE665" i="12"/>
  <c r="AF665" i="12" s="1"/>
  <c r="AR665" i="12" s="1"/>
  <c r="AE680" i="12"/>
  <c r="AF680" i="12" s="1"/>
  <c r="AR680" i="12" s="1"/>
  <c r="AE683" i="12"/>
  <c r="L707" i="12"/>
  <c r="M703" i="12"/>
  <c r="M734" i="12"/>
  <c r="AQ734" i="12" s="1"/>
  <c r="L651" i="12"/>
  <c r="M647" i="12"/>
  <c r="AQ647" i="12" s="1"/>
  <c r="L682" i="12"/>
  <c r="M678" i="12"/>
  <c r="AQ678" i="12" s="1"/>
  <c r="M700" i="12"/>
  <c r="AQ700" i="12" s="1"/>
  <c r="AQ716" i="12"/>
  <c r="M729" i="12"/>
  <c r="AQ729" i="12" s="1"/>
  <c r="AJ225" i="12"/>
  <c r="AV225" i="12"/>
  <c r="AZ225" i="12"/>
  <c r="R342" i="12"/>
  <c r="AD342" i="12"/>
  <c r="AY342" i="12"/>
  <c r="AZ342" i="12"/>
  <c r="AE638" i="12"/>
  <c r="AF638" i="12" s="1"/>
  <c r="AR638" i="12" s="1"/>
  <c r="M644" i="12"/>
  <c r="AQ644" i="12" s="1"/>
  <c r="AE658" i="12"/>
  <c r="AF658" i="12" s="1"/>
  <c r="AR658" i="12" s="1"/>
  <c r="M675" i="12"/>
  <c r="AQ675" i="12" s="1"/>
  <c r="AE689" i="12"/>
  <c r="AF689" i="12" s="1"/>
  <c r="AR689" i="12" s="1"/>
  <c r="M695" i="12"/>
  <c r="AQ695" i="12" s="1"/>
  <c r="AE711" i="12"/>
  <c r="AF711" i="12" s="1"/>
  <c r="AR711" i="12" s="1"/>
  <c r="R722" i="12"/>
  <c r="M724" i="12"/>
  <c r="AQ724" i="12" s="1"/>
  <c r="S316" i="12"/>
  <c r="S419" i="12"/>
  <c r="S418" i="12" s="1"/>
  <c r="AB419" i="12"/>
  <c r="AB418" i="12" s="1"/>
  <c r="AJ505" i="12"/>
  <c r="AJ581" i="12"/>
  <c r="AE590" i="12"/>
  <c r="AF590" i="12" s="1"/>
  <c r="AR590" i="12" s="1"/>
  <c r="T636" i="12"/>
  <c r="AE634" i="12"/>
  <c r="AF634" i="12" s="1"/>
  <c r="AR634" i="12" s="1"/>
  <c r="S641" i="12"/>
  <c r="AE637" i="12"/>
  <c r="R646" i="12"/>
  <c r="Y646" i="12"/>
  <c r="AE643" i="12"/>
  <c r="AF643" i="12" s="1"/>
  <c r="AR643" i="12" s="1"/>
  <c r="U651" i="12"/>
  <c r="AQ649" i="12"/>
  <c r="AE650" i="12"/>
  <c r="AF650" i="12" s="1"/>
  <c r="AR650" i="12" s="1"/>
  <c r="L656" i="12"/>
  <c r="T656" i="12"/>
  <c r="AE654" i="12"/>
  <c r="AF654" i="12" s="1"/>
  <c r="AR654" i="12" s="1"/>
  <c r="S661" i="12"/>
  <c r="AB661" i="12"/>
  <c r="AQ660" i="12"/>
  <c r="R677" i="12"/>
  <c r="Y677" i="12"/>
  <c r="AE674" i="12"/>
  <c r="AF674" i="12" s="1"/>
  <c r="AR674" i="12" s="1"/>
  <c r="U682" i="12"/>
  <c r="U672" i="12" s="1"/>
  <c r="AQ680" i="12"/>
  <c r="AE681" i="12"/>
  <c r="AF681" i="12" s="1"/>
  <c r="AR681" i="12" s="1"/>
  <c r="L687" i="12"/>
  <c r="T687" i="12"/>
  <c r="AE685" i="12"/>
  <c r="AF685" i="12" s="1"/>
  <c r="AR685" i="12" s="1"/>
  <c r="S692" i="12"/>
  <c r="AE688" i="12"/>
  <c r="R697" i="12"/>
  <c r="Y697" i="12"/>
  <c r="AE694" i="12"/>
  <c r="AF694" i="12" s="1"/>
  <c r="AR694" i="12" s="1"/>
  <c r="R702" i="12"/>
  <c r="Y702" i="12"/>
  <c r="AE699" i="12"/>
  <c r="AF699" i="12" s="1"/>
  <c r="AR699" i="12" s="1"/>
  <c r="U707" i="12"/>
  <c r="AQ705" i="12"/>
  <c r="L712" i="12"/>
  <c r="T712" i="12"/>
  <c r="AE709" i="12"/>
  <c r="AF709" i="12" s="1"/>
  <c r="AR709" i="12" s="1"/>
  <c r="AE710" i="12"/>
  <c r="AF710" i="12" s="1"/>
  <c r="AR710" i="12" s="1"/>
  <c r="S717" i="12"/>
  <c r="AE713" i="12"/>
  <c r="AF713" i="12" s="1"/>
  <c r="AR713" i="12" s="1"/>
  <c r="R717" i="12"/>
  <c r="U722" i="12"/>
  <c r="R727" i="12"/>
  <c r="Y727" i="12"/>
  <c r="R732" i="12"/>
  <c r="Y732" i="12"/>
  <c r="R737" i="12"/>
  <c r="Y737" i="12"/>
  <c r="AE739" i="12"/>
  <c r="AF739" i="12" s="1"/>
  <c r="AR739" i="12" s="1"/>
  <c r="AK505" i="12"/>
  <c r="AW505" i="12"/>
  <c r="AE625" i="12"/>
  <c r="AF625" i="12" s="1"/>
  <c r="AR625" i="12" s="1"/>
  <c r="AE630" i="12"/>
  <c r="AF630" i="12" s="1"/>
  <c r="AR630" i="12" s="1"/>
  <c r="AE635" i="12"/>
  <c r="AF635" i="12" s="1"/>
  <c r="AR635" i="12" s="1"/>
  <c r="L641" i="12"/>
  <c r="AE639" i="12"/>
  <c r="AF639" i="12" s="1"/>
  <c r="AR639" i="12" s="1"/>
  <c r="AE642" i="12"/>
  <c r="AE648" i="12"/>
  <c r="AF648" i="12" s="1"/>
  <c r="AR648" i="12" s="1"/>
  <c r="AE655" i="12"/>
  <c r="AF655" i="12" s="1"/>
  <c r="AR655" i="12" s="1"/>
  <c r="AE659" i="12"/>
  <c r="AF659" i="12" s="1"/>
  <c r="AR659" i="12" s="1"/>
  <c r="AE660" i="12"/>
  <c r="AF660" i="12" s="1"/>
  <c r="AR660" i="12" s="1"/>
  <c r="AE673" i="12"/>
  <c r="AF673" i="12" s="1"/>
  <c r="AR673" i="12" s="1"/>
  <c r="AE679" i="12"/>
  <c r="AF679" i="12" s="1"/>
  <c r="AR679" i="12" s="1"/>
  <c r="AE686" i="12"/>
  <c r="AF686" i="12" s="1"/>
  <c r="AR686" i="12" s="1"/>
  <c r="L692" i="12"/>
  <c r="AE690" i="12"/>
  <c r="AF690" i="12" s="1"/>
  <c r="AR690" i="12" s="1"/>
  <c r="AE693" i="12"/>
  <c r="AE696" i="12"/>
  <c r="AF696" i="12" s="1"/>
  <c r="AR696" i="12" s="1"/>
  <c r="AE698" i="12"/>
  <c r="AE701" i="12"/>
  <c r="AF701" i="12" s="1"/>
  <c r="AR701" i="12" s="1"/>
  <c r="AE704" i="12"/>
  <c r="AF704" i="12" s="1"/>
  <c r="AR704" i="12" s="1"/>
  <c r="Y722" i="12"/>
  <c r="AE724" i="12"/>
  <c r="AF724" i="12" s="1"/>
  <c r="AR724" i="12" s="1"/>
  <c r="AE729" i="12"/>
  <c r="AF729" i="12" s="1"/>
  <c r="AR729" i="12" s="1"/>
  <c r="AE734" i="12"/>
  <c r="AF734" i="12" s="1"/>
  <c r="AR734" i="12" s="1"/>
  <c r="AE741" i="12"/>
  <c r="AF741" i="12" s="1"/>
  <c r="AR741" i="12" s="1"/>
  <c r="T459" i="12"/>
  <c r="R631" i="12"/>
  <c r="Y631" i="12"/>
  <c r="R636" i="12"/>
  <c r="Y636" i="12"/>
  <c r="AE633" i="12"/>
  <c r="AF633" i="12" s="1"/>
  <c r="AR633" i="12" s="1"/>
  <c r="M634" i="12"/>
  <c r="AQ634" i="12" s="1"/>
  <c r="M637" i="12"/>
  <c r="AQ637" i="12" s="1"/>
  <c r="U641" i="12"/>
  <c r="AQ639" i="12"/>
  <c r="AE640" i="12"/>
  <c r="AF640" i="12" s="1"/>
  <c r="AR640" i="12" s="1"/>
  <c r="L646" i="12"/>
  <c r="T646" i="12"/>
  <c r="AE644" i="12"/>
  <c r="AF644" i="12" s="1"/>
  <c r="AR644" i="12" s="1"/>
  <c r="S651" i="12"/>
  <c r="AE647" i="12"/>
  <c r="AF647" i="12" s="1"/>
  <c r="AR647" i="12" s="1"/>
  <c r="AR651" i="12" s="1"/>
  <c r="R656" i="12"/>
  <c r="Y656" i="12"/>
  <c r="AE653" i="12"/>
  <c r="AF653" i="12" s="1"/>
  <c r="AR653" i="12" s="1"/>
  <c r="M654" i="12"/>
  <c r="AQ654" i="12" s="1"/>
  <c r="U661" i="12"/>
  <c r="AQ659" i="12"/>
  <c r="AE663" i="12"/>
  <c r="AF663" i="12" s="1"/>
  <c r="AR663" i="12" s="1"/>
  <c r="M664" i="12"/>
  <c r="M666" i="12" s="1"/>
  <c r="AQ665" i="12"/>
  <c r="L677" i="12"/>
  <c r="T677" i="12"/>
  <c r="AE675" i="12"/>
  <c r="AF675" i="12" s="1"/>
  <c r="AR675" i="12" s="1"/>
  <c r="S682" i="12"/>
  <c r="S672" i="12" s="1"/>
  <c r="AE678" i="12"/>
  <c r="R687" i="12"/>
  <c r="Y687" i="12"/>
  <c r="AE684" i="12"/>
  <c r="AF684" i="12" s="1"/>
  <c r="AR684" i="12" s="1"/>
  <c r="M685" i="12"/>
  <c r="AQ685" i="12" s="1"/>
  <c r="M688" i="12"/>
  <c r="U692" i="12"/>
  <c r="AQ690" i="12"/>
  <c r="AE691" i="12"/>
  <c r="AF691" i="12" s="1"/>
  <c r="AR691" i="12" s="1"/>
  <c r="L697" i="12"/>
  <c r="T697" i="12"/>
  <c r="AE695" i="12"/>
  <c r="AF695" i="12" s="1"/>
  <c r="AR695" i="12" s="1"/>
  <c r="T702" i="12"/>
  <c r="AE700" i="12"/>
  <c r="AF700" i="12" s="1"/>
  <c r="AR700" i="12" s="1"/>
  <c r="S707" i="12"/>
  <c r="AE703" i="12"/>
  <c r="AE706" i="12"/>
  <c r="AF706" i="12" s="1"/>
  <c r="AR706" i="12" s="1"/>
  <c r="R712" i="12"/>
  <c r="Y712" i="12"/>
  <c r="M710" i="12"/>
  <c r="AQ710" i="12" s="1"/>
  <c r="U717" i="12"/>
  <c r="AQ714" i="12"/>
  <c r="AE715" i="12"/>
  <c r="AF715" i="12" s="1"/>
  <c r="AR715" i="12" s="1"/>
  <c r="AE716" i="12"/>
  <c r="AF716" i="12" s="1"/>
  <c r="AR716" i="12" s="1"/>
  <c r="S722" i="12"/>
  <c r="M720" i="12"/>
  <c r="AQ720" i="12" s="1"/>
  <c r="AE720" i="12"/>
  <c r="AF720" i="12" s="1"/>
  <c r="AR720" i="12" s="1"/>
  <c r="L727" i="12"/>
  <c r="T727" i="12"/>
  <c r="AE726" i="12"/>
  <c r="AF726" i="12" s="1"/>
  <c r="AR726" i="12" s="1"/>
  <c r="T732" i="12"/>
  <c r="AE731" i="12"/>
  <c r="AF731" i="12" s="1"/>
  <c r="AR731" i="12" s="1"/>
  <c r="T737" i="12"/>
  <c r="AE736" i="12"/>
  <c r="AF736" i="12" s="1"/>
  <c r="AR736" i="12" s="1"/>
  <c r="AE740" i="12"/>
  <c r="AF740" i="12" s="1"/>
  <c r="AR740" i="12" s="1"/>
  <c r="R742" i="12"/>
  <c r="Y742" i="12"/>
  <c r="R747" i="12"/>
  <c r="Y747" i="12"/>
  <c r="AE750" i="12"/>
  <c r="AF750" i="12" s="1"/>
  <c r="AR750" i="12" s="1"/>
  <c r="L757" i="12"/>
  <c r="T757" i="12"/>
  <c r="AE756" i="12"/>
  <c r="AF756" i="12" s="1"/>
  <c r="AR756" i="12" s="1"/>
  <c r="U764" i="12"/>
  <c r="AQ761" i="12"/>
  <c r="U789" i="12"/>
  <c r="AQ786" i="12"/>
  <c r="AE787" i="12"/>
  <c r="AF787" i="12" s="1"/>
  <c r="AR787" i="12" s="1"/>
  <c r="L794" i="12"/>
  <c r="T794" i="12"/>
  <c r="AE793" i="12"/>
  <c r="AF793" i="12" s="1"/>
  <c r="AR793" i="12" s="1"/>
  <c r="Y804" i="12"/>
  <c r="AE801" i="12"/>
  <c r="AF801" i="12" s="1"/>
  <c r="AR801" i="12" s="1"/>
  <c r="M805" i="12"/>
  <c r="AQ805" i="12" s="1"/>
  <c r="AQ806" i="12"/>
  <c r="AE807" i="12"/>
  <c r="AF807" i="12" s="1"/>
  <c r="AR807" i="12" s="1"/>
  <c r="L814" i="12"/>
  <c r="T814" i="12"/>
  <c r="AE813" i="12"/>
  <c r="AF813" i="12" s="1"/>
  <c r="AR813" i="12" s="1"/>
  <c r="M821" i="12"/>
  <c r="M825" i="12" s="1"/>
  <c r="AE832" i="12"/>
  <c r="AF832" i="12" s="1"/>
  <c r="AR832" i="12" s="1"/>
  <c r="M836" i="12"/>
  <c r="U840" i="12"/>
  <c r="AQ838" i="12"/>
  <c r="AE839" i="12"/>
  <c r="AF839" i="12" s="1"/>
  <c r="AR839" i="12" s="1"/>
  <c r="L845" i="12"/>
  <c r="T845" i="12"/>
  <c r="AE843" i="12"/>
  <c r="AF843" i="12" s="1"/>
  <c r="AR843" i="12" s="1"/>
  <c r="AE846" i="12"/>
  <c r="AQ861" i="12"/>
  <c r="AE863" i="12"/>
  <c r="AF863" i="12" s="1"/>
  <c r="AR863" i="12" s="1"/>
  <c r="AE868" i="12"/>
  <c r="AF868" i="12" s="1"/>
  <c r="AR868" i="12" s="1"/>
  <c r="AQ869" i="12"/>
  <c r="R876" i="12"/>
  <c r="AE872" i="12"/>
  <c r="AF872" i="12" s="1"/>
  <c r="AR872" i="12" s="1"/>
  <c r="AQ875" i="12"/>
  <c r="L881" i="12"/>
  <c r="L871" i="12" s="1"/>
  <c r="U881" i="12"/>
  <c r="AQ878" i="12"/>
  <c r="AE880" i="12"/>
  <c r="AF880" i="12" s="1"/>
  <c r="AR880" i="12" s="1"/>
  <c r="T886" i="12"/>
  <c r="AE883" i="12"/>
  <c r="AF883" i="12" s="1"/>
  <c r="AR883" i="12" s="1"/>
  <c r="S891" i="12"/>
  <c r="AB891" i="12"/>
  <c r="AE888" i="12"/>
  <c r="AF888" i="12" s="1"/>
  <c r="AR888" i="12" s="1"/>
  <c r="T896" i="12"/>
  <c r="AE893" i="12"/>
  <c r="AF893" i="12" s="1"/>
  <c r="AR893" i="12" s="1"/>
  <c r="AE924" i="12"/>
  <c r="AF924" i="12" s="1"/>
  <c r="AR924" i="12" s="1"/>
  <c r="S747" i="12"/>
  <c r="AB747" i="12"/>
  <c r="AE744" i="12"/>
  <c r="AF744" i="12" s="1"/>
  <c r="AR744" i="12" s="1"/>
  <c r="R752" i="12"/>
  <c r="Y752" i="12"/>
  <c r="M749" i="12"/>
  <c r="AQ749" i="12" s="1"/>
  <c r="U757" i="12"/>
  <c r="AQ754" i="12"/>
  <c r="R764" i="12"/>
  <c r="Y764" i="12"/>
  <c r="AQ762" i="12"/>
  <c r="AE763" i="12"/>
  <c r="AF763" i="12" s="1"/>
  <c r="AR763" i="12" s="1"/>
  <c r="AQ771" i="12"/>
  <c r="AE822" i="12"/>
  <c r="AF822" i="12" s="1"/>
  <c r="AR822" i="12" s="1"/>
  <c r="AQ824" i="12"/>
  <c r="T830" i="12"/>
  <c r="T820" i="12" s="1"/>
  <c r="AE831" i="12"/>
  <c r="AE837" i="12"/>
  <c r="AF837" i="12" s="1"/>
  <c r="AR837" i="12" s="1"/>
  <c r="AE848" i="12"/>
  <c r="AF848" i="12" s="1"/>
  <c r="AR848" i="12" s="1"/>
  <c r="AE857" i="12"/>
  <c r="AF857" i="12" s="1"/>
  <c r="AR857" i="12" s="1"/>
  <c r="M858" i="12"/>
  <c r="AQ858" i="12" s="1"/>
  <c r="AE877" i="12"/>
  <c r="AE885" i="12"/>
  <c r="AF885" i="12" s="1"/>
  <c r="AR885" i="12" s="1"/>
  <c r="AE889" i="12"/>
  <c r="AF889" i="12" s="1"/>
  <c r="AR889" i="12" s="1"/>
  <c r="AE890" i="12"/>
  <c r="AF890" i="12" s="1"/>
  <c r="AR890" i="12" s="1"/>
  <c r="L896" i="12"/>
  <c r="U896" i="12"/>
  <c r="AQ893" i="12"/>
  <c r="AE894" i="12"/>
  <c r="AF894" i="12" s="1"/>
  <c r="AR894" i="12" s="1"/>
  <c r="AE895" i="12"/>
  <c r="AF895" i="12" s="1"/>
  <c r="AR895" i="12" s="1"/>
  <c r="T901" i="12"/>
  <c r="AE898" i="12"/>
  <c r="AF898" i="12" s="1"/>
  <c r="AR898" i="12" s="1"/>
  <c r="M906" i="12"/>
  <c r="AQ906" i="12" s="1"/>
  <c r="M909" i="12"/>
  <c r="AQ909" i="12" s="1"/>
  <c r="U912" i="12"/>
  <c r="U902" i="12" s="1"/>
  <c r="AE916" i="12"/>
  <c r="AF916" i="12" s="1"/>
  <c r="AR916" i="12" s="1"/>
  <c r="AE919" i="12"/>
  <c r="AF919" i="12" s="1"/>
  <c r="AR919" i="12" s="1"/>
  <c r="M920" i="12"/>
  <c r="AQ920" i="12" s="1"/>
  <c r="U922" i="12"/>
  <c r="AQ921" i="12"/>
  <c r="AE926" i="12"/>
  <c r="AF926" i="12" s="1"/>
  <c r="AR926" i="12" s="1"/>
  <c r="AQ930" i="12"/>
  <c r="AQ939" i="12"/>
  <c r="AE746" i="12"/>
  <c r="AF746" i="12" s="1"/>
  <c r="AR746" i="12" s="1"/>
  <c r="AE749" i="12"/>
  <c r="AF749" i="12" s="1"/>
  <c r="AR749" i="12" s="1"/>
  <c r="AE761" i="12"/>
  <c r="AF761" i="12" s="1"/>
  <c r="AR761" i="12" s="1"/>
  <c r="AQ772" i="12"/>
  <c r="M791" i="12"/>
  <c r="AQ791" i="12" s="1"/>
  <c r="AE791" i="12"/>
  <c r="AF791" i="12" s="1"/>
  <c r="AR791" i="12" s="1"/>
  <c r="T804" i="12"/>
  <c r="AE803" i="12"/>
  <c r="AF803" i="12" s="1"/>
  <c r="AR803" i="12" s="1"/>
  <c r="AE806" i="12"/>
  <c r="AF806" i="12" s="1"/>
  <c r="AR806" i="12" s="1"/>
  <c r="M811" i="12"/>
  <c r="AQ811" i="12" s="1"/>
  <c r="AE824" i="12"/>
  <c r="AF824" i="12" s="1"/>
  <c r="AR824" i="12" s="1"/>
  <c r="AE833" i="12"/>
  <c r="AF833" i="12" s="1"/>
  <c r="AR833" i="12" s="1"/>
  <c r="AE836" i="12"/>
  <c r="AE842" i="12"/>
  <c r="AF842" i="12" s="1"/>
  <c r="AR842" i="12" s="1"/>
  <c r="M843" i="12"/>
  <c r="AQ843" i="12" s="1"/>
  <c r="M846" i="12"/>
  <c r="AE856" i="12"/>
  <c r="R865" i="12"/>
  <c r="AE862" i="12"/>
  <c r="AF862" i="12" s="1"/>
  <c r="AR862" i="12" s="1"/>
  <c r="AE873" i="12"/>
  <c r="AF873" i="12" s="1"/>
  <c r="AR873" i="12" s="1"/>
  <c r="AE879" i="12"/>
  <c r="AF879" i="12" s="1"/>
  <c r="AR879" i="12" s="1"/>
  <c r="M880" i="12"/>
  <c r="AQ880" i="12" s="1"/>
  <c r="AE882" i="12"/>
  <c r="M883" i="12"/>
  <c r="AQ883" i="12" s="1"/>
  <c r="AE892" i="12"/>
  <c r="AE900" i="12"/>
  <c r="AF900" i="12" s="1"/>
  <c r="AR900" i="12" s="1"/>
  <c r="AE905" i="12"/>
  <c r="AF905" i="12" s="1"/>
  <c r="AR905" i="12" s="1"/>
  <c r="AE910" i="12"/>
  <c r="AF910" i="12" s="1"/>
  <c r="AR910" i="12" s="1"/>
  <c r="M914" i="12"/>
  <c r="AQ914" i="12" s="1"/>
  <c r="AE915" i="12"/>
  <c r="AF915" i="12" s="1"/>
  <c r="AR915" i="12" s="1"/>
  <c r="M927" i="12"/>
  <c r="AE925" i="12"/>
  <c r="AF925" i="12" s="1"/>
  <c r="AR925" i="12" s="1"/>
  <c r="AQ934" i="12"/>
  <c r="AQ940" i="12"/>
  <c r="AQ744" i="12"/>
  <c r="AE745" i="12"/>
  <c r="AF745" i="12" s="1"/>
  <c r="AR745" i="12" s="1"/>
  <c r="L752" i="12"/>
  <c r="T752" i="12"/>
  <c r="AE751" i="12"/>
  <c r="AF751" i="12" s="1"/>
  <c r="AR751" i="12" s="1"/>
  <c r="AE754" i="12"/>
  <c r="AF754" i="12" s="1"/>
  <c r="AR754" i="12" s="1"/>
  <c r="L764" i="12"/>
  <c r="T764" i="12"/>
  <c r="AQ766" i="12"/>
  <c r="AQ767" i="12"/>
  <c r="AQ776" i="12"/>
  <c r="AQ781" i="12"/>
  <c r="T789" i="12"/>
  <c r="AE788" i="12"/>
  <c r="AF788" i="12" s="1"/>
  <c r="AR788" i="12" s="1"/>
  <c r="AQ796" i="12"/>
  <c r="AQ801" i="12"/>
  <c r="AE808" i="12"/>
  <c r="AF808" i="12" s="1"/>
  <c r="AR808" i="12" s="1"/>
  <c r="AE811" i="12"/>
  <c r="AF811" i="12" s="1"/>
  <c r="AR811" i="12" s="1"/>
  <c r="AQ816" i="12"/>
  <c r="M828" i="12"/>
  <c r="AQ828" i="12" s="1"/>
  <c r="M831" i="12"/>
  <c r="AQ833" i="12"/>
  <c r="AE834" i="12"/>
  <c r="AF834" i="12" s="1"/>
  <c r="AR834" i="12" s="1"/>
  <c r="AE838" i="12"/>
  <c r="AF838" i="12" s="1"/>
  <c r="AR838" i="12" s="1"/>
  <c r="AE841" i="12"/>
  <c r="AE847" i="12"/>
  <c r="AF847" i="12" s="1"/>
  <c r="AR847" i="12" s="1"/>
  <c r="M848" i="12"/>
  <c r="AQ848" i="12" s="1"/>
  <c r="AQ853" i="12"/>
  <c r="L860" i="12"/>
  <c r="T860" i="12"/>
  <c r="AE858" i="12"/>
  <c r="AF858" i="12" s="1"/>
  <c r="AR858" i="12" s="1"/>
  <c r="M864" i="12"/>
  <c r="AQ864" i="12" s="1"/>
  <c r="M867" i="12"/>
  <c r="AQ867" i="12" s="1"/>
  <c r="AQ868" i="12"/>
  <c r="U876" i="12"/>
  <c r="AQ873" i="12"/>
  <c r="AE874" i="12"/>
  <c r="AF874" i="12" s="1"/>
  <c r="AR874" i="12" s="1"/>
  <c r="AE875" i="12"/>
  <c r="AF875" i="12" s="1"/>
  <c r="AR875" i="12" s="1"/>
  <c r="T881" i="12"/>
  <c r="AE878" i="12"/>
  <c r="AF878" i="12" s="1"/>
  <c r="AR878" i="12" s="1"/>
  <c r="S886" i="12"/>
  <c r="AB886" i="12"/>
  <c r="AB871" i="12" s="1"/>
  <c r="AE884" i="12"/>
  <c r="AF884" i="12" s="1"/>
  <c r="AR884" i="12" s="1"/>
  <c r="M885" i="12"/>
  <c r="AQ885" i="12" s="1"/>
  <c r="AE887" i="12"/>
  <c r="M890" i="12"/>
  <c r="AQ890" i="12" s="1"/>
  <c r="M895" i="12"/>
  <c r="AQ895" i="12" s="1"/>
  <c r="AE897" i="12"/>
  <c r="AF897" i="12" s="1"/>
  <c r="AR897" i="12" s="1"/>
  <c r="AQ898" i="12"/>
  <c r="AQ900" i="12"/>
  <c r="AE903" i="12"/>
  <c r="M904" i="12"/>
  <c r="AQ904" i="12" s="1"/>
  <c r="AQ905" i="12"/>
  <c r="AE906" i="12"/>
  <c r="AF906" i="12" s="1"/>
  <c r="AR906" i="12" s="1"/>
  <c r="T912" i="12"/>
  <c r="AB912" i="12"/>
  <c r="AE914" i="12"/>
  <c r="AF914" i="12" s="1"/>
  <c r="AR914" i="12" s="1"/>
  <c r="AE920" i="12"/>
  <c r="AF920" i="12" s="1"/>
  <c r="AR920" i="12" s="1"/>
  <c r="R927" i="12"/>
  <c r="AE9" i="12"/>
  <c r="AF9" i="12" s="1"/>
  <c r="AR9" i="12" s="1"/>
  <c r="Y71" i="12"/>
  <c r="R76" i="12"/>
  <c r="Y76" i="12"/>
  <c r="AE14" i="12"/>
  <c r="AF14" i="12" s="1"/>
  <c r="AR14" i="12" s="1"/>
  <c r="R38" i="12"/>
  <c r="Y38" i="12"/>
  <c r="Y33" i="12" s="1"/>
  <c r="S38" i="12"/>
  <c r="S33" i="12" s="1"/>
  <c r="AB38" i="12"/>
  <c r="AB33" i="12" s="1"/>
  <c r="U116" i="12"/>
  <c r="U97" i="12" s="1"/>
  <c r="AJ7" i="12"/>
  <c r="AJ6" i="12" s="1"/>
  <c r="AV7" i="12"/>
  <c r="AV6" i="12" s="1"/>
  <c r="AZ7" i="12"/>
  <c r="AZ6" i="12" s="1"/>
  <c r="S138" i="12"/>
  <c r="AB138" i="12"/>
  <c r="R143" i="12"/>
  <c r="Y143" i="12"/>
  <c r="S153" i="12"/>
  <c r="AB153" i="12"/>
  <c r="S163" i="12"/>
  <c r="AB163" i="12"/>
  <c r="S173" i="12"/>
  <c r="AB173" i="12"/>
  <c r="S183" i="12"/>
  <c r="AB183" i="12"/>
  <c r="S193" i="12"/>
  <c r="AB193" i="12"/>
  <c r="T230" i="12"/>
  <c r="S235" i="12"/>
  <c r="AB235" i="12"/>
  <c r="L250" i="12"/>
  <c r="U250" i="12"/>
  <c r="AE258" i="12"/>
  <c r="AF258" i="12" s="1"/>
  <c r="AR258" i="12" s="1"/>
  <c r="U265" i="12"/>
  <c r="S285" i="12"/>
  <c r="AB285" i="12"/>
  <c r="S295" i="12"/>
  <c r="AB295" i="12"/>
  <c r="L316" i="12"/>
  <c r="S331" i="12"/>
  <c r="AB331" i="12"/>
  <c r="R336" i="12"/>
  <c r="R341" i="12"/>
  <c r="S392" i="12"/>
  <c r="AB392" i="12"/>
  <c r="S397" i="12"/>
  <c r="AB397" i="12"/>
  <c r="S402" i="12"/>
  <c r="AB402" i="12"/>
  <c r="S407" i="12"/>
  <c r="AB407" i="12"/>
  <c r="R424" i="12"/>
  <c r="R429" i="12"/>
  <c r="R439" i="12"/>
  <c r="S515" i="12"/>
  <c r="T535" i="12"/>
  <c r="T545" i="12"/>
  <c r="T555" i="12"/>
  <c r="T565" i="12"/>
  <c r="T575" i="12"/>
  <c r="T631" i="12"/>
  <c r="T138" i="12"/>
  <c r="S505" i="12"/>
  <c r="AE559" i="12"/>
  <c r="AF559" i="12" s="1"/>
  <c r="AR559" i="12" s="1"/>
  <c r="L565" i="12"/>
  <c r="AE579" i="12"/>
  <c r="AF579" i="12" s="1"/>
  <c r="AR579" i="12" s="1"/>
  <c r="T586" i="12"/>
  <c r="T606" i="12"/>
  <c r="AE339" i="12"/>
  <c r="AF339" i="12" s="1"/>
  <c r="AR339" i="12" s="1"/>
  <c r="AE493" i="12"/>
  <c r="AF493" i="12" s="1"/>
  <c r="AR493" i="12" s="1"/>
  <c r="M500" i="12"/>
  <c r="AQ500" i="12" s="1"/>
  <c r="AE519" i="12"/>
  <c r="AF519" i="12" s="1"/>
  <c r="AR519" i="12" s="1"/>
  <c r="AK581" i="12"/>
  <c r="AW581" i="12"/>
  <c r="AE620" i="12"/>
  <c r="AF620" i="12" s="1"/>
  <c r="AR620" i="12" s="1"/>
  <c r="S199" i="12"/>
  <c r="AB199" i="12"/>
  <c r="T209" i="12"/>
  <c r="R235" i="12"/>
  <c r="R225" i="12" s="1"/>
  <c r="S255" i="12"/>
  <c r="AB255" i="12"/>
  <c r="AE304" i="12"/>
  <c r="AF304" i="12" s="1"/>
  <c r="AR304" i="12" s="1"/>
  <c r="AE319" i="12"/>
  <c r="AF319" i="12" s="1"/>
  <c r="AR319" i="12" s="1"/>
  <c r="R331" i="12"/>
  <c r="M506" i="12"/>
  <c r="AQ506" i="12" s="1"/>
  <c r="R12" i="12"/>
  <c r="R7" i="12" s="1"/>
  <c r="AE16" i="12"/>
  <c r="AF16" i="12" s="1"/>
  <c r="AR16" i="12" s="1"/>
  <c r="AE29" i="12"/>
  <c r="AF29" i="12" s="1"/>
  <c r="AR29" i="12" s="1"/>
  <c r="AE30" i="12"/>
  <c r="AF30" i="12" s="1"/>
  <c r="AR30" i="12" s="1"/>
  <c r="L71" i="12"/>
  <c r="AQ73" i="12"/>
  <c r="AE75" i="12"/>
  <c r="AF75" i="12" s="1"/>
  <c r="AR75" i="12" s="1"/>
  <c r="AE78" i="12"/>
  <c r="AF78" i="12" s="1"/>
  <c r="AR78" i="12" s="1"/>
  <c r="S86" i="12"/>
  <c r="AB86" i="12"/>
  <c r="AE84" i="12"/>
  <c r="AF84" i="12" s="1"/>
  <c r="AR84" i="12" s="1"/>
  <c r="R91" i="12"/>
  <c r="Y91" i="12"/>
  <c r="AE90" i="12"/>
  <c r="AF90" i="12" s="1"/>
  <c r="AR90" i="12" s="1"/>
  <c r="T96" i="12"/>
  <c r="AE93" i="12"/>
  <c r="AF93" i="12" s="1"/>
  <c r="AR93" i="12" s="1"/>
  <c r="S97" i="12"/>
  <c r="AR105" i="12"/>
  <c r="R116" i="12"/>
  <c r="Y116" i="12"/>
  <c r="Y97" i="12" s="1"/>
  <c r="U121" i="12"/>
  <c r="AE120" i="12"/>
  <c r="AF120" i="12" s="1"/>
  <c r="AR120" i="12" s="1"/>
  <c r="T126" i="12"/>
  <c r="AE123" i="12"/>
  <c r="AF123" i="12" s="1"/>
  <c r="AR123" i="12" s="1"/>
  <c r="U138" i="12"/>
  <c r="AQ135" i="12"/>
  <c r="AE137" i="12"/>
  <c r="AF137" i="12" s="1"/>
  <c r="AR137" i="12" s="1"/>
  <c r="T143" i="12"/>
  <c r="AE140" i="12"/>
  <c r="AF140" i="12" s="1"/>
  <c r="AR140" i="12" s="1"/>
  <c r="AE146" i="12"/>
  <c r="AF146" i="12" s="1"/>
  <c r="AR146" i="12" s="1"/>
  <c r="Y12" i="12"/>
  <c r="L17" i="12"/>
  <c r="T17" i="12"/>
  <c r="S12" i="12"/>
  <c r="S7" i="12" s="1"/>
  <c r="AB12" i="12"/>
  <c r="AB7" i="12" s="1"/>
  <c r="M10" i="12"/>
  <c r="AQ10" i="12" s="1"/>
  <c r="M13" i="12"/>
  <c r="U17" i="12"/>
  <c r="U7" i="12" s="1"/>
  <c r="AE15" i="12"/>
  <c r="AF15" i="12" s="1"/>
  <c r="AR15" i="12" s="1"/>
  <c r="AF21" i="12"/>
  <c r="AR21" i="12" s="1"/>
  <c r="M25" i="12"/>
  <c r="AQ25" i="12" s="1"/>
  <c r="M28" i="12"/>
  <c r="AQ28" i="12" s="1"/>
  <c r="AE37" i="12"/>
  <c r="AF37" i="12" s="1"/>
  <c r="AR37" i="12" s="1"/>
  <c r="M41" i="12"/>
  <c r="AQ41" i="12" s="1"/>
  <c r="T56" i="12"/>
  <c r="AQ60" i="12"/>
  <c r="AQ62" i="12"/>
  <c r="L66" i="12"/>
  <c r="AQ67" i="12"/>
  <c r="AE80" i="12"/>
  <c r="AF80" i="12" s="1"/>
  <c r="AR80" i="12" s="1"/>
  <c r="AE83" i="12"/>
  <c r="AF83" i="12" s="1"/>
  <c r="AR83" i="12" s="1"/>
  <c r="AE95" i="12"/>
  <c r="AF95" i="12" s="1"/>
  <c r="AR95" i="12" s="1"/>
  <c r="AR104" i="12"/>
  <c r="AE114" i="12"/>
  <c r="AF114" i="12" s="1"/>
  <c r="AR114" i="12" s="1"/>
  <c r="AE125" i="12"/>
  <c r="AF125" i="12" s="1"/>
  <c r="AR125" i="12" s="1"/>
  <c r="S133" i="12"/>
  <c r="AB133" i="12"/>
  <c r="AE131" i="12"/>
  <c r="AF131" i="12" s="1"/>
  <c r="AR131" i="12" s="1"/>
  <c r="M132" i="12"/>
  <c r="AQ132" i="12" s="1"/>
  <c r="R138" i="12"/>
  <c r="Y138" i="12"/>
  <c r="AQ137" i="12"/>
  <c r="U143" i="12"/>
  <c r="AQ140" i="12"/>
  <c r="AE142" i="12"/>
  <c r="AF142" i="12" s="1"/>
  <c r="AR142" i="12" s="1"/>
  <c r="T148" i="12"/>
  <c r="AE145" i="12"/>
  <c r="AF145" i="12" s="1"/>
  <c r="AR145" i="12" s="1"/>
  <c r="AE20" i="12"/>
  <c r="AF20" i="12" s="1"/>
  <c r="AR20" i="12" s="1"/>
  <c r="AE26" i="12"/>
  <c r="AF26" i="12" s="1"/>
  <c r="AR26" i="12" s="1"/>
  <c r="M30" i="12"/>
  <c r="AQ30" i="12" s="1"/>
  <c r="AE35" i="12"/>
  <c r="AF35" i="12" s="1"/>
  <c r="AR35" i="12" s="1"/>
  <c r="AE36" i="12"/>
  <c r="AF36" i="12" s="1"/>
  <c r="AR36" i="12" s="1"/>
  <c r="AE42" i="12"/>
  <c r="AF42" i="12" s="1"/>
  <c r="AR42" i="12" s="1"/>
  <c r="AQ49" i="12"/>
  <c r="AE52" i="12"/>
  <c r="M53" i="12"/>
  <c r="M56" i="12" s="1"/>
  <c r="AQ54" i="12"/>
  <c r="AE59" i="12"/>
  <c r="AF59" i="12" s="1"/>
  <c r="AR59" i="12" s="1"/>
  <c r="AE65" i="12"/>
  <c r="AF65" i="12" s="1"/>
  <c r="AR65" i="12" s="1"/>
  <c r="M75" i="12"/>
  <c r="AQ75" i="12" s="1"/>
  <c r="M78" i="12"/>
  <c r="AQ78" i="12" s="1"/>
  <c r="AE85" i="12"/>
  <c r="AF85" i="12" s="1"/>
  <c r="AR85" i="12" s="1"/>
  <c r="T91" i="12"/>
  <c r="AE88" i="12"/>
  <c r="AF88" i="12" s="1"/>
  <c r="AR88" i="12" s="1"/>
  <c r="AE89" i="12"/>
  <c r="AF89" i="12" s="1"/>
  <c r="AR89" i="12" s="1"/>
  <c r="M90" i="12"/>
  <c r="AQ90" i="12" s="1"/>
  <c r="M93" i="12"/>
  <c r="AQ93" i="12" s="1"/>
  <c r="AQ99" i="12"/>
  <c r="AR106" i="12"/>
  <c r="AE113" i="12"/>
  <c r="AF113" i="12" s="1"/>
  <c r="AR113" i="12" s="1"/>
  <c r="AE119" i="12"/>
  <c r="AF119" i="12" s="1"/>
  <c r="AR119" i="12" s="1"/>
  <c r="M120" i="12"/>
  <c r="AQ120" i="12" s="1"/>
  <c r="M123" i="12"/>
  <c r="AQ123" i="12" s="1"/>
  <c r="AE130" i="12"/>
  <c r="AF130" i="12" s="1"/>
  <c r="AR130" i="12" s="1"/>
  <c r="AE136" i="12"/>
  <c r="AF136" i="12" s="1"/>
  <c r="AR136" i="12" s="1"/>
  <c r="AQ150" i="12"/>
  <c r="M8" i="12"/>
  <c r="AQ8" i="12" s="1"/>
  <c r="AE10" i="12"/>
  <c r="AF10" i="12" s="1"/>
  <c r="AR10" i="12" s="1"/>
  <c r="M15" i="12"/>
  <c r="AQ15" i="12" s="1"/>
  <c r="M18" i="12"/>
  <c r="AQ18" i="12" s="1"/>
  <c r="AQ20" i="12"/>
  <c r="AT20" i="12" s="1"/>
  <c r="BA20" i="12" s="1"/>
  <c r="L27" i="12"/>
  <c r="T27" i="12"/>
  <c r="AE24" i="12"/>
  <c r="AF24" i="12" s="1"/>
  <c r="AR24" i="12" s="1"/>
  <c r="AE25" i="12"/>
  <c r="AF25" i="12" s="1"/>
  <c r="AR25" i="12" s="1"/>
  <c r="S32" i="12"/>
  <c r="AB32" i="12"/>
  <c r="AE31" i="12"/>
  <c r="AF31" i="12" s="1"/>
  <c r="AR31" i="12" s="1"/>
  <c r="M34" i="12"/>
  <c r="AQ34" i="12" s="1"/>
  <c r="U38" i="12"/>
  <c r="U33" i="12" s="1"/>
  <c r="AQ36" i="12"/>
  <c r="L46" i="12"/>
  <c r="L33" i="12" s="1"/>
  <c r="T46" i="12"/>
  <c r="T33" i="12" s="1"/>
  <c r="AE40" i="12"/>
  <c r="AF40" i="12" s="1"/>
  <c r="AR40" i="12" s="1"/>
  <c r="AE41" i="12"/>
  <c r="AF41" i="12" s="1"/>
  <c r="AR41" i="12" s="1"/>
  <c r="S56" i="12"/>
  <c r="AB56" i="12"/>
  <c r="AE54" i="12"/>
  <c r="AF54" i="12" s="1"/>
  <c r="AR54" i="12" s="1"/>
  <c r="AQ57" i="12"/>
  <c r="S66" i="12"/>
  <c r="AB66" i="12"/>
  <c r="M63" i="12"/>
  <c r="AQ63" i="12" s="1"/>
  <c r="AQ65" i="12"/>
  <c r="S71" i="12"/>
  <c r="AB71" i="12"/>
  <c r="M68" i="12"/>
  <c r="AQ68" i="12" s="1"/>
  <c r="AQ70" i="12"/>
  <c r="T76" i="12"/>
  <c r="S81" i="12"/>
  <c r="AB81" i="12"/>
  <c r="AE79" i="12"/>
  <c r="AF79" i="12" s="1"/>
  <c r="AR79" i="12" s="1"/>
  <c r="M80" i="12"/>
  <c r="AQ80" i="12" s="1"/>
  <c r="Y86" i="12"/>
  <c r="M83" i="12"/>
  <c r="AQ83" i="12" s="1"/>
  <c r="AQ85" i="12"/>
  <c r="U91" i="12"/>
  <c r="AQ88" i="12"/>
  <c r="S96" i="12"/>
  <c r="AB96" i="12"/>
  <c r="AE94" i="12"/>
  <c r="AF94" i="12" s="1"/>
  <c r="AR94" i="12" s="1"/>
  <c r="M95" i="12"/>
  <c r="AQ95" i="12" s="1"/>
  <c r="AB97" i="12"/>
  <c r="AQ101" i="12"/>
  <c r="AQ104" i="12"/>
  <c r="AQ106" i="12"/>
  <c r="AT106" i="12" s="1"/>
  <c r="BA106" i="12" s="1"/>
  <c r="AE115" i="12"/>
  <c r="AF115" i="12" s="1"/>
  <c r="AR115" i="12" s="1"/>
  <c r="T121" i="12"/>
  <c r="AE118" i="12"/>
  <c r="AF118" i="12" s="1"/>
  <c r="AR118" i="12" s="1"/>
  <c r="AE124" i="12"/>
  <c r="AF124" i="12" s="1"/>
  <c r="AR124" i="12" s="1"/>
  <c r="M125" i="12"/>
  <c r="AQ125" i="12" s="1"/>
  <c r="U133" i="12"/>
  <c r="U128" i="12" s="1"/>
  <c r="U127" i="12" s="1"/>
  <c r="AQ130" i="12"/>
  <c r="AE132" i="12"/>
  <c r="AF132" i="12" s="1"/>
  <c r="AR132" i="12" s="1"/>
  <c r="AE135" i="12"/>
  <c r="AF135" i="12" s="1"/>
  <c r="AR135" i="12" s="1"/>
  <c r="AE141" i="12"/>
  <c r="AF141" i="12" s="1"/>
  <c r="AR141" i="12" s="1"/>
  <c r="M142" i="12"/>
  <c r="AQ142" i="12" s="1"/>
  <c r="M145" i="12"/>
  <c r="AQ145" i="12" s="1"/>
  <c r="M147" i="12"/>
  <c r="AQ147" i="12" s="1"/>
  <c r="R153" i="12"/>
  <c r="Y153" i="12"/>
  <c r="AQ152" i="12"/>
  <c r="U158" i="12"/>
  <c r="AQ155" i="12"/>
  <c r="AE157" i="12"/>
  <c r="AF157" i="12" s="1"/>
  <c r="AR157" i="12" s="1"/>
  <c r="T163" i="12"/>
  <c r="AE160" i="12"/>
  <c r="AF160" i="12" s="1"/>
  <c r="AR160" i="12" s="1"/>
  <c r="S168" i="12"/>
  <c r="AB168" i="12"/>
  <c r="AE166" i="12"/>
  <c r="AF166" i="12" s="1"/>
  <c r="AR166" i="12" s="1"/>
  <c r="R173" i="12"/>
  <c r="Y173" i="12"/>
  <c r="AQ172" i="12"/>
  <c r="AQ177" i="12"/>
  <c r="AT177" i="12" s="1"/>
  <c r="BA177" i="12" s="1"/>
  <c r="T183" i="12"/>
  <c r="AE180" i="12"/>
  <c r="AF180" i="12" s="1"/>
  <c r="AR180" i="12" s="1"/>
  <c r="R193" i="12"/>
  <c r="Y193" i="12"/>
  <c r="AQ192" i="12"/>
  <c r="R199" i="12"/>
  <c r="Y199" i="12"/>
  <c r="AQ198" i="12"/>
  <c r="R224" i="12"/>
  <c r="AQ222" i="12"/>
  <c r="S230" i="12"/>
  <c r="AB230" i="12"/>
  <c r="AQ229" i="12"/>
  <c r="L235" i="12"/>
  <c r="U235" i="12"/>
  <c r="AQ232" i="12"/>
  <c r="AE233" i="12"/>
  <c r="AF233" i="12" s="1"/>
  <c r="AR233" i="12" s="1"/>
  <c r="AE234" i="12"/>
  <c r="AF234" i="12" s="1"/>
  <c r="AR234" i="12" s="1"/>
  <c r="T240" i="12"/>
  <c r="AE237" i="12"/>
  <c r="AF237" i="12" s="1"/>
  <c r="AR237" i="12" s="1"/>
  <c r="S245" i="12"/>
  <c r="AE246" i="12"/>
  <c r="AF246" i="12" s="1"/>
  <c r="AR246" i="12" s="1"/>
  <c r="AQ249" i="12"/>
  <c r="U255" i="12"/>
  <c r="AQ252" i="12"/>
  <c r="AE253" i="12"/>
  <c r="AF253" i="12" s="1"/>
  <c r="AR253" i="12" s="1"/>
  <c r="AE254" i="12"/>
  <c r="AF254" i="12" s="1"/>
  <c r="AR254" i="12" s="1"/>
  <c r="T260" i="12"/>
  <c r="AE257" i="12"/>
  <c r="AF257" i="12" s="1"/>
  <c r="AR257" i="12" s="1"/>
  <c r="AE266" i="12"/>
  <c r="AE273" i="12"/>
  <c r="AF273" i="12" s="1"/>
  <c r="AR273" i="12" s="1"/>
  <c r="AE274" i="12"/>
  <c r="AF274" i="12" s="1"/>
  <c r="AR274" i="12" s="1"/>
  <c r="AE291" i="12"/>
  <c r="AE299" i="12"/>
  <c r="AF299" i="12" s="1"/>
  <c r="AR299" i="12" s="1"/>
  <c r="AE305" i="12"/>
  <c r="AF305" i="12" s="1"/>
  <c r="AR305" i="12" s="1"/>
  <c r="AE312" i="12"/>
  <c r="AF312" i="12" s="1"/>
  <c r="AR312" i="12" s="1"/>
  <c r="AQ318" i="12"/>
  <c r="AE151" i="12"/>
  <c r="AF151" i="12" s="1"/>
  <c r="AR151" i="12" s="1"/>
  <c r="AE162" i="12"/>
  <c r="AF162" i="12" s="1"/>
  <c r="AR162" i="12" s="1"/>
  <c r="T168" i="12"/>
  <c r="AE165" i="12"/>
  <c r="AF165" i="12" s="1"/>
  <c r="AR165" i="12" s="1"/>
  <c r="AE171" i="12"/>
  <c r="AF171" i="12" s="1"/>
  <c r="AR171" i="12" s="1"/>
  <c r="AE182" i="12"/>
  <c r="AF182" i="12" s="1"/>
  <c r="AR182" i="12" s="1"/>
  <c r="AE191" i="12"/>
  <c r="AF191" i="12" s="1"/>
  <c r="AR191" i="12" s="1"/>
  <c r="AE197" i="12"/>
  <c r="AF197" i="12" s="1"/>
  <c r="AR197" i="12" s="1"/>
  <c r="AE206" i="12"/>
  <c r="AF206" i="12" s="1"/>
  <c r="AR206" i="12" s="1"/>
  <c r="T219" i="12"/>
  <c r="AE227" i="12"/>
  <c r="AF227" i="12" s="1"/>
  <c r="AR227" i="12" s="1"/>
  <c r="AE231" i="12"/>
  <c r="AE239" i="12"/>
  <c r="AF239" i="12" s="1"/>
  <c r="AR239" i="12" s="1"/>
  <c r="AE242" i="12"/>
  <c r="AF242" i="12" s="1"/>
  <c r="AR242" i="12" s="1"/>
  <c r="AE251" i="12"/>
  <c r="AF251" i="12" s="1"/>
  <c r="AR251" i="12" s="1"/>
  <c r="AE259" i="12"/>
  <c r="AF259" i="12" s="1"/>
  <c r="AR259" i="12" s="1"/>
  <c r="AE262" i="12"/>
  <c r="AF262" i="12" s="1"/>
  <c r="AR262" i="12" s="1"/>
  <c r="M269" i="12"/>
  <c r="AQ269" i="12" s="1"/>
  <c r="AE271" i="12"/>
  <c r="AF271" i="12" s="1"/>
  <c r="AR271" i="12" s="1"/>
  <c r="M272" i="12"/>
  <c r="AQ272" i="12" s="1"/>
  <c r="T285" i="12"/>
  <c r="AE282" i="12"/>
  <c r="AF282" i="12" s="1"/>
  <c r="AR282" i="12" s="1"/>
  <c r="M294" i="12"/>
  <c r="AQ294" i="12" s="1"/>
  <c r="AE296" i="12"/>
  <c r="M297" i="12"/>
  <c r="AQ297" i="12" s="1"/>
  <c r="AE302" i="12"/>
  <c r="AF302" i="12" s="1"/>
  <c r="AR302" i="12" s="1"/>
  <c r="M303" i="12"/>
  <c r="AQ303" i="12" s="1"/>
  <c r="M315" i="12"/>
  <c r="AQ315" i="12" s="1"/>
  <c r="AE147" i="12"/>
  <c r="AF147" i="12" s="1"/>
  <c r="AR147" i="12" s="1"/>
  <c r="T153" i="12"/>
  <c r="AE150" i="12"/>
  <c r="AF150" i="12" s="1"/>
  <c r="AR150" i="12" s="1"/>
  <c r="S158" i="12"/>
  <c r="AB158" i="12"/>
  <c r="AE156" i="12"/>
  <c r="AF156" i="12" s="1"/>
  <c r="AR156" i="12" s="1"/>
  <c r="M157" i="12"/>
  <c r="AQ157" i="12" s="1"/>
  <c r="R163" i="12"/>
  <c r="Y163" i="12"/>
  <c r="M160" i="12"/>
  <c r="AQ160" i="12" s="1"/>
  <c r="AQ162" i="12"/>
  <c r="U168" i="12"/>
  <c r="AQ165" i="12"/>
  <c r="AE167" i="12"/>
  <c r="AF167" i="12" s="1"/>
  <c r="AR167" i="12" s="1"/>
  <c r="T173" i="12"/>
  <c r="AE170" i="12"/>
  <c r="AF170" i="12" s="1"/>
  <c r="AR170" i="12" s="1"/>
  <c r="R183" i="12"/>
  <c r="Y183" i="12"/>
  <c r="M180" i="12"/>
  <c r="AQ180" i="12" s="1"/>
  <c r="AQ182" i="12"/>
  <c r="AQ185" i="12"/>
  <c r="AT185" i="12" s="1"/>
  <c r="T193" i="12"/>
  <c r="AE190" i="12"/>
  <c r="AF190" i="12" s="1"/>
  <c r="AR190" i="12" s="1"/>
  <c r="T199" i="12"/>
  <c r="AE196" i="12"/>
  <c r="AF196" i="12" s="1"/>
  <c r="AR196" i="12" s="1"/>
  <c r="AQ201" i="12"/>
  <c r="L209" i="12"/>
  <c r="AQ206" i="12"/>
  <c r="AE207" i="12"/>
  <c r="AF207" i="12" s="1"/>
  <c r="AR207" i="12" s="1"/>
  <c r="AE208" i="12"/>
  <c r="AF208" i="12" s="1"/>
  <c r="AR208" i="12" s="1"/>
  <c r="T214" i="12"/>
  <c r="AE212" i="12"/>
  <c r="AF212" i="12" s="1"/>
  <c r="AR212" i="12" s="1"/>
  <c r="M213" i="12"/>
  <c r="R219" i="12"/>
  <c r="AE215" i="12"/>
  <c r="AF215" i="12" s="1"/>
  <c r="AR215" i="12" s="1"/>
  <c r="M216" i="12"/>
  <c r="M219" i="12" s="1"/>
  <c r="AQ217" i="12"/>
  <c r="M223" i="12"/>
  <c r="AQ223" i="12" s="1"/>
  <c r="L230" i="12"/>
  <c r="U230" i="12"/>
  <c r="AQ227" i="12"/>
  <c r="M234" i="12"/>
  <c r="AQ234" i="12" s="1"/>
  <c r="AE236" i="12"/>
  <c r="AF236" i="12" s="1"/>
  <c r="AR236" i="12" s="1"/>
  <c r="AQ237" i="12"/>
  <c r="AE243" i="12"/>
  <c r="AF243" i="12" s="1"/>
  <c r="AR243" i="12" s="1"/>
  <c r="AE244" i="12"/>
  <c r="AF244" i="12" s="1"/>
  <c r="AR244" i="12" s="1"/>
  <c r="T250" i="12"/>
  <c r="AE247" i="12"/>
  <c r="AF247" i="12" s="1"/>
  <c r="AR247" i="12" s="1"/>
  <c r="M254" i="12"/>
  <c r="AQ254" i="12" s="1"/>
  <c r="AE256" i="12"/>
  <c r="M257" i="12"/>
  <c r="AQ257" i="12" s="1"/>
  <c r="AE263" i="12"/>
  <c r="AF263" i="12" s="1"/>
  <c r="AR263" i="12" s="1"/>
  <c r="AE264" i="12"/>
  <c r="AF264" i="12" s="1"/>
  <c r="AR264" i="12" s="1"/>
  <c r="T270" i="12"/>
  <c r="AE267" i="12"/>
  <c r="AF267" i="12" s="1"/>
  <c r="AR267" i="12" s="1"/>
  <c r="S275" i="12"/>
  <c r="AB275" i="12"/>
  <c r="M274" i="12"/>
  <c r="AQ274" i="12" s="1"/>
  <c r="AQ277" i="12"/>
  <c r="AE283" i="12"/>
  <c r="AF283" i="12" s="1"/>
  <c r="AR283" i="12" s="1"/>
  <c r="AE284" i="12"/>
  <c r="AF284" i="12" s="1"/>
  <c r="AR284" i="12" s="1"/>
  <c r="T295" i="12"/>
  <c r="AE292" i="12"/>
  <c r="AF292" i="12" s="1"/>
  <c r="AR292" i="12" s="1"/>
  <c r="S300" i="12"/>
  <c r="AB300" i="12"/>
  <c r="M299" i="12"/>
  <c r="AQ299" i="12" s="1"/>
  <c r="M305" i="12"/>
  <c r="AQ305" i="12" s="1"/>
  <c r="AQ308" i="12"/>
  <c r="AQ310" i="12"/>
  <c r="AT310" i="12" s="1"/>
  <c r="BA310" i="12" s="1"/>
  <c r="T316" i="12"/>
  <c r="AE313" i="12"/>
  <c r="AF313" i="12" s="1"/>
  <c r="AR313" i="12" s="1"/>
  <c r="AE152" i="12"/>
  <c r="AF152" i="12" s="1"/>
  <c r="AR152" i="12" s="1"/>
  <c r="AE155" i="12"/>
  <c r="AF155" i="12" s="1"/>
  <c r="AR155" i="12" s="1"/>
  <c r="AE161" i="12"/>
  <c r="AF161" i="12" s="1"/>
  <c r="AR161" i="12" s="1"/>
  <c r="AQ167" i="12"/>
  <c r="AQ170" i="12"/>
  <c r="AE172" i="12"/>
  <c r="AF172" i="12" s="1"/>
  <c r="AR172" i="12" s="1"/>
  <c r="AE181" i="12"/>
  <c r="AF181" i="12" s="1"/>
  <c r="AR181" i="12" s="1"/>
  <c r="AQ187" i="12"/>
  <c r="AQ190" i="12"/>
  <c r="AE192" i="12"/>
  <c r="AF192" i="12" s="1"/>
  <c r="AR192" i="12" s="1"/>
  <c r="AQ196" i="12"/>
  <c r="AE198" i="12"/>
  <c r="AF198" i="12" s="1"/>
  <c r="AR198" i="12" s="1"/>
  <c r="AQ203" i="12"/>
  <c r="AQ208" i="12"/>
  <c r="AQ210" i="12"/>
  <c r="AE217" i="12"/>
  <c r="AF217" i="12" s="1"/>
  <c r="AR217" i="12" s="1"/>
  <c r="AE222" i="12"/>
  <c r="AF222" i="12" s="1"/>
  <c r="AR222" i="12" s="1"/>
  <c r="AE228" i="12"/>
  <c r="AF228" i="12" s="1"/>
  <c r="AR228" i="12" s="1"/>
  <c r="AE229" i="12"/>
  <c r="AF229" i="12" s="1"/>
  <c r="AR229" i="12" s="1"/>
  <c r="AE232" i="12"/>
  <c r="AF232" i="12" s="1"/>
  <c r="AR232" i="12" s="1"/>
  <c r="M239" i="12"/>
  <c r="AQ239" i="12" s="1"/>
  <c r="AE241" i="12"/>
  <c r="AF241" i="12" s="1"/>
  <c r="AR241" i="12" s="1"/>
  <c r="M242" i="12"/>
  <c r="AQ242" i="12" s="1"/>
  <c r="AQ244" i="12"/>
  <c r="AQ247" i="12"/>
  <c r="AE248" i="12"/>
  <c r="AF248" i="12" s="1"/>
  <c r="AR248" i="12" s="1"/>
  <c r="AE249" i="12"/>
  <c r="AF249" i="12" s="1"/>
  <c r="AR249" i="12" s="1"/>
  <c r="T255" i="12"/>
  <c r="AE252" i="12"/>
  <c r="AF252" i="12" s="1"/>
  <c r="AR252" i="12" s="1"/>
  <c r="S260" i="12"/>
  <c r="M259" i="12"/>
  <c r="AQ259" i="12" s="1"/>
  <c r="AE261" i="12"/>
  <c r="AF261" i="12" s="1"/>
  <c r="AR261" i="12" s="1"/>
  <c r="M262" i="12"/>
  <c r="AQ262" i="12" s="1"/>
  <c r="AQ264" i="12"/>
  <c r="L270" i="12"/>
  <c r="U270" i="12"/>
  <c r="AQ267" i="12"/>
  <c r="AE268" i="12"/>
  <c r="AF268" i="12" s="1"/>
  <c r="AR268" i="12" s="1"/>
  <c r="AE269" i="12"/>
  <c r="AF269" i="12" s="1"/>
  <c r="AR269" i="12" s="1"/>
  <c r="T275" i="12"/>
  <c r="AE272" i="12"/>
  <c r="AF272" i="12" s="1"/>
  <c r="AR272" i="12" s="1"/>
  <c r="AQ279" i="12"/>
  <c r="R285" i="12"/>
  <c r="AE281" i="12"/>
  <c r="AF281" i="12" s="1"/>
  <c r="AR281" i="12" s="1"/>
  <c r="M282" i="12"/>
  <c r="AQ282" i="12" s="1"/>
  <c r="AQ284" i="12"/>
  <c r="AQ289" i="12"/>
  <c r="L295" i="12"/>
  <c r="U295" i="12"/>
  <c r="AQ292" i="12"/>
  <c r="AE293" i="12"/>
  <c r="AF293" i="12" s="1"/>
  <c r="AR293" i="12" s="1"/>
  <c r="AE294" i="12"/>
  <c r="AF294" i="12" s="1"/>
  <c r="AR294" i="12" s="1"/>
  <c r="T300" i="12"/>
  <c r="AE297" i="12"/>
  <c r="AF297" i="12" s="1"/>
  <c r="AR297" i="12" s="1"/>
  <c r="T306" i="12"/>
  <c r="AE303" i="12"/>
  <c r="AF303" i="12" s="1"/>
  <c r="AR303" i="12" s="1"/>
  <c r="U316" i="12"/>
  <c r="AQ313" i="12"/>
  <c r="AE314" i="12"/>
  <c r="AF314" i="12" s="1"/>
  <c r="AR314" i="12" s="1"/>
  <c r="AE315" i="12"/>
  <c r="AF315" i="12" s="1"/>
  <c r="AR315" i="12" s="1"/>
  <c r="T321" i="12"/>
  <c r="AE318" i="12"/>
  <c r="AF318" i="12" s="1"/>
  <c r="AR318" i="12" s="1"/>
  <c r="S326" i="12"/>
  <c r="AE327" i="12"/>
  <c r="AF327" i="12" s="1"/>
  <c r="AR327" i="12" s="1"/>
  <c r="AQ330" i="12"/>
  <c r="L336" i="12"/>
  <c r="U336" i="12"/>
  <c r="AQ333" i="12"/>
  <c r="AE334" i="12"/>
  <c r="AF334" i="12" s="1"/>
  <c r="AR334" i="12" s="1"/>
  <c r="AE335" i="12"/>
  <c r="AF335" i="12" s="1"/>
  <c r="AR335" i="12" s="1"/>
  <c r="T341" i="12"/>
  <c r="AE338" i="12"/>
  <c r="AQ344" i="12"/>
  <c r="AT344" i="12" s="1"/>
  <c r="AQ371" i="12"/>
  <c r="AQ374" i="12"/>
  <c r="R392" i="12"/>
  <c r="AE388" i="12"/>
  <c r="AF388" i="12" s="1"/>
  <c r="AR388" i="12" s="1"/>
  <c r="AQ391" i="12"/>
  <c r="U397" i="12"/>
  <c r="AQ394" i="12"/>
  <c r="AE395" i="12"/>
  <c r="AF395" i="12" s="1"/>
  <c r="AR395" i="12" s="1"/>
  <c r="AE396" i="12"/>
  <c r="AF396" i="12" s="1"/>
  <c r="AR396" i="12" s="1"/>
  <c r="T402" i="12"/>
  <c r="AE399" i="12"/>
  <c r="AF399" i="12" s="1"/>
  <c r="AR399" i="12" s="1"/>
  <c r="AE408" i="12"/>
  <c r="AF408" i="12" s="1"/>
  <c r="AR408" i="12" s="1"/>
  <c r="AE416" i="12"/>
  <c r="AF416" i="12" s="1"/>
  <c r="AR416" i="12" s="1"/>
  <c r="AE421" i="12"/>
  <c r="AF421" i="12" s="1"/>
  <c r="AR421" i="12" s="1"/>
  <c r="AE426" i="12"/>
  <c r="AF426" i="12" s="1"/>
  <c r="AR426" i="12" s="1"/>
  <c r="AE435" i="12"/>
  <c r="AF435" i="12" s="1"/>
  <c r="AR435" i="12" s="1"/>
  <c r="AE443" i="12"/>
  <c r="AF443" i="12" s="1"/>
  <c r="AR443" i="12" s="1"/>
  <c r="AE446" i="12"/>
  <c r="AF446" i="12" s="1"/>
  <c r="AR446" i="12" s="1"/>
  <c r="AE451" i="12"/>
  <c r="AF451" i="12" s="1"/>
  <c r="AR451" i="12" s="1"/>
  <c r="AE457" i="12"/>
  <c r="AF457" i="12" s="1"/>
  <c r="AR457" i="12" s="1"/>
  <c r="AE468" i="12"/>
  <c r="AF468" i="12" s="1"/>
  <c r="AR468" i="12" s="1"/>
  <c r="AE471" i="12"/>
  <c r="AF471" i="12" s="1"/>
  <c r="AR471" i="12" s="1"/>
  <c r="AQ478" i="12"/>
  <c r="AE487" i="12"/>
  <c r="AF487" i="12" s="1"/>
  <c r="AR487" i="12" s="1"/>
  <c r="M495" i="12"/>
  <c r="AE498" i="12"/>
  <c r="AF498" i="12" s="1"/>
  <c r="AR498" i="12" s="1"/>
  <c r="AE502" i="12"/>
  <c r="AF502" i="12" s="1"/>
  <c r="AR502" i="12" s="1"/>
  <c r="AE320" i="12"/>
  <c r="AF320" i="12" s="1"/>
  <c r="AR320" i="12" s="1"/>
  <c r="AE323" i="12"/>
  <c r="AF323" i="12" s="1"/>
  <c r="AR323" i="12" s="1"/>
  <c r="AE332" i="12"/>
  <c r="AF332" i="12" s="1"/>
  <c r="AR332" i="12" s="1"/>
  <c r="AE340" i="12"/>
  <c r="AF340" i="12" s="1"/>
  <c r="AR340" i="12" s="1"/>
  <c r="AE393" i="12"/>
  <c r="AF393" i="12" s="1"/>
  <c r="AR393" i="12" s="1"/>
  <c r="AE401" i="12"/>
  <c r="AF401" i="12" s="1"/>
  <c r="AR401" i="12" s="1"/>
  <c r="AE404" i="12"/>
  <c r="AF404" i="12" s="1"/>
  <c r="AR404" i="12" s="1"/>
  <c r="AE410" i="12"/>
  <c r="M411" i="12"/>
  <c r="AQ411" i="12" s="1"/>
  <c r="AE413" i="12"/>
  <c r="AF413" i="12" s="1"/>
  <c r="AR413" i="12" s="1"/>
  <c r="M414" i="12"/>
  <c r="AQ414" i="12" s="1"/>
  <c r="AE423" i="12"/>
  <c r="AF423" i="12" s="1"/>
  <c r="AR423" i="12" s="1"/>
  <c r="AE428" i="12"/>
  <c r="AF428" i="12" s="1"/>
  <c r="AR428" i="12" s="1"/>
  <c r="AE437" i="12"/>
  <c r="AQ438" i="12"/>
  <c r="AE440" i="12"/>
  <c r="M441" i="12"/>
  <c r="AQ441" i="12" s="1"/>
  <c r="AE448" i="12"/>
  <c r="AF448" i="12" s="1"/>
  <c r="AR448" i="12" s="1"/>
  <c r="AE453" i="12"/>
  <c r="AF453" i="12" s="1"/>
  <c r="AR453" i="12" s="1"/>
  <c r="AE456" i="12"/>
  <c r="AQ463" i="12"/>
  <c r="AE465" i="12"/>
  <c r="AQ466" i="12"/>
  <c r="AE473" i="12"/>
  <c r="AF473" i="12" s="1"/>
  <c r="AR473" i="12" s="1"/>
  <c r="T479" i="12"/>
  <c r="S479" i="12"/>
  <c r="AB479" i="12"/>
  <c r="AE478" i="12"/>
  <c r="AF478" i="12" s="1"/>
  <c r="AR478" i="12" s="1"/>
  <c r="M482" i="12"/>
  <c r="AQ482" i="12" s="1"/>
  <c r="AQ483" i="12"/>
  <c r="L489" i="12"/>
  <c r="U489" i="12"/>
  <c r="AQ487" i="12"/>
  <c r="AE496" i="12"/>
  <c r="AF496" i="12" s="1"/>
  <c r="AR496" i="12" s="1"/>
  <c r="M497" i="12"/>
  <c r="AQ497" i="12" s="1"/>
  <c r="AE503" i="12"/>
  <c r="AF503" i="12" s="1"/>
  <c r="AR503" i="12" s="1"/>
  <c r="AE506" i="12"/>
  <c r="AF506" i="12" s="1"/>
  <c r="AR506" i="12" s="1"/>
  <c r="AE317" i="12"/>
  <c r="AF317" i="12" s="1"/>
  <c r="AR317" i="12" s="1"/>
  <c r="AE324" i="12"/>
  <c r="AF324" i="12" s="1"/>
  <c r="AR324" i="12" s="1"/>
  <c r="AE325" i="12"/>
  <c r="AF325" i="12" s="1"/>
  <c r="AR325" i="12" s="1"/>
  <c r="AE328" i="12"/>
  <c r="AF328" i="12" s="1"/>
  <c r="AR328" i="12" s="1"/>
  <c r="M335" i="12"/>
  <c r="AQ335" i="12" s="1"/>
  <c r="AE337" i="12"/>
  <c r="AF337" i="12" s="1"/>
  <c r="AR337" i="12" s="1"/>
  <c r="M338" i="12"/>
  <c r="AQ338" i="12" s="1"/>
  <c r="AQ340" i="12"/>
  <c r="AQ346" i="12"/>
  <c r="AQ349" i="12"/>
  <c r="AQ351" i="12"/>
  <c r="AQ354" i="12"/>
  <c r="AQ361" i="12"/>
  <c r="AQ365" i="12"/>
  <c r="AQ376" i="12"/>
  <c r="AQ379" i="12"/>
  <c r="AQ381" i="12"/>
  <c r="AQ384" i="12"/>
  <c r="AT384" i="12" s="1"/>
  <c r="BA384" i="12" s="1"/>
  <c r="T392" i="12"/>
  <c r="AE389" i="12"/>
  <c r="AF389" i="12" s="1"/>
  <c r="AR389" i="12" s="1"/>
  <c r="M396" i="12"/>
  <c r="AQ396" i="12" s="1"/>
  <c r="AE398" i="12"/>
  <c r="AF398" i="12" s="1"/>
  <c r="AR398" i="12" s="1"/>
  <c r="AQ401" i="12"/>
  <c r="AQ404" i="12"/>
  <c r="AE405" i="12"/>
  <c r="AF405" i="12" s="1"/>
  <c r="AR405" i="12" s="1"/>
  <c r="AE406" i="12"/>
  <c r="AF406" i="12" s="1"/>
  <c r="AR406" i="12" s="1"/>
  <c r="T412" i="12"/>
  <c r="AE409" i="12"/>
  <c r="AF409" i="12" s="1"/>
  <c r="AR409" i="12" s="1"/>
  <c r="AE415" i="12"/>
  <c r="AF415" i="12" s="1"/>
  <c r="AR415" i="12" s="1"/>
  <c r="M416" i="12"/>
  <c r="AQ416" i="12" s="1"/>
  <c r="AQ423" i="12"/>
  <c r="AQ428" i="12"/>
  <c r="AT428" i="12" s="1"/>
  <c r="BA428" i="12" s="1"/>
  <c r="U419" i="12"/>
  <c r="U418" i="12" s="1"/>
  <c r="AQ431" i="12"/>
  <c r="AR433" i="12"/>
  <c r="AR434" i="12" s="1"/>
  <c r="AE436" i="12"/>
  <c r="AF436" i="12" s="1"/>
  <c r="AR436" i="12" s="1"/>
  <c r="AE442" i="12"/>
  <c r="AF442" i="12" s="1"/>
  <c r="AR442" i="12" s="1"/>
  <c r="M443" i="12"/>
  <c r="AQ443" i="12" s="1"/>
  <c r="AE445" i="12"/>
  <c r="AF445" i="12" s="1"/>
  <c r="AR445" i="12" s="1"/>
  <c r="M446" i="12"/>
  <c r="AQ446" i="12" s="1"/>
  <c r="U459" i="12"/>
  <c r="AE458" i="12"/>
  <c r="AF458" i="12" s="1"/>
  <c r="AR458" i="12" s="1"/>
  <c r="S469" i="12"/>
  <c r="AB469" i="12"/>
  <c r="AE467" i="12"/>
  <c r="AF467" i="12" s="1"/>
  <c r="AR467" i="12" s="1"/>
  <c r="AQ468" i="12"/>
  <c r="R474" i="12"/>
  <c r="AE470" i="12"/>
  <c r="M471" i="12"/>
  <c r="AQ473" i="12"/>
  <c r="L479" i="12"/>
  <c r="U479" i="12"/>
  <c r="AE483" i="12"/>
  <c r="AF483" i="12" s="1"/>
  <c r="AR483" i="12" s="1"/>
  <c r="Y489" i="12"/>
  <c r="AE488" i="12"/>
  <c r="AF488" i="12" s="1"/>
  <c r="AR488" i="12" s="1"/>
  <c r="T494" i="12"/>
  <c r="AE492" i="12"/>
  <c r="AF492" i="12" s="1"/>
  <c r="AR492" i="12" s="1"/>
  <c r="S499" i="12"/>
  <c r="AE495" i="12"/>
  <c r="R504" i="12"/>
  <c r="Y504" i="12"/>
  <c r="AE501" i="12"/>
  <c r="AF501" i="12" s="1"/>
  <c r="AR501" i="12" s="1"/>
  <c r="M502" i="12"/>
  <c r="AQ502" i="12" s="1"/>
  <c r="M320" i="12"/>
  <c r="AQ320" i="12" s="1"/>
  <c r="AE322" i="12"/>
  <c r="AF322" i="12" s="1"/>
  <c r="AR322" i="12" s="1"/>
  <c r="M323" i="12"/>
  <c r="AQ323" i="12" s="1"/>
  <c r="AQ325" i="12"/>
  <c r="U331" i="12"/>
  <c r="AQ328" i="12"/>
  <c r="AE329" i="12"/>
  <c r="AF329" i="12" s="1"/>
  <c r="AR329" i="12" s="1"/>
  <c r="AE330" i="12"/>
  <c r="AF330" i="12" s="1"/>
  <c r="AR330" i="12" s="1"/>
  <c r="T336" i="12"/>
  <c r="AE333" i="12"/>
  <c r="AF333" i="12" s="1"/>
  <c r="AR333" i="12" s="1"/>
  <c r="AQ356" i="12"/>
  <c r="AK342" i="12"/>
  <c r="AQ358" i="12"/>
  <c r="AQ386" i="12"/>
  <c r="AQ389" i="12"/>
  <c r="AE390" i="12"/>
  <c r="AF390" i="12" s="1"/>
  <c r="AR390" i="12" s="1"/>
  <c r="AE391" i="12"/>
  <c r="AF391" i="12" s="1"/>
  <c r="AR391" i="12" s="1"/>
  <c r="T397" i="12"/>
  <c r="AE394" i="12"/>
  <c r="AF394" i="12" s="1"/>
  <c r="AR394" i="12" s="1"/>
  <c r="AE403" i="12"/>
  <c r="AQ406" i="12"/>
  <c r="AQ409" i="12"/>
  <c r="AE411" i="12"/>
  <c r="AF411" i="12" s="1"/>
  <c r="AR411" i="12" s="1"/>
  <c r="AE414" i="12"/>
  <c r="AF414" i="12" s="1"/>
  <c r="AR414" i="12" s="1"/>
  <c r="AE420" i="12"/>
  <c r="AF420" i="12" s="1"/>
  <c r="AR420" i="12" s="1"/>
  <c r="AE422" i="12"/>
  <c r="AF422" i="12" s="1"/>
  <c r="AR422" i="12" s="1"/>
  <c r="AE425" i="12"/>
  <c r="AF425" i="12" s="1"/>
  <c r="AR425" i="12" s="1"/>
  <c r="AE427" i="12"/>
  <c r="AF427" i="12" s="1"/>
  <c r="AR427" i="12" s="1"/>
  <c r="AQ433" i="12"/>
  <c r="U439" i="12"/>
  <c r="AQ436" i="12"/>
  <c r="AE438" i="12"/>
  <c r="AF438" i="12" s="1"/>
  <c r="AR438" i="12" s="1"/>
  <c r="T444" i="12"/>
  <c r="AE441" i="12"/>
  <c r="AF441" i="12" s="1"/>
  <c r="AR441" i="12" s="1"/>
  <c r="S449" i="12"/>
  <c r="AB449" i="12"/>
  <c r="AE447" i="12"/>
  <c r="AF447" i="12" s="1"/>
  <c r="AR447" i="12" s="1"/>
  <c r="M448" i="12"/>
  <c r="AQ448" i="12" s="1"/>
  <c r="AE450" i="12"/>
  <c r="AF450" i="12" s="1"/>
  <c r="AR450" i="12" s="1"/>
  <c r="AE452" i="12"/>
  <c r="AF452" i="12" s="1"/>
  <c r="AR452" i="12" s="1"/>
  <c r="M453" i="12"/>
  <c r="AQ453" i="12" s="1"/>
  <c r="R459" i="12"/>
  <c r="AE455" i="12"/>
  <c r="AF455" i="12" s="1"/>
  <c r="AR455" i="12" s="1"/>
  <c r="M456" i="12"/>
  <c r="AQ456" i="12" s="1"/>
  <c r="AQ458" i="12"/>
  <c r="AQ461" i="12"/>
  <c r="T469" i="12"/>
  <c r="AE466" i="12"/>
  <c r="AF466" i="12" s="1"/>
  <c r="AR466" i="12" s="1"/>
  <c r="S474" i="12"/>
  <c r="AB474" i="12"/>
  <c r="AE472" i="12"/>
  <c r="AF472" i="12" s="1"/>
  <c r="AR472" i="12" s="1"/>
  <c r="R479" i="12"/>
  <c r="Y479" i="12"/>
  <c r="AQ477" i="12"/>
  <c r="AE481" i="12"/>
  <c r="AF481" i="12" s="1"/>
  <c r="AR481" i="12" s="1"/>
  <c r="AQ492" i="12"/>
  <c r="AE497" i="12"/>
  <c r="AF497" i="12" s="1"/>
  <c r="AR497" i="12" s="1"/>
  <c r="AE500" i="12"/>
  <c r="AF500" i="12" s="1"/>
  <c r="AR500" i="12" s="1"/>
  <c r="AE512" i="12"/>
  <c r="AF512" i="12" s="1"/>
  <c r="AR512" i="12" s="1"/>
  <c r="AE523" i="12"/>
  <c r="AF523" i="12" s="1"/>
  <c r="AR523" i="12" s="1"/>
  <c r="AE526" i="12"/>
  <c r="AE532" i="12"/>
  <c r="AF532" i="12" s="1"/>
  <c r="AR532" i="12" s="1"/>
  <c r="AE543" i="12"/>
  <c r="AF543" i="12" s="1"/>
  <c r="AR543" i="12" s="1"/>
  <c r="AE546" i="12"/>
  <c r="AF546" i="12" s="1"/>
  <c r="AR546" i="12" s="1"/>
  <c r="AE552" i="12"/>
  <c r="AF552" i="12" s="1"/>
  <c r="AR552" i="12" s="1"/>
  <c r="AE563" i="12"/>
  <c r="AF563" i="12" s="1"/>
  <c r="AR563" i="12" s="1"/>
  <c r="AE566" i="12"/>
  <c r="AE572" i="12"/>
  <c r="AF572" i="12" s="1"/>
  <c r="AR572" i="12" s="1"/>
  <c r="AE583" i="12"/>
  <c r="AF583" i="12" s="1"/>
  <c r="AR583" i="12" s="1"/>
  <c r="AE604" i="12"/>
  <c r="AF604" i="12" s="1"/>
  <c r="AR604" i="12" s="1"/>
  <c r="AE607" i="12"/>
  <c r="AF607" i="12" s="1"/>
  <c r="AR607" i="12" s="1"/>
  <c r="AE613" i="12"/>
  <c r="AF613" i="12" s="1"/>
  <c r="AR613" i="12" s="1"/>
  <c r="T626" i="12"/>
  <c r="AE624" i="12"/>
  <c r="AF624" i="12" s="1"/>
  <c r="AR624" i="12" s="1"/>
  <c r="AE629" i="12"/>
  <c r="AF629" i="12" s="1"/>
  <c r="AR629" i="12" s="1"/>
  <c r="AE508" i="12"/>
  <c r="AF508" i="12" s="1"/>
  <c r="AR508" i="12" s="1"/>
  <c r="AE511" i="12"/>
  <c r="AF511" i="12" s="1"/>
  <c r="AR511" i="12" s="1"/>
  <c r="AE517" i="12"/>
  <c r="AF517" i="12" s="1"/>
  <c r="AR517" i="12" s="1"/>
  <c r="M518" i="12"/>
  <c r="AQ518" i="12" s="1"/>
  <c r="M521" i="12"/>
  <c r="AE524" i="12"/>
  <c r="AF524" i="12" s="1"/>
  <c r="AR524" i="12" s="1"/>
  <c r="L530" i="12"/>
  <c r="AE528" i="12"/>
  <c r="AF528" i="12" s="1"/>
  <c r="AR528" i="12" s="1"/>
  <c r="AE531" i="12"/>
  <c r="AF531" i="12" s="1"/>
  <c r="AR531" i="12" s="1"/>
  <c r="Y540" i="12"/>
  <c r="AE537" i="12"/>
  <c r="AF537" i="12" s="1"/>
  <c r="AR537" i="12" s="1"/>
  <c r="M538" i="12"/>
  <c r="AQ538" i="12" s="1"/>
  <c r="M541" i="12"/>
  <c r="U545" i="12"/>
  <c r="AQ543" i="12"/>
  <c r="AE544" i="12"/>
  <c r="AF544" i="12" s="1"/>
  <c r="AR544" i="12" s="1"/>
  <c r="L550" i="12"/>
  <c r="T550" i="12"/>
  <c r="AE548" i="12"/>
  <c r="AF548" i="12" s="1"/>
  <c r="AR548" i="12" s="1"/>
  <c r="S555" i="12"/>
  <c r="AE551" i="12"/>
  <c r="R560" i="12"/>
  <c r="Y560" i="12"/>
  <c r="AE557" i="12"/>
  <c r="AF557" i="12" s="1"/>
  <c r="AR557" i="12" s="1"/>
  <c r="M558" i="12"/>
  <c r="AQ558" i="12" s="1"/>
  <c r="M561" i="12"/>
  <c r="AQ561" i="12" s="1"/>
  <c r="U565" i="12"/>
  <c r="AQ563" i="12"/>
  <c r="AE564" i="12"/>
  <c r="AF564" i="12" s="1"/>
  <c r="AR564" i="12" s="1"/>
  <c r="L570" i="12"/>
  <c r="T570" i="12"/>
  <c r="AE568" i="12"/>
  <c r="AF568" i="12" s="1"/>
  <c r="AR568" i="12" s="1"/>
  <c r="S575" i="12"/>
  <c r="AE571" i="12"/>
  <c r="AF571" i="12" s="1"/>
  <c r="AR571" i="12" s="1"/>
  <c r="R580" i="12"/>
  <c r="Y580" i="12"/>
  <c r="AE577" i="12"/>
  <c r="AF577" i="12" s="1"/>
  <c r="AR577" i="12" s="1"/>
  <c r="M578" i="12"/>
  <c r="AQ578" i="12" s="1"/>
  <c r="S586" i="12"/>
  <c r="AE582" i="12"/>
  <c r="AF582" i="12" s="1"/>
  <c r="AR582" i="12" s="1"/>
  <c r="R591" i="12"/>
  <c r="Y591" i="12"/>
  <c r="AE588" i="12"/>
  <c r="AF588" i="12" s="1"/>
  <c r="AR588" i="12" s="1"/>
  <c r="M589" i="12"/>
  <c r="AQ589" i="12" s="1"/>
  <c r="U596" i="12"/>
  <c r="L601" i="12"/>
  <c r="T601" i="12"/>
  <c r="AE599" i="12"/>
  <c r="AF599" i="12" s="1"/>
  <c r="AR599" i="12" s="1"/>
  <c r="M602" i="12"/>
  <c r="AQ602" i="12" s="1"/>
  <c r="U606" i="12"/>
  <c r="AQ604" i="12"/>
  <c r="AE605" i="12"/>
  <c r="AF605" i="12" s="1"/>
  <c r="AR605" i="12" s="1"/>
  <c r="L611" i="12"/>
  <c r="T611" i="12"/>
  <c r="AE609" i="12"/>
  <c r="AF609" i="12" s="1"/>
  <c r="AR609" i="12" s="1"/>
  <c r="S616" i="12"/>
  <c r="AE612" i="12"/>
  <c r="AF612" i="12" s="1"/>
  <c r="AR612" i="12" s="1"/>
  <c r="R621" i="12"/>
  <c r="Y621" i="12"/>
  <c r="AE618" i="12"/>
  <c r="AF618" i="12" s="1"/>
  <c r="AR618" i="12" s="1"/>
  <c r="M619" i="12"/>
  <c r="AQ619" i="12" s="1"/>
  <c r="U631" i="12"/>
  <c r="AQ629" i="12"/>
  <c r="AE509" i="12"/>
  <c r="AF509" i="12" s="1"/>
  <c r="AR509" i="12" s="1"/>
  <c r="L515" i="12"/>
  <c r="AE513" i="12"/>
  <c r="AF513" i="12" s="1"/>
  <c r="AR513" i="12" s="1"/>
  <c r="AE516" i="12"/>
  <c r="AF516" i="12" s="1"/>
  <c r="AR516" i="12" s="1"/>
  <c r="AE522" i="12"/>
  <c r="AF522" i="12" s="1"/>
  <c r="AR522" i="12" s="1"/>
  <c r="M523" i="12"/>
  <c r="AQ523" i="12" s="1"/>
  <c r="AE529" i="12"/>
  <c r="AF529" i="12" s="1"/>
  <c r="AR529" i="12" s="1"/>
  <c r="L535" i="12"/>
  <c r="AE533" i="12"/>
  <c r="AF533" i="12" s="1"/>
  <c r="AR533" i="12" s="1"/>
  <c r="AE536" i="12"/>
  <c r="AE542" i="12"/>
  <c r="AF542" i="12" s="1"/>
  <c r="AR542" i="12" s="1"/>
  <c r="AE549" i="12"/>
  <c r="AF549" i="12" s="1"/>
  <c r="AR549" i="12" s="1"/>
  <c r="L555" i="12"/>
  <c r="AE553" i="12"/>
  <c r="AF553" i="12" s="1"/>
  <c r="AR553" i="12" s="1"/>
  <c r="AE556" i="12"/>
  <c r="AF556" i="12" s="1"/>
  <c r="AR556" i="12" s="1"/>
  <c r="AE562" i="12"/>
  <c r="AF562" i="12" s="1"/>
  <c r="AR562" i="12" s="1"/>
  <c r="AE569" i="12"/>
  <c r="AF569" i="12" s="1"/>
  <c r="AR569" i="12" s="1"/>
  <c r="L575" i="12"/>
  <c r="AE573" i="12"/>
  <c r="AF573" i="12" s="1"/>
  <c r="AR573" i="12" s="1"/>
  <c r="AE576" i="12"/>
  <c r="AE584" i="12"/>
  <c r="AF584" i="12" s="1"/>
  <c r="AR584" i="12" s="1"/>
  <c r="AE587" i="12"/>
  <c r="AF587" i="12" s="1"/>
  <c r="AR587" i="12" s="1"/>
  <c r="AE593" i="12"/>
  <c r="AF593" i="12" s="1"/>
  <c r="AR593" i="12" s="1"/>
  <c r="U601" i="12"/>
  <c r="AE603" i="12"/>
  <c r="AF603" i="12" s="1"/>
  <c r="AR603" i="12" s="1"/>
  <c r="AE610" i="12"/>
  <c r="AF610" i="12" s="1"/>
  <c r="AR610" i="12" s="1"/>
  <c r="AE614" i="12"/>
  <c r="AF614" i="12" s="1"/>
  <c r="AR614" i="12" s="1"/>
  <c r="AE617" i="12"/>
  <c r="AE623" i="12"/>
  <c r="AF623" i="12" s="1"/>
  <c r="AR623" i="12" s="1"/>
  <c r="M624" i="12"/>
  <c r="AQ624" i="12" s="1"/>
  <c r="AE628" i="12"/>
  <c r="AF628" i="12" s="1"/>
  <c r="AR628" i="12" s="1"/>
  <c r="R510" i="12"/>
  <c r="Y510" i="12"/>
  <c r="Y505" i="12" s="1"/>
  <c r="AE507" i="12"/>
  <c r="AF507" i="12" s="1"/>
  <c r="AR507" i="12" s="1"/>
  <c r="M508" i="12"/>
  <c r="AQ508" i="12" s="1"/>
  <c r="M511" i="12"/>
  <c r="U515" i="12"/>
  <c r="U505" i="12" s="1"/>
  <c r="AQ513" i="12"/>
  <c r="AE514" i="12"/>
  <c r="AF514" i="12" s="1"/>
  <c r="AR514" i="12" s="1"/>
  <c r="L520" i="12"/>
  <c r="T520" i="12"/>
  <c r="T505" i="12" s="1"/>
  <c r="AE518" i="12"/>
  <c r="AF518" i="12" s="1"/>
  <c r="AR518" i="12" s="1"/>
  <c r="S525" i="12"/>
  <c r="AE521" i="12"/>
  <c r="R530" i="12"/>
  <c r="Y530" i="12"/>
  <c r="AE527" i="12"/>
  <c r="AF527" i="12" s="1"/>
  <c r="AR527" i="12" s="1"/>
  <c r="M528" i="12"/>
  <c r="AQ528" i="12" s="1"/>
  <c r="M531" i="12"/>
  <c r="AQ531" i="12" s="1"/>
  <c r="U535" i="12"/>
  <c r="AQ533" i="12"/>
  <c r="AE534" i="12"/>
  <c r="AF534" i="12" s="1"/>
  <c r="AR534" i="12" s="1"/>
  <c r="L540" i="12"/>
  <c r="T540" i="12"/>
  <c r="AE538" i="12"/>
  <c r="AF538" i="12" s="1"/>
  <c r="AR538" i="12" s="1"/>
  <c r="S545" i="12"/>
  <c r="AE541" i="12"/>
  <c r="AF541" i="12" s="1"/>
  <c r="AR541" i="12" s="1"/>
  <c r="AR545" i="12" s="1"/>
  <c r="R550" i="12"/>
  <c r="Y550" i="12"/>
  <c r="AE547" i="12"/>
  <c r="AF547" i="12" s="1"/>
  <c r="AR547" i="12" s="1"/>
  <c r="M548" i="12"/>
  <c r="AQ548" i="12" s="1"/>
  <c r="M551" i="12"/>
  <c r="AQ551" i="12" s="1"/>
  <c r="U555" i="12"/>
  <c r="AQ553" i="12"/>
  <c r="AE554" i="12"/>
  <c r="AF554" i="12" s="1"/>
  <c r="AR554" i="12" s="1"/>
  <c r="L560" i="12"/>
  <c r="T560" i="12"/>
  <c r="AE558" i="12"/>
  <c r="S565" i="12"/>
  <c r="AE561" i="12"/>
  <c r="AE565" i="12" s="1"/>
  <c r="R570" i="12"/>
  <c r="Y570" i="12"/>
  <c r="AE567" i="12"/>
  <c r="AF567" i="12" s="1"/>
  <c r="AR567" i="12" s="1"/>
  <c r="M568" i="12"/>
  <c r="AQ568" i="12" s="1"/>
  <c r="M571" i="12"/>
  <c r="AQ571" i="12" s="1"/>
  <c r="U575" i="12"/>
  <c r="AQ573" i="12"/>
  <c r="AE574" i="12"/>
  <c r="AF574" i="12" s="1"/>
  <c r="AR574" i="12" s="1"/>
  <c r="L580" i="12"/>
  <c r="T580" i="12"/>
  <c r="AE578" i="12"/>
  <c r="AF578" i="12" s="1"/>
  <c r="AR578" i="12" s="1"/>
  <c r="L586" i="12"/>
  <c r="U586" i="12"/>
  <c r="AQ584" i="12"/>
  <c r="AE585" i="12"/>
  <c r="AF585" i="12" s="1"/>
  <c r="AR585" i="12" s="1"/>
  <c r="L591" i="12"/>
  <c r="T591" i="12"/>
  <c r="AE589" i="12"/>
  <c r="AF589" i="12" s="1"/>
  <c r="AR589" i="12" s="1"/>
  <c r="S596" i="12"/>
  <c r="AE592" i="12"/>
  <c r="AF592" i="12" s="1"/>
  <c r="AR592" i="12" s="1"/>
  <c r="AE595" i="12"/>
  <c r="AF595" i="12" s="1"/>
  <c r="AR595" i="12" s="1"/>
  <c r="R601" i="12"/>
  <c r="Y601" i="12"/>
  <c r="M599" i="12"/>
  <c r="AQ599" i="12" s="1"/>
  <c r="AE600" i="12"/>
  <c r="AF600" i="12" s="1"/>
  <c r="AR600" i="12" s="1"/>
  <c r="S606" i="12"/>
  <c r="AE602" i="12"/>
  <c r="AF602" i="12" s="1"/>
  <c r="AR602" i="12" s="1"/>
  <c r="R611" i="12"/>
  <c r="Y611" i="12"/>
  <c r="AE608" i="12"/>
  <c r="AF608" i="12" s="1"/>
  <c r="AR608" i="12" s="1"/>
  <c r="M609" i="12"/>
  <c r="AQ609" i="12" s="1"/>
  <c r="U616" i="12"/>
  <c r="AQ614" i="12"/>
  <c r="AE615" i="12"/>
  <c r="AF615" i="12" s="1"/>
  <c r="AR615" i="12" s="1"/>
  <c r="L621" i="12"/>
  <c r="T621" i="12"/>
  <c r="AE619" i="12"/>
  <c r="AF619" i="12" s="1"/>
  <c r="AR619" i="12" s="1"/>
  <c r="S626" i="12"/>
  <c r="AE622" i="12"/>
  <c r="S631" i="12"/>
  <c r="AE627" i="12"/>
  <c r="AF627" i="12" s="1"/>
  <c r="AR627" i="12" s="1"/>
  <c r="AR631" i="12" s="1"/>
  <c r="M582" i="12"/>
  <c r="AQ582" i="12" s="1"/>
  <c r="M490" i="12"/>
  <c r="AQ490" i="12" s="1"/>
  <c r="M485" i="12"/>
  <c r="AQ485" i="12" s="1"/>
  <c r="M451" i="12"/>
  <c r="AQ451" i="12" s="1"/>
  <c r="M426" i="12"/>
  <c r="AQ426" i="12" s="1"/>
  <c r="L424" i="12"/>
  <c r="L419" i="12" s="1"/>
  <c r="L418" i="12" s="1"/>
  <c r="M420" i="12"/>
  <c r="AQ420" i="12" s="1"/>
  <c r="AQ421" i="12"/>
  <c r="AQ175" i="12"/>
  <c r="AM378" i="15"/>
  <c r="AM832" i="14"/>
  <c r="AQ735" i="13"/>
  <c r="AM337" i="15"/>
  <c r="AM622" i="15"/>
  <c r="AM728" i="15"/>
  <c r="AM891" i="12"/>
  <c r="AM713" i="15"/>
  <c r="AM846" i="15"/>
  <c r="AM38" i="14"/>
  <c r="AM201" i="14"/>
  <c r="AM667" i="15"/>
  <c r="AM703" i="15"/>
  <c r="AM923" i="15"/>
  <c r="AM861" i="15"/>
  <c r="AM809" i="12"/>
  <c r="AM134" i="15"/>
  <c r="AM431" i="13"/>
  <c r="AM867" i="13"/>
  <c r="AM78" i="14"/>
  <c r="AM260" i="12"/>
  <c r="AM727" i="12"/>
  <c r="AM165" i="14"/>
  <c r="AM929" i="14"/>
  <c r="AM58" i="15"/>
  <c r="AM747" i="12"/>
  <c r="AN837" i="14"/>
  <c r="AM663" i="13"/>
  <c r="AM431" i="14"/>
  <c r="AN542" i="14"/>
  <c r="AM623" i="14"/>
  <c r="AM652" i="15"/>
  <c r="AN476" i="12"/>
  <c r="AS476" i="12" s="1"/>
  <c r="AM295" i="12"/>
  <c r="AM717" i="12"/>
  <c r="AM917" i="12"/>
  <c r="AS220" i="13"/>
  <c r="AM461" i="13"/>
  <c r="AM567" i="13"/>
  <c r="AS662" i="13"/>
  <c r="AM924" i="13"/>
  <c r="AM58" i="14"/>
  <c r="AN512" i="14"/>
  <c r="AN552" i="14"/>
  <c r="AM78" i="15"/>
  <c r="AM144" i="15"/>
  <c r="AS386" i="15"/>
  <c r="AM683" i="15"/>
  <c r="AM693" i="15"/>
  <c r="AM708" i="15"/>
  <c r="AM718" i="15"/>
  <c r="AM439" i="12"/>
  <c r="AM881" i="12"/>
  <c r="AM221" i="13"/>
  <c r="AN668" i="13"/>
  <c r="AM252" i="14"/>
  <c r="AM374" i="14"/>
  <c r="AM924" i="14"/>
  <c r="AM841" i="15"/>
  <c r="AM326" i="12"/>
  <c r="AM441" i="13"/>
  <c r="AM547" i="13"/>
  <c r="AN532" i="14"/>
  <c r="AM632" i="15"/>
  <c r="AM688" i="15"/>
  <c r="AN724" i="15"/>
  <c r="AS724" i="15" s="1"/>
  <c r="AM790" i="15"/>
  <c r="AM821" i="13"/>
  <c r="AN909" i="13"/>
  <c r="AM145" i="14"/>
  <c r="AM216" i="14"/>
  <c r="AN522" i="14"/>
  <c r="AN588" i="14"/>
  <c r="AM638" i="14"/>
  <c r="AM754" i="14"/>
  <c r="AM723" i="15"/>
  <c r="AM459" i="12"/>
  <c r="AM789" i="12"/>
  <c r="AM876" i="12"/>
  <c r="AM389" i="13"/>
  <c r="AM32" i="14"/>
  <c r="AM596" i="12"/>
  <c r="AM912" i="12"/>
  <c r="AN921" i="12"/>
  <c r="AS921" i="12" s="1"/>
  <c r="AN872" i="13"/>
  <c r="AM883" i="13"/>
  <c r="AM88" i="14"/>
  <c r="AM46" i="12"/>
  <c r="AM240" i="12"/>
  <c r="AM407" i="12"/>
  <c r="AN593" i="13"/>
  <c r="AN898" i="13"/>
  <c r="AM118" i="14"/>
  <c r="AS116" i="14"/>
  <c r="AT116" i="14" s="1"/>
  <c r="AS228" i="13"/>
  <c r="AM185" i="14"/>
  <c r="AM232" i="14"/>
  <c r="AM394" i="14"/>
  <c r="AM414" i="14"/>
  <c r="AS424" i="14"/>
  <c r="AT424" i="14" s="1"/>
  <c r="AM436" i="14"/>
  <c r="AM663" i="14"/>
  <c r="AM679" i="14"/>
  <c r="AM154" i="15"/>
  <c r="AM164" i="15"/>
  <c r="AM174" i="15"/>
  <c r="AM256" i="15"/>
  <c r="AM368" i="15"/>
  <c r="AM617" i="15"/>
  <c r="AM627" i="15"/>
  <c r="AM642" i="15"/>
  <c r="AN709" i="15"/>
  <c r="AS709" i="15" s="1"/>
  <c r="AM743" i="15"/>
  <c r="AM758" i="15"/>
  <c r="AM871" i="15"/>
  <c r="AN496" i="14"/>
  <c r="AN506" i="14"/>
  <c r="AN619" i="14"/>
  <c r="AS619" i="14" s="1"/>
  <c r="AN729" i="14"/>
  <c r="AM739" i="14"/>
  <c r="AM759" i="14"/>
  <c r="AM373" i="15"/>
  <c r="AS438" i="15"/>
  <c r="AM607" i="15"/>
  <c r="AM647" i="15"/>
  <c r="AM672" i="15"/>
  <c r="AM698" i="15"/>
  <c r="AM877" i="15"/>
  <c r="AM887" i="15"/>
  <c r="AM426" i="14"/>
  <c r="AN427" i="14"/>
  <c r="AS427" i="14" s="1"/>
  <c r="AM461" i="14"/>
  <c r="AM658" i="14"/>
  <c r="AM689" i="14"/>
  <c r="AM699" i="14"/>
  <c r="AM749" i="14"/>
  <c r="AM766" i="14"/>
  <c r="AM847" i="14"/>
  <c r="AS845" i="14"/>
  <c r="AM200" i="15"/>
  <c r="AM205" i="15"/>
  <c r="AM225" i="15"/>
  <c r="AM231" i="15"/>
  <c r="AM266" i="15"/>
  <c r="AM276" i="15"/>
  <c r="AM286" i="15"/>
  <c r="AM296" i="15"/>
  <c r="AS352" i="15"/>
  <c r="AS494" i="15"/>
  <c r="AS535" i="15"/>
  <c r="AM637" i="15"/>
  <c r="AM678" i="15"/>
  <c r="AN719" i="15"/>
  <c r="AM738" i="15"/>
  <c r="AM780" i="15"/>
  <c r="AM820" i="15"/>
  <c r="AM866" i="15"/>
  <c r="AN422" i="14"/>
  <c r="AS422" i="14" s="1"/>
  <c r="AM441" i="14"/>
  <c r="AM456" i="14"/>
  <c r="AM471" i="14"/>
  <c r="AN562" i="14"/>
  <c r="AN572" i="14"/>
  <c r="AN582" i="14"/>
  <c r="AM603" i="14"/>
  <c r="AM27" i="15"/>
  <c r="AS245" i="15"/>
  <c r="AM261" i="15"/>
  <c r="AS376" i="15"/>
  <c r="AM383" i="15"/>
  <c r="AS458" i="15"/>
  <c r="AS619" i="15"/>
  <c r="AM733" i="15"/>
  <c r="AM12" i="12"/>
  <c r="AM17" i="12"/>
  <c r="AN78" i="12"/>
  <c r="AS78" i="12" s="1"/>
  <c r="AN90" i="12"/>
  <c r="AS90" i="12" s="1"/>
  <c r="AN118" i="12"/>
  <c r="AS118" i="12" s="1"/>
  <c r="AT118" i="12" s="1"/>
  <c r="BA118" i="12" s="1"/>
  <c r="AN130" i="12"/>
  <c r="AS130" i="12" s="1"/>
  <c r="AN142" i="12"/>
  <c r="AS142" i="12" s="1"/>
  <c r="AN150" i="12"/>
  <c r="AS150" i="12" s="1"/>
  <c r="AN162" i="12"/>
  <c r="AS162" i="12" s="1"/>
  <c r="AN170" i="12"/>
  <c r="AS170" i="12" s="1"/>
  <c r="AM209" i="12"/>
  <c r="AN218" i="12"/>
  <c r="AS218" i="12" s="1"/>
  <c r="AN223" i="12"/>
  <c r="AS223" i="12" s="1"/>
  <c r="AM235" i="12"/>
  <c r="AN234" i="12"/>
  <c r="AS234" i="12" s="1"/>
  <c r="AN242" i="12"/>
  <c r="AS242" i="12" s="1"/>
  <c r="AM255" i="12"/>
  <c r="AN254" i="12"/>
  <c r="AS254" i="12" s="1"/>
  <c r="AN262" i="12"/>
  <c r="AS262" i="12" s="1"/>
  <c r="AM275" i="12"/>
  <c r="AN274" i="12"/>
  <c r="AS274" i="12" s="1"/>
  <c r="AN282" i="12"/>
  <c r="AS282" i="12" s="1"/>
  <c r="AN297" i="12"/>
  <c r="AS297" i="12" s="1"/>
  <c r="AM306" i="12"/>
  <c r="AN305" i="12"/>
  <c r="AS305" i="12" s="1"/>
  <c r="AM321" i="12"/>
  <c r="AN320" i="12"/>
  <c r="AS320" i="12" s="1"/>
  <c r="AN328" i="12"/>
  <c r="AS328" i="12" s="1"/>
  <c r="AM341" i="12"/>
  <c r="AN340" i="12"/>
  <c r="AS340" i="12" s="1"/>
  <c r="AN389" i="12"/>
  <c r="AS389" i="12" s="1"/>
  <c r="AM402" i="12"/>
  <c r="AN401" i="12"/>
  <c r="AS401" i="12" s="1"/>
  <c r="AN409" i="12"/>
  <c r="AS409" i="12" s="1"/>
  <c r="AN421" i="12"/>
  <c r="AS421" i="12" s="1"/>
  <c r="AM429" i="12"/>
  <c r="AN15" i="12"/>
  <c r="AS15" i="12" s="1"/>
  <c r="AN28" i="12"/>
  <c r="AS28" i="12" s="1"/>
  <c r="AM32" i="12"/>
  <c r="AN34" i="12"/>
  <c r="AS34" i="12" s="1"/>
  <c r="AM38" i="12"/>
  <c r="AN55" i="12"/>
  <c r="AS55" i="12" s="1"/>
  <c r="AN60" i="12"/>
  <c r="AS60" i="12" s="1"/>
  <c r="AN73" i="12"/>
  <c r="AS73" i="12" s="1"/>
  <c r="AN85" i="12"/>
  <c r="AS85" i="12" s="1"/>
  <c r="AN93" i="12"/>
  <c r="AS93" i="12" s="1"/>
  <c r="AN113" i="12"/>
  <c r="AS113" i="12" s="1"/>
  <c r="AN125" i="12"/>
  <c r="AS125" i="12" s="1"/>
  <c r="AN137" i="12"/>
  <c r="AS137" i="12" s="1"/>
  <c r="AN157" i="12"/>
  <c r="AS157" i="12" s="1"/>
  <c r="AN165" i="12"/>
  <c r="AN180" i="12"/>
  <c r="AS180" i="12" s="1"/>
  <c r="AN192" i="12"/>
  <c r="AS192" i="12" s="1"/>
  <c r="AN196" i="12"/>
  <c r="AN221" i="12"/>
  <c r="AS221" i="12" s="1"/>
  <c r="AN229" i="12"/>
  <c r="AS229" i="12" s="1"/>
  <c r="AM250" i="12"/>
  <c r="AN249" i="12"/>
  <c r="AS249" i="12" s="1"/>
  <c r="AM270" i="12"/>
  <c r="AM316" i="12"/>
  <c r="AM336" i="12"/>
  <c r="AN335" i="12"/>
  <c r="AS335" i="12" s="1"/>
  <c r="AM397" i="12"/>
  <c r="AM417" i="12"/>
  <c r="AN423" i="12"/>
  <c r="AN10" i="12"/>
  <c r="AS10" i="12" s="1"/>
  <c r="AN8" i="12"/>
  <c r="AS8" i="12" s="1"/>
  <c r="AN13" i="12"/>
  <c r="AS13" i="12" s="1"/>
  <c r="AN65" i="12"/>
  <c r="AS65" i="12" s="1"/>
  <c r="AT65" i="12" s="1"/>
  <c r="BA65" i="12" s="1"/>
  <c r="AN120" i="12"/>
  <c r="AS120" i="12" s="1"/>
  <c r="AN132" i="12"/>
  <c r="AS132" i="12" s="1"/>
  <c r="AN152" i="12"/>
  <c r="AN172" i="12"/>
  <c r="AS172" i="12" s="1"/>
  <c r="AN206" i="12"/>
  <c r="AS206" i="12" s="1"/>
  <c r="AN211" i="12"/>
  <c r="AS211" i="12" s="1"/>
  <c r="AM245" i="12"/>
  <c r="AN244" i="12"/>
  <c r="AS244" i="12" s="1"/>
  <c r="AN252" i="12"/>
  <c r="AS252" i="12" s="1"/>
  <c r="AM265" i="12"/>
  <c r="AN264" i="12"/>
  <c r="AS264" i="12" s="1"/>
  <c r="AN272" i="12"/>
  <c r="AS272" i="12" s="1"/>
  <c r="AM285" i="12"/>
  <c r="AN284" i="12"/>
  <c r="AM300" i="12"/>
  <c r="AN299" i="12"/>
  <c r="AS299" i="12" s="1"/>
  <c r="AN303" i="12"/>
  <c r="AS303" i="12" s="1"/>
  <c r="AN318" i="12"/>
  <c r="AS318" i="12" s="1"/>
  <c r="AM331" i="12"/>
  <c r="AN330" i="12"/>
  <c r="AS330" i="12" s="1"/>
  <c r="AN338" i="12"/>
  <c r="AS338" i="12" s="1"/>
  <c r="AM392" i="12"/>
  <c r="AN391" i="12"/>
  <c r="AS391" i="12" s="1"/>
  <c r="AN399" i="12"/>
  <c r="AS399" i="12" s="1"/>
  <c r="AM412" i="12"/>
  <c r="AN411" i="12"/>
  <c r="AS411" i="12" s="1"/>
  <c r="AM424" i="12"/>
  <c r="AM737" i="12"/>
  <c r="AM757" i="12"/>
  <c r="AS19" i="13"/>
  <c r="AS45" i="13"/>
  <c r="AS57" i="13"/>
  <c r="AS65" i="13"/>
  <c r="AS77" i="13"/>
  <c r="AS92" i="13"/>
  <c r="AS97" i="13"/>
  <c r="AS115" i="13"/>
  <c r="AS167" i="13"/>
  <c r="AM216" i="13"/>
  <c r="AN217" i="13"/>
  <c r="AN221" i="13" s="1"/>
  <c r="AS235" i="13"/>
  <c r="AS243" i="13"/>
  <c r="AS255" i="13"/>
  <c r="AS263" i="13"/>
  <c r="AS275" i="13"/>
  <c r="AS283" i="13"/>
  <c r="AS295" i="13"/>
  <c r="AS311" i="13"/>
  <c r="AS314" i="13"/>
  <c r="AS326" i="13"/>
  <c r="AS334" i="13"/>
  <c r="AS358" i="13"/>
  <c r="AS366" i="13"/>
  <c r="AS378" i="13"/>
  <c r="AM384" i="13"/>
  <c r="AS386" i="13"/>
  <c r="AN425" i="13"/>
  <c r="AS425" i="13" s="1"/>
  <c r="AT425" i="13" s="1"/>
  <c r="AN435" i="13"/>
  <c r="AS435" i="13" s="1"/>
  <c r="AN455" i="13"/>
  <c r="AS455" i="13" s="1"/>
  <c r="AN474" i="13"/>
  <c r="AS474" i="13" s="1"/>
  <c r="AN484" i="13"/>
  <c r="AS484" i="13" s="1"/>
  <c r="AT484" i="13" s="1"/>
  <c r="AN494" i="13"/>
  <c r="AS494" i="13" s="1"/>
  <c r="AT494" i="13" s="1"/>
  <c r="AN504" i="13"/>
  <c r="AS504" i="13" s="1"/>
  <c r="AT504" i="13" s="1"/>
  <c r="AN441" i="12"/>
  <c r="AS441" i="12" s="1"/>
  <c r="AM454" i="12"/>
  <c r="AN453" i="12"/>
  <c r="AS453" i="12" s="1"/>
  <c r="AM474" i="12"/>
  <c r="AN473" i="12"/>
  <c r="AS473" i="12" s="1"/>
  <c r="AN497" i="12"/>
  <c r="AS497" i="12" s="1"/>
  <c r="AN513" i="12"/>
  <c r="AS513" i="12" s="1"/>
  <c r="AN521" i="12"/>
  <c r="AS521" i="12" s="1"/>
  <c r="AN533" i="12"/>
  <c r="AS533" i="12" s="1"/>
  <c r="AN541" i="12"/>
  <c r="AS541" i="12" s="1"/>
  <c r="AN553" i="12"/>
  <c r="AS553" i="12" s="1"/>
  <c r="AN561" i="12"/>
  <c r="AS561" i="12" s="1"/>
  <c r="AN573" i="12"/>
  <c r="AS573" i="12" s="1"/>
  <c r="AN589" i="12"/>
  <c r="AS589" i="12" s="1"/>
  <c r="AM661" i="12"/>
  <c r="AN718" i="12"/>
  <c r="AM732" i="12"/>
  <c r="AM752" i="12"/>
  <c r="AM764" i="12"/>
  <c r="AN762" i="12"/>
  <c r="AS762" i="12" s="1"/>
  <c r="AN788" i="12"/>
  <c r="AS788" i="12" s="1"/>
  <c r="AM794" i="12"/>
  <c r="AM814" i="12"/>
  <c r="AN828" i="12"/>
  <c r="AS828" i="12" s="1"/>
  <c r="AN836" i="12"/>
  <c r="AS836" i="12" s="1"/>
  <c r="AN848" i="12"/>
  <c r="AS848" i="12" s="1"/>
  <c r="AN856" i="12"/>
  <c r="AS856" i="12" s="1"/>
  <c r="AN875" i="12"/>
  <c r="AS875" i="12" s="1"/>
  <c r="AN883" i="12"/>
  <c r="AS883" i="12" s="1"/>
  <c r="AN890" i="12"/>
  <c r="AS890" i="12" s="1"/>
  <c r="AN893" i="12"/>
  <c r="AS893" i="12" s="1"/>
  <c r="AN906" i="12"/>
  <c r="AS906" i="12" s="1"/>
  <c r="AN11" i="13"/>
  <c r="AS11" i="13" s="1"/>
  <c r="AN31" i="13"/>
  <c r="AS31" i="13" s="1"/>
  <c r="AN37" i="13"/>
  <c r="AS37" i="13" s="1"/>
  <c r="AS40" i="13"/>
  <c r="AS103" i="13"/>
  <c r="AS110" i="13"/>
  <c r="AN127" i="13"/>
  <c r="AS127" i="13" s="1"/>
  <c r="AN139" i="13"/>
  <c r="AS139" i="13" s="1"/>
  <c r="AS142" i="13"/>
  <c r="AN147" i="13"/>
  <c r="AS147" i="13" s="1"/>
  <c r="AN159" i="13"/>
  <c r="AS159" i="13" s="1"/>
  <c r="AS162" i="13"/>
  <c r="AN179" i="13"/>
  <c r="AS179" i="13" s="1"/>
  <c r="AS182" i="13"/>
  <c r="AT182" i="13" s="1"/>
  <c r="BA182" i="13" s="1"/>
  <c r="AN187" i="13"/>
  <c r="AS187" i="13" s="1"/>
  <c r="AS194" i="13"/>
  <c r="AS198" i="13"/>
  <c r="AN210" i="13"/>
  <c r="AS210" i="13" s="1"/>
  <c r="AS213" i="13"/>
  <c r="AT213" i="13" s="1"/>
  <c r="BA213" i="13" s="1"/>
  <c r="AM226" i="13"/>
  <c r="AS238" i="13"/>
  <c r="AS258" i="13"/>
  <c r="AS278" i="13"/>
  <c r="AS290" i="13"/>
  <c r="AM399" i="13"/>
  <c r="AN401" i="13"/>
  <c r="AS401" i="13" s="1"/>
  <c r="AT401" i="13" s="1"/>
  <c r="AM409" i="13"/>
  <c r="AN411" i="13"/>
  <c r="AS411" i="13" s="1"/>
  <c r="AM419" i="13"/>
  <c r="AM449" i="12"/>
  <c r="AM469" i="12"/>
  <c r="AN468" i="12"/>
  <c r="AS468" i="12" s="1"/>
  <c r="AM901" i="12"/>
  <c r="AN900" i="12"/>
  <c r="AS900" i="12" s="1"/>
  <c r="AN909" i="12"/>
  <c r="AS909" i="12" s="1"/>
  <c r="AN918" i="12"/>
  <c r="AS918" i="12" s="1"/>
  <c r="AS9" i="13"/>
  <c r="AN14" i="13"/>
  <c r="AS14" i="13" s="1"/>
  <c r="AS26" i="13"/>
  <c r="AS29" i="13"/>
  <c r="AN52" i="13"/>
  <c r="AS52" i="13" s="1"/>
  <c r="AS55" i="13"/>
  <c r="AN60" i="13"/>
  <c r="AS60" i="13" s="1"/>
  <c r="AS67" i="13"/>
  <c r="AN72" i="13"/>
  <c r="AS72" i="13" s="1"/>
  <c r="AS75" i="13"/>
  <c r="AN80" i="13"/>
  <c r="AS80" i="13" s="1"/>
  <c r="AN90" i="13"/>
  <c r="AS90" i="13" s="1"/>
  <c r="AS98" i="13"/>
  <c r="AN122" i="13"/>
  <c r="AS122" i="13" s="1"/>
  <c r="AN134" i="13"/>
  <c r="AS134" i="13" s="1"/>
  <c r="AN154" i="13"/>
  <c r="AS154" i="13" s="1"/>
  <c r="AS157" i="13"/>
  <c r="AN174" i="13"/>
  <c r="AS174" i="13" s="1"/>
  <c r="AN205" i="13"/>
  <c r="AS205" i="13" s="1"/>
  <c r="AS208" i="13"/>
  <c r="AS218" i="13"/>
  <c r="AN224" i="13"/>
  <c r="AS224" i="13" s="1"/>
  <c r="AN230" i="13"/>
  <c r="AS230" i="13" s="1"/>
  <c r="AN250" i="13"/>
  <c r="AS250" i="13" s="1"/>
  <c r="AS253" i="13"/>
  <c r="AS265" i="13"/>
  <c r="AN270" i="13"/>
  <c r="AS270" i="13" s="1"/>
  <c r="AS273" i="13"/>
  <c r="AS285" i="13"/>
  <c r="AS293" i="13"/>
  <c r="AN298" i="13"/>
  <c r="AS298" i="13" s="1"/>
  <c r="AN306" i="13"/>
  <c r="AS306" i="13" s="1"/>
  <c r="AS309" i="13"/>
  <c r="AS316" i="13"/>
  <c r="AN321" i="13"/>
  <c r="AS321" i="13" s="1"/>
  <c r="AS324" i="13"/>
  <c r="AN329" i="13"/>
  <c r="AS329" i="13" s="1"/>
  <c r="AS336" i="13"/>
  <c r="AN341" i="13"/>
  <c r="AS341" i="13" s="1"/>
  <c r="AS351" i="13"/>
  <c r="AS356" i="13"/>
  <c r="AS361" i="13"/>
  <c r="AS368" i="13"/>
  <c r="AS373" i="13"/>
  <c r="AS376" i="13"/>
  <c r="AN381" i="13"/>
  <c r="AS381" i="13" s="1"/>
  <c r="AS388" i="13"/>
  <c r="AM394" i="13"/>
  <c r="AN393" i="13"/>
  <c r="AS393" i="13" s="1"/>
  <c r="AN403" i="13"/>
  <c r="AS403" i="13" s="1"/>
  <c r="AN413" i="13"/>
  <c r="AS413" i="13" s="1"/>
  <c r="AN525" i="13"/>
  <c r="AS525" i="13" s="1"/>
  <c r="AT525" i="13" s="1"/>
  <c r="AM444" i="12"/>
  <c r="AN443" i="12"/>
  <c r="AS443" i="12" s="1"/>
  <c r="AN451" i="12"/>
  <c r="AS451" i="12" s="1"/>
  <c r="AN471" i="12"/>
  <c r="AS471" i="12" s="1"/>
  <c r="AN485" i="12"/>
  <c r="AS485" i="12" s="1"/>
  <c r="AN495" i="12"/>
  <c r="AS495" i="12" s="1"/>
  <c r="AN511" i="12"/>
  <c r="AS511" i="12" s="1"/>
  <c r="AN523" i="12"/>
  <c r="AS523" i="12" s="1"/>
  <c r="AN531" i="12"/>
  <c r="AS531" i="12" s="1"/>
  <c r="AN543" i="12"/>
  <c r="AS543" i="12" s="1"/>
  <c r="AN551" i="12"/>
  <c r="AS551" i="12" s="1"/>
  <c r="AN563" i="12"/>
  <c r="AS563" i="12" s="1"/>
  <c r="AN571" i="12"/>
  <c r="AS571" i="12" s="1"/>
  <c r="AN587" i="12"/>
  <c r="AS587" i="12" s="1"/>
  <c r="AN609" i="12"/>
  <c r="AS609" i="12" s="1"/>
  <c r="AN617" i="12"/>
  <c r="AS617" i="12" s="1"/>
  <c r="AN629" i="12"/>
  <c r="AS629" i="12" s="1"/>
  <c r="AN632" i="12"/>
  <c r="AS632" i="12" s="1"/>
  <c r="AN644" i="12"/>
  <c r="AS644" i="12" s="1"/>
  <c r="AN652" i="12"/>
  <c r="AS652" i="12" s="1"/>
  <c r="AN662" i="12"/>
  <c r="AS662" i="12" s="1"/>
  <c r="AN675" i="12"/>
  <c r="AS675" i="12" s="1"/>
  <c r="AN683" i="12"/>
  <c r="AS683" i="12" s="1"/>
  <c r="AN690" i="12"/>
  <c r="AS690" i="12" s="1"/>
  <c r="AN705" i="12"/>
  <c r="AS705" i="12" s="1"/>
  <c r="AN713" i="12"/>
  <c r="AN730" i="12"/>
  <c r="AS730" i="12" s="1"/>
  <c r="AN736" i="12"/>
  <c r="AS736" i="12" s="1"/>
  <c r="AM742" i="12"/>
  <c r="AN750" i="12"/>
  <c r="AS750" i="12" s="1"/>
  <c r="AN756" i="12"/>
  <c r="AS756" i="12" s="1"/>
  <c r="AN792" i="12"/>
  <c r="AS792" i="12" s="1"/>
  <c r="AN812" i="12"/>
  <c r="AS812" i="12" s="1"/>
  <c r="AN826" i="12"/>
  <c r="AS826" i="12" s="1"/>
  <c r="AN838" i="12"/>
  <c r="AS838" i="12" s="1"/>
  <c r="AN846" i="12"/>
  <c r="AS846" i="12" s="1"/>
  <c r="AN858" i="12"/>
  <c r="AS858" i="12" s="1"/>
  <c r="AN869" i="12"/>
  <c r="AS869" i="12" s="1"/>
  <c r="AN873" i="12"/>
  <c r="AS873" i="12" s="1"/>
  <c r="AT873" i="12" s="1"/>
  <c r="BA873" i="12" s="1"/>
  <c r="AM886" i="12"/>
  <c r="AN885" i="12"/>
  <c r="AS885" i="12" s="1"/>
  <c r="AM896" i="12"/>
  <c r="AN895" i="12"/>
  <c r="AS895" i="12" s="1"/>
  <c r="AN925" i="12"/>
  <c r="AS925" i="12" s="1"/>
  <c r="AS16" i="13"/>
  <c r="AN21" i="13"/>
  <c r="AS21" i="13" s="1"/>
  <c r="AS24" i="13"/>
  <c r="AT24" i="13" s="1"/>
  <c r="BA24" i="13" s="1"/>
  <c r="AN35" i="13"/>
  <c r="AS35" i="13" s="1"/>
  <c r="AS42" i="13"/>
  <c r="AN47" i="13"/>
  <c r="AS47" i="13" s="1"/>
  <c r="AS50" i="13"/>
  <c r="AS62" i="13"/>
  <c r="AS70" i="13"/>
  <c r="AS87" i="13"/>
  <c r="AS101" i="13"/>
  <c r="AS112" i="13"/>
  <c r="AN117" i="13"/>
  <c r="AS117" i="13" s="1"/>
  <c r="AT117" i="13" s="1"/>
  <c r="AS120" i="13"/>
  <c r="AN129" i="13"/>
  <c r="AS129" i="13" s="1"/>
  <c r="AS132" i="13"/>
  <c r="AN137" i="13"/>
  <c r="AS137" i="13" s="1"/>
  <c r="AS144" i="13"/>
  <c r="AN149" i="13"/>
  <c r="AS149" i="13" s="1"/>
  <c r="AS152" i="13"/>
  <c r="AT152" i="13" s="1"/>
  <c r="AS164" i="13"/>
  <c r="AN169" i="13"/>
  <c r="AS169" i="13" s="1"/>
  <c r="AS172" i="13"/>
  <c r="AN177" i="13"/>
  <c r="AS177" i="13" s="1"/>
  <c r="AS184" i="13"/>
  <c r="AN189" i="13"/>
  <c r="AS189" i="13" s="1"/>
  <c r="AT189" i="13" s="1"/>
  <c r="BA189" i="13" s="1"/>
  <c r="AS192" i="13"/>
  <c r="AS200" i="13"/>
  <c r="AS203" i="13"/>
  <c r="AS219" i="13"/>
  <c r="AN233" i="13"/>
  <c r="AS233" i="13" s="1"/>
  <c r="AS240" i="13"/>
  <c r="AN245" i="13"/>
  <c r="AS245" i="13" s="1"/>
  <c r="AS248" i="13"/>
  <c r="AS260" i="13"/>
  <c r="AS268" i="13"/>
  <c r="AS280" i="13"/>
  <c r="AS288" i="13"/>
  <c r="AS300" i="13"/>
  <c r="AS304" i="13"/>
  <c r="AS319" i="13"/>
  <c r="AS331" i="13"/>
  <c r="AS339" i="13"/>
  <c r="AS348" i="13"/>
  <c r="AS363" i="13"/>
  <c r="AS371" i="13"/>
  <c r="AS383" i="13"/>
  <c r="AS391" i="13"/>
  <c r="AN423" i="13"/>
  <c r="AS423" i="13" s="1"/>
  <c r="AN433" i="13"/>
  <c r="AS433" i="13" s="1"/>
  <c r="AN443" i="13"/>
  <c r="AS443" i="13" s="1"/>
  <c r="AN463" i="13"/>
  <c r="AS463" i="13" s="1"/>
  <c r="AT463" i="13" s="1"/>
  <c r="AM481" i="13"/>
  <c r="AN477" i="13"/>
  <c r="AS477" i="13" s="1"/>
  <c r="AM491" i="13"/>
  <c r="AN487" i="13"/>
  <c r="AM501" i="13"/>
  <c r="AN497" i="13"/>
  <c r="AS497" i="13" s="1"/>
  <c r="AS398" i="13"/>
  <c r="AM404" i="13"/>
  <c r="AS406" i="13"/>
  <c r="AS418" i="13"/>
  <c r="AS430" i="13"/>
  <c r="AM436" i="13"/>
  <c r="AS438" i="13"/>
  <c r="AS450" i="13"/>
  <c r="AM456" i="13"/>
  <c r="AS458" i="13"/>
  <c r="AS470" i="13"/>
  <c r="AM476" i="13"/>
  <c r="AS510" i="13"/>
  <c r="AM517" i="13"/>
  <c r="AS520" i="13"/>
  <c r="AM532" i="13"/>
  <c r="AS535" i="13"/>
  <c r="AM542" i="13"/>
  <c r="AN543" i="13"/>
  <c r="AS543" i="13" s="1"/>
  <c r="AS550" i="13"/>
  <c r="AM562" i="13"/>
  <c r="AN563" i="13"/>
  <c r="AS563" i="13" s="1"/>
  <c r="AS570" i="13"/>
  <c r="AM582" i="13"/>
  <c r="AS586" i="13"/>
  <c r="AS596" i="13"/>
  <c r="AS601" i="13"/>
  <c r="AS612" i="13"/>
  <c r="AS620" i="13"/>
  <c r="AS632" i="13"/>
  <c r="AS640" i="13"/>
  <c r="AT640" i="13" s="1"/>
  <c r="AS652" i="13"/>
  <c r="AN659" i="13"/>
  <c r="AN663" i="13" s="1"/>
  <c r="AS677" i="13"/>
  <c r="AS685" i="13"/>
  <c r="AS692" i="13"/>
  <c r="AS700" i="13"/>
  <c r="AS712" i="13"/>
  <c r="AS732" i="13"/>
  <c r="AS747" i="13"/>
  <c r="AS769" i="13"/>
  <c r="AS778" i="13"/>
  <c r="AS790" i="13"/>
  <c r="AM796" i="13"/>
  <c r="AS798" i="13"/>
  <c r="AS810" i="13"/>
  <c r="AM816" i="13"/>
  <c r="AS818" i="13"/>
  <c r="AM837" i="13"/>
  <c r="AS840" i="13"/>
  <c r="AS846" i="13"/>
  <c r="AM852" i="13"/>
  <c r="AS853" i="13"/>
  <c r="AM862" i="13"/>
  <c r="AN863" i="13"/>
  <c r="AS863" i="13" s="1"/>
  <c r="AS870" i="13"/>
  <c r="AM878" i="13"/>
  <c r="AN879" i="13"/>
  <c r="AS879" i="13" s="1"/>
  <c r="AS889" i="13"/>
  <c r="AS895" i="13"/>
  <c r="AS899" i="13"/>
  <c r="AS907" i="13"/>
  <c r="AM919" i="13"/>
  <c r="AN920" i="13"/>
  <c r="AS920" i="13" s="1"/>
  <c r="AS927" i="13"/>
  <c r="AS11" i="14"/>
  <c r="AM17" i="14"/>
  <c r="AS29" i="14"/>
  <c r="AS35" i="14"/>
  <c r="AS47" i="14"/>
  <c r="AM53" i="14"/>
  <c r="AS55" i="14"/>
  <c r="AT55" i="14" s="1"/>
  <c r="BA55" i="14" s="1"/>
  <c r="AS67" i="14"/>
  <c r="AT67" i="14" s="1"/>
  <c r="BA67" i="14" s="1"/>
  <c r="AM73" i="14"/>
  <c r="AS75" i="14"/>
  <c r="AS87" i="14"/>
  <c r="AM93" i="14"/>
  <c r="AN147" i="14"/>
  <c r="AS147" i="14" s="1"/>
  <c r="AN167" i="14"/>
  <c r="AS167" i="14" s="1"/>
  <c r="AN187" i="14"/>
  <c r="AS187" i="14" s="1"/>
  <c r="AT187" i="14" s="1"/>
  <c r="AN234" i="14"/>
  <c r="AS234" i="14" s="1"/>
  <c r="AN254" i="14"/>
  <c r="AS254" i="14" s="1"/>
  <c r="AT254" i="14" s="1"/>
  <c r="AN281" i="14"/>
  <c r="AS281" i="14" s="1"/>
  <c r="AT281" i="14" s="1"/>
  <c r="AN301" i="14"/>
  <c r="AS301" i="14" s="1"/>
  <c r="AM451" i="13"/>
  <c r="AM471" i="13"/>
  <c r="AM486" i="13"/>
  <c r="AM496" i="13"/>
  <c r="AM506" i="13"/>
  <c r="AM527" i="13"/>
  <c r="AM557" i="13"/>
  <c r="AM577" i="13"/>
  <c r="AM791" i="13"/>
  <c r="AM811" i="13"/>
  <c r="AM832" i="13"/>
  <c r="AM847" i="13"/>
  <c r="AN903" i="13"/>
  <c r="AM12" i="14"/>
  <c r="AM48" i="14"/>
  <c r="AM68" i="14"/>
  <c r="AM108" i="14"/>
  <c r="AN127" i="14"/>
  <c r="AS127" i="14" s="1"/>
  <c r="AN139" i="14"/>
  <c r="AS139" i="14" s="1"/>
  <c r="AN159" i="14"/>
  <c r="AS159" i="14" s="1"/>
  <c r="AN179" i="14"/>
  <c r="AS179" i="14" s="1"/>
  <c r="AN246" i="14"/>
  <c r="AS246" i="14" s="1"/>
  <c r="AT246" i="14" s="1"/>
  <c r="AS396" i="13"/>
  <c r="AS408" i="13"/>
  <c r="AM414" i="13"/>
  <c r="AS416" i="13"/>
  <c r="AT416" i="13" s="1"/>
  <c r="AM426" i="13"/>
  <c r="AS428" i="13"/>
  <c r="AS440" i="13"/>
  <c r="AM446" i="13"/>
  <c r="AN445" i="13"/>
  <c r="AS445" i="13" s="1"/>
  <c r="AS448" i="13"/>
  <c r="AN453" i="13"/>
  <c r="AS453" i="13" s="1"/>
  <c r="AS460" i="13"/>
  <c r="AT460" i="13" s="1"/>
  <c r="AM466" i="13"/>
  <c r="AN465" i="13"/>
  <c r="AS465" i="13" s="1"/>
  <c r="AS468" i="13"/>
  <c r="AS473" i="13"/>
  <c r="AN479" i="13"/>
  <c r="AS479" i="13" s="1"/>
  <c r="AN482" i="13"/>
  <c r="AS482" i="13" s="1"/>
  <c r="AN489" i="13"/>
  <c r="AS489" i="13" s="1"/>
  <c r="AN492" i="13"/>
  <c r="AS492" i="13" s="1"/>
  <c r="AN499" i="13"/>
  <c r="AS499" i="13" s="1"/>
  <c r="AN502" i="13"/>
  <c r="AS502" i="13" s="1"/>
  <c r="AM512" i="13"/>
  <c r="AS515" i="13"/>
  <c r="AM522" i="13"/>
  <c r="AN523" i="13"/>
  <c r="AS523" i="13" s="1"/>
  <c r="AS530" i="13"/>
  <c r="AM537" i="13"/>
  <c r="AS540" i="13"/>
  <c r="AN545" i="13"/>
  <c r="AS545" i="13" s="1"/>
  <c r="AM552" i="13"/>
  <c r="AN553" i="13"/>
  <c r="AS553" i="13" s="1"/>
  <c r="AS560" i="13"/>
  <c r="AN565" i="13"/>
  <c r="AS565" i="13" s="1"/>
  <c r="AM572" i="13"/>
  <c r="AN573" i="13"/>
  <c r="AS573" i="13" s="1"/>
  <c r="AS580" i="13"/>
  <c r="AM588" i="13"/>
  <c r="AN597" i="13"/>
  <c r="AS597" i="13" s="1"/>
  <c r="AN602" i="13"/>
  <c r="AS602" i="13" s="1"/>
  <c r="AN607" i="13"/>
  <c r="AS607" i="13" s="1"/>
  <c r="AS610" i="13"/>
  <c r="AT610" i="13" s="1"/>
  <c r="AN615" i="13"/>
  <c r="AS615" i="13" s="1"/>
  <c r="AS622" i="13"/>
  <c r="AN627" i="13"/>
  <c r="AS627" i="13" s="1"/>
  <c r="AS630" i="13"/>
  <c r="AN635" i="13"/>
  <c r="AS635" i="13" s="1"/>
  <c r="AS642" i="13"/>
  <c r="AN647" i="13"/>
  <c r="AS647" i="13" s="1"/>
  <c r="AS650" i="13"/>
  <c r="AN655" i="13"/>
  <c r="AS655" i="13" s="1"/>
  <c r="AS660" i="13"/>
  <c r="AS666" i="13"/>
  <c r="AS671" i="13"/>
  <c r="AS675" i="13"/>
  <c r="AN680" i="13"/>
  <c r="AS680" i="13" s="1"/>
  <c r="AS687" i="13"/>
  <c r="AN695" i="13"/>
  <c r="AS695" i="13" s="1"/>
  <c r="AS702" i="13"/>
  <c r="AN707" i="13"/>
  <c r="AS707" i="13" s="1"/>
  <c r="AS710" i="13"/>
  <c r="AN737" i="13"/>
  <c r="AS737" i="13" s="1"/>
  <c r="AS742" i="13"/>
  <c r="AN752" i="13"/>
  <c r="AS752" i="13" s="1"/>
  <c r="AS757" i="13"/>
  <c r="AN763" i="13"/>
  <c r="AS763" i="13" s="1"/>
  <c r="AS764" i="13"/>
  <c r="AN773" i="13"/>
  <c r="AS773" i="13" s="1"/>
  <c r="AS780" i="13"/>
  <c r="AS785" i="13"/>
  <c r="AS788" i="13"/>
  <c r="AN793" i="13"/>
  <c r="AS793" i="13" s="1"/>
  <c r="AS800" i="13"/>
  <c r="AS805" i="13"/>
  <c r="AS808" i="13"/>
  <c r="AN813" i="13"/>
  <c r="AS813" i="13" s="1"/>
  <c r="AT813" i="13" s="1"/>
  <c r="AS820" i="13"/>
  <c r="AN828" i="13"/>
  <c r="AS828" i="13" s="1"/>
  <c r="AS835" i="13"/>
  <c r="AM842" i="13"/>
  <c r="AN841" i="13"/>
  <c r="AS841" i="13" s="1"/>
  <c r="AN843" i="13"/>
  <c r="AN847" i="13" s="1"/>
  <c r="AS855" i="13"/>
  <c r="AS860" i="13"/>
  <c r="AN865" i="13"/>
  <c r="AS865" i="13" s="1"/>
  <c r="AM872" i="13"/>
  <c r="AS876" i="13"/>
  <c r="AN881" i="13"/>
  <c r="AS881" i="13" s="1"/>
  <c r="AN890" i="13"/>
  <c r="AS890" i="13" s="1"/>
  <c r="AS896" i="13"/>
  <c r="AT896" i="13" s="1"/>
  <c r="AS901" i="13"/>
  <c r="AS905" i="13"/>
  <c r="AN910" i="13"/>
  <c r="AS910" i="13" s="1"/>
  <c r="AS917" i="13"/>
  <c r="AT917" i="13" s="1"/>
  <c r="AN922" i="13"/>
  <c r="AS922" i="13" s="1"/>
  <c r="AM929" i="13"/>
  <c r="AS930" i="13"/>
  <c r="AS937" i="13"/>
  <c r="AT937" i="13" s="1"/>
  <c r="AS944" i="13"/>
  <c r="AS9" i="14"/>
  <c r="AN14" i="14"/>
  <c r="AS14" i="14" s="1"/>
  <c r="AS24" i="14"/>
  <c r="AS31" i="14"/>
  <c r="AS37" i="14"/>
  <c r="AM43" i="14"/>
  <c r="AN42" i="14"/>
  <c r="AS42" i="14" s="1"/>
  <c r="AS45" i="14"/>
  <c r="AN50" i="14"/>
  <c r="AS50" i="14" s="1"/>
  <c r="AT50" i="14" s="1"/>
  <c r="BA50" i="14" s="1"/>
  <c r="AS57" i="14"/>
  <c r="AM63" i="14"/>
  <c r="AN62" i="14"/>
  <c r="AS62" i="14" s="1"/>
  <c r="AS65" i="14"/>
  <c r="AT65" i="14" s="1"/>
  <c r="BA65" i="14" s="1"/>
  <c r="AN70" i="14"/>
  <c r="AS70" i="14" s="1"/>
  <c r="AS77" i="14"/>
  <c r="AM83" i="14"/>
  <c r="AN92" i="14"/>
  <c r="AS92" i="14" s="1"/>
  <c r="AS98" i="14"/>
  <c r="AS103" i="14"/>
  <c r="AM113" i="14"/>
  <c r="AN218" i="14"/>
  <c r="AS218" i="14" s="1"/>
  <c r="AS555" i="13"/>
  <c r="AS575" i="13"/>
  <c r="AT575" i="13" s="1"/>
  <c r="AS605" i="13"/>
  <c r="AS617" i="13"/>
  <c r="AS625" i="13"/>
  <c r="AS637" i="13"/>
  <c r="AS645" i="13"/>
  <c r="AS657" i="13"/>
  <c r="AT657" i="13" s="1"/>
  <c r="AS661" i="13"/>
  <c r="AS669" i="13"/>
  <c r="AS682" i="13"/>
  <c r="AS697" i="13"/>
  <c r="AS705" i="13"/>
  <c r="AS717" i="13"/>
  <c r="AS746" i="13"/>
  <c r="AS768" i="13"/>
  <c r="AS775" i="13"/>
  <c r="AS783" i="13"/>
  <c r="AT783" i="13" s="1"/>
  <c r="AS795" i="13"/>
  <c r="AS803" i="13"/>
  <c r="AS815" i="13"/>
  <c r="AS825" i="13"/>
  <c r="AS830" i="13"/>
  <c r="AT830" i="13" s="1"/>
  <c r="AS851" i="13"/>
  <c r="AS856" i="13"/>
  <c r="AS894" i="13"/>
  <c r="AS912" i="13"/>
  <c r="AT912" i="13" s="1"/>
  <c r="AS932" i="13"/>
  <c r="AS16" i="14"/>
  <c r="AS19" i="14"/>
  <c r="AS40" i="14"/>
  <c r="AS52" i="14"/>
  <c r="AS60" i="14"/>
  <c r="AS72" i="14"/>
  <c r="AS82" i="14"/>
  <c r="AS112" i="14"/>
  <c r="AN210" i="14"/>
  <c r="AS210" i="14" s="1"/>
  <c r="AN289" i="14"/>
  <c r="AS289" i="14" s="1"/>
  <c r="AN305" i="14"/>
  <c r="AS305" i="14" s="1"/>
  <c r="AT305" i="14" s="1"/>
  <c r="AN320" i="14"/>
  <c r="AS320" i="14" s="1"/>
  <c r="AT320" i="14" s="1"/>
  <c r="AM140" i="14"/>
  <c r="AS142" i="14"/>
  <c r="AS154" i="14"/>
  <c r="AT154" i="14" s="1"/>
  <c r="AM160" i="14"/>
  <c r="AS162" i="14"/>
  <c r="AS174" i="14"/>
  <c r="AT174" i="14" s="1"/>
  <c r="AM180" i="14"/>
  <c r="AS182" i="14"/>
  <c r="AS194" i="14"/>
  <c r="AT194" i="14" s="1"/>
  <c r="AS198" i="14"/>
  <c r="AT198" i="14" s="1"/>
  <c r="AS205" i="14"/>
  <c r="AM211" i="14"/>
  <c r="AS213" i="14"/>
  <c r="AT213" i="14" s="1"/>
  <c r="AS225" i="14"/>
  <c r="AT225" i="14" s="1"/>
  <c r="AS229" i="14"/>
  <c r="AT229" i="14" s="1"/>
  <c r="AS241" i="14"/>
  <c r="AM247" i="14"/>
  <c r="AS249" i="14"/>
  <c r="AS261" i="14"/>
  <c r="AS266" i="14"/>
  <c r="AT266" i="14" s="1"/>
  <c r="AS271" i="14"/>
  <c r="AS276" i="14"/>
  <c r="AS284" i="14"/>
  <c r="AT284" i="14" s="1"/>
  <c r="AS296" i="14"/>
  <c r="AT296" i="14" s="1"/>
  <c r="AS312" i="14"/>
  <c r="AS315" i="14"/>
  <c r="AS327" i="14"/>
  <c r="AT327" i="14" s="1"/>
  <c r="AN332" i="14"/>
  <c r="AS332" i="14" s="1"/>
  <c r="AS335" i="14"/>
  <c r="AN340" i="14"/>
  <c r="AS340" i="14" s="1"/>
  <c r="AT340" i="14" s="1"/>
  <c r="AS351" i="14"/>
  <c r="AS356" i="14"/>
  <c r="AT356" i="14" s="1"/>
  <c r="AM369" i="14"/>
  <c r="AN370" i="14"/>
  <c r="AS370" i="14" s="1"/>
  <c r="AS377" i="14"/>
  <c r="AT377" i="14" s="1"/>
  <c r="AN382" i="14"/>
  <c r="AS382" i="14" s="1"/>
  <c r="AM389" i="14"/>
  <c r="AN390" i="14"/>
  <c r="AS390" i="14" s="1"/>
  <c r="AS397" i="14"/>
  <c r="AT397" i="14" s="1"/>
  <c r="AN402" i="14"/>
  <c r="AS402" i="14" s="1"/>
  <c r="AM409" i="14"/>
  <c r="AN117" i="14"/>
  <c r="AS117" i="14" s="1"/>
  <c r="AN122" i="14"/>
  <c r="AS122" i="14" s="1"/>
  <c r="AM135" i="14"/>
  <c r="AN134" i="14"/>
  <c r="AS134" i="14" s="1"/>
  <c r="AT134" i="14" s="1"/>
  <c r="AM155" i="14"/>
  <c r="AM175" i="14"/>
  <c r="AM226" i="14"/>
  <c r="AM262" i="14"/>
  <c r="AM384" i="14"/>
  <c r="AM404" i="14"/>
  <c r="AS120" i="14"/>
  <c r="AT120" i="14" s="1"/>
  <c r="AM130" i="14"/>
  <c r="AN129" i="14"/>
  <c r="AS129" i="14" s="1"/>
  <c r="AT129" i="14" s="1"/>
  <c r="AS132" i="14"/>
  <c r="AT132" i="14" s="1"/>
  <c r="AN137" i="14"/>
  <c r="AS137" i="14" s="1"/>
  <c r="AS144" i="14"/>
  <c r="AT144" i="14" s="1"/>
  <c r="AM150" i="14"/>
  <c r="AN149" i="14"/>
  <c r="AS149" i="14" s="1"/>
  <c r="AT149" i="14" s="1"/>
  <c r="AS152" i="14"/>
  <c r="AN157" i="14"/>
  <c r="AS157" i="14" s="1"/>
  <c r="AS164" i="14"/>
  <c r="AT164" i="14" s="1"/>
  <c r="AM170" i="14"/>
  <c r="AN169" i="14"/>
  <c r="AS169" i="14" s="1"/>
  <c r="AT169" i="14" s="1"/>
  <c r="AS172" i="14"/>
  <c r="AT172" i="14" s="1"/>
  <c r="AN177" i="14"/>
  <c r="AS177" i="14" s="1"/>
  <c r="AS184" i="14"/>
  <c r="AM190" i="14"/>
  <c r="AN189" i="14"/>
  <c r="AS189" i="14" s="1"/>
  <c r="AT189" i="14" s="1"/>
  <c r="AS192" i="14"/>
  <c r="AT192" i="14" s="1"/>
  <c r="AS200" i="14"/>
  <c r="AT200" i="14" s="1"/>
  <c r="AS203" i="14"/>
  <c r="AN208" i="14"/>
  <c r="AS208" i="14" s="1"/>
  <c r="AS215" i="14"/>
  <c r="AT215" i="14" s="1"/>
  <c r="AM221" i="14"/>
  <c r="AN220" i="14"/>
  <c r="AS220" i="14" s="1"/>
  <c r="AS223" i="14"/>
  <c r="AT223" i="14" s="1"/>
  <c r="AS231" i="14"/>
  <c r="AM237" i="14"/>
  <c r="AN236" i="14"/>
  <c r="AS236" i="14" s="1"/>
  <c r="AT236" i="14" s="1"/>
  <c r="AS239" i="14"/>
  <c r="AT239" i="14" s="1"/>
  <c r="AN244" i="14"/>
  <c r="AS244" i="14" s="1"/>
  <c r="AS251" i="14"/>
  <c r="AT251" i="14" s="1"/>
  <c r="AM257" i="14"/>
  <c r="AN256" i="14"/>
  <c r="AS256" i="14" s="1"/>
  <c r="AS259" i="14"/>
  <c r="AT259" i="14" s="1"/>
  <c r="AN264" i="14"/>
  <c r="AS264" i="14" s="1"/>
  <c r="AS269" i="14"/>
  <c r="AS274" i="14"/>
  <c r="AN279" i="14"/>
  <c r="AS279" i="14" s="1"/>
  <c r="AT279" i="14" s="1"/>
  <c r="AS286" i="14"/>
  <c r="AN291" i="14"/>
  <c r="AS291" i="14" s="1"/>
  <c r="AT291" i="14" s="1"/>
  <c r="AS294" i="14"/>
  <c r="AN299" i="14"/>
  <c r="AS299" i="14" s="1"/>
  <c r="AT299" i="14" s="1"/>
  <c r="AN307" i="14"/>
  <c r="AS307" i="14" s="1"/>
  <c r="AT307" i="14" s="1"/>
  <c r="AS310" i="14"/>
  <c r="AT310" i="14" s="1"/>
  <c r="AS317" i="14"/>
  <c r="AN322" i="14"/>
  <c r="AS322" i="14" s="1"/>
  <c r="AT322" i="14" s="1"/>
  <c r="AS325" i="14"/>
  <c r="AT325" i="14" s="1"/>
  <c r="AN330" i="14"/>
  <c r="AS330" i="14" s="1"/>
  <c r="AT330" i="14" s="1"/>
  <c r="AS337" i="14"/>
  <c r="AN342" i="14"/>
  <c r="AS342" i="14" s="1"/>
  <c r="AS346" i="14"/>
  <c r="AT346" i="14" s="1"/>
  <c r="AS353" i="14"/>
  <c r="AS367" i="14"/>
  <c r="AT367" i="14" s="1"/>
  <c r="AN372" i="14"/>
  <c r="AS372" i="14" s="1"/>
  <c r="AM379" i="14"/>
  <c r="AN380" i="14"/>
  <c r="AS380" i="14" s="1"/>
  <c r="AS387" i="14"/>
  <c r="AT387" i="14" s="1"/>
  <c r="AN392" i="14"/>
  <c r="AS392" i="14" s="1"/>
  <c r="AT392" i="14" s="1"/>
  <c r="AM399" i="14"/>
  <c r="AN400" i="14"/>
  <c r="AS400" i="14" s="1"/>
  <c r="AS407" i="14"/>
  <c r="AT407" i="14" s="1"/>
  <c r="AS444" i="14"/>
  <c r="AT444" i="14" s="1"/>
  <c r="AS452" i="14"/>
  <c r="AS464" i="14"/>
  <c r="AM476" i="14"/>
  <c r="AS494" i="14"/>
  <c r="AS502" i="14"/>
  <c r="AS510" i="14"/>
  <c r="AT510" i="14" s="1"/>
  <c r="AS518" i="14"/>
  <c r="AS530" i="14"/>
  <c r="AS538" i="14"/>
  <c r="AS550" i="14"/>
  <c r="AT550" i="14" s="1"/>
  <c r="AS558" i="14"/>
  <c r="AS570" i="14"/>
  <c r="AT570" i="14" s="1"/>
  <c r="AS578" i="14"/>
  <c r="AS586" i="14"/>
  <c r="AS601" i="14"/>
  <c r="AS611" i="14"/>
  <c r="AM673" i="14"/>
  <c r="AS687" i="14"/>
  <c r="AS718" i="14"/>
  <c r="AM724" i="14"/>
  <c r="AN750" i="14"/>
  <c r="AS750" i="14" s="1"/>
  <c r="AS751" i="14"/>
  <c r="AS777" i="14"/>
  <c r="AS789" i="14"/>
  <c r="AT789" i="14" s="1"/>
  <c r="AS797" i="14"/>
  <c r="AS809" i="14"/>
  <c r="AT809" i="14" s="1"/>
  <c r="AS817" i="14"/>
  <c r="AS825" i="14"/>
  <c r="AM837" i="14"/>
  <c r="AS840" i="14"/>
  <c r="AS851" i="14"/>
  <c r="AT851" i="14" s="1"/>
  <c r="AS853" i="14"/>
  <c r="AS865" i="14"/>
  <c r="AT865" i="14" s="1"/>
  <c r="AS881" i="14"/>
  <c r="AM893" i="14"/>
  <c r="AM898" i="14"/>
  <c r="AM903" i="14"/>
  <c r="AS910" i="14"/>
  <c r="AM919" i="14"/>
  <c r="AN920" i="14"/>
  <c r="AS927" i="14"/>
  <c r="AT927" i="14" s="1"/>
  <c r="AM12" i="15"/>
  <c r="AS14" i="15"/>
  <c r="AM32" i="15"/>
  <c r="AS35" i="15"/>
  <c r="AS45" i="15"/>
  <c r="AS52" i="15"/>
  <c r="AS57" i="15"/>
  <c r="AM63" i="15"/>
  <c r="AS65" i="15"/>
  <c r="AT65" i="15" s="1"/>
  <c r="BA65" i="15" s="1"/>
  <c r="AS77" i="15"/>
  <c r="AM83" i="15"/>
  <c r="AS85" i="15"/>
  <c r="AS101" i="15"/>
  <c r="AN126" i="15"/>
  <c r="AS126" i="15" s="1"/>
  <c r="AN136" i="15"/>
  <c r="AS136" i="15" s="1"/>
  <c r="AT136" i="15" s="1"/>
  <c r="AN412" i="14"/>
  <c r="AS412" i="14" s="1"/>
  <c r="AM419" i="14"/>
  <c r="AS439" i="14"/>
  <c r="AS459" i="14"/>
  <c r="AS467" i="14"/>
  <c r="AS482" i="14"/>
  <c r="AM618" i="14"/>
  <c r="AN620" i="14"/>
  <c r="AS621" i="14"/>
  <c r="AN626" i="14"/>
  <c r="AS626" i="14" s="1"/>
  <c r="AM633" i="14"/>
  <c r="AN634" i="14"/>
  <c r="AN646" i="14"/>
  <c r="AS646" i="14" s="1"/>
  <c r="AM653" i="14"/>
  <c r="AN654" i="14"/>
  <c r="AS654" i="14" s="1"/>
  <c r="AS697" i="14"/>
  <c r="AN713" i="14"/>
  <c r="AS713" i="14" s="1"/>
  <c r="AM719" i="14"/>
  <c r="AN745" i="14"/>
  <c r="AS745" i="14" s="1"/>
  <c r="AM888" i="14"/>
  <c r="AS922" i="14"/>
  <c r="AT922" i="14" s="1"/>
  <c r="AS944" i="14"/>
  <c r="AS9" i="15"/>
  <c r="AN26" i="15"/>
  <c r="AS26" i="15" s="1"/>
  <c r="AN128" i="15"/>
  <c r="AS128" i="15" s="1"/>
  <c r="AN138" i="15"/>
  <c r="AS138" i="15" s="1"/>
  <c r="AS434" i="14"/>
  <c r="AS454" i="14"/>
  <c r="AN489" i="14"/>
  <c r="AN491" i="14" s="1"/>
  <c r="AS492" i="14"/>
  <c r="AN497" i="14"/>
  <c r="AS497" i="14" s="1"/>
  <c r="AS504" i="14"/>
  <c r="AS508" i="14"/>
  <c r="AN513" i="14"/>
  <c r="AN517" i="14" s="1"/>
  <c r="AS520" i="14"/>
  <c r="AN525" i="14"/>
  <c r="AN527" i="14" s="1"/>
  <c r="AS528" i="14"/>
  <c r="AN533" i="14"/>
  <c r="AN537" i="14" s="1"/>
  <c r="AS540" i="14"/>
  <c r="AN545" i="14"/>
  <c r="AN547" i="14" s="1"/>
  <c r="AS548" i="14"/>
  <c r="AN553" i="14"/>
  <c r="AN557" i="14" s="1"/>
  <c r="AS560" i="14"/>
  <c r="AN565" i="14"/>
  <c r="AN567" i="14" s="1"/>
  <c r="AS568" i="14"/>
  <c r="AN573" i="14"/>
  <c r="AN577" i="14" s="1"/>
  <c r="AS580" i="14"/>
  <c r="AS584" i="14"/>
  <c r="AN589" i="14"/>
  <c r="AN593" i="14" s="1"/>
  <c r="AS596" i="14"/>
  <c r="AT596" i="14" s="1"/>
  <c r="AN605" i="14"/>
  <c r="AS605" i="14" s="1"/>
  <c r="AS606" i="14"/>
  <c r="AS616" i="14"/>
  <c r="AM628" i="14"/>
  <c r="AN629" i="14"/>
  <c r="AS629" i="14" s="1"/>
  <c r="AS636" i="14"/>
  <c r="AN641" i="14"/>
  <c r="AS641" i="14" s="1"/>
  <c r="AM648" i="14"/>
  <c r="AN649" i="14"/>
  <c r="AS649" i="14" s="1"/>
  <c r="AS656" i="14"/>
  <c r="AT656" i="14" s="1"/>
  <c r="AM668" i="14"/>
  <c r="AN671" i="14"/>
  <c r="AS671" i="14" s="1"/>
  <c r="AN675" i="14"/>
  <c r="AS675" i="14" s="1"/>
  <c r="AS677" i="14"/>
  <c r="AN692" i="14"/>
  <c r="AS692" i="14" s="1"/>
  <c r="AM704" i="14"/>
  <c r="AS702" i="14"/>
  <c r="AN715" i="14"/>
  <c r="AN719" i="14" s="1"/>
  <c r="AS728" i="14"/>
  <c r="AM734" i="14"/>
  <c r="AN733" i="14"/>
  <c r="AN735" i="14"/>
  <c r="AN746" i="14"/>
  <c r="AS746" i="14" s="1"/>
  <c r="AN762" i="14"/>
  <c r="AN767" i="14"/>
  <c r="AN771" i="14" s="1"/>
  <c r="AN772" i="14"/>
  <c r="AS772" i="14" s="1"/>
  <c r="AS779" i="14"/>
  <c r="AS784" i="14"/>
  <c r="AS787" i="14"/>
  <c r="AN792" i="14"/>
  <c r="AS792" i="14" s="1"/>
  <c r="AS799" i="14"/>
  <c r="AS804" i="14"/>
  <c r="AS807" i="14"/>
  <c r="AN812" i="14"/>
  <c r="AS812" i="14" s="1"/>
  <c r="AS819" i="14"/>
  <c r="AM827" i="14"/>
  <c r="AN828" i="14"/>
  <c r="AN832" i="14" s="1"/>
  <c r="AS835" i="14"/>
  <c r="AN852" i="14"/>
  <c r="AS850" i="14"/>
  <c r="AS855" i="14"/>
  <c r="AN860" i="14"/>
  <c r="AS860" i="14" s="1"/>
  <c r="AT860" i="14" s="1"/>
  <c r="AS863" i="14"/>
  <c r="AN868" i="14"/>
  <c r="AS868" i="14" s="1"/>
  <c r="AN876" i="14"/>
  <c r="AS876" i="14" s="1"/>
  <c r="AT876" i="14" s="1"/>
  <c r="AS879" i="14"/>
  <c r="AN884" i="14"/>
  <c r="AS884" i="14" s="1"/>
  <c r="AS896" i="14"/>
  <c r="AN901" i="14"/>
  <c r="AS901" i="14" s="1"/>
  <c r="AN905" i="14"/>
  <c r="AS905" i="14" s="1"/>
  <c r="AM909" i="14"/>
  <c r="AS912" i="14"/>
  <c r="AT912" i="14" s="1"/>
  <c r="AS917" i="14"/>
  <c r="AN21" i="15"/>
  <c r="AS21" i="15" s="1"/>
  <c r="AS24" i="15"/>
  <c r="AN29" i="15"/>
  <c r="AS29" i="15" s="1"/>
  <c r="AS42" i="15"/>
  <c r="AS46" i="15"/>
  <c r="AN50" i="15"/>
  <c r="AS50" i="15" s="1"/>
  <c r="AS55" i="15"/>
  <c r="AT55" i="15" s="1"/>
  <c r="BA55" i="15" s="1"/>
  <c r="AN60" i="15"/>
  <c r="AS60" i="15" s="1"/>
  <c r="AS67" i="15"/>
  <c r="AT67" i="15" s="1"/>
  <c r="BA67" i="15" s="1"/>
  <c r="AM73" i="15"/>
  <c r="AN72" i="15"/>
  <c r="AS72" i="15" s="1"/>
  <c r="AS75" i="15"/>
  <c r="AN80" i="15"/>
  <c r="AS80" i="15" s="1"/>
  <c r="AS87" i="15"/>
  <c r="AM93" i="15"/>
  <c r="AN92" i="15"/>
  <c r="AS92" i="15" s="1"/>
  <c r="AS96" i="15"/>
  <c r="AT96" i="15" s="1"/>
  <c r="AS103" i="15"/>
  <c r="AM112" i="15"/>
  <c r="AN111" i="15"/>
  <c r="AS111" i="15" s="1"/>
  <c r="AN114" i="15"/>
  <c r="AS114" i="15" s="1"/>
  <c r="AM122" i="15"/>
  <c r="AN410" i="14"/>
  <c r="AS410" i="14" s="1"/>
  <c r="AS417" i="14"/>
  <c r="AS429" i="14"/>
  <c r="AS442" i="14"/>
  <c r="AS449" i="14"/>
  <c r="AS457" i="14"/>
  <c r="AN462" i="14"/>
  <c r="AS462" i="14" s="1"/>
  <c r="AM466" i="14"/>
  <c r="AS469" i="14"/>
  <c r="AN474" i="14"/>
  <c r="AS474" i="14" s="1"/>
  <c r="AS477" i="14"/>
  <c r="AS484" i="14"/>
  <c r="AS487" i="14"/>
  <c r="AS499" i="14"/>
  <c r="AT499" i="14" s="1"/>
  <c r="AS515" i="14"/>
  <c r="AS523" i="14"/>
  <c r="AS535" i="14"/>
  <c r="AS543" i="14"/>
  <c r="AS555" i="14"/>
  <c r="AS563" i="14"/>
  <c r="AS575" i="14"/>
  <c r="AS591" i="14"/>
  <c r="AT591" i="14" s="1"/>
  <c r="AS600" i="14"/>
  <c r="AS610" i="14"/>
  <c r="AS631" i="14"/>
  <c r="AT631" i="14" s="1"/>
  <c r="AM643" i="14"/>
  <c r="AS651" i="14"/>
  <c r="AT651" i="14" s="1"/>
  <c r="AS666" i="14"/>
  <c r="AM684" i="14"/>
  <c r="AS682" i="14"/>
  <c r="AM709" i="14"/>
  <c r="AS707" i="14"/>
  <c r="AS723" i="14"/>
  <c r="AM729" i="14"/>
  <c r="AS738" i="14"/>
  <c r="AM744" i="14"/>
  <c r="AN755" i="14"/>
  <c r="AS755" i="14" s="1"/>
  <c r="AS756" i="14"/>
  <c r="AN763" i="14"/>
  <c r="AS763" i="14" s="1"/>
  <c r="AS769" i="14"/>
  <c r="AS774" i="14"/>
  <c r="AS782" i="14"/>
  <c r="AS794" i="14"/>
  <c r="AT794" i="14" s="1"/>
  <c r="AS802" i="14"/>
  <c r="AS814" i="14"/>
  <c r="AS830" i="14"/>
  <c r="AM842" i="14"/>
  <c r="AS870" i="14"/>
  <c r="AT870" i="14" s="1"/>
  <c r="AS874" i="14"/>
  <c r="AS891" i="14"/>
  <c r="AT891" i="14" s="1"/>
  <c r="AS899" i="14"/>
  <c r="AS907" i="14"/>
  <c r="AT907" i="14" s="1"/>
  <c r="AN925" i="14"/>
  <c r="AS925" i="14" s="1"/>
  <c r="AS932" i="14"/>
  <c r="AS937" i="14"/>
  <c r="AT937" i="14" s="1"/>
  <c r="AS11" i="15"/>
  <c r="AM17" i="15"/>
  <c r="AN16" i="15"/>
  <c r="AS16" i="15" s="1"/>
  <c r="AS19" i="15"/>
  <c r="AS31" i="15"/>
  <c r="AM38" i="15"/>
  <c r="AS62" i="15"/>
  <c r="AM68" i="15"/>
  <c r="AS70" i="15"/>
  <c r="AS82" i="15"/>
  <c r="AT82" i="15" s="1"/>
  <c r="BA82" i="15" s="1"/>
  <c r="AM88" i="15"/>
  <c r="AS90" i="15"/>
  <c r="AS98" i="15"/>
  <c r="AM107" i="15"/>
  <c r="AS109" i="15"/>
  <c r="AN116" i="15"/>
  <c r="AS116" i="15" s="1"/>
  <c r="AT116" i="15" s="1"/>
  <c r="BA116" i="15" s="1"/>
  <c r="AS121" i="15"/>
  <c r="AT121" i="15" s="1"/>
  <c r="BA121" i="15" s="1"/>
  <c r="AS133" i="15"/>
  <c r="AM139" i="15"/>
  <c r="AS141" i="15"/>
  <c r="AS153" i="15"/>
  <c r="AM159" i="15"/>
  <c r="AS161" i="15"/>
  <c r="AS173" i="15"/>
  <c r="AT173" i="15" s="1"/>
  <c r="BA173" i="15" s="1"/>
  <c r="AM179" i="15"/>
  <c r="AS181" i="15"/>
  <c r="AS193" i="15"/>
  <c r="AS197" i="15"/>
  <c r="AT197" i="15" s="1"/>
  <c r="BA197" i="15" s="1"/>
  <c r="AS204" i="15"/>
  <c r="AM210" i="15"/>
  <c r="AS212" i="15"/>
  <c r="AT212" i="15" s="1"/>
  <c r="BA212" i="15" s="1"/>
  <c r="AS224" i="15"/>
  <c r="AT224" i="15" s="1"/>
  <c r="BA224" i="15" s="1"/>
  <c r="AS230" i="15"/>
  <c r="AM236" i="15"/>
  <c r="AS237" i="15"/>
  <c r="AS242" i="15"/>
  <c r="AS264" i="15"/>
  <c r="AS272" i="15"/>
  <c r="AM281" i="15"/>
  <c r="AS284" i="15"/>
  <c r="AS292" i="15"/>
  <c r="AM301" i="15"/>
  <c r="AS308" i="15"/>
  <c r="AS315" i="15"/>
  <c r="AM322" i="15"/>
  <c r="AS319" i="15"/>
  <c r="AM342" i="15"/>
  <c r="AS339" i="15"/>
  <c r="AS345" i="15"/>
  <c r="AT345" i="15" s="1"/>
  <c r="AS347" i="15"/>
  <c r="AS381" i="15"/>
  <c r="AS392" i="15"/>
  <c r="AS406" i="15"/>
  <c r="AS417" i="15"/>
  <c r="AS424" i="15"/>
  <c r="AS434" i="15"/>
  <c r="AS452" i="15"/>
  <c r="AS464" i="15"/>
  <c r="AS476" i="15"/>
  <c r="AS487" i="15"/>
  <c r="AN502" i="15"/>
  <c r="AN505" i="15" s="1"/>
  <c r="AM327" i="15"/>
  <c r="AS443" i="15"/>
  <c r="AT443" i="15" s="1"/>
  <c r="BA443" i="15" s="1"/>
  <c r="AM117" i="15"/>
  <c r="AS119" i="15"/>
  <c r="AT119" i="15" s="1"/>
  <c r="BA119" i="15" s="1"/>
  <c r="AM129" i="15"/>
  <c r="AS131" i="15"/>
  <c r="AT131" i="15" s="1"/>
  <c r="BA131" i="15" s="1"/>
  <c r="AS143" i="15"/>
  <c r="AM149" i="15"/>
  <c r="AN148" i="15"/>
  <c r="AS148" i="15" s="1"/>
  <c r="AT148" i="15" s="1"/>
  <c r="BA148" i="15" s="1"/>
  <c r="AS151" i="15"/>
  <c r="AN156" i="15"/>
  <c r="AS156" i="15" s="1"/>
  <c r="AS163" i="15"/>
  <c r="AM169" i="15"/>
  <c r="AN168" i="15"/>
  <c r="AS168" i="15" s="1"/>
  <c r="AS171" i="15"/>
  <c r="AN176" i="15"/>
  <c r="AS176" i="15" s="1"/>
  <c r="AT176" i="15" s="1"/>
  <c r="BA176" i="15" s="1"/>
  <c r="AS183" i="15"/>
  <c r="AM189" i="15"/>
  <c r="AN188" i="15"/>
  <c r="AS188" i="15" s="1"/>
  <c r="AS191" i="15"/>
  <c r="AS199" i="15"/>
  <c r="AS202" i="15"/>
  <c r="AN207" i="15"/>
  <c r="AS207" i="15" s="1"/>
  <c r="AT207" i="15" s="1"/>
  <c r="BA207" i="15" s="1"/>
  <c r="AS214" i="15"/>
  <c r="AT214" i="15" s="1"/>
  <c r="BA214" i="15" s="1"/>
  <c r="AM220" i="15"/>
  <c r="AN219" i="15"/>
  <c r="AS219" i="15" s="1"/>
  <c r="AS222" i="15"/>
  <c r="AS228" i="15"/>
  <c r="AT228" i="15" s="1"/>
  <c r="BA228" i="15" s="1"/>
  <c r="AN233" i="15"/>
  <c r="AS233" i="15" s="1"/>
  <c r="AS243" i="15"/>
  <c r="AS247" i="15"/>
  <c r="AS252" i="15"/>
  <c r="AS255" i="15"/>
  <c r="AS257" i="15"/>
  <c r="AN259" i="15"/>
  <c r="AS259" i="15" s="1"/>
  <c r="AS262" i="15"/>
  <c r="AN267" i="15"/>
  <c r="AS267" i="15" s="1"/>
  <c r="AM271" i="15"/>
  <c r="AS274" i="15"/>
  <c r="AN279" i="15"/>
  <c r="AS279" i="15" s="1"/>
  <c r="AT279" i="15" s="1"/>
  <c r="BA279" i="15" s="1"/>
  <c r="AS282" i="15"/>
  <c r="AN287" i="15"/>
  <c r="AS287" i="15" s="1"/>
  <c r="AM291" i="15"/>
  <c r="AS294" i="15"/>
  <c r="AN299" i="15"/>
  <c r="AS299" i="15" s="1"/>
  <c r="AN303" i="15"/>
  <c r="AS303" i="15" s="1"/>
  <c r="AM307" i="15"/>
  <c r="AS310" i="15"/>
  <c r="AT310" i="15" s="1"/>
  <c r="AN324" i="15"/>
  <c r="AS324" i="15" s="1"/>
  <c r="AM332" i="15"/>
  <c r="AS329" i="15"/>
  <c r="AS355" i="15"/>
  <c r="AS357" i="15"/>
  <c r="AS360" i="15"/>
  <c r="AN370" i="15"/>
  <c r="AS370" i="15" s="1"/>
  <c r="AT370" i="15" s="1"/>
  <c r="BA370" i="15" s="1"/>
  <c r="AN397" i="15"/>
  <c r="AS397" i="15" s="1"/>
  <c r="AN402" i="15"/>
  <c r="AS402" i="15" s="1"/>
  <c r="AS405" i="15"/>
  <c r="AS411" i="15"/>
  <c r="AT411" i="15" s="1"/>
  <c r="BA411" i="15" s="1"/>
  <c r="AS415" i="15"/>
  <c r="AN429" i="15"/>
  <c r="AS429" i="15" s="1"/>
  <c r="AS432" i="15"/>
  <c r="AN437" i="15"/>
  <c r="AS437" i="15" s="1"/>
  <c r="AS444" i="15"/>
  <c r="AS447" i="15"/>
  <c r="AS454" i="15"/>
  <c r="AN466" i="15"/>
  <c r="AN470" i="15" s="1"/>
  <c r="AN472" i="15"/>
  <c r="AN475" i="15" s="1"/>
  <c r="AS474" i="15"/>
  <c r="AS477" i="15"/>
  <c r="AN481" i="15"/>
  <c r="AS481" i="15" s="1"/>
  <c r="AS482" i="15"/>
  <c r="AN483" i="15"/>
  <c r="AS483" i="15" s="1"/>
  <c r="AS491" i="15"/>
  <c r="AS493" i="15"/>
  <c r="AS496" i="15"/>
  <c r="AS146" i="15"/>
  <c r="AS158" i="15"/>
  <c r="AS166" i="15"/>
  <c r="AT166" i="15" s="1"/>
  <c r="AS178" i="15"/>
  <c r="AS186" i="15"/>
  <c r="AT186" i="15" s="1"/>
  <c r="AS209" i="15"/>
  <c r="AM215" i="15"/>
  <c r="AS217" i="15"/>
  <c r="AT217" i="15" s="1"/>
  <c r="BA217" i="15" s="1"/>
  <c r="AS235" i="15"/>
  <c r="AS269" i="15"/>
  <c r="AT269" i="15" s="1"/>
  <c r="BA269" i="15" s="1"/>
  <c r="AS277" i="15"/>
  <c r="AS289" i="15"/>
  <c r="AT289" i="15" s="1"/>
  <c r="BA289" i="15" s="1"/>
  <c r="AS297" i="15"/>
  <c r="AS305" i="15"/>
  <c r="AS334" i="15"/>
  <c r="AS350" i="15"/>
  <c r="AT350" i="15" s="1"/>
  <c r="AS365" i="15"/>
  <c r="AS387" i="15"/>
  <c r="AS391" i="15"/>
  <c r="AS395" i="15"/>
  <c r="AS400" i="15"/>
  <c r="AS412" i="15"/>
  <c r="AS423" i="15"/>
  <c r="AT423" i="15" s="1"/>
  <c r="BA423" i="15" s="1"/>
  <c r="AS427" i="15"/>
  <c r="AS449" i="15"/>
  <c r="AS457" i="15"/>
  <c r="AS463" i="15"/>
  <c r="AT463" i="15" s="1"/>
  <c r="BA463" i="15" s="1"/>
  <c r="AS471" i="15"/>
  <c r="AS473" i="15"/>
  <c r="AS486" i="15"/>
  <c r="AS492" i="15"/>
  <c r="AS497" i="15"/>
  <c r="AS512" i="15"/>
  <c r="AS527" i="15"/>
  <c r="AS542" i="15"/>
  <c r="AS545" i="15"/>
  <c r="AS552" i="15"/>
  <c r="AS564" i="15"/>
  <c r="AS572" i="15"/>
  <c r="AM592" i="15"/>
  <c r="AS590" i="15"/>
  <c r="AT590" i="15" s="1"/>
  <c r="BA590" i="15" s="1"/>
  <c r="AS649" i="15"/>
  <c r="AS664" i="15"/>
  <c r="AS680" i="15"/>
  <c r="AS711" i="15"/>
  <c r="AS731" i="15"/>
  <c r="AS751" i="15"/>
  <c r="AS763" i="15"/>
  <c r="AS773" i="15"/>
  <c r="AN786" i="15"/>
  <c r="AS786" i="15" s="1"/>
  <c r="AS793" i="15"/>
  <c r="AS813" i="15"/>
  <c r="AM826" i="15"/>
  <c r="AM831" i="15"/>
  <c r="AS839" i="15"/>
  <c r="AT839" i="15" s="1"/>
  <c r="BA839" i="15" s="1"/>
  <c r="AM851" i="15"/>
  <c r="AS868" i="15"/>
  <c r="AS894" i="15"/>
  <c r="AS916" i="15"/>
  <c r="AT916" i="15" s="1"/>
  <c r="BA916" i="15" s="1"/>
  <c r="AM928" i="15"/>
  <c r="AS936" i="15"/>
  <c r="AS532" i="15"/>
  <c r="AS547" i="15"/>
  <c r="AN592" i="15"/>
  <c r="AS596" i="15"/>
  <c r="AM602" i="15"/>
  <c r="AN601" i="15"/>
  <c r="AS601" i="15" s="1"/>
  <c r="AT601" i="15" s="1"/>
  <c r="BA601" i="15" s="1"/>
  <c r="AS604" i="15"/>
  <c r="AN609" i="15"/>
  <c r="AS609" i="15" s="1"/>
  <c r="AT609" i="15" s="1"/>
  <c r="BA609" i="15" s="1"/>
  <c r="AN621" i="15"/>
  <c r="AS621" i="15" s="1"/>
  <c r="AN629" i="15"/>
  <c r="AS629" i="15" s="1"/>
  <c r="AT629" i="15" s="1"/>
  <c r="BA629" i="15" s="1"/>
  <c r="AN641" i="15"/>
  <c r="AS641" i="15" s="1"/>
  <c r="AS644" i="15"/>
  <c r="AT644" i="15" s="1"/>
  <c r="BA644" i="15" s="1"/>
  <c r="AM662" i="15"/>
  <c r="AN692" i="15"/>
  <c r="AS692" i="15" s="1"/>
  <c r="AS695" i="15"/>
  <c r="AN700" i="15"/>
  <c r="AS700" i="15" s="1"/>
  <c r="AS726" i="15"/>
  <c r="AS788" i="15"/>
  <c r="AS863" i="15"/>
  <c r="AS879" i="15"/>
  <c r="AS888" i="15"/>
  <c r="AS501" i="15"/>
  <c r="AS503" i="15"/>
  <c r="AS507" i="15"/>
  <c r="AN513" i="15"/>
  <c r="AN516" i="15" s="1"/>
  <c r="AS515" i="15"/>
  <c r="AN539" i="15"/>
  <c r="AS539" i="15" s="1"/>
  <c r="AN559" i="15"/>
  <c r="AN561" i="15" s="1"/>
  <c r="AN567" i="15"/>
  <c r="AS567" i="15" s="1"/>
  <c r="AN579" i="15"/>
  <c r="AS579" i="15" s="1"/>
  <c r="AT579" i="15" s="1"/>
  <c r="BA579" i="15" s="1"/>
  <c r="AN583" i="15"/>
  <c r="AS583" i="15" s="1"/>
  <c r="AN616" i="15"/>
  <c r="AS616" i="15" s="1"/>
  <c r="AT616" i="15" s="1"/>
  <c r="AN624" i="15"/>
  <c r="AS624" i="15" s="1"/>
  <c r="AT624" i="15" s="1"/>
  <c r="BA624" i="15" s="1"/>
  <c r="AN636" i="15"/>
  <c r="AS636" i="15" s="1"/>
  <c r="AM657" i="15"/>
  <c r="AS659" i="15"/>
  <c r="AN671" i="15"/>
  <c r="AS671" i="15" s="1"/>
  <c r="AN675" i="15"/>
  <c r="AS675" i="15" s="1"/>
  <c r="AN687" i="15"/>
  <c r="AS687" i="15" s="1"/>
  <c r="AS690" i="15"/>
  <c r="AN707" i="15"/>
  <c r="AS707" i="15" s="1"/>
  <c r="AS721" i="15"/>
  <c r="AN734" i="15"/>
  <c r="AS734" i="15" s="1"/>
  <c r="AS741" i="15"/>
  <c r="AN746" i="15"/>
  <c r="AS746" i="15" s="1"/>
  <c r="AM753" i="15"/>
  <c r="AN754" i="15"/>
  <c r="AS754" i="15" s="1"/>
  <c r="AS764" i="15"/>
  <c r="AN768" i="15"/>
  <c r="AS768" i="15" s="1"/>
  <c r="AM775" i="15"/>
  <c r="AN776" i="15"/>
  <c r="AS776" i="15" s="1"/>
  <c r="AS783" i="15"/>
  <c r="AM795" i="15"/>
  <c r="AS796" i="15"/>
  <c r="AS803" i="15"/>
  <c r="AS808" i="15"/>
  <c r="AM815" i="15"/>
  <c r="AN816" i="15"/>
  <c r="AS816" i="15" s="1"/>
  <c r="AN834" i="15"/>
  <c r="AN836" i="15" s="1"/>
  <c r="AN842" i="15"/>
  <c r="AN846" i="15" s="1"/>
  <c r="AN869" i="15"/>
  <c r="AS869" i="15" s="1"/>
  <c r="AN892" i="15"/>
  <c r="AS889" i="15"/>
  <c r="AN895" i="15"/>
  <c r="AS895" i="15" s="1"/>
  <c r="AN911" i="15"/>
  <c r="AS911" i="15" s="1"/>
  <c r="AM918" i="15"/>
  <c r="AN919" i="15"/>
  <c r="AS919" i="15" s="1"/>
  <c r="AS926" i="15"/>
  <c r="AS931" i="15"/>
  <c r="AS508" i="15"/>
  <c r="AS514" i="15"/>
  <c r="AS517" i="15"/>
  <c r="AS522" i="15"/>
  <c r="AS525" i="15"/>
  <c r="AS529" i="15"/>
  <c r="AN537" i="15"/>
  <c r="AS537" i="15" s="1"/>
  <c r="AS549" i="15"/>
  <c r="AN554" i="15"/>
  <c r="AN556" i="15" s="1"/>
  <c r="AS557" i="15"/>
  <c r="AN562" i="15"/>
  <c r="AN566" i="15" s="1"/>
  <c r="AS569" i="15"/>
  <c r="AN574" i="15"/>
  <c r="AN576" i="15" s="1"/>
  <c r="AS577" i="15"/>
  <c r="AS585" i="15"/>
  <c r="AT585" i="15" s="1"/>
  <c r="AS594" i="15"/>
  <c r="AN599" i="15"/>
  <c r="AS599" i="15" s="1"/>
  <c r="AS606" i="15"/>
  <c r="AT606" i="15" s="1"/>
  <c r="BA606" i="15" s="1"/>
  <c r="AN611" i="15"/>
  <c r="AS611" i="15" s="1"/>
  <c r="AT611" i="15" s="1"/>
  <c r="BA611" i="15" s="1"/>
  <c r="AS614" i="15"/>
  <c r="AS626" i="15"/>
  <c r="AN631" i="15"/>
  <c r="AS631" i="15" s="1"/>
  <c r="AS634" i="15"/>
  <c r="AN639" i="15"/>
  <c r="AS639" i="15" s="1"/>
  <c r="AS646" i="15"/>
  <c r="AN651" i="15"/>
  <c r="AS651" i="15" s="1"/>
  <c r="AS654" i="15"/>
  <c r="AS661" i="15"/>
  <c r="AN666" i="15"/>
  <c r="AS666" i="15" s="1"/>
  <c r="AS669" i="15"/>
  <c r="AS677" i="15"/>
  <c r="AN682" i="15"/>
  <c r="AS682" i="15" s="1"/>
  <c r="AS685" i="15"/>
  <c r="AT685" i="15" s="1"/>
  <c r="BA685" i="15" s="1"/>
  <c r="AS697" i="15"/>
  <c r="AN702" i="15"/>
  <c r="AS702" i="15" s="1"/>
  <c r="AS705" i="15"/>
  <c r="AS716" i="15"/>
  <c r="AS736" i="15"/>
  <c r="AM748" i="15"/>
  <c r="AS756" i="15"/>
  <c r="AN766" i="15"/>
  <c r="AS766" i="15" s="1"/>
  <c r="AS778" i="15"/>
  <c r="AS798" i="15"/>
  <c r="AS818" i="15"/>
  <c r="AN824" i="15"/>
  <c r="AS824" i="15" s="1"/>
  <c r="AN829" i="15"/>
  <c r="AN831" i="15" s="1"/>
  <c r="AM836" i="15"/>
  <c r="AN837" i="15"/>
  <c r="AN841" i="15" s="1"/>
  <c r="AS844" i="15"/>
  <c r="AN849" i="15"/>
  <c r="AN851" i="15" s="1"/>
  <c r="AN858" i="15"/>
  <c r="AS858" i="15" s="1"/>
  <c r="AS859" i="15"/>
  <c r="AN864" i="15"/>
  <c r="AS864" i="15" s="1"/>
  <c r="AN874" i="15"/>
  <c r="AS874" i="15" s="1"/>
  <c r="AS875" i="15"/>
  <c r="AN880" i="15"/>
  <c r="AS880" i="15" s="1"/>
  <c r="AS893" i="15"/>
  <c r="AS899" i="15"/>
  <c r="AS921" i="15"/>
  <c r="AS941" i="15"/>
  <c r="AQ698" i="12"/>
  <c r="M695" i="14"/>
  <c r="AQ695" i="14" s="1"/>
  <c r="AS690" i="13"/>
  <c r="M888" i="12"/>
  <c r="AQ888" i="12" s="1"/>
  <c r="L636" i="12"/>
  <c r="AQ632" i="12"/>
  <c r="AQ287" i="12"/>
  <c r="AT287" i="12" s="1"/>
  <c r="U7" i="15"/>
  <c r="AE17" i="15"/>
  <c r="AT21" i="15"/>
  <c r="BA21" i="15" s="1"/>
  <c r="AE12" i="15"/>
  <c r="AF8" i="15"/>
  <c r="AE32" i="15"/>
  <c r="AF28" i="15"/>
  <c r="AT19" i="15"/>
  <c r="BA19" i="15" s="1"/>
  <c r="AF23" i="15"/>
  <c r="AF18" i="15"/>
  <c r="M8" i="15"/>
  <c r="AN10" i="15"/>
  <c r="AS10" i="15" s="1"/>
  <c r="M13" i="15"/>
  <c r="M17" i="15" s="1"/>
  <c r="AN15" i="15"/>
  <c r="AS15" i="15" s="1"/>
  <c r="M18" i="15"/>
  <c r="AN20" i="15"/>
  <c r="AS20" i="15" s="1"/>
  <c r="M23" i="15"/>
  <c r="M27" i="15" s="1"/>
  <c r="AN25" i="15"/>
  <c r="AS25" i="15" s="1"/>
  <c r="M28" i="15"/>
  <c r="AQ28" i="15" s="1"/>
  <c r="AN30" i="15"/>
  <c r="AS30" i="15" s="1"/>
  <c r="M34" i="15"/>
  <c r="M38" i="15" s="1"/>
  <c r="U38" i="15"/>
  <c r="AE37" i="15"/>
  <c r="AF37" i="15" s="1"/>
  <c r="AR37" i="15" s="1"/>
  <c r="AE39" i="15"/>
  <c r="AE40" i="15"/>
  <c r="AF40" i="15" s="1"/>
  <c r="AR40" i="15" s="1"/>
  <c r="AS41" i="15"/>
  <c r="S48" i="15"/>
  <c r="AB48" i="15"/>
  <c r="AQ46" i="15"/>
  <c r="AS47" i="15"/>
  <c r="L48" i="15"/>
  <c r="AE49" i="15"/>
  <c r="AQ50" i="15"/>
  <c r="AE68" i="15"/>
  <c r="AE88" i="15"/>
  <c r="AF84" i="15"/>
  <c r="U94" i="15"/>
  <c r="AF100" i="15"/>
  <c r="AE139" i="15"/>
  <c r="AF135" i="15"/>
  <c r="AE159" i="15"/>
  <c r="AF155" i="15"/>
  <c r="AE179" i="15"/>
  <c r="AE210" i="15"/>
  <c r="U226" i="15"/>
  <c r="AF232" i="15"/>
  <c r="AQ10" i="15"/>
  <c r="Y12" i="15"/>
  <c r="AQ15" i="15"/>
  <c r="Y17" i="15"/>
  <c r="AQ20" i="15"/>
  <c r="AT20" i="15" s="1"/>
  <c r="BA20" i="15" s="1"/>
  <c r="Y22" i="15"/>
  <c r="AQ25" i="15"/>
  <c r="Y27" i="15"/>
  <c r="AQ30" i="15"/>
  <c r="Y32" i="15"/>
  <c r="Y38" i="15"/>
  <c r="Y33" i="15" s="1"/>
  <c r="AM43" i="15"/>
  <c r="AN39" i="15"/>
  <c r="AN43" i="15" s="1"/>
  <c r="AE41" i="15"/>
  <c r="AF41" i="15" s="1"/>
  <c r="AR41" i="15" s="1"/>
  <c r="AE42" i="15"/>
  <c r="AF42" i="15" s="1"/>
  <c r="AR42" i="15" s="1"/>
  <c r="AE44" i="15"/>
  <c r="AE45" i="15"/>
  <c r="AF45" i="15" s="1"/>
  <c r="AR45" i="15" s="1"/>
  <c r="AE63" i="15"/>
  <c r="AF59" i="15"/>
  <c r="AE83" i="15"/>
  <c r="AF79" i="15"/>
  <c r="AE122" i="15"/>
  <c r="AE134" i="15"/>
  <c r="AF130" i="15"/>
  <c r="AE154" i="15"/>
  <c r="AF150" i="15"/>
  <c r="AE174" i="15"/>
  <c r="AF170" i="15"/>
  <c r="AE205" i="15"/>
  <c r="AF201" i="15"/>
  <c r="AE225" i="15"/>
  <c r="AE231" i="15"/>
  <c r="AF227" i="15"/>
  <c r="AN8" i="15"/>
  <c r="AN13" i="15"/>
  <c r="AN18" i="15"/>
  <c r="AN23" i="15"/>
  <c r="AN28" i="15"/>
  <c r="S38" i="15"/>
  <c r="AB38" i="15"/>
  <c r="AN34" i="15"/>
  <c r="AN38" i="15" s="1"/>
  <c r="AQ36" i="15"/>
  <c r="AS37" i="15"/>
  <c r="L38" i="15"/>
  <c r="AQ39" i="15"/>
  <c r="AS40" i="15"/>
  <c r="AQ42" i="15"/>
  <c r="M48" i="15"/>
  <c r="U48" i="15"/>
  <c r="AM48" i="15"/>
  <c r="AN44" i="15"/>
  <c r="AN48" i="15" s="1"/>
  <c r="AQ45" i="15"/>
  <c r="AE47" i="15"/>
  <c r="AF47" i="15" s="1"/>
  <c r="AR47" i="15" s="1"/>
  <c r="T53" i="15"/>
  <c r="AM53" i="15"/>
  <c r="AN49" i="15"/>
  <c r="AE52" i="15"/>
  <c r="AF52" i="15" s="1"/>
  <c r="AR52" i="15" s="1"/>
  <c r="AE54" i="15"/>
  <c r="AF74" i="15"/>
  <c r="AB94" i="15"/>
  <c r="AF113" i="15"/>
  <c r="AE129" i="15"/>
  <c r="AE124" i="15" s="1"/>
  <c r="AE123" i="15" s="1"/>
  <c r="AE149" i="15"/>
  <c r="AE169" i="15"/>
  <c r="AF165" i="15"/>
  <c r="AE189" i="15"/>
  <c r="AF216" i="15"/>
  <c r="AB226" i="15"/>
  <c r="AS36" i="15"/>
  <c r="S43" i="15"/>
  <c r="AB43" i="15"/>
  <c r="L43" i="15"/>
  <c r="L53" i="15"/>
  <c r="M49" i="15"/>
  <c r="M53" i="15" s="1"/>
  <c r="U53" i="15"/>
  <c r="AE50" i="15"/>
  <c r="AF50" i="15" s="1"/>
  <c r="AR50" i="15" s="1"/>
  <c r="AF69" i="15"/>
  <c r="AF89" i="15"/>
  <c r="T94" i="15"/>
  <c r="AE112" i="15"/>
  <c r="S124" i="15"/>
  <c r="S123" i="15" s="1"/>
  <c r="AE144" i="15"/>
  <c r="AF140" i="15"/>
  <c r="AE164" i="15"/>
  <c r="AF196" i="15"/>
  <c r="AF211" i="15"/>
  <c r="AN51" i="15"/>
  <c r="AS51" i="15" s="1"/>
  <c r="M54" i="15"/>
  <c r="M58" i="15" s="1"/>
  <c r="AN56" i="15"/>
  <c r="AS56" i="15" s="1"/>
  <c r="M59" i="15"/>
  <c r="M63" i="15" s="1"/>
  <c r="AN61" i="15"/>
  <c r="AS61" i="15" s="1"/>
  <c r="M64" i="15"/>
  <c r="M68" i="15" s="1"/>
  <c r="AN66" i="15"/>
  <c r="AS66" i="15" s="1"/>
  <c r="M69" i="15"/>
  <c r="M73" i="15" s="1"/>
  <c r="AN71" i="15"/>
  <c r="AS71" i="15" s="1"/>
  <c r="M74" i="15"/>
  <c r="AN76" i="15"/>
  <c r="AS76" i="15" s="1"/>
  <c r="M79" i="15"/>
  <c r="AQ79" i="15" s="1"/>
  <c r="AN81" i="15"/>
  <c r="AS81" i="15" s="1"/>
  <c r="M84" i="15"/>
  <c r="M88" i="15" s="1"/>
  <c r="AN86" i="15"/>
  <c r="AS86" i="15" s="1"/>
  <c r="M89" i="15"/>
  <c r="M93" i="15" s="1"/>
  <c r="AN91" i="15"/>
  <c r="AS91" i="15" s="1"/>
  <c r="AS97" i="15"/>
  <c r="M100" i="15"/>
  <c r="AN102" i="15"/>
  <c r="AS102" i="15" s="1"/>
  <c r="M108" i="15"/>
  <c r="AN110" i="15"/>
  <c r="AS110" i="15" s="1"/>
  <c r="M113" i="15"/>
  <c r="AN115" i="15"/>
  <c r="AS115" i="15" s="1"/>
  <c r="M118" i="15"/>
  <c r="M122" i="15" s="1"/>
  <c r="AN120" i="15"/>
  <c r="AS120" i="15" s="1"/>
  <c r="M125" i="15"/>
  <c r="M129" i="15" s="1"/>
  <c r="AN127" i="15"/>
  <c r="AS127" i="15" s="1"/>
  <c r="M130" i="15"/>
  <c r="M134" i="15" s="1"/>
  <c r="AN132" i="15"/>
  <c r="AS132" i="15" s="1"/>
  <c r="AN137" i="15"/>
  <c r="AS137" i="15" s="1"/>
  <c r="M140" i="15"/>
  <c r="AQ140" i="15" s="1"/>
  <c r="AN142" i="15"/>
  <c r="AS142" i="15" s="1"/>
  <c r="M145" i="15"/>
  <c r="M149" i="15" s="1"/>
  <c r="AN147" i="15"/>
  <c r="AS147" i="15" s="1"/>
  <c r="AN152" i="15"/>
  <c r="AS152" i="15" s="1"/>
  <c r="M155" i="15"/>
  <c r="AN157" i="15"/>
  <c r="AS157" i="15" s="1"/>
  <c r="M160" i="15"/>
  <c r="M164" i="15" s="1"/>
  <c r="AN162" i="15"/>
  <c r="AS162" i="15" s="1"/>
  <c r="AN167" i="15"/>
  <c r="AS167" i="15" s="1"/>
  <c r="M170" i="15"/>
  <c r="M174" i="15" s="1"/>
  <c r="AN172" i="15"/>
  <c r="AS172" i="15" s="1"/>
  <c r="M175" i="15"/>
  <c r="AN177" i="15"/>
  <c r="AS177" i="15" s="1"/>
  <c r="AS182" i="15"/>
  <c r="M185" i="15"/>
  <c r="M189" i="15" s="1"/>
  <c r="AN187" i="15"/>
  <c r="AS187" i="15" s="1"/>
  <c r="AS192" i="15"/>
  <c r="M196" i="15"/>
  <c r="M200" i="15" s="1"/>
  <c r="AN198" i="15"/>
  <c r="AS198" i="15" s="1"/>
  <c r="M201" i="15"/>
  <c r="M205" i="15" s="1"/>
  <c r="AN203" i="15"/>
  <c r="AS203" i="15" s="1"/>
  <c r="M206" i="15"/>
  <c r="AN208" i="15"/>
  <c r="AS208" i="15" s="1"/>
  <c r="M211" i="15"/>
  <c r="M215" i="15" s="1"/>
  <c r="AN213" i="15"/>
  <c r="AS213" i="15" s="1"/>
  <c r="M216" i="15"/>
  <c r="AN218" i="15"/>
  <c r="AS218" i="15" s="1"/>
  <c r="M221" i="15"/>
  <c r="AQ221" i="15" s="1"/>
  <c r="AN223" i="15"/>
  <c r="AS223" i="15" s="1"/>
  <c r="M227" i="15"/>
  <c r="AN229" i="15"/>
  <c r="AS229" i="15" s="1"/>
  <c r="M232" i="15"/>
  <c r="M236" i="15" s="1"/>
  <c r="AN234" i="15"/>
  <c r="AS234" i="15" s="1"/>
  <c r="L241" i="15"/>
  <c r="L226" i="15" s="1"/>
  <c r="T241" i="15"/>
  <c r="AE239" i="15"/>
  <c r="AF239" i="15" s="1"/>
  <c r="AR239" i="15" s="1"/>
  <c r="AS240" i="15"/>
  <c r="AM241" i="15"/>
  <c r="R246" i="15"/>
  <c r="Y246" i="15"/>
  <c r="AN246" i="15"/>
  <c r="AQ243" i="15"/>
  <c r="AS244" i="15"/>
  <c r="L251" i="15"/>
  <c r="T251" i="15"/>
  <c r="AE249" i="15"/>
  <c r="AF249" i="15" s="1"/>
  <c r="AR249" i="15" s="1"/>
  <c r="AS250" i="15"/>
  <c r="AM251" i="15"/>
  <c r="AQ253" i="15"/>
  <c r="T261" i="15"/>
  <c r="AQ56" i="15"/>
  <c r="Y58" i="15"/>
  <c r="AQ61" i="15"/>
  <c r="Y63" i="15"/>
  <c r="AQ66" i="15"/>
  <c r="Y68" i="15"/>
  <c r="AQ71" i="15"/>
  <c r="Y73" i="15"/>
  <c r="AQ76" i="15"/>
  <c r="Y78" i="15"/>
  <c r="AQ81" i="15"/>
  <c r="Y83" i="15"/>
  <c r="AQ86" i="15"/>
  <c r="Y88" i="15"/>
  <c r="AQ91" i="15"/>
  <c r="Y93" i="15"/>
  <c r="AQ97" i="15"/>
  <c r="AQ102" i="15"/>
  <c r="Y107" i="15"/>
  <c r="AQ110" i="15"/>
  <c r="Y112" i="15"/>
  <c r="AQ115" i="15"/>
  <c r="Y117" i="15"/>
  <c r="AQ120" i="15"/>
  <c r="Y122" i="15"/>
  <c r="AQ127" i="15"/>
  <c r="Y129" i="15"/>
  <c r="AQ132" i="15"/>
  <c r="Y134" i="15"/>
  <c r="AQ137" i="15"/>
  <c r="Y139" i="15"/>
  <c r="AQ142" i="15"/>
  <c r="Y144" i="15"/>
  <c r="AQ147" i="15"/>
  <c r="Y149" i="15"/>
  <c r="AQ152" i="15"/>
  <c r="Y154" i="15"/>
  <c r="AQ157" i="15"/>
  <c r="Y159" i="15"/>
  <c r="AQ162" i="15"/>
  <c r="Y164" i="15"/>
  <c r="AQ167" i="15"/>
  <c r="Y169" i="15"/>
  <c r="AQ172" i="15"/>
  <c r="Y174" i="15"/>
  <c r="AQ177" i="15"/>
  <c r="Y179" i="15"/>
  <c r="AQ182" i="15"/>
  <c r="AQ187" i="15"/>
  <c r="Y189" i="15"/>
  <c r="AQ192" i="15"/>
  <c r="AQ198" i="15"/>
  <c r="Y200" i="15"/>
  <c r="AQ203" i="15"/>
  <c r="Y205" i="15"/>
  <c r="AQ208" i="15"/>
  <c r="Y210" i="15"/>
  <c r="AQ213" i="15"/>
  <c r="Y215" i="15"/>
  <c r="AQ218" i="15"/>
  <c r="Y220" i="15"/>
  <c r="AQ223" i="15"/>
  <c r="Y225" i="15"/>
  <c r="AQ229" i="15"/>
  <c r="Y231" i="15"/>
  <c r="AQ234" i="15"/>
  <c r="Y236" i="15"/>
  <c r="AE242" i="15"/>
  <c r="AT245" i="15"/>
  <c r="BA245" i="15" s="1"/>
  <c r="AB256" i="15"/>
  <c r="AE252" i="15"/>
  <c r="AE254" i="15"/>
  <c r="AF254" i="15" s="1"/>
  <c r="AR254" i="15" s="1"/>
  <c r="AN54" i="15"/>
  <c r="AN59" i="15"/>
  <c r="AN64" i="15"/>
  <c r="AN69" i="15"/>
  <c r="AN74" i="15"/>
  <c r="AN79" i="15"/>
  <c r="AN84" i="15"/>
  <c r="AN89" i="15"/>
  <c r="AN100" i="15"/>
  <c r="AN108" i="15"/>
  <c r="AN113" i="15"/>
  <c r="AN118" i="15"/>
  <c r="AN125" i="15"/>
  <c r="AN130" i="15"/>
  <c r="AN135" i="15"/>
  <c r="AN140" i="15"/>
  <c r="AN145" i="15"/>
  <c r="AN150" i="15"/>
  <c r="AN155" i="15"/>
  <c r="AN160" i="15"/>
  <c r="AN165" i="15"/>
  <c r="AN170" i="15"/>
  <c r="AN175" i="15"/>
  <c r="AN185" i="15"/>
  <c r="AN196" i="15"/>
  <c r="AN201" i="15"/>
  <c r="AN206" i="15"/>
  <c r="AN211" i="15"/>
  <c r="AN216" i="15"/>
  <c r="AN221" i="15"/>
  <c r="AN227" i="15"/>
  <c r="AN232" i="15"/>
  <c r="R241" i="15"/>
  <c r="Y241" i="15"/>
  <c r="AN241" i="15"/>
  <c r="AQ238" i="15"/>
  <c r="AS239" i="15"/>
  <c r="L246" i="15"/>
  <c r="T246" i="15"/>
  <c r="AE244" i="15"/>
  <c r="AF244" i="15" s="1"/>
  <c r="AR244" i="15" s="1"/>
  <c r="AM246" i="15"/>
  <c r="R251" i="15"/>
  <c r="Y251" i="15"/>
  <c r="AN251" i="15"/>
  <c r="AQ248" i="15"/>
  <c r="AS249" i="15"/>
  <c r="L256" i="15"/>
  <c r="AS254" i="15"/>
  <c r="AE255" i="15"/>
  <c r="AF255" i="15" s="1"/>
  <c r="AR255" i="15" s="1"/>
  <c r="AE259" i="15"/>
  <c r="AF259" i="15" s="1"/>
  <c r="AR259" i="15" s="1"/>
  <c r="T343" i="15"/>
  <c r="AQ54" i="15"/>
  <c r="AQ95" i="15"/>
  <c r="AQ125" i="15"/>
  <c r="AQ160" i="15"/>
  <c r="AQ180" i="15"/>
  <c r="AQ190" i="15"/>
  <c r="AE237" i="15"/>
  <c r="AS238" i="15"/>
  <c r="AB246" i="15"/>
  <c r="AE247" i="15"/>
  <c r="AS248" i="15"/>
  <c r="AF313" i="15"/>
  <c r="AF379" i="15"/>
  <c r="AQ237" i="15"/>
  <c r="AQ242" i="15"/>
  <c r="AQ247" i="15"/>
  <c r="AQ252" i="15"/>
  <c r="AN253" i="15"/>
  <c r="M255" i="15"/>
  <c r="M256" i="15" s="1"/>
  <c r="AE257" i="15"/>
  <c r="AQ257" i="15"/>
  <c r="AN258" i="15"/>
  <c r="M260" i="15"/>
  <c r="AQ260" i="15" s="1"/>
  <c r="AE262" i="15"/>
  <c r="AQ262" i="15"/>
  <c r="AN263" i="15"/>
  <c r="AN266" i="15" s="1"/>
  <c r="M265" i="15"/>
  <c r="AQ265" i="15" s="1"/>
  <c r="AE267" i="15"/>
  <c r="AQ267" i="15"/>
  <c r="AN268" i="15"/>
  <c r="M270" i="15"/>
  <c r="AQ270" i="15" s="1"/>
  <c r="AE272" i="15"/>
  <c r="AQ272" i="15"/>
  <c r="AN273" i="15"/>
  <c r="M275" i="15"/>
  <c r="AE277" i="15"/>
  <c r="AN278" i="15"/>
  <c r="AS278" i="15" s="1"/>
  <c r="M280" i="15"/>
  <c r="AQ280" i="15" s="1"/>
  <c r="AE282" i="15"/>
  <c r="AQ282" i="15"/>
  <c r="AN283" i="15"/>
  <c r="AN286" i="15" s="1"/>
  <c r="M285" i="15"/>
  <c r="AQ285" i="15" s="1"/>
  <c r="AE287" i="15"/>
  <c r="AQ287" i="15"/>
  <c r="AN288" i="15"/>
  <c r="M290" i="15"/>
  <c r="M291" i="15" s="1"/>
  <c r="AE292" i="15"/>
  <c r="AQ292" i="15"/>
  <c r="AN293" i="15"/>
  <c r="M295" i="15"/>
  <c r="AE297" i="15"/>
  <c r="AN298" i="15"/>
  <c r="M300" i="15"/>
  <c r="AE303" i="15"/>
  <c r="AN304" i="15"/>
  <c r="AS304" i="15" s="1"/>
  <c r="M306" i="15"/>
  <c r="AQ306" i="15" s="1"/>
  <c r="AQ308" i="15"/>
  <c r="AQ311" i="15"/>
  <c r="AN314" i="15"/>
  <c r="AN317" i="15" s="1"/>
  <c r="AS316" i="15"/>
  <c r="M318" i="15"/>
  <c r="M322" i="15" s="1"/>
  <c r="AE320" i="15"/>
  <c r="AF320" i="15" s="1"/>
  <c r="AR320" i="15" s="1"/>
  <c r="AS321" i="15"/>
  <c r="M323" i="15"/>
  <c r="M327" i="15" s="1"/>
  <c r="AE325" i="15"/>
  <c r="AF325" i="15" s="1"/>
  <c r="AR325" i="15" s="1"/>
  <c r="AE326" i="15"/>
  <c r="AF326" i="15" s="1"/>
  <c r="AR326" i="15" s="1"/>
  <c r="AS326" i="15"/>
  <c r="M328" i="15"/>
  <c r="M332" i="15" s="1"/>
  <c r="AE330" i="15"/>
  <c r="AF330" i="15" s="1"/>
  <c r="AR330" i="15" s="1"/>
  <c r="AE331" i="15"/>
  <c r="AF331" i="15" s="1"/>
  <c r="AR331" i="15" s="1"/>
  <c r="AS331" i="15"/>
  <c r="M333" i="15"/>
  <c r="AE335" i="15"/>
  <c r="AF335" i="15" s="1"/>
  <c r="AR335" i="15" s="1"/>
  <c r="AE336" i="15"/>
  <c r="AF336" i="15" s="1"/>
  <c r="AR336" i="15" s="1"/>
  <c r="AS336" i="15"/>
  <c r="M338" i="15"/>
  <c r="M342" i="15" s="1"/>
  <c r="AE340" i="15"/>
  <c r="AF340" i="15" s="1"/>
  <c r="AR340" i="15" s="1"/>
  <c r="AE341" i="15"/>
  <c r="AF341" i="15" s="1"/>
  <c r="AR341" i="15" s="1"/>
  <c r="AS341" i="15"/>
  <c r="S368" i="15"/>
  <c r="AB368" i="15"/>
  <c r="S373" i="15"/>
  <c r="AB373" i="15"/>
  <c r="S378" i="15"/>
  <c r="AB378" i="15"/>
  <c r="AQ374" i="15"/>
  <c r="M383" i="15"/>
  <c r="U383" i="15"/>
  <c r="L388" i="15"/>
  <c r="M384" i="15"/>
  <c r="M396" i="15"/>
  <c r="AQ396" i="15" s="1"/>
  <c r="L398" i="15"/>
  <c r="AF414" i="15"/>
  <c r="AS260" i="15"/>
  <c r="AQ263" i="15"/>
  <c r="AS265" i="15"/>
  <c r="AQ268" i="15"/>
  <c r="AS270" i="15"/>
  <c r="AQ273" i="15"/>
  <c r="AS275" i="15"/>
  <c r="AQ278" i="15"/>
  <c r="AS280" i="15"/>
  <c r="AQ283" i="15"/>
  <c r="AS285" i="15"/>
  <c r="AQ288" i="15"/>
  <c r="AS290" i="15"/>
  <c r="AQ293" i="15"/>
  <c r="AS295" i="15"/>
  <c r="AQ298" i="15"/>
  <c r="AS300" i="15"/>
  <c r="AQ304" i="15"/>
  <c r="AS306" i="15"/>
  <c r="AQ309" i="15"/>
  <c r="AS311" i="15"/>
  <c r="AE314" i="15"/>
  <c r="AF314" i="15" s="1"/>
  <c r="AR314" i="15" s="1"/>
  <c r="AQ314" i="15"/>
  <c r="L317" i="15"/>
  <c r="L322" i="15"/>
  <c r="L327" i="15"/>
  <c r="L332" i="15"/>
  <c r="L337" i="15"/>
  <c r="L342" i="15"/>
  <c r="AE364" i="15"/>
  <c r="AE369" i="15"/>
  <c r="AE374" i="15"/>
  <c r="AE375" i="15"/>
  <c r="AF375" i="15" s="1"/>
  <c r="AR375" i="15" s="1"/>
  <c r="L378" i="15"/>
  <c r="AE380" i="15"/>
  <c r="AF380" i="15" s="1"/>
  <c r="AR380" i="15" s="1"/>
  <c r="AE385" i="15"/>
  <c r="AF385" i="15" s="1"/>
  <c r="AR385" i="15" s="1"/>
  <c r="AE391" i="15"/>
  <c r="AF391" i="15" s="1"/>
  <c r="AR391" i="15" s="1"/>
  <c r="AF426" i="15"/>
  <c r="AF431" i="15"/>
  <c r="R317" i="15"/>
  <c r="Y317" i="15"/>
  <c r="AM317" i="15"/>
  <c r="AS313" i="15"/>
  <c r="S322" i="15"/>
  <c r="AB322" i="15"/>
  <c r="AN320" i="15"/>
  <c r="AS320" i="15" s="1"/>
  <c r="S327" i="15"/>
  <c r="AB327" i="15"/>
  <c r="AN325" i="15"/>
  <c r="AS325" i="15" s="1"/>
  <c r="S332" i="15"/>
  <c r="AB332" i="15"/>
  <c r="AN330" i="15"/>
  <c r="AS330" i="15" s="1"/>
  <c r="S337" i="15"/>
  <c r="AB337" i="15"/>
  <c r="AN335" i="15"/>
  <c r="AS335" i="15" s="1"/>
  <c r="S342" i="15"/>
  <c r="AB342" i="15"/>
  <c r="AN340" i="15"/>
  <c r="AS340" i="15" s="1"/>
  <c r="AR346" i="15"/>
  <c r="AR347" i="15"/>
  <c r="AR351" i="15"/>
  <c r="AR352" i="15"/>
  <c r="AR356" i="15"/>
  <c r="AR357" i="15"/>
  <c r="AR361" i="15"/>
  <c r="AR362" i="15"/>
  <c r="AS362" i="15"/>
  <c r="M364" i="15"/>
  <c r="M368" i="15" s="1"/>
  <c r="AE366" i="15"/>
  <c r="AF366" i="15" s="1"/>
  <c r="AR366" i="15" s="1"/>
  <c r="AE367" i="15"/>
  <c r="AF367" i="15" s="1"/>
  <c r="AR367" i="15" s="1"/>
  <c r="AS367" i="15"/>
  <c r="M369" i="15"/>
  <c r="M373" i="15" s="1"/>
  <c r="AE371" i="15"/>
  <c r="AF371" i="15" s="1"/>
  <c r="AR371" i="15" s="1"/>
  <c r="AE372" i="15"/>
  <c r="AF372" i="15" s="1"/>
  <c r="AR372" i="15" s="1"/>
  <c r="AS372" i="15"/>
  <c r="U378" i="15"/>
  <c r="AS375" i="15"/>
  <c r="AQ377" i="15"/>
  <c r="S383" i="15"/>
  <c r="AB383" i="15"/>
  <c r="AS380" i="15"/>
  <c r="AQ382" i="15"/>
  <c r="T383" i="15"/>
  <c r="AE386" i="15"/>
  <c r="AF386" i="15" s="1"/>
  <c r="AR386" i="15" s="1"/>
  <c r="AT386" i="15" s="1"/>
  <c r="BA386" i="15" s="1"/>
  <c r="Y393" i="15"/>
  <c r="AE394" i="15"/>
  <c r="AF399" i="15"/>
  <c r="S317" i="15"/>
  <c r="AB317" i="15"/>
  <c r="AQ316" i="15"/>
  <c r="AE318" i="15"/>
  <c r="AQ319" i="15"/>
  <c r="AE321" i="15"/>
  <c r="AF321" i="15" s="1"/>
  <c r="AR321" i="15" s="1"/>
  <c r="AE323" i="15"/>
  <c r="AQ324" i="15"/>
  <c r="AE328" i="15"/>
  <c r="AQ329" i="15"/>
  <c r="AE333" i="15"/>
  <c r="AQ334" i="15"/>
  <c r="AE338" i="15"/>
  <c r="AQ339" i="15"/>
  <c r="AT352" i="15"/>
  <c r="R368" i="15"/>
  <c r="Y368" i="15"/>
  <c r="R373" i="15"/>
  <c r="Y373" i="15"/>
  <c r="M375" i="15"/>
  <c r="M378" i="15" s="1"/>
  <c r="AE384" i="15"/>
  <c r="AN396" i="15"/>
  <c r="AS396" i="15" s="1"/>
  <c r="AF451" i="15"/>
  <c r="AM403" i="15"/>
  <c r="AN399" i="15"/>
  <c r="AS399" i="15" s="1"/>
  <c r="AE401" i="15"/>
  <c r="AF401" i="15" s="1"/>
  <c r="AR401" i="15" s="1"/>
  <c r="AE402" i="15"/>
  <c r="AF402" i="15" s="1"/>
  <c r="AR402" i="15" s="1"/>
  <c r="AE404" i="15"/>
  <c r="AE405" i="15"/>
  <c r="AF405" i="15" s="1"/>
  <c r="AR405" i="15" s="1"/>
  <c r="Y418" i="15"/>
  <c r="Y430" i="15"/>
  <c r="AM435" i="15"/>
  <c r="AN431" i="15"/>
  <c r="AE433" i="15"/>
  <c r="AF433" i="15" s="1"/>
  <c r="AR433" i="15" s="1"/>
  <c r="AE434" i="15"/>
  <c r="AF434" i="15" s="1"/>
  <c r="AR434" i="15" s="1"/>
  <c r="AE436" i="15"/>
  <c r="AE437" i="15"/>
  <c r="AF437" i="15" s="1"/>
  <c r="AR437" i="15" s="1"/>
  <c r="AM455" i="15"/>
  <c r="AN451" i="15"/>
  <c r="AE453" i="15"/>
  <c r="AF453" i="15" s="1"/>
  <c r="AR453" i="15" s="1"/>
  <c r="AE454" i="15"/>
  <c r="AF454" i="15" s="1"/>
  <c r="AR454" i="15" s="1"/>
  <c r="AE456" i="15"/>
  <c r="AE457" i="15"/>
  <c r="AF457" i="15" s="1"/>
  <c r="AR457" i="15" s="1"/>
  <c r="AE468" i="15"/>
  <c r="AF468" i="15" s="1"/>
  <c r="AR468" i="15" s="1"/>
  <c r="U485" i="15"/>
  <c r="AE487" i="15"/>
  <c r="AF487" i="15" s="1"/>
  <c r="AR487" i="15" s="1"/>
  <c r="AE488" i="15"/>
  <c r="AF488" i="15" s="1"/>
  <c r="AR488" i="15" s="1"/>
  <c r="AR491" i="15"/>
  <c r="AE496" i="15"/>
  <c r="U500" i="15"/>
  <c r="AE498" i="15"/>
  <c r="AF498" i="15" s="1"/>
  <c r="AR498" i="15" s="1"/>
  <c r="AR501" i="15"/>
  <c r="AE510" i="15"/>
  <c r="AF510" i="15" s="1"/>
  <c r="AR510" i="15" s="1"/>
  <c r="AE519" i="15"/>
  <c r="AF519" i="15" s="1"/>
  <c r="AR519" i="15" s="1"/>
  <c r="AR522" i="15"/>
  <c r="AR542" i="15"/>
  <c r="AE571" i="15"/>
  <c r="AF567" i="15"/>
  <c r="AE587" i="15"/>
  <c r="AF583" i="15"/>
  <c r="AS377" i="15"/>
  <c r="AQ380" i="15"/>
  <c r="AS382" i="15"/>
  <c r="U388" i="15"/>
  <c r="AE389" i="15"/>
  <c r="AE390" i="15"/>
  <c r="AF390" i="15" s="1"/>
  <c r="AR390" i="15" s="1"/>
  <c r="AQ399" i="15"/>
  <c r="Y403" i="15"/>
  <c r="AM408" i="15"/>
  <c r="AN404" i="15"/>
  <c r="AE407" i="15"/>
  <c r="AF407" i="15" s="1"/>
  <c r="AR407" i="15" s="1"/>
  <c r="AE409" i="15"/>
  <c r="AE410" i="15"/>
  <c r="AF410" i="15" s="1"/>
  <c r="AR410" i="15" s="1"/>
  <c r="AQ416" i="15"/>
  <c r="L418" i="15"/>
  <c r="AE421" i="15"/>
  <c r="AE422" i="15"/>
  <c r="AF422" i="15" s="1"/>
  <c r="AR422" i="15" s="1"/>
  <c r="AQ428" i="15"/>
  <c r="L430" i="15"/>
  <c r="AQ431" i="15"/>
  <c r="Y435" i="15"/>
  <c r="AM440" i="15"/>
  <c r="AN436" i="15"/>
  <c r="AS436" i="15" s="1"/>
  <c r="AE439" i="15"/>
  <c r="AF439" i="15" s="1"/>
  <c r="AR439" i="15" s="1"/>
  <c r="AE441" i="15"/>
  <c r="AE442" i="15"/>
  <c r="AF442" i="15" s="1"/>
  <c r="AR442" i="15" s="1"/>
  <c r="AQ448" i="15"/>
  <c r="AQ451" i="15"/>
  <c r="Y455" i="15"/>
  <c r="AM460" i="15"/>
  <c r="AN456" i="15"/>
  <c r="AN460" i="15" s="1"/>
  <c r="AE459" i="15"/>
  <c r="AF459" i="15" s="1"/>
  <c r="AR459" i="15" s="1"/>
  <c r="AE461" i="15"/>
  <c r="AE462" i="15"/>
  <c r="AF462" i="15" s="1"/>
  <c r="AR462" i="15" s="1"/>
  <c r="AE466" i="15"/>
  <c r="AS469" i="15"/>
  <c r="AQ477" i="15"/>
  <c r="AE482" i="15"/>
  <c r="AF482" i="15" s="1"/>
  <c r="AR482" i="15" s="1"/>
  <c r="AE483" i="15"/>
  <c r="AF483" i="15" s="1"/>
  <c r="AR483" i="15" s="1"/>
  <c r="S490" i="15"/>
  <c r="AB490" i="15"/>
  <c r="AE489" i="15"/>
  <c r="AF489" i="15" s="1"/>
  <c r="AR489" i="15" s="1"/>
  <c r="AE499" i="15"/>
  <c r="AF499" i="15" s="1"/>
  <c r="AR499" i="15" s="1"/>
  <c r="S521" i="15"/>
  <c r="S506" i="15" s="1"/>
  <c r="AB521" i="15"/>
  <c r="AB506" i="15" s="1"/>
  <c r="AE520" i="15"/>
  <c r="AF520" i="15" s="1"/>
  <c r="AR520" i="15" s="1"/>
  <c r="AE530" i="15"/>
  <c r="AF530" i="15" s="1"/>
  <c r="AR530" i="15" s="1"/>
  <c r="AE540" i="15"/>
  <c r="AF540" i="15" s="1"/>
  <c r="AR540" i="15" s="1"/>
  <c r="AQ320" i="15"/>
  <c r="AQ325" i="15"/>
  <c r="AQ330" i="15"/>
  <c r="AQ335" i="15"/>
  <c r="AQ340" i="15"/>
  <c r="AQ346" i="15"/>
  <c r="AQ351" i="15"/>
  <c r="AQ356" i="15"/>
  <c r="AQ361" i="15"/>
  <c r="AT361" i="15" s="1"/>
  <c r="BA361" i="15" s="1"/>
  <c r="AQ366" i="15"/>
  <c r="AT366" i="15" s="1"/>
  <c r="BA366" i="15" s="1"/>
  <c r="AQ371" i="15"/>
  <c r="AT371" i="15" s="1"/>
  <c r="BA371" i="15" s="1"/>
  <c r="AQ376" i="15"/>
  <c r="AT376" i="15" s="1"/>
  <c r="BA376" i="15" s="1"/>
  <c r="AQ381" i="15"/>
  <c r="AM388" i="15"/>
  <c r="M385" i="15"/>
  <c r="AQ385" i="15" s="1"/>
  <c r="AQ387" i="15"/>
  <c r="M393" i="15"/>
  <c r="U393" i="15"/>
  <c r="AM393" i="15"/>
  <c r="AN389" i="15"/>
  <c r="AE392" i="15"/>
  <c r="AF392" i="15" s="1"/>
  <c r="AR392" i="15" s="1"/>
  <c r="AE395" i="15"/>
  <c r="AF395" i="15" s="1"/>
  <c r="AR395" i="15" s="1"/>
  <c r="S403" i="15"/>
  <c r="AB403" i="15"/>
  <c r="AQ401" i="15"/>
  <c r="L403" i="15"/>
  <c r="AQ404" i="15"/>
  <c r="M413" i="15"/>
  <c r="U413" i="15"/>
  <c r="AM413" i="15"/>
  <c r="AN409" i="15"/>
  <c r="AE412" i="15"/>
  <c r="AF412" i="15" s="1"/>
  <c r="AR412" i="15" s="1"/>
  <c r="AE415" i="15"/>
  <c r="AF415" i="15" s="1"/>
  <c r="AR415" i="15" s="1"/>
  <c r="AS416" i="15"/>
  <c r="M425" i="15"/>
  <c r="U425" i="15"/>
  <c r="AM425" i="15"/>
  <c r="AN421" i="15"/>
  <c r="AE424" i="15"/>
  <c r="AF424" i="15" s="1"/>
  <c r="AR424" i="15" s="1"/>
  <c r="AE427" i="15"/>
  <c r="AF427" i="15" s="1"/>
  <c r="AR427" i="15" s="1"/>
  <c r="AS428" i="15"/>
  <c r="S435" i="15"/>
  <c r="S420" i="15" s="1"/>
  <c r="S419" i="15" s="1"/>
  <c r="AB435" i="15"/>
  <c r="AB420" i="15" s="1"/>
  <c r="AB419" i="15" s="1"/>
  <c r="AQ433" i="15"/>
  <c r="L435" i="15"/>
  <c r="AQ436" i="15"/>
  <c r="M445" i="15"/>
  <c r="U445" i="15"/>
  <c r="AM445" i="15"/>
  <c r="AN441" i="15"/>
  <c r="AE444" i="15"/>
  <c r="AF444" i="15" s="1"/>
  <c r="AR444" i="15" s="1"/>
  <c r="AR447" i="15"/>
  <c r="AS448" i="15"/>
  <c r="S455" i="15"/>
  <c r="AB455" i="15"/>
  <c r="AQ453" i="15"/>
  <c r="L455" i="15"/>
  <c r="AQ456" i="15"/>
  <c r="M465" i="15"/>
  <c r="AM465" i="15"/>
  <c r="AN461" i="15"/>
  <c r="AE464" i="15"/>
  <c r="AF464" i="15" s="1"/>
  <c r="AR464" i="15" s="1"/>
  <c r="L470" i="15"/>
  <c r="M466" i="15"/>
  <c r="AQ472" i="15"/>
  <c r="U475" i="15"/>
  <c r="AR477" i="15"/>
  <c r="AR478" i="15"/>
  <c r="S485" i="15"/>
  <c r="AB485" i="15"/>
  <c r="AS484" i="15"/>
  <c r="S500" i="15"/>
  <c r="AB500" i="15"/>
  <c r="AN510" i="15"/>
  <c r="AN511" i="15" s="1"/>
  <c r="AN526" i="15"/>
  <c r="AN536" i="15"/>
  <c r="AN546" i="15"/>
  <c r="AE561" i="15"/>
  <c r="AF557" i="15"/>
  <c r="AN318" i="15"/>
  <c r="AN323" i="15"/>
  <c r="AN328" i="15"/>
  <c r="AN333" i="15"/>
  <c r="AN338" i="15"/>
  <c r="AN364" i="15"/>
  <c r="AN368" i="15" s="1"/>
  <c r="AN369" i="15"/>
  <c r="AN374" i="15"/>
  <c r="AN378" i="15" s="1"/>
  <c r="AN379" i="15"/>
  <c r="AN383" i="15" s="1"/>
  <c r="AB388" i="15"/>
  <c r="AN384" i="15"/>
  <c r="AN388" i="15" s="1"/>
  <c r="AQ389" i="15"/>
  <c r="AS390" i="15"/>
  <c r="AQ392" i="15"/>
  <c r="U398" i="15"/>
  <c r="AM398" i="15"/>
  <c r="AN394" i="15"/>
  <c r="AQ395" i="15"/>
  <c r="AE397" i="15"/>
  <c r="AF397" i="15" s="1"/>
  <c r="AR397" i="15" s="1"/>
  <c r="AE400" i="15"/>
  <c r="AF400" i="15" s="1"/>
  <c r="AR400" i="15" s="1"/>
  <c r="AS401" i="15"/>
  <c r="S408" i="15"/>
  <c r="AB408" i="15"/>
  <c r="AQ406" i="15"/>
  <c r="AS407" i="15"/>
  <c r="L408" i="15"/>
  <c r="AQ409" i="15"/>
  <c r="AS410" i="15"/>
  <c r="AQ412" i="15"/>
  <c r="M418" i="15"/>
  <c r="U418" i="15"/>
  <c r="AM418" i="15"/>
  <c r="AN414" i="15"/>
  <c r="AQ415" i="15"/>
  <c r="AE417" i="15"/>
  <c r="AF417" i="15" s="1"/>
  <c r="AR417" i="15" s="1"/>
  <c r="AQ421" i="15"/>
  <c r="AS422" i="15"/>
  <c r="AQ424" i="15"/>
  <c r="M430" i="15"/>
  <c r="U430" i="15"/>
  <c r="AM430" i="15"/>
  <c r="AN426" i="15"/>
  <c r="AQ427" i="15"/>
  <c r="AE429" i="15"/>
  <c r="AF429" i="15" s="1"/>
  <c r="AR429" i="15" s="1"/>
  <c r="AE432" i="15"/>
  <c r="AF432" i="15" s="1"/>
  <c r="AR432" i="15" s="1"/>
  <c r="AS433" i="15"/>
  <c r="S440" i="15"/>
  <c r="AB440" i="15"/>
  <c r="AQ438" i="15"/>
  <c r="AS439" i="15"/>
  <c r="L440" i="15"/>
  <c r="AQ441" i="15"/>
  <c r="AS442" i="15"/>
  <c r="AQ444" i="15"/>
  <c r="AQ447" i="15"/>
  <c r="AR449" i="15"/>
  <c r="AE452" i="15"/>
  <c r="AF452" i="15" s="1"/>
  <c r="AR452" i="15" s="1"/>
  <c r="AS453" i="15"/>
  <c r="S460" i="15"/>
  <c r="AB460" i="15"/>
  <c r="AQ458" i="15"/>
  <c r="AS459" i="15"/>
  <c r="L460" i="15"/>
  <c r="R465" i="15"/>
  <c r="Y465" i="15"/>
  <c r="AQ461" i="15"/>
  <c r="U465" i="15"/>
  <c r="AS462" i="15"/>
  <c r="AQ464" i="15"/>
  <c r="AE472" i="15"/>
  <c r="AF472" i="15" s="1"/>
  <c r="AR472" i="15" s="1"/>
  <c r="AE473" i="15"/>
  <c r="AF473" i="15" s="1"/>
  <c r="AR473" i="15" s="1"/>
  <c r="AR476" i="15"/>
  <c r="AS479" i="15"/>
  <c r="AF481" i="15"/>
  <c r="AE486" i="15"/>
  <c r="U490" i="15"/>
  <c r="AQ487" i="15"/>
  <c r="AN489" i="15"/>
  <c r="AS489" i="15" s="1"/>
  <c r="AN499" i="15"/>
  <c r="AN500" i="15" s="1"/>
  <c r="AE507" i="15"/>
  <c r="U511" i="15"/>
  <c r="AE509" i="15"/>
  <c r="AF509" i="15" s="1"/>
  <c r="AR509" i="15" s="1"/>
  <c r="L516" i="15"/>
  <c r="AR512" i="15"/>
  <c r="AQ513" i="15"/>
  <c r="AE517" i="15"/>
  <c r="U521" i="15"/>
  <c r="AN520" i="15"/>
  <c r="M523" i="15"/>
  <c r="M526" i="15" s="1"/>
  <c r="AE524" i="15"/>
  <c r="AF524" i="15" s="1"/>
  <c r="AR524" i="15" s="1"/>
  <c r="AE527" i="15"/>
  <c r="AN530" i="15"/>
  <c r="AS530" i="15" s="1"/>
  <c r="M533" i="15"/>
  <c r="M536" i="15" s="1"/>
  <c r="AE534" i="15"/>
  <c r="AF534" i="15" s="1"/>
  <c r="AR534" i="15" s="1"/>
  <c r="AE537" i="15"/>
  <c r="AN540" i="15"/>
  <c r="AS540" i="15" s="1"/>
  <c r="M543" i="15"/>
  <c r="AE544" i="15"/>
  <c r="AF544" i="15" s="1"/>
  <c r="AR544" i="15" s="1"/>
  <c r="AE547" i="15"/>
  <c r="S465" i="15"/>
  <c r="AB465" i="15"/>
  <c r="AE469" i="15"/>
  <c r="AF469" i="15" s="1"/>
  <c r="AR469" i="15" s="1"/>
  <c r="AQ471" i="15"/>
  <c r="AQ474" i="15"/>
  <c r="AR479" i="15"/>
  <c r="AQ481" i="15"/>
  <c r="AQ484" i="15"/>
  <c r="R490" i="15"/>
  <c r="Y490" i="15"/>
  <c r="AE493" i="15"/>
  <c r="AF493" i="15" s="1"/>
  <c r="AR493" i="15" s="1"/>
  <c r="T500" i="15"/>
  <c r="AS498" i="15"/>
  <c r="AT498" i="15" s="1"/>
  <c r="BA498" i="15" s="1"/>
  <c r="AE504" i="15"/>
  <c r="AF504" i="15" s="1"/>
  <c r="AR504" i="15" s="1"/>
  <c r="T511" i="15"/>
  <c r="AS509" i="15"/>
  <c r="AE515" i="15"/>
  <c r="AF515" i="15" s="1"/>
  <c r="AR515" i="15" s="1"/>
  <c r="R521" i="15"/>
  <c r="Y521" i="15"/>
  <c r="S526" i="15"/>
  <c r="AS524" i="15"/>
  <c r="AE525" i="15"/>
  <c r="AF525" i="15" s="1"/>
  <c r="AR525" i="15" s="1"/>
  <c r="R531" i="15"/>
  <c r="Y531" i="15"/>
  <c r="AE529" i="15"/>
  <c r="AF529" i="15" s="1"/>
  <c r="AR529" i="15" s="1"/>
  <c r="T541" i="15"/>
  <c r="S546" i="15"/>
  <c r="AS544" i="15"/>
  <c r="AE545" i="15"/>
  <c r="AF545" i="15" s="1"/>
  <c r="AR545" i="15" s="1"/>
  <c r="AN551" i="15"/>
  <c r="AE566" i="15"/>
  <c r="AF562" i="15"/>
  <c r="M576" i="15"/>
  <c r="AE581" i="15"/>
  <c r="AF577" i="15"/>
  <c r="S470" i="15"/>
  <c r="AB470" i="15"/>
  <c r="AS467" i="15"/>
  <c r="AQ469" i="15"/>
  <c r="AE474" i="15"/>
  <c r="AF474" i="15" s="1"/>
  <c r="AR474" i="15" s="1"/>
  <c r="AQ476" i="15"/>
  <c r="AQ479" i="15"/>
  <c r="AE484" i="15"/>
  <c r="AF484" i="15" s="1"/>
  <c r="AR484" i="15" s="1"/>
  <c r="L490" i="15"/>
  <c r="T490" i="15"/>
  <c r="AQ486" i="15"/>
  <c r="AS488" i="15"/>
  <c r="AN495" i="15"/>
  <c r="AE494" i="15"/>
  <c r="AF494" i="15" s="1"/>
  <c r="AR494" i="15" s="1"/>
  <c r="AT494" i="15" s="1"/>
  <c r="BA494" i="15" s="1"/>
  <c r="R500" i="15"/>
  <c r="Y500" i="15"/>
  <c r="AQ497" i="15"/>
  <c r="AE503" i="15"/>
  <c r="AF503" i="15" s="1"/>
  <c r="AR503" i="15" s="1"/>
  <c r="R511" i="15"/>
  <c r="Y511" i="15"/>
  <c r="Y506" i="15" s="1"/>
  <c r="AQ508" i="15"/>
  <c r="AE514" i="15"/>
  <c r="AF514" i="15" s="1"/>
  <c r="AR514" i="15" s="1"/>
  <c r="T521" i="15"/>
  <c r="AM521" i="15"/>
  <c r="AS519" i="15"/>
  <c r="T531" i="15"/>
  <c r="S536" i="15"/>
  <c r="AE532" i="15"/>
  <c r="AS534" i="15"/>
  <c r="AE535" i="15"/>
  <c r="AF535" i="15" s="1"/>
  <c r="AR535" i="15" s="1"/>
  <c r="R541" i="15"/>
  <c r="Y541" i="15"/>
  <c r="AE539" i="15"/>
  <c r="AF539" i="15" s="1"/>
  <c r="AR539" i="15" s="1"/>
  <c r="AE556" i="15"/>
  <c r="AF552" i="15"/>
  <c r="M566" i="15"/>
  <c r="AE576" i="15"/>
  <c r="AF572" i="15"/>
  <c r="M468" i="15"/>
  <c r="AQ468" i="15" s="1"/>
  <c r="AM470" i="15"/>
  <c r="AM475" i="15"/>
  <c r="AM485" i="15"/>
  <c r="AM490" i="15"/>
  <c r="AM495" i="15"/>
  <c r="AM500" i="15"/>
  <c r="AM505" i="15"/>
  <c r="AM511" i="15"/>
  <c r="AM516" i="15"/>
  <c r="AS518" i="15"/>
  <c r="AS523" i="15"/>
  <c r="AQ525" i="15"/>
  <c r="AB526" i="15"/>
  <c r="AM526" i="15"/>
  <c r="AS528" i="15"/>
  <c r="AQ530" i="15"/>
  <c r="AB531" i="15"/>
  <c r="AM531" i="15"/>
  <c r="AS533" i="15"/>
  <c r="AQ535" i="15"/>
  <c r="AB536" i="15"/>
  <c r="AM536" i="15"/>
  <c r="AS538" i="15"/>
  <c r="AQ540" i="15"/>
  <c r="AB541" i="15"/>
  <c r="AM541" i="15"/>
  <c r="AS543" i="15"/>
  <c r="AQ545" i="15"/>
  <c r="AB546" i="15"/>
  <c r="AM546" i="15"/>
  <c r="AS548" i="15"/>
  <c r="AQ550" i="15"/>
  <c r="AB551" i="15"/>
  <c r="AM551" i="15"/>
  <c r="AS553" i="15"/>
  <c r="AQ555" i="15"/>
  <c r="AB556" i="15"/>
  <c r="AM556" i="15"/>
  <c r="AS558" i="15"/>
  <c r="AQ560" i="15"/>
  <c r="AB561" i="15"/>
  <c r="AM561" i="15"/>
  <c r="AS563" i="15"/>
  <c r="AQ565" i="15"/>
  <c r="AB566" i="15"/>
  <c r="AM566" i="15"/>
  <c r="AS568" i="15"/>
  <c r="AQ570" i="15"/>
  <c r="AB571" i="15"/>
  <c r="AM571" i="15"/>
  <c r="AS573" i="15"/>
  <c r="AQ575" i="15"/>
  <c r="AB576" i="15"/>
  <c r="AM576" i="15"/>
  <c r="AS578" i="15"/>
  <c r="AQ580" i="15"/>
  <c r="AB581" i="15"/>
  <c r="AM581" i="15"/>
  <c r="AS584" i="15"/>
  <c r="AQ586" i="15"/>
  <c r="AB587" i="15"/>
  <c r="AB582" i="15" s="1"/>
  <c r="AM587" i="15"/>
  <c r="AM597" i="15"/>
  <c r="AN593" i="15"/>
  <c r="AS593" i="15" s="1"/>
  <c r="AE617" i="15"/>
  <c r="AF613" i="15"/>
  <c r="AE637" i="15"/>
  <c r="AF633" i="15"/>
  <c r="AF653" i="15"/>
  <c r="AQ491" i="15"/>
  <c r="AQ496" i="15"/>
  <c r="AQ507" i="15"/>
  <c r="AQ512" i="15"/>
  <c r="AQ517" i="15"/>
  <c r="AQ522" i="15"/>
  <c r="AQ527" i="15"/>
  <c r="AQ532" i="15"/>
  <c r="AQ537" i="15"/>
  <c r="AQ542" i="15"/>
  <c r="AQ547" i="15"/>
  <c r="AQ552" i="15"/>
  <c r="AQ557" i="15"/>
  <c r="AQ562" i="15"/>
  <c r="AQ567" i="15"/>
  <c r="AQ577" i="15"/>
  <c r="L592" i="15"/>
  <c r="T592" i="15"/>
  <c r="T582" i="15" s="1"/>
  <c r="AE588" i="15"/>
  <c r="AQ588" i="15"/>
  <c r="AE589" i="15"/>
  <c r="AF589" i="15" s="1"/>
  <c r="AR589" i="15" s="1"/>
  <c r="AE612" i="15"/>
  <c r="AF608" i="15"/>
  <c r="AE632" i="15"/>
  <c r="AF628" i="15"/>
  <c r="AE652" i="15"/>
  <c r="AF648" i="15"/>
  <c r="AQ548" i="15"/>
  <c r="AS550" i="15"/>
  <c r="AQ553" i="15"/>
  <c r="AS555" i="15"/>
  <c r="AQ558" i="15"/>
  <c r="AS560" i="15"/>
  <c r="AQ563" i="15"/>
  <c r="AS565" i="15"/>
  <c r="AQ568" i="15"/>
  <c r="AS570" i="15"/>
  <c r="AQ573" i="15"/>
  <c r="AS575" i="15"/>
  <c r="AQ578" i="15"/>
  <c r="AS580" i="15"/>
  <c r="AQ584" i="15"/>
  <c r="AS586" i="15"/>
  <c r="AE591" i="15"/>
  <c r="AF591" i="15" s="1"/>
  <c r="AR591" i="15" s="1"/>
  <c r="Y597" i="15"/>
  <c r="Y582" i="15" s="1"/>
  <c r="AE607" i="15"/>
  <c r="AF603" i="15"/>
  <c r="AE627" i="15"/>
  <c r="AF623" i="15"/>
  <c r="AE647" i="15"/>
  <c r="AF643" i="15"/>
  <c r="AS588" i="15"/>
  <c r="AQ589" i="15"/>
  <c r="AS589" i="15"/>
  <c r="AQ591" i="15"/>
  <c r="AS591" i="15"/>
  <c r="AE602" i="15"/>
  <c r="AF598" i="15"/>
  <c r="AE622" i="15"/>
  <c r="AF618" i="15"/>
  <c r="AE642" i="15"/>
  <c r="AF638" i="15"/>
  <c r="M593" i="15"/>
  <c r="M597" i="15" s="1"/>
  <c r="AN595" i="15"/>
  <c r="AS595" i="15" s="1"/>
  <c r="M598" i="15"/>
  <c r="AN600" i="15"/>
  <c r="AS600" i="15" s="1"/>
  <c r="M603" i="15"/>
  <c r="M607" i="15" s="1"/>
  <c r="AN605" i="15"/>
  <c r="AS605" i="15" s="1"/>
  <c r="M608" i="15"/>
  <c r="M612" i="15" s="1"/>
  <c r="AN610" i="15"/>
  <c r="AS610" i="15" s="1"/>
  <c r="M613" i="15"/>
  <c r="M617" i="15" s="1"/>
  <c r="AN615" i="15"/>
  <c r="AS615" i="15" s="1"/>
  <c r="M618" i="15"/>
  <c r="M622" i="15" s="1"/>
  <c r="AN620" i="15"/>
  <c r="AS620" i="15" s="1"/>
  <c r="M623" i="15"/>
  <c r="M627" i="15" s="1"/>
  <c r="AN625" i="15"/>
  <c r="AS625" i="15" s="1"/>
  <c r="M628" i="15"/>
  <c r="M632" i="15" s="1"/>
  <c r="AN630" i="15"/>
  <c r="AS630" i="15" s="1"/>
  <c r="M633" i="15"/>
  <c r="AN635" i="15"/>
  <c r="AS635" i="15" s="1"/>
  <c r="M638" i="15"/>
  <c r="M642" i="15" s="1"/>
  <c r="AN640" i="15"/>
  <c r="AS640" i="15" s="1"/>
  <c r="M643" i="15"/>
  <c r="M647" i="15" s="1"/>
  <c r="AN645" i="15"/>
  <c r="AS645" i="15" s="1"/>
  <c r="M648" i="15"/>
  <c r="M652" i="15" s="1"/>
  <c r="AN650" i="15"/>
  <c r="AS650" i="15" s="1"/>
  <c r="M653" i="15"/>
  <c r="M657" i="15" s="1"/>
  <c r="U657" i="15"/>
  <c r="AN655" i="15"/>
  <c r="AS655" i="15" s="1"/>
  <c r="AS656" i="15"/>
  <c r="Y657" i="15"/>
  <c r="AF668" i="15"/>
  <c r="M683" i="15"/>
  <c r="AQ595" i="15"/>
  <c r="AQ600" i="15"/>
  <c r="Y602" i="15"/>
  <c r="AQ605" i="15"/>
  <c r="Y607" i="15"/>
  <c r="AQ610" i="15"/>
  <c r="Y612" i="15"/>
  <c r="AQ615" i="15"/>
  <c r="Y617" i="15"/>
  <c r="AQ620" i="15"/>
  <c r="Y622" i="15"/>
  <c r="AQ625" i="15"/>
  <c r="Y627" i="15"/>
  <c r="AQ630" i="15"/>
  <c r="Y632" i="15"/>
  <c r="AQ635" i="15"/>
  <c r="Y637" i="15"/>
  <c r="AQ640" i="15"/>
  <c r="Y642" i="15"/>
  <c r="AQ645" i="15"/>
  <c r="Y647" i="15"/>
  <c r="AQ650" i="15"/>
  <c r="Y652" i="15"/>
  <c r="AQ655" i="15"/>
  <c r="L657" i="15"/>
  <c r="AF663" i="15"/>
  <c r="AF679" i="15"/>
  <c r="AN598" i="15"/>
  <c r="AN603" i="15"/>
  <c r="AN608" i="15"/>
  <c r="AN613" i="15"/>
  <c r="AN618" i="15"/>
  <c r="AN623" i="15"/>
  <c r="AN628" i="15"/>
  <c r="AN633" i="15"/>
  <c r="AN638" i="15"/>
  <c r="AN643" i="15"/>
  <c r="AN648" i="15"/>
  <c r="S657" i="15"/>
  <c r="AB657" i="15"/>
  <c r="AN653" i="15"/>
  <c r="R673" i="15"/>
  <c r="AF674" i="15"/>
  <c r="AE678" i="15"/>
  <c r="M693" i="15"/>
  <c r="AF658" i="15"/>
  <c r="M672" i="15"/>
  <c r="AQ660" i="15"/>
  <c r="Y662" i="15"/>
  <c r="AQ665" i="15"/>
  <c r="Y667" i="15"/>
  <c r="AQ670" i="15"/>
  <c r="Y672" i="15"/>
  <c r="AQ676" i="15"/>
  <c r="Y678" i="15"/>
  <c r="AQ681" i="15"/>
  <c r="Y683" i="15"/>
  <c r="AQ686" i="15"/>
  <c r="AQ691" i="15"/>
  <c r="AQ696" i="15"/>
  <c r="AQ701" i="15"/>
  <c r="AQ706" i="15"/>
  <c r="M710" i="15"/>
  <c r="AQ710" i="15" s="1"/>
  <c r="AN658" i="15"/>
  <c r="AN662" i="15" s="1"/>
  <c r="AQ661" i="15"/>
  <c r="AN663" i="15"/>
  <c r="AN668" i="15"/>
  <c r="AN674" i="15"/>
  <c r="AN679" i="15"/>
  <c r="AN684" i="15"/>
  <c r="AN689" i="15"/>
  <c r="AN694" i="15"/>
  <c r="AN698" i="15" s="1"/>
  <c r="AN699" i="15"/>
  <c r="AN704" i="15"/>
  <c r="AQ658" i="15"/>
  <c r="AS660" i="15"/>
  <c r="L662" i="15"/>
  <c r="AQ663" i="15"/>
  <c r="AS665" i="15"/>
  <c r="L667" i="15"/>
  <c r="AQ668" i="15"/>
  <c r="AS670" i="15"/>
  <c r="L672" i="15"/>
  <c r="AQ674" i="15"/>
  <c r="AS676" i="15"/>
  <c r="L678" i="15"/>
  <c r="AQ679" i="15"/>
  <c r="AS681" i="15"/>
  <c r="L683" i="15"/>
  <c r="AE684" i="15"/>
  <c r="AQ684" i="15"/>
  <c r="AS686" i="15"/>
  <c r="L688" i="15"/>
  <c r="AE689" i="15"/>
  <c r="AQ689" i="15"/>
  <c r="AS691" i="15"/>
  <c r="L693" i="15"/>
  <c r="AE694" i="15"/>
  <c r="AQ694" i="15"/>
  <c r="AS696" i="15"/>
  <c r="L698" i="15"/>
  <c r="AE699" i="15"/>
  <c r="AQ699" i="15"/>
  <c r="AS701" i="15"/>
  <c r="L703" i="15"/>
  <c r="AE704" i="15"/>
  <c r="AS706" i="15"/>
  <c r="M704" i="15"/>
  <c r="AE709" i="15"/>
  <c r="AQ709" i="15"/>
  <c r="AN710" i="15"/>
  <c r="M712" i="15"/>
  <c r="AE714" i="15"/>
  <c r="AQ714" i="15"/>
  <c r="AN715" i="15"/>
  <c r="AN718" i="15" s="1"/>
  <c r="M717" i="15"/>
  <c r="AQ717" i="15" s="1"/>
  <c r="AE719" i="15"/>
  <c r="AQ719" i="15"/>
  <c r="AN720" i="15"/>
  <c r="AN723" i="15" s="1"/>
  <c r="M722" i="15"/>
  <c r="AQ722" i="15" s="1"/>
  <c r="AE724" i="15"/>
  <c r="AN725" i="15"/>
  <c r="M727" i="15"/>
  <c r="AE729" i="15"/>
  <c r="AQ729" i="15"/>
  <c r="AN730" i="15"/>
  <c r="AS730" i="15" s="1"/>
  <c r="M732" i="15"/>
  <c r="AQ732" i="15" s="1"/>
  <c r="AE734" i="15"/>
  <c r="AN735" i="15"/>
  <c r="M737" i="15"/>
  <c r="AQ737" i="15" s="1"/>
  <c r="AE739" i="15"/>
  <c r="AQ739" i="15"/>
  <c r="AN740" i="15"/>
  <c r="AS740" i="15" s="1"/>
  <c r="M742" i="15"/>
  <c r="AQ742" i="15" s="1"/>
  <c r="AE744" i="15"/>
  <c r="AQ744" i="15"/>
  <c r="AN745" i="15"/>
  <c r="M747" i="15"/>
  <c r="M748" i="15" s="1"/>
  <c r="AE749" i="15"/>
  <c r="AQ749" i="15"/>
  <c r="AN750" i="15"/>
  <c r="AN753" i="15" s="1"/>
  <c r="M752" i="15"/>
  <c r="AQ752" i="15" s="1"/>
  <c r="AE754" i="15"/>
  <c r="AQ754" i="15"/>
  <c r="AN755" i="15"/>
  <c r="M757" i="15"/>
  <c r="AQ757" i="15" s="1"/>
  <c r="L765" i="15"/>
  <c r="T765" i="15"/>
  <c r="AE761" i="15"/>
  <c r="AQ761" i="15"/>
  <c r="AN762" i="15"/>
  <c r="AS762" i="15" s="1"/>
  <c r="AE764" i="15"/>
  <c r="AF764" i="15" s="1"/>
  <c r="AR764" i="15" s="1"/>
  <c r="AS712" i="15"/>
  <c r="AQ715" i="15"/>
  <c r="AS717" i="15"/>
  <c r="AQ720" i="15"/>
  <c r="AS722" i="15"/>
  <c r="AQ725" i="15"/>
  <c r="AS727" i="15"/>
  <c r="AQ730" i="15"/>
  <c r="AS732" i="15"/>
  <c r="AQ735" i="15"/>
  <c r="AS737" i="15"/>
  <c r="AQ740" i="15"/>
  <c r="AS742" i="15"/>
  <c r="AQ745" i="15"/>
  <c r="AS747" i="15"/>
  <c r="AQ750" i="15"/>
  <c r="AS752" i="15"/>
  <c r="AQ755" i="15"/>
  <c r="AS757" i="15"/>
  <c r="AQ762" i="15"/>
  <c r="AE763" i="15"/>
  <c r="AF763" i="15" s="1"/>
  <c r="AR763" i="15" s="1"/>
  <c r="AS714" i="15"/>
  <c r="AS719" i="15"/>
  <c r="AS729" i="15"/>
  <c r="AS739" i="15"/>
  <c r="AS744" i="15"/>
  <c r="AS749" i="15"/>
  <c r="R765" i="15"/>
  <c r="R760" i="15" s="1"/>
  <c r="R759" i="15" s="1"/>
  <c r="Y765" i="15"/>
  <c r="Y760" i="15" s="1"/>
  <c r="Y759" i="15" s="1"/>
  <c r="AM765" i="15"/>
  <c r="AS761" i="15"/>
  <c r="AQ763" i="15"/>
  <c r="T770" i="15"/>
  <c r="M764" i="15"/>
  <c r="M765" i="15" s="1"/>
  <c r="AE766" i="15"/>
  <c r="AQ766" i="15"/>
  <c r="AN767" i="15"/>
  <c r="AS767" i="15" s="1"/>
  <c r="M769" i="15"/>
  <c r="AQ769" i="15" s="1"/>
  <c r="AE771" i="15"/>
  <c r="AQ771" i="15"/>
  <c r="AN772" i="15"/>
  <c r="AN775" i="15" s="1"/>
  <c r="M774" i="15"/>
  <c r="AQ774" i="15" s="1"/>
  <c r="AE776" i="15"/>
  <c r="AQ776" i="15"/>
  <c r="AN777" i="15"/>
  <c r="AS777" i="15" s="1"/>
  <c r="M779" i="15"/>
  <c r="M780" i="15" s="1"/>
  <c r="AQ781" i="15"/>
  <c r="AQ784" i="15"/>
  <c r="AE786" i="15"/>
  <c r="AN787" i="15"/>
  <c r="M789" i="15"/>
  <c r="AQ789" i="15" s="1"/>
  <c r="AE791" i="15"/>
  <c r="AQ791" i="15"/>
  <c r="AN792" i="15"/>
  <c r="AN795" i="15" s="1"/>
  <c r="M794" i="15"/>
  <c r="M795" i="15" s="1"/>
  <c r="AQ796" i="15"/>
  <c r="AQ799" i="15"/>
  <c r="AE801" i="15"/>
  <c r="AQ801" i="15"/>
  <c r="M804" i="15"/>
  <c r="AE806" i="15"/>
  <c r="AQ806" i="15"/>
  <c r="AS807" i="15"/>
  <c r="M809" i="15"/>
  <c r="AQ809" i="15" s="1"/>
  <c r="AE811" i="15"/>
  <c r="AQ811" i="15"/>
  <c r="AN812" i="15"/>
  <c r="AN815" i="15" s="1"/>
  <c r="M814" i="15"/>
  <c r="M815" i="15" s="1"/>
  <c r="AE816" i="15"/>
  <c r="AN817" i="15"/>
  <c r="M819" i="15"/>
  <c r="L826" i="15"/>
  <c r="T826" i="15"/>
  <c r="T821" i="15" s="1"/>
  <c r="AE822" i="15"/>
  <c r="AQ822" i="15"/>
  <c r="AQ823" i="15"/>
  <c r="AN825" i="15"/>
  <c r="AS825" i="15" s="1"/>
  <c r="AT825" i="15" s="1"/>
  <c r="BA825" i="15" s="1"/>
  <c r="AE846" i="15"/>
  <c r="AS769" i="15"/>
  <c r="AQ772" i="15"/>
  <c r="AS774" i="15"/>
  <c r="AQ777" i="15"/>
  <c r="AS779" i="15"/>
  <c r="AQ782" i="15"/>
  <c r="AS784" i="15"/>
  <c r="AQ787" i="15"/>
  <c r="AS789" i="15"/>
  <c r="AQ792" i="15"/>
  <c r="AS794" i="15"/>
  <c r="AQ797" i="15"/>
  <c r="AS799" i="15"/>
  <c r="AQ802" i="15"/>
  <c r="AS804" i="15"/>
  <c r="AQ807" i="15"/>
  <c r="AS809" i="15"/>
  <c r="AQ812" i="15"/>
  <c r="AS814" i="15"/>
  <c r="AQ817" i="15"/>
  <c r="AS819" i="15"/>
  <c r="M826" i="15"/>
  <c r="AE841" i="15"/>
  <c r="AF837" i="15"/>
  <c r="AS771" i="15"/>
  <c r="AS781" i="15"/>
  <c r="AS791" i="15"/>
  <c r="AS801" i="15"/>
  <c r="AS806" i="15"/>
  <c r="AS811" i="15"/>
  <c r="R826" i="15"/>
  <c r="R821" i="15" s="1"/>
  <c r="Y826" i="15"/>
  <c r="Y821" i="15" s="1"/>
  <c r="AS822" i="15"/>
  <c r="AS823" i="15"/>
  <c r="AE836" i="15"/>
  <c r="M846" i="15"/>
  <c r="AE827" i="15"/>
  <c r="AB831" i="15"/>
  <c r="M841" i="15"/>
  <c r="AE851" i="15"/>
  <c r="AF847" i="15"/>
  <c r="AQ828" i="15"/>
  <c r="AS830" i="15"/>
  <c r="AQ833" i="15"/>
  <c r="AS835" i="15"/>
  <c r="AQ838" i="15"/>
  <c r="AS840" i="15"/>
  <c r="AQ843" i="15"/>
  <c r="AS845" i="15"/>
  <c r="AQ848" i="15"/>
  <c r="AS850" i="15"/>
  <c r="AQ853" i="15"/>
  <c r="AS827" i="15"/>
  <c r="AS832" i="15"/>
  <c r="AS847" i="15"/>
  <c r="AS852" i="15"/>
  <c r="AR855" i="15"/>
  <c r="AS828" i="15"/>
  <c r="AQ830" i="15"/>
  <c r="AS833" i="15"/>
  <c r="AQ835" i="15"/>
  <c r="AB836" i="15"/>
  <c r="AS838" i="15"/>
  <c r="AQ840" i="15"/>
  <c r="AB841" i="15"/>
  <c r="AS843" i="15"/>
  <c r="AQ845" i="15"/>
  <c r="AB846" i="15"/>
  <c r="AS848" i="15"/>
  <c r="AQ850" i="15"/>
  <c r="AB851" i="15"/>
  <c r="AS853" i="15"/>
  <c r="AQ827" i="15"/>
  <c r="AQ837" i="15"/>
  <c r="AQ842" i="15"/>
  <c r="AQ852" i="15"/>
  <c r="AS854" i="15"/>
  <c r="AS855" i="15"/>
  <c r="M861" i="15"/>
  <c r="M877" i="15"/>
  <c r="AQ855" i="15"/>
  <c r="AE857" i="15"/>
  <c r="AQ857" i="15"/>
  <c r="AE862" i="15"/>
  <c r="AQ862" i="15"/>
  <c r="AE867" i="15"/>
  <c r="AQ867" i="15"/>
  <c r="AE873" i="15"/>
  <c r="AE878" i="15"/>
  <c r="AE883" i="15"/>
  <c r="AQ883" i="15"/>
  <c r="AS885" i="15"/>
  <c r="AE886" i="15"/>
  <c r="AF886" i="15" s="1"/>
  <c r="AR886" i="15" s="1"/>
  <c r="AQ858" i="15"/>
  <c r="AS860" i="15"/>
  <c r="AQ863" i="15"/>
  <c r="AS865" i="15"/>
  <c r="AQ868" i="15"/>
  <c r="AS870" i="15"/>
  <c r="AQ874" i="15"/>
  <c r="AS876" i="15"/>
  <c r="AQ879" i="15"/>
  <c r="AS881" i="15"/>
  <c r="AE885" i="15"/>
  <c r="AF885" i="15" s="1"/>
  <c r="AR885" i="15" s="1"/>
  <c r="AF904" i="15"/>
  <c r="AQ859" i="15"/>
  <c r="AQ864" i="15"/>
  <c r="AQ869" i="15"/>
  <c r="AQ875" i="15"/>
  <c r="AQ880" i="15"/>
  <c r="AN884" i="15"/>
  <c r="AS884" i="15" s="1"/>
  <c r="AN857" i="15"/>
  <c r="AN861" i="15" s="1"/>
  <c r="AN862" i="15"/>
  <c r="AN867" i="15"/>
  <c r="AN873" i="15"/>
  <c r="AN878" i="15"/>
  <c r="AN883" i="15"/>
  <c r="AQ884" i="15"/>
  <c r="M890" i="15"/>
  <c r="AM892" i="15"/>
  <c r="M895" i="15"/>
  <c r="M897" i="15" s="1"/>
  <c r="AM897" i="15"/>
  <c r="AN898" i="15"/>
  <c r="AN902" i="15" s="1"/>
  <c r="M900" i="15"/>
  <c r="M902" i="15" s="1"/>
  <c r="AQ901" i="15"/>
  <c r="AM902" i="15"/>
  <c r="AN904" i="15"/>
  <c r="AN908" i="15" s="1"/>
  <c r="AS905" i="15"/>
  <c r="M906" i="15"/>
  <c r="M908" i="15" s="1"/>
  <c r="AQ907" i="15"/>
  <c r="AB908" i="15"/>
  <c r="AB903" i="15" s="1"/>
  <c r="AM908" i="15"/>
  <c r="AN909" i="15"/>
  <c r="AS910" i="15"/>
  <c r="M911" i="15"/>
  <c r="AQ911" i="15" s="1"/>
  <c r="AQ912" i="15"/>
  <c r="AE888" i="15"/>
  <c r="AQ888" i="15"/>
  <c r="AS890" i="15"/>
  <c r="L892" i="15"/>
  <c r="AE893" i="15"/>
  <c r="AQ893" i="15"/>
  <c r="L897" i="15"/>
  <c r="AE898" i="15"/>
  <c r="AQ898" i="15"/>
  <c r="AS900" i="15"/>
  <c r="AQ904" i="15"/>
  <c r="AS906" i="15"/>
  <c r="L908" i="15"/>
  <c r="L903" i="15" s="1"/>
  <c r="AE909" i="15"/>
  <c r="AS912" i="15"/>
  <c r="AM913" i="15"/>
  <c r="AS886" i="15"/>
  <c r="AQ889" i="15"/>
  <c r="AS891" i="15"/>
  <c r="AQ894" i="15"/>
  <c r="AS896" i="15"/>
  <c r="AT896" i="15" s="1"/>
  <c r="BA896" i="15" s="1"/>
  <c r="AQ899" i="15"/>
  <c r="AS901" i="15"/>
  <c r="AQ905" i="15"/>
  <c r="AT905" i="15" s="1"/>
  <c r="BA905" i="15" s="1"/>
  <c r="AS907" i="15"/>
  <c r="M909" i="15"/>
  <c r="AQ910" i="15"/>
  <c r="AE914" i="15"/>
  <c r="AN915" i="15"/>
  <c r="AN918" i="15" s="1"/>
  <c r="M917" i="15"/>
  <c r="AQ917" i="15" s="1"/>
  <c r="AE919" i="15"/>
  <c r="AQ919" i="15"/>
  <c r="AN920" i="15"/>
  <c r="M922" i="15"/>
  <c r="M923" i="15" s="1"/>
  <c r="AE924" i="15"/>
  <c r="AQ924" i="15"/>
  <c r="AN925" i="15"/>
  <c r="AN928" i="15" s="1"/>
  <c r="M927" i="15"/>
  <c r="M928" i="15" s="1"/>
  <c r="AQ929" i="15"/>
  <c r="AQ932" i="15"/>
  <c r="AQ934" i="15"/>
  <c r="AS935" i="15"/>
  <c r="AQ937" i="15"/>
  <c r="AQ939" i="15"/>
  <c r="AS940" i="15"/>
  <c r="AQ942" i="15"/>
  <c r="AQ915" i="15"/>
  <c r="AS917" i="15"/>
  <c r="AQ920" i="15"/>
  <c r="AS922" i="15"/>
  <c r="AQ925" i="15"/>
  <c r="AS927" i="15"/>
  <c r="AQ930" i="15"/>
  <c r="AS932" i="15"/>
  <c r="AQ935" i="15"/>
  <c r="AS937" i="15"/>
  <c r="AQ940" i="15"/>
  <c r="AS942" i="15"/>
  <c r="AS914" i="15"/>
  <c r="AS924" i="15"/>
  <c r="AS929" i="15"/>
  <c r="AS934" i="15"/>
  <c r="AS939" i="15"/>
  <c r="AF39" i="14"/>
  <c r="AE43" i="14"/>
  <c r="AF59" i="14"/>
  <c r="AE63" i="14"/>
  <c r="AF100" i="14"/>
  <c r="AE108" i="14"/>
  <c r="M17" i="14"/>
  <c r="AF28" i="14"/>
  <c r="AE32" i="14"/>
  <c r="AF34" i="14"/>
  <c r="AE38" i="14"/>
  <c r="AF54" i="14"/>
  <c r="AE58" i="14"/>
  <c r="AF74" i="14"/>
  <c r="AE78" i="14"/>
  <c r="AF79" i="14"/>
  <c r="AE83" i="14"/>
  <c r="AF109" i="14"/>
  <c r="AE113" i="14"/>
  <c r="AE94" i="14" s="1"/>
  <c r="M12" i="14"/>
  <c r="AF23" i="14"/>
  <c r="AE27" i="14"/>
  <c r="AT45" i="14"/>
  <c r="AF49" i="14"/>
  <c r="AE53" i="14"/>
  <c r="M68" i="14"/>
  <c r="AF69" i="14"/>
  <c r="AE73" i="14"/>
  <c r="AF84" i="14"/>
  <c r="AE88" i="14"/>
  <c r="R94" i="14"/>
  <c r="Y94" i="14"/>
  <c r="M108" i="14"/>
  <c r="AF8" i="14"/>
  <c r="AE12" i="14"/>
  <c r="AF44" i="14"/>
  <c r="AE48" i="14"/>
  <c r="AF64" i="14"/>
  <c r="AE68" i="14"/>
  <c r="AF89" i="14"/>
  <c r="AE93" i="14"/>
  <c r="AF119" i="14"/>
  <c r="Y12" i="14"/>
  <c r="M19" i="14"/>
  <c r="AQ20" i="14"/>
  <c r="AT20" i="14" s="1"/>
  <c r="BA20" i="14" s="1"/>
  <c r="AN21" i="14"/>
  <c r="AS21" i="14" s="1"/>
  <c r="AQ25" i="14"/>
  <c r="Y27" i="14"/>
  <c r="AQ30" i="14"/>
  <c r="Y32" i="14"/>
  <c r="AQ36" i="14"/>
  <c r="Y38" i="14"/>
  <c r="AQ41" i="14"/>
  <c r="Y43" i="14"/>
  <c r="AQ46" i="14"/>
  <c r="Y48" i="14"/>
  <c r="AQ51" i="14"/>
  <c r="Y53" i="14"/>
  <c r="AQ56" i="14"/>
  <c r="Y58" i="14"/>
  <c r="AQ61" i="14"/>
  <c r="Y63" i="14"/>
  <c r="AQ66" i="14"/>
  <c r="Y68" i="14"/>
  <c r="AQ71" i="14"/>
  <c r="Y73" i="14"/>
  <c r="AQ76" i="14"/>
  <c r="Y78" i="14"/>
  <c r="AQ81" i="14"/>
  <c r="AQ86" i="14"/>
  <c r="AQ91" i="14"/>
  <c r="AQ97" i="14"/>
  <c r="AQ102" i="14"/>
  <c r="AQ111" i="14"/>
  <c r="Y123" i="14"/>
  <c r="AE130" i="14"/>
  <c r="AF126" i="14"/>
  <c r="AE150" i="14"/>
  <c r="AF146" i="14"/>
  <c r="AE170" i="14"/>
  <c r="AF166" i="14"/>
  <c r="AE190" i="14"/>
  <c r="AF186" i="14"/>
  <c r="AE221" i="14"/>
  <c r="AF217" i="14"/>
  <c r="AE237" i="14"/>
  <c r="AF233" i="14"/>
  <c r="AE257" i="14"/>
  <c r="AF253" i="14"/>
  <c r="AF268" i="14"/>
  <c r="AN8" i="14"/>
  <c r="AN12" i="14" s="1"/>
  <c r="AN13" i="14"/>
  <c r="AN18" i="14"/>
  <c r="AN32" i="14"/>
  <c r="AN34" i="14"/>
  <c r="AN38" i="14" s="1"/>
  <c r="AN39" i="14"/>
  <c r="AN44" i="14"/>
  <c r="AN48" i="14" s="1"/>
  <c r="AN49" i="14"/>
  <c r="AN54" i="14"/>
  <c r="AN58" i="14" s="1"/>
  <c r="AN59" i="14"/>
  <c r="AN64" i="14"/>
  <c r="AN68" i="14" s="1"/>
  <c r="AN69" i="14"/>
  <c r="AN74" i="14"/>
  <c r="AN78" i="14" s="1"/>
  <c r="AN79" i="14"/>
  <c r="AN83" i="14" s="1"/>
  <c r="AS80" i="14"/>
  <c r="AQ82" i="14"/>
  <c r="AB83" i="14"/>
  <c r="AN84" i="14"/>
  <c r="AN88" i="14" s="1"/>
  <c r="AS85" i="14"/>
  <c r="AQ87" i="14"/>
  <c r="AB88" i="14"/>
  <c r="AN89" i="14"/>
  <c r="AS90" i="14"/>
  <c r="AQ92" i="14"/>
  <c r="AB93" i="14"/>
  <c r="AS96" i="14"/>
  <c r="AQ98" i="14"/>
  <c r="AT98" i="14" s="1"/>
  <c r="AN100" i="14"/>
  <c r="AN108" i="14" s="1"/>
  <c r="AS101" i="14"/>
  <c r="AQ103" i="14"/>
  <c r="AB108" i="14"/>
  <c r="AN109" i="14"/>
  <c r="AN113" i="14" s="1"/>
  <c r="AS110" i="14"/>
  <c r="AQ112" i="14"/>
  <c r="AB113" i="14"/>
  <c r="AN114" i="14"/>
  <c r="AE115" i="14"/>
  <c r="AF115" i="14" s="1"/>
  <c r="AR115" i="14" s="1"/>
  <c r="S125" i="14"/>
  <c r="S124" i="14" s="1"/>
  <c r="AB125" i="14"/>
  <c r="AB124" i="14" s="1"/>
  <c r="AE145" i="14"/>
  <c r="AF141" i="14"/>
  <c r="AE165" i="14"/>
  <c r="AF161" i="14"/>
  <c r="AE185" i="14"/>
  <c r="AF181" i="14"/>
  <c r="AE201" i="14"/>
  <c r="AF197" i="14"/>
  <c r="AE216" i="14"/>
  <c r="AF212" i="14"/>
  <c r="AE232" i="14"/>
  <c r="AF228" i="14"/>
  <c r="AE252" i="14"/>
  <c r="AF248" i="14"/>
  <c r="AQ8" i="14"/>
  <c r="AS10" i="14"/>
  <c r="L12" i="14"/>
  <c r="AE13" i="14"/>
  <c r="AS15" i="14"/>
  <c r="L17" i="14"/>
  <c r="AE18" i="14"/>
  <c r="AQ18" i="14"/>
  <c r="AS20" i="14"/>
  <c r="L22" i="14"/>
  <c r="AQ23" i="14"/>
  <c r="AS25" i="14"/>
  <c r="L27" i="14"/>
  <c r="AQ28" i="14"/>
  <c r="AS30" i="14"/>
  <c r="L32" i="14"/>
  <c r="AQ34" i="14"/>
  <c r="AS36" i="14"/>
  <c r="L38" i="14"/>
  <c r="AQ39" i="14"/>
  <c r="AS41" i="14"/>
  <c r="L43" i="14"/>
  <c r="AQ44" i="14"/>
  <c r="AS46" i="14"/>
  <c r="L48" i="14"/>
  <c r="AQ49" i="14"/>
  <c r="AS51" i="14"/>
  <c r="L53" i="14"/>
  <c r="AQ54" i="14"/>
  <c r="AS56" i="14"/>
  <c r="L58" i="14"/>
  <c r="AQ59" i="14"/>
  <c r="AS61" i="14"/>
  <c r="L63" i="14"/>
  <c r="AQ64" i="14"/>
  <c r="AS66" i="14"/>
  <c r="L68" i="14"/>
  <c r="AQ69" i="14"/>
  <c r="AS71" i="14"/>
  <c r="L73" i="14"/>
  <c r="AQ74" i="14"/>
  <c r="AS76" i="14"/>
  <c r="L78" i="14"/>
  <c r="AS81" i="14"/>
  <c r="AQ84" i="14"/>
  <c r="AS86" i="14"/>
  <c r="L88" i="14"/>
  <c r="AQ89" i="14"/>
  <c r="AS91" i="14"/>
  <c r="L93" i="14"/>
  <c r="AQ95" i="14"/>
  <c r="AS97" i="14"/>
  <c r="AQ100" i="14"/>
  <c r="AS102" i="14"/>
  <c r="L108" i="14"/>
  <c r="AQ109" i="14"/>
  <c r="AS111" i="14"/>
  <c r="L113" i="14"/>
  <c r="AE114" i="14"/>
  <c r="AQ114" i="14"/>
  <c r="AE117" i="14"/>
  <c r="AF117" i="14" s="1"/>
  <c r="AR117" i="14" s="1"/>
  <c r="T123" i="14"/>
  <c r="AQ121" i="14"/>
  <c r="T125" i="14"/>
  <c r="T124" i="14" s="1"/>
  <c r="AE140" i="14"/>
  <c r="AF136" i="14"/>
  <c r="AE160" i="14"/>
  <c r="AF156" i="14"/>
  <c r="AE180" i="14"/>
  <c r="AF176" i="14"/>
  <c r="AE211" i="14"/>
  <c r="AF207" i="14"/>
  <c r="AE247" i="14"/>
  <c r="AF243" i="14"/>
  <c r="U118" i="14"/>
  <c r="AS115" i="14"/>
  <c r="AQ117" i="14"/>
  <c r="L123" i="14"/>
  <c r="M119" i="14"/>
  <c r="M123" i="14" s="1"/>
  <c r="U123" i="14"/>
  <c r="AM123" i="14"/>
  <c r="AN119" i="14"/>
  <c r="AE122" i="14"/>
  <c r="AF122" i="14" s="1"/>
  <c r="AR122" i="14" s="1"/>
  <c r="U125" i="14"/>
  <c r="U124" i="14" s="1"/>
  <c r="AE135" i="14"/>
  <c r="AF131" i="14"/>
  <c r="AE155" i="14"/>
  <c r="AF151" i="14"/>
  <c r="AE175" i="14"/>
  <c r="AF171" i="14"/>
  <c r="AE226" i="14"/>
  <c r="AF222" i="14"/>
  <c r="AT234" i="14"/>
  <c r="AE262" i="14"/>
  <c r="AF258" i="14"/>
  <c r="AN121" i="14"/>
  <c r="AS121" i="14" s="1"/>
  <c r="AN128" i="14"/>
  <c r="AS128" i="14" s="1"/>
  <c r="AN133" i="14"/>
  <c r="AS133" i="14" s="1"/>
  <c r="AN138" i="14"/>
  <c r="AS138" i="14" s="1"/>
  <c r="AN143" i="14"/>
  <c r="AS143" i="14" s="1"/>
  <c r="AN148" i="14"/>
  <c r="AS148" i="14" s="1"/>
  <c r="AN153" i="14"/>
  <c r="AS153" i="14" s="1"/>
  <c r="AN158" i="14"/>
  <c r="AS158" i="14" s="1"/>
  <c r="AN163" i="14"/>
  <c r="AS163" i="14" s="1"/>
  <c r="AN168" i="14"/>
  <c r="AS168" i="14" s="1"/>
  <c r="AN173" i="14"/>
  <c r="AS173" i="14" s="1"/>
  <c r="M176" i="14"/>
  <c r="AN178" i="14"/>
  <c r="AS178" i="14" s="1"/>
  <c r="M181" i="14"/>
  <c r="AN183" i="14"/>
  <c r="AS183" i="14" s="1"/>
  <c r="M186" i="14"/>
  <c r="M190" i="14" s="1"/>
  <c r="AN188" i="14"/>
  <c r="AS188" i="14" s="1"/>
  <c r="AS193" i="14"/>
  <c r="M197" i="14"/>
  <c r="M201" i="14" s="1"/>
  <c r="AN199" i="14"/>
  <c r="AS199" i="14" s="1"/>
  <c r="AS204" i="14"/>
  <c r="M207" i="14"/>
  <c r="M211" i="14" s="1"/>
  <c r="AN209" i="14"/>
  <c r="AS209" i="14" s="1"/>
  <c r="M212" i="14"/>
  <c r="AN214" i="14"/>
  <c r="AS214" i="14" s="1"/>
  <c r="M217" i="14"/>
  <c r="M221" i="14" s="1"/>
  <c r="AN219" i="14"/>
  <c r="AS219" i="14" s="1"/>
  <c r="M222" i="14"/>
  <c r="AN224" i="14"/>
  <c r="AS224" i="14" s="1"/>
  <c r="M228" i="14"/>
  <c r="M232" i="14" s="1"/>
  <c r="AN230" i="14"/>
  <c r="AS230" i="14" s="1"/>
  <c r="M233" i="14"/>
  <c r="AN235" i="14"/>
  <c r="AS235" i="14" s="1"/>
  <c r="AS240" i="14"/>
  <c r="M243" i="14"/>
  <c r="M247" i="14" s="1"/>
  <c r="AN245" i="14"/>
  <c r="AS245" i="14" s="1"/>
  <c r="M248" i="14"/>
  <c r="M252" i="14" s="1"/>
  <c r="AN250" i="14"/>
  <c r="AS250" i="14" s="1"/>
  <c r="M253" i="14"/>
  <c r="M257" i="14" s="1"/>
  <c r="AN255" i="14"/>
  <c r="AS255" i="14" s="1"/>
  <c r="M258" i="14"/>
  <c r="AN260" i="14"/>
  <c r="AS260" i="14" s="1"/>
  <c r="AE263" i="14"/>
  <c r="AE264" i="14"/>
  <c r="AF264" i="14" s="1"/>
  <c r="AR264" i="14" s="1"/>
  <c r="AS265" i="14"/>
  <c r="T272" i="14"/>
  <c r="AE274" i="14"/>
  <c r="AF274" i="14" s="1"/>
  <c r="AR274" i="14" s="1"/>
  <c r="AT276" i="14"/>
  <c r="T344" i="14"/>
  <c r="AT351" i="14"/>
  <c r="AQ128" i="14"/>
  <c r="Y130" i="14"/>
  <c r="AQ133" i="14"/>
  <c r="Y135" i="14"/>
  <c r="AQ138" i="14"/>
  <c r="Y140" i="14"/>
  <c r="AQ143" i="14"/>
  <c r="Y145" i="14"/>
  <c r="AQ148" i="14"/>
  <c r="Y150" i="14"/>
  <c r="AQ153" i="14"/>
  <c r="Y155" i="14"/>
  <c r="AQ158" i="14"/>
  <c r="Y160" i="14"/>
  <c r="AQ163" i="14"/>
  <c r="Y165" i="14"/>
  <c r="AQ168" i="14"/>
  <c r="Y170" i="14"/>
  <c r="AQ173" i="14"/>
  <c r="Y175" i="14"/>
  <c r="AQ178" i="14"/>
  <c r="Y180" i="14"/>
  <c r="AQ183" i="14"/>
  <c r="Y185" i="14"/>
  <c r="AQ188" i="14"/>
  <c r="Y190" i="14"/>
  <c r="AQ193" i="14"/>
  <c r="AQ199" i="14"/>
  <c r="Y201" i="14"/>
  <c r="AQ204" i="14"/>
  <c r="AQ209" i="14"/>
  <c r="Y211" i="14"/>
  <c r="AQ214" i="14"/>
  <c r="Y216" i="14"/>
  <c r="AQ219" i="14"/>
  <c r="Y221" i="14"/>
  <c r="AQ224" i="14"/>
  <c r="Y226" i="14"/>
  <c r="AQ230" i="14"/>
  <c r="Y232" i="14"/>
  <c r="AQ235" i="14"/>
  <c r="Y237" i="14"/>
  <c r="AQ240" i="14"/>
  <c r="AQ245" i="14"/>
  <c r="Y247" i="14"/>
  <c r="AQ250" i="14"/>
  <c r="Y252" i="14"/>
  <c r="AQ255" i="14"/>
  <c r="Y257" i="14"/>
  <c r="AQ260" i="14"/>
  <c r="Y262" i="14"/>
  <c r="AM267" i="14"/>
  <c r="AN263" i="14"/>
  <c r="AE265" i="14"/>
  <c r="AF265" i="14" s="1"/>
  <c r="AR265" i="14" s="1"/>
  <c r="L267" i="14"/>
  <c r="AE273" i="14"/>
  <c r="AN126" i="14"/>
  <c r="AN131" i="14"/>
  <c r="AN136" i="14"/>
  <c r="AN141" i="14"/>
  <c r="AN146" i="14"/>
  <c r="AN151" i="14"/>
  <c r="AN156" i="14"/>
  <c r="AN161" i="14"/>
  <c r="AN166" i="14"/>
  <c r="AN171" i="14"/>
  <c r="AN176" i="14"/>
  <c r="AN181" i="14"/>
  <c r="AN186" i="14"/>
  <c r="AN197" i="14"/>
  <c r="AN207" i="14"/>
  <c r="AN212" i="14"/>
  <c r="AN217" i="14"/>
  <c r="AN222" i="14"/>
  <c r="AN228" i="14"/>
  <c r="AN233" i="14"/>
  <c r="AN243" i="14"/>
  <c r="AN248" i="14"/>
  <c r="AN253" i="14"/>
  <c r="AN258" i="14"/>
  <c r="R267" i="14"/>
  <c r="Y267" i="14"/>
  <c r="AQ263" i="14"/>
  <c r="AE269" i="14"/>
  <c r="AF269" i="14" s="1"/>
  <c r="AR269" i="14" s="1"/>
  <c r="AS270" i="14"/>
  <c r="AE271" i="14"/>
  <c r="AF271" i="14" s="1"/>
  <c r="AR271" i="14" s="1"/>
  <c r="M273" i="14"/>
  <c r="L277" i="14"/>
  <c r="R344" i="14"/>
  <c r="Y344" i="14"/>
  <c r="AT353" i="14"/>
  <c r="AQ191" i="14"/>
  <c r="AQ202" i="14"/>
  <c r="AQ207" i="14"/>
  <c r="AQ228" i="14"/>
  <c r="AQ238" i="14"/>
  <c r="AE270" i="14"/>
  <c r="AF270" i="14" s="1"/>
  <c r="AR270" i="14" s="1"/>
  <c r="M265" i="14"/>
  <c r="AN268" i="14"/>
  <c r="AN272" i="14" s="1"/>
  <c r="M270" i="14"/>
  <c r="M272" i="14" s="1"/>
  <c r="AM272" i="14"/>
  <c r="AN273" i="14"/>
  <c r="AN277" i="14" s="1"/>
  <c r="M275" i="14"/>
  <c r="AQ275" i="14" s="1"/>
  <c r="AM277" i="14"/>
  <c r="AN278" i="14"/>
  <c r="M280" i="14"/>
  <c r="M282" i="14" s="1"/>
  <c r="AM282" i="14"/>
  <c r="AN283" i="14"/>
  <c r="AN287" i="14" s="1"/>
  <c r="M285" i="14"/>
  <c r="AM287" i="14"/>
  <c r="AN288" i="14"/>
  <c r="M290" i="14"/>
  <c r="AM292" i="14"/>
  <c r="AN293" i="14"/>
  <c r="AN297" i="14" s="1"/>
  <c r="M295" i="14"/>
  <c r="AQ295" i="14" s="1"/>
  <c r="AM297" i="14"/>
  <c r="AN298" i="14"/>
  <c r="M300" i="14"/>
  <c r="M302" i="14" s="1"/>
  <c r="AM302" i="14"/>
  <c r="AN304" i="14"/>
  <c r="M306" i="14"/>
  <c r="AQ306" i="14" s="1"/>
  <c r="AM308" i="14"/>
  <c r="AQ311" i="14"/>
  <c r="AN314" i="14"/>
  <c r="AN318" i="14" s="1"/>
  <c r="M316" i="14"/>
  <c r="AQ316" i="14" s="1"/>
  <c r="AM318" i="14"/>
  <c r="AN319" i="14"/>
  <c r="M321" i="14"/>
  <c r="AQ321" i="14" s="1"/>
  <c r="AM323" i="14"/>
  <c r="AN324" i="14"/>
  <c r="AN328" i="14" s="1"/>
  <c r="M326" i="14"/>
  <c r="AQ326" i="14" s="1"/>
  <c r="AM328" i="14"/>
  <c r="AN329" i="14"/>
  <c r="M331" i="14"/>
  <c r="AM333" i="14"/>
  <c r="AN334" i="14"/>
  <c r="AN338" i="14" s="1"/>
  <c r="M336" i="14"/>
  <c r="AQ336" i="14" s="1"/>
  <c r="AM338" i="14"/>
  <c r="AN339" i="14"/>
  <c r="M341" i="14"/>
  <c r="M343" i="14" s="1"/>
  <c r="AM343" i="14"/>
  <c r="S344" i="14"/>
  <c r="AB344" i="14"/>
  <c r="AS355" i="14"/>
  <c r="AS357" i="14"/>
  <c r="AS358" i="14"/>
  <c r="AQ361" i="14"/>
  <c r="U421" i="14"/>
  <c r="U420" i="14" s="1"/>
  <c r="AT449" i="14"/>
  <c r="AT469" i="14"/>
  <c r="AS275" i="14"/>
  <c r="AE278" i="14"/>
  <c r="AQ278" i="14"/>
  <c r="AS280" i="14"/>
  <c r="L282" i="14"/>
  <c r="AS285" i="14"/>
  <c r="AS290" i="14"/>
  <c r="AE293" i="14"/>
  <c r="AQ293" i="14"/>
  <c r="AS295" i="14"/>
  <c r="L297" i="14"/>
  <c r="AE298" i="14"/>
  <c r="AQ298" i="14"/>
  <c r="AS300" i="14"/>
  <c r="L302" i="14"/>
  <c r="AE304" i="14"/>
  <c r="AQ304" i="14"/>
  <c r="AS306" i="14"/>
  <c r="L308" i="14"/>
  <c r="AQ309" i="14"/>
  <c r="AS311" i="14"/>
  <c r="AE314" i="14"/>
  <c r="AQ314" i="14"/>
  <c r="AS316" i="14"/>
  <c r="L318" i="14"/>
  <c r="AS321" i="14"/>
  <c r="AE324" i="14"/>
  <c r="AQ324" i="14"/>
  <c r="AS326" i="14"/>
  <c r="L328" i="14"/>
  <c r="AE329" i="14"/>
  <c r="AQ329" i="14"/>
  <c r="AS331" i="14"/>
  <c r="L333" i="14"/>
  <c r="AE334" i="14"/>
  <c r="AQ334" i="14"/>
  <c r="AS336" i="14"/>
  <c r="L338" i="14"/>
  <c r="AE339" i="14"/>
  <c r="AQ339" i="14"/>
  <c r="AS341" i="14"/>
  <c r="L343" i="14"/>
  <c r="AQ345" i="14"/>
  <c r="AS347" i="14"/>
  <c r="AQ350" i="14"/>
  <c r="AS352" i="14"/>
  <c r="AR358" i="14"/>
  <c r="AR362" i="14"/>
  <c r="AR357" i="14"/>
  <c r="AS362" i="14"/>
  <c r="AR363" i="14"/>
  <c r="S421" i="14"/>
  <c r="S420" i="14" s="1"/>
  <c r="AB421" i="14"/>
  <c r="AB420" i="14" s="1"/>
  <c r="AT459" i="14"/>
  <c r="AQ357" i="14"/>
  <c r="AQ358" i="14"/>
  <c r="AQ360" i="14"/>
  <c r="AS361" i="14"/>
  <c r="AQ363" i="14"/>
  <c r="AE365" i="14"/>
  <c r="AQ365" i="14"/>
  <c r="AN366" i="14"/>
  <c r="AS366" i="14" s="1"/>
  <c r="M368" i="14"/>
  <c r="AQ368" i="14" s="1"/>
  <c r="AE370" i="14"/>
  <c r="AQ370" i="14"/>
  <c r="AN371" i="14"/>
  <c r="AS371" i="14" s="1"/>
  <c r="M373" i="14"/>
  <c r="M374" i="14" s="1"/>
  <c r="AE375" i="14"/>
  <c r="AQ375" i="14"/>
  <c r="AN376" i="14"/>
  <c r="AN379" i="14" s="1"/>
  <c r="M378" i="14"/>
  <c r="AQ378" i="14" s="1"/>
  <c r="AE380" i="14"/>
  <c r="AQ380" i="14"/>
  <c r="AN381" i="14"/>
  <c r="M383" i="14"/>
  <c r="AQ383" i="14" s="1"/>
  <c r="AE385" i="14"/>
  <c r="AQ385" i="14"/>
  <c r="AN386" i="14"/>
  <c r="AS386" i="14" s="1"/>
  <c r="M388" i="14"/>
  <c r="AQ388" i="14" s="1"/>
  <c r="AN391" i="14"/>
  <c r="M393" i="14"/>
  <c r="AN396" i="14"/>
  <c r="AN399" i="14" s="1"/>
  <c r="M398" i="14"/>
  <c r="AQ398" i="14" s="1"/>
  <c r="AN401" i="14"/>
  <c r="M403" i="14"/>
  <c r="AQ403" i="14" s="1"/>
  <c r="AN406" i="14"/>
  <c r="AS406" i="14" s="1"/>
  <c r="M408" i="14"/>
  <c r="AE410" i="14"/>
  <c r="AQ410" i="14"/>
  <c r="AN411" i="14"/>
  <c r="M413" i="14"/>
  <c r="M414" i="14" s="1"/>
  <c r="AE415" i="14"/>
  <c r="AQ415" i="14"/>
  <c r="AN416" i="14"/>
  <c r="AN419" i="14" s="1"/>
  <c r="M418" i="14"/>
  <c r="AQ418" i="14" s="1"/>
  <c r="AN423" i="14"/>
  <c r="M425" i="14"/>
  <c r="AN428" i="14"/>
  <c r="AN431" i="14" s="1"/>
  <c r="M430" i="14"/>
  <c r="AQ430" i="14" s="1"/>
  <c r="AN433" i="14"/>
  <c r="AN436" i="14" s="1"/>
  <c r="M435" i="14"/>
  <c r="AQ435" i="14" s="1"/>
  <c r="AN438" i="14"/>
  <c r="AS438" i="14" s="1"/>
  <c r="M440" i="14"/>
  <c r="AQ440" i="14" s="1"/>
  <c r="AQ442" i="14"/>
  <c r="AS443" i="14"/>
  <c r="AQ447" i="14"/>
  <c r="AE452" i="14"/>
  <c r="AQ452" i="14"/>
  <c r="AN453" i="14"/>
  <c r="AN456" i="14" s="1"/>
  <c r="M455" i="14"/>
  <c r="AE457" i="14"/>
  <c r="AQ457" i="14"/>
  <c r="AN458" i="14"/>
  <c r="AN461" i="14" s="1"/>
  <c r="M460" i="14"/>
  <c r="AQ460" i="14" s="1"/>
  <c r="AE462" i="14"/>
  <c r="AQ462" i="14"/>
  <c r="AN463" i="14"/>
  <c r="M465" i="14"/>
  <c r="M466" i="14" s="1"/>
  <c r="AE467" i="14"/>
  <c r="AQ467" i="14"/>
  <c r="AN468" i="14"/>
  <c r="AN471" i="14" s="1"/>
  <c r="M470" i="14"/>
  <c r="AQ470" i="14" s="1"/>
  <c r="AQ472" i="14"/>
  <c r="AN473" i="14"/>
  <c r="AQ475" i="14"/>
  <c r="AS475" i="14"/>
  <c r="AE506" i="14"/>
  <c r="AF502" i="14"/>
  <c r="M512" i="14"/>
  <c r="U507" i="14"/>
  <c r="AE522" i="14"/>
  <c r="AF518" i="14"/>
  <c r="M532" i="14"/>
  <c r="AE542" i="14"/>
  <c r="AF538" i="14"/>
  <c r="M552" i="14"/>
  <c r="AE562" i="14"/>
  <c r="AF558" i="14"/>
  <c r="M572" i="14"/>
  <c r="AE582" i="14"/>
  <c r="AF578" i="14"/>
  <c r="U583" i="14"/>
  <c r="AS363" i="14"/>
  <c r="AQ366" i="14"/>
  <c r="AS368" i="14"/>
  <c r="AQ371" i="14"/>
  <c r="AS373" i="14"/>
  <c r="AQ376" i="14"/>
  <c r="AS378" i="14"/>
  <c r="AQ381" i="14"/>
  <c r="AS383" i="14"/>
  <c r="AQ386" i="14"/>
  <c r="AS388" i="14"/>
  <c r="AQ391" i="14"/>
  <c r="AS393" i="14"/>
  <c r="AQ396" i="14"/>
  <c r="AS398" i="14"/>
  <c r="AQ401" i="14"/>
  <c r="AS403" i="14"/>
  <c r="AQ406" i="14"/>
  <c r="AS408" i="14"/>
  <c r="AQ411" i="14"/>
  <c r="AS413" i="14"/>
  <c r="AQ416" i="14"/>
  <c r="AS418" i="14"/>
  <c r="AQ423" i="14"/>
  <c r="AS425" i="14"/>
  <c r="AQ428" i="14"/>
  <c r="AS430" i="14"/>
  <c r="AQ433" i="14"/>
  <c r="AS435" i="14"/>
  <c r="AQ438" i="14"/>
  <c r="AS440" i="14"/>
  <c r="AQ443" i="14"/>
  <c r="AS445" i="14"/>
  <c r="AQ448" i="14"/>
  <c r="AS450" i="14"/>
  <c r="AQ453" i="14"/>
  <c r="AS455" i="14"/>
  <c r="AQ458" i="14"/>
  <c r="AS460" i="14"/>
  <c r="AQ463" i="14"/>
  <c r="AS465" i="14"/>
  <c r="AQ468" i="14"/>
  <c r="AS470" i="14"/>
  <c r="AE473" i="14"/>
  <c r="AF473" i="14" s="1"/>
  <c r="AR473" i="14" s="1"/>
  <c r="AQ473" i="14"/>
  <c r="AE486" i="14"/>
  <c r="AF482" i="14"/>
  <c r="AE501" i="14"/>
  <c r="AF497" i="14"/>
  <c r="AE517" i="14"/>
  <c r="AF513" i="14"/>
  <c r="AE537" i="14"/>
  <c r="AF533" i="14"/>
  <c r="AE557" i="14"/>
  <c r="AF553" i="14"/>
  <c r="AE577" i="14"/>
  <c r="AF573" i="14"/>
  <c r="AE593" i="14"/>
  <c r="AF589" i="14"/>
  <c r="AS360" i="14"/>
  <c r="AS365" i="14"/>
  <c r="AS375" i="14"/>
  <c r="AS385" i="14"/>
  <c r="AS395" i="14"/>
  <c r="AS405" i="14"/>
  <c r="AS415" i="14"/>
  <c r="AS432" i="14"/>
  <c r="AS437" i="14"/>
  <c r="AS447" i="14"/>
  <c r="R476" i="14"/>
  <c r="Y476" i="14"/>
  <c r="AS472" i="14"/>
  <c r="AE496" i="14"/>
  <c r="AF492" i="14"/>
  <c r="M506" i="14"/>
  <c r="S507" i="14"/>
  <c r="AE512" i="14"/>
  <c r="AF508" i="14"/>
  <c r="AE532" i="14"/>
  <c r="AF528" i="14"/>
  <c r="M542" i="14"/>
  <c r="AE552" i="14"/>
  <c r="AF548" i="14"/>
  <c r="AE572" i="14"/>
  <c r="AF568" i="14"/>
  <c r="M582" i="14"/>
  <c r="S583" i="14"/>
  <c r="AE588" i="14"/>
  <c r="AF584" i="14"/>
  <c r="AN486" i="14"/>
  <c r="AE491" i="14"/>
  <c r="AF487" i="14"/>
  <c r="AE527" i="14"/>
  <c r="AF523" i="14"/>
  <c r="AE547" i="14"/>
  <c r="AF543" i="14"/>
  <c r="AE567" i="14"/>
  <c r="AF563" i="14"/>
  <c r="AS478" i="14"/>
  <c r="AQ480" i="14"/>
  <c r="AS483" i="14"/>
  <c r="AQ485" i="14"/>
  <c r="AB486" i="14"/>
  <c r="AM486" i="14"/>
  <c r="AS488" i="14"/>
  <c r="AQ490" i="14"/>
  <c r="AB491" i="14"/>
  <c r="AM491" i="14"/>
  <c r="AS493" i="14"/>
  <c r="AQ495" i="14"/>
  <c r="AB496" i="14"/>
  <c r="AM496" i="14"/>
  <c r="AS498" i="14"/>
  <c r="AQ500" i="14"/>
  <c r="AB501" i="14"/>
  <c r="AM501" i="14"/>
  <c r="AS503" i="14"/>
  <c r="AQ505" i="14"/>
  <c r="AB506" i="14"/>
  <c r="AM506" i="14"/>
  <c r="AS509" i="14"/>
  <c r="AQ511" i="14"/>
  <c r="AB512" i="14"/>
  <c r="AM512" i="14"/>
  <c r="AS514" i="14"/>
  <c r="AQ516" i="14"/>
  <c r="AB517" i="14"/>
  <c r="AM517" i="14"/>
  <c r="AS519" i="14"/>
  <c r="AQ521" i="14"/>
  <c r="AB522" i="14"/>
  <c r="AM522" i="14"/>
  <c r="AS524" i="14"/>
  <c r="AQ526" i="14"/>
  <c r="AB527" i="14"/>
  <c r="AM527" i="14"/>
  <c r="AS529" i="14"/>
  <c r="AQ531" i="14"/>
  <c r="AB532" i="14"/>
  <c r="AM532" i="14"/>
  <c r="AS534" i="14"/>
  <c r="AQ536" i="14"/>
  <c r="AB537" i="14"/>
  <c r="AM537" i="14"/>
  <c r="AS539" i="14"/>
  <c r="AQ541" i="14"/>
  <c r="AB542" i="14"/>
  <c r="AM542" i="14"/>
  <c r="AS544" i="14"/>
  <c r="AQ546" i="14"/>
  <c r="AB547" i="14"/>
  <c r="AM547" i="14"/>
  <c r="AS549" i="14"/>
  <c r="AQ551" i="14"/>
  <c r="AB552" i="14"/>
  <c r="AM552" i="14"/>
  <c r="AS554" i="14"/>
  <c r="AQ556" i="14"/>
  <c r="AB557" i="14"/>
  <c r="AM557" i="14"/>
  <c r="AS559" i="14"/>
  <c r="AQ561" i="14"/>
  <c r="AB562" i="14"/>
  <c r="AM562" i="14"/>
  <c r="AS564" i="14"/>
  <c r="AQ566" i="14"/>
  <c r="AB567" i="14"/>
  <c r="AM567" i="14"/>
  <c r="AS569" i="14"/>
  <c r="AQ571" i="14"/>
  <c r="AB572" i="14"/>
  <c r="AM572" i="14"/>
  <c r="AS574" i="14"/>
  <c r="AQ576" i="14"/>
  <c r="AB577" i="14"/>
  <c r="AM577" i="14"/>
  <c r="AS579" i="14"/>
  <c r="AQ581" i="14"/>
  <c r="AB582" i="14"/>
  <c r="AM582" i="14"/>
  <c r="AS585" i="14"/>
  <c r="AQ587" i="14"/>
  <c r="AB588" i="14"/>
  <c r="AM588" i="14"/>
  <c r="AS590" i="14"/>
  <c r="AQ592" i="14"/>
  <c r="AB593" i="14"/>
  <c r="AM593" i="14"/>
  <c r="AN598" i="14"/>
  <c r="AS595" i="14"/>
  <c r="AS479" i="14"/>
  <c r="AQ482" i="14"/>
  <c r="L486" i="14"/>
  <c r="AQ487" i="14"/>
  <c r="L491" i="14"/>
  <c r="AQ497" i="14"/>
  <c r="AQ502" i="14"/>
  <c r="AQ508" i="14"/>
  <c r="AQ513" i="14"/>
  <c r="AQ518" i="14"/>
  <c r="AQ523" i="14"/>
  <c r="AQ528" i="14"/>
  <c r="AQ533" i="14"/>
  <c r="AQ538" i="14"/>
  <c r="AQ548" i="14"/>
  <c r="AQ553" i="14"/>
  <c r="AQ558" i="14"/>
  <c r="AQ568" i="14"/>
  <c r="AQ573" i="14"/>
  <c r="AQ578" i="14"/>
  <c r="L598" i="14"/>
  <c r="T598" i="14"/>
  <c r="T583" i="14" s="1"/>
  <c r="AQ594" i="14"/>
  <c r="M597" i="14"/>
  <c r="M598" i="14" s="1"/>
  <c r="AS597" i="14"/>
  <c r="AQ478" i="14"/>
  <c r="AS480" i="14"/>
  <c r="AQ483" i="14"/>
  <c r="AS485" i="14"/>
  <c r="AQ488" i="14"/>
  <c r="AS490" i="14"/>
  <c r="AQ493" i="14"/>
  <c r="AS495" i="14"/>
  <c r="AQ498" i="14"/>
  <c r="AS500" i="14"/>
  <c r="AQ503" i="14"/>
  <c r="AS505" i="14"/>
  <c r="AQ509" i="14"/>
  <c r="AS511" i="14"/>
  <c r="AQ514" i="14"/>
  <c r="AS516" i="14"/>
  <c r="AQ519" i="14"/>
  <c r="AS521" i="14"/>
  <c r="AQ524" i="14"/>
  <c r="AS526" i="14"/>
  <c r="AQ529" i="14"/>
  <c r="AS531" i="14"/>
  <c r="AQ534" i="14"/>
  <c r="AS536" i="14"/>
  <c r="AQ539" i="14"/>
  <c r="AS541" i="14"/>
  <c r="AQ544" i="14"/>
  <c r="AS546" i="14"/>
  <c r="AQ549" i="14"/>
  <c r="AS551" i="14"/>
  <c r="AQ554" i="14"/>
  <c r="AS556" i="14"/>
  <c r="AQ559" i="14"/>
  <c r="AS561" i="14"/>
  <c r="AQ564" i="14"/>
  <c r="AS566" i="14"/>
  <c r="AQ569" i="14"/>
  <c r="AS571" i="14"/>
  <c r="AQ574" i="14"/>
  <c r="AS576" i="14"/>
  <c r="AQ579" i="14"/>
  <c r="AS581" i="14"/>
  <c r="AQ585" i="14"/>
  <c r="AS587" i="14"/>
  <c r="AQ590" i="14"/>
  <c r="AS592" i="14"/>
  <c r="AQ595" i="14"/>
  <c r="R598" i="14"/>
  <c r="R583" i="14" s="1"/>
  <c r="Y598" i="14"/>
  <c r="Y583" i="14" s="1"/>
  <c r="AM598" i="14"/>
  <c r="AS594" i="14"/>
  <c r="AE597" i="14"/>
  <c r="AF597" i="14" s="1"/>
  <c r="AR597" i="14" s="1"/>
  <c r="AT636" i="14"/>
  <c r="AE599" i="14"/>
  <c r="AQ599" i="14"/>
  <c r="M602" i="14"/>
  <c r="M603" i="14" s="1"/>
  <c r="AE604" i="14"/>
  <c r="AQ604" i="14"/>
  <c r="M607" i="14"/>
  <c r="AQ607" i="14" s="1"/>
  <c r="AE609" i="14"/>
  <c r="AQ609" i="14"/>
  <c r="M612" i="14"/>
  <c r="M613" i="14" s="1"/>
  <c r="AE614" i="14"/>
  <c r="AQ614" i="14"/>
  <c r="AN615" i="14"/>
  <c r="AS615" i="14" s="1"/>
  <c r="M617" i="14"/>
  <c r="AQ617" i="14" s="1"/>
  <c r="AE619" i="14"/>
  <c r="AQ619" i="14"/>
  <c r="M622" i="14"/>
  <c r="M623" i="14" s="1"/>
  <c r="AN625" i="14"/>
  <c r="AN628" i="14" s="1"/>
  <c r="M627" i="14"/>
  <c r="AE629" i="14"/>
  <c r="AQ629" i="14"/>
  <c r="AN630" i="14"/>
  <c r="M632" i="14"/>
  <c r="AQ632" i="14" s="1"/>
  <c r="AE634" i="14"/>
  <c r="AQ634" i="14"/>
  <c r="AN635" i="14"/>
  <c r="AN638" i="14" s="1"/>
  <c r="M637" i="14"/>
  <c r="AQ637" i="14" s="1"/>
  <c r="AE639" i="14"/>
  <c r="AQ639" i="14"/>
  <c r="AN640" i="14"/>
  <c r="M642" i="14"/>
  <c r="AE644" i="14"/>
  <c r="AQ644" i="14"/>
  <c r="AN645" i="14"/>
  <c r="M647" i="14"/>
  <c r="AE649" i="14"/>
  <c r="AQ649" i="14"/>
  <c r="AN650" i="14"/>
  <c r="M652" i="14"/>
  <c r="AQ652" i="14" s="1"/>
  <c r="AE654" i="14"/>
  <c r="AQ654" i="14"/>
  <c r="AN655" i="14"/>
  <c r="M657" i="14"/>
  <c r="AQ657" i="14" s="1"/>
  <c r="L663" i="14"/>
  <c r="AQ659" i="14"/>
  <c r="T663" i="14"/>
  <c r="AQ600" i="14"/>
  <c r="AS602" i="14"/>
  <c r="AQ605" i="14"/>
  <c r="AS607" i="14"/>
  <c r="AQ610" i="14"/>
  <c r="AS612" i="14"/>
  <c r="AQ615" i="14"/>
  <c r="AS617" i="14"/>
  <c r="AQ620" i="14"/>
  <c r="AS622" i="14"/>
  <c r="AQ625" i="14"/>
  <c r="AS627" i="14"/>
  <c r="AQ630" i="14"/>
  <c r="AS632" i="14"/>
  <c r="AQ635" i="14"/>
  <c r="AS637" i="14"/>
  <c r="AQ640" i="14"/>
  <c r="AS642" i="14"/>
  <c r="AQ645" i="14"/>
  <c r="AS647" i="14"/>
  <c r="AQ650" i="14"/>
  <c r="AS652" i="14"/>
  <c r="AQ655" i="14"/>
  <c r="AS657" i="14"/>
  <c r="AE661" i="14"/>
  <c r="AF661" i="14" s="1"/>
  <c r="AR661" i="14" s="1"/>
  <c r="AQ601" i="14"/>
  <c r="AQ606" i="14"/>
  <c r="AQ611" i="14"/>
  <c r="AT611" i="14" s="1"/>
  <c r="AS614" i="14"/>
  <c r="AQ616" i="14"/>
  <c r="AQ621" i="14"/>
  <c r="AS624" i="14"/>
  <c r="AS634" i="14"/>
  <c r="AS639" i="14"/>
  <c r="AS644" i="14"/>
  <c r="AS661" i="14"/>
  <c r="AN599" i="14"/>
  <c r="AN603" i="14" s="1"/>
  <c r="AN604" i="14"/>
  <c r="AN609" i="14"/>
  <c r="AN613" i="14" s="1"/>
  <c r="AB663" i="14"/>
  <c r="AN660" i="14"/>
  <c r="AS660" i="14" s="1"/>
  <c r="M662" i="14"/>
  <c r="M663" i="14" s="1"/>
  <c r="AE664" i="14"/>
  <c r="AN665" i="14"/>
  <c r="AN668" i="14" s="1"/>
  <c r="M667" i="14"/>
  <c r="AE669" i="14"/>
  <c r="AQ669" i="14"/>
  <c r="AN670" i="14"/>
  <c r="AN673" i="14" s="1"/>
  <c r="M672" i="14"/>
  <c r="M673" i="14" s="1"/>
  <c r="AE675" i="14"/>
  <c r="AQ675" i="14"/>
  <c r="AN676" i="14"/>
  <c r="AS676" i="14" s="1"/>
  <c r="M678" i="14"/>
  <c r="M679" i="14" s="1"/>
  <c r="AE680" i="14"/>
  <c r="AQ680" i="14"/>
  <c r="AN681" i="14"/>
  <c r="AS681" i="14" s="1"/>
  <c r="M683" i="14"/>
  <c r="M684" i="14" s="1"/>
  <c r="AE685" i="14"/>
  <c r="AQ685" i="14"/>
  <c r="AN686" i="14"/>
  <c r="AS686" i="14" s="1"/>
  <c r="M688" i="14"/>
  <c r="AQ688" i="14" s="1"/>
  <c r="AE690" i="14"/>
  <c r="AQ690" i="14"/>
  <c r="AN691" i="14"/>
  <c r="AS691" i="14" s="1"/>
  <c r="M693" i="14"/>
  <c r="M694" i="14" s="1"/>
  <c r="AN696" i="14"/>
  <c r="AS696" i="14" s="1"/>
  <c r="M698" i="14"/>
  <c r="AE700" i="14"/>
  <c r="AQ700" i="14"/>
  <c r="AN701" i="14"/>
  <c r="AS701" i="14" s="1"/>
  <c r="M703" i="14"/>
  <c r="AE705" i="14"/>
  <c r="AQ705" i="14"/>
  <c r="AN706" i="14"/>
  <c r="AS706" i="14" s="1"/>
  <c r="M708" i="14"/>
  <c r="M709" i="14" s="1"/>
  <c r="L714" i="14"/>
  <c r="T714" i="14"/>
  <c r="AQ710" i="14"/>
  <c r="AE711" i="14"/>
  <c r="AF711" i="14" s="1"/>
  <c r="AR711" i="14" s="1"/>
  <c r="AS711" i="14"/>
  <c r="AQ712" i="14"/>
  <c r="M719" i="14"/>
  <c r="AF725" i="14"/>
  <c r="AE729" i="14"/>
  <c r="AN739" i="14"/>
  <c r="AF740" i="14"/>
  <c r="AE744" i="14"/>
  <c r="AS662" i="14"/>
  <c r="AQ665" i="14"/>
  <c r="AS667" i="14"/>
  <c r="AQ670" i="14"/>
  <c r="AS672" i="14"/>
  <c r="AQ676" i="14"/>
  <c r="AS678" i="14"/>
  <c r="AQ681" i="14"/>
  <c r="AS683" i="14"/>
  <c r="AQ686" i="14"/>
  <c r="AS688" i="14"/>
  <c r="AQ691" i="14"/>
  <c r="AS693" i="14"/>
  <c r="AQ696" i="14"/>
  <c r="AS698" i="14"/>
  <c r="AQ701" i="14"/>
  <c r="AS703" i="14"/>
  <c r="AQ706" i="14"/>
  <c r="AS708" i="14"/>
  <c r="AF720" i="14"/>
  <c r="AE724" i="14"/>
  <c r="AS659" i="14"/>
  <c r="AQ661" i="14"/>
  <c r="AS664" i="14"/>
  <c r="AQ666" i="14"/>
  <c r="AS669" i="14"/>
  <c r="AQ671" i="14"/>
  <c r="AQ677" i="14"/>
  <c r="AT677" i="14" s="1"/>
  <c r="AQ682" i="14"/>
  <c r="AQ687" i="14"/>
  <c r="AT687" i="14" s="1"/>
  <c r="AQ692" i="14"/>
  <c r="AQ697" i="14"/>
  <c r="AT697" i="14" s="1"/>
  <c r="AQ702" i="14"/>
  <c r="AQ707" i="14"/>
  <c r="M711" i="14"/>
  <c r="M714" i="14" s="1"/>
  <c r="AF715" i="14"/>
  <c r="AE719" i="14"/>
  <c r="AF735" i="14"/>
  <c r="AE739" i="14"/>
  <c r="AN680" i="14"/>
  <c r="AN685" i="14"/>
  <c r="AN690" i="14"/>
  <c r="AN695" i="14"/>
  <c r="AN700" i="14"/>
  <c r="AN705" i="14"/>
  <c r="AN710" i="14"/>
  <c r="AN724" i="14"/>
  <c r="AF730" i="14"/>
  <c r="AE734" i="14"/>
  <c r="AS715" i="14"/>
  <c r="AS720" i="14"/>
  <c r="AS725" i="14"/>
  <c r="AS730" i="14"/>
  <c r="AS735" i="14"/>
  <c r="M736" i="14"/>
  <c r="M739" i="14" s="1"/>
  <c r="AS740" i="14"/>
  <c r="M741" i="14"/>
  <c r="M744" i="14" s="1"/>
  <c r="AN743" i="14"/>
  <c r="AN744" i="14" s="1"/>
  <c r="M746" i="14"/>
  <c r="AQ746" i="14" s="1"/>
  <c r="AN748" i="14"/>
  <c r="AS748" i="14" s="1"/>
  <c r="AT748" i="14" s="1"/>
  <c r="M751" i="14"/>
  <c r="AQ751" i="14" s="1"/>
  <c r="AN753" i="14"/>
  <c r="AS753" i="14" s="1"/>
  <c r="M756" i="14"/>
  <c r="AQ756" i="14" s="1"/>
  <c r="AN758" i="14"/>
  <c r="AS758" i="14" s="1"/>
  <c r="AT758" i="14" s="1"/>
  <c r="R766" i="14"/>
  <c r="Y766" i="14"/>
  <c r="AS762" i="14"/>
  <c r="M763" i="14"/>
  <c r="AQ763" i="14" s="1"/>
  <c r="AN765" i="14"/>
  <c r="AS765" i="14" s="1"/>
  <c r="AT765" i="14" s="1"/>
  <c r="AE767" i="14"/>
  <c r="AS768" i="14"/>
  <c r="AQ770" i="14"/>
  <c r="AQ775" i="14"/>
  <c r="AF802" i="14"/>
  <c r="AE806" i="14"/>
  <c r="AS716" i="14"/>
  <c r="AQ718" i="14"/>
  <c r="AB719" i="14"/>
  <c r="AS721" i="14"/>
  <c r="AT721" i="14" s="1"/>
  <c r="AQ723" i="14"/>
  <c r="AB724" i="14"/>
  <c r="AS726" i="14"/>
  <c r="AQ728" i="14"/>
  <c r="AB729" i="14"/>
  <c r="AS731" i="14"/>
  <c r="AQ733" i="14"/>
  <c r="AB734" i="14"/>
  <c r="AS736" i="14"/>
  <c r="AQ738" i="14"/>
  <c r="AB739" i="14"/>
  <c r="AS741" i="14"/>
  <c r="AQ743" i="14"/>
  <c r="AB744" i="14"/>
  <c r="L771" i="14"/>
  <c r="AE769" i="14"/>
  <c r="AF769" i="14" s="1"/>
  <c r="AR769" i="14" s="1"/>
  <c r="AS770" i="14"/>
  <c r="AM771" i="14"/>
  <c r="R776" i="14"/>
  <c r="Y776" i="14"/>
  <c r="AN773" i="14"/>
  <c r="AS773" i="14" s="1"/>
  <c r="AM776" i="14"/>
  <c r="AF777" i="14"/>
  <c r="AE781" i="14"/>
  <c r="AF817" i="14"/>
  <c r="AE821" i="14"/>
  <c r="AS712" i="14"/>
  <c r="AQ715" i="14"/>
  <c r="AS717" i="14"/>
  <c r="AT717" i="14" s="1"/>
  <c r="L719" i="14"/>
  <c r="AQ720" i="14"/>
  <c r="AS722" i="14"/>
  <c r="L724" i="14"/>
  <c r="AQ725" i="14"/>
  <c r="AS727" i="14"/>
  <c r="AT727" i="14" s="1"/>
  <c r="L729" i="14"/>
  <c r="AQ730" i="14"/>
  <c r="AS732" i="14"/>
  <c r="L734" i="14"/>
  <c r="AQ735" i="14"/>
  <c r="AS737" i="14"/>
  <c r="L739" i="14"/>
  <c r="AQ740" i="14"/>
  <c r="AS742" i="14"/>
  <c r="AT742" i="14" s="1"/>
  <c r="L744" i="14"/>
  <c r="AE745" i="14"/>
  <c r="AQ745" i="14"/>
  <c r="AS747" i="14"/>
  <c r="L749" i="14"/>
  <c r="AE750" i="14"/>
  <c r="AQ750" i="14"/>
  <c r="AS752" i="14"/>
  <c r="L754" i="14"/>
  <c r="AE755" i="14"/>
  <c r="AQ755" i="14"/>
  <c r="AS757" i="14"/>
  <c r="L759" i="14"/>
  <c r="AE762" i="14"/>
  <c r="AS764" i="14"/>
  <c r="AT764" i="14" s="1"/>
  <c r="AQ769" i="14"/>
  <c r="AE772" i="14"/>
  <c r="AB776" i="14"/>
  <c r="AB761" i="14" s="1"/>
  <c r="AB760" i="14" s="1"/>
  <c r="AF792" i="14"/>
  <c r="AE796" i="14"/>
  <c r="AF812" i="14"/>
  <c r="AE816" i="14"/>
  <c r="M762" i="14"/>
  <c r="AQ768" i="14"/>
  <c r="AE773" i="14"/>
  <c r="AF773" i="14" s="1"/>
  <c r="AR773" i="14" s="1"/>
  <c r="AE791" i="14"/>
  <c r="AF807" i="14"/>
  <c r="AE811" i="14"/>
  <c r="M773" i="14"/>
  <c r="AN775" i="14"/>
  <c r="AS775" i="14" s="1"/>
  <c r="M778" i="14"/>
  <c r="AQ778" i="14" s="1"/>
  <c r="AN780" i="14"/>
  <c r="AN781" i="14" s="1"/>
  <c r="AS785" i="14"/>
  <c r="M788" i="14"/>
  <c r="M791" i="14" s="1"/>
  <c r="AN790" i="14"/>
  <c r="AN791" i="14" s="1"/>
  <c r="M793" i="14"/>
  <c r="M796" i="14" s="1"/>
  <c r="AN795" i="14"/>
  <c r="AS800" i="14"/>
  <c r="M803" i="14"/>
  <c r="M806" i="14" s="1"/>
  <c r="M808" i="14"/>
  <c r="AQ808" i="14" s="1"/>
  <c r="AS810" i="14"/>
  <c r="M813" i="14"/>
  <c r="M816" i="14" s="1"/>
  <c r="AN815" i="14"/>
  <c r="AS815" i="14" s="1"/>
  <c r="M818" i="14"/>
  <c r="AN820" i="14"/>
  <c r="AN821" i="14" s="1"/>
  <c r="AS823" i="14"/>
  <c r="M824" i="14"/>
  <c r="AN826" i="14"/>
  <c r="AS826" i="14" s="1"/>
  <c r="M832" i="14"/>
  <c r="AT835" i="14"/>
  <c r="AE842" i="14"/>
  <c r="AF838" i="14"/>
  <c r="M847" i="14"/>
  <c r="AS778" i="14"/>
  <c r="AQ780" i="14"/>
  <c r="AB781" i="14"/>
  <c r="AM781" i="14"/>
  <c r="AS783" i="14"/>
  <c r="AQ785" i="14"/>
  <c r="AS788" i="14"/>
  <c r="AQ790" i="14"/>
  <c r="AB791" i="14"/>
  <c r="AM791" i="14"/>
  <c r="AS793" i="14"/>
  <c r="AQ795" i="14"/>
  <c r="AB796" i="14"/>
  <c r="AM796" i="14"/>
  <c r="AS798" i="14"/>
  <c r="AQ800" i="14"/>
  <c r="AS803" i="14"/>
  <c r="AQ805" i="14"/>
  <c r="AB806" i="14"/>
  <c r="AS808" i="14"/>
  <c r="AQ810" i="14"/>
  <c r="AB811" i="14"/>
  <c r="AS813" i="14"/>
  <c r="AQ815" i="14"/>
  <c r="AB816" i="14"/>
  <c r="AM816" i="14"/>
  <c r="AS818" i="14"/>
  <c r="AQ820" i="14"/>
  <c r="AB821" i="14"/>
  <c r="AM821" i="14"/>
  <c r="AS824" i="14"/>
  <c r="AQ826" i="14"/>
  <c r="AE837" i="14"/>
  <c r="AF833" i="14"/>
  <c r="AQ767" i="14"/>
  <c r="AQ777" i="14"/>
  <c r="AQ782" i="14"/>
  <c r="AQ787" i="14"/>
  <c r="AQ792" i="14"/>
  <c r="AQ797" i="14"/>
  <c r="AQ802" i="14"/>
  <c r="AQ807" i="14"/>
  <c r="AQ812" i="14"/>
  <c r="AQ817" i="14"/>
  <c r="L827" i="14"/>
  <c r="T827" i="14"/>
  <c r="T822" i="14" s="1"/>
  <c r="AE823" i="14"/>
  <c r="AQ823" i="14"/>
  <c r="AE832" i="14"/>
  <c r="AF828" i="14"/>
  <c r="M842" i="14"/>
  <c r="AN842" i="14"/>
  <c r="AE847" i="14"/>
  <c r="AF843" i="14"/>
  <c r="AE852" i="14"/>
  <c r="AF848" i="14"/>
  <c r="AQ829" i="14"/>
  <c r="AS831" i="14"/>
  <c r="AQ834" i="14"/>
  <c r="AS836" i="14"/>
  <c r="AQ839" i="14"/>
  <c r="AS841" i="14"/>
  <c r="AQ844" i="14"/>
  <c r="AS846" i="14"/>
  <c r="AQ849" i="14"/>
  <c r="AE858" i="14"/>
  <c r="AB862" i="14"/>
  <c r="AF874" i="14"/>
  <c r="AE878" i="14"/>
  <c r="AS833" i="14"/>
  <c r="AS838" i="14"/>
  <c r="AQ840" i="14"/>
  <c r="AQ845" i="14"/>
  <c r="AS848" i="14"/>
  <c r="AQ850" i="14"/>
  <c r="AT850" i="14" s="1"/>
  <c r="AM852" i="14"/>
  <c r="AQ854" i="14"/>
  <c r="AS858" i="14"/>
  <c r="AS829" i="14"/>
  <c r="AQ831" i="14"/>
  <c r="AB832" i="14"/>
  <c r="AS834" i="14"/>
  <c r="AQ836" i="14"/>
  <c r="AB837" i="14"/>
  <c r="AS839" i="14"/>
  <c r="AQ841" i="14"/>
  <c r="AB842" i="14"/>
  <c r="AN843" i="14"/>
  <c r="AN847" i="14" s="1"/>
  <c r="AS844" i="14"/>
  <c r="AQ846" i="14"/>
  <c r="AB847" i="14"/>
  <c r="AS849" i="14"/>
  <c r="AB852" i="14"/>
  <c r="AS854" i="14"/>
  <c r="AQ856" i="14"/>
  <c r="AF868" i="14"/>
  <c r="AE872" i="14"/>
  <c r="AF884" i="14"/>
  <c r="AQ828" i="14"/>
  <c r="AQ833" i="14"/>
  <c r="AQ838" i="14"/>
  <c r="AQ843" i="14"/>
  <c r="L852" i="14"/>
  <c r="T852" i="14"/>
  <c r="AQ848" i="14"/>
  <c r="AR855" i="14"/>
  <c r="AF863" i="14"/>
  <c r="AE867" i="14"/>
  <c r="AF879" i="14"/>
  <c r="AE883" i="14"/>
  <c r="AS856" i="14"/>
  <c r="M859" i="14"/>
  <c r="M862" i="14" s="1"/>
  <c r="AN861" i="14"/>
  <c r="AS861" i="14" s="1"/>
  <c r="M864" i="14"/>
  <c r="AQ864" i="14" s="1"/>
  <c r="AN866" i="14"/>
  <c r="AN867" i="14" s="1"/>
  <c r="M869" i="14"/>
  <c r="AQ869" i="14" s="1"/>
  <c r="AN871" i="14"/>
  <c r="AN872" i="14" s="1"/>
  <c r="M875" i="14"/>
  <c r="M878" i="14" s="1"/>
  <c r="AN877" i="14"/>
  <c r="M880" i="14"/>
  <c r="M883" i="14" s="1"/>
  <c r="AN882" i="14"/>
  <c r="AN883" i="14" s="1"/>
  <c r="R888" i="14"/>
  <c r="R873" i="14" s="1"/>
  <c r="Y888" i="14"/>
  <c r="Y873" i="14" s="1"/>
  <c r="M885" i="14"/>
  <c r="AS885" i="14"/>
  <c r="AS887" i="14"/>
  <c r="U904" i="14"/>
  <c r="AS859" i="14"/>
  <c r="AQ861" i="14"/>
  <c r="AM862" i="14"/>
  <c r="AS864" i="14"/>
  <c r="AQ866" i="14"/>
  <c r="AB867" i="14"/>
  <c r="AM867" i="14"/>
  <c r="AS869" i="14"/>
  <c r="AQ871" i="14"/>
  <c r="AB872" i="14"/>
  <c r="AM872" i="14"/>
  <c r="AS875" i="14"/>
  <c r="AQ877" i="14"/>
  <c r="AB878" i="14"/>
  <c r="AM878" i="14"/>
  <c r="AS880" i="14"/>
  <c r="AQ882" i="14"/>
  <c r="AB883" i="14"/>
  <c r="AM883" i="14"/>
  <c r="AB888" i="14"/>
  <c r="AQ853" i="14"/>
  <c r="AQ858" i="14"/>
  <c r="AQ863" i="14"/>
  <c r="AQ868" i="14"/>
  <c r="AQ874" i="14"/>
  <c r="AQ879" i="14"/>
  <c r="L888" i="14"/>
  <c r="L873" i="14" s="1"/>
  <c r="T888" i="14"/>
  <c r="T873" i="14" s="1"/>
  <c r="AQ884" i="14"/>
  <c r="AE886" i="14"/>
  <c r="AF886" i="14" s="1"/>
  <c r="AR886" i="14" s="1"/>
  <c r="AT886" i="14" s="1"/>
  <c r="M887" i="14"/>
  <c r="AQ887" i="14" s="1"/>
  <c r="T893" i="14"/>
  <c r="S904" i="14"/>
  <c r="AB904" i="14"/>
  <c r="AQ889" i="14"/>
  <c r="AN890" i="14"/>
  <c r="AN893" i="14" s="1"/>
  <c r="M892" i="14"/>
  <c r="AQ892" i="14" s="1"/>
  <c r="AQ894" i="14"/>
  <c r="AN895" i="14"/>
  <c r="AS895" i="14" s="1"/>
  <c r="M897" i="14"/>
  <c r="AQ897" i="14" s="1"/>
  <c r="AN900" i="14"/>
  <c r="M902" i="14"/>
  <c r="AQ902" i="14" s="1"/>
  <c r="AE905" i="14"/>
  <c r="AQ905" i="14"/>
  <c r="AN906" i="14"/>
  <c r="AN909" i="14" s="1"/>
  <c r="M908" i="14"/>
  <c r="AQ908" i="14" s="1"/>
  <c r="L914" i="14"/>
  <c r="T914" i="14"/>
  <c r="T904" i="14" s="1"/>
  <c r="AE910" i="14"/>
  <c r="AQ910" i="14"/>
  <c r="AN911" i="14"/>
  <c r="AS911" i="14" s="1"/>
  <c r="AS913" i="14"/>
  <c r="AT913" i="14" s="1"/>
  <c r="AM914" i="14"/>
  <c r="AS892" i="14"/>
  <c r="AQ895" i="14"/>
  <c r="AS897" i="14"/>
  <c r="AQ900" i="14"/>
  <c r="AS902" i="14"/>
  <c r="AQ906" i="14"/>
  <c r="AS908" i="14"/>
  <c r="AQ911" i="14"/>
  <c r="AS889" i="14"/>
  <c r="AS894" i="14"/>
  <c r="R914" i="14"/>
  <c r="R904" i="14" s="1"/>
  <c r="Y914" i="14"/>
  <c r="Y904" i="14" s="1"/>
  <c r="AE915" i="14"/>
  <c r="AQ915" i="14"/>
  <c r="AN916" i="14"/>
  <c r="AN919" i="14" s="1"/>
  <c r="M918" i="14"/>
  <c r="AQ918" i="14" s="1"/>
  <c r="AE920" i="14"/>
  <c r="AQ920" i="14"/>
  <c r="AN921" i="14"/>
  <c r="M923" i="14"/>
  <c r="AQ923" i="14" s="1"/>
  <c r="AE925" i="14"/>
  <c r="AQ925" i="14"/>
  <c r="AN926" i="14"/>
  <c r="AS926" i="14" s="1"/>
  <c r="M928" i="14"/>
  <c r="M929" i="14" s="1"/>
  <c r="AQ930" i="14"/>
  <c r="AQ935" i="14"/>
  <c r="AQ938" i="14"/>
  <c r="AQ940" i="14"/>
  <c r="AS943" i="14"/>
  <c r="AQ945" i="14"/>
  <c r="AQ916" i="14"/>
  <c r="AS918" i="14"/>
  <c r="AQ921" i="14"/>
  <c r="AS923" i="14"/>
  <c r="AQ926" i="14"/>
  <c r="AS928" i="14"/>
  <c r="AQ931" i="14"/>
  <c r="AS933" i="14"/>
  <c r="AQ936" i="14"/>
  <c r="AS938" i="14"/>
  <c r="AQ943" i="14"/>
  <c r="AS945" i="14"/>
  <c r="AS915" i="14"/>
  <c r="AS920" i="14"/>
  <c r="AS930" i="14"/>
  <c r="AS935" i="14"/>
  <c r="AS940" i="14"/>
  <c r="AT11" i="13"/>
  <c r="BA11" i="13" s="1"/>
  <c r="AT19" i="13"/>
  <c r="BA19" i="13" s="1"/>
  <c r="AT14" i="13"/>
  <c r="BA14" i="13" s="1"/>
  <c r="AF84" i="13"/>
  <c r="AN8" i="13"/>
  <c r="M10" i="13"/>
  <c r="AQ10" i="13" s="1"/>
  <c r="AM12" i="13"/>
  <c r="AN13" i="13"/>
  <c r="AN17" i="13" s="1"/>
  <c r="M15" i="13"/>
  <c r="AQ15" i="13" s="1"/>
  <c r="AM17" i="13"/>
  <c r="AN18" i="13"/>
  <c r="M20" i="13"/>
  <c r="AQ20" i="13" s="1"/>
  <c r="AN23" i="13"/>
  <c r="M25" i="13"/>
  <c r="AN28" i="13"/>
  <c r="M30" i="13"/>
  <c r="AM32" i="13"/>
  <c r="AN34" i="13"/>
  <c r="M36" i="13"/>
  <c r="AQ36" i="13" s="1"/>
  <c r="AM38" i="13"/>
  <c r="AN39" i="13"/>
  <c r="AN43" i="13" s="1"/>
  <c r="M41" i="13"/>
  <c r="AQ41" i="13" s="1"/>
  <c r="AM43" i="13"/>
  <c r="AN44" i="13"/>
  <c r="AN48" i="13" s="1"/>
  <c r="M46" i="13"/>
  <c r="AQ46" i="13" s="1"/>
  <c r="AM48" i="13"/>
  <c r="AN49" i="13"/>
  <c r="M51" i="13"/>
  <c r="M53" i="13" s="1"/>
  <c r="AM53" i="13"/>
  <c r="AN54" i="13"/>
  <c r="AN58" i="13" s="1"/>
  <c r="M56" i="13"/>
  <c r="AQ56" i="13" s="1"/>
  <c r="AM58" i="13"/>
  <c r="AN59" i="13"/>
  <c r="M61" i="13"/>
  <c r="AQ61" i="13" s="1"/>
  <c r="AM63" i="13"/>
  <c r="AN64" i="13"/>
  <c r="AN68" i="13" s="1"/>
  <c r="M66" i="13"/>
  <c r="AQ66" i="13" s="1"/>
  <c r="AM68" i="13"/>
  <c r="AN69" i="13"/>
  <c r="M71" i="13"/>
  <c r="AQ71" i="13" s="1"/>
  <c r="AM73" i="13"/>
  <c r="AN74" i="13"/>
  <c r="AN78" i="13" s="1"/>
  <c r="M76" i="13"/>
  <c r="AQ76" i="13" s="1"/>
  <c r="AM78" i="13"/>
  <c r="S83" i="13"/>
  <c r="AB83" i="13"/>
  <c r="AQ81" i="13"/>
  <c r="AS82" i="13"/>
  <c r="AQ84" i="13"/>
  <c r="AS85" i="13"/>
  <c r="AQ87" i="13"/>
  <c r="Y88" i="13"/>
  <c r="AE90" i="13"/>
  <c r="AF90" i="13" s="1"/>
  <c r="AR90" i="13" s="1"/>
  <c r="AS91" i="13"/>
  <c r="T125" i="13"/>
  <c r="T124" i="13" s="1"/>
  <c r="AE8" i="13"/>
  <c r="AQ8" i="13"/>
  <c r="AS10" i="13"/>
  <c r="L12" i="13"/>
  <c r="AE13" i="13"/>
  <c r="AQ13" i="13"/>
  <c r="AS15" i="13"/>
  <c r="L17" i="13"/>
  <c r="AE18" i="13"/>
  <c r="AQ18" i="13"/>
  <c r="AS20" i="13"/>
  <c r="L22" i="13"/>
  <c r="AE23" i="13"/>
  <c r="AQ23" i="13"/>
  <c r="AS25" i="13"/>
  <c r="L27" i="13"/>
  <c r="AE28" i="13"/>
  <c r="AQ28" i="13"/>
  <c r="AS30" i="13"/>
  <c r="L32" i="13"/>
  <c r="AE34" i="13"/>
  <c r="AQ34" i="13"/>
  <c r="AS36" i="13"/>
  <c r="L38" i="13"/>
  <c r="AE39" i="13"/>
  <c r="AQ39" i="13"/>
  <c r="AS41" i="13"/>
  <c r="L43" i="13"/>
  <c r="AE44" i="13"/>
  <c r="AQ44" i="13"/>
  <c r="AS46" i="13"/>
  <c r="L48" i="13"/>
  <c r="AE49" i="13"/>
  <c r="AQ49" i="13"/>
  <c r="AS51" i="13"/>
  <c r="L53" i="13"/>
  <c r="AE54" i="13"/>
  <c r="AQ54" i="13"/>
  <c r="AS56" i="13"/>
  <c r="L58" i="13"/>
  <c r="AE59" i="13"/>
  <c r="AQ59" i="13"/>
  <c r="AS61" i="13"/>
  <c r="L63" i="13"/>
  <c r="AE64" i="13"/>
  <c r="AQ64" i="13"/>
  <c r="AS66" i="13"/>
  <c r="L68" i="13"/>
  <c r="AE69" i="13"/>
  <c r="AQ69" i="13"/>
  <c r="AS71" i="13"/>
  <c r="L73" i="13"/>
  <c r="AE74" i="13"/>
  <c r="AQ74" i="13"/>
  <c r="AS76" i="13"/>
  <c r="L78" i="13"/>
  <c r="AE80" i="13"/>
  <c r="AF80" i="13" s="1"/>
  <c r="AR80" i="13" s="1"/>
  <c r="AS81" i="13"/>
  <c r="L88" i="13"/>
  <c r="AE89" i="13"/>
  <c r="AE91" i="13"/>
  <c r="AF91" i="13" s="1"/>
  <c r="AR91" i="13" s="1"/>
  <c r="AR96" i="13"/>
  <c r="U83" i="13"/>
  <c r="AM83" i="13"/>
  <c r="AN79" i="13"/>
  <c r="AQ80" i="13"/>
  <c r="AE82" i="13"/>
  <c r="AF82" i="13" s="1"/>
  <c r="AR82" i="13" s="1"/>
  <c r="AE85" i="13"/>
  <c r="AF85" i="13" s="1"/>
  <c r="AR85" i="13" s="1"/>
  <c r="AS86" i="13"/>
  <c r="AS96" i="13"/>
  <c r="AR97" i="13"/>
  <c r="AQ98" i="13"/>
  <c r="AM88" i="13"/>
  <c r="AN84" i="13"/>
  <c r="AE87" i="13"/>
  <c r="AF87" i="13" s="1"/>
  <c r="AR87" i="13" s="1"/>
  <c r="R93" i="13"/>
  <c r="Y93" i="13"/>
  <c r="AN89" i="13"/>
  <c r="M91" i="13"/>
  <c r="AQ91" i="13" s="1"/>
  <c r="AM93" i="13"/>
  <c r="AQ97" i="13"/>
  <c r="AQ102" i="13"/>
  <c r="AN109" i="13"/>
  <c r="AN113" i="13" s="1"/>
  <c r="M111" i="13"/>
  <c r="AQ111" i="13" s="1"/>
  <c r="AM113" i="13"/>
  <c r="AN114" i="13"/>
  <c r="M116" i="13"/>
  <c r="AQ116" i="13" s="1"/>
  <c r="AM118" i="13"/>
  <c r="AN119" i="13"/>
  <c r="AN123" i="13" s="1"/>
  <c r="M121" i="13"/>
  <c r="M123" i="13" s="1"/>
  <c r="AM123" i="13"/>
  <c r="AN126" i="13"/>
  <c r="M128" i="13"/>
  <c r="AM130" i="13"/>
  <c r="AN131" i="13"/>
  <c r="M133" i="13"/>
  <c r="AM135" i="13"/>
  <c r="AN136" i="13"/>
  <c r="M138" i="13"/>
  <c r="AQ138" i="13" s="1"/>
  <c r="AM140" i="13"/>
  <c r="AN141" i="13"/>
  <c r="AN145" i="13" s="1"/>
  <c r="M143" i="13"/>
  <c r="AM145" i="13"/>
  <c r="AN146" i="13"/>
  <c r="AM150" i="13"/>
  <c r="AN151" i="13"/>
  <c r="M153" i="13"/>
  <c r="AM155" i="13"/>
  <c r="AN156" i="13"/>
  <c r="AN160" i="13" s="1"/>
  <c r="M158" i="13"/>
  <c r="AM160" i="13"/>
  <c r="AN161" i="13"/>
  <c r="AN165" i="13" s="1"/>
  <c r="AQ163" i="13"/>
  <c r="AM165" i="13"/>
  <c r="AN166" i="13"/>
  <c r="M168" i="13"/>
  <c r="AM170" i="13"/>
  <c r="AN171" i="13"/>
  <c r="AN175" i="13" s="1"/>
  <c r="M173" i="13"/>
  <c r="AQ173" i="13" s="1"/>
  <c r="AM175" i="13"/>
  <c r="AN176" i="13"/>
  <c r="M178" i="13"/>
  <c r="AQ178" i="13" s="1"/>
  <c r="AM180" i="13"/>
  <c r="AN181" i="13"/>
  <c r="AN185" i="13" s="1"/>
  <c r="M183" i="13"/>
  <c r="AQ183" i="13" s="1"/>
  <c r="AM185" i="13"/>
  <c r="AN186" i="13"/>
  <c r="M188" i="13"/>
  <c r="M190" i="13" s="1"/>
  <c r="AM190" i="13"/>
  <c r="AN191" i="13"/>
  <c r="AN195" i="13" s="1"/>
  <c r="M193" i="13"/>
  <c r="AQ193" i="13" s="1"/>
  <c r="AM195" i="13"/>
  <c r="AN197" i="13"/>
  <c r="AN201" i="13" s="1"/>
  <c r="M199" i="13"/>
  <c r="AQ199" i="13" s="1"/>
  <c r="AM201" i="13"/>
  <c r="AN202" i="13"/>
  <c r="M204" i="13"/>
  <c r="M206" i="13" s="1"/>
  <c r="AM206" i="13"/>
  <c r="AN207" i="13"/>
  <c r="AN211" i="13" s="1"/>
  <c r="M209" i="13"/>
  <c r="AQ209" i="13" s="1"/>
  <c r="AM211" i="13"/>
  <c r="AN212" i="13"/>
  <c r="AN216" i="13" s="1"/>
  <c r="M214" i="13"/>
  <c r="AQ214" i="13" s="1"/>
  <c r="AE217" i="13"/>
  <c r="AQ220" i="13"/>
  <c r="AT220" i="13" s="1"/>
  <c r="BA220" i="13" s="1"/>
  <c r="M226" i="13"/>
  <c r="U226" i="13"/>
  <c r="AS222" i="13"/>
  <c r="AQ224" i="13"/>
  <c r="AE228" i="13"/>
  <c r="AB232" i="13"/>
  <c r="AE230" i="13"/>
  <c r="AF230" i="13" s="1"/>
  <c r="AR230" i="13" s="1"/>
  <c r="AF243" i="13"/>
  <c r="AE267" i="13"/>
  <c r="AF283" i="13"/>
  <c r="AE318" i="13"/>
  <c r="AF334" i="13"/>
  <c r="AE338" i="13"/>
  <c r="AQ100" i="13"/>
  <c r="AS102" i="13"/>
  <c r="AE109" i="13"/>
  <c r="AQ109" i="13"/>
  <c r="AS111" i="13"/>
  <c r="L113" i="13"/>
  <c r="AE114" i="13"/>
  <c r="AQ114" i="13"/>
  <c r="AS116" i="13"/>
  <c r="L118" i="13"/>
  <c r="AE119" i="13"/>
  <c r="AQ119" i="13"/>
  <c r="AS121" i="13"/>
  <c r="L123" i="13"/>
  <c r="AE126" i="13"/>
  <c r="AS128" i="13"/>
  <c r="AE131" i="13"/>
  <c r="AS133" i="13"/>
  <c r="AE136" i="13"/>
  <c r="AS138" i="13"/>
  <c r="AS143" i="13"/>
  <c r="AS148" i="13"/>
  <c r="AS153" i="13"/>
  <c r="AS158" i="13"/>
  <c r="AS163" i="13"/>
  <c r="AS168" i="13"/>
  <c r="AS173" i="13"/>
  <c r="AE176" i="13"/>
  <c r="AQ176" i="13"/>
  <c r="AS178" i="13"/>
  <c r="L180" i="13"/>
  <c r="AE181" i="13"/>
  <c r="AQ181" i="13"/>
  <c r="AS183" i="13"/>
  <c r="L185" i="13"/>
  <c r="AE186" i="13"/>
  <c r="AQ186" i="13"/>
  <c r="AS188" i="13"/>
  <c r="L190" i="13"/>
  <c r="AE191" i="13"/>
  <c r="AQ191" i="13"/>
  <c r="AS193" i="13"/>
  <c r="L195" i="13"/>
  <c r="AE197" i="13"/>
  <c r="AQ197" i="13"/>
  <c r="AS199" i="13"/>
  <c r="L201" i="13"/>
  <c r="AE202" i="13"/>
  <c r="AQ202" i="13"/>
  <c r="AS204" i="13"/>
  <c r="L206" i="13"/>
  <c r="AE207" i="13"/>
  <c r="AQ207" i="13"/>
  <c r="AS209" i="13"/>
  <c r="L211" i="13"/>
  <c r="AE212" i="13"/>
  <c r="AS214" i="13"/>
  <c r="AE219" i="13"/>
  <c r="AF219" i="13" s="1"/>
  <c r="AR219" i="13" s="1"/>
  <c r="AE229" i="13"/>
  <c r="AF229" i="13" s="1"/>
  <c r="AR229" i="13" s="1"/>
  <c r="AF258" i="13"/>
  <c r="AF278" i="13"/>
  <c r="AF298" i="13"/>
  <c r="AF329" i="13"/>
  <c r="M212" i="13"/>
  <c r="AQ219" i="13"/>
  <c r="AB221" i="13"/>
  <c r="AE222" i="13"/>
  <c r="AS223" i="13"/>
  <c r="U227" i="13"/>
  <c r="AF233" i="13"/>
  <c r="AE237" i="13"/>
  <c r="AE257" i="13"/>
  <c r="AE328" i="13"/>
  <c r="R344" i="13"/>
  <c r="AS215" i="13"/>
  <c r="AE224" i="13"/>
  <c r="AF224" i="13" s="1"/>
  <c r="AR224" i="13" s="1"/>
  <c r="R232" i="13"/>
  <c r="R227" i="13" s="1"/>
  <c r="Y232" i="13"/>
  <c r="Y227" i="13" s="1"/>
  <c r="AN229" i="13"/>
  <c r="AS229" i="13" s="1"/>
  <c r="AM232" i="13"/>
  <c r="AF248" i="13"/>
  <c r="AF288" i="13"/>
  <c r="AF304" i="13"/>
  <c r="AE308" i="13"/>
  <c r="AE323" i="13"/>
  <c r="AF339" i="13"/>
  <c r="AE343" i="13"/>
  <c r="AN225" i="13"/>
  <c r="AS225" i="13" s="1"/>
  <c r="M229" i="13"/>
  <c r="AQ229" i="13" s="1"/>
  <c r="AN231" i="13"/>
  <c r="AS231" i="13" s="1"/>
  <c r="M234" i="13"/>
  <c r="M237" i="13" s="1"/>
  <c r="AN236" i="13"/>
  <c r="AQ239" i="13"/>
  <c r="M244" i="13"/>
  <c r="AN246" i="13"/>
  <c r="AS246" i="13" s="1"/>
  <c r="M249" i="13"/>
  <c r="AN251" i="13"/>
  <c r="M254" i="13"/>
  <c r="AN256" i="13"/>
  <c r="AN257" i="13" s="1"/>
  <c r="M259" i="13"/>
  <c r="AQ259" i="13" s="1"/>
  <c r="AN261" i="13"/>
  <c r="AN262" i="13" s="1"/>
  <c r="M264" i="13"/>
  <c r="M267" i="13" s="1"/>
  <c r="AN266" i="13"/>
  <c r="AS266" i="13" s="1"/>
  <c r="M269" i="13"/>
  <c r="AN271" i="13"/>
  <c r="M274" i="13"/>
  <c r="AQ274" i="13" s="1"/>
  <c r="AN276" i="13"/>
  <c r="AN277" i="13" s="1"/>
  <c r="M279" i="13"/>
  <c r="AQ279" i="13" s="1"/>
  <c r="AN281" i="13"/>
  <c r="AS281" i="13" s="1"/>
  <c r="M284" i="13"/>
  <c r="AQ284" i="13" s="1"/>
  <c r="AN286" i="13"/>
  <c r="AS286" i="13" s="1"/>
  <c r="AQ289" i="13"/>
  <c r="AN291" i="13"/>
  <c r="AN292" i="13" s="1"/>
  <c r="M294" i="13"/>
  <c r="AQ294" i="13" s="1"/>
  <c r="AN296" i="13"/>
  <c r="AN297" i="13" s="1"/>
  <c r="M299" i="13"/>
  <c r="AQ299" i="13" s="1"/>
  <c r="AN301" i="13"/>
  <c r="AS301" i="13" s="1"/>
  <c r="M305" i="13"/>
  <c r="AN307" i="13"/>
  <c r="M315" i="13"/>
  <c r="AN317" i="13"/>
  <c r="AN318" i="13" s="1"/>
  <c r="AN322" i="13"/>
  <c r="M325" i="13"/>
  <c r="M328" i="13" s="1"/>
  <c r="AN327" i="13"/>
  <c r="AN328" i="13" s="1"/>
  <c r="M330" i="13"/>
  <c r="AQ330" i="13" s="1"/>
  <c r="AN332" i="13"/>
  <c r="AS332" i="13" s="1"/>
  <c r="M335" i="13"/>
  <c r="AN337" i="13"/>
  <c r="AN338" i="13" s="1"/>
  <c r="M340" i="13"/>
  <c r="AN342" i="13"/>
  <c r="AS346" i="13"/>
  <c r="AQ348" i="13"/>
  <c r="AQ351" i="13"/>
  <c r="AR353" i="13"/>
  <c r="T344" i="13"/>
  <c r="AR358" i="13"/>
  <c r="AE399" i="13"/>
  <c r="AF415" i="13"/>
  <c r="AF447" i="13"/>
  <c r="AF467" i="13"/>
  <c r="AQ231" i="13"/>
  <c r="AS234" i="13"/>
  <c r="AQ236" i="13"/>
  <c r="AB237" i="13"/>
  <c r="AM237" i="13"/>
  <c r="AS239" i="13"/>
  <c r="AQ241" i="13"/>
  <c r="AS244" i="13"/>
  <c r="AQ246" i="13"/>
  <c r="AB247" i="13"/>
  <c r="AM247" i="13"/>
  <c r="AS249" i="13"/>
  <c r="AQ251" i="13"/>
  <c r="AB252" i="13"/>
  <c r="AM252" i="13"/>
  <c r="AS254" i="13"/>
  <c r="AQ256" i="13"/>
  <c r="AB257" i="13"/>
  <c r="AM257" i="13"/>
  <c r="AS259" i="13"/>
  <c r="AQ261" i="13"/>
  <c r="AB262" i="13"/>
  <c r="AM262" i="13"/>
  <c r="AS264" i="13"/>
  <c r="AQ266" i="13"/>
  <c r="AB267" i="13"/>
  <c r="AM267" i="13"/>
  <c r="AS269" i="13"/>
  <c r="AQ271" i="13"/>
  <c r="AB272" i="13"/>
  <c r="AM272" i="13"/>
  <c r="AS274" i="13"/>
  <c r="AQ276" i="13"/>
  <c r="AB277" i="13"/>
  <c r="AM277" i="13"/>
  <c r="AS279" i="13"/>
  <c r="AQ281" i="13"/>
  <c r="AB282" i="13"/>
  <c r="AM282" i="13"/>
  <c r="AS284" i="13"/>
  <c r="AQ286" i="13"/>
  <c r="AB287" i="13"/>
  <c r="AM287" i="13"/>
  <c r="AS289" i="13"/>
  <c r="AQ291" i="13"/>
  <c r="AB292" i="13"/>
  <c r="AM292" i="13"/>
  <c r="AS294" i="13"/>
  <c r="AQ296" i="13"/>
  <c r="AB297" i="13"/>
  <c r="AM297" i="13"/>
  <c r="AS299" i="13"/>
  <c r="AQ301" i="13"/>
  <c r="AB302" i="13"/>
  <c r="AM302" i="13"/>
  <c r="AS305" i="13"/>
  <c r="AQ307" i="13"/>
  <c r="AB308" i="13"/>
  <c r="AM308" i="13"/>
  <c r="AS310" i="13"/>
  <c r="AQ312" i="13"/>
  <c r="AS315" i="13"/>
  <c r="AQ317" i="13"/>
  <c r="AB318" i="13"/>
  <c r="AM318" i="13"/>
  <c r="AS320" i="13"/>
  <c r="AQ322" i="13"/>
  <c r="AB323" i="13"/>
  <c r="AM323" i="13"/>
  <c r="AS325" i="13"/>
  <c r="AQ327" i="13"/>
  <c r="AB328" i="13"/>
  <c r="AM328" i="13"/>
  <c r="AS330" i="13"/>
  <c r="AQ332" i="13"/>
  <c r="AB333" i="13"/>
  <c r="AM333" i="13"/>
  <c r="AS335" i="13"/>
  <c r="AQ337" i="13"/>
  <c r="AB338" i="13"/>
  <c r="AM338" i="13"/>
  <c r="AS340" i="13"/>
  <c r="AQ342" i="13"/>
  <c r="AB343" i="13"/>
  <c r="AM343" i="13"/>
  <c r="AF410" i="13"/>
  <c r="AF422" i="13"/>
  <c r="AF442" i="13"/>
  <c r="AF462" i="13"/>
  <c r="AQ222" i="13"/>
  <c r="AQ233" i="13"/>
  <c r="AQ238" i="13"/>
  <c r="AQ243" i="13"/>
  <c r="AQ248" i="13"/>
  <c r="AQ263" i="13"/>
  <c r="AQ268" i="13"/>
  <c r="AQ278" i="13"/>
  <c r="AQ293" i="13"/>
  <c r="AQ304" i="13"/>
  <c r="AQ309" i="13"/>
  <c r="AQ314" i="13"/>
  <c r="AQ324" i="13"/>
  <c r="AQ334" i="13"/>
  <c r="AR346" i="13"/>
  <c r="AS347" i="13"/>
  <c r="AT347" i="13" s="1"/>
  <c r="AB344" i="13"/>
  <c r="AQ352" i="13"/>
  <c r="AS353" i="13"/>
  <c r="AQ356" i="13"/>
  <c r="AT361" i="13"/>
  <c r="AF385" i="13"/>
  <c r="AF405" i="13"/>
  <c r="AE461" i="13"/>
  <c r="AR348" i="13"/>
  <c r="AR351" i="13"/>
  <c r="AS352" i="13"/>
  <c r="AF380" i="13"/>
  <c r="AF400" i="13"/>
  <c r="AF432" i="13"/>
  <c r="AS357" i="13"/>
  <c r="AS362" i="13"/>
  <c r="AS367" i="13"/>
  <c r="AS372" i="13"/>
  <c r="AS377" i="13"/>
  <c r="M380" i="13"/>
  <c r="M384" i="13" s="1"/>
  <c r="AN382" i="13"/>
  <c r="AS382" i="13" s="1"/>
  <c r="M385" i="13"/>
  <c r="AN387" i="13"/>
  <c r="AS387" i="13" s="1"/>
  <c r="AN392" i="13"/>
  <c r="AS392" i="13" s="1"/>
  <c r="AN397" i="13"/>
  <c r="AS397" i="13" s="1"/>
  <c r="AN402" i="13"/>
  <c r="AS402" i="13" s="1"/>
  <c r="AN407" i="13"/>
  <c r="AS407" i="13" s="1"/>
  <c r="M410" i="13"/>
  <c r="M414" i="13" s="1"/>
  <c r="AN412" i="13"/>
  <c r="AS412" i="13" s="1"/>
  <c r="M415" i="13"/>
  <c r="M419" i="13" s="1"/>
  <c r="AN417" i="13"/>
  <c r="AS417" i="13" s="1"/>
  <c r="AN424" i="13"/>
  <c r="AS424" i="13" s="1"/>
  <c r="AN429" i="13"/>
  <c r="AS429" i="13" s="1"/>
  <c r="AN434" i="13"/>
  <c r="AS434" i="13" s="1"/>
  <c r="AN439" i="13"/>
  <c r="AS439" i="13" s="1"/>
  <c r="AN444" i="13"/>
  <c r="AS444" i="13" s="1"/>
  <c r="M447" i="13"/>
  <c r="M451" i="13" s="1"/>
  <c r="AN449" i="13"/>
  <c r="AS449" i="13" s="1"/>
  <c r="AN454" i="13"/>
  <c r="AS454" i="13" s="1"/>
  <c r="AN459" i="13"/>
  <c r="AS459" i="13" s="1"/>
  <c r="M466" i="13"/>
  <c r="AN464" i="13"/>
  <c r="AS464" i="13" s="1"/>
  <c r="M471" i="13"/>
  <c r="AN469" i="13"/>
  <c r="AS469" i="13" s="1"/>
  <c r="U476" i="13"/>
  <c r="AF513" i="13"/>
  <c r="AF528" i="13"/>
  <c r="AF538" i="13"/>
  <c r="AF558" i="13"/>
  <c r="AQ362" i="13"/>
  <c r="AQ367" i="13"/>
  <c r="AQ372" i="13"/>
  <c r="AQ377" i="13"/>
  <c r="AQ382" i="13"/>
  <c r="Y384" i="13"/>
  <c r="AQ387" i="13"/>
  <c r="Y389" i="13"/>
  <c r="AQ392" i="13"/>
  <c r="Y394" i="13"/>
  <c r="AQ397" i="13"/>
  <c r="Y399" i="13"/>
  <c r="AQ402" i="13"/>
  <c r="Y404" i="13"/>
  <c r="AQ407" i="13"/>
  <c r="Y409" i="13"/>
  <c r="AQ412" i="13"/>
  <c r="Y414" i="13"/>
  <c r="AQ417" i="13"/>
  <c r="Y419" i="13"/>
  <c r="AQ424" i="13"/>
  <c r="Y426" i="13"/>
  <c r="AQ429" i="13"/>
  <c r="Y431" i="13"/>
  <c r="AQ434" i="13"/>
  <c r="Y436" i="13"/>
  <c r="AQ439" i="13"/>
  <c r="Y441" i="13"/>
  <c r="AQ444" i="13"/>
  <c r="Y446" i="13"/>
  <c r="AQ449" i="13"/>
  <c r="Y451" i="13"/>
  <c r="AQ454" i="13"/>
  <c r="Y456" i="13"/>
  <c r="AQ459" i="13"/>
  <c r="Y461" i="13"/>
  <c r="AQ464" i="13"/>
  <c r="Y466" i="13"/>
  <c r="AQ469" i="13"/>
  <c r="Y471" i="13"/>
  <c r="M473" i="13"/>
  <c r="M476" i="13" s="1"/>
  <c r="AF482" i="13"/>
  <c r="AE486" i="13"/>
  <c r="AF502" i="13"/>
  <c r="AE506" i="13"/>
  <c r="AF523" i="13"/>
  <c r="AF553" i="13"/>
  <c r="AF573" i="13"/>
  <c r="AN380" i="13"/>
  <c r="AN385" i="13"/>
  <c r="AN390" i="13"/>
  <c r="AN395" i="13"/>
  <c r="AN400" i="13"/>
  <c r="AN405" i="13"/>
  <c r="AN410" i="13"/>
  <c r="AN415" i="13"/>
  <c r="AN422" i="13"/>
  <c r="AN427" i="13"/>
  <c r="AN432" i="13"/>
  <c r="AN437" i="13"/>
  <c r="AN442" i="13"/>
  <c r="AN447" i="13"/>
  <c r="AN452" i="13"/>
  <c r="AN457" i="13"/>
  <c r="AN462" i="13"/>
  <c r="AN467" i="13"/>
  <c r="AE473" i="13"/>
  <c r="AF473" i="13" s="1"/>
  <c r="AR473" i="13" s="1"/>
  <c r="AQ474" i="13"/>
  <c r="AF508" i="13"/>
  <c r="AF518" i="13"/>
  <c r="AF548" i="13"/>
  <c r="AF568" i="13"/>
  <c r="AF584" i="13"/>
  <c r="AF594" i="13"/>
  <c r="AQ370" i="13"/>
  <c r="L476" i="13"/>
  <c r="AQ472" i="13"/>
  <c r="AF477" i="13"/>
  <c r="AF487" i="13"/>
  <c r="AF497" i="13"/>
  <c r="AF563" i="13"/>
  <c r="AS472" i="13"/>
  <c r="AN475" i="13"/>
  <c r="M478" i="13"/>
  <c r="M481" i="13" s="1"/>
  <c r="AN480" i="13"/>
  <c r="M483" i="13"/>
  <c r="AN485" i="13"/>
  <c r="AS487" i="13"/>
  <c r="M488" i="13"/>
  <c r="AN490" i="13"/>
  <c r="AS490" i="13" s="1"/>
  <c r="M493" i="13"/>
  <c r="AQ493" i="13" s="1"/>
  <c r="AN495" i="13"/>
  <c r="AS495" i="13" s="1"/>
  <c r="M498" i="13"/>
  <c r="M501" i="13" s="1"/>
  <c r="AN500" i="13"/>
  <c r="M503" i="13"/>
  <c r="AQ503" i="13" s="1"/>
  <c r="AN505" i="13"/>
  <c r="AS505" i="13" s="1"/>
  <c r="AS508" i="13"/>
  <c r="M509" i="13"/>
  <c r="M512" i="13" s="1"/>
  <c r="AN511" i="13"/>
  <c r="AN512" i="13" s="1"/>
  <c r="AS513" i="13"/>
  <c r="M514" i="13"/>
  <c r="M517" i="13" s="1"/>
  <c r="AN516" i="13"/>
  <c r="AS516" i="13" s="1"/>
  <c r="AS518" i="13"/>
  <c r="M519" i="13"/>
  <c r="M522" i="13" s="1"/>
  <c r="AN521" i="13"/>
  <c r="AS521" i="13" s="1"/>
  <c r="M524" i="13"/>
  <c r="AQ524" i="13" s="1"/>
  <c r="AN526" i="13"/>
  <c r="AS526" i="13" s="1"/>
  <c r="AS528" i="13"/>
  <c r="M529" i="13"/>
  <c r="AQ529" i="13" s="1"/>
  <c r="AN531" i="13"/>
  <c r="AN532" i="13" s="1"/>
  <c r="AS533" i="13"/>
  <c r="M534" i="13"/>
  <c r="M537" i="13" s="1"/>
  <c r="AN536" i="13"/>
  <c r="AN537" i="13" s="1"/>
  <c r="AS538" i="13"/>
  <c r="M539" i="13"/>
  <c r="AQ539" i="13" s="1"/>
  <c r="AN541" i="13"/>
  <c r="AS541" i="13" s="1"/>
  <c r="M544" i="13"/>
  <c r="AN546" i="13"/>
  <c r="AS548" i="13"/>
  <c r="M549" i="13"/>
  <c r="AN551" i="13"/>
  <c r="AS551" i="13" s="1"/>
  <c r="M554" i="13"/>
  <c r="M557" i="13" s="1"/>
  <c r="AN556" i="13"/>
  <c r="AS556" i="13" s="1"/>
  <c r="AS558" i="13"/>
  <c r="M559" i="13"/>
  <c r="M562" i="13" s="1"/>
  <c r="AN561" i="13"/>
  <c r="AN562" i="13" s="1"/>
  <c r="M564" i="13"/>
  <c r="AN566" i="13"/>
  <c r="AS566" i="13" s="1"/>
  <c r="AS568" i="13"/>
  <c r="M569" i="13"/>
  <c r="M572" i="13" s="1"/>
  <c r="AN571" i="13"/>
  <c r="AN572" i="13" s="1"/>
  <c r="M574" i="13"/>
  <c r="AQ574" i="13" s="1"/>
  <c r="AN576" i="13"/>
  <c r="AS576" i="13" s="1"/>
  <c r="AS578" i="13"/>
  <c r="M579" i="13"/>
  <c r="AN581" i="13"/>
  <c r="AN582" i="13" s="1"/>
  <c r="AS584" i="13"/>
  <c r="M585" i="13"/>
  <c r="AQ585" i="13" s="1"/>
  <c r="AN587" i="13"/>
  <c r="AN588" i="13" s="1"/>
  <c r="AM593" i="13"/>
  <c r="AS589" i="13"/>
  <c r="AQ590" i="13"/>
  <c r="AQ591" i="13"/>
  <c r="AS592" i="13"/>
  <c r="L593" i="13"/>
  <c r="AQ594" i="13"/>
  <c r="AS595" i="13"/>
  <c r="AE596" i="13"/>
  <c r="AF596" i="13" s="1"/>
  <c r="AR596" i="13" s="1"/>
  <c r="AQ597" i="13"/>
  <c r="L598" i="13"/>
  <c r="R603" i="13"/>
  <c r="AQ599" i="13"/>
  <c r="AQ475" i="13"/>
  <c r="AS478" i="13"/>
  <c r="AQ480" i="13"/>
  <c r="AB481" i="13"/>
  <c r="AS483" i="13"/>
  <c r="AQ485" i="13"/>
  <c r="AB486" i="13"/>
  <c r="AS488" i="13"/>
  <c r="AQ490" i="13"/>
  <c r="AB491" i="13"/>
  <c r="AS493" i="13"/>
  <c r="AQ495" i="13"/>
  <c r="AB496" i="13"/>
  <c r="AS498" i="13"/>
  <c r="AQ500" i="13"/>
  <c r="AB501" i="13"/>
  <c r="AS503" i="13"/>
  <c r="AQ505" i="13"/>
  <c r="AB506" i="13"/>
  <c r="AS509" i="13"/>
  <c r="AQ511" i="13"/>
  <c r="AB512" i="13"/>
  <c r="AS514" i="13"/>
  <c r="AQ516" i="13"/>
  <c r="AB517" i="13"/>
  <c r="AS519" i="13"/>
  <c r="AQ521" i="13"/>
  <c r="AB522" i="13"/>
  <c r="AS524" i="13"/>
  <c r="AQ526" i="13"/>
  <c r="AB527" i="13"/>
  <c r="AS529" i="13"/>
  <c r="AQ531" i="13"/>
  <c r="AB532" i="13"/>
  <c r="AS534" i="13"/>
  <c r="AQ536" i="13"/>
  <c r="AB537" i="13"/>
  <c r="AS539" i="13"/>
  <c r="AQ541" i="13"/>
  <c r="AB542" i="13"/>
  <c r="AS544" i="13"/>
  <c r="AQ546" i="13"/>
  <c r="AB547" i="13"/>
  <c r="AS549" i="13"/>
  <c r="AQ551" i="13"/>
  <c r="AB552" i="13"/>
  <c r="AS554" i="13"/>
  <c r="AQ556" i="13"/>
  <c r="AB557" i="13"/>
  <c r="AS559" i="13"/>
  <c r="AQ561" i="13"/>
  <c r="AB562" i="13"/>
  <c r="AS564" i="13"/>
  <c r="AQ566" i="13"/>
  <c r="AB567" i="13"/>
  <c r="AS569" i="13"/>
  <c r="AQ571" i="13"/>
  <c r="AB572" i="13"/>
  <c r="AS574" i="13"/>
  <c r="AQ576" i="13"/>
  <c r="AB577" i="13"/>
  <c r="AS579" i="13"/>
  <c r="AQ581" i="13"/>
  <c r="AB582" i="13"/>
  <c r="AS585" i="13"/>
  <c r="AQ587" i="13"/>
  <c r="AB588" i="13"/>
  <c r="AS590" i="13"/>
  <c r="AS591" i="13"/>
  <c r="T598" i="13"/>
  <c r="T583" i="13" s="1"/>
  <c r="AE600" i="13"/>
  <c r="AF600" i="13" s="1"/>
  <c r="AR600" i="13" s="1"/>
  <c r="AE602" i="13"/>
  <c r="AF602" i="13" s="1"/>
  <c r="AR602" i="13" s="1"/>
  <c r="AQ477" i="13"/>
  <c r="L481" i="13"/>
  <c r="AQ497" i="13"/>
  <c r="L501" i="13"/>
  <c r="AQ502" i="13"/>
  <c r="L506" i="13"/>
  <c r="AQ508" i="13"/>
  <c r="L512" i="13"/>
  <c r="AQ513" i="13"/>
  <c r="L517" i="13"/>
  <c r="AQ518" i="13"/>
  <c r="L522" i="13"/>
  <c r="AQ523" i="13"/>
  <c r="AQ528" i="13"/>
  <c r="AQ533" i="13"/>
  <c r="L537" i="13"/>
  <c r="AQ538" i="13"/>
  <c r="L542" i="13"/>
  <c r="AQ543" i="13"/>
  <c r="AQ553" i="13"/>
  <c r="AQ558" i="13"/>
  <c r="AQ563" i="13"/>
  <c r="AQ568" i="13"/>
  <c r="AQ573" i="13"/>
  <c r="AQ578" i="13"/>
  <c r="AE589" i="13"/>
  <c r="AE592" i="13"/>
  <c r="AF592" i="13" s="1"/>
  <c r="AR592" i="13" s="1"/>
  <c r="AF595" i="13"/>
  <c r="AR595" i="13" s="1"/>
  <c r="AS600" i="13"/>
  <c r="AE601" i="13"/>
  <c r="AF601" i="13" s="1"/>
  <c r="AR601" i="13" s="1"/>
  <c r="AQ602" i="13"/>
  <c r="L603" i="13"/>
  <c r="AM598" i="13"/>
  <c r="AN594" i="13"/>
  <c r="M596" i="13"/>
  <c r="AQ596" i="13" s="1"/>
  <c r="AN599" i="13"/>
  <c r="M601" i="13"/>
  <c r="AQ601" i="13" s="1"/>
  <c r="AM603" i="13"/>
  <c r="AN604" i="13"/>
  <c r="M606" i="13"/>
  <c r="AQ606" i="13" s="1"/>
  <c r="AM608" i="13"/>
  <c r="AN609" i="13"/>
  <c r="AN613" i="13" s="1"/>
  <c r="M611" i="13"/>
  <c r="AQ611" i="13" s="1"/>
  <c r="AM613" i="13"/>
  <c r="AN614" i="13"/>
  <c r="M616" i="13"/>
  <c r="AQ616" i="13" s="1"/>
  <c r="AM618" i="13"/>
  <c r="AN619" i="13"/>
  <c r="AN623" i="13" s="1"/>
  <c r="M621" i="13"/>
  <c r="M623" i="13" s="1"/>
  <c r="AM623" i="13"/>
  <c r="AN624" i="13"/>
  <c r="M626" i="13"/>
  <c r="AM628" i="13"/>
  <c r="AN629" i="13"/>
  <c r="AN633" i="13" s="1"/>
  <c r="M631" i="13"/>
  <c r="AQ631" i="13" s="1"/>
  <c r="AM633" i="13"/>
  <c r="AN634" i="13"/>
  <c r="M636" i="13"/>
  <c r="M638" i="13" s="1"/>
  <c r="AM638" i="13"/>
  <c r="AN639" i="13"/>
  <c r="AN643" i="13" s="1"/>
  <c r="M641" i="13"/>
  <c r="M643" i="13" s="1"/>
  <c r="AM643" i="13"/>
  <c r="AN644" i="13"/>
  <c r="M646" i="13"/>
  <c r="M648" i="13" s="1"/>
  <c r="AM648" i="13"/>
  <c r="AN649" i="13"/>
  <c r="AN653" i="13" s="1"/>
  <c r="M651" i="13"/>
  <c r="AQ651" i="13" s="1"/>
  <c r="AM653" i="13"/>
  <c r="AN654" i="13"/>
  <c r="M656" i="13"/>
  <c r="M658" i="13" s="1"/>
  <c r="AM658" i="13"/>
  <c r="AQ662" i="13"/>
  <c r="AS664" i="13"/>
  <c r="AQ666" i="13"/>
  <c r="AE669" i="13"/>
  <c r="AB673" i="13"/>
  <c r="U674" i="13"/>
  <c r="AF685" i="13"/>
  <c r="AE689" i="13"/>
  <c r="AE709" i="13"/>
  <c r="AE604" i="13"/>
  <c r="AQ604" i="13"/>
  <c r="AS606" i="13"/>
  <c r="L608" i="13"/>
  <c r="AS611" i="13"/>
  <c r="AE614" i="13"/>
  <c r="AQ614" i="13"/>
  <c r="AS616" i="13"/>
  <c r="L618" i="13"/>
  <c r="AE619" i="13"/>
  <c r="AQ619" i="13"/>
  <c r="AS621" i="13"/>
  <c r="L623" i="13"/>
  <c r="AS626" i="13"/>
  <c r="AE629" i="13"/>
  <c r="AQ629" i="13"/>
  <c r="AS631" i="13"/>
  <c r="L633" i="13"/>
  <c r="AE634" i="13"/>
  <c r="AQ634" i="13"/>
  <c r="AS636" i="13"/>
  <c r="L638" i="13"/>
  <c r="AQ639" i="13"/>
  <c r="AS641" i="13"/>
  <c r="L643" i="13"/>
  <c r="AE644" i="13"/>
  <c r="AQ644" i="13"/>
  <c r="AS646" i="13"/>
  <c r="L648" i="13"/>
  <c r="AE649" i="13"/>
  <c r="AQ649" i="13"/>
  <c r="AS651" i="13"/>
  <c r="L653" i="13"/>
  <c r="AE654" i="13"/>
  <c r="AQ654" i="13"/>
  <c r="AS656" i="13"/>
  <c r="L658" i="13"/>
  <c r="L663" i="13"/>
  <c r="AE661" i="13"/>
  <c r="AF661" i="13" s="1"/>
  <c r="AR661" i="13" s="1"/>
  <c r="AE670" i="13"/>
  <c r="AF670" i="13" s="1"/>
  <c r="AR670" i="13" s="1"/>
  <c r="M672" i="13"/>
  <c r="AQ672" i="13" s="1"/>
  <c r="AF680" i="13"/>
  <c r="AF700" i="13"/>
  <c r="AE704" i="13"/>
  <c r="M659" i="13"/>
  <c r="M663" i="13" s="1"/>
  <c r="AQ661" i="13"/>
  <c r="AB663" i="13"/>
  <c r="AE664" i="13"/>
  <c r="AS665" i="13"/>
  <c r="AQ667" i="13"/>
  <c r="S674" i="13"/>
  <c r="AF675" i="13"/>
  <c r="AE679" i="13"/>
  <c r="AF695" i="13"/>
  <c r="AE699" i="13"/>
  <c r="L668" i="13"/>
  <c r="AE666" i="13"/>
  <c r="AF666" i="13" s="1"/>
  <c r="AR666" i="13" s="1"/>
  <c r="AS667" i="13"/>
  <c r="AM668" i="13"/>
  <c r="R673" i="13"/>
  <c r="Y673" i="13"/>
  <c r="AN670" i="13"/>
  <c r="AM673" i="13"/>
  <c r="AF690" i="13"/>
  <c r="AF710" i="13"/>
  <c r="AE714" i="13"/>
  <c r="M670" i="13"/>
  <c r="AQ670" i="13" s="1"/>
  <c r="AN672" i="13"/>
  <c r="AS672" i="13" s="1"/>
  <c r="M676" i="13"/>
  <c r="AN678" i="13"/>
  <c r="AN679" i="13" s="1"/>
  <c r="M681" i="13"/>
  <c r="AQ681" i="13" s="1"/>
  <c r="AN683" i="13"/>
  <c r="AS683" i="13" s="1"/>
  <c r="M686" i="13"/>
  <c r="AN688" i="13"/>
  <c r="AN689" i="13" s="1"/>
  <c r="M691" i="13"/>
  <c r="M694" i="13" s="1"/>
  <c r="AN693" i="13"/>
  <c r="AN694" i="13" s="1"/>
  <c r="M696" i="13"/>
  <c r="M699" i="13" s="1"/>
  <c r="AN698" i="13"/>
  <c r="M701" i="13"/>
  <c r="AN703" i="13"/>
  <c r="AS703" i="13" s="1"/>
  <c r="M706" i="13"/>
  <c r="AN708" i="13"/>
  <c r="M711" i="13"/>
  <c r="M714" i="13" s="1"/>
  <c r="AN713" i="13"/>
  <c r="AN714" i="13" s="1"/>
  <c r="AM719" i="13"/>
  <c r="AS715" i="13"/>
  <c r="M716" i="13"/>
  <c r="AN718" i="13"/>
  <c r="AS718" i="13" s="1"/>
  <c r="T724" i="13"/>
  <c r="AS727" i="13"/>
  <c r="AS676" i="13"/>
  <c r="AQ678" i="13"/>
  <c r="AB679" i="13"/>
  <c r="AM679" i="13"/>
  <c r="AS681" i="13"/>
  <c r="AQ683" i="13"/>
  <c r="AB684" i="13"/>
  <c r="AM684" i="13"/>
  <c r="AS686" i="13"/>
  <c r="AQ688" i="13"/>
  <c r="AB689" i="13"/>
  <c r="AM689" i="13"/>
  <c r="AS691" i="13"/>
  <c r="AQ693" i="13"/>
  <c r="AB694" i="13"/>
  <c r="AM694" i="13"/>
  <c r="AS696" i="13"/>
  <c r="AQ698" i="13"/>
  <c r="AB699" i="13"/>
  <c r="AM699" i="13"/>
  <c r="AS701" i="13"/>
  <c r="AQ703" i="13"/>
  <c r="AB704" i="13"/>
  <c r="AM704" i="13"/>
  <c r="AS706" i="13"/>
  <c r="AQ708" i="13"/>
  <c r="AB709" i="13"/>
  <c r="AM709" i="13"/>
  <c r="AS711" i="13"/>
  <c r="AQ713" i="13"/>
  <c r="AB714" i="13"/>
  <c r="AM714" i="13"/>
  <c r="AS716" i="13"/>
  <c r="AQ718" i="13"/>
  <c r="AB719" i="13"/>
  <c r="AM724" i="13"/>
  <c r="AN720" i="13"/>
  <c r="AN724" i="13" s="1"/>
  <c r="AE723" i="13"/>
  <c r="AF723" i="13" s="1"/>
  <c r="AR723" i="13" s="1"/>
  <c r="AF730" i="13"/>
  <c r="AQ664" i="13"/>
  <c r="AQ669" i="13"/>
  <c r="AQ690" i="13"/>
  <c r="AQ695" i="13"/>
  <c r="AQ710" i="13"/>
  <c r="AS722" i="13"/>
  <c r="S729" i="13"/>
  <c r="AE725" i="13"/>
  <c r="AF735" i="13"/>
  <c r="AF750" i="13"/>
  <c r="AE720" i="13"/>
  <c r="AE727" i="13"/>
  <c r="AF727" i="13" s="1"/>
  <c r="AR727" i="13" s="1"/>
  <c r="AF740" i="13"/>
  <c r="AS721" i="13"/>
  <c r="AT721" i="13" s="1"/>
  <c r="AQ723" i="13"/>
  <c r="AB724" i="13"/>
  <c r="AN725" i="13"/>
  <c r="AN729" i="13" s="1"/>
  <c r="AS726" i="13"/>
  <c r="M727" i="13"/>
  <c r="AQ728" i="13"/>
  <c r="AB729" i="13"/>
  <c r="AM729" i="13"/>
  <c r="AN730" i="13"/>
  <c r="AN734" i="13" s="1"/>
  <c r="AS731" i="13"/>
  <c r="M732" i="13"/>
  <c r="AQ732" i="13" s="1"/>
  <c r="AQ733" i="13"/>
  <c r="AB734" i="13"/>
  <c r="AM734" i="13"/>
  <c r="AN735" i="13"/>
  <c r="AS736" i="13"/>
  <c r="M737" i="13"/>
  <c r="M739" i="13" s="1"/>
  <c r="AQ738" i="13"/>
  <c r="AB739" i="13"/>
  <c r="AM739" i="13"/>
  <c r="AN740" i="13"/>
  <c r="AN744" i="13" s="1"/>
  <c r="AS741" i="13"/>
  <c r="M742" i="13"/>
  <c r="AQ743" i="13"/>
  <c r="AB744" i="13"/>
  <c r="AM744" i="13"/>
  <c r="AN745" i="13"/>
  <c r="AN749" i="13" s="1"/>
  <c r="M747" i="13"/>
  <c r="AQ747" i="13" s="1"/>
  <c r="AQ748" i="13"/>
  <c r="AM749" i="13"/>
  <c r="AN750" i="13"/>
  <c r="AS751" i="13"/>
  <c r="M752" i="13"/>
  <c r="M754" i="13" s="1"/>
  <c r="AQ753" i="13"/>
  <c r="AB754" i="13"/>
  <c r="AM754" i="13"/>
  <c r="AN755" i="13"/>
  <c r="AN759" i="13" s="1"/>
  <c r="AS756" i="13"/>
  <c r="M757" i="13"/>
  <c r="M759" i="13" s="1"/>
  <c r="AQ758" i="13"/>
  <c r="AM759" i="13"/>
  <c r="AN762" i="13"/>
  <c r="M764" i="13"/>
  <c r="M766" i="13" s="1"/>
  <c r="AQ765" i="13"/>
  <c r="AM766" i="13"/>
  <c r="AQ769" i="13"/>
  <c r="AQ770" i="13"/>
  <c r="M791" i="13"/>
  <c r="M811" i="13"/>
  <c r="AQ720" i="13"/>
  <c r="AQ725" i="13"/>
  <c r="AQ730" i="13"/>
  <c r="AE745" i="13"/>
  <c r="AQ745" i="13"/>
  <c r="AE755" i="13"/>
  <c r="AQ755" i="13"/>
  <c r="AE762" i="13"/>
  <c r="AQ762" i="13"/>
  <c r="AQ767" i="13"/>
  <c r="S776" i="13"/>
  <c r="AF787" i="13"/>
  <c r="M806" i="13"/>
  <c r="AS728" i="13"/>
  <c r="AQ731" i="13"/>
  <c r="AS733" i="13"/>
  <c r="AQ736" i="13"/>
  <c r="AS738" i="13"/>
  <c r="AQ741" i="13"/>
  <c r="AS743" i="13"/>
  <c r="AQ746" i="13"/>
  <c r="AS748" i="13"/>
  <c r="AQ751" i="13"/>
  <c r="AS753" i="13"/>
  <c r="AQ756" i="13"/>
  <c r="AS758" i="13"/>
  <c r="AQ763" i="13"/>
  <c r="AS765" i="13"/>
  <c r="AQ768" i="13"/>
  <c r="AT768" i="13" s="1"/>
  <c r="AS770" i="13"/>
  <c r="AB761" i="13"/>
  <c r="AB760" i="13" s="1"/>
  <c r="AE773" i="13"/>
  <c r="AF773" i="13" s="1"/>
  <c r="AR773" i="13" s="1"/>
  <c r="L776" i="13"/>
  <c r="L761" i="13" s="1"/>
  <c r="L760" i="13" s="1"/>
  <c r="AM776" i="13"/>
  <c r="AT785" i="13"/>
  <c r="AT805" i="13"/>
  <c r="AQ774" i="13"/>
  <c r="AQ779" i="13"/>
  <c r="AQ784" i="13"/>
  <c r="AQ789" i="13"/>
  <c r="Y791" i="13"/>
  <c r="AQ794" i="13"/>
  <c r="AQ799" i="13"/>
  <c r="AQ804" i="13"/>
  <c r="AQ809" i="13"/>
  <c r="AQ814" i="13"/>
  <c r="AQ819" i="13"/>
  <c r="AM827" i="13"/>
  <c r="AS824" i="13"/>
  <c r="AN787" i="13"/>
  <c r="AN791" i="13" s="1"/>
  <c r="AN792" i="13"/>
  <c r="AN811" i="13"/>
  <c r="AN812" i="13"/>
  <c r="AN817" i="13"/>
  <c r="AN821" i="13" s="1"/>
  <c r="AN823" i="13"/>
  <c r="AS823" i="13" s="1"/>
  <c r="AQ825" i="13"/>
  <c r="AF833" i="13"/>
  <c r="AF848" i="13"/>
  <c r="AE852" i="13"/>
  <c r="AS774" i="13"/>
  <c r="AQ777" i="13"/>
  <c r="AS779" i="13"/>
  <c r="AQ782" i="13"/>
  <c r="AS784" i="13"/>
  <c r="AQ787" i="13"/>
  <c r="AS789" i="13"/>
  <c r="L791" i="13"/>
  <c r="AE792" i="13"/>
  <c r="AQ792" i="13"/>
  <c r="AS794" i="13"/>
  <c r="L796" i="13"/>
  <c r="AQ797" i="13"/>
  <c r="AS799" i="13"/>
  <c r="AE802" i="13"/>
  <c r="AQ802" i="13"/>
  <c r="AS804" i="13"/>
  <c r="L806" i="13"/>
  <c r="AE807" i="13"/>
  <c r="AQ807" i="13"/>
  <c r="AS809" i="13"/>
  <c r="L811" i="13"/>
  <c r="AE812" i="13"/>
  <c r="AQ812" i="13"/>
  <c r="AS814" i="13"/>
  <c r="L816" i="13"/>
  <c r="AE817" i="13"/>
  <c r="AQ817" i="13"/>
  <c r="AS819" i="13"/>
  <c r="L821" i="13"/>
  <c r="AE823" i="13"/>
  <c r="AF828" i="13"/>
  <c r="M823" i="13"/>
  <c r="M827" i="13" s="1"/>
  <c r="U827" i="13"/>
  <c r="U822" i="13" s="1"/>
  <c r="AQ824" i="13"/>
  <c r="AF838" i="13"/>
  <c r="AE842" i="13"/>
  <c r="M852" i="13"/>
  <c r="AN852" i="13"/>
  <c r="AN826" i="13"/>
  <c r="AS826" i="13" s="1"/>
  <c r="M829" i="13"/>
  <c r="M832" i="13" s="1"/>
  <c r="AN831" i="13"/>
  <c r="AS833" i="13"/>
  <c r="M834" i="13"/>
  <c r="M837" i="13" s="1"/>
  <c r="AN836" i="13"/>
  <c r="AN837" i="13" s="1"/>
  <c r="AS838" i="13"/>
  <c r="M839" i="13"/>
  <c r="AS848" i="13"/>
  <c r="AE858" i="13"/>
  <c r="AB862" i="13"/>
  <c r="AE883" i="13"/>
  <c r="AS829" i="13"/>
  <c r="AQ831" i="13"/>
  <c r="AB832" i="13"/>
  <c r="AS834" i="13"/>
  <c r="AQ836" i="13"/>
  <c r="AB837" i="13"/>
  <c r="AS839" i="13"/>
  <c r="AQ841" i="13"/>
  <c r="AB842" i="13"/>
  <c r="AS844" i="13"/>
  <c r="AQ846" i="13"/>
  <c r="AB847" i="13"/>
  <c r="AS849" i="13"/>
  <c r="AT849" i="13" s="1"/>
  <c r="AQ851" i="13"/>
  <c r="AB852" i="13"/>
  <c r="AS854" i="13"/>
  <c r="AT854" i="13" s="1"/>
  <c r="AE859" i="13"/>
  <c r="AF859" i="13" s="1"/>
  <c r="AR859" i="13" s="1"/>
  <c r="AE878" i="13"/>
  <c r="AN888" i="13"/>
  <c r="AQ828" i="13"/>
  <c r="AQ833" i="13"/>
  <c r="AQ838" i="13"/>
  <c r="L842" i="13"/>
  <c r="AQ843" i="13"/>
  <c r="AS845" i="13"/>
  <c r="AT845" i="13" s="1"/>
  <c r="L847" i="13"/>
  <c r="AQ848" i="13"/>
  <c r="AS850" i="13"/>
  <c r="L852" i="13"/>
  <c r="AQ856" i="13"/>
  <c r="M862" i="13"/>
  <c r="AN862" i="13"/>
  <c r="T873" i="13"/>
  <c r="M883" i="13"/>
  <c r="R862" i="13"/>
  <c r="Y862" i="13"/>
  <c r="AE872" i="13"/>
  <c r="AF868" i="13"/>
  <c r="U873" i="13"/>
  <c r="AN878" i="13"/>
  <c r="AQ859" i="13"/>
  <c r="AS861" i="13"/>
  <c r="AQ864" i="13"/>
  <c r="AS866" i="13"/>
  <c r="AQ869" i="13"/>
  <c r="AS871" i="13"/>
  <c r="AQ875" i="13"/>
  <c r="AS877" i="13"/>
  <c r="AQ880" i="13"/>
  <c r="AS882" i="13"/>
  <c r="AQ885" i="13"/>
  <c r="L888" i="13"/>
  <c r="AS858" i="13"/>
  <c r="AS868" i="13"/>
  <c r="AS874" i="13"/>
  <c r="R888" i="13"/>
  <c r="R873" i="13" s="1"/>
  <c r="Y888" i="13"/>
  <c r="Y873" i="13" s="1"/>
  <c r="AM888" i="13"/>
  <c r="AS884" i="13"/>
  <c r="AS885" i="13"/>
  <c r="AF899" i="13"/>
  <c r="AS859" i="13"/>
  <c r="AQ861" i="13"/>
  <c r="AS864" i="13"/>
  <c r="AQ866" i="13"/>
  <c r="AB867" i="13"/>
  <c r="AS869" i="13"/>
  <c r="AQ871" i="13"/>
  <c r="AB872" i="13"/>
  <c r="AS875" i="13"/>
  <c r="AQ877" i="13"/>
  <c r="AB878" i="13"/>
  <c r="AS880" i="13"/>
  <c r="AQ882" i="13"/>
  <c r="AB883" i="13"/>
  <c r="AE887" i="13"/>
  <c r="AF887" i="13" s="1"/>
  <c r="AR887" i="13" s="1"/>
  <c r="L893" i="13"/>
  <c r="AQ858" i="13"/>
  <c r="AQ879" i="13"/>
  <c r="AE884" i="13"/>
  <c r="AE886" i="13"/>
  <c r="AF886" i="13" s="1"/>
  <c r="AR886" i="13" s="1"/>
  <c r="AS887" i="13"/>
  <c r="M893" i="13"/>
  <c r="U893" i="13"/>
  <c r="AE889" i="13"/>
  <c r="M903" i="13"/>
  <c r="AF905" i="13"/>
  <c r="AM893" i="13"/>
  <c r="AM898" i="13"/>
  <c r="AS900" i="13"/>
  <c r="AQ902" i="13"/>
  <c r="AB903" i="13"/>
  <c r="AM903" i="13"/>
  <c r="AS906" i="13"/>
  <c r="AQ908" i="13"/>
  <c r="AB909" i="13"/>
  <c r="AM909" i="13"/>
  <c r="AN914" i="13"/>
  <c r="AS911" i="13"/>
  <c r="M916" i="13"/>
  <c r="AQ916" i="13" s="1"/>
  <c r="AS891" i="13"/>
  <c r="AE894" i="13"/>
  <c r="AQ894" i="13"/>
  <c r="L898" i="13"/>
  <c r="AQ899" i="13"/>
  <c r="AQ905" i="13"/>
  <c r="AE910" i="13"/>
  <c r="AQ910" i="13"/>
  <c r="AS913" i="13"/>
  <c r="AT913" i="13" s="1"/>
  <c r="AM914" i="13"/>
  <c r="AE916" i="13"/>
  <c r="AF916" i="13" s="1"/>
  <c r="AR916" i="13" s="1"/>
  <c r="AQ890" i="13"/>
  <c r="AS892" i="13"/>
  <c r="AT892" i="13" s="1"/>
  <c r="AQ895" i="13"/>
  <c r="AS897" i="13"/>
  <c r="AQ900" i="13"/>
  <c r="AS902" i="13"/>
  <c r="AQ906" i="13"/>
  <c r="AS908" i="13"/>
  <c r="AQ911" i="13"/>
  <c r="AB919" i="13"/>
  <c r="AE915" i="13"/>
  <c r="L919" i="13"/>
  <c r="AQ915" i="13"/>
  <c r="AN916" i="13"/>
  <c r="AN919" i="13" s="1"/>
  <c r="M918" i="13"/>
  <c r="AQ918" i="13" s="1"/>
  <c r="AE920" i="13"/>
  <c r="AQ920" i="13"/>
  <c r="AN921" i="13"/>
  <c r="M923" i="13"/>
  <c r="M924" i="13" s="1"/>
  <c r="AE925" i="13"/>
  <c r="AQ925" i="13"/>
  <c r="AN926" i="13"/>
  <c r="AN929" i="13" s="1"/>
  <c r="M928" i="13"/>
  <c r="AQ928" i="13" s="1"/>
  <c r="AQ930" i="13"/>
  <c r="AQ935" i="13"/>
  <c r="AS936" i="13"/>
  <c r="AQ938" i="13"/>
  <c r="AQ940" i="13"/>
  <c r="AS943" i="13"/>
  <c r="AQ945" i="13"/>
  <c r="AS918" i="13"/>
  <c r="AQ921" i="13"/>
  <c r="AS923" i="13"/>
  <c r="AQ926" i="13"/>
  <c r="AS928" i="13"/>
  <c r="AQ931" i="13"/>
  <c r="AS933" i="13"/>
  <c r="AQ936" i="13"/>
  <c r="AS938" i="13"/>
  <c r="AQ943" i="13"/>
  <c r="AS945" i="13"/>
  <c r="AS915" i="13"/>
  <c r="AS925" i="13"/>
  <c r="AS935" i="13"/>
  <c r="AS940" i="13"/>
  <c r="AF62" i="12"/>
  <c r="AR62" i="12" s="1"/>
  <c r="AF52" i="12"/>
  <c r="AR52" i="12" s="1"/>
  <c r="AQ16" i="12"/>
  <c r="AE8" i="12"/>
  <c r="AN9" i="12"/>
  <c r="AS9" i="12" s="1"/>
  <c r="M11" i="12"/>
  <c r="AE13" i="12"/>
  <c r="AQ13" i="12"/>
  <c r="AN14" i="12"/>
  <c r="AE18" i="12"/>
  <c r="AN19" i="12"/>
  <c r="AS19" i="12" s="1"/>
  <c r="M21" i="12"/>
  <c r="AE23" i="12"/>
  <c r="AQ23" i="12"/>
  <c r="AN24" i="12"/>
  <c r="M26" i="12"/>
  <c r="AQ26" i="12" s="1"/>
  <c r="AE28" i="12"/>
  <c r="AN29" i="12"/>
  <c r="AS29" i="12" s="1"/>
  <c r="M31" i="12"/>
  <c r="AQ31" i="12" s="1"/>
  <c r="AE34" i="12"/>
  <c r="AN35" i="12"/>
  <c r="AS35" i="12" s="1"/>
  <c r="M37" i="12"/>
  <c r="AE39" i="12"/>
  <c r="AQ39" i="12"/>
  <c r="AN40" i="12"/>
  <c r="M42" i="12"/>
  <c r="AQ47" i="12"/>
  <c r="AQ52" i="12"/>
  <c r="AQ55" i="12"/>
  <c r="Y56" i="12"/>
  <c r="M61" i="12"/>
  <c r="U61" i="12"/>
  <c r="AM61" i="12"/>
  <c r="AN57" i="12"/>
  <c r="AS57" i="12" s="1"/>
  <c r="AQ58" i="12"/>
  <c r="AE60" i="12"/>
  <c r="AF60" i="12" s="1"/>
  <c r="T66" i="12"/>
  <c r="AE68" i="12"/>
  <c r="AF68" i="12" s="1"/>
  <c r="AR68" i="12" s="1"/>
  <c r="AE70" i="12"/>
  <c r="AF70" i="12" s="1"/>
  <c r="M72" i="12"/>
  <c r="L76" i="12"/>
  <c r="R97" i="12"/>
  <c r="AQ19" i="12"/>
  <c r="AQ24" i="12"/>
  <c r="AQ29" i="12"/>
  <c r="AQ35" i="12"/>
  <c r="AQ40" i="12"/>
  <c r="AQ48" i="12"/>
  <c r="L56" i="12"/>
  <c r="L61" i="12"/>
  <c r="AE67" i="12"/>
  <c r="AE69" i="12"/>
  <c r="AF69" i="12" s="1"/>
  <c r="AR69" i="12" s="1"/>
  <c r="AQ9" i="12"/>
  <c r="AQ14" i="12"/>
  <c r="AE53" i="12"/>
  <c r="AF53" i="12" s="1"/>
  <c r="AR53" i="12" s="1"/>
  <c r="S61" i="12"/>
  <c r="AB61" i="12"/>
  <c r="AQ59" i="12"/>
  <c r="AE63" i="12"/>
  <c r="AF63" i="12" s="1"/>
  <c r="AR63" i="12" s="1"/>
  <c r="AE73" i="12"/>
  <c r="AF73" i="12" s="1"/>
  <c r="AR73" i="12" s="1"/>
  <c r="T97" i="12"/>
  <c r="U56" i="12"/>
  <c r="AM56" i="12"/>
  <c r="AN52" i="12"/>
  <c r="AS52" i="12" s="1"/>
  <c r="AE55" i="12"/>
  <c r="AF55" i="12" s="1"/>
  <c r="AR55" i="12" s="1"/>
  <c r="AE57" i="12"/>
  <c r="AE58" i="12"/>
  <c r="AF58" i="12" s="1"/>
  <c r="AR58" i="12" s="1"/>
  <c r="AE64" i="12"/>
  <c r="AF64" i="12" s="1"/>
  <c r="AR64" i="12" s="1"/>
  <c r="R71" i="12"/>
  <c r="AE72" i="12"/>
  <c r="AE74" i="12"/>
  <c r="AF74" i="12" s="1"/>
  <c r="AR74" i="12" s="1"/>
  <c r="AN62" i="12"/>
  <c r="M64" i="12"/>
  <c r="AM66" i="12"/>
  <c r="AN67" i="12"/>
  <c r="M69" i="12"/>
  <c r="AM71" i="12"/>
  <c r="AN72" i="12"/>
  <c r="M74" i="12"/>
  <c r="AQ74" i="12" s="1"/>
  <c r="AM76" i="12"/>
  <c r="AN77" i="12"/>
  <c r="M79" i="12"/>
  <c r="AM81" i="12"/>
  <c r="AN82" i="12"/>
  <c r="M84" i="12"/>
  <c r="AQ84" i="12" s="1"/>
  <c r="AM86" i="12"/>
  <c r="AN87" i="12"/>
  <c r="AS87" i="12" s="1"/>
  <c r="M89" i="12"/>
  <c r="AM91" i="12"/>
  <c r="AN92" i="12"/>
  <c r="M94" i="12"/>
  <c r="AM96" i="12"/>
  <c r="AQ100" i="12"/>
  <c r="AN112" i="12"/>
  <c r="M114" i="12"/>
  <c r="AM116" i="12"/>
  <c r="AN117" i="12"/>
  <c r="AS117" i="12" s="1"/>
  <c r="M119" i="12"/>
  <c r="AM121" i="12"/>
  <c r="AN122" i="12"/>
  <c r="M124" i="12"/>
  <c r="AQ124" i="12" s="1"/>
  <c r="AM126" i="12"/>
  <c r="AN129" i="12"/>
  <c r="AS129" i="12" s="1"/>
  <c r="M131" i="12"/>
  <c r="AM133" i="12"/>
  <c r="AN134" i="12"/>
  <c r="AS134" i="12" s="1"/>
  <c r="M136" i="12"/>
  <c r="AQ136" i="12" s="1"/>
  <c r="AM138" i="12"/>
  <c r="AN139" i="12"/>
  <c r="AS139" i="12" s="1"/>
  <c r="M141" i="12"/>
  <c r="AQ141" i="12" s="1"/>
  <c r="AM143" i="12"/>
  <c r="AN144" i="12"/>
  <c r="M146" i="12"/>
  <c r="AM148" i="12"/>
  <c r="AN149" i="12"/>
  <c r="AS149" i="12" s="1"/>
  <c r="AQ151" i="12"/>
  <c r="AM153" i="12"/>
  <c r="AN154" i="12"/>
  <c r="M156" i="12"/>
  <c r="AQ156" i="12" s="1"/>
  <c r="AM158" i="12"/>
  <c r="AN159" i="12"/>
  <c r="M161" i="12"/>
  <c r="AQ161" i="12" s="1"/>
  <c r="AM163" i="12"/>
  <c r="AN164" i="12"/>
  <c r="AM168" i="12"/>
  <c r="AN169" i="12"/>
  <c r="AS169" i="12" s="1"/>
  <c r="M171" i="12"/>
  <c r="AQ171" i="12" s="1"/>
  <c r="AM173" i="12"/>
  <c r="AQ176" i="12"/>
  <c r="AN179" i="12"/>
  <c r="M181" i="12"/>
  <c r="M183" i="12" s="1"/>
  <c r="AM183" i="12"/>
  <c r="AN189" i="12"/>
  <c r="M191" i="12"/>
  <c r="AQ191" i="12" s="1"/>
  <c r="AM193" i="12"/>
  <c r="AN195" i="12"/>
  <c r="M197" i="12"/>
  <c r="M199" i="12" s="1"/>
  <c r="AM199" i="12"/>
  <c r="S209" i="12"/>
  <c r="AB209" i="12"/>
  <c r="AN205" i="12"/>
  <c r="M207" i="12"/>
  <c r="AQ207" i="12" s="1"/>
  <c r="S214" i="12"/>
  <c r="AB214" i="12"/>
  <c r="AQ212" i="12"/>
  <c r="L214" i="12"/>
  <c r="AQ215" i="12"/>
  <c r="AQ218" i="12"/>
  <c r="Y219" i="12"/>
  <c r="AE220" i="12"/>
  <c r="AQ221" i="12"/>
  <c r="U225" i="12"/>
  <c r="AF266" i="12"/>
  <c r="AR266" i="12" s="1"/>
  <c r="AE306" i="12"/>
  <c r="AT325" i="12"/>
  <c r="BA325" i="12" s="1"/>
  <c r="L342" i="12"/>
  <c r="U342" i="12"/>
  <c r="AE77" i="12"/>
  <c r="AQ77" i="12"/>
  <c r="L81" i="12"/>
  <c r="AE82" i="12"/>
  <c r="AQ82" i="12"/>
  <c r="L86" i="12"/>
  <c r="AE87" i="12"/>
  <c r="AQ87" i="12"/>
  <c r="L91" i="12"/>
  <c r="AE92" i="12"/>
  <c r="AQ92" i="12"/>
  <c r="L96" i="12"/>
  <c r="AQ98" i="12"/>
  <c r="AQ103" i="12"/>
  <c r="AE112" i="12"/>
  <c r="L116" i="12"/>
  <c r="AE117" i="12"/>
  <c r="L121" i="12"/>
  <c r="AE122" i="12"/>
  <c r="AQ122" i="12"/>
  <c r="L126" i="12"/>
  <c r="AE129" i="12"/>
  <c r="AQ129" i="12"/>
  <c r="L133" i="12"/>
  <c r="AE134" i="12"/>
  <c r="AE139" i="12"/>
  <c r="AQ139" i="12"/>
  <c r="L143" i="12"/>
  <c r="AE144" i="12"/>
  <c r="AE149" i="12"/>
  <c r="AE154" i="12"/>
  <c r="AQ154" i="12"/>
  <c r="L158" i="12"/>
  <c r="AE159" i="12"/>
  <c r="AQ159" i="12"/>
  <c r="L163" i="12"/>
  <c r="AE164" i="12"/>
  <c r="AE169" i="12"/>
  <c r="AQ169" i="12"/>
  <c r="L173" i="12"/>
  <c r="AQ174" i="12"/>
  <c r="AE179" i="12"/>
  <c r="AQ179" i="12"/>
  <c r="L183" i="12"/>
  <c r="AQ184" i="12"/>
  <c r="AE189" i="12"/>
  <c r="AQ189" i="12"/>
  <c r="L193" i="12"/>
  <c r="AE195" i="12"/>
  <c r="AQ195" i="12"/>
  <c r="L199" i="12"/>
  <c r="AQ200" i="12"/>
  <c r="AE205" i="12"/>
  <c r="AE210" i="12"/>
  <c r="AE211" i="12"/>
  <c r="AF211" i="12" s="1"/>
  <c r="AR211" i="12" s="1"/>
  <c r="L219" i="12"/>
  <c r="AE226" i="12"/>
  <c r="Y230" i="12"/>
  <c r="AE265" i="12"/>
  <c r="M205" i="12"/>
  <c r="U209" i="12"/>
  <c r="U214" i="12"/>
  <c r="AM214" i="12"/>
  <c r="AN210" i="12"/>
  <c r="AS210" i="12" s="1"/>
  <c r="AS214" i="12" s="1"/>
  <c r="AQ211" i="12"/>
  <c r="AE213" i="12"/>
  <c r="AF213" i="12" s="1"/>
  <c r="AR213" i="12" s="1"/>
  <c r="AE216" i="12"/>
  <c r="AF216" i="12" s="1"/>
  <c r="AR216" i="12" s="1"/>
  <c r="AT217" i="12"/>
  <c r="BA217" i="12" s="1"/>
  <c r="T224" i="12"/>
  <c r="AM224" i="12"/>
  <c r="AN220" i="12"/>
  <c r="AS220" i="12" s="1"/>
  <c r="AE223" i="12"/>
  <c r="AF223" i="12" s="1"/>
  <c r="AR223" i="12" s="1"/>
  <c r="AB225" i="12"/>
  <c r="AF256" i="12"/>
  <c r="AR256" i="12" s="1"/>
  <c r="AR260" i="12" s="1"/>
  <c r="AF296" i="12"/>
  <c r="AR296" i="12" s="1"/>
  <c r="AE331" i="12"/>
  <c r="AM219" i="12"/>
  <c r="AN215" i="12"/>
  <c r="AS215" i="12" s="1"/>
  <c r="AE218" i="12"/>
  <c r="AF218" i="12" s="1"/>
  <c r="AR218" i="12" s="1"/>
  <c r="U224" i="12"/>
  <c r="AE221" i="12"/>
  <c r="AF221" i="12" s="1"/>
  <c r="AR221" i="12" s="1"/>
  <c r="AM230" i="12"/>
  <c r="AN226" i="12"/>
  <c r="AS226" i="12" s="1"/>
  <c r="AE235" i="12"/>
  <c r="AF231" i="12"/>
  <c r="AR231" i="12" s="1"/>
  <c r="AE255" i="12"/>
  <c r="AF291" i="12"/>
  <c r="AR291" i="12" s="1"/>
  <c r="M220" i="12"/>
  <c r="AN222" i="12"/>
  <c r="M226" i="12"/>
  <c r="M230" i="12" s="1"/>
  <c r="AN228" i="12"/>
  <c r="AS228" i="12" s="1"/>
  <c r="M231" i="12"/>
  <c r="M235" i="12" s="1"/>
  <c r="AN233" i="12"/>
  <c r="AS233" i="12" s="1"/>
  <c r="AN238" i="12"/>
  <c r="AS238" i="12" s="1"/>
  <c r="M241" i="12"/>
  <c r="AN243" i="12"/>
  <c r="AS243" i="12" s="1"/>
  <c r="M246" i="12"/>
  <c r="M250" i="12" s="1"/>
  <c r="AN248" i="12"/>
  <c r="AS248" i="12" s="1"/>
  <c r="M251" i="12"/>
  <c r="AN253" i="12"/>
  <c r="AS253" i="12" s="1"/>
  <c r="M256" i="12"/>
  <c r="AN258" i="12"/>
  <c r="AS258" i="12" s="1"/>
  <c r="M261" i="12"/>
  <c r="AN263" i="12"/>
  <c r="AS263" i="12" s="1"/>
  <c r="M266" i="12"/>
  <c r="M270" i="12" s="1"/>
  <c r="AN268" i="12"/>
  <c r="AS268" i="12" s="1"/>
  <c r="M271" i="12"/>
  <c r="AN273" i="12"/>
  <c r="AS273" i="12" s="1"/>
  <c r="M281" i="12"/>
  <c r="AN283" i="12"/>
  <c r="AS283" i="12" s="1"/>
  <c r="M291" i="12"/>
  <c r="AQ291" i="12" s="1"/>
  <c r="AN293" i="12"/>
  <c r="AS293" i="12" s="1"/>
  <c r="M296" i="12"/>
  <c r="AN298" i="12"/>
  <c r="AS298" i="12" s="1"/>
  <c r="M302" i="12"/>
  <c r="AN304" i="12"/>
  <c r="AS304" i="12" s="1"/>
  <c r="M312" i="12"/>
  <c r="M316" i="12" s="1"/>
  <c r="AN314" i="12"/>
  <c r="AS314" i="12" s="1"/>
  <c r="AN319" i="12"/>
  <c r="AS319" i="12" s="1"/>
  <c r="M322" i="12"/>
  <c r="AN324" i="12"/>
  <c r="AS324" i="12" s="1"/>
  <c r="M327" i="12"/>
  <c r="M331" i="12" s="1"/>
  <c r="AN329" i="12"/>
  <c r="AS329" i="12" s="1"/>
  <c r="M332" i="12"/>
  <c r="AN334" i="12"/>
  <c r="AS334" i="12" s="1"/>
  <c r="M337" i="12"/>
  <c r="M341" i="12" s="1"/>
  <c r="AN339" i="12"/>
  <c r="AS339" i="12" s="1"/>
  <c r="AQ359" i="12"/>
  <c r="AQ370" i="12"/>
  <c r="AT386" i="12"/>
  <c r="BA386" i="12" s="1"/>
  <c r="T419" i="12"/>
  <c r="T418" i="12" s="1"/>
  <c r="AF470" i="12"/>
  <c r="AR470" i="12" s="1"/>
  <c r="AR474" i="12" s="1"/>
  <c r="AQ228" i="12"/>
  <c r="AQ233" i="12"/>
  <c r="Y235" i="12"/>
  <c r="AQ238" i="12"/>
  <c r="Y240" i="12"/>
  <c r="AQ243" i="12"/>
  <c r="Y245" i="12"/>
  <c r="AQ248" i="12"/>
  <c r="Y250" i="12"/>
  <c r="AQ253" i="12"/>
  <c r="Y255" i="12"/>
  <c r="AQ258" i="12"/>
  <c r="Y260" i="12"/>
  <c r="AQ263" i="12"/>
  <c r="Y265" i="12"/>
  <c r="AQ268" i="12"/>
  <c r="Y270" i="12"/>
  <c r="AQ273" i="12"/>
  <c r="Y275" i="12"/>
  <c r="AQ278" i="12"/>
  <c r="AQ283" i="12"/>
  <c r="Y285" i="12"/>
  <c r="AQ288" i="12"/>
  <c r="AQ293" i="12"/>
  <c r="Y295" i="12"/>
  <c r="AQ298" i="12"/>
  <c r="Y300" i="12"/>
  <c r="AQ304" i="12"/>
  <c r="Y306" i="12"/>
  <c r="AQ309" i="12"/>
  <c r="AQ314" i="12"/>
  <c r="Y316" i="12"/>
  <c r="AQ319" i="12"/>
  <c r="Y321" i="12"/>
  <c r="AQ324" i="12"/>
  <c r="Y326" i="12"/>
  <c r="AQ329" i="12"/>
  <c r="Y331" i="12"/>
  <c r="AQ334" i="12"/>
  <c r="Y336" i="12"/>
  <c r="AQ339" i="12"/>
  <c r="Y341" i="12"/>
  <c r="AQ345" i="12"/>
  <c r="AQ350" i="12"/>
  <c r="AQ355" i="12"/>
  <c r="AE397" i="12"/>
  <c r="AE417" i="12"/>
  <c r="AF465" i="12"/>
  <c r="AR465" i="12" s="1"/>
  <c r="AR469" i="12" s="1"/>
  <c r="AN231" i="12"/>
  <c r="AS231" i="12" s="1"/>
  <c r="AN236" i="12"/>
  <c r="AS236" i="12" s="1"/>
  <c r="AN241" i="12"/>
  <c r="AS241" i="12" s="1"/>
  <c r="AN246" i="12"/>
  <c r="AS246" i="12" s="1"/>
  <c r="AN251" i="12"/>
  <c r="AS251" i="12" s="1"/>
  <c r="AN256" i="12"/>
  <c r="AS256" i="12" s="1"/>
  <c r="AN261" i="12"/>
  <c r="AS261" i="12" s="1"/>
  <c r="AN266" i="12"/>
  <c r="AS266" i="12" s="1"/>
  <c r="AN271" i="12"/>
  <c r="AS271" i="12" s="1"/>
  <c r="AN281" i="12"/>
  <c r="AS281" i="12" s="1"/>
  <c r="AN291" i="12"/>
  <c r="AS291" i="12" s="1"/>
  <c r="AN296" i="12"/>
  <c r="AS296" i="12" s="1"/>
  <c r="AN302" i="12"/>
  <c r="AS302" i="12" s="1"/>
  <c r="AN312" i="12"/>
  <c r="AS312" i="12" s="1"/>
  <c r="AN317" i="12"/>
  <c r="AS317" i="12" s="1"/>
  <c r="AN322" i="12"/>
  <c r="AS322" i="12" s="1"/>
  <c r="AN327" i="12"/>
  <c r="AS327" i="12" s="1"/>
  <c r="AN332" i="12"/>
  <c r="AS332" i="12" s="1"/>
  <c r="AN337" i="12"/>
  <c r="AS337" i="12" s="1"/>
  <c r="S342" i="12"/>
  <c r="AB342" i="12"/>
  <c r="AQ360" i="12"/>
  <c r="AQ363" i="12"/>
  <c r="AQ366" i="12"/>
  <c r="AQ369" i="12"/>
  <c r="AE424" i="12"/>
  <c r="AF440" i="12"/>
  <c r="AR440" i="12" s="1"/>
  <c r="AR444" i="12" s="1"/>
  <c r="AQ236" i="12"/>
  <c r="AF403" i="12"/>
  <c r="AR403" i="12" s="1"/>
  <c r="M388" i="12"/>
  <c r="M392" i="12" s="1"/>
  <c r="AN390" i="12"/>
  <c r="AS390" i="12" s="1"/>
  <c r="M393" i="12"/>
  <c r="AN395" i="12"/>
  <c r="AS395" i="12" s="1"/>
  <c r="AN400" i="12"/>
  <c r="AS400" i="12" s="1"/>
  <c r="AN405" i="12"/>
  <c r="AS405" i="12" s="1"/>
  <c r="M408" i="12"/>
  <c r="AN410" i="12"/>
  <c r="AS410" i="12" s="1"/>
  <c r="M413" i="12"/>
  <c r="AN415" i="12"/>
  <c r="AS415" i="12" s="1"/>
  <c r="AN422" i="12"/>
  <c r="AS422" i="12" s="1"/>
  <c r="M425" i="12"/>
  <c r="AN427" i="12"/>
  <c r="AS427" i="12" s="1"/>
  <c r="AN437" i="12"/>
  <c r="AS437" i="12" s="1"/>
  <c r="M440" i="12"/>
  <c r="AN442" i="12"/>
  <c r="AS442" i="12" s="1"/>
  <c r="M445" i="12"/>
  <c r="AN447" i="12"/>
  <c r="AS447" i="12" s="1"/>
  <c r="M450" i="12"/>
  <c r="AN452" i="12"/>
  <c r="AS452" i="12" s="1"/>
  <c r="M455" i="12"/>
  <c r="AN457" i="12"/>
  <c r="AS457" i="12" s="1"/>
  <c r="AN467" i="12"/>
  <c r="AS467" i="12" s="1"/>
  <c r="AN472" i="12"/>
  <c r="AS472" i="12" s="1"/>
  <c r="M475" i="12"/>
  <c r="M479" i="12" s="1"/>
  <c r="AE476" i="12"/>
  <c r="AF476" i="12" s="1"/>
  <c r="AR476" i="12" s="1"/>
  <c r="AE477" i="12"/>
  <c r="AF477" i="12" s="1"/>
  <c r="AR477" i="12" s="1"/>
  <c r="AM479" i="12"/>
  <c r="R484" i="12"/>
  <c r="Y484" i="12"/>
  <c r="AQ481" i="12"/>
  <c r="AQ488" i="12"/>
  <c r="AF521" i="12"/>
  <c r="AR521" i="12" s="1"/>
  <c r="AF561" i="12"/>
  <c r="AR561" i="12" s="1"/>
  <c r="AR565" i="12" s="1"/>
  <c r="AQ375" i="12"/>
  <c r="AQ380" i="12"/>
  <c r="AQ385" i="12"/>
  <c r="AQ390" i="12"/>
  <c r="Y392" i="12"/>
  <c r="AQ395" i="12"/>
  <c r="Y397" i="12"/>
  <c r="AQ400" i="12"/>
  <c r="Y402" i="12"/>
  <c r="AQ405" i="12"/>
  <c r="Y407" i="12"/>
  <c r="AQ410" i="12"/>
  <c r="Y412" i="12"/>
  <c r="AQ415" i="12"/>
  <c r="Y417" i="12"/>
  <c r="AQ422" i="12"/>
  <c r="Y424" i="12"/>
  <c r="AQ427" i="12"/>
  <c r="Y429" i="12"/>
  <c r="AQ432" i="12"/>
  <c r="AQ437" i="12"/>
  <c r="Y439" i="12"/>
  <c r="AQ442" i="12"/>
  <c r="Y444" i="12"/>
  <c r="AQ447" i="12"/>
  <c r="Y449" i="12"/>
  <c r="AQ452" i="12"/>
  <c r="Y454" i="12"/>
  <c r="AQ457" i="12"/>
  <c r="Y459" i="12"/>
  <c r="AQ462" i="12"/>
  <c r="AQ467" i="12"/>
  <c r="Y469" i="12"/>
  <c r="AQ472" i="12"/>
  <c r="Y474" i="12"/>
  <c r="AE480" i="12"/>
  <c r="R489" i="12"/>
  <c r="AF536" i="12"/>
  <c r="AR536" i="12" s="1"/>
  <c r="AF576" i="12"/>
  <c r="AR576" i="12" s="1"/>
  <c r="AN388" i="12"/>
  <c r="AS388" i="12" s="1"/>
  <c r="AN393" i="12"/>
  <c r="AS393" i="12" s="1"/>
  <c r="AN398" i="12"/>
  <c r="AS398" i="12" s="1"/>
  <c r="AN403" i="12"/>
  <c r="AS403" i="12" s="1"/>
  <c r="AN408" i="12"/>
  <c r="AS408" i="12" s="1"/>
  <c r="AN413" i="12"/>
  <c r="AS413" i="12" s="1"/>
  <c r="AN420" i="12"/>
  <c r="AS420" i="12" s="1"/>
  <c r="AN425" i="12"/>
  <c r="AS425" i="12" s="1"/>
  <c r="AN435" i="12"/>
  <c r="AS435" i="12" s="1"/>
  <c r="AN440" i="12"/>
  <c r="AS440" i="12" s="1"/>
  <c r="AN445" i="12"/>
  <c r="AS445" i="12" s="1"/>
  <c r="AN450" i="12"/>
  <c r="AS450" i="12" s="1"/>
  <c r="AN455" i="12"/>
  <c r="AS455" i="12" s="1"/>
  <c r="AN465" i="12"/>
  <c r="AS465" i="12" s="1"/>
  <c r="AN470" i="12"/>
  <c r="AS470" i="12" s="1"/>
  <c r="L484" i="12"/>
  <c r="T484" i="12"/>
  <c r="AE482" i="12"/>
  <c r="AF482" i="12" s="1"/>
  <c r="AR482" i="12" s="1"/>
  <c r="AM484" i="12"/>
  <c r="AE485" i="12"/>
  <c r="AM489" i="12"/>
  <c r="AE490" i="12"/>
  <c r="AB494" i="12"/>
  <c r="AF495" i="12"/>
  <c r="AR495" i="12" s="1"/>
  <c r="R505" i="12"/>
  <c r="AF551" i="12"/>
  <c r="AR551" i="12" s="1"/>
  <c r="AR555" i="12" s="1"/>
  <c r="AQ465" i="12"/>
  <c r="AE475" i="12"/>
  <c r="AB484" i="12"/>
  <c r="AE486" i="12"/>
  <c r="AF486" i="12" s="1"/>
  <c r="AR486" i="12" s="1"/>
  <c r="AE491" i="12"/>
  <c r="AF491" i="12" s="1"/>
  <c r="AR491" i="12" s="1"/>
  <c r="AF566" i="12"/>
  <c r="AR566" i="12" s="1"/>
  <c r="AR570" i="12" s="1"/>
  <c r="M486" i="12"/>
  <c r="AQ486" i="12" s="1"/>
  <c r="AN488" i="12"/>
  <c r="AS488" i="12" s="1"/>
  <c r="M491" i="12"/>
  <c r="AQ491" i="12" s="1"/>
  <c r="AN493" i="12"/>
  <c r="M496" i="12"/>
  <c r="AN498" i="12"/>
  <c r="AS498" i="12" s="1"/>
  <c r="M501" i="12"/>
  <c r="AQ501" i="12" s="1"/>
  <c r="AN503" i="12"/>
  <c r="AS503" i="12" s="1"/>
  <c r="M507" i="12"/>
  <c r="AQ507" i="12" s="1"/>
  <c r="AN509" i="12"/>
  <c r="M512" i="12"/>
  <c r="AQ512" i="12" s="1"/>
  <c r="AN514" i="12"/>
  <c r="AS514" i="12" s="1"/>
  <c r="M517" i="12"/>
  <c r="AN519" i="12"/>
  <c r="M522" i="12"/>
  <c r="AQ522" i="12" s="1"/>
  <c r="AN524" i="12"/>
  <c r="AS524" i="12" s="1"/>
  <c r="M527" i="12"/>
  <c r="M530" i="12" s="1"/>
  <c r="AN529" i="12"/>
  <c r="AS529" i="12" s="1"/>
  <c r="M532" i="12"/>
  <c r="AN534" i="12"/>
  <c r="AS534" i="12" s="1"/>
  <c r="M537" i="12"/>
  <c r="AQ537" i="12" s="1"/>
  <c r="AN539" i="12"/>
  <c r="AS539" i="12" s="1"/>
  <c r="M542" i="12"/>
  <c r="AQ542" i="12" s="1"/>
  <c r="AN544" i="12"/>
  <c r="AS544" i="12" s="1"/>
  <c r="M547" i="12"/>
  <c r="AN549" i="12"/>
  <c r="M552" i="12"/>
  <c r="AQ552" i="12" s="1"/>
  <c r="AN554" i="12"/>
  <c r="AS554" i="12" s="1"/>
  <c r="M557" i="12"/>
  <c r="AQ557" i="12" s="1"/>
  <c r="AN559" i="12"/>
  <c r="AS559" i="12" s="1"/>
  <c r="M562" i="12"/>
  <c r="AQ562" i="12" s="1"/>
  <c r="AN564" i="12"/>
  <c r="AS564" i="12" s="1"/>
  <c r="M567" i="12"/>
  <c r="AQ567" i="12" s="1"/>
  <c r="AN569" i="12"/>
  <c r="M572" i="12"/>
  <c r="AQ572" i="12" s="1"/>
  <c r="AN574" i="12"/>
  <c r="AS574" i="12" s="1"/>
  <c r="M577" i="12"/>
  <c r="AQ577" i="12" s="1"/>
  <c r="AN579" i="12"/>
  <c r="AS579" i="12" s="1"/>
  <c r="M583" i="12"/>
  <c r="AN585" i="12"/>
  <c r="AS585" i="12" s="1"/>
  <c r="AN590" i="12"/>
  <c r="AS590" i="12" s="1"/>
  <c r="R596" i="12"/>
  <c r="Y596" i="12"/>
  <c r="M593" i="12"/>
  <c r="AQ593" i="12" s="1"/>
  <c r="AQ594" i="12"/>
  <c r="AB596" i="12"/>
  <c r="AE597" i="12"/>
  <c r="AQ600" i="12"/>
  <c r="AE631" i="12"/>
  <c r="AE651" i="12"/>
  <c r="AQ493" i="12"/>
  <c r="AM494" i="12"/>
  <c r="AQ498" i="12"/>
  <c r="AB499" i="12"/>
  <c r="AM499" i="12"/>
  <c r="AQ503" i="12"/>
  <c r="AB504" i="12"/>
  <c r="AM504" i="12"/>
  <c r="AQ509" i="12"/>
  <c r="AB510" i="12"/>
  <c r="AM510" i="12"/>
  <c r="AQ514" i="12"/>
  <c r="AB515" i="12"/>
  <c r="AM515" i="12"/>
  <c r="AQ519" i="12"/>
  <c r="AB520" i="12"/>
  <c r="AM520" i="12"/>
  <c r="AQ524" i="12"/>
  <c r="AB525" i="12"/>
  <c r="AM525" i="12"/>
  <c r="AQ529" i="12"/>
  <c r="AB530" i="12"/>
  <c r="AM530" i="12"/>
  <c r="AQ534" i="12"/>
  <c r="AB535" i="12"/>
  <c r="AM535" i="12"/>
  <c r="AQ539" i="12"/>
  <c r="AB540" i="12"/>
  <c r="AM540" i="12"/>
  <c r="AQ544" i="12"/>
  <c r="AB545" i="12"/>
  <c r="AM545" i="12"/>
  <c r="AQ549" i="12"/>
  <c r="AB550" i="12"/>
  <c r="AM550" i="12"/>
  <c r="AQ554" i="12"/>
  <c r="AB555" i="12"/>
  <c r="AM555" i="12"/>
  <c r="AQ559" i="12"/>
  <c r="AB560" i="12"/>
  <c r="AM560" i="12"/>
  <c r="AQ564" i="12"/>
  <c r="AB565" i="12"/>
  <c r="AM565" i="12"/>
  <c r="AQ569" i="12"/>
  <c r="AB570" i="12"/>
  <c r="AM570" i="12"/>
  <c r="AQ574" i="12"/>
  <c r="AB575" i="12"/>
  <c r="AM575" i="12"/>
  <c r="AQ579" i="12"/>
  <c r="AB580" i="12"/>
  <c r="AM580" i="12"/>
  <c r="AQ585" i="12"/>
  <c r="AB586" i="12"/>
  <c r="AM586" i="12"/>
  <c r="AQ590" i="12"/>
  <c r="AB591" i="12"/>
  <c r="AM591" i="12"/>
  <c r="AF642" i="12"/>
  <c r="AR642" i="12" s="1"/>
  <c r="AE646" i="12"/>
  <c r="AQ480" i="12"/>
  <c r="AQ495" i="12"/>
  <c r="AQ511" i="12"/>
  <c r="AQ516" i="12"/>
  <c r="AQ521" i="12"/>
  <c r="AQ526" i="12"/>
  <c r="AQ536" i="12"/>
  <c r="AQ541" i="12"/>
  <c r="AQ546" i="12"/>
  <c r="AQ556" i="12"/>
  <c r="AQ566" i="12"/>
  <c r="AQ576" i="12"/>
  <c r="AQ587" i="12"/>
  <c r="L596" i="12"/>
  <c r="T596" i="12"/>
  <c r="AQ592" i="12"/>
  <c r="AN593" i="12"/>
  <c r="AS593" i="12" s="1"/>
  <c r="AQ595" i="12"/>
  <c r="AM601" i="12"/>
  <c r="AF617" i="12"/>
  <c r="AR617" i="12" s="1"/>
  <c r="AF637" i="12"/>
  <c r="AR637" i="12" s="1"/>
  <c r="AR641" i="12" s="1"/>
  <c r="AE594" i="12"/>
  <c r="AF594" i="12" s="1"/>
  <c r="AR594" i="12" s="1"/>
  <c r="AE598" i="12"/>
  <c r="AF598" i="12" s="1"/>
  <c r="AR598" i="12" s="1"/>
  <c r="AF632" i="12"/>
  <c r="AR632" i="12" s="1"/>
  <c r="AR636" i="12" s="1"/>
  <c r="AF652" i="12"/>
  <c r="AR652" i="12" s="1"/>
  <c r="AR656" i="12" s="1"/>
  <c r="M598" i="12"/>
  <c r="AQ598" i="12" s="1"/>
  <c r="AN600" i="12"/>
  <c r="AS600" i="12" s="1"/>
  <c r="M603" i="12"/>
  <c r="AN605" i="12"/>
  <c r="AS605" i="12" s="1"/>
  <c r="M608" i="12"/>
  <c r="AN610" i="12"/>
  <c r="AS610" i="12" s="1"/>
  <c r="M613" i="12"/>
  <c r="AN615" i="12"/>
  <c r="M618" i="12"/>
  <c r="AQ618" i="12" s="1"/>
  <c r="AN620" i="12"/>
  <c r="AS620" i="12" s="1"/>
  <c r="M623" i="12"/>
  <c r="AQ623" i="12" s="1"/>
  <c r="AN625" i="12"/>
  <c r="AS625" i="12" s="1"/>
  <c r="M628" i="12"/>
  <c r="AN630" i="12"/>
  <c r="AS630" i="12" s="1"/>
  <c r="AN635" i="12"/>
  <c r="AS635" i="12" s="1"/>
  <c r="M638" i="12"/>
  <c r="AN640" i="12"/>
  <c r="M643" i="12"/>
  <c r="AQ643" i="12" s="1"/>
  <c r="AN645" i="12"/>
  <c r="M648" i="12"/>
  <c r="AQ648" i="12" s="1"/>
  <c r="AN650" i="12"/>
  <c r="AS650" i="12" s="1"/>
  <c r="M653" i="12"/>
  <c r="AN655" i="12"/>
  <c r="AS655" i="12" s="1"/>
  <c r="R661" i="12"/>
  <c r="Y661" i="12"/>
  <c r="M658" i="12"/>
  <c r="M661" i="12" s="1"/>
  <c r="L666" i="12"/>
  <c r="T666" i="12"/>
  <c r="AE664" i="12"/>
  <c r="AF664" i="12" s="1"/>
  <c r="AR664" i="12" s="1"/>
  <c r="AT665" i="12"/>
  <c r="BA665" i="12" s="1"/>
  <c r="AM666" i="12"/>
  <c r="AQ669" i="12"/>
  <c r="R672" i="12"/>
  <c r="AF678" i="12"/>
  <c r="AR678" i="12" s="1"/>
  <c r="AR682" i="12" s="1"/>
  <c r="AF698" i="12"/>
  <c r="AR698" i="12" s="1"/>
  <c r="AR702" i="12" s="1"/>
  <c r="AQ605" i="12"/>
  <c r="AB606" i="12"/>
  <c r="AM606" i="12"/>
  <c r="AQ610" i="12"/>
  <c r="AB611" i="12"/>
  <c r="AM611" i="12"/>
  <c r="AQ615" i="12"/>
  <c r="AB616" i="12"/>
  <c r="AM616" i="12"/>
  <c r="AQ620" i="12"/>
  <c r="AB621" i="12"/>
  <c r="AM621" i="12"/>
  <c r="AQ625" i="12"/>
  <c r="AB626" i="12"/>
  <c r="AM626" i="12"/>
  <c r="AQ630" i="12"/>
  <c r="AB631" i="12"/>
  <c r="AM631" i="12"/>
  <c r="AQ635" i="12"/>
  <c r="AB636" i="12"/>
  <c r="AM636" i="12"/>
  <c r="AQ640" i="12"/>
  <c r="AB641" i="12"/>
  <c r="AM641" i="12"/>
  <c r="AQ645" i="12"/>
  <c r="AB646" i="12"/>
  <c r="AM646" i="12"/>
  <c r="AQ650" i="12"/>
  <c r="AB651" i="12"/>
  <c r="AM651" i="12"/>
  <c r="AQ655" i="12"/>
  <c r="AB656" i="12"/>
  <c r="AM656" i="12"/>
  <c r="AN661" i="12"/>
  <c r="AE677" i="12"/>
  <c r="AF693" i="12"/>
  <c r="AR693" i="12" s="1"/>
  <c r="AE697" i="12"/>
  <c r="AQ597" i="12"/>
  <c r="AQ607" i="12"/>
  <c r="AQ617" i="12"/>
  <c r="AQ642" i="12"/>
  <c r="AQ652" i="12"/>
  <c r="L661" i="12"/>
  <c r="T661" i="12"/>
  <c r="AE657" i="12"/>
  <c r="AQ657" i="12"/>
  <c r="R666" i="12"/>
  <c r="Y666" i="12"/>
  <c r="AQ663" i="12"/>
  <c r="T672" i="12"/>
  <c r="AF688" i="12"/>
  <c r="AR688" i="12" s="1"/>
  <c r="AR692" i="12" s="1"/>
  <c r="AF708" i="12"/>
  <c r="AR708" i="12" s="1"/>
  <c r="AR712" i="12" s="1"/>
  <c r="AE662" i="12"/>
  <c r="AF683" i="12"/>
  <c r="AR683" i="12" s="1"/>
  <c r="AE687" i="12"/>
  <c r="AF703" i="12"/>
  <c r="AR703" i="12" s="1"/>
  <c r="AE707" i="12"/>
  <c r="AQ668" i="12"/>
  <c r="M674" i="12"/>
  <c r="M677" i="12" s="1"/>
  <c r="AN676" i="12"/>
  <c r="M679" i="12"/>
  <c r="M682" i="12" s="1"/>
  <c r="AN681" i="12"/>
  <c r="M684" i="12"/>
  <c r="AN686" i="12"/>
  <c r="AS686" i="12" s="1"/>
  <c r="M689" i="12"/>
  <c r="M692" i="12" s="1"/>
  <c r="AN691" i="12"/>
  <c r="M694" i="12"/>
  <c r="AQ694" i="12" s="1"/>
  <c r="AN696" i="12"/>
  <c r="M699" i="12"/>
  <c r="AN701" i="12"/>
  <c r="AS701" i="12" s="1"/>
  <c r="M704" i="12"/>
  <c r="M707" i="12" s="1"/>
  <c r="AN706" i="12"/>
  <c r="AS706" i="12" s="1"/>
  <c r="M709" i="12"/>
  <c r="M712" i="12" s="1"/>
  <c r="AN711" i="12"/>
  <c r="AB717" i="12"/>
  <c r="AE719" i="12"/>
  <c r="AF719" i="12" s="1"/>
  <c r="AR719" i="12" s="1"/>
  <c r="S759" i="12"/>
  <c r="S758" i="12" s="1"/>
  <c r="AT762" i="12"/>
  <c r="BA762" i="12" s="1"/>
  <c r="AQ670" i="12"/>
  <c r="AQ676" i="12"/>
  <c r="AB677" i="12"/>
  <c r="AM677" i="12"/>
  <c r="AQ681" i="12"/>
  <c r="AB682" i="12"/>
  <c r="AM682" i="12"/>
  <c r="AQ686" i="12"/>
  <c r="AB687" i="12"/>
  <c r="AM687" i="12"/>
  <c r="AQ691" i="12"/>
  <c r="AB692" i="12"/>
  <c r="AM692" i="12"/>
  <c r="AQ696" i="12"/>
  <c r="AB697" i="12"/>
  <c r="AM697" i="12"/>
  <c r="AQ701" i="12"/>
  <c r="AB702" i="12"/>
  <c r="AM702" i="12"/>
  <c r="AQ706" i="12"/>
  <c r="AB707" i="12"/>
  <c r="AM707" i="12"/>
  <c r="AQ711" i="12"/>
  <c r="AB712" i="12"/>
  <c r="AM712" i="12"/>
  <c r="AQ715" i="12"/>
  <c r="AB722" i="12"/>
  <c r="AE718" i="12"/>
  <c r="M721" i="12"/>
  <c r="AQ721" i="12" s="1"/>
  <c r="AQ662" i="12"/>
  <c r="AQ667" i="12"/>
  <c r="AQ673" i="12"/>
  <c r="AQ683" i="12"/>
  <c r="AQ688" i="12"/>
  <c r="AQ693" i="12"/>
  <c r="AQ703" i="12"/>
  <c r="AQ708" i="12"/>
  <c r="L717" i="12"/>
  <c r="AQ713" i="12"/>
  <c r="T717" i="12"/>
  <c r="L722" i="12"/>
  <c r="AM722" i="12"/>
  <c r="AQ719" i="12"/>
  <c r="U759" i="12"/>
  <c r="U758" i="12" s="1"/>
  <c r="M717" i="12"/>
  <c r="AE714" i="12"/>
  <c r="AF714" i="12" s="1"/>
  <c r="AR714" i="12" s="1"/>
  <c r="Y717" i="12"/>
  <c r="AE721" i="12"/>
  <c r="AF721" i="12" s="1"/>
  <c r="AR721" i="12" s="1"/>
  <c r="AQ718" i="12"/>
  <c r="AE723" i="12"/>
  <c r="AQ723" i="12"/>
  <c r="AN724" i="12"/>
  <c r="AS724" i="12" s="1"/>
  <c r="M726" i="12"/>
  <c r="AQ726" i="12" s="1"/>
  <c r="AE728" i="12"/>
  <c r="AQ728" i="12"/>
  <c r="AN729" i="12"/>
  <c r="AS729" i="12" s="1"/>
  <c r="M731" i="12"/>
  <c r="AQ731" i="12" s="1"/>
  <c r="AE733" i="12"/>
  <c r="AN734" i="12"/>
  <c r="AS734" i="12" s="1"/>
  <c r="M736" i="12"/>
  <c r="AE738" i="12"/>
  <c r="AQ738" i="12"/>
  <c r="AN739" i="12"/>
  <c r="AS739" i="12" s="1"/>
  <c r="M741" i="12"/>
  <c r="AQ741" i="12" s="1"/>
  <c r="AE743" i="12"/>
  <c r="AQ743" i="12"/>
  <c r="AN744" i="12"/>
  <c r="M746" i="12"/>
  <c r="AQ746" i="12" s="1"/>
  <c r="AE748" i="12"/>
  <c r="AQ748" i="12"/>
  <c r="AN749" i="12"/>
  <c r="AS749" i="12" s="1"/>
  <c r="M751" i="12"/>
  <c r="AQ751" i="12" s="1"/>
  <c r="AE753" i="12"/>
  <c r="AQ753" i="12"/>
  <c r="AN754" i="12"/>
  <c r="M756" i="12"/>
  <c r="M757" i="12" s="1"/>
  <c r="AE760" i="12"/>
  <c r="AQ760" i="12"/>
  <c r="AN761" i="12"/>
  <c r="M763" i="12"/>
  <c r="M764" i="12" s="1"/>
  <c r="AQ765" i="12"/>
  <c r="L759" i="12"/>
  <c r="L758" i="12" s="1"/>
  <c r="T759" i="12"/>
  <c r="T758" i="12" s="1"/>
  <c r="AQ770" i="12"/>
  <c r="AQ773" i="12"/>
  <c r="AQ725" i="12"/>
  <c r="AT725" i="12" s="1"/>
  <c r="BA725" i="12" s="1"/>
  <c r="AQ730" i="12"/>
  <c r="AQ735" i="12"/>
  <c r="AQ740" i="12"/>
  <c r="AT740" i="12" s="1"/>
  <c r="BA740" i="12" s="1"/>
  <c r="AQ745" i="12"/>
  <c r="AQ750" i="12"/>
  <c r="AQ755" i="12"/>
  <c r="AN723" i="12"/>
  <c r="AS723" i="12" s="1"/>
  <c r="AN728" i="12"/>
  <c r="AS728" i="12" s="1"/>
  <c r="AN733" i="12"/>
  <c r="AS733" i="12" s="1"/>
  <c r="AN738" i="12"/>
  <c r="AS738" i="12" s="1"/>
  <c r="AN743" i="12"/>
  <c r="AS743" i="12" s="1"/>
  <c r="AN748" i="12"/>
  <c r="AS748" i="12" s="1"/>
  <c r="AN753" i="12"/>
  <c r="AS753" i="12" s="1"/>
  <c r="AQ775" i="12"/>
  <c r="AQ778" i="12"/>
  <c r="AQ780" i="12"/>
  <c r="AT781" i="12"/>
  <c r="AQ783" i="12"/>
  <c r="AT783" i="12" s="1"/>
  <c r="BA783" i="12" s="1"/>
  <c r="AQ785" i="12"/>
  <c r="AT785" i="12" s="1"/>
  <c r="AN786" i="12"/>
  <c r="M788" i="12"/>
  <c r="AE790" i="12"/>
  <c r="AQ790" i="12"/>
  <c r="AN791" i="12"/>
  <c r="AS791" i="12" s="1"/>
  <c r="M793" i="12"/>
  <c r="AQ795" i="12"/>
  <c r="AQ798" i="12"/>
  <c r="AT798" i="12" s="1"/>
  <c r="BA798" i="12" s="1"/>
  <c r="AE800" i="12"/>
  <c r="AQ800" i="12"/>
  <c r="M803" i="12"/>
  <c r="AQ803" i="12" s="1"/>
  <c r="AE805" i="12"/>
  <c r="M808" i="12"/>
  <c r="AE810" i="12"/>
  <c r="AQ810" i="12"/>
  <c r="AN811" i="12"/>
  <c r="AS811" i="12" s="1"/>
  <c r="M813" i="12"/>
  <c r="M814" i="12" s="1"/>
  <c r="AQ815" i="12"/>
  <c r="AQ818" i="12"/>
  <c r="AT818" i="12" s="1"/>
  <c r="BA818" i="12" s="1"/>
  <c r="AQ823" i="12"/>
  <c r="AE826" i="12"/>
  <c r="AB830" i="12"/>
  <c r="AN827" i="12"/>
  <c r="AS827" i="12" s="1"/>
  <c r="AM830" i="12"/>
  <c r="AF831" i="12"/>
  <c r="AR831" i="12" s="1"/>
  <c r="AR835" i="12" s="1"/>
  <c r="R825" i="12"/>
  <c r="Y825" i="12"/>
  <c r="AN825" i="12"/>
  <c r="AQ822" i="12"/>
  <c r="L830" i="12"/>
  <c r="L820" i="12" s="1"/>
  <c r="AE828" i="12"/>
  <c r="AF828" i="12" s="1"/>
  <c r="AR828" i="12" s="1"/>
  <c r="AF846" i="12"/>
  <c r="AR846" i="12" s="1"/>
  <c r="AR850" i="12" s="1"/>
  <c r="AQ777" i="12"/>
  <c r="AT777" i="12" s="1"/>
  <c r="AQ782" i="12"/>
  <c r="AQ787" i="12"/>
  <c r="AQ792" i="12"/>
  <c r="AQ797" i="12"/>
  <c r="AT797" i="12" s="1"/>
  <c r="BA797" i="12" s="1"/>
  <c r="AQ802" i="12"/>
  <c r="AT802" i="12" s="1"/>
  <c r="BA802" i="12" s="1"/>
  <c r="AQ807" i="12"/>
  <c r="AQ812" i="12"/>
  <c r="AQ817" i="12"/>
  <c r="AT817" i="12" s="1"/>
  <c r="BA817" i="12" s="1"/>
  <c r="AE821" i="12"/>
  <c r="AE827" i="12"/>
  <c r="AF827" i="12" s="1"/>
  <c r="AR827" i="12" s="1"/>
  <c r="AF841" i="12"/>
  <c r="AR841" i="12" s="1"/>
  <c r="AE845" i="12"/>
  <c r="AN790" i="12"/>
  <c r="AS790" i="12" s="1"/>
  <c r="AN810" i="12"/>
  <c r="AS810" i="12" s="1"/>
  <c r="AE823" i="12"/>
  <c r="AF823" i="12" s="1"/>
  <c r="AR823" i="12" s="1"/>
  <c r="AM825" i="12"/>
  <c r="R830" i="12"/>
  <c r="Y830" i="12"/>
  <c r="AQ829" i="12"/>
  <c r="AF836" i="12"/>
  <c r="AR836" i="12" s="1"/>
  <c r="AE840" i="12"/>
  <c r="AF856" i="12"/>
  <c r="AR856" i="12" s="1"/>
  <c r="AR860" i="12" s="1"/>
  <c r="AE860" i="12"/>
  <c r="M827" i="12"/>
  <c r="AN829" i="12"/>
  <c r="AS829" i="12" s="1"/>
  <c r="M832" i="12"/>
  <c r="AQ832" i="12" s="1"/>
  <c r="AN834" i="12"/>
  <c r="AS834" i="12" s="1"/>
  <c r="M837" i="12"/>
  <c r="M840" i="12" s="1"/>
  <c r="AN839" i="12"/>
  <c r="AS839" i="12" s="1"/>
  <c r="M842" i="12"/>
  <c r="M845" i="12" s="1"/>
  <c r="AN844" i="12"/>
  <c r="M847" i="12"/>
  <c r="AQ847" i="12" s="1"/>
  <c r="AN849" i="12"/>
  <c r="AS849" i="12" s="1"/>
  <c r="AQ852" i="12"/>
  <c r="M857" i="12"/>
  <c r="AQ857" i="12" s="1"/>
  <c r="AN859" i="12"/>
  <c r="AS859" i="12" s="1"/>
  <c r="AM865" i="12"/>
  <c r="M862" i="12"/>
  <c r="AQ862" i="12" s="1"/>
  <c r="T870" i="12"/>
  <c r="AE866" i="12"/>
  <c r="AE867" i="12"/>
  <c r="AF867" i="12" s="1"/>
  <c r="AR867" i="12" s="1"/>
  <c r="AE869" i="12"/>
  <c r="AF869" i="12" s="1"/>
  <c r="S871" i="12"/>
  <c r="AE891" i="12"/>
  <c r="AF887" i="12"/>
  <c r="AR887" i="12" s="1"/>
  <c r="AF903" i="12"/>
  <c r="AR903" i="12" s="1"/>
  <c r="AQ834" i="12"/>
  <c r="AB835" i="12"/>
  <c r="AM835" i="12"/>
  <c r="AQ839" i="12"/>
  <c r="AB840" i="12"/>
  <c r="AM840" i="12"/>
  <c r="AQ844" i="12"/>
  <c r="AB845" i="12"/>
  <c r="AM845" i="12"/>
  <c r="AQ849" i="12"/>
  <c r="AB850" i="12"/>
  <c r="AM850" i="12"/>
  <c r="AQ854" i="12"/>
  <c r="AQ859" i="12"/>
  <c r="AB860" i="12"/>
  <c r="AM860" i="12"/>
  <c r="L865" i="12"/>
  <c r="Y865" i="12"/>
  <c r="L870" i="12"/>
  <c r="M870" i="12"/>
  <c r="AM870" i="12"/>
  <c r="AN866" i="12"/>
  <c r="AS866" i="12" s="1"/>
  <c r="AF882" i="12"/>
  <c r="AR882" i="12" s="1"/>
  <c r="AR886" i="12" s="1"/>
  <c r="AQ821" i="12"/>
  <c r="AQ826" i="12"/>
  <c r="AQ831" i="12"/>
  <c r="AQ836" i="12"/>
  <c r="AQ841" i="12"/>
  <c r="AQ846" i="12"/>
  <c r="AQ851" i="12"/>
  <c r="AQ856" i="12"/>
  <c r="AE861" i="12"/>
  <c r="AE864" i="12"/>
  <c r="AF864" i="12" s="1"/>
  <c r="AR864" i="12" s="1"/>
  <c r="R870" i="12"/>
  <c r="Y870" i="12"/>
  <c r="U871" i="12"/>
  <c r="AF877" i="12"/>
  <c r="AR877" i="12" s="1"/>
  <c r="AR881" i="12" s="1"/>
  <c r="AE901" i="12"/>
  <c r="AE876" i="12"/>
  <c r="AE896" i="12"/>
  <c r="AF892" i="12"/>
  <c r="AR892" i="12" s="1"/>
  <c r="AN868" i="12"/>
  <c r="M872" i="12"/>
  <c r="M876" i="12" s="1"/>
  <c r="AN874" i="12"/>
  <c r="AS874" i="12" s="1"/>
  <c r="M877" i="12"/>
  <c r="AN879" i="12"/>
  <c r="AS879" i="12" s="1"/>
  <c r="M882" i="12"/>
  <c r="AN884" i="12"/>
  <c r="AS884" i="12" s="1"/>
  <c r="M887" i="12"/>
  <c r="AN889" i="12"/>
  <c r="AS889" i="12" s="1"/>
  <c r="M892" i="12"/>
  <c r="AN894" i="12"/>
  <c r="AS894" i="12" s="1"/>
  <c r="M901" i="12"/>
  <c r="AN899" i="12"/>
  <c r="AS899" i="12" s="1"/>
  <c r="T907" i="12"/>
  <c r="AE904" i="12"/>
  <c r="AF904" i="12" s="1"/>
  <c r="AR904" i="12" s="1"/>
  <c r="AT924" i="12"/>
  <c r="BA924" i="12" s="1"/>
  <c r="AQ874" i="12"/>
  <c r="Y876" i="12"/>
  <c r="AQ879" i="12"/>
  <c r="Y881" i="12"/>
  <c r="AQ884" i="12"/>
  <c r="Y886" i="12"/>
  <c r="AQ889" i="12"/>
  <c r="Y891" i="12"/>
  <c r="AQ894" i="12"/>
  <c r="Y896" i="12"/>
  <c r="AQ899" i="12"/>
  <c r="Y901" i="12"/>
  <c r="M903" i="12"/>
  <c r="M907" i="12" s="1"/>
  <c r="L907" i="12"/>
  <c r="AM907" i="12"/>
  <c r="AN903" i="12"/>
  <c r="AN872" i="12"/>
  <c r="AS872" i="12" s="1"/>
  <c r="AN877" i="12"/>
  <c r="AS877" i="12" s="1"/>
  <c r="AN882" i="12"/>
  <c r="AS882" i="12" s="1"/>
  <c r="AN887" i="12"/>
  <c r="AS887" i="12" s="1"/>
  <c r="AN892" i="12"/>
  <c r="AS892" i="12" s="1"/>
  <c r="AN897" i="12"/>
  <c r="AS897" i="12" s="1"/>
  <c r="R907" i="12"/>
  <c r="R902" i="12" s="1"/>
  <c r="Y907" i="12"/>
  <c r="Y902" i="12" s="1"/>
  <c r="AN908" i="12"/>
  <c r="AS908" i="12" s="1"/>
  <c r="M910" i="12"/>
  <c r="AQ910" i="12" s="1"/>
  <c r="AN913" i="12"/>
  <c r="AS913" i="12" s="1"/>
  <c r="M915" i="12"/>
  <c r="M917" i="12" s="1"/>
  <c r="AN916" i="12"/>
  <c r="AS916" i="12" s="1"/>
  <c r="AE918" i="12"/>
  <c r="M919" i="12"/>
  <c r="L927" i="12"/>
  <c r="T927" i="12"/>
  <c r="AM927" i="12"/>
  <c r="AQ929" i="12"/>
  <c r="AQ935" i="12"/>
  <c r="AE908" i="12"/>
  <c r="AE913" i="12"/>
  <c r="AQ916" i="12"/>
  <c r="AB922" i="12"/>
  <c r="AM922" i="12"/>
  <c r="AQ925" i="12"/>
  <c r="AQ936" i="12"/>
  <c r="M908" i="12"/>
  <c r="AE909" i="12"/>
  <c r="AF909" i="12" s="1"/>
  <c r="AR909" i="12" s="1"/>
  <c r="AQ911" i="12"/>
  <c r="L917" i="12"/>
  <c r="T917" i="12"/>
  <c r="AB917" i="12"/>
  <c r="AB902" i="12" s="1"/>
  <c r="AQ931" i="12"/>
  <c r="AT931" i="12" s="1"/>
  <c r="BA931" i="12" s="1"/>
  <c r="AE923" i="12"/>
  <c r="AQ926" i="12"/>
  <c r="AQ913" i="12"/>
  <c r="AQ923" i="12"/>
  <c r="AQ928" i="12"/>
  <c r="AQ933" i="12"/>
  <c r="AQ938" i="12"/>
  <c r="AN924" i="14" l="1"/>
  <c r="AT840" i="14"/>
  <c r="AN796" i="14"/>
  <c r="AT723" i="14"/>
  <c r="AT751" i="14"/>
  <c r="AT606" i="14"/>
  <c r="AT600" i="14"/>
  <c r="AN466" i="14"/>
  <c r="AN713" i="15"/>
  <c r="AT787" i="12"/>
  <c r="BA787" i="12" s="1"/>
  <c r="AM873" i="13"/>
  <c r="AT851" i="13"/>
  <c r="AT825" i="13"/>
  <c r="AU825" i="13" s="1"/>
  <c r="BA825" i="13" s="1"/>
  <c r="AM822" i="13"/>
  <c r="AN776" i="13"/>
  <c r="AT602" i="13"/>
  <c r="AN717" i="12"/>
  <c r="AN865" i="12"/>
  <c r="AT921" i="15"/>
  <c r="BA921" i="15" s="1"/>
  <c r="AN603" i="13"/>
  <c r="AN272" i="13"/>
  <c r="AN648" i="14"/>
  <c r="AT274" i="14"/>
  <c r="AN871" i="15"/>
  <c r="AT881" i="15"/>
  <c r="BA881" i="15" s="1"/>
  <c r="AT860" i="15"/>
  <c r="BA860" i="15" s="1"/>
  <c r="M836" i="15"/>
  <c r="AE662" i="15"/>
  <c r="AE683" i="15"/>
  <c r="AE667" i="15"/>
  <c r="AE672" i="15"/>
  <c r="AE657" i="15"/>
  <c r="AT415" i="15"/>
  <c r="BA415" i="15" s="1"/>
  <c r="AQ201" i="15"/>
  <c r="AT716" i="15"/>
  <c r="BA716" i="15" s="1"/>
  <c r="AT666" i="15"/>
  <c r="BA666" i="15" s="1"/>
  <c r="AT675" i="15"/>
  <c r="BA675" i="15" s="1"/>
  <c r="AT659" i="15"/>
  <c r="BA659" i="15" s="1"/>
  <c r="AT700" i="15"/>
  <c r="BA700" i="15" s="1"/>
  <c r="AN507" i="14"/>
  <c r="AB33" i="14"/>
  <c r="AY6" i="14"/>
  <c r="AX6" i="14"/>
  <c r="AT730" i="12"/>
  <c r="BA730" i="12" s="1"/>
  <c r="AE606" i="12"/>
  <c r="AR407" i="12"/>
  <c r="AR270" i="12"/>
  <c r="AS794" i="12"/>
  <c r="AT662" i="13"/>
  <c r="AT474" i="13"/>
  <c r="AN714" i="14"/>
  <c r="AT707" i="14"/>
  <c r="AN476" i="14"/>
  <c r="AN426" i="14"/>
  <c r="AN404" i="14"/>
  <c r="AT112" i="14"/>
  <c r="AN73" i="14"/>
  <c r="AN63" i="14"/>
  <c r="AT584" i="12"/>
  <c r="BA584" i="12" s="1"/>
  <c r="AT264" i="12"/>
  <c r="BA264" i="12" s="1"/>
  <c r="AT162" i="12"/>
  <c r="BA162" i="12" s="1"/>
  <c r="S128" i="12"/>
  <c r="S127" i="12" s="1"/>
  <c r="S225" i="12"/>
  <c r="AB128" i="12"/>
  <c r="AB127" i="12" s="1"/>
  <c r="AB6" i="12"/>
  <c r="AR901" i="12"/>
  <c r="AE835" i="12"/>
  <c r="AT893" i="12"/>
  <c r="BA893" i="12" s="1"/>
  <c r="AR876" i="12"/>
  <c r="AE850" i="12"/>
  <c r="AT806" i="12"/>
  <c r="BA806" i="12" s="1"/>
  <c r="Y672" i="12"/>
  <c r="AE682" i="12"/>
  <c r="AR677" i="12"/>
  <c r="AE692" i="12"/>
  <c r="AE656" i="12"/>
  <c r="AE636" i="12"/>
  <c r="AR515" i="12"/>
  <c r="AR611" i="12"/>
  <c r="AR429" i="12"/>
  <c r="AR402" i="12"/>
  <c r="AR392" i="12"/>
  <c r="AE712" i="12"/>
  <c r="S226" i="15"/>
  <c r="AV947" i="15"/>
  <c r="AE236" i="15"/>
  <c r="AE220" i="15"/>
  <c r="AE27" i="15"/>
  <c r="T124" i="15"/>
  <c r="T123" i="15" s="1"/>
  <c r="AT117" i="14"/>
  <c r="AE389" i="13"/>
  <c r="AN924" i="13"/>
  <c r="AT846" i="13"/>
  <c r="AN476" i="13"/>
  <c r="AT219" i="13"/>
  <c r="BA219" i="13" s="1"/>
  <c r="AN130" i="13"/>
  <c r="AE567" i="13"/>
  <c r="AE562" i="13"/>
  <c r="AE570" i="12"/>
  <c r="AR510" i="12"/>
  <c r="AR575" i="12"/>
  <c r="AE530" i="12"/>
  <c r="AR250" i="12"/>
  <c r="M881" i="12"/>
  <c r="AR896" i="12"/>
  <c r="AE881" i="12"/>
  <c r="AE871" i="12" s="1"/>
  <c r="AE886" i="12"/>
  <c r="AR891" i="12"/>
  <c r="AR840" i="12"/>
  <c r="AR845" i="12"/>
  <c r="AT792" i="12"/>
  <c r="BA792" i="12" s="1"/>
  <c r="AT803" i="12"/>
  <c r="BA803" i="12" s="1"/>
  <c r="AT755" i="12"/>
  <c r="BA755" i="12" s="1"/>
  <c r="AT745" i="12"/>
  <c r="BA745" i="12" s="1"/>
  <c r="AR707" i="12"/>
  <c r="AR687" i="12"/>
  <c r="AR672" i="12" s="1"/>
  <c r="AR697" i="12"/>
  <c r="AE702" i="12"/>
  <c r="M656" i="12"/>
  <c r="M641" i="12"/>
  <c r="AE641" i="12"/>
  <c r="AE621" i="12"/>
  <c r="T581" i="12"/>
  <c r="AR646" i="12"/>
  <c r="M591" i="12"/>
  <c r="M550" i="12"/>
  <c r="M499" i="12"/>
  <c r="AF526" i="12"/>
  <c r="AR526" i="12" s="1"/>
  <c r="AR530" i="12" s="1"/>
  <c r="AE575" i="12"/>
  <c r="AR499" i="12"/>
  <c r="AS444" i="12"/>
  <c r="AE504" i="12"/>
  <c r="AE454" i="12"/>
  <c r="M285" i="12"/>
  <c r="AE326" i="12"/>
  <c r="AE295" i="12"/>
  <c r="AE260" i="12"/>
  <c r="AE316" i="12"/>
  <c r="M91" i="12"/>
  <c r="AT435" i="13"/>
  <c r="AU435" i="13" s="1"/>
  <c r="BA435" i="13" s="1"/>
  <c r="AT50" i="13"/>
  <c r="BA50" i="13" s="1"/>
  <c r="AS896" i="12"/>
  <c r="AS876" i="12"/>
  <c r="AM902" i="12"/>
  <c r="AT812" i="12"/>
  <c r="BA812" i="12" s="1"/>
  <c r="AS742" i="12"/>
  <c r="AS732" i="12"/>
  <c r="AE616" i="12"/>
  <c r="AR621" i="12"/>
  <c r="Y581" i="12"/>
  <c r="AE535" i="12"/>
  <c r="AE499" i="12"/>
  <c r="AR540" i="12"/>
  <c r="AR525" i="12"/>
  <c r="M444" i="12"/>
  <c r="M412" i="12"/>
  <c r="AE275" i="12"/>
  <c r="AE300" i="12"/>
  <c r="AE240" i="12"/>
  <c r="AE285" i="12"/>
  <c r="AE245" i="12"/>
  <c r="AE321" i="12"/>
  <c r="AS173" i="12"/>
  <c r="AE525" i="12"/>
  <c r="AE407" i="12"/>
  <c r="AR326" i="12"/>
  <c r="AR285" i="12"/>
  <c r="AR265" i="12"/>
  <c r="AR245" i="12"/>
  <c r="AQ886" i="15"/>
  <c r="M887" i="15"/>
  <c r="AF90" i="15"/>
  <c r="AR90" i="15" s="1"/>
  <c r="AE93" i="15"/>
  <c r="AF70" i="15"/>
  <c r="AR70" i="15" s="1"/>
  <c r="AE73" i="15"/>
  <c r="AF103" i="15"/>
  <c r="AR103" i="15" s="1"/>
  <c r="AE107" i="15"/>
  <c r="AB7" i="15"/>
  <c r="M78" i="15"/>
  <c r="AQ74" i="15"/>
  <c r="AT90" i="15"/>
  <c r="BA90" i="15" s="1"/>
  <c r="AF213" i="15"/>
  <c r="AR213" i="15" s="1"/>
  <c r="AE215" i="15"/>
  <c r="AF199" i="15"/>
  <c r="AR199" i="15" s="1"/>
  <c r="AE200" i="15"/>
  <c r="AE117" i="15"/>
  <c r="AF75" i="15"/>
  <c r="AR75" i="15" s="1"/>
  <c r="AE78" i="15"/>
  <c r="M301" i="15"/>
  <c r="R226" i="15"/>
  <c r="AT250" i="15"/>
  <c r="BA250" i="15" s="1"/>
  <c r="T226" i="15"/>
  <c r="M107" i="15"/>
  <c r="M12" i="15"/>
  <c r="AT941" i="15"/>
  <c r="BA941" i="15" s="1"/>
  <c r="AT756" i="15"/>
  <c r="BA756" i="15" s="1"/>
  <c r="AT736" i="15"/>
  <c r="BA736" i="15" s="1"/>
  <c r="AT697" i="15"/>
  <c r="BA697" i="15" s="1"/>
  <c r="AT682" i="15"/>
  <c r="BA682" i="15" s="1"/>
  <c r="AT669" i="15"/>
  <c r="BA669" i="15" s="1"/>
  <c r="AT651" i="15"/>
  <c r="BA651" i="15" s="1"/>
  <c r="AT614" i="15"/>
  <c r="AU614" i="15" s="1"/>
  <c r="BA614" i="15" s="1"/>
  <c r="AT549" i="15"/>
  <c r="BA549" i="15" s="1"/>
  <c r="AT768" i="15"/>
  <c r="BA768" i="15" s="1"/>
  <c r="AT746" i="15"/>
  <c r="BA746" i="15" s="1"/>
  <c r="AT707" i="15"/>
  <c r="BA707" i="15" s="1"/>
  <c r="AT695" i="15"/>
  <c r="BA695" i="15" s="1"/>
  <c r="AT641" i="15"/>
  <c r="BA641" i="15" s="1"/>
  <c r="AT649" i="15"/>
  <c r="BA649" i="15" s="1"/>
  <c r="AT564" i="15"/>
  <c r="BA564" i="15" s="1"/>
  <c r="AT360" i="15"/>
  <c r="AU360" i="15" s="1"/>
  <c r="BA360" i="15" s="1"/>
  <c r="AT355" i="15"/>
  <c r="AT299" i="15"/>
  <c r="BA299" i="15" s="1"/>
  <c r="AT199" i="15"/>
  <c r="BA199" i="15" s="1"/>
  <c r="AT188" i="15"/>
  <c r="AU188" i="15" s="1"/>
  <c r="BA188" i="15" s="1"/>
  <c r="AT183" i="15"/>
  <c r="AT171" i="15"/>
  <c r="BA171" i="15" s="1"/>
  <c r="AT156" i="15"/>
  <c r="AT143" i="15"/>
  <c r="AU143" i="15" s="1"/>
  <c r="BA143" i="15" s="1"/>
  <c r="AT264" i="15"/>
  <c r="BA264" i="15" s="1"/>
  <c r="AT230" i="15"/>
  <c r="BA230" i="15" s="1"/>
  <c r="AT193" i="15"/>
  <c r="AT153" i="15"/>
  <c r="AT98" i="15"/>
  <c r="BA98" i="15" s="1"/>
  <c r="AT70" i="15"/>
  <c r="BA70" i="15" s="1"/>
  <c r="AT31" i="15"/>
  <c r="BA31" i="15" s="1"/>
  <c r="AT16" i="15"/>
  <c r="BA16" i="15" s="1"/>
  <c r="AT87" i="15"/>
  <c r="BA87" i="15" s="1"/>
  <c r="AT75" i="15"/>
  <c r="BA75" i="15" s="1"/>
  <c r="AT128" i="15"/>
  <c r="BA128" i="15" s="1"/>
  <c r="AT126" i="15"/>
  <c r="BA126" i="15" s="1"/>
  <c r="AT14" i="15"/>
  <c r="BA14" i="15" s="1"/>
  <c r="M505" i="15"/>
  <c r="S7" i="15"/>
  <c r="AY6" i="15"/>
  <c r="AQ217" i="14"/>
  <c r="AT617" i="13"/>
  <c r="AU617" i="13" s="1"/>
  <c r="BA617" i="13" s="1"/>
  <c r="AE542" i="13"/>
  <c r="AE557" i="13"/>
  <c r="AF529" i="13"/>
  <c r="AR529" i="13" s="1"/>
  <c r="AE532" i="13"/>
  <c r="AT60" i="13"/>
  <c r="BA60" i="13" s="1"/>
  <c r="AF382" i="13"/>
  <c r="AR382" i="13" s="1"/>
  <c r="AE384" i="13"/>
  <c r="AT218" i="13"/>
  <c r="BA218" i="13" s="1"/>
  <c r="AE426" i="13"/>
  <c r="AB421" i="13"/>
  <c r="AB420" i="13" s="1"/>
  <c r="AF464" i="13"/>
  <c r="AR464" i="13" s="1"/>
  <c r="AE466" i="13"/>
  <c r="AF445" i="13"/>
  <c r="AR445" i="13" s="1"/>
  <c r="AE446" i="13"/>
  <c r="AF408" i="13"/>
  <c r="AR408" i="13" s="1"/>
  <c r="AE409" i="13"/>
  <c r="M221" i="13"/>
  <c r="AQ217" i="13"/>
  <c r="AT192" i="13"/>
  <c r="BA192" i="13" s="1"/>
  <c r="Y125" i="13"/>
  <c r="Y124" i="13" s="1"/>
  <c r="AT75" i="13"/>
  <c r="BA75" i="13" s="1"/>
  <c r="M547" i="13"/>
  <c r="M389" i="13"/>
  <c r="M318" i="13"/>
  <c r="M308" i="13"/>
  <c r="M257" i="13"/>
  <c r="M247" i="13"/>
  <c r="AN206" i="13"/>
  <c r="AN135" i="13"/>
  <c r="AT86" i="13"/>
  <c r="AU86" i="13" s="1"/>
  <c r="BA86" i="13" s="1"/>
  <c r="AN83" i="13"/>
  <c r="AN73" i="13"/>
  <c r="AN63" i="13"/>
  <c r="AN53" i="13"/>
  <c r="AN32" i="13"/>
  <c r="AT20" i="13"/>
  <c r="BA20" i="13" s="1"/>
  <c r="AT645" i="13"/>
  <c r="AT922" i="13"/>
  <c r="AT855" i="13"/>
  <c r="AT780" i="13"/>
  <c r="AT687" i="13"/>
  <c r="AT647" i="13"/>
  <c r="AU647" i="13" s="1"/>
  <c r="BA647" i="13" s="1"/>
  <c r="AT627" i="13"/>
  <c r="AU627" i="13" s="1"/>
  <c r="BA627" i="13" s="1"/>
  <c r="AT580" i="13"/>
  <c r="AU580" i="13" s="1"/>
  <c r="BA580" i="13" s="1"/>
  <c r="AT560" i="13"/>
  <c r="AU560" i="13" s="1"/>
  <c r="BA560" i="13" s="1"/>
  <c r="AT453" i="13"/>
  <c r="AU453" i="13" s="1"/>
  <c r="BA453" i="13" s="1"/>
  <c r="AT445" i="13"/>
  <c r="AU445" i="13" s="1"/>
  <c r="BA445" i="13" s="1"/>
  <c r="AT396" i="13"/>
  <c r="AT570" i="13"/>
  <c r="AU570" i="13" s="1"/>
  <c r="BA570" i="13" s="1"/>
  <c r="AT510" i="13"/>
  <c r="AU510" i="13" s="1"/>
  <c r="BA510" i="13" s="1"/>
  <c r="AT430" i="13"/>
  <c r="AU430" i="13" s="1"/>
  <c r="BA430" i="13" s="1"/>
  <c r="AT406" i="13"/>
  <c r="AT184" i="13"/>
  <c r="BA184" i="13" s="1"/>
  <c r="AT129" i="13"/>
  <c r="AU129" i="13" s="1"/>
  <c r="BA129" i="13" s="1"/>
  <c r="AT341" i="13"/>
  <c r="AU341" i="13" s="1"/>
  <c r="BA341" i="13" s="1"/>
  <c r="AT321" i="13"/>
  <c r="AT306" i="13"/>
  <c r="AU306" i="13" s="1"/>
  <c r="BA306" i="13" s="1"/>
  <c r="AT208" i="13"/>
  <c r="BA208" i="13" s="1"/>
  <c r="AT55" i="13"/>
  <c r="BA55" i="13" s="1"/>
  <c r="AT187" i="13"/>
  <c r="BA187" i="13" s="1"/>
  <c r="AT142" i="13"/>
  <c r="AT127" i="13"/>
  <c r="AU127" i="13" s="1"/>
  <c r="BA127" i="13" s="1"/>
  <c r="AT378" i="13"/>
  <c r="AT326" i="13"/>
  <c r="R674" i="13"/>
  <c r="R7" i="13"/>
  <c r="R6" i="13" s="1"/>
  <c r="AR449" i="12"/>
  <c r="AT394" i="12"/>
  <c r="BA394" i="12" s="1"/>
  <c r="AR275" i="12"/>
  <c r="AR255" i="12"/>
  <c r="R419" i="12"/>
  <c r="R418" i="12" s="1"/>
  <c r="T225" i="12"/>
  <c r="AT905" i="12"/>
  <c r="BA905" i="12" s="1"/>
  <c r="AT863" i="12"/>
  <c r="BA863" i="12" s="1"/>
  <c r="AW6" i="12"/>
  <c r="AS480" i="12"/>
  <c r="AN484" i="12"/>
  <c r="AR871" i="12"/>
  <c r="AS469" i="12"/>
  <c r="AS260" i="12"/>
  <c r="AF558" i="12"/>
  <c r="AR558" i="12" s="1"/>
  <c r="AE560" i="12"/>
  <c r="AR520" i="12"/>
  <c r="AF456" i="12"/>
  <c r="AR456" i="12" s="1"/>
  <c r="AR459" i="12" s="1"/>
  <c r="AE459" i="12"/>
  <c r="AE444" i="12"/>
  <c r="AF437" i="12"/>
  <c r="AR437" i="12" s="1"/>
  <c r="AR439" i="12" s="1"/>
  <c r="AE439" i="12"/>
  <c r="AF410" i="12"/>
  <c r="AR410" i="12" s="1"/>
  <c r="AR412" i="12" s="1"/>
  <c r="AE412" i="12"/>
  <c r="AT478" i="12"/>
  <c r="BA478" i="12" s="1"/>
  <c r="AF338" i="12"/>
  <c r="AR338" i="12" s="1"/>
  <c r="AE341" i="12"/>
  <c r="AR331" i="12"/>
  <c r="AT292" i="12"/>
  <c r="BA292" i="12" s="1"/>
  <c r="AR240" i="12"/>
  <c r="AT227" i="12"/>
  <c r="BA227" i="12" s="1"/>
  <c r="AQ213" i="12"/>
  <c r="AT213" i="12" s="1"/>
  <c r="BA213" i="12" s="1"/>
  <c r="M214" i="12"/>
  <c r="AR316" i="12"/>
  <c r="AE270" i="12"/>
  <c r="AE250" i="12"/>
  <c r="AT232" i="12"/>
  <c r="BA232" i="12" s="1"/>
  <c r="L7" i="12"/>
  <c r="S6" i="12"/>
  <c r="AT208" i="12"/>
  <c r="BA208" i="12" s="1"/>
  <c r="AT88" i="12"/>
  <c r="BA88" i="12" s="1"/>
  <c r="AS474" i="12"/>
  <c r="AS439" i="12"/>
  <c r="AS402" i="12"/>
  <c r="M449" i="12"/>
  <c r="M397" i="12"/>
  <c r="AR424" i="12"/>
  <c r="AR419" i="12" s="1"/>
  <c r="AR418" i="12" s="1"/>
  <c r="AS326" i="12"/>
  <c r="AS306" i="12"/>
  <c r="AS255" i="12"/>
  <c r="AR397" i="12"/>
  <c r="AR454" i="12"/>
  <c r="M306" i="12"/>
  <c r="M295" i="12"/>
  <c r="M260" i="12"/>
  <c r="AR235" i="12"/>
  <c r="AS219" i="12"/>
  <c r="AQ102" i="12"/>
  <c r="AR306" i="12"/>
  <c r="AS121" i="12"/>
  <c r="M96" i="12"/>
  <c r="AS56" i="12"/>
  <c r="AT19" i="12"/>
  <c r="BA19" i="12" s="1"/>
  <c r="AS61" i="12"/>
  <c r="M38" i="12"/>
  <c r="AN722" i="12"/>
  <c r="AE626" i="12"/>
  <c r="AR606" i="12"/>
  <c r="R33" i="12"/>
  <c r="AY6" i="12"/>
  <c r="AT135" i="12"/>
  <c r="AT155" i="12"/>
  <c r="BA155" i="12" s="1"/>
  <c r="AS321" i="12"/>
  <c r="AS901" i="12"/>
  <c r="AS886" i="12"/>
  <c r="AN323" i="14"/>
  <c r="AS752" i="12"/>
  <c r="AT751" i="12"/>
  <c r="BA751" i="12" s="1"/>
  <c r="AS412" i="12"/>
  <c r="AS245" i="12"/>
  <c r="AT438" i="15"/>
  <c r="BA438" i="15" s="1"/>
  <c r="AT911" i="12"/>
  <c r="BA911" i="12" s="1"/>
  <c r="AS881" i="12"/>
  <c r="AS737" i="12"/>
  <c r="AS454" i="12"/>
  <c r="AS407" i="12"/>
  <c r="AS912" i="12"/>
  <c r="AS275" i="12"/>
  <c r="AS235" i="12"/>
  <c r="AT597" i="13"/>
  <c r="AU597" i="13" s="1"/>
  <c r="BA597" i="13" s="1"/>
  <c r="AN261" i="15"/>
  <c r="AT899" i="15"/>
  <c r="BA899" i="15" s="1"/>
  <c r="AS392" i="12"/>
  <c r="AS265" i="12"/>
  <c r="AT845" i="14"/>
  <c r="AU845" i="14" s="1"/>
  <c r="BA845" i="14" s="1"/>
  <c r="AT738" i="14"/>
  <c r="AU738" i="14" s="1"/>
  <c r="BA738" i="14" s="1"/>
  <c r="AS316" i="12"/>
  <c r="AS429" i="12"/>
  <c r="AS891" i="12"/>
  <c r="AS922" i="12"/>
  <c r="AS449" i="12"/>
  <c r="AS138" i="12"/>
  <c r="AS727" i="12"/>
  <c r="AT726" i="12"/>
  <c r="BA726" i="12" s="1"/>
  <c r="AS397" i="12"/>
  <c r="AS270" i="12"/>
  <c r="AS331" i="12"/>
  <c r="AS240" i="12"/>
  <c r="AN333" i="14"/>
  <c r="AN643" i="14"/>
  <c r="AS133" i="12"/>
  <c r="AS666" i="12"/>
  <c r="AS91" i="12"/>
  <c r="AS459" i="12"/>
  <c r="AS143" i="12"/>
  <c r="AN414" i="14"/>
  <c r="AN384" i="14"/>
  <c r="AT457" i="15"/>
  <c r="BA457" i="15" s="1"/>
  <c r="AT9" i="14"/>
  <c r="BA9" i="14" s="1"/>
  <c r="AS814" i="12"/>
  <c r="AT198" i="12"/>
  <c r="BA198" i="12" s="1"/>
  <c r="AT190" i="12"/>
  <c r="BA190" i="12" s="1"/>
  <c r="AT182" i="12"/>
  <c r="BA182" i="12" s="1"/>
  <c r="AS917" i="12"/>
  <c r="AR907" i="12"/>
  <c r="AS786" i="12"/>
  <c r="AS789" i="12" s="1"/>
  <c r="AN712" i="12"/>
  <c r="AS711" i="12"/>
  <c r="AN692" i="12"/>
  <c r="AS691" i="12"/>
  <c r="AS692" i="12" s="1"/>
  <c r="AN682" i="12"/>
  <c r="AS681" i="12"/>
  <c r="AS682" i="12" s="1"/>
  <c r="AR717" i="12"/>
  <c r="AN494" i="12"/>
  <c r="AS493" i="12"/>
  <c r="AS494" i="12" s="1"/>
  <c r="AN209" i="12"/>
  <c r="AS205" i="12"/>
  <c r="AS209" i="12" s="1"/>
  <c r="AN199" i="12"/>
  <c r="AS195" i="12"/>
  <c r="M116" i="12"/>
  <c r="M97" i="12" s="1"/>
  <c r="AQ114" i="12"/>
  <c r="AN71" i="12"/>
  <c r="AS67" i="12"/>
  <c r="AS71" i="12" s="1"/>
  <c r="AN46" i="12"/>
  <c r="AS40" i="12"/>
  <c r="AS46" i="12" s="1"/>
  <c r="AR56" i="12"/>
  <c r="AU851" i="13"/>
  <c r="BA851" i="13" s="1"/>
  <c r="AS575" i="12"/>
  <c r="AS535" i="12"/>
  <c r="AS489" i="12"/>
  <c r="AS565" i="12"/>
  <c r="AS525" i="12"/>
  <c r="AS250" i="12"/>
  <c r="AS631" i="12"/>
  <c r="AS606" i="12"/>
  <c r="AS596" i="12"/>
  <c r="AS540" i="12"/>
  <c r="AS479" i="12"/>
  <c r="AS661" i="12"/>
  <c r="AR869" i="12"/>
  <c r="AT869" i="12" s="1"/>
  <c r="BA869" i="12" s="1"/>
  <c r="AN845" i="12"/>
  <c r="AS844" i="12"/>
  <c r="AS845" i="12" s="1"/>
  <c r="AN641" i="12"/>
  <c r="AS640" i="12"/>
  <c r="AS641" i="12" s="1"/>
  <c r="AS222" i="12"/>
  <c r="AT222" i="12" s="1"/>
  <c r="BA222" i="12" s="1"/>
  <c r="AS230" i="12"/>
  <c r="AN158" i="12"/>
  <c r="AS154" i="12"/>
  <c r="AS158" i="12" s="1"/>
  <c r="M121" i="12"/>
  <c r="AQ119" i="12"/>
  <c r="AN116" i="12"/>
  <c r="AS112" i="12"/>
  <c r="AS116" i="12" s="1"/>
  <c r="AS97" i="12" s="1"/>
  <c r="AN96" i="12"/>
  <c r="AS92" i="12"/>
  <c r="AS96" i="12" s="1"/>
  <c r="AN76" i="12"/>
  <c r="AS72" i="12"/>
  <c r="AS76" i="12" s="1"/>
  <c r="AR60" i="12"/>
  <c r="AT60" i="12" s="1"/>
  <c r="BA60" i="12" s="1"/>
  <c r="AN17" i="12"/>
  <c r="AS14" i="12"/>
  <c r="AS17" i="12" s="1"/>
  <c r="AU892" i="13"/>
  <c r="BA892" i="13" s="1"/>
  <c r="AU913" i="13"/>
  <c r="BA913" i="13" s="1"/>
  <c r="AU845" i="13"/>
  <c r="BA845" i="13" s="1"/>
  <c r="AS850" i="12"/>
  <c r="AS656" i="12"/>
  <c r="AS621" i="12"/>
  <c r="AS860" i="12"/>
  <c r="AS651" i="12"/>
  <c r="AS712" i="12"/>
  <c r="AS611" i="12"/>
  <c r="AN697" i="12"/>
  <c r="AS696" i="12"/>
  <c r="AN677" i="12"/>
  <c r="AS676" i="12"/>
  <c r="AS677" i="12" s="1"/>
  <c r="AN616" i="12"/>
  <c r="AS615" i="12"/>
  <c r="AS616" i="12" s="1"/>
  <c r="AN570" i="12"/>
  <c r="AS569" i="12"/>
  <c r="AS570" i="12" s="1"/>
  <c r="AN550" i="12"/>
  <c r="AS549" i="12"/>
  <c r="AS550" i="12" s="1"/>
  <c r="AN520" i="12"/>
  <c r="AS519" i="12"/>
  <c r="AS520" i="12" s="1"/>
  <c r="AN510" i="12"/>
  <c r="AS509" i="12"/>
  <c r="AS510" i="12" s="1"/>
  <c r="AN183" i="12"/>
  <c r="AS179" i="12"/>
  <c r="AS183" i="12" s="1"/>
  <c r="AN163" i="12"/>
  <c r="AS159" i="12"/>
  <c r="AS163" i="12" s="1"/>
  <c r="AN81" i="12"/>
  <c r="AS77" i="12"/>
  <c r="AS81" i="12" s="1"/>
  <c r="AR70" i="12"/>
  <c r="AT70" i="12" s="1"/>
  <c r="BA70" i="12" s="1"/>
  <c r="AR66" i="12"/>
  <c r="AS687" i="12"/>
  <c r="AS555" i="12"/>
  <c r="AS515" i="12"/>
  <c r="AS545" i="12"/>
  <c r="AS32" i="12"/>
  <c r="AS825" i="12"/>
  <c r="AS530" i="12"/>
  <c r="AS484" i="12"/>
  <c r="AN907" i="12"/>
  <c r="AS903" i="12"/>
  <c r="AS907" i="12" s="1"/>
  <c r="AS868" i="12"/>
  <c r="AS870" i="12" s="1"/>
  <c r="AN764" i="12"/>
  <c r="AN759" i="12" s="1"/>
  <c r="AN758" i="12" s="1"/>
  <c r="AS761" i="12"/>
  <c r="AS764" i="12" s="1"/>
  <c r="AS759" i="12" s="1"/>
  <c r="AS758" i="12" s="1"/>
  <c r="AS754" i="12"/>
  <c r="AT754" i="12" s="1"/>
  <c r="BA754" i="12" s="1"/>
  <c r="AS744" i="12"/>
  <c r="AS747" i="12" s="1"/>
  <c r="AN646" i="12"/>
  <c r="AS645" i="12"/>
  <c r="AS646" i="12" s="1"/>
  <c r="AN193" i="12"/>
  <c r="AS189" i="12"/>
  <c r="AN168" i="12"/>
  <c r="AS164" i="12"/>
  <c r="AN148" i="12"/>
  <c r="AS144" i="12"/>
  <c r="AS148" i="12" s="1"/>
  <c r="AN126" i="12"/>
  <c r="AS122" i="12"/>
  <c r="AN86" i="12"/>
  <c r="AS82" i="12"/>
  <c r="AS86" i="12" s="1"/>
  <c r="AN66" i="12"/>
  <c r="AS62" i="12"/>
  <c r="AS66" i="12" s="1"/>
  <c r="AR219" i="12"/>
  <c r="AN27" i="12"/>
  <c r="AS24" i="12"/>
  <c r="AS27" i="12" s="1"/>
  <c r="AS830" i="12"/>
  <c r="AS636" i="12"/>
  <c r="AS591" i="12"/>
  <c r="AS499" i="12"/>
  <c r="AS840" i="12"/>
  <c r="AS12" i="12"/>
  <c r="AS38" i="12"/>
  <c r="AS927" i="12"/>
  <c r="AS707" i="12"/>
  <c r="AS835" i="12"/>
  <c r="AS697" i="12"/>
  <c r="AS702" i="12"/>
  <c r="AS601" i="12"/>
  <c r="AS586" i="12"/>
  <c r="AU805" i="13"/>
  <c r="BA805" i="13" s="1"/>
  <c r="AU484" i="13"/>
  <c r="BA484" i="13" s="1"/>
  <c r="AU463" i="13"/>
  <c r="BA463" i="13" s="1"/>
  <c r="AU835" i="14"/>
  <c r="BA835" i="14" s="1"/>
  <c r="AU765" i="14"/>
  <c r="BA765" i="14" s="1"/>
  <c r="AU707" i="14"/>
  <c r="BA707" i="14" s="1"/>
  <c r="AU687" i="14"/>
  <c r="BA687" i="14" s="1"/>
  <c r="AU611" i="14"/>
  <c r="BA611" i="14" s="1"/>
  <c r="AU651" i="14"/>
  <c r="BA651" i="14" s="1"/>
  <c r="AU469" i="14"/>
  <c r="BA469" i="14" s="1"/>
  <c r="AU377" i="14"/>
  <c r="BA377" i="14" s="1"/>
  <c r="AU266" i="14"/>
  <c r="BA266" i="14" s="1"/>
  <c r="AU112" i="14"/>
  <c r="BA112" i="14" s="1"/>
  <c r="AU186" i="15"/>
  <c r="BA186" i="15" s="1"/>
  <c r="AU937" i="14"/>
  <c r="BA937" i="14" s="1"/>
  <c r="AU794" i="14"/>
  <c r="BA794" i="14" s="1"/>
  <c r="AU596" i="14"/>
  <c r="BA596" i="14" s="1"/>
  <c r="AU851" i="14"/>
  <c r="BA851" i="14" s="1"/>
  <c r="AU407" i="14"/>
  <c r="BA407" i="14" s="1"/>
  <c r="AU387" i="14"/>
  <c r="BA387" i="14" s="1"/>
  <c r="AU367" i="14"/>
  <c r="BA367" i="14" s="1"/>
  <c r="AU299" i="14"/>
  <c r="BA299" i="14" s="1"/>
  <c r="AU279" i="14"/>
  <c r="BA279" i="14" s="1"/>
  <c r="AU259" i="14"/>
  <c r="BA259" i="14" s="1"/>
  <c r="AU215" i="14"/>
  <c r="BA215" i="14" s="1"/>
  <c r="AU169" i="14"/>
  <c r="BA169" i="14" s="1"/>
  <c r="AU120" i="14"/>
  <c r="BA120" i="14" s="1"/>
  <c r="AU320" i="14"/>
  <c r="BA320" i="14" s="1"/>
  <c r="AU937" i="13"/>
  <c r="BA937" i="13" s="1"/>
  <c r="AU917" i="13"/>
  <c r="BA917" i="13" s="1"/>
  <c r="AU896" i="13"/>
  <c r="BA896" i="13" s="1"/>
  <c r="AU610" i="13"/>
  <c r="BA610" i="13" s="1"/>
  <c r="AU254" i="14"/>
  <c r="BA254" i="14" s="1"/>
  <c r="AU152" i="13"/>
  <c r="BA152" i="13" s="1"/>
  <c r="AS560" i="12"/>
  <c r="AU849" i="13"/>
  <c r="BA849" i="13" s="1"/>
  <c r="AU662" i="13"/>
  <c r="BA662" i="13" s="1"/>
  <c r="AU640" i="13"/>
  <c r="BA640" i="13" s="1"/>
  <c r="AU474" i="13"/>
  <c r="BA474" i="13" s="1"/>
  <c r="AU913" i="14"/>
  <c r="BA913" i="14" s="1"/>
  <c r="AU912" i="14"/>
  <c r="BA912" i="14" s="1"/>
  <c r="AU840" i="14"/>
  <c r="BA840" i="14" s="1"/>
  <c r="AU717" i="14"/>
  <c r="BA717" i="14" s="1"/>
  <c r="AU723" i="14"/>
  <c r="BA723" i="14" s="1"/>
  <c r="AU758" i="14"/>
  <c r="BA758" i="14" s="1"/>
  <c r="AU751" i="14"/>
  <c r="BA751" i="14" s="1"/>
  <c r="AU606" i="14"/>
  <c r="BA606" i="14" s="1"/>
  <c r="AU656" i="14"/>
  <c r="BA656" i="14" s="1"/>
  <c r="AU499" i="14"/>
  <c r="BA499" i="14" s="1"/>
  <c r="AU296" i="14"/>
  <c r="BA296" i="14" s="1"/>
  <c r="AU164" i="14"/>
  <c r="BA164" i="14" s="1"/>
  <c r="AU156" i="15"/>
  <c r="BA156" i="15" s="1"/>
  <c r="AU153" i="15"/>
  <c r="BA153" i="15" s="1"/>
  <c r="AU891" i="14"/>
  <c r="BA891" i="14" s="1"/>
  <c r="AU591" i="14"/>
  <c r="BA591" i="14" s="1"/>
  <c r="AU922" i="14"/>
  <c r="BA922" i="14" s="1"/>
  <c r="AU809" i="14"/>
  <c r="BA809" i="14" s="1"/>
  <c r="AU550" i="14"/>
  <c r="BA550" i="14" s="1"/>
  <c r="AU510" i="14"/>
  <c r="BA510" i="14" s="1"/>
  <c r="AU330" i="14"/>
  <c r="BA330" i="14" s="1"/>
  <c r="AU149" i="14"/>
  <c r="BA149" i="14" s="1"/>
  <c r="AU327" i="14"/>
  <c r="BA327" i="14" s="1"/>
  <c r="AU284" i="14"/>
  <c r="BA284" i="14" s="1"/>
  <c r="AU229" i="14"/>
  <c r="BA229" i="14" s="1"/>
  <c r="AU154" i="14"/>
  <c r="BA154" i="14" s="1"/>
  <c r="AU305" i="14"/>
  <c r="BA305" i="14" s="1"/>
  <c r="AT14" i="14"/>
  <c r="BA14" i="14" s="1"/>
  <c r="AU687" i="13"/>
  <c r="BA687" i="13" s="1"/>
  <c r="AU396" i="13"/>
  <c r="BA396" i="13" s="1"/>
  <c r="AU406" i="13"/>
  <c r="BA406" i="13" s="1"/>
  <c r="AU401" i="13"/>
  <c r="BA401" i="13" s="1"/>
  <c r="AU504" i="13"/>
  <c r="BA504" i="13" s="1"/>
  <c r="AR560" i="12"/>
  <c r="AR789" i="12"/>
  <c r="AS718" i="12"/>
  <c r="AS722" i="12" s="1"/>
  <c r="AS626" i="12"/>
  <c r="AS152" i="12"/>
  <c r="AT152" i="12" s="1"/>
  <c r="BA152" i="12" s="1"/>
  <c r="AS423" i="12"/>
  <c r="AS424" i="12" s="1"/>
  <c r="AU721" i="13"/>
  <c r="BA721" i="13" s="1"/>
  <c r="AU602" i="13"/>
  <c r="BA602" i="13" s="1"/>
  <c r="AU142" i="13"/>
  <c r="BA142" i="13" s="1"/>
  <c r="AU850" i="14"/>
  <c r="BA850" i="14" s="1"/>
  <c r="AU742" i="14"/>
  <c r="BA742" i="14" s="1"/>
  <c r="AU721" i="14"/>
  <c r="BA721" i="14" s="1"/>
  <c r="AU748" i="14"/>
  <c r="BA748" i="14" s="1"/>
  <c r="AU697" i="14"/>
  <c r="BA697" i="14" s="1"/>
  <c r="AU677" i="14"/>
  <c r="BA677" i="14" s="1"/>
  <c r="AU636" i="14"/>
  <c r="BA636" i="14" s="1"/>
  <c r="AU459" i="14"/>
  <c r="BA459" i="14" s="1"/>
  <c r="AU276" i="14"/>
  <c r="BA276" i="14" s="1"/>
  <c r="AU234" i="14"/>
  <c r="BA234" i="14" s="1"/>
  <c r="AU117" i="14"/>
  <c r="BA117" i="14" s="1"/>
  <c r="AU200" i="14"/>
  <c r="BA200" i="14" s="1"/>
  <c r="AU132" i="14"/>
  <c r="BA132" i="14" s="1"/>
  <c r="AU585" i="15"/>
  <c r="BA585" i="15" s="1"/>
  <c r="AU616" i="15"/>
  <c r="BA616" i="15" s="1"/>
  <c r="AU166" i="15"/>
  <c r="BA166" i="15" s="1"/>
  <c r="AU631" i="14"/>
  <c r="BA631" i="14" s="1"/>
  <c r="AU860" i="14"/>
  <c r="BA860" i="14" s="1"/>
  <c r="AU136" i="15"/>
  <c r="BA136" i="15" s="1"/>
  <c r="AU927" i="14"/>
  <c r="BA927" i="14" s="1"/>
  <c r="AU865" i="14"/>
  <c r="BA865" i="14" s="1"/>
  <c r="AU325" i="14"/>
  <c r="BA325" i="14" s="1"/>
  <c r="AU291" i="14"/>
  <c r="BA291" i="14" s="1"/>
  <c r="AU236" i="14"/>
  <c r="BA236" i="14" s="1"/>
  <c r="AU129" i="14"/>
  <c r="BA129" i="14" s="1"/>
  <c r="AU340" i="14"/>
  <c r="BA340" i="14" s="1"/>
  <c r="AU225" i="14"/>
  <c r="BA225" i="14" s="1"/>
  <c r="AU198" i="14"/>
  <c r="BA198" i="14" s="1"/>
  <c r="AU174" i="14"/>
  <c r="BA174" i="14" s="1"/>
  <c r="AU657" i="13"/>
  <c r="BA657" i="13" s="1"/>
  <c r="AU813" i="13"/>
  <c r="BA813" i="13" s="1"/>
  <c r="AU460" i="13"/>
  <c r="BA460" i="13" s="1"/>
  <c r="AU416" i="13"/>
  <c r="BA416" i="13" s="1"/>
  <c r="AU246" i="14"/>
  <c r="BA246" i="14" s="1"/>
  <c r="AU187" i="14"/>
  <c r="BA187" i="14" s="1"/>
  <c r="AU525" i="13"/>
  <c r="BA525" i="13" s="1"/>
  <c r="AU326" i="13"/>
  <c r="BA326" i="13" s="1"/>
  <c r="AT137" i="12"/>
  <c r="BA137" i="12" s="1"/>
  <c r="AT85" i="12"/>
  <c r="BA85" i="12" s="1"/>
  <c r="AU424" i="14"/>
  <c r="BA424" i="14" s="1"/>
  <c r="AR591" i="12"/>
  <c r="AR616" i="12"/>
  <c r="AR535" i="12"/>
  <c r="AR550" i="12"/>
  <c r="AS713" i="12"/>
  <c r="AS717" i="12" s="1"/>
  <c r="AU846" i="13"/>
  <c r="BA846" i="13" s="1"/>
  <c r="AU575" i="13"/>
  <c r="BA575" i="13" s="1"/>
  <c r="AU494" i="13"/>
  <c r="BA494" i="13" s="1"/>
  <c r="AU886" i="14"/>
  <c r="BA886" i="14" s="1"/>
  <c r="AU764" i="14"/>
  <c r="BA764" i="14" s="1"/>
  <c r="AU727" i="14"/>
  <c r="BA727" i="14" s="1"/>
  <c r="AU600" i="14"/>
  <c r="BA600" i="14" s="1"/>
  <c r="AU397" i="14"/>
  <c r="BA397" i="14" s="1"/>
  <c r="AU274" i="14"/>
  <c r="BA274" i="14" s="1"/>
  <c r="AU223" i="14"/>
  <c r="BA223" i="14" s="1"/>
  <c r="AU116" i="14"/>
  <c r="BA116" i="14" s="1"/>
  <c r="AU907" i="14"/>
  <c r="BA907" i="14" s="1"/>
  <c r="AU870" i="14"/>
  <c r="BA870" i="14" s="1"/>
  <c r="AU876" i="14"/>
  <c r="BA876" i="14" s="1"/>
  <c r="AU570" i="14"/>
  <c r="BA570" i="14" s="1"/>
  <c r="AU392" i="14"/>
  <c r="BA392" i="14" s="1"/>
  <c r="AU322" i="14"/>
  <c r="BA322" i="14" s="1"/>
  <c r="AU307" i="14"/>
  <c r="BA307" i="14" s="1"/>
  <c r="AU251" i="14"/>
  <c r="BA251" i="14" s="1"/>
  <c r="AU189" i="14"/>
  <c r="BA189" i="14" s="1"/>
  <c r="AU172" i="14"/>
  <c r="BA172" i="14" s="1"/>
  <c r="AU144" i="14"/>
  <c r="BA144" i="14" s="1"/>
  <c r="AU134" i="14"/>
  <c r="BA134" i="14" s="1"/>
  <c r="AU213" i="14"/>
  <c r="BA213" i="14" s="1"/>
  <c r="AU912" i="13"/>
  <c r="BA912" i="13" s="1"/>
  <c r="AU830" i="13"/>
  <c r="BA830" i="13" s="1"/>
  <c r="AU645" i="13"/>
  <c r="BA645" i="13" s="1"/>
  <c r="AU922" i="13"/>
  <c r="BA922" i="13" s="1"/>
  <c r="AU281" i="14"/>
  <c r="BA281" i="14" s="1"/>
  <c r="AU117" i="13"/>
  <c r="BA117" i="13" s="1"/>
  <c r="AT838" i="12"/>
  <c r="BA838" i="12" s="1"/>
  <c r="AU321" i="13"/>
  <c r="BA321" i="13" s="1"/>
  <c r="AU425" i="13"/>
  <c r="BA425" i="13" s="1"/>
  <c r="AR586" i="12"/>
  <c r="AK6" i="15"/>
  <c r="AS865" i="12"/>
  <c r="AS196" i="12"/>
  <c r="AT196" i="12" s="1"/>
  <c r="BA196" i="12" s="1"/>
  <c r="AS165" i="12"/>
  <c r="AT165" i="12" s="1"/>
  <c r="AU165" i="12" s="1"/>
  <c r="BA165" i="12" s="1"/>
  <c r="AS284" i="12"/>
  <c r="AT284" i="12" s="1"/>
  <c r="BA284" i="12" s="1"/>
  <c r="AU854" i="13"/>
  <c r="BA854" i="13" s="1"/>
  <c r="AU310" i="15"/>
  <c r="BA310" i="15" s="1"/>
  <c r="AU346" i="14"/>
  <c r="BA346" i="14" s="1"/>
  <c r="AU310" i="14"/>
  <c r="BA310" i="14" s="1"/>
  <c r="AU192" i="14"/>
  <c r="BA192" i="14" s="1"/>
  <c r="AU378" i="13"/>
  <c r="BA378" i="13" s="1"/>
  <c r="AU361" i="13"/>
  <c r="BA361" i="13" s="1"/>
  <c r="AU98" i="14"/>
  <c r="BA98" i="14" s="1"/>
  <c r="AU350" i="15"/>
  <c r="BA350" i="15" s="1"/>
  <c r="AU183" i="15"/>
  <c r="BA183" i="15" s="1"/>
  <c r="AU193" i="15"/>
  <c r="BA193" i="15" s="1"/>
  <c r="AU789" i="14"/>
  <c r="BA789" i="14" s="1"/>
  <c r="AU444" i="14"/>
  <c r="BA444" i="14" s="1"/>
  <c r="AU194" i="14"/>
  <c r="BA194" i="14" s="1"/>
  <c r="AU855" i="13"/>
  <c r="BA855" i="13" s="1"/>
  <c r="AU768" i="13"/>
  <c r="BA768" i="13" s="1"/>
  <c r="AU347" i="13"/>
  <c r="BA347" i="13" s="1"/>
  <c r="AU352" i="15"/>
  <c r="BA352" i="15" s="1"/>
  <c r="AU345" i="15"/>
  <c r="BA345" i="15" s="1"/>
  <c r="AU96" i="15"/>
  <c r="BA96" i="15" s="1"/>
  <c r="AU356" i="14"/>
  <c r="BA356" i="14" s="1"/>
  <c r="AU783" i="13"/>
  <c r="BA783" i="13" s="1"/>
  <c r="AU785" i="13"/>
  <c r="BA785" i="13" s="1"/>
  <c r="AU449" i="14"/>
  <c r="BA449" i="14" s="1"/>
  <c r="AU353" i="14"/>
  <c r="BA353" i="14" s="1"/>
  <c r="AU351" i="14"/>
  <c r="BA351" i="14" s="1"/>
  <c r="AU355" i="15"/>
  <c r="BA355" i="15" s="1"/>
  <c r="AU239" i="14"/>
  <c r="BA239" i="14" s="1"/>
  <c r="AU780" i="13"/>
  <c r="BA780" i="13" s="1"/>
  <c r="AR321" i="12"/>
  <c r="AR596" i="12"/>
  <c r="AR581" i="12" s="1"/>
  <c r="AU781" i="12"/>
  <c r="BA781" i="12" s="1"/>
  <c r="AU777" i="12"/>
  <c r="BA777" i="12" s="1"/>
  <c r="AU344" i="12"/>
  <c r="BA344" i="12" s="1"/>
  <c r="AU287" i="12"/>
  <c r="BA287" i="12" s="1"/>
  <c r="AU135" i="12"/>
  <c r="BA135" i="12" s="1"/>
  <c r="AU185" i="12"/>
  <c r="BA185" i="12" s="1"/>
  <c r="AT366" i="13"/>
  <c r="AE402" i="12"/>
  <c r="AT763" i="15"/>
  <c r="BA763" i="15" s="1"/>
  <c r="AT424" i="15"/>
  <c r="BA424" i="15" s="1"/>
  <c r="AT900" i="12"/>
  <c r="BA900" i="12" s="1"/>
  <c r="AT389" i="12"/>
  <c r="BA389" i="12" s="1"/>
  <c r="AQ185" i="15"/>
  <c r="M408" i="15"/>
  <c r="AZ6" i="13"/>
  <c r="AK6" i="12"/>
  <c r="AN343" i="14"/>
  <c r="AT489" i="15"/>
  <c r="BA489" i="15" s="1"/>
  <c r="AT252" i="12"/>
  <c r="BA252" i="12" s="1"/>
  <c r="T33" i="15"/>
  <c r="R6" i="15"/>
  <c r="AV6" i="13"/>
  <c r="AV948" i="13" s="1"/>
  <c r="AQ903" i="12"/>
  <c r="AQ907" i="12" s="1"/>
  <c r="AN608" i="14"/>
  <c r="AE431" i="13"/>
  <c r="AE394" i="13"/>
  <c r="AN394" i="14"/>
  <c r="AT140" i="12"/>
  <c r="BA140" i="12" s="1"/>
  <c r="L227" i="14"/>
  <c r="AT878" i="12"/>
  <c r="BA878" i="12" s="1"/>
  <c r="AQ253" i="14"/>
  <c r="AN267" i="14"/>
  <c r="AT853" i="12"/>
  <c r="BA853" i="12" s="1"/>
  <c r="Y128" i="12"/>
  <c r="Y127" i="12" s="1"/>
  <c r="AT346" i="15"/>
  <c r="AT356" i="15"/>
  <c r="BA356" i="15" s="1"/>
  <c r="U6" i="12"/>
  <c r="R6" i="12"/>
  <c r="AT167" i="12"/>
  <c r="BA167" i="12" s="1"/>
  <c r="AM871" i="12"/>
  <c r="Y7" i="12"/>
  <c r="T871" i="12"/>
  <c r="L672" i="12"/>
  <c r="AM419" i="12"/>
  <c r="AM418" i="12" s="1"/>
  <c r="AT170" i="12"/>
  <c r="BA170" i="12" s="1"/>
  <c r="AT824" i="12"/>
  <c r="BA824" i="12" s="1"/>
  <c r="AT354" i="12"/>
  <c r="BA354" i="12" s="1"/>
  <c r="AT351" i="15"/>
  <c r="AT351" i="12"/>
  <c r="BA351" i="12" s="1"/>
  <c r="AT431" i="12"/>
  <c r="AT289" i="12"/>
  <c r="BA289" i="12" s="1"/>
  <c r="AT889" i="15"/>
  <c r="BA889" i="15" s="1"/>
  <c r="AT726" i="15"/>
  <c r="BA726" i="15" s="1"/>
  <c r="AT133" i="15"/>
  <c r="BA133" i="15" s="1"/>
  <c r="AT220" i="14"/>
  <c r="AT184" i="14"/>
  <c r="AT147" i="14"/>
  <c r="AT492" i="12"/>
  <c r="BA492" i="12" s="1"/>
  <c r="AT172" i="12"/>
  <c r="BA172" i="12" s="1"/>
  <c r="AT932" i="13"/>
  <c r="AT203" i="13"/>
  <c r="BA203" i="13" s="1"/>
  <c r="AT172" i="13"/>
  <c r="AT774" i="14"/>
  <c r="AT555" i="14"/>
  <c r="AT535" i="14"/>
  <c r="AT429" i="14"/>
  <c r="AT70" i="14"/>
  <c r="BA70" i="14" s="1"/>
  <c r="AT294" i="14"/>
  <c r="AQ475" i="12"/>
  <c r="L225" i="12"/>
  <c r="M922" i="12"/>
  <c r="M896" i="12"/>
  <c r="M886" i="12"/>
  <c r="M871" i="12" s="1"/>
  <c r="AT801" i="12"/>
  <c r="BA801" i="12" s="1"/>
  <c r="M687" i="12"/>
  <c r="M672" i="12" s="1"/>
  <c r="M424" i="12"/>
  <c r="M336" i="12"/>
  <c r="M326" i="12"/>
  <c r="AT223" i="13"/>
  <c r="BA223" i="13" s="1"/>
  <c r="M821" i="14"/>
  <c r="AT732" i="14"/>
  <c r="AT731" i="14"/>
  <c r="AQ243" i="14"/>
  <c r="M180" i="14"/>
  <c r="AQ878" i="15"/>
  <c r="AQ232" i="15"/>
  <c r="AQ196" i="15"/>
  <c r="AQ89" i="15"/>
  <c r="AQ69" i="15"/>
  <c r="AQ73" i="15" s="1"/>
  <c r="M159" i="15"/>
  <c r="M112" i="15"/>
  <c r="AT626" i="15"/>
  <c r="BA626" i="15" s="1"/>
  <c r="AT788" i="15"/>
  <c r="BA788" i="15" s="1"/>
  <c r="AT692" i="15"/>
  <c r="BA692" i="15" s="1"/>
  <c r="AT62" i="15"/>
  <c r="BA62" i="15" s="1"/>
  <c r="AT11" i="15"/>
  <c r="BA11" i="15" s="1"/>
  <c r="AT901" i="14"/>
  <c r="AT439" i="14"/>
  <c r="AT372" i="14"/>
  <c r="AT342" i="14"/>
  <c r="AT944" i="13"/>
  <c r="AT876" i="13"/>
  <c r="AT707" i="13"/>
  <c r="AT11" i="14"/>
  <c r="BA11" i="14" s="1"/>
  <c r="AT120" i="13"/>
  <c r="AT139" i="13"/>
  <c r="AT40" i="13"/>
  <c r="BA40" i="13" s="1"/>
  <c r="AT313" i="12"/>
  <c r="BA313" i="12" s="1"/>
  <c r="AT483" i="12"/>
  <c r="BA483" i="12" s="1"/>
  <c r="M827" i="14"/>
  <c r="M822" i="14" s="1"/>
  <c r="M262" i="14"/>
  <c r="M892" i="15"/>
  <c r="AT885" i="15"/>
  <c r="BA885" i="15" s="1"/>
  <c r="L821" i="15"/>
  <c r="AQ84" i="15"/>
  <c r="AQ64" i="15"/>
  <c r="AT492" i="15"/>
  <c r="BA492" i="15" s="1"/>
  <c r="AT163" i="15"/>
  <c r="BA163" i="15" s="1"/>
  <c r="AT114" i="15"/>
  <c r="BA114" i="15" s="1"/>
  <c r="AT944" i="14"/>
  <c r="AT337" i="14"/>
  <c r="AT231" i="14"/>
  <c r="AT152" i="14"/>
  <c r="AT52" i="14"/>
  <c r="BA52" i="14" s="1"/>
  <c r="AT24" i="14"/>
  <c r="BA24" i="14" s="1"/>
  <c r="AT489" i="13"/>
  <c r="AT620" i="13"/>
  <c r="AT398" i="13"/>
  <c r="AT159" i="13"/>
  <c r="M38" i="14"/>
  <c r="M33" i="14" s="1"/>
  <c r="M22" i="12"/>
  <c r="AT891" i="13"/>
  <c r="AT722" i="13"/>
  <c r="AQ589" i="14"/>
  <c r="AQ593" i="14" s="1"/>
  <c r="AQ543" i="14"/>
  <c r="AQ547" i="14" s="1"/>
  <c r="M794" i="12"/>
  <c r="M737" i="12"/>
  <c r="M702" i="12"/>
  <c r="M300" i="12"/>
  <c r="M265" i="12"/>
  <c r="AT54" i="12"/>
  <c r="BA54" i="12" s="1"/>
  <c r="M46" i="12"/>
  <c r="M842" i="13"/>
  <c r="M776" i="13"/>
  <c r="M761" i="13" s="1"/>
  <c r="M760" i="13" s="1"/>
  <c r="M744" i="13"/>
  <c r="M409" i="13"/>
  <c r="M343" i="13"/>
  <c r="AT225" i="13"/>
  <c r="BA225" i="13" s="1"/>
  <c r="AT752" i="14"/>
  <c r="AT747" i="14"/>
  <c r="M648" i="14"/>
  <c r="M643" i="14"/>
  <c r="M333" i="14"/>
  <c r="M820" i="15"/>
  <c r="M805" i="15"/>
  <c r="M688" i="15"/>
  <c r="M673" i="15" s="1"/>
  <c r="AQ501" i="15"/>
  <c r="AT417" i="15"/>
  <c r="BA417" i="15" s="1"/>
  <c r="AQ211" i="15"/>
  <c r="AQ215" i="15" s="1"/>
  <c r="AQ59" i="15"/>
  <c r="AQ63" i="15" s="1"/>
  <c r="AT677" i="15"/>
  <c r="BA677" i="15" s="1"/>
  <c r="AT936" i="15"/>
  <c r="BA936" i="15" s="1"/>
  <c r="AT417" i="14"/>
  <c r="AT713" i="14"/>
  <c r="AT205" i="14"/>
  <c r="AT625" i="13"/>
  <c r="AT42" i="14"/>
  <c r="BA42" i="14" s="1"/>
  <c r="AT465" i="13"/>
  <c r="AT47" i="14"/>
  <c r="BA47" i="14" s="1"/>
  <c r="AT550" i="13"/>
  <c r="AT450" i="13"/>
  <c r="AT381" i="13"/>
  <c r="AT401" i="12"/>
  <c r="BA401" i="12" s="1"/>
  <c r="AT619" i="15"/>
  <c r="BA619" i="15" s="1"/>
  <c r="L7" i="15"/>
  <c r="AQ248" i="14"/>
  <c r="AQ197" i="14"/>
  <c r="AT385" i="15"/>
  <c r="BA385" i="15" s="1"/>
  <c r="AT404" i="12"/>
  <c r="BA404" i="12" s="1"/>
  <c r="AT545" i="15"/>
  <c r="BA545" i="15" s="1"/>
  <c r="AT468" i="15"/>
  <c r="BA468" i="15" s="1"/>
  <c r="M398" i="15"/>
  <c r="AM673" i="15"/>
  <c r="AQ258" i="14"/>
  <c r="AT533" i="12"/>
  <c r="BA533" i="12" s="1"/>
  <c r="AT406" i="12"/>
  <c r="BA406" i="12" s="1"/>
  <c r="AT167" i="14"/>
  <c r="AT256" i="14"/>
  <c r="AT157" i="14"/>
  <c r="AT680" i="15"/>
  <c r="BA680" i="15" s="1"/>
  <c r="AT284" i="15"/>
  <c r="BA284" i="15" s="1"/>
  <c r="AT660" i="13"/>
  <c r="AT650" i="13"/>
  <c r="AT393" i="13"/>
  <c r="AT144" i="13"/>
  <c r="AT198" i="13"/>
  <c r="BA198" i="13" s="1"/>
  <c r="AT72" i="13"/>
  <c r="BA72" i="13" s="1"/>
  <c r="AT626" i="14"/>
  <c r="AT575" i="14"/>
  <c r="AT484" i="14"/>
  <c r="AT515" i="14"/>
  <c r="AT875" i="12"/>
  <c r="BA875" i="12" s="1"/>
  <c r="AQ593" i="15"/>
  <c r="L506" i="15"/>
  <c r="AQ8" i="15"/>
  <c r="AQ12" i="15" s="1"/>
  <c r="M245" i="12"/>
  <c r="AQ241" i="12"/>
  <c r="M224" i="12"/>
  <c r="AQ220" i="12"/>
  <c r="AQ224" i="12" s="1"/>
  <c r="M231" i="15"/>
  <c r="M226" i="15" s="1"/>
  <c r="AQ227" i="15"/>
  <c r="M220" i="15"/>
  <c r="AQ216" i="15"/>
  <c r="AQ220" i="15" s="1"/>
  <c r="M179" i="15"/>
  <c r="AQ175" i="15"/>
  <c r="AQ179" i="15" s="1"/>
  <c r="M117" i="15"/>
  <c r="AQ113" i="15"/>
  <c r="AQ72" i="14"/>
  <c r="AT72" i="14" s="1"/>
  <c r="BA72" i="14" s="1"/>
  <c r="M73" i="14"/>
  <c r="AQ554" i="15"/>
  <c r="AQ556" i="15" s="1"/>
  <c r="M556" i="15"/>
  <c r="M872" i="13"/>
  <c r="AQ868" i="13"/>
  <c r="M237" i="14"/>
  <c r="M227" i="14" s="1"/>
  <c r="AQ233" i="14"/>
  <c r="AQ237" i="14" s="1"/>
  <c r="M226" i="14"/>
  <c r="AQ222" i="14"/>
  <c r="AQ226" i="14" s="1"/>
  <c r="M216" i="14"/>
  <c r="AQ212" i="14"/>
  <c r="AQ216" i="14" s="1"/>
  <c r="M185" i="14"/>
  <c r="AQ181" i="14"/>
  <c r="AQ100" i="15"/>
  <c r="AQ107" i="15" s="1"/>
  <c r="AQ586" i="14"/>
  <c r="AQ520" i="14"/>
  <c r="AQ522" i="14" s="1"/>
  <c r="M522" i="14"/>
  <c r="M507" i="14" s="1"/>
  <c r="AQ560" i="14"/>
  <c r="AT560" i="14" s="1"/>
  <c r="M562" i="14"/>
  <c r="M267" i="14"/>
  <c r="AT594" i="15"/>
  <c r="AT671" i="15"/>
  <c r="BA671" i="15" s="1"/>
  <c r="AT751" i="15"/>
  <c r="BA751" i="15" s="1"/>
  <c r="AT146" i="15"/>
  <c r="AT101" i="15"/>
  <c r="BA101" i="15" s="1"/>
  <c r="AT137" i="14"/>
  <c r="AT62" i="14"/>
  <c r="BA62" i="14" s="1"/>
  <c r="AQ471" i="12"/>
  <c r="AT471" i="12" s="1"/>
  <c r="BA471" i="12" s="1"/>
  <c r="M474" i="12"/>
  <c r="AQ399" i="12"/>
  <c r="M275" i="12"/>
  <c r="AQ271" i="12"/>
  <c r="AQ275" i="12" s="1"/>
  <c r="M255" i="12"/>
  <c r="AQ251" i="12"/>
  <c r="AQ255" i="12" s="1"/>
  <c r="M210" i="15"/>
  <c r="AQ206" i="15"/>
  <c r="AQ210" i="15" s="1"/>
  <c r="AQ48" i="15"/>
  <c r="M32" i="15"/>
  <c r="M22" i="15"/>
  <c r="AQ18" i="15"/>
  <c r="AQ22" i="15" s="1"/>
  <c r="AT621" i="15"/>
  <c r="BA621" i="15" s="1"/>
  <c r="AT659" i="12"/>
  <c r="BA659" i="12" s="1"/>
  <c r="M611" i="12"/>
  <c r="M429" i="12"/>
  <c r="M417" i="12"/>
  <c r="M81" i="12"/>
  <c r="M689" i="13"/>
  <c r="M338" i="13"/>
  <c r="L822" i="14"/>
  <c r="L761" i="14"/>
  <c r="L760" i="14" s="1"/>
  <c r="M668" i="14"/>
  <c r="AQ186" i="14"/>
  <c r="AQ190" i="14" s="1"/>
  <c r="M637" i="15"/>
  <c r="AT504" i="15"/>
  <c r="BA504" i="15" s="1"/>
  <c r="M546" i="15"/>
  <c r="M337" i="15"/>
  <c r="M296" i="15"/>
  <c r="M276" i="15"/>
  <c r="AQ118" i="15"/>
  <c r="AT240" i="15"/>
  <c r="BA240" i="15" s="1"/>
  <c r="AQ23" i="15"/>
  <c r="AT654" i="15"/>
  <c r="BA654" i="15" s="1"/>
  <c r="AT926" i="15"/>
  <c r="BA926" i="15" s="1"/>
  <c r="AT808" i="15"/>
  <c r="BA808" i="15" s="1"/>
  <c r="AT731" i="15"/>
  <c r="BA731" i="15" s="1"/>
  <c r="AT233" i="15"/>
  <c r="BA233" i="15" s="1"/>
  <c r="AT204" i="15"/>
  <c r="BA204" i="15" s="1"/>
  <c r="AT111" i="15"/>
  <c r="BA111" i="15" s="1"/>
  <c r="AT92" i="15"/>
  <c r="BA92" i="15" s="1"/>
  <c r="AT24" i="15"/>
  <c r="BA24" i="15" s="1"/>
  <c r="AT412" i="14"/>
  <c r="AT85" i="15"/>
  <c r="BA85" i="15" s="1"/>
  <c r="AT464" i="14"/>
  <c r="AT208" i="14"/>
  <c r="AT448" i="13"/>
  <c r="AT418" i="13"/>
  <c r="AT260" i="13"/>
  <c r="BA260" i="13" s="1"/>
  <c r="AT132" i="13"/>
  <c r="AT705" i="12"/>
  <c r="BA705" i="12" s="1"/>
  <c r="AT639" i="12"/>
  <c r="BA639" i="12" s="1"/>
  <c r="AT649" i="12"/>
  <c r="BA649" i="12" s="1"/>
  <c r="AT229" i="12"/>
  <c r="BA229" i="12" s="1"/>
  <c r="AT192" i="12"/>
  <c r="BA192" i="12" s="1"/>
  <c r="M240" i="12"/>
  <c r="M225" i="12" s="1"/>
  <c r="M729" i="13"/>
  <c r="M27" i="13"/>
  <c r="M776" i="14"/>
  <c r="AT660" i="14"/>
  <c r="M409" i="14"/>
  <c r="M22" i="14"/>
  <c r="M872" i="15"/>
  <c r="L760" i="15"/>
  <c r="L759" i="15" s="1"/>
  <c r="AT656" i="15"/>
  <c r="BA656" i="15" s="1"/>
  <c r="M225" i="15"/>
  <c r="M144" i="15"/>
  <c r="AT51" i="15"/>
  <c r="BA51" i="15" s="1"/>
  <c r="AT824" i="15"/>
  <c r="BA824" i="15" s="1"/>
  <c r="AT604" i="15"/>
  <c r="BA604" i="15" s="1"/>
  <c r="AT711" i="15"/>
  <c r="BA711" i="15" s="1"/>
  <c r="AT365" i="15"/>
  <c r="BA365" i="15" s="1"/>
  <c r="AT305" i="15"/>
  <c r="AT209" i="15"/>
  <c r="BA209" i="15" s="1"/>
  <c r="AT168" i="15"/>
  <c r="AT151" i="15"/>
  <c r="AT814" i="14"/>
  <c r="AT72" i="15"/>
  <c r="BA72" i="15" s="1"/>
  <c r="AT504" i="14"/>
  <c r="AT177" i="14"/>
  <c r="AT249" i="14"/>
  <c r="AT881" i="13"/>
  <c r="AT607" i="13"/>
  <c r="AT540" i="13"/>
  <c r="AT16" i="13"/>
  <c r="BA16" i="13" s="1"/>
  <c r="AT31" i="13"/>
  <c r="BA31" i="13" s="1"/>
  <c r="AT244" i="12"/>
  <c r="BA244" i="12" s="1"/>
  <c r="AT36" i="12"/>
  <c r="BA36" i="12" s="1"/>
  <c r="M520" i="12"/>
  <c r="M459" i="12"/>
  <c r="M66" i="12"/>
  <c r="M552" i="13"/>
  <c r="M704" i="14"/>
  <c r="M830" i="12"/>
  <c r="M809" i="12"/>
  <c r="AT716" i="12"/>
  <c r="BA716" i="12" s="1"/>
  <c r="M133" i="12"/>
  <c r="M71" i="12"/>
  <c r="M12" i="12"/>
  <c r="AT826" i="13"/>
  <c r="M704" i="13"/>
  <c r="M582" i="13"/>
  <c r="M567" i="13"/>
  <c r="M252" i="13"/>
  <c r="L904" i="14"/>
  <c r="AT737" i="14"/>
  <c r="AT716" i="14"/>
  <c r="M456" i="14"/>
  <c r="AQ176" i="14"/>
  <c r="AT122" i="14"/>
  <c r="AT767" i="15"/>
  <c r="BA767" i="15" s="1"/>
  <c r="M728" i="15"/>
  <c r="M708" i="15"/>
  <c r="M602" i="15"/>
  <c r="AT528" i="15"/>
  <c r="BA528" i="15" s="1"/>
  <c r="AQ170" i="15"/>
  <c r="AQ108" i="15"/>
  <c r="M83" i="15"/>
  <c r="AQ13" i="15"/>
  <c r="AT646" i="15"/>
  <c r="BA646" i="15" s="1"/>
  <c r="AT530" i="14"/>
  <c r="AT210" i="14"/>
  <c r="AT605" i="13"/>
  <c r="AT31" i="14"/>
  <c r="BA31" i="14" s="1"/>
  <c r="AT808" i="13"/>
  <c r="AT127" i="14"/>
  <c r="AT458" i="13"/>
  <c r="AT169" i="13"/>
  <c r="AT680" i="12"/>
  <c r="BA680" i="12" s="1"/>
  <c r="AT487" i="12"/>
  <c r="BA487" i="12" s="1"/>
  <c r="AT330" i="12"/>
  <c r="BA330" i="12" s="1"/>
  <c r="AT206" i="12"/>
  <c r="BA206" i="12" s="1"/>
  <c r="AT409" i="12"/>
  <c r="BA409" i="12" s="1"/>
  <c r="AT130" i="12"/>
  <c r="BA130" i="12" s="1"/>
  <c r="L822" i="13"/>
  <c r="M506" i="15"/>
  <c r="M713" i="15"/>
  <c r="AQ643" i="15"/>
  <c r="AQ647" i="15" s="1"/>
  <c r="AQ618" i="15"/>
  <c r="AQ603" i="15"/>
  <c r="AT412" i="15"/>
  <c r="BA412" i="15" s="1"/>
  <c r="AQ633" i="15"/>
  <c r="AQ637" i="15" s="1"/>
  <c r="AT525" i="15"/>
  <c r="BA525" i="15" s="1"/>
  <c r="U506" i="15"/>
  <c r="AT372" i="15"/>
  <c r="BA372" i="15" s="1"/>
  <c r="AT362" i="15"/>
  <c r="BA362" i="15" s="1"/>
  <c r="AQ712" i="15"/>
  <c r="AQ638" i="15"/>
  <c r="AQ608" i="15"/>
  <c r="AQ612" i="15" s="1"/>
  <c r="AT535" i="15"/>
  <c r="BA535" i="15" s="1"/>
  <c r="T673" i="15"/>
  <c r="AB821" i="15"/>
  <c r="AQ648" i="15"/>
  <c r="AQ628" i="15"/>
  <c r="AQ598" i="15"/>
  <c r="R506" i="15"/>
  <c r="AQ523" i="15"/>
  <c r="AQ526" i="15" s="1"/>
  <c r="AT191" i="15"/>
  <c r="AE546" i="15"/>
  <c r="AT636" i="15"/>
  <c r="AN704" i="14"/>
  <c r="M766" i="14"/>
  <c r="M761" i="14" s="1"/>
  <c r="M760" i="14" s="1"/>
  <c r="AT479" i="14"/>
  <c r="AT312" i="14"/>
  <c r="S873" i="14"/>
  <c r="R822" i="14"/>
  <c r="T507" i="14"/>
  <c r="T421" i="14"/>
  <c r="T420" i="14" s="1"/>
  <c r="T33" i="14"/>
  <c r="M58" i="14"/>
  <c r="AQ803" i="14"/>
  <c r="AT803" i="14" s="1"/>
  <c r="M893" i="14"/>
  <c r="AQ703" i="14"/>
  <c r="AT703" i="14" s="1"/>
  <c r="AT21" i="14"/>
  <c r="BA21" i="14" s="1"/>
  <c r="S7" i="14"/>
  <c r="S6" i="14" s="1"/>
  <c r="AQ627" i="14"/>
  <c r="AT627" i="14" s="1"/>
  <c r="T227" i="14"/>
  <c r="R33" i="14"/>
  <c r="R6" i="14" s="1"/>
  <c r="M419" i="14"/>
  <c r="AT779" i="14"/>
  <c r="AT77" i="14"/>
  <c r="BA77" i="14" s="1"/>
  <c r="M78" i="14"/>
  <c r="T761" i="14"/>
  <c r="T760" i="14" s="1"/>
  <c r="AQ477" i="14"/>
  <c r="AQ481" i="14" s="1"/>
  <c r="M88" i="14"/>
  <c r="AB7" i="14"/>
  <c r="AB6" i="14" s="1"/>
  <c r="AQ882" i="12"/>
  <c r="AQ886" i="12" s="1"/>
  <c r="M891" i="12"/>
  <c r="AE520" i="12"/>
  <c r="AQ327" i="12"/>
  <c r="AQ331" i="12" s="1"/>
  <c r="AQ256" i="12"/>
  <c r="AQ260" i="12" s="1"/>
  <c r="AT614" i="12"/>
  <c r="BA614" i="12" s="1"/>
  <c r="AT421" i="12"/>
  <c r="BA421" i="12" s="1"/>
  <c r="AF622" i="12"/>
  <c r="AR622" i="12" s="1"/>
  <c r="AR626" i="12" s="1"/>
  <c r="AQ302" i="12"/>
  <c r="AE449" i="12"/>
  <c r="AQ383" i="12"/>
  <c r="AQ387" i="12" s="1"/>
  <c r="M722" i="12"/>
  <c r="T342" i="12"/>
  <c r="AE555" i="12"/>
  <c r="AE474" i="12"/>
  <c r="AT187" i="12"/>
  <c r="BA187" i="12" s="1"/>
  <c r="AE540" i="12"/>
  <c r="L505" i="12"/>
  <c r="T128" i="12"/>
  <c r="T127" i="12" s="1"/>
  <c r="AM421" i="13"/>
  <c r="AM420" i="13" s="1"/>
  <c r="AN927" i="12"/>
  <c r="AT807" i="12"/>
  <c r="BA807" i="12" s="1"/>
  <c r="AT822" i="12"/>
  <c r="BA822" i="12" s="1"/>
  <c r="AN143" i="12"/>
  <c r="AN121" i="12"/>
  <c r="AT73" i="12"/>
  <c r="BA73" i="12" s="1"/>
  <c r="AN12" i="12"/>
  <c r="AT895" i="13"/>
  <c r="AN658" i="13"/>
  <c r="AN638" i="13"/>
  <c r="AN618" i="13"/>
  <c r="AN598" i="13"/>
  <c r="AN583" i="13" s="1"/>
  <c r="AT356" i="13"/>
  <c r="AN190" i="13"/>
  <c r="AN170" i="13"/>
  <c r="AN150" i="13"/>
  <c r="AT610" i="14"/>
  <c r="AN820" i="15"/>
  <c r="AN790" i="15"/>
  <c r="AT458" i="15"/>
  <c r="BA458" i="15" s="1"/>
  <c r="AN922" i="12"/>
  <c r="AN501" i="13"/>
  <c r="AN653" i="14"/>
  <c r="AN633" i="14"/>
  <c r="AN658" i="14"/>
  <c r="AS837" i="15"/>
  <c r="AS841" i="15" s="1"/>
  <c r="AT406" i="15"/>
  <c r="BA406" i="15" s="1"/>
  <c r="AT925" i="12"/>
  <c r="BA925" i="12" s="1"/>
  <c r="AN912" i="12"/>
  <c r="AT750" i="12"/>
  <c r="BA750" i="12" s="1"/>
  <c r="AT746" i="12"/>
  <c r="BA746" i="12" s="1"/>
  <c r="AT741" i="12"/>
  <c r="BA741" i="12" s="1"/>
  <c r="AT731" i="12"/>
  <c r="BA731" i="12" s="1"/>
  <c r="AN666" i="12"/>
  <c r="AN499" i="12"/>
  <c r="AN489" i="12"/>
  <c r="AT890" i="13"/>
  <c r="AN893" i="13"/>
  <c r="AS333" i="13"/>
  <c r="AS287" i="13"/>
  <c r="AS267" i="13"/>
  <c r="AS247" i="13"/>
  <c r="AT87" i="14"/>
  <c r="AT879" i="15"/>
  <c r="BA879" i="15" s="1"/>
  <c r="AN728" i="15"/>
  <c r="AM674" i="14"/>
  <c r="AT374" i="12"/>
  <c r="BA374" i="12" s="1"/>
  <c r="AM33" i="12"/>
  <c r="AT458" i="12"/>
  <c r="BA458" i="12" s="1"/>
  <c r="AT356" i="12"/>
  <c r="BA356" i="12" s="1"/>
  <c r="AT333" i="12"/>
  <c r="BA333" i="12" s="1"/>
  <c r="AT861" i="13"/>
  <c r="U344" i="13"/>
  <c r="M821" i="13"/>
  <c r="AT52" i="13"/>
  <c r="BA52" i="13" s="1"/>
  <c r="AE867" i="13"/>
  <c r="AT793" i="13"/>
  <c r="AT712" i="13"/>
  <c r="AT692" i="13"/>
  <c r="AT637" i="13"/>
  <c r="AE734" i="13"/>
  <c r="AT499" i="13"/>
  <c r="AT479" i="13"/>
  <c r="AT455" i="13"/>
  <c r="AT331" i="13"/>
  <c r="AT433" i="13"/>
  <c r="AT373" i="13"/>
  <c r="AE441" i="13"/>
  <c r="U421" i="13"/>
  <c r="U420" i="13" s="1"/>
  <c r="S421" i="13"/>
  <c r="S420" i="13" s="1"/>
  <c r="AT403" i="13"/>
  <c r="AT383" i="13"/>
  <c r="AT363" i="13"/>
  <c r="AT280" i="13"/>
  <c r="BA280" i="13" s="1"/>
  <c r="AT205" i="13"/>
  <c r="BA205" i="13" s="1"/>
  <c r="AT290" i="13"/>
  <c r="AT162" i="13"/>
  <c r="AE292" i="13"/>
  <c r="AQ410" i="13"/>
  <c r="AQ414" i="13" s="1"/>
  <c r="AT870" i="13"/>
  <c r="M867" i="13"/>
  <c r="AT803" i="13"/>
  <c r="AT35" i="13"/>
  <c r="BA35" i="13" s="1"/>
  <c r="AT110" i="13"/>
  <c r="S7" i="13"/>
  <c r="S6" i="13" s="1"/>
  <c r="AE909" i="13"/>
  <c r="AQ863" i="13"/>
  <c r="AQ867" i="13" s="1"/>
  <c r="AE903" i="13"/>
  <c r="M878" i="13"/>
  <c r="AT856" i="13"/>
  <c r="AT850" i="13"/>
  <c r="AF863" i="13"/>
  <c r="AE847" i="13"/>
  <c r="AT747" i="13"/>
  <c r="AT726" i="13"/>
  <c r="AE739" i="13"/>
  <c r="M709" i="13"/>
  <c r="M679" i="13"/>
  <c r="AE719" i="13"/>
  <c r="AE547" i="13"/>
  <c r="AE491" i="13"/>
  <c r="AE572" i="13"/>
  <c r="AE537" i="13"/>
  <c r="AE512" i="13"/>
  <c r="AE517" i="13"/>
  <c r="AE456" i="13"/>
  <c r="AE404" i="13"/>
  <c r="AF437" i="13"/>
  <c r="S344" i="13"/>
  <c r="AE414" i="13"/>
  <c r="AF427" i="13"/>
  <c r="AQ349" i="13"/>
  <c r="AN252" i="13"/>
  <c r="AE272" i="13"/>
  <c r="AS217" i="13"/>
  <c r="AS221" i="13" s="1"/>
  <c r="AE282" i="13"/>
  <c r="AE287" i="13"/>
  <c r="AT788" i="13"/>
  <c r="AT642" i="13"/>
  <c r="AT622" i="13"/>
  <c r="AT515" i="13"/>
  <c r="AT790" i="13"/>
  <c r="AT520" i="13"/>
  <c r="AT470" i="13"/>
  <c r="AT438" i="13"/>
  <c r="AT149" i="13"/>
  <c r="AT376" i="13"/>
  <c r="AT316" i="13"/>
  <c r="AT210" i="13"/>
  <c r="BA210" i="13" s="1"/>
  <c r="AT37" i="13"/>
  <c r="BA37" i="13" s="1"/>
  <c r="AT295" i="13"/>
  <c r="BA295" i="13" s="1"/>
  <c r="AT255" i="13"/>
  <c r="BA255" i="13" s="1"/>
  <c r="S583" i="13"/>
  <c r="AE837" i="13"/>
  <c r="S761" i="13"/>
  <c r="S760" i="13" s="1"/>
  <c r="AE694" i="13"/>
  <c r="AE684" i="13"/>
  <c r="AN481" i="13"/>
  <c r="AE577" i="13"/>
  <c r="AE527" i="13"/>
  <c r="AE496" i="13"/>
  <c r="AF390" i="13"/>
  <c r="AE419" i="13"/>
  <c r="AT358" i="13"/>
  <c r="M272" i="13"/>
  <c r="AE277" i="13"/>
  <c r="M216" i="13"/>
  <c r="AN155" i="13"/>
  <c r="AN38" i="13"/>
  <c r="AN33" i="13" s="1"/>
  <c r="M32" i="13"/>
  <c r="AT555" i="13"/>
  <c r="AT530" i="13"/>
  <c r="AT468" i="13"/>
  <c r="AT810" i="13"/>
  <c r="AT147" i="13"/>
  <c r="AT167" i="13"/>
  <c r="Y7" i="13"/>
  <c r="Y6" i="13" s="1"/>
  <c r="L904" i="13"/>
  <c r="M909" i="13"/>
  <c r="L873" i="13"/>
  <c r="AT841" i="13"/>
  <c r="AE832" i="13"/>
  <c r="AN796" i="13"/>
  <c r="AE791" i="13"/>
  <c r="AE744" i="13"/>
  <c r="AE754" i="13"/>
  <c r="M719" i="13"/>
  <c r="AT665" i="13"/>
  <c r="AN648" i="13"/>
  <c r="AN628" i="13"/>
  <c r="AN608" i="13"/>
  <c r="AB583" i="13"/>
  <c r="AE501" i="13"/>
  <c r="AE481" i="13"/>
  <c r="AE588" i="13"/>
  <c r="AE552" i="13"/>
  <c r="AE522" i="13"/>
  <c r="AE582" i="13"/>
  <c r="AT357" i="13"/>
  <c r="AE436" i="13"/>
  <c r="AE471" i="13"/>
  <c r="AE451" i="13"/>
  <c r="AN343" i="13"/>
  <c r="AN323" i="13"/>
  <c r="AN308" i="13"/>
  <c r="AN237" i="13"/>
  <c r="AE252" i="13"/>
  <c r="AE297" i="13"/>
  <c r="AE333" i="13"/>
  <c r="AE302" i="13"/>
  <c r="AE262" i="13"/>
  <c r="AE247" i="13"/>
  <c r="AN180" i="13"/>
  <c r="AN93" i="13"/>
  <c r="AN12" i="13"/>
  <c r="AN7" i="13" s="1"/>
  <c r="AT671" i="13"/>
  <c r="AT630" i="13"/>
  <c r="AT428" i="13"/>
  <c r="AT586" i="13"/>
  <c r="AT535" i="13"/>
  <c r="AT240" i="13"/>
  <c r="AT164" i="13"/>
  <c r="AT70" i="13"/>
  <c r="BA70" i="13" s="1"/>
  <c r="AT413" i="13"/>
  <c r="AT179" i="13"/>
  <c r="BA179" i="13" s="1"/>
  <c r="AT103" i="13"/>
  <c r="BA103" i="13" s="1"/>
  <c r="AT386" i="13"/>
  <c r="AT275" i="13"/>
  <c r="BA275" i="13" s="1"/>
  <c r="AT235" i="13"/>
  <c r="BA235" i="13" s="1"/>
  <c r="AT115" i="13"/>
  <c r="T904" i="13"/>
  <c r="U7" i="13"/>
  <c r="U6" i="13" s="1"/>
  <c r="AQ488" i="13"/>
  <c r="AT702" i="13"/>
  <c r="AT655" i="13"/>
  <c r="AT194" i="13"/>
  <c r="BA194" i="13" s="1"/>
  <c r="AT300" i="13"/>
  <c r="AT661" i="13"/>
  <c r="AQ360" i="13"/>
  <c r="AT215" i="13"/>
  <c r="BA215" i="13" s="1"/>
  <c r="M633" i="13"/>
  <c r="M344" i="13"/>
  <c r="AT80" i="13"/>
  <c r="AT717" i="13"/>
  <c r="AQ462" i="13"/>
  <c r="AQ380" i="13"/>
  <c r="AQ384" i="13" s="1"/>
  <c r="AT97" i="13"/>
  <c r="AT840" i="13"/>
  <c r="AT47" i="13"/>
  <c r="BA47" i="13" s="1"/>
  <c r="M888" i="13"/>
  <c r="S125" i="13"/>
  <c r="S124" i="13" s="1"/>
  <c r="T6" i="13"/>
  <c r="AT860" i="13"/>
  <c r="AT137" i="13"/>
  <c r="AT21" i="13"/>
  <c r="BA21" i="13" s="1"/>
  <c r="T507" i="13"/>
  <c r="AQ425" i="12"/>
  <c r="AT328" i="12"/>
  <c r="BA328" i="12" s="1"/>
  <c r="AQ373" i="12"/>
  <c r="AQ377" i="12" s="1"/>
  <c r="AT935" i="12"/>
  <c r="BA935" i="12" s="1"/>
  <c r="AT778" i="12"/>
  <c r="BA778" i="12" s="1"/>
  <c r="AT773" i="12"/>
  <c r="BA773" i="12" s="1"/>
  <c r="M636" i="12"/>
  <c r="M606" i="12"/>
  <c r="L581" i="12"/>
  <c r="AE611" i="12"/>
  <c r="AN575" i="12"/>
  <c r="AN555" i="12"/>
  <c r="AN535" i="12"/>
  <c r="AN515" i="12"/>
  <c r="AE586" i="12"/>
  <c r="AE550" i="12"/>
  <c r="AE510" i="12"/>
  <c r="AE591" i="12"/>
  <c r="AE545" i="12"/>
  <c r="AQ348" i="12"/>
  <c r="AQ261" i="12"/>
  <c r="AQ265" i="12" s="1"/>
  <c r="AT369" i="12"/>
  <c r="BA369" i="12" s="1"/>
  <c r="AE469" i="12"/>
  <c r="AE429" i="12"/>
  <c r="AE419" i="12" s="1"/>
  <c r="AE418" i="12" s="1"/>
  <c r="AE336" i="12"/>
  <c r="AN173" i="12"/>
  <c r="AN153" i="12"/>
  <c r="AN133" i="12"/>
  <c r="AN91" i="12"/>
  <c r="AN38" i="12"/>
  <c r="AN32" i="12"/>
  <c r="AT629" i="12"/>
  <c r="BA629" i="12" s="1"/>
  <c r="AT767" i="12"/>
  <c r="AT473" i="12"/>
  <c r="BA473" i="12" s="1"/>
  <c r="AT433" i="12"/>
  <c r="BA433" i="12" s="1"/>
  <c r="AT267" i="12"/>
  <c r="BA267" i="12" s="1"/>
  <c r="AT115" i="12"/>
  <c r="BA115" i="12" s="1"/>
  <c r="AT249" i="12"/>
  <c r="BA249" i="12" s="1"/>
  <c r="AT381" i="12"/>
  <c r="BA381" i="12" s="1"/>
  <c r="AT921" i="12"/>
  <c r="BA921" i="12" s="1"/>
  <c r="AT436" i="12"/>
  <c r="R128" i="12"/>
  <c r="R127" i="12" s="1"/>
  <c r="AT782" i="12"/>
  <c r="AT735" i="12"/>
  <c r="BA735" i="12" s="1"/>
  <c r="AT715" i="12"/>
  <c r="BA715" i="12" s="1"/>
  <c r="AN621" i="12"/>
  <c r="R581" i="12"/>
  <c r="M586" i="12"/>
  <c r="M535" i="12"/>
  <c r="AQ445" i="12"/>
  <c r="AQ449" i="12" s="1"/>
  <c r="AQ413" i="12"/>
  <c r="AQ417" i="12" s="1"/>
  <c r="AE515" i="12"/>
  <c r="AE580" i="12"/>
  <c r="M454" i="12"/>
  <c r="AQ337" i="12"/>
  <c r="AQ341" i="12" s="1"/>
  <c r="AQ231" i="12"/>
  <c r="AQ235" i="12" s="1"/>
  <c r="AE392" i="12"/>
  <c r="Y342" i="12"/>
  <c r="AM225" i="12"/>
  <c r="AQ214" i="12"/>
  <c r="AN138" i="12"/>
  <c r="AT888" i="12"/>
  <c r="BA888" i="12" s="1"/>
  <c r="AT690" i="12"/>
  <c r="BA690" i="12" s="1"/>
  <c r="AT563" i="12"/>
  <c r="BA563" i="12" s="1"/>
  <c r="AT543" i="12"/>
  <c r="BA543" i="12" s="1"/>
  <c r="AT553" i="12"/>
  <c r="BA553" i="12" s="1"/>
  <c r="AT391" i="12"/>
  <c r="BA391" i="12" s="1"/>
  <c r="AT247" i="12"/>
  <c r="BA247" i="12" s="1"/>
  <c r="AT113" i="12"/>
  <c r="BA113" i="12" s="1"/>
  <c r="AT340" i="12"/>
  <c r="BA340" i="12" s="1"/>
  <c r="Y6" i="12"/>
  <c r="R871" i="12"/>
  <c r="AT461" i="12"/>
  <c r="AN336" i="12"/>
  <c r="AN316" i="12"/>
  <c r="AN300" i="12"/>
  <c r="AS300" i="12" s="1"/>
  <c r="AN260" i="12"/>
  <c r="AN240" i="12"/>
  <c r="AT35" i="15"/>
  <c r="BA45" i="14"/>
  <c r="AT35" i="14"/>
  <c r="AN622" i="15"/>
  <c r="AN814" i="12"/>
  <c r="AN794" i="12"/>
  <c r="AN896" i="12"/>
  <c r="AN876" i="12"/>
  <c r="AN886" i="12"/>
  <c r="AT74" i="12"/>
  <c r="BA74" i="12" s="1"/>
  <c r="AS350" i="13"/>
  <c r="AT644" i="12"/>
  <c r="BA644" i="12" s="1"/>
  <c r="AT615" i="13"/>
  <c r="AT411" i="13"/>
  <c r="AT371" i="13"/>
  <c r="AT154" i="13"/>
  <c r="AT134" i="13"/>
  <c r="AT26" i="13"/>
  <c r="BA26" i="13" s="1"/>
  <c r="AT896" i="14"/>
  <c r="AT793" i="15"/>
  <c r="BA793" i="15" s="1"/>
  <c r="AT652" i="13"/>
  <c r="AT443" i="13"/>
  <c r="AT230" i="13"/>
  <c r="BA230" i="13" s="1"/>
  <c r="AT92" i="13"/>
  <c r="AT29" i="13"/>
  <c r="BA29" i="13" s="1"/>
  <c r="AT315" i="14"/>
  <c r="AT286" i="14"/>
  <c r="AT57" i="14"/>
  <c r="BA57" i="14" s="1"/>
  <c r="AT844" i="15"/>
  <c r="BA844" i="15" s="1"/>
  <c r="AT391" i="13"/>
  <c r="AT250" i="13"/>
  <c r="BA250" i="13" s="1"/>
  <c r="AT200" i="13"/>
  <c r="BA200" i="13" s="1"/>
  <c r="AT122" i="13"/>
  <c r="AT65" i="13"/>
  <c r="BA65" i="13" s="1"/>
  <c r="AT45" i="13"/>
  <c r="AT9" i="13"/>
  <c r="BA9" i="13" s="1"/>
  <c r="AT218" i="14"/>
  <c r="AT347" i="15"/>
  <c r="AT274" i="15"/>
  <c r="BA274" i="15" s="1"/>
  <c r="AT865" i="13"/>
  <c r="AT927" i="13"/>
  <c r="AT635" i="13"/>
  <c r="AT423" i="13"/>
  <c r="AT270" i="13"/>
  <c r="BA270" i="13" s="1"/>
  <c r="AT174" i="13"/>
  <c r="AT112" i="13"/>
  <c r="AT62" i="13"/>
  <c r="BA62" i="13" s="1"/>
  <c r="AT179" i="14"/>
  <c r="AT139" i="14"/>
  <c r="AT37" i="14"/>
  <c r="BA37" i="14" s="1"/>
  <c r="AT803" i="15"/>
  <c r="BA803" i="15" s="1"/>
  <c r="AT427" i="15"/>
  <c r="BA427" i="15" s="1"/>
  <c r="AQ155" i="15"/>
  <c r="AQ145" i="15"/>
  <c r="AQ149" i="15" s="1"/>
  <c r="AQ130" i="15"/>
  <c r="AQ623" i="15"/>
  <c r="AQ613" i="15"/>
  <c r="AT876" i="15"/>
  <c r="BA876" i="15" s="1"/>
  <c r="AQ543" i="15"/>
  <c r="AQ546" i="15" s="1"/>
  <c r="AT367" i="15"/>
  <c r="BA367" i="15" s="1"/>
  <c r="AT41" i="15"/>
  <c r="BA41" i="15" s="1"/>
  <c r="AT798" i="15"/>
  <c r="AT634" i="15"/>
  <c r="AT721" i="15"/>
  <c r="BA721" i="15" s="1"/>
  <c r="AT515" i="15"/>
  <c r="BA515" i="15" s="1"/>
  <c r="AT813" i="15"/>
  <c r="BA813" i="15" s="1"/>
  <c r="AT357" i="15"/>
  <c r="BA357" i="15" s="1"/>
  <c r="AT259" i="15"/>
  <c r="BA259" i="15" s="1"/>
  <c r="AT222" i="15"/>
  <c r="BA222" i="15" s="1"/>
  <c r="AT141" i="15"/>
  <c r="AT26" i="15"/>
  <c r="BA26" i="15" s="1"/>
  <c r="M871" i="15"/>
  <c r="M831" i="15"/>
  <c r="M821" i="15" s="1"/>
  <c r="AQ664" i="15"/>
  <c r="AT664" i="15" s="1"/>
  <c r="BA664" i="15" s="1"/>
  <c r="S673" i="15"/>
  <c r="AQ315" i="15"/>
  <c r="AT315" i="15" s="1"/>
  <c r="BA315" i="15" s="1"/>
  <c r="M460" i="15"/>
  <c r="R420" i="15"/>
  <c r="R419" i="15" s="1"/>
  <c r="AT891" i="15"/>
  <c r="BA891" i="15" s="1"/>
  <c r="L420" i="15"/>
  <c r="L419" i="15" s="1"/>
  <c r="AT778" i="15"/>
  <c r="BA778" i="15" s="1"/>
  <c r="AT631" i="15"/>
  <c r="BA631" i="15" s="1"/>
  <c r="AT931" i="15"/>
  <c r="BA931" i="15" s="1"/>
  <c r="AT773" i="15"/>
  <c r="BA773" i="15" s="1"/>
  <c r="AT178" i="15"/>
  <c r="BA178" i="15" s="1"/>
  <c r="AT219" i="15"/>
  <c r="BA219" i="15" s="1"/>
  <c r="AT202" i="15"/>
  <c r="BA202" i="15" s="1"/>
  <c r="AT161" i="15"/>
  <c r="BA161" i="15" s="1"/>
  <c r="AT109" i="15"/>
  <c r="BA109" i="15" s="1"/>
  <c r="AT103" i="15"/>
  <c r="BA103" i="15" s="1"/>
  <c r="AT9" i="15"/>
  <c r="BA9" i="15" s="1"/>
  <c r="AT57" i="15"/>
  <c r="BA57" i="15" s="1"/>
  <c r="AQ865" i="15"/>
  <c r="AT865" i="15" s="1"/>
  <c r="BA865" i="15" s="1"/>
  <c r="AQ702" i="15"/>
  <c r="AT702" i="15" s="1"/>
  <c r="BA702" i="15" s="1"/>
  <c r="U582" i="15"/>
  <c r="AQ478" i="15"/>
  <c r="AT478" i="15" s="1"/>
  <c r="AQ439" i="15"/>
  <c r="R94" i="15"/>
  <c r="M913" i="15"/>
  <c r="AT870" i="15"/>
  <c r="BA870" i="15" s="1"/>
  <c r="AT854" i="15"/>
  <c r="AQ764" i="15"/>
  <c r="AT764" i="15" s="1"/>
  <c r="BA764" i="15" s="1"/>
  <c r="AQ747" i="15"/>
  <c r="AE7" i="15"/>
  <c r="AT818" i="15"/>
  <c r="BA818" i="15" s="1"/>
  <c r="AT599" i="15"/>
  <c r="BA599" i="15" s="1"/>
  <c r="AT783" i="15"/>
  <c r="AT741" i="15"/>
  <c r="BA741" i="15" s="1"/>
  <c r="AT690" i="15"/>
  <c r="BA690" i="15" s="1"/>
  <c r="AT596" i="15"/>
  <c r="AT235" i="15"/>
  <c r="BA235" i="15" s="1"/>
  <c r="AT181" i="15"/>
  <c r="AT80" i="15"/>
  <c r="BA80" i="15" s="1"/>
  <c r="AT29" i="15"/>
  <c r="BA29" i="15" s="1"/>
  <c r="AT138" i="15"/>
  <c r="BA138" i="15" s="1"/>
  <c r="AT77" i="15"/>
  <c r="BA77" i="15" s="1"/>
  <c r="M851" i="15"/>
  <c r="U673" i="15"/>
  <c r="AQ569" i="15"/>
  <c r="M531" i="15"/>
  <c r="AN887" i="15"/>
  <c r="M733" i="15"/>
  <c r="L673" i="15"/>
  <c r="Y673" i="15"/>
  <c r="AE495" i="15"/>
  <c r="AR475" i="15"/>
  <c r="Y420" i="15"/>
  <c r="Y419" i="15" s="1"/>
  <c r="AT341" i="15"/>
  <c r="BA341" i="15" s="1"/>
  <c r="AT336" i="15"/>
  <c r="BA336" i="15" s="1"/>
  <c r="AT331" i="15"/>
  <c r="BA331" i="15" s="1"/>
  <c r="AT326" i="15"/>
  <c r="BA326" i="15" s="1"/>
  <c r="AT705" i="15"/>
  <c r="BA705" i="15" s="1"/>
  <c r="AT639" i="15"/>
  <c r="BA639" i="15" s="1"/>
  <c r="AT569" i="15"/>
  <c r="BA569" i="15" s="1"/>
  <c r="AT687" i="15"/>
  <c r="BA687" i="15" s="1"/>
  <c r="AT158" i="15"/>
  <c r="AT294" i="15"/>
  <c r="BA294" i="15" s="1"/>
  <c r="AT60" i="15"/>
  <c r="BA60" i="15" s="1"/>
  <c r="AB673" i="15"/>
  <c r="U343" i="15"/>
  <c r="T7" i="15"/>
  <c r="AB822" i="14"/>
  <c r="AT726" i="14"/>
  <c r="AQ693" i="14"/>
  <c r="AT693" i="14" s="1"/>
  <c r="M638" i="14"/>
  <c r="AQ622" i="14"/>
  <c r="AQ623" i="14" s="1"/>
  <c r="M379" i="14"/>
  <c r="AT917" i="14"/>
  <c r="AT580" i="14"/>
  <c r="AT540" i="14"/>
  <c r="AT520" i="14"/>
  <c r="AT434" i="14"/>
  <c r="AT203" i="14"/>
  <c r="AT261" i="14"/>
  <c r="AT16" i="14"/>
  <c r="BA16" i="14" s="1"/>
  <c r="AT301" i="14"/>
  <c r="M729" i="14"/>
  <c r="U344" i="14"/>
  <c r="M567" i="14"/>
  <c r="T94" i="14"/>
  <c r="S227" i="14"/>
  <c r="AQ26" i="14"/>
  <c r="BA26" i="14" s="1"/>
  <c r="T7" i="14"/>
  <c r="T6" i="14" s="1"/>
  <c r="M63" i="14"/>
  <c r="M888" i="14"/>
  <c r="AE888" i="14"/>
  <c r="AE873" i="14" s="1"/>
  <c r="AT757" i="14"/>
  <c r="AQ741" i="14"/>
  <c r="AQ744" i="14" s="1"/>
  <c r="AQ672" i="14"/>
  <c r="AT672" i="14" s="1"/>
  <c r="AT357" i="14"/>
  <c r="Y33" i="14"/>
  <c r="M7" i="14"/>
  <c r="AT804" i="14"/>
  <c r="AT784" i="14"/>
  <c r="AT881" i="14"/>
  <c r="AT586" i="14"/>
  <c r="AT142" i="14"/>
  <c r="AT289" i="14"/>
  <c r="AQ722" i="14"/>
  <c r="AT722" i="14" s="1"/>
  <c r="Y421" i="14"/>
  <c r="Y420" i="14" s="1"/>
  <c r="AQ90" i="14"/>
  <c r="AT90" i="14" s="1"/>
  <c r="AQ96" i="14"/>
  <c r="AT96" i="14" s="1"/>
  <c r="U6" i="14"/>
  <c r="AQ783" i="14"/>
  <c r="AT783" i="14" s="1"/>
  <c r="Y761" i="14"/>
  <c r="Y760" i="14" s="1"/>
  <c r="M759" i="14"/>
  <c r="M689" i="14"/>
  <c r="M674" i="14" s="1"/>
  <c r="AQ678" i="14"/>
  <c r="AT678" i="14" s="1"/>
  <c r="AQ662" i="14"/>
  <c r="L94" i="14"/>
  <c r="AT101" i="14"/>
  <c r="BA101" i="14" s="1"/>
  <c r="AT85" i="14"/>
  <c r="AT80" i="14"/>
  <c r="M94" i="14"/>
  <c r="AT932" i="14"/>
  <c r="AT830" i="14"/>
  <c r="AT474" i="14"/>
  <c r="AT819" i="14"/>
  <c r="AT799" i="14"/>
  <c r="AT641" i="14"/>
  <c r="AT646" i="14"/>
  <c r="AT317" i="14"/>
  <c r="AT244" i="14"/>
  <c r="AM125" i="14"/>
  <c r="AM124" i="14" s="1"/>
  <c r="AT402" i="14"/>
  <c r="AT382" i="14"/>
  <c r="AT335" i="14"/>
  <c r="AT271" i="14"/>
  <c r="AT162" i="14"/>
  <c r="AT60" i="14"/>
  <c r="BA60" i="14" s="1"/>
  <c r="AT159" i="14"/>
  <c r="AQ855" i="14"/>
  <c r="AT855" i="14" s="1"/>
  <c r="U761" i="14"/>
  <c r="U760" i="14" s="1"/>
  <c r="S761" i="14"/>
  <c r="S760" i="14" s="1"/>
  <c r="L674" i="14"/>
  <c r="Y507" i="14"/>
  <c r="R421" i="14"/>
  <c r="R420" i="14" s="1"/>
  <c r="S94" i="14"/>
  <c r="AQ110" i="14"/>
  <c r="AT110" i="14" s="1"/>
  <c r="AQ75" i="14"/>
  <c r="AT75" i="14" s="1"/>
  <c r="BA75" i="14" s="1"/>
  <c r="AQ29" i="14"/>
  <c r="AT29" i="14" s="1"/>
  <c r="BA29" i="14" s="1"/>
  <c r="AQ40" i="14"/>
  <c r="AT40" i="14" s="1"/>
  <c r="AT753" i="14"/>
  <c r="M653" i="14"/>
  <c r="M658" i="14"/>
  <c r="AQ642" i="14"/>
  <c r="AQ643" i="14" s="1"/>
  <c r="AT454" i="14"/>
  <c r="AT825" i="14"/>
  <c r="AT494" i="14"/>
  <c r="AT332" i="14"/>
  <c r="AT241" i="14"/>
  <c r="AT182" i="14"/>
  <c r="U873" i="14"/>
  <c r="L507" i="14"/>
  <c r="R507" i="14"/>
  <c r="AB227" i="14"/>
  <c r="AT877" i="13"/>
  <c r="AQ711" i="13"/>
  <c r="AQ691" i="13"/>
  <c r="M333" i="13"/>
  <c r="AT697" i="13"/>
  <c r="AT440" i="13"/>
  <c r="AT818" i="13"/>
  <c r="AT612" i="13"/>
  <c r="AT177" i="13"/>
  <c r="BA177" i="13" s="1"/>
  <c r="AT368" i="13"/>
  <c r="AT67" i="13"/>
  <c r="BA67" i="13" s="1"/>
  <c r="M847" i="13"/>
  <c r="AQ815" i="13"/>
  <c r="AT815" i="13" s="1"/>
  <c r="AQ798" i="13"/>
  <c r="AT798" i="13" s="1"/>
  <c r="U583" i="13"/>
  <c r="AQ889" i="13"/>
  <c r="AQ893" i="13" s="1"/>
  <c r="AB822" i="13"/>
  <c r="AE674" i="13"/>
  <c r="AQ641" i="13"/>
  <c r="AQ643" i="13" s="1"/>
  <c r="M593" i="13"/>
  <c r="AB507" i="13"/>
  <c r="M507" i="13"/>
  <c r="M527" i="13"/>
  <c r="AQ467" i="13"/>
  <c r="AQ447" i="13"/>
  <c r="AQ405" i="13"/>
  <c r="AQ409" i="13" s="1"/>
  <c r="AQ385" i="13"/>
  <c r="AQ365" i="13"/>
  <c r="M532" i="13"/>
  <c r="L344" i="13"/>
  <c r="AQ355" i="13"/>
  <c r="M282" i="13"/>
  <c r="AQ310" i="13"/>
  <c r="M211" i="13"/>
  <c r="M113" i="13"/>
  <c r="AT682" i="13"/>
  <c r="AT800" i="13"/>
  <c r="AT565" i="13"/>
  <c r="AT545" i="13"/>
  <c r="AT408" i="13"/>
  <c r="AT101" i="13"/>
  <c r="BA101" i="13" s="1"/>
  <c r="AT336" i="13"/>
  <c r="AT311" i="13"/>
  <c r="AT57" i="13"/>
  <c r="BA57" i="13" s="1"/>
  <c r="AQ820" i="13"/>
  <c r="AT820" i="13" s="1"/>
  <c r="S507" i="13"/>
  <c r="AQ853" i="13"/>
  <c r="AT844" i="13"/>
  <c r="AQ626" i="13"/>
  <c r="M506" i="13"/>
  <c r="M302" i="13"/>
  <c r="AQ244" i="13"/>
  <c r="M232" i="13"/>
  <c r="M227" i="13" s="1"/>
  <c r="AT90" i="13"/>
  <c r="AT901" i="13"/>
  <c r="AT835" i="13"/>
  <c r="AT907" i="13"/>
  <c r="AT778" i="13"/>
  <c r="AT677" i="13"/>
  <c r="AT632" i="13"/>
  <c r="AT245" i="13"/>
  <c r="BA245" i="13" s="1"/>
  <c r="AT265" i="13"/>
  <c r="BA265" i="13" s="1"/>
  <c r="AQ886" i="13"/>
  <c r="AT886" i="13" s="1"/>
  <c r="AQ795" i="13"/>
  <c r="AT795" i="13" s="1"/>
  <c r="AQ85" i="13"/>
  <c r="AT85" i="13" s="1"/>
  <c r="M684" i="13"/>
  <c r="AT596" i="13"/>
  <c r="AQ646" i="13"/>
  <c r="AQ415" i="13"/>
  <c r="AQ375" i="13"/>
  <c r="AQ335" i="13"/>
  <c r="AQ315" i="13"/>
  <c r="AQ212" i="13"/>
  <c r="AQ148" i="13"/>
  <c r="AT148" i="13" s="1"/>
  <c r="AQ133" i="13"/>
  <c r="AQ121" i="13"/>
  <c r="AT775" i="13"/>
  <c r="AT773" i="13"/>
  <c r="AT42" i="13"/>
  <c r="BA42" i="13" s="1"/>
  <c r="AT388" i="13"/>
  <c r="AT285" i="13"/>
  <c r="AT157" i="13"/>
  <c r="AT77" i="13"/>
  <c r="BA77" i="13" s="1"/>
  <c r="T421" i="13"/>
  <c r="T420" i="13" s="1"/>
  <c r="AQ837" i="12"/>
  <c r="AT837" i="12" s="1"/>
  <c r="BA837" i="12" s="1"/>
  <c r="AM342" i="12"/>
  <c r="AT573" i="12"/>
  <c r="BA573" i="12" s="1"/>
  <c r="AT513" i="12"/>
  <c r="BA513" i="12" s="1"/>
  <c r="AT714" i="12"/>
  <c r="BA714" i="12" s="1"/>
  <c r="AN474" i="12"/>
  <c r="AN454" i="12"/>
  <c r="AN412" i="12"/>
  <c r="AN392" i="12"/>
  <c r="AT590" i="14"/>
  <c r="AT579" i="14"/>
  <c r="AT569" i="14"/>
  <c r="AT559" i="14"/>
  <c r="AT549" i="14"/>
  <c r="AT539" i="14"/>
  <c r="AT529" i="14"/>
  <c r="AT519" i="14"/>
  <c r="AT509" i="14"/>
  <c r="AT498" i="14"/>
  <c r="AT488" i="14"/>
  <c r="BA488" i="14" s="1"/>
  <c r="AT695" i="12"/>
  <c r="BA695" i="12" s="1"/>
  <c r="AT675" i="12"/>
  <c r="BA675" i="12" s="1"/>
  <c r="AT734" i="12"/>
  <c r="BA734" i="12" s="1"/>
  <c r="AT729" i="12"/>
  <c r="BA729" i="12" s="1"/>
  <c r="AT724" i="12"/>
  <c r="BA724" i="12" s="1"/>
  <c r="AT895" i="12"/>
  <c r="BA895" i="12" s="1"/>
  <c r="AT828" i="12"/>
  <c r="BA828" i="12" s="1"/>
  <c r="AT934" i="12"/>
  <c r="BA934" i="12" s="1"/>
  <c r="AT883" i="12"/>
  <c r="BA883" i="12" s="1"/>
  <c r="AT906" i="12"/>
  <c r="BA906" i="12" s="1"/>
  <c r="AT890" i="12"/>
  <c r="BA890" i="12" s="1"/>
  <c r="AT848" i="12"/>
  <c r="BA848" i="12" s="1"/>
  <c r="AT914" i="12"/>
  <c r="BA914" i="12" s="1"/>
  <c r="AT843" i="12"/>
  <c r="BA843" i="12" s="1"/>
  <c r="AT685" i="12"/>
  <c r="BA685" i="12" s="1"/>
  <c r="AT654" i="12"/>
  <c r="BA654" i="12" s="1"/>
  <c r="AT885" i="12"/>
  <c r="BA885" i="12" s="1"/>
  <c r="AT772" i="12"/>
  <c r="AT634" i="12"/>
  <c r="BA634" i="12" s="1"/>
  <c r="AT904" i="12"/>
  <c r="BA904" i="12" s="1"/>
  <c r="AT867" i="12"/>
  <c r="BA867" i="12" s="1"/>
  <c r="M860" i="12"/>
  <c r="AQ842" i="12"/>
  <c r="AT842" i="12" s="1"/>
  <c r="BA842" i="12" s="1"/>
  <c r="AT771" i="12"/>
  <c r="AQ756" i="12"/>
  <c r="AT756" i="12" s="1"/>
  <c r="BA756" i="12" s="1"/>
  <c r="M752" i="12"/>
  <c r="AQ704" i="12"/>
  <c r="AQ707" i="12" s="1"/>
  <c r="AQ684" i="12"/>
  <c r="AT684" i="12" s="1"/>
  <c r="BA684" i="12" s="1"/>
  <c r="AQ276" i="12"/>
  <c r="AT880" i="12"/>
  <c r="BA880" i="12" s="1"/>
  <c r="AT940" i="12"/>
  <c r="AT710" i="12"/>
  <c r="BA710" i="12" s="1"/>
  <c r="U581" i="12"/>
  <c r="AB820" i="12"/>
  <c r="M804" i="12"/>
  <c r="M747" i="12"/>
  <c r="M732" i="12"/>
  <c r="T902" i="12"/>
  <c r="AT909" i="12"/>
  <c r="BA909" i="12" s="1"/>
  <c r="AT920" i="12"/>
  <c r="BA920" i="12" s="1"/>
  <c r="M835" i="12"/>
  <c r="M820" i="12" s="1"/>
  <c r="AT816" i="12"/>
  <c r="AT811" i="12"/>
  <c r="BA811" i="12" s="1"/>
  <c r="AT796" i="12"/>
  <c r="AT791" i="12"/>
  <c r="BA791" i="12" s="1"/>
  <c r="AT776" i="12"/>
  <c r="AT749" i="12"/>
  <c r="BA749" i="12" s="1"/>
  <c r="AT739" i="12"/>
  <c r="BA739" i="12" s="1"/>
  <c r="AQ768" i="12"/>
  <c r="AT768" i="12" s="1"/>
  <c r="AQ736" i="12"/>
  <c r="AT736" i="12" s="1"/>
  <c r="BA736" i="12" s="1"/>
  <c r="AQ763" i="12"/>
  <c r="AT763" i="12" s="1"/>
  <c r="BA763" i="12" s="1"/>
  <c r="M742" i="12"/>
  <c r="AE672" i="12"/>
  <c r="AQ658" i="12"/>
  <c r="AT538" i="12"/>
  <c r="BA538" i="12" s="1"/>
  <c r="AT150" i="12"/>
  <c r="Y759" i="12"/>
  <c r="Y758" i="12" s="1"/>
  <c r="AQ664" i="12"/>
  <c r="AT664" i="12" s="1"/>
  <c r="BA664" i="12" s="1"/>
  <c r="AT864" i="12"/>
  <c r="BA864" i="12" s="1"/>
  <c r="AQ827" i="12"/>
  <c r="M727" i="12"/>
  <c r="AQ440" i="12"/>
  <c r="AT898" i="12"/>
  <c r="AT858" i="12"/>
  <c r="BA858" i="12" s="1"/>
  <c r="AT720" i="12"/>
  <c r="BA720" i="12" s="1"/>
  <c r="AT700" i="12"/>
  <c r="BA700" i="12" s="1"/>
  <c r="L6" i="12"/>
  <c r="R759" i="12"/>
  <c r="R758" i="12" s="1"/>
  <c r="AT297" i="12"/>
  <c r="BA297" i="12" s="1"/>
  <c r="AT528" i="12"/>
  <c r="BA528" i="12" s="1"/>
  <c r="AT448" i="12"/>
  <c r="BA448" i="12" s="1"/>
  <c r="AT502" i="12"/>
  <c r="BA502" i="12" s="1"/>
  <c r="AT416" i="12"/>
  <c r="BA416" i="12" s="1"/>
  <c r="AT376" i="12"/>
  <c r="BA376" i="12" s="1"/>
  <c r="AT262" i="12"/>
  <c r="BA262" i="12" s="1"/>
  <c r="AT160" i="12"/>
  <c r="BA160" i="12" s="1"/>
  <c r="AT104" i="12"/>
  <c r="BA104" i="12" s="1"/>
  <c r="AT78" i="12"/>
  <c r="BA78" i="12" s="1"/>
  <c r="AT132" i="12"/>
  <c r="BA132" i="12" s="1"/>
  <c r="AT508" i="12"/>
  <c r="BA508" i="12" s="1"/>
  <c r="AT578" i="12"/>
  <c r="BA578" i="12" s="1"/>
  <c r="AT323" i="12"/>
  <c r="BA323" i="12" s="1"/>
  <c r="AT468" i="12"/>
  <c r="AT446" i="12"/>
  <c r="BA446" i="12" s="1"/>
  <c r="AT466" i="12"/>
  <c r="AT274" i="12"/>
  <c r="BA274" i="12" s="1"/>
  <c r="AT234" i="12"/>
  <c r="BA234" i="12" s="1"/>
  <c r="AT272" i="12"/>
  <c r="BA272" i="12" s="1"/>
  <c r="AT120" i="12"/>
  <c r="BA120" i="12" s="1"/>
  <c r="AT41" i="12"/>
  <c r="BA41" i="12" s="1"/>
  <c r="AQ353" i="12"/>
  <c r="AQ332" i="12"/>
  <c r="AQ312" i="12"/>
  <c r="AQ316" i="12" s="1"/>
  <c r="AQ608" i="12"/>
  <c r="AT608" i="12" s="1"/>
  <c r="BA608" i="12" s="1"/>
  <c r="AQ470" i="12"/>
  <c r="AQ266" i="12"/>
  <c r="AQ246" i="12"/>
  <c r="AQ250" i="12" s="1"/>
  <c r="AQ226" i="12"/>
  <c r="AT451" i="12"/>
  <c r="BA451" i="12" s="1"/>
  <c r="AT147" i="12"/>
  <c r="BA147" i="12" s="1"/>
  <c r="AT426" i="12"/>
  <c r="BA426" i="12" s="1"/>
  <c r="AT599" i="12"/>
  <c r="BA599" i="12" s="1"/>
  <c r="AT568" i="12"/>
  <c r="BA568" i="12" s="1"/>
  <c r="AT624" i="12"/>
  <c r="BA624" i="12" s="1"/>
  <c r="AT619" i="12"/>
  <c r="BA619" i="12" s="1"/>
  <c r="AT558" i="12"/>
  <c r="BA558" i="12" s="1"/>
  <c r="AT456" i="12"/>
  <c r="BA456" i="12" s="1"/>
  <c r="AT396" i="12"/>
  <c r="BA396" i="12" s="1"/>
  <c r="AT346" i="12"/>
  <c r="BA346" i="12" s="1"/>
  <c r="AT335" i="12"/>
  <c r="BA335" i="12" s="1"/>
  <c r="AT438" i="12"/>
  <c r="AT282" i="12"/>
  <c r="BA282" i="12" s="1"/>
  <c r="AT242" i="12"/>
  <c r="BA242" i="12" s="1"/>
  <c r="AT254" i="12"/>
  <c r="BA254" i="12" s="1"/>
  <c r="AT315" i="12"/>
  <c r="BA315" i="12" s="1"/>
  <c r="AT80" i="12"/>
  <c r="BA80" i="12" s="1"/>
  <c r="AQ296" i="12"/>
  <c r="AQ300" i="12" s="1"/>
  <c r="AQ388" i="12"/>
  <c r="AQ343" i="12"/>
  <c r="AQ347" i="12" s="1"/>
  <c r="AQ322" i="12"/>
  <c r="AQ307" i="12"/>
  <c r="AQ311" i="12" s="1"/>
  <c r="AQ286" i="12"/>
  <c r="M209" i="12"/>
  <c r="AT548" i="12"/>
  <c r="BA548" i="12" s="1"/>
  <c r="AT518" i="12"/>
  <c r="BA518" i="12" s="1"/>
  <c r="AT414" i="12"/>
  <c r="BA414" i="12" s="1"/>
  <c r="AT308" i="12"/>
  <c r="AT294" i="12"/>
  <c r="BA294" i="12" s="1"/>
  <c r="AT142" i="12"/>
  <c r="BA142" i="12" s="1"/>
  <c r="AT90" i="12"/>
  <c r="BA90" i="12" s="1"/>
  <c r="AT25" i="12"/>
  <c r="BA25" i="12" s="1"/>
  <c r="T7" i="12"/>
  <c r="T6" i="12" s="1"/>
  <c r="AQ116" i="12"/>
  <c r="AT68" i="12"/>
  <c r="BA68" i="12" s="1"/>
  <c r="AT523" i="12"/>
  <c r="BA523" i="12" s="1"/>
  <c r="AT497" i="12"/>
  <c r="BA497" i="12" s="1"/>
  <c r="AT453" i="12"/>
  <c r="BA453" i="12" s="1"/>
  <c r="AT338" i="12"/>
  <c r="BA338" i="12" s="1"/>
  <c r="AT99" i="12"/>
  <c r="AT10" i="12"/>
  <c r="BA10" i="12" s="1"/>
  <c r="AT349" i="12"/>
  <c r="BA349" i="12" s="1"/>
  <c r="AT180" i="12"/>
  <c r="BA180" i="12" s="1"/>
  <c r="AT125" i="12"/>
  <c r="BA125" i="12" s="1"/>
  <c r="AT93" i="12"/>
  <c r="BA93" i="12" s="1"/>
  <c r="AT277" i="12"/>
  <c r="S581" i="12"/>
  <c r="AQ364" i="12"/>
  <c r="AT364" i="12" s="1"/>
  <c r="BA364" i="12" s="1"/>
  <c r="M484" i="12"/>
  <c r="AQ408" i="12"/>
  <c r="AQ166" i="12"/>
  <c r="AT166" i="12" s="1"/>
  <c r="AQ79" i="12"/>
  <c r="AQ81" i="12" s="1"/>
  <c r="AT63" i="12"/>
  <c r="BA63" i="12" s="1"/>
  <c r="AQ50" i="12"/>
  <c r="AQ42" i="12"/>
  <c r="AT318" i="12"/>
  <c r="AT279" i="12"/>
  <c r="BA279" i="12" s="1"/>
  <c r="AT123" i="12"/>
  <c r="BA123" i="12" s="1"/>
  <c r="AT95" i="12"/>
  <c r="BA95" i="12" s="1"/>
  <c r="AT203" i="12"/>
  <c r="BA203" i="12" s="1"/>
  <c r="AT157" i="12"/>
  <c r="BA157" i="12" s="1"/>
  <c r="AT15" i="12"/>
  <c r="BA15" i="12" s="1"/>
  <c r="AT320" i="12"/>
  <c r="BA320" i="12" s="1"/>
  <c r="AT257" i="12"/>
  <c r="BA257" i="12" s="1"/>
  <c r="AT237" i="12"/>
  <c r="AT145" i="12"/>
  <c r="BA145" i="12" s="1"/>
  <c r="AQ216" i="12"/>
  <c r="AT216" i="12" s="1"/>
  <c r="BA216" i="12" s="1"/>
  <c r="M17" i="12"/>
  <c r="AQ450" i="12"/>
  <c r="AQ454" i="12" s="1"/>
  <c r="AQ378" i="12"/>
  <c r="AQ382" i="12" s="1"/>
  <c r="AT223" i="12"/>
  <c r="BA223" i="12" s="1"/>
  <c r="AE342" i="12"/>
  <c r="AQ37" i="12"/>
  <c r="AQ38" i="12" s="1"/>
  <c r="AT463" i="12"/>
  <c r="BA463" i="12" s="1"/>
  <c r="AT589" i="12"/>
  <c r="BA589" i="12" s="1"/>
  <c r="AT441" i="12"/>
  <c r="BA441" i="12" s="1"/>
  <c r="AT399" i="12"/>
  <c r="BA399" i="12" s="1"/>
  <c r="AT303" i="12"/>
  <c r="BA303" i="12" s="1"/>
  <c r="AT259" i="12"/>
  <c r="BA259" i="12" s="1"/>
  <c r="AT83" i="12"/>
  <c r="BA83" i="12" s="1"/>
  <c r="AT305" i="12"/>
  <c r="BA305" i="12" s="1"/>
  <c r="AQ53" i="12"/>
  <c r="AT53" i="12" s="1"/>
  <c r="BA53" i="12" s="1"/>
  <c r="AT598" i="12"/>
  <c r="BA598" i="12" s="1"/>
  <c r="Y419" i="12"/>
  <c r="Y418" i="12" s="1"/>
  <c r="AT366" i="12"/>
  <c r="BA366" i="12" s="1"/>
  <c r="AT365" i="12"/>
  <c r="BA365" i="12" s="1"/>
  <c r="M126" i="12"/>
  <c r="AQ61" i="12"/>
  <c r="M32" i="12"/>
  <c r="AT609" i="12"/>
  <c r="BA609" i="12" s="1"/>
  <c r="AT443" i="12"/>
  <c r="BA443" i="12" s="1"/>
  <c r="AT411" i="12"/>
  <c r="BA411" i="12" s="1"/>
  <c r="AT379" i="12"/>
  <c r="BA379" i="12" s="1"/>
  <c r="AT299" i="12"/>
  <c r="BA299" i="12" s="1"/>
  <c r="AT239" i="12"/>
  <c r="BA239" i="12" s="1"/>
  <c r="AT201" i="12"/>
  <c r="AT75" i="12"/>
  <c r="BA75" i="12" s="1"/>
  <c r="AT30" i="12"/>
  <c r="BA30" i="12" s="1"/>
  <c r="AT101" i="12"/>
  <c r="BA101" i="12" s="1"/>
  <c r="AT49" i="12"/>
  <c r="AT269" i="12"/>
  <c r="BA269" i="12" s="1"/>
  <c r="AN914" i="14"/>
  <c r="AN904" i="14" s="1"/>
  <c r="AQ460" i="12"/>
  <c r="AQ464" i="12" s="1"/>
  <c r="AQ455" i="12"/>
  <c r="AQ459" i="12" s="1"/>
  <c r="AQ430" i="12"/>
  <c r="AQ393" i="12"/>
  <c r="AT175" i="12"/>
  <c r="AT668" i="12"/>
  <c r="AT911" i="13"/>
  <c r="AS898" i="13"/>
  <c r="AS843" i="13"/>
  <c r="AS847" i="13" s="1"/>
  <c r="AN816" i="13"/>
  <c r="AT736" i="13"/>
  <c r="AT769" i="13"/>
  <c r="AN754" i="13"/>
  <c r="AN739" i="13"/>
  <c r="AT732" i="13"/>
  <c r="AS659" i="13"/>
  <c r="AS663" i="13" s="1"/>
  <c r="AM344" i="13"/>
  <c r="AT98" i="13"/>
  <c r="AN878" i="14"/>
  <c r="AT768" i="14"/>
  <c r="AT358" i="14"/>
  <c r="AN252" i="14"/>
  <c r="AN232" i="14"/>
  <c r="AN175" i="14"/>
  <c r="AN155" i="14"/>
  <c r="AN135" i="14"/>
  <c r="AN17" i="14"/>
  <c r="AN7" i="14" s="1"/>
  <c r="AT473" i="15"/>
  <c r="AN225" i="15"/>
  <c r="AN205" i="15"/>
  <c r="AN107" i="15"/>
  <c r="AT42" i="15"/>
  <c r="BA42" i="15" s="1"/>
  <c r="AN832" i="13"/>
  <c r="AT741" i="13"/>
  <c r="AT731" i="13"/>
  <c r="AN709" i="13"/>
  <c r="AN699" i="13"/>
  <c r="AT601" i="13"/>
  <c r="AT595" i="13"/>
  <c r="AN140" i="13"/>
  <c r="AN118" i="13"/>
  <c r="AS828" i="14"/>
  <c r="AS832" i="14" s="1"/>
  <c r="AT666" i="14"/>
  <c r="AN583" i="14"/>
  <c r="AN308" i="14"/>
  <c r="AN262" i="14"/>
  <c r="AN185" i="14"/>
  <c r="AN165" i="14"/>
  <c r="AN145" i="14"/>
  <c r="AN765" i="15"/>
  <c r="AT514" i="15"/>
  <c r="BA514" i="15" s="1"/>
  <c r="AT469" i="15"/>
  <c r="BA469" i="15" s="1"/>
  <c r="AT452" i="15"/>
  <c r="BA452" i="15" s="1"/>
  <c r="AN73" i="15"/>
  <c r="AT391" i="15"/>
  <c r="BA391" i="15" s="1"/>
  <c r="AN444" i="12"/>
  <c r="AN424" i="12"/>
  <c r="AN402" i="12"/>
  <c r="AS495" i="15"/>
  <c r="AN471" i="13"/>
  <c r="AN451" i="13"/>
  <c r="AN431" i="13"/>
  <c r="AN409" i="13"/>
  <c r="AN389" i="13"/>
  <c r="AT746" i="13"/>
  <c r="AN547" i="13"/>
  <c r="AN486" i="13"/>
  <c r="AM904" i="14"/>
  <c r="AN903" i="14"/>
  <c r="AT887" i="14"/>
  <c r="AN888" i="14"/>
  <c r="AS811" i="14"/>
  <c r="AT769" i="14"/>
  <c r="AT718" i="14"/>
  <c r="AT702" i="14"/>
  <c r="AT682" i="14"/>
  <c r="AT621" i="14"/>
  <c r="AN501" i="14"/>
  <c r="AN302" i="14"/>
  <c r="AN282" i="14"/>
  <c r="AT269" i="14"/>
  <c r="AN221" i="14"/>
  <c r="AT103" i="14"/>
  <c r="BA103" i="14" s="1"/>
  <c r="AT92" i="14"/>
  <c r="AT82" i="14"/>
  <c r="AN53" i="14"/>
  <c r="AN923" i="15"/>
  <c r="AT863" i="15"/>
  <c r="BA863" i="15" s="1"/>
  <c r="AN758" i="15"/>
  <c r="AN748" i="15"/>
  <c r="AN738" i="15"/>
  <c r="AN337" i="15"/>
  <c r="AN571" i="15"/>
  <c r="AT454" i="15"/>
  <c r="BA454" i="15" s="1"/>
  <c r="AT339" i="15"/>
  <c r="BA339" i="15" s="1"/>
  <c r="AT329" i="15"/>
  <c r="BA329" i="15" s="1"/>
  <c r="AN281" i="15"/>
  <c r="AT866" i="13"/>
  <c r="AT763" i="13"/>
  <c r="AT751" i="13"/>
  <c r="AN766" i="13"/>
  <c r="AN761" i="13" s="1"/>
  <c r="AN760" i="13" s="1"/>
  <c r="AT728" i="14"/>
  <c r="AT756" i="14"/>
  <c r="AT616" i="14"/>
  <c r="AT601" i="14"/>
  <c r="AN292" i="14"/>
  <c r="AN211" i="14"/>
  <c r="AN118" i="14"/>
  <c r="AN93" i="14"/>
  <c r="AN43" i="14"/>
  <c r="AN33" i="14" s="1"/>
  <c r="AN913" i="15"/>
  <c r="AN903" i="15" s="1"/>
  <c r="AN866" i="15"/>
  <c r="AT875" i="15"/>
  <c r="BA875" i="15" s="1"/>
  <c r="AT868" i="15"/>
  <c r="BA868" i="15" s="1"/>
  <c r="AT850" i="15"/>
  <c r="BA850" i="15" s="1"/>
  <c r="AN708" i="15"/>
  <c r="AN688" i="15"/>
  <c r="AT503" i="15"/>
  <c r="BA503" i="15" s="1"/>
  <c r="AT449" i="15"/>
  <c r="AT432" i="15"/>
  <c r="BA432" i="15" s="1"/>
  <c r="AT380" i="15"/>
  <c r="BA380" i="15" s="1"/>
  <c r="AN169" i="15"/>
  <c r="AN129" i="15"/>
  <c r="AN63" i="15"/>
  <c r="AN683" i="15"/>
  <c r="AT661" i="15"/>
  <c r="BA661" i="15" s="1"/>
  <c r="AT578" i="15"/>
  <c r="BA578" i="15" s="1"/>
  <c r="AT568" i="15"/>
  <c r="BA568" i="15" s="1"/>
  <c r="AT558" i="15"/>
  <c r="BA558" i="15" s="1"/>
  <c r="AN490" i="15"/>
  <c r="AN587" i="15"/>
  <c r="AT405" i="15"/>
  <c r="BA405" i="15" s="1"/>
  <c r="AT229" i="13"/>
  <c r="BA229" i="13" s="1"/>
  <c r="AS263" i="14"/>
  <c r="AS267" i="14" s="1"/>
  <c r="AN257" i="14"/>
  <c r="AN237" i="14"/>
  <c r="AN216" i="14"/>
  <c r="AN201" i="14"/>
  <c r="AN180" i="14"/>
  <c r="AN160" i="14"/>
  <c r="AN140" i="14"/>
  <c r="AT894" i="15"/>
  <c r="BA894" i="15" s="1"/>
  <c r="AN882" i="15"/>
  <c r="AT395" i="15"/>
  <c r="BA395" i="15" s="1"/>
  <c r="AN373" i="15"/>
  <c r="AN440" i="15"/>
  <c r="AN301" i="15"/>
  <c r="AN117" i="15"/>
  <c r="AN326" i="12"/>
  <c r="AN270" i="12"/>
  <c r="AN250" i="12"/>
  <c r="AS302" i="13"/>
  <c r="AS282" i="13"/>
  <c r="AT548" i="15"/>
  <c r="BA548" i="15" s="1"/>
  <c r="AT508" i="15"/>
  <c r="BA508" i="15" s="1"/>
  <c r="AT487" i="15"/>
  <c r="BA487" i="15" s="1"/>
  <c r="AT859" i="15"/>
  <c r="AS842" i="15"/>
  <c r="AS846" i="15" s="1"/>
  <c r="AT497" i="15"/>
  <c r="BA497" i="15" s="1"/>
  <c r="AT493" i="15"/>
  <c r="BA493" i="15" s="1"/>
  <c r="AN189" i="15"/>
  <c r="AN83" i="15"/>
  <c r="AT486" i="12"/>
  <c r="BA486" i="12" s="1"/>
  <c r="AN236" i="15"/>
  <c r="AN215" i="15"/>
  <c r="AN200" i="15"/>
  <c r="AN159" i="15"/>
  <c r="AS39" i="15"/>
  <c r="AS43" i="15" s="1"/>
  <c r="AN632" i="15"/>
  <c r="AN612" i="15"/>
  <c r="AN479" i="12"/>
  <c r="AN652" i="15"/>
  <c r="AN341" i="12"/>
  <c r="AN321" i="12"/>
  <c r="AN306" i="12"/>
  <c r="AN285" i="12"/>
  <c r="AN265" i="12"/>
  <c r="AN245" i="12"/>
  <c r="AS212" i="13"/>
  <c r="AS216" i="13" s="1"/>
  <c r="AS906" i="14"/>
  <c r="AS909" i="14" s="1"/>
  <c r="AS598" i="14"/>
  <c r="AM760" i="15"/>
  <c r="AM759" i="15" s="1"/>
  <c r="AN703" i="15"/>
  <c r="AS263" i="15"/>
  <c r="AS266" i="15" s="1"/>
  <c r="AN174" i="15"/>
  <c r="AN154" i="15"/>
  <c r="AN134" i="15"/>
  <c r="AN112" i="15"/>
  <c r="AN88" i="15"/>
  <c r="AN68" i="15"/>
  <c r="AN27" i="15"/>
  <c r="AT824" i="13"/>
  <c r="AS767" i="13"/>
  <c r="AS771" i="13" s="1"/>
  <c r="AT756" i="13"/>
  <c r="AN461" i="13"/>
  <c r="AN441" i="13"/>
  <c r="AN419" i="13"/>
  <c r="AN399" i="13"/>
  <c r="AT346" i="13"/>
  <c r="AN678" i="15"/>
  <c r="AS298" i="15"/>
  <c r="AT298" i="15" s="1"/>
  <c r="BA298" i="15" s="1"/>
  <c r="AS258" i="15"/>
  <c r="AS261" i="15" s="1"/>
  <c r="AN149" i="15"/>
  <c r="AN877" i="15"/>
  <c r="AN693" i="15"/>
  <c r="AS546" i="15"/>
  <c r="AT464" i="15"/>
  <c r="BA464" i="15" s="1"/>
  <c r="AN332" i="15"/>
  <c r="AT387" i="15"/>
  <c r="BA387" i="15" s="1"/>
  <c r="AT321" i="15"/>
  <c r="BA321" i="15" s="1"/>
  <c r="AS283" i="15"/>
  <c r="AS286" i="15" s="1"/>
  <c r="AT840" i="15"/>
  <c r="BA840" i="15" s="1"/>
  <c r="AS251" i="15"/>
  <c r="AT882" i="13"/>
  <c r="AT584" i="15"/>
  <c r="AT573" i="15"/>
  <c r="BA573" i="15" s="1"/>
  <c r="AT563" i="15"/>
  <c r="BA563" i="15" s="1"/>
  <c r="AT553" i="15"/>
  <c r="BA553" i="15" s="1"/>
  <c r="AS499" i="15"/>
  <c r="AT499" i="15" s="1"/>
  <c r="BA499" i="15" s="1"/>
  <c r="AT47" i="15"/>
  <c r="BA47" i="15" s="1"/>
  <c r="AN17" i="15"/>
  <c r="AM227" i="14"/>
  <c r="AN231" i="15"/>
  <c r="AN210" i="15"/>
  <c r="AT830" i="15"/>
  <c r="BA830" i="15" s="1"/>
  <c r="AN647" i="15"/>
  <c r="AN627" i="15"/>
  <c r="AN607" i="15"/>
  <c r="AM124" i="15"/>
  <c r="AM123" i="15" s="1"/>
  <c r="AS900" i="14"/>
  <c r="AT900" i="14" s="1"/>
  <c r="AT478" i="14"/>
  <c r="AS532" i="14"/>
  <c r="AS456" i="15"/>
  <c r="AS460" i="15" s="1"/>
  <c r="AT319" i="15"/>
  <c r="BA319" i="15" s="1"/>
  <c r="AN307" i="15"/>
  <c r="AM822" i="14"/>
  <c r="AN826" i="15"/>
  <c r="AN821" i="15" s="1"/>
  <c r="AT809" i="15"/>
  <c r="BA809" i="15" s="1"/>
  <c r="AT799" i="15"/>
  <c r="AT789" i="15"/>
  <c r="BA789" i="15" s="1"/>
  <c r="AT769" i="15"/>
  <c r="BA769" i="15" s="1"/>
  <c r="AN657" i="15"/>
  <c r="AN531" i="15"/>
  <c r="AT661" i="14"/>
  <c r="AT910" i="15"/>
  <c r="BA910" i="15" s="1"/>
  <c r="AN541" i="15"/>
  <c r="AS490" i="15"/>
  <c r="AT400" i="15"/>
  <c r="BA400" i="15" s="1"/>
  <c r="AS246" i="15"/>
  <c r="AN842" i="13"/>
  <c r="AT475" i="14"/>
  <c r="AT592" i="13"/>
  <c r="AN809" i="12"/>
  <c r="AN789" i="12"/>
  <c r="AT482" i="12"/>
  <c r="BA482" i="12" s="1"/>
  <c r="AN275" i="12"/>
  <c r="AN255" i="12"/>
  <c r="AN235" i="12"/>
  <c r="AT871" i="13"/>
  <c r="AT855" i="15"/>
  <c r="AT845" i="15"/>
  <c r="BA845" i="15" s="1"/>
  <c r="AT926" i="12"/>
  <c r="BA926" i="12" s="1"/>
  <c r="AT82" i="13"/>
  <c r="AN331" i="12"/>
  <c r="AN295" i="12"/>
  <c r="AN436" i="13"/>
  <c r="AN414" i="13"/>
  <c r="AN394" i="13"/>
  <c r="AT264" i="14"/>
  <c r="AS241" i="15"/>
  <c r="AN901" i="12"/>
  <c r="AN881" i="12"/>
  <c r="AT476" i="12"/>
  <c r="BA476" i="12" s="1"/>
  <c r="AS914" i="14"/>
  <c r="AS359" i="14"/>
  <c r="AS510" i="15"/>
  <c r="AT510" i="15" s="1"/>
  <c r="BA510" i="15" s="1"/>
  <c r="AN466" i="13"/>
  <c r="AN446" i="13"/>
  <c r="AN426" i="13"/>
  <c r="AN404" i="13"/>
  <c r="AN384" i="13"/>
  <c r="AT721" i="12"/>
  <c r="BA721" i="12" s="1"/>
  <c r="AS852" i="14"/>
  <c r="AN247" i="14"/>
  <c r="AN226" i="14"/>
  <c r="AN190" i="14"/>
  <c r="AN170" i="14"/>
  <c r="AN150" i="14"/>
  <c r="AN130" i="14"/>
  <c r="AT397" i="15"/>
  <c r="BA397" i="15" s="1"/>
  <c r="AM94" i="15"/>
  <c r="AM33" i="14"/>
  <c r="AT945" i="13"/>
  <c r="AT938" i="13"/>
  <c r="AT928" i="13"/>
  <c r="AT918" i="13"/>
  <c r="AS797" i="13"/>
  <c r="AS801" i="13" s="1"/>
  <c r="AN684" i="13"/>
  <c r="AN674" i="13" s="1"/>
  <c r="AS119" i="13"/>
  <c r="AS123" i="13" s="1"/>
  <c r="AN749" i="14"/>
  <c r="AS582" i="14"/>
  <c r="AS572" i="14"/>
  <c r="AS552" i="14"/>
  <c r="AS542" i="14"/>
  <c r="AS468" i="14"/>
  <c r="AS471" i="14" s="1"/>
  <c r="AS873" i="15"/>
  <c r="AS877" i="15" s="1"/>
  <c r="AT752" i="15"/>
  <c r="BA752" i="15" s="1"/>
  <c r="AT742" i="15"/>
  <c r="BA742" i="15" s="1"/>
  <c r="AS520" i="15"/>
  <c r="AT520" i="15" s="1"/>
  <c r="BA520" i="15" s="1"/>
  <c r="AN521" i="15"/>
  <c r="AN506" i="15" s="1"/>
  <c r="AT273" i="12"/>
  <c r="BA273" i="12" s="1"/>
  <c r="AT253" i="12"/>
  <c r="BA253" i="12" s="1"/>
  <c r="AN704" i="13"/>
  <c r="AN496" i="13"/>
  <c r="AT352" i="13"/>
  <c r="AT938" i="14"/>
  <c r="AT918" i="14"/>
  <c r="AS921" i="14"/>
  <c r="AS924" i="14" s="1"/>
  <c r="AN862" i="14"/>
  <c r="AS743" i="14"/>
  <c r="AS744" i="14" s="1"/>
  <c r="AS463" i="14"/>
  <c r="AS466" i="14" s="1"/>
  <c r="AS892" i="15"/>
  <c r="AS309" i="15"/>
  <c r="AS312" i="15" s="1"/>
  <c r="AN296" i="15"/>
  <c r="AS293" i="15"/>
  <c r="AS296" i="15" s="1"/>
  <c r="AN291" i="15"/>
  <c r="AS288" i="15"/>
  <c r="AS291" i="15" s="1"/>
  <c r="AN276" i="15"/>
  <c r="AS273" i="15"/>
  <c r="AS276" i="15" s="1"/>
  <c r="AN271" i="15"/>
  <c r="AS268" i="15"/>
  <c r="AS271" i="15" s="1"/>
  <c r="AN256" i="15"/>
  <c r="AS253" i="15"/>
  <c r="AS256" i="15" s="1"/>
  <c r="AN485" i="15"/>
  <c r="AT572" i="12"/>
  <c r="BA572" i="12" s="1"/>
  <c r="AT562" i="12"/>
  <c r="BA562" i="12" s="1"/>
  <c r="AT552" i="12"/>
  <c r="BA552" i="12" s="1"/>
  <c r="AT542" i="12"/>
  <c r="BA542" i="12" s="1"/>
  <c r="AT522" i="12"/>
  <c r="BA522" i="12" s="1"/>
  <c r="AT512" i="12"/>
  <c r="BA512" i="12" s="1"/>
  <c r="AT501" i="12"/>
  <c r="BA501" i="12" s="1"/>
  <c r="AS931" i="13"/>
  <c r="AS934" i="13" s="1"/>
  <c r="AS817" i="13"/>
  <c r="AS821" i="13" s="1"/>
  <c r="AN719" i="13"/>
  <c r="AN557" i="13"/>
  <c r="AT908" i="14"/>
  <c r="AT902" i="14"/>
  <c r="AT897" i="14"/>
  <c r="AT869" i="14"/>
  <c r="AT595" i="14"/>
  <c r="AT435" i="14"/>
  <c r="AT937" i="15"/>
  <c r="BA937" i="15" s="1"/>
  <c r="AT917" i="15"/>
  <c r="BA917" i="15" s="1"/>
  <c r="AN408" i="15"/>
  <c r="AS404" i="15"/>
  <c r="AS408" i="15" s="1"/>
  <c r="AN455" i="15"/>
  <c r="AS451" i="15"/>
  <c r="AS455" i="15" s="1"/>
  <c r="AN435" i="15"/>
  <c r="AS431" i="15"/>
  <c r="AS435" i="15" s="1"/>
  <c r="AS733" i="14"/>
  <c r="AS734" i="14" s="1"/>
  <c r="AN734" i="14"/>
  <c r="AM872" i="15"/>
  <c r="AN672" i="15"/>
  <c r="AN642" i="15"/>
  <c r="AN602" i="15"/>
  <c r="AS536" i="15"/>
  <c r="AS526" i="15"/>
  <c r="AT392" i="15"/>
  <c r="BA392" i="15" s="1"/>
  <c r="AN327" i="15"/>
  <c r="AT334" i="15"/>
  <c r="BA334" i="15" s="1"/>
  <c r="AN220" i="15"/>
  <c r="AN164" i="15"/>
  <c r="AN144" i="15"/>
  <c r="AN122" i="15"/>
  <c r="AN78" i="15"/>
  <c r="AN58" i="15"/>
  <c r="AT243" i="15"/>
  <c r="BA243" i="15" s="1"/>
  <c r="AM226" i="15"/>
  <c r="AT52" i="15"/>
  <c r="BA52" i="15" s="1"/>
  <c r="AS485" i="15"/>
  <c r="AN667" i="15"/>
  <c r="AN637" i="15"/>
  <c r="AN617" i="15"/>
  <c r="AT479" i="15"/>
  <c r="AT529" i="15"/>
  <c r="BA529" i="15" s="1"/>
  <c r="AT444" i="15"/>
  <c r="BA444" i="15" s="1"/>
  <c r="AN342" i="15"/>
  <c r="AN322" i="15"/>
  <c r="AT381" i="15"/>
  <c r="BA381" i="15" s="1"/>
  <c r="AT482" i="15"/>
  <c r="BA482" i="15" s="1"/>
  <c r="AT434" i="15"/>
  <c r="BA434" i="15" s="1"/>
  <c r="AN403" i="15"/>
  <c r="AT316" i="15"/>
  <c r="BA316" i="15" s="1"/>
  <c r="AT244" i="15"/>
  <c r="BA244" i="15" s="1"/>
  <c r="AN179" i="15"/>
  <c r="AN139" i="15"/>
  <c r="AN93" i="15"/>
  <c r="AT45" i="15"/>
  <c r="AN32" i="15"/>
  <c r="AN12" i="15"/>
  <c r="AT46" i="15"/>
  <c r="BA46" i="15" s="1"/>
  <c r="AS480" i="15"/>
  <c r="AM7" i="14"/>
  <c r="AM421" i="14"/>
  <c r="AM420" i="14" s="1"/>
  <c r="AT930" i="12"/>
  <c r="BA930" i="12" s="1"/>
  <c r="AT694" i="12"/>
  <c r="BA694" i="12" s="1"/>
  <c r="AT704" i="12"/>
  <c r="BA704" i="12" s="1"/>
  <c r="AT635" i="12"/>
  <c r="BA635" i="12" s="1"/>
  <c r="AT605" i="12"/>
  <c r="BA605" i="12" s="1"/>
  <c r="AT643" i="12"/>
  <c r="BA643" i="12" s="1"/>
  <c r="AT623" i="12"/>
  <c r="BA623" i="12" s="1"/>
  <c r="AN626" i="12"/>
  <c r="AN601" i="12"/>
  <c r="AN651" i="12"/>
  <c r="AN631" i="12"/>
  <c r="AN611" i="12"/>
  <c r="AT595" i="12"/>
  <c r="BA595" i="12" s="1"/>
  <c r="AN656" i="12"/>
  <c r="AN636" i="12"/>
  <c r="AN540" i="12"/>
  <c r="AN459" i="12"/>
  <c r="AN439" i="12"/>
  <c r="AN417" i="12"/>
  <c r="AN397" i="12"/>
  <c r="AT477" i="12"/>
  <c r="BA477" i="12" s="1"/>
  <c r="AT361" i="12"/>
  <c r="BA361" i="12" s="1"/>
  <c r="AT191" i="12"/>
  <c r="BA191" i="12" s="1"/>
  <c r="AT176" i="12"/>
  <c r="AT156" i="12"/>
  <c r="BA156" i="12" s="1"/>
  <c r="AT136" i="12"/>
  <c r="AT900" i="13"/>
  <c r="AS730" i="13"/>
  <c r="AS734" i="13" s="1"/>
  <c r="AS713" i="13"/>
  <c r="AT713" i="13" s="1"/>
  <c r="AS693" i="13"/>
  <c r="AS694" i="13" s="1"/>
  <c r="AT939" i="12"/>
  <c r="AN917" i="12"/>
  <c r="AT857" i="12"/>
  <c r="BA857" i="12" s="1"/>
  <c r="AT847" i="12"/>
  <c r="BA847" i="12" s="1"/>
  <c r="AT701" i="12"/>
  <c r="BA701" i="12" s="1"/>
  <c r="AN702" i="12"/>
  <c r="AN606" i="12"/>
  <c r="AT491" i="12"/>
  <c r="BA491" i="12" s="1"/>
  <c r="AT161" i="12"/>
  <c r="BA161" i="12" s="1"/>
  <c r="AT141" i="12"/>
  <c r="BA141" i="12" s="1"/>
  <c r="AT718" i="13"/>
  <c r="AT651" i="13"/>
  <c r="AT631" i="13"/>
  <c r="AT611" i="13"/>
  <c r="AS604" i="13"/>
  <c r="AS608" i="13" s="1"/>
  <c r="AT910" i="12"/>
  <c r="BA910" i="12" s="1"/>
  <c r="AT823" i="12"/>
  <c r="BA823" i="12" s="1"/>
  <c r="AN742" i="12"/>
  <c r="AN687" i="12"/>
  <c r="AT648" i="12"/>
  <c r="BA648" i="12" s="1"/>
  <c r="AT618" i="12"/>
  <c r="BA618" i="12" s="1"/>
  <c r="AN596" i="12"/>
  <c r="AN580" i="12"/>
  <c r="AN565" i="12"/>
  <c r="AN545" i="12"/>
  <c r="AN525" i="12"/>
  <c r="AN469" i="12"/>
  <c r="AN449" i="12"/>
  <c r="AN429" i="12"/>
  <c r="AN407" i="12"/>
  <c r="AT329" i="12"/>
  <c r="BA329" i="12" s="1"/>
  <c r="AT293" i="12"/>
  <c r="BA293" i="12" s="1"/>
  <c r="AT263" i="12"/>
  <c r="BA263" i="12" s="1"/>
  <c r="AT207" i="12"/>
  <c r="BA207" i="12" s="1"/>
  <c r="AT124" i="12"/>
  <c r="BA124" i="12" s="1"/>
  <c r="AT100" i="12"/>
  <c r="BA100" i="12" s="1"/>
  <c r="AT906" i="13"/>
  <c r="AS914" i="13"/>
  <c r="AS867" i="13"/>
  <c r="AS807" i="13"/>
  <c r="AS811" i="13" s="1"/>
  <c r="AN673" i="13"/>
  <c r="AT616" i="13"/>
  <c r="AT916" i="12"/>
  <c r="BA916" i="12" s="1"/>
  <c r="AT899" i="12"/>
  <c r="BA899" i="12" s="1"/>
  <c r="AT696" i="12"/>
  <c r="BA696" i="12" s="1"/>
  <c r="AT577" i="12"/>
  <c r="BA577" i="12" s="1"/>
  <c r="AT567" i="12"/>
  <c r="BA567" i="12" s="1"/>
  <c r="AT557" i="12"/>
  <c r="BA557" i="12" s="1"/>
  <c r="AT537" i="12"/>
  <c r="BA537" i="12" s="1"/>
  <c r="AT507" i="12"/>
  <c r="BA507" i="12" s="1"/>
  <c r="AT171" i="12"/>
  <c r="BA171" i="12" s="1"/>
  <c r="AT151" i="12"/>
  <c r="AT84" i="12"/>
  <c r="BA84" i="12" s="1"/>
  <c r="AT31" i="12"/>
  <c r="BA31" i="12" s="1"/>
  <c r="AT26" i="12"/>
  <c r="BA26" i="12" s="1"/>
  <c r="AS909" i="13"/>
  <c r="AS903" i="13"/>
  <c r="AT887" i="13"/>
  <c r="AS782" i="13"/>
  <c r="AS786" i="13" s="1"/>
  <c r="AT681" i="13"/>
  <c r="AT600" i="13"/>
  <c r="AM583" i="13"/>
  <c r="AT574" i="13"/>
  <c r="AT493" i="13"/>
  <c r="AS405" i="13"/>
  <c r="AS409" i="13" s="1"/>
  <c r="AS232" i="13"/>
  <c r="AT209" i="13"/>
  <c r="BA209" i="13" s="1"/>
  <c r="AT193" i="13"/>
  <c r="BA193" i="13" s="1"/>
  <c r="AT173" i="13"/>
  <c r="AT111" i="13"/>
  <c r="AS176" i="13"/>
  <c r="AS180" i="13" s="1"/>
  <c r="AT71" i="13"/>
  <c r="BA71" i="13" s="1"/>
  <c r="AS39" i="13"/>
  <c r="AS43" i="13" s="1"/>
  <c r="AS931" i="14"/>
  <c r="AS934" i="14" s="1"/>
  <c r="AN898" i="14"/>
  <c r="AS871" i="14"/>
  <c r="AS872" i="14" s="1"/>
  <c r="AT831" i="14"/>
  <c r="AT854" i="14"/>
  <c r="AT808" i="14"/>
  <c r="AT778" i="14"/>
  <c r="AS790" i="14"/>
  <c r="AS791" i="14" s="1"/>
  <c r="AS795" i="14"/>
  <c r="AS796" i="14" s="1"/>
  <c r="AN694" i="14"/>
  <c r="AN679" i="14"/>
  <c r="AS670" i="14"/>
  <c r="AT670" i="14" s="1"/>
  <c r="AS604" i="14"/>
  <c r="AS608" i="14" s="1"/>
  <c r="AS562" i="14"/>
  <c r="AT592" i="14"/>
  <c r="AT587" i="14"/>
  <c r="AT581" i="14"/>
  <c r="AT576" i="14"/>
  <c r="AT571" i="14"/>
  <c r="AT566" i="14"/>
  <c r="AT561" i="14"/>
  <c r="AT556" i="14"/>
  <c r="AS481" i="14"/>
  <c r="AS453" i="14"/>
  <c r="AS456" i="14" s="1"/>
  <c r="AT295" i="14"/>
  <c r="AT275" i="14"/>
  <c r="AT115" i="14"/>
  <c r="AT880" i="15"/>
  <c r="BA880" i="15" s="1"/>
  <c r="AT864" i="15"/>
  <c r="BA864" i="15" s="1"/>
  <c r="AT874" i="15"/>
  <c r="BA874" i="15" s="1"/>
  <c r="AS587" i="15"/>
  <c r="AS581" i="15"/>
  <c r="AS571" i="15"/>
  <c r="AS551" i="15"/>
  <c r="AS541" i="15"/>
  <c r="AT509" i="15"/>
  <c r="BA509" i="15" s="1"/>
  <c r="AT483" i="15"/>
  <c r="BA483" i="15" s="1"/>
  <c r="AT459" i="15"/>
  <c r="BA459" i="15" s="1"/>
  <c r="AT422" i="15"/>
  <c r="BA422" i="15" s="1"/>
  <c r="AT410" i="15"/>
  <c r="BA410" i="15" s="1"/>
  <c r="AT324" i="15"/>
  <c r="BA324" i="15" s="1"/>
  <c r="AT40" i="15"/>
  <c r="AS849" i="15"/>
  <c r="AT849" i="15" s="1"/>
  <c r="BA849" i="15" s="1"/>
  <c r="AS554" i="15"/>
  <c r="AS472" i="15"/>
  <c r="AS475" i="15" s="1"/>
  <c r="AS502" i="15"/>
  <c r="AS589" i="14"/>
  <c r="AS593" i="14" s="1"/>
  <c r="AS545" i="14"/>
  <c r="AT545" i="14" s="1"/>
  <c r="AT606" i="13"/>
  <c r="AT591" i="13"/>
  <c r="AT539" i="13"/>
  <c r="AS500" i="13"/>
  <c r="AT500" i="13" s="1"/>
  <c r="AS536" i="13"/>
  <c r="AT536" i="13" s="1"/>
  <c r="AS467" i="13"/>
  <c r="AS471" i="13" s="1"/>
  <c r="AT459" i="13"/>
  <c r="AS385" i="13"/>
  <c r="AS389" i="13" s="1"/>
  <c r="AT231" i="13"/>
  <c r="BA231" i="13" s="1"/>
  <c r="AT330" i="13"/>
  <c r="AT294" i="13"/>
  <c r="BA294" i="13" s="1"/>
  <c r="AT284" i="13"/>
  <c r="AT274" i="13"/>
  <c r="BA274" i="13" s="1"/>
  <c r="AT214" i="13"/>
  <c r="BA214" i="13" s="1"/>
  <c r="AT199" i="13"/>
  <c r="BA199" i="13" s="1"/>
  <c r="AT178" i="13"/>
  <c r="BA178" i="13" s="1"/>
  <c r="AT138" i="13"/>
  <c r="AT116" i="13"/>
  <c r="AM94" i="13"/>
  <c r="AT96" i="13"/>
  <c r="AT76" i="13"/>
  <c r="BA76" i="13" s="1"/>
  <c r="AT56" i="13"/>
  <c r="BA56" i="13" s="1"/>
  <c r="AT36" i="13"/>
  <c r="BA36" i="13" s="1"/>
  <c r="AS69" i="13"/>
  <c r="AS73" i="13" s="1"/>
  <c r="AS8" i="13"/>
  <c r="AS12" i="13" s="1"/>
  <c r="AT892" i="14"/>
  <c r="AT810" i="14"/>
  <c r="AS776" i="14"/>
  <c r="AS820" i="14"/>
  <c r="AS821" i="14" s="1"/>
  <c r="AT746" i="14"/>
  <c r="AT692" i="14"/>
  <c r="AT696" i="14"/>
  <c r="AT607" i="14"/>
  <c r="AS588" i="14"/>
  <c r="AS522" i="14"/>
  <c r="AS512" i="14"/>
  <c r="AS506" i="14"/>
  <c r="AS501" i="14"/>
  <c r="AS496" i="14"/>
  <c r="AS486" i="14"/>
  <c r="AT470" i="14"/>
  <c r="AT460" i="14"/>
  <c r="AT440" i="14"/>
  <c r="AT430" i="14"/>
  <c r="AT418" i="14"/>
  <c r="AT403" i="14"/>
  <c r="AT398" i="14"/>
  <c r="AT388" i="14"/>
  <c r="AT383" i="14"/>
  <c r="AT378" i="14"/>
  <c r="AT368" i="14"/>
  <c r="AT363" i="14"/>
  <c r="AT336" i="14"/>
  <c r="AT316" i="14"/>
  <c r="AT823" i="15"/>
  <c r="BA823" i="15" s="1"/>
  <c r="AT757" i="15"/>
  <c r="BA757" i="15" s="1"/>
  <c r="AT737" i="15"/>
  <c r="BA737" i="15" s="1"/>
  <c r="AT732" i="15"/>
  <c r="BA732" i="15" s="1"/>
  <c r="AT722" i="15"/>
  <c r="BA722" i="15" s="1"/>
  <c r="AT717" i="15"/>
  <c r="BA717" i="15" s="1"/>
  <c r="AT640" i="15"/>
  <c r="BA640" i="15" s="1"/>
  <c r="AT539" i="15"/>
  <c r="BA539" i="15" s="1"/>
  <c r="AT544" i="15"/>
  <c r="BA544" i="15" s="1"/>
  <c r="AT439" i="15"/>
  <c r="BA439" i="15" s="1"/>
  <c r="AT311" i="15"/>
  <c r="AT306" i="15"/>
  <c r="AT285" i="15"/>
  <c r="BA285" i="15" s="1"/>
  <c r="AT280" i="15"/>
  <c r="BA280" i="15" s="1"/>
  <c r="AT270" i="15"/>
  <c r="BA270" i="15" s="1"/>
  <c r="AT265" i="15"/>
  <c r="BA265" i="15" s="1"/>
  <c r="AT260" i="15"/>
  <c r="BA260" i="15" s="1"/>
  <c r="AT249" i="15"/>
  <c r="BA249" i="15" s="1"/>
  <c r="AT10" i="15"/>
  <c r="BA10" i="15" s="1"/>
  <c r="AS834" i="15"/>
  <c r="AT834" i="15" s="1"/>
  <c r="BA834" i="15" s="1"/>
  <c r="AS559" i="15"/>
  <c r="AT559" i="15" s="1"/>
  <c r="BA559" i="15" s="1"/>
  <c r="AM821" i="15"/>
  <c r="AN581" i="15"/>
  <c r="AS466" i="15"/>
  <c r="AS470" i="15" s="1"/>
  <c r="AM343" i="15"/>
  <c r="AS620" i="14"/>
  <c r="AT620" i="14" s="1"/>
  <c r="AN623" i="14"/>
  <c r="AS573" i="14"/>
  <c r="AS577" i="14" s="1"/>
  <c r="AS533" i="14"/>
  <c r="AS537" i="14" s="1"/>
  <c r="AS489" i="14"/>
  <c r="AT489" i="14" s="1"/>
  <c r="BA489" i="14" s="1"/>
  <c r="AT585" i="13"/>
  <c r="AT524" i="13"/>
  <c r="AT503" i="13"/>
  <c r="AS447" i="13"/>
  <c r="AS451" i="13" s="1"/>
  <c r="AT439" i="13"/>
  <c r="AT402" i="13"/>
  <c r="AS365" i="13"/>
  <c r="AT183" i="13"/>
  <c r="BA183" i="13" s="1"/>
  <c r="AT163" i="13"/>
  <c r="AS136" i="13"/>
  <c r="AS140" i="13" s="1"/>
  <c r="AT61" i="13"/>
  <c r="BA61" i="13" s="1"/>
  <c r="AT41" i="13"/>
  <c r="BA41" i="13" s="1"/>
  <c r="AT10" i="13"/>
  <c r="BA10" i="13" s="1"/>
  <c r="AT945" i="14"/>
  <c r="AT923" i="14"/>
  <c r="AS936" i="14"/>
  <c r="AT936" i="14" s="1"/>
  <c r="AN929" i="14"/>
  <c r="AS857" i="14"/>
  <c r="AT846" i="14"/>
  <c r="AT841" i="14"/>
  <c r="AS842" i="14"/>
  <c r="AS816" i="14"/>
  <c r="AS801" i="14"/>
  <c r="AS786" i="14"/>
  <c r="AM761" i="14"/>
  <c r="AM760" i="14" s="1"/>
  <c r="AN766" i="14"/>
  <c r="AN816" i="14"/>
  <c r="AT763" i="14"/>
  <c r="AN684" i="14"/>
  <c r="AT671" i="14"/>
  <c r="AT605" i="14"/>
  <c r="AT617" i="14"/>
  <c r="AS381" i="14"/>
  <c r="AS384" i="14" s="1"/>
  <c r="AT362" i="14"/>
  <c r="AT321" i="14"/>
  <c r="AT306" i="14"/>
  <c r="AT942" i="15"/>
  <c r="BA942" i="15" s="1"/>
  <c r="AT932" i="15"/>
  <c r="BA932" i="15" s="1"/>
  <c r="AT911" i="15"/>
  <c r="BA911" i="15" s="1"/>
  <c r="AT858" i="15"/>
  <c r="AT784" i="15"/>
  <c r="AT774" i="15"/>
  <c r="BA774" i="15" s="1"/>
  <c r="AT447" i="15"/>
  <c r="AT429" i="15"/>
  <c r="BA429" i="15" s="1"/>
  <c r="AN343" i="15"/>
  <c r="AT462" i="15"/>
  <c r="BA462" i="15" s="1"/>
  <c r="AT407" i="15"/>
  <c r="BA407" i="15" s="1"/>
  <c r="AS307" i="15"/>
  <c r="AT254" i="15"/>
  <c r="BA254" i="15" s="1"/>
  <c r="AM33" i="15"/>
  <c r="AT37" i="15"/>
  <c r="BA37" i="15" s="1"/>
  <c r="AS562" i="15"/>
  <c r="AS566" i="15" s="1"/>
  <c r="AS513" i="15"/>
  <c r="AS516" i="15" s="1"/>
  <c r="AN897" i="15"/>
  <c r="AS767" i="14"/>
  <c r="AS771" i="14" s="1"/>
  <c r="AS565" i="14"/>
  <c r="AT565" i="14" s="1"/>
  <c r="AS525" i="14"/>
  <c r="AT525" i="14" s="1"/>
  <c r="AM7" i="15"/>
  <c r="AT529" i="13"/>
  <c r="AN517" i="13"/>
  <c r="AN456" i="13"/>
  <c r="AS427" i="13"/>
  <c r="AS431" i="13" s="1"/>
  <c r="AT407" i="13"/>
  <c r="AT353" i="13"/>
  <c r="AT299" i="13"/>
  <c r="AT289" i="13"/>
  <c r="AT279" i="13"/>
  <c r="BA279" i="13" s="1"/>
  <c r="AT259" i="13"/>
  <c r="BA259" i="13" s="1"/>
  <c r="AT239" i="13"/>
  <c r="AN302" i="13"/>
  <c r="AT102" i="13"/>
  <c r="BA102" i="13" s="1"/>
  <c r="AS89" i="13"/>
  <c r="AS93" i="13" s="1"/>
  <c r="AT66" i="13"/>
  <c r="BA66" i="13" s="1"/>
  <c r="AT46" i="13"/>
  <c r="BA46" i="13" s="1"/>
  <c r="AT15" i="13"/>
  <c r="BA15" i="13" s="1"/>
  <c r="AS49" i="13"/>
  <c r="AS53" i="13" s="1"/>
  <c r="AS916" i="14"/>
  <c r="AT916" i="14" s="1"/>
  <c r="AT864" i="14"/>
  <c r="AS780" i="14"/>
  <c r="AS781" i="14" s="1"/>
  <c r="AN754" i="14"/>
  <c r="AT688" i="14"/>
  <c r="AT662" i="14"/>
  <c r="AT657" i="14"/>
  <c r="AT652" i="14"/>
  <c r="AT632" i="14"/>
  <c r="AN618" i="14"/>
  <c r="AT585" i="14"/>
  <c r="AT574" i="14"/>
  <c r="AT564" i="14"/>
  <c r="AT554" i="14"/>
  <c r="AT544" i="14"/>
  <c r="AT534" i="14"/>
  <c r="AT524" i="14"/>
  <c r="AT514" i="14"/>
  <c r="AT503" i="14"/>
  <c r="AT493" i="14"/>
  <c r="AT483" i="14"/>
  <c r="AS458" i="14"/>
  <c r="AS461" i="14" s="1"/>
  <c r="AT326" i="14"/>
  <c r="AT311" i="14"/>
  <c r="AS898" i="15"/>
  <c r="AS902" i="15" s="1"/>
  <c r="AT869" i="15"/>
  <c r="BA869" i="15" s="1"/>
  <c r="AT886" i="15"/>
  <c r="BA886" i="15" s="1"/>
  <c r="AT605" i="15"/>
  <c r="BA605" i="15" s="1"/>
  <c r="AT589" i="15"/>
  <c r="AT530" i="15"/>
  <c r="BA530" i="15" s="1"/>
  <c r="AM506" i="15"/>
  <c r="AT524" i="15"/>
  <c r="BA524" i="15" s="1"/>
  <c r="AT442" i="15"/>
  <c r="BA442" i="15" s="1"/>
  <c r="AT390" i="15"/>
  <c r="BA390" i="15" s="1"/>
  <c r="AT437" i="15"/>
  <c r="BA437" i="15" s="1"/>
  <c r="AT402" i="15"/>
  <c r="BA402" i="15" s="1"/>
  <c r="AS281" i="15"/>
  <c r="AT239" i="15"/>
  <c r="BA239" i="15" s="1"/>
  <c r="AS829" i="15"/>
  <c r="AT829" i="15" s="1"/>
  <c r="BA829" i="15" s="1"/>
  <c r="AS574" i="15"/>
  <c r="AT574" i="15" s="1"/>
  <c r="BA574" i="15" s="1"/>
  <c r="AS553" i="14"/>
  <c r="AS557" i="14" s="1"/>
  <c r="AS513" i="14"/>
  <c r="AS517" i="14" s="1"/>
  <c r="AM94" i="14"/>
  <c r="AN867" i="13"/>
  <c r="AM507" i="13"/>
  <c r="AN883" i="13"/>
  <c r="AN873" i="13" s="1"/>
  <c r="AM759" i="12"/>
  <c r="AM758" i="12" s="1"/>
  <c r="AM7" i="12"/>
  <c r="AM6" i="12" s="1"/>
  <c r="M699" i="14"/>
  <c r="AQ281" i="12"/>
  <c r="AQ285" i="12" s="1"/>
  <c r="AT396" i="15"/>
  <c r="BA396" i="15" s="1"/>
  <c r="AS943" i="15"/>
  <c r="AQ943" i="15"/>
  <c r="AQ938" i="15"/>
  <c r="AQ933" i="15"/>
  <c r="AQ918" i="15"/>
  <c r="AS915" i="15"/>
  <c r="AT915" i="15" s="1"/>
  <c r="BA915" i="15" s="1"/>
  <c r="AS920" i="15"/>
  <c r="AS923" i="15" s="1"/>
  <c r="AQ922" i="15"/>
  <c r="AT922" i="15" s="1"/>
  <c r="BA922" i="15" s="1"/>
  <c r="AE913" i="15"/>
  <c r="AF909" i="15"/>
  <c r="AT907" i="15"/>
  <c r="BA907" i="15" s="1"/>
  <c r="AQ906" i="15"/>
  <c r="AT906" i="15" s="1"/>
  <c r="BA906" i="15" s="1"/>
  <c r="AS897" i="15"/>
  <c r="AS878" i="15"/>
  <c r="AS882" i="15" s="1"/>
  <c r="AS867" i="15"/>
  <c r="AS871" i="15" s="1"/>
  <c r="AS857" i="15"/>
  <c r="AS861" i="15" s="1"/>
  <c r="AQ900" i="15"/>
  <c r="AT900" i="15" s="1"/>
  <c r="BA900" i="15" s="1"/>
  <c r="AQ887" i="15"/>
  <c r="AQ877" i="15"/>
  <c r="AQ866" i="15"/>
  <c r="AQ846" i="15"/>
  <c r="AT835" i="15"/>
  <c r="BA835" i="15" s="1"/>
  <c r="AS856" i="15"/>
  <c r="AE831" i="15"/>
  <c r="AF827" i="15"/>
  <c r="AF836" i="15"/>
  <c r="AR832" i="15"/>
  <c r="AR836" i="15" s="1"/>
  <c r="AS826" i="15"/>
  <c r="AT807" i="15"/>
  <c r="BA807" i="15" s="1"/>
  <c r="AT777" i="15"/>
  <c r="BA777" i="15" s="1"/>
  <c r="AE826" i="15"/>
  <c r="AF822" i="15"/>
  <c r="AS812" i="15"/>
  <c r="AS815" i="15" s="1"/>
  <c r="AS792" i="15"/>
  <c r="AS795" i="15" s="1"/>
  <c r="AS772" i="15"/>
  <c r="AS775" i="15" s="1"/>
  <c r="AQ814" i="15"/>
  <c r="AT814" i="15" s="1"/>
  <c r="BA814" i="15" s="1"/>
  <c r="AN780" i="15"/>
  <c r="AQ819" i="15"/>
  <c r="AT819" i="15" s="1"/>
  <c r="BA819" i="15" s="1"/>
  <c r="AQ779" i="15"/>
  <c r="AT779" i="15" s="1"/>
  <c r="BA779" i="15" s="1"/>
  <c r="AS787" i="15"/>
  <c r="AT787" i="15" s="1"/>
  <c r="BA787" i="15" s="1"/>
  <c r="M753" i="15"/>
  <c r="AN733" i="15"/>
  <c r="AS710" i="15"/>
  <c r="AT710" i="15" s="1"/>
  <c r="BA710" i="15" s="1"/>
  <c r="M758" i="15"/>
  <c r="M738" i="15"/>
  <c r="M718" i="15"/>
  <c r="AQ704" i="15"/>
  <c r="AQ698" i="15"/>
  <c r="AQ693" i="15"/>
  <c r="AQ688" i="15"/>
  <c r="AQ683" i="15"/>
  <c r="AQ662" i="15"/>
  <c r="AN743" i="15"/>
  <c r="AS720" i="15"/>
  <c r="AT720" i="15" s="1"/>
  <c r="BA720" i="15" s="1"/>
  <c r="AS745" i="15"/>
  <c r="AT745" i="15" s="1"/>
  <c r="BA745" i="15" s="1"/>
  <c r="AS725" i="15"/>
  <c r="AS728" i="15" s="1"/>
  <c r="AT701" i="15"/>
  <c r="BA701" i="15" s="1"/>
  <c r="AT691" i="15"/>
  <c r="BA691" i="15" s="1"/>
  <c r="AT676" i="15"/>
  <c r="BA676" i="15" s="1"/>
  <c r="AS668" i="15"/>
  <c r="AS672" i="15" s="1"/>
  <c r="AQ652" i="15"/>
  <c r="AQ632" i="15"/>
  <c r="AR663" i="15"/>
  <c r="AR667" i="15" s="1"/>
  <c r="AF667" i="15"/>
  <c r="AT645" i="15"/>
  <c r="BA645" i="15" s="1"/>
  <c r="AS638" i="15"/>
  <c r="AS642" i="15" s="1"/>
  <c r="AT625" i="15"/>
  <c r="BA625" i="15" s="1"/>
  <c r="AS618" i="15"/>
  <c r="AS622" i="15" s="1"/>
  <c r="AS598" i="15"/>
  <c r="AS602" i="15" s="1"/>
  <c r="AF602" i="15"/>
  <c r="AR598" i="15"/>
  <c r="AR602" i="15" s="1"/>
  <c r="AF647" i="15"/>
  <c r="AR643" i="15"/>
  <c r="AR647" i="15" s="1"/>
  <c r="M592" i="15"/>
  <c r="AF632" i="15"/>
  <c r="AR628" i="15"/>
  <c r="AR632" i="15" s="1"/>
  <c r="AE592" i="15"/>
  <c r="AF588" i="15"/>
  <c r="AQ581" i="15"/>
  <c r="AQ561" i="15"/>
  <c r="AQ541" i="15"/>
  <c r="AQ521" i="15"/>
  <c r="AQ500" i="15"/>
  <c r="AN597" i="15"/>
  <c r="AQ490" i="15"/>
  <c r="AE526" i="15"/>
  <c r="AE516" i="15"/>
  <c r="AQ445" i="15"/>
  <c r="AS440" i="15"/>
  <c r="AN418" i="15"/>
  <c r="AS414" i="15"/>
  <c r="AS418" i="15" s="1"/>
  <c r="M470" i="15"/>
  <c r="AQ466" i="15"/>
  <c r="AT453" i="15"/>
  <c r="BA453" i="15" s="1"/>
  <c r="AN425" i="15"/>
  <c r="AS421" i="15"/>
  <c r="AS425" i="15" s="1"/>
  <c r="AS379" i="15"/>
  <c r="AS383" i="15" s="1"/>
  <c r="AS369" i="15"/>
  <c r="AS373" i="15" s="1"/>
  <c r="AS359" i="15"/>
  <c r="AS363" i="15" s="1"/>
  <c r="AS349" i="15"/>
  <c r="AS353" i="15" s="1"/>
  <c r="AS338" i="15"/>
  <c r="AS342" i="15" s="1"/>
  <c r="AS328" i="15"/>
  <c r="AS332" i="15" s="1"/>
  <c r="AS318" i="15"/>
  <c r="AS322" i="15" s="1"/>
  <c r="AF475" i="15"/>
  <c r="AE465" i="15"/>
  <c r="AF461" i="15"/>
  <c r="AT428" i="15"/>
  <c r="BA428" i="15" s="1"/>
  <c r="AT416" i="15"/>
  <c r="BA416" i="15" s="1"/>
  <c r="AF546" i="15"/>
  <c r="AS531" i="15"/>
  <c r="AT519" i="15"/>
  <c r="BA519" i="15" s="1"/>
  <c r="AF505" i="15"/>
  <c r="AR495" i="15"/>
  <c r="AF456" i="15"/>
  <c r="AE460" i="15"/>
  <c r="AR446" i="15"/>
  <c r="AE388" i="15"/>
  <c r="AF384" i="15"/>
  <c r="R343" i="15"/>
  <c r="AE337" i="15"/>
  <c r="AF333" i="15"/>
  <c r="AE327" i="15"/>
  <c r="AF323" i="15"/>
  <c r="AR399" i="15"/>
  <c r="AR403" i="15" s="1"/>
  <c r="AF403" i="15"/>
  <c r="AE435" i="15"/>
  <c r="AQ383" i="15"/>
  <c r="AE378" i="15"/>
  <c r="AF374" i="15"/>
  <c r="AT467" i="15"/>
  <c r="BA467" i="15" s="1"/>
  <c r="AQ369" i="15"/>
  <c r="AQ349" i="15"/>
  <c r="AB343" i="15"/>
  <c r="AQ241" i="15"/>
  <c r="AQ338" i="15"/>
  <c r="AE317" i="15"/>
  <c r="AQ225" i="15"/>
  <c r="AQ205" i="15"/>
  <c r="AQ189" i="15"/>
  <c r="AQ129" i="15"/>
  <c r="AQ83" i="15"/>
  <c r="AQ295" i="15"/>
  <c r="AT295" i="15" s="1"/>
  <c r="BA295" i="15" s="1"/>
  <c r="M281" i="15"/>
  <c r="AQ328" i="15"/>
  <c r="M286" i="15"/>
  <c r="M266" i="15"/>
  <c r="M261" i="15"/>
  <c r="AT234" i="15"/>
  <c r="BA234" i="15" s="1"/>
  <c r="AS227" i="15"/>
  <c r="AS231" i="15" s="1"/>
  <c r="AT213" i="15"/>
  <c r="BA213" i="15" s="1"/>
  <c r="AS206" i="15"/>
  <c r="AS210" i="15" s="1"/>
  <c r="AT198" i="15"/>
  <c r="BA198" i="15" s="1"/>
  <c r="AS190" i="15"/>
  <c r="AS194" i="15" s="1"/>
  <c r="AT177" i="15"/>
  <c r="BA177" i="15" s="1"/>
  <c r="AS170" i="15"/>
  <c r="AS174" i="15" s="1"/>
  <c r="AT157" i="15"/>
  <c r="AS150" i="15"/>
  <c r="AS154" i="15" s="1"/>
  <c r="AT137" i="15"/>
  <c r="AS130" i="15"/>
  <c r="AS134" i="15" s="1"/>
  <c r="AT115" i="15"/>
  <c r="BA115" i="15" s="1"/>
  <c r="AS108" i="15"/>
  <c r="AS112" i="15" s="1"/>
  <c r="Y94" i="15"/>
  <c r="AT91" i="15"/>
  <c r="BA91" i="15" s="1"/>
  <c r="AS84" i="15"/>
  <c r="AS88" i="15" s="1"/>
  <c r="AT71" i="15"/>
  <c r="BA71" i="15" s="1"/>
  <c r="AS64" i="15"/>
  <c r="AS68" i="15" s="1"/>
  <c r="M307" i="15"/>
  <c r="M271" i="15"/>
  <c r="M94" i="15"/>
  <c r="AF200" i="15"/>
  <c r="AR196" i="15"/>
  <c r="AR200" i="15" s="1"/>
  <c r="AR180" i="15"/>
  <c r="AR184" i="15" s="1"/>
  <c r="AF93" i="15"/>
  <c r="AR89" i="15"/>
  <c r="AR93" i="15" s="1"/>
  <c r="AQ49" i="15"/>
  <c r="AQ32" i="15"/>
  <c r="AF149" i="15"/>
  <c r="AR145" i="15"/>
  <c r="AR149" i="15" s="1"/>
  <c r="AE58" i="15"/>
  <c r="AF54" i="15"/>
  <c r="AT36" i="15"/>
  <c r="BA36" i="15" s="1"/>
  <c r="AR190" i="15"/>
  <c r="AR194" i="15" s="1"/>
  <c r="AF122" i="15"/>
  <c r="AR118" i="15"/>
  <c r="AR122" i="15" s="1"/>
  <c r="AE94" i="15"/>
  <c r="AS28" i="15"/>
  <c r="AT15" i="15"/>
  <c r="BA15" i="15" s="1"/>
  <c r="AS8" i="15"/>
  <c r="AS12" i="15" s="1"/>
  <c r="AF236" i="15"/>
  <c r="AR232" i="15"/>
  <c r="AR236" i="15" s="1"/>
  <c r="AF210" i="15"/>
  <c r="AR206" i="15"/>
  <c r="AR210" i="15" s="1"/>
  <c r="AF49" i="15"/>
  <c r="AE53" i="15"/>
  <c r="AF39" i="15"/>
  <c r="AE43" i="15"/>
  <c r="AF12" i="15"/>
  <c r="AR8" i="15"/>
  <c r="AR12" i="15" s="1"/>
  <c r="AS938" i="15"/>
  <c r="AT935" i="15"/>
  <c r="BA935" i="15" s="1"/>
  <c r="AE928" i="15"/>
  <c r="AF924" i="15"/>
  <c r="AE923" i="15"/>
  <c r="AF919" i="15"/>
  <c r="AE918" i="15"/>
  <c r="AF914" i="15"/>
  <c r="AS925" i="15"/>
  <c r="AT925" i="15" s="1"/>
  <c r="BA925" i="15" s="1"/>
  <c r="AE897" i="15"/>
  <c r="AF893" i="15"/>
  <c r="AE892" i="15"/>
  <c r="AF888" i="15"/>
  <c r="AQ927" i="15"/>
  <c r="AT927" i="15" s="1"/>
  <c r="BA927" i="15" s="1"/>
  <c r="AT901" i="15"/>
  <c r="BA901" i="15" s="1"/>
  <c r="AT884" i="15"/>
  <c r="BA884" i="15" s="1"/>
  <c r="AS904" i="15"/>
  <c r="AS908" i="15" s="1"/>
  <c r="AS909" i="15"/>
  <c r="AS913" i="15" s="1"/>
  <c r="AQ890" i="15"/>
  <c r="AT890" i="15" s="1"/>
  <c r="BA890" i="15" s="1"/>
  <c r="AE887" i="15"/>
  <c r="AF883" i="15"/>
  <c r="AE877" i="15"/>
  <c r="AF873" i="15"/>
  <c r="AE866" i="15"/>
  <c r="AF862" i="15"/>
  <c r="AQ841" i="15"/>
  <c r="AT848" i="15"/>
  <c r="BA848" i="15" s="1"/>
  <c r="AT838" i="15"/>
  <c r="BA838" i="15" s="1"/>
  <c r="AT828" i="15"/>
  <c r="BA828" i="15" s="1"/>
  <c r="AS810" i="15"/>
  <c r="AS770" i="15"/>
  <c r="AF846" i="15"/>
  <c r="AR842" i="15"/>
  <c r="AR846" i="15" s="1"/>
  <c r="AQ810" i="15"/>
  <c r="AQ800" i="15"/>
  <c r="AQ790" i="15"/>
  <c r="AQ785" i="15"/>
  <c r="AQ775" i="15"/>
  <c r="AQ770" i="15"/>
  <c r="M770" i="15"/>
  <c r="AS817" i="15"/>
  <c r="AT817" i="15" s="1"/>
  <c r="BA817" i="15" s="1"/>
  <c r="AQ794" i="15"/>
  <c r="AT794" i="15" s="1"/>
  <c r="BA794" i="15" s="1"/>
  <c r="AS743" i="15"/>
  <c r="AS802" i="15"/>
  <c r="AT802" i="15" s="1"/>
  <c r="BA802" i="15" s="1"/>
  <c r="AS782" i="15"/>
  <c r="AT782" i="15" s="1"/>
  <c r="M810" i="15"/>
  <c r="AN770" i="15"/>
  <c r="AE765" i="15"/>
  <c r="AF761" i="15"/>
  <c r="AT747" i="15"/>
  <c r="BA747" i="15" s="1"/>
  <c r="AT712" i="15"/>
  <c r="BA712" i="15" s="1"/>
  <c r="AE708" i="15"/>
  <c r="AF704" i="15"/>
  <c r="AF699" i="15"/>
  <c r="AE703" i="15"/>
  <c r="AF694" i="15"/>
  <c r="AE698" i="15"/>
  <c r="AF689" i="15"/>
  <c r="AE693" i="15"/>
  <c r="AF684" i="15"/>
  <c r="AE688" i="15"/>
  <c r="AE673" i="15" s="1"/>
  <c r="AQ667" i="15"/>
  <c r="M743" i="15"/>
  <c r="AS699" i="15"/>
  <c r="AS703" i="15" s="1"/>
  <c r="AS689" i="15"/>
  <c r="AS693" i="15" s="1"/>
  <c r="AT681" i="15"/>
  <c r="BA681" i="15" s="1"/>
  <c r="AS674" i="15"/>
  <c r="AS678" i="15" s="1"/>
  <c r="AT660" i="15"/>
  <c r="BA660" i="15" s="1"/>
  <c r="AQ627" i="15"/>
  <c r="AQ607" i="15"/>
  <c r="AR674" i="15"/>
  <c r="AR678" i="15" s="1"/>
  <c r="AF678" i="15"/>
  <c r="AR679" i="15"/>
  <c r="AR683" i="15" s="1"/>
  <c r="AF683" i="15"/>
  <c r="AT650" i="15"/>
  <c r="BA650" i="15" s="1"/>
  <c r="AS643" i="15"/>
  <c r="AS647" i="15" s="1"/>
  <c r="AT630" i="15"/>
  <c r="BA630" i="15" s="1"/>
  <c r="AS623" i="15"/>
  <c r="AS627" i="15" s="1"/>
  <c r="AT610" i="15"/>
  <c r="BA610" i="15" s="1"/>
  <c r="AS603" i="15"/>
  <c r="AS607" i="15" s="1"/>
  <c r="AT595" i="15"/>
  <c r="AE597" i="15"/>
  <c r="AE582" i="15" s="1"/>
  <c r="AF593" i="15"/>
  <c r="AF612" i="15"/>
  <c r="AR608" i="15"/>
  <c r="AR612" i="15" s="1"/>
  <c r="AS597" i="15"/>
  <c r="AQ576" i="15"/>
  <c r="AT512" i="15"/>
  <c r="AQ516" i="15"/>
  <c r="AT491" i="15"/>
  <c r="AQ495" i="15"/>
  <c r="AF617" i="15"/>
  <c r="AR613" i="15"/>
  <c r="AR617" i="15" s="1"/>
  <c r="AT586" i="15"/>
  <c r="AT580" i="15"/>
  <c r="BA580" i="15" s="1"/>
  <c r="AT575" i="15"/>
  <c r="BA575" i="15" s="1"/>
  <c r="AT570" i="15"/>
  <c r="BA570" i="15" s="1"/>
  <c r="AT565" i="15"/>
  <c r="BA565" i="15" s="1"/>
  <c r="AT560" i="15"/>
  <c r="BA560" i="15" s="1"/>
  <c r="AT555" i="15"/>
  <c r="BA555" i="15" s="1"/>
  <c r="AT550" i="15"/>
  <c r="BA550" i="15" s="1"/>
  <c r="AT540" i="15"/>
  <c r="BA540" i="15" s="1"/>
  <c r="AE536" i="15"/>
  <c r="AF532" i="15"/>
  <c r="AT543" i="15"/>
  <c r="BA543" i="15" s="1"/>
  <c r="AE541" i="15"/>
  <c r="AF537" i="15"/>
  <c r="AT523" i="15"/>
  <c r="BA523" i="15" s="1"/>
  <c r="AR516" i="15"/>
  <c r="AE490" i="15"/>
  <c r="AF486" i="15"/>
  <c r="AR480" i="15"/>
  <c r="AQ465" i="15"/>
  <c r="AQ425" i="15"/>
  <c r="AN398" i="15"/>
  <c r="AS394" i="15"/>
  <c r="AS398" i="15" s="1"/>
  <c r="AR557" i="15"/>
  <c r="AR561" i="15" s="1"/>
  <c r="AF561" i="15"/>
  <c r="AE475" i="15"/>
  <c r="AT433" i="15"/>
  <c r="BA433" i="15" s="1"/>
  <c r="AM420" i="15"/>
  <c r="AM419" i="15" s="1"/>
  <c r="AT401" i="15"/>
  <c r="BA401" i="15" s="1"/>
  <c r="AS384" i="15"/>
  <c r="AS388" i="15" s="1"/>
  <c r="AT335" i="15"/>
  <c r="BA335" i="15" s="1"/>
  <c r="AT325" i="15"/>
  <c r="BA325" i="15" s="1"/>
  <c r="AQ455" i="15"/>
  <c r="AF441" i="15"/>
  <c r="AE445" i="15"/>
  <c r="AF389" i="15"/>
  <c r="AE393" i="15"/>
  <c r="AT538" i="15"/>
  <c r="BA538" i="15" s="1"/>
  <c r="AF495" i="15"/>
  <c r="AQ430" i="15"/>
  <c r="AE455" i="15"/>
  <c r="AQ375" i="15"/>
  <c r="AT375" i="15" s="1"/>
  <c r="BA375" i="15" s="1"/>
  <c r="AF394" i="15"/>
  <c r="AE398" i="15"/>
  <c r="M343" i="15"/>
  <c r="AR431" i="15"/>
  <c r="AR435" i="15" s="1"/>
  <c r="AF435" i="15"/>
  <c r="AE373" i="15"/>
  <c r="AF369" i="15"/>
  <c r="AT304" i="15"/>
  <c r="AT283" i="15"/>
  <c r="BA283" i="15" s="1"/>
  <c r="M388" i="15"/>
  <c r="AQ384" i="15"/>
  <c r="AQ354" i="15"/>
  <c r="S343" i="15"/>
  <c r="AQ312" i="15"/>
  <c r="AQ307" i="15"/>
  <c r="AQ286" i="15"/>
  <c r="AQ281" i="15"/>
  <c r="AQ271" i="15"/>
  <c r="AQ266" i="15"/>
  <c r="AQ261" i="15"/>
  <c r="AF383" i="15"/>
  <c r="AR379" i="15"/>
  <c r="AE251" i="15"/>
  <c r="AF247" i="15"/>
  <c r="AE241" i="15"/>
  <c r="AE226" i="15" s="1"/>
  <c r="AF237" i="15"/>
  <c r="AQ184" i="15"/>
  <c r="AQ164" i="15"/>
  <c r="AQ144" i="15"/>
  <c r="AQ122" i="15"/>
  <c r="AQ99" i="15"/>
  <c r="AQ78" i="15"/>
  <c r="AQ58" i="15"/>
  <c r="AQ275" i="15"/>
  <c r="AT275" i="15" s="1"/>
  <c r="BA275" i="15" s="1"/>
  <c r="AS314" i="15"/>
  <c r="AS317" i="15" s="1"/>
  <c r="AQ300" i="15"/>
  <c r="AT300" i="15" s="1"/>
  <c r="BA300" i="15" s="1"/>
  <c r="AQ255" i="15"/>
  <c r="AT255" i="15" s="1"/>
  <c r="BA255" i="15" s="1"/>
  <c r="AS232" i="15"/>
  <c r="AS236" i="15" s="1"/>
  <c r="AT218" i="15"/>
  <c r="BA218" i="15" s="1"/>
  <c r="AS211" i="15"/>
  <c r="AS215" i="15" s="1"/>
  <c r="AS196" i="15"/>
  <c r="AS200" i="15" s="1"/>
  <c r="AT182" i="15"/>
  <c r="AS175" i="15"/>
  <c r="AS179" i="15" s="1"/>
  <c r="AT162" i="15"/>
  <c r="BA162" i="15" s="1"/>
  <c r="AS155" i="15"/>
  <c r="AS159" i="15" s="1"/>
  <c r="AT142" i="15"/>
  <c r="AS135" i="15"/>
  <c r="AS139" i="15" s="1"/>
  <c r="Y124" i="15"/>
  <c r="Y123" i="15" s="1"/>
  <c r="AT120" i="15"/>
  <c r="BA120" i="15" s="1"/>
  <c r="AS113" i="15"/>
  <c r="AS117" i="15" s="1"/>
  <c r="AT97" i="15"/>
  <c r="BA97" i="15" s="1"/>
  <c r="AS89" i="15"/>
  <c r="AS93" i="15" s="1"/>
  <c r="AT76" i="15"/>
  <c r="BA76" i="15" s="1"/>
  <c r="AS69" i="15"/>
  <c r="AS73" i="15" s="1"/>
  <c r="AT56" i="15"/>
  <c r="BA56" i="15" s="1"/>
  <c r="AQ323" i="15"/>
  <c r="AF215" i="15"/>
  <c r="AR211" i="15"/>
  <c r="AR215" i="15" s="1"/>
  <c r="AQ27" i="15"/>
  <c r="AF129" i="15"/>
  <c r="AR125" i="15"/>
  <c r="AR129" i="15" s="1"/>
  <c r="AQ43" i="15"/>
  <c r="AN33" i="15"/>
  <c r="AF205" i="15"/>
  <c r="AR201" i="15"/>
  <c r="AR205" i="15" s="1"/>
  <c r="AF134" i="15"/>
  <c r="AR130" i="15"/>
  <c r="AR134" i="15" s="1"/>
  <c r="AF63" i="15"/>
  <c r="AR59" i="15"/>
  <c r="AR63" i="15" s="1"/>
  <c r="AF44" i="15"/>
  <c r="AE48" i="15"/>
  <c r="AS13" i="15"/>
  <c r="AS17" i="15" s="1"/>
  <c r="AF179" i="15"/>
  <c r="AR175" i="15"/>
  <c r="AR179" i="15" s="1"/>
  <c r="M7" i="15"/>
  <c r="AS44" i="15"/>
  <c r="AS48" i="15" s="1"/>
  <c r="AF32" i="15"/>
  <c r="AR28" i="15"/>
  <c r="AR32" i="15" s="1"/>
  <c r="M918" i="15"/>
  <c r="AE902" i="15"/>
  <c r="AF898" i="15"/>
  <c r="AS930" i="15"/>
  <c r="AS933" i="15" s="1"/>
  <c r="AT912" i="15"/>
  <c r="BA912" i="15" s="1"/>
  <c r="AM903" i="15"/>
  <c r="AQ895" i="15"/>
  <c r="AT895" i="15" s="1"/>
  <c r="BA895" i="15" s="1"/>
  <c r="AS883" i="15"/>
  <c r="AS887" i="15" s="1"/>
  <c r="AS862" i="15"/>
  <c r="AS866" i="15" s="1"/>
  <c r="AR904" i="15"/>
  <c r="AR908" i="15" s="1"/>
  <c r="AF908" i="15"/>
  <c r="AQ882" i="15"/>
  <c r="AQ871" i="15"/>
  <c r="AQ861" i="15"/>
  <c r="AQ836" i="15"/>
  <c r="AF851" i="15"/>
  <c r="AR847" i="15"/>
  <c r="AR851" i="15" s="1"/>
  <c r="AE820" i="15"/>
  <c r="AF816" i="15"/>
  <c r="AE815" i="15"/>
  <c r="AF811" i="15"/>
  <c r="AE810" i="15"/>
  <c r="AF806" i="15"/>
  <c r="AE805" i="15"/>
  <c r="AF801" i="15"/>
  <c r="AE795" i="15"/>
  <c r="AF791" i="15"/>
  <c r="AE790" i="15"/>
  <c r="AF786" i="15"/>
  <c r="AE780" i="15"/>
  <c r="AF776" i="15"/>
  <c r="AE775" i="15"/>
  <c r="AF771" i="15"/>
  <c r="AE770" i="15"/>
  <c r="AF766" i="15"/>
  <c r="M775" i="15"/>
  <c r="AS797" i="15"/>
  <c r="AT797" i="15" s="1"/>
  <c r="AS765" i="15"/>
  <c r="AT762" i="15"/>
  <c r="BA762" i="15" s="1"/>
  <c r="AT740" i="15"/>
  <c r="BA740" i="15" s="1"/>
  <c r="AT730" i="15"/>
  <c r="BA730" i="15" s="1"/>
  <c r="AQ804" i="15"/>
  <c r="AT804" i="15" s="1"/>
  <c r="BA804" i="15" s="1"/>
  <c r="M790" i="15"/>
  <c r="T760" i="15"/>
  <c r="T759" i="15" s="1"/>
  <c r="AQ758" i="15"/>
  <c r="AQ753" i="15"/>
  <c r="AQ748" i="15"/>
  <c r="AQ743" i="15"/>
  <c r="AQ738" i="15"/>
  <c r="AQ733" i="15"/>
  <c r="AQ723" i="15"/>
  <c r="AQ718" i="15"/>
  <c r="AQ713" i="15"/>
  <c r="AS750" i="15"/>
  <c r="AT750" i="15" s="1"/>
  <c r="BA750" i="15" s="1"/>
  <c r="AQ727" i="15"/>
  <c r="AT727" i="15" s="1"/>
  <c r="BA727" i="15" s="1"/>
  <c r="AS755" i="15"/>
  <c r="AS758" i="15" s="1"/>
  <c r="AS735" i="15"/>
  <c r="AT735" i="15" s="1"/>
  <c r="BA735" i="15" s="1"/>
  <c r="AS715" i="15"/>
  <c r="AS718" i="15" s="1"/>
  <c r="AQ672" i="15"/>
  <c r="M723" i="15"/>
  <c r="AT706" i="15"/>
  <c r="BA706" i="15" s="1"/>
  <c r="AT696" i="15"/>
  <c r="BA696" i="15" s="1"/>
  <c r="AT686" i="15"/>
  <c r="BA686" i="15" s="1"/>
  <c r="AS679" i="15"/>
  <c r="AS683" i="15" s="1"/>
  <c r="AT665" i="15"/>
  <c r="BA665" i="15" s="1"/>
  <c r="AS658" i="15"/>
  <c r="AS662" i="15" s="1"/>
  <c r="AQ642" i="15"/>
  <c r="AQ622" i="15"/>
  <c r="AQ602" i="15"/>
  <c r="AT655" i="15"/>
  <c r="BA655" i="15" s="1"/>
  <c r="AS648" i="15"/>
  <c r="AS652" i="15" s="1"/>
  <c r="AT635" i="15"/>
  <c r="AS628" i="15"/>
  <c r="AS632" i="15" s="1"/>
  <c r="AT615" i="15"/>
  <c r="AS608" i="15"/>
  <c r="AS612" i="15" s="1"/>
  <c r="AF642" i="15"/>
  <c r="AR638" i="15"/>
  <c r="AR642" i="15" s="1"/>
  <c r="AS592" i="15"/>
  <c r="AF607" i="15"/>
  <c r="AR603" i="15"/>
  <c r="AR607" i="15" s="1"/>
  <c r="AQ571" i="15"/>
  <c r="AQ551" i="15"/>
  <c r="AQ531" i="15"/>
  <c r="AQ511" i="15"/>
  <c r="AF637" i="15"/>
  <c r="AR633" i="15"/>
  <c r="AR637" i="15" s="1"/>
  <c r="AR572" i="15"/>
  <c r="AR576" i="15" s="1"/>
  <c r="AF576" i="15"/>
  <c r="AT476" i="15"/>
  <c r="AU476" i="15" s="1"/>
  <c r="AQ480" i="15"/>
  <c r="AT518" i="15"/>
  <c r="BA518" i="15" s="1"/>
  <c r="T506" i="15"/>
  <c r="AE505" i="15"/>
  <c r="AT484" i="15"/>
  <c r="BA484" i="15" s="1"/>
  <c r="AT474" i="15"/>
  <c r="BA474" i="15" s="1"/>
  <c r="AT534" i="15"/>
  <c r="BA534" i="15" s="1"/>
  <c r="AF516" i="15"/>
  <c r="AE511" i="15"/>
  <c r="AF507" i="15"/>
  <c r="AF485" i="15"/>
  <c r="AR481" i="15"/>
  <c r="AR485" i="15" s="1"/>
  <c r="AS446" i="15"/>
  <c r="AS450" i="15" s="1"/>
  <c r="AQ413" i="15"/>
  <c r="AQ460" i="15"/>
  <c r="U420" i="15"/>
  <c r="U419" i="15" s="1"/>
  <c r="AS403" i="15"/>
  <c r="AS374" i="15"/>
  <c r="AS378" i="15" s="1"/>
  <c r="AS364" i="15"/>
  <c r="AS368" i="15" s="1"/>
  <c r="AS354" i="15"/>
  <c r="AS358" i="15" s="1"/>
  <c r="AS344" i="15"/>
  <c r="AS348" i="15" s="1"/>
  <c r="AS333" i="15"/>
  <c r="AS337" i="15" s="1"/>
  <c r="AS323" i="15"/>
  <c r="AS327" i="15" s="1"/>
  <c r="AT477" i="15"/>
  <c r="AE470" i="15"/>
  <c r="AF466" i="15"/>
  <c r="AQ435" i="15"/>
  <c r="AF421" i="15"/>
  <c r="AE425" i="15"/>
  <c r="AF409" i="15"/>
  <c r="AE413" i="15"/>
  <c r="AR567" i="15"/>
  <c r="AR571" i="15" s="1"/>
  <c r="AF571" i="15"/>
  <c r="AR526" i="15"/>
  <c r="AT488" i="15"/>
  <c r="BA488" i="15" s="1"/>
  <c r="AE485" i="15"/>
  <c r="AF436" i="15"/>
  <c r="AE440" i="15"/>
  <c r="AF404" i="15"/>
  <c r="AE408" i="15"/>
  <c r="AR451" i="15"/>
  <c r="AR455" i="15" s="1"/>
  <c r="AF455" i="15"/>
  <c r="AE342" i="15"/>
  <c r="AF338" i="15"/>
  <c r="AE332" i="15"/>
  <c r="AF328" i="15"/>
  <c r="AT382" i="15"/>
  <c r="BA382" i="15" s="1"/>
  <c r="AT377" i="15"/>
  <c r="BA377" i="15" s="1"/>
  <c r="AE430" i="15"/>
  <c r="AE368" i="15"/>
  <c r="AF364" i="15"/>
  <c r="AE343" i="15"/>
  <c r="AE418" i="15"/>
  <c r="AQ359" i="15"/>
  <c r="AE307" i="15"/>
  <c r="AF303" i="15"/>
  <c r="AE301" i="15"/>
  <c r="AF297" i="15"/>
  <c r="AE296" i="15"/>
  <c r="AF292" i="15"/>
  <c r="AE291" i="15"/>
  <c r="AF287" i="15"/>
  <c r="AE286" i="15"/>
  <c r="AF282" i="15"/>
  <c r="AE281" i="15"/>
  <c r="AF277" i="15"/>
  <c r="AE276" i="15"/>
  <c r="AF272" i="15"/>
  <c r="AE271" i="15"/>
  <c r="AF267" i="15"/>
  <c r="AE266" i="15"/>
  <c r="AF262" i="15"/>
  <c r="AE261" i="15"/>
  <c r="AF257" i="15"/>
  <c r="AQ251" i="15"/>
  <c r="AE383" i="15"/>
  <c r="AQ318" i="15"/>
  <c r="AQ236" i="15"/>
  <c r="AQ200" i="15"/>
  <c r="AQ159" i="15"/>
  <c r="AQ117" i="15"/>
  <c r="AQ93" i="15"/>
  <c r="AQ333" i="15"/>
  <c r="AT248" i="15"/>
  <c r="BA248" i="15" s="1"/>
  <c r="AE246" i="15"/>
  <c r="AF242" i="15"/>
  <c r="Y226" i="15"/>
  <c r="AT223" i="15"/>
  <c r="BA223" i="15" s="1"/>
  <c r="AS216" i="15"/>
  <c r="AS220" i="15" s="1"/>
  <c r="AT203" i="15"/>
  <c r="BA203" i="15" s="1"/>
  <c r="AT187" i="15"/>
  <c r="AS180" i="15"/>
  <c r="AS184" i="15" s="1"/>
  <c r="AT167" i="15"/>
  <c r="AS160" i="15"/>
  <c r="AS164" i="15" s="1"/>
  <c r="AT147" i="15"/>
  <c r="BA147" i="15" s="1"/>
  <c r="AS140" i="15"/>
  <c r="AS144" i="15" s="1"/>
  <c r="AT127" i="15"/>
  <c r="BA127" i="15" s="1"/>
  <c r="AS118" i="15"/>
  <c r="AS122" i="15" s="1"/>
  <c r="AT102" i="15"/>
  <c r="BA102" i="15" s="1"/>
  <c r="AS95" i="15"/>
  <c r="AS99" i="15" s="1"/>
  <c r="AT81" i="15"/>
  <c r="BA81" i="15" s="1"/>
  <c r="AS74" i="15"/>
  <c r="AS78" i="15" s="1"/>
  <c r="AT61" i="15"/>
  <c r="BA61" i="15" s="1"/>
  <c r="AS54" i="15"/>
  <c r="AS58" i="15" s="1"/>
  <c r="AF144" i="15"/>
  <c r="AR140" i="15"/>
  <c r="AR144" i="15" s="1"/>
  <c r="AF220" i="15"/>
  <c r="AR216" i="15"/>
  <c r="AR220" i="15" s="1"/>
  <c r="AF189" i="15"/>
  <c r="AR185" i="15"/>
  <c r="AR189" i="15" s="1"/>
  <c r="AF117" i="15"/>
  <c r="AR113" i="15"/>
  <c r="AR117" i="15" s="1"/>
  <c r="AN53" i="15"/>
  <c r="AS49" i="15"/>
  <c r="AS53" i="15" s="1"/>
  <c r="L33" i="15"/>
  <c r="L6" i="15" s="1"/>
  <c r="AB33" i="15"/>
  <c r="AB6" i="15" s="1"/>
  <c r="AF231" i="15"/>
  <c r="AR227" i="15"/>
  <c r="AR231" i="15" s="1"/>
  <c r="AF225" i="15"/>
  <c r="AR221" i="15"/>
  <c r="AR225" i="15" s="1"/>
  <c r="AF154" i="15"/>
  <c r="AR150" i="15"/>
  <c r="AR154" i="15" s="1"/>
  <c r="AF83" i="15"/>
  <c r="AR79" i="15"/>
  <c r="AR83" i="15" s="1"/>
  <c r="AT25" i="15"/>
  <c r="BA25" i="15" s="1"/>
  <c r="AS18" i="15"/>
  <c r="Y7" i="15"/>
  <c r="Y6" i="15" s="1"/>
  <c r="AF159" i="15"/>
  <c r="AR155" i="15"/>
  <c r="AR159" i="15" s="1"/>
  <c r="AF88" i="15"/>
  <c r="AR84" i="15"/>
  <c r="AR88" i="15" s="1"/>
  <c r="U33" i="15"/>
  <c r="U6" i="15" s="1"/>
  <c r="AQ34" i="15"/>
  <c r="AF38" i="15"/>
  <c r="AR34" i="15"/>
  <c r="AR38" i="15" s="1"/>
  <c r="AT940" i="15"/>
  <c r="BA940" i="15" s="1"/>
  <c r="AQ909" i="15"/>
  <c r="AE903" i="15"/>
  <c r="AE882" i="15"/>
  <c r="AF878" i="15"/>
  <c r="AE871" i="15"/>
  <c r="AF867" i="15"/>
  <c r="AE861" i="15"/>
  <c r="AF857" i="15"/>
  <c r="AQ856" i="15"/>
  <c r="AQ851" i="15"/>
  <c r="AQ831" i="15"/>
  <c r="AT853" i="15"/>
  <c r="AT843" i="15"/>
  <c r="BA843" i="15" s="1"/>
  <c r="AT833" i="15"/>
  <c r="BA833" i="15" s="1"/>
  <c r="AS780" i="15"/>
  <c r="AF841" i="15"/>
  <c r="AR837" i="15"/>
  <c r="AR841" i="15" s="1"/>
  <c r="AQ826" i="15"/>
  <c r="AS733" i="15"/>
  <c r="AE758" i="15"/>
  <c r="AF754" i="15"/>
  <c r="AE753" i="15"/>
  <c r="AF749" i="15"/>
  <c r="AE748" i="15"/>
  <c r="AF744" i="15"/>
  <c r="AE743" i="15"/>
  <c r="AF739" i="15"/>
  <c r="AE738" i="15"/>
  <c r="AF734" i="15"/>
  <c r="AE733" i="15"/>
  <c r="AF729" i="15"/>
  <c r="AE728" i="15"/>
  <c r="AF724" i="15"/>
  <c r="AE723" i="15"/>
  <c r="AF719" i="15"/>
  <c r="AE718" i="15"/>
  <c r="AF714" i="15"/>
  <c r="AE713" i="15"/>
  <c r="AF709" i="15"/>
  <c r="AQ678" i="15"/>
  <c r="AS704" i="15"/>
  <c r="AS708" i="15" s="1"/>
  <c r="AS694" i="15"/>
  <c r="AS698" i="15" s="1"/>
  <c r="AS684" i="15"/>
  <c r="AS688" i="15" s="1"/>
  <c r="AT670" i="15"/>
  <c r="BA670" i="15" s="1"/>
  <c r="AS663" i="15"/>
  <c r="AS667" i="15" s="1"/>
  <c r="AR658" i="15"/>
  <c r="AR662" i="15" s="1"/>
  <c r="AF662" i="15"/>
  <c r="AQ617" i="15"/>
  <c r="AQ597" i="15"/>
  <c r="AS653" i="15"/>
  <c r="AS657" i="15" s="1"/>
  <c r="AS633" i="15"/>
  <c r="AS637" i="15" s="1"/>
  <c r="AT620" i="15"/>
  <c r="BA620" i="15" s="1"/>
  <c r="AS613" i="15"/>
  <c r="AS617" i="15" s="1"/>
  <c r="AT600" i="15"/>
  <c r="BA600" i="15" s="1"/>
  <c r="AR668" i="15"/>
  <c r="AR672" i="15" s="1"/>
  <c r="AF672" i="15"/>
  <c r="AQ653" i="15"/>
  <c r="AF622" i="15"/>
  <c r="AR618" i="15"/>
  <c r="AR622" i="15" s="1"/>
  <c r="AT591" i="15"/>
  <c r="BA591" i="15" s="1"/>
  <c r="AF627" i="15"/>
  <c r="AR623" i="15"/>
  <c r="AR627" i="15" s="1"/>
  <c r="AF652" i="15"/>
  <c r="AR648" i="15"/>
  <c r="AR652" i="15" s="1"/>
  <c r="AQ592" i="15"/>
  <c r="AQ566" i="15"/>
  <c r="AT542" i="15"/>
  <c r="AT522" i="15"/>
  <c r="AT501" i="15"/>
  <c r="AQ505" i="15"/>
  <c r="AF657" i="15"/>
  <c r="AR653" i="15"/>
  <c r="AR657" i="15" s="1"/>
  <c r="AM582" i="15"/>
  <c r="AR552" i="15"/>
  <c r="AR556" i="15" s="1"/>
  <c r="AF556" i="15"/>
  <c r="AR577" i="15"/>
  <c r="AR581" i="15" s="1"/>
  <c r="AF581" i="15"/>
  <c r="AR562" i="15"/>
  <c r="AR566" i="15" s="1"/>
  <c r="AF566" i="15"/>
  <c r="AQ485" i="15"/>
  <c r="AT471" i="15"/>
  <c r="AU471" i="15" s="1"/>
  <c r="AQ475" i="15"/>
  <c r="AE551" i="15"/>
  <c r="AF547" i="15"/>
  <c r="AQ533" i="15"/>
  <c r="AT533" i="15" s="1"/>
  <c r="BA533" i="15" s="1"/>
  <c r="AE531" i="15"/>
  <c r="AF527" i="15"/>
  <c r="AE521" i="15"/>
  <c r="AF517" i="15"/>
  <c r="AS500" i="15"/>
  <c r="AN430" i="15"/>
  <c r="AS426" i="15"/>
  <c r="AS430" i="15" s="1"/>
  <c r="AQ393" i="15"/>
  <c r="AN465" i="15"/>
  <c r="AS461" i="15"/>
  <c r="AS465" i="15" s="1"/>
  <c r="AN445" i="15"/>
  <c r="AS441" i="15"/>
  <c r="AS445" i="15" s="1"/>
  <c r="AQ440" i="15"/>
  <c r="M420" i="15"/>
  <c r="M419" i="15" s="1"/>
  <c r="AN413" i="15"/>
  <c r="AS409" i="15"/>
  <c r="AS413" i="15" s="1"/>
  <c r="AQ408" i="15"/>
  <c r="AN393" i="15"/>
  <c r="AS389" i="15"/>
  <c r="AS393" i="15" s="1"/>
  <c r="AT340" i="15"/>
  <c r="BA340" i="15" s="1"/>
  <c r="AT330" i="15"/>
  <c r="BA330" i="15" s="1"/>
  <c r="AT320" i="15"/>
  <c r="BA320" i="15" s="1"/>
  <c r="AT448" i="15"/>
  <c r="AQ403" i="15"/>
  <c r="AR583" i="15"/>
  <c r="AR587" i="15" s="1"/>
  <c r="AF587" i="15"/>
  <c r="AR546" i="15"/>
  <c r="AF526" i="15"/>
  <c r="AR505" i="15"/>
  <c r="AE500" i="15"/>
  <c r="AF496" i="15"/>
  <c r="AQ450" i="15"/>
  <c r="AQ418" i="15"/>
  <c r="Y343" i="15"/>
  <c r="AE322" i="15"/>
  <c r="AF318" i="15"/>
  <c r="AE403" i="15"/>
  <c r="AR426" i="15"/>
  <c r="AF430" i="15"/>
  <c r="AQ398" i="15"/>
  <c r="AT288" i="15"/>
  <c r="BA288" i="15" s="1"/>
  <c r="AT278" i="15"/>
  <c r="BA278" i="15" s="1"/>
  <c r="AR414" i="15"/>
  <c r="AF418" i="15"/>
  <c r="AQ364" i="15"/>
  <c r="AQ344" i="15"/>
  <c r="AQ246" i="15"/>
  <c r="AF317" i="15"/>
  <c r="AR313" i="15"/>
  <c r="AQ290" i="15"/>
  <c r="AT290" i="15" s="1"/>
  <c r="BA290" i="15" s="1"/>
  <c r="AQ231" i="15"/>
  <c r="AQ194" i="15"/>
  <c r="AQ174" i="15"/>
  <c r="AQ134" i="15"/>
  <c r="AQ112" i="15"/>
  <c r="AQ88" i="15"/>
  <c r="AQ68" i="15"/>
  <c r="AT238" i="15"/>
  <c r="BA238" i="15" s="1"/>
  <c r="AE256" i="15"/>
  <c r="AF252" i="15"/>
  <c r="AT229" i="15"/>
  <c r="BA229" i="15" s="1"/>
  <c r="AS221" i="15"/>
  <c r="AS225" i="15" s="1"/>
  <c r="AT208" i="15"/>
  <c r="BA208" i="15" s="1"/>
  <c r="AS201" i="15"/>
  <c r="AS205" i="15" s="1"/>
  <c r="AT192" i="15"/>
  <c r="AS185" i="15"/>
  <c r="AS189" i="15" s="1"/>
  <c r="AT172" i="15"/>
  <c r="BA172" i="15" s="1"/>
  <c r="AS165" i="15"/>
  <c r="AS169" i="15" s="1"/>
  <c r="AT152" i="15"/>
  <c r="AS145" i="15"/>
  <c r="AS149" i="15" s="1"/>
  <c r="AT132" i="15"/>
  <c r="BA132" i="15" s="1"/>
  <c r="AS125" i="15"/>
  <c r="AS129" i="15" s="1"/>
  <c r="AT110" i="15"/>
  <c r="BA110" i="15" s="1"/>
  <c r="AS100" i="15"/>
  <c r="AS107" i="15" s="1"/>
  <c r="AT86" i="15"/>
  <c r="BA86" i="15" s="1"/>
  <c r="AS79" i="15"/>
  <c r="AS83" i="15" s="1"/>
  <c r="AT66" i="15"/>
  <c r="BA66" i="15" s="1"/>
  <c r="AS59" i="15"/>
  <c r="AS63" i="15" s="1"/>
  <c r="AF164" i="15"/>
  <c r="AR160" i="15"/>
  <c r="AR164" i="15" s="1"/>
  <c r="AF112" i="15"/>
  <c r="AR108" i="15"/>
  <c r="AR112" i="15" s="1"/>
  <c r="AF73" i="15"/>
  <c r="AR69" i="15"/>
  <c r="AR73" i="15" s="1"/>
  <c r="AQ17" i="15"/>
  <c r="AF169" i="15"/>
  <c r="AR165" i="15"/>
  <c r="AR169" i="15" s="1"/>
  <c r="AF78" i="15"/>
  <c r="AR74" i="15"/>
  <c r="AR78" i="15" s="1"/>
  <c r="S33" i="15"/>
  <c r="S6" i="15" s="1"/>
  <c r="AF174" i="15"/>
  <c r="AR170" i="15"/>
  <c r="AR174" i="15" s="1"/>
  <c r="AR95" i="15"/>
  <c r="AR99" i="15" s="1"/>
  <c r="AS34" i="15"/>
  <c r="AS38" i="15" s="1"/>
  <c r="AT30" i="15"/>
  <c r="BA30" i="15" s="1"/>
  <c r="AS23" i="15"/>
  <c r="AS27" i="15" s="1"/>
  <c r="AF139" i="15"/>
  <c r="AR135" i="15"/>
  <c r="AR139" i="15" s="1"/>
  <c r="AF107" i="15"/>
  <c r="AR100" i="15"/>
  <c r="AR107" i="15" s="1"/>
  <c r="AF68" i="15"/>
  <c r="AR64" i="15"/>
  <c r="AR68" i="15" s="1"/>
  <c r="AT50" i="15"/>
  <c r="BA50" i="15" s="1"/>
  <c r="M33" i="15"/>
  <c r="AR18" i="15"/>
  <c r="AF27" i="15"/>
  <c r="AR23" i="15"/>
  <c r="AR27" i="15" s="1"/>
  <c r="AE38" i="15"/>
  <c r="AF17" i="15"/>
  <c r="AR13" i="15"/>
  <c r="AR17" i="15" s="1"/>
  <c r="M873" i="14"/>
  <c r="AN421" i="14"/>
  <c r="AN420" i="14" s="1"/>
  <c r="AS929" i="14"/>
  <c r="AT943" i="14"/>
  <c r="AT911" i="14"/>
  <c r="AQ928" i="14"/>
  <c r="AT928" i="14" s="1"/>
  <c r="AE909" i="14"/>
  <c r="AF905" i="14"/>
  <c r="AE903" i="14"/>
  <c r="AF899" i="14"/>
  <c r="AE898" i="14"/>
  <c r="AF894" i="14"/>
  <c r="AE893" i="14"/>
  <c r="AF889" i="14"/>
  <c r="M898" i="14"/>
  <c r="M903" i="14"/>
  <c r="AQ867" i="14"/>
  <c r="M909" i="14"/>
  <c r="AQ875" i="14"/>
  <c r="AT875" i="14" s="1"/>
  <c r="AS866" i="14"/>
  <c r="AS867" i="14" s="1"/>
  <c r="AQ859" i="14"/>
  <c r="AT859" i="14" s="1"/>
  <c r="AQ837" i="14"/>
  <c r="AQ880" i="14"/>
  <c r="AT880" i="14" s="1"/>
  <c r="AQ885" i="14"/>
  <c r="AT885" i="14" s="1"/>
  <c r="M867" i="14"/>
  <c r="AS837" i="14"/>
  <c r="AS877" i="14"/>
  <c r="AS878" i="14" s="1"/>
  <c r="M872" i="14"/>
  <c r="AF858" i="14"/>
  <c r="AE862" i="14"/>
  <c r="AT844" i="14"/>
  <c r="AT834" i="14"/>
  <c r="AF837" i="14"/>
  <c r="AR833" i="14"/>
  <c r="AR837" i="14" s="1"/>
  <c r="AN827" i="14"/>
  <c r="AN822" i="14" s="1"/>
  <c r="AQ824" i="14"/>
  <c r="AT824" i="14" s="1"/>
  <c r="AR812" i="14"/>
  <c r="AR816" i="14" s="1"/>
  <c r="AF816" i="14"/>
  <c r="AQ788" i="14"/>
  <c r="AT788" i="14" s="1"/>
  <c r="AQ773" i="14"/>
  <c r="AT773" i="14" s="1"/>
  <c r="AQ719" i="14"/>
  <c r="M811" i="14"/>
  <c r="AR797" i="14"/>
  <c r="AR801" i="14" s="1"/>
  <c r="AQ818" i="14"/>
  <c r="AT818" i="14" s="1"/>
  <c r="AS805" i="14"/>
  <c r="AS806" i="14" s="1"/>
  <c r="AQ798" i="14"/>
  <c r="AT798" i="14" s="1"/>
  <c r="AT775" i="14"/>
  <c r="AS766" i="14"/>
  <c r="AS754" i="14"/>
  <c r="AS739" i="14"/>
  <c r="AS719" i="14"/>
  <c r="M749" i="14"/>
  <c r="AN699" i="14"/>
  <c r="M754" i="14"/>
  <c r="AS710" i="14"/>
  <c r="AS714" i="14" s="1"/>
  <c r="AS700" i="14"/>
  <c r="AS704" i="14" s="1"/>
  <c r="AS690" i="14"/>
  <c r="AS694" i="14" s="1"/>
  <c r="AS680" i="14"/>
  <c r="AS684" i="14" s="1"/>
  <c r="AS663" i="14"/>
  <c r="AQ736" i="14"/>
  <c r="AT736" i="14" s="1"/>
  <c r="AR740" i="14"/>
  <c r="AR744" i="14" s="1"/>
  <c r="AF744" i="14"/>
  <c r="AN663" i="14"/>
  <c r="AQ698" i="14"/>
  <c r="AT698" i="14" s="1"/>
  <c r="AT615" i="14"/>
  <c r="AS665" i="14"/>
  <c r="AT665" i="14" s="1"/>
  <c r="AE608" i="14"/>
  <c r="AF604" i="14"/>
  <c r="AQ647" i="14"/>
  <c r="AT647" i="14" s="1"/>
  <c r="M633" i="14"/>
  <c r="M618" i="14"/>
  <c r="AQ582" i="14"/>
  <c r="AQ542" i="14"/>
  <c r="AQ501" i="14"/>
  <c r="AS645" i="14"/>
  <c r="AT645" i="14" s="1"/>
  <c r="AS625" i="14"/>
  <c r="AT625" i="14" s="1"/>
  <c r="AQ597" i="14"/>
  <c r="AT597" i="14" s="1"/>
  <c r="AB583" i="14"/>
  <c r="AB507" i="14"/>
  <c r="AT480" i="14"/>
  <c r="AR523" i="14"/>
  <c r="AR527" i="14" s="1"/>
  <c r="AF527" i="14"/>
  <c r="AR584" i="14"/>
  <c r="AR588" i="14" s="1"/>
  <c r="AF588" i="14"/>
  <c r="AR508" i="14"/>
  <c r="AR512" i="14" s="1"/>
  <c r="AF512" i="14"/>
  <c r="AS441" i="14"/>
  <c r="AR589" i="14"/>
  <c r="AR593" i="14" s="1"/>
  <c r="AF593" i="14"/>
  <c r="AR553" i="14"/>
  <c r="AR557" i="14" s="1"/>
  <c r="AF557" i="14"/>
  <c r="AR558" i="14"/>
  <c r="AR562" i="14" s="1"/>
  <c r="AF562" i="14"/>
  <c r="AR502" i="14"/>
  <c r="AR506" i="14" s="1"/>
  <c r="AF506" i="14"/>
  <c r="AQ445" i="14"/>
  <c r="AT445" i="14" s="1"/>
  <c r="AQ425" i="14"/>
  <c r="AT425" i="14" s="1"/>
  <c r="AQ413" i="14"/>
  <c r="AT413" i="14" s="1"/>
  <c r="AQ393" i="14"/>
  <c r="AT393" i="14" s="1"/>
  <c r="AQ373" i="14"/>
  <c r="AT373" i="14" s="1"/>
  <c r="AS473" i="14"/>
  <c r="AT473" i="14" s="1"/>
  <c r="AQ450" i="14"/>
  <c r="AT450" i="14" s="1"/>
  <c r="M461" i="14"/>
  <c r="AN441" i="14"/>
  <c r="AN409" i="14"/>
  <c r="AN389" i="14"/>
  <c r="AN369" i="14"/>
  <c r="L344" i="14"/>
  <c r="AS423" i="14"/>
  <c r="AS426" i="14" s="1"/>
  <c r="AQ408" i="14"/>
  <c r="AT408" i="14" s="1"/>
  <c r="AN374" i="14"/>
  <c r="AQ331" i="14"/>
  <c r="AT331" i="14" s="1"/>
  <c r="M308" i="14"/>
  <c r="AQ280" i="14"/>
  <c r="AT280" i="14" s="1"/>
  <c r="AQ262" i="14"/>
  <c r="AQ242" i="14"/>
  <c r="AQ221" i="14"/>
  <c r="AQ185" i="14"/>
  <c r="AS339" i="14"/>
  <c r="AS343" i="14" s="1"/>
  <c r="M328" i="14"/>
  <c r="AQ285" i="14"/>
  <c r="AT285" i="14" s="1"/>
  <c r="AQ341" i="14"/>
  <c r="AT341" i="14" s="1"/>
  <c r="AS293" i="14"/>
  <c r="AS297" i="14" s="1"/>
  <c r="AT255" i="14"/>
  <c r="AS248" i="14"/>
  <c r="AS252" i="14" s="1"/>
  <c r="AT235" i="14"/>
  <c r="AS228" i="14"/>
  <c r="AS232" i="14" s="1"/>
  <c r="AT214" i="14"/>
  <c r="AS207" i="14"/>
  <c r="AS211" i="14" s="1"/>
  <c r="AT199" i="14"/>
  <c r="AS191" i="14"/>
  <c r="AS195" i="14" s="1"/>
  <c r="AT178" i="14"/>
  <c r="AS171" i="14"/>
  <c r="AS175" i="14" s="1"/>
  <c r="AT158" i="14"/>
  <c r="AS151" i="14"/>
  <c r="AS155" i="14" s="1"/>
  <c r="AT138" i="14"/>
  <c r="AS131" i="14"/>
  <c r="AS135" i="14" s="1"/>
  <c r="AS298" i="14"/>
  <c r="AS302" i="14" s="1"/>
  <c r="AR202" i="14"/>
  <c r="AR206" i="14" s="1"/>
  <c r="AR191" i="14"/>
  <c r="AR195" i="14" s="1"/>
  <c r="AF247" i="14"/>
  <c r="AR243" i="14"/>
  <c r="AR247" i="14" s="1"/>
  <c r="AF180" i="14"/>
  <c r="AR176" i="14"/>
  <c r="AR180" i="14" s="1"/>
  <c r="AQ58" i="14"/>
  <c r="AQ38" i="14"/>
  <c r="AF18" i="14"/>
  <c r="AF13" i="14"/>
  <c r="AE17" i="14"/>
  <c r="AF232" i="14"/>
  <c r="AR228" i="14"/>
  <c r="AR232" i="14" s="1"/>
  <c r="AF216" i="14"/>
  <c r="AR212" i="14"/>
  <c r="AR216" i="14" s="1"/>
  <c r="AN94" i="14"/>
  <c r="AF257" i="14"/>
  <c r="AR253" i="14"/>
  <c r="AR257" i="14" s="1"/>
  <c r="AF190" i="14"/>
  <c r="AR186" i="14"/>
  <c r="AR190" i="14" s="1"/>
  <c r="AT102" i="14"/>
  <c r="BA102" i="14" s="1"/>
  <c r="AT91" i="14"/>
  <c r="AT81" i="14"/>
  <c r="AS74" i="14"/>
  <c r="AS78" i="14" s="1"/>
  <c r="AT61" i="14"/>
  <c r="BA61" i="14" s="1"/>
  <c r="AS54" i="14"/>
  <c r="AS58" i="14" s="1"/>
  <c r="AT41" i="14"/>
  <c r="BA41" i="14" s="1"/>
  <c r="AS34" i="14"/>
  <c r="AS38" i="14" s="1"/>
  <c r="AT30" i="14"/>
  <c r="BA30" i="14" s="1"/>
  <c r="AS23" i="14"/>
  <c r="AS27" i="14" s="1"/>
  <c r="AS18" i="14"/>
  <c r="AT10" i="14"/>
  <c r="BA10" i="14" s="1"/>
  <c r="AR89" i="14"/>
  <c r="AR93" i="14" s="1"/>
  <c r="AF93" i="14"/>
  <c r="AE7" i="14"/>
  <c r="AR74" i="14"/>
  <c r="AR78" i="14" s="1"/>
  <c r="AF78" i="14"/>
  <c r="AE33" i="14"/>
  <c r="AR59" i="14"/>
  <c r="AR63" i="14" s="1"/>
  <c r="AF63" i="14"/>
  <c r="AR39" i="14"/>
  <c r="AR43" i="14" s="1"/>
  <c r="AF43" i="14"/>
  <c r="AS946" i="14"/>
  <c r="AQ946" i="14"/>
  <c r="AQ939" i="14"/>
  <c r="AQ924" i="14"/>
  <c r="AQ919" i="14"/>
  <c r="M919" i="14"/>
  <c r="M924" i="14"/>
  <c r="AS898" i="14"/>
  <c r="AQ914" i="14"/>
  <c r="AM873" i="14"/>
  <c r="AS882" i="14"/>
  <c r="AS883" i="14" s="1"/>
  <c r="AQ832" i="14"/>
  <c r="AR868" i="14"/>
  <c r="AR872" i="14" s="1"/>
  <c r="AF872" i="14"/>
  <c r="AT856" i="14"/>
  <c r="AS862" i="14"/>
  <c r="AS843" i="14"/>
  <c r="AS847" i="14" s="1"/>
  <c r="AQ781" i="14"/>
  <c r="AS827" i="14"/>
  <c r="AR807" i="14"/>
  <c r="AR811" i="14" s="1"/>
  <c r="AF811" i="14"/>
  <c r="AR787" i="14"/>
  <c r="AR791" i="14" s="1"/>
  <c r="AF791" i="14"/>
  <c r="M781" i="14"/>
  <c r="AQ762" i="14"/>
  <c r="AQ759" i="14"/>
  <c r="AQ754" i="14"/>
  <c r="AQ749" i="14"/>
  <c r="AT740" i="14"/>
  <c r="AU740" i="14" s="1"/>
  <c r="AR817" i="14"/>
  <c r="AR821" i="14" s="1"/>
  <c r="AF821" i="14"/>
  <c r="AQ793" i="14"/>
  <c r="AT793" i="14" s="1"/>
  <c r="AN776" i="14"/>
  <c r="AE771" i="14"/>
  <c r="AF767" i="14"/>
  <c r="AS759" i="14"/>
  <c r="AT706" i="14"/>
  <c r="AT686" i="14"/>
  <c r="AT676" i="14"/>
  <c r="AR725" i="14"/>
  <c r="AR729" i="14" s="1"/>
  <c r="AF729" i="14"/>
  <c r="AT712" i="14"/>
  <c r="AE714" i="14"/>
  <c r="AF710" i="14"/>
  <c r="AE663" i="14"/>
  <c r="AF659" i="14"/>
  <c r="AS609" i="14"/>
  <c r="AS613" i="14" s="1"/>
  <c r="AS599" i="14"/>
  <c r="AS603" i="14" s="1"/>
  <c r="AQ618" i="14"/>
  <c r="AE613" i="14"/>
  <c r="AF609" i="14"/>
  <c r="AS650" i="14"/>
  <c r="AT650" i="14" s="1"/>
  <c r="AQ612" i="14"/>
  <c r="AT612" i="14" s="1"/>
  <c r="AS655" i="14"/>
  <c r="AT655" i="14" s="1"/>
  <c r="AS635" i="14"/>
  <c r="AT635" i="14" s="1"/>
  <c r="AT637" i="14"/>
  <c r="AQ577" i="14"/>
  <c r="AQ557" i="14"/>
  <c r="AQ537" i="14"/>
  <c r="AQ517" i="14"/>
  <c r="AQ486" i="14"/>
  <c r="AT551" i="14"/>
  <c r="AT546" i="14"/>
  <c r="AT541" i="14"/>
  <c r="AT536" i="14"/>
  <c r="AT531" i="14"/>
  <c r="AT526" i="14"/>
  <c r="AT521" i="14"/>
  <c r="AT516" i="14"/>
  <c r="AT511" i="14"/>
  <c r="AT505" i="14"/>
  <c r="AT500" i="14"/>
  <c r="AT495" i="14"/>
  <c r="AT490" i="14"/>
  <c r="BA490" i="14" s="1"/>
  <c r="AT485" i="14"/>
  <c r="AR543" i="14"/>
  <c r="AR547" i="14" s="1"/>
  <c r="AF547" i="14"/>
  <c r="AR487" i="14"/>
  <c r="AR491" i="14" s="1"/>
  <c r="AF491" i="14"/>
  <c r="AR568" i="14"/>
  <c r="AR572" i="14" s="1"/>
  <c r="AF572" i="14"/>
  <c r="AE507" i="14"/>
  <c r="AR492" i="14"/>
  <c r="AR496" i="14" s="1"/>
  <c r="AF496" i="14"/>
  <c r="AS374" i="14"/>
  <c r="AR573" i="14"/>
  <c r="AR577" i="14" s="1"/>
  <c r="AF577" i="14"/>
  <c r="AR497" i="14"/>
  <c r="AR501" i="14" s="1"/>
  <c r="AF501" i="14"/>
  <c r="AT438" i="14"/>
  <c r="AT406" i="14"/>
  <c r="AT386" i="14"/>
  <c r="AT366" i="14"/>
  <c r="AR538" i="14"/>
  <c r="AR542" i="14" s="1"/>
  <c r="AF542" i="14"/>
  <c r="AS448" i="14"/>
  <c r="AT448" i="14" s="1"/>
  <c r="AS428" i="14"/>
  <c r="AT428" i="14" s="1"/>
  <c r="AS416" i="14"/>
  <c r="AS419" i="14" s="1"/>
  <c r="AS396" i="14"/>
  <c r="AS399" i="14" s="1"/>
  <c r="AS376" i="14"/>
  <c r="AT376" i="14" s="1"/>
  <c r="M384" i="14"/>
  <c r="M344" i="14"/>
  <c r="AQ455" i="14"/>
  <c r="AT455" i="14" s="1"/>
  <c r="M389" i="14"/>
  <c r="M369" i="14"/>
  <c r="AS411" i="14"/>
  <c r="AS414" i="14" s="1"/>
  <c r="AQ300" i="14"/>
  <c r="AT300" i="14" s="1"/>
  <c r="AQ257" i="14"/>
  <c r="AQ201" i="14"/>
  <c r="AQ180" i="14"/>
  <c r="AQ352" i="14"/>
  <c r="AT352" i="14" s="1"/>
  <c r="AS319" i="14"/>
  <c r="AS323" i="14" s="1"/>
  <c r="M297" i="14"/>
  <c r="AS273" i="14"/>
  <c r="AS277" i="14" s="1"/>
  <c r="AS309" i="14"/>
  <c r="AS313" i="14" s="1"/>
  <c r="AQ290" i="14"/>
  <c r="AT290" i="14" s="1"/>
  <c r="AT260" i="14"/>
  <c r="AS253" i="14"/>
  <c r="AS257" i="14" s="1"/>
  <c r="AT240" i="14"/>
  <c r="AS233" i="14"/>
  <c r="AS237" i="14" s="1"/>
  <c r="AT219" i="14"/>
  <c r="AS212" i="14"/>
  <c r="AS216" i="14" s="1"/>
  <c r="AS197" i="14"/>
  <c r="AS201" i="14" s="1"/>
  <c r="AT183" i="14"/>
  <c r="AS176" i="14"/>
  <c r="AS180" i="14" s="1"/>
  <c r="AT163" i="14"/>
  <c r="AS156" i="14"/>
  <c r="AS160" i="14" s="1"/>
  <c r="AT143" i="14"/>
  <c r="AS136" i="14"/>
  <c r="AS140" i="14" s="1"/>
  <c r="Y125" i="14"/>
  <c r="Y124" i="14" s="1"/>
  <c r="M338" i="14"/>
  <c r="AS278" i="14"/>
  <c r="AS282" i="14" s="1"/>
  <c r="AQ265" i="14"/>
  <c r="AT265" i="14" s="1"/>
  <c r="AF175" i="14"/>
  <c r="AR171" i="14"/>
  <c r="AR175" i="14" s="1"/>
  <c r="AN123" i="14"/>
  <c r="AS119" i="14"/>
  <c r="AS123" i="14" s="1"/>
  <c r="AQ119" i="14"/>
  <c r="AF211" i="14"/>
  <c r="AR207" i="14"/>
  <c r="AR211" i="14" s="1"/>
  <c r="AF160" i="14"/>
  <c r="AR156" i="14"/>
  <c r="AR160" i="14" s="1"/>
  <c r="AQ108" i="14"/>
  <c r="AQ63" i="14"/>
  <c r="AQ32" i="14"/>
  <c r="L7" i="14"/>
  <c r="AE227" i="14"/>
  <c r="AF201" i="14"/>
  <c r="AR197" i="14"/>
  <c r="AR201" i="14" s="1"/>
  <c r="AF185" i="14"/>
  <c r="AR181" i="14"/>
  <c r="AR185" i="14" s="1"/>
  <c r="AB94" i="14"/>
  <c r="AR268" i="14"/>
  <c r="AF272" i="14"/>
  <c r="AF130" i="14"/>
  <c r="AR126" i="14"/>
  <c r="AR130" i="14" s="1"/>
  <c r="AS114" i="14"/>
  <c r="AS118" i="14" s="1"/>
  <c r="AS100" i="14"/>
  <c r="AS108" i="14" s="1"/>
  <c r="AS89" i="14"/>
  <c r="AS93" i="14" s="1"/>
  <c r="AS79" i="14"/>
  <c r="AS83" i="14" s="1"/>
  <c r="AT66" i="14"/>
  <c r="BA66" i="14" s="1"/>
  <c r="AS59" i="14"/>
  <c r="AS63" i="14" s="1"/>
  <c r="AT46" i="14"/>
  <c r="BA46" i="14" s="1"/>
  <c r="AS39" i="14"/>
  <c r="AS43" i="14" s="1"/>
  <c r="AS28" i="14"/>
  <c r="AT15" i="14"/>
  <c r="BA15" i="14" s="1"/>
  <c r="AS8" i="14"/>
  <c r="AS12" i="14" s="1"/>
  <c r="AR44" i="14"/>
  <c r="AR48" i="14" s="1"/>
  <c r="AF48" i="14"/>
  <c r="AR8" i="14"/>
  <c r="AR12" i="14" s="1"/>
  <c r="AF12" i="14"/>
  <c r="AR23" i="14"/>
  <c r="AR27" i="14" s="1"/>
  <c r="AF27" i="14"/>
  <c r="AR109" i="14"/>
  <c r="AR113" i="14" s="1"/>
  <c r="AF113" i="14"/>
  <c r="AR34" i="14"/>
  <c r="AR38" i="14" s="1"/>
  <c r="AF38" i="14"/>
  <c r="AF33" i="14" s="1"/>
  <c r="AT926" i="14"/>
  <c r="AE929" i="14"/>
  <c r="AF925" i="14"/>
  <c r="AE924" i="14"/>
  <c r="AF920" i="14"/>
  <c r="AE919" i="14"/>
  <c r="AF915" i="14"/>
  <c r="AQ933" i="14"/>
  <c r="AT933" i="14" s="1"/>
  <c r="AT895" i="14"/>
  <c r="AE914" i="14"/>
  <c r="AF910" i="14"/>
  <c r="AS890" i="14"/>
  <c r="AT890" i="14" s="1"/>
  <c r="AB873" i="14"/>
  <c r="AT861" i="14"/>
  <c r="AS888" i="14"/>
  <c r="AR863" i="14"/>
  <c r="AR867" i="14" s="1"/>
  <c r="AF867" i="14"/>
  <c r="AQ847" i="14"/>
  <c r="AR884" i="14"/>
  <c r="AR888" i="14" s="1"/>
  <c r="AF888" i="14"/>
  <c r="AT836" i="14"/>
  <c r="AR874" i="14"/>
  <c r="AR878" i="14" s="1"/>
  <c r="AF878" i="14"/>
  <c r="AT849" i="14"/>
  <c r="AT839" i="14"/>
  <c r="AT829" i="14"/>
  <c r="AE827" i="14"/>
  <c r="AE822" i="14" s="1"/>
  <c r="AF823" i="14"/>
  <c r="AT812" i="14"/>
  <c r="AU812" i="14" s="1"/>
  <c r="AT826" i="14"/>
  <c r="AF772" i="14"/>
  <c r="AE776" i="14"/>
  <c r="AE766" i="14"/>
  <c r="AF762" i="14"/>
  <c r="AF755" i="14"/>
  <c r="AE759" i="14"/>
  <c r="AF750" i="14"/>
  <c r="AE754" i="14"/>
  <c r="AF745" i="14"/>
  <c r="AE749" i="14"/>
  <c r="AQ729" i="14"/>
  <c r="AQ813" i="14"/>
  <c r="AT813" i="14" s="1"/>
  <c r="AR802" i="14"/>
  <c r="AR806" i="14" s="1"/>
  <c r="AF806" i="14"/>
  <c r="AR782" i="14"/>
  <c r="AR786" i="14" s="1"/>
  <c r="R761" i="14"/>
  <c r="R760" i="14" s="1"/>
  <c r="AS729" i="14"/>
  <c r="AR730" i="14"/>
  <c r="AR734" i="14" s="1"/>
  <c r="AF734" i="14"/>
  <c r="AN709" i="14"/>
  <c r="AN689" i="14"/>
  <c r="AR735" i="14"/>
  <c r="AR739" i="14" s="1"/>
  <c r="AF739" i="14"/>
  <c r="AR715" i="14"/>
  <c r="AR719" i="14" s="1"/>
  <c r="AF719" i="14"/>
  <c r="AS705" i="14"/>
  <c r="AS709" i="14" s="1"/>
  <c r="AS695" i="14"/>
  <c r="AS699" i="14" s="1"/>
  <c r="AS685" i="14"/>
  <c r="AS689" i="14" s="1"/>
  <c r="AS679" i="14"/>
  <c r="AN759" i="14"/>
  <c r="AQ711" i="14"/>
  <c r="AT711" i="14" s="1"/>
  <c r="AQ704" i="14"/>
  <c r="AQ689" i="14"/>
  <c r="AQ673" i="14"/>
  <c r="AQ708" i="14"/>
  <c r="AT708" i="14" s="1"/>
  <c r="AQ683" i="14"/>
  <c r="AT683" i="14" s="1"/>
  <c r="AQ667" i="14"/>
  <c r="AT667" i="14" s="1"/>
  <c r="AQ663" i="14"/>
  <c r="AQ658" i="14"/>
  <c r="AQ653" i="14"/>
  <c r="AQ638" i="14"/>
  <c r="AQ633" i="14"/>
  <c r="AE623" i="14"/>
  <c r="AF619" i="14"/>
  <c r="AE618" i="14"/>
  <c r="AF614" i="14"/>
  <c r="AS630" i="14"/>
  <c r="AS633" i="14" s="1"/>
  <c r="M608" i="14"/>
  <c r="AS640" i="14"/>
  <c r="AT640" i="14" s="1"/>
  <c r="AQ572" i="14"/>
  <c r="AQ552" i="14"/>
  <c r="AQ532" i="14"/>
  <c r="AQ512" i="14"/>
  <c r="AT508" i="14"/>
  <c r="AU508" i="14" s="1"/>
  <c r="AR563" i="14"/>
  <c r="AR567" i="14" s="1"/>
  <c r="AF567" i="14"/>
  <c r="AR548" i="14"/>
  <c r="AR552" i="14" s="1"/>
  <c r="AF552" i="14"/>
  <c r="AS409" i="14"/>
  <c r="AS389" i="14"/>
  <c r="AS369" i="14"/>
  <c r="AR513" i="14"/>
  <c r="AR517" i="14" s="1"/>
  <c r="AF517" i="14"/>
  <c r="AR518" i="14"/>
  <c r="AR522" i="14" s="1"/>
  <c r="AF522" i="14"/>
  <c r="AQ476" i="14"/>
  <c r="AQ471" i="14"/>
  <c r="AQ461" i="14"/>
  <c r="AQ419" i="14"/>
  <c r="AQ389" i="14"/>
  <c r="AQ384" i="14"/>
  <c r="AQ379" i="14"/>
  <c r="AQ369" i="14"/>
  <c r="AQ364" i="14"/>
  <c r="M471" i="14"/>
  <c r="M476" i="14"/>
  <c r="AS433" i="14"/>
  <c r="AS436" i="14" s="1"/>
  <c r="AS401" i="14"/>
  <c r="AT401" i="14" s="1"/>
  <c r="AQ355" i="14"/>
  <c r="AQ338" i="14"/>
  <c r="AQ328" i="14"/>
  <c r="AQ318" i="14"/>
  <c r="AQ313" i="14"/>
  <c r="AQ308" i="14"/>
  <c r="AQ297" i="14"/>
  <c r="AS391" i="14"/>
  <c r="AS394" i="14" s="1"/>
  <c r="AM344" i="14"/>
  <c r="AS350" i="14"/>
  <c r="AS354" i="14" s="1"/>
  <c r="AS314" i="14"/>
  <c r="AS318" i="14" s="1"/>
  <c r="AQ252" i="14"/>
  <c r="AQ232" i="14"/>
  <c r="AQ211" i="14"/>
  <c r="AQ195" i="14"/>
  <c r="AS304" i="14"/>
  <c r="AS308" i="14" s="1"/>
  <c r="AS288" i="14"/>
  <c r="AS292" i="14" s="1"/>
  <c r="AQ270" i="14"/>
  <c r="AS324" i="14"/>
  <c r="AS328" i="14" s="1"/>
  <c r="AS258" i="14"/>
  <c r="AS262" i="14" s="1"/>
  <c r="AT245" i="14"/>
  <c r="AS238" i="14"/>
  <c r="AS242" i="14" s="1"/>
  <c r="Y227" i="14"/>
  <c r="AT224" i="14"/>
  <c r="AS217" i="14"/>
  <c r="AS221" i="14" s="1"/>
  <c r="AT204" i="14"/>
  <c r="AT188" i="14"/>
  <c r="AS181" i="14"/>
  <c r="AS185" i="14" s="1"/>
  <c r="AT168" i="14"/>
  <c r="AS161" i="14"/>
  <c r="AS165" i="14" s="1"/>
  <c r="AT148" i="14"/>
  <c r="AS141" i="14"/>
  <c r="AS145" i="14" s="1"/>
  <c r="AT128" i="14"/>
  <c r="AS345" i="14"/>
  <c r="AS329" i="14"/>
  <c r="AS333" i="14" s="1"/>
  <c r="M318" i="14"/>
  <c r="AS268" i="14"/>
  <c r="AS272" i="14" s="1"/>
  <c r="AF262" i="14"/>
  <c r="AR258" i="14"/>
  <c r="AR262" i="14" s="1"/>
  <c r="AF155" i="14"/>
  <c r="AR151" i="14"/>
  <c r="AR155" i="14" s="1"/>
  <c r="AF140" i="14"/>
  <c r="AR136" i="14"/>
  <c r="AR140" i="14" s="1"/>
  <c r="AQ118" i="14"/>
  <c r="AQ88" i="14"/>
  <c r="AQ68" i="14"/>
  <c r="AQ48" i="14"/>
  <c r="L33" i="14"/>
  <c r="AF165" i="14"/>
  <c r="AR161" i="14"/>
  <c r="AR165" i="14" s="1"/>
  <c r="AE272" i="14"/>
  <c r="AF221" i="14"/>
  <c r="AR217" i="14"/>
  <c r="AR221" i="14" s="1"/>
  <c r="AF150" i="14"/>
  <c r="AR146" i="14"/>
  <c r="AR150" i="14" s="1"/>
  <c r="AE125" i="14"/>
  <c r="AE124" i="14" s="1"/>
  <c r="AT111" i="14"/>
  <c r="AT97" i="14"/>
  <c r="AT86" i="14"/>
  <c r="AT71" i="14"/>
  <c r="BA71" i="14" s="1"/>
  <c r="AS64" i="14"/>
  <c r="AS68" i="14" s="1"/>
  <c r="AT51" i="14"/>
  <c r="BA51" i="14" s="1"/>
  <c r="AS44" i="14"/>
  <c r="AS48" i="14" s="1"/>
  <c r="AS13" i="14"/>
  <c r="AS17" i="14" s="1"/>
  <c r="AE123" i="14"/>
  <c r="AR95" i="14"/>
  <c r="AR99" i="14" s="1"/>
  <c r="AR69" i="14"/>
  <c r="AR73" i="14" s="1"/>
  <c r="AF73" i="14"/>
  <c r="AR79" i="14"/>
  <c r="AR83" i="14" s="1"/>
  <c r="AF83" i="14"/>
  <c r="AQ19" i="14"/>
  <c r="AT19" i="14" s="1"/>
  <c r="BA19" i="14" s="1"/>
  <c r="AQ909" i="14"/>
  <c r="AQ903" i="14"/>
  <c r="AQ898" i="14"/>
  <c r="AQ893" i="14"/>
  <c r="AQ872" i="14"/>
  <c r="AR879" i="14"/>
  <c r="AR883" i="14" s="1"/>
  <c r="AF883" i="14"/>
  <c r="AQ852" i="14"/>
  <c r="AQ842" i="14"/>
  <c r="AF852" i="14"/>
  <c r="AR848" i="14"/>
  <c r="AR852" i="14" s="1"/>
  <c r="AF847" i="14"/>
  <c r="AR843" i="14"/>
  <c r="AR847" i="14" s="1"/>
  <c r="AF832" i="14"/>
  <c r="AR828" i="14"/>
  <c r="AR832" i="14" s="1"/>
  <c r="AQ811" i="14"/>
  <c r="AQ771" i="14"/>
  <c r="AT815" i="14"/>
  <c r="AT800" i="14"/>
  <c r="AT785" i="14"/>
  <c r="AF842" i="14"/>
  <c r="AR838" i="14"/>
  <c r="AR842" i="14" s="1"/>
  <c r="AR792" i="14"/>
  <c r="AR796" i="14" s="1"/>
  <c r="AF796" i="14"/>
  <c r="AQ734" i="14"/>
  <c r="AR777" i="14"/>
  <c r="AR781" i="14" s="1"/>
  <c r="AF781" i="14"/>
  <c r="AT770" i="14"/>
  <c r="AS749" i="14"/>
  <c r="AS724" i="14"/>
  <c r="AR720" i="14"/>
  <c r="AR724" i="14" s="1"/>
  <c r="AF724" i="14"/>
  <c r="AT701" i="14"/>
  <c r="AT691" i="14"/>
  <c r="AT681" i="14"/>
  <c r="AE709" i="14"/>
  <c r="AF705" i="14"/>
  <c r="AE704" i="14"/>
  <c r="AF700" i="14"/>
  <c r="AE699" i="14"/>
  <c r="AF695" i="14"/>
  <c r="AE694" i="14"/>
  <c r="AF690" i="14"/>
  <c r="AE689" i="14"/>
  <c r="AF685" i="14"/>
  <c r="AE684" i="14"/>
  <c r="AF680" i="14"/>
  <c r="AE679" i="14"/>
  <c r="AF675" i="14"/>
  <c r="AE673" i="14"/>
  <c r="AF669" i="14"/>
  <c r="AE668" i="14"/>
  <c r="AF664" i="14"/>
  <c r="AS618" i="14"/>
  <c r="AE658" i="14"/>
  <c r="AF654" i="14"/>
  <c r="AE653" i="14"/>
  <c r="AF649" i="14"/>
  <c r="AE648" i="14"/>
  <c r="AF644" i="14"/>
  <c r="AE643" i="14"/>
  <c r="AF639" i="14"/>
  <c r="AE638" i="14"/>
  <c r="AF634" i="14"/>
  <c r="AE633" i="14"/>
  <c r="AF629" i="14"/>
  <c r="AE628" i="14"/>
  <c r="AF624" i="14"/>
  <c r="AQ608" i="14"/>
  <c r="AE603" i="14"/>
  <c r="AF599" i="14"/>
  <c r="AQ602" i="14"/>
  <c r="AT602" i="14" s="1"/>
  <c r="AE598" i="14"/>
  <c r="AE583" i="14" s="1"/>
  <c r="AF594" i="14"/>
  <c r="AQ567" i="14"/>
  <c r="AQ527" i="14"/>
  <c r="AT523" i="14"/>
  <c r="AU523" i="14" s="1"/>
  <c r="AQ506" i="14"/>
  <c r="AQ491" i="14"/>
  <c r="AM583" i="14"/>
  <c r="AM507" i="14"/>
  <c r="AR528" i="14"/>
  <c r="AR532" i="14" s="1"/>
  <c r="AF532" i="14"/>
  <c r="AS446" i="14"/>
  <c r="AS364" i="14"/>
  <c r="AR533" i="14"/>
  <c r="AR537" i="14" s="1"/>
  <c r="AF537" i="14"/>
  <c r="AR482" i="14"/>
  <c r="AR486" i="14" s="1"/>
  <c r="AF486" i="14"/>
  <c r="AT443" i="14"/>
  <c r="AT371" i="14"/>
  <c r="AR578" i="14"/>
  <c r="AR582" i="14" s="1"/>
  <c r="AF582" i="14"/>
  <c r="AE476" i="14"/>
  <c r="AF472" i="14"/>
  <c r="AE471" i="14"/>
  <c r="AF467" i="14"/>
  <c r="AE466" i="14"/>
  <c r="AF462" i="14"/>
  <c r="AE461" i="14"/>
  <c r="AF457" i="14"/>
  <c r="AE456" i="14"/>
  <c r="AF452" i="14"/>
  <c r="AE441" i="14"/>
  <c r="AF437" i="14"/>
  <c r="AE436" i="14"/>
  <c r="AF432" i="14"/>
  <c r="AE431" i="14"/>
  <c r="AF427" i="14"/>
  <c r="AE426" i="14"/>
  <c r="AF422" i="14"/>
  <c r="AE419" i="14"/>
  <c r="AF415" i="14"/>
  <c r="AE414" i="14"/>
  <c r="AF410" i="14"/>
  <c r="AE409" i="14"/>
  <c r="AF405" i="14"/>
  <c r="AE404" i="14"/>
  <c r="AF400" i="14"/>
  <c r="AE399" i="14"/>
  <c r="AF395" i="14"/>
  <c r="AE394" i="14"/>
  <c r="AF390" i="14"/>
  <c r="AE389" i="14"/>
  <c r="AF385" i="14"/>
  <c r="AE384" i="14"/>
  <c r="AF380" i="14"/>
  <c r="AE379" i="14"/>
  <c r="AF375" i="14"/>
  <c r="AE374" i="14"/>
  <c r="AF370" i="14"/>
  <c r="AE369" i="14"/>
  <c r="AF365" i="14"/>
  <c r="AQ465" i="14"/>
  <c r="AT465" i="14" s="1"/>
  <c r="AE343" i="14"/>
  <c r="AF339" i="14"/>
  <c r="AE338" i="14"/>
  <c r="AF334" i="14"/>
  <c r="AE333" i="14"/>
  <c r="AF329" i="14"/>
  <c r="AE328" i="14"/>
  <c r="AF324" i="14"/>
  <c r="AE323" i="14"/>
  <c r="AF319" i="14"/>
  <c r="AE318" i="14"/>
  <c r="AF314" i="14"/>
  <c r="AE308" i="14"/>
  <c r="AF304" i="14"/>
  <c r="AE302" i="14"/>
  <c r="AF298" i="14"/>
  <c r="AE297" i="14"/>
  <c r="AF293" i="14"/>
  <c r="AE292" i="14"/>
  <c r="AF288" i="14"/>
  <c r="AE287" i="14"/>
  <c r="AF283" i="14"/>
  <c r="AE282" i="14"/>
  <c r="AF278" i="14"/>
  <c r="AT361" i="14"/>
  <c r="AQ347" i="14"/>
  <c r="AT347" i="14" s="1"/>
  <c r="AS334" i="14"/>
  <c r="AS338" i="14" s="1"/>
  <c r="AS283" i="14"/>
  <c r="AS287" i="14" s="1"/>
  <c r="AQ247" i="14"/>
  <c r="AQ206" i="14"/>
  <c r="M277" i="14"/>
  <c r="AQ273" i="14"/>
  <c r="AE277" i="14"/>
  <c r="AF273" i="14"/>
  <c r="AT250" i="14"/>
  <c r="AS243" i="14"/>
  <c r="AS247" i="14" s="1"/>
  <c r="AT230" i="14"/>
  <c r="AS222" i="14"/>
  <c r="AS226" i="14" s="1"/>
  <c r="AT209" i="14"/>
  <c r="AS202" i="14"/>
  <c r="AS206" i="14" s="1"/>
  <c r="AT193" i="14"/>
  <c r="AS186" i="14"/>
  <c r="AS190" i="14" s="1"/>
  <c r="AT173" i="14"/>
  <c r="AS166" i="14"/>
  <c r="AS170" i="14" s="1"/>
  <c r="AT153" i="14"/>
  <c r="AS146" i="14"/>
  <c r="AS150" i="14" s="1"/>
  <c r="AT133" i="14"/>
  <c r="AS126" i="14"/>
  <c r="AS130" i="14" s="1"/>
  <c r="AE267" i="14"/>
  <c r="AF263" i="14"/>
  <c r="AR238" i="14"/>
  <c r="AR242" i="14" s="1"/>
  <c r="AF226" i="14"/>
  <c r="AR222" i="14"/>
  <c r="AR226" i="14" s="1"/>
  <c r="AF135" i="14"/>
  <c r="AR131" i="14"/>
  <c r="AR135" i="14" s="1"/>
  <c r="AT121" i="14"/>
  <c r="AF114" i="14"/>
  <c r="AE118" i="14"/>
  <c r="AQ73" i="14"/>
  <c r="AQ53" i="14"/>
  <c r="AQ17" i="14"/>
  <c r="AQ12" i="14"/>
  <c r="AF252" i="14"/>
  <c r="AR248" i="14"/>
  <c r="AR252" i="14" s="1"/>
  <c r="AF145" i="14"/>
  <c r="AR141" i="14"/>
  <c r="AR145" i="14" s="1"/>
  <c r="AF237" i="14"/>
  <c r="AR233" i="14"/>
  <c r="AR237" i="14" s="1"/>
  <c r="AF170" i="14"/>
  <c r="AR166" i="14"/>
  <c r="AR170" i="14" s="1"/>
  <c r="AS109" i="14"/>
  <c r="AS113" i="14" s="1"/>
  <c r="AS95" i="14"/>
  <c r="AS99" i="14" s="1"/>
  <c r="AS84" i="14"/>
  <c r="AS88" i="14" s="1"/>
  <c r="AT76" i="14"/>
  <c r="BA76" i="14" s="1"/>
  <c r="AS69" i="14"/>
  <c r="AS73" i="14" s="1"/>
  <c r="AT56" i="14"/>
  <c r="BA56" i="14" s="1"/>
  <c r="AS49" i="14"/>
  <c r="AS53" i="14" s="1"/>
  <c r="AT36" i="14"/>
  <c r="BA36" i="14" s="1"/>
  <c r="AT25" i="14"/>
  <c r="BA25" i="14" s="1"/>
  <c r="Y7" i="14"/>
  <c r="AF123" i="14"/>
  <c r="AR119" i="14"/>
  <c r="AR123" i="14" s="1"/>
  <c r="AR64" i="14"/>
  <c r="AR68" i="14" s="1"/>
  <c r="AF68" i="14"/>
  <c r="AR84" i="14"/>
  <c r="AR88" i="14" s="1"/>
  <c r="AF88" i="14"/>
  <c r="AR49" i="14"/>
  <c r="AR53" i="14" s="1"/>
  <c r="AF53" i="14"/>
  <c r="AR54" i="14"/>
  <c r="AR58" i="14" s="1"/>
  <c r="AF58" i="14"/>
  <c r="AR28" i="14"/>
  <c r="AR32" i="14" s="1"/>
  <c r="AF32" i="14"/>
  <c r="AR100" i="14"/>
  <c r="AR108" i="14" s="1"/>
  <c r="AF108" i="14"/>
  <c r="AN904" i="13"/>
  <c r="AS704" i="13"/>
  <c r="AS684" i="13"/>
  <c r="AT91" i="13"/>
  <c r="AQ93" i="13"/>
  <c r="AT590" i="13"/>
  <c r="AQ593" i="13"/>
  <c r="AS939" i="13"/>
  <c r="AS921" i="13"/>
  <c r="AS924" i="13" s="1"/>
  <c r="AE919" i="13"/>
  <c r="AF915" i="13"/>
  <c r="AQ923" i="13"/>
  <c r="AT923" i="13" s="1"/>
  <c r="AQ903" i="13"/>
  <c r="AQ878" i="13"/>
  <c r="AR899" i="13"/>
  <c r="AR903" i="13" s="1"/>
  <c r="AF903" i="13"/>
  <c r="AT880" i="13"/>
  <c r="AT869" i="13"/>
  <c r="AT859" i="13"/>
  <c r="AE862" i="13"/>
  <c r="AF858" i="13"/>
  <c r="AE827" i="13"/>
  <c r="AE822" i="13" s="1"/>
  <c r="AF823" i="13"/>
  <c r="AF817" i="13"/>
  <c r="AE821" i="13"/>
  <c r="AF812" i="13"/>
  <c r="AE816" i="13"/>
  <c r="AF807" i="13"/>
  <c r="AE811" i="13"/>
  <c r="AF802" i="13"/>
  <c r="AE806" i="13"/>
  <c r="AF792" i="13"/>
  <c r="AE796" i="13"/>
  <c r="AS836" i="13"/>
  <c r="AS837" i="13" s="1"/>
  <c r="AQ829" i="13"/>
  <c r="AT829" i="13" s="1"/>
  <c r="AT819" i="13"/>
  <c r="AT809" i="13"/>
  <c r="AT799" i="13"/>
  <c r="AT784" i="13"/>
  <c r="AS777" i="13"/>
  <c r="AS781" i="13" s="1"/>
  <c r="AQ771" i="13"/>
  <c r="AE749" i="13"/>
  <c r="AF745" i="13"/>
  <c r="AM761" i="13"/>
  <c r="AM760" i="13" s="1"/>
  <c r="AT748" i="13"/>
  <c r="AT723" i="13"/>
  <c r="AS762" i="13"/>
  <c r="AS766" i="13" s="1"/>
  <c r="AR740" i="13"/>
  <c r="AR744" i="13" s="1"/>
  <c r="AF744" i="13"/>
  <c r="M734" i="13"/>
  <c r="AE724" i="13"/>
  <c r="AF720" i="13"/>
  <c r="AR750" i="13"/>
  <c r="AR754" i="13" s="1"/>
  <c r="AF754" i="13"/>
  <c r="AQ684" i="13"/>
  <c r="AQ764" i="13"/>
  <c r="AT764" i="13" s="1"/>
  <c r="AQ742" i="13"/>
  <c r="AT742" i="13" s="1"/>
  <c r="AQ727" i="13"/>
  <c r="AT727" i="13" s="1"/>
  <c r="AM674" i="13"/>
  <c r="AS740" i="13"/>
  <c r="AS744" i="13" s="1"/>
  <c r="AS725" i="13"/>
  <c r="AS729" i="13" s="1"/>
  <c r="AR710" i="13"/>
  <c r="AR714" i="13" s="1"/>
  <c r="AF714" i="13"/>
  <c r="AQ686" i="13"/>
  <c r="AT686" i="13" s="1"/>
  <c r="AR700" i="13"/>
  <c r="AR704" i="13" s="1"/>
  <c r="AF704" i="13"/>
  <c r="AQ676" i="13"/>
  <c r="AT676" i="13" s="1"/>
  <c r="AQ659" i="13"/>
  <c r="AQ653" i="13"/>
  <c r="AQ648" i="13"/>
  <c r="AQ633" i="13"/>
  <c r="AQ618" i="13"/>
  <c r="AQ608" i="13"/>
  <c r="AF669" i="13"/>
  <c r="AE673" i="13"/>
  <c r="AE663" i="13"/>
  <c r="AF659" i="13"/>
  <c r="AS644" i="13"/>
  <c r="AS648" i="13" s="1"/>
  <c r="AQ621" i="13"/>
  <c r="AT621" i="13" s="1"/>
  <c r="M603" i="13"/>
  <c r="M598" i="13"/>
  <c r="AS649" i="13"/>
  <c r="AS653" i="13" s="1"/>
  <c r="AS629" i="13"/>
  <c r="AS633" i="13" s="1"/>
  <c r="M618" i="13"/>
  <c r="AQ532" i="13"/>
  <c r="AS670" i="13"/>
  <c r="AS673" i="13" s="1"/>
  <c r="AT576" i="13"/>
  <c r="AT556" i="13"/>
  <c r="AT516" i="13"/>
  <c r="AT495" i="13"/>
  <c r="AQ656" i="13"/>
  <c r="AT656" i="13" s="1"/>
  <c r="AS619" i="13"/>
  <c r="AS623" i="13" s="1"/>
  <c r="M608" i="13"/>
  <c r="AS593" i="13"/>
  <c r="AS567" i="13"/>
  <c r="AS527" i="13"/>
  <c r="AS506" i="13"/>
  <c r="AN577" i="13"/>
  <c r="AR563" i="13"/>
  <c r="AR567" i="13" s="1"/>
  <c r="AF567" i="13"/>
  <c r="AS546" i="13"/>
  <c r="AS547" i="13" s="1"/>
  <c r="AN506" i="13"/>
  <c r="AR497" i="13"/>
  <c r="AR501" i="13" s="1"/>
  <c r="AF501" i="13"/>
  <c r="AS480" i="13"/>
  <c r="AS481" i="13" s="1"/>
  <c r="AQ419" i="13"/>
  <c r="AQ379" i="13"/>
  <c r="AR599" i="13"/>
  <c r="AR603" i="13" s="1"/>
  <c r="AF603" i="13"/>
  <c r="AE598" i="13"/>
  <c r="AS571" i="13"/>
  <c r="AT571" i="13" s="1"/>
  <c r="AQ564" i="13"/>
  <c r="AT564" i="13" s="1"/>
  <c r="AN542" i="13"/>
  <c r="AR533" i="13"/>
  <c r="AR537" i="13" s="1"/>
  <c r="AF537" i="13"/>
  <c r="AS511" i="13"/>
  <c r="AS512" i="13" s="1"/>
  <c r="AQ498" i="13"/>
  <c r="AT498" i="13" s="1"/>
  <c r="AQ478" i="13"/>
  <c r="AT478" i="13" s="1"/>
  <c r="AN567" i="13"/>
  <c r="AR553" i="13"/>
  <c r="AR557" i="13" s="1"/>
  <c r="AF557" i="13"/>
  <c r="AQ534" i="13"/>
  <c r="AT534" i="13" s="1"/>
  <c r="AQ519" i="13"/>
  <c r="AT519" i="13" s="1"/>
  <c r="AR502" i="13"/>
  <c r="AR506" i="13" s="1"/>
  <c r="AF506" i="13"/>
  <c r="AS485" i="13"/>
  <c r="AS486" i="13" s="1"/>
  <c r="AT464" i="13"/>
  <c r="AS457" i="13"/>
  <c r="AS461" i="13" s="1"/>
  <c r="AT444" i="13"/>
  <c r="AS437" i="13"/>
  <c r="AS441" i="13" s="1"/>
  <c r="AT424" i="13"/>
  <c r="AS415" i="13"/>
  <c r="AS419" i="13" s="1"/>
  <c r="AS395" i="13"/>
  <c r="AS399" i="13" s="1"/>
  <c r="AT382" i="13"/>
  <c r="AS375" i="13"/>
  <c r="AS379" i="13" s="1"/>
  <c r="AT362" i="13"/>
  <c r="AS561" i="13"/>
  <c r="AT561" i="13" s="1"/>
  <c r="AQ554" i="13"/>
  <c r="AT554" i="13" s="1"/>
  <c r="AS531" i="13"/>
  <c r="AS532" i="13" s="1"/>
  <c r="AF436" i="13"/>
  <c r="AR432" i="13"/>
  <c r="AR436" i="13" s="1"/>
  <c r="AF389" i="13"/>
  <c r="AR385" i="13"/>
  <c r="AR389" i="13" s="1"/>
  <c r="AQ247" i="13"/>
  <c r="AQ226" i="13"/>
  <c r="AF414" i="13"/>
  <c r="AR410" i="13"/>
  <c r="AR414" i="13" s="1"/>
  <c r="AF431" i="13"/>
  <c r="AR427" i="13"/>
  <c r="AR431" i="13" s="1"/>
  <c r="AR375" i="13"/>
  <c r="AR379" i="13" s="1"/>
  <c r="AS342" i="13"/>
  <c r="AS343" i="13" s="1"/>
  <c r="AN333" i="13"/>
  <c r="AR304" i="13"/>
  <c r="AR308" i="13" s="1"/>
  <c r="AF308" i="13"/>
  <c r="AS291" i="13"/>
  <c r="AS292" i="13" s="1"/>
  <c r="AN282" i="13"/>
  <c r="M262" i="13"/>
  <c r="AR248" i="13"/>
  <c r="AR252" i="13" s="1"/>
  <c r="AF252" i="13"/>
  <c r="AQ340" i="13"/>
  <c r="AT340" i="13" s="1"/>
  <c r="AS327" i="13"/>
  <c r="AS328" i="13" s="1"/>
  <c r="AQ320" i="13"/>
  <c r="AT320" i="13" s="1"/>
  <c r="AS312" i="13"/>
  <c r="AS313" i="13" s="1"/>
  <c r="AQ305" i="13"/>
  <c r="AT305" i="13" s="1"/>
  <c r="AS296" i="13"/>
  <c r="AS297" i="13" s="1"/>
  <c r="AS276" i="13"/>
  <c r="AS277" i="13" s="1"/>
  <c r="AQ269" i="13"/>
  <c r="AT269" i="13" s="1"/>
  <c r="BA269" i="13" s="1"/>
  <c r="AS256" i="13"/>
  <c r="AS257" i="13" s="1"/>
  <c r="AQ249" i="13"/>
  <c r="AT249" i="13" s="1"/>
  <c r="BA249" i="13" s="1"/>
  <c r="AS236" i="13"/>
  <c r="AS237" i="13" s="1"/>
  <c r="AR258" i="13"/>
  <c r="AR262" i="13" s="1"/>
  <c r="AF262" i="13"/>
  <c r="AQ234" i="13"/>
  <c r="AT234" i="13" s="1"/>
  <c r="BA234" i="13" s="1"/>
  <c r="AS337" i="13"/>
  <c r="AS338" i="13" s="1"/>
  <c r="AS317" i="13"/>
  <c r="AS318" i="13" s="1"/>
  <c r="AB227" i="13"/>
  <c r="AS226" i="13"/>
  <c r="AE221" i="13"/>
  <c r="AF217" i="13"/>
  <c r="AN125" i="13"/>
  <c r="AN124" i="13" s="1"/>
  <c r="AS202" i="13"/>
  <c r="AS206" i="13" s="1"/>
  <c r="M180" i="13"/>
  <c r="AS151" i="13"/>
  <c r="AS155" i="13" s="1"/>
  <c r="AQ128" i="13"/>
  <c r="AT128" i="13" s="1"/>
  <c r="AS95" i="13"/>
  <c r="AS99" i="13" s="1"/>
  <c r="AN88" i="13"/>
  <c r="AS84" i="13"/>
  <c r="AS88" i="13" s="1"/>
  <c r="M201" i="13"/>
  <c r="M185" i="13"/>
  <c r="AQ153" i="13"/>
  <c r="AT153" i="13" s="1"/>
  <c r="AS100" i="13"/>
  <c r="AS108" i="13" s="1"/>
  <c r="AS181" i="13"/>
  <c r="AS185" i="13" s="1"/>
  <c r="AQ158" i="13"/>
  <c r="AT158" i="13" s="1"/>
  <c r="AE93" i="13"/>
  <c r="AF89" i="13"/>
  <c r="AQ78" i="13"/>
  <c r="AQ73" i="13"/>
  <c r="AQ68" i="13"/>
  <c r="AQ63" i="13"/>
  <c r="AQ58" i="13"/>
  <c r="AQ48" i="13"/>
  <c r="AQ43" i="13"/>
  <c r="AQ38" i="13"/>
  <c r="AQ22" i="13"/>
  <c r="AQ17" i="13"/>
  <c r="AQ12" i="13"/>
  <c r="M195" i="13"/>
  <c r="AS126" i="13"/>
  <c r="AS130" i="13" s="1"/>
  <c r="AS114" i="13"/>
  <c r="AS118" i="13" s="1"/>
  <c r="M78" i="13"/>
  <c r="M58" i="13"/>
  <c r="M38" i="13"/>
  <c r="AS23" i="13"/>
  <c r="AS27" i="13" s="1"/>
  <c r="M12" i="13"/>
  <c r="AQ51" i="13"/>
  <c r="AT51" i="13" s="1"/>
  <c r="BA51" i="13" s="1"/>
  <c r="AQ25" i="13"/>
  <c r="AT25" i="13" s="1"/>
  <c r="BA25" i="13" s="1"/>
  <c r="M68" i="13"/>
  <c r="M48" i="13"/>
  <c r="M22" i="13"/>
  <c r="AS44" i="13"/>
  <c r="AS48" i="13" s="1"/>
  <c r="AT943" i="13"/>
  <c r="AQ946" i="13"/>
  <c r="AQ939" i="13"/>
  <c r="AQ929" i="13"/>
  <c r="AQ919" i="13"/>
  <c r="AS916" i="13"/>
  <c r="AT916" i="13" s="1"/>
  <c r="AS926" i="13"/>
  <c r="AS929" i="13" s="1"/>
  <c r="AQ914" i="13"/>
  <c r="AM904" i="13"/>
  <c r="AR905" i="13"/>
  <c r="AR909" i="13" s="1"/>
  <c r="AF909" i="13"/>
  <c r="AE893" i="13"/>
  <c r="AF889" i="13"/>
  <c r="AQ872" i="13"/>
  <c r="AT897" i="13"/>
  <c r="AS888" i="13"/>
  <c r="AS883" i="13"/>
  <c r="AS862" i="13"/>
  <c r="AF872" i="13"/>
  <c r="AR868" i="13"/>
  <c r="AR872" i="13" s="1"/>
  <c r="AQ857" i="13"/>
  <c r="AQ847" i="13"/>
  <c r="AF883" i="13"/>
  <c r="AR879" i="13"/>
  <c r="AR883" i="13" s="1"/>
  <c r="AF867" i="13"/>
  <c r="AR863" i="13"/>
  <c r="AR867" i="13" s="1"/>
  <c r="AS857" i="13"/>
  <c r="AS842" i="13"/>
  <c r="AR838" i="13"/>
  <c r="AR842" i="13" s="1"/>
  <c r="AF842" i="13"/>
  <c r="AR843" i="13"/>
  <c r="AR847" i="13" s="1"/>
  <c r="AF847" i="13"/>
  <c r="AR828" i="13"/>
  <c r="AR832" i="13" s="1"/>
  <c r="AF832" i="13"/>
  <c r="AQ781" i="13"/>
  <c r="AR848" i="13"/>
  <c r="AR852" i="13" s="1"/>
  <c r="AF852" i="13"/>
  <c r="AT789" i="13"/>
  <c r="AT774" i="13"/>
  <c r="AE776" i="13"/>
  <c r="AR787" i="13"/>
  <c r="AR791" i="13" s="1"/>
  <c r="AF791" i="13"/>
  <c r="AE759" i="13"/>
  <c r="AF755" i="13"/>
  <c r="AQ724" i="13"/>
  <c r="AT770" i="13"/>
  <c r="AT765" i="13"/>
  <c r="AT758" i="13"/>
  <c r="AT743" i="13"/>
  <c r="AT733" i="13"/>
  <c r="AS772" i="13"/>
  <c r="AS776" i="13" s="1"/>
  <c r="AQ757" i="13"/>
  <c r="AT757" i="13" s="1"/>
  <c r="AB674" i="13"/>
  <c r="AS755" i="13"/>
  <c r="AS759" i="13" s="1"/>
  <c r="AQ737" i="13"/>
  <c r="AT737" i="13" s="1"/>
  <c r="AS719" i="13"/>
  <c r="AQ706" i="13"/>
  <c r="AT706" i="13" s="1"/>
  <c r="AT711" i="13"/>
  <c r="AS698" i="13"/>
  <c r="AS699" i="13" s="1"/>
  <c r="AT691" i="13"/>
  <c r="AS678" i="13"/>
  <c r="AS679" i="13" s="1"/>
  <c r="AE668" i="13"/>
  <c r="AF664" i="13"/>
  <c r="AQ696" i="13"/>
  <c r="AT696" i="13" s="1"/>
  <c r="AT672" i="13"/>
  <c r="AE658" i="13"/>
  <c r="AF654" i="13"/>
  <c r="AE653" i="13"/>
  <c r="AF649" i="13"/>
  <c r="AE648" i="13"/>
  <c r="AF644" i="13"/>
  <c r="AE643" i="13"/>
  <c r="AF639" i="13"/>
  <c r="AE638" i="13"/>
  <c r="AF634" i="13"/>
  <c r="AE633" i="13"/>
  <c r="AF629" i="13"/>
  <c r="AE628" i="13"/>
  <c r="AF624" i="13"/>
  <c r="AE623" i="13"/>
  <c r="AF619" i="13"/>
  <c r="AE618" i="13"/>
  <c r="AF614" i="13"/>
  <c r="AE613" i="13"/>
  <c r="AF609" i="13"/>
  <c r="AE608" i="13"/>
  <c r="AF604" i="13"/>
  <c r="AS708" i="13"/>
  <c r="AS709" i="13" s="1"/>
  <c r="AQ701" i="13"/>
  <c r="AT701" i="13" s="1"/>
  <c r="AS688" i="13"/>
  <c r="AS689" i="13" s="1"/>
  <c r="AT666" i="13"/>
  <c r="AT646" i="13"/>
  <c r="AS609" i="13"/>
  <c r="AS613" i="13" s="1"/>
  <c r="AQ577" i="13"/>
  <c r="AT553" i="13"/>
  <c r="AU553" i="13" s="1"/>
  <c r="AQ542" i="13"/>
  <c r="AQ527" i="13"/>
  <c r="AQ506" i="13"/>
  <c r="AT502" i="13"/>
  <c r="AU502" i="13" s="1"/>
  <c r="AS654" i="13"/>
  <c r="AS658" i="13" s="1"/>
  <c r="AS614" i="13"/>
  <c r="AS618" i="13" s="1"/>
  <c r="AT541" i="13"/>
  <c r="AT521" i="13"/>
  <c r="AQ636" i="13"/>
  <c r="AT636" i="13" s="1"/>
  <c r="AQ603" i="13"/>
  <c r="AS552" i="13"/>
  <c r="AS491" i="13"/>
  <c r="M577" i="13"/>
  <c r="AQ559" i="13"/>
  <c r="AT559" i="13" s="1"/>
  <c r="AN527" i="13"/>
  <c r="AR487" i="13"/>
  <c r="AR491" i="13" s="1"/>
  <c r="AF491" i="13"/>
  <c r="AQ374" i="13"/>
  <c r="AE603" i="13"/>
  <c r="AR584" i="13"/>
  <c r="AR588" i="13" s="1"/>
  <c r="AF588" i="13"/>
  <c r="AR548" i="13"/>
  <c r="AR552" i="13" s="1"/>
  <c r="AF552" i="13"/>
  <c r="M542" i="13"/>
  <c r="AR518" i="13"/>
  <c r="AR522" i="13" s="1"/>
  <c r="AF522" i="13"/>
  <c r="AQ549" i="13"/>
  <c r="AT549" i="13" s="1"/>
  <c r="AQ509" i="13"/>
  <c r="AT509" i="13" s="1"/>
  <c r="AR492" i="13"/>
  <c r="AR496" i="13" s="1"/>
  <c r="AF496" i="13"/>
  <c r="AS475" i="13"/>
  <c r="AS476" i="13" s="1"/>
  <c r="AT469" i="13"/>
  <c r="AS462" i="13"/>
  <c r="AS466" i="13" s="1"/>
  <c r="AT449" i="13"/>
  <c r="AS442" i="13"/>
  <c r="AS446" i="13" s="1"/>
  <c r="AT429" i="13"/>
  <c r="AS422" i="13"/>
  <c r="AS426" i="13" s="1"/>
  <c r="AS400" i="13"/>
  <c r="AS404" i="13" s="1"/>
  <c r="AT387" i="13"/>
  <c r="AS380" i="13"/>
  <c r="AS384" i="13" s="1"/>
  <c r="AT367" i="13"/>
  <c r="AS360" i="13"/>
  <c r="AS364" i="13" s="1"/>
  <c r="AS581" i="13"/>
  <c r="AT581" i="13" s="1"/>
  <c r="AN552" i="13"/>
  <c r="AR538" i="13"/>
  <c r="AR542" i="13" s="1"/>
  <c r="AF542" i="13"/>
  <c r="AN522" i="13"/>
  <c r="AR513" i="13"/>
  <c r="AR517" i="13" s="1"/>
  <c r="AF517" i="13"/>
  <c r="AQ483" i="13"/>
  <c r="AT483" i="13" s="1"/>
  <c r="AF456" i="13"/>
  <c r="AR452" i="13"/>
  <c r="AR456" i="13" s="1"/>
  <c r="AR360" i="13"/>
  <c r="AR364" i="13" s="1"/>
  <c r="AR365" i="13"/>
  <c r="AR369" i="13" s="1"/>
  <c r="AQ338" i="13"/>
  <c r="AQ318" i="13"/>
  <c r="AQ302" i="13"/>
  <c r="AQ282" i="13"/>
  <c r="AQ262" i="13"/>
  <c r="AQ242" i="13"/>
  <c r="AQ221" i="13"/>
  <c r="AF426" i="13"/>
  <c r="AR422" i="13"/>
  <c r="AR426" i="13" s="1"/>
  <c r="AQ354" i="13"/>
  <c r="AS355" i="13"/>
  <c r="AS359" i="13" s="1"/>
  <c r="AT351" i="13"/>
  <c r="AR319" i="13"/>
  <c r="AR323" i="13" s="1"/>
  <c r="AF323" i="13"/>
  <c r="AR268" i="13"/>
  <c r="AR272" i="13" s="1"/>
  <c r="AF272" i="13"/>
  <c r="AT244" i="13"/>
  <c r="BA244" i="13" s="1"/>
  <c r="AR345" i="13"/>
  <c r="AN287" i="13"/>
  <c r="AN267" i="13"/>
  <c r="AN247" i="13"/>
  <c r="AR329" i="13"/>
  <c r="AR333" i="13" s="1"/>
  <c r="AF333" i="13"/>
  <c r="AT310" i="13"/>
  <c r="AR278" i="13"/>
  <c r="AR282" i="13" s="1"/>
  <c r="AF282" i="13"/>
  <c r="AQ254" i="13"/>
  <c r="AT254" i="13" s="1"/>
  <c r="BA254" i="13" s="1"/>
  <c r="AS241" i="13"/>
  <c r="AS242" i="13" s="1"/>
  <c r="AQ216" i="13"/>
  <c r="AQ211" i="13"/>
  <c r="AQ201" i="13"/>
  <c r="AQ195" i="13"/>
  <c r="AQ185" i="13"/>
  <c r="AQ180" i="13"/>
  <c r="AQ123" i="13"/>
  <c r="AQ118" i="13"/>
  <c r="AQ113" i="13"/>
  <c r="M297" i="13"/>
  <c r="AR283" i="13"/>
  <c r="AR287" i="13" s="1"/>
  <c r="AF287" i="13"/>
  <c r="M277" i="13"/>
  <c r="AR263" i="13"/>
  <c r="AR267" i="13" s="1"/>
  <c r="AF267" i="13"/>
  <c r="AR243" i="13"/>
  <c r="AR247" i="13" s="1"/>
  <c r="AF247" i="13"/>
  <c r="AF228" i="13"/>
  <c r="AE232" i="13"/>
  <c r="AE227" i="13" s="1"/>
  <c r="AS171" i="13"/>
  <c r="AS175" i="13" s="1"/>
  <c r="L94" i="13"/>
  <c r="AQ204" i="13"/>
  <c r="AT204" i="13" s="1"/>
  <c r="BA204" i="13" s="1"/>
  <c r="AT133" i="13"/>
  <c r="AT121" i="13"/>
  <c r="M118" i="13"/>
  <c r="AF79" i="13"/>
  <c r="AE83" i="13"/>
  <c r="AE78" i="13"/>
  <c r="AF74" i="13"/>
  <c r="AE73" i="13"/>
  <c r="AF69" i="13"/>
  <c r="AE68" i="13"/>
  <c r="AF64" i="13"/>
  <c r="AE63" i="13"/>
  <c r="AF59" i="13"/>
  <c r="AE58" i="13"/>
  <c r="AF54" i="13"/>
  <c r="AE53" i="13"/>
  <c r="AF49" i="13"/>
  <c r="AE48" i="13"/>
  <c r="AF44" i="13"/>
  <c r="AE43" i="13"/>
  <c r="AF39" i="13"/>
  <c r="AE38" i="13"/>
  <c r="AF34" i="13"/>
  <c r="AE32" i="13"/>
  <c r="AF28" i="13"/>
  <c r="AE27" i="13"/>
  <c r="AF23" i="13"/>
  <c r="AF18" i="13"/>
  <c r="AE17" i="13"/>
  <c r="AF13" i="13"/>
  <c r="AE12" i="13"/>
  <c r="AF8" i="13"/>
  <c r="AS186" i="13"/>
  <c r="AS190" i="13" s="1"/>
  <c r="AQ143" i="13"/>
  <c r="AT143" i="13" s="1"/>
  <c r="AT87" i="13"/>
  <c r="AM33" i="13"/>
  <c r="AS74" i="13"/>
  <c r="AS78" i="13" s="1"/>
  <c r="M63" i="13"/>
  <c r="AS79" i="13"/>
  <c r="AS83" i="13" s="1"/>
  <c r="AS59" i="13"/>
  <c r="AS63" i="13" s="1"/>
  <c r="AS13" i="13"/>
  <c r="AS17" i="13" s="1"/>
  <c r="AE929" i="13"/>
  <c r="AF925" i="13"/>
  <c r="AE924" i="13"/>
  <c r="AF920" i="13"/>
  <c r="AQ933" i="13"/>
  <c r="AT933" i="13" s="1"/>
  <c r="AE914" i="13"/>
  <c r="AE904" i="13" s="1"/>
  <c r="AF910" i="13"/>
  <c r="AQ898" i="13"/>
  <c r="M919" i="13"/>
  <c r="AB904" i="13"/>
  <c r="AE888" i="13"/>
  <c r="AE873" i="13" s="1"/>
  <c r="AF884" i="13"/>
  <c r="AT863" i="13"/>
  <c r="AU863" i="13" s="1"/>
  <c r="AB873" i="13"/>
  <c r="AS878" i="13"/>
  <c r="AT885" i="13"/>
  <c r="AT875" i="13"/>
  <c r="AT864" i="13"/>
  <c r="AQ852" i="13"/>
  <c r="AT848" i="13"/>
  <c r="AU848" i="13" s="1"/>
  <c r="AS852" i="13"/>
  <c r="M822" i="13"/>
  <c r="AQ839" i="13"/>
  <c r="AT839" i="13" s="1"/>
  <c r="AQ786" i="13"/>
  <c r="AR833" i="13"/>
  <c r="AR837" i="13" s="1"/>
  <c r="AF837" i="13"/>
  <c r="AQ834" i="13"/>
  <c r="AT834" i="13" s="1"/>
  <c r="AS827" i="13"/>
  <c r="AT814" i="13"/>
  <c r="AT804" i="13"/>
  <c r="AT794" i="13"/>
  <c r="AS787" i="13"/>
  <c r="AS791" i="13" s="1"/>
  <c r="AQ766" i="13"/>
  <c r="AQ772" i="13"/>
  <c r="AS750" i="13"/>
  <c r="AS754" i="13" s="1"/>
  <c r="AS735" i="13"/>
  <c r="AS739" i="13" s="1"/>
  <c r="M749" i="13"/>
  <c r="AE729" i="13"/>
  <c r="AF725" i="13"/>
  <c r="AQ714" i="13"/>
  <c r="AT710" i="13"/>
  <c r="AU710" i="13" s="1"/>
  <c r="AQ694" i="13"/>
  <c r="AQ673" i="13"/>
  <c r="AR730" i="13"/>
  <c r="AR734" i="13" s="1"/>
  <c r="AF734" i="13"/>
  <c r="AT703" i="13"/>
  <c r="AT683" i="13"/>
  <c r="AQ752" i="13"/>
  <c r="AT752" i="13" s="1"/>
  <c r="M673" i="13"/>
  <c r="AQ716" i="13"/>
  <c r="AT716" i="13" s="1"/>
  <c r="AS668" i="13"/>
  <c r="AT626" i="13"/>
  <c r="AF589" i="13"/>
  <c r="AE593" i="13"/>
  <c r="L507" i="13"/>
  <c r="AS634" i="13"/>
  <c r="AS638" i="13" s="1"/>
  <c r="AT566" i="13"/>
  <c r="AT526" i="13"/>
  <c r="AT505" i="13"/>
  <c r="AS577" i="13"/>
  <c r="AS557" i="13"/>
  <c r="AS517" i="13"/>
  <c r="AS496" i="13"/>
  <c r="AR543" i="13"/>
  <c r="AR547" i="13" s="1"/>
  <c r="AF547" i="13"/>
  <c r="AR477" i="13"/>
  <c r="AR481" i="13" s="1"/>
  <c r="AF481" i="13"/>
  <c r="AQ471" i="13"/>
  <c r="AQ451" i="13"/>
  <c r="AQ389" i="13"/>
  <c r="AQ369" i="13"/>
  <c r="AS594" i="13"/>
  <c r="AS598" i="13" s="1"/>
  <c r="AR568" i="13"/>
  <c r="AR572" i="13" s="1"/>
  <c r="AF572" i="13"/>
  <c r="AR508" i="13"/>
  <c r="AR512" i="13" s="1"/>
  <c r="AF512" i="13"/>
  <c r="AT488" i="13"/>
  <c r="AR573" i="13"/>
  <c r="AR577" i="13" s="1"/>
  <c r="AF577" i="13"/>
  <c r="AN491" i="13"/>
  <c r="AR482" i="13"/>
  <c r="AR486" i="13" s="1"/>
  <c r="AF486" i="13"/>
  <c r="AT454" i="13"/>
  <c r="AT434" i="13"/>
  <c r="AT412" i="13"/>
  <c r="AT392" i="13"/>
  <c r="AT372" i="13"/>
  <c r="AS369" i="13"/>
  <c r="AR558" i="13"/>
  <c r="AR562" i="13" s="1"/>
  <c r="AF562" i="13"/>
  <c r="AR528" i="13"/>
  <c r="AR532" i="13" s="1"/>
  <c r="AF532" i="13"/>
  <c r="AF384" i="13"/>
  <c r="AR380" i="13"/>
  <c r="AR384" i="13" s="1"/>
  <c r="AF461" i="13"/>
  <c r="AR457" i="13"/>
  <c r="AR461" i="13" s="1"/>
  <c r="AQ333" i="13"/>
  <c r="AT329" i="13"/>
  <c r="AU329" i="13" s="1"/>
  <c r="AQ297" i="13"/>
  <c r="AQ277" i="13"/>
  <c r="AF446" i="13"/>
  <c r="AR442" i="13"/>
  <c r="AR446" i="13" s="1"/>
  <c r="AE421" i="13"/>
  <c r="AE420" i="13" s="1"/>
  <c r="AR370" i="13"/>
  <c r="AR374" i="13" s="1"/>
  <c r="AQ359" i="13"/>
  <c r="AT332" i="13"/>
  <c r="AT301" i="13"/>
  <c r="AT286" i="13"/>
  <c r="AT281" i="13"/>
  <c r="BA281" i="13" s="1"/>
  <c r="AT266" i="13"/>
  <c r="BA266" i="13" s="1"/>
  <c r="AT246" i="13"/>
  <c r="BA246" i="13" s="1"/>
  <c r="AF471" i="13"/>
  <c r="AR467" i="13"/>
  <c r="AR471" i="13" s="1"/>
  <c r="AF419" i="13"/>
  <c r="AR415" i="13"/>
  <c r="AR419" i="13" s="1"/>
  <c r="Y344" i="13"/>
  <c r="AR339" i="13"/>
  <c r="AR343" i="13" s="1"/>
  <c r="AF343" i="13"/>
  <c r="AT315" i="13"/>
  <c r="AS307" i="13"/>
  <c r="AS308" i="13" s="1"/>
  <c r="AR288" i="13"/>
  <c r="AR292" i="13" s="1"/>
  <c r="AF292" i="13"/>
  <c r="AQ264" i="13"/>
  <c r="AT264" i="13" s="1"/>
  <c r="BA264" i="13" s="1"/>
  <c r="AS251" i="13"/>
  <c r="AS252" i="13" s="1"/>
  <c r="AM227" i="13"/>
  <c r="AR324" i="13"/>
  <c r="AR328" i="13" s="1"/>
  <c r="AF328" i="13"/>
  <c r="AR309" i="13"/>
  <c r="AR313" i="13" s="1"/>
  <c r="AR293" i="13"/>
  <c r="AR297" i="13" s="1"/>
  <c r="AF297" i="13"/>
  <c r="AR273" i="13"/>
  <c r="AR277" i="13" s="1"/>
  <c r="AF277" i="13"/>
  <c r="AR253" i="13"/>
  <c r="AR257" i="13" s="1"/>
  <c r="AF257" i="13"/>
  <c r="AR233" i="13"/>
  <c r="AR237" i="13" s="1"/>
  <c r="AF237" i="13"/>
  <c r="AQ325" i="13"/>
  <c r="AT325" i="13" s="1"/>
  <c r="AR298" i="13"/>
  <c r="AR302" i="13" s="1"/>
  <c r="AF302" i="13"/>
  <c r="AS261" i="13"/>
  <c r="AS262" i="13" s="1"/>
  <c r="AN226" i="13"/>
  <c r="AE216" i="13"/>
  <c r="AF212" i="13"/>
  <c r="AE211" i="13"/>
  <c r="AF207" i="13"/>
  <c r="AE206" i="13"/>
  <c r="AF202" i="13"/>
  <c r="AE201" i="13"/>
  <c r="AF197" i="13"/>
  <c r="AE195" i="13"/>
  <c r="AF191" i="13"/>
  <c r="AE190" i="13"/>
  <c r="AF186" i="13"/>
  <c r="AE185" i="13"/>
  <c r="AF181" i="13"/>
  <c r="AE180" i="13"/>
  <c r="AF176" i="13"/>
  <c r="AE175" i="13"/>
  <c r="AF171" i="13"/>
  <c r="AE170" i="13"/>
  <c r="AF166" i="13"/>
  <c r="AE165" i="13"/>
  <c r="AF161" i="13"/>
  <c r="AE160" i="13"/>
  <c r="AF156" i="13"/>
  <c r="AE155" i="13"/>
  <c r="AF151" i="13"/>
  <c r="AE150" i="13"/>
  <c r="AF146" i="13"/>
  <c r="AE145" i="13"/>
  <c r="AF141" i="13"/>
  <c r="AE140" i="13"/>
  <c r="AF136" i="13"/>
  <c r="AE135" i="13"/>
  <c r="AF131" i="13"/>
  <c r="AE130" i="13"/>
  <c r="AF126" i="13"/>
  <c r="AE123" i="13"/>
  <c r="AF119" i="13"/>
  <c r="AE118" i="13"/>
  <c r="AF114" i="13"/>
  <c r="AE113" i="13"/>
  <c r="AF109" i="13"/>
  <c r="AR334" i="13"/>
  <c r="AR338" i="13" s="1"/>
  <c r="AF338" i="13"/>
  <c r="AR314" i="13"/>
  <c r="AR318" i="13" s="1"/>
  <c r="AF318" i="13"/>
  <c r="AM125" i="13"/>
  <c r="AM124" i="13" s="1"/>
  <c r="AS191" i="13"/>
  <c r="AS195" i="13" s="1"/>
  <c r="AQ168" i="13"/>
  <c r="AT168" i="13" s="1"/>
  <c r="AS156" i="13"/>
  <c r="AS160" i="13" s="1"/>
  <c r="M93" i="13"/>
  <c r="AS197" i="13"/>
  <c r="AS201" i="13" s="1"/>
  <c r="AS141" i="13"/>
  <c r="AS145" i="13" s="1"/>
  <c r="AS109" i="13"/>
  <c r="AS113" i="13" s="1"/>
  <c r="L33" i="13"/>
  <c r="L7" i="13"/>
  <c r="AS166" i="13"/>
  <c r="AS170" i="13" s="1"/>
  <c r="AT81" i="13"/>
  <c r="AM7" i="13"/>
  <c r="AQ95" i="13"/>
  <c r="AR84" i="13"/>
  <c r="AR88" i="13" s="1"/>
  <c r="AF88" i="13"/>
  <c r="AS54" i="13"/>
  <c r="AS58" i="13" s="1"/>
  <c r="M43" i="13"/>
  <c r="AS28" i="13"/>
  <c r="M17" i="13"/>
  <c r="AQ30" i="13"/>
  <c r="AT30" i="13" s="1"/>
  <c r="BA30" i="13" s="1"/>
  <c r="M73" i="13"/>
  <c r="AS18" i="13"/>
  <c r="AS946" i="13"/>
  <c r="AT936" i="13"/>
  <c r="M929" i="13"/>
  <c r="AQ909" i="13"/>
  <c r="AE898" i="13"/>
  <c r="AF894" i="13"/>
  <c r="AT908" i="13"/>
  <c r="AT902" i="13"/>
  <c r="AQ883" i="13"/>
  <c r="AQ862" i="13"/>
  <c r="AS893" i="13"/>
  <c r="AS872" i="13"/>
  <c r="AT838" i="13"/>
  <c r="AU838" i="13" s="1"/>
  <c r="AF878" i="13"/>
  <c r="AR874" i="13"/>
  <c r="AR878" i="13" s="1"/>
  <c r="AS831" i="13"/>
  <c r="AS832" i="13" s="1"/>
  <c r="AQ823" i="13"/>
  <c r="AQ816" i="13"/>
  <c r="AQ811" i="13"/>
  <c r="AQ806" i="13"/>
  <c r="AQ801" i="13"/>
  <c r="AQ796" i="13"/>
  <c r="AQ791" i="13"/>
  <c r="AN827" i="13"/>
  <c r="AS812" i="13"/>
  <c r="AS816" i="13" s="1"/>
  <c r="AS802" i="13"/>
  <c r="AS806" i="13" s="1"/>
  <c r="AS792" i="13"/>
  <c r="AS796" i="13" s="1"/>
  <c r="AT779" i="13"/>
  <c r="AR777" i="13"/>
  <c r="AR781" i="13" s="1"/>
  <c r="AR782" i="13"/>
  <c r="AR786" i="13" s="1"/>
  <c r="AE766" i="13"/>
  <c r="AF762" i="13"/>
  <c r="AQ749" i="13"/>
  <c r="AQ734" i="13"/>
  <c r="AT753" i="13"/>
  <c r="AT738" i="13"/>
  <c r="AT728" i="13"/>
  <c r="AS720" i="13"/>
  <c r="AS724" i="13" s="1"/>
  <c r="AR735" i="13"/>
  <c r="AR739" i="13" s="1"/>
  <c r="AF739" i="13"/>
  <c r="AQ709" i="13"/>
  <c r="AQ668" i="13"/>
  <c r="AS745" i="13"/>
  <c r="AS749" i="13" s="1"/>
  <c r="AR690" i="13"/>
  <c r="AR694" i="13" s="1"/>
  <c r="AF694" i="13"/>
  <c r="AF719" i="13"/>
  <c r="AR715" i="13"/>
  <c r="AR719" i="13" s="1"/>
  <c r="AR695" i="13"/>
  <c r="AR699" i="13" s="1"/>
  <c r="AF699" i="13"/>
  <c r="AR675" i="13"/>
  <c r="AR679" i="13" s="1"/>
  <c r="AF679" i="13"/>
  <c r="AT667" i="13"/>
  <c r="AR680" i="13"/>
  <c r="AR684" i="13" s="1"/>
  <c r="AF684" i="13"/>
  <c r="AR705" i="13"/>
  <c r="AR709" i="13" s="1"/>
  <c r="AF709" i="13"/>
  <c r="AR685" i="13"/>
  <c r="AR689" i="13" s="1"/>
  <c r="AF689" i="13"/>
  <c r="M653" i="13"/>
  <c r="AS624" i="13"/>
  <c r="AS628" i="13" s="1"/>
  <c r="AS599" i="13"/>
  <c r="AS603" i="13" s="1"/>
  <c r="AQ567" i="13"/>
  <c r="AT543" i="13"/>
  <c r="AU543" i="13" s="1"/>
  <c r="AT551" i="13"/>
  <c r="AT490" i="13"/>
  <c r="AS639" i="13"/>
  <c r="AS643" i="13" s="1"/>
  <c r="AQ598" i="13"/>
  <c r="AS542" i="13"/>
  <c r="AS522" i="13"/>
  <c r="AS501" i="13"/>
  <c r="AQ579" i="13"/>
  <c r="AT579" i="13" s="1"/>
  <c r="AQ514" i="13"/>
  <c r="AT514" i="13" s="1"/>
  <c r="AE476" i="13"/>
  <c r="AF472" i="13"/>
  <c r="AQ466" i="13"/>
  <c r="AQ364" i="13"/>
  <c r="AR594" i="13"/>
  <c r="AR598" i="13" s="1"/>
  <c r="AF598" i="13"/>
  <c r="AS587" i="13"/>
  <c r="AS588" i="13" s="1"/>
  <c r="AQ544" i="13"/>
  <c r="AT544" i="13" s="1"/>
  <c r="AQ569" i="13"/>
  <c r="AT569" i="13" s="1"/>
  <c r="AR523" i="13"/>
  <c r="AR527" i="13" s="1"/>
  <c r="AF527" i="13"/>
  <c r="AQ473" i="13"/>
  <c r="AT473" i="13" s="1"/>
  <c r="AS452" i="13"/>
  <c r="AS456" i="13" s="1"/>
  <c r="AS432" i="13"/>
  <c r="AS436" i="13" s="1"/>
  <c r="Y421" i="13"/>
  <c r="Y420" i="13" s="1"/>
  <c r="AT417" i="13"/>
  <c r="AS410" i="13"/>
  <c r="AS414" i="13" s="1"/>
  <c r="AT397" i="13"/>
  <c r="AS390" i="13"/>
  <c r="AS394" i="13" s="1"/>
  <c r="AT377" i="13"/>
  <c r="AS370" i="13"/>
  <c r="AS374" i="13" s="1"/>
  <c r="AR578" i="13"/>
  <c r="AR582" i="13" s="1"/>
  <c r="AF582" i="13"/>
  <c r="AF404" i="13"/>
  <c r="AR400" i="13"/>
  <c r="AR404" i="13" s="1"/>
  <c r="AS345" i="13"/>
  <c r="AS349" i="13" s="1"/>
  <c r="AF441" i="13"/>
  <c r="AR437" i="13"/>
  <c r="AR441" i="13" s="1"/>
  <c r="AF409" i="13"/>
  <c r="AR405" i="13"/>
  <c r="AR409" i="13" s="1"/>
  <c r="AS354" i="13"/>
  <c r="AQ313" i="13"/>
  <c r="AT248" i="13"/>
  <c r="AQ232" i="13"/>
  <c r="AF466" i="13"/>
  <c r="AR462" i="13"/>
  <c r="AR466" i="13" s="1"/>
  <c r="AF394" i="13"/>
  <c r="AR390" i="13"/>
  <c r="AR394" i="13" s="1"/>
  <c r="AF451" i="13"/>
  <c r="AR447" i="13"/>
  <c r="AR451" i="13" s="1"/>
  <c r="AF399" i="13"/>
  <c r="AR395" i="13"/>
  <c r="AR399" i="13" s="1"/>
  <c r="AT348" i="13"/>
  <c r="AR350" i="13"/>
  <c r="AT335" i="13"/>
  <c r="AS322" i="13"/>
  <c r="AS323" i="13" s="1"/>
  <c r="AS271" i="13"/>
  <c r="AS272" i="13" s="1"/>
  <c r="AN232" i="13"/>
  <c r="AN227" i="13" s="1"/>
  <c r="AE226" i="13"/>
  <c r="AF222" i="13"/>
  <c r="AR238" i="13"/>
  <c r="AR242" i="13" s="1"/>
  <c r="AT224" i="13"/>
  <c r="BA224" i="13" s="1"/>
  <c r="AN94" i="13"/>
  <c r="AQ188" i="13"/>
  <c r="AT188" i="13" s="1"/>
  <c r="BA188" i="13" s="1"/>
  <c r="AS131" i="13"/>
  <c r="AS135" i="13" s="1"/>
  <c r="AS207" i="13"/>
  <c r="AS211" i="13" s="1"/>
  <c r="AS161" i="13"/>
  <c r="AS165" i="13" s="1"/>
  <c r="AS146" i="13"/>
  <c r="AS150" i="13" s="1"/>
  <c r="AE88" i="13"/>
  <c r="AS34" i="13"/>
  <c r="AS38" i="13" s="1"/>
  <c r="AS64" i="13"/>
  <c r="AS68" i="13" s="1"/>
  <c r="AT593" i="12"/>
  <c r="BA593" i="12" s="1"/>
  <c r="M33" i="12"/>
  <c r="AT862" i="12"/>
  <c r="BA862" i="12" s="1"/>
  <c r="AQ865" i="12"/>
  <c r="AN33" i="12"/>
  <c r="AQ937" i="12"/>
  <c r="AQ927" i="12"/>
  <c r="AQ942" i="12"/>
  <c r="AT942" i="12" s="1"/>
  <c r="AQ872" i="12"/>
  <c r="AF913" i="12"/>
  <c r="AR913" i="12" s="1"/>
  <c r="AR917" i="12" s="1"/>
  <c r="AE917" i="12"/>
  <c r="AQ887" i="12"/>
  <c r="AQ915" i="12"/>
  <c r="AT915" i="12" s="1"/>
  <c r="BA915" i="12" s="1"/>
  <c r="AN891" i="12"/>
  <c r="AT894" i="12"/>
  <c r="BA894" i="12" s="1"/>
  <c r="AT874" i="12"/>
  <c r="BA874" i="12" s="1"/>
  <c r="AF876" i="12"/>
  <c r="AF901" i="12"/>
  <c r="AQ866" i="12"/>
  <c r="AF861" i="12"/>
  <c r="AR861" i="12" s="1"/>
  <c r="AR865" i="12" s="1"/>
  <c r="AE865" i="12"/>
  <c r="AQ845" i="12"/>
  <c r="AQ825" i="12"/>
  <c r="AN870" i="12"/>
  <c r="AE907" i="12"/>
  <c r="AF860" i="12"/>
  <c r="M850" i="12"/>
  <c r="AF840" i="12"/>
  <c r="AN830" i="12"/>
  <c r="AN835" i="12"/>
  <c r="AE825" i="12"/>
  <c r="AF821" i="12"/>
  <c r="AR821" i="12" s="1"/>
  <c r="AR825" i="12" s="1"/>
  <c r="AN860" i="12"/>
  <c r="AN840" i="12"/>
  <c r="M865" i="12"/>
  <c r="AF835" i="12"/>
  <c r="AE830" i="12"/>
  <c r="AF826" i="12"/>
  <c r="AR826" i="12" s="1"/>
  <c r="AR830" i="12" s="1"/>
  <c r="AN747" i="12"/>
  <c r="AN727" i="12"/>
  <c r="AQ774" i="12"/>
  <c r="AQ722" i="12"/>
  <c r="AT761" i="12"/>
  <c r="BA761" i="12" s="1"/>
  <c r="M759" i="12"/>
  <c r="M758" i="12" s="1"/>
  <c r="AT719" i="12"/>
  <c r="BA719" i="12" s="1"/>
  <c r="AQ717" i="12"/>
  <c r="AB672" i="12"/>
  <c r="M697" i="12"/>
  <c r="AF687" i="12"/>
  <c r="AE661" i="12"/>
  <c r="AF657" i="12"/>
  <c r="AR657" i="12" s="1"/>
  <c r="AR661" i="12" s="1"/>
  <c r="AQ651" i="12"/>
  <c r="AQ611" i="12"/>
  <c r="AE717" i="12"/>
  <c r="AQ689" i="12"/>
  <c r="AT689" i="12" s="1"/>
  <c r="BA689" i="12" s="1"/>
  <c r="AT669" i="12"/>
  <c r="AF616" i="12"/>
  <c r="AQ653" i="12"/>
  <c r="AT653" i="12" s="1"/>
  <c r="BA653" i="12" s="1"/>
  <c r="AQ633" i="12"/>
  <c r="AT633" i="12" s="1"/>
  <c r="AQ613" i="12"/>
  <c r="AT613" i="12" s="1"/>
  <c r="BA613" i="12" s="1"/>
  <c r="M601" i="12"/>
  <c r="AQ580" i="12"/>
  <c r="AQ560" i="12"/>
  <c r="AQ540" i="12"/>
  <c r="AQ638" i="12"/>
  <c r="AT638" i="12" s="1"/>
  <c r="BA638" i="12" s="1"/>
  <c r="AM581" i="12"/>
  <c r="AM505" i="12"/>
  <c r="AF651" i="12"/>
  <c r="AF631" i="12"/>
  <c r="M621" i="12"/>
  <c r="AF611" i="12"/>
  <c r="AE601" i="12"/>
  <c r="AF597" i="12"/>
  <c r="AR597" i="12" s="1"/>
  <c r="AR601" i="12" s="1"/>
  <c r="M596" i="12"/>
  <c r="AF586" i="12"/>
  <c r="AN560" i="12"/>
  <c r="M540" i="12"/>
  <c r="AF530" i="12"/>
  <c r="AN504" i="12"/>
  <c r="AS504" i="12" s="1"/>
  <c r="AE479" i="12"/>
  <c r="AF475" i="12"/>
  <c r="AR475" i="12" s="1"/>
  <c r="AR479" i="12" s="1"/>
  <c r="AQ397" i="12"/>
  <c r="AF591" i="12"/>
  <c r="AF575" i="12"/>
  <c r="M565" i="12"/>
  <c r="AF555" i="12"/>
  <c r="M545" i="12"/>
  <c r="AF535" i="12"/>
  <c r="M525" i="12"/>
  <c r="AF515" i="12"/>
  <c r="AF499" i="12"/>
  <c r="AF490" i="12"/>
  <c r="AR490" i="12" s="1"/>
  <c r="AR494" i="12" s="1"/>
  <c r="AE494" i="12"/>
  <c r="AF485" i="12"/>
  <c r="AR485" i="12" s="1"/>
  <c r="AR489" i="12" s="1"/>
  <c r="AE489" i="12"/>
  <c r="AQ588" i="12"/>
  <c r="AT588" i="12" s="1"/>
  <c r="M570" i="12"/>
  <c r="AF560" i="12"/>
  <c r="AQ532" i="12"/>
  <c r="AT532" i="12" s="1"/>
  <c r="BA532" i="12" s="1"/>
  <c r="AR504" i="12"/>
  <c r="AF504" i="12"/>
  <c r="AT472" i="12"/>
  <c r="BA472" i="12" s="1"/>
  <c r="AT452" i="12"/>
  <c r="BA452" i="12" s="1"/>
  <c r="AT432" i="12"/>
  <c r="AT410" i="12"/>
  <c r="BA410" i="12" s="1"/>
  <c r="AT390" i="12"/>
  <c r="BA390" i="12" s="1"/>
  <c r="AN591" i="12"/>
  <c r="M575" i="12"/>
  <c r="AF565" i="12"/>
  <c r="M555" i="12"/>
  <c r="AF545" i="12"/>
  <c r="AF525" i="12"/>
  <c r="M515" i="12"/>
  <c r="M489" i="12"/>
  <c r="AQ306" i="12"/>
  <c r="AQ245" i="12"/>
  <c r="AF392" i="12"/>
  <c r="AT360" i="12"/>
  <c r="BA360" i="12" s="1"/>
  <c r="AF469" i="12"/>
  <c r="AF397" i="12"/>
  <c r="AT371" i="12"/>
  <c r="BA371" i="12" s="1"/>
  <c r="AQ362" i="12"/>
  <c r="AT345" i="12"/>
  <c r="AT324" i="12"/>
  <c r="BA324" i="12" s="1"/>
  <c r="AT309" i="12"/>
  <c r="AT288" i="12"/>
  <c r="AT268" i="12"/>
  <c r="BA268" i="12" s="1"/>
  <c r="AT248" i="12"/>
  <c r="BA248" i="12" s="1"/>
  <c r="AF454" i="12"/>
  <c r="AT359" i="12"/>
  <c r="BA359" i="12" s="1"/>
  <c r="AF295" i="12"/>
  <c r="AR295" i="12"/>
  <c r="AF240" i="12"/>
  <c r="AT211" i="12"/>
  <c r="BA211" i="12" s="1"/>
  <c r="AF316" i="12"/>
  <c r="Y225" i="12"/>
  <c r="AR341" i="12"/>
  <c r="AF270" i="12"/>
  <c r="AT218" i="12"/>
  <c r="BA218" i="12" s="1"/>
  <c r="AM128" i="12"/>
  <c r="AM127" i="12" s="1"/>
  <c r="AQ181" i="12"/>
  <c r="AT181" i="12" s="1"/>
  <c r="BA181" i="12" s="1"/>
  <c r="M158" i="12"/>
  <c r="AQ186" i="12"/>
  <c r="AT186" i="12" s="1"/>
  <c r="M143" i="12"/>
  <c r="AT119" i="12"/>
  <c r="BA119" i="12" s="1"/>
  <c r="AQ64" i="12"/>
  <c r="AT48" i="12"/>
  <c r="AU48" i="12" s="1"/>
  <c r="AT35" i="12"/>
  <c r="M173" i="12"/>
  <c r="AQ105" i="12"/>
  <c r="AT105" i="12" s="1"/>
  <c r="BA105" i="12" s="1"/>
  <c r="AN61" i="12"/>
  <c r="M27" i="12"/>
  <c r="AQ11" i="12"/>
  <c r="AT11" i="12" s="1"/>
  <c r="BA11" i="12" s="1"/>
  <c r="AE66" i="12"/>
  <c r="AT936" i="12"/>
  <c r="BA936" i="12" s="1"/>
  <c r="AQ840" i="12"/>
  <c r="AT836" i="12"/>
  <c r="AT859" i="12"/>
  <c r="BA859" i="12" s="1"/>
  <c r="AT849" i="12"/>
  <c r="BA849" i="12" s="1"/>
  <c r="AT839" i="12"/>
  <c r="BA839" i="12" s="1"/>
  <c r="AT834" i="12"/>
  <c r="BA834" i="12" s="1"/>
  <c r="AF850" i="12"/>
  <c r="AT827" i="12"/>
  <c r="BA827" i="12" s="1"/>
  <c r="AQ819" i="12"/>
  <c r="AQ804" i="12"/>
  <c r="AQ799" i="12"/>
  <c r="AQ784" i="12"/>
  <c r="AQ779" i="12"/>
  <c r="AQ697" i="12"/>
  <c r="AT706" i="12"/>
  <c r="BA706" i="12" s="1"/>
  <c r="AT686" i="12"/>
  <c r="BA686" i="12" s="1"/>
  <c r="AT766" i="12"/>
  <c r="AF707" i="12"/>
  <c r="AQ679" i="12"/>
  <c r="AT679" i="12" s="1"/>
  <c r="BA679" i="12" s="1"/>
  <c r="AQ646" i="12"/>
  <c r="AQ709" i="12"/>
  <c r="AT709" i="12" s="1"/>
  <c r="BA709" i="12" s="1"/>
  <c r="AQ674" i="12"/>
  <c r="AT674" i="12" s="1"/>
  <c r="BA674" i="12" s="1"/>
  <c r="M646" i="12"/>
  <c r="AF636" i="12"/>
  <c r="AQ575" i="12"/>
  <c r="AT571" i="12"/>
  <c r="AQ555" i="12"/>
  <c r="AQ515" i="12"/>
  <c r="AQ494" i="12"/>
  <c r="AT658" i="12"/>
  <c r="BA658" i="12" s="1"/>
  <c r="AF606" i="12"/>
  <c r="AB581" i="12"/>
  <c r="AB505" i="12"/>
  <c r="M560" i="12"/>
  <c r="AF550" i="12"/>
  <c r="M504" i="12"/>
  <c r="AQ434" i="12"/>
  <c r="AQ412" i="12"/>
  <c r="AQ392" i="12"/>
  <c r="AN586" i="12"/>
  <c r="AR580" i="12"/>
  <c r="AF580" i="12"/>
  <c r="AN530" i="12"/>
  <c r="M510" i="12"/>
  <c r="AQ496" i="12"/>
  <c r="AT496" i="12" s="1"/>
  <c r="BA496" i="12" s="1"/>
  <c r="AE484" i="12"/>
  <c r="AF480" i="12"/>
  <c r="AR480" i="12" s="1"/>
  <c r="AR484" i="12" s="1"/>
  <c r="AT457" i="12"/>
  <c r="BA457" i="12" s="1"/>
  <c r="AT437" i="12"/>
  <c r="AT415" i="12"/>
  <c r="BA415" i="12" s="1"/>
  <c r="AT395" i="12"/>
  <c r="BA395" i="12" s="1"/>
  <c r="AT375" i="12"/>
  <c r="BA375" i="12" s="1"/>
  <c r="M494" i="12"/>
  <c r="AF407" i="12"/>
  <c r="AQ357" i="12"/>
  <c r="AQ336" i="12"/>
  <c r="AQ280" i="12"/>
  <c r="AQ240" i="12"/>
  <c r="AF444" i="12"/>
  <c r="AQ368" i="12"/>
  <c r="AQ367" i="12"/>
  <c r="AF417" i="12"/>
  <c r="AR417" i="12"/>
  <c r="AT350" i="12"/>
  <c r="BA350" i="12" s="1"/>
  <c r="AT233" i="12"/>
  <c r="BA233" i="12" s="1"/>
  <c r="AF402" i="12"/>
  <c r="AT370" i="12"/>
  <c r="BA370" i="12" s="1"/>
  <c r="AF235" i="12"/>
  <c r="AN219" i="12"/>
  <c r="AF300" i="12"/>
  <c r="AR300" i="12"/>
  <c r="AN214" i="12"/>
  <c r="AF336" i="12"/>
  <c r="AR336" i="12"/>
  <c r="AF245" i="12"/>
  <c r="AE230" i="12"/>
  <c r="AE225" i="12" s="1"/>
  <c r="AF226" i="12"/>
  <c r="AR226" i="12" s="1"/>
  <c r="AR230" i="12" s="1"/>
  <c r="AR225" i="12" s="1"/>
  <c r="AQ205" i="12"/>
  <c r="AQ193" i="12"/>
  <c r="AQ178" i="12"/>
  <c r="AQ173" i="12"/>
  <c r="AQ163" i="12"/>
  <c r="AQ158" i="12"/>
  <c r="AQ143" i="12"/>
  <c r="AQ126" i="12"/>
  <c r="AQ86" i="12"/>
  <c r="AF321" i="12"/>
  <c r="AF250" i="12"/>
  <c r="AT221" i="12"/>
  <c r="BA221" i="12" s="1"/>
  <c r="AT212" i="12"/>
  <c r="BA212" i="12" s="1"/>
  <c r="AN97" i="12"/>
  <c r="AQ197" i="12"/>
  <c r="AT197" i="12" s="1"/>
  <c r="BA197" i="12" s="1"/>
  <c r="AQ94" i="12"/>
  <c r="AT94" i="12" s="1"/>
  <c r="BA94" i="12" s="1"/>
  <c r="AE76" i="12"/>
  <c r="AF72" i="12"/>
  <c r="AR72" i="12" s="1"/>
  <c r="AR76" i="12" s="1"/>
  <c r="AE61" i="12"/>
  <c r="AF57" i="12"/>
  <c r="AR57" i="12" s="1"/>
  <c r="AR61" i="12" s="1"/>
  <c r="AT79" i="12"/>
  <c r="BA79" i="12" s="1"/>
  <c r="AQ202" i="12"/>
  <c r="AT202" i="12" s="1"/>
  <c r="AQ89" i="12"/>
  <c r="AT89" i="12" s="1"/>
  <c r="BA89" i="12" s="1"/>
  <c r="AQ69" i="12"/>
  <c r="AT55" i="12"/>
  <c r="BA55" i="12" s="1"/>
  <c r="AQ17" i="12"/>
  <c r="AE56" i="12"/>
  <c r="AT879" i="12"/>
  <c r="BA879" i="12" s="1"/>
  <c r="AF896" i="12"/>
  <c r="AF881" i="12"/>
  <c r="AQ860" i="12"/>
  <c r="AT854" i="12"/>
  <c r="BA854" i="12" s="1"/>
  <c r="AQ932" i="12"/>
  <c r="AE927" i="12"/>
  <c r="AF923" i="12"/>
  <c r="AR923" i="12" s="1"/>
  <c r="AR927" i="12" s="1"/>
  <c r="M912" i="12"/>
  <c r="M902" i="12" s="1"/>
  <c r="AQ908" i="12"/>
  <c r="AT929" i="12"/>
  <c r="BA929" i="12" s="1"/>
  <c r="AQ897" i="12"/>
  <c r="AQ877" i="12"/>
  <c r="AQ919" i="12"/>
  <c r="AT919" i="12" s="1"/>
  <c r="BA919" i="12" s="1"/>
  <c r="L902" i="12"/>
  <c r="AT884" i="12"/>
  <c r="BA884" i="12" s="1"/>
  <c r="AQ855" i="12"/>
  <c r="AT851" i="12"/>
  <c r="AQ835" i="12"/>
  <c r="AF886" i="12"/>
  <c r="AT852" i="12"/>
  <c r="AT832" i="12"/>
  <c r="BA832" i="12" s="1"/>
  <c r="AF845" i="12"/>
  <c r="Y820" i="12"/>
  <c r="AE814" i="12"/>
  <c r="AF810" i="12"/>
  <c r="AR810" i="12" s="1"/>
  <c r="AR814" i="12" s="1"/>
  <c r="AE809" i="12"/>
  <c r="AF805" i="12"/>
  <c r="AR805" i="12" s="1"/>
  <c r="AR809" i="12" s="1"/>
  <c r="AE804" i="12"/>
  <c r="AF800" i="12"/>
  <c r="AR800" i="12" s="1"/>
  <c r="AR804" i="12" s="1"/>
  <c r="AE794" i="12"/>
  <c r="AF790" i="12"/>
  <c r="AR790" i="12" s="1"/>
  <c r="AR794" i="12" s="1"/>
  <c r="AE789" i="12"/>
  <c r="AN757" i="12"/>
  <c r="AN737" i="12"/>
  <c r="AQ808" i="12"/>
  <c r="AT808" i="12" s="1"/>
  <c r="BA808" i="12" s="1"/>
  <c r="AQ788" i="12"/>
  <c r="AT788" i="12" s="1"/>
  <c r="BA788" i="12" s="1"/>
  <c r="AQ813" i="12"/>
  <c r="AT813" i="12" s="1"/>
  <c r="BA813" i="12" s="1"/>
  <c r="AQ793" i="12"/>
  <c r="AT793" i="12" s="1"/>
  <c r="BA793" i="12" s="1"/>
  <c r="AQ764" i="12"/>
  <c r="AQ752" i="12"/>
  <c r="AQ747" i="12"/>
  <c r="AQ742" i="12"/>
  <c r="AQ737" i="12"/>
  <c r="AQ732" i="12"/>
  <c r="AQ727" i="12"/>
  <c r="AQ692" i="12"/>
  <c r="AQ671" i="12"/>
  <c r="AQ699" i="12"/>
  <c r="AT699" i="12" s="1"/>
  <c r="BA699" i="12" s="1"/>
  <c r="AT663" i="12"/>
  <c r="BA663" i="12" s="1"/>
  <c r="AQ621" i="12"/>
  <c r="AQ601" i="12"/>
  <c r="AN707" i="12"/>
  <c r="AF677" i="12"/>
  <c r="AT655" i="12"/>
  <c r="BA655" i="12" s="1"/>
  <c r="AT650" i="12"/>
  <c r="BA650" i="12" s="1"/>
  <c r="AT630" i="12"/>
  <c r="BA630" i="12" s="1"/>
  <c r="AT625" i="12"/>
  <c r="BA625" i="12" s="1"/>
  <c r="AT610" i="12"/>
  <c r="BA610" i="12" s="1"/>
  <c r="AF656" i="12"/>
  <c r="AQ628" i="12"/>
  <c r="AT628" i="12" s="1"/>
  <c r="BA628" i="12" s="1"/>
  <c r="M651" i="12"/>
  <c r="AF641" i="12"/>
  <c r="AF621" i="12"/>
  <c r="AT587" i="12"/>
  <c r="AU587" i="12" s="1"/>
  <c r="AQ570" i="12"/>
  <c r="AT526" i="12"/>
  <c r="AQ510" i="12"/>
  <c r="AQ489" i="12"/>
  <c r="AF626" i="12"/>
  <c r="AT590" i="12"/>
  <c r="BA590" i="12" s="1"/>
  <c r="AT585" i="12"/>
  <c r="BA585" i="12" s="1"/>
  <c r="AT579" i="12"/>
  <c r="BA579" i="12" s="1"/>
  <c r="AT564" i="12"/>
  <c r="BA564" i="12" s="1"/>
  <c r="AT559" i="12"/>
  <c r="BA559" i="12" s="1"/>
  <c r="AT544" i="12"/>
  <c r="BA544" i="12" s="1"/>
  <c r="AT539" i="12"/>
  <c r="BA539" i="12" s="1"/>
  <c r="AT529" i="12"/>
  <c r="BA529" i="12" s="1"/>
  <c r="AT524" i="12"/>
  <c r="BA524" i="12" s="1"/>
  <c r="AT503" i="12"/>
  <c r="BA503" i="12" s="1"/>
  <c r="AQ603" i="12"/>
  <c r="AT603" i="12" s="1"/>
  <c r="BA603" i="12" s="1"/>
  <c r="AT594" i="12"/>
  <c r="BA594" i="12" s="1"/>
  <c r="M580" i="12"/>
  <c r="AF570" i="12"/>
  <c r="AQ469" i="12"/>
  <c r="AQ429" i="12"/>
  <c r="AQ583" i="12"/>
  <c r="AT583" i="12" s="1"/>
  <c r="BA583" i="12" s="1"/>
  <c r="AQ547" i="12"/>
  <c r="AT547" i="12" s="1"/>
  <c r="BA547" i="12" s="1"/>
  <c r="AQ527" i="12"/>
  <c r="AT527" i="12" s="1"/>
  <c r="BA527" i="12" s="1"/>
  <c r="AF596" i="12"/>
  <c r="AF520" i="12"/>
  <c r="AT462" i="12"/>
  <c r="AT442" i="12"/>
  <c r="BA442" i="12" s="1"/>
  <c r="AT422" i="12"/>
  <c r="BA422" i="12" s="1"/>
  <c r="AT400" i="12"/>
  <c r="BA400" i="12" s="1"/>
  <c r="AT380" i="12"/>
  <c r="BA380" i="12" s="1"/>
  <c r="AQ517" i="12"/>
  <c r="AT517" i="12" s="1"/>
  <c r="BA517" i="12" s="1"/>
  <c r="AT481" i="12"/>
  <c r="BA481" i="12" s="1"/>
  <c r="AF439" i="12"/>
  <c r="AQ352" i="12"/>
  <c r="AQ295" i="12"/>
  <c r="AF424" i="12"/>
  <c r="AF429" i="12"/>
  <c r="AT355" i="12"/>
  <c r="BA355" i="12" s="1"/>
  <c r="AT334" i="12"/>
  <c r="BA334" i="12" s="1"/>
  <c r="AT314" i="12"/>
  <c r="BA314" i="12" s="1"/>
  <c r="AT298" i="12"/>
  <c r="BA298" i="12" s="1"/>
  <c r="AT278" i="12"/>
  <c r="AT258" i="12"/>
  <c r="BA258" i="12" s="1"/>
  <c r="AT238" i="12"/>
  <c r="AF326" i="12"/>
  <c r="AF255" i="12"/>
  <c r="AF331" i="12"/>
  <c r="AN224" i="12"/>
  <c r="AF265" i="12"/>
  <c r="AF205" i="12"/>
  <c r="AR205" i="12" s="1"/>
  <c r="AR209" i="12" s="1"/>
  <c r="AE209" i="12"/>
  <c r="AE199" i="12"/>
  <c r="AF195" i="12"/>
  <c r="AR195" i="12" s="1"/>
  <c r="AR199" i="12" s="1"/>
  <c r="AE193" i="12"/>
  <c r="AF189" i="12"/>
  <c r="AR189" i="12" s="1"/>
  <c r="AE183" i="12"/>
  <c r="AF179" i="12"/>
  <c r="AR179" i="12" s="1"/>
  <c r="AR183" i="12" s="1"/>
  <c r="AE173" i="12"/>
  <c r="AF169" i="12"/>
  <c r="AR169" i="12" s="1"/>
  <c r="AR173" i="12" s="1"/>
  <c r="AE168" i="12"/>
  <c r="AF164" i="12"/>
  <c r="AR164" i="12" s="1"/>
  <c r="AR168" i="12" s="1"/>
  <c r="AE163" i="12"/>
  <c r="AF159" i="12"/>
  <c r="AR159" i="12" s="1"/>
  <c r="AR163" i="12" s="1"/>
  <c r="AE158" i="12"/>
  <c r="AF154" i="12"/>
  <c r="AR154" i="12" s="1"/>
  <c r="AR158" i="12" s="1"/>
  <c r="AE153" i="12"/>
  <c r="AF149" i="12"/>
  <c r="AR149" i="12" s="1"/>
  <c r="AR153" i="12" s="1"/>
  <c r="AE148" i="12"/>
  <c r="AF144" i="12"/>
  <c r="AR144" i="12" s="1"/>
  <c r="AR148" i="12" s="1"/>
  <c r="AE143" i="12"/>
  <c r="AF139" i="12"/>
  <c r="AR139" i="12" s="1"/>
  <c r="AR143" i="12" s="1"/>
  <c r="AE138" i="12"/>
  <c r="AF134" i="12"/>
  <c r="AR134" i="12" s="1"/>
  <c r="AR138" i="12" s="1"/>
  <c r="AE133" i="12"/>
  <c r="AF129" i="12"/>
  <c r="AR129" i="12" s="1"/>
  <c r="AR133" i="12" s="1"/>
  <c r="AE126" i="12"/>
  <c r="AF122" i="12"/>
  <c r="AR122" i="12" s="1"/>
  <c r="AE121" i="12"/>
  <c r="AF117" i="12"/>
  <c r="AR117" i="12" s="1"/>
  <c r="AR121" i="12" s="1"/>
  <c r="AE116" i="12"/>
  <c r="AF112" i="12"/>
  <c r="AR112" i="12" s="1"/>
  <c r="AR116" i="12" s="1"/>
  <c r="AR97" i="12" s="1"/>
  <c r="AE96" i="12"/>
  <c r="AF92" i="12"/>
  <c r="AR92" i="12" s="1"/>
  <c r="AR96" i="12" s="1"/>
  <c r="AE91" i="12"/>
  <c r="AF87" i="12"/>
  <c r="AR87" i="12" s="1"/>
  <c r="AR91" i="12" s="1"/>
  <c r="AE86" i="12"/>
  <c r="AF82" i="12"/>
  <c r="AR82" i="12" s="1"/>
  <c r="AR86" i="12" s="1"/>
  <c r="AE81" i="12"/>
  <c r="AF77" i="12"/>
  <c r="AR77" i="12" s="1"/>
  <c r="AR81" i="12" s="1"/>
  <c r="AF306" i="12"/>
  <c r="AF220" i="12"/>
  <c r="AR220" i="12" s="1"/>
  <c r="AE224" i="12"/>
  <c r="AQ219" i="12"/>
  <c r="M193" i="12"/>
  <c r="AQ146" i="12"/>
  <c r="AT146" i="12" s="1"/>
  <c r="BA146" i="12" s="1"/>
  <c r="M86" i="12"/>
  <c r="AE219" i="12"/>
  <c r="AT59" i="12"/>
  <c r="BA59" i="12" s="1"/>
  <c r="AE71" i="12"/>
  <c r="AF67" i="12"/>
  <c r="AR67" i="12" s="1"/>
  <c r="AR71" i="12" s="1"/>
  <c r="AT29" i="12"/>
  <c r="BA29" i="12" s="1"/>
  <c r="M76" i="12"/>
  <c r="AQ72" i="12"/>
  <c r="AQ51" i="12"/>
  <c r="AQ46" i="12"/>
  <c r="AQ32" i="12"/>
  <c r="AQ27" i="12"/>
  <c r="AE17" i="12"/>
  <c r="AF13" i="12"/>
  <c r="AR13" i="12" s="1"/>
  <c r="AR17" i="12" s="1"/>
  <c r="AE12" i="12"/>
  <c r="AF8" i="12"/>
  <c r="AR8" i="12" s="1"/>
  <c r="AR12" i="12" s="1"/>
  <c r="AF56" i="12"/>
  <c r="AQ21" i="12"/>
  <c r="AT21" i="12" s="1"/>
  <c r="BA21" i="12" s="1"/>
  <c r="AE912" i="12"/>
  <c r="AF908" i="12"/>
  <c r="AR908" i="12" s="1"/>
  <c r="AR912" i="12" s="1"/>
  <c r="AF918" i="12"/>
  <c r="AR918" i="12" s="1"/>
  <c r="AR922" i="12" s="1"/>
  <c r="AE922" i="12"/>
  <c r="AQ892" i="12"/>
  <c r="AT889" i="12"/>
  <c r="BA889" i="12" s="1"/>
  <c r="Y871" i="12"/>
  <c r="AQ850" i="12"/>
  <c r="AT846" i="12"/>
  <c r="AQ830" i="12"/>
  <c r="AF907" i="12"/>
  <c r="AF891" i="12"/>
  <c r="AE870" i="12"/>
  <c r="AF866" i="12"/>
  <c r="AR866" i="12" s="1"/>
  <c r="AN850" i="12"/>
  <c r="AT829" i="12"/>
  <c r="BA829" i="12" s="1"/>
  <c r="AM820" i="12"/>
  <c r="R820" i="12"/>
  <c r="AN752" i="12"/>
  <c r="AN732" i="12"/>
  <c r="AE764" i="12"/>
  <c r="AF760" i="12"/>
  <c r="AR760" i="12" s="1"/>
  <c r="AR764" i="12" s="1"/>
  <c r="AR759" i="12" s="1"/>
  <c r="AR758" i="12" s="1"/>
  <c r="AE757" i="12"/>
  <c r="AF753" i="12"/>
  <c r="AR753" i="12" s="1"/>
  <c r="AE752" i="12"/>
  <c r="AF748" i="12"/>
  <c r="AR748" i="12" s="1"/>
  <c r="AR752" i="12" s="1"/>
  <c r="AE747" i="12"/>
  <c r="AF743" i="12"/>
  <c r="AR743" i="12" s="1"/>
  <c r="AR747" i="12" s="1"/>
  <c r="AE742" i="12"/>
  <c r="AF738" i="12"/>
  <c r="AR738" i="12" s="1"/>
  <c r="AR742" i="12" s="1"/>
  <c r="AE737" i="12"/>
  <c r="AF733" i="12"/>
  <c r="AR733" i="12" s="1"/>
  <c r="AR737" i="12" s="1"/>
  <c r="AE732" i="12"/>
  <c r="AF728" i="12"/>
  <c r="AR728" i="12" s="1"/>
  <c r="AR732" i="12" s="1"/>
  <c r="AE727" i="12"/>
  <c r="AF723" i="12"/>
  <c r="AR723" i="12" s="1"/>
  <c r="AR727" i="12" s="1"/>
  <c r="AT703" i="12"/>
  <c r="AQ666" i="12"/>
  <c r="AF718" i="12"/>
  <c r="AR718" i="12" s="1"/>
  <c r="AR722" i="12" s="1"/>
  <c r="AE722" i="12"/>
  <c r="AM672" i="12"/>
  <c r="AT670" i="12"/>
  <c r="BA670" i="12" s="1"/>
  <c r="AE666" i="12"/>
  <c r="AF662" i="12"/>
  <c r="AR662" i="12" s="1"/>
  <c r="AR666" i="12" s="1"/>
  <c r="AF712" i="12"/>
  <c r="AF692" i="12"/>
  <c r="AQ661" i="12"/>
  <c r="AT652" i="12"/>
  <c r="AF717" i="12"/>
  <c r="AF697" i="12"/>
  <c r="AF702" i="12"/>
  <c r="AF682" i="12"/>
  <c r="AQ596" i="12"/>
  <c r="AQ565" i="12"/>
  <c r="AQ545" i="12"/>
  <c r="AQ525" i="12"/>
  <c r="AQ504" i="12"/>
  <c r="AT500" i="12"/>
  <c r="AQ484" i="12"/>
  <c r="AF646" i="12"/>
  <c r="AT600" i="12"/>
  <c r="BA600" i="12" s="1"/>
  <c r="AF510" i="12"/>
  <c r="AQ479" i="12"/>
  <c r="AQ444" i="12"/>
  <c r="AQ424" i="12"/>
  <c r="AE596" i="12"/>
  <c r="AF540" i="12"/>
  <c r="AT467" i="12"/>
  <c r="AT447" i="12"/>
  <c r="BA447" i="12" s="1"/>
  <c r="AT427" i="12"/>
  <c r="BA427" i="12" s="1"/>
  <c r="AT405" i="12"/>
  <c r="BA405" i="12" s="1"/>
  <c r="AT385" i="12"/>
  <c r="BA385" i="12" s="1"/>
  <c r="AF459" i="12"/>
  <c r="AQ326" i="12"/>
  <c r="AQ290" i="12"/>
  <c r="AQ270" i="12"/>
  <c r="AQ230" i="12"/>
  <c r="AF412" i="12"/>
  <c r="AN342" i="12"/>
  <c r="AF449" i="12"/>
  <c r="AT339" i="12"/>
  <c r="BA339" i="12" s="1"/>
  <c r="AT319" i="12"/>
  <c r="BA319" i="12" s="1"/>
  <c r="AT304" i="12"/>
  <c r="BA304" i="12" s="1"/>
  <c r="AT283" i="12"/>
  <c r="BA283" i="12" s="1"/>
  <c r="AT243" i="12"/>
  <c r="BA243" i="12" s="1"/>
  <c r="AT228" i="12"/>
  <c r="BA228" i="12" s="1"/>
  <c r="AF474" i="12"/>
  <c r="M342" i="12"/>
  <c r="AF275" i="12"/>
  <c r="AN230" i="12"/>
  <c r="AF260" i="12"/>
  <c r="AF285" i="12"/>
  <c r="AF210" i="12"/>
  <c r="AR210" i="12" s="1"/>
  <c r="AR214" i="12" s="1"/>
  <c r="AE214" i="12"/>
  <c r="L97" i="12"/>
  <c r="AM97" i="12"/>
  <c r="AT114" i="12"/>
  <c r="BA114" i="12" s="1"/>
  <c r="AN56" i="12"/>
  <c r="AF219" i="12"/>
  <c r="M163" i="12"/>
  <c r="AQ131" i="12"/>
  <c r="AT131" i="12" s="1"/>
  <c r="BA131" i="12" s="1"/>
  <c r="AT58" i="12"/>
  <c r="BA58" i="12" s="1"/>
  <c r="AQ56" i="12"/>
  <c r="AE46" i="12"/>
  <c r="AF39" i="12"/>
  <c r="AE38" i="12"/>
  <c r="AF34" i="12"/>
  <c r="AR34" i="12" s="1"/>
  <c r="AR38" i="12" s="1"/>
  <c r="AE32" i="12"/>
  <c r="AF28" i="12"/>
  <c r="AR28" i="12" s="1"/>
  <c r="AR32" i="12" s="1"/>
  <c r="AE27" i="12"/>
  <c r="AF23" i="12"/>
  <c r="AR23" i="12" s="1"/>
  <c r="AR27" i="12" s="1"/>
  <c r="AF18" i="12"/>
  <c r="AT16" i="12"/>
  <c r="BA16" i="12" s="1"/>
  <c r="AT50" i="12"/>
  <c r="BA50" i="12" s="1"/>
  <c r="AF66" i="12"/>
  <c r="AT42" i="12"/>
  <c r="BA42" i="12" s="1"/>
  <c r="AZ948" i="1"/>
  <c r="AY948" i="1"/>
  <c r="AX948" i="1"/>
  <c r="AW948" i="1"/>
  <c r="AL948" i="1"/>
  <c r="AK948" i="1"/>
  <c r="AJ948" i="1"/>
  <c r="AD948" i="1"/>
  <c r="AC948" i="1"/>
  <c r="AM947" i="1"/>
  <c r="AB947" i="1"/>
  <c r="Y947" i="1"/>
  <c r="U947" i="1"/>
  <c r="T947" i="1"/>
  <c r="S947" i="1"/>
  <c r="R947" i="1"/>
  <c r="AM944" i="1"/>
  <c r="AB944" i="1"/>
  <c r="Y944" i="1"/>
  <c r="U944" i="1"/>
  <c r="T944" i="1"/>
  <c r="S944" i="1"/>
  <c r="R944" i="1"/>
  <c r="L944" i="1"/>
  <c r="M944" i="1" s="1"/>
  <c r="AM943" i="1"/>
  <c r="AN943" i="1" s="1"/>
  <c r="AB943" i="1"/>
  <c r="Y943" i="1"/>
  <c r="U943" i="1"/>
  <c r="T943" i="1"/>
  <c r="S943" i="1"/>
  <c r="R943" i="1"/>
  <c r="L943" i="1"/>
  <c r="M943" i="1" s="1"/>
  <c r="AM942" i="1"/>
  <c r="AB942" i="1"/>
  <c r="Y942" i="1"/>
  <c r="U942" i="1"/>
  <c r="T942" i="1"/>
  <c r="S942" i="1"/>
  <c r="R942" i="1"/>
  <c r="L942" i="1"/>
  <c r="AZ941" i="1"/>
  <c r="AY941" i="1"/>
  <c r="AX941" i="1"/>
  <c r="AW941" i="1"/>
  <c r="AV941" i="1"/>
  <c r="AL941" i="1"/>
  <c r="AK941" i="1"/>
  <c r="AJ941" i="1"/>
  <c r="AD941" i="1"/>
  <c r="AC941" i="1"/>
  <c r="AM940" i="1"/>
  <c r="AB940" i="1"/>
  <c r="Y940" i="1"/>
  <c r="U940" i="1"/>
  <c r="T940" i="1"/>
  <c r="S940" i="1"/>
  <c r="R940" i="1"/>
  <c r="L940" i="1"/>
  <c r="AM939" i="1"/>
  <c r="AB939" i="1"/>
  <c r="Y939" i="1"/>
  <c r="U939" i="1"/>
  <c r="T939" i="1"/>
  <c r="S939" i="1"/>
  <c r="R939" i="1"/>
  <c r="L939" i="1"/>
  <c r="M939" i="1" s="1"/>
  <c r="AM938" i="1"/>
  <c r="AN938" i="1" s="1"/>
  <c r="AB938" i="1"/>
  <c r="Y938" i="1"/>
  <c r="U938" i="1"/>
  <c r="T938" i="1"/>
  <c r="S938" i="1"/>
  <c r="R938" i="1"/>
  <c r="L938" i="1"/>
  <c r="M938" i="1" s="1"/>
  <c r="AM937" i="1"/>
  <c r="AB937" i="1"/>
  <c r="Y937" i="1"/>
  <c r="U937" i="1"/>
  <c r="T937" i="1"/>
  <c r="T941" i="1" s="1"/>
  <c r="S937" i="1"/>
  <c r="S941" i="1" s="1"/>
  <c r="R937" i="1"/>
  <c r="L937" i="1"/>
  <c r="M937" i="1" s="1"/>
  <c r="AZ936" i="1"/>
  <c r="AY936" i="1"/>
  <c r="AX936" i="1"/>
  <c r="AW936" i="1"/>
  <c r="AV936" i="1"/>
  <c r="AL936" i="1"/>
  <c r="AK936" i="1"/>
  <c r="AJ936" i="1"/>
  <c r="AD936" i="1"/>
  <c r="AC936" i="1"/>
  <c r="AM935" i="1"/>
  <c r="AB935" i="1"/>
  <c r="Y935" i="1"/>
  <c r="U935" i="1"/>
  <c r="T935" i="1"/>
  <c r="S935" i="1"/>
  <c r="R935" i="1"/>
  <c r="L935" i="1"/>
  <c r="AM934" i="1"/>
  <c r="AB934" i="1"/>
  <c r="Y934" i="1"/>
  <c r="U934" i="1"/>
  <c r="T934" i="1"/>
  <c r="S934" i="1"/>
  <c r="R934" i="1"/>
  <c r="L934" i="1"/>
  <c r="AM933" i="1"/>
  <c r="AN933" i="1" s="1"/>
  <c r="AB933" i="1"/>
  <c r="Y933" i="1"/>
  <c r="U933" i="1"/>
  <c r="T933" i="1"/>
  <c r="S933" i="1"/>
  <c r="R933" i="1"/>
  <c r="L933" i="1"/>
  <c r="M933" i="1" s="1"/>
  <c r="AM932" i="1"/>
  <c r="AB932" i="1"/>
  <c r="Y932" i="1"/>
  <c r="U932" i="1"/>
  <c r="T932" i="1"/>
  <c r="S932" i="1"/>
  <c r="R932" i="1"/>
  <c r="L932" i="1"/>
  <c r="M932" i="1" s="1"/>
  <c r="AZ931" i="1"/>
  <c r="AY931" i="1"/>
  <c r="AX931" i="1"/>
  <c r="AW931" i="1"/>
  <c r="AV931" i="1"/>
  <c r="AL931" i="1"/>
  <c r="AK931" i="1"/>
  <c r="AJ931" i="1"/>
  <c r="AD931" i="1"/>
  <c r="AC931" i="1"/>
  <c r="AM930" i="1"/>
  <c r="AB930" i="1"/>
  <c r="Y930" i="1"/>
  <c r="U930" i="1"/>
  <c r="T930" i="1"/>
  <c r="S930" i="1"/>
  <c r="R930" i="1"/>
  <c r="L930" i="1"/>
  <c r="AM929" i="1"/>
  <c r="AB929" i="1"/>
  <c r="Y929" i="1"/>
  <c r="U929" i="1"/>
  <c r="T929" i="1"/>
  <c r="S929" i="1"/>
  <c r="R929" i="1"/>
  <c r="L929" i="1"/>
  <c r="M929" i="1" s="1"/>
  <c r="AM928" i="1"/>
  <c r="AN928" i="1" s="1"/>
  <c r="AB928" i="1"/>
  <c r="Y928" i="1"/>
  <c r="U928" i="1"/>
  <c r="T928" i="1"/>
  <c r="S928" i="1"/>
  <c r="R928" i="1"/>
  <c r="L928" i="1"/>
  <c r="M928" i="1" s="1"/>
  <c r="AM927" i="1"/>
  <c r="AB927" i="1"/>
  <c r="Y927" i="1"/>
  <c r="U927" i="1"/>
  <c r="T927" i="1"/>
  <c r="S927" i="1"/>
  <c r="S931" i="1" s="1"/>
  <c r="R927" i="1"/>
  <c r="AZ926" i="1"/>
  <c r="AY926" i="1"/>
  <c r="AX926" i="1"/>
  <c r="AW926" i="1"/>
  <c r="AV926" i="1"/>
  <c r="AL926" i="1"/>
  <c r="AK926" i="1"/>
  <c r="AJ926" i="1"/>
  <c r="AD926" i="1"/>
  <c r="AC926" i="1"/>
  <c r="AM925" i="1"/>
  <c r="AB925" i="1"/>
  <c r="Y925" i="1"/>
  <c r="U925" i="1"/>
  <c r="T925" i="1"/>
  <c r="S925" i="1"/>
  <c r="R925" i="1"/>
  <c r="L925" i="1"/>
  <c r="AM924" i="1"/>
  <c r="AB924" i="1"/>
  <c r="Y924" i="1"/>
  <c r="U924" i="1"/>
  <c r="T924" i="1"/>
  <c r="S924" i="1"/>
  <c r="R924" i="1"/>
  <c r="L924" i="1"/>
  <c r="M924" i="1" s="1"/>
  <c r="AM923" i="1"/>
  <c r="AN923" i="1" s="1"/>
  <c r="AB923" i="1"/>
  <c r="Y923" i="1"/>
  <c r="U923" i="1"/>
  <c r="T923" i="1"/>
  <c r="S923" i="1"/>
  <c r="R923" i="1"/>
  <c r="L923" i="1"/>
  <c r="M923" i="1" s="1"/>
  <c r="AM922" i="1"/>
  <c r="AB922" i="1"/>
  <c r="Y922" i="1"/>
  <c r="U922" i="1"/>
  <c r="T922" i="1"/>
  <c r="S922" i="1"/>
  <c r="S926" i="1" s="1"/>
  <c r="R922" i="1"/>
  <c r="L922" i="1"/>
  <c r="M922" i="1" s="1"/>
  <c r="AZ921" i="1"/>
  <c r="AY921" i="1"/>
  <c r="AX921" i="1"/>
  <c r="AW921" i="1"/>
  <c r="AV921" i="1"/>
  <c r="AL921" i="1"/>
  <c r="AK921" i="1"/>
  <c r="AJ921" i="1"/>
  <c r="AD921" i="1"/>
  <c r="AC921" i="1"/>
  <c r="AM920" i="1"/>
  <c r="AB920" i="1"/>
  <c r="Y920" i="1"/>
  <c r="U920" i="1"/>
  <c r="T920" i="1"/>
  <c r="S920" i="1"/>
  <c r="R920" i="1"/>
  <c r="L920" i="1"/>
  <c r="AM919" i="1"/>
  <c r="AB919" i="1"/>
  <c r="Y919" i="1"/>
  <c r="U919" i="1"/>
  <c r="T919" i="1"/>
  <c r="S919" i="1"/>
  <c r="R919" i="1"/>
  <c r="L919" i="1"/>
  <c r="M919" i="1" s="1"/>
  <c r="AM918" i="1"/>
  <c r="AN918" i="1" s="1"/>
  <c r="AB918" i="1"/>
  <c r="Y918" i="1"/>
  <c r="U918" i="1"/>
  <c r="T918" i="1"/>
  <c r="S918" i="1"/>
  <c r="R918" i="1"/>
  <c r="L918" i="1"/>
  <c r="M918" i="1" s="1"/>
  <c r="AM917" i="1"/>
  <c r="AB917" i="1"/>
  <c r="Y917" i="1"/>
  <c r="U921" i="1"/>
  <c r="T917" i="1"/>
  <c r="S917" i="1"/>
  <c r="R917" i="1"/>
  <c r="L917" i="1"/>
  <c r="M917" i="1" s="1"/>
  <c r="AZ916" i="1"/>
  <c r="AY916" i="1"/>
  <c r="AX916" i="1"/>
  <c r="AW916" i="1"/>
  <c r="AV916" i="1"/>
  <c r="AL916" i="1"/>
  <c r="AK916" i="1"/>
  <c r="AJ916" i="1"/>
  <c r="AD916" i="1"/>
  <c r="AC916" i="1"/>
  <c r="AM915" i="1"/>
  <c r="AN915" i="1" s="1"/>
  <c r="AB915" i="1"/>
  <c r="Y915" i="1"/>
  <c r="U915" i="1"/>
  <c r="T915" i="1"/>
  <c r="S915" i="1"/>
  <c r="R915" i="1"/>
  <c r="L915" i="1"/>
  <c r="AM914" i="1"/>
  <c r="AB914" i="1"/>
  <c r="Y914" i="1"/>
  <c r="U914" i="1"/>
  <c r="T914" i="1"/>
  <c r="S914" i="1"/>
  <c r="R914" i="1"/>
  <c r="L914" i="1"/>
  <c r="M914" i="1" s="1"/>
  <c r="AM913" i="1"/>
  <c r="AN913" i="1" s="1"/>
  <c r="AB913" i="1"/>
  <c r="Y913" i="1"/>
  <c r="U913" i="1"/>
  <c r="T913" i="1"/>
  <c r="S913" i="1"/>
  <c r="R913" i="1"/>
  <c r="L913" i="1"/>
  <c r="M913" i="1" s="1"/>
  <c r="AM912" i="1"/>
  <c r="AB912" i="1"/>
  <c r="Y912" i="1"/>
  <c r="U916" i="1"/>
  <c r="T912" i="1"/>
  <c r="S912" i="1"/>
  <c r="R912" i="1"/>
  <c r="L912" i="1"/>
  <c r="M912" i="1" s="1"/>
  <c r="AZ911" i="1"/>
  <c r="AY911" i="1"/>
  <c r="AX911" i="1"/>
  <c r="AW911" i="1"/>
  <c r="AV911" i="1"/>
  <c r="AL911" i="1"/>
  <c r="AK911" i="1"/>
  <c r="AJ911" i="1"/>
  <c r="AD911" i="1"/>
  <c r="AC911" i="1"/>
  <c r="AM910" i="1"/>
  <c r="AN910" i="1" s="1"/>
  <c r="AB910" i="1"/>
  <c r="Y910" i="1"/>
  <c r="U910" i="1"/>
  <c r="T910" i="1"/>
  <c r="S910" i="1"/>
  <c r="R910" i="1"/>
  <c r="L910" i="1"/>
  <c r="AM909" i="1"/>
  <c r="AB909" i="1"/>
  <c r="Y909" i="1"/>
  <c r="U909" i="1"/>
  <c r="T909" i="1"/>
  <c r="S909" i="1"/>
  <c r="R909" i="1"/>
  <c r="L909" i="1"/>
  <c r="AM908" i="1"/>
  <c r="AN908" i="1" s="1"/>
  <c r="AB908" i="1"/>
  <c r="Y908" i="1"/>
  <c r="U908" i="1"/>
  <c r="T908" i="1"/>
  <c r="S908" i="1"/>
  <c r="R908" i="1"/>
  <c r="L908" i="1"/>
  <c r="AM907" i="1"/>
  <c r="AB907" i="1"/>
  <c r="Y907" i="1"/>
  <c r="U907" i="1"/>
  <c r="T907" i="1"/>
  <c r="T911" i="1" s="1"/>
  <c r="S907" i="1"/>
  <c r="S911" i="1" s="1"/>
  <c r="R907" i="1"/>
  <c r="AZ905" i="1"/>
  <c r="AY905" i="1"/>
  <c r="AX905" i="1"/>
  <c r="AW905" i="1"/>
  <c r="AV905" i="1"/>
  <c r="AL905" i="1"/>
  <c r="AK905" i="1"/>
  <c r="AJ905" i="1"/>
  <c r="AD905" i="1"/>
  <c r="AC905" i="1"/>
  <c r="AM904" i="1"/>
  <c r="AN904" i="1" s="1"/>
  <c r="AB904" i="1"/>
  <c r="Y904" i="1"/>
  <c r="U904" i="1"/>
  <c r="T904" i="1"/>
  <c r="S904" i="1"/>
  <c r="R904" i="1"/>
  <c r="L904" i="1"/>
  <c r="AM903" i="1"/>
  <c r="AB903" i="1"/>
  <c r="Y903" i="1"/>
  <c r="U903" i="1"/>
  <c r="T903" i="1"/>
  <c r="S903" i="1"/>
  <c r="R903" i="1"/>
  <c r="L903" i="1"/>
  <c r="M903" i="1" s="1"/>
  <c r="AM902" i="1"/>
  <c r="AB902" i="1"/>
  <c r="Y902" i="1"/>
  <c r="U902" i="1"/>
  <c r="T902" i="1"/>
  <c r="S902" i="1"/>
  <c r="R902" i="1"/>
  <c r="L902" i="1"/>
  <c r="M902" i="1" s="1"/>
  <c r="AM901" i="1"/>
  <c r="AB901" i="1"/>
  <c r="Y901" i="1"/>
  <c r="U901" i="1"/>
  <c r="U905" i="1" s="1"/>
  <c r="T901" i="1"/>
  <c r="S901" i="1"/>
  <c r="R901" i="1"/>
  <c r="AZ900" i="1"/>
  <c r="AY900" i="1"/>
  <c r="AX900" i="1"/>
  <c r="AW900" i="1"/>
  <c r="AV900" i="1"/>
  <c r="AL900" i="1"/>
  <c r="AK900" i="1"/>
  <c r="AJ900" i="1"/>
  <c r="AD900" i="1"/>
  <c r="AC900" i="1"/>
  <c r="AM899" i="1"/>
  <c r="AN899" i="1" s="1"/>
  <c r="AB899" i="1"/>
  <c r="Y899" i="1"/>
  <c r="U899" i="1"/>
  <c r="T899" i="1"/>
  <c r="S899" i="1"/>
  <c r="R899" i="1"/>
  <c r="L899" i="1"/>
  <c r="AM898" i="1"/>
  <c r="AB898" i="1"/>
  <c r="Y898" i="1"/>
  <c r="U898" i="1"/>
  <c r="T898" i="1"/>
  <c r="S898" i="1"/>
  <c r="R898" i="1"/>
  <c r="L898" i="1"/>
  <c r="M898" i="1" s="1"/>
  <c r="AM897" i="1"/>
  <c r="AB897" i="1"/>
  <c r="Y897" i="1"/>
  <c r="U897" i="1"/>
  <c r="T897" i="1"/>
  <c r="S897" i="1"/>
  <c r="R897" i="1"/>
  <c r="L897" i="1"/>
  <c r="M897" i="1" s="1"/>
  <c r="AM896" i="1"/>
  <c r="AB896" i="1"/>
  <c r="Y896" i="1"/>
  <c r="U896" i="1"/>
  <c r="T896" i="1"/>
  <c r="S896" i="1"/>
  <c r="R896" i="1"/>
  <c r="L896" i="1"/>
  <c r="M896" i="1" s="1"/>
  <c r="AZ895" i="1"/>
  <c r="AY895" i="1"/>
  <c r="AX895" i="1"/>
  <c r="AW895" i="1"/>
  <c r="AV895" i="1"/>
  <c r="AL895" i="1"/>
  <c r="AK895" i="1"/>
  <c r="AJ895" i="1"/>
  <c r="AD895" i="1"/>
  <c r="AC895" i="1"/>
  <c r="AM894" i="1"/>
  <c r="AN894" i="1" s="1"/>
  <c r="AB894" i="1"/>
  <c r="Y894" i="1"/>
  <c r="U894" i="1"/>
  <c r="T894" i="1"/>
  <c r="S894" i="1"/>
  <c r="R894" i="1"/>
  <c r="L894" i="1"/>
  <c r="AM893" i="1"/>
  <c r="AB893" i="1"/>
  <c r="Y893" i="1"/>
  <c r="U893" i="1"/>
  <c r="T893" i="1"/>
  <c r="S893" i="1"/>
  <c r="R893" i="1"/>
  <c r="L893" i="1"/>
  <c r="M893" i="1" s="1"/>
  <c r="AM892" i="1"/>
  <c r="AB892" i="1"/>
  <c r="Y892" i="1"/>
  <c r="U892" i="1"/>
  <c r="T892" i="1"/>
  <c r="S892" i="1"/>
  <c r="R892" i="1"/>
  <c r="L892" i="1"/>
  <c r="M892" i="1" s="1"/>
  <c r="AM891" i="1"/>
  <c r="AB891" i="1"/>
  <c r="Y891" i="1"/>
  <c r="U891" i="1"/>
  <c r="U895" i="1" s="1"/>
  <c r="T891" i="1"/>
  <c r="S891" i="1"/>
  <c r="S895" i="1" s="1"/>
  <c r="R891" i="1"/>
  <c r="L891" i="1"/>
  <c r="M891" i="1" s="1"/>
  <c r="AZ890" i="1"/>
  <c r="AY890" i="1"/>
  <c r="AX890" i="1"/>
  <c r="AW890" i="1"/>
  <c r="AV890" i="1"/>
  <c r="AL890" i="1"/>
  <c r="AK890" i="1"/>
  <c r="AJ890" i="1"/>
  <c r="AD890" i="1"/>
  <c r="AC890" i="1"/>
  <c r="AM889" i="1"/>
  <c r="AN889" i="1" s="1"/>
  <c r="AB889" i="1"/>
  <c r="Y889" i="1"/>
  <c r="U889" i="1"/>
  <c r="T889" i="1"/>
  <c r="S889" i="1"/>
  <c r="R889" i="1"/>
  <c r="L889" i="1"/>
  <c r="AM888" i="1"/>
  <c r="AB888" i="1"/>
  <c r="Y888" i="1"/>
  <c r="U888" i="1"/>
  <c r="T888" i="1"/>
  <c r="S888" i="1"/>
  <c r="R888" i="1"/>
  <c r="L888" i="1"/>
  <c r="M888" i="1" s="1"/>
  <c r="AM887" i="1"/>
  <c r="AB887" i="1"/>
  <c r="Y887" i="1"/>
  <c r="U887" i="1"/>
  <c r="T887" i="1"/>
  <c r="S887" i="1"/>
  <c r="R887" i="1"/>
  <c r="L887" i="1"/>
  <c r="M887" i="1" s="1"/>
  <c r="AM886" i="1"/>
  <c r="AN886" i="1" s="1"/>
  <c r="AB886" i="1"/>
  <c r="Y886" i="1"/>
  <c r="U890" i="1"/>
  <c r="T886" i="1"/>
  <c r="S886" i="1"/>
  <c r="R886" i="1"/>
  <c r="L886" i="1"/>
  <c r="M886" i="1" s="1"/>
  <c r="AZ885" i="1"/>
  <c r="AY885" i="1"/>
  <c r="AX885" i="1"/>
  <c r="AW885" i="1"/>
  <c r="AV885" i="1"/>
  <c r="AL885" i="1"/>
  <c r="AK885" i="1"/>
  <c r="AJ885" i="1"/>
  <c r="AD885" i="1"/>
  <c r="AC885" i="1"/>
  <c r="AM884" i="1"/>
  <c r="AN884" i="1" s="1"/>
  <c r="AB884" i="1"/>
  <c r="Y884" i="1"/>
  <c r="U884" i="1"/>
  <c r="T884" i="1"/>
  <c r="S884" i="1"/>
  <c r="R884" i="1"/>
  <c r="L884" i="1"/>
  <c r="AM883" i="1"/>
  <c r="AB883" i="1"/>
  <c r="Y883" i="1"/>
  <c r="U883" i="1"/>
  <c r="T883" i="1"/>
  <c r="S883" i="1"/>
  <c r="R883" i="1"/>
  <c r="L883" i="1"/>
  <c r="AM882" i="1"/>
  <c r="AB882" i="1"/>
  <c r="Y882" i="1"/>
  <c r="U882" i="1"/>
  <c r="T882" i="1"/>
  <c r="S882" i="1"/>
  <c r="R882" i="1"/>
  <c r="L882" i="1"/>
  <c r="AM881" i="1"/>
  <c r="AN881" i="1" s="1"/>
  <c r="AB881" i="1"/>
  <c r="T881" i="1"/>
  <c r="S881" i="1"/>
  <c r="R881" i="1"/>
  <c r="L881" i="1"/>
  <c r="M881" i="1" s="1"/>
  <c r="AZ880" i="1"/>
  <c r="AY880" i="1"/>
  <c r="AX880" i="1"/>
  <c r="AW880" i="1"/>
  <c r="AV880" i="1"/>
  <c r="AL880" i="1"/>
  <c r="AK880" i="1"/>
  <c r="AK875" i="1" s="1"/>
  <c r="AJ880" i="1"/>
  <c r="AJ875" i="1" s="1"/>
  <c r="AD880" i="1"/>
  <c r="AC880" i="1"/>
  <c r="AM879" i="1"/>
  <c r="AN879" i="1" s="1"/>
  <c r="AB879" i="1"/>
  <c r="Y879" i="1"/>
  <c r="U879" i="1"/>
  <c r="T879" i="1"/>
  <c r="S879" i="1"/>
  <c r="R879" i="1"/>
  <c r="L879" i="1"/>
  <c r="AM878" i="1"/>
  <c r="AB878" i="1"/>
  <c r="Y878" i="1"/>
  <c r="U878" i="1"/>
  <c r="T878" i="1"/>
  <c r="S878" i="1"/>
  <c r="R878" i="1"/>
  <c r="L878" i="1"/>
  <c r="AM877" i="1"/>
  <c r="AN877" i="1" s="1"/>
  <c r="AB877" i="1"/>
  <c r="Y877" i="1"/>
  <c r="U877" i="1"/>
  <c r="T877" i="1"/>
  <c r="S877" i="1"/>
  <c r="R877" i="1"/>
  <c r="L877" i="1"/>
  <c r="AM876" i="1"/>
  <c r="AN876" i="1" s="1"/>
  <c r="AB876" i="1"/>
  <c r="Y876" i="1"/>
  <c r="U876" i="1"/>
  <c r="U880" i="1" s="1"/>
  <c r="T876" i="1"/>
  <c r="S876" i="1"/>
  <c r="R876" i="1"/>
  <c r="AZ874" i="1"/>
  <c r="AY874" i="1"/>
  <c r="AX874" i="1"/>
  <c r="AW874" i="1"/>
  <c r="AV874" i="1"/>
  <c r="AL874" i="1"/>
  <c r="AK874" i="1"/>
  <c r="AJ874" i="1"/>
  <c r="AD874" i="1"/>
  <c r="AC874" i="1"/>
  <c r="AM873" i="1"/>
  <c r="AN873" i="1" s="1"/>
  <c r="AB873" i="1"/>
  <c r="Y873" i="1"/>
  <c r="U873" i="1"/>
  <c r="T873" i="1"/>
  <c r="S873" i="1"/>
  <c r="R873" i="1"/>
  <c r="L873" i="1"/>
  <c r="AM872" i="1"/>
  <c r="AB872" i="1"/>
  <c r="Y872" i="1"/>
  <c r="U872" i="1"/>
  <c r="T872" i="1"/>
  <c r="S872" i="1"/>
  <c r="R872" i="1"/>
  <c r="L872" i="1"/>
  <c r="M872" i="1" s="1"/>
  <c r="AM871" i="1"/>
  <c r="AB871" i="1"/>
  <c r="Y871" i="1"/>
  <c r="U871" i="1"/>
  <c r="T871" i="1"/>
  <c r="S871" i="1"/>
  <c r="R871" i="1"/>
  <c r="L871" i="1"/>
  <c r="M871" i="1" s="1"/>
  <c r="AM870" i="1"/>
  <c r="AN870" i="1" s="1"/>
  <c r="AB870" i="1"/>
  <c r="Y870" i="1"/>
  <c r="U870" i="1"/>
  <c r="T870" i="1"/>
  <c r="S870" i="1"/>
  <c r="S874" i="1" s="1"/>
  <c r="R870" i="1"/>
  <c r="AZ869" i="1"/>
  <c r="AY869" i="1"/>
  <c r="AX869" i="1"/>
  <c r="AW869" i="1"/>
  <c r="AV869" i="1"/>
  <c r="AL869" i="1"/>
  <c r="AK869" i="1"/>
  <c r="AJ869" i="1"/>
  <c r="AD869" i="1"/>
  <c r="AC869" i="1"/>
  <c r="AM868" i="1"/>
  <c r="AB868" i="1"/>
  <c r="Y868" i="1"/>
  <c r="U868" i="1"/>
  <c r="T868" i="1"/>
  <c r="S868" i="1"/>
  <c r="R868" i="1"/>
  <c r="L868" i="1"/>
  <c r="AM867" i="1"/>
  <c r="AB867" i="1"/>
  <c r="Y867" i="1"/>
  <c r="U867" i="1"/>
  <c r="T867" i="1"/>
  <c r="S867" i="1"/>
  <c r="R867" i="1"/>
  <c r="L867" i="1"/>
  <c r="M867" i="1" s="1"/>
  <c r="AM866" i="1"/>
  <c r="AB866" i="1"/>
  <c r="Y866" i="1"/>
  <c r="U866" i="1"/>
  <c r="T866" i="1"/>
  <c r="S866" i="1"/>
  <c r="R866" i="1"/>
  <c r="L866" i="1"/>
  <c r="M866" i="1" s="1"/>
  <c r="AM865" i="1"/>
  <c r="AN865" i="1" s="1"/>
  <c r="AB865" i="1"/>
  <c r="Y865" i="1"/>
  <c r="U865" i="1"/>
  <c r="T865" i="1"/>
  <c r="S865" i="1"/>
  <c r="R865" i="1"/>
  <c r="AZ864" i="1"/>
  <c r="AY864" i="1"/>
  <c r="AX864" i="1"/>
  <c r="AW864" i="1"/>
  <c r="AV864" i="1"/>
  <c r="AL864" i="1"/>
  <c r="AK864" i="1"/>
  <c r="AJ864" i="1"/>
  <c r="AD864" i="1"/>
  <c r="AC864" i="1"/>
  <c r="AM863" i="1"/>
  <c r="AB863" i="1"/>
  <c r="Y863" i="1"/>
  <c r="U863" i="1"/>
  <c r="T863" i="1"/>
  <c r="S863" i="1"/>
  <c r="R863" i="1"/>
  <c r="L863" i="1"/>
  <c r="AM862" i="1"/>
  <c r="AB862" i="1"/>
  <c r="Y862" i="1"/>
  <c r="U862" i="1"/>
  <c r="T862" i="1"/>
  <c r="S862" i="1"/>
  <c r="R862" i="1"/>
  <c r="L862" i="1"/>
  <c r="M862" i="1" s="1"/>
  <c r="AM861" i="1"/>
  <c r="AB861" i="1"/>
  <c r="Y861" i="1"/>
  <c r="U861" i="1"/>
  <c r="T861" i="1"/>
  <c r="S861" i="1"/>
  <c r="R861" i="1"/>
  <c r="L861" i="1"/>
  <c r="M861" i="1" s="1"/>
  <c r="AM860" i="1"/>
  <c r="AN860" i="1" s="1"/>
  <c r="AB860" i="1"/>
  <c r="Y860" i="1"/>
  <c r="U860" i="1"/>
  <c r="T860" i="1"/>
  <c r="S860" i="1"/>
  <c r="R860" i="1"/>
  <c r="AZ859" i="1"/>
  <c r="AY859" i="1"/>
  <c r="AX859" i="1"/>
  <c r="AW859" i="1"/>
  <c r="AV859" i="1"/>
  <c r="AS858" i="1"/>
  <c r="AS856" i="1"/>
  <c r="AZ854" i="1"/>
  <c r="AY854" i="1"/>
  <c r="AX854" i="1"/>
  <c r="AW854" i="1"/>
  <c r="AV854" i="1"/>
  <c r="AL854" i="1"/>
  <c r="AK854" i="1"/>
  <c r="AJ854" i="1"/>
  <c r="AD854" i="1"/>
  <c r="AC854" i="1"/>
  <c r="AM853" i="1"/>
  <c r="AB853" i="1"/>
  <c r="Y853" i="1"/>
  <c r="U853" i="1"/>
  <c r="T853" i="1"/>
  <c r="S853" i="1"/>
  <c r="R853" i="1"/>
  <c r="L853" i="1"/>
  <c r="AM852" i="1"/>
  <c r="AN852" i="1" s="1"/>
  <c r="AB852" i="1"/>
  <c r="Y852" i="1"/>
  <c r="U852" i="1"/>
  <c r="T852" i="1"/>
  <c r="S852" i="1"/>
  <c r="R852" i="1"/>
  <c r="L852" i="1"/>
  <c r="M852" i="1" s="1"/>
  <c r="AM851" i="1"/>
  <c r="AN851" i="1" s="1"/>
  <c r="AB851" i="1"/>
  <c r="Y851" i="1"/>
  <c r="U851" i="1"/>
  <c r="T851" i="1"/>
  <c r="S851" i="1"/>
  <c r="R851" i="1"/>
  <c r="L851" i="1"/>
  <c r="M851" i="1" s="1"/>
  <c r="AM850" i="1"/>
  <c r="AN850" i="1" s="1"/>
  <c r="AB850" i="1"/>
  <c r="Y850" i="1"/>
  <c r="U850" i="1"/>
  <c r="T850" i="1"/>
  <c r="S850" i="1"/>
  <c r="R850" i="1"/>
  <c r="L850" i="1"/>
  <c r="M850" i="1" s="1"/>
  <c r="AZ849" i="1"/>
  <c r="AY849" i="1"/>
  <c r="AX849" i="1"/>
  <c r="AW849" i="1"/>
  <c r="AV849" i="1"/>
  <c r="AL849" i="1"/>
  <c r="AK849" i="1"/>
  <c r="AJ849" i="1"/>
  <c r="AD849" i="1"/>
  <c r="AC849" i="1"/>
  <c r="AM848" i="1"/>
  <c r="AB848" i="1"/>
  <c r="Y848" i="1"/>
  <c r="U848" i="1"/>
  <c r="T848" i="1"/>
  <c r="S848" i="1"/>
  <c r="R848" i="1"/>
  <c r="L848" i="1"/>
  <c r="AM847" i="1"/>
  <c r="AB847" i="1"/>
  <c r="Y847" i="1"/>
  <c r="U847" i="1"/>
  <c r="T847" i="1"/>
  <c r="S847" i="1"/>
  <c r="R847" i="1"/>
  <c r="L847" i="1"/>
  <c r="M847" i="1" s="1"/>
  <c r="AM846" i="1"/>
  <c r="AB846" i="1"/>
  <c r="Y846" i="1"/>
  <c r="U846" i="1"/>
  <c r="T846" i="1"/>
  <c r="S846" i="1"/>
  <c r="R846" i="1"/>
  <c r="L846" i="1"/>
  <c r="M846" i="1" s="1"/>
  <c r="AM845" i="1"/>
  <c r="AN845" i="1" s="1"/>
  <c r="AB845" i="1"/>
  <c r="Y845" i="1"/>
  <c r="T845" i="1"/>
  <c r="S845" i="1"/>
  <c r="R845" i="1"/>
  <c r="L845" i="1"/>
  <c r="M845" i="1" s="1"/>
  <c r="AZ844" i="1"/>
  <c r="AY844" i="1"/>
  <c r="AX844" i="1"/>
  <c r="AW844" i="1"/>
  <c r="AV844" i="1"/>
  <c r="AL844" i="1"/>
  <c r="AK844" i="1"/>
  <c r="AJ844" i="1"/>
  <c r="AD844" i="1"/>
  <c r="AC844" i="1"/>
  <c r="AM843" i="1"/>
  <c r="AB843" i="1"/>
  <c r="Y843" i="1"/>
  <c r="U843" i="1"/>
  <c r="T843" i="1"/>
  <c r="S843" i="1"/>
  <c r="R843" i="1"/>
  <c r="L843" i="1"/>
  <c r="AM842" i="1"/>
  <c r="AN842" i="1" s="1"/>
  <c r="AB842" i="1"/>
  <c r="Y842" i="1"/>
  <c r="U842" i="1"/>
  <c r="T842" i="1"/>
  <c r="S842" i="1"/>
  <c r="R842" i="1"/>
  <c r="L842" i="1"/>
  <c r="M842" i="1" s="1"/>
  <c r="AM841" i="1"/>
  <c r="AB841" i="1"/>
  <c r="Y841" i="1"/>
  <c r="U841" i="1"/>
  <c r="T841" i="1"/>
  <c r="S841" i="1"/>
  <c r="R841" i="1"/>
  <c r="L841" i="1"/>
  <c r="M841" i="1" s="1"/>
  <c r="AM840" i="1"/>
  <c r="AN840" i="1" s="1"/>
  <c r="AB840" i="1"/>
  <c r="Y840" i="1"/>
  <c r="U840" i="1"/>
  <c r="T840" i="1"/>
  <c r="S840" i="1"/>
  <c r="R840" i="1"/>
  <c r="AZ839" i="1"/>
  <c r="AY839" i="1"/>
  <c r="AX839" i="1"/>
  <c r="AW839" i="1"/>
  <c r="AV839" i="1"/>
  <c r="AL839" i="1"/>
  <c r="AK839" i="1"/>
  <c r="AJ839" i="1"/>
  <c r="AD839" i="1"/>
  <c r="AC839" i="1"/>
  <c r="AM838" i="1"/>
  <c r="AB838" i="1"/>
  <c r="Y838" i="1"/>
  <c r="U838" i="1"/>
  <c r="T838" i="1"/>
  <c r="S838" i="1"/>
  <c r="R838" i="1"/>
  <c r="L838" i="1"/>
  <c r="AM837" i="1"/>
  <c r="AN837" i="1" s="1"/>
  <c r="AB837" i="1"/>
  <c r="Y837" i="1"/>
  <c r="U837" i="1"/>
  <c r="T837" i="1"/>
  <c r="S837" i="1"/>
  <c r="R837" i="1"/>
  <c r="L837" i="1"/>
  <c r="M837" i="1" s="1"/>
  <c r="AM836" i="1"/>
  <c r="AN836" i="1" s="1"/>
  <c r="AB836" i="1"/>
  <c r="Y836" i="1"/>
  <c r="U836" i="1"/>
  <c r="T836" i="1"/>
  <c r="S836" i="1"/>
  <c r="R836" i="1"/>
  <c r="L836" i="1"/>
  <c r="M836" i="1" s="1"/>
  <c r="AM835" i="1"/>
  <c r="AN835" i="1" s="1"/>
  <c r="AB835" i="1"/>
  <c r="Y835" i="1"/>
  <c r="T835" i="1"/>
  <c r="S835" i="1"/>
  <c r="R835" i="1"/>
  <c r="L835" i="1"/>
  <c r="M835" i="1" s="1"/>
  <c r="AZ834" i="1"/>
  <c r="AY834" i="1"/>
  <c r="AX834" i="1"/>
  <c r="AW834" i="1"/>
  <c r="AV834" i="1"/>
  <c r="AL834" i="1"/>
  <c r="AK834" i="1"/>
  <c r="AJ834" i="1"/>
  <c r="AD834" i="1"/>
  <c r="AC834" i="1"/>
  <c r="AM833" i="1"/>
  <c r="AB833" i="1"/>
  <c r="Y833" i="1"/>
  <c r="U833" i="1"/>
  <c r="T833" i="1"/>
  <c r="S833" i="1"/>
  <c r="R833" i="1"/>
  <c r="L833" i="1"/>
  <c r="AM832" i="1"/>
  <c r="AN832" i="1" s="1"/>
  <c r="AB832" i="1"/>
  <c r="Y832" i="1"/>
  <c r="U832" i="1"/>
  <c r="T832" i="1"/>
  <c r="S832" i="1"/>
  <c r="R832" i="1"/>
  <c r="L832" i="1"/>
  <c r="M832" i="1" s="1"/>
  <c r="AM831" i="1"/>
  <c r="AB831" i="1"/>
  <c r="Y831" i="1"/>
  <c r="U831" i="1"/>
  <c r="T831" i="1"/>
  <c r="S831" i="1"/>
  <c r="R831" i="1"/>
  <c r="L831" i="1"/>
  <c r="M831" i="1" s="1"/>
  <c r="AM830" i="1"/>
  <c r="AN830" i="1" s="1"/>
  <c r="AB830" i="1"/>
  <c r="Y830" i="1"/>
  <c r="U830" i="1"/>
  <c r="T830" i="1"/>
  <c r="S830" i="1"/>
  <c r="R830" i="1"/>
  <c r="AZ829" i="1"/>
  <c r="AY829" i="1"/>
  <c r="AX829" i="1"/>
  <c r="AW829" i="1"/>
  <c r="AV829" i="1"/>
  <c r="AL829" i="1"/>
  <c r="AK829" i="1"/>
  <c r="AJ829" i="1"/>
  <c r="AD829" i="1"/>
  <c r="AC829" i="1"/>
  <c r="AM828" i="1"/>
  <c r="AB828" i="1"/>
  <c r="Y828" i="1"/>
  <c r="U828" i="1"/>
  <c r="T828" i="1"/>
  <c r="S828" i="1"/>
  <c r="R828" i="1"/>
  <c r="L828" i="1"/>
  <c r="AM827" i="1"/>
  <c r="AN827" i="1" s="1"/>
  <c r="AB827" i="1"/>
  <c r="Y827" i="1"/>
  <c r="U827" i="1"/>
  <c r="T827" i="1"/>
  <c r="S827" i="1"/>
  <c r="R827" i="1"/>
  <c r="L827" i="1"/>
  <c r="M827" i="1" s="1"/>
  <c r="AM826" i="1"/>
  <c r="AB826" i="1"/>
  <c r="Y826" i="1"/>
  <c r="U826" i="1"/>
  <c r="T826" i="1"/>
  <c r="S826" i="1"/>
  <c r="R826" i="1"/>
  <c r="L826" i="1"/>
  <c r="M826" i="1" s="1"/>
  <c r="AM825" i="1"/>
  <c r="AN825" i="1" s="1"/>
  <c r="AB825" i="1"/>
  <c r="Y825" i="1"/>
  <c r="T825" i="1"/>
  <c r="S825" i="1"/>
  <c r="R825" i="1"/>
  <c r="L825" i="1"/>
  <c r="M825" i="1" s="1"/>
  <c r="AZ823" i="1"/>
  <c r="AY823" i="1"/>
  <c r="AX823" i="1"/>
  <c r="AW823" i="1"/>
  <c r="AV823" i="1"/>
  <c r="AS820" i="1"/>
  <c r="AZ818" i="1"/>
  <c r="AY818" i="1"/>
  <c r="AX818" i="1"/>
  <c r="AW818" i="1"/>
  <c r="AV818" i="1"/>
  <c r="AL818" i="1"/>
  <c r="AK818" i="1"/>
  <c r="AJ818" i="1"/>
  <c r="AD818" i="1"/>
  <c r="AC818" i="1"/>
  <c r="AM817" i="1"/>
  <c r="AN817" i="1" s="1"/>
  <c r="AB817" i="1"/>
  <c r="Y817" i="1"/>
  <c r="U817" i="1"/>
  <c r="T817" i="1"/>
  <c r="S817" i="1"/>
  <c r="R817" i="1"/>
  <c r="L817" i="1"/>
  <c r="AM816" i="1"/>
  <c r="AN816" i="1" s="1"/>
  <c r="AB816" i="1"/>
  <c r="Y816" i="1"/>
  <c r="U816" i="1"/>
  <c r="T816" i="1"/>
  <c r="S816" i="1"/>
  <c r="R816" i="1"/>
  <c r="L816" i="1"/>
  <c r="M816" i="1" s="1"/>
  <c r="AM815" i="1"/>
  <c r="AB815" i="1"/>
  <c r="Y815" i="1"/>
  <c r="U815" i="1"/>
  <c r="T815" i="1"/>
  <c r="S815" i="1"/>
  <c r="R815" i="1"/>
  <c r="L815" i="1"/>
  <c r="M815" i="1" s="1"/>
  <c r="AM814" i="1"/>
  <c r="AN814" i="1" s="1"/>
  <c r="AB814" i="1"/>
  <c r="Y814" i="1"/>
  <c r="U814" i="1"/>
  <c r="T814" i="1"/>
  <c r="S814" i="1"/>
  <c r="R814" i="1"/>
  <c r="L814" i="1"/>
  <c r="M814" i="1" s="1"/>
  <c r="AZ808" i="1"/>
  <c r="AY808" i="1"/>
  <c r="AX808" i="1"/>
  <c r="AW808" i="1"/>
  <c r="AV808" i="1"/>
  <c r="AS807" i="1"/>
  <c r="AS806" i="1"/>
  <c r="AS805" i="1"/>
  <c r="AZ803" i="1"/>
  <c r="AY803" i="1"/>
  <c r="AX803" i="1"/>
  <c r="AW803" i="1"/>
  <c r="AV803" i="1"/>
  <c r="AL803" i="1"/>
  <c r="AK803" i="1"/>
  <c r="AJ803" i="1"/>
  <c r="AD803" i="1"/>
  <c r="AC803" i="1"/>
  <c r="AM802" i="1"/>
  <c r="AB802" i="1"/>
  <c r="Y802" i="1"/>
  <c r="U802" i="1"/>
  <c r="T802" i="1"/>
  <c r="S802" i="1"/>
  <c r="R802" i="1"/>
  <c r="L802" i="1"/>
  <c r="AM801" i="1"/>
  <c r="AN801" i="1" s="1"/>
  <c r="AB801" i="1"/>
  <c r="Y801" i="1"/>
  <c r="U801" i="1"/>
  <c r="T801" i="1"/>
  <c r="S801" i="1"/>
  <c r="R801" i="1"/>
  <c r="L801" i="1"/>
  <c r="M801" i="1" s="1"/>
  <c r="AM800" i="1"/>
  <c r="AB800" i="1"/>
  <c r="Y800" i="1"/>
  <c r="U800" i="1"/>
  <c r="T800" i="1"/>
  <c r="S800" i="1"/>
  <c r="R800" i="1"/>
  <c r="L800" i="1"/>
  <c r="M800" i="1" s="1"/>
  <c r="AM799" i="1"/>
  <c r="AN799" i="1" s="1"/>
  <c r="AB799" i="1"/>
  <c r="Y799" i="1"/>
  <c r="U799" i="1"/>
  <c r="T799" i="1"/>
  <c r="S799" i="1"/>
  <c r="S803" i="1" s="1"/>
  <c r="R799" i="1"/>
  <c r="L799" i="1"/>
  <c r="M799" i="1" s="1"/>
  <c r="AZ798" i="1"/>
  <c r="AY798" i="1"/>
  <c r="AX798" i="1"/>
  <c r="AW798" i="1"/>
  <c r="AV798" i="1"/>
  <c r="AS797" i="1"/>
  <c r="AZ793" i="1"/>
  <c r="AY793" i="1"/>
  <c r="AX793" i="1"/>
  <c r="AW793" i="1"/>
  <c r="AV793" i="1"/>
  <c r="AS790" i="1"/>
  <c r="AZ788" i="1"/>
  <c r="AY788" i="1"/>
  <c r="AX788" i="1"/>
  <c r="AW788" i="1"/>
  <c r="AV788" i="1"/>
  <c r="AL788" i="1"/>
  <c r="AK788" i="1"/>
  <c r="AJ788" i="1"/>
  <c r="AD788" i="1"/>
  <c r="AC788" i="1"/>
  <c r="AM787" i="1"/>
  <c r="AN787" i="1" s="1"/>
  <c r="AB787" i="1"/>
  <c r="Y787" i="1"/>
  <c r="U787" i="1"/>
  <c r="T787" i="1"/>
  <c r="S787" i="1"/>
  <c r="R787" i="1"/>
  <c r="L787" i="1"/>
  <c r="AM786" i="1"/>
  <c r="AN786" i="1" s="1"/>
  <c r="AB786" i="1"/>
  <c r="Y786" i="1"/>
  <c r="U786" i="1"/>
  <c r="T786" i="1"/>
  <c r="S786" i="1"/>
  <c r="R786" i="1"/>
  <c r="L786" i="1"/>
  <c r="M786" i="1" s="1"/>
  <c r="AM785" i="1"/>
  <c r="AN785" i="1" s="1"/>
  <c r="AB785" i="1"/>
  <c r="Y785" i="1"/>
  <c r="U785" i="1"/>
  <c r="T785" i="1"/>
  <c r="S785" i="1"/>
  <c r="R785" i="1"/>
  <c r="L785" i="1"/>
  <c r="M785" i="1" s="1"/>
  <c r="AM784" i="1"/>
  <c r="AN784" i="1" s="1"/>
  <c r="AB784" i="1"/>
  <c r="Y784" i="1"/>
  <c r="U784" i="1"/>
  <c r="T784" i="1"/>
  <c r="S784" i="1"/>
  <c r="R784" i="1"/>
  <c r="L784" i="1"/>
  <c r="M784" i="1" s="1"/>
  <c r="AZ783" i="1"/>
  <c r="AY783" i="1"/>
  <c r="AX783" i="1"/>
  <c r="AW783" i="1"/>
  <c r="AV783" i="1"/>
  <c r="AL783" i="1"/>
  <c r="AK783" i="1"/>
  <c r="AJ783" i="1"/>
  <c r="AJ768" i="1" s="1"/>
  <c r="AD783" i="1"/>
  <c r="AD768" i="1" s="1"/>
  <c r="AC783" i="1"/>
  <c r="AM782" i="1"/>
  <c r="AB782" i="1"/>
  <c r="Y782" i="1"/>
  <c r="U782" i="1"/>
  <c r="T782" i="1"/>
  <c r="S782" i="1"/>
  <c r="R782" i="1"/>
  <c r="L782" i="1"/>
  <c r="M782" i="1" s="1"/>
  <c r="AM781" i="1"/>
  <c r="AN781" i="1" s="1"/>
  <c r="AB781" i="1"/>
  <c r="Y781" i="1"/>
  <c r="U781" i="1"/>
  <c r="U783" i="1" s="1"/>
  <c r="T781" i="1"/>
  <c r="S781" i="1"/>
  <c r="S783" i="1" s="1"/>
  <c r="R781" i="1"/>
  <c r="L781" i="1"/>
  <c r="M781" i="1" s="1"/>
  <c r="AS780" i="1"/>
  <c r="AZ778" i="1"/>
  <c r="AY778" i="1"/>
  <c r="AX778" i="1"/>
  <c r="AW778" i="1"/>
  <c r="AV778" i="1"/>
  <c r="AZ773" i="1"/>
  <c r="AY773" i="1"/>
  <c r="AX773" i="1"/>
  <c r="AW773" i="1"/>
  <c r="AV773" i="1"/>
  <c r="AS770" i="1"/>
  <c r="AZ766" i="1"/>
  <c r="AY766" i="1"/>
  <c r="AX766" i="1"/>
  <c r="AW766" i="1"/>
  <c r="AV766" i="1"/>
  <c r="AL766" i="1"/>
  <c r="AK766" i="1"/>
  <c r="AJ766" i="1"/>
  <c r="AD766" i="1"/>
  <c r="AC766" i="1"/>
  <c r="AM765" i="1"/>
  <c r="AB765" i="1"/>
  <c r="Y765" i="1"/>
  <c r="U765" i="1"/>
  <c r="T765" i="1"/>
  <c r="S765" i="1"/>
  <c r="R765" i="1"/>
  <c r="L765" i="1"/>
  <c r="AM764" i="1"/>
  <c r="AN764" i="1" s="1"/>
  <c r="AB764" i="1"/>
  <c r="Y764" i="1"/>
  <c r="U764" i="1"/>
  <c r="T764" i="1"/>
  <c r="S764" i="1"/>
  <c r="R764" i="1"/>
  <c r="L764" i="1"/>
  <c r="M764" i="1" s="1"/>
  <c r="AM763" i="1"/>
  <c r="AN763" i="1" s="1"/>
  <c r="AB763" i="1"/>
  <c r="Y763" i="1"/>
  <c r="U763" i="1"/>
  <c r="T763" i="1"/>
  <c r="S763" i="1"/>
  <c r="R763" i="1"/>
  <c r="L763" i="1"/>
  <c r="M763" i="1" s="1"/>
  <c r="AM762" i="1"/>
  <c r="AN762" i="1" s="1"/>
  <c r="AB762" i="1"/>
  <c r="Y762" i="1"/>
  <c r="U762" i="1"/>
  <c r="T762" i="1"/>
  <c r="S762" i="1"/>
  <c r="R762" i="1"/>
  <c r="L762" i="1"/>
  <c r="M762" i="1" s="1"/>
  <c r="AZ761" i="1"/>
  <c r="AY761" i="1"/>
  <c r="AX761" i="1"/>
  <c r="AW761" i="1"/>
  <c r="AV761" i="1"/>
  <c r="AL761" i="1"/>
  <c r="AK761" i="1"/>
  <c r="AJ761" i="1"/>
  <c r="AD761" i="1"/>
  <c r="AC761" i="1"/>
  <c r="AM760" i="1"/>
  <c r="AB760" i="1"/>
  <c r="Y760" i="1"/>
  <c r="U760" i="1"/>
  <c r="T760" i="1"/>
  <c r="S760" i="1"/>
  <c r="R760" i="1"/>
  <c r="L760" i="1"/>
  <c r="AM759" i="1"/>
  <c r="AN759" i="1" s="1"/>
  <c r="AB759" i="1"/>
  <c r="Y759" i="1"/>
  <c r="U759" i="1"/>
  <c r="T759" i="1"/>
  <c r="S759" i="1"/>
  <c r="R759" i="1"/>
  <c r="L759" i="1"/>
  <c r="M759" i="1" s="1"/>
  <c r="AM758" i="1"/>
  <c r="AN758" i="1" s="1"/>
  <c r="AB758" i="1"/>
  <c r="Y758" i="1"/>
  <c r="U758" i="1"/>
  <c r="T758" i="1"/>
  <c r="S758" i="1"/>
  <c r="R758" i="1"/>
  <c r="L758" i="1"/>
  <c r="M758" i="1" s="1"/>
  <c r="AM757" i="1"/>
  <c r="AN757" i="1" s="1"/>
  <c r="AB757" i="1"/>
  <c r="Y757" i="1"/>
  <c r="U757" i="1"/>
  <c r="T757" i="1"/>
  <c r="S757" i="1"/>
  <c r="R757" i="1"/>
  <c r="L757" i="1"/>
  <c r="M757" i="1" s="1"/>
  <c r="AZ756" i="1"/>
  <c r="AY756" i="1"/>
  <c r="AX756" i="1"/>
  <c r="AW756" i="1"/>
  <c r="AV756" i="1"/>
  <c r="AL756" i="1"/>
  <c r="AK756" i="1"/>
  <c r="AJ756" i="1"/>
  <c r="AD756" i="1"/>
  <c r="AC756" i="1"/>
  <c r="AM755" i="1"/>
  <c r="AB755" i="1"/>
  <c r="Y755" i="1"/>
  <c r="U755" i="1"/>
  <c r="T755" i="1"/>
  <c r="S755" i="1"/>
  <c r="R755" i="1"/>
  <c r="L755" i="1"/>
  <c r="AM754" i="1"/>
  <c r="AN754" i="1" s="1"/>
  <c r="AB754" i="1"/>
  <c r="Y754" i="1"/>
  <c r="U754" i="1"/>
  <c r="T754" i="1"/>
  <c r="S754" i="1"/>
  <c r="R754" i="1"/>
  <c r="L754" i="1"/>
  <c r="M754" i="1" s="1"/>
  <c r="AM753" i="1"/>
  <c r="AN753" i="1" s="1"/>
  <c r="AB753" i="1"/>
  <c r="Y753" i="1"/>
  <c r="U753" i="1"/>
  <c r="T753" i="1"/>
  <c r="S753" i="1"/>
  <c r="R753" i="1"/>
  <c r="L753" i="1"/>
  <c r="M753" i="1" s="1"/>
  <c r="AM752" i="1"/>
  <c r="AN752" i="1" s="1"/>
  <c r="AB752" i="1"/>
  <c r="AB756" i="1" s="1"/>
  <c r="Y752" i="1"/>
  <c r="U752" i="1"/>
  <c r="T752" i="1"/>
  <c r="S752" i="1"/>
  <c r="R752" i="1"/>
  <c r="L752" i="1"/>
  <c r="M752" i="1" s="1"/>
  <c r="AZ751" i="1"/>
  <c r="AY751" i="1"/>
  <c r="AX751" i="1"/>
  <c r="AW751" i="1"/>
  <c r="AV751" i="1"/>
  <c r="AL751" i="1"/>
  <c r="AK751" i="1"/>
  <c r="AJ751" i="1"/>
  <c r="AD751" i="1"/>
  <c r="AC751" i="1"/>
  <c r="AM750" i="1"/>
  <c r="AB750" i="1"/>
  <c r="Y750" i="1"/>
  <c r="U750" i="1"/>
  <c r="T750" i="1"/>
  <c r="S750" i="1"/>
  <c r="R750" i="1"/>
  <c r="L750" i="1"/>
  <c r="AM749" i="1"/>
  <c r="AN749" i="1" s="1"/>
  <c r="AB749" i="1"/>
  <c r="Y749" i="1"/>
  <c r="U749" i="1"/>
  <c r="T749" i="1"/>
  <c r="S749" i="1"/>
  <c r="R749" i="1"/>
  <c r="L749" i="1"/>
  <c r="M749" i="1" s="1"/>
  <c r="AM748" i="1"/>
  <c r="AN748" i="1" s="1"/>
  <c r="AB748" i="1"/>
  <c r="Y748" i="1"/>
  <c r="U748" i="1"/>
  <c r="T748" i="1"/>
  <c r="S748" i="1"/>
  <c r="R748" i="1"/>
  <c r="L748" i="1"/>
  <c r="M748" i="1" s="1"/>
  <c r="AM747" i="1"/>
  <c r="AN747" i="1" s="1"/>
  <c r="AB747" i="1"/>
  <c r="AB751" i="1" s="1"/>
  <c r="Y747" i="1"/>
  <c r="U747" i="1"/>
  <c r="T747" i="1"/>
  <c r="S747" i="1"/>
  <c r="R747" i="1"/>
  <c r="L747" i="1"/>
  <c r="AZ746" i="1"/>
  <c r="AY746" i="1"/>
  <c r="AX746" i="1"/>
  <c r="AW746" i="1"/>
  <c r="AV746" i="1"/>
  <c r="AL746" i="1"/>
  <c r="AK746" i="1"/>
  <c r="AJ746" i="1"/>
  <c r="AD746" i="1"/>
  <c r="AC746" i="1"/>
  <c r="AM745" i="1"/>
  <c r="AB745" i="1"/>
  <c r="Y745" i="1"/>
  <c r="U745" i="1"/>
  <c r="T745" i="1"/>
  <c r="S745" i="1"/>
  <c r="R745" i="1"/>
  <c r="L745" i="1"/>
  <c r="AM744" i="1"/>
  <c r="AN744" i="1" s="1"/>
  <c r="AB744" i="1"/>
  <c r="Y744" i="1"/>
  <c r="U744" i="1"/>
  <c r="T744" i="1"/>
  <c r="S744" i="1"/>
  <c r="R744" i="1"/>
  <c r="L744" i="1"/>
  <c r="M744" i="1" s="1"/>
  <c r="AM743" i="1"/>
  <c r="AN743" i="1" s="1"/>
  <c r="AB743" i="1"/>
  <c r="Y743" i="1"/>
  <c r="U743" i="1"/>
  <c r="T743" i="1"/>
  <c r="S743" i="1"/>
  <c r="R743" i="1"/>
  <c r="L743" i="1"/>
  <c r="M743" i="1" s="1"/>
  <c r="AM742" i="1"/>
  <c r="AB742" i="1"/>
  <c r="Y742" i="1"/>
  <c r="U742" i="1"/>
  <c r="T742" i="1"/>
  <c r="S742" i="1"/>
  <c r="R742" i="1"/>
  <c r="L742" i="1"/>
  <c r="M742" i="1" s="1"/>
  <c r="AZ741" i="1"/>
  <c r="AY741" i="1"/>
  <c r="AX741" i="1"/>
  <c r="AW741" i="1"/>
  <c r="AV741" i="1"/>
  <c r="AL741" i="1"/>
  <c r="AK741" i="1"/>
  <c r="AJ741" i="1"/>
  <c r="AD741" i="1"/>
  <c r="AC741" i="1"/>
  <c r="AM740" i="1"/>
  <c r="AB740" i="1"/>
  <c r="Y740" i="1"/>
  <c r="U740" i="1"/>
  <c r="T740" i="1"/>
  <c r="S740" i="1"/>
  <c r="R740" i="1"/>
  <c r="L740" i="1"/>
  <c r="AM739" i="1"/>
  <c r="AN739" i="1" s="1"/>
  <c r="AB739" i="1"/>
  <c r="Y739" i="1"/>
  <c r="U739" i="1"/>
  <c r="T739" i="1"/>
  <c r="S739" i="1"/>
  <c r="R739" i="1"/>
  <c r="L739" i="1"/>
  <c r="M739" i="1" s="1"/>
  <c r="AM738" i="1"/>
  <c r="AN738" i="1" s="1"/>
  <c r="AB738" i="1"/>
  <c r="Y738" i="1"/>
  <c r="U738" i="1"/>
  <c r="T738" i="1"/>
  <c r="S738" i="1"/>
  <c r="R738" i="1"/>
  <c r="L738" i="1"/>
  <c r="M738" i="1" s="1"/>
  <c r="AM737" i="1"/>
  <c r="AB737" i="1"/>
  <c r="Y737" i="1"/>
  <c r="U737" i="1"/>
  <c r="T737" i="1"/>
  <c r="S737" i="1"/>
  <c r="R737" i="1"/>
  <c r="L737" i="1"/>
  <c r="M737" i="1" s="1"/>
  <c r="AZ736" i="1"/>
  <c r="AY736" i="1"/>
  <c r="AX736" i="1"/>
  <c r="AW736" i="1"/>
  <c r="AV736" i="1"/>
  <c r="AL736" i="1"/>
  <c r="AK736" i="1"/>
  <c r="AJ736" i="1"/>
  <c r="AD736" i="1"/>
  <c r="AC736" i="1"/>
  <c r="AM735" i="1"/>
  <c r="AB735" i="1"/>
  <c r="Y735" i="1"/>
  <c r="U735" i="1"/>
  <c r="T735" i="1"/>
  <c r="S735" i="1"/>
  <c r="R735" i="1"/>
  <c r="L735" i="1"/>
  <c r="M735" i="1" s="1"/>
  <c r="AM734" i="1"/>
  <c r="AN734" i="1" s="1"/>
  <c r="AB734" i="1"/>
  <c r="Y734" i="1"/>
  <c r="U734" i="1"/>
  <c r="T734" i="1"/>
  <c r="S734" i="1"/>
  <c r="R734" i="1"/>
  <c r="L734" i="1"/>
  <c r="M734" i="1" s="1"/>
  <c r="AM733" i="1"/>
  <c r="AN733" i="1" s="1"/>
  <c r="AB733" i="1"/>
  <c r="Y733" i="1"/>
  <c r="U733" i="1"/>
  <c r="T733" i="1"/>
  <c r="S733" i="1"/>
  <c r="R733" i="1"/>
  <c r="L733" i="1"/>
  <c r="M733" i="1" s="1"/>
  <c r="AM732" i="1"/>
  <c r="AN732" i="1" s="1"/>
  <c r="AB732" i="1"/>
  <c r="Y732" i="1"/>
  <c r="U732" i="1"/>
  <c r="T732" i="1"/>
  <c r="S732" i="1"/>
  <c r="R732" i="1"/>
  <c r="L732" i="1"/>
  <c r="AZ731" i="1"/>
  <c r="AY731" i="1"/>
  <c r="AX731" i="1"/>
  <c r="AW731" i="1"/>
  <c r="AV731" i="1"/>
  <c r="AL731" i="1"/>
  <c r="AK731" i="1"/>
  <c r="AJ731" i="1"/>
  <c r="AD731" i="1"/>
  <c r="AC731" i="1"/>
  <c r="AM730" i="1"/>
  <c r="AB730" i="1"/>
  <c r="Y730" i="1"/>
  <c r="U730" i="1"/>
  <c r="T730" i="1"/>
  <c r="S730" i="1"/>
  <c r="R730" i="1"/>
  <c r="L730" i="1"/>
  <c r="AM729" i="1"/>
  <c r="AN729" i="1" s="1"/>
  <c r="AB729" i="1"/>
  <c r="Y729" i="1"/>
  <c r="U729" i="1"/>
  <c r="T729" i="1"/>
  <c r="S729" i="1"/>
  <c r="R729" i="1"/>
  <c r="L729" i="1"/>
  <c r="M729" i="1" s="1"/>
  <c r="AM728" i="1"/>
  <c r="AN728" i="1" s="1"/>
  <c r="AB728" i="1"/>
  <c r="Y728" i="1"/>
  <c r="U728" i="1"/>
  <c r="T728" i="1"/>
  <c r="S728" i="1"/>
  <c r="R728" i="1"/>
  <c r="L728" i="1"/>
  <c r="M728" i="1" s="1"/>
  <c r="AM727" i="1"/>
  <c r="AB727" i="1"/>
  <c r="Y727" i="1"/>
  <c r="U727" i="1"/>
  <c r="T727" i="1"/>
  <c r="S727" i="1"/>
  <c r="R727" i="1"/>
  <c r="L727" i="1"/>
  <c r="M727" i="1" s="1"/>
  <c r="AZ726" i="1"/>
  <c r="AY726" i="1"/>
  <c r="AX726" i="1"/>
  <c r="AW726" i="1"/>
  <c r="AV726" i="1"/>
  <c r="AL726" i="1"/>
  <c r="AK726" i="1"/>
  <c r="AJ726" i="1"/>
  <c r="AD726" i="1"/>
  <c r="AC726" i="1"/>
  <c r="AM725" i="1"/>
  <c r="AN725" i="1" s="1"/>
  <c r="AB725" i="1"/>
  <c r="Y725" i="1"/>
  <c r="U725" i="1"/>
  <c r="T725" i="1"/>
  <c r="S725" i="1"/>
  <c r="R725" i="1"/>
  <c r="L725" i="1"/>
  <c r="AM724" i="1"/>
  <c r="AN724" i="1" s="1"/>
  <c r="AB724" i="1"/>
  <c r="Y724" i="1"/>
  <c r="U724" i="1"/>
  <c r="T724" i="1"/>
  <c r="S724" i="1"/>
  <c r="R724" i="1"/>
  <c r="L724" i="1"/>
  <c r="AM723" i="1"/>
  <c r="AN723" i="1" s="1"/>
  <c r="AB723" i="1"/>
  <c r="Y723" i="1"/>
  <c r="U723" i="1"/>
  <c r="T723" i="1"/>
  <c r="S723" i="1"/>
  <c r="R723" i="1"/>
  <c r="L723" i="1"/>
  <c r="M723" i="1" s="1"/>
  <c r="AM722" i="1"/>
  <c r="AB722" i="1"/>
  <c r="Y722" i="1"/>
  <c r="U722" i="1"/>
  <c r="T722" i="1"/>
  <c r="T726" i="1" s="1"/>
  <c r="S722" i="1"/>
  <c r="R722" i="1"/>
  <c r="L722" i="1"/>
  <c r="M722" i="1" s="1"/>
  <c r="AZ721" i="1"/>
  <c r="AY721" i="1"/>
  <c r="AX721" i="1"/>
  <c r="AW721" i="1"/>
  <c r="AV721" i="1"/>
  <c r="AL721" i="1"/>
  <c r="AK721" i="1"/>
  <c r="AJ721" i="1"/>
  <c r="AD721" i="1"/>
  <c r="AC721" i="1"/>
  <c r="AM720" i="1"/>
  <c r="AN720" i="1" s="1"/>
  <c r="AB720" i="1"/>
  <c r="Y720" i="1"/>
  <c r="U720" i="1"/>
  <c r="T720" i="1"/>
  <c r="S720" i="1"/>
  <c r="R720" i="1"/>
  <c r="L720" i="1"/>
  <c r="AM719" i="1"/>
  <c r="AN719" i="1" s="1"/>
  <c r="AB719" i="1"/>
  <c r="Y719" i="1"/>
  <c r="U719" i="1"/>
  <c r="T719" i="1"/>
  <c r="S719" i="1"/>
  <c r="R719" i="1"/>
  <c r="L719" i="1"/>
  <c r="M719" i="1" s="1"/>
  <c r="AM718" i="1"/>
  <c r="AN718" i="1" s="1"/>
  <c r="AB718" i="1"/>
  <c r="Y718" i="1"/>
  <c r="U718" i="1"/>
  <c r="T718" i="1"/>
  <c r="S718" i="1"/>
  <c r="R718" i="1"/>
  <c r="L718" i="1"/>
  <c r="M718" i="1" s="1"/>
  <c r="AM717" i="1"/>
  <c r="AN717" i="1" s="1"/>
  <c r="AB717" i="1"/>
  <c r="Y717" i="1"/>
  <c r="U717" i="1"/>
  <c r="U721" i="1" s="1"/>
  <c r="T717" i="1"/>
  <c r="S717" i="1"/>
  <c r="R717" i="1"/>
  <c r="L717" i="1"/>
  <c r="M717" i="1" s="1"/>
  <c r="AZ716" i="1"/>
  <c r="AY716" i="1"/>
  <c r="AX716" i="1"/>
  <c r="AW716" i="1"/>
  <c r="AV716" i="1"/>
  <c r="AL716" i="1"/>
  <c r="AK716" i="1"/>
  <c r="AJ716" i="1"/>
  <c r="AD716" i="1"/>
  <c r="AC716" i="1"/>
  <c r="AM715" i="1"/>
  <c r="AN715" i="1" s="1"/>
  <c r="AB715" i="1"/>
  <c r="Y715" i="1"/>
  <c r="U715" i="1"/>
  <c r="T715" i="1"/>
  <c r="S715" i="1"/>
  <c r="R715" i="1"/>
  <c r="L715" i="1"/>
  <c r="M715" i="1" s="1"/>
  <c r="AM714" i="1"/>
  <c r="AB714" i="1"/>
  <c r="Y714" i="1"/>
  <c r="U714" i="1"/>
  <c r="T714" i="1"/>
  <c r="S714" i="1"/>
  <c r="R714" i="1"/>
  <c r="L714" i="1"/>
  <c r="M714" i="1" s="1"/>
  <c r="AM713" i="1"/>
  <c r="AN713" i="1" s="1"/>
  <c r="AB713" i="1"/>
  <c r="Y713" i="1"/>
  <c r="U713" i="1"/>
  <c r="T713" i="1"/>
  <c r="S713" i="1"/>
  <c r="R713" i="1"/>
  <c r="L713" i="1"/>
  <c r="M713" i="1" s="1"/>
  <c r="AM712" i="1"/>
  <c r="AN712" i="1" s="1"/>
  <c r="AB712" i="1"/>
  <c r="Y712" i="1"/>
  <c r="Y716" i="1" s="1"/>
  <c r="U712" i="1"/>
  <c r="T712" i="1"/>
  <c r="S712" i="1"/>
  <c r="R712" i="1"/>
  <c r="L712" i="1"/>
  <c r="AZ711" i="1"/>
  <c r="AY711" i="1"/>
  <c r="AX711" i="1"/>
  <c r="AW711" i="1"/>
  <c r="AV711" i="1"/>
  <c r="AL711" i="1"/>
  <c r="AK711" i="1"/>
  <c r="AJ711" i="1"/>
  <c r="AD711" i="1"/>
  <c r="AC711" i="1"/>
  <c r="AM710" i="1"/>
  <c r="AB710" i="1"/>
  <c r="Y710" i="1"/>
  <c r="U710" i="1"/>
  <c r="T710" i="1"/>
  <c r="S710" i="1"/>
  <c r="R710" i="1"/>
  <c r="L710" i="1"/>
  <c r="AM709" i="1"/>
  <c r="AB709" i="1"/>
  <c r="Y709" i="1"/>
  <c r="U709" i="1"/>
  <c r="T709" i="1"/>
  <c r="S709" i="1"/>
  <c r="R709" i="1"/>
  <c r="L709" i="1"/>
  <c r="M709" i="1" s="1"/>
  <c r="AM708" i="1"/>
  <c r="AN708" i="1" s="1"/>
  <c r="AB708" i="1"/>
  <c r="Y708" i="1"/>
  <c r="U708" i="1"/>
  <c r="T708" i="1"/>
  <c r="S708" i="1"/>
  <c r="R708" i="1"/>
  <c r="L708" i="1"/>
  <c r="M708" i="1" s="1"/>
  <c r="AM707" i="1"/>
  <c r="AN707" i="1" s="1"/>
  <c r="AB707" i="1"/>
  <c r="Y707" i="1"/>
  <c r="U707" i="1"/>
  <c r="T707" i="1"/>
  <c r="S707" i="1"/>
  <c r="R707" i="1"/>
  <c r="L707" i="1"/>
  <c r="M707" i="1" s="1"/>
  <c r="AZ706" i="1"/>
  <c r="AY706" i="1"/>
  <c r="AX706" i="1"/>
  <c r="AW706" i="1"/>
  <c r="AV706" i="1"/>
  <c r="AL706" i="1"/>
  <c r="AK706" i="1"/>
  <c r="AJ706" i="1"/>
  <c r="AD706" i="1"/>
  <c r="AC706" i="1"/>
  <c r="AM705" i="1"/>
  <c r="AB705" i="1"/>
  <c r="Y705" i="1"/>
  <c r="U705" i="1"/>
  <c r="T705" i="1"/>
  <c r="S705" i="1"/>
  <c r="R705" i="1"/>
  <c r="L705" i="1"/>
  <c r="AM704" i="1"/>
  <c r="AB704" i="1"/>
  <c r="Y704" i="1"/>
  <c r="U704" i="1"/>
  <c r="T704" i="1"/>
  <c r="S704" i="1"/>
  <c r="R704" i="1"/>
  <c r="L704" i="1"/>
  <c r="AM703" i="1"/>
  <c r="AN703" i="1" s="1"/>
  <c r="AB703" i="1"/>
  <c r="Y703" i="1"/>
  <c r="U703" i="1"/>
  <c r="T703" i="1"/>
  <c r="S703" i="1"/>
  <c r="R703" i="1"/>
  <c r="L703" i="1"/>
  <c r="M703" i="1" s="1"/>
  <c r="AM702" i="1"/>
  <c r="AN702" i="1" s="1"/>
  <c r="AB702" i="1"/>
  <c r="Y702" i="1"/>
  <c r="U702" i="1"/>
  <c r="T702" i="1"/>
  <c r="S702" i="1"/>
  <c r="R702" i="1"/>
  <c r="L702" i="1"/>
  <c r="M702" i="1" s="1"/>
  <c r="AZ701" i="1"/>
  <c r="AY701" i="1"/>
  <c r="AX701" i="1"/>
  <c r="AW701" i="1"/>
  <c r="AV701" i="1"/>
  <c r="AL701" i="1"/>
  <c r="AK701" i="1"/>
  <c r="AJ701" i="1"/>
  <c r="AD701" i="1"/>
  <c r="AC701" i="1"/>
  <c r="AM700" i="1"/>
  <c r="AN700" i="1" s="1"/>
  <c r="AB700" i="1"/>
  <c r="Y700" i="1"/>
  <c r="U700" i="1"/>
  <c r="T700" i="1"/>
  <c r="S700" i="1"/>
  <c r="R700" i="1"/>
  <c r="L700" i="1"/>
  <c r="AM699" i="1"/>
  <c r="AB699" i="1"/>
  <c r="Y699" i="1"/>
  <c r="U699" i="1"/>
  <c r="T699" i="1"/>
  <c r="S699" i="1"/>
  <c r="R699" i="1"/>
  <c r="L699" i="1"/>
  <c r="AM698" i="1"/>
  <c r="AN698" i="1" s="1"/>
  <c r="AB698" i="1"/>
  <c r="Y698" i="1"/>
  <c r="U698" i="1"/>
  <c r="U701" i="1" s="1"/>
  <c r="T698" i="1"/>
  <c r="S698" i="1"/>
  <c r="R698" i="1"/>
  <c r="L698" i="1"/>
  <c r="M698" i="1" s="1"/>
  <c r="AZ696" i="1"/>
  <c r="AY696" i="1"/>
  <c r="AX696" i="1"/>
  <c r="AW696" i="1"/>
  <c r="AV696" i="1"/>
  <c r="AL696" i="1"/>
  <c r="AK696" i="1"/>
  <c r="AJ696" i="1"/>
  <c r="AD696" i="1"/>
  <c r="AC696" i="1"/>
  <c r="AM695" i="1"/>
  <c r="AN695" i="1" s="1"/>
  <c r="AB695" i="1"/>
  <c r="Y695" i="1"/>
  <c r="U695" i="1"/>
  <c r="T695" i="1"/>
  <c r="S695" i="1"/>
  <c r="R695" i="1"/>
  <c r="L695" i="1"/>
  <c r="AM694" i="1"/>
  <c r="AB694" i="1"/>
  <c r="Y694" i="1"/>
  <c r="U694" i="1"/>
  <c r="T694" i="1"/>
  <c r="S694" i="1"/>
  <c r="R694" i="1"/>
  <c r="L694" i="1"/>
  <c r="M694" i="1" s="1"/>
  <c r="AM693" i="1"/>
  <c r="AN693" i="1" s="1"/>
  <c r="AB693" i="1"/>
  <c r="Y693" i="1"/>
  <c r="U693" i="1"/>
  <c r="T693" i="1"/>
  <c r="S693" i="1"/>
  <c r="R693" i="1"/>
  <c r="L693" i="1"/>
  <c r="M693" i="1" s="1"/>
  <c r="AM692" i="1"/>
  <c r="AN692" i="1" s="1"/>
  <c r="AB692" i="1"/>
  <c r="Y692" i="1"/>
  <c r="U692" i="1"/>
  <c r="T692" i="1"/>
  <c r="S692" i="1"/>
  <c r="R692" i="1"/>
  <c r="L692" i="1"/>
  <c r="M692" i="1" s="1"/>
  <c r="AZ691" i="1"/>
  <c r="AY691" i="1"/>
  <c r="AX691" i="1"/>
  <c r="AW691" i="1"/>
  <c r="AV691" i="1"/>
  <c r="AL691" i="1"/>
  <c r="AK691" i="1"/>
  <c r="AJ691" i="1"/>
  <c r="AD691" i="1"/>
  <c r="AC691" i="1"/>
  <c r="AM690" i="1"/>
  <c r="AN690" i="1" s="1"/>
  <c r="AB690" i="1"/>
  <c r="Y690" i="1"/>
  <c r="U690" i="1"/>
  <c r="T690" i="1"/>
  <c r="S690" i="1"/>
  <c r="R690" i="1"/>
  <c r="L690" i="1"/>
  <c r="AM689" i="1"/>
  <c r="AB689" i="1"/>
  <c r="Y689" i="1"/>
  <c r="U689" i="1"/>
  <c r="T689" i="1"/>
  <c r="S689" i="1"/>
  <c r="R689" i="1"/>
  <c r="L689" i="1"/>
  <c r="AM688" i="1"/>
  <c r="AN688" i="1" s="1"/>
  <c r="AB688" i="1"/>
  <c r="Y688" i="1"/>
  <c r="U688" i="1"/>
  <c r="T688" i="1"/>
  <c r="S688" i="1"/>
  <c r="R688" i="1"/>
  <c r="L688" i="1"/>
  <c r="M688" i="1" s="1"/>
  <c r="AM687" i="1"/>
  <c r="AN687" i="1" s="1"/>
  <c r="AB687" i="1"/>
  <c r="Y687" i="1"/>
  <c r="U687" i="1"/>
  <c r="T687" i="1"/>
  <c r="S687" i="1"/>
  <c r="R687" i="1"/>
  <c r="AZ686" i="1"/>
  <c r="AY686" i="1"/>
  <c r="AX686" i="1"/>
  <c r="AW686" i="1"/>
  <c r="AV686" i="1"/>
  <c r="AL686" i="1"/>
  <c r="AK686" i="1"/>
  <c r="AJ686" i="1"/>
  <c r="AD686" i="1"/>
  <c r="AC686" i="1"/>
  <c r="AM685" i="1"/>
  <c r="AN685" i="1" s="1"/>
  <c r="AB685" i="1"/>
  <c r="Y685" i="1"/>
  <c r="U685" i="1"/>
  <c r="T685" i="1"/>
  <c r="S685" i="1"/>
  <c r="R685" i="1"/>
  <c r="L685" i="1"/>
  <c r="AM684" i="1"/>
  <c r="AB684" i="1"/>
  <c r="Y684" i="1"/>
  <c r="U684" i="1"/>
  <c r="T684" i="1"/>
  <c r="S684" i="1"/>
  <c r="R684" i="1"/>
  <c r="L684" i="1"/>
  <c r="M684" i="1" s="1"/>
  <c r="AM683" i="1"/>
  <c r="AN683" i="1" s="1"/>
  <c r="AB683" i="1"/>
  <c r="Y683" i="1"/>
  <c r="U683" i="1"/>
  <c r="T683" i="1"/>
  <c r="S683" i="1"/>
  <c r="R683" i="1"/>
  <c r="L683" i="1"/>
  <c r="M683" i="1" s="1"/>
  <c r="AM682" i="1"/>
  <c r="AN682" i="1" s="1"/>
  <c r="AB682" i="1"/>
  <c r="Y682" i="1"/>
  <c r="U682" i="1"/>
  <c r="T682" i="1"/>
  <c r="S682" i="1"/>
  <c r="R682" i="1"/>
  <c r="AZ680" i="1"/>
  <c r="AY680" i="1"/>
  <c r="AX680" i="1"/>
  <c r="AW680" i="1"/>
  <c r="AV680" i="1"/>
  <c r="AL680" i="1"/>
  <c r="AK680" i="1"/>
  <c r="AJ680" i="1"/>
  <c r="AD680" i="1"/>
  <c r="AC680" i="1"/>
  <c r="AM679" i="1"/>
  <c r="AN679" i="1" s="1"/>
  <c r="AB679" i="1"/>
  <c r="Y679" i="1"/>
  <c r="U679" i="1"/>
  <c r="T679" i="1"/>
  <c r="S679" i="1"/>
  <c r="R679" i="1"/>
  <c r="L679" i="1"/>
  <c r="AM678" i="1"/>
  <c r="AN678" i="1" s="1"/>
  <c r="AB678" i="1"/>
  <c r="Y678" i="1"/>
  <c r="U678" i="1"/>
  <c r="T678" i="1"/>
  <c r="S678" i="1"/>
  <c r="R678" i="1"/>
  <c r="L678" i="1"/>
  <c r="M678" i="1" s="1"/>
  <c r="AM677" i="1"/>
  <c r="AN677" i="1" s="1"/>
  <c r="AB677" i="1"/>
  <c r="Y677" i="1"/>
  <c r="U677" i="1"/>
  <c r="T677" i="1"/>
  <c r="S677" i="1"/>
  <c r="R677" i="1"/>
  <c r="L677" i="1"/>
  <c r="M677" i="1" s="1"/>
  <c r="AM676" i="1"/>
  <c r="AB676" i="1"/>
  <c r="Y676" i="1"/>
  <c r="U676" i="1"/>
  <c r="T676" i="1"/>
  <c r="S676" i="1"/>
  <c r="R676" i="1"/>
  <c r="L676" i="1"/>
  <c r="M676" i="1" s="1"/>
  <c r="AZ675" i="1"/>
  <c r="AY675" i="1"/>
  <c r="AX675" i="1"/>
  <c r="AW675" i="1"/>
  <c r="AV675" i="1"/>
  <c r="AL675" i="1"/>
  <c r="AK675" i="1"/>
  <c r="AJ675" i="1"/>
  <c r="AD675" i="1"/>
  <c r="AC675" i="1"/>
  <c r="AM674" i="1"/>
  <c r="AN674" i="1" s="1"/>
  <c r="AB674" i="1"/>
  <c r="Y674" i="1"/>
  <c r="U674" i="1"/>
  <c r="T674" i="1"/>
  <c r="S674" i="1"/>
  <c r="R674" i="1"/>
  <c r="L674" i="1"/>
  <c r="AM673" i="1"/>
  <c r="AN673" i="1" s="1"/>
  <c r="AB673" i="1"/>
  <c r="Y673" i="1"/>
  <c r="U673" i="1"/>
  <c r="T673" i="1"/>
  <c r="S673" i="1"/>
  <c r="R673" i="1"/>
  <c r="L673" i="1"/>
  <c r="M673" i="1" s="1"/>
  <c r="AM672" i="1"/>
  <c r="AN672" i="1" s="1"/>
  <c r="AB672" i="1"/>
  <c r="Y672" i="1"/>
  <c r="U672" i="1"/>
  <c r="T672" i="1"/>
  <c r="S672" i="1"/>
  <c r="R672" i="1"/>
  <c r="L672" i="1"/>
  <c r="M672" i="1" s="1"/>
  <c r="AM671" i="1"/>
  <c r="AB671" i="1"/>
  <c r="Y671" i="1"/>
  <c r="U671" i="1"/>
  <c r="T671" i="1"/>
  <c r="S671" i="1"/>
  <c r="R671" i="1"/>
  <c r="L671" i="1"/>
  <c r="M671" i="1" s="1"/>
  <c r="AZ670" i="1"/>
  <c r="AY670" i="1"/>
  <c r="AX670" i="1"/>
  <c r="AW670" i="1"/>
  <c r="AV670" i="1"/>
  <c r="AL670" i="1"/>
  <c r="AK670" i="1"/>
  <c r="AJ670" i="1"/>
  <c r="AD670" i="1"/>
  <c r="AC670" i="1"/>
  <c r="AM669" i="1"/>
  <c r="AN669" i="1" s="1"/>
  <c r="AB669" i="1"/>
  <c r="Y669" i="1"/>
  <c r="U669" i="1"/>
  <c r="T669" i="1"/>
  <c r="S669" i="1"/>
  <c r="R669" i="1"/>
  <c r="L669" i="1"/>
  <c r="AM668" i="1"/>
  <c r="AN668" i="1" s="1"/>
  <c r="AB668" i="1"/>
  <c r="Y668" i="1"/>
  <c r="U668" i="1"/>
  <c r="T668" i="1"/>
  <c r="S668" i="1"/>
  <c r="R668" i="1"/>
  <c r="L668" i="1"/>
  <c r="M668" i="1" s="1"/>
  <c r="AM667" i="1"/>
  <c r="AN667" i="1" s="1"/>
  <c r="AB667" i="1"/>
  <c r="Y667" i="1"/>
  <c r="U667" i="1"/>
  <c r="T667" i="1"/>
  <c r="S667" i="1"/>
  <c r="R667" i="1"/>
  <c r="L667" i="1"/>
  <c r="M667" i="1" s="1"/>
  <c r="AM666" i="1"/>
  <c r="AB666" i="1"/>
  <c r="Y666" i="1"/>
  <c r="U666" i="1"/>
  <c r="T666" i="1"/>
  <c r="S666" i="1"/>
  <c r="R666" i="1"/>
  <c r="L666" i="1"/>
  <c r="M666" i="1" s="1"/>
  <c r="AZ665" i="1"/>
  <c r="AY665" i="1"/>
  <c r="AX665" i="1"/>
  <c r="AW665" i="1"/>
  <c r="AV665" i="1"/>
  <c r="AL665" i="1"/>
  <c r="AK665" i="1"/>
  <c r="AJ665" i="1"/>
  <c r="AD665" i="1"/>
  <c r="AC665" i="1"/>
  <c r="AM664" i="1"/>
  <c r="AN664" i="1" s="1"/>
  <c r="AB664" i="1"/>
  <c r="Y664" i="1"/>
  <c r="U664" i="1"/>
  <c r="T664" i="1"/>
  <c r="S664" i="1"/>
  <c r="R664" i="1"/>
  <c r="L664" i="1"/>
  <c r="AM663" i="1"/>
  <c r="AB663" i="1"/>
  <c r="Y663" i="1"/>
  <c r="U663" i="1"/>
  <c r="T663" i="1"/>
  <c r="S663" i="1"/>
  <c r="R663" i="1"/>
  <c r="L663" i="1"/>
  <c r="M663" i="1" s="1"/>
  <c r="AM662" i="1"/>
  <c r="AN662" i="1" s="1"/>
  <c r="AB662" i="1"/>
  <c r="Y662" i="1"/>
  <c r="U662" i="1"/>
  <c r="T662" i="1"/>
  <c r="S662" i="1"/>
  <c r="R662" i="1"/>
  <c r="L662" i="1"/>
  <c r="M662" i="1" s="1"/>
  <c r="AM661" i="1"/>
  <c r="AN661" i="1" s="1"/>
  <c r="AB661" i="1"/>
  <c r="Y661" i="1"/>
  <c r="U661" i="1"/>
  <c r="T661" i="1"/>
  <c r="S661" i="1"/>
  <c r="R661" i="1"/>
  <c r="L661" i="1"/>
  <c r="AZ660" i="1"/>
  <c r="AY660" i="1"/>
  <c r="AX660" i="1"/>
  <c r="AW660" i="1"/>
  <c r="AV660" i="1"/>
  <c r="AL660" i="1"/>
  <c r="AK660" i="1"/>
  <c r="AJ660" i="1"/>
  <c r="AD660" i="1"/>
  <c r="AC660" i="1"/>
  <c r="AM659" i="1"/>
  <c r="AN659" i="1" s="1"/>
  <c r="AB659" i="1"/>
  <c r="Y659" i="1"/>
  <c r="U659" i="1"/>
  <c r="T659" i="1"/>
  <c r="S659" i="1"/>
  <c r="R659" i="1"/>
  <c r="L659" i="1"/>
  <c r="AM658" i="1"/>
  <c r="AB658" i="1"/>
  <c r="Y658" i="1"/>
  <c r="U658" i="1"/>
  <c r="T658" i="1"/>
  <c r="S658" i="1"/>
  <c r="R658" i="1"/>
  <c r="L658" i="1"/>
  <c r="M658" i="1" s="1"/>
  <c r="AM657" i="1"/>
  <c r="AN657" i="1" s="1"/>
  <c r="AB657" i="1"/>
  <c r="Y657" i="1"/>
  <c r="U657" i="1"/>
  <c r="T657" i="1"/>
  <c r="S657" i="1"/>
  <c r="R657" i="1"/>
  <c r="L657" i="1"/>
  <c r="M657" i="1" s="1"/>
  <c r="AM656" i="1"/>
  <c r="AN656" i="1" s="1"/>
  <c r="AB656" i="1"/>
  <c r="Y656" i="1"/>
  <c r="U656" i="1"/>
  <c r="T656" i="1"/>
  <c r="S656" i="1"/>
  <c r="R656" i="1"/>
  <c r="L656" i="1"/>
  <c r="M656" i="1" s="1"/>
  <c r="AZ655" i="1"/>
  <c r="AY655" i="1"/>
  <c r="AX655" i="1"/>
  <c r="AW655" i="1"/>
  <c r="AV655" i="1"/>
  <c r="AL655" i="1"/>
  <c r="AK655" i="1"/>
  <c r="AJ655" i="1"/>
  <c r="AD655" i="1"/>
  <c r="AC655" i="1"/>
  <c r="AM654" i="1"/>
  <c r="AB654" i="1"/>
  <c r="Y654" i="1"/>
  <c r="U654" i="1"/>
  <c r="T654" i="1"/>
  <c r="S654" i="1"/>
  <c r="R654" i="1"/>
  <c r="L654" i="1"/>
  <c r="AM653" i="1"/>
  <c r="AB653" i="1"/>
  <c r="Y653" i="1"/>
  <c r="U653" i="1"/>
  <c r="T653" i="1"/>
  <c r="S653" i="1"/>
  <c r="R653" i="1"/>
  <c r="L653" i="1"/>
  <c r="M653" i="1" s="1"/>
  <c r="AM652" i="1"/>
  <c r="AN652" i="1" s="1"/>
  <c r="AB652" i="1"/>
  <c r="Y652" i="1"/>
  <c r="U652" i="1"/>
  <c r="T652" i="1"/>
  <c r="S652" i="1"/>
  <c r="R652" i="1"/>
  <c r="L652" i="1"/>
  <c r="M652" i="1" s="1"/>
  <c r="AM651" i="1"/>
  <c r="AN651" i="1" s="1"/>
  <c r="AB651" i="1"/>
  <c r="Y651" i="1"/>
  <c r="U651" i="1"/>
  <c r="T651" i="1"/>
  <c r="T655" i="1" s="1"/>
  <c r="S651" i="1"/>
  <c r="R651" i="1"/>
  <c r="L651" i="1"/>
  <c r="M651" i="1" s="1"/>
  <c r="AZ650" i="1"/>
  <c r="AY650" i="1"/>
  <c r="AX650" i="1"/>
  <c r="AW650" i="1"/>
  <c r="AV650" i="1"/>
  <c r="AL650" i="1"/>
  <c r="AK650" i="1"/>
  <c r="AJ650" i="1"/>
  <c r="AD650" i="1"/>
  <c r="AC650" i="1"/>
  <c r="AM649" i="1"/>
  <c r="AN649" i="1" s="1"/>
  <c r="AB649" i="1"/>
  <c r="Y649" i="1"/>
  <c r="U649" i="1"/>
  <c r="T649" i="1"/>
  <c r="S649" i="1"/>
  <c r="R649" i="1"/>
  <c r="L649" i="1"/>
  <c r="AM648" i="1"/>
  <c r="AB648" i="1"/>
  <c r="Y648" i="1"/>
  <c r="U648" i="1"/>
  <c r="T648" i="1"/>
  <c r="S648" i="1"/>
  <c r="R648" i="1"/>
  <c r="L648" i="1"/>
  <c r="M648" i="1" s="1"/>
  <c r="AM647" i="1"/>
  <c r="AN647" i="1" s="1"/>
  <c r="AB647" i="1"/>
  <c r="Y647" i="1"/>
  <c r="U647" i="1"/>
  <c r="T647" i="1"/>
  <c r="S647" i="1"/>
  <c r="R647" i="1"/>
  <c r="L647" i="1"/>
  <c r="M647" i="1" s="1"/>
  <c r="AM646" i="1"/>
  <c r="AN646" i="1" s="1"/>
  <c r="AB646" i="1"/>
  <c r="Y646" i="1"/>
  <c r="U646" i="1"/>
  <c r="T646" i="1"/>
  <c r="S646" i="1"/>
  <c r="S650" i="1" s="1"/>
  <c r="R646" i="1"/>
  <c r="L646" i="1"/>
  <c r="M646" i="1" s="1"/>
  <c r="AZ645" i="1"/>
  <c r="AY645" i="1"/>
  <c r="AX645" i="1"/>
  <c r="AW645" i="1"/>
  <c r="AL645" i="1"/>
  <c r="AK645" i="1"/>
  <c r="AJ645" i="1"/>
  <c r="AD645" i="1"/>
  <c r="AC645" i="1"/>
  <c r="AM644" i="1"/>
  <c r="AN644" i="1" s="1"/>
  <c r="AB644" i="1"/>
  <c r="Y644" i="1"/>
  <c r="U644" i="1"/>
  <c r="T644" i="1"/>
  <c r="S644" i="1"/>
  <c r="R644" i="1"/>
  <c r="L644" i="1"/>
  <c r="AM643" i="1"/>
  <c r="AB643" i="1"/>
  <c r="Y643" i="1"/>
  <c r="U643" i="1"/>
  <c r="T643" i="1"/>
  <c r="S643" i="1"/>
  <c r="R643" i="1"/>
  <c r="L643" i="1"/>
  <c r="M643" i="1" s="1"/>
  <c r="AM642" i="1"/>
  <c r="AN642" i="1" s="1"/>
  <c r="AB642" i="1"/>
  <c r="Y642" i="1"/>
  <c r="U642" i="1"/>
  <c r="T642" i="1"/>
  <c r="S642" i="1"/>
  <c r="R642" i="1"/>
  <c r="L642" i="1"/>
  <c r="M642" i="1" s="1"/>
  <c r="AB641" i="1"/>
  <c r="Y641" i="1"/>
  <c r="U641" i="1"/>
  <c r="T641" i="1"/>
  <c r="S641" i="1"/>
  <c r="R641" i="1"/>
  <c r="L641" i="1"/>
  <c r="M641" i="1" s="1"/>
  <c r="AZ640" i="1"/>
  <c r="AY640" i="1"/>
  <c r="AX640" i="1"/>
  <c r="AW640" i="1"/>
  <c r="AV640" i="1"/>
  <c r="AL640" i="1"/>
  <c r="AK640" i="1"/>
  <c r="AJ640" i="1"/>
  <c r="AD640" i="1"/>
  <c r="AC640" i="1"/>
  <c r="AM639" i="1"/>
  <c r="AN639" i="1" s="1"/>
  <c r="AB639" i="1"/>
  <c r="Y639" i="1"/>
  <c r="U639" i="1"/>
  <c r="T639" i="1"/>
  <c r="S639" i="1"/>
  <c r="R639" i="1"/>
  <c r="L639" i="1"/>
  <c r="AM638" i="1"/>
  <c r="AN638" i="1" s="1"/>
  <c r="AB638" i="1"/>
  <c r="Y638" i="1"/>
  <c r="U638" i="1"/>
  <c r="T638" i="1"/>
  <c r="S638" i="1"/>
  <c r="R638" i="1"/>
  <c r="L638" i="1"/>
  <c r="AM637" i="1"/>
  <c r="AN637" i="1" s="1"/>
  <c r="AB637" i="1"/>
  <c r="Y637" i="1"/>
  <c r="U637" i="1"/>
  <c r="T637" i="1"/>
  <c r="S637" i="1"/>
  <c r="R637" i="1"/>
  <c r="L637" i="1"/>
  <c r="M637" i="1" s="1"/>
  <c r="AM636" i="1"/>
  <c r="AB636" i="1"/>
  <c r="Y636" i="1"/>
  <c r="U636" i="1"/>
  <c r="T636" i="1"/>
  <c r="S636" i="1"/>
  <c r="R636" i="1"/>
  <c r="L636" i="1"/>
  <c r="M636" i="1" s="1"/>
  <c r="AZ635" i="1"/>
  <c r="AY635" i="1"/>
  <c r="AX635" i="1"/>
  <c r="AW635" i="1"/>
  <c r="AV635" i="1"/>
  <c r="AL635" i="1"/>
  <c r="AK635" i="1"/>
  <c r="AJ635" i="1"/>
  <c r="AD635" i="1"/>
  <c r="AC635" i="1"/>
  <c r="AM634" i="1"/>
  <c r="AB634" i="1"/>
  <c r="Y634" i="1"/>
  <c r="U634" i="1"/>
  <c r="T634" i="1"/>
  <c r="S634" i="1"/>
  <c r="R634" i="1"/>
  <c r="L634" i="1"/>
  <c r="AM633" i="1"/>
  <c r="AB633" i="1"/>
  <c r="Y633" i="1"/>
  <c r="U633" i="1"/>
  <c r="T633" i="1"/>
  <c r="S633" i="1"/>
  <c r="R633" i="1"/>
  <c r="L633" i="1"/>
  <c r="M633" i="1" s="1"/>
  <c r="AM632" i="1"/>
  <c r="AN632" i="1" s="1"/>
  <c r="AB632" i="1"/>
  <c r="Y632" i="1"/>
  <c r="U632" i="1"/>
  <c r="T632" i="1"/>
  <c r="S632" i="1"/>
  <c r="R632" i="1"/>
  <c r="L632" i="1"/>
  <c r="M632" i="1" s="1"/>
  <c r="AM631" i="1"/>
  <c r="AN631" i="1" s="1"/>
  <c r="AB631" i="1"/>
  <c r="Y631" i="1"/>
  <c r="U631" i="1"/>
  <c r="U635" i="1" s="1"/>
  <c r="T631" i="1"/>
  <c r="S631" i="1"/>
  <c r="R631" i="1"/>
  <c r="AZ630" i="1"/>
  <c r="AY630" i="1"/>
  <c r="AX630" i="1"/>
  <c r="AW630" i="1"/>
  <c r="AV630" i="1"/>
  <c r="AL630" i="1"/>
  <c r="AK630" i="1"/>
  <c r="AJ630" i="1"/>
  <c r="AD630" i="1"/>
  <c r="AC630" i="1"/>
  <c r="AM629" i="1"/>
  <c r="AN629" i="1" s="1"/>
  <c r="AB629" i="1"/>
  <c r="Y629" i="1"/>
  <c r="U629" i="1"/>
  <c r="T629" i="1"/>
  <c r="S629" i="1"/>
  <c r="R629" i="1"/>
  <c r="L629" i="1"/>
  <c r="AM628" i="1"/>
  <c r="AB628" i="1"/>
  <c r="Y628" i="1"/>
  <c r="U628" i="1"/>
  <c r="T628" i="1"/>
  <c r="S628" i="1"/>
  <c r="R628" i="1"/>
  <c r="L628" i="1"/>
  <c r="M628" i="1" s="1"/>
  <c r="AM627" i="1"/>
  <c r="AN627" i="1" s="1"/>
  <c r="AB627" i="1"/>
  <c r="Y627" i="1"/>
  <c r="U627" i="1"/>
  <c r="T627" i="1"/>
  <c r="S627" i="1"/>
  <c r="R627" i="1"/>
  <c r="L627" i="1"/>
  <c r="M627" i="1" s="1"/>
  <c r="AM626" i="1"/>
  <c r="AN626" i="1" s="1"/>
  <c r="AB626" i="1"/>
  <c r="Y626" i="1"/>
  <c r="U626" i="1"/>
  <c r="T626" i="1"/>
  <c r="S626" i="1"/>
  <c r="R626" i="1"/>
  <c r="L626" i="1"/>
  <c r="M626" i="1" s="1"/>
  <c r="AZ625" i="1"/>
  <c r="AY625" i="1"/>
  <c r="AX625" i="1"/>
  <c r="AW625" i="1"/>
  <c r="AL625" i="1"/>
  <c r="AK625" i="1"/>
  <c r="AJ625" i="1"/>
  <c r="AD625" i="1"/>
  <c r="AC625" i="1"/>
  <c r="AM624" i="1"/>
  <c r="AN624" i="1" s="1"/>
  <c r="AB624" i="1"/>
  <c r="Y624" i="1"/>
  <c r="U624" i="1"/>
  <c r="T624" i="1"/>
  <c r="S624" i="1"/>
  <c r="R624" i="1"/>
  <c r="L624" i="1"/>
  <c r="AM623" i="1"/>
  <c r="AB623" i="1"/>
  <c r="Y623" i="1"/>
  <c r="U623" i="1"/>
  <c r="T623" i="1"/>
  <c r="S623" i="1"/>
  <c r="R623" i="1"/>
  <c r="L623" i="1"/>
  <c r="M623" i="1" s="1"/>
  <c r="AM622" i="1"/>
  <c r="AN622" i="1" s="1"/>
  <c r="AB622" i="1"/>
  <c r="Y622" i="1"/>
  <c r="U622" i="1"/>
  <c r="T622" i="1"/>
  <c r="S622" i="1"/>
  <c r="R622" i="1"/>
  <c r="L622" i="1"/>
  <c r="M622" i="1" s="1"/>
  <c r="AN621" i="1"/>
  <c r="AS621" i="1" s="1"/>
  <c r="AB621" i="1"/>
  <c r="Y621" i="1"/>
  <c r="U621" i="1"/>
  <c r="T621" i="1"/>
  <c r="S621" i="1"/>
  <c r="R621" i="1"/>
  <c r="L621" i="1"/>
  <c r="M621" i="1" s="1"/>
  <c r="AZ620" i="1"/>
  <c r="AY620" i="1"/>
  <c r="AX620" i="1"/>
  <c r="AW620" i="1"/>
  <c r="AL620" i="1"/>
  <c r="AK620" i="1"/>
  <c r="AJ620" i="1"/>
  <c r="AD620" i="1"/>
  <c r="AC620" i="1"/>
  <c r="AM619" i="1"/>
  <c r="AB619" i="1"/>
  <c r="Y619" i="1"/>
  <c r="U619" i="1"/>
  <c r="T619" i="1"/>
  <c r="S619" i="1"/>
  <c r="R619" i="1"/>
  <c r="L619" i="1"/>
  <c r="AM618" i="1"/>
  <c r="AN618" i="1" s="1"/>
  <c r="AB618" i="1"/>
  <c r="Y618" i="1"/>
  <c r="U618" i="1"/>
  <c r="T618" i="1"/>
  <c r="S618" i="1"/>
  <c r="R618" i="1"/>
  <c r="L618" i="1"/>
  <c r="M618" i="1" s="1"/>
  <c r="AM617" i="1"/>
  <c r="AN617" i="1" s="1"/>
  <c r="AB617" i="1"/>
  <c r="Y617" i="1"/>
  <c r="U617" i="1"/>
  <c r="T617" i="1"/>
  <c r="S617" i="1"/>
  <c r="R617" i="1"/>
  <c r="L617" i="1"/>
  <c r="M617" i="1" s="1"/>
  <c r="AM616" i="1"/>
  <c r="AB616" i="1"/>
  <c r="Y616" i="1"/>
  <c r="U616" i="1"/>
  <c r="T616" i="1"/>
  <c r="S616" i="1"/>
  <c r="R616" i="1"/>
  <c r="AZ615" i="1"/>
  <c r="AY615" i="1"/>
  <c r="AX615" i="1"/>
  <c r="AW615" i="1"/>
  <c r="AL615" i="1"/>
  <c r="AK615" i="1"/>
  <c r="AJ615" i="1"/>
  <c r="AD615" i="1"/>
  <c r="AC615" i="1"/>
  <c r="AM614" i="1"/>
  <c r="AN614" i="1" s="1"/>
  <c r="AB614" i="1"/>
  <c r="Y614" i="1"/>
  <c r="U614" i="1"/>
  <c r="T614" i="1"/>
  <c r="S614" i="1"/>
  <c r="R614" i="1"/>
  <c r="L614" i="1"/>
  <c r="AM613" i="1"/>
  <c r="AN613" i="1" s="1"/>
  <c r="AB613" i="1"/>
  <c r="Y613" i="1"/>
  <c r="U613" i="1"/>
  <c r="T613" i="1"/>
  <c r="S613" i="1"/>
  <c r="R613" i="1"/>
  <c r="L613" i="1"/>
  <c r="M613" i="1" s="1"/>
  <c r="AM612" i="1"/>
  <c r="AB612" i="1"/>
  <c r="Y612" i="1"/>
  <c r="U612" i="1"/>
  <c r="T612" i="1"/>
  <c r="S612" i="1"/>
  <c r="R612" i="1"/>
  <c r="L612" i="1"/>
  <c r="M612" i="1" s="1"/>
  <c r="AM611" i="1"/>
  <c r="AN611" i="1" s="1"/>
  <c r="AB611" i="1"/>
  <c r="Y611" i="1"/>
  <c r="T611" i="1"/>
  <c r="S611" i="1"/>
  <c r="R611" i="1"/>
  <c r="L611" i="1"/>
  <c r="M611" i="1" s="1"/>
  <c r="AZ610" i="1"/>
  <c r="AY610" i="1"/>
  <c r="AX610" i="1"/>
  <c r="AW610" i="1"/>
  <c r="AV610" i="1"/>
  <c r="AL610" i="1"/>
  <c r="AK610" i="1"/>
  <c r="AJ610" i="1"/>
  <c r="AD610" i="1"/>
  <c r="AC610" i="1"/>
  <c r="AM609" i="1"/>
  <c r="AN609" i="1" s="1"/>
  <c r="AB609" i="1"/>
  <c r="Y609" i="1"/>
  <c r="U609" i="1"/>
  <c r="T609" i="1"/>
  <c r="S609" i="1"/>
  <c r="R609" i="1"/>
  <c r="L609" i="1"/>
  <c r="AM608" i="1"/>
  <c r="AN608" i="1" s="1"/>
  <c r="AB608" i="1"/>
  <c r="Y608" i="1"/>
  <c r="U608" i="1"/>
  <c r="T608" i="1"/>
  <c r="S608" i="1"/>
  <c r="R608" i="1"/>
  <c r="L608" i="1"/>
  <c r="AM607" i="1"/>
  <c r="AB607" i="1"/>
  <c r="Y607" i="1"/>
  <c r="U607" i="1"/>
  <c r="T607" i="1"/>
  <c r="S607" i="1"/>
  <c r="R607" i="1"/>
  <c r="L607" i="1"/>
  <c r="M607" i="1" s="1"/>
  <c r="AM606" i="1"/>
  <c r="AN606" i="1" s="1"/>
  <c r="AB606" i="1"/>
  <c r="Y606" i="1"/>
  <c r="T606" i="1"/>
  <c r="S606" i="1"/>
  <c r="R606" i="1"/>
  <c r="L606" i="1"/>
  <c r="M606" i="1" s="1"/>
  <c r="AZ605" i="1"/>
  <c r="AY605" i="1"/>
  <c r="AX605" i="1"/>
  <c r="AW605" i="1"/>
  <c r="AV605" i="1"/>
  <c r="AL605" i="1"/>
  <c r="AK605" i="1"/>
  <c r="AJ605" i="1"/>
  <c r="AD605" i="1"/>
  <c r="AC605" i="1"/>
  <c r="AM604" i="1"/>
  <c r="AN604" i="1" s="1"/>
  <c r="AB604" i="1"/>
  <c r="Y604" i="1"/>
  <c r="U604" i="1"/>
  <c r="T604" i="1"/>
  <c r="S604" i="1"/>
  <c r="R604" i="1"/>
  <c r="L604" i="1"/>
  <c r="AM603" i="1"/>
  <c r="AN603" i="1" s="1"/>
  <c r="AB603" i="1"/>
  <c r="Y603" i="1"/>
  <c r="U603" i="1"/>
  <c r="T603" i="1"/>
  <c r="S603" i="1"/>
  <c r="R603" i="1"/>
  <c r="L603" i="1"/>
  <c r="M603" i="1" s="1"/>
  <c r="AM602" i="1"/>
  <c r="AB602" i="1"/>
  <c r="Y602" i="1"/>
  <c r="U602" i="1"/>
  <c r="T602" i="1"/>
  <c r="S602" i="1"/>
  <c r="R602" i="1"/>
  <c r="L602" i="1"/>
  <c r="M602" i="1" s="1"/>
  <c r="AM601" i="1"/>
  <c r="AN601" i="1" s="1"/>
  <c r="AB601" i="1"/>
  <c r="AB605" i="1" s="1"/>
  <c r="Y601" i="1"/>
  <c r="U601" i="1"/>
  <c r="U605" i="1" s="1"/>
  <c r="T601" i="1"/>
  <c r="S601" i="1"/>
  <c r="R601" i="1"/>
  <c r="L601" i="1"/>
  <c r="AZ600" i="1"/>
  <c r="AY600" i="1"/>
  <c r="AX600" i="1"/>
  <c r="AW600" i="1"/>
  <c r="AV600" i="1"/>
  <c r="AL600" i="1"/>
  <c r="AK600" i="1"/>
  <c r="AJ600" i="1"/>
  <c r="AD600" i="1"/>
  <c r="AC600" i="1"/>
  <c r="AM599" i="1"/>
  <c r="AN599" i="1" s="1"/>
  <c r="AB599" i="1"/>
  <c r="Y599" i="1"/>
  <c r="U599" i="1"/>
  <c r="T599" i="1"/>
  <c r="S599" i="1"/>
  <c r="R599" i="1"/>
  <c r="L599" i="1"/>
  <c r="AM598" i="1"/>
  <c r="AN598" i="1" s="1"/>
  <c r="AB598" i="1"/>
  <c r="Y598" i="1"/>
  <c r="U598" i="1"/>
  <c r="T598" i="1"/>
  <c r="S598" i="1"/>
  <c r="R598" i="1"/>
  <c r="L598" i="1"/>
  <c r="M598" i="1" s="1"/>
  <c r="AM597" i="1"/>
  <c r="AB597" i="1"/>
  <c r="Y597" i="1"/>
  <c r="U597" i="1"/>
  <c r="T597" i="1"/>
  <c r="S597" i="1"/>
  <c r="R597" i="1"/>
  <c r="L597" i="1"/>
  <c r="M597" i="1" s="1"/>
  <c r="AM596" i="1"/>
  <c r="AN596" i="1" s="1"/>
  <c r="AB596" i="1"/>
  <c r="Y596" i="1"/>
  <c r="U596" i="1"/>
  <c r="T596" i="1"/>
  <c r="S596" i="1"/>
  <c r="R596" i="1"/>
  <c r="L596" i="1"/>
  <c r="M596" i="1" s="1"/>
  <c r="AZ595" i="1"/>
  <c r="AY595" i="1"/>
  <c r="AX595" i="1"/>
  <c r="AW595" i="1"/>
  <c r="AV595" i="1"/>
  <c r="AL595" i="1"/>
  <c r="AK595" i="1"/>
  <c r="AJ595" i="1"/>
  <c r="AD595" i="1"/>
  <c r="AC595" i="1"/>
  <c r="AM594" i="1"/>
  <c r="AN594" i="1" s="1"/>
  <c r="AB594" i="1"/>
  <c r="Y594" i="1"/>
  <c r="U594" i="1"/>
  <c r="T594" i="1"/>
  <c r="S594" i="1"/>
  <c r="R594" i="1"/>
  <c r="L594" i="1"/>
  <c r="AM593" i="1"/>
  <c r="AN593" i="1" s="1"/>
  <c r="AB593" i="1"/>
  <c r="Y593" i="1"/>
  <c r="U593" i="1"/>
  <c r="T593" i="1"/>
  <c r="S593" i="1"/>
  <c r="R593" i="1"/>
  <c r="L593" i="1"/>
  <c r="M593" i="1" s="1"/>
  <c r="AM592" i="1"/>
  <c r="AB592" i="1"/>
  <c r="Y592" i="1"/>
  <c r="U592" i="1"/>
  <c r="T592" i="1"/>
  <c r="S592" i="1"/>
  <c r="R592" i="1"/>
  <c r="L592" i="1"/>
  <c r="M592" i="1" s="1"/>
  <c r="AM591" i="1"/>
  <c r="AN591" i="1" s="1"/>
  <c r="AB591" i="1"/>
  <c r="Y591" i="1"/>
  <c r="U591" i="1"/>
  <c r="T591" i="1"/>
  <c r="S591" i="1"/>
  <c r="R591" i="1"/>
  <c r="AZ589" i="1"/>
  <c r="AY589" i="1"/>
  <c r="AX589" i="1"/>
  <c r="AW589" i="1"/>
  <c r="AV589" i="1"/>
  <c r="AL589" i="1"/>
  <c r="AK589" i="1"/>
  <c r="AJ589" i="1"/>
  <c r="AD589" i="1"/>
  <c r="AC589" i="1"/>
  <c r="AM588" i="1"/>
  <c r="AB588" i="1"/>
  <c r="Y588" i="1"/>
  <c r="U588" i="1"/>
  <c r="T588" i="1"/>
  <c r="S588" i="1"/>
  <c r="R588" i="1"/>
  <c r="L588" i="1"/>
  <c r="AM587" i="1"/>
  <c r="AN587" i="1" s="1"/>
  <c r="AB587" i="1"/>
  <c r="Y587" i="1"/>
  <c r="U587" i="1"/>
  <c r="T587" i="1"/>
  <c r="S587" i="1"/>
  <c r="R587" i="1"/>
  <c r="L587" i="1"/>
  <c r="M587" i="1" s="1"/>
  <c r="AM586" i="1"/>
  <c r="AB586" i="1"/>
  <c r="Y586" i="1"/>
  <c r="U586" i="1"/>
  <c r="T586" i="1"/>
  <c r="S586" i="1"/>
  <c r="R586" i="1"/>
  <c r="L586" i="1"/>
  <c r="M586" i="1" s="1"/>
  <c r="AM585" i="1"/>
  <c r="AN585" i="1" s="1"/>
  <c r="AB585" i="1"/>
  <c r="Y585" i="1"/>
  <c r="U585" i="1"/>
  <c r="T585" i="1"/>
  <c r="S585" i="1"/>
  <c r="R585" i="1"/>
  <c r="L585" i="1"/>
  <c r="M585" i="1" s="1"/>
  <c r="AZ584" i="1"/>
  <c r="AY584" i="1"/>
  <c r="AX584" i="1"/>
  <c r="AW584" i="1"/>
  <c r="AV584" i="1"/>
  <c r="AL584" i="1"/>
  <c r="AK584" i="1"/>
  <c r="AJ584" i="1"/>
  <c r="AD584" i="1"/>
  <c r="AC584" i="1"/>
  <c r="AM583" i="1"/>
  <c r="AN583" i="1" s="1"/>
  <c r="AB583" i="1"/>
  <c r="Y583" i="1"/>
  <c r="U583" i="1"/>
  <c r="T583" i="1"/>
  <c r="S583" i="1"/>
  <c r="R583" i="1"/>
  <c r="L583" i="1"/>
  <c r="AM582" i="1"/>
  <c r="AN582" i="1" s="1"/>
  <c r="AB582" i="1"/>
  <c r="Y582" i="1"/>
  <c r="U582" i="1"/>
  <c r="T582" i="1"/>
  <c r="S582" i="1"/>
  <c r="R582" i="1"/>
  <c r="L582" i="1"/>
  <c r="M582" i="1" s="1"/>
  <c r="AM581" i="1"/>
  <c r="AB581" i="1"/>
  <c r="Y581" i="1"/>
  <c r="U581" i="1"/>
  <c r="T581" i="1"/>
  <c r="S581" i="1"/>
  <c r="R581" i="1"/>
  <c r="L581" i="1"/>
  <c r="M581" i="1" s="1"/>
  <c r="AM580" i="1"/>
  <c r="AN580" i="1" s="1"/>
  <c r="AB580" i="1"/>
  <c r="Y580" i="1"/>
  <c r="U580" i="1"/>
  <c r="T580" i="1"/>
  <c r="S580" i="1"/>
  <c r="R580" i="1"/>
  <c r="L580" i="1"/>
  <c r="M580" i="1" s="1"/>
  <c r="AZ579" i="1"/>
  <c r="AY579" i="1"/>
  <c r="AX579" i="1"/>
  <c r="AW579" i="1"/>
  <c r="AV579" i="1"/>
  <c r="AL579" i="1"/>
  <c r="AK579" i="1"/>
  <c r="AJ579" i="1"/>
  <c r="AD579" i="1"/>
  <c r="AC579" i="1"/>
  <c r="AM578" i="1"/>
  <c r="AN578" i="1" s="1"/>
  <c r="AB578" i="1"/>
  <c r="Y578" i="1"/>
  <c r="U578" i="1"/>
  <c r="T578" i="1"/>
  <c r="S578" i="1"/>
  <c r="R578" i="1"/>
  <c r="L578" i="1"/>
  <c r="AM577" i="1"/>
  <c r="AB577" i="1"/>
  <c r="Y577" i="1"/>
  <c r="U577" i="1"/>
  <c r="T577" i="1"/>
  <c r="S577" i="1"/>
  <c r="R577" i="1"/>
  <c r="L577" i="1"/>
  <c r="M577" i="1" s="1"/>
  <c r="AM576" i="1"/>
  <c r="AB576" i="1"/>
  <c r="Y576" i="1"/>
  <c r="U576" i="1"/>
  <c r="T576" i="1"/>
  <c r="S576" i="1"/>
  <c r="R576" i="1"/>
  <c r="L576" i="1"/>
  <c r="M576" i="1" s="1"/>
  <c r="AM575" i="1"/>
  <c r="AN575" i="1" s="1"/>
  <c r="AB575" i="1"/>
  <c r="Y575" i="1"/>
  <c r="U575" i="1"/>
  <c r="T575" i="1"/>
  <c r="S575" i="1"/>
  <c r="R575" i="1"/>
  <c r="L575" i="1"/>
  <c r="M575" i="1" s="1"/>
  <c r="AZ574" i="1"/>
  <c r="AY574" i="1"/>
  <c r="AX574" i="1"/>
  <c r="AW574" i="1"/>
  <c r="AV574" i="1"/>
  <c r="AL574" i="1"/>
  <c r="AK574" i="1"/>
  <c r="AJ574" i="1"/>
  <c r="AD574" i="1"/>
  <c r="AC574" i="1"/>
  <c r="AM573" i="1"/>
  <c r="AN573" i="1" s="1"/>
  <c r="AB573" i="1"/>
  <c r="Y573" i="1"/>
  <c r="U573" i="1"/>
  <c r="T573" i="1"/>
  <c r="S573" i="1"/>
  <c r="R573" i="1"/>
  <c r="L573" i="1"/>
  <c r="AM572" i="1"/>
  <c r="AB572" i="1"/>
  <c r="Y572" i="1"/>
  <c r="U572" i="1"/>
  <c r="T572" i="1"/>
  <c r="S572" i="1"/>
  <c r="R572" i="1"/>
  <c r="L572" i="1"/>
  <c r="M572" i="1" s="1"/>
  <c r="AM571" i="1"/>
  <c r="AB571" i="1"/>
  <c r="Y571" i="1"/>
  <c r="U571" i="1"/>
  <c r="T571" i="1"/>
  <c r="S571" i="1"/>
  <c r="R571" i="1"/>
  <c r="L571" i="1"/>
  <c r="M571" i="1" s="1"/>
  <c r="AM570" i="1"/>
  <c r="AN570" i="1" s="1"/>
  <c r="AB570" i="1"/>
  <c r="Y570" i="1"/>
  <c r="U570" i="1"/>
  <c r="T570" i="1"/>
  <c r="S570" i="1"/>
  <c r="R570" i="1"/>
  <c r="L570" i="1"/>
  <c r="M570" i="1" s="1"/>
  <c r="AZ569" i="1"/>
  <c r="AY569" i="1"/>
  <c r="AX569" i="1"/>
  <c r="AW569" i="1"/>
  <c r="AV569" i="1"/>
  <c r="AL569" i="1"/>
  <c r="AK569" i="1"/>
  <c r="AJ569" i="1"/>
  <c r="AD569" i="1"/>
  <c r="AC569" i="1"/>
  <c r="AM568" i="1"/>
  <c r="AN568" i="1" s="1"/>
  <c r="AB568" i="1"/>
  <c r="Y568" i="1"/>
  <c r="U568" i="1"/>
  <c r="T568" i="1"/>
  <c r="S568" i="1"/>
  <c r="R568" i="1"/>
  <c r="L568" i="1"/>
  <c r="AM567" i="1"/>
  <c r="AN567" i="1" s="1"/>
  <c r="AB567" i="1"/>
  <c r="Y567" i="1"/>
  <c r="U567" i="1"/>
  <c r="T567" i="1"/>
  <c r="S567" i="1"/>
  <c r="R567" i="1"/>
  <c r="L567" i="1"/>
  <c r="M567" i="1" s="1"/>
  <c r="AM566" i="1"/>
  <c r="AN566" i="1" s="1"/>
  <c r="AB566" i="1"/>
  <c r="Y566" i="1"/>
  <c r="U566" i="1"/>
  <c r="T566" i="1"/>
  <c r="S566" i="1"/>
  <c r="R566" i="1"/>
  <c r="L566" i="1"/>
  <c r="M566" i="1" s="1"/>
  <c r="AM565" i="1"/>
  <c r="AN565" i="1" s="1"/>
  <c r="AB565" i="1"/>
  <c r="Y565" i="1"/>
  <c r="U565" i="1"/>
  <c r="T565" i="1"/>
  <c r="S565" i="1"/>
  <c r="R565" i="1"/>
  <c r="L565" i="1"/>
  <c r="M565" i="1" s="1"/>
  <c r="AZ564" i="1"/>
  <c r="AY564" i="1"/>
  <c r="AX564" i="1"/>
  <c r="AW564" i="1"/>
  <c r="AV564" i="1"/>
  <c r="AL564" i="1"/>
  <c r="AK564" i="1"/>
  <c r="AJ564" i="1"/>
  <c r="AD564" i="1"/>
  <c r="AC564" i="1"/>
  <c r="AM563" i="1"/>
  <c r="AN563" i="1" s="1"/>
  <c r="AB563" i="1"/>
  <c r="Y563" i="1"/>
  <c r="U563" i="1"/>
  <c r="T563" i="1"/>
  <c r="S563" i="1"/>
  <c r="R563" i="1"/>
  <c r="L563" i="1"/>
  <c r="AM562" i="1"/>
  <c r="AN562" i="1" s="1"/>
  <c r="AB562" i="1"/>
  <c r="Y562" i="1"/>
  <c r="U562" i="1"/>
  <c r="T562" i="1"/>
  <c r="S562" i="1"/>
  <c r="R562" i="1"/>
  <c r="L562" i="1"/>
  <c r="M562" i="1" s="1"/>
  <c r="AM561" i="1"/>
  <c r="AB561" i="1"/>
  <c r="Y561" i="1"/>
  <c r="U561" i="1"/>
  <c r="T561" i="1"/>
  <c r="S561" i="1"/>
  <c r="R561" i="1"/>
  <c r="L561" i="1"/>
  <c r="M561" i="1" s="1"/>
  <c r="AM560" i="1"/>
  <c r="AN560" i="1" s="1"/>
  <c r="AB560" i="1"/>
  <c r="Y560" i="1"/>
  <c r="U560" i="1"/>
  <c r="T560" i="1"/>
  <c r="S560" i="1"/>
  <c r="R560" i="1"/>
  <c r="L560" i="1"/>
  <c r="M560" i="1" s="1"/>
  <c r="AZ559" i="1"/>
  <c r="AY559" i="1"/>
  <c r="AX559" i="1"/>
  <c r="AW559" i="1"/>
  <c r="AV559" i="1"/>
  <c r="AL559" i="1"/>
  <c r="AK559" i="1"/>
  <c r="AJ559" i="1"/>
  <c r="AD559" i="1"/>
  <c r="AC559" i="1"/>
  <c r="AM558" i="1"/>
  <c r="AN558" i="1" s="1"/>
  <c r="AB558" i="1"/>
  <c r="Y558" i="1"/>
  <c r="U558" i="1"/>
  <c r="T558" i="1"/>
  <c r="S558" i="1"/>
  <c r="R558" i="1"/>
  <c r="L558" i="1"/>
  <c r="AM557" i="1"/>
  <c r="AN557" i="1" s="1"/>
  <c r="AB557" i="1"/>
  <c r="Y557" i="1"/>
  <c r="U557" i="1"/>
  <c r="T557" i="1"/>
  <c r="S557" i="1"/>
  <c r="R557" i="1"/>
  <c r="L557" i="1"/>
  <c r="M557" i="1" s="1"/>
  <c r="AM556" i="1"/>
  <c r="AB556" i="1"/>
  <c r="Y556" i="1"/>
  <c r="U556" i="1"/>
  <c r="T556" i="1"/>
  <c r="S556" i="1"/>
  <c r="R556" i="1"/>
  <c r="L556" i="1"/>
  <c r="M556" i="1" s="1"/>
  <c r="AM555" i="1"/>
  <c r="AN555" i="1" s="1"/>
  <c r="AB555" i="1"/>
  <c r="Y555" i="1"/>
  <c r="U555" i="1"/>
  <c r="T555" i="1"/>
  <c r="S555" i="1"/>
  <c r="R555" i="1"/>
  <c r="L555" i="1"/>
  <c r="M555" i="1" s="1"/>
  <c r="AZ554" i="1"/>
  <c r="AY554" i="1"/>
  <c r="AX554" i="1"/>
  <c r="AW554" i="1"/>
  <c r="AV554" i="1"/>
  <c r="AL554" i="1"/>
  <c r="AK554" i="1"/>
  <c r="AJ554" i="1"/>
  <c r="AD554" i="1"/>
  <c r="AC554" i="1"/>
  <c r="AM553" i="1"/>
  <c r="AN553" i="1" s="1"/>
  <c r="AB553" i="1"/>
  <c r="Y553" i="1"/>
  <c r="U553" i="1"/>
  <c r="T553" i="1"/>
  <c r="S553" i="1"/>
  <c r="R553" i="1"/>
  <c r="L553" i="1"/>
  <c r="AM552" i="1"/>
  <c r="AN552" i="1" s="1"/>
  <c r="AB552" i="1"/>
  <c r="Y552" i="1"/>
  <c r="U552" i="1"/>
  <c r="T552" i="1"/>
  <c r="S552" i="1"/>
  <c r="R552" i="1"/>
  <c r="L552" i="1"/>
  <c r="M552" i="1" s="1"/>
  <c r="AM551" i="1"/>
  <c r="AN551" i="1" s="1"/>
  <c r="AB551" i="1"/>
  <c r="Y551" i="1"/>
  <c r="U551" i="1"/>
  <c r="T551" i="1"/>
  <c r="S551" i="1"/>
  <c r="R551" i="1"/>
  <c r="L551" i="1"/>
  <c r="M551" i="1" s="1"/>
  <c r="AM550" i="1"/>
  <c r="AN550" i="1" s="1"/>
  <c r="AB550" i="1"/>
  <c r="Y550" i="1"/>
  <c r="U550" i="1"/>
  <c r="T550" i="1"/>
  <c r="S550" i="1"/>
  <c r="R550" i="1"/>
  <c r="L550" i="1"/>
  <c r="M550" i="1" s="1"/>
  <c r="AZ549" i="1"/>
  <c r="AY549" i="1"/>
  <c r="AX549" i="1"/>
  <c r="AW549" i="1"/>
  <c r="AV549" i="1"/>
  <c r="AL549" i="1"/>
  <c r="AK549" i="1"/>
  <c r="AJ549" i="1"/>
  <c r="AD549" i="1"/>
  <c r="AC549" i="1"/>
  <c r="AM548" i="1"/>
  <c r="AN548" i="1" s="1"/>
  <c r="AB548" i="1"/>
  <c r="Y548" i="1"/>
  <c r="U548" i="1"/>
  <c r="T548" i="1"/>
  <c r="S548" i="1"/>
  <c r="R548" i="1"/>
  <c r="L548" i="1"/>
  <c r="AM547" i="1"/>
  <c r="AN547" i="1" s="1"/>
  <c r="AB547" i="1"/>
  <c r="Y547" i="1"/>
  <c r="U547" i="1"/>
  <c r="T547" i="1"/>
  <c r="S547" i="1"/>
  <c r="R547" i="1"/>
  <c r="L547" i="1"/>
  <c r="M547" i="1" s="1"/>
  <c r="AM546" i="1"/>
  <c r="AB546" i="1"/>
  <c r="Y546" i="1"/>
  <c r="U546" i="1"/>
  <c r="T546" i="1"/>
  <c r="S546" i="1"/>
  <c r="R546" i="1"/>
  <c r="L546" i="1"/>
  <c r="M546" i="1" s="1"/>
  <c r="AM545" i="1"/>
  <c r="AN545" i="1" s="1"/>
  <c r="AB545" i="1"/>
  <c r="Y545" i="1"/>
  <c r="U545" i="1"/>
  <c r="T545" i="1"/>
  <c r="S545" i="1"/>
  <c r="R545" i="1"/>
  <c r="L545" i="1"/>
  <c r="M545" i="1" s="1"/>
  <c r="AZ544" i="1"/>
  <c r="AY544" i="1"/>
  <c r="AX544" i="1"/>
  <c r="AW544" i="1"/>
  <c r="AV544" i="1"/>
  <c r="AL544" i="1"/>
  <c r="AK544" i="1"/>
  <c r="AJ544" i="1"/>
  <c r="AD544" i="1"/>
  <c r="AC544" i="1"/>
  <c r="AM543" i="1"/>
  <c r="AN543" i="1" s="1"/>
  <c r="AB543" i="1"/>
  <c r="Y543" i="1"/>
  <c r="U543" i="1"/>
  <c r="T543" i="1"/>
  <c r="S543" i="1"/>
  <c r="R543" i="1"/>
  <c r="L543" i="1"/>
  <c r="AM542" i="1"/>
  <c r="AN542" i="1" s="1"/>
  <c r="AB542" i="1"/>
  <c r="Y542" i="1"/>
  <c r="U542" i="1"/>
  <c r="T542" i="1"/>
  <c r="S542" i="1"/>
  <c r="R542" i="1"/>
  <c r="L542" i="1"/>
  <c r="M542" i="1" s="1"/>
  <c r="AM541" i="1"/>
  <c r="AN541" i="1" s="1"/>
  <c r="AB541" i="1"/>
  <c r="Y541" i="1"/>
  <c r="U541" i="1"/>
  <c r="T541" i="1"/>
  <c r="S541" i="1"/>
  <c r="R541" i="1"/>
  <c r="L541" i="1"/>
  <c r="M541" i="1" s="1"/>
  <c r="AM540" i="1"/>
  <c r="AN540" i="1" s="1"/>
  <c r="AB540" i="1"/>
  <c r="Y540" i="1"/>
  <c r="U540" i="1"/>
  <c r="T540" i="1"/>
  <c r="S540" i="1"/>
  <c r="R540" i="1"/>
  <c r="L540" i="1"/>
  <c r="M540" i="1" s="1"/>
  <c r="AZ539" i="1"/>
  <c r="AY539" i="1"/>
  <c r="AX539" i="1"/>
  <c r="AW539" i="1"/>
  <c r="AV539" i="1"/>
  <c r="AL539" i="1"/>
  <c r="AK539" i="1"/>
  <c r="AJ539" i="1"/>
  <c r="AD539" i="1"/>
  <c r="AC539" i="1"/>
  <c r="AM538" i="1"/>
  <c r="AN538" i="1" s="1"/>
  <c r="AB538" i="1"/>
  <c r="Y538" i="1"/>
  <c r="U538" i="1"/>
  <c r="T538" i="1"/>
  <c r="S538" i="1"/>
  <c r="R538" i="1"/>
  <c r="L538" i="1"/>
  <c r="AM537" i="1"/>
  <c r="AN537" i="1" s="1"/>
  <c r="AB537" i="1"/>
  <c r="Y537" i="1"/>
  <c r="U537" i="1"/>
  <c r="T537" i="1"/>
  <c r="S537" i="1"/>
  <c r="R537" i="1"/>
  <c r="L537" i="1"/>
  <c r="M537" i="1" s="1"/>
  <c r="AM536" i="1"/>
  <c r="AN536" i="1" s="1"/>
  <c r="AB536" i="1"/>
  <c r="Y536" i="1"/>
  <c r="U536" i="1"/>
  <c r="T536" i="1"/>
  <c r="S536" i="1"/>
  <c r="R536" i="1"/>
  <c r="L536" i="1"/>
  <c r="M536" i="1" s="1"/>
  <c r="AM535" i="1"/>
  <c r="AN535" i="1" s="1"/>
  <c r="AB535" i="1"/>
  <c r="Y535" i="1"/>
  <c r="U535" i="1"/>
  <c r="T535" i="1"/>
  <c r="S535" i="1"/>
  <c r="R535" i="1"/>
  <c r="L535" i="1"/>
  <c r="M535" i="1" s="1"/>
  <c r="AZ534" i="1"/>
  <c r="AY534" i="1"/>
  <c r="AX534" i="1"/>
  <c r="AW534" i="1"/>
  <c r="AV534" i="1"/>
  <c r="AL534" i="1"/>
  <c r="AK534" i="1"/>
  <c r="AJ534" i="1"/>
  <c r="AD534" i="1"/>
  <c r="AC534" i="1"/>
  <c r="AM533" i="1"/>
  <c r="AN533" i="1" s="1"/>
  <c r="AB533" i="1"/>
  <c r="Y533" i="1"/>
  <c r="U533" i="1"/>
  <c r="T533" i="1"/>
  <c r="S533" i="1"/>
  <c r="R533" i="1"/>
  <c r="L533" i="1"/>
  <c r="AM532" i="1"/>
  <c r="AN532" i="1" s="1"/>
  <c r="AB532" i="1"/>
  <c r="Y532" i="1"/>
  <c r="U532" i="1"/>
  <c r="T532" i="1"/>
  <c r="S532" i="1"/>
  <c r="R532" i="1"/>
  <c r="L532" i="1"/>
  <c r="M532" i="1" s="1"/>
  <c r="AM531" i="1"/>
  <c r="AN531" i="1" s="1"/>
  <c r="AB531" i="1"/>
  <c r="Y531" i="1"/>
  <c r="U531" i="1"/>
  <c r="T531" i="1"/>
  <c r="S531" i="1"/>
  <c r="R531" i="1"/>
  <c r="L531" i="1"/>
  <c r="M531" i="1" s="1"/>
  <c r="AM530" i="1"/>
  <c r="AB530" i="1"/>
  <c r="Y530" i="1"/>
  <c r="Y534" i="1" s="1"/>
  <c r="U530" i="1"/>
  <c r="T530" i="1"/>
  <c r="S530" i="1"/>
  <c r="R530" i="1"/>
  <c r="L530" i="1"/>
  <c r="M530" i="1" s="1"/>
  <c r="AZ529" i="1"/>
  <c r="AY529" i="1"/>
  <c r="AX529" i="1"/>
  <c r="AW529" i="1"/>
  <c r="AV529" i="1"/>
  <c r="AL529" i="1"/>
  <c r="AK529" i="1"/>
  <c r="AJ529" i="1"/>
  <c r="AD529" i="1"/>
  <c r="AC529" i="1"/>
  <c r="AM528" i="1"/>
  <c r="AN528" i="1" s="1"/>
  <c r="AB528" i="1"/>
  <c r="Y528" i="1"/>
  <c r="U528" i="1"/>
  <c r="T528" i="1"/>
  <c r="S528" i="1"/>
  <c r="R528" i="1"/>
  <c r="L528" i="1"/>
  <c r="AM527" i="1"/>
  <c r="AN527" i="1" s="1"/>
  <c r="AB527" i="1"/>
  <c r="Y527" i="1"/>
  <c r="U527" i="1"/>
  <c r="T527" i="1"/>
  <c r="S527" i="1"/>
  <c r="R527" i="1"/>
  <c r="L527" i="1"/>
  <c r="M527" i="1" s="1"/>
  <c r="AM526" i="1"/>
  <c r="AN526" i="1" s="1"/>
  <c r="AB526" i="1"/>
  <c r="Y526" i="1"/>
  <c r="U526" i="1"/>
  <c r="T526" i="1"/>
  <c r="S526" i="1"/>
  <c r="R526" i="1"/>
  <c r="L526" i="1"/>
  <c r="M526" i="1" s="1"/>
  <c r="AM525" i="1"/>
  <c r="AN525" i="1" s="1"/>
  <c r="AB525" i="1"/>
  <c r="Y525" i="1"/>
  <c r="U525" i="1"/>
  <c r="T525" i="1"/>
  <c r="S525" i="1"/>
  <c r="R525" i="1"/>
  <c r="L525" i="1"/>
  <c r="M525" i="1" s="1"/>
  <c r="AZ524" i="1"/>
  <c r="AY524" i="1"/>
  <c r="AX524" i="1"/>
  <c r="AW524" i="1"/>
  <c r="AV524" i="1"/>
  <c r="AL524" i="1"/>
  <c r="AK524" i="1"/>
  <c r="AJ524" i="1"/>
  <c r="AD524" i="1"/>
  <c r="AC524" i="1"/>
  <c r="AM523" i="1"/>
  <c r="AN523" i="1" s="1"/>
  <c r="AB523" i="1"/>
  <c r="Y523" i="1"/>
  <c r="U523" i="1"/>
  <c r="T523" i="1"/>
  <c r="S523" i="1"/>
  <c r="R523" i="1"/>
  <c r="L523" i="1"/>
  <c r="AM522" i="1"/>
  <c r="AN522" i="1" s="1"/>
  <c r="AB522" i="1"/>
  <c r="Y522" i="1"/>
  <c r="U522" i="1"/>
  <c r="T522" i="1"/>
  <c r="S522" i="1"/>
  <c r="R522" i="1"/>
  <c r="L522" i="1"/>
  <c r="M522" i="1" s="1"/>
  <c r="AM521" i="1"/>
  <c r="AN521" i="1" s="1"/>
  <c r="AB521" i="1"/>
  <c r="Y521" i="1"/>
  <c r="U521" i="1"/>
  <c r="T521" i="1"/>
  <c r="S521" i="1"/>
  <c r="R521" i="1"/>
  <c r="L521" i="1"/>
  <c r="M521" i="1" s="1"/>
  <c r="AM520" i="1"/>
  <c r="AB520" i="1"/>
  <c r="Y520" i="1"/>
  <c r="Y524" i="1" s="1"/>
  <c r="U520" i="1"/>
  <c r="T520" i="1"/>
  <c r="S520" i="1"/>
  <c r="R520" i="1"/>
  <c r="L520" i="1"/>
  <c r="M520" i="1" s="1"/>
  <c r="AZ519" i="1"/>
  <c r="AY519" i="1"/>
  <c r="AX519" i="1"/>
  <c r="AW519" i="1"/>
  <c r="AV519" i="1"/>
  <c r="AL519" i="1"/>
  <c r="AK519" i="1"/>
  <c r="AJ519" i="1"/>
  <c r="AD519" i="1"/>
  <c r="AC519" i="1"/>
  <c r="AM518" i="1"/>
  <c r="AN518" i="1" s="1"/>
  <c r="AB518" i="1"/>
  <c r="Y518" i="1"/>
  <c r="U518" i="1"/>
  <c r="T518" i="1"/>
  <c r="S518" i="1"/>
  <c r="R518" i="1"/>
  <c r="L518" i="1"/>
  <c r="AM517" i="1"/>
  <c r="AN517" i="1" s="1"/>
  <c r="AB517" i="1"/>
  <c r="Y517" i="1"/>
  <c r="U517" i="1"/>
  <c r="T517" i="1"/>
  <c r="S517" i="1"/>
  <c r="R517" i="1"/>
  <c r="L517" i="1"/>
  <c r="M517" i="1" s="1"/>
  <c r="AM516" i="1"/>
  <c r="AN516" i="1" s="1"/>
  <c r="AB516" i="1"/>
  <c r="Y516" i="1"/>
  <c r="U516" i="1"/>
  <c r="T516" i="1"/>
  <c r="S516" i="1"/>
  <c r="R516" i="1"/>
  <c r="L516" i="1"/>
  <c r="M516" i="1" s="1"/>
  <c r="AM515" i="1"/>
  <c r="AN515" i="1" s="1"/>
  <c r="AB515" i="1"/>
  <c r="Y515" i="1"/>
  <c r="U515" i="1"/>
  <c r="T515" i="1"/>
  <c r="S515" i="1"/>
  <c r="R515" i="1"/>
  <c r="L515" i="1"/>
  <c r="M515" i="1" s="1"/>
  <c r="AZ503" i="1"/>
  <c r="AY503" i="1"/>
  <c r="AX503" i="1"/>
  <c r="AW503" i="1"/>
  <c r="AV503" i="1"/>
  <c r="AL503" i="1"/>
  <c r="AK503" i="1"/>
  <c r="AJ503" i="1"/>
  <c r="AD503" i="1"/>
  <c r="AC503" i="1"/>
  <c r="AM502" i="1"/>
  <c r="AB502" i="1"/>
  <c r="Y502" i="1"/>
  <c r="U502" i="1"/>
  <c r="T502" i="1"/>
  <c r="S502" i="1"/>
  <c r="R502" i="1"/>
  <c r="L502" i="1"/>
  <c r="AM501" i="1"/>
  <c r="AN501" i="1" s="1"/>
  <c r="AB501" i="1"/>
  <c r="Y501" i="1"/>
  <c r="U501" i="1"/>
  <c r="T501" i="1"/>
  <c r="S501" i="1"/>
  <c r="R501" i="1"/>
  <c r="L501" i="1"/>
  <c r="AM500" i="1"/>
  <c r="AN500" i="1" s="1"/>
  <c r="AB500" i="1"/>
  <c r="Y500" i="1"/>
  <c r="U500" i="1"/>
  <c r="T500" i="1"/>
  <c r="S500" i="1"/>
  <c r="R500" i="1"/>
  <c r="L500" i="1"/>
  <c r="M500" i="1" s="1"/>
  <c r="AM499" i="1"/>
  <c r="AN499" i="1" s="1"/>
  <c r="AB499" i="1"/>
  <c r="Y499" i="1"/>
  <c r="U499" i="1"/>
  <c r="U503" i="1" s="1"/>
  <c r="T499" i="1"/>
  <c r="S499" i="1"/>
  <c r="R499" i="1"/>
  <c r="L499" i="1"/>
  <c r="M499" i="1" s="1"/>
  <c r="AZ498" i="1"/>
  <c r="AY498" i="1"/>
  <c r="AX498" i="1"/>
  <c r="AW498" i="1"/>
  <c r="AV498" i="1"/>
  <c r="AL498" i="1"/>
  <c r="AK498" i="1"/>
  <c r="AJ498" i="1"/>
  <c r="AD498" i="1"/>
  <c r="AC498" i="1"/>
  <c r="AM497" i="1"/>
  <c r="AB497" i="1"/>
  <c r="Y497" i="1"/>
  <c r="U497" i="1"/>
  <c r="T497" i="1"/>
  <c r="S497" i="1"/>
  <c r="R497" i="1"/>
  <c r="L497" i="1"/>
  <c r="AM496" i="1"/>
  <c r="AN496" i="1" s="1"/>
  <c r="AB496" i="1"/>
  <c r="Y496" i="1"/>
  <c r="U496" i="1"/>
  <c r="T496" i="1"/>
  <c r="S496" i="1"/>
  <c r="R496" i="1"/>
  <c r="L496" i="1"/>
  <c r="M496" i="1" s="1"/>
  <c r="AM495" i="1"/>
  <c r="AN495" i="1" s="1"/>
  <c r="AB495" i="1"/>
  <c r="Y495" i="1"/>
  <c r="U495" i="1"/>
  <c r="T495" i="1"/>
  <c r="S495" i="1"/>
  <c r="R495" i="1"/>
  <c r="L495" i="1"/>
  <c r="M495" i="1" s="1"/>
  <c r="AM494" i="1"/>
  <c r="AN494" i="1" s="1"/>
  <c r="AB494" i="1"/>
  <c r="Y494" i="1"/>
  <c r="U494" i="1"/>
  <c r="T494" i="1"/>
  <c r="S494" i="1"/>
  <c r="R494" i="1"/>
  <c r="AZ493" i="1"/>
  <c r="AY493" i="1"/>
  <c r="AX493" i="1"/>
  <c r="AW493" i="1"/>
  <c r="AV493" i="1"/>
  <c r="AL493" i="1"/>
  <c r="AK493" i="1"/>
  <c r="AJ493" i="1"/>
  <c r="AD493" i="1"/>
  <c r="AC493" i="1"/>
  <c r="AM492" i="1"/>
  <c r="AB492" i="1"/>
  <c r="Y492" i="1"/>
  <c r="U492" i="1"/>
  <c r="T492" i="1"/>
  <c r="S492" i="1"/>
  <c r="R492" i="1"/>
  <c r="L492" i="1"/>
  <c r="M492" i="1" s="1"/>
  <c r="AM491" i="1"/>
  <c r="AN491" i="1" s="1"/>
  <c r="AB491" i="1"/>
  <c r="Y491" i="1"/>
  <c r="U491" i="1"/>
  <c r="T491" i="1"/>
  <c r="S491" i="1"/>
  <c r="R491" i="1"/>
  <c r="L491" i="1"/>
  <c r="M491" i="1" s="1"/>
  <c r="AM490" i="1"/>
  <c r="AN490" i="1" s="1"/>
  <c r="AB490" i="1"/>
  <c r="Y490" i="1"/>
  <c r="U490" i="1"/>
  <c r="T490" i="1"/>
  <c r="S490" i="1"/>
  <c r="R490" i="1"/>
  <c r="L490" i="1"/>
  <c r="M490" i="1" s="1"/>
  <c r="AM489" i="1"/>
  <c r="AN489" i="1" s="1"/>
  <c r="AB489" i="1"/>
  <c r="Y489" i="1"/>
  <c r="U489" i="1"/>
  <c r="T489" i="1"/>
  <c r="S489" i="1"/>
  <c r="R489" i="1"/>
  <c r="AZ488" i="1"/>
  <c r="AY488" i="1"/>
  <c r="AX488" i="1"/>
  <c r="AW488" i="1"/>
  <c r="AV488" i="1"/>
  <c r="AL488" i="1"/>
  <c r="AK488" i="1"/>
  <c r="AJ488" i="1"/>
  <c r="AD488" i="1"/>
  <c r="AC488" i="1"/>
  <c r="AM487" i="1"/>
  <c r="AB487" i="1"/>
  <c r="Y487" i="1"/>
  <c r="U487" i="1"/>
  <c r="T487" i="1"/>
  <c r="S487" i="1"/>
  <c r="R487" i="1"/>
  <c r="L487" i="1"/>
  <c r="AM486" i="1"/>
  <c r="AN486" i="1" s="1"/>
  <c r="AB486" i="1"/>
  <c r="Y486" i="1"/>
  <c r="U486" i="1"/>
  <c r="T486" i="1"/>
  <c r="S486" i="1"/>
  <c r="R486" i="1"/>
  <c r="L486" i="1"/>
  <c r="M486" i="1" s="1"/>
  <c r="AM485" i="1"/>
  <c r="AN485" i="1" s="1"/>
  <c r="AB485" i="1"/>
  <c r="Y485" i="1"/>
  <c r="U485" i="1"/>
  <c r="T485" i="1"/>
  <c r="S485" i="1"/>
  <c r="R485" i="1"/>
  <c r="L485" i="1"/>
  <c r="M485" i="1" s="1"/>
  <c r="AM484" i="1"/>
  <c r="AN484" i="1" s="1"/>
  <c r="AB484" i="1"/>
  <c r="Y484" i="1"/>
  <c r="U484" i="1"/>
  <c r="T484" i="1"/>
  <c r="S484" i="1"/>
  <c r="R484" i="1"/>
  <c r="L484" i="1"/>
  <c r="M484" i="1" s="1"/>
  <c r="AZ483" i="1"/>
  <c r="AY483" i="1"/>
  <c r="AX483" i="1"/>
  <c r="AW483" i="1"/>
  <c r="AV483" i="1"/>
  <c r="AL483" i="1"/>
  <c r="AK483" i="1"/>
  <c r="AJ483" i="1"/>
  <c r="AD483" i="1"/>
  <c r="AC483" i="1"/>
  <c r="AM482" i="1"/>
  <c r="AB482" i="1"/>
  <c r="Y482" i="1"/>
  <c r="U482" i="1"/>
  <c r="T482" i="1"/>
  <c r="S482" i="1"/>
  <c r="R482" i="1"/>
  <c r="L482" i="1"/>
  <c r="AM481" i="1"/>
  <c r="AN481" i="1" s="1"/>
  <c r="AB481" i="1"/>
  <c r="Y481" i="1"/>
  <c r="U481" i="1"/>
  <c r="T481" i="1"/>
  <c r="S481" i="1"/>
  <c r="R481" i="1"/>
  <c r="L481" i="1"/>
  <c r="M481" i="1" s="1"/>
  <c r="AM480" i="1"/>
  <c r="AN480" i="1" s="1"/>
  <c r="AB480" i="1"/>
  <c r="Y480" i="1"/>
  <c r="U480" i="1"/>
  <c r="T480" i="1"/>
  <c r="S480" i="1"/>
  <c r="R480" i="1"/>
  <c r="L480" i="1"/>
  <c r="M480" i="1" s="1"/>
  <c r="AM479" i="1"/>
  <c r="AN479" i="1" s="1"/>
  <c r="AB479" i="1"/>
  <c r="Y479" i="1"/>
  <c r="U479" i="1"/>
  <c r="T479" i="1"/>
  <c r="S479" i="1"/>
  <c r="R479" i="1"/>
  <c r="L479" i="1"/>
  <c r="M479" i="1" s="1"/>
  <c r="AZ478" i="1"/>
  <c r="AY478" i="1"/>
  <c r="AX478" i="1"/>
  <c r="AW478" i="1"/>
  <c r="AV478" i="1"/>
  <c r="AL478" i="1"/>
  <c r="AK478" i="1"/>
  <c r="AJ478" i="1"/>
  <c r="AD478" i="1"/>
  <c r="AC478" i="1"/>
  <c r="AM477" i="1"/>
  <c r="AB477" i="1"/>
  <c r="Y477" i="1"/>
  <c r="U477" i="1"/>
  <c r="T477" i="1"/>
  <c r="S477" i="1"/>
  <c r="R477" i="1"/>
  <c r="L477" i="1"/>
  <c r="AM476" i="1"/>
  <c r="AB476" i="1"/>
  <c r="Y476" i="1"/>
  <c r="U476" i="1"/>
  <c r="T476" i="1"/>
  <c r="S476" i="1"/>
  <c r="R476" i="1"/>
  <c r="L476" i="1"/>
  <c r="M476" i="1" s="1"/>
  <c r="AM475" i="1"/>
  <c r="AN475" i="1" s="1"/>
  <c r="AB475" i="1"/>
  <c r="Y475" i="1"/>
  <c r="U475" i="1"/>
  <c r="T475" i="1"/>
  <c r="S475" i="1"/>
  <c r="R475" i="1"/>
  <c r="L475" i="1"/>
  <c r="M475" i="1" s="1"/>
  <c r="AM474" i="1"/>
  <c r="AN474" i="1" s="1"/>
  <c r="AB474" i="1"/>
  <c r="Y474" i="1"/>
  <c r="U474" i="1"/>
  <c r="T474" i="1"/>
  <c r="S474" i="1"/>
  <c r="R474" i="1"/>
  <c r="L474" i="1"/>
  <c r="M474" i="1" s="1"/>
  <c r="AZ473" i="1"/>
  <c r="AY473" i="1"/>
  <c r="AX473" i="1"/>
  <c r="AW473" i="1"/>
  <c r="AV473" i="1"/>
  <c r="AL473" i="1"/>
  <c r="AK473" i="1"/>
  <c r="AJ473" i="1"/>
  <c r="AD473" i="1"/>
  <c r="AC473" i="1"/>
  <c r="AM472" i="1"/>
  <c r="AB472" i="1"/>
  <c r="Y472" i="1"/>
  <c r="U472" i="1"/>
  <c r="T472" i="1"/>
  <c r="S472" i="1"/>
  <c r="R472" i="1"/>
  <c r="L472" i="1"/>
  <c r="AM471" i="1"/>
  <c r="AB471" i="1"/>
  <c r="Y471" i="1"/>
  <c r="U471" i="1"/>
  <c r="T471" i="1"/>
  <c r="S471" i="1"/>
  <c r="R471" i="1"/>
  <c r="L471" i="1"/>
  <c r="AM470" i="1"/>
  <c r="AN470" i="1" s="1"/>
  <c r="AB470" i="1"/>
  <c r="Y470" i="1"/>
  <c r="U470" i="1"/>
  <c r="T470" i="1"/>
  <c r="S470" i="1"/>
  <c r="R470" i="1"/>
  <c r="L470" i="1"/>
  <c r="M470" i="1" s="1"/>
  <c r="AM469" i="1"/>
  <c r="AN469" i="1" s="1"/>
  <c r="AB469" i="1"/>
  <c r="Y469" i="1"/>
  <c r="U469" i="1"/>
  <c r="T469" i="1"/>
  <c r="S469" i="1"/>
  <c r="R469" i="1"/>
  <c r="L469" i="1"/>
  <c r="AZ468" i="1"/>
  <c r="AY468" i="1"/>
  <c r="AX468" i="1"/>
  <c r="AW468" i="1"/>
  <c r="AV468" i="1"/>
  <c r="AL468" i="1"/>
  <c r="AK468" i="1"/>
  <c r="AJ468" i="1"/>
  <c r="AD468" i="1"/>
  <c r="AC468" i="1"/>
  <c r="AM467" i="1"/>
  <c r="AN467" i="1" s="1"/>
  <c r="AB467" i="1"/>
  <c r="Y467" i="1"/>
  <c r="U467" i="1"/>
  <c r="T467" i="1"/>
  <c r="S467" i="1"/>
  <c r="R467" i="1"/>
  <c r="L467" i="1"/>
  <c r="AM466" i="1"/>
  <c r="AB466" i="1"/>
  <c r="Y466" i="1"/>
  <c r="U466" i="1"/>
  <c r="T466" i="1"/>
  <c r="S466" i="1"/>
  <c r="R466" i="1"/>
  <c r="L466" i="1"/>
  <c r="AM465" i="1"/>
  <c r="AN465" i="1" s="1"/>
  <c r="AB465" i="1"/>
  <c r="Y465" i="1"/>
  <c r="U465" i="1"/>
  <c r="T465" i="1"/>
  <c r="S465" i="1"/>
  <c r="R465" i="1"/>
  <c r="L465" i="1"/>
  <c r="M465" i="1" s="1"/>
  <c r="AM464" i="1"/>
  <c r="AN464" i="1" s="1"/>
  <c r="AB464" i="1"/>
  <c r="Y464" i="1"/>
  <c r="U464" i="1"/>
  <c r="T464" i="1"/>
  <c r="S464" i="1"/>
  <c r="S468" i="1" s="1"/>
  <c r="R464" i="1"/>
  <c r="AZ463" i="1"/>
  <c r="AY463" i="1"/>
  <c r="AX463" i="1"/>
  <c r="AW463" i="1"/>
  <c r="AV463" i="1"/>
  <c r="AL463" i="1"/>
  <c r="AK463" i="1"/>
  <c r="AJ463" i="1"/>
  <c r="AD463" i="1"/>
  <c r="AC463" i="1"/>
  <c r="AM462" i="1"/>
  <c r="AN462" i="1" s="1"/>
  <c r="AB462" i="1"/>
  <c r="Y462" i="1"/>
  <c r="U462" i="1"/>
  <c r="T462" i="1"/>
  <c r="S462" i="1"/>
  <c r="R462" i="1"/>
  <c r="L462" i="1"/>
  <c r="AM461" i="1"/>
  <c r="AB461" i="1"/>
  <c r="Y461" i="1"/>
  <c r="U461" i="1"/>
  <c r="T461" i="1"/>
  <c r="S461" i="1"/>
  <c r="R461" i="1"/>
  <c r="L461" i="1"/>
  <c r="AM460" i="1"/>
  <c r="AN460" i="1" s="1"/>
  <c r="AB460" i="1"/>
  <c r="Y460" i="1"/>
  <c r="U460" i="1"/>
  <c r="T460" i="1"/>
  <c r="S460" i="1"/>
  <c r="R460" i="1"/>
  <c r="L460" i="1"/>
  <c r="AM459" i="1"/>
  <c r="AN459" i="1" s="1"/>
  <c r="AB459" i="1"/>
  <c r="Y459" i="1"/>
  <c r="U459" i="1"/>
  <c r="T459" i="1"/>
  <c r="S459" i="1"/>
  <c r="S463" i="1" s="1"/>
  <c r="R459" i="1"/>
  <c r="AZ458" i="1"/>
  <c r="AY458" i="1"/>
  <c r="AX458" i="1"/>
  <c r="AW458" i="1"/>
  <c r="AV458" i="1"/>
  <c r="AL458" i="1"/>
  <c r="AK458" i="1"/>
  <c r="AJ458" i="1"/>
  <c r="AD458" i="1"/>
  <c r="AC458" i="1"/>
  <c r="AM457" i="1"/>
  <c r="AN457" i="1" s="1"/>
  <c r="AB457" i="1"/>
  <c r="Y457" i="1"/>
  <c r="U457" i="1"/>
  <c r="T457" i="1"/>
  <c r="S457" i="1"/>
  <c r="R457" i="1"/>
  <c r="L457" i="1"/>
  <c r="AM456" i="1"/>
  <c r="AB456" i="1"/>
  <c r="Y456" i="1"/>
  <c r="U456" i="1"/>
  <c r="T456" i="1"/>
  <c r="S456" i="1"/>
  <c r="R456" i="1"/>
  <c r="L456" i="1"/>
  <c r="AM455" i="1"/>
  <c r="AN455" i="1" s="1"/>
  <c r="AB455" i="1"/>
  <c r="Y455" i="1"/>
  <c r="U455" i="1"/>
  <c r="T455" i="1"/>
  <c r="S455" i="1"/>
  <c r="R455" i="1"/>
  <c r="L455" i="1"/>
  <c r="M455" i="1" s="1"/>
  <c r="AM454" i="1"/>
  <c r="AN454" i="1" s="1"/>
  <c r="AB454" i="1"/>
  <c r="Y454" i="1"/>
  <c r="U454" i="1"/>
  <c r="T454" i="1"/>
  <c r="S454" i="1"/>
  <c r="R454" i="1"/>
  <c r="L454" i="1"/>
  <c r="M454" i="1" s="1"/>
  <c r="AZ453" i="1"/>
  <c r="AY453" i="1"/>
  <c r="AX453" i="1"/>
  <c r="AW453" i="1"/>
  <c r="AV453" i="1"/>
  <c r="AL453" i="1"/>
  <c r="AK453" i="1"/>
  <c r="AJ453" i="1"/>
  <c r="AD453" i="1"/>
  <c r="AC453" i="1"/>
  <c r="AM452" i="1"/>
  <c r="AB452" i="1"/>
  <c r="Y452" i="1"/>
  <c r="U452" i="1"/>
  <c r="T452" i="1"/>
  <c r="S452" i="1"/>
  <c r="R452" i="1"/>
  <c r="L452" i="1"/>
  <c r="AM451" i="1"/>
  <c r="AB451" i="1"/>
  <c r="Y451" i="1"/>
  <c r="U451" i="1"/>
  <c r="T451" i="1"/>
  <c r="S451" i="1"/>
  <c r="R451" i="1"/>
  <c r="L451" i="1"/>
  <c r="AM450" i="1"/>
  <c r="AN450" i="1" s="1"/>
  <c r="AB450" i="1"/>
  <c r="Y450" i="1"/>
  <c r="U450" i="1"/>
  <c r="T450" i="1"/>
  <c r="S450" i="1"/>
  <c r="R450" i="1"/>
  <c r="L450" i="1"/>
  <c r="AM449" i="1"/>
  <c r="AN449" i="1" s="1"/>
  <c r="AB449" i="1"/>
  <c r="Y449" i="1"/>
  <c r="U449" i="1"/>
  <c r="T449" i="1"/>
  <c r="T453" i="1" s="1"/>
  <c r="S449" i="1"/>
  <c r="R449" i="1"/>
  <c r="AZ448" i="1"/>
  <c r="AY448" i="1"/>
  <c r="AX448" i="1"/>
  <c r="AW448" i="1"/>
  <c r="AV448" i="1"/>
  <c r="AL448" i="1"/>
  <c r="AK448" i="1"/>
  <c r="AJ448" i="1"/>
  <c r="AD448" i="1"/>
  <c r="AC448" i="1"/>
  <c r="AM447" i="1"/>
  <c r="AN447" i="1" s="1"/>
  <c r="AB447" i="1"/>
  <c r="Y447" i="1"/>
  <c r="U447" i="1"/>
  <c r="T447" i="1"/>
  <c r="S447" i="1"/>
  <c r="R447" i="1"/>
  <c r="L447" i="1"/>
  <c r="AM446" i="1"/>
  <c r="AN446" i="1" s="1"/>
  <c r="AB446" i="1"/>
  <c r="Y446" i="1"/>
  <c r="U446" i="1"/>
  <c r="T446" i="1"/>
  <c r="S446" i="1"/>
  <c r="R446" i="1"/>
  <c r="L446" i="1"/>
  <c r="AM445" i="1"/>
  <c r="AB445" i="1"/>
  <c r="Y445" i="1"/>
  <c r="U445" i="1"/>
  <c r="T445" i="1"/>
  <c r="S445" i="1"/>
  <c r="R445" i="1"/>
  <c r="L445" i="1"/>
  <c r="AM444" i="1"/>
  <c r="AB444" i="1"/>
  <c r="Y444" i="1"/>
  <c r="U444" i="1"/>
  <c r="T444" i="1"/>
  <c r="S444" i="1"/>
  <c r="S448" i="1" s="1"/>
  <c r="R444" i="1"/>
  <c r="AZ426" i="1"/>
  <c r="AY426" i="1"/>
  <c r="AX426" i="1"/>
  <c r="AW426" i="1"/>
  <c r="AV426" i="1"/>
  <c r="AL426" i="1"/>
  <c r="AK426" i="1"/>
  <c r="AJ426" i="1"/>
  <c r="AD426" i="1"/>
  <c r="AC426" i="1"/>
  <c r="AM425" i="1"/>
  <c r="AN425" i="1" s="1"/>
  <c r="AB425" i="1"/>
  <c r="Y425" i="1"/>
  <c r="U425" i="1"/>
  <c r="T425" i="1"/>
  <c r="S425" i="1"/>
  <c r="R425" i="1"/>
  <c r="L425" i="1"/>
  <c r="AM424" i="1"/>
  <c r="AB424" i="1"/>
  <c r="Y424" i="1"/>
  <c r="U424" i="1"/>
  <c r="T424" i="1"/>
  <c r="S424" i="1"/>
  <c r="R424" i="1"/>
  <c r="L424" i="1"/>
  <c r="M424" i="1" s="1"/>
  <c r="AM423" i="1"/>
  <c r="AN423" i="1" s="1"/>
  <c r="AB423" i="1"/>
  <c r="Y423" i="1"/>
  <c r="U423" i="1"/>
  <c r="T423" i="1"/>
  <c r="S423" i="1"/>
  <c r="R423" i="1"/>
  <c r="L423" i="1"/>
  <c r="M423" i="1" s="1"/>
  <c r="AM422" i="1"/>
  <c r="AN422" i="1" s="1"/>
  <c r="AB422" i="1"/>
  <c r="Y422" i="1"/>
  <c r="U422" i="1"/>
  <c r="T422" i="1"/>
  <c r="S422" i="1"/>
  <c r="S426" i="1" s="1"/>
  <c r="R422" i="1"/>
  <c r="L422" i="1"/>
  <c r="M422" i="1" s="1"/>
  <c r="AZ421" i="1"/>
  <c r="AY421" i="1"/>
  <c r="AX421" i="1"/>
  <c r="AW421" i="1"/>
  <c r="AV421" i="1"/>
  <c r="AL421" i="1"/>
  <c r="AK421" i="1"/>
  <c r="AJ421" i="1"/>
  <c r="AD421" i="1"/>
  <c r="AC421" i="1"/>
  <c r="AM420" i="1"/>
  <c r="AB420" i="1"/>
  <c r="Y420" i="1"/>
  <c r="U420" i="1"/>
  <c r="T420" i="1"/>
  <c r="S420" i="1"/>
  <c r="R420" i="1"/>
  <c r="L420" i="1"/>
  <c r="AM419" i="1"/>
  <c r="AN419" i="1" s="1"/>
  <c r="AB419" i="1"/>
  <c r="Y419" i="1"/>
  <c r="U419" i="1"/>
  <c r="T419" i="1"/>
  <c r="S419" i="1"/>
  <c r="R419" i="1"/>
  <c r="L419" i="1"/>
  <c r="AM418" i="1"/>
  <c r="AN418" i="1" s="1"/>
  <c r="AB418" i="1"/>
  <c r="Y418" i="1"/>
  <c r="U418" i="1"/>
  <c r="T418" i="1"/>
  <c r="S418" i="1"/>
  <c r="R418" i="1"/>
  <c r="L418" i="1"/>
  <c r="M418" i="1" s="1"/>
  <c r="AM417" i="1"/>
  <c r="AN417" i="1" s="1"/>
  <c r="AB417" i="1"/>
  <c r="Y417" i="1"/>
  <c r="U417" i="1"/>
  <c r="T417" i="1"/>
  <c r="S417" i="1"/>
  <c r="S421" i="1" s="1"/>
  <c r="R417" i="1"/>
  <c r="L417" i="1"/>
  <c r="M417" i="1" s="1"/>
  <c r="AZ416" i="1"/>
  <c r="AY416" i="1"/>
  <c r="AX416" i="1"/>
  <c r="AW416" i="1"/>
  <c r="AV416" i="1"/>
  <c r="AL416" i="1"/>
  <c r="AK416" i="1"/>
  <c r="AJ416" i="1"/>
  <c r="AD416" i="1"/>
  <c r="AC416" i="1"/>
  <c r="AM415" i="1"/>
  <c r="AB415" i="1"/>
  <c r="Y415" i="1"/>
  <c r="U415" i="1"/>
  <c r="T415" i="1"/>
  <c r="S415" i="1"/>
  <c r="R415" i="1"/>
  <c r="L415" i="1"/>
  <c r="AM414" i="1"/>
  <c r="AN414" i="1" s="1"/>
  <c r="AB414" i="1"/>
  <c r="Y414" i="1"/>
  <c r="U414" i="1"/>
  <c r="T414" i="1"/>
  <c r="S414" i="1"/>
  <c r="R414" i="1"/>
  <c r="L414" i="1"/>
  <c r="AM413" i="1"/>
  <c r="AN413" i="1" s="1"/>
  <c r="AB413" i="1"/>
  <c r="Y413" i="1"/>
  <c r="U413" i="1"/>
  <c r="T413" i="1"/>
  <c r="S413" i="1"/>
  <c r="R413" i="1"/>
  <c r="L413" i="1"/>
  <c r="M413" i="1" s="1"/>
  <c r="AM412" i="1"/>
  <c r="AN412" i="1" s="1"/>
  <c r="AB412" i="1"/>
  <c r="Y412" i="1"/>
  <c r="U412" i="1"/>
  <c r="T412" i="1"/>
  <c r="S412" i="1"/>
  <c r="R412" i="1"/>
  <c r="L412" i="1"/>
  <c r="M412" i="1" s="1"/>
  <c r="AZ411" i="1"/>
  <c r="AY411" i="1"/>
  <c r="AX411" i="1"/>
  <c r="AW411" i="1"/>
  <c r="AV411" i="1"/>
  <c r="AL411" i="1"/>
  <c r="AK411" i="1"/>
  <c r="AJ411" i="1"/>
  <c r="AD411" i="1"/>
  <c r="AC411" i="1"/>
  <c r="AM410" i="1"/>
  <c r="AN410" i="1" s="1"/>
  <c r="AB410" i="1"/>
  <c r="Y410" i="1"/>
  <c r="U410" i="1"/>
  <c r="T410" i="1"/>
  <c r="S410" i="1"/>
  <c r="R410" i="1"/>
  <c r="L410" i="1"/>
  <c r="AM409" i="1"/>
  <c r="AN409" i="1" s="1"/>
  <c r="AB409" i="1"/>
  <c r="Y409" i="1"/>
  <c r="U409" i="1"/>
  <c r="T409" i="1"/>
  <c r="S409" i="1"/>
  <c r="R409" i="1"/>
  <c r="L409" i="1"/>
  <c r="AM408" i="1"/>
  <c r="AN408" i="1" s="1"/>
  <c r="AB408" i="1"/>
  <c r="Y408" i="1"/>
  <c r="U408" i="1"/>
  <c r="T408" i="1"/>
  <c r="S408" i="1"/>
  <c r="R408" i="1"/>
  <c r="L408" i="1"/>
  <c r="AM407" i="1"/>
  <c r="AN407" i="1" s="1"/>
  <c r="AB407" i="1"/>
  <c r="Y407" i="1"/>
  <c r="U407" i="1"/>
  <c r="T407" i="1"/>
  <c r="S407" i="1"/>
  <c r="R407" i="1"/>
  <c r="L407" i="1"/>
  <c r="M407" i="1" s="1"/>
  <c r="AZ406" i="1"/>
  <c r="AY406" i="1"/>
  <c r="AX406" i="1"/>
  <c r="AW406" i="1"/>
  <c r="AV406" i="1"/>
  <c r="AL406" i="1"/>
  <c r="AK406" i="1"/>
  <c r="AJ406" i="1"/>
  <c r="AD406" i="1"/>
  <c r="AC406" i="1"/>
  <c r="AM405" i="1"/>
  <c r="AB405" i="1"/>
  <c r="Y405" i="1"/>
  <c r="U405" i="1"/>
  <c r="T405" i="1"/>
  <c r="S405" i="1"/>
  <c r="R405" i="1"/>
  <c r="L405" i="1"/>
  <c r="AM404" i="1"/>
  <c r="AB404" i="1"/>
  <c r="Y404" i="1"/>
  <c r="U404" i="1"/>
  <c r="T404" i="1"/>
  <c r="S404" i="1"/>
  <c r="R404" i="1"/>
  <c r="L404" i="1"/>
  <c r="AM403" i="1"/>
  <c r="AN403" i="1" s="1"/>
  <c r="AB403" i="1"/>
  <c r="Y403" i="1"/>
  <c r="U403" i="1"/>
  <c r="T403" i="1"/>
  <c r="S403" i="1"/>
  <c r="R403" i="1"/>
  <c r="L403" i="1"/>
  <c r="M403" i="1" s="1"/>
  <c r="AM402" i="1"/>
  <c r="AN402" i="1" s="1"/>
  <c r="AB402" i="1"/>
  <c r="Y402" i="1"/>
  <c r="U402" i="1"/>
  <c r="T402" i="1"/>
  <c r="S402" i="1"/>
  <c r="R402" i="1"/>
  <c r="AZ401" i="1"/>
  <c r="AY401" i="1"/>
  <c r="AX401" i="1"/>
  <c r="AW401" i="1"/>
  <c r="AV401" i="1"/>
  <c r="AL401" i="1"/>
  <c r="AK401" i="1"/>
  <c r="AJ401" i="1"/>
  <c r="AD401" i="1"/>
  <c r="AC401" i="1"/>
  <c r="AM400" i="1"/>
  <c r="AB400" i="1"/>
  <c r="Y400" i="1"/>
  <c r="U400" i="1"/>
  <c r="T400" i="1"/>
  <c r="S400" i="1"/>
  <c r="R400" i="1"/>
  <c r="L400" i="1"/>
  <c r="AM399" i="1"/>
  <c r="AN399" i="1" s="1"/>
  <c r="AB399" i="1"/>
  <c r="Y399" i="1"/>
  <c r="U399" i="1"/>
  <c r="T399" i="1"/>
  <c r="S399" i="1"/>
  <c r="R399" i="1"/>
  <c r="L399" i="1"/>
  <c r="AM398" i="1"/>
  <c r="AN398" i="1" s="1"/>
  <c r="AB398" i="1"/>
  <c r="Y398" i="1"/>
  <c r="U398" i="1"/>
  <c r="T398" i="1"/>
  <c r="S398" i="1"/>
  <c r="R398" i="1"/>
  <c r="L398" i="1"/>
  <c r="AM397" i="1"/>
  <c r="AN397" i="1" s="1"/>
  <c r="AB397" i="1"/>
  <c r="Y397" i="1"/>
  <c r="U397" i="1"/>
  <c r="T397" i="1"/>
  <c r="S397" i="1"/>
  <c r="R397" i="1"/>
  <c r="AZ396" i="1"/>
  <c r="AY396" i="1"/>
  <c r="AX396" i="1"/>
  <c r="AW396" i="1"/>
  <c r="AV396" i="1"/>
  <c r="AS395" i="1"/>
  <c r="AZ391" i="1"/>
  <c r="AY391" i="1"/>
  <c r="AX391" i="1"/>
  <c r="AW391" i="1"/>
  <c r="AV391" i="1"/>
  <c r="AS390" i="1"/>
  <c r="AZ386" i="1"/>
  <c r="AY386" i="1"/>
  <c r="AX386" i="1"/>
  <c r="AW386" i="1"/>
  <c r="AV386" i="1"/>
  <c r="AS385" i="1"/>
  <c r="AZ381" i="1"/>
  <c r="AY381" i="1"/>
  <c r="AX381" i="1"/>
  <c r="AW381" i="1"/>
  <c r="AV381" i="1"/>
  <c r="AS380" i="1"/>
  <c r="AZ376" i="1"/>
  <c r="AY376" i="1"/>
  <c r="AX376" i="1"/>
  <c r="AW376" i="1"/>
  <c r="AV376" i="1"/>
  <c r="AZ371" i="1"/>
  <c r="AY371" i="1"/>
  <c r="AX371" i="1"/>
  <c r="AW371" i="1"/>
  <c r="AV371" i="1"/>
  <c r="AZ366" i="1"/>
  <c r="AY366" i="1"/>
  <c r="AX366" i="1"/>
  <c r="AW366" i="1"/>
  <c r="AV366" i="1"/>
  <c r="AZ361" i="1"/>
  <c r="AY361" i="1"/>
  <c r="AX361" i="1"/>
  <c r="AW361" i="1"/>
  <c r="AV361" i="1"/>
  <c r="AZ356" i="1"/>
  <c r="AY356" i="1"/>
  <c r="AX356" i="1"/>
  <c r="AW356" i="1"/>
  <c r="AV356" i="1"/>
  <c r="AZ350" i="1"/>
  <c r="AY350" i="1"/>
  <c r="AX350" i="1"/>
  <c r="AW350" i="1"/>
  <c r="AV350" i="1"/>
  <c r="AU350" i="1"/>
  <c r="AL350" i="1"/>
  <c r="AK350" i="1"/>
  <c r="AJ350" i="1"/>
  <c r="AD350" i="1"/>
  <c r="AC350" i="1"/>
  <c r="AM349" i="1"/>
  <c r="AB349" i="1"/>
  <c r="Y349" i="1"/>
  <c r="U349" i="1"/>
  <c r="T349" i="1"/>
  <c r="S349" i="1"/>
  <c r="R349" i="1"/>
  <c r="L349" i="1"/>
  <c r="AM348" i="1"/>
  <c r="AB348" i="1"/>
  <c r="Y348" i="1"/>
  <c r="U348" i="1"/>
  <c r="T348" i="1"/>
  <c r="S348" i="1"/>
  <c r="R348" i="1"/>
  <c r="L348" i="1"/>
  <c r="M348" i="1" s="1"/>
  <c r="AM347" i="1"/>
  <c r="AN347" i="1" s="1"/>
  <c r="AB347" i="1"/>
  <c r="Y347" i="1"/>
  <c r="U347" i="1"/>
  <c r="T347" i="1"/>
  <c r="S347" i="1"/>
  <c r="R347" i="1"/>
  <c r="L347" i="1"/>
  <c r="M347" i="1" s="1"/>
  <c r="AM346" i="1"/>
  <c r="AN346" i="1" s="1"/>
  <c r="AB346" i="1"/>
  <c r="Y346" i="1"/>
  <c r="U346" i="1"/>
  <c r="T346" i="1"/>
  <c r="S346" i="1"/>
  <c r="R346" i="1"/>
  <c r="L346" i="1"/>
  <c r="M346" i="1" s="1"/>
  <c r="AZ345" i="1"/>
  <c r="AY345" i="1"/>
  <c r="AX345" i="1"/>
  <c r="AW345" i="1"/>
  <c r="AV345" i="1"/>
  <c r="AU345" i="1"/>
  <c r="AL345" i="1"/>
  <c r="AK345" i="1"/>
  <c r="AJ345" i="1"/>
  <c r="AD345" i="1"/>
  <c r="AC345" i="1"/>
  <c r="AM344" i="1"/>
  <c r="AB344" i="1"/>
  <c r="Y344" i="1"/>
  <c r="U344" i="1"/>
  <c r="T344" i="1"/>
  <c r="S344" i="1"/>
  <c r="R344" i="1"/>
  <c r="L344" i="1"/>
  <c r="AM343" i="1"/>
  <c r="AN343" i="1" s="1"/>
  <c r="AB343" i="1"/>
  <c r="Y343" i="1"/>
  <c r="U343" i="1"/>
  <c r="T343" i="1"/>
  <c r="S343" i="1"/>
  <c r="R343" i="1"/>
  <c r="L343" i="1"/>
  <c r="M343" i="1" s="1"/>
  <c r="AM342" i="1"/>
  <c r="AN342" i="1" s="1"/>
  <c r="AB342" i="1"/>
  <c r="Y342" i="1"/>
  <c r="U342" i="1"/>
  <c r="T342" i="1"/>
  <c r="S342" i="1"/>
  <c r="R342" i="1"/>
  <c r="L342" i="1"/>
  <c r="M342" i="1" s="1"/>
  <c r="AM341" i="1"/>
  <c r="AN341" i="1" s="1"/>
  <c r="AB341" i="1"/>
  <c r="Y341" i="1"/>
  <c r="U341" i="1"/>
  <c r="T341" i="1"/>
  <c r="S341" i="1"/>
  <c r="R341" i="1"/>
  <c r="L341" i="1"/>
  <c r="M341" i="1" s="1"/>
  <c r="AZ340" i="1"/>
  <c r="AY340" i="1"/>
  <c r="AX340" i="1"/>
  <c r="AW340" i="1"/>
  <c r="AV340" i="1"/>
  <c r="AU340" i="1"/>
  <c r="AL340" i="1"/>
  <c r="AK340" i="1"/>
  <c r="AJ340" i="1"/>
  <c r="AD340" i="1"/>
  <c r="AC340" i="1"/>
  <c r="AM339" i="1"/>
  <c r="AN339" i="1" s="1"/>
  <c r="AB339" i="1"/>
  <c r="Y339" i="1"/>
  <c r="U339" i="1"/>
  <c r="T339" i="1"/>
  <c r="S339" i="1"/>
  <c r="R339" i="1"/>
  <c r="L339" i="1"/>
  <c r="AM338" i="1"/>
  <c r="AB338" i="1"/>
  <c r="Y338" i="1"/>
  <c r="U338" i="1"/>
  <c r="T338" i="1"/>
  <c r="S338" i="1"/>
  <c r="R338" i="1"/>
  <c r="L338" i="1"/>
  <c r="M338" i="1" s="1"/>
  <c r="AM337" i="1"/>
  <c r="AN337" i="1" s="1"/>
  <c r="AB337" i="1"/>
  <c r="Y337" i="1"/>
  <c r="U337" i="1"/>
  <c r="T337" i="1"/>
  <c r="S337" i="1"/>
  <c r="R337" i="1"/>
  <c r="L337" i="1"/>
  <c r="M337" i="1" s="1"/>
  <c r="AM336" i="1"/>
  <c r="AN336" i="1" s="1"/>
  <c r="AB336" i="1"/>
  <c r="Y336" i="1"/>
  <c r="U336" i="1"/>
  <c r="T336" i="1"/>
  <c r="S336" i="1"/>
  <c r="R336" i="1"/>
  <c r="L336" i="1"/>
  <c r="M336" i="1" s="1"/>
  <c r="AZ335" i="1"/>
  <c r="AY335" i="1"/>
  <c r="AX335" i="1"/>
  <c r="AW335" i="1"/>
  <c r="AV335" i="1"/>
  <c r="AL335" i="1"/>
  <c r="AK335" i="1"/>
  <c r="AJ335" i="1"/>
  <c r="AD335" i="1"/>
  <c r="AC335" i="1"/>
  <c r="AM334" i="1"/>
  <c r="AB334" i="1"/>
  <c r="Y334" i="1"/>
  <c r="U334" i="1"/>
  <c r="T334" i="1"/>
  <c r="S334" i="1"/>
  <c r="R334" i="1"/>
  <c r="AM333" i="1"/>
  <c r="AB333" i="1"/>
  <c r="Y333" i="1"/>
  <c r="U333" i="1"/>
  <c r="T333" i="1"/>
  <c r="S333" i="1"/>
  <c r="R333" i="1"/>
  <c r="AM332" i="1"/>
  <c r="AN332" i="1" s="1"/>
  <c r="AB332" i="1"/>
  <c r="Y332" i="1"/>
  <c r="U332" i="1"/>
  <c r="T332" i="1"/>
  <c r="S332" i="1"/>
  <c r="R332" i="1"/>
  <c r="M332" i="1"/>
  <c r="AM331" i="1"/>
  <c r="AN331" i="1" s="1"/>
  <c r="AB331" i="1"/>
  <c r="Y331" i="1"/>
  <c r="U331" i="1"/>
  <c r="T331" i="1"/>
  <c r="S331" i="1"/>
  <c r="R331" i="1"/>
  <c r="M331" i="1"/>
  <c r="AZ330" i="1"/>
  <c r="AY330" i="1"/>
  <c r="AX330" i="1"/>
  <c r="AW330" i="1"/>
  <c r="AV330" i="1"/>
  <c r="AL330" i="1"/>
  <c r="AK330" i="1"/>
  <c r="AJ330" i="1"/>
  <c r="AD330" i="1"/>
  <c r="AC330" i="1"/>
  <c r="AM329" i="1"/>
  <c r="AB329" i="1"/>
  <c r="Y329" i="1"/>
  <c r="U329" i="1"/>
  <c r="T329" i="1"/>
  <c r="S329" i="1"/>
  <c r="R329" i="1"/>
  <c r="M329" i="1"/>
  <c r="AM328" i="1"/>
  <c r="AB328" i="1"/>
  <c r="Y328" i="1"/>
  <c r="U328" i="1"/>
  <c r="T328" i="1"/>
  <c r="S328" i="1"/>
  <c r="R328" i="1"/>
  <c r="AM327" i="1"/>
  <c r="AN327" i="1" s="1"/>
  <c r="AB327" i="1"/>
  <c r="Y327" i="1"/>
  <c r="U327" i="1"/>
  <c r="T327" i="1"/>
  <c r="S327" i="1"/>
  <c r="R327" i="1"/>
  <c r="M327" i="1"/>
  <c r="AM326" i="1"/>
  <c r="AN326" i="1" s="1"/>
  <c r="AB326" i="1"/>
  <c r="Y326" i="1"/>
  <c r="U326" i="1"/>
  <c r="T326" i="1"/>
  <c r="S326" i="1"/>
  <c r="R326" i="1"/>
  <c r="AZ325" i="1"/>
  <c r="AY325" i="1"/>
  <c r="AX325" i="1"/>
  <c r="AW325" i="1"/>
  <c r="AV325" i="1"/>
  <c r="AL325" i="1"/>
  <c r="AK325" i="1"/>
  <c r="AJ325" i="1"/>
  <c r="AD325" i="1"/>
  <c r="AC325" i="1"/>
  <c r="AM324" i="1"/>
  <c r="AB324" i="1"/>
  <c r="Y324" i="1"/>
  <c r="U324" i="1"/>
  <c r="T324" i="1"/>
  <c r="S324" i="1"/>
  <c r="R324" i="1"/>
  <c r="L324" i="1"/>
  <c r="AM323" i="1"/>
  <c r="AB323" i="1"/>
  <c r="Y323" i="1"/>
  <c r="U323" i="1"/>
  <c r="T323" i="1"/>
  <c r="S323" i="1"/>
  <c r="R323" i="1"/>
  <c r="M323" i="1"/>
  <c r="AM322" i="1"/>
  <c r="AN322" i="1" s="1"/>
  <c r="AB322" i="1"/>
  <c r="Y322" i="1"/>
  <c r="U322" i="1"/>
  <c r="T322" i="1"/>
  <c r="S322" i="1"/>
  <c r="R322" i="1"/>
  <c r="M322" i="1"/>
  <c r="AM321" i="1"/>
  <c r="AN321" i="1" s="1"/>
  <c r="AB321" i="1"/>
  <c r="Y321" i="1"/>
  <c r="U321" i="1"/>
  <c r="T321" i="1"/>
  <c r="S321" i="1"/>
  <c r="R321" i="1"/>
  <c r="M321" i="1"/>
  <c r="AZ320" i="1"/>
  <c r="AY320" i="1"/>
  <c r="AX320" i="1"/>
  <c r="AW320" i="1"/>
  <c r="AV320" i="1"/>
  <c r="AL320" i="1"/>
  <c r="AK320" i="1"/>
  <c r="AJ320" i="1"/>
  <c r="AD320" i="1"/>
  <c r="AC320" i="1"/>
  <c r="AM319" i="1"/>
  <c r="AN319" i="1" s="1"/>
  <c r="AB319" i="1"/>
  <c r="Y319" i="1"/>
  <c r="U319" i="1"/>
  <c r="T319" i="1"/>
  <c r="S319" i="1"/>
  <c r="R319" i="1"/>
  <c r="L319" i="1"/>
  <c r="AM318" i="1"/>
  <c r="AB318" i="1"/>
  <c r="Y318" i="1"/>
  <c r="U318" i="1"/>
  <c r="T318" i="1"/>
  <c r="S318" i="1"/>
  <c r="R318" i="1"/>
  <c r="M318" i="1"/>
  <c r="AM317" i="1"/>
  <c r="AN317" i="1" s="1"/>
  <c r="AB317" i="1"/>
  <c r="Y317" i="1"/>
  <c r="U317" i="1"/>
  <c r="T317" i="1"/>
  <c r="S317" i="1"/>
  <c r="R317" i="1"/>
  <c r="M317" i="1"/>
  <c r="AM316" i="1"/>
  <c r="AN316" i="1" s="1"/>
  <c r="AB316" i="1"/>
  <c r="Y316" i="1"/>
  <c r="U316" i="1"/>
  <c r="T316" i="1"/>
  <c r="S316" i="1"/>
  <c r="R316" i="1"/>
  <c r="M316" i="1"/>
  <c r="AZ315" i="1"/>
  <c r="AY315" i="1"/>
  <c r="AX315" i="1"/>
  <c r="AW315" i="1"/>
  <c r="AV315" i="1"/>
  <c r="AL315" i="1"/>
  <c r="AK315" i="1"/>
  <c r="AJ315" i="1"/>
  <c r="AD315" i="1"/>
  <c r="AC315" i="1"/>
  <c r="AM314" i="1"/>
  <c r="AB314" i="1"/>
  <c r="Y314" i="1"/>
  <c r="U314" i="1"/>
  <c r="T314" i="1"/>
  <c r="S314" i="1"/>
  <c r="R314" i="1"/>
  <c r="L314" i="1"/>
  <c r="AM313" i="1"/>
  <c r="AB313" i="1"/>
  <c r="Y313" i="1"/>
  <c r="U313" i="1"/>
  <c r="T313" i="1"/>
  <c r="S313" i="1"/>
  <c r="R313" i="1"/>
  <c r="M313" i="1"/>
  <c r="AM312" i="1"/>
  <c r="AN312" i="1" s="1"/>
  <c r="AB312" i="1"/>
  <c r="Y312" i="1"/>
  <c r="U312" i="1"/>
  <c r="T312" i="1"/>
  <c r="S312" i="1"/>
  <c r="R312" i="1"/>
  <c r="M312" i="1"/>
  <c r="AM311" i="1"/>
  <c r="AN311" i="1" s="1"/>
  <c r="AB311" i="1"/>
  <c r="Y311" i="1"/>
  <c r="U311" i="1"/>
  <c r="T311" i="1"/>
  <c r="S311" i="1"/>
  <c r="R311" i="1"/>
  <c r="M311" i="1"/>
  <c r="AZ309" i="1"/>
  <c r="AY309" i="1"/>
  <c r="AX309" i="1"/>
  <c r="AW309" i="1"/>
  <c r="AV309" i="1"/>
  <c r="AU309" i="1"/>
  <c r="AL309" i="1"/>
  <c r="AK309" i="1"/>
  <c r="AJ309" i="1"/>
  <c r="AD309" i="1"/>
  <c r="AC309" i="1"/>
  <c r="AM308" i="1"/>
  <c r="AN308" i="1" s="1"/>
  <c r="AB308" i="1"/>
  <c r="Y308" i="1"/>
  <c r="U308" i="1"/>
  <c r="T308" i="1"/>
  <c r="S308" i="1"/>
  <c r="R308" i="1"/>
  <c r="L308" i="1"/>
  <c r="AM307" i="1"/>
  <c r="AB307" i="1"/>
  <c r="Y307" i="1"/>
  <c r="U307" i="1"/>
  <c r="T307" i="1"/>
  <c r="S307" i="1"/>
  <c r="R307" i="1"/>
  <c r="L307" i="1"/>
  <c r="M307" i="1" s="1"/>
  <c r="AM306" i="1"/>
  <c r="AN306" i="1" s="1"/>
  <c r="AB306" i="1"/>
  <c r="Y306" i="1"/>
  <c r="U306" i="1"/>
  <c r="T306" i="1"/>
  <c r="S306" i="1"/>
  <c r="R306" i="1"/>
  <c r="L306" i="1"/>
  <c r="M306" i="1" s="1"/>
  <c r="AM305" i="1"/>
  <c r="AN305" i="1" s="1"/>
  <c r="AB305" i="1"/>
  <c r="Y305" i="1"/>
  <c r="U305" i="1"/>
  <c r="T305" i="1"/>
  <c r="S305" i="1"/>
  <c r="R305" i="1"/>
  <c r="L305" i="1"/>
  <c r="M305" i="1" s="1"/>
  <c r="AZ304" i="1"/>
  <c r="AY304" i="1"/>
  <c r="AX304" i="1"/>
  <c r="AW304" i="1"/>
  <c r="AV304" i="1"/>
  <c r="AU304" i="1"/>
  <c r="AL304" i="1"/>
  <c r="AK304" i="1"/>
  <c r="AJ304" i="1"/>
  <c r="AD304" i="1"/>
  <c r="AC304" i="1"/>
  <c r="AM303" i="1"/>
  <c r="AN303" i="1" s="1"/>
  <c r="AB303" i="1"/>
  <c r="Y303" i="1"/>
  <c r="U303" i="1"/>
  <c r="T303" i="1"/>
  <c r="S303" i="1"/>
  <c r="R303" i="1"/>
  <c r="L303" i="1"/>
  <c r="AM302" i="1"/>
  <c r="AB302" i="1"/>
  <c r="Y302" i="1"/>
  <c r="U302" i="1"/>
  <c r="T302" i="1"/>
  <c r="S302" i="1"/>
  <c r="R302" i="1"/>
  <c r="L302" i="1"/>
  <c r="M302" i="1" s="1"/>
  <c r="AM301" i="1"/>
  <c r="AN301" i="1" s="1"/>
  <c r="AB301" i="1"/>
  <c r="Y301" i="1"/>
  <c r="U301" i="1"/>
  <c r="T301" i="1"/>
  <c r="S301" i="1"/>
  <c r="R301" i="1"/>
  <c r="L301" i="1"/>
  <c r="M301" i="1" s="1"/>
  <c r="AM300" i="1"/>
  <c r="AB300" i="1"/>
  <c r="Y300" i="1"/>
  <c r="U300" i="1"/>
  <c r="T300" i="1"/>
  <c r="S300" i="1"/>
  <c r="R300" i="1"/>
  <c r="L300" i="1"/>
  <c r="M300" i="1" s="1"/>
  <c r="AZ299" i="1"/>
  <c r="AY299" i="1"/>
  <c r="AX299" i="1"/>
  <c r="AW299" i="1"/>
  <c r="AV299" i="1"/>
  <c r="AL299" i="1"/>
  <c r="AK299" i="1"/>
  <c r="AJ299" i="1"/>
  <c r="AD299" i="1"/>
  <c r="AC299" i="1"/>
  <c r="AM298" i="1"/>
  <c r="AN298" i="1" s="1"/>
  <c r="AB298" i="1"/>
  <c r="Y298" i="1"/>
  <c r="U298" i="1"/>
  <c r="T298" i="1"/>
  <c r="S298" i="1"/>
  <c r="R298" i="1"/>
  <c r="L298" i="1"/>
  <c r="AM297" i="1"/>
  <c r="AB297" i="1"/>
  <c r="Y297" i="1"/>
  <c r="U297" i="1"/>
  <c r="T297" i="1"/>
  <c r="S297" i="1"/>
  <c r="R297" i="1"/>
  <c r="L297" i="1"/>
  <c r="AM296" i="1"/>
  <c r="AN296" i="1" s="1"/>
  <c r="AB296" i="1"/>
  <c r="Y296" i="1"/>
  <c r="U296" i="1"/>
  <c r="T296" i="1"/>
  <c r="S296" i="1"/>
  <c r="R296" i="1"/>
  <c r="L296" i="1"/>
  <c r="AM295" i="1"/>
  <c r="AN295" i="1" s="1"/>
  <c r="AB295" i="1"/>
  <c r="Y295" i="1"/>
  <c r="U295" i="1"/>
  <c r="T295" i="1"/>
  <c r="S295" i="1"/>
  <c r="R295" i="1"/>
  <c r="AZ294" i="1"/>
  <c r="AY294" i="1"/>
  <c r="AX294" i="1"/>
  <c r="AW294" i="1"/>
  <c r="AV294" i="1"/>
  <c r="AL294" i="1"/>
  <c r="AK294" i="1"/>
  <c r="AJ294" i="1"/>
  <c r="AD294" i="1"/>
  <c r="AC294" i="1"/>
  <c r="AM293" i="1"/>
  <c r="AB293" i="1"/>
  <c r="Y293" i="1"/>
  <c r="U293" i="1"/>
  <c r="T293" i="1"/>
  <c r="S293" i="1"/>
  <c r="R293" i="1"/>
  <c r="L293" i="1"/>
  <c r="AM292" i="1"/>
  <c r="AB292" i="1"/>
  <c r="Y292" i="1"/>
  <c r="U292" i="1"/>
  <c r="T292" i="1"/>
  <c r="S292" i="1"/>
  <c r="R292" i="1"/>
  <c r="AM291" i="1"/>
  <c r="AN291" i="1" s="1"/>
  <c r="AB291" i="1"/>
  <c r="Y291" i="1"/>
  <c r="U291" i="1"/>
  <c r="T291" i="1"/>
  <c r="S291" i="1"/>
  <c r="R291" i="1"/>
  <c r="M291" i="1"/>
  <c r="AM290" i="1"/>
  <c r="AN290" i="1" s="1"/>
  <c r="AB290" i="1"/>
  <c r="Y290" i="1"/>
  <c r="U290" i="1"/>
  <c r="T290" i="1"/>
  <c r="S290" i="1"/>
  <c r="R290" i="1"/>
  <c r="AZ289" i="1"/>
  <c r="AY289" i="1"/>
  <c r="AX289" i="1"/>
  <c r="AW289" i="1"/>
  <c r="AV289" i="1"/>
  <c r="AU289" i="1"/>
  <c r="AL289" i="1"/>
  <c r="AK289" i="1"/>
  <c r="AJ289" i="1"/>
  <c r="AD289" i="1"/>
  <c r="AC289" i="1"/>
  <c r="AM288" i="1"/>
  <c r="AB288" i="1"/>
  <c r="Y288" i="1"/>
  <c r="U288" i="1"/>
  <c r="T288" i="1"/>
  <c r="S288" i="1"/>
  <c r="R288" i="1"/>
  <c r="L288" i="1"/>
  <c r="M288" i="1" s="1"/>
  <c r="AM287" i="1"/>
  <c r="AB287" i="1"/>
  <c r="Y287" i="1"/>
  <c r="U287" i="1"/>
  <c r="T287" i="1"/>
  <c r="S287" i="1"/>
  <c r="R287" i="1"/>
  <c r="L287" i="1"/>
  <c r="M287" i="1" s="1"/>
  <c r="AM286" i="1"/>
  <c r="AN286" i="1" s="1"/>
  <c r="AB286" i="1"/>
  <c r="Y286" i="1"/>
  <c r="U286" i="1"/>
  <c r="T286" i="1"/>
  <c r="S286" i="1"/>
  <c r="R286" i="1"/>
  <c r="L286" i="1"/>
  <c r="M286" i="1" s="1"/>
  <c r="AM285" i="1"/>
  <c r="AN285" i="1" s="1"/>
  <c r="AB285" i="1"/>
  <c r="Y285" i="1"/>
  <c r="U285" i="1"/>
  <c r="T285" i="1"/>
  <c r="S285" i="1"/>
  <c r="R285" i="1"/>
  <c r="L285" i="1"/>
  <c r="M285" i="1" s="1"/>
  <c r="AZ284" i="1"/>
  <c r="AY284" i="1"/>
  <c r="AX284" i="1"/>
  <c r="AW284" i="1"/>
  <c r="AV284" i="1"/>
  <c r="AU284" i="1"/>
  <c r="AL284" i="1"/>
  <c r="AK284" i="1"/>
  <c r="AJ284" i="1"/>
  <c r="AD284" i="1"/>
  <c r="AC284" i="1"/>
  <c r="AM283" i="1"/>
  <c r="AN283" i="1" s="1"/>
  <c r="AB283" i="1"/>
  <c r="Y283" i="1"/>
  <c r="U283" i="1"/>
  <c r="T283" i="1"/>
  <c r="S283" i="1"/>
  <c r="R283" i="1"/>
  <c r="L283" i="1"/>
  <c r="AM282" i="1"/>
  <c r="AB282" i="1"/>
  <c r="Y282" i="1"/>
  <c r="U282" i="1"/>
  <c r="T282" i="1"/>
  <c r="S282" i="1"/>
  <c r="R282" i="1"/>
  <c r="M282" i="1"/>
  <c r="AM281" i="1"/>
  <c r="AN281" i="1" s="1"/>
  <c r="AB281" i="1"/>
  <c r="Y281" i="1"/>
  <c r="U281" i="1"/>
  <c r="T281" i="1"/>
  <c r="S281" i="1"/>
  <c r="R281" i="1"/>
  <c r="M281" i="1"/>
  <c r="AM280" i="1"/>
  <c r="AN280" i="1" s="1"/>
  <c r="AB280" i="1"/>
  <c r="Y280" i="1"/>
  <c r="U280" i="1"/>
  <c r="T280" i="1"/>
  <c r="T284" i="1" s="1"/>
  <c r="S280" i="1"/>
  <c r="R280" i="1"/>
  <c r="M280" i="1"/>
  <c r="AZ279" i="1"/>
  <c r="AY279" i="1"/>
  <c r="AX279" i="1"/>
  <c r="AW279" i="1"/>
  <c r="AV279" i="1"/>
  <c r="AU279" i="1"/>
  <c r="AL279" i="1"/>
  <c r="AK279" i="1"/>
  <c r="AJ279" i="1"/>
  <c r="AD279" i="1"/>
  <c r="AC279" i="1"/>
  <c r="AM278" i="1"/>
  <c r="AN278" i="1" s="1"/>
  <c r="AB278" i="1"/>
  <c r="Y278" i="1"/>
  <c r="U278" i="1"/>
  <c r="T278" i="1"/>
  <c r="S278" i="1"/>
  <c r="R278" i="1"/>
  <c r="L278" i="1"/>
  <c r="AM277" i="1"/>
  <c r="AB277" i="1"/>
  <c r="Y277" i="1"/>
  <c r="U277" i="1"/>
  <c r="T277" i="1"/>
  <c r="S277" i="1"/>
  <c r="R277" i="1"/>
  <c r="L277" i="1"/>
  <c r="M277" i="1" s="1"/>
  <c r="AM276" i="1"/>
  <c r="AN276" i="1" s="1"/>
  <c r="AB276" i="1"/>
  <c r="Y276" i="1"/>
  <c r="U276" i="1"/>
  <c r="T276" i="1"/>
  <c r="S276" i="1"/>
  <c r="R276" i="1"/>
  <c r="L276" i="1"/>
  <c r="M276" i="1" s="1"/>
  <c r="AM275" i="1"/>
  <c r="AN275" i="1" s="1"/>
  <c r="AB275" i="1"/>
  <c r="Y275" i="1"/>
  <c r="Y279" i="1" s="1"/>
  <c r="U275" i="1"/>
  <c r="T275" i="1"/>
  <c r="T279" i="1" s="1"/>
  <c r="S275" i="1"/>
  <c r="R275" i="1"/>
  <c r="L275" i="1"/>
  <c r="M275" i="1" s="1"/>
  <c r="AZ274" i="1"/>
  <c r="AY274" i="1"/>
  <c r="AX274" i="1"/>
  <c r="AW274" i="1"/>
  <c r="AV274" i="1"/>
  <c r="AU274" i="1"/>
  <c r="AL274" i="1"/>
  <c r="AK274" i="1"/>
  <c r="AJ274" i="1"/>
  <c r="AD274" i="1"/>
  <c r="AC274" i="1"/>
  <c r="AM273" i="1"/>
  <c r="AN273" i="1" s="1"/>
  <c r="AB273" i="1"/>
  <c r="Y273" i="1"/>
  <c r="U273" i="1"/>
  <c r="T273" i="1"/>
  <c r="S273" i="1"/>
  <c r="R273" i="1"/>
  <c r="L273" i="1"/>
  <c r="M273" i="1" s="1"/>
  <c r="AM272" i="1"/>
  <c r="AB272" i="1"/>
  <c r="Y272" i="1"/>
  <c r="U272" i="1"/>
  <c r="T272" i="1"/>
  <c r="S272" i="1"/>
  <c r="R272" i="1"/>
  <c r="L272" i="1"/>
  <c r="M272" i="1" s="1"/>
  <c r="AM271" i="1"/>
  <c r="AN271" i="1" s="1"/>
  <c r="AB271" i="1"/>
  <c r="Y271" i="1"/>
  <c r="U271" i="1"/>
  <c r="T271" i="1"/>
  <c r="S271" i="1"/>
  <c r="R271" i="1"/>
  <c r="L271" i="1"/>
  <c r="M271" i="1" s="1"/>
  <c r="AM270" i="1"/>
  <c r="AN270" i="1" s="1"/>
  <c r="AB270" i="1"/>
  <c r="Y270" i="1"/>
  <c r="U270" i="1"/>
  <c r="T270" i="1"/>
  <c r="S270" i="1"/>
  <c r="R270" i="1"/>
  <c r="L270" i="1"/>
  <c r="M270" i="1" s="1"/>
  <c r="R429" i="1"/>
  <c r="S429" i="1"/>
  <c r="T429" i="1"/>
  <c r="U429" i="1"/>
  <c r="Y429" i="1"/>
  <c r="AB429" i="1"/>
  <c r="AM429" i="1"/>
  <c r="L430" i="1"/>
  <c r="M430" i="1" s="1"/>
  <c r="R430" i="1"/>
  <c r="S430" i="1"/>
  <c r="T430" i="1"/>
  <c r="U430" i="1"/>
  <c r="Y430" i="1"/>
  <c r="AB430" i="1"/>
  <c r="AM430" i="1"/>
  <c r="L431" i="1"/>
  <c r="M431" i="1" s="1"/>
  <c r="R431" i="1"/>
  <c r="S431" i="1"/>
  <c r="T431" i="1"/>
  <c r="U431" i="1"/>
  <c r="Y431" i="1"/>
  <c r="AB431" i="1"/>
  <c r="AM431" i="1"/>
  <c r="AN431" i="1" s="1"/>
  <c r="AJ433" i="1"/>
  <c r="AZ269" i="1"/>
  <c r="AY269" i="1"/>
  <c r="AX269" i="1"/>
  <c r="AW269" i="1"/>
  <c r="AV269" i="1"/>
  <c r="AU269" i="1"/>
  <c r="AL269" i="1"/>
  <c r="AK269" i="1"/>
  <c r="AJ269" i="1"/>
  <c r="AD269" i="1"/>
  <c r="AC269" i="1"/>
  <c r="AM268" i="1"/>
  <c r="AN268" i="1" s="1"/>
  <c r="AB268" i="1"/>
  <c r="Y268" i="1"/>
  <c r="U268" i="1"/>
  <c r="T268" i="1"/>
  <c r="S268" i="1"/>
  <c r="R268" i="1"/>
  <c r="L268" i="1"/>
  <c r="M268" i="1" s="1"/>
  <c r="AM267" i="1"/>
  <c r="AN267" i="1" s="1"/>
  <c r="AB267" i="1"/>
  <c r="Y267" i="1"/>
  <c r="U267" i="1"/>
  <c r="T267" i="1"/>
  <c r="S267" i="1"/>
  <c r="R267" i="1"/>
  <c r="L267" i="1"/>
  <c r="M267" i="1" s="1"/>
  <c r="AM266" i="1"/>
  <c r="AN266" i="1" s="1"/>
  <c r="AB266" i="1"/>
  <c r="Y266" i="1"/>
  <c r="U266" i="1"/>
  <c r="T266" i="1"/>
  <c r="S266" i="1"/>
  <c r="R266" i="1"/>
  <c r="L266" i="1"/>
  <c r="M266" i="1" s="1"/>
  <c r="AM265" i="1"/>
  <c r="AN265" i="1" s="1"/>
  <c r="AB265" i="1"/>
  <c r="Y265" i="1"/>
  <c r="U265" i="1"/>
  <c r="T265" i="1"/>
  <c r="S265" i="1"/>
  <c r="R265" i="1"/>
  <c r="L265" i="1"/>
  <c r="M265" i="1" s="1"/>
  <c r="AZ264" i="1"/>
  <c r="AY264" i="1"/>
  <c r="AX264" i="1"/>
  <c r="AW264" i="1"/>
  <c r="AV264" i="1"/>
  <c r="AU264" i="1"/>
  <c r="AL264" i="1"/>
  <c r="AK264" i="1"/>
  <c r="AJ264" i="1"/>
  <c r="AD264" i="1"/>
  <c r="AC264" i="1"/>
  <c r="AM263" i="1"/>
  <c r="AB263" i="1"/>
  <c r="Y263" i="1"/>
  <c r="U263" i="1"/>
  <c r="T263" i="1"/>
  <c r="S263" i="1"/>
  <c r="R263" i="1"/>
  <c r="L263" i="1"/>
  <c r="AM262" i="1"/>
  <c r="AN262" i="1" s="1"/>
  <c r="AB262" i="1"/>
  <c r="Y262" i="1"/>
  <c r="U262" i="1"/>
  <c r="T262" i="1"/>
  <c r="S262" i="1"/>
  <c r="R262" i="1"/>
  <c r="L262" i="1"/>
  <c r="M262" i="1" s="1"/>
  <c r="AM261" i="1"/>
  <c r="AN261" i="1" s="1"/>
  <c r="AB261" i="1"/>
  <c r="Y261" i="1"/>
  <c r="U261" i="1"/>
  <c r="T261" i="1"/>
  <c r="S261" i="1"/>
  <c r="R261" i="1"/>
  <c r="L261" i="1"/>
  <c r="M261" i="1" s="1"/>
  <c r="AM260" i="1"/>
  <c r="AN260" i="1" s="1"/>
  <c r="AB260" i="1"/>
  <c r="Y260" i="1"/>
  <c r="U260" i="1"/>
  <c r="T260" i="1"/>
  <c r="S260" i="1"/>
  <c r="S264" i="1" s="1"/>
  <c r="R260" i="1"/>
  <c r="L260" i="1"/>
  <c r="M260" i="1" s="1"/>
  <c r="AZ259" i="1"/>
  <c r="AY259" i="1"/>
  <c r="AX259" i="1"/>
  <c r="AW259" i="1"/>
  <c r="AV259" i="1"/>
  <c r="AU259" i="1"/>
  <c r="AL259" i="1"/>
  <c r="AK259" i="1"/>
  <c r="AJ259" i="1"/>
  <c r="AD259" i="1"/>
  <c r="AC259" i="1"/>
  <c r="AM258" i="1"/>
  <c r="AB258" i="1"/>
  <c r="Y258" i="1"/>
  <c r="U258" i="1"/>
  <c r="T258" i="1"/>
  <c r="S258" i="1"/>
  <c r="R258" i="1"/>
  <c r="L258" i="1"/>
  <c r="AM257" i="1"/>
  <c r="AB257" i="1"/>
  <c r="Y257" i="1"/>
  <c r="U257" i="1"/>
  <c r="T257" i="1"/>
  <c r="S257" i="1"/>
  <c r="R257" i="1"/>
  <c r="L257" i="1"/>
  <c r="M257" i="1" s="1"/>
  <c r="AM256" i="1"/>
  <c r="AN256" i="1" s="1"/>
  <c r="AB256" i="1"/>
  <c r="Y256" i="1"/>
  <c r="U256" i="1"/>
  <c r="T256" i="1"/>
  <c r="S256" i="1"/>
  <c r="R256" i="1"/>
  <c r="L256" i="1"/>
  <c r="M256" i="1" s="1"/>
  <c r="AM255" i="1"/>
  <c r="AN255" i="1" s="1"/>
  <c r="AB255" i="1"/>
  <c r="Y255" i="1"/>
  <c r="U255" i="1"/>
  <c r="T255" i="1"/>
  <c r="S255" i="1"/>
  <c r="S259" i="1" s="1"/>
  <c r="R255" i="1"/>
  <c r="L255" i="1"/>
  <c r="M255" i="1" s="1"/>
  <c r="AZ254" i="1"/>
  <c r="AY254" i="1"/>
  <c r="AX254" i="1"/>
  <c r="AW254" i="1"/>
  <c r="AV254" i="1"/>
  <c r="AU254" i="1"/>
  <c r="AL254" i="1"/>
  <c r="AK254" i="1"/>
  <c r="AJ254" i="1"/>
  <c r="AD254" i="1"/>
  <c r="AC254" i="1"/>
  <c r="AM253" i="1"/>
  <c r="AB253" i="1"/>
  <c r="Y253" i="1"/>
  <c r="U253" i="1"/>
  <c r="T253" i="1"/>
  <c r="S253" i="1"/>
  <c r="R253" i="1"/>
  <c r="L253" i="1"/>
  <c r="AM252" i="1"/>
  <c r="AB252" i="1"/>
  <c r="Y252" i="1"/>
  <c r="U252" i="1"/>
  <c r="T252" i="1"/>
  <c r="S252" i="1"/>
  <c r="R252" i="1"/>
  <c r="L252" i="1"/>
  <c r="M252" i="1" s="1"/>
  <c r="AM251" i="1"/>
  <c r="AN251" i="1" s="1"/>
  <c r="AB251" i="1"/>
  <c r="Y251" i="1"/>
  <c r="U251" i="1"/>
  <c r="T251" i="1"/>
  <c r="S251" i="1"/>
  <c r="R251" i="1"/>
  <c r="L251" i="1"/>
  <c r="M251" i="1" s="1"/>
  <c r="AM250" i="1"/>
  <c r="AN250" i="1" s="1"/>
  <c r="AB250" i="1"/>
  <c r="Y250" i="1"/>
  <c r="U250" i="1"/>
  <c r="T250" i="1"/>
  <c r="S250" i="1"/>
  <c r="R250" i="1"/>
  <c r="L250" i="1"/>
  <c r="M250" i="1" s="1"/>
  <c r="AZ249" i="1"/>
  <c r="AY249" i="1"/>
  <c r="AX249" i="1"/>
  <c r="AW249" i="1"/>
  <c r="AV249" i="1"/>
  <c r="AU249" i="1"/>
  <c r="AL249" i="1"/>
  <c r="AK249" i="1"/>
  <c r="AJ249" i="1"/>
  <c r="AD249" i="1"/>
  <c r="AC249" i="1"/>
  <c r="AM248" i="1"/>
  <c r="AB248" i="1"/>
  <c r="Y248" i="1"/>
  <c r="U248" i="1"/>
  <c r="T248" i="1"/>
  <c r="S248" i="1"/>
  <c r="R248" i="1"/>
  <c r="L248" i="1"/>
  <c r="AM247" i="1"/>
  <c r="AB247" i="1"/>
  <c r="Y247" i="1"/>
  <c r="U247" i="1"/>
  <c r="T247" i="1"/>
  <c r="S247" i="1"/>
  <c r="R247" i="1"/>
  <c r="L247" i="1"/>
  <c r="M247" i="1" s="1"/>
  <c r="AM246" i="1"/>
  <c r="AN246" i="1" s="1"/>
  <c r="AB246" i="1"/>
  <c r="Y246" i="1"/>
  <c r="U246" i="1"/>
  <c r="T246" i="1"/>
  <c r="S246" i="1"/>
  <c r="R246" i="1"/>
  <c r="L246" i="1"/>
  <c r="M246" i="1" s="1"/>
  <c r="AM245" i="1"/>
  <c r="AN245" i="1" s="1"/>
  <c r="AB245" i="1"/>
  <c r="Y245" i="1"/>
  <c r="U245" i="1"/>
  <c r="T245" i="1"/>
  <c r="S245" i="1"/>
  <c r="R245" i="1"/>
  <c r="L245" i="1"/>
  <c r="M245" i="1" s="1"/>
  <c r="AZ244" i="1"/>
  <c r="AY244" i="1"/>
  <c r="AX244" i="1"/>
  <c r="AW244" i="1"/>
  <c r="AV244" i="1"/>
  <c r="AU244" i="1"/>
  <c r="AL244" i="1"/>
  <c r="AK244" i="1"/>
  <c r="AJ244" i="1"/>
  <c r="AD244" i="1"/>
  <c r="AC244" i="1"/>
  <c r="AM243" i="1"/>
  <c r="AB243" i="1"/>
  <c r="Y243" i="1"/>
  <c r="U243" i="1"/>
  <c r="T243" i="1"/>
  <c r="S243" i="1"/>
  <c r="R243" i="1"/>
  <c r="L243" i="1"/>
  <c r="AM242" i="1"/>
  <c r="AB242" i="1"/>
  <c r="Y242" i="1"/>
  <c r="U242" i="1"/>
  <c r="T242" i="1"/>
  <c r="S242" i="1"/>
  <c r="R242" i="1"/>
  <c r="M242" i="1"/>
  <c r="AM241" i="1"/>
  <c r="AN241" i="1" s="1"/>
  <c r="AB241" i="1"/>
  <c r="Y241" i="1"/>
  <c r="U241" i="1"/>
  <c r="T241" i="1"/>
  <c r="S241" i="1"/>
  <c r="R241" i="1"/>
  <c r="M241" i="1"/>
  <c r="AM240" i="1"/>
  <c r="AN240" i="1" s="1"/>
  <c r="AB240" i="1"/>
  <c r="Y240" i="1"/>
  <c r="U240" i="1"/>
  <c r="T240" i="1"/>
  <c r="S240" i="1"/>
  <c r="R240" i="1"/>
  <c r="M240" i="1"/>
  <c r="AZ239" i="1"/>
  <c r="AY239" i="1"/>
  <c r="AX239" i="1"/>
  <c r="AW239" i="1"/>
  <c r="AV239" i="1"/>
  <c r="AU239" i="1"/>
  <c r="AL239" i="1"/>
  <c r="AK239" i="1"/>
  <c r="AJ239" i="1"/>
  <c r="AD239" i="1"/>
  <c r="AC239" i="1"/>
  <c r="AM238" i="1"/>
  <c r="AB238" i="1"/>
  <c r="Y238" i="1"/>
  <c r="U238" i="1"/>
  <c r="T238" i="1"/>
  <c r="S238" i="1"/>
  <c r="R238" i="1"/>
  <c r="L238" i="1"/>
  <c r="AM237" i="1"/>
  <c r="AB237" i="1"/>
  <c r="Y237" i="1"/>
  <c r="U237" i="1"/>
  <c r="T237" i="1"/>
  <c r="S237" i="1"/>
  <c r="R237" i="1"/>
  <c r="M237" i="1"/>
  <c r="AM236" i="1"/>
  <c r="AN236" i="1" s="1"/>
  <c r="AB236" i="1"/>
  <c r="Y236" i="1"/>
  <c r="U236" i="1"/>
  <c r="T236" i="1"/>
  <c r="S236" i="1"/>
  <c r="R236" i="1"/>
  <c r="M236" i="1"/>
  <c r="AM235" i="1"/>
  <c r="AN235" i="1" s="1"/>
  <c r="AB235" i="1"/>
  <c r="Y235" i="1"/>
  <c r="U235" i="1"/>
  <c r="T235" i="1"/>
  <c r="S235" i="1"/>
  <c r="S239" i="1" s="1"/>
  <c r="R235" i="1"/>
  <c r="M235" i="1"/>
  <c r="AZ223" i="1"/>
  <c r="AY223" i="1"/>
  <c r="AX223" i="1"/>
  <c r="AW223" i="1"/>
  <c r="AV223" i="1"/>
  <c r="AU223" i="1"/>
  <c r="AL223" i="1"/>
  <c r="AK223" i="1"/>
  <c r="AJ223" i="1"/>
  <c r="AD223" i="1"/>
  <c r="AC223" i="1"/>
  <c r="AM222" i="1"/>
  <c r="AN222" i="1" s="1"/>
  <c r="AB222" i="1"/>
  <c r="Y222" i="1"/>
  <c r="U222" i="1"/>
  <c r="T222" i="1"/>
  <c r="S222" i="1"/>
  <c r="R222" i="1"/>
  <c r="L222" i="1"/>
  <c r="M222" i="1" s="1"/>
  <c r="AM221" i="1"/>
  <c r="AB221" i="1"/>
  <c r="Y221" i="1"/>
  <c r="U221" i="1"/>
  <c r="T221" i="1"/>
  <c r="S221" i="1"/>
  <c r="R221" i="1"/>
  <c r="L221" i="1"/>
  <c r="M221" i="1" s="1"/>
  <c r="AM220" i="1"/>
  <c r="AN220" i="1" s="1"/>
  <c r="AB220" i="1"/>
  <c r="Y220" i="1"/>
  <c r="U220" i="1"/>
  <c r="T220" i="1"/>
  <c r="S220" i="1"/>
  <c r="R220" i="1"/>
  <c r="L220" i="1"/>
  <c r="M220" i="1" s="1"/>
  <c r="AM219" i="1"/>
  <c r="AB219" i="1"/>
  <c r="Y219" i="1"/>
  <c r="U219" i="1"/>
  <c r="T219" i="1"/>
  <c r="S219" i="1"/>
  <c r="R219" i="1"/>
  <c r="L219" i="1"/>
  <c r="M219" i="1" s="1"/>
  <c r="AZ218" i="1"/>
  <c r="AY218" i="1"/>
  <c r="AX218" i="1"/>
  <c r="AW218" i="1"/>
  <c r="AV218" i="1"/>
  <c r="AU218" i="1"/>
  <c r="AL218" i="1"/>
  <c r="AK218" i="1"/>
  <c r="AJ218" i="1"/>
  <c r="AD218" i="1"/>
  <c r="AC218" i="1"/>
  <c r="AM217" i="1"/>
  <c r="AN217" i="1" s="1"/>
  <c r="AB217" i="1"/>
  <c r="Y217" i="1"/>
  <c r="U217" i="1"/>
  <c r="T217" i="1"/>
  <c r="S217" i="1"/>
  <c r="R217" i="1"/>
  <c r="L217" i="1"/>
  <c r="M217" i="1" s="1"/>
  <c r="AM216" i="1"/>
  <c r="AN216" i="1" s="1"/>
  <c r="AB216" i="1"/>
  <c r="Y216" i="1"/>
  <c r="U216" i="1"/>
  <c r="T216" i="1"/>
  <c r="S216" i="1"/>
  <c r="R216" i="1"/>
  <c r="L216" i="1"/>
  <c r="M216" i="1" s="1"/>
  <c r="AM215" i="1"/>
  <c r="AN215" i="1" s="1"/>
  <c r="AB215" i="1"/>
  <c r="Y215" i="1"/>
  <c r="U215" i="1"/>
  <c r="T215" i="1"/>
  <c r="S215" i="1"/>
  <c r="R215" i="1"/>
  <c r="L215" i="1"/>
  <c r="M215" i="1" s="1"/>
  <c r="AM214" i="1"/>
  <c r="AN214" i="1" s="1"/>
  <c r="AB214" i="1"/>
  <c r="Y214" i="1"/>
  <c r="U214" i="1"/>
  <c r="T214" i="1"/>
  <c r="S214" i="1"/>
  <c r="R214" i="1"/>
  <c r="L214" i="1"/>
  <c r="M214" i="1" s="1"/>
  <c r="AZ202" i="1"/>
  <c r="AY202" i="1"/>
  <c r="AX202" i="1"/>
  <c r="AW202" i="1"/>
  <c r="AV202" i="1"/>
  <c r="AU202" i="1"/>
  <c r="AL202" i="1"/>
  <c r="AK202" i="1"/>
  <c r="AJ202" i="1"/>
  <c r="AD202" i="1"/>
  <c r="AC202" i="1"/>
  <c r="AM201" i="1"/>
  <c r="AB201" i="1"/>
  <c r="Y201" i="1"/>
  <c r="U201" i="1"/>
  <c r="T201" i="1"/>
  <c r="S201" i="1"/>
  <c r="R201" i="1"/>
  <c r="L201" i="1"/>
  <c r="M201" i="1" s="1"/>
  <c r="AM200" i="1"/>
  <c r="AB200" i="1"/>
  <c r="Y200" i="1"/>
  <c r="U200" i="1"/>
  <c r="T200" i="1"/>
  <c r="S200" i="1"/>
  <c r="R200" i="1"/>
  <c r="L200" i="1"/>
  <c r="M200" i="1" s="1"/>
  <c r="AM199" i="1"/>
  <c r="AN199" i="1" s="1"/>
  <c r="AB199" i="1"/>
  <c r="Y199" i="1"/>
  <c r="U199" i="1"/>
  <c r="T199" i="1"/>
  <c r="S199" i="1"/>
  <c r="R199" i="1"/>
  <c r="L199" i="1"/>
  <c r="M199" i="1" s="1"/>
  <c r="AM198" i="1"/>
  <c r="AN198" i="1" s="1"/>
  <c r="AB198" i="1"/>
  <c r="Y198" i="1"/>
  <c r="U198" i="1"/>
  <c r="T198" i="1"/>
  <c r="S198" i="1"/>
  <c r="R198" i="1"/>
  <c r="L198" i="1"/>
  <c r="M198" i="1" s="1"/>
  <c r="AZ197" i="1"/>
  <c r="AY197" i="1"/>
  <c r="AX197" i="1"/>
  <c r="AW197" i="1"/>
  <c r="AV197" i="1"/>
  <c r="AL197" i="1"/>
  <c r="AK197" i="1"/>
  <c r="AJ197" i="1"/>
  <c r="AD197" i="1"/>
  <c r="AC197" i="1"/>
  <c r="AM196" i="1"/>
  <c r="AN196" i="1" s="1"/>
  <c r="AB196" i="1"/>
  <c r="Y196" i="1"/>
  <c r="U196" i="1"/>
  <c r="T196" i="1"/>
  <c r="S196" i="1"/>
  <c r="R196" i="1"/>
  <c r="L196" i="1"/>
  <c r="M196" i="1" s="1"/>
  <c r="AM195" i="1"/>
  <c r="AB195" i="1"/>
  <c r="Y195" i="1"/>
  <c r="U195" i="1"/>
  <c r="T195" i="1"/>
  <c r="S195" i="1"/>
  <c r="R195" i="1"/>
  <c r="M195" i="1"/>
  <c r="AM194" i="1"/>
  <c r="AN194" i="1" s="1"/>
  <c r="AB194" i="1"/>
  <c r="Y194" i="1"/>
  <c r="U194" i="1"/>
  <c r="T194" i="1"/>
  <c r="S194" i="1"/>
  <c r="R194" i="1"/>
  <c r="M194" i="1"/>
  <c r="AM193" i="1"/>
  <c r="AN193" i="1" s="1"/>
  <c r="AB193" i="1"/>
  <c r="Y193" i="1"/>
  <c r="U193" i="1"/>
  <c r="T193" i="1"/>
  <c r="S193" i="1"/>
  <c r="R193" i="1"/>
  <c r="M193" i="1"/>
  <c r="AZ192" i="1"/>
  <c r="AY192" i="1"/>
  <c r="AX192" i="1"/>
  <c r="AW192" i="1"/>
  <c r="AV192" i="1"/>
  <c r="AU192" i="1"/>
  <c r="AL192" i="1"/>
  <c r="AK192" i="1"/>
  <c r="AJ192" i="1"/>
  <c r="AD192" i="1"/>
  <c r="AC192" i="1"/>
  <c r="AM191" i="1"/>
  <c r="AN191" i="1" s="1"/>
  <c r="AB191" i="1"/>
  <c r="Y191" i="1"/>
  <c r="U191" i="1"/>
  <c r="T191" i="1"/>
  <c r="S191" i="1"/>
  <c r="R191" i="1"/>
  <c r="L191" i="1"/>
  <c r="M191" i="1" s="1"/>
  <c r="AM190" i="1"/>
  <c r="AN190" i="1" s="1"/>
  <c r="AB190" i="1"/>
  <c r="Y190" i="1"/>
  <c r="U190" i="1"/>
  <c r="T190" i="1"/>
  <c r="S190" i="1"/>
  <c r="R190" i="1"/>
  <c r="L190" i="1"/>
  <c r="M190" i="1" s="1"/>
  <c r="AM189" i="1"/>
  <c r="AB189" i="1"/>
  <c r="Y189" i="1"/>
  <c r="U189" i="1"/>
  <c r="T189" i="1"/>
  <c r="S189" i="1"/>
  <c r="R189" i="1"/>
  <c r="L189" i="1"/>
  <c r="M189" i="1" s="1"/>
  <c r="AM188" i="1"/>
  <c r="AN188" i="1" s="1"/>
  <c r="AB188" i="1"/>
  <c r="Y188" i="1"/>
  <c r="U188" i="1"/>
  <c r="T188" i="1"/>
  <c r="S188" i="1"/>
  <c r="R188" i="1"/>
  <c r="L188" i="1"/>
  <c r="M188" i="1" s="1"/>
  <c r="AZ187" i="1"/>
  <c r="AY187" i="1"/>
  <c r="AX187" i="1"/>
  <c r="AW187" i="1"/>
  <c r="AV187" i="1"/>
  <c r="AZ182" i="1"/>
  <c r="AY182" i="1"/>
  <c r="AX182" i="1"/>
  <c r="AW182" i="1"/>
  <c r="AV182" i="1"/>
  <c r="AL182" i="1"/>
  <c r="AK182" i="1"/>
  <c r="AJ182" i="1"/>
  <c r="AD182" i="1"/>
  <c r="AC182" i="1"/>
  <c r="AM181" i="1"/>
  <c r="AN181" i="1" s="1"/>
  <c r="AB181" i="1"/>
  <c r="Y181" i="1"/>
  <c r="U181" i="1"/>
  <c r="T181" i="1"/>
  <c r="S181" i="1"/>
  <c r="R181" i="1"/>
  <c r="L181" i="1"/>
  <c r="M181" i="1" s="1"/>
  <c r="AM180" i="1"/>
  <c r="AN180" i="1" s="1"/>
  <c r="AB180" i="1"/>
  <c r="Y180" i="1"/>
  <c r="U180" i="1"/>
  <c r="T180" i="1"/>
  <c r="S180" i="1"/>
  <c r="R180" i="1"/>
  <c r="L180" i="1"/>
  <c r="M180" i="1" s="1"/>
  <c r="AM179" i="1"/>
  <c r="AN179" i="1" s="1"/>
  <c r="AB179" i="1"/>
  <c r="Y179" i="1"/>
  <c r="U179" i="1"/>
  <c r="T179" i="1"/>
  <c r="S179" i="1"/>
  <c r="R179" i="1"/>
  <c r="L179" i="1"/>
  <c r="M179" i="1" s="1"/>
  <c r="AB178" i="1"/>
  <c r="Y178" i="1"/>
  <c r="U178" i="1"/>
  <c r="T178" i="1"/>
  <c r="S178" i="1"/>
  <c r="R178" i="1"/>
  <c r="AZ177" i="1"/>
  <c r="AY177" i="1"/>
  <c r="AX177" i="1"/>
  <c r="AW177" i="1"/>
  <c r="AV177" i="1"/>
  <c r="AU177" i="1"/>
  <c r="AL177" i="1"/>
  <c r="AK177" i="1"/>
  <c r="AJ177" i="1"/>
  <c r="AD177" i="1"/>
  <c r="AC177" i="1"/>
  <c r="AM176" i="1"/>
  <c r="AN176" i="1" s="1"/>
  <c r="AB176" i="1"/>
  <c r="Y176" i="1"/>
  <c r="U176" i="1"/>
  <c r="T176" i="1"/>
  <c r="S176" i="1"/>
  <c r="R176" i="1"/>
  <c r="L176" i="1"/>
  <c r="M176" i="1" s="1"/>
  <c r="AM175" i="1"/>
  <c r="AB175" i="1"/>
  <c r="Y175" i="1"/>
  <c r="U175" i="1"/>
  <c r="T175" i="1"/>
  <c r="S175" i="1"/>
  <c r="R175" i="1"/>
  <c r="L175" i="1"/>
  <c r="M175" i="1" s="1"/>
  <c r="AM174" i="1"/>
  <c r="AN174" i="1" s="1"/>
  <c r="AB174" i="1"/>
  <c r="Y174" i="1"/>
  <c r="U174" i="1"/>
  <c r="T174" i="1"/>
  <c r="S174" i="1"/>
  <c r="R174" i="1"/>
  <c r="L174" i="1"/>
  <c r="M174" i="1" s="1"/>
  <c r="AM173" i="1"/>
  <c r="AN173" i="1" s="1"/>
  <c r="AB173" i="1"/>
  <c r="Y173" i="1"/>
  <c r="U173" i="1"/>
  <c r="T173" i="1"/>
  <c r="S173" i="1"/>
  <c r="R173" i="1"/>
  <c r="L173" i="1"/>
  <c r="AZ172" i="1"/>
  <c r="AY172" i="1"/>
  <c r="AX172" i="1"/>
  <c r="AW172" i="1"/>
  <c r="AV172" i="1"/>
  <c r="AL172" i="1"/>
  <c r="AK172" i="1"/>
  <c r="AJ172" i="1"/>
  <c r="AD172" i="1"/>
  <c r="AC172" i="1"/>
  <c r="AM171" i="1"/>
  <c r="AN171" i="1" s="1"/>
  <c r="AB171" i="1"/>
  <c r="Y171" i="1"/>
  <c r="U171" i="1"/>
  <c r="T171" i="1"/>
  <c r="S171" i="1"/>
  <c r="R171" i="1"/>
  <c r="L171" i="1"/>
  <c r="AM170" i="1"/>
  <c r="AB170" i="1"/>
  <c r="Y170" i="1"/>
  <c r="U170" i="1"/>
  <c r="T170" i="1"/>
  <c r="S170" i="1"/>
  <c r="R170" i="1"/>
  <c r="L170" i="1"/>
  <c r="M170" i="1" s="1"/>
  <c r="AM169" i="1"/>
  <c r="AN169" i="1" s="1"/>
  <c r="AB169" i="1"/>
  <c r="Y169" i="1"/>
  <c r="U169" i="1"/>
  <c r="T169" i="1"/>
  <c r="S169" i="1"/>
  <c r="R169" i="1"/>
  <c r="L169" i="1"/>
  <c r="M169" i="1" s="1"/>
  <c r="AM168" i="1"/>
  <c r="AN168" i="1" s="1"/>
  <c r="AB168" i="1"/>
  <c r="Y168" i="1"/>
  <c r="U168" i="1"/>
  <c r="T168" i="1"/>
  <c r="S168" i="1"/>
  <c r="R168" i="1"/>
  <c r="AZ167" i="1"/>
  <c r="AY167" i="1"/>
  <c r="AX167" i="1"/>
  <c r="AW167" i="1"/>
  <c r="AV167" i="1"/>
  <c r="AL167" i="1"/>
  <c r="AK167" i="1"/>
  <c r="AJ167" i="1"/>
  <c r="AD167" i="1"/>
  <c r="AC167" i="1"/>
  <c r="AM166" i="1"/>
  <c r="AB166" i="1"/>
  <c r="Y166" i="1"/>
  <c r="U166" i="1"/>
  <c r="T166" i="1"/>
  <c r="S166" i="1"/>
  <c r="R166" i="1"/>
  <c r="L166" i="1"/>
  <c r="AM165" i="1"/>
  <c r="AB165" i="1"/>
  <c r="Y165" i="1"/>
  <c r="U165" i="1"/>
  <c r="T165" i="1"/>
  <c r="S165" i="1"/>
  <c r="R165" i="1"/>
  <c r="L165" i="1"/>
  <c r="M165" i="1" s="1"/>
  <c r="AM164" i="1"/>
  <c r="AN164" i="1" s="1"/>
  <c r="AB164" i="1"/>
  <c r="Y164" i="1"/>
  <c r="U164" i="1"/>
  <c r="T164" i="1"/>
  <c r="S164" i="1"/>
  <c r="R164" i="1"/>
  <c r="L164" i="1"/>
  <c r="M164" i="1" s="1"/>
  <c r="AM163" i="1"/>
  <c r="AN163" i="1" s="1"/>
  <c r="AB163" i="1"/>
  <c r="Y163" i="1"/>
  <c r="U163" i="1"/>
  <c r="T163" i="1"/>
  <c r="S163" i="1"/>
  <c r="R163" i="1"/>
  <c r="AZ162" i="1"/>
  <c r="AY162" i="1"/>
  <c r="AX162" i="1"/>
  <c r="AW162" i="1"/>
  <c r="AV162" i="1"/>
  <c r="AU162" i="1"/>
  <c r="AL162" i="1"/>
  <c r="AK162" i="1"/>
  <c r="AJ162" i="1"/>
  <c r="AD162" i="1"/>
  <c r="AC162" i="1"/>
  <c r="AM161" i="1"/>
  <c r="AN161" i="1" s="1"/>
  <c r="AB161" i="1"/>
  <c r="Y161" i="1"/>
  <c r="U161" i="1"/>
  <c r="T161" i="1"/>
  <c r="S161" i="1"/>
  <c r="R161" i="1"/>
  <c r="L161" i="1"/>
  <c r="M161" i="1" s="1"/>
  <c r="AM160" i="1"/>
  <c r="AB160" i="1"/>
  <c r="Y160" i="1"/>
  <c r="U160" i="1"/>
  <c r="T160" i="1"/>
  <c r="S160" i="1"/>
  <c r="R160" i="1"/>
  <c r="L160" i="1"/>
  <c r="M160" i="1" s="1"/>
  <c r="AM159" i="1"/>
  <c r="AN159" i="1" s="1"/>
  <c r="AB159" i="1"/>
  <c r="Y159" i="1"/>
  <c r="U159" i="1"/>
  <c r="T159" i="1"/>
  <c r="S159" i="1"/>
  <c r="R159" i="1"/>
  <c r="L159" i="1"/>
  <c r="M159" i="1" s="1"/>
  <c r="AM158" i="1"/>
  <c r="AN158" i="1" s="1"/>
  <c r="AB158" i="1"/>
  <c r="Y158" i="1"/>
  <c r="U158" i="1"/>
  <c r="T158" i="1"/>
  <c r="S158" i="1"/>
  <c r="R158" i="1"/>
  <c r="L158" i="1"/>
  <c r="AZ157" i="1"/>
  <c r="AY157" i="1"/>
  <c r="AX157" i="1"/>
  <c r="AW157" i="1"/>
  <c r="AV157" i="1"/>
  <c r="AU157" i="1"/>
  <c r="AL157" i="1"/>
  <c r="AK157" i="1"/>
  <c r="AJ157" i="1"/>
  <c r="AD157" i="1"/>
  <c r="AC157" i="1"/>
  <c r="AM156" i="1"/>
  <c r="AN156" i="1" s="1"/>
  <c r="AB156" i="1"/>
  <c r="Y156" i="1"/>
  <c r="U156" i="1"/>
  <c r="T156" i="1"/>
  <c r="S156" i="1"/>
  <c r="R156" i="1"/>
  <c r="L156" i="1"/>
  <c r="AM155" i="1"/>
  <c r="AN155" i="1" s="1"/>
  <c r="AB155" i="1"/>
  <c r="Y155" i="1"/>
  <c r="U155" i="1"/>
  <c r="T155" i="1"/>
  <c r="S155" i="1"/>
  <c r="R155" i="1"/>
  <c r="L155" i="1"/>
  <c r="AM154" i="1"/>
  <c r="AN154" i="1" s="1"/>
  <c r="AB154" i="1"/>
  <c r="Y154" i="1"/>
  <c r="U154" i="1"/>
  <c r="T154" i="1"/>
  <c r="S154" i="1"/>
  <c r="R154" i="1"/>
  <c r="L154" i="1"/>
  <c r="M154" i="1" s="1"/>
  <c r="AM153" i="1"/>
  <c r="AN153" i="1" s="1"/>
  <c r="AB153" i="1"/>
  <c r="Y153" i="1"/>
  <c r="U153" i="1"/>
  <c r="T153" i="1"/>
  <c r="T157" i="1" s="1"/>
  <c r="S153" i="1"/>
  <c r="R153" i="1"/>
  <c r="L153" i="1"/>
  <c r="AZ152" i="1"/>
  <c r="AY152" i="1"/>
  <c r="AX152" i="1"/>
  <c r="AW152" i="1"/>
  <c r="AV152" i="1"/>
  <c r="AL152" i="1"/>
  <c r="AK152" i="1"/>
  <c r="AJ152" i="1"/>
  <c r="AD152" i="1"/>
  <c r="AC152" i="1"/>
  <c r="AM151" i="1"/>
  <c r="AB151" i="1"/>
  <c r="Y151" i="1"/>
  <c r="U151" i="1"/>
  <c r="T151" i="1"/>
  <c r="S151" i="1"/>
  <c r="R151" i="1"/>
  <c r="L151" i="1"/>
  <c r="AM150" i="1"/>
  <c r="AN150" i="1" s="1"/>
  <c r="AB150" i="1"/>
  <c r="Y150" i="1"/>
  <c r="U150" i="1"/>
  <c r="T150" i="1"/>
  <c r="S150" i="1"/>
  <c r="R150" i="1"/>
  <c r="L150" i="1"/>
  <c r="M150" i="1" s="1"/>
  <c r="AM149" i="1"/>
  <c r="AN149" i="1" s="1"/>
  <c r="AB149" i="1"/>
  <c r="Y149" i="1"/>
  <c r="U149" i="1"/>
  <c r="T149" i="1"/>
  <c r="S149" i="1"/>
  <c r="R149" i="1"/>
  <c r="L149" i="1"/>
  <c r="M149" i="1" s="1"/>
  <c r="AM148" i="1"/>
  <c r="AN148" i="1" s="1"/>
  <c r="AB148" i="1"/>
  <c r="Y148" i="1"/>
  <c r="U148" i="1"/>
  <c r="U152" i="1" s="1"/>
  <c r="T148" i="1"/>
  <c r="S148" i="1"/>
  <c r="R148" i="1"/>
  <c r="L432" i="1"/>
  <c r="R432" i="1"/>
  <c r="S432" i="1"/>
  <c r="T432" i="1"/>
  <c r="U432" i="1"/>
  <c r="Y432" i="1"/>
  <c r="AB432" i="1"/>
  <c r="AM432" i="1"/>
  <c r="AN432" i="1" s="1"/>
  <c r="AC433" i="1"/>
  <c r="AD433" i="1"/>
  <c r="AK433" i="1"/>
  <c r="AL433" i="1"/>
  <c r="AV433" i="1"/>
  <c r="AW433" i="1"/>
  <c r="AX433" i="1"/>
  <c r="AY433" i="1"/>
  <c r="AZ433" i="1"/>
  <c r="R434" i="1"/>
  <c r="S434" i="1"/>
  <c r="T434" i="1"/>
  <c r="U434" i="1"/>
  <c r="Y434" i="1"/>
  <c r="AB434" i="1"/>
  <c r="AM434" i="1"/>
  <c r="L435" i="1"/>
  <c r="R435" i="1"/>
  <c r="S435" i="1"/>
  <c r="T435" i="1"/>
  <c r="U435" i="1"/>
  <c r="Y435" i="1"/>
  <c r="AB435" i="1"/>
  <c r="AM435" i="1"/>
  <c r="AN435" i="1" s="1"/>
  <c r="L436" i="1"/>
  <c r="R436" i="1"/>
  <c r="S436" i="1"/>
  <c r="T436" i="1"/>
  <c r="U436" i="1"/>
  <c r="Y436" i="1"/>
  <c r="AB436" i="1"/>
  <c r="AM436" i="1"/>
  <c r="L437" i="1"/>
  <c r="R437" i="1"/>
  <c r="S437" i="1"/>
  <c r="T437" i="1"/>
  <c r="U437" i="1"/>
  <c r="Y437" i="1"/>
  <c r="AB437" i="1"/>
  <c r="AM437" i="1"/>
  <c r="AN437" i="1" s="1"/>
  <c r="AC438" i="1"/>
  <c r="AD438" i="1"/>
  <c r="AJ438" i="1"/>
  <c r="AK438" i="1"/>
  <c r="AL438" i="1"/>
  <c r="AV438" i="1"/>
  <c r="AW438" i="1"/>
  <c r="AX438" i="1"/>
  <c r="AY438" i="1"/>
  <c r="AZ438" i="1"/>
  <c r="R439" i="1"/>
  <c r="S439" i="1"/>
  <c r="T439" i="1"/>
  <c r="U439" i="1"/>
  <c r="Y439" i="1"/>
  <c r="AB439" i="1"/>
  <c r="AM439" i="1"/>
  <c r="L440" i="1"/>
  <c r="M440" i="1" s="1"/>
  <c r="R440" i="1"/>
  <c r="S440" i="1"/>
  <c r="T440" i="1"/>
  <c r="U440" i="1"/>
  <c r="Y440" i="1"/>
  <c r="AB440" i="1"/>
  <c r="AM440" i="1"/>
  <c r="L441" i="1"/>
  <c r="R441" i="1"/>
  <c r="S441" i="1"/>
  <c r="T441" i="1"/>
  <c r="U441" i="1"/>
  <c r="Y441" i="1"/>
  <c r="AB441" i="1"/>
  <c r="AM441" i="1"/>
  <c r="L442" i="1"/>
  <c r="R442" i="1"/>
  <c r="S442" i="1"/>
  <c r="T442" i="1"/>
  <c r="U442" i="1"/>
  <c r="Y442" i="1"/>
  <c r="AB442" i="1"/>
  <c r="AM442" i="1"/>
  <c r="AK443" i="1"/>
  <c r="AZ233" i="1"/>
  <c r="AY233" i="1"/>
  <c r="AX233" i="1"/>
  <c r="AW233" i="1"/>
  <c r="AV233" i="1"/>
  <c r="AU233" i="1"/>
  <c r="AL233" i="1"/>
  <c r="AK233" i="1"/>
  <c r="AJ233" i="1"/>
  <c r="AD233" i="1"/>
  <c r="AC233" i="1"/>
  <c r="AM232" i="1"/>
  <c r="AN232" i="1" s="1"/>
  <c r="AB232" i="1"/>
  <c r="Y232" i="1"/>
  <c r="U232" i="1"/>
  <c r="T232" i="1"/>
  <c r="S232" i="1"/>
  <c r="R232" i="1"/>
  <c r="L232" i="1"/>
  <c r="AM231" i="1"/>
  <c r="AB231" i="1"/>
  <c r="Y231" i="1"/>
  <c r="U231" i="1"/>
  <c r="T231" i="1"/>
  <c r="S231" i="1"/>
  <c r="R231" i="1"/>
  <c r="L231" i="1"/>
  <c r="M231" i="1" s="1"/>
  <c r="AM230" i="1"/>
  <c r="AN230" i="1" s="1"/>
  <c r="AB230" i="1"/>
  <c r="Y230" i="1"/>
  <c r="U230" i="1"/>
  <c r="T230" i="1"/>
  <c r="S230" i="1"/>
  <c r="R230" i="1"/>
  <c r="L230" i="1"/>
  <c r="M230" i="1" s="1"/>
  <c r="AM229" i="1"/>
  <c r="AN229" i="1" s="1"/>
  <c r="AB229" i="1"/>
  <c r="Y229" i="1"/>
  <c r="U229" i="1"/>
  <c r="T229" i="1"/>
  <c r="S229" i="1"/>
  <c r="R229" i="1"/>
  <c r="L229" i="1"/>
  <c r="M229" i="1" s="1"/>
  <c r="AZ228" i="1"/>
  <c r="AY228" i="1"/>
  <c r="AX228" i="1"/>
  <c r="AW228" i="1"/>
  <c r="AV228" i="1"/>
  <c r="AL228" i="1"/>
  <c r="AK228" i="1"/>
  <c r="AJ228" i="1"/>
  <c r="AD228" i="1"/>
  <c r="AC228" i="1"/>
  <c r="AM227" i="1"/>
  <c r="AB227" i="1"/>
  <c r="Y227" i="1"/>
  <c r="U227" i="1"/>
  <c r="T227" i="1"/>
  <c r="S227" i="1"/>
  <c r="R227" i="1"/>
  <c r="L227" i="1"/>
  <c r="AM226" i="1"/>
  <c r="AB226" i="1"/>
  <c r="Y226" i="1"/>
  <c r="U226" i="1"/>
  <c r="T226" i="1"/>
  <c r="S226" i="1"/>
  <c r="R226" i="1"/>
  <c r="L226" i="1"/>
  <c r="M226" i="1" s="1"/>
  <c r="AM225" i="1"/>
  <c r="AN225" i="1" s="1"/>
  <c r="AB225" i="1"/>
  <c r="Y225" i="1"/>
  <c r="U225" i="1"/>
  <c r="T225" i="1"/>
  <c r="S225" i="1"/>
  <c r="R225" i="1"/>
  <c r="L225" i="1"/>
  <c r="M225" i="1" s="1"/>
  <c r="AM224" i="1"/>
  <c r="AN224" i="1" s="1"/>
  <c r="AB224" i="1"/>
  <c r="Y224" i="1"/>
  <c r="U224" i="1"/>
  <c r="T224" i="1"/>
  <c r="T228" i="1" s="1"/>
  <c r="S224" i="1"/>
  <c r="R224" i="1"/>
  <c r="L224" i="1"/>
  <c r="M224" i="1" s="1"/>
  <c r="AZ213" i="1"/>
  <c r="AY213" i="1"/>
  <c r="AX213" i="1"/>
  <c r="AW213" i="1"/>
  <c r="AV213" i="1"/>
  <c r="AU213" i="1"/>
  <c r="AL213" i="1"/>
  <c r="AK213" i="1"/>
  <c r="AJ213" i="1"/>
  <c r="AD213" i="1"/>
  <c r="AC213" i="1"/>
  <c r="AM212" i="1"/>
  <c r="AB212" i="1"/>
  <c r="Y212" i="1"/>
  <c r="U212" i="1"/>
  <c r="T212" i="1"/>
  <c r="S212" i="1"/>
  <c r="R212" i="1"/>
  <c r="L212" i="1"/>
  <c r="M212" i="1" s="1"/>
  <c r="AM211" i="1"/>
  <c r="AB211" i="1"/>
  <c r="Y211" i="1"/>
  <c r="U211" i="1"/>
  <c r="T211" i="1"/>
  <c r="S211" i="1"/>
  <c r="R211" i="1"/>
  <c r="L211" i="1"/>
  <c r="M211" i="1" s="1"/>
  <c r="AM210" i="1"/>
  <c r="AN210" i="1" s="1"/>
  <c r="AB210" i="1"/>
  <c r="Y210" i="1"/>
  <c r="U210" i="1"/>
  <c r="T210" i="1"/>
  <c r="S210" i="1"/>
  <c r="R210" i="1"/>
  <c r="L210" i="1"/>
  <c r="M210" i="1" s="1"/>
  <c r="AM209" i="1"/>
  <c r="AN209" i="1" s="1"/>
  <c r="AB209" i="1"/>
  <c r="Y209" i="1"/>
  <c r="U209" i="1"/>
  <c r="T209" i="1"/>
  <c r="S209" i="1"/>
  <c r="R209" i="1"/>
  <c r="L209" i="1"/>
  <c r="M209" i="1" s="1"/>
  <c r="AZ208" i="1"/>
  <c r="AY208" i="1"/>
  <c r="AX208" i="1"/>
  <c r="AW208" i="1"/>
  <c r="AV208" i="1"/>
  <c r="AU208" i="1"/>
  <c r="AS207" i="1"/>
  <c r="AS206" i="1"/>
  <c r="AZ443" i="1"/>
  <c r="AY443" i="1"/>
  <c r="AX443" i="1"/>
  <c r="AW443" i="1"/>
  <c r="AV443" i="1"/>
  <c r="AL443" i="1"/>
  <c r="AJ443" i="1"/>
  <c r="AD443" i="1"/>
  <c r="AC443" i="1"/>
  <c r="AZ130" i="1"/>
  <c r="AY130" i="1"/>
  <c r="AX130" i="1"/>
  <c r="AW130" i="1"/>
  <c r="AV130" i="1"/>
  <c r="AU130" i="1"/>
  <c r="AL130" i="1"/>
  <c r="AK130" i="1"/>
  <c r="AJ130" i="1"/>
  <c r="AD130" i="1"/>
  <c r="AC130" i="1"/>
  <c r="AM129" i="1"/>
  <c r="AB129" i="1"/>
  <c r="Y129" i="1"/>
  <c r="U129" i="1"/>
  <c r="T129" i="1"/>
  <c r="S129" i="1"/>
  <c r="R129" i="1"/>
  <c r="L129" i="1"/>
  <c r="AM128" i="1"/>
  <c r="AN128" i="1" s="1"/>
  <c r="AB128" i="1"/>
  <c r="Y128" i="1"/>
  <c r="U128" i="1"/>
  <c r="T128" i="1"/>
  <c r="S128" i="1"/>
  <c r="R128" i="1"/>
  <c r="L128" i="1"/>
  <c r="M128" i="1" s="1"/>
  <c r="AM127" i="1"/>
  <c r="AN127" i="1" s="1"/>
  <c r="AB127" i="1"/>
  <c r="Y127" i="1"/>
  <c r="U127" i="1"/>
  <c r="T127" i="1"/>
  <c r="S127" i="1"/>
  <c r="R127" i="1"/>
  <c r="L127" i="1"/>
  <c r="M127" i="1" s="1"/>
  <c r="AM126" i="1"/>
  <c r="AN126" i="1" s="1"/>
  <c r="AB126" i="1"/>
  <c r="Y126" i="1"/>
  <c r="U126" i="1"/>
  <c r="T126" i="1"/>
  <c r="S126" i="1"/>
  <c r="R126" i="1"/>
  <c r="L126" i="1"/>
  <c r="M126" i="1" s="1"/>
  <c r="AZ125" i="1"/>
  <c r="AY125" i="1"/>
  <c r="AX125" i="1"/>
  <c r="AW125" i="1"/>
  <c r="AV125" i="1"/>
  <c r="AL125" i="1"/>
  <c r="AK125" i="1"/>
  <c r="AJ125" i="1"/>
  <c r="AD125" i="1"/>
  <c r="AC125" i="1"/>
  <c r="AM124" i="1"/>
  <c r="AB124" i="1"/>
  <c r="Y124" i="1"/>
  <c r="U124" i="1"/>
  <c r="T124" i="1"/>
  <c r="S124" i="1"/>
  <c r="R124" i="1"/>
  <c r="L124" i="1"/>
  <c r="AM123" i="1"/>
  <c r="AN123" i="1" s="1"/>
  <c r="AB123" i="1"/>
  <c r="Y123" i="1"/>
  <c r="U123" i="1"/>
  <c r="T123" i="1"/>
  <c r="S123" i="1"/>
  <c r="R123" i="1"/>
  <c r="L123" i="1"/>
  <c r="M123" i="1" s="1"/>
  <c r="AM122" i="1"/>
  <c r="AN122" i="1" s="1"/>
  <c r="AB122" i="1"/>
  <c r="Y122" i="1"/>
  <c r="U122" i="1"/>
  <c r="T122" i="1"/>
  <c r="S122" i="1"/>
  <c r="R122" i="1"/>
  <c r="L122" i="1"/>
  <c r="M122" i="1" s="1"/>
  <c r="AM121" i="1"/>
  <c r="AN121" i="1" s="1"/>
  <c r="AB121" i="1"/>
  <c r="Y121" i="1"/>
  <c r="U121" i="1"/>
  <c r="T121" i="1"/>
  <c r="S121" i="1"/>
  <c r="R121" i="1"/>
  <c r="L121" i="1"/>
  <c r="M121" i="1" s="1"/>
  <c r="AZ100" i="1"/>
  <c r="AY100" i="1"/>
  <c r="AX100" i="1"/>
  <c r="AW100" i="1"/>
  <c r="AV100" i="1"/>
  <c r="AL100" i="1"/>
  <c r="AK100" i="1"/>
  <c r="AJ100" i="1"/>
  <c r="AD100" i="1"/>
  <c r="AC100" i="1"/>
  <c r="AM99" i="1"/>
  <c r="AB99" i="1"/>
  <c r="Y99" i="1"/>
  <c r="U99" i="1"/>
  <c r="T99" i="1"/>
  <c r="S99" i="1"/>
  <c r="R99" i="1"/>
  <c r="L99" i="1"/>
  <c r="AM98" i="1"/>
  <c r="AB98" i="1"/>
  <c r="Y98" i="1"/>
  <c r="U98" i="1"/>
  <c r="T98" i="1"/>
  <c r="S98" i="1"/>
  <c r="R98" i="1"/>
  <c r="L98" i="1"/>
  <c r="M98" i="1" s="1"/>
  <c r="AM97" i="1"/>
  <c r="AN97" i="1" s="1"/>
  <c r="AB97" i="1"/>
  <c r="Y97" i="1"/>
  <c r="U97" i="1"/>
  <c r="T97" i="1"/>
  <c r="S97" i="1"/>
  <c r="R97" i="1"/>
  <c r="L97" i="1"/>
  <c r="M97" i="1" s="1"/>
  <c r="AM96" i="1"/>
  <c r="AN96" i="1" s="1"/>
  <c r="AB96" i="1"/>
  <c r="Y96" i="1"/>
  <c r="U96" i="1"/>
  <c r="T96" i="1"/>
  <c r="S96" i="1"/>
  <c r="S100" i="1" s="1"/>
  <c r="R96" i="1"/>
  <c r="AZ95" i="1"/>
  <c r="AY95" i="1"/>
  <c r="AX95" i="1"/>
  <c r="AW95" i="1"/>
  <c r="AV95" i="1"/>
  <c r="AL95" i="1"/>
  <c r="AK95" i="1"/>
  <c r="AJ95" i="1"/>
  <c r="AD95" i="1"/>
  <c r="AC95" i="1"/>
  <c r="AM94" i="1"/>
  <c r="AN94" i="1" s="1"/>
  <c r="AB94" i="1"/>
  <c r="Y94" i="1"/>
  <c r="U94" i="1"/>
  <c r="T94" i="1"/>
  <c r="S94" i="1"/>
  <c r="R94" i="1"/>
  <c r="L94" i="1"/>
  <c r="M94" i="1" s="1"/>
  <c r="AM93" i="1"/>
  <c r="AB93" i="1"/>
  <c r="Y93" i="1"/>
  <c r="U93" i="1"/>
  <c r="T93" i="1"/>
  <c r="S93" i="1"/>
  <c r="R93" i="1"/>
  <c r="L93" i="1"/>
  <c r="M93" i="1" s="1"/>
  <c r="AM92" i="1"/>
  <c r="AN92" i="1" s="1"/>
  <c r="AB92" i="1"/>
  <c r="Y92" i="1"/>
  <c r="U92" i="1"/>
  <c r="T92" i="1"/>
  <c r="S92" i="1"/>
  <c r="R92" i="1"/>
  <c r="L92" i="1"/>
  <c r="M92" i="1" s="1"/>
  <c r="AM91" i="1"/>
  <c r="AB91" i="1"/>
  <c r="Y91" i="1"/>
  <c r="U91" i="1"/>
  <c r="T91" i="1"/>
  <c r="S91" i="1"/>
  <c r="R91" i="1"/>
  <c r="AZ90" i="1"/>
  <c r="AY90" i="1"/>
  <c r="AX90" i="1"/>
  <c r="AW90" i="1"/>
  <c r="AV90" i="1"/>
  <c r="AL90" i="1"/>
  <c r="AK90" i="1"/>
  <c r="AJ90" i="1"/>
  <c r="AD90" i="1"/>
  <c r="AC90" i="1"/>
  <c r="AM89" i="1"/>
  <c r="AN89" i="1" s="1"/>
  <c r="AB89" i="1"/>
  <c r="Y89" i="1"/>
  <c r="U89" i="1"/>
  <c r="T89" i="1"/>
  <c r="S89" i="1"/>
  <c r="R89" i="1"/>
  <c r="L89" i="1"/>
  <c r="M89" i="1" s="1"/>
  <c r="AM88" i="1"/>
  <c r="AB88" i="1"/>
  <c r="Y88" i="1"/>
  <c r="U88" i="1"/>
  <c r="T88" i="1"/>
  <c r="S88" i="1"/>
  <c r="R88" i="1"/>
  <c r="L88" i="1"/>
  <c r="M88" i="1" s="1"/>
  <c r="AM87" i="1"/>
  <c r="AN87" i="1" s="1"/>
  <c r="AB87" i="1"/>
  <c r="Y87" i="1"/>
  <c r="U87" i="1"/>
  <c r="T87" i="1"/>
  <c r="S87" i="1"/>
  <c r="R87" i="1"/>
  <c r="L87" i="1"/>
  <c r="M87" i="1" s="1"/>
  <c r="AM86" i="1"/>
  <c r="AN86" i="1" s="1"/>
  <c r="AB86" i="1"/>
  <c r="Y86" i="1"/>
  <c r="U86" i="1"/>
  <c r="T86" i="1"/>
  <c r="S86" i="1"/>
  <c r="R86" i="1"/>
  <c r="AZ85" i="1"/>
  <c r="AY85" i="1"/>
  <c r="AX85" i="1"/>
  <c r="AW85" i="1"/>
  <c r="AV85" i="1"/>
  <c r="AL85" i="1"/>
  <c r="AK85" i="1"/>
  <c r="AJ85" i="1"/>
  <c r="AD85" i="1"/>
  <c r="AC85" i="1"/>
  <c r="AM84" i="1"/>
  <c r="AN84" i="1" s="1"/>
  <c r="AB84" i="1"/>
  <c r="Y84" i="1"/>
  <c r="U84" i="1"/>
  <c r="T84" i="1"/>
  <c r="S84" i="1"/>
  <c r="R84" i="1"/>
  <c r="L84" i="1"/>
  <c r="AM83" i="1"/>
  <c r="AN83" i="1" s="1"/>
  <c r="AB83" i="1"/>
  <c r="Y83" i="1"/>
  <c r="U83" i="1"/>
  <c r="T83" i="1"/>
  <c r="S83" i="1"/>
  <c r="R83" i="1"/>
  <c r="L83" i="1"/>
  <c r="AM82" i="1"/>
  <c r="AB82" i="1"/>
  <c r="Y82" i="1"/>
  <c r="U82" i="1"/>
  <c r="T82" i="1"/>
  <c r="S82" i="1"/>
  <c r="R82" i="1"/>
  <c r="L82" i="1"/>
  <c r="M82" i="1" s="1"/>
  <c r="AM81" i="1"/>
  <c r="AN81" i="1" s="1"/>
  <c r="AB81" i="1"/>
  <c r="Y81" i="1"/>
  <c r="U81" i="1"/>
  <c r="T81" i="1"/>
  <c r="S81" i="1"/>
  <c r="R81" i="1"/>
  <c r="AZ80" i="1"/>
  <c r="AY80" i="1"/>
  <c r="AX80" i="1"/>
  <c r="AW80" i="1"/>
  <c r="AL80" i="1"/>
  <c r="AK80" i="1"/>
  <c r="AJ80" i="1"/>
  <c r="AD80" i="1"/>
  <c r="AC80" i="1"/>
  <c r="AM79" i="1"/>
  <c r="AN79" i="1" s="1"/>
  <c r="AB79" i="1"/>
  <c r="AV79" i="1" s="1"/>
  <c r="Y79" i="1"/>
  <c r="U79" i="1"/>
  <c r="T79" i="1"/>
  <c r="S79" i="1"/>
  <c r="R79" i="1"/>
  <c r="L79" i="1"/>
  <c r="AM78" i="1"/>
  <c r="AN78" i="1" s="1"/>
  <c r="AB78" i="1"/>
  <c r="AV78" i="1" s="1"/>
  <c r="Y78" i="1"/>
  <c r="U78" i="1"/>
  <c r="T78" i="1"/>
  <c r="S78" i="1"/>
  <c r="R78" i="1"/>
  <c r="L78" i="1"/>
  <c r="M78" i="1" s="1"/>
  <c r="AM77" i="1"/>
  <c r="AB77" i="1"/>
  <c r="AV77" i="1" s="1"/>
  <c r="Y77" i="1"/>
  <c r="U77" i="1"/>
  <c r="T77" i="1"/>
  <c r="S77" i="1"/>
  <c r="R77" i="1"/>
  <c r="L77" i="1"/>
  <c r="M77" i="1" s="1"/>
  <c r="AM76" i="1"/>
  <c r="AN76" i="1" s="1"/>
  <c r="AB76" i="1"/>
  <c r="AV76" i="1" s="1"/>
  <c r="Y76" i="1"/>
  <c r="U76" i="1"/>
  <c r="T76" i="1"/>
  <c r="S76" i="1"/>
  <c r="R76" i="1"/>
  <c r="L76" i="1"/>
  <c r="M76" i="1" s="1"/>
  <c r="AZ75" i="1"/>
  <c r="AY75" i="1"/>
  <c r="AX75" i="1"/>
  <c r="AW75" i="1"/>
  <c r="AL75" i="1"/>
  <c r="AK75" i="1"/>
  <c r="AJ75" i="1"/>
  <c r="AD75" i="1"/>
  <c r="AC75" i="1"/>
  <c r="AM74" i="1"/>
  <c r="AN74" i="1" s="1"/>
  <c r="AB74" i="1"/>
  <c r="AV74" i="1" s="1"/>
  <c r="Y74" i="1"/>
  <c r="U74" i="1"/>
  <c r="T74" i="1"/>
  <c r="S74" i="1"/>
  <c r="R74" i="1"/>
  <c r="L74" i="1"/>
  <c r="M74" i="1" s="1"/>
  <c r="AM73" i="1"/>
  <c r="AB73" i="1"/>
  <c r="AV73" i="1" s="1"/>
  <c r="Y73" i="1"/>
  <c r="U73" i="1"/>
  <c r="T73" i="1"/>
  <c r="S73" i="1"/>
  <c r="R73" i="1"/>
  <c r="L73" i="1"/>
  <c r="M73" i="1" s="1"/>
  <c r="AM72" i="1"/>
  <c r="AN72" i="1" s="1"/>
  <c r="AB72" i="1"/>
  <c r="AV72" i="1" s="1"/>
  <c r="Y72" i="1"/>
  <c r="U72" i="1"/>
  <c r="T72" i="1"/>
  <c r="S72" i="1"/>
  <c r="R72" i="1"/>
  <c r="L72" i="1"/>
  <c r="M72" i="1" s="1"/>
  <c r="AM71" i="1"/>
  <c r="AN71" i="1" s="1"/>
  <c r="AB71" i="1"/>
  <c r="AV71" i="1" s="1"/>
  <c r="AV75" i="1" s="1"/>
  <c r="Y71" i="1"/>
  <c r="U71" i="1"/>
  <c r="T71" i="1"/>
  <c r="S71" i="1"/>
  <c r="R71" i="1"/>
  <c r="L71" i="1"/>
  <c r="M71" i="1" s="1"/>
  <c r="AZ70" i="1"/>
  <c r="AY70" i="1"/>
  <c r="AX70" i="1"/>
  <c r="AW70" i="1"/>
  <c r="AL70" i="1"/>
  <c r="AK70" i="1"/>
  <c r="AJ70" i="1"/>
  <c r="AD70" i="1"/>
  <c r="AC70" i="1"/>
  <c r="AM69" i="1"/>
  <c r="AN69" i="1" s="1"/>
  <c r="AB69" i="1"/>
  <c r="AV69" i="1" s="1"/>
  <c r="Y69" i="1"/>
  <c r="U69" i="1"/>
  <c r="T69" i="1"/>
  <c r="S69" i="1"/>
  <c r="R69" i="1"/>
  <c r="L69" i="1"/>
  <c r="M69" i="1" s="1"/>
  <c r="AM68" i="1"/>
  <c r="AN68" i="1" s="1"/>
  <c r="AB68" i="1"/>
  <c r="AV68" i="1" s="1"/>
  <c r="Y68" i="1"/>
  <c r="U68" i="1"/>
  <c r="T68" i="1"/>
  <c r="S68" i="1"/>
  <c r="R68" i="1"/>
  <c r="L68" i="1"/>
  <c r="AM67" i="1"/>
  <c r="AN67" i="1" s="1"/>
  <c r="AB67" i="1"/>
  <c r="AV67" i="1" s="1"/>
  <c r="Y67" i="1"/>
  <c r="U67" i="1"/>
  <c r="T67" i="1"/>
  <c r="S67" i="1"/>
  <c r="R67" i="1"/>
  <c r="L67" i="1"/>
  <c r="M67" i="1" s="1"/>
  <c r="AM66" i="1"/>
  <c r="AN66" i="1" s="1"/>
  <c r="AB66" i="1"/>
  <c r="AV66" i="1" s="1"/>
  <c r="AV70" i="1" s="1"/>
  <c r="Y66" i="1"/>
  <c r="U66" i="1"/>
  <c r="T66" i="1"/>
  <c r="S66" i="1"/>
  <c r="R66" i="1"/>
  <c r="L66" i="1"/>
  <c r="M66" i="1" s="1"/>
  <c r="AZ65" i="1"/>
  <c r="AY65" i="1"/>
  <c r="AX65" i="1"/>
  <c r="AW65" i="1"/>
  <c r="AL65" i="1"/>
  <c r="AK65" i="1"/>
  <c r="AJ65" i="1"/>
  <c r="AD65" i="1"/>
  <c r="AC65" i="1"/>
  <c r="AM64" i="1"/>
  <c r="AN64" i="1" s="1"/>
  <c r="AB64" i="1"/>
  <c r="AV64" i="1" s="1"/>
  <c r="Y64" i="1"/>
  <c r="U64" i="1"/>
  <c r="T64" i="1"/>
  <c r="S64" i="1"/>
  <c r="R64" i="1"/>
  <c r="L64" i="1"/>
  <c r="AM63" i="1"/>
  <c r="AB63" i="1"/>
  <c r="AV63" i="1" s="1"/>
  <c r="Y63" i="1"/>
  <c r="U63" i="1"/>
  <c r="T63" i="1"/>
  <c r="S63" i="1"/>
  <c r="R63" i="1"/>
  <c r="L63" i="1"/>
  <c r="M63" i="1" s="1"/>
  <c r="AM62" i="1"/>
  <c r="AN62" i="1" s="1"/>
  <c r="AB62" i="1"/>
  <c r="AV62" i="1" s="1"/>
  <c r="Y62" i="1"/>
  <c r="U62" i="1"/>
  <c r="T62" i="1"/>
  <c r="S62" i="1"/>
  <c r="R62" i="1"/>
  <c r="L62" i="1"/>
  <c r="M62" i="1" s="1"/>
  <c r="AM61" i="1"/>
  <c r="AN61" i="1" s="1"/>
  <c r="AB61" i="1"/>
  <c r="AV61" i="1" s="1"/>
  <c r="Y61" i="1"/>
  <c r="U61" i="1"/>
  <c r="T61" i="1"/>
  <c r="S61" i="1"/>
  <c r="R61" i="1"/>
  <c r="L61" i="1"/>
  <c r="M61" i="1" s="1"/>
  <c r="AZ60" i="1"/>
  <c r="AY60" i="1"/>
  <c r="AX60" i="1"/>
  <c r="AW60" i="1"/>
  <c r="AV60" i="1"/>
  <c r="AS58" i="1"/>
  <c r="AZ120" i="1"/>
  <c r="AY120" i="1"/>
  <c r="AX120" i="1"/>
  <c r="AW120" i="1"/>
  <c r="AV120" i="1"/>
  <c r="AU120" i="1"/>
  <c r="AL120" i="1"/>
  <c r="AK120" i="1"/>
  <c r="AJ120" i="1"/>
  <c r="AD120" i="1"/>
  <c r="AC120" i="1"/>
  <c r="AM119" i="1"/>
  <c r="AN119" i="1" s="1"/>
  <c r="AB119" i="1"/>
  <c r="Y119" i="1"/>
  <c r="U119" i="1"/>
  <c r="T119" i="1"/>
  <c r="S119" i="1"/>
  <c r="R119" i="1"/>
  <c r="L119" i="1"/>
  <c r="AM118" i="1"/>
  <c r="AB118" i="1"/>
  <c r="Y118" i="1"/>
  <c r="U118" i="1"/>
  <c r="T118" i="1"/>
  <c r="S118" i="1"/>
  <c r="R118" i="1"/>
  <c r="L118" i="1"/>
  <c r="M118" i="1" s="1"/>
  <c r="AM117" i="1"/>
  <c r="AN117" i="1" s="1"/>
  <c r="AB117" i="1"/>
  <c r="Y117" i="1"/>
  <c r="U117" i="1"/>
  <c r="T117" i="1"/>
  <c r="S117" i="1"/>
  <c r="R117" i="1"/>
  <c r="L117" i="1"/>
  <c r="M117" i="1" s="1"/>
  <c r="AZ115" i="1"/>
  <c r="AY115" i="1"/>
  <c r="AX115" i="1"/>
  <c r="AW115" i="1"/>
  <c r="AV115" i="1"/>
  <c r="AS110" i="1"/>
  <c r="AS109" i="1"/>
  <c r="AZ106" i="1"/>
  <c r="AY106" i="1"/>
  <c r="AX106" i="1"/>
  <c r="AW106" i="1"/>
  <c r="AV106" i="1"/>
  <c r="AS104" i="1"/>
  <c r="AZ30" i="1"/>
  <c r="AY30" i="1"/>
  <c r="AX30" i="1"/>
  <c r="AW30" i="1"/>
  <c r="AL30" i="1"/>
  <c r="AK30" i="1"/>
  <c r="AJ30" i="1"/>
  <c r="AD30" i="1"/>
  <c r="AC30" i="1"/>
  <c r="AM29" i="1"/>
  <c r="AN29" i="1" s="1"/>
  <c r="AB29" i="1"/>
  <c r="AV29" i="1" s="1"/>
  <c r="Y29" i="1"/>
  <c r="U29" i="1"/>
  <c r="T29" i="1"/>
  <c r="S29" i="1"/>
  <c r="R29" i="1"/>
  <c r="L29" i="1"/>
  <c r="AM28" i="1"/>
  <c r="AB28" i="1"/>
  <c r="AV28" i="1" s="1"/>
  <c r="Y28" i="1"/>
  <c r="U28" i="1"/>
  <c r="T28" i="1"/>
  <c r="S28" i="1"/>
  <c r="R28" i="1"/>
  <c r="L28" i="1"/>
  <c r="M28" i="1" s="1"/>
  <c r="AQ28" i="1" s="1"/>
  <c r="AM27" i="1"/>
  <c r="AN27" i="1" s="1"/>
  <c r="AB27" i="1"/>
  <c r="AV27" i="1" s="1"/>
  <c r="Y27" i="1"/>
  <c r="U27" i="1"/>
  <c r="T27" i="1"/>
  <c r="S27" i="1"/>
  <c r="R27" i="1"/>
  <c r="L27" i="1"/>
  <c r="M27" i="1" s="1"/>
  <c r="AQ27" i="1" s="1"/>
  <c r="AM26" i="1"/>
  <c r="AN26" i="1" s="1"/>
  <c r="AB26" i="1"/>
  <c r="AV26" i="1" s="1"/>
  <c r="AV30" i="1" s="1"/>
  <c r="Y26" i="1"/>
  <c r="U26" i="1"/>
  <c r="T26" i="1"/>
  <c r="S26" i="1"/>
  <c r="R26" i="1"/>
  <c r="L26" i="1"/>
  <c r="M26" i="1" s="1"/>
  <c r="AQ26" i="1" s="1"/>
  <c r="L31" i="1"/>
  <c r="M31" i="1" s="1"/>
  <c r="AQ31" i="1" s="1"/>
  <c r="R31" i="1"/>
  <c r="S31" i="1"/>
  <c r="T31" i="1"/>
  <c r="U31" i="1"/>
  <c r="Y31" i="1"/>
  <c r="AB31" i="1"/>
  <c r="AV31" i="1" s="1"/>
  <c r="AM31" i="1"/>
  <c r="AN31" i="1" s="1"/>
  <c r="L32" i="1"/>
  <c r="M32" i="1" s="1"/>
  <c r="AQ32" i="1" s="1"/>
  <c r="R32" i="1"/>
  <c r="S32" i="1"/>
  <c r="T32" i="1"/>
  <c r="U32" i="1"/>
  <c r="Y32" i="1"/>
  <c r="AB32" i="1"/>
  <c r="AV32" i="1" s="1"/>
  <c r="AM32" i="1"/>
  <c r="AN32" i="1" s="1"/>
  <c r="L33" i="1"/>
  <c r="R33" i="1"/>
  <c r="S33" i="1"/>
  <c r="T33" i="1"/>
  <c r="U33" i="1"/>
  <c r="Y33" i="1"/>
  <c r="AB33" i="1"/>
  <c r="AV33" i="1" s="1"/>
  <c r="AM33" i="1"/>
  <c r="AN33" i="1" s="1"/>
  <c r="L34" i="1"/>
  <c r="R34" i="1"/>
  <c r="S34" i="1"/>
  <c r="T34" i="1"/>
  <c r="U34" i="1"/>
  <c r="Y34" i="1"/>
  <c r="AB34" i="1"/>
  <c r="AV34" i="1" s="1"/>
  <c r="AM34" i="1"/>
  <c r="AN34" i="1" s="1"/>
  <c r="AC35" i="1"/>
  <c r="AD35" i="1"/>
  <c r="AJ35" i="1"/>
  <c r="AK35" i="1"/>
  <c r="AL35" i="1"/>
  <c r="AW35" i="1"/>
  <c r="AX35" i="1"/>
  <c r="AY35" i="1"/>
  <c r="AZ35" i="1"/>
  <c r="AZ25" i="1"/>
  <c r="AY25" i="1"/>
  <c r="AX25" i="1"/>
  <c r="AW25" i="1"/>
  <c r="AL25" i="1"/>
  <c r="AK25" i="1"/>
  <c r="AJ25" i="1"/>
  <c r="AD25" i="1"/>
  <c r="AC25" i="1"/>
  <c r="AM24" i="1"/>
  <c r="AN24" i="1" s="1"/>
  <c r="AB24" i="1"/>
  <c r="AV24" i="1" s="1"/>
  <c r="Y24" i="1"/>
  <c r="U24" i="1"/>
  <c r="T24" i="1"/>
  <c r="S24" i="1"/>
  <c r="R24" i="1"/>
  <c r="L24" i="1"/>
  <c r="AM23" i="1"/>
  <c r="AN23" i="1" s="1"/>
  <c r="AB23" i="1"/>
  <c r="AV23" i="1" s="1"/>
  <c r="Y23" i="1"/>
  <c r="U23" i="1"/>
  <c r="T23" i="1"/>
  <c r="S23" i="1"/>
  <c r="R23" i="1"/>
  <c r="L23" i="1"/>
  <c r="M23" i="1" s="1"/>
  <c r="AQ23" i="1" s="1"/>
  <c r="AM22" i="1"/>
  <c r="AB22" i="1"/>
  <c r="AV22" i="1" s="1"/>
  <c r="Y22" i="1"/>
  <c r="U22" i="1"/>
  <c r="T22" i="1"/>
  <c r="S22" i="1"/>
  <c r="R22" i="1"/>
  <c r="L22" i="1"/>
  <c r="M22" i="1" s="1"/>
  <c r="AQ22" i="1" s="1"/>
  <c r="AM21" i="1"/>
  <c r="AN21" i="1" s="1"/>
  <c r="AB21" i="1"/>
  <c r="AV21" i="1" s="1"/>
  <c r="AV25" i="1" s="1"/>
  <c r="Y21" i="1"/>
  <c r="U21" i="1"/>
  <c r="T21" i="1"/>
  <c r="S21" i="1"/>
  <c r="R21" i="1"/>
  <c r="L21" i="1"/>
  <c r="M21" i="1" s="1"/>
  <c r="AQ21" i="1" s="1"/>
  <c r="AM20" i="1"/>
  <c r="AB20" i="1"/>
  <c r="Y20" i="1"/>
  <c r="U20" i="1"/>
  <c r="T20" i="1"/>
  <c r="S20" i="1"/>
  <c r="R20" i="1"/>
  <c r="L20" i="1"/>
  <c r="AM19" i="1"/>
  <c r="AN19" i="1" s="1"/>
  <c r="AS19" i="1" s="1"/>
  <c r="AB19" i="1"/>
  <c r="Y19" i="1"/>
  <c r="U19" i="1"/>
  <c r="T19" i="1"/>
  <c r="S19" i="1"/>
  <c r="R19" i="1"/>
  <c r="L19" i="1"/>
  <c r="AM18" i="1"/>
  <c r="AB18" i="1"/>
  <c r="Y18" i="1"/>
  <c r="U18" i="1"/>
  <c r="T18" i="1"/>
  <c r="S18" i="1"/>
  <c r="R18" i="1"/>
  <c r="L18" i="1"/>
  <c r="AM17" i="1"/>
  <c r="AB17" i="1"/>
  <c r="Y17" i="1"/>
  <c r="U17" i="1"/>
  <c r="T17" i="1"/>
  <c r="S17" i="1"/>
  <c r="R17" i="1"/>
  <c r="L17" i="1"/>
  <c r="AS39" i="1"/>
  <c r="AS40" i="1"/>
  <c r="AS903" i="14" l="1"/>
  <c r="AS419" i="12"/>
  <c r="AS418" i="12" s="1"/>
  <c r="T936" i="1"/>
  <c r="AN822" i="13"/>
  <c r="AT681" i="12"/>
  <c r="BA681" i="12" s="1"/>
  <c r="AN128" i="12"/>
  <c r="AN127" i="12" s="1"/>
  <c r="M419" i="12"/>
  <c r="M418" i="12" s="1"/>
  <c r="Y294" i="1"/>
  <c r="AB330" i="1"/>
  <c r="AT645" i="12"/>
  <c r="BA645" i="12" s="1"/>
  <c r="AT615" i="12"/>
  <c r="BA615" i="12" s="1"/>
  <c r="AS871" i="12"/>
  <c r="AN419" i="12"/>
  <c r="AN418" i="12" s="1"/>
  <c r="AN7" i="12"/>
  <c r="AT847" i="15"/>
  <c r="Y6" i="14"/>
  <c r="AQ93" i="14"/>
  <c r="AT463" i="14"/>
  <c r="AQ113" i="14"/>
  <c r="AS451" i="14"/>
  <c r="AQ562" i="14"/>
  <c r="AT309" i="13"/>
  <c r="AU309" i="13" s="1"/>
  <c r="AT477" i="13"/>
  <c r="AU477" i="13" s="1"/>
  <c r="AT365" i="13"/>
  <c r="AU365" i="13" s="1"/>
  <c r="AT37" i="12"/>
  <c r="BA37" i="12" s="1"/>
  <c r="AN225" i="12"/>
  <c r="AE581" i="12"/>
  <c r="AQ757" i="12"/>
  <c r="AQ769" i="12"/>
  <c r="AF341" i="12"/>
  <c r="AN672" i="12"/>
  <c r="AR505" i="12"/>
  <c r="AB335" i="1"/>
  <c r="AS851" i="15"/>
  <c r="AU473" i="15"/>
  <c r="BA473" i="15" s="1"/>
  <c r="AQ679" i="14"/>
  <c r="AQ694" i="14"/>
  <c r="AT725" i="14"/>
  <c r="AU725" i="14" s="1"/>
  <c r="AQ857" i="14"/>
  <c r="AQ43" i="14"/>
  <c r="AN761" i="14"/>
  <c r="AN760" i="14" s="1"/>
  <c r="AQ99" i="14"/>
  <c r="AQ636" i="12"/>
  <c r="AT850" i="12"/>
  <c r="AQ188" i="12"/>
  <c r="AU238" i="12"/>
  <c r="BA238" i="12" s="1"/>
  <c r="AN505" i="12"/>
  <c r="AR128" i="12"/>
  <c r="AR127" i="12" s="1"/>
  <c r="AU237" i="12"/>
  <c r="BA237" i="12" s="1"/>
  <c r="AS225" i="12"/>
  <c r="AT797" i="14"/>
  <c r="AU797" i="14" s="1"/>
  <c r="AS800" i="15"/>
  <c r="S818" i="1"/>
  <c r="U900" i="1"/>
  <c r="Y177" i="1"/>
  <c r="S453" i="1"/>
  <c r="T162" i="1"/>
  <c r="AB615" i="1"/>
  <c r="AN872" i="15"/>
  <c r="AX768" i="1"/>
  <c r="AY768" i="1"/>
  <c r="AY767" i="1" s="1"/>
  <c r="AT906" i="14"/>
  <c r="T574" i="1"/>
  <c r="AN673" i="15"/>
  <c r="AT14" i="12"/>
  <c r="BA14" i="12" s="1"/>
  <c r="AS128" i="12"/>
  <c r="AS127" i="12" s="1"/>
  <c r="AS902" i="12"/>
  <c r="AS581" i="12"/>
  <c r="AS672" i="12"/>
  <c r="AV768" i="1"/>
  <c r="AW768" i="1"/>
  <c r="AS33" i="12"/>
  <c r="AT786" i="12"/>
  <c r="BA786" i="12" s="1"/>
  <c r="AS820" i="12"/>
  <c r="AQ456" i="14"/>
  <c r="AT840" i="12"/>
  <c r="S182" i="1"/>
  <c r="AU579" i="13"/>
  <c r="BA579" i="13" s="1"/>
  <c r="AU667" i="13"/>
  <c r="BA667" i="13" s="1"/>
  <c r="AU738" i="13"/>
  <c r="BA738" i="13" s="1"/>
  <c r="AU902" i="13"/>
  <c r="BA902" i="13" s="1"/>
  <c r="AU315" i="13"/>
  <c r="BA315" i="13" s="1"/>
  <c r="AU301" i="13"/>
  <c r="BA301" i="13" s="1"/>
  <c r="AU488" i="13"/>
  <c r="BA488" i="13" s="1"/>
  <c r="AU526" i="13"/>
  <c r="BA526" i="13" s="1"/>
  <c r="AU716" i="13"/>
  <c r="BA716" i="13" s="1"/>
  <c r="AU703" i="13"/>
  <c r="BA703" i="13" s="1"/>
  <c r="AU804" i="13"/>
  <c r="BA804" i="13" s="1"/>
  <c r="AU864" i="13"/>
  <c r="BA864" i="13" s="1"/>
  <c r="AU133" i="13"/>
  <c r="BA133" i="13" s="1"/>
  <c r="AU581" i="13"/>
  <c r="BA581" i="13" s="1"/>
  <c r="AU387" i="13"/>
  <c r="BA387" i="13" s="1"/>
  <c r="AU549" i="13"/>
  <c r="BA549" i="13" s="1"/>
  <c r="AU541" i="13"/>
  <c r="BA541" i="13" s="1"/>
  <c r="AU711" i="13"/>
  <c r="BA711" i="13" s="1"/>
  <c r="AU733" i="13"/>
  <c r="BA733" i="13" s="1"/>
  <c r="AU789" i="13"/>
  <c r="BA789" i="13" s="1"/>
  <c r="AU916" i="13"/>
  <c r="BA916" i="13" s="1"/>
  <c r="AU153" i="13"/>
  <c r="BA153" i="13" s="1"/>
  <c r="AU424" i="13"/>
  <c r="BA424" i="13" s="1"/>
  <c r="AU464" i="13"/>
  <c r="BA464" i="13" s="1"/>
  <c r="AU519" i="13"/>
  <c r="BA519" i="13" s="1"/>
  <c r="AU571" i="13"/>
  <c r="BA571" i="13" s="1"/>
  <c r="AU656" i="13"/>
  <c r="BA656" i="13" s="1"/>
  <c r="AU576" i="13"/>
  <c r="BA576" i="13" s="1"/>
  <c r="AU621" i="13"/>
  <c r="BA621" i="13" s="1"/>
  <c r="AU676" i="13"/>
  <c r="BA676" i="13" s="1"/>
  <c r="AU829" i="13"/>
  <c r="BA829" i="13" s="1"/>
  <c r="AU859" i="13"/>
  <c r="BA859" i="13" s="1"/>
  <c r="AU121" i="14"/>
  <c r="BA121" i="14" s="1"/>
  <c r="AU209" i="14"/>
  <c r="BA209" i="14" s="1"/>
  <c r="AU250" i="14"/>
  <c r="BA250" i="14" s="1"/>
  <c r="AU691" i="14"/>
  <c r="BA691" i="14" s="1"/>
  <c r="AU148" i="14"/>
  <c r="BA148" i="14" s="1"/>
  <c r="AU188" i="14"/>
  <c r="BA188" i="14" s="1"/>
  <c r="AU224" i="14"/>
  <c r="BA224" i="14" s="1"/>
  <c r="AQ507" i="14"/>
  <c r="AU640" i="14"/>
  <c r="BA640" i="14" s="1"/>
  <c r="AU667" i="14"/>
  <c r="BA667" i="14" s="1"/>
  <c r="AU711" i="14"/>
  <c r="BA711" i="14" s="1"/>
  <c r="AU826" i="14"/>
  <c r="BA826" i="14" s="1"/>
  <c r="AU829" i="14"/>
  <c r="BA829" i="14" s="1"/>
  <c r="AU861" i="14"/>
  <c r="BA861" i="14" s="1"/>
  <c r="AU933" i="14"/>
  <c r="BA933" i="14" s="1"/>
  <c r="AU265" i="14"/>
  <c r="BA265" i="14" s="1"/>
  <c r="AU300" i="14"/>
  <c r="BA300" i="14" s="1"/>
  <c r="AU376" i="14"/>
  <c r="BA376" i="14" s="1"/>
  <c r="AU386" i="14"/>
  <c r="BA386" i="14" s="1"/>
  <c r="AU495" i="14"/>
  <c r="BA495" i="14" s="1"/>
  <c r="AU516" i="14"/>
  <c r="BA516" i="14" s="1"/>
  <c r="AU536" i="14"/>
  <c r="BA536" i="14" s="1"/>
  <c r="AU612" i="14"/>
  <c r="BA612" i="14" s="1"/>
  <c r="AU706" i="14"/>
  <c r="BA706" i="14" s="1"/>
  <c r="AU81" i="14"/>
  <c r="BA81" i="14" s="1"/>
  <c r="AU158" i="14"/>
  <c r="BA158" i="14" s="1"/>
  <c r="AU199" i="14"/>
  <c r="BA199" i="14" s="1"/>
  <c r="AU235" i="14"/>
  <c r="BA235" i="14" s="1"/>
  <c r="AU413" i="14"/>
  <c r="BA413" i="14" s="1"/>
  <c r="AU698" i="14"/>
  <c r="BA698" i="14" s="1"/>
  <c r="AU736" i="14"/>
  <c r="BA736" i="14" s="1"/>
  <c r="AU818" i="14"/>
  <c r="BA818" i="14" s="1"/>
  <c r="AU824" i="14"/>
  <c r="BA824" i="14" s="1"/>
  <c r="AU834" i="14"/>
  <c r="BA834" i="14" s="1"/>
  <c r="AU885" i="14"/>
  <c r="BA885" i="14" s="1"/>
  <c r="AU911" i="14"/>
  <c r="BA911" i="14" s="1"/>
  <c r="AU615" i="15"/>
  <c r="BA615" i="15" s="1"/>
  <c r="AU142" i="15"/>
  <c r="BA142" i="15" s="1"/>
  <c r="AU586" i="15"/>
  <c r="BA586" i="15" s="1"/>
  <c r="AU493" i="14"/>
  <c r="BA493" i="14" s="1"/>
  <c r="AU534" i="14"/>
  <c r="BA534" i="14" s="1"/>
  <c r="AU574" i="14"/>
  <c r="BA574" i="14" s="1"/>
  <c r="AU652" i="14"/>
  <c r="BA652" i="14" s="1"/>
  <c r="AU299" i="13"/>
  <c r="BA299" i="13" s="1"/>
  <c r="AU525" i="14"/>
  <c r="BA525" i="14" s="1"/>
  <c r="AU703" i="14"/>
  <c r="BA703" i="14" s="1"/>
  <c r="AU846" i="14"/>
  <c r="BA846" i="14" s="1"/>
  <c r="AU163" i="13"/>
  <c r="BA163" i="13" s="1"/>
  <c r="AU439" i="13"/>
  <c r="BA439" i="13" s="1"/>
  <c r="AU585" i="13"/>
  <c r="BA585" i="13" s="1"/>
  <c r="AU306" i="15"/>
  <c r="BA306" i="15" s="1"/>
  <c r="AU368" i="14"/>
  <c r="BA368" i="14" s="1"/>
  <c r="AU398" i="14"/>
  <c r="BA398" i="14" s="1"/>
  <c r="AU440" i="14"/>
  <c r="BA440" i="14" s="1"/>
  <c r="AU692" i="14"/>
  <c r="BA692" i="14" s="1"/>
  <c r="AU810" i="14"/>
  <c r="BA810" i="14" s="1"/>
  <c r="AU500" i="13"/>
  <c r="BA500" i="13" s="1"/>
  <c r="AU545" i="14"/>
  <c r="BA545" i="14" s="1"/>
  <c r="AU561" i="14"/>
  <c r="BA561" i="14" s="1"/>
  <c r="AU581" i="14"/>
  <c r="BA581" i="14" s="1"/>
  <c r="AU574" i="13"/>
  <c r="BA574" i="13" s="1"/>
  <c r="AU611" i="13"/>
  <c r="BA611" i="13" s="1"/>
  <c r="AU900" i="13"/>
  <c r="BA900" i="13" s="1"/>
  <c r="AU897" i="14"/>
  <c r="BA897" i="14" s="1"/>
  <c r="AU938" i="13"/>
  <c r="BA938" i="13" s="1"/>
  <c r="AU82" i="13"/>
  <c r="BA82" i="13" s="1"/>
  <c r="AU871" i="13"/>
  <c r="BA871" i="13" s="1"/>
  <c r="AU475" i="14"/>
  <c r="BA475" i="14" s="1"/>
  <c r="AU824" i="13"/>
  <c r="BA824" i="13" s="1"/>
  <c r="AU859" i="15"/>
  <c r="BA859" i="15" s="1"/>
  <c r="AU601" i="14"/>
  <c r="BA601" i="14" s="1"/>
  <c r="AU866" i="13"/>
  <c r="BA866" i="13" s="1"/>
  <c r="AU702" i="14"/>
  <c r="BA702" i="14" s="1"/>
  <c r="AU666" i="14"/>
  <c r="BA666" i="14" s="1"/>
  <c r="AU595" i="13"/>
  <c r="BA595" i="13" s="1"/>
  <c r="AU731" i="13"/>
  <c r="BA731" i="13" s="1"/>
  <c r="AU768" i="14"/>
  <c r="BA768" i="14" s="1"/>
  <c r="AU519" i="14"/>
  <c r="BA519" i="14" s="1"/>
  <c r="AU559" i="14"/>
  <c r="BA559" i="14" s="1"/>
  <c r="AU285" i="13"/>
  <c r="BA285" i="13" s="1"/>
  <c r="AU775" i="13"/>
  <c r="BA775" i="13" s="1"/>
  <c r="AU85" i="13"/>
  <c r="BA85" i="13" s="1"/>
  <c r="AU907" i="13"/>
  <c r="BA907" i="13" s="1"/>
  <c r="AU820" i="13"/>
  <c r="BA820" i="13" s="1"/>
  <c r="AU815" i="13"/>
  <c r="BA815" i="13" s="1"/>
  <c r="AU697" i="13"/>
  <c r="BA697" i="13" s="1"/>
  <c r="AU454" i="14"/>
  <c r="BA454" i="14" s="1"/>
  <c r="AU753" i="14"/>
  <c r="BA753" i="14" s="1"/>
  <c r="AU110" i="14"/>
  <c r="BA110" i="14" s="1"/>
  <c r="AU159" i="14"/>
  <c r="BA159" i="14" s="1"/>
  <c r="AU335" i="14"/>
  <c r="BA335" i="14" s="1"/>
  <c r="AU244" i="14"/>
  <c r="BA244" i="14" s="1"/>
  <c r="AU932" i="14"/>
  <c r="BA932" i="14" s="1"/>
  <c r="AU722" i="14"/>
  <c r="BA722" i="14" s="1"/>
  <c r="AU881" i="14"/>
  <c r="BA881" i="14" s="1"/>
  <c r="AU757" i="14"/>
  <c r="BA757" i="14" s="1"/>
  <c r="AU520" i="14"/>
  <c r="BA520" i="14" s="1"/>
  <c r="AU726" i="14"/>
  <c r="BA726" i="14" s="1"/>
  <c r="AU634" i="15"/>
  <c r="BA634" i="15" s="1"/>
  <c r="AU423" i="13"/>
  <c r="BA423" i="13" s="1"/>
  <c r="AU92" i="13"/>
  <c r="BA92" i="13" s="1"/>
  <c r="AU134" i="13"/>
  <c r="BA134" i="13" s="1"/>
  <c r="AU615" i="13"/>
  <c r="BA615" i="13" s="1"/>
  <c r="AU840" i="13"/>
  <c r="BA840" i="13" s="1"/>
  <c r="AU661" i="13"/>
  <c r="BA661" i="13" s="1"/>
  <c r="AU702" i="13"/>
  <c r="BA702" i="13" s="1"/>
  <c r="AU115" i="13"/>
  <c r="BA115" i="13" s="1"/>
  <c r="AU164" i="13"/>
  <c r="BA164" i="13" s="1"/>
  <c r="AU428" i="13"/>
  <c r="BA428" i="13" s="1"/>
  <c r="AU147" i="13"/>
  <c r="BA147" i="13" s="1"/>
  <c r="AU530" i="13"/>
  <c r="BA530" i="13" s="1"/>
  <c r="AU316" i="13"/>
  <c r="BA316" i="13" s="1"/>
  <c r="AU470" i="13"/>
  <c r="BA470" i="13" s="1"/>
  <c r="AU622" i="13"/>
  <c r="BA622" i="13" s="1"/>
  <c r="AU162" i="13"/>
  <c r="BA162" i="13" s="1"/>
  <c r="AU433" i="13"/>
  <c r="BA433" i="13" s="1"/>
  <c r="AU499" i="13"/>
  <c r="BA499" i="13" s="1"/>
  <c r="AU712" i="13"/>
  <c r="BA712" i="13" s="1"/>
  <c r="AU87" i="14"/>
  <c r="BA87" i="14" s="1"/>
  <c r="AU610" i="14"/>
  <c r="BA610" i="14" s="1"/>
  <c r="AU169" i="13"/>
  <c r="BA169" i="13" s="1"/>
  <c r="AU249" i="14"/>
  <c r="BA249" i="14" s="1"/>
  <c r="AU132" i="13"/>
  <c r="BA132" i="13" s="1"/>
  <c r="AU208" i="14"/>
  <c r="BA208" i="14" s="1"/>
  <c r="AU137" i="14"/>
  <c r="BA137" i="14" s="1"/>
  <c r="AU484" i="14"/>
  <c r="BA484" i="14" s="1"/>
  <c r="AU660" i="13"/>
  <c r="BA660" i="13" s="1"/>
  <c r="AU256" i="14"/>
  <c r="BA256" i="14" s="1"/>
  <c r="AU205" i="14"/>
  <c r="BA205" i="14" s="1"/>
  <c r="AU891" i="13"/>
  <c r="BA891" i="13" s="1"/>
  <c r="AU398" i="13"/>
  <c r="BA398" i="13" s="1"/>
  <c r="AU944" i="14"/>
  <c r="BA944" i="14" s="1"/>
  <c r="AU342" i="14"/>
  <c r="BA342" i="14" s="1"/>
  <c r="AU294" i="14"/>
  <c r="BA294" i="14" s="1"/>
  <c r="AU555" i="14"/>
  <c r="BA555" i="14" s="1"/>
  <c r="AU932" i="13"/>
  <c r="BA932" i="13" s="1"/>
  <c r="AU184" i="14"/>
  <c r="BA184" i="14" s="1"/>
  <c r="AT423" i="12"/>
  <c r="BA423" i="12" s="1"/>
  <c r="AT868" i="12"/>
  <c r="BA868" i="12" s="1"/>
  <c r="AS153" i="12"/>
  <c r="AT530" i="12"/>
  <c r="AU335" i="13"/>
  <c r="BA335" i="13" s="1"/>
  <c r="AU397" i="13"/>
  <c r="BA397" i="13" s="1"/>
  <c r="AU753" i="13"/>
  <c r="BA753" i="13" s="1"/>
  <c r="AU908" i="13"/>
  <c r="BA908" i="13" s="1"/>
  <c r="AU168" i="13"/>
  <c r="BA168" i="13" s="1"/>
  <c r="AU332" i="13"/>
  <c r="BA332" i="13" s="1"/>
  <c r="AU434" i="13"/>
  <c r="BA434" i="13" s="1"/>
  <c r="AU566" i="13"/>
  <c r="BA566" i="13" s="1"/>
  <c r="AU814" i="13"/>
  <c r="BA814" i="13" s="1"/>
  <c r="AU875" i="13"/>
  <c r="BA875" i="13" s="1"/>
  <c r="AU933" i="13"/>
  <c r="BA933" i="13" s="1"/>
  <c r="AU483" i="13"/>
  <c r="BA483" i="13" s="1"/>
  <c r="AU449" i="13"/>
  <c r="BA449" i="13" s="1"/>
  <c r="AU559" i="13"/>
  <c r="BA559" i="13" s="1"/>
  <c r="AU701" i="13"/>
  <c r="BA701" i="13" s="1"/>
  <c r="AU672" i="13"/>
  <c r="BA672" i="13" s="1"/>
  <c r="AU706" i="13"/>
  <c r="BA706" i="13" s="1"/>
  <c r="AU743" i="13"/>
  <c r="BA743" i="13" s="1"/>
  <c r="AU943" i="13"/>
  <c r="BA943" i="13" s="1"/>
  <c r="AU158" i="13"/>
  <c r="BA158" i="13" s="1"/>
  <c r="AU305" i="13"/>
  <c r="BA305" i="13" s="1"/>
  <c r="AU340" i="13"/>
  <c r="BA340" i="13" s="1"/>
  <c r="AU554" i="13"/>
  <c r="BA554" i="13" s="1"/>
  <c r="AU382" i="13"/>
  <c r="BA382" i="13" s="1"/>
  <c r="AU534" i="13"/>
  <c r="BA534" i="13" s="1"/>
  <c r="AU478" i="13"/>
  <c r="BA478" i="13" s="1"/>
  <c r="AU495" i="13"/>
  <c r="BA495" i="13" s="1"/>
  <c r="AU727" i="13"/>
  <c r="BA727" i="13" s="1"/>
  <c r="AU723" i="13"/>
  <c r="BA723" i="13" s="1"/>
  <c r="AU869" i="13"/>
  <c r="BA869" i="13" s="1"/>
  <c r="AU590" i="13"/>
  <c r="BA590" i="13" s="1"/>
  <c r="AU153" i="14"/>
  <c r="BA153" i="14" s="1"/>
  <c r="AU371" i="14"/>
  <c r="BA371" i="14" s="1"/>
  <c r="AU701" i="14"/>
  <c r="BA701" i="14" s="1"/>
  <c r="AU815" i="14"/>
  <c r="BA815" i="14" s="1"/>
  <c r="AU86" i="14"/>
  <c r="BA86" i="14" s="1"/>
  <c r="AU401" i="14"/>
  <c r="BA401" i="14" s="1"/>
  <c r="AU683" i="14"/>
  <c r="BA683" i="14" s="1"/>
  <c r="AU839" i="14"/>
  <c r="BA839" i="14" s="1"/>
  <c r="AU836" i="14"/>
  <c r="BA836" i="14" s="1"/>
  <c r="AR33" i="14"/>
  <c r="AU143" i="14"/>
  <c r="BA143" i="14" s="1"/>
  <c r="AU183" i="14"/>
  <c r="BA183" i="14" s="1"/>
  <c r="AU219" i="14"/>
  <c r="BA219" i="14" s="1"/>
  <c r="AU260" i="14"/>
  <c r="BA260" i="14" s="1"/>
  <c r="AU455" i="14"/>
  <c r="BA455" i="14" s="1"/>
  <c r="AU406" i="14"/>
  <c r="BA406" i="14" s="1"/>
  <c r="AU500" i="14"/>
  <c r="BA500" i="14" s="1"/>
  <c r="AU521" i="14"/>
  <c r="BA521" i="14" s="1"/>
  <c r="AU541" i="14"/>
  <c r="BA541" i="14" s="1"/>
  <c r="AU637" i="14"/>
  <c r="BA637" i="14" s="1"/>
  <c r="AU650" i="14"/>
  <c r="BA650" i="14" s="1"/>
  <c r="AU793" i="14"/>
  <c r="BA793" i="14" s="1"/>
  <c r="AU91" i="14"/>
  <c r="BA91" i="14" s="1"/>
  <c r="AU341" i="14"/>
  <c r="BA341" i="14" s="1"/>
  <c r="AU331" i="14"/>
  <c r="BA331" i="14" s="1"/>
  <c r="AU473" i="14"/>
  <c r="BA473" i="14" s="1"/>
  <c r="AU425" i="14"/>
  <c r="BA425" i="14" s="1"/>
  <c r="AR507" i="14"/>
  <c r="AU597" i="14"/>
  <c r="BA597" i="14" s="1"/>
  <c r="AU775" i="14"/>
  <c r="BA775" i="14" s="1"/>
  <c r="AU844" i="14"/>
  <c r="BA844" i="14" s="1"/>
  <c r="AU880" i="14"/>
  <c r="BA880" i="14" s="1"/>
  <c r="AU875" i="14"/>
  <c r="BA875" i="14" s="1"/>
  <c r="AU943" i="14"/>
  <c r="BA943" i="14" s="1"/>
  <c r="AU152" i="15"/>
  <c r="BA152" i="15" s="1"/>
  <c r="AQ821" i="15"/>
  <c r="AU167" i="15"/>
  <c r="BA167" i="15" s="1"/>
  <c r="AQ94" i="15"/>
  <c r="AU595" i="15"/>
  <c r="BA595" i="15" s="1"/>
  <c r="AU137" i="15"/>
  <c r="AU326" i="14"/>
  <c r="BA326" i="14" s="1"/>
  <c r="AU503" i="14"/>
  <c r="BA503" i="14" s="1"/>
  <c r="AU544" i="14"/>
  <c r="BA544" i="14" s="1"/>
  <c r="AU585" i="14"/>
  <c r="BA585" i="14" s="1"/>
  <c r="AU657" i="14"/>
  <c r="BA657" i="14" s="1"/>
  <c r="AU565" i="14"/>
  <c r="BA565" i="14" s="1"/>
  <c r="AU858" i="15"/>
  <c r="BA858" i="15" s="1"/>
  <c r="AU306" i="14"/>
  <c r="BA306" i="14" s="1"/>
  <c r="AU617" i="14"/>
  <c r="BA617" i="14" s="1"/>
  <c r="AU671" i="14"/>
  <c r="BA671" i="14" s="1"/>
  <c r="AS822" i="14"/>
  <c r="AU936" i="14"/>
  <c r="BA936" i="14" s="1"/>
  <c r="AU620" i="14"/>
  <c r="BA620" i="14" s="1"/>
  <c r="AU316" i="14"/>
  <c r="BA316" i="14" s="1"/>
  <c r="AU378" i="14"/>
  <c r="BA378" i="14" s="1"/>
  <c r="AU403" i="14"/>
  <c r="BA403" i="14" s="1"/>
  <c r="AU460" i="14"/>
  <c r="BA460" i="14" s="1"/>
  <c r="AU746" i="14"/>
  <c r="BA746" i="14" s="1"/>
  <c r="AU892" i="14"/>
  <c r="BA892" i="14" s="1"/>
  <c r="AU116" i="13"/>
  <c r="BA116" i="13" s="1"/>
  <c r="AU459" i="13"/>
  <c r="BA459" i="13" s="1"/>
  <c r="AU539" i="13"/>
  <c r="BA539" i="13" s="1"/>
  <c r="AU115" i="14"/>
  <c r="BA115" i="14" s="1"/>
  <c r="AU566" i="14"/>
  <c r="BA566" i="14" s="1"/>
  <c r="AU587" i="14"/>
  <c r="BA587" i="14" s="1"/>
  <c r="AU670" i="14"/>
  <c r="BA670" i="14" s="1"/>
  <c r="AU831" i="14"/>
  <c r="BA831" i="14" s="1"/>
  <c r="AU111" i="13"/>
  <c r="BA111" i="13" s="1"/>
  <c r="AU887" i="13"/>
  <c r="BA887" i="13" s="1"/>
  <c r="AU616" i="13"/>
  <c r="BA616" i="13" s="1"/>
  <c r="AU631" i="13"/>
  <c r="BA631" i="13" s="1"/>
  <c r="AU435" i="14"/>
  <c r="BA435" i="14" s="1"/>
  <c r="AU902" i="14"/>
  <c r="BA902" i="14" s="1"/>
  <c r="AU918" i="14"/>
  <c r="BA918" i="14" s="1"/>
  <c r="AU945" i="13"/>
  <c r="BA945" i="13" s="1"/>
  <c r="AU264" i="14"/>
  <c r="BA264" i="14" s="1"/>
  <c r="AU584" i="15"/>
  <c r="BA584" i="15" s="1"/>
  <c r="AU616" i="14"/>
  <c r="BA616" i="14" s="1"/>
  <c r="AU82" i="14"/>
  <c r="BA82" i="14" s="1"/>
  <c r="AU718" i="14"/>
  <c r="BA718" i="14" s="1"/>
  <c r="AU887" i="14"/>
  <c r="BA887" i="14" s="1"/>
  <c r="AU601" i="13"/>
  <c r="BA601" i="13" s="1"/>
  <c r="AU741" i="13"/>
  <c r="BA741" i="13" s="1"/>
  <c r="AU732" i="13"/>
  <c r="BA732" i="13" s="1"/>
  <c r="AU736" i="13"/>
  <c r="BA736" i="13" s="1"/>
  <c r="AU529" i="14"/>
  <c r="BA529" i="14" s="1"/>
  <c r="AU569" i="14"/>
  <c r="BA569" i="14" s="1"/>
  <c r="AU388" i="13"/>
  <c r="BA388" i="13" s="1"/>
  <c r="AU795" i="13"/>
  <c r="BA795" i="13" s="1"/>
  <c r="AU632" i="13"/>
  <c r="BA632" i="13" s="1"/>
  <c r="AU835" i="13"/>
  <c r="BA835" i="13" s="1"/>
  <c r="AU844" i="13"/>
  <c r="BA844" i="13" s="1"/>
  <c r="AU408" i="13"/>
  <c r="BA408" i="13" s="1"/>
  <c r="AU682" i="13"/>
  <c r="BA682" i="13" s="1"/>
  <c r="AU612" i="13"/>
  <c r="BA612" i="13" s="1"/>
  <c r="AU877" i="13"/>
  <c r="BA877" i="13" s="1"/>
  <c r="AU332" i="14"/>
  <c r="BA332" i="14" s="1"/>
  <c r="AU382" i="14"/>
  <c r="BA382" i="14" s="1"/>
  <c r="AU317" i="14"/>
  <c r="BA317" i="14" s="1"/>
  <c r="AU819" i="14"/>
  <c r="BA819" i="14" s="1"/>
  <c r="AU289" i="14"/>
  <c r="BA289" i="14" s="1"/>
  <c r="AU261" i="14"/>
  <c r="BA261" i="14" s="1"/>
  <c r="AU540" i="14"/>
  <c r="BA540" i="14" s="1"/>
  <c r="AU141" i="15"/>
  <c r="BA141" i="15" s="1"/>
  <c r="AU112" i="13"/>
  <c r="BA112" i="13" s="1"/>
  <c r="AU635" i="13"/>
  <c r="BA635" i="13" s="1"/>
  <c r="AU391" i="13"/>
  <c r="BA391" i="13" s="1"/>
  <c r="AU286" i="14"/>
  <c r="BA286" i="14" s="1"/>
  <c r="AU154" i="13"/>
  <c r="BA154" i="13" s="1"/>
  <c r="AU137" i="13"/>
  <c r="BA137" i="13" s="1"/>
  <c r="AU717" i="13"/>
  <c r="BA717" i="13" s="1"/>
  <c r="AU300" i="13"/>
  <c r="BA300" i="13" s="1"/>
  <c r="AU630" i="13"/>
  <c r="BA630" i="13" s="1"/>
  <c r="AU555" i="13"/>
  <c r="AU520" i="13"/>
  <c r="BA520" i="13" s="1"/>
  <c r="AU642" i="13"/>
  <c r="BA642" i="13" s="1"/>
  <c r="AU110" i="13"/>
  <c r="BA110" i="13" s="1"/>
  <c r="AU870" i="13"/>
  <c r="BA870" i="13" s="1"/>
  <c r="AU331" i="13"/>
  <c r="BA331" i="13" s="1"/>
  <c r="AU793" i="13"/>
  <c r="BA793" i="13" s="1"/>
  <c r="AU895" i="13"/>
  <c r="BA895" i="13" s="1"/>
  <c r="AU458" i="13"/>
  <c r="BA458" i="13" s="1"/>
  <c r="AU605" i="13"/>
  <c r="BA605" i="13" s="1"/>
  <c r="AU826" i="13"/>
  <c r="BA826" i="13" s="1"/>
  <c r="AU540" i="13"/>
  <c r="BA540" i="13" s="1"/>
  <c r="AU177" i="14"/>
  <c r="BA177" i="14" s="1"/>
  <c r="AU814" i="14"/>
  <c r="BA814" i="14" s="1"/>
  <c r="AU305" i="15"/>
  <c r="BA305" i="15" s="1"/>
  <c r="AU464" i="14"/>
  <c r="BA464" i="14" s="1"/>
  <c r="AU594" i="15"/>
  <c r="BA594" i="15" s="1"/>
  <c r="AU575" i="14"/>
  <c r="BA575" i="14" s="1"/>
  <c r="AU144" i="13"/>
  <c r="BA144" i="13" s="1"/>
  <c r="AU167" i="14"/>
  <c r="BA167" i="14" s="1"/>
  <c r="AU381" i="13"/>
  <c r="BA381" i="13" s="1"/>
  <c r="AU465" i="13"/>
  <c r="BA465" i="13" s="1"/>
  <c r="AU713" i="14"/>
  <c r="BA713" i="14" s="1"/>
  <c r="AU747" i="14"/>
  <c r="BA747" i="14" s="1"/>
  <c r="AU620" i="13"/>
  <c r="BA620" i="13" s="1"/>
  <c r="AU152" i="14"/>
  <c r="BA152" i="14" s="1"/>
  <c r="AU707" i="13"/>
  <c r="BA707" i="13" s="1"/>
  <c r="AU372" i="14"/>
  <c r="BA372" i="14" s="1"/>
  <c r="AU774" i="14"/>
  <c r="BA774" i="14" s="1"/>
  <c r="AU220" i="14"/>
  <c r="BA220" i="14" s="1"/>
  <c r="AS199" i="12"/>
  <c r="AU569" i="13"/>
  <c r="BA569" i="13" s="1"/>
  <c r="AU490" i="13"/>
  <c r="BA490" i="13" s="1"/>
  <c r="AU936" i="13"/>
  <c r="BA936" i="13" s="1"/>
  <c r="AU325" i="13"/>
  <c r="BA325" i="13" s="1"/>
  <c r="AU392" i="13"/>
  <c r="BA392" i="13" s="1"/>
  <c r="AU454" i="13"/>
  <c r="BA454" i="13" s="1"/>
  <c r="AU626" i="13"/>
  <c r="BA626" i="13" s="1"/>
  <c r="AU752" i="13"/>
  <c r="BA752" i="13" s="1"/>
  <c r="AU885" i="13"/>
  <c r="BA885" i="13" s="1"/>
  <c r="AU87" i="13"/>
  <c r="BA87" i="13" s="1"/>
  <c r="AU636" i="13"/>
  <c r="BA636" i="13" s="1"/>
  <c r="AU646" i="13"/>
  <c r="BA646" i="13" s="1"/>
  <c r="AU696" i="13"/>
  <c r="BA696" i="13" s="1"/>
  <c r="AU691" i="13"/>
  <c r="BA691" i="13" s="1"/>
  <c r="AU757" i="13"/>
  <c r="BA757" i="13" s="1"/>
  <c r="AU758" i="13"/>
  <c r="BA758" i="13" s="1"/>
  <c r="AU128" i="13"/>
  <c r="BA128" i="13" s="1"/>
  <c r="AU561" i="13"/>
  <c r="BA561" i="13" s="1"/>
  <c r="AU444" i="13"/>
  <c r="BA444" i="13" s="1"/>
  <c r="AU498" i="13"/>
  <c r="BA498" i="13" s="1"/>
  <c r="AU516" i="13"/>
  <c r="BA516" i="13" s="1"/>
  <c r="AU742" i="13"/>
  <c r="BA742" i="13" s="1"/>
  <c r="AU748" i="13"/>
  <c r="BA748" i="13" s="1"/>
  <c r="AU809" i="13"/>
  <c r="BA809" i="13" s="1"/>
  <c r="AU880" i="13"/>
  <c r="BA880" i="13" s="1"/>
  <c r="AU230" i="14"/>
  <c r="BA230" i="14" s="1"/>
  <c r="AU465" i="14"/>
  <c r="BA465" i="14" s="1"/>
  <c r="AU602" i="14"/>
  <c r="BA602" i="14" s="1"/>
  <c r="AU770" i="14"/>
  <c r="BA770" i="14" s="1"/>
  <c r="AU128" i="14"/>
  <c r="BA128" i="14" s="1"/>
  <c r="AU168" i="14"/>
  <c r="BA168" i="14" s="1"/>
  <c r="AU204" i="14"/>
  <c r="BA204" i="14" s="1"/>
  <c r="AS227" i="14"/>
  <c r="AU708" i="14"/>
  <c r="BA708" i="14" s="1"/>
  <c r="AS674" i="14"/>
  <c r="AU849" i="14"/>
  <c r="BA849" i="14" s="1"/>
  <c r="AU895" i="14"/>
  <c r="BA895" i="14" s="1"/>
  <c r="AU290" i="14"/>
  <c r="BA290" i="14" s="1"/>
  <c r="AU438" i="14"/>
  <c r="BA438" i="14" s="1"/>
  <c r="AU485" i="14"/>
  <c r="BA485" i="14" s="1"/>
  <c r="AU505" i="14"/>
  <c r="BA505" i="14" s="1"/>
  <c r="AU526" i="14"/>
  <c r="BA526" i="14" s="1"/>
  <c r="AU546" i="14"/>
  <c r="BA546" i="14" s="1"/>
  <c r="AU635" i="14"/>
  <c r="BA635" i="14" s="1"/>
  <c r="AU676" i="14"/>
  <c r="BA676" i="14" s="1"/>
  <c r="AR125" i="14"/>
  <c r="AU138" i="14"/>
  <c r="BA138" i="14" s="1"/>
  <c r="AU178" i="14"/>
  <c r="BA178" i="14" s="1"/>
  <c r="AU214" i="14"/>
  <c r="BA214" i="14" s="1"/>
  <c r="AU255" i="14"/>
  <c r="BA255" i="14" s="1"/>
  <c r="AU373" i="14"/>
  <c r="BA373" i="14" s="1"/>
  <c r="AU625" i="14"/>
  <c r="BA625" i="14" s="1"/>
  <c r="AU665" i="14"/>
  <c r="BA665" i="14" s="1"/>
  <c r="AU928" i="14"/>
  <c r="BA928" i="14" s="1"/>
  <c r="AS124" i="15"/>
  <c r="AS123" i="15" s="1"/>
  <c r="AU635" i="15"/>
  <c r="BA635" i="15" s="1"/>
  <c r="AU304" i="15"/>
  <c r="BA304" i="15" s="1"/>
  <c r="AU514" i="14"/>
  <c r="BA514" i="14" s="1"/>
  <c r="AU554" i="14"/>
  <c r="BA554" i="14" s="1"/>
  <c r="AU662" i="14"/>
  <c r="BA662" i="14" s="1"/>
  <c r="AU864" i="14"/>
  <c r="BA864" i="14" s="1"/>
  <c r="AU407" i="13"/>
  <c r="BA407" i="13" s="1"/>
  <c r="AU529" i="13"/>
  <c r="BA529" i="13" s="1"/>
  <c r="AU321" i="14"/>
  <c r="BA321" i="14" s="1"/>
  <c r="AU672" i="14"/>
  <c r="BA672" i="14" s="1"/>
  <c r="AU923" i="14"/>
  <c r="BA923" i="14" s="1"/>
  <c r="AU503" i="13"/>
  <c r="BA503" i="13" s="1"/>
  <c r="AU336" i="14"/>
  <c r="BA336" i="14" s="1"/>
  <c r="AU383" i="14"/>
  <c r="BA383" i="14" s="1"/>
  <c r="AU418" i="14"/>
  <c r="BA418" i="14" s="1"/>
  <c r="AU470" i="14"/>
  <c r="BA470" i="14" s="1"/>
  <c r="AU607" i="14"/>
  <c r="BA607" i="14" s="1"/>
  <c r="AU138" i="13"/>
  <c r="BA138" i="13" s="1"/>
  <c r="AU330" i="13"/>
  <c r="AU591" i="13"/>
  <c r="BA591" i="13" s="1"/>
  <c r="AU275" i="14"/>
  <c r="BA275" i="14" s="1"/>
  <c r="AU571" i="14"/>
  <c r="BA571" i="14" s="1"/>
  <c r="AU592" i="14"/>
  <c r="BA592" i="14" s="1"/>
  <c r="AU778" i="14"/>
  <c r="BA778" i="14" s="1"/>
  <c r="AU173" i="13"/>
  <c r="BA173" i="13" s="1"/>
  <c r="AU600" i="13"/>
  <c r="BA600" i="13" s="1"/>
  <c r="AU906" i="13"/>
  <c r="BA906" i="13" s="1"/>
  <c r="AU651" i="13"/>
  <c r="BA651" i="13" s="1"/>
  <c r="AU713" i="13"/>
  <c r="BA713" i="13" s="1"/>
  <c r="AU595" i="14"/>
  <c r="BA595" i="14" s="1"/>
  <c r="AU908" i="14"/>
  <c r="BA908" i="14" s="1"/>
  <c r="AU938" i="14"/>
  <c r="BA938" i="14" s="1"/>
  <c r="AU918" i="13"/>
  <c r="BA918" i="13" s="1"/>
  <c r="AU882" i="13"/>
  <c r="BA882" i="13" s="1"/>
  <c r="AU756" i="13"/>
  <c r="BA756" i="13" s="1"/>
  <c r="AU756" i="14"/>
  <c r="BA756" i="14" s="1"/>
  <c r="AU751" i="13"/>
  <c r="BA751" i="13" s="1"/>
  <c r="AU92" i="14"/>
  <c r="BA92" i="14" s="1"/>
  <c r="AU269" i="14"/>
  <c r="BA269" i="14" s="1"/>
  <c r="AU621" i="14"/>
  <c r="BA621" i="14" s="1"/>
  <c r="AU769" i="14"/>
  <c r="BA769" i="14" s="1"/>
  <c r="AU746" i="13"/>
  <c r="BA746" i="13" s="1"/>
  <c r="AU911" i="13"/>
  <c r="BA911" i="13" s="1"/>
  <c r="AU498" i="14"/>
  <c r="BA498" i="14" s="1"/>
  <c r="AU539" i="14"/>
  <c r="BA539" i="14" s="1"/>
  <c r="AU579" i="14"/>
  <c r="BA579" i="14" s="1"/>
  <c r="AU596" i="13"/>
  <c r="BA596" i="13" s="1"/>
  <c r="AU886" i="13"/>
  <c r="BA886" i="13" s="1"/>
  <c r="AU677" i="13"/>
  <c r="BA677" i="13" s="1"/>
  <c r="AU901" i="13"/>
  <c r="BA901" i="13" s="1"/>
  <c r="AU545" i="13"/>
  <c r="BA545" i="13" s="1"/>
  <c r="AU818" i="13"/>
  <c r="BA818" i="13" s="1"/>
  <c r="AU494" i="14"/>
  <c r="BA494" i="14" s="1"/>
  <c r="AU162" i="14"/>
  <c r="BA162" i="14" s="1"/>
  <c r="AU402" i="14"/>
  <c r="BA402" i="14" s="1"/>
  <c r="AU646" i="14"/>
  <c r="BA646" i="14" s="1"/>
  <c r="AU474" i="14"/>
  <c r="BA474" i="14" s="1"/>
  <c r="AU80" i="14"/>
  <c r="BA80" i="14" s="1"/>
  <c r="AU90" i="14"/>
  <c r="BA90" i="14" s="1"/>
  <c r="AU142" i="14"/>
  <c r="BA142" i="14" s="1"/>
  <c r="AU804" i="14"/>
  <c r="BA804" i="14" s="1"/>
  <c r="AU203" i="14"/>
  <c r="BA203" i="14" s="1"/>
  <c r="AU580" i="14"/>
  <c r="BA580" i="14" s="1"/>
  <c r="AU139" i="14"/>
  <c r="BA139" i="14" s="1"/>
  <c r="AU174" i="13"/>
  <c r="BA174" i="13" s="1"/>
  <c r="AU927" i="13"/>
  <c r="BA927" i="13" s="1"/>
  <c r="AU218" i="14"/>
  <c r="BA218" i="14" s="1"/>
  <c r="AU122" i="13"/>
  <c r="BA122" i="13" s="1"/>
  <c r="AU315" i="14"/>
  <c r="BA315" i="14" s="1"/>
  <c r="AU443" i="13"/>
  <c r="BA443" i="13" s="1"/>
  <c r="AU896" i="14"/>
  <c r="BA896" i="14" s="1"/>
  <c r="AU860" i="13"/>
  <c r="BA860" i="13" s="1"/>
  <c r="AU80" i="13"/>
  <c r="BA80" i="13" s="1"/>
  <c r="AU413" i="13"/>
  <c r="BA413" i="13" s="1"/>
  <c r="AU535" i="13"/>
  <c r="BA535" i="13" s="1"/>
  <c r="AU671" i="13"/>
  <c r="BA671" i="13" s="1"/>
  <c r="AU841" i="13"/>
  <c r="BA841" i="13" s="1"/>
  <c r="AU810" i="13"/>
  <c r="BA810" i="13" s="1"/>
  <c r="AU149" i="13"/>
  <c r="BA149" i="13" s="1"/>
  <c r="AU790" i="13"/>
  <c r="BA790" i="13" s="1"/>
  <c r="AU788" i="13"/>
  <c r="BA788" i="13" s="1"/>
  <c r="AU726" i="13"/>
  <c r="BA726" i="13" s="1"/>
  <c r="AU850" i="13"/>
  <c r="AU852" i="13" s="1"/>
  <c r="AU290" i="13"/>
  <c r="BA290" i="13" s="1"/>
  <c r="AU383" i="13"/>
  <c r="BA383" i="13" s="1"/>
  <c r="AU455" i="13"/>
  <c r="BA455" i="13" s="1"/>
  <c r="AU637" i="13"/>
  <c r="BA637" i="13" s="1"/>
  <c r="AU779" i="14"/>
  <c r="BA779" i="14" s="1"/>
  <c r="AU627" i="14"/>
  <c r="BA627" i="14" s="1"/>
  <c r="AU127" i="14"/>
  <c r="BA127" i="14" s="1"/>
  <c r="AU210" i="14"/>
  <c r="BA210" i="14" s="1"/>
  <c r="AU716" i="14"/>
  <c r="BA716" i="14" s="1"/>
  <c r="AU607" i="13"/>
  <c r="BA607" i="13" s="1"/>
  <c r="AU151" i="15"/>
  <c r="BA151" i="15" s="1"/>
  <c r="AU660" i="14"/>
  <c r="BA660" i="14" s="1"/>
  <c r="AU418" i="13"/>
  <c r="BA418" i="13" s="1"/>
  <c r="AU146" i="15"/>
  <c r="BA146" i="15" s="1"/>
  <c r="AU560" i="14"/>
  <c r="BA560" i="14" s="1"/>
  <c r="AU626" i="14"/>
  <c r="BA626" i="14" s="1"/>
  <c r="AU393" i="13"/>
  <c r="BA393" i="13" s="1"/>
  <c r="AU450" i="13"/>
  <c r="BA450" i="13" s="1"/>
  <c r="AU417" i="14"/>
  <c r="BA417" i="14" s="1"/>
  <c r="AU752" i="14"/>
  <c r="BA752" i="14" s="1"/>
  <c r="AU489" i="13"/>
  <c r="BA489" i="13" s="1"/>
  <c r="AU231" i="14"/>
  <c r="BA231" i="14" s="1"/>
  <c r="AU139" i="13"/>
  <c r="BA139" i="13" s="1"/>
  <c r="AU876" i="13"/>
  <c r="BA876" i="13" s="1"/>
  <c r="AU439" i="14"/>
  <c r="BA439" i="14" s="1"/>
  <c r="AU731" i="14"/>
  <c r="BA731" i="14" s="1"/>
  <c r="AU429" i="14"/>
  <c r="BA429" i="14" s="1"/>
  <c r="AU172" i="13"/>
  <c r="BA172" i="13" s="1"/>
  <c r="AS168" i="12"/>
  <c r="AS285" i="12"/>
  <c r="AT744" i="12"/>
  <c r="BA744" i="12" s="1"/>
  <c r="AR902" i="12"/>
  <c r="AR7" i="12"/>
  <c r="AR820" i="12"/>
  <c r="AU417" i="13"/>
  <c r="BA417" i="13" s="1"/>
  <c r="AU473" i="13"/>
  <c r="BA473" i="13" s="1"/>
  <c r="AU544" i="13"/>
  <c r="AU514" i="13"/>
  <c r="BA514" i="13" s="1"/>
  <c r="AU551" i="13"/>
  <c r="BA551" i="13" s="1"/>
  <c r="AU728" i="13"/>
  <c r="BA728" i="13" s="1"/>
  <c r="AU81" i="13"/>
  <c r="BA81" i="13" s="1"/>
  <c r="AU286" i="13"/>
  <c r="BA286" i="13" s="1"/>
  <c r="AU412" i="13"/>
  <c r="BA412" i="13" s="1"/>
  <c r="AU505" i="13"/>
  <c r="AU506" i="13" s="1"/>
  <c r="AU683" i="13"/>
  <c r="BA683" i="13" s="1"/>
  <c r="AU794" i="13"/>
  <c r="BA794" i="13" s="1"/>
  <c r="AU834" i="13"/>
  <c r="BA834" i="13" s="1"/>
  <c r="AU839" i="13"/>
  <c r="BA839" i="13" s="1"/>
  <c r="AU143" i="13"/>
  <c r="BA143" i="13" s="1"/>
  <c r="AU121" i="13"/>
  <c r="BA121" i="13" s="1"/>
  <c r="AU429" i="13"/>
  <c r="BA429" i="13" s="1"/>
  <c r="AU469" i="13"/>
  <c r="BA469" i="13" s="1"/>
  <c r="AU509" i="13"/>
  <c r="BA509" i="13" s="1"/>
  <c r="AU521" i="13"/>
  <c r="BA521" i="13" s="1"/>
  <c r="AU666" i="13"/>
  <c r="BA666" i="13" s="1"/>
  <c r="AU737" i="13"/>
  <c r="BA737" i="13" s="1"/>
  <c r="AU765" i="13"/>
  <c r="BA765" i="13" s="1"/>
  <c r="AU774" i="13"/>
  <c r="BA774" i="13" s="1"/>
  <c r="AU897" i="13"/>
  <c r="BA897" i="13" s="1"/>
  <c r="AU320" i="13"/>
  <c r="BA320" i="13" s="1"/>
  <c r="AU564" i="13"/>
  <c r="BA564" i="13" s="1"/>
  <c r="AU556" i="13"/>
  <c r="BA556" i="13" s="1"/>
  <c r="AU686" i="13"/>
  <c r="BA686" i="13" s="1"/>
  <c r="AU764" i="13"/>
  <c r="BA764" i="13" s="1"/>
  <c r="AU819" i="13"/>
  <c r="BA819" i="13" s="1"/>
  <c r="AU923" i="13"/>
  <c r="BA923" i="13" s="1"/>
  <c r="AU91" i="13"/>
  <c r="BA91" i="13" s="1"/>
  <c r="AU133" i="14"/>
  <c r="BA133" i="14" s="1"/>
  <c r="AU173" i="14"/>
  <c r="BA173" i="14" s="1"/>
  <c r="AU463" i="14"/>
  <c r="BA463" i="14" s="1"/>
  <c r="AU681" i="14"/>
  <c r="BA681" i="14" s="1"/>
  <c r="AU111" i="14"/>
  <c r="BA111" i="14" s="1"/>
  <c r="AU245" i="14"/>
  <c r="BA245" i="14" s="1"/>
  <c r="AU813" i="14"/>
  <c r="AU890" i="14"/>
  <c r="BA890" i="14" s="1"/>
  <c r="AU906" i="14"/>
  <c r="BA906" i="14" s="1"/>
  <c r="AU926" i="14"/>
  <c r="BA926" i="14" s="1"/>
  <c r="AU163" i="14"/>
  <c r="BA163" i="14" s="1"/>
  <c r="AU428" i="14"/>
  <c r="BA428" i="14" s="1"/>
  <c r="AU366" i="14"/>
  <c r="BA366" i="14" s="1"/>
  <c r="AU511" i="14"/>
  <c r="BA511" i="14" s="1"/>
  <c r="AU531" i="14"/>
  <c r="BA531" i="14" s="1"/>
  <c r="AU551" i="14"/>
  <c r="BA551" i="14" s="1"/>
  <c r="AU655" i="14"/>
  <c r="BA655" i="14" s="1"/>
  <c r="AU712" i="14"/>
  <c r="BA712" i="14" s="1"/>
  <c r="AU686" i="14"/>
  <c r="BA686" i="14" s="1"/>
  <c r="AS33" i="14"/>
  <c r="AS125" i="14"/>
  <c r="AU285" i="14"/>
  <c r="BA285" i="14" s="1"/>
  <c r="AU280" i="14"/>
  <c r="BA280" i="14" s="1"/>
  <c r="AU408" i="14"/>
  <c r="BA408" i="14" s="1"/>
  <c r="AU393" i="14"/>
  <c r="BA393" i="14" s="1"/>
  <c r="AU645" i="14"/>
  <c r="BA645" i="14" s="1"/>
  <c r="AU647" i="14"/>
  <c r="BA647" i="14" s="1"/>
  <c r="AU615" i="14"/>
  <c r="BA615" i="14" s="1"/>
  <c r="AU859" i="14"/>
  <c r="BA859" i="14" s="1"/>
  <c r="AU900" i="14"/>
  <c r="BA900" i="14" s="1"/>
  <c r="AU187" i="15"/>
  <c r="BA187" i="15" s="1"/>
  <c r="AR124" i="15"/>
  <c r="AR123" i="15" s="1"/>
  <c r="AU157" i="15"/>
  <c r="BA157" i="15" s="1"/>
  <c r="AU589" i="15"/>
  <c r="BA589" i="15" s="1"/>
  <c r="AU483" i="14"/>
  <c r="BA483" i="14" s="1"/>
  <c r="AU524" i="14"/>
  <c r="AU564" i="14"/>
  <c r="BA564" i="14" s="1"/>
  <c r="AU632" i="14"/>
  <c r="BA632" i="14" s="1"/>
  <c r="AU688" i="14"/>
  <c r="BA688" i="14" s="1"/>
  <c r="AU916" i="14"/>
  <c r="BA916" i="14" s="1"/>
  <c r="AU289" i="13"/>
  <c r="BA289" i="13" s="1"/>
  <c r="AU605" i="14"/>
  <c r="BA605" i="14" s="1"/>
  <c r="AU763" i="14"/>
  <c r="BA763" i="14" s="1"/>
  <c r="AU841" i="14"/>
  <c r="BA841" i="14" s="1"/>
  <c r="AU945" i="14"/>
  <c r="BA945" i="14" s="1"/>
  <c r="AU402" i="13"/>
  <c r="BA402" i="13" s="1"/>
  <c r="AU524" i="13"/>
  <c r="BA524" i="13" s="1"/>
  <c r="AU388" i="14"/>
  <c r="BA388" i="14" s="1"/>
  <c r="AU430" i="14"/>
  <c r="BA430" i="14" s="1"/>
  <c r="AU696" i="14"/>
  <c r="BA696" i="14" s="1"/>
  <c r="AU284" i="13"/>
  <c r="BA284" i="13" s="1"/>
  <c r="AU536" i="13"/>
  <c r="BA536" i="13" s="1"/>
  <c r="AU606" i="13"/>
  <c r="BA606" i="13" s="1"/>
  <c r="AU295" i="14"/>
  <c r="BA295" i="14" s="1"/>
  <c r="AU556" i="14"/>
  <c r="BA556" i="14" s="1"/>
  <c r="AU576" i="14"/>
  <c r="BA576" i="14" s="1"/>
  <c r="AU808" i="14"/>
  <c r="BA808" i="14" s="1"/>
  <c r="AU493" i="13"/>
  <c r="BA493" i="13" s="1"/>
  <c r="AU681" i="13"/>
  <c r="BA681" i="13" s="1"/>
  <c r="AU718" i="13"/>
  <c r="BA718" i="13" s="1"/>
  <c r="AU869" i="14"/>
  <c r="BA869" i="14" s="1"/>
  <c r="AU928" i="13"/>
  <c r="BA928" i="13" s="1"/>
  <c r="AU592" i="13"/>
  <c r="BA592" i="13" s="1"/>
  <c r="AU661" i="14"/>
  <c r="BA661" i="14" s="1"/>
  <c r="AU728" i="14"/>
  <c r="BA728" i="14" s="1"/>
  <c r="AU763" i="13"/>
  <c r="BA763" i="13" s="1"/>
  <c r="AU682" i="14"/>
  <c r="BA682" i="14" s="1"/>
  <c r="AU509" i="14"/>
  <c r="AU549" i="14"/>
  <c r="BA549" i="14" s="1"/>
  <c r="AU590" i="14"/>
  <c r="BA590" i="14" s="1"/>
  <c r="AU157" i="13"/>
  <c r="BA157" i="13" s="1"/>
  <c r="AU148" i="13"/>
  <c r="BA148" i="13" s="1"/>
  <c r="AU90" i="13"/>
  <c r="BA90" i="13" s="1"/>
  <c r="AU336" i="13"/>
  <c r="BA336" i="13" s="1"/>
  <c r="AU565" i="13"/>
  <c r="BA565" i="13" s="1"/>
  <c r="AU440" i="13"/>
  <c r="BA440" i="13" s="1"/>
  <c r="AU182" i="14"/>
  <c r="BA182" i="14" s="1"/>
  <c r="AU825" i="14"/>
  <c r="BA825" i="14" s="1"/>
  <c r="AU271" i="14"/>
  <c r="BA271" i="14" s="1"/>
  <c r="AU641" i="14"/>
  <c r="BA641" i="14" s="1"/>
  <c r="AU830" i="14"/>
  <c r="BA830" i="14" s="1"/>
  <c r="AU85" i="14"/>
  <c r="BA85" i="14" s="1"/>
  <c r="AU678" i="14"/>
  <c r="BA678" i="14" s="1"/>
  <c r="AU586" i="14"/>
  <c r="BA586" i="14" s="1"/>
  <c r="AU301" i="14"/>
  <c r="BA301" i="14" s="1"/>
  <c r="AU434" i="14"/>
  <c r="BA434" i="14" s="1"/>
  <c r="AU917" i="14"/>
  <c r="BA917" i="14" s="1"/>
  <c r="AU693" i="14"/>
  <c r="BA693" i="14" s="1"/>
  <c r="AU158" i="15"/>
  <c r="BA158" i="15" s="1"/>
  <c r="AU596" i="15"/>
  <c r="BA596" i="15" s="1"/>
  <c r="AU179" i="14"/>
  <c r="BA179" i="14" s="1"/>
  <c r="AU865" i="13"/>
  <c r="AU652" i="13"/>
  <c r="BA652" i="13" s="1"/>
  <c r="AU411" i="13"/>
  <c r="BA411" i="13" s="1"/>
  <c r="AU655" i="13"/>
  <c r="BA655" i="13" s="1"/>
  <c r="AU386" i="13"/>
  <c r="BA386" i="13" s="1"/>
  <c r="AU586" i="13"/>
  <c r="BA586" i="13" s="1"/>
  <c r="AU665" i="13"/>
  <c r="BA665" i="13" s="1"/>
  <c r="AU167" i="13"/>
  <c r="BA167" i="13" s="1"/>
  <c r="AU468" i="13"/>
  <c r="BA468" i="13" s="1"/>
  <c r="AU438" i="13"/>
  <c r="BA438" i="13" s="1"/>
  <c r="AU515" i="13"/>
  <c r="BA515" i="13" s="1"/>
  <c r="AU747" i="13"/>
  <c r="BA747" i="13" s="1"/>
  <c r="AU803" i="13"/>
  <c r="BA803" i="13" s="1"/>
  <c r="AU403" i="13"/>
  <c r="BA403" i="13" s="1"/>
  <c r="AU479" i="13"/>
  <c r="BA479" i="13" s="1"/>
  <c r="AU692" i="13"/>
  <c r="BA692" i="13" s="1"/>
  <c r="AU861" i="13"/>
  <c r="BA861" i="13" s="1"/>
  <c r="AU890" i="13"/>
  <c r="BA890" i="13" s="1"/>
  <c r="AU803" i="14"/>
  <c r="BA803" i="14" s="1"/>
  <c r="AU636" i="15"/>
  <c r="BA636" i="15" s="1"/>
  <c r="AU808" i="13"/>
  <c r="BA808" i="13" s="1"/>
  <c r="AU530" i="14"/>
  <c r="BA530" i="14" s="1"/>
  <c r="AU122" i="14"/>
  <c r="BA122" i="14" s="1"/>
  <c r="AU737" i="14"/>
  <c r="BA737" i="14" s="1"/>
  <c r="AU881" i="13"/>
  <c r="BA881" i="13" s="1"/>
  <c r="AU504" i="14"/>
  <c r="BA504" i="14" s="1"/>
  <c r="AU168" i="15"/>
  <c r="BA168" i="15" s="1"/>
  <c r="AU448" i="13"/>
  <c r="BA448" i="13" s="1"/>
  <c r="AU412" i="14"/>
  <c r="BA412" i="14" s="1"/>
  <c r="AU515" i="14"/>
  <c r="BA515" i="14" s="1"/>
  <c r="AU650" i="13"/>
  <c r="BA650" i="13" s="1"/>
  <c r="AU157" i="14"/>
  <c r="BA157" i="14" s="1"/>
  <c r="AU550" i="13"/>
  <c r="BA550" i="13" s="1"/>
  <c r="AU625" i="13"/>
  <c r="BA625" i="13" s="1"/>
  <c r="AU722" i="13"/>
  <c r="BA722" i="13" s="1"/>
  <c r="AU159" i="13"/>
  <c r="BA159" i="13" s="1"/>
  <c r="AU337" i="14"/>
  <c r="BA337" i="14" s="1"/>
  <c r="AU120" i="13"/>
  <c r="BA120" i="13" s="1"/>
  <c r="AU944" i="13"/>
  <c r="BA944" i="13" s="1"/>
  <c r="AU901" i="14"/>
  <c r="BA901" i="14" s="1"/>
  <c r="AU732" i="14"/>
  <c r="BA732" i="14" s="1"/>
  <c r="AU535" i="14"/>
  <c r="BA535" i="14" s="1"/>
  <c r="AU147" i="14"/>
  <c r="BA147" i="14" s="1"/>
  <c r="AS505" i="12"/>
  <c r="AS7" i="12"/>
  <c r="AU851" i="12"/>
  <c r="BA851" i="12" s="1"/>
  <c r="AT855" i="12"/>
  <c r="AU779" i="13"/>
  <c r="BA779" i="13" s="1"/>
  <c r="AU310" i="13"/>
  <c r="BA310" i="13" s="1"/>
  <c r="AU351" i="13"/>
  <c r="BA351" i="13" s="1"/>
  <c r="AU770" i="13"/>
  <c r="BA770" i="13" s="1"/>
  <c r="AU784" i="13"/>
  <c r="BA784" i="13" s="1"/>
  <c r="AU800" i="14"/>
  <c r="BA800" i="14" s="1"/>
  <c r="AU448" i="14"/>
  <c r="BA448" i="14" s="1"/>
  <c r="AU856" i="14"/>
  <c r="BA856" i="14" s="1"/>
  <c r="AU450" i="14"/>
  <c r="BA450" i="14" s="1"/>
  <c r="AU773" i="14"/>
  <c r="AU448" i="15"/>
  <c r="BA448" i="15" s="1"/>
  <c r="AS343" i="15"/>
  <c r="AU182" i="15"/>
  <c r="BA182" i="15" s="1"/>
  <c r="AU311" i="14"/>
  <c r="BA311" i="14" s="1"/>
  <c r="AU239" i="13"/>
  <c r="BA239" i="13" s="1"/>
  <c r="AU784" i="15"/>
  <c r="BA784" i="15" s="1"/>
  <c r="AU854" i="14"/>
  <c r="BA854" i="14" s="1"/>
  <c r="AU799" i="15"/>
  <c r="BA799" i="15" s="1"/>
  <c r="AU478" i="14"/>
  <c r="BA478" i="14" s="1"/>
  <c r="AU769" i="13"/>
  <c r="BA769" i="13" s="1"/>
  <c r="AU800" i="13"/>
  <c r="BA800" i="13" s="1"/>
  <c r="AU241" i="14"/>
  <c r="BA241" i="14" s="1"/>
  <c r="AU799" i="14"/>
  <c r="BA799" i="14" s="1"/>
  <c r="AU181" i="15"/>
  <c r="BA181" i="15" s="1"/>
  <c r="AU854" i="15"/>
  <c r="BA854" i="15" s="1"/>
  <c r="AU357" i="13"/>
  <c r="BA357" i="13" s="1"/>
  <c r="AU358" i="13"/>
  <c r="BA358" i="13" s="1"/>
  <c r="AU356" i="13"/>
  <c r="BA356" i="13" s="1"/>
  <c r="AU479" i="14"/>
  <c r="BA479" i="14" s="1"/>
  <c r="AU372" i="13"/>
  <c r="BA372" i="13" s="1"/>
  <c r="AU799" i="13"/>
  <c r="BA799" i="13" s="1"/>
  <c r="AU193" i="14"/>
  <c r="BA193" i="14" s="1"/>
  <c r="AU788" i="14"/>
  <c r="BA788" i="14" s="1"/>
  <c r="AU192" i="15"/>
  <c r="BA192" i="15" s="1"/>
  <c r="AU853" i="15"/>
  <c r="BA853" i="15" s="1"/>
  <c r="AU477" i="15"/>
  <c r="AU797" i="15"/>
  <c r="BA797" i="15" s="1"/>
  <c r="AU782" i="15"/>
  <c r="BA782" i="15" s="1"/>
  <c r="AU353" i="13"/>
  <c r="BA353" i="13" s="1"/>
  <c r="AU311" i="15"/>
  <c r="BA311" i="15" s="1"/>
  <c r="AU479" i="15"/>
  <c r="BA479" i="15" s="1"/>
  <c r="AU346" i="13"/>
  <c r="BA346" i="13" s="1"/>
  <c r="AU96" i="14"/>
  <c r="BA96" i="14" s="1"/>
  <c r="AU784" i="14"/>
  <c r="BA784" i="14" s="1"/>
  <c r="AU357" i="14"/>
  <c r="BA357" i="14" s="1"/>
  <c r="AU478" i="15"/>
  <c r="BA478" i="15" s="1"/>
  <c r="AU798" i="15"/>
  <c r="BA798" i="15" s="1"/>
  <c r="AU347" i="15"/>
  <c r="BA347" i="15" s="1"/>
  <c r="AU240" i="13"/>
  <c r="BA240" i="13" s="1"/>
  <c r="AU376" i="13"/>
  <c r="BA376" i="13" s="1"/>
  <c r="AU363" i="13"/>
  <c r="BA363" i="13" s="1"/>
  <c r="AU191" i="15"/>
  <c r="BA191" i="15" s="1"/>
  <c r="AU351" i="15"/>
  <c r="BA351" i="15" s="1"/>
  <c r="AU366" i="13"/>
  <c r="BA366" i="13" s="1"/>
  <c r="AU367" i="13"/>
  <c r="BA367" i="13" s="1"/>
  <c r="AU347" i="14"/>
  <c r="BA347" i="14" s="1"/>
  <c r="AU443" i="14"/>
  <c r="BA443" i="14" s="1"/>
  <c r="AU97" i="14"/>
  <c r="BA97" i="14" s="1"/>
  <c r="AU445" i="14"/>
  <c r="BA445" i="14" s="1"/>
  <c r="AU480" i="14"/>
  <c r="BA480" i="14" s="1"/>
  <c r="AU798" i="14"/>
  <c r="AS761" i="14"/>
  <c r="AS760" i="14" s="1"/>
  <c r="AU447" i="15"/>
  <c r="BA447" i="15" s="1"/>
  <c r="AU449" i="15"/>
  <c r="BA449" i="15" s="1"/>
  <c r="AU98" i="13"/>
  <c r="BA98" i="13" s="1"/>
  <c r="AU311" i="13"/>
  <c r="BA311" i="13" s="1"/>
  <c r="AU783" i="15"/>
  <c r="BA783" i="15" s="1"/>
  <c r="AU371" i="13"/>
  <c r="BA371" i="13" s="1"/>
  <c r="AU97" i="13"/>
  <c r="BA97" i="13" s="1"/>
  <c r="AU346" i="15"/>
  <c r="BA346" i="15" s="1"/>
  <c r="AU348" i="13"/>
  <c r="BA348" i="13" s="1"/>
  <c r="AU377" i="13"/>
  <c r="BA377" i="13" s="1"/>
  <c r="AU362" i="13"/>
  <c r="BA362" i="13" s="1"/>
  <c r="AU361" i="14"/>
  <c r="BA361" i="14" s="1"/>
  <c r="AU785" i="14"/>
  <c r="BA785" i="14" s="1"/>
  <c r="AU240" i="14"/>
  <c r="BA240" i="14" s="1"/>
  <c r="AU352" i="14"/>
  <c r="BA352" i="14" s="1"/>
  <c r="AU362" i="14"/>
  <c r="BA362" i="14" s="1"/>
  <c r="AU363" i="14"/>
  <c r="BA363" i="14" s="1"/>
  <c r="AU96" i="13"/>
  <c r="BA96" i="13" s="1"/>
  <c r="AU352" i="13"/>
  <c r="BA352" i="13" s="1"/>
  <c r="AU855" i="15"/>
  <c r="BA855" i="15" s="1"/>
  <c r="AU358" i="14"/>
  <c r="BA358" i="14" s="1"/>
  <c r="AU773" i="13"/>
  <c r="BA773" i="13" s="1"/>
  <c r="AU778" i="13"/>
  <c r="BA778" i="13" s="1"/>
  <c r="AU798" i="13"/>
  <c r="BA798" i="13" s="1"/>
  <c r="AU368" i="13"/>
  <c r="AU855" i="14"/>
  <c r="BA855" i="14" s="1"/>
  <c r="AU783" i="14"/>
  <c r="BA783" i="14" s="1"/>
  <c r="AU856" i="13"/>
  <c r="BA856" i="13" s="1"/>
  <c r="AU373" i="13"/>
  <c r="BA373" i="13" s="1"/>
  <c r="AU312" i="14"/>
  <c r="BA312" i="14" s="1"/>
  <c r="AS582" i="15"/>
  <c r="AR870" i="12"/>
  <c r="AT866" i="12"/>
  <c r="AT870" i="12" s="1"/>
  <c r="AU942" i="12"/>
  <c r="BA942" i="12" s="1"/>
  <c r="AU939" i="12"/>
  <c r="AU940" i="12"/>
  <c r="BA940" i="12" s="1"/>
  <c r="AU898" i="12"/>
  <c r="BA898" i="12" s="1"/>
  <c r="AU852" i="12"/>
  <c r="BA852" i="12" s="1"/>
  <c r="AU816" i="12"/>
  <c r="BA816" i="12" s="1"/>
  <c r="AU796" i="12"/>
  <c r="BA796" i="12" s="1"/>
  <c r="AU782" i="12"/>
  <c r="BA782" i="12" s="1"/>
  <c r="AU776" i="12"/>
  <c r="BA776" i="12" s="1"/>
  <c r="AU772" i="12"/>
  <c r="BA772" i="12" s="1"/>
  <c r="AU771" i="12"/>
  <c r="BA771" i="12" s="1"/>
  <c r="AU768" i="12"/>
  <c r="BA768" i="12" s="1"/>
  <c r="AU766" i="12"/>
  <c r="BA766" i="12" s="1"/>
  <c r="AU767" i="12"/>
  <c r="BA767" i="12" s="1"/>
  <c r="AU668" i="12"/>
  <c r="BA668" i="12" s="1"/>
  <c r="AU669" i="12"/>
  <c r="BA669" i="12" s="1"/>
  <c r="AU633" i="12"/>
  <c r="BA633" i="12" s="1"/>
  <c r="AU588" i="12"/>
  <c r="BA588" i="12" s="1"/>
  <c r="AU466" i="12"/>
  <c r="BA466" i="12" s="1"/>
  <c r="AU468" i="12"/>
  <c r="BA468" i="12" s="1"/>
  <c r="AU467" i="12"/>
  <c r="BA467" i="12" s="1"/>
  <c r="AU462" i="12"/>
  <c r="BA462" i="12" s="1"/>
  <c r="AU461" i="12"/>
  <c r="BA461" i="12" s="1"/>
  <c r="AU436" i="12"/>
  <c r="BA436" i="12" s="1"/>
  <c r="AU437" i="12"/>
  <c r="BA437" i="12" s="1"/>
  <c r="AU438" i="12"/>
  <c r="BA438" i="12" s="1"/>
  <c r="AU431" i="12"/>
  <c r="BA431" i="12" s="1"/>
  <c r="AU432" i="12"/>
  <c r="BA432" i="12" s="1"/>
  <c r="AU318" i="12"/>
  <c r="BA318" i="12" s="1"/>
  <c r="AU309" i="12"/>
  <c r="BA309" i="12" s="1"/>
  <c r="AU308" i="12"/>
  <c r="BA308" i="12" s="1"/>
  <c r="AU288" i="12"/>
  <c r="BA288" i="12" s="1"/>
  <c r="AU278" i="12"/>
  <c r="BA278" i="12" s="1"/>
  <c r="AU277" i="12"/>
  <c r="BA277" i="12" s="1"/>
  <c r="AU202" i="12"/>
  <c r="BA202" i="12" s="1"/>
  <c r="AU201" i="12"/>
  <c r="BA201" i="12" s="1"/>
  <c r="AU166" i="12"/>
  <c r="BA166" i="12" s="1"/>
  <c r="AU150" i="12"/>
  <c r="BA150" i="12" s="1"/>
  <c r="AU151" i="12"/>
  <c r="BA151" i="12" s="1"/>
  <c r="AU136" i="12"/>
  <c r="BA136" i="12" s="1"/>
  <c r="AU345" i="12"/>
  <c r="AU186" i="12"/>
  <c r="BA186" i="12" s="1"/>
  <c r="AU176" i="12"/>
  <c r="BA176" i="12" s="1"/>
  <c r="AU49" i="12"/>
  <c r="BA49" i="12" s="1"/>
  <c r="AU175" i="12"/>
  <c r="BA175" i="12" s="1"/>
  <c r="AU99" i="12"/>
  <c r="BA99" i="12" s="1"/>
  <c r="AV80" i="1"/>
  <c r="AB157" i="1"/>
  <c r="AJ514" i="1"/>
  <c r="AV824" i="1"/>
  <c r="AW681" i="1"/>
  <c r="AZ768" i="1"/>
  <c r="AZ767" i="1" s="1"/>
  <c r="AX428" i="1"/>
  <c r="AV234" i="1"/>
  <c r="AJ590" i="1"/>
  <c r="AS939" i="14"/>
  <c r="AT733" i="14"/>
  <c r="AY514" i="1"/>
  <c r="AY681" i="1"/>
  <c r="T463" i="1"/>
  <c r="AD514" i="1"/>
  <c r="AN873" i="14"/>
  <c r="U416" i="1"/>
  <c r="AW101" i="1"/>
  <c r="AT268" i="15"/>
  <c r="BA268" i="15" s="1"/>
  <c r="AE821" i="15"/>
  <c r="AT730" i="13"/>
  <c r="AV35" i="1"/>
  <c r="AE505" i="12"/>
  <c r="AQ121" i="12"/>
  <c r="M873" i="13"/>
  <c r="AY428" i="1"/>
  <c r="AX351" i="1"/>
  <c r="AX681" i="1"/>
  <c r="AT541" i="12"/>
  <c r="AT545" i="12" s="1"/>
  <c r="AT24" i="12"/>
  <c r="BA24" i="12" s="1"/>
  <c r="AT905" i="13"/>
  <c r="AU905" i="13" s="1"/>
  <c r="AT787" i="14"/>
  <c r="AU787" i="14" s="1"/>
  <c r="S936" i="1"/>
  <c r="AV101" i="1"/>
  <c r="AW428" i="1"/>
  <c r="AW234" i="1"/>
  <c r="AZ681" i="1"/>
  <c r="AW824" i="1"/>
  <c r="AL906" i="1"/>
  <c r="AT420" i="12"/>
  <c r="BA420" i="12" s="1"/>
  <c r="AT561" i="12"/>
  <c r="AT565" i="12" s="1"/>
  <c r="AQ656" i="12"/>
  <c r="M581" i="12"/>
  <c r="AQ481" i="13"/>
  <c r="AT312" i="13"/>
  <c r="AT543" i="14"/>
  <c r="AU543" i="14" s="1"/>
  <c r="AU547" i="14" s="1"/>
  <c r="AQ409" i="14"/>
  <c r="AT743" i="14"/>
  <c r="AT458" i="14"/>
  <c r="AQ908" i="15"/>
  <c r="AQ296" i="15"/>
  <c r="AT879" i="13"/>
  <c r="M904" i="13"/>
  <c r="AT622" i="14"/>
  <c r="AQ888" i="14"/>
  <c r="AK590" i="1"/>
  <c r="AV906" i="1"/>
  <c r="AX101" i="1"/>
  <c r="AK234" i="1"/>
  <c r="AW590" i="1"/>
  <c r="AW875" i="1"/>
  <c r="AW906" i="1"/>
  <c r="AT582" i="12"/>
  <c r="AT586" i="12" s="1"/>
  <c r="AE761" i="13"/>
  <c r="AE760" i="13" s="1"/>
  <c r="AT642" i="14"/>
  <c r="AT868" i="14"/>
  <c r="AQ446" i="14"/>
  <c r="AN760" i="15"/>
  <c r="AN759" i="15" s="1"/>
  <c r="AV428" i="1"/>
  <c r="AX234" i="1"/>
  <c r="AZ514" i="1"/>
  <c r="AV514" i="1"/>
  <c r="AX590" i="1"/>
  <c r="AZ824" i="1"/>
  <c r="AX875" i="1"/>
  <c r="AX906" i="1"/>
  <c r="AT551" i="12"/>
  <c r="AT385" i="13"/>
  <c r="AU385" i="13" s="1"/>
  <c r="AT487" i="14"/>
  <c r="BA487" i="14" s="1"/>
  <c r="BA491" i="14" s="1"/>
  <c r="AQ451" i="14"/>
  <c r="AQ317" i="15"/>
  <c r="AS836" i="15"/>
  <c r="AN902" i="12"/>
  <c r="S844" i="1"/>
  <c r="AV875" i="1"/>
  <c r="AV351" i="1"/>
  <c r="AW514" i="1"/>
  <c r="AL514" i="1"/>
  <c r="AY590" i="1"/>
  <c r="AV681" i="1"/>
  <c r="AX767" i="1"/>
  <c r="AC906" i="1"/>
  <c r="AY906" i="1"/>
  <c r="AF505" i="12"/>
  <c r="AT521" i="12"/>
  <c r="AT525" i="12" s="1"/>
  <c r="AT592" i="12"/>
  <c r="AT596" i="12" s="1"/>
  <c r="AT411" i="14"/>
  <c r="AQ374" i="14"/>
  <c r="AT309" i="15"/>
  <c r="AT481" i="15"/>
  <c r="BA481" i="15" s="1"/>
  <c r="BA485" i="15" s="1"/>
  <c r="T6" i="15"/>
  <c r="AZ428" i="1"/>
  <c r="AC428" i="1"/>
  <c r="AW351" i="1"/>
  <c r="AX514" i="1"/>
  <c r="AZ590" i="1"/>
  <c r="AZ875" i="1"/>
  <c r="AQ801" i="14"/>
  <c r="AQ27" i="14"/>
  <c r="AT399" i="15"/>
  <c r="AT403" i="15" s="1"/>
  <c r="AE507" i="13"/>
  <c r="AV65" i="1"/>
  <c r="AN871" i="12"/>
  <c r="AN226" i="15"/>
  <c r="AN227" i="14"/>
  <c r="S948" i="1"/>
  <c r="AB948" i="1"/>
  <c r="AS582" i="13"/>
  <c r="AN674" i="14"/>
  <c r="AE66" i="1"/>
  <c r="AF66" i="1" s="1"/>
  <c r="AE67" i="1"/>
  <c r="AF67" i="1" s="1"/>
  <c r="AR67" i="1" s="1"/>
  <c r="AE26" i="1"/>
  <c r="AF26" i="1" s="1"/>
  <c r="AE27" i="1"/>
  <c r="AF27" i="1" s="1"/>
  <c r="AR27" i="1" s="1"/>
  <c r="AE28" i="1"/>
  <c r="AF28" i="1" s="1"/>
  <c r="AR28" i="1" s="1"/>
  <c r="AE29" i="1"/>
  <c r="AF29" i="1" s="1"/>
  <c r="AR29" i="1" s="1"/>
  <c r="AE117" i="1"/>
  <c r="AF117" i="1" s="1"/>
  <c r="AR117" i="1" s="1"/>
  <c r="AE118" i="1"/>
  <c r="AF118" i="1" s="1"/>
  <c r="AR118" i="1" s="1"/>
  <c r="AE119" i="1"/>
  <c r="AF119" i="1" s="1"/>
  <c r="AR119" i="1" s="1"/>
  <c r="AE34" i="1"/>
  <c r="AF34" i="1" s="1"/>
  <c r="AR34" i="1" s="1"/>
  <c r="AE33" i="1"/>
  <c r="AF33" i="1" s="1"/>
  <c r="AR33" i="1" s="1"/>
  <c r="AE32" i="1"/>
  <c r="AF32" i="1" s="1"/>
  <c r="AR32" i="1" s="1"/>
  <c r="AE31" i="1"/>
  <c r="AF31" i="1" s="1"/>
  <c r="AE61" i="1"/>
  <c r="AF61" i="1" s="1"/>
  <c r="AE62" i="1"/>
  <c r="AF62" i="1" s="1"/>
  <c r="AR62" i="1" s="1"/>
  <c r="AE63" i="1"/>
  <c r="AF63" i="1" s="1"/>
  <c r="AR63" i="1" s="1"/>
  <c r="AE64" i="1"/>
  <c r="AF64" i="1" s="1"/>
  <c r="AR64" i="1" s="1"/>
  <c r="AE21" i="1"/>
  <c r="AF21" i="1" s="1"/>
  <c r="AE22" i="1"/>
  <c r="AF22" i="1" s="1"/>
  <c r="AE23" i="1"/>
  <c r="AF23" i="1" s="1"/>
  <c r="AE24" i="1"/>
  <c r="AF24" i="1" s="1"/>
  <c r="AE68" i="1"/>
  <c r="AF68" i="1" s="1"/>
  <c r="AE69" i="1"/>
  <c r="AF69" i="1" s="1"/>
  <c r="AE76" i="1"/>
  <c r="AF76" i="1" s="1"/>
  <c r="AE77" i="1"/>
  <c r="AF77" i="1" s="1"/>
  <c r="AE78" i="1"/>
  <c r="AF78" i="1" s="1"/>
  <c r="AR78" i="1" s="1"/>
  <c r="AE79" i="1"/>
  <c r="AF79" i="1" s="1"/>
  <c r="AE209" i="1"/>
  <c r="AF209" i="1" s="1"/>
  <c r="AE210" i="1"/>
  <c r="AF210" i="1" s="1"/>
  <c r="AE211" i="1"/>
  <c r="AF211" i="1" s="1"/>
  <c r="AE212" i="1"/>
  <c r="AF212" i="1" s="1"/>
  <c r="AE437" i="1"/>
  <c r="AF437" i="1" s="1"/>
  <c r="AE436" i="1"/>
  <c r="AF436" i="1" s="1"/>
  <c r="AE435" i="1"/>
  <c r="AF435" i="1" s="1"/>
  <c r="AR435" i="1" s="1"/>
  <c r="AE434" i="1"/>
  <c r="AF434" i="1" s="1"/>
  <c r="AE432" i="1"/>
  <c r="AF432" i="1" s="1"/>
  <c r="AE153" i="1"/>
  <c r="AF153" i="1" s="1"/>
  <c r="AE154" i="1"/>
  <c r="AF154" i="1" s="1"/>
  <c r="AE155" i="1"/>
  <c r="AF155" i="1" s="1"/>
  <c r="AE156" i="1"/>
  <c r="AF156" i="1" s="1"/>
  <c r="AE173" i="1"/>
  <c r="AF173" i="1" s="1"/>
  <c r="AE174" i="1"/>
  <c r="AF174" i="1" s="1"/>
  <c r="AR174" i="1" s="1"/>
  <c r="AE175" i="1"/>
  <c r="AF175" i="1" s="1"/>
  <c r="AE176" i="1"/>
  <c r="AF176" i="1" s="1"/>
  <c r="AE214" i="1"/>
  <c r="AF214" i="1" s="1"/>
  <c r="AE215" i="1"/>
  <c r="AF215" i="1" s="1"/>
  <c r="AE216" i="1"/>
  <c r="AF216" i="1" s="1"/>
  <c r="AE217" i="1"/>
  <c r="AF217" i="1" s="1"/>
  <c r="AE245" i="1"/>
  <c r="AF245" i="1" s="1"/>
  <c r="AE246" i="1"/>
  <c r="AF246" i="1" s="1"/>
  <c r="AR246" i="1" s="1"/>
  <c r="AE247" i="1"/>
  <c r="AF247" i="1" s="1"/>
  <c r="AE248" i="1"/>
  <c r="AF248" i="1" s="1"/>
  <c r="AE265" i="1"/>
  <c r="AF265" i="1" s="1"/>
  <c r="AE266" i="1"/>
  <c r="AF266" i="1" s="1"/>
  <c r="AE267" i="1"/>
  <c r="AF267" i="1" s="1"/>
  <c r="AE268" i="1"/>
  <c r="AF268" i="1" s="1"/>
  <c r="AE285" i="1"/>
  <c r="AF285" i="1" s="1"/>
  <c r="AE286" i="1"/>
  <c r="AF286" i="1" s="1"/>
  <c r="AR286" i="1" s="1"/>
  <c r="AE287" i="1"/>
  <c r="AF287" i="1" s="1"/>
  <c r="AE288" i="1"/>
  <c r="AF288" i="1" s="1"/>
  <c r="AE305" i="1"/>
  <c r="AF305" i="1" s="1"/>
  <c r="AE306" i="1"/>
  <c r="AF306" i="1" s="1"/>
  <c r="AE307" i="1"/>
  <c r="AF307" i="1" s="1"/>
  <c r="AE308" i="1"/>
  <c r="AF308" i="1" s="1"/>
  <c r="AE311" i="1"/>
  <c r="AF311" i="1" s="1"/>
  <c r="AE312" i="1"/>
  <c r="AF312" i="1" s="1"/>
  <c r="AR312" i="1" s="1"/>
  <c r="AE313" i="1"/>
  <c r="AF313" i="1" s="1"/>
  <c r="AE314" i="1"/>
  <c r="AF314" i="1" s="1"/>
  <c r="AE336" i="1"/>
  <c r="AF336" i="1" s="1"/>
  <c r="AE337" i="1"/>
  <c r="AF337" i="1" s="1"/>
  <c r="AE338" i="1"/>
  <c r="AF338" i="1" s="1"/>
  <c r="AE339" i="1"/>
  <c r="AF339" i="1" s="1"/>
  <c r="AE407" i="1"/>
  <c r="AF407" i="1" s="1"/>
  <c r="AE408" i="1"/>
  <c r="AF408" i="1" s="1"/>
  <c r="AR408" i="1" s="1"/>
  <c r="AE409" i="1"/>
  <c r="AF409" i="1" s="1"/>
  <c r="AE410" i="1"/>
  <c r="AF410" i="1" s="1"/>
  <c r="AE422" i="1"/>
  <c r="AF422" i="1" s="1"/>
  <c r="AE423" i="1"/>
  <c r="AF423" i="1" s="1"/>
  <c r="AE424" i="1"/>
  <c r="AF424" i="1" s="1"/>
  <c r="AE425" i="1"/>
  <c r="AF425" i="1" s="1"/>
  <c r="AE464" i="1"/>
  <c r="AF464" i="1" s="1"/>
  <c r="AE465" i="1"/>
  <c r="AF465" i="1" s="1"/>
  <c r="AR465" i="1" s="1"/>
  <c r="AE466" i="1"/>
  <c r="AF466" i="1" s="1"/>
  <c r="AE467" i="1"/>
  <c r="AF467" i="1" s="1"/>
  <c r="AE474" i="1"/>
  <c r="AF474" i="1" s="1"/>
  <c r="AE475" i="1"/>
  <c r="AF475" i="1" s="1"/>
  <c r="AE476" i="1"/>
  <c r="AF476" i="1" s="1"/>
  <c r="AE477" i="1"/>
  <c r="AF477" i="1" s="1"/>
  <c r="AE489" i="1"/>
  <c r="AF489" i="1" s="1"/>
  <c r="AE490" i="1"/>
  <c r="AF490" i="1" s="1"/>
  <c r="AR490" i="1" s="1"/>
  <c r="AE491" i="1"/>
  <c r="AF491" i="1" s="1"/>
  <c r="AR491" i="1" s="1"/>
  <c r="AE492" i="1"/>
  <c r="AF492" i="1" s="1"/>
  <c r="AE499" i="1"/>
  <c r="AF499" i="1" s="1"/>
  <c r="AE500" i="1"/>
  <c r="AF500" i="1" s="1"/>
  <c r="AE501" i="1"/>
  <c r="AF501" i="1" s="1"/>
  <c r="AE502" i="1"/>
  <c r="AF502" i="1" s="1"/>
  <c r="AE530" i="1"/>
  <c r="AF530" i="1" s="1"/>
  <c r="AE531" i="1"/>
  <c r="AF531" i="1" s="1"/>
  <c r="AR531" i="1" s="1"/>
  <c r="AE532" i="1"/>
  <c r="AF532" i="1" s="1"/>
  <c r="AR532" i="1" s="1"/>
  <c r="AE533" i="1"/>
  <c r="AF533" i="1" s="1"/>
  <c r="AE550" i="1"/>
  <c r="AF550" i="1" s="1"/>
  <c r="AE551" i="1"/>
  <c r="AF551" i="1" s="1"/>
  <c r="AE552" i="1"/>
  <c r="AF552" i="1" s="1"/>
  <c r="AR552" i="1" s="1"/>
  <c r="AE553" i="1"/>
  <c r="AF553" i="1" s="1"/>
  <c r="AN561" i="1"/>
  <c r="AS561" i="1" s="1"/>
  <c r="AE570" i="1"/>
  <c r="AF570" i="1" s="1"/>
  <c r="AE571" i="1"/>
  <c r="AF571" i="1" s="1"/>
  <c r="AR571" i="1" s="1"/>
  <c r="AE572" i="1"/>
  <c r="AF572" i="1" s="1"/>
  <c r="AR572" i="1" s="1"/>
  <c r="AE573" i="1"/>
  <c r="AF573" i="1" s="1"/>
  <c r="AR573" i="1" s="1"/>
  <c r="AN581" i="1"/>
  <c r="AS581" i="1" s="1"/>
  <c r="AE591" i="1"/>
  <c r="AF591" i="1" s="1"/>
  <c r="AE592" i="1"/>
  <c r="AF592" i="1" s="1"/>
  <c r="AR592" i="1" s="1"/>
  <c r="AE593" i="1"/>
  <c r="AF593" i="1" s="1"/>
  <c r="AR593" i="1" s="1"/>
  <c r="AE594" i="1"/>
  <c r="AF594" i="1" s="1"/>
  <c r="AR594" i="1" s="1"/>
  <c r="AN597" i="1"/>
  <c r="AS597" i="1" s="1"/>
  <c r="AN607" i="1"/>
  <c r="AS607" i="1" s="1"/>
  <c r="AE612" i="1"/>
  <c r="AF612" i="1" s="1"/>
  <c r="AE613" i="1"/>
  <c r="AF613" i="1" s="1"/>
  <c r="AE614" i="1"/>
  <c r="AF614" i="1" s="1"/>
  <c r="AM620" i="1"/>
  <c r="AN616" i="1"/>
  <c r="AN619" i="1"/>
  <c r="AS619" i="1" s="1"/>
  <c r="AE621" i="1"/>
  <c r="AF621" i="1" s="1"/>
  <c r="AR621" i="1" s="1"/>
  <c r="AE622" i="1"/>
  <c r="AF622" i="1" s="1"/>
  <c r="AE623" i="1"/>
  <c r="AF623" i="1" s="1"/>
  <c r="AR623" i="1" s="1"/>
  <c r="AE624" i="1"/>
  <c r="AF624" i="1" s="1"/>
  <c r="AR624" i="1" s="1"/>
  <c r="AN628" i="1"/>
  <c r="AS628" i="1" s="1"/>
  <c r="R635" i="1"/>
  <c r="AE631" i="1"/>
  <c r="AF631" i="1" s="1"/>
  <c r="AE632" i="1"/>
  <c r="AF632" i="1" s="1"/>
  <c r="AR632" i="1" s="1"/>
  <c r="AE633" i="1"/>
  <c r="AF633" i="1" s="1"/>
  <c r="AR633" i="1" s="1"/>
  <c r="AE634" i="1"/>
  <c r="AF634" i="1" s="1"/>
  <c r="AE642" i="1"/>
  <c r="AF642" i="1" s="1"/>
  <c r="AR642" i="1" s="1"/>
  <c r="AE643" i="1"/>
  <c r="AF643" i="1" s="1"/>
  <c r="AE644" i="1"/>
  <c r="AF644" i="1" s="1"/>
  <c r="AN648" i="1"/>
  <c r="AS648" i="1" s="1"/>
  <c r="AE656" i="1"/>
  <c r="AF656" i="1" s="1"/>
  <c r="AE657" i="1"/>
  <c r="AF657" i="1" s="1"/>
  <c r="AR657" i="1" s="1"/>
  <c r="AE658" i="1"/>
  <c r="AF658" i="1" s="1"/>
  <c r="AR658" i="1" s="1"/>
  <c r="AE659" i="1"/>
  <c r="AF659" i="1" s="1"/>
  <c r="AR659" i="1" s="1"/>
  <c r="AE671" i="1"/>
  <c r="AF671" i="1" s="1"/>
  <c r="AE672" i="1"/>
  <c r="AF672" i="1" s="1"/>
  <c r="AR672" i="1" s="1"/>
  <c r="AE673" i="1"/>
  <c r="AF673" i="1" s="1"/>
  <c r="AR673" i="1" s="1"/>
  <c r="AE674" i="1"/>
  <c r="AF674" i="1" s="1"/>
  <c r="AR674" i="1" s="1"/>
  <c r="AN689" i="1"/>
  <c r="AS689" i="1" s="1"/>
  <c r="AE692" i="1"/>
  <c r="AF692" i="1" s="1"/>
  <c r="AE693" i="1"/>
  <c r="AF693" i="1" s="1"/>
  <c r="AR693" i="1" s="1"/>
  <c r="AE694" i="1"/>
  <c r="AF694" i="1" s="1"/>
  <c r="AE695" i="1"/>
  <c r="AF695" i="1" s="1"/>
  <c r="AE707" i="1"/>
  <c r="AF707" i="1" s="1"/>
  <c r="AE708" i="1"/>
  <c r="AF708" i="1" s="1"/>
  <c r="AE709" i="1"/>
  <c r="AF709" i="1" s="1"/>
  <c r="AE710" i="1"/>
  <c r="AF710" i="1" s="1"/>
  <c r="AE722" i="1"/>
  <c r="AF722" i="1" s="1"/>
  <c r="AE723" i="1"/>
  <c r="AF723" i="1" s="1"/>
  <c r="AR723" i="1" s="1"/>
  <c r="AE724" i="1"/>
  <c r="AF724" i="1" s="1"/>
  <c r="AE725" i="1"/>
  <c r="AF725" i="1" s="1"/>
  <c r="AR725" i="1" s="1"/>
  <c r="AN735" i="1"/>
  <c r="AS735" i="1" s="1"/>
  <c r="AE737" i="1"/>
  <c r="AF737" i="1" s="1"/>
  <c r="AE738" i="1"/>
  <c r="AF738" i="1" s="1"/>
  <c r="AR738" i="1" s="1"/>
  <c r="AE739" i="1"/>
  <c r="AF739" i="1" s="1"/>
  <c r="AR739" i="1" s="1"/>
  <c r="AE740" i="1"/>
  <c r="AF740" i="1" s="1"/>
  <c r="AR740" i="1" s="1"/>
  <c r="AN750" i="1"/>
  <c r="AS750" i="1" s="1"/>
  <c r="AE752" i="1"/>
  <c r="AF752" i="1" s="1"/>
  <c r="AE753" i="1"/>
  <c r="AF753" i="1" s="1"/>
  <c r="AR753" i="1" s="1"/>
  <c r="AE754" i="1"/>
  <c r="AF754" i="1" s="1"/>
  <c r="AE755" i="1"/>
  <c r="AF755" i="1" s="1"/>
  <c r="AR755" i="1" s="1"/>
  <c r="AN765" i="1"/>
  <c r="AN766" i="1" s="1"/>
  <c r="AN800" i="1"/>
  <c r="AS800" i="1" s="1"/>
  <c r="AN802" i="1"/>
  <c r="AS802" i="1" s="1"/>
  <c r="AE825" i="1"/>
  <c r="AF825" i="1" s="1"/>
  <c r="AN838" i="1"/>
  <c r="AS838" i="1" s="1"/>
  <c r="AE840" i="1"/>
  <c r="AF840" i="1" s="1"/>
  <c r="AE841" i="1"/>
  <c r="AF841" i="1" s="1"/>
  <c r="AE842" i="1"/>
  <c r="AF842" i="1" s="1"/>
  <c r="AE843" i="1"/>
  <c r="AF843" i="1" s="1"/>
  <c r="AE850" i="1"/>
  <c r="AF850" i="1" s="1"/>
  <c r="AE851" i="1"/>
  <c r="AF851" i="1" s="1"/>
  <c r="AR851" i="1" s="1"/>
  <c r="AE852" i="1"/>
  <c r="AF852" i="1" s="1"/>
  <c r="AR852" i="1" s="1"/>
  <c r="AE853" i="1"/>
  <c r="AF853" i="1" s="1"/>
  <c r="AR853" i="1" s="1"/>
  <c r="AN866" i="1"/>
  <c r="AS866" i="1" s="1"/>
  <c r="AN867" i="1"/>
  <c r="AS867" i="1" s="1"/>
  <c r="AN868" i="1"/>
  <c r="AS868" i="1" s="1"/>
  <c r="R890" i="1"/>
  <c r="AE886" i="1"/>
  <c r="AF886" i="1" s="1"/>
  <c r="AE887" i="1"/>
  <c r="AF887" i="1" s="1"/>
  <c r="AR887" i="1" s="1"/>
  <c r="AE888" i="1"/>
  <c r="AF888" i="1" s="1"/>
  <c r="AR888" i="1" s="1"/>
  <c r="AE889" i="1"/>
  <c r="AF889" i="1" s="1"/>
  <c r="AR889" i="1" s="1"/>
  <c r="AM905" i="1"/>
  <c r="AN901" i="1"/>
  <c r="AN902" i="1"/>
  <c r="AS902" i="1" s="1"/>
  <c r="AN903" i="1"/>
  <c r="AS903" i="1" s="1"/>
  <c r="AE917" i="1"/>
  <c r="AF917" i="1" s="1"/>
  <c r="AE918" i="1"/>
  <c r="AF918" i="1" s="1"/>
  <c r="AR918" i="1" s="1"/>
  <c r="AE919" i="1"/>
  <c r="AF919" i="1" s="1"/>
  <c r="AR919" i="1" s="1"/>
  <c r="AE920" i="1"/>
  <c r="AF920" i="1" s="1"/>
  <c r="AR920" i="1" s="1"/>
  <c r="AN937" i="1"/>
  <c r="AS937" i="1" s="1"/>
  <c r="AN939" i="1"/>
  <c r="AS939" i="1" s="1"/>
  <c r="AN940" i="1"/>
  <c r="AS940" i="1" s="1"/>
  <c r="AE947" i="1"/>
  <c r="AF947" i="1" s="1"/>
  <c r="AR947" i="1" s="1"/>
  <c r="AE91" i="1"/>
  <c r="AF91" i="1" s="1"/>
  <c r="AE92" i="1"/>
  <c r="AF92" i="1" s="1"/>
  <c r="AR92" i="1" s="1"/>
  <c r="AE93" i="1"/>
  <c r="AF93" i="1" s="1"/>
  <c r="AE94" i="1"/>
  <c r="AF94" i="1" s="1"/>
  <c r="AR94" i="1" s="1"/>
  <c r="AE126" i="1"/>
  <c r="AF126" i="1" s="1"/>
  <c r="AE127" i="1"/>
  <c r="AF127" i="1" s="1"/>
  <c r="AE128" i="1"/>
  <c r="AF128" i="1" s="1"/>
  <c r="AE129" i="1"/>
  <c r="AF129" i="1" s="1"/>
  <c r="R167" i="1"/>
  <c r="AE163" i="1"/>
  <c r="AF163" i="1" s="1"/>
  <c r="AE164" i="1"/>
  <c r="AF164" i="1" s="1"/>
  <c r="AR164" i="1" s="1"/>
  <c r="AE165" i="1"/>
  <c r="AF165" i="1" s="1"/>
  <c r="AR165" i="1" s="1"/>
  <c r="AE166" i="1"/>
  <c r="AF166" i="1" s="1"/>
  <c r="AE198" i="1"/>
  <c r="AF198" i="1" s="1"/>
  <c r="AE199" i="1"/>
  <c r="AF199" i="1" s="1"/>
  <c r="AR199" i="1" s="1"/>
  <c r="AE200" i="1"/>
  <c r="AF200" i="1" s="1"/>
  <c r="AE201" i="1"/>
  <c r="AF201" i="1" s="1"/>
  <c r="AR201" i="1" s="1"/>
  <c r="AE240" i="1"/>
  <c r="AF240" i="1" s="1"/>
  <c r="AE241" i="1"/>
  <c r="AF241" i="1" s="1"/>
  <c r="AE242" i="1"/>
  <c r="AF242" i="1" s="1"/>
  <c r="AE243" i="1"/>
  <c r="AF243" i="1" s="1"/>
  <c r="AR243" i="1" s="1"/>
  <c r="AE260" i="1"/>
  <c r="AF260" i="1" s="1"/>
  <c r="AE261" i="1"/>
  <c r="AF261" i="1" s="1"/>
  <c r="AE262" i="1"/>
  <c r="AF262" i="1" s="1"/>
  <c r="AE263" i="1"/>
  <c r="AF263" i="1" s="1"/>
  <c r="AR263" i="1" s="1"/>
  <c r="AE431" i="1"/>
  <c r="AF431" i="1" s="1"/>
  <c r="AE430" i="1"/>
  <c r="AF430" i="1" s="1"/>
  <c r="AE429" i="1"/>
  <c r="AF429" i="1" s="1"/>
  <c r="AE280" i="1"/>
  <c r="AF280" i="1" s="1"/>
  <c r="AE281" i="1"/>
  <c r="AF281" i="1" s="1"/>
  <c r="AR281" i="1" s="1"/>
  <c r="AE282" i="1"/>
  <c r="AF282" i="1" s="1"/>
  <c r="AE283" i="1"/>
  <c r="AF283" i="1" s="1"/>
  <c r="AE300" i="1"/>
  <c r="AF300" i="1" s="1"/>
  <c r="AE301" i="1"/>
  <c r="AF301" i="1" s="1"/>
  <c r="AE302" i="1"/>
  <c r="AF302" i="1" s="1"/>
  <c r="AE303" i="1"/>
  <c r="AF303" i="1" s="1"/>
  <c r="AE321" i="1"/>
  <c r="AF321" i="1" s="1"/>
  <c r="AE322" i="1"/>
  <c r="AF322" i="1" s="1"/>
  <c r="AR322" i="1" s="1"/>
  <c r="AE323" i="1"/>
  <c r="AF323" i="1" s="1"/>
  <c r="AR323" i="1" s="1"/>
  <c r="AE324" i="1"/>
  <c r="AF324" i="1" s="1"/>
  <c r="AE331" i="1"/>
  <c r="AF331" i="1" s="1"/>
  <c r="AE332" i="1"/>
  <c r="AF332" i="1" s="1"/>
  <c r="AE333" i="1"/>
  <c r="AF333" i="1" s="1"/>
  <c r="AE334" i="1"/>
  <c r="AF334" i="1" s="1"/>
  <c r="AE397" i="1"/>
  <c r="AF397" i="1" s="1"/>
  <c r="AE398" i="1"/>
  <c r="AF398" i="1" s="1"/>
  <c r="AR398" i="1" s="1"/>
  <c r="AE399" i="1"/>
  <c r="AF399" i="1" s="1"/>
  <c r="AR399" i="1" s="1"/>
  <c r="AE400" i="1"/>
  <c r="AF400" i="1" s="1"/>
  <c r="AE417" i="1"/>
  <c r="AF417" i="1" s="1"/>
  <c r="AR417" i="1" s="1"/>
  <c r="AE418" i="1"/>
  <c r="AF418" i="1" s="1"/>
  <c r="AE419" i="1"/>
  <c r="AF419" i="1" s="1"/>
  <c r="AE420" i="1"/>
  <c r="AF420" i="1" s="1"/>
  <c r="AE454" i="1"/>
  <c r="AF454" i="1" s="1"/>
  <c r="AE455" i="1"/>
  <c r="AF455" i="1" s="1"/>
  <c r="AR455" i="1" s="1"/>
  <c r="AE456" i="1"/>
  <c r="AF456" i="1" s="1"/>
  <c r="AR456" i="1" s="1"/>
  <c r="AE457" i="1"/>
  <c r="AF457" i="1" s="1"/>
  <c r="AE494" i="1"/>
  <c r="AF494" i="1" s="1"/>
  <c r="AE495" i="1"/>
  <c r="AF495" i="1" s="1"/>
  <c r="AE496" i="1"/>
  <c r="AF496" i="1" s="1"/>
  <c r="AE497" i="1"/>
  <c r="AF497" i="1" s="1"/>
  <c r="AR497" i="1" s="1"/>
  <c r="R529" i="1"/>
  <c r="AE525" i="1"/>
  <c r="AF525" i="1" s="1"/>
  <c r="AE526" i="1"/>
  <c r="AF526" i="1" s="1"/>
  <c r="AR526" i="1" s="1"/>
  <c r="AE527" i="1"/>
  <c r="AF527" i="1" s="1"/>
  <c r="AR527" i="1" s="1"/>
  <c r="AE528" i="1"/>
  <c r="AF528" i="1" s="1"/>
  <c r="AR528" i="1" s="1"/>
  <c r="AE545" i="1"/>
  <c r="AF545" i="1" s="1"/>
  <c r="AE546" i="1"/>
  <c r="AF546" i="1" s="1"/>
  <c r="AR546" i="1" s="1"/>
  <c r="AE547" i="1"/>
  <c r="AF547" i="1" s="1"/>
  <c r="AR547" i="1" s="1"/>
  <c r="AE548" i="1"/>
  <c r="AF548" i="1" s="1"/>
  <c r="AR548" i="1" s="1"/>
  <c r="AN556" i="1"/>
  <c r="AS556" i="1" s="1"/>
  <c r="AE565" i="1"/>
  <c r="AF565" i="1" s="1"/>
  <c r="AE566" i="1"/>
  <c r="AF566" i="1" s="1"/>
  <c r="AE567" i="1"/>
  <c r="AF567" i="1" s="1"/>
  <c r="AR567" i="1" s="1"/>
  <c r="AE568" i="1"/>
  <c r="AF568" i="1" s="1"/>
  <c r="AR568" i="1" s="1"/>
  <c r="AN576" i="1"/>
  <c r="AS576" i="1" s="1"/>
  <c r="AN577" i="1"/>
  <c r="AS577" i="1" s="1"/>
  <c r="AE585" i="1"/>
  <c r="AF585" i="1" s="1"/>
  <c r="AE586" i="1"/>
  <c r="AF586" i="1" s="1"/>
  <c r="AR586" i="1" s="1"/>
  <c r="AE587" i="1"/>
  <c r="AF587" i="1" s="1"/>
  <c r="AR587" i="1" s="1"/>
  <c r="AE588" i="1"/>
  <c r="AF588" i="1" s="1"/>
  <c r="AE601" i="1"/>
  <c r="AF601" i="1" s="1"/>
  <c r="AE602" i="1"/>
  <c r="AF602" i="1" s="1"/>
  <c r="AE603" i="1"/>
  <c r="AF603" i="1" s="1"/>
  <c r="AR603" i="1" s="1"/>
  <c r="AE604" i="1"/>
  <c r="AF604" i="1" s="1"/>
  <c r="AR604" i="1" s="1"/>
  <c r="AE611" i="1"/>
  <c r="AF611" i="1" s="1"/>
  <c r="AN636" i="1"/>
  <c r="AS636" i="1" s="1"/>
  <c r="AE641" i="1"/>
  <c r="AF641" i="1" s="1"/>
  <c r="AR641" i="1" s="1"/>
  <c r="AE651" i="1"/>
  <c r="AF651" i="1" s="1"/>
  <c r="AE652" i="1"/>
  <c r="AF652" i="1" s="1"/>
  <c r="AR652" i="1" s="1"/>
  <c r="AE653" i="1"/>
  <c r="AF653" i="1" s="1"/>
  <c r="AE654" i="1"/>
  <c r="AF654" i="1" s="1"/>
  <c r="AR654" i="1" s="1"/>
  <c r="AN663" i="1"/>
  <c r="AS663" i="1" s="1"/>
  <c r="AE666" i="1"/>
  <c r="AF666" i="1" s="1"/>
  <c r="AE667" i="1"/>
  <c r="AF667" i="1" s="1"/>
  <c r="AR667" i="1" s="1"/>
  <c r="AE668" i="1"/>
  <c r="AF668" i="1" s="1"/>
  <c r="AR668" i="1" s="1"/>
  <c r="AE669" i="1"/>
  <c r="AF669" i="1" s="1"/>
  <c r="AR669" i="1" s="1"/>
  <c r="AN676" i="1"/>
  <c r="AS676" i="1" s="1"/>
  <c r="AE682" i="1"/>
  <c r="AF682" i="1" s="1"/>
  <c r="AE683" i="1"/>
  <c r="AF683" i="1" s="1"/>
  <c r="AR683" i="1" s="1"/>
  <c r="AE684" i="1"/>
  <c r="AF684" i="1" s="1"/>
  <c r="AR684" i="1" s="1"/>
  <c r="AE685" i="1"/>
  <c r="AF685" i="1" s="1"/>
  <c r="AN699" i="1"/>
  <c r="AS699" i="1" s="1"/>
  <c r="AE702" i="1"/>
  <c r="AF702" i="1" s="1"/>
  <c r="AE703" i="1"/>
  <c r="AF703" i="1" s="1"/>
  <c r="AR703" i="1" s="1"/>
  <c r="AE704" i="1"/>
  <c r="AF704" i="1" s="1"/>
  <c r="AR704" i="1" s="1"/>
  <c r="AE705" i="1"/>
  <c r="AF705" i="1" s="1"/>
  <c r="AR705" i="1" s="1"/>
  <c r="AN714" i="1"/>
  <c r="AS714" i="1" s="1"/>
  <c r="AE717" i="1"/>
  <c r="AF717" i="1" s="1"/>
  <c r="AE718" i="1"/>
  <c r="AF718" i="1" s="1"/>
  <c r="AR718" i="1" s="1"/>
  <c r="AE719" i="1"/>
  <c r="AF719" i="1" s="1"/>
  <c r="AR719" i="1" s="1"/>
  <c r="AE720" i="1"/>
  <c r="AF720" i="1" s="1"/>
  <c r="AR720" i="1" s="1"/>
  <c r="AN727" i="1"/>
  <c r="AS727" i="1" s="1"/>
  <c r="AN730" i="1"/>
  <c r="AS730" i="1" s="1"/>
  <c r="AN742" i="1"/>
  <c r="AS742" i="1" s="1"/>
  <c r="AN745" i="1"/>
  <c r="AS745" i="1" s="1"/>
  <c r="AN760" i="1"/>
  <c r="AS760" i="1" s="1"/>
  <c r="AE781" i="1"/>
  <c r="AF781" i="1" s="1"/>
  <c r="AR781" i="1" s="1"/>
  <c r="AE782" i="1"/>
  <c r="AF782" i="1" s="1"/>
  <c r="AR782" i="1" s="1"/>
  <c r="AN815" i="1"/>
  <c r="AS815" i="1" s="1"/>
  <c r="AN826" i="1"/>
  <c r="AS826" i="1" s="1"/>
  <c r="AN828" i="1"/>
  <c r="AS828" i="1" s="1"/>
  <c r="AE830" i="1"/>
  <c r="AF830" i="1" s="1"/>
  <c r="AE831" i="1"/>
  <c r="AF831" i="1" s="1"/>
  <c r="AR831" i="1" s="1"/>
  <c r="AE832" i="1"/>
  <c r="AF832" i="1" s="1"/>
  <c r="AR832" i="1" s="1"/>
  <c r="AE833" i="1"/>
  <c r="AF833" i="1" s="1"/>
  <c r="AE846" i="1"/>
  <c r="AF846" i="1" s="1"/>
  <c r="AR846" i="1" s="1"/>
  <c r="AE847" i="1"/>
  <c r="AF847" i="1" s="1"/>
  <c r="AR847" i="1" s="1"/>
  <c r="AE848" i="1"/>
  <c r="AF848" i="1" s="1"/>
  <c r="AR848" i="1" s="1"/>
  <c r="AE860" i="1"/>
  <c r="AF860" i="1" s="1"/>
  <c r="AE861" i="1"/>
  <c r="AF861" i="1" s="1"/>
  <c r="AR861" i="1" s="1"/>
  <c r="AE862" i="1"/>
  <c r="AF862" i="1" s="1"/>
  <c r="AR862" i="1" s="1"/>
  <c r="AE863" i="1"/>
  <c r="AF863" i="1" s="1"/>
  <c r="AN871" i="1"/>
  <c r="AS871" i="1" s="1"/>
  <c r="AN872" i="1"/>
  <c r="AS872" i="1" s="1"/>
  <c r="AE876" i="1"/>
  <c r="AF876" i="1" s="1"/>
  <c r="AE877" i="1"/>
  <c r="AF877" i="1" s="1"/>
  <c r="AR877" i="1" s="1"/>
  <c r="AE878" i="1"/>
  <c r="AF878" i="1" s="1"/>
  <c r="AE879" i="1"/>
  <c r="AF879" i="1" s="1"/>
  <c r="AR879" i="1" s="1"/>
  <c r="AE882" i="1"/>
  <c r="AF882" i="1" s="1"/>
  <c r="AR882" i="1" s="1"/>
  <c r="AE883" i="1"/>
  <c r="AF883" i="1" s="1"/>
  <c r="AE884" i="1"/>
  <c r="AF884" i="1" s="1"/>
  <c r="AR884" i="1" s="1"/>
  <c r="AM895" i="1"/>
  <c r="AN891" i="1"/>
  <c r="AN892" i="1"/>
  <c r="AS892" i="1" s="1"/>
  <c r="AN893" i="1"/>
  <c r="AS893" i="1" s="1"/>
  <c r="R900" i="1"/>
  <c r="AE896" i="1"/>
  <c r="AF896" i="1" s="1"/>
  <c r="AE897" i="1"/>
  <c r="AF897" i="1" s="1"/>
  <c r="AR897" i="1" s="1"/>
  <c r="AE898" i="1"/>
  <c r="AF898" i="1" s="1"/>
  <c r="AR898" i="1" s="1"/>
  <c r="AE899" i="1"/>
  <c r="AF899" i="1" s="1"/>
  <c r="AR899" i="1" s="1"/>
  <c r="AN907" i="1"/>
  <c r="AS907" i="1" s="1"/>
  <c r="AN909" i="1"/>
  <c r="AS909" i="1" s="1"/>
  <c r="AE912" i="1"/>
  <c r="AF912" i="1" s="1"/>
  <c r="AE913" i="1"/>
  <c r="AF913" i="1" s="1"/>
  <c r="AR913" i="1" s="1"/>
  <c r="AE914" i="1"/>
  <c r="AF914" i="1" s="1"/>
  <c r="AR914" i="1" s="1"/>
  <c r="AE915" i="1"/>
  <c r="AF915" i="1" s="1"/>
  <c r="AR915" i="1" s="1"/>
  <c r="AN922" i="1"/>
  <c r="AS922" i="1" s="1"/>
  <c r="AN924" i="1"/>
  <c r="AS924" i="1" s="1"/>
  <c r="AN925" i="1"/>
  <c r="AS925" i="1" s="1"/>
  <c r="AE927" i="1"/>
  <c r="AF927" i="1" s="1"/>
  <c r="AE928" i="1"/>
  <c r="AF928" i="1" s="1"/>
  <c r="AR928" i="1" s="1"/>
  <c r="AE929" i="1"/>
  <c r="AF929" i="1" s="1"/>
  <c r="AR929" i="1" s="1"/>
  <c r="AE930" i="1"/>
  <c r="AF930" i="1" s="1"/>
  <c r="AR930" i="1" s="1"/>
  <c r="AN932" i="1"/>
  <c r="AS932" i="1" s="1"/>
  <c r="AN934" i="1"/>
  <c r="AS934" i="1" s="1"/>
  <c r="AN935" i="1"/>
  <c r="AS935" i="1" s="1"/>
  <c r="AE942" i="1"/>
  <c r="AF942" i="1" s="1"/>
  <c r="AE943" i="1"/>
  <c r="AF943" i="1" s="1"/>
  <c r="AR943" i="1" s="1"/>
  <c r="AE944" i="1"/>
  <c r="AF944" i="1" s="1"/>
  <c r="AR944" i="1" s="1"/>
  <c r="AE71" i="1"/>
  <c r="AF71" i="1" s="1"/>
  <c r="AE72" i="1"/>
  <c r="AF72" i="1" s="1"/>
  <c r="AR72" i="1" s="1"/>
  <c r="AE73" i="1"/>
  <c r="AF73" i="1" s="1"/>
  <c r="AR73" i="1" s="1"/>
  <c r="AE74" i="1"/>
  <c r="AF74" i="1" s="1"/>
  <c r="AR74" i="1" s="1"/>
  <c r="AE81" i="1"/>
  <c r="AF81" i="1" s="1"/>
  <c r="AE82" i="1"/>
  <c r="AF82" i="1" s="1"/>
  <c r="AR82" i="1" s="1"/>
  <c r="AE83" i="1"/>
  <c r="AF83" i="1" s="1"/>
  <c r="AR83" i="1" s="1"/>
  <c r="AE84" i="1"/>
  <c r="AF84" i="1" s="1"/>
  <c r="AR84" i="1" s="1"/>
  <c r="AE121" i="1"/>
  <c r="AF121" i="1" s="1"/>
  <c r="AE122" i="1"/>
  <c r="AF122" i="1" s="1"/>
  <c r="AR122" i="1" s="1"/>
  <c r="AE123" i="1"/>
  <c r="AF123" i="1" s="1"/>
  <c r="AE124" i="1"/>
  <c r="AF124" i="1" s="1"/>
  <c r="R233" i="1"/>
  <c r="AE229" i="1"/>
  <c r="AF229" i="1" s="1"/>
  <c r="AE230" i="1"/>
  <c r="AF230" i="1" s="1"/>
  <c r="AR230" i="1" s="1"/>
  <c r="AE231" i="1"/>
  <c r="AF231" i="1" s="1"/>
  <c r="AR231" i="1" s="1"/>
  <c r="AE232" i="1"/>
  <c r="AF232" i="1" s="1"/>
  <c r="AR232" i="1" s="1"/>
  <c r="AE148" i="1"/>
  <c r="AF148" i="1" s="1"/>
  <c r="AE149" i="1"/>
  <c r="AF149" i="1" s="1"/>
  <c r="AR149" i="1" s="1"/>
  <c r="AE150" i="1"/>
  <c r="AF150" i="1" s="1"/>
  <c r="AR150" i="1" s="1"/>
  <c r="AE151" i="1"/>
  <c r="AF151" i="1" s="1"/>
  <c r="AR151" i="1" s="1"/>
  <c r="R172" i="1"/>
  <c r="AE168" i="1"/>
  <c r="AF168" i="1" s="1"/>
  <c r="AE169" i="1"/>
  <c r="AF169" i="1" s="1"/>
  <c r="AE170" i="1"/>
  <c r="AF170" i="1" s="1"/>
  <c r="AE171" i="1"/>
  <c r="AF171" i="1" s="1"/>
  <c r="AR171" i="1" s="1"/>
  <c r="AE178" i="1"/>
  <c r="AF178" i="1" s="1"/>
  <c r="AE179" i="1"/>
  <c r="AF179" i="1" s="1"/>
  <c r="AE180" i="1"/>
  <c r="AF180" i="1" s="1"/>
  <c r="AE181" i="1"/>
  <c r="AF181" i="1" s="1"/>
  <c r="AE193" i="1"/>
  <c r="AF193" i="1" s="1"/>
  <c r="AE194" i="1"/>
  <c r="AF194" i="1" s="1"/>
  <c r="AE195" i="1"/>
  <c r="AF195" i="1" s="1"/>
  <c r="AE196" i="1"/>
  <c r="AF196" i="1" s="1"/>
  <c r="AR196" i="1" s="1"/>
  <c r="AE235" i="1"/>
  <c r="AF235" i="1" s="1"/>
  <c r="AE236" i="1"/>
  <c r="AF236" i="1" s="1"/>
  <c r="AE237" i="1"/>
  <c r="AF237" i="1" s="1"/>
  <c r="AR237" i="1" s="1"/>
  <c r="AE238" i="1"/>
  <c r="AF238" i="1" s="1"/>
  <c r="AR238" i="1" s="1"/>
  <c r="AE255" i="1"/>
  <c r="AF255" i="1" s="1"/>
  <c r="AE256" i="1"/>
  <c r="AF256" i="1" s="1"/>
  <c r="AE257" i="1"/>
  <c r="AF257" i="1" s="1"/>
  <c r="AE258" i="1"/>
  <c r="AF258" i="1" s="1"/>
  <c r="AE275" i="1"/>
  <c r="AF275" i="1" s="1"/>
  <c r="AE276" i="1"/>
  <c r="AF276" i="1" s="1"/>
  <c r="AE277" i="1"/>
  <c r="AF277" i="1" s="1"/>
  <c r="AR277" i="1" s="1"/>
  <c r="AE278" i="1"/>
  <c r="AF278" i="1" s="1"/>
  <c r="AE290" i="1"/>
  <c r="AF290" i="1" s="1"/>
  <c r="AE291" i="1"/>
  <c r="AF291" i="1" s="1"/>
  <c r="AR291" i="1" s="1"/>
  <c r="AE292" i="1"/>
  <c r="AF292" i="1" s="1"/>
  <c r="AE293" i="1"/>
  <c r="AF293" i="1" s="1"/>
  <c r="AR293" i="1" s="1"/>
  <c r="AE346" i="1"/>
  <c r="AF346" i="1" s="1"/>
  <c r="AE347" i="1"/>
  <c r="AF347" i="1" s="1"/>
  <c r="AR347" i="1" s="1"/>
  <c r="AE348" i="1"/>
  <c r="AF348" i="1" s="1"/>
  <c r="AE349" i="1"/>
  <c r="AF349" i="1" s="1"/>
  <c r="AR349" i="1" s="1"/>
  <c r="AE402" i="1"/>
  <c r="AF402" i="1" s="1"/>
  <c r="AE403" i="1"/>
  <c r="AF403" i="1" s="1"/>
  <c r="AE404" i="1"/>
  <c r="AF404" i="1" s="1"/>
  <c r="AE405" i="1"/>
  <c r="AF405" i="1" s="1"/>
  <c r="AR405" i="1" s="1"/>
  <c r="AE444" i="1"/>
  <c r="AF444" i="1" s="1"/>
  <c r="AE445" i="1"/>
  <c r="AF445" i="1" s="1"/>
  <c r="AR445" i="1" s="1"/>
  <c r="AE446" i="1"/>
  <c r="AF446" i="1" s="1"/>
  <c r="AE447" i="1"/>
  <c r="AF447" i="1" s="1"/>
  <c r="AE469" i="1"/>
  <c r="AF469" i="1" s="1"/>
  <c r="AE470" i="1"/>
  <c r="AF470" i="1" s="1"/>
  <c r="AE471" i="1"/>
  <c r="AF471" i="1" s="1"/>
  <c r="AR471" i="1" s="1"/>
  <c r="AE472" i="1"/>
  <c r="AF472" i="1" s="1"/>
  <c r="AR472" i="1" s="1"/>
  <c r="AE484" i="1"/>
  <c r="AF484" i="1" s="1"/>
  <c r="AE485" i="1"/>
  <c r="AF485" i="1" s="1"/>
  <c r="AR485" i="1" s="1"/>
  <c r="AE486" i="1"/>
  <c r="AF486" i="1" s="1"/>
  <c r="AE487" i="1"/>
  <c r="AF487" i="1" s="1"/>
  <c r="AR487" i="1" s="1"/>
  <c r="AE520" i="1"/>
  <c r="AF520" i="1" s="1"/>
  <c r="AE521" i="1"/>
  <c r="AF521" i="1" s="1"/>
  <c r="AR521" i="1" s="1"/>
  <c r="AE522" i="1"/>
  <c r="AF522" i="1" s="1"/>
  <c r="AR522" i="1" s="1"/>
  <c r="AE523" i="1"/>
  <c r="AF523" i="1" s="1"/>
  <c r="AR523" i="1" s="1"/>
  <c r="AE540" i="1"/>
  <c r="AF540" i="1" s="1"/>
  <c r="AE541" i="1"/>
  <c r="AF541" i="1" s="1"/>
  <c r="AR541" i="1" s="1"/>
  <c r="AE542" i="1"/>
  <c r="AF542" i="1" s="1"/>
  <c r="AR542" i="1" s="1"/>
  <c r="AE543" i="1"/>
  <c r="AF543" i="1" s="1"/>
  <c r="AR543" i="1" s="1"/>
  <c r="AE560" i="1"/>
  <c r="AF560" i="1" s="1"/>
  <c r="AE561" i="1"/>
  <c r="AF561" i="1" s="1"/>
  <c r="AE562" i="1"/>
  <c r="AF562" i="1" s="1"/>
  <c r="AR562" i="1" s="1"/>
  <c r="AE563" i="1"/>
  <c r="AF563" i="1" s="1"/>
  <c r="AR563" i="1" s="1"/>
  <c r="AN571" i="1"/>
  <c r="AS571" i="1" s="1"/>
  <c r="AN572" i="1"/>
  <c r="AS572" i="1" s="1"/>
  <c r="AE580" i="1"/>
  <c r="AF580" i="1" s="1"/>
  <c r="AE581" i="1"/>
  <c r="AF581" i="1" s="1"/>
  <c r="AR581" i="1" s="1"/>
  <c r="AE582" i="1"/>
  <c r="AF582" i="1" s="1"/>
  <c r="AE583" i="1"/>
  <c r="AF583" i="1" s="1"/>
  <c r="AR583" i="1" s="1"/>
  <c r="AN592" i="1"/>
  <c r="AS592" i="1" s="1"/>
  <c r="AE596" i="1"/>
  <c r="AF596" i="1" s="1"/>
  <c r="AE597" i="1"/>
  <c r="AF597" i="1" s="1"/>
  <c r="AR597" i="1" s="1"/>
  <c r="AE598" i="1"/>
  <c r="AF598" i="1" s="1"/>
  <c r="AE599" i="1"/>
  <c r="AF599" i="1" s="1"/>
  <c r="AR599" i="1" s="1"/>
  <c r="AE607" i="1"/>
  <c r="AF607" i="1" s="1"/>
  <c r="AR607" i="1" s="1"/>
  <c r="AE608" i="1"/>
  <c r="AF608" i="1" s="1"/>
  <c r="AR608" i="1" s="1"/>
  <c r="AE609" i="1"/>
  <c r="AF609" i="1" s="1"/>
  <c r="AN612" i="1"/>
  <c r="AS612" i="1" s="1"/>
  <c r="AE616" i="1"/>
  <c r="AF616" i="1" s="1"/>
  <c r="AR616" i="1" s="1"/>
  <c r="AE617" i="1"/>
  <c r="AF617" i="1" s="1"/>
  <c r="AE618" i="1"/>
  <c r="AF618" i="1" s="1"/>
  <c r="AE619" i="1"/>
  <c r="AF619" i="1" s="1"/>
  <c r="AR619" i="1" s="1"/>
  <c r="AN623" i="1"/>
  <c r="AS623" i="1" s="1"/>
  <c r="AE626" i="1"/>
  <c r="AF626" i="1" s="1"/>
  <c r="AE627" i="1"/>
  <c r="AF627" i="1" s="1"/>
  <c r="AE628" i="1"/>
  <c r="AF628" i="1" s="1"/>
  <c r="AR628" i="1" s="1"/>
  <c r="AE629" i="1"/>
  <c r="AF629" i="1" s="1"/>
  <c r="AR629" i="1" s="1"/>
  <c r="AN633" i="1"/>
  <c r="AS633" i="1" s="1"/>
  <c r="AN634" i="1"/>
  <c r="AS634" i="1" s="1"/>
  <c r="AN643" i="1"/>
  <c r="AS643" i="1" s="1"/>
  <c r="AE646" i="1"/>
  <c r="AF646" i="1" s="1"/>
  <c r="AE647" i="1"/>
  <c r="AF647" i="1" s="1"/>
  <c r="AR647" i="1" s="1"/>
  <c r="AE648" i="1"/>
  <c r="AF648" i="1" s="1"/>
  <c r="AR648" i="1" s="1"/>
  <c r="AE649" i="1"/>
  <c r="AF649" i="1" s="1"/>
  <c r="AR649" i="1" s="1"/>
  <c r="AN658" i="1"/>
  <c r="AS658" i="1" s="1"/>
  <c r="AN671" i="1"/>
  <c r="AS671" i="1" s="1"/>
  <c r="AE687" i="1"/>
  <c r="AF687" i="1" s="1"/>
  <c r="AE688" i="1"/>
  <c r="AF688" i="1" s="1"/>
  <c r="AE689" i="1"/>
  <c r="AF689" i="1" s="1"/>
  <c r="AR689" i="1" s="1"/>
  <c r="AE690" i="1"/>
  <c r="AF690" i="1" s="1"/>
  <c r="AR690" i="1" s="1"/>
  <c r="AN694" i="1"/>
  <c r="AS694" i="1" s="1"/>
  <c r="AN709" i="1"/>
  <c r="AS709" i="1" s="1"/>
  <c r="AN710" i="1"/>
  <c r="AS710" i="1" s="1"/>
  <c r="AM726" i="1"/>
  <c r="AN722" i="1"/>
  <c r="AN726" i="1" s="1"/>
  <c r="AE732" i="1"/>
  <c r="AF732" i="1" s="1"/>
  <c r="AE733" i="1"/>
  <c r="AF733" i="1" s="1"/>
  <c r="AR733" i="1" s="1"/>
  <c r="AE734" i="1"/>
  <c r="AF734" i="1" s="1"/>
  <c r="AR734" i="1" s="1"/>
  <c r="AE735" i="1"/>
  <c r="AF735" i="1" s="1"/>
  <c r="AR735" i="1" s="1"/>
  <c r="AN737" i="1"/>
  <c r="AS737" i="1" s="1"/>
  <c r="AN740" i="1"/>
  <c r="AS740" i="1" s="1"/>
  <c r="AE747" i="1"/>
  <c r="AF747" i="1" s="1"/>
  <c r="AE748" i="1"/>
  <c r="AF748" i="1" s="1"/>
  <c r="AR748" i="1" s="1"/>
  <c r="AE749" i="1"/>
  <c r="AF749" i="1" s="1"/>
  <c r="AR749" i="1" s="1"/>
  <c r="AE750" i="1"/>
  <c r="AF750" i="1" s="1"/>
  <c r="AR750" i="1" s="1"/>
  <c r="AN755" i="1"/>
  <c r="AS755" i="1" s="1"/>
  <c r="AE762" i="1"/>
  <c r="AF762" i="1" s="1"/>
  <c r="AE763" i="1"/>
  <c r="AF763" i="1" s="1"/>
  <c r="AR763" i="1" s="1"/>
  <c r="AE764" i="1"/>
  <c r="AF764" i="1" s="1"/>
  <c r="AR764" i="1" s="1"/>
  <c r="AE765" i="1"/>
  <c r="AF765" i="1" s="1"/>
  <c r="R803" i="1"/>
  <c r="AE799" i="1"/>
  <c r="AF799" i="1" s="1"/>
  <c r="AE800" i="1"/>
  <c r="AF800" i="1" s="1"/>
  <c r="AR800" i="1" s="1"/>
  <c r="AE801" i="1"/>
  <c r="AF801" i="1" s="1"/>
  <c r="AR801" i="1" s="1"/>
  <c r="AE802" i="1"/>
  <c r="AF802" i="1" s="1"/>
  <c r="AE836" i="1"/>
  <c r="AF836" i="1" s="1"/>
  <c r="AR836" i="1" s="1"/>
  <c r="AE837" i="1"/>
  <c r="AF837" i="1" s="1"/>
  <c r="AR837" i="1" s="1"/>
  <c r="AE838" i="1"/>
  <c r="AF838" i="1" s="1"/>
  <c r="AR838" i="1" s="1"/>
  <c r="AN841" i="1"/>
  <c r="AS841" i="1" s="1"/>
  <c r="AN843" i="1"/>
  <c r="AS843" i="1" s="1"/>
  <c r="AE845" i="1"/>
  <c r="AF845" i="1" s="1"/>
  <c r="AN853" i="1"/>
  <c r="AS853" i="1" s="1"/>
  <c r="AE865" i="1"/>
  <c r="AF865" i="1" s="1"/>
  <c r="AE866" i="1"/>
  <c r="AF866" i="1" s="1"/>
  <c r="AR866" i="1" s="1"/>
  <c r="AE867" i="1"/>
  <c r="AF867" i="1" s="1"/>
  <c r="AR867" i="1" s="1"/>
  <c r="AE868" i="1"/>
  <c r="AF868" i="1" s="1"/>
  <c r="AN887" i="1"/>
  <c r="AS887" i="1" s="1"/>
  <c r="AN888" i="1"/>
  <c r="AS888" i="1" s="1"/>
  <c r="R905" i="1"/>
  <c r="AE901" i="1"/>
  <c r="AF901" i="1" s="1"/>
  <c r="AE902" i="1"/>
  <c r="AF902" i="1" s="1"/>
  <c r="AR902" i="1" s="1"/>
  <c r="AE903" i="1"/>
  <c r="AF903" i="1" s="1"/>
  <c r="AR903" i="1" s="1"/>
  <c r="AE904" i="1"/>
  <c r="AF904" i="1" s="1"/>
  <c r="AR904" i="1" s="1"/>
  <c r="AN917" i="1"/>
  <c r="AS917" i="1" s="1"/>
  <c r="AN919" i="1"/>
  <c r="AS919" i="1" s="1"/>
  <c r="AN920" i="1"/>
  <c r="AS920" i="1" s="1"/>
  <c r="AE937" i="1"/>
  <c r="AF937" i="1" s="1"/>
  <c r="AE938" i="1"/>
  <c r="AF938" i="1" s="1"/>
  <c r="AR938" i="1" s="1"/>
  <c r="AE939" i="1"/>
  <c r="AF939" i="1" s="1"/>
  <c r="AR939" i="1" s="1"/>
  <c r="AE940" i="1"/>
  <c r="AF940" i="1" s="1"/>
  <c r="AR940" i="1" s="1"/>
  <c r="AN947" i="1"/>
  <c r="AS947" i="1" s="1"/>
  <c r="AE86" i="1"/>
  <c r="AF86" i="1" s="1"/>
  <c r="AE87" i="1"/>
  <c r="AF87" i="1" s="1"/>
  <c r="AR87" i="1" s="1"/>
  <c r="AE88" i="1"/>
  <c r="AF88" i="1" s="1"/>
  <c r="AR88" i="1" s="1"/>
  <c r="AE89" i="1"/>
  <c r="AF89" i="1" s="1"/>
  <c r="AR89" i="1" s="1"/>
  <c r="AE96" i="1"/>
  <c r="AF96" i="1" s="1"/>
  <c r="AE97" i="1"/>
  <c r="AF97" i="1" s="1"/>
  <c r="AE98" i="1"/>
  <c r="AF98" i="1" s="1"/>
  <c r="AE99" i="1"/>
  <c r="AF99" i="1" s="1"/>
  <c r="R228" i="1"/>
  <c r="AE224" i="1"/>
  <c r="AF224" i="1" s="1"/>
  <c r="AE225" i="1"/>
  <c r="AF225" i="1" s="1"/>
  <c r="AR225" i="1" s="1"/>
  <c r="AE226" i="1"/>
  <c r="AF226" i="1" s="1"/>
  <c r="AR226" i="1" s="1"/>
  <c r="AE227" i="1"/>
  <c r="AF227" i="1" s="1"/>
  <c r="AE442" i="1"/>
  <c r="AF442" i="1" s="1"/>
  <c r="AR442" i="1" s="1"/>
  <c r="AE441" i="1"/>
  <c r="AF441" i="1" s="1"/>
  <c r="AR441" i="1" s="1"/>
  <c r="AE440" i="1"/>
  <c r="AF440" i="1" s="1"/>
  <c r="AR440" i="1" s="1"/>
  <c r="AE439" i="1"/>
  <c r="AF439" i="1" s="1"/>
  <c r="AE158" i="1"/>
  <c r="AF158" i="1" s="1"/>
  <c r="AE159" i="1"/>
  <c r="AF159" i="1" s="1"/>
  <c r="AR159" i="1" s="1"/>
  <c r="AE160" i="1"/>
  <c r="AF160" i="1" s="1"/>
  <c r="AR160" i="1" s="1"/>
  <c r="AE161" i="1"/>
  <c r="AF161" i="1" s="1"/>
  <c r="AE188" i="1"/>
  <c r="AF188" i="1" s="1"/>
  <c r="AE189" i="1"/>
  <c r="AF189" i="1" s="1"/>
  <c r="AE190" i="1"/>
  <c r="AF190" i="1" s="1"/>
  <c r="AR190" i="1" s="1"/>
  <c r="AE191" i="1"/>
  <c r="AF191" i="1" s="1"/>
  <c r="AE219" i="1"/>
  <c r="AF219" i="1" s="1"/>
  <c r="AE220" i="1"/>
  <c r="AF220" i="1" s="1"/>
  <c r="AR220" i="1" s="1"/>
  <c r="AE221" i="1"/>
  <c r="AF221" i="1" s="1"/>
  <c r="AR221" i="1" s="1"/>
  <c r="AE222" i="1"/>
  <c r="AF222" i="1" s="1"/>
  <c r="AE250" i="1"/>
  <c r="AF250" i="1" s="1"/>
  <c r="AE251" i="1"/>
  <c r="AF251" i="1" s="1"/>
  <c r="AR251" i="1" s="1"/>
  <c r="AE252" i="1"/>
  <c r="AF252" i="1" s="1"/>
  <c r="AR252" i="1" s="1"/>
  <c r="AE253" i="1"/>
  <c r="AF253" i="1" s="1"/>
  <c r="AE270" i="1"/>
  <c r="AF270" i="1" s="1"/>
  <c r="AE271" i="1"/>
  <c r="AF271" i="1" s="1"/>
  <c r="AR271" i="1" s="1"/>
  <c r="AE272" i="1"/>
  <c r="AF272" i="1" s="1"/>
  <c r="AR272" i="1" s="1"/>
  <c r="AE273" i="1"/>
  <c r="AF273" i="1" s="1"/>
  <c r="AE295" i="1"/>
  <c r="AF295" i="1" s="1"/>
  <c r="AE296" i="1"/>
  <c r="AF296" i="1" s="1"/>
  <c r="AE297" i="1"/>
  <c r="AF297" i="1" s="1"/>
  <c r="AE298" i="1"/>
  <c r="AF298" i="1" s="1"/>
  <c r="AE316" i="1"/>
  <c r="AF316" i="1" s="1"/>
  <c r="AE317" i="1"/>
  <c r="AF317" i="1" s="1"/>
  <c r="AR317" i="1" s="1"/>
  <c r="AE318" i="1"/>
  <c r="AF318" i="1" s="1"/>
  <c r="AR318" i="1" s="1"/>
  <c r="AE319" i="1"/>
  <c r="AF319" i="1" s="1"/>
  <c r="AE326" i="1"/>
  <c r="AF326" i="1" s="1"/>
  <c r="AE327" i="1"/>
  <c r="AF327" i="1" s="1"/>
  <c r="AR327" i="1" s="1"/>
  <c r="AE328" i="1"/>
  <c r="AF328" i="1" s="1"/>
  <c r="AR328" i="1" s="1"/>
  <c r="AE329" i="1"/>
  <c r="AF329" i="1" s="1"/>
  <c r="AE341" i="1"/>
  <c r="AF341" i="1" s="1"/>
  <c r="AE342" i="1"/>
  <c r="AF342" i="1" s="1"/>
  <c r="AR342" i="1" s="1"/>
  <c r="AE343" i="1"/>
  <c r="AF343" i="1" s="1"/>
  <c r="AR343" i="1" s="1"/>
  <c r="AE344" i="1"/>
  <c r="AF344" i="1" s="1"/>
  <c r="AE412" i="1"/>
  <c r="AF412" i="1" s="1"/>
  <c r="AE413" i="1"/>
  <c r="AF413" i="1" s="1"/>
  <c r="AR413" i="1" s="1"/>
  <c r="AE414" i="1"/>
  <c r="AF414" i="1" s="1"/>
  <c r="AR414" i="1" s="1"/>
  <c r="AE415" i="1"/>
  <c r="AF415" i="1" s="1"/>
  <c r="AE449" i="1"/>
  <c r="AF449" i="1" s="1"/>
  <c r="AE450" i="1"/>
  <c r="AF450" i="1" s="1"/>
  <c r="AR450" i="1" s="1"/>
  <c r="AE451" i="1"/>
  <c r="AF451" i="1" s="1"/>
  <c r="AR451" i="1" s="1"/>
  <c r="AE452" i="1"/>
  <c r="AF452" i="1" s="1"/>
  <c r="AE459" i="1"/>
  <c r="AF459" i="1" s="1"/>
  <c r="AE460" i="1"/>
  <c r="AF460" i="1" s="1"/>
  <c r="AR460" i="1" s="1"/>
  <c r="AE461" i="1"/>
  <c r="AF461" i="1" s="1"/>
  <c r="AR461" i="1" s="1"/>
  <c r="AE462" i="1"/>
  <c r="AF462" i="1" s="1"/>
  <c r="AE479" i="1"/>
  <c r="AF479" i="1" s="1"/>
  <c r="AE480" i="1"/>
  <c r="AF480" i="1" s="1"/>
  <c r="AE481" i="1"/>
  <c r="AF481" i="1" s="1"/>
  <c r="AR481" i="1" s="1"/>
  <c r="AE482" i="1"/>
  <c r="AF482" i="1" s="1"/>
  <c r="AE515" i="1"/>
  <c r="AF515" i="1" s="1"/>
  <c r="AE516" i="1"/>
  <c r="AF516" i="1" s="1"/>
  <c r="AR516" i="1" s="1"/>
  <c r="AE517" i="1"/>
  <c r="AF517" i="1" s="1"/>
  <c r="AR517" i="1" s="1"/>
  <c r="AE518" i="1"/>
  <c r="AF518" i="1" s="1"/>
  <c r="AE535" i="1"/>
  <c r="AF535" i="1" s="1"/>
  <c r="AE536" i="1"/>
  <c r="AF536" i="1" s="1"/>
  <c r="AE537" i="1"/>
  <c r="AF537" i="1" s="1"/>
  <c r="AR537" i="1" s="1"/>
  <c r="AE538" i="1"/>
  <c r="AF538" i="1" s="1"/>
  <c r="AR538" i="1" s="1"/>
  <c r="AE555" i="1"/>
  <c r="AF555" i="1" s="1"/>
  <c r="AE556" i="1"/>
  <c r="AF556" i="1" s="1"/>
  <c r="AR556" i="1" s="1"/>
  <c r="AE557" i="1"/>
  <c r="AF557" i="1" s="1"/>
  <c r="AE558" i="1"/>
  <c r="AF558" i="1" s="1"/>
  <c r="AE575" i="1"/>
  <c r="AF575" i="1" s="1"/>
  <c r="AE576" i="1"/>
  <c r="AF576" i="1" s="1"/>
  <c r="AE577" i="1"/>
  <c r="AF577" i="1" s="1"/>
  <c r="AR577" i="1" s="1"/>
  <c r="AE578" i="1"/>
  <c r="AF578" i="1" s="1"/>
  <c r="AR578" i="1" s="1"/>
  <c r="AN586" i="1"/>
  <c r="AS586" i="1" s="1"/>
  <c r="AN588" i="1"/>
  <c r="AS588" i="1" s="1"/>
  <c r="AN602" i="1"/>
  <c r="AS602" i="1" s="1"/>
  <c r="AE606" i="1"/>
  <c r="AF606" i="1" s="1"/>
  <c r="R640" i="1"/>
  <c r="AE636" i="1"/>
  <c r="AF636" i="1" s="1"/>
  <c r="AE637" i="1"/>
  <c r="AF637" i="1" s="1"/>
  <c r="AR637" i="1" s="1"/>
  <c r="AE638" i="1"/>
  <c r="AF638" i="1" s="1"/>
  <c r="AR638" i="1" s="1"/>
  <c r="AE639" i="1"/>
  <c r="AF639" i="1" s="1"/>
  <c r="AN653" i="1"/>
  <c r="AS653" i="1" s="1"/>
  <c r="AN654" i="1"/>
  <c r="AS654" i="1" s="1"/>
  <c r="AE661" i="1"/>
  <c r="AF661" i="1" s="1"/>
  <c r="AE662" i="1"/>
  <c r="AF662" i="1" s="1"/>
  <c r="AR662" i="1" s="1"/>
  <c r="AE663" i="1"/>
  <c r="AF663" i="1" s="1"/>
  <c r="AE664" i="1"/>
  <c r="AF664" i="1" s="1"/>
  <c r="AR664" i="1" s="1"/>
  <c r="AN666" i="1"/>
  <c r="AS666" i="1" s="1"/>
  <c r="AE676" i="1"/>
  <c r="AF676" i="1" s="1"/>
  <c r="AE677" i="1"/>
  <c r="AF677" i="1" s="1"/>
  <c r="AR677" i="1" s="1"/>
  <c r="AE678" i="1"/>
  <c r="AF678" i="1" s="1"/>
  <c r="AR678" i="1" s="1"/>
  <c r="AE679" i="1"/>
  <c r="AF679" i="1" s="1"/>
  <c r="AN684" i="1"/>
  <c r="AS684" i="1" s="1"/>
  <c r="AE698" i="1"/>
  <c r="AF698" i="1" s="1"/>
  <c r="AR698" i="1" s="1"/>
  <c r="AE699" i="1"/>
  <c r="AF699" i="1" s="1"/>
  <c r="AR699" i="1" s="1"/>
  <c r="AE700" i="1"/>
  <c r="AF700" i="1" s="1"/>
  <c r="AR700" i="1" s="1"/>
  <c r="AN704" i="1"/>
  <c r="AS704" i="1" s="1"/>
  <c r="AN705" i="1"/>
  <c r="AS705" i="1" s="1"/>
  <c r="AE712" i="1"/>
  <c r="AF712" i="1" s="1"/>
  <c r="AE713" i="1"/>
  <c r="AF713" i="1" s="1"/>
  <c r="AR713" i="1" s="1"/>
  <c r="AE714" i="1"/>
  <c r="AF714" i="1" s="1"/>
  <c r="AR714" i="1" s="1"/>
  <c r="AE715" i="1"/>
  <c r="AF715" i="1" s="1"/>
  <c r="AR715" i="1" s="1"/>
  <c r="AE727" i="1"/>
  <c r="AF727" i="1" s="1"/>
  <c r="AE728" i="1"/>
  <c r="AF728" i="1" s="1"/>
  <c r="AR728" i="1" s="1"/>
  <c r="AE729" i="1"/>
  <c r="AF729" i="1" s="1"/>
  <c r="AR729" i="1" s="1"/>
  <c r="AE730" i="1"/>
  <c r="AF730" i="1" s="1"/>
  <c r="AR730" i="1" s="1"/>
  <c r="AE742" i="1"/>
  <c r="AF742" i="1" s="1"/>
  <c r="AE743" i="1"/>
  <c r="AF743" i="1" s="1"/>
  <c r="AE744" i="1"/>
  <c r="AF744" i="1" s="1"/>
  <c r="AR744" i="1" s="1"/>
  <c r="AE745" i="1"/>
  <c r="AF745" i="1" s="1"/>
  <c r="AR745" i="1" s="1"/>
  <c r="AE757" i="1"/>
  <c r="AF757" i="1" s="1"/>
  <c r="AE758" i="1"/>
  <c r="AF758" i="1" s="1"/>
  <c r="AR758" i="1" s="1"/>
  <c r="AE759" i="1"/>
  <c r="AF759" i="1" s="1"/>
  <c r="AR759" i="1" s="1"/>
  <c r="AE760" i="1"/>
  <c r="AF760" i="1" s="1"/>
  <c r="AR760" i="1" s="1"/>
  <c r="AN782" i="1"/>
  <c r="AS782" i="1" s="1"/>
  <c r="AE784" i="1"/>
  <c r="AF784" i="1" s="1"/>
  <c r="AE785" i="1"/>
  <c r="AF785" i="1" s="1"/>
  <c r="AR785" i="1" s="1"/>
  <c r="AE786" i="1"/>
  <c r="AF786" i="1" s="1"/>
  <c r="AR786" i="1" s="1"/>
  <c r="AE787" i="1"/>
  <c r="AF787" i="1" s="1"/>
  <c r="AR787" i="1" s="1"/>
  <c r="AE814" i="1"/>
  <c r="AF814" i="1" s="1"/>
  <c r="AE815" i="1"/>
  <c r="AF815" i="1" s="1"/>
  <c r="AR815" i="1" s="1"/>
  <c r="AE816" i="1"/>
  <c r="AF816" i="1" s="1"/>
  <c r="AR816" i="1" s="1"/>
  <c r="AE817" i="1"/>
  <c r="AF817" i="1" s="1"/>
  <c r="AR817" i="1" s="1"/>
  <c r="AE826" i="1"/>
  <c r="AF826" i="1" s="1"/>
  <c r="AE827" i="1"/>
  <c r="AF827" i="1" s="1"/>
  <c r="AR827" i="1" s="1"/>
  <c r="AE828" i="1"/>
  <c r="AF828" i="1" s="1"/>
  <c r="AR828" i="1" s="1"/>
  <c r="AN831" i="1"/>
  <c r="AS831" i="1" s="1"/>
  <c r="AN833" i="1"/>
  <c r="AS833" i="1" s="1"/>
  <c r="AE835" i="1"/>
  <c r="AF835" i="1" s="1"/>
  <c r="AN846" i="1"/>
  <c r="AS846" i="1" s="1"/>
  <c r="AN847" i="1"/>
  <c r="AS847" i="1" s="1"/>
  <c r="AN848" i="1"/>
  <c r="AS848" i="1" s="1"/>
  <c r="AN861" i="1"/>
  <c r="AS861" i="1" s="1"/>
  <c r="AN862" i="1"/>
  <c r="AS862" i="1" s="1"/>
  <c r="AN863" i="1"/>
  <c r="AS863" i="1" s="1"/>
  <c r="AE870" i="1"/>
  <c r="AF870" i="1" s="1"/>
  <c r="AE871" i="1"/>
  <c r="AF871" i="1" s="1"/>
  <c r="AR871" i="1" s="1"/>
  <c r="AE872" i="1"/>
  <c r="AF872" i="1" s="1"/>
  <c r="AR872" i="1" s="1"/>
  <c r="AE873" i="1"/>
  <c r="AF873" i="1" s="1"/>
  <c r="AR873" i="1" s="1"/>
  <c r="AN878" i="1"/>
  <c r="AS878" i="1" s="1"/>
  <c r="AE881" i="1"/>
  <c r="AF881" i="1" s="1"/>
  <c r="AN882" i="1"/>
  <c r="AS882" i="1" s="1"/>
  <c r="AN883" i="1"/>
  <c r="AS883" i="1" s="1"/>
  <c r="R895" i="1"/>
  <c r="AE891" i="1"/>
  <c r="AF891" i="1" s="1"/>
  <c r="AE892" i="1"/>
  <c r="AF892" i="1" s="1"/>
  <c r="AR892" i="1" s="1"/>
  <c r="AE893" i="1"/>
  <c r="AF893" i="1" s="1"/>
  <c r="AR893" i="1" s="1"/>
  <c r="AE894" i="1"/>
  <c r="AF894" i="1" s="1"/>
  <c r="AR894" i="1" s="1"/>
  <c r="AM900" i="1"/>
  <c r="AN896" i="1"/>
  <c r="AN897" i="1"/>
  <c r="AS897" i="1" s="1"/>
  <c r="AN898" i="1"/>
  <c r="AS898" i="1" s="1"/>
  <c r="AE907" i="1"/>
  <c r="AF907" i="1" s="1"/>
  <c r="AE908" i="1"/>
  <c r="AF908" i="1" s="1"/>
  <c r="AR908" i="1" s="1"/>
  <c r="AE909" i="1"/>
  <c r="AF909" i="1" s="1"/>
  <c r="AR909" i="1" s="1"/>
  <c r="AE910" i="1"/>
  <c r="AF910" i="1" s="1"/>
  <c r="AR910" i="1" s="1"/>
  <c r="AN912" i="1"/>
  <c r="AS912" i="1" s="1"/>
  <c r="AN914" i="1"/>
  <c r="AE922" i="1"/>
  <c r="AF922" i="1" s="1"/>
  <c r="AE923" i="1"/>
  <c r="AF923" i="1" s="1"/>
  <c r="AR923" i="1" s="1"/>
  <c r="AE924" i="1"/>
  <c r="AF924" i="1" s="1"/>
  <c r="AR924" i="1" s="1"/>
  <c r="AE925" i="1"/>
  <c r="AF925" i="1" s="1"/>
  <c r="AR925" i="1" s="1"/>
  <c r="AN927" i="1"/>
  <c r="AS927" i="1" s="1"/>
  <c r="AN929" i="1"/>
  <c r="AS929" i="1" s="1"/>
  <c r="AN930" i="1"/>
  <c r="AS930" i="1" s="1"/>
  <c r="AE932" i="1"/>
  <c r="AF932" i="1" s="1"/>
  <c r="AE933" i="1"/>
  <c r="AF933" i="1" s="1"/>
  <c r="AE934" i="1"/>
  <c r="AF934" i="1" s="1"/>
  <c r="AR934" i="1" s="1"/>
  <c r="AE935" i="1"/>
  <c r="AF935" i="1" s="1"/>
  <c r="AR935" i="1" s="1"/>
  <c r="AN942" i="1"/>
  <c r="AN944" i="1"/>
  <c r="AS944" i="1" s="1"/>
  <c r="AT450" i="12"/>
  <c r="AT454" i="12" s="1"/>
  <c r="AN22" i="1"/>
  <c r="AS22" i="1" s="1"/>
  <c r="AN88" i="1"/>
  <c r="AS88" i="1" s="1"/>
  <c r="AN98" i="1"/>
  <c r="AS98" i="1" s="1"/>
  <c r="AN99" i="1"/>
  <c r="AS99" i="1" s="1"/>
  <c r="AN226" i="1"/>
  <c r="AS226" i="1" s="1"/>
  <c r="AN227" i="1"/>
  <c r="AS227" i="1" s="1"/>
  <c r="AN442" i="1"/>
  <c r="AS442" i="1" s="1"/>
  <c r="AN441" i="1"/>
  <c r="AS441" i="1" s="1"/>
  <c r="AN440" i="1"/>
  <c r="AS440" i="1" s="1"/>
  <c r="AN439" i="1"/>
  <c r="AS439" i="1" s="1"/>
  <c r="AN160" i="1"/>
  <c r="AS160" i="1" s="1"/>
  <c r="AN189" i="1"/>
  <c r="AS189" i="1" s="1"/>
  <c r="AN219" i="1"/>
  <c r="AS219" i="1" s="1"/>
  <c r="AN221" i="1"/>
  <c r="AS221" i="1" s="1"/>
  <c r="AN252" i="1"/>
  <c r="AS252" i="1" s="1"/>
  <c r="AN253" i="1"/>
  <c r="AS253" i="1" s="1"/>
  <c r="AN272" i="1"/>
  <c r="AS272" i="1" s="1"/>
  <c r="AN297" i="1"/>
  <c r="AS297" i="1" s="1"/>
  <c r="AN318" i="1"/>
  <c r="AS318" i="1" s="1"/>
  <c r="AN328" i="1"/>
  <c r="AS328" i="1" s="1"/>
  <c r="AN329" i="1"/>
  <c r="AS329" i="1" s="1"/>
  <c r="AN344" i="1"/>
  <c r="AS344" i="1" s="1"/>
  <c r="AN415" i="1"/>
  <c r="AS415" i="1" s="1"/>
  <c r="AN451" i="1"/>
  <c r="AS451" i="1" s="1"/>
  <c r="AN452" i="1"/>
  <c r="AS452" i="1" s="1"/>
  <c r="AN461" i="1"/>
  <c r="AS461" i="1" s="1"/>
  <c r="AN482" i="1"/>
  <c r="AS482" i="1" s="1"/>
  <c r="AN77" i="1"/>
  <c r="AS77" i="1" s="1"/>
  <c r="AN211" i="1"/>
  <c r="AS211" i="1" s="1"/>
  <c r="AN212" i="1"/>
  <c r="AS212" i="1" s="1"/>
  <c r="AN436" i="1"/>
  <c r="AS436" i="1" s="1"/>
  <c r="AN434" i="1"/>
  <c r="AS434" i="1" s="1"/>
  <c r="AN175" i="1"/>
  <c r="AS175" i="1" s="1"/>
  <c r="AN247" i="1"/>
  <c r="AS247" i="1" s="1"/>
  <c r="AN248" i="1"/>
  <c r="AS248" i="1" s="1"/>
  <c r="AN287" i="1"/>
  <c r="AS287" i="1" s="1"/>
  <c r="AN288" i="1"/>
  <c r="AS288" i="1" s="1"/>
  <c r="AN307" i="1"/>
  <c r="AS307" i="1" s="1"/>
  <c r="AN313" i="1"/>
  <c r="AS313" i="1" s="1"/>
  <c r="AN314" i="1"/>
  <c r="AS314" i="1" s="1"/>
  <c r="AN338" i="1"/>
  <c r="AS338" i="1" s="1"/>
  <c r="AN424" i="1"/>
  <c r="AS424" i="1" s="1"/>
  <c r="AN466" i="1"/>
  <c r="AS466" i="1" s="1"/>
  <c r="AN476" i="1"/>
  <c r="AS476" i="1" s="1"/>
  <c r="AN477" i="1"/>
  <c r="AS477" i="1" s="1"/>
  <c r="AN492" i="1"/>
  <c r="AS492" i="1" s="1"/>
  <c r="AN502" i="1"/>
  <c r="AS502" i="1" s="1"/>
  <c r="AM534" i="1"/>
  <c r="AN530" i="1"/>
  <c r="AN28" i="1"/>
  <c r="AS28" i="1" s="1"/>
  <c r="AN118" i="1"/>
  <c r="AS118" i="1" s="1"/>
  <c r="AN91" i="1"/>
  <c r="AS91" i="1" s="1"/>
  <c r="AN93" i="1"/>
  <c r="AS93" i="1" s="1"/>
  <c r="AN129" i="1"/>
  <c r="AS129" i="1" s="1"/>
  <c r="AN165" i="1"/>
  <c r="AS165" i="1" s="1"/>
  <c r="AN166" i="1"/>
  <c r="AS166" i="1" s="1"/>
  <c r="AN200" i="1"/>
  <c r="AS200" i="1" s="1"/>
  <c r="AN201" i="1"/>
  <c r="AS201" i="1" s="1"/>
  <c r="AN242" i="1"/>
  <c r="AS242" i="1" s="1"/>
  <c r="AN243" i="1"/>
  <c r="AS243" i="1" s="1"/>
  <c r="AN263" i="1"/>
  <c r="AS263" i="1" s="1"/>
  <c r="AN430" i="1"/>
  <c r="AS430" i="1" s="1"/>
  <c r="AN429" i="1"/>
  <c r="AS429" i="1" s="1"/>
  <c r="AN282" i="1"/>
  <c r="AS282" i="1" s="1"/>
  <c r="AN300" i="1"/>
  <c r="AS300" i="1" s="1"/>
  <c r="AN302" i="1"/>
  <c r="AS302" i="1" s="1"/>
  <c r="AN323" i="1"/>
  <c r="AS323" i="1" s="1"/>
  <c r="AN324" i="1"/>
  <c r="AS324" i="1" s="1"/>
  <c r="AN333" i="1"/>
  <c r="AS333" i="1" s="1"/>
  <c r="AN334" i="1"/>
  <c r="AS334" i="1" s="1"/>
  <c r="AN400" i="1"/>
  <c r="AS400" i="1" s="1"/>
  <c r="AN420" i="1"/>
  <c r="AS420" i="1" s="1"/>
  <c r="AN456" i="1"/>
  <c r="AS456" i="1" s="1"/>
  <c r="AN497" i="1"/>
  <c r="AS497" i="1" s="1"/>
  <c r="AN546" i="1"/>
  <c r="AS546" i="1" s="1"/>
  <c r="AN63" i="1"/>
  <c r="AS63" i="1" s="1"/>
  <c r="AN73" i="1"/>
  <c r="AS73" i="1" s="1"/>
  <c r="AN82" i="1"/>
  <c r="AS82" i="1" s="1"/>
  <c r="AN124" i="1"/>
  <c r="AS124" i="1" s="1"/>
  <c r="AN231" i="1"/>
  <c r="AS231" i="1" s="1"/>
  <c r="AN151" i="1"/>
  <c r="AS151" i="1" s="1"/>
  <c r="AN170" i="1"/>
  <c r="AS170" i="1" s="1"/>
  <c r="AN178" i="1"/>
  <c r="AS178" i="1" s="1"/>
  <c r="AN195" i="1"/>
  <c r="AS195" i="1" s="1"/>
  <c r="AN237" i="1"/>
  <c r="AS237" i="1" s="1"/>
  <c r="AN238" i="1"/>
  <c r="AS238" i="1" s="1"/>
  <c r="AN257" i="1"/>
  <c r="AS257" i="1" s="1"/>
  <c r="AN258" i="1"/>
  <c r="AS258" i="1" s="1"/>
  <c r="AN277" i="1"/>
  <c r="AS277" i="1" s="1"/>
  <c r="AN292" i="1"/>
  <c r="AS292" i="1" s="1"/>
  <c r="AN293" i="1"/>
  <c r="AS293" i="1" s="1"/>
  <c r="AN348" i="1"/>
  <c r="AS348" i="1" s="1"/>
  <c r="AN349" i="1"/>
  <c r="AS349" i="1" s="1"/>
  <c r="AN404" i="1"/>
  <c r="AS404" i="1" s="1"/>
  <c r="AN405" i="1"/>
  <c r="AS405" i="1" s="1"/>
  <c r="AN444" i="1"/>
  <c r="AS444" i="1" s="1"/>
  <c r="AN445" i="1"/>
  <c r="AS445" i="1" s="1"/>
  <c r="AN471" i="1"/>
  <c r="AS471" i="1" s="1"/>
  <c r="AN472" i="1"/>
  <c r="AS472" i="1" s="1"/>
  <c r="AN487" i="1"/>
  <c r="AS487" i="1" s="1"/>
  <c r="AM524" i="1"/>
  <c r="AN520" i="1"/>
  <c r="AC590" i="1"/>
  <c r="AC681" i="1"/>
  <c r="AD906" i="1"/>
  <c r="AJ906" i="1"/>
  <c r="AZ906" i="1"/>
  <c r="AT620" i="12"/>
  <c r="BA620" i="12" s="1"/>
  <c r="AM6" i="14"/>
  <c r="R157" i="1"/>
  <c r="AK514" i="1"/>
  <c r="AD681" i="1"/>
  <c r="AC875" i="1"/>
  <c r="AT391" i="14"/>
  <c r="AT253" i="15"/>
  <c r="BA253" i="15" s="1"/>
  <c r="AC234" i="1"/>
  <c r="AZ351" i="1"/>
  <c r="AC351" i="1"/>
  <c r="AC514" i="1"/>
  <c r="AD590" i="1"/>
  <c r="AJ681" i="1"/>
  <c r="AC824" i="1"/>
  <c r="AD875" i="1"/>
  <c r="AY875" i="1"/>
  <c r="AL875" i="1"/>
  <c r="AT792" i="15"/>
  <c r="BA792" i="15" s="1"/>
  <c r="AT293" i="15"/>
  <c r="BA293" i="15" s="1"/>
  <c r="R25" i="1"/>
  <c r="AT640" i="12"/>
  <c r="BA640" i="12" s="1"/>
  <c r="AT236" i="13"/>
  <c r="BA236" i="13" s="1"/>
  <c r="AS537" i="13"/>
  <c r="AS673" i="14"/>
  <c r="AT921" i="14"/>
  <c r="AN581" i="12"/>
  <c r="AT296" i="13"/>
  <c r="BA296" i="13" s="1"/>
  <c r="AN507" i="13"/>
  <c r="AS476" i="14"/>
  <c r="AT931" i="14"/>
  <c r="AL681" i="1"/>
  <c r="AL590" i="1"/>
  <c r="AX824" i="1"/>
  <c r="AJ234" i="1"/>
  <c r="AZ234" i="1"/>
  <c r="AK906" i="1"/>
  <c r="AK824" i="1"/>
  <c r="S829" i="1"/>
  <c r="AT683" i="12"/>
  <c r="AT687" i="12" s="1"/>
  <c r="AT856" i="12"/>
  <c r="AT860" i="12" s="1"/>
  <c r="AT518" i="13"/>
  <c r="AR507" i="13"/>
  <c r="AS873" i="13"/>
  <c r="AT553" i="14"/>
  <c r="AT557" i="14" s="1"/>
  <c r="AT832" i="15"/>
  <c r="AT836" i="15" s="1"/>
  <c r="AB736" i="1"/>
  <c r="AT546" i="12"/>
  <c r="AT324" i="13"/>
  <c r="AU324" i="13" s="1"/>
  <c r="AT497" i="13"/>
  <c r="AT563" i="13"/>
  <c r="AR421" i="13"/>
  <c r="AR420" i="13" s="1"/>
  <c r="AT258" i="13"/>
  <c r="BA258" i="13" s="1"/>
  <c r="AQ832" i="13"/>
  <c r="AQ22" i="14"/>
  <c r="AT89" i="14"/>
  <c r="AT502" i="14"/>
  <c r="AT805" i="14"/>
  <c r="AQ791" i="14"/>
  <c r="AS653" i="14"/>
  <c r="AT206" i="15"/>
  <c r="AT210" i="15" s="1"/>
  <c r="AT431" i="15"/>
  <c r="BA431" i="15" s="1"/>
  <c r="BA435" i="15" s="1"/>
  <c r="AS723" i="15"/>
  <c r="M505" i="12"/>
  <c r="AT511" i="12"/>
  <c r="AQ501" i="13"/>
  <c r="AF421" i="13"/>
  <c r="AF420" i="13" s="1"/>
  <c r="AT8" i="14"/>
  <c r="BA8" i="14" s="1"/>
  <c r="BA12" i="14" s="1"/>
  <c r="AT423" i="14"/>
  <c r="AT807" i="14"/>
  <c r="AQ862" i="14"/>
  <c r="M674" i="13"/>
  <c r="AQ474" i="12"/>
  <c r="M7" i="12"/>
  <c r="M6" i="12" s="1"/>
  <c r="AQ282" i="14"/>
  <c r="AT589" i="14"/>
  <c r="AQ78" i="14"/>
  <c r="AT741" i="14"/>
  <c r="AQ12" i="12"/>
  <c r="AQ7" i="12" s="1"/>
  <c r="AQ689" i="13"/>
  <c r="AT554" i="15"/>
  <c r="BA554" i="15" s="1"/>
  <c r="S849" i="1"/>
  <c r="AQ183" i="12"/>
  <c r="AQ535" i="12"/>
  <c r="AQ252" i="13"/>
  <c r="AQ552" i="13"/>
  <c r="AQ557" i="13"/>
  <c r="AQ302" i="14"/>
  <c r="AQ699" i="14"/>
  <c r="AQ796" i="14"/>
  <c r="AQ806" i="14"/>
  <c r="AQ687" i="12"/>
  <c r="AQ272" i="13"/>
  <c r="AT641" i="13"/>
  <c r="AQ88" i="13"/>
  <c r="AQ821" i="13"/>
  <c r="AQ679" i="13"/>
  <c r="AQ414" i="14"/>
  <c r="AQ724" i="14"/>
  <c r="AQ929" i="14"/>
  <c r="AQ703" i="15"/>
  <c r="AQ641" i="12"/>
  <c r="AQ512" i="13"/>
  <c r="AQ842" i="13"/>
  <c r="AQ904" i="13"/>
  <c r="AQ237" i="13"/>
  <c r="AQ739" i="13"/>
  <c r="AQ744" i="13"/>
  <c r="AQ343" i="14"/>
  <c r="AQ598" i="14"/>
  <c r="AQ648" i="14"/>
  <c r="AQ776" i="14"/>
  <c r="AQ878" i="14"/>
  <c r="AQ917" i="12"/>
  <c r="AQ522" i="13"/>
  <c r="AQ333" i="14"/>
  <c r="AQ883" i="14"/>
  <c r="AQ820" i="15"/>
  <c r="AQ257" i="13"/>
  <c r="AS785" i="15"/>
  <c r="AQ354" i="14"/>
  <c r="AQ348" i="14"/>
  <c r="AQ226" i="15"/>
  <c r="AQ780" i="15"/>
  <c r="AF94" i="15"/>
  <c r="AT730" i="14"/>
  <c r="AT568" i="14"/>
  <c r="AQ821" i="14"/>
  <c r="AN125" i="14"/>
  <c r="AN124" i="14" s="1"/>
  <c r="AQ827" i="14"/>
  <c r="AQ822" i="14" s="1"/>
  <c r="AQ7" i="14"/>
  <c r="AT563" i="14"/>
  <c r="AQ786" i="14"/>
  <c r="AE6" i="14"/>
  <c r="AE344" i="14"/>
  <c r="T948" i="1"/>
  <c r="AS919" i="13"/>
  <c r="AS904" i="13" s="1"/>
  <c r="AT84" i="15"/>
  <c r="AT88" i="15" s="1"/>
  <c r="AT276" i="13"/>
  <c r="BA276" i="13" s="1"/>
  <c r="AE7" i="13"/>
  <c r="AQ328" i="13"/>
  <c r="AT360" i="13"/>
  <c r="AU360" i="13" s="1"/>
  <c r="AT508" i="13"/>
  <c r="AU508" i="13" s="1"/>
  <c r="BA508" i="13" s="1"/>
  <c r="AT533" i="13"/>
  <c r="AU533" i="13" s="1"/>
  <c r="BA533" i="13" s="1"/>
  <c r="AT256" i="13"/>
  <c r="BA256" i="13" s="1"/>
  <c r="AF507" i="13"/>
  <c r="AT548" i="13"/>
  <c r="AQ888" i="13"/>
  <c r="AQ873" i="13" s="1"/>
  <c r="AS33" i="13"/>
  <c r="AT268" i="13"/>
  <c r="BA268" i="13" s="1"/>
  <c r="AQ537" i="13"/>
  <c r="AT337" i="13"/>
  <c r="AT480" i="13"/>
  <c r="AT485" i="13"/>
  <c r="AE583" i="13"/>
  <c r="AQ924" i="13"/>
  <c r="AQ623" i="13"/>
  <c r="AQ225" i="12"/>
  <c r="AT440" i="12"/>
  <c r="AT444" i="12" s="1"/>
  <c r="AT632" i="12"/>
  <c r="AQ712" i="12"/>
  <c r="AT531" i="12"/>
  <c r="AT844" i="12"/>
  <c r="BA844" i="12" s="1"/>
  <c r="AQ342" i="12"/>
  <c r="AT378" i="12"/>
  <c r="BA378" i="12" s="1"/>
  <c r="BA382" i="12" s="1"/>
  <c r="AQ586" i="12"/>
  <c r="AQ591" i="12"/>
  <c r="AT831" i="12"/>
  <c r="AT835" i="12" s="1"/>
  <c r="AQ419" i="12"/>
  <c r="AQ418" i="12" s="1"/>
  <c r="S885" i="1"/>
  <c r="AN421" i="13"/>
  <c r="AN420" i="13" s="1"/>
  <c r="M24" i="1"/>
  <c r="AQ24" i="1" s="1"/>
  <c r="AQ117" i="1"/>
  <c r="AQ118" i="1"/>
  <c r="AQ72" i="1"/>
  <c r="AQ92" i="1"/>
  <c r="AQ93" i="1"/>
  <c r="AQ211" i="1"/>
  <c r="AQ194" i="1"/>
  <c r="AQ246" i="1"/>
  <c r="M18" i="1"/>
  <c r="AQ18" i="1" s="1"/>
  <c r="M34" i="1"/>
  <c r="AQ34" i="1" s="1"/>
  <c r="M33" i="1"/>
  <c r="AQ33" i="1" s="1"/>
  <c r="AQ67" i="1"/>
  <c r="AQ87" i="1"/>
  <c r="M129" i="1"/>
  <c r="AQ129" i="1" s="1"/>
  <c r="M437" i="1"/>
  <c r="AQ437" i="1" s="1"/>
  <c r="M436" i="1"/>
  <c r="AQ436" i="1" s="1"/>
  <c r="M435" i="1"/>
  <c r="AQ435" i="1" s="1"/>
  <c r="AQ190" i="1"/>
  <c r="AQ191" i="1"/>
  <c r="AQ220" i="1"/>
  <c r="AQ241" i="1"/>
  <c r="AQ261" i="1"/>
  <c r="M20" i="1"/>
  <c r="AQ20" i="1" s="1"/>
  <c r="M29" i="1"/>
  <c r="AQ29" i="1" s="1"/>
  <c r="AQ62" i="1"/>
  <c r="M83" i="1"/>
  <c r="AQ83" i="1" s="1"/>
  <c r="M84" i="1"/>
  <c r="AQ84" i="1" s="1"/>
  <c r="AQ123" i="1"/>
  <c r="AQ230" i="1"/>
  <c r="AQ231" i="1"/>
  <c r="M442" i="1"/>
  <c r="AQ442" i="1" s="1"/>
  <c r="M441" i="1"/>
  <c r="AQ441" i="1" s="1"/>
  <c r="AQ440" i="1"/>
  <c r="M158" i="1"/>
  <c r="AQ158" i="1" s="1"/>
  <c r="AQ159" i="1"/>
  <c r="AQ216" i="1"/>
  <c r="AQ236" i="1"/>
  <c r="AQ256" i="1"/>
  <c r="M19" i="1"/>
  <c r="AQ19" i="1" s="1"/>
  <c r="AQ76" i="1"/>
  <c r="AQ78" i="1"/>
  <c r="M79" i="1"/>
  <c r="AQ79" i="1" s="1"/>
  <c r="AQ226" i="1"/>
  <c r="M432" i="1"/>
  <c r="AQ432" i="1" s="1"/>
  <c r="M153" i="1"/>
  <c r="AQ153" i="1" s="1"/>
  <c r="AQ154" i="1"/>
  <c r="M173" i="1"/>
  <c r="AQ173" i="1" s="1"/>
  <c r="AQ174" i="1"/>
  <c r="AQ199" i="1"/>
  <c r="AQ251" i="1"/>
  <c r="AQ431" i="1"/>
  <c r="AQ430" i="1"/>
  <c r="M296" i="1"/>
  <c r="AQ296" i="1" s="1"/>
  <c r="AQ313" i="1"/>
  <c r="AQ327" i="1"/>
  <c r="AQ328" i="1"/>
  <c r="AQ348" i="1"/>
  <c r="AQ362" i="1"/>
  <c r="AQ364" i="1"/>
  <c r="AQ382" i="1"/>
  <c r="AQ384" i="1"/>
  <c r="M404" i="1"/>
  <c r="AQ404" i="1" s="1"/>
  <c r="M460" i="1"/>
  <c r="AQ460" i="1" s="1"/>
  <c r="AQ479" i="1"/>
  <c r="AQ481" i="1"/>
  <c r="M482" i="1"/>
  <c r="AQ482" i="1" s="1"/>
  <c r="AQ499" i="1"/>
  <c r="M501" i="1"/>
  <c r="AQ501" i="1" s="1"/>
  <c r="M502" i="1"/>
  <c r="AQ502" i="1" s="1"/>
  <c r="AQ526" i="1"/>
  <c r="AQ527" i="1"/>
  <c r="M528" i="1"/>
  <c r="AQ528" i="1" s="1"/>
  <c r="AQ545" i="1"/>
  <c r="AQ546" i="1"/>
  <c r="AQ565" i="1"/>
  <c r="AQ566" i="1"/>
  <c r="M568" i="1"/>
  <c r="AQ568" i="1" s="1"/>
  <c r="AQ586" i="1"/>
  <c r="M588" i="1"/>
  <c r="AQ588" i="1" s="1"/>
  <c r="AQ618" i="1"/>
  <c r="AQ658" i="1"/>
  <c r="L680" i="1"/>
  <c r="AQ678" i="1"/>
  <c r="M679" i="1"/>
  <c r="AQ679" i="1" s="1"/>
  <c r="AQ688" i="1"/>
  <c r="M689" i="1"/>
  <c r="AQ689" i="1" s="1"/>
  <c r="AQ707" i="1"/>
  <c r="AQ727" i="1"/>
  <c r="AQ728" i="1"/>
  <c r="AQ729" i="1"/>
  <c r="M747" i="1"/>
  <c r="AQ747" i="1" s="1"/>
  <c r="M750" i="1"/>
  <c r="AQ750" i="1" s="1"/>
  <c r="M817" i="1"/>
  <c r="AQ817" i="1" s="1"/>
  <c r="AQ835" i="1"/>
  <c r="M848" i="1"/>
  <c r="AQ848" i="1" s="1"/>
  <c r="M873" i="1"/>
  <c r="AQ873" i="1" s="1"/>
  <c r="L900" i="1"/>
  <c r="AQ897" i="1"/>
  <c r="AQ898" i="1"/>
  <c r="M899" i="1"/>
  <c r="AQ899" i="1" s="1"/>
  <c r="M909" i="1"/>
  <c r="AQ909" i="1" s="1"/>
  <c r="Y916" i="1"/>
  <c r="AQ913" i="1"/>
  <c r="AQ914" i="1"/>
  <c r="M934" i="1"/>
  <c r="AQ934" i="1" s="1"/>
  <c r="AQ271" i="1"/>
  <c r="AQ273" i="1"/>
  <c r="AQ322" i="1"/>
  <c r="AQ323" i="1"/>
  <c r="AQ342" i="1"/>
  <c r="AQ343" i="1"/>
  <c r="AQ357" i="1"/>
  <c r="AQ359" i="1"/>
  <c r="AQ377" i="1"/>
  <c r="AQ380" i="1"/>
  <c r="AQ417" i="1"/>
  <c r="M419" i="1"/>
  <c r="AQ419" i="1" s="1"/>
  <c r="L458" i="1"/>
  <c r="AQ455" i="1"/>
  <c r="L478" i="1"/>
  <c r="AQ476" i="1"/>
  <c r="L524" i="1"/>
  <c r="AQ521" i="1"/>
  <c r="AQ522" i="1"/>
  <c r="M523" i="1"/>
  <c r="AQ523" i="1" s="1"/>
  <c r="AQ540" i="1"/>
  <c r="AQ541" i="1"/>
  <c r="M543" i="1"/>
  <c r="AQ543" i="1" s="1"/>
  <c r="AQ560" i="1"/>
  <c r="AQ561" i="1"/>
  <c r="M563" i="1"/>
  <c r="AQ563" i="1" s="1"/>
  <c r="AQ581" i="1"/>
  <c r="M583" i="1"/>
  <c r="AQ583" i="1" s="1"/>
  <c r="M601" i="1"/>
  <c r="AQ601" i="1" s="1"/>
  <c r="AQ602" i="1"/>
  <c r="M604" i="1"/>
  <c r="AQ604" i="1" s="1"/>
  <c r="AQ612" i="1"/>
  <c r="AQ673" i="1"/>
  <c r="M674" i="1"/>
  <c r="AQ674" i="1" s="1"/>
  <c r="AQ683" i="1"/>
  <c r="AQ684" i="1"/>
  <c r="AQ702" i="1"/>
  <c r="AQ703" i="1"/>
  <c r="M704" i="1"/>
  <c r="AQ704" i="1" s="1"/>
  <c r="AQ742" i="1"/>
  <c r="AQ743" i="1"/>
  <c r="AQ744" i="1"/>
  <c r="AQ762" i="1"/>
  <c r="AQ763" i="1"/>
  <c r="M765" i="1"/>
  <c r="AQ765" i="1" s="1"/>
  <c r="AQ784" i="1"/>
  <c r="AQ785" i="1"/>
  <c r="M787" i="1"/>
  <c r="AQ787" i="1" s="1"/>
  <c r="M833" i="1"/>
  <c r="AQ833" i="1" s="1"/>
  <c r="AQ845" i="1"/>
  <c r="M868" i="1"/>
  <c r="AQ868" i="1" s="1"/>
  <c r="M877" i="1"/>
  <c r="AQ877" i="1" s="1"/>
  <c r="M879" i="1"/>
  <c r="AQ879" i="1" s="1"/>
  <c r="L895" i="1"/>
  <c r="AQ892" i="1"/>
  <c r="AQ893" i="1"/>
  <c r="M894" i="1"/>
  <c r="AQ894" i="1" s="1"/>
  <c r="AQ929" i="1"/>
  <c r="AQ286" i="1"/>
  <c r="AQ306" i="1"/>
  <c r="AQ307" i="1"/>
  <c r="M308" i="1"/>
  <c r="AQ308" i="1" s="1"/>
  <c r="AQ337" i="1"/>
  <c r="AQ352" i="1"/>
  <c r="AQ354" i="1"/>
  <c r="AQ372" i="1"/>
  <c r="AQ373" i="1"/>
  <c r="AQ374" i="1"/>
  <c r="AQ392" i="1"/>
  <c r="AQ394" i="1"/>
  <c r="AQ412" i="1"/>
  <c r="M469" i="1"/>
  <c r="AQ469" i="1" s="1"/>
  <c r="AQ470" i="1"/>
  <c r="AQ491" i="1"/>
  <c r="AQ516" i="1"/>
  <c r="AQ517" i="1"/>
  <c r="M518" i="1"/>
  <c r="AQ518" i="1" s="1"/>
  <c r="AQ535" i="1"/>
  <c r="AQ537" i="1"/>
  <c r="M538" i="1"/>
  <c r="AQ538" i="1" s="1"/>
  <c r="AQ555" i="1"/>
  <c r="AQ576" i="1"/>
  <c r="M578" i="1"/>
  <c r="AQ578" i="1" s="1"/>
  <c r="L600" i="1"/>
  <c r="AQ597" i="1"/>
  <c r="AQ598" i="1"/>
  <c r="M599" i="1"/>
  <c r="AQ599" i="1" s="1"/>
  <c r="AQ648" i="1"/>
  <c r="AQ666" i="1"/>
  <c r="AQ668" i="1"/>
  <c r="M669" i="1"/>
  <c r="AQ669" i="1" s="1"/>
  <c r="AQ698" i="1"/>
  <c r="AQ717" i="1"/>
  <c r="AQ718" i="1"/>
  <c r="AQ737" i="1"/>
  <c r="AQ738" i="1"/>
  <c r="M740" i="1"/>
  <c r="AQ740" i="1" s="1"/>
  <c r="AQ757" i="1"/>
  <c r="AQ759" i="1"/>
  <c r="M760" i="1"/>
  <c r="AQ760" i="1" s="1"/>
  <c r="AQ782" i="1"/>
  <c r="M802" i="1"/>
  <c r="AQ802" i="1" s="1"/>
  <c r="AQ826" i="1"/>
  <c r="M828" i="1"/>
  <c r="AQ828" i="1" s="1"/>
  <c r="M843" i="1"/>
  <c r="AQ843" i="1" s="1"/>
  <c r="M863" i="1"/>
  <c r="AQ863" i="1" s="1"/>
  <c r="L890" i="1"/>
  <c r="AQ887" i="1"/>
  <c r="AQ888" i="1"/>
  <c r="M889" i="1"/>
  <c r="AQ889" i="1" s="1"/>
  <c r="AQ924" i="1"/>
  <c r="AQ281" i="1"/>
  <c r="AQ302" i="1"/>
  <c r="AQ318" i="1"/>
  <c r="AQ332" i="1"/>
  <c r="AQ333" i="1"/>
  <c r="AQ367" i="1"/>
  <c r="AQ387" i="1"/>
  <c r="AQ407" i="1"/>
  <c r="M409" i="1"/>
  <c r="AQ409" i="1" s="1"/>
  <c r="M445" i="1"/>
  <c r="AQ445" i="1" s="1"/>
  <c r="M446" i="1"/>
  <c r="AQ446" i="1" s="1"/>
  <c r="M447" i="1"/>
  <c r="AQ447" i="1" s="1"/>
  <c r="AQ465" i="1"/>
  <c r="AQ484" i="1"/>
  <c r="AQ486" i="1"/>
  <c r="M487" i="1"/>
  <c r="AQ487" i="1" s="1"/>
  <c r="L534" i="1"/>
  <c r="AQ531" i="1"/>
  <c r="AQ532" i="1"/>
  <c r="M533" i="1"/>
  <c r="AQ533" i="1" s="1"/>
  <c r="AQ550" i="1"/>
  <c r="AQ551" i="1"/>
  <c r="M553" i="1"/>
  <c r="AQ553" i="1" s="1"/>
  <c r="AQ571" i="1"/>
  <c r="M573" i="1"/>
  <c r="AQ573" i="1" s="1"/>
  <c r="AQ592" i="1"/>
  <c r="AQ593" i="1"/>
  <c r="M594" i="1"/>
  <c r="AQ594" i="1" s="1"/>
  <c r="AQ607" i="1"/>
  <c r="M609" i="1"/>
  <c r="AQ609" i="1" s="1"/>
  <c r="AQ621" i="1"/>
  <c r="AQ641" i="1"/>
  <c r="AQ643" i="1"/>
  <c r="M661" i="1"/>
  <c r="AQ661" i="1" s="1"/>
  <c r="AQ663" i="1"/>
  <c r="AQ692" i="1"/>
  <c r="AQ693" i="1"/>
  <c r="AQ694" i="1"/>
  <c r="M712" i="1"/>
  <c r="AQ712" i="1" s="1"/>
  <c r="M732" i="1"/>
  <c r="AQ732" i="1" s="1"/>
  <c r="AQ734" i="1"/>
  <c r="AQ735" i="1"/>
  <c r="AQ752" i="1"/>
  <c r="AQ825" i="1"/>
  <c r="M838" i="1"/>
  <c r="AQ838" i="1" s="1"/>
  <c r="L854" i="1"/>
  <c r="M853" i="1"/>
  <c r="AQ853" i="1" s="1"/>
  <c r="M882" i="1"/>
  <c r="AQ882" i="1" s="1"/>
  <c r="M883" i="1"/>
  <c r="AQ883" i="1" s="1"/>
  <c r="M884" i="1"/>
  <c r="AQ884" i="1" s="1"/>
  <c r="AQ902" i="1"/>
  <c r="AQ903" i="1"/>
  <c r="M904" i="1"/>
  <c r="AQ904" i="1" s="1"/>
  <c r="L916" i="1"/>
  <c r="L921" i="1"/>
  <c r="AQ919" i="1"/>
  <c r="AQ939" i="1"/>
  <c r="AQ944" i="1"/>
  <c r="AQ180" i="1"/>
  <c r="AQ943" i="12"/>
  <c r="AQ671" i="1"/>
  <c r="AK768" i="1"/>
  <c r="AD824" i="1"/>
  <c r="AY824" i="1"/>
  <c r="BA48" i="12"/>
  <c r="AT678" i="13"/>
  <c r="AS32" i="15"/>
  <c r="BA35" i="12"/>
  <c r="AS32" i="14"/>
  <c r="BA45" i="15"/>
  <c r="BA40" i="14"/>
  <c r="BA40" i="15"/>
  <c r="BA45" i="13"/>
  <c r="AS32" i="13"/>
  <c r="AT475" i="13"/>
  <c r="BA35" i="14"/>
  <c r="BA35" i="15"/>
  <c r="AS790" i="15"/>
  <c r="AS714" i="13"/>
  <c r="AS547" i="14"/>
  <c r="AB916" i="1"/>
  <c r="R849" i="1"/>
  <c r="AJ824" i="1"/>
  <c r="T916" i="1"/>
  <c r="T926" i="1"/>
  <c r="L615" i="1"/>
  <c r="AT519" i="12"/>
  <c r="BA519" i="12" s="1"/>
  <c r="AT594" i="13"/>
  <c r="AT327" i="13"/>
  <c r="AS572" i="13"/>
  <c r="AT866" i="14"/>
  <c r="AT207" i="14"/>
  <c r="AS668" i="14"/>
  <c r="AT190" i="15"/>
  <c r="AU190" i="15" s="1"/>
  <c r="AT227" i="15"/>
  <c r="AT231" i="15" s="1"/>
  <c r="AT89" i="15"/>
  <c r="AT93" i="15" s="1"/>
  <c r="AT812" i="15"/>
  <c r="BA812" i="15" s="1"/>
  <c r="AS7" i="13"/>
  <c r="AN344" i="14"/>
  <c r="AS348" i="14" s="1"/>
  <c r="AT921" i="13"/>
  <c r="AT246" i="12"/>
  <c r="AT836" i="13"/>
  <c r="AS713" i="15"/>
  <c r="AN6" i="14"/>
  <c r="AS628" i="14"/>
  <c r="AT314" i="15"/>
  <c r="BA314" i="15" s="1"/>
  <c r="AT453" i="14"/>
  <c r="AT795" i="14"/>
  <c r="AT877" i="14"/>
  <c r="AT322" i="12"/>
  <c r="BA322" i="12" s="1"/>
  <c r="BA326" i="12" s="1"/>
  <c r="AT509" i="12"/>
  <c r="BA509" i="12" s="1"/>
  <c r="AT569" i="12"/>
  <c r="BA569" i="12" s="1"/>
  <c r="AT511" i="13"/>
  <c r="AT931" i="13"/>
  <c r="AS404" i="14"/>
  <c r="AS648" i="14"/>
  <c r="AT882" i="14"/>
  <c r="AS919" i="14"/>
  <c r="AS904" i="14" s="1"/>
  <c r="AT468" i="14"/>
  <c r="AS753" i="15"/>
  <c r="AT258" i="15"/>
  <c r="BA258" i="15" s="1"/>
  <c r="AT472" i="15"/>
  <c r="AS521" i="15"/>
  <c r="AT926" i="13"/>
  <c r="AT708" i="13"/>
  <c r="AT40" i="12"/>
  <c r="AT676" i="12"/>
  <c r="BA676" i="12" s="1"/>
  <c r="AT84" i="13"/>
  <c r="AT380" i="13"/>
  <c r="AT531" i="13"/>
  <c r="AM6" i="13"/>
  <c r="AT291" i="13"/>
  <c r="AT317" i="13"/>
  <c r="AT342" i="13"/>
  <c r="AT698" i="13"/>
  <c r="AT191" i="14"/>
  <c r="AT228" i="14"/>
  <c r="AT273" i="15"/>
  <c r="BA273" i="15" s="1"/>
  <c r="AT693" i="13"/>
  <c r="AT383" i="12"/>
  <c r="BA383" i="12" s="1"/>
  <c r="BA387" i="12" s="1"/>
  <c r="AT52" i="12"/>
  <c r="BA52" i="12" s="1"/>
  <c r="BA56" i="12" s="1"/>
  <c r="AS583" i="13"/>
  <c r="AT787" i="13"/>
  <c r="AT241" i="13"/>
  <c r="BA241" i="13" s="1"/>
  <c r="AT688" i="13"/>
  <c r="AT307" i="12"/>
  <c r="AU307" i="12" s="1"/>
  <c r="AN344" i="13"/>
  <c r="AS562" i="13"/>
  <c r="AT546" i="13"/>
  <c r="AT740" i="13"/>
  <c r="AT9" i="12"/>
  <c r="BA9" i="12" s="1"/>
  <c r="AT465" i="12"/>
  <c r="AS431" i="14"/>
  <c r="AS928" i="15"/>
  <c r="AS623" i="14"/>
  <c r="AT871" i="14"/>
  <c r="AT711" i="12"/>
  <c r="BA711" i="12" s="1"/>
  <c r="AT433" i="14"/>
  <c r="AT772" i="15"/>
  <c r="BA772" i="15" s="1"/>
  <c r="AT232" i="15"/>
  <c r="AT236" i="15" s="1"/>
  <c r="AS918" i="15"/>
  <c r="AS903" i="15" s="1"/>
  <c r="AT196" i="15"/>
  <c r="BA196" i="15" s="1"/>
  <c r="BA200" i="15" s="1"/>
  <c r="AT790" i="14"/>
  <c r="AN582" i="15"/>
  <c r="AN94" i="15"/>
  <c r="AS872" i="15"/>
  <c r="AN7" i="15"/>
  <c r="AN6" i="15" s="1"/>
  <c r="AN124" i="15"/>
  <c r="AN123" i="15" s="1"/>
  <c r="AT388" i="12"/>
  <c r="AT392" i="12" s="1"/>
  <c r="AT130" i="15"/>
  <c r="AT134" i="15" s="1"/>
  <c r="AS820" i="15"/>
  <c r="AT920" i="15"/>
  <c r="BA920" i="15" s="1"/>
  <c r="M760" i="15"/>
  <c r="M759" i="15" s="1"/>
  <c r="AQ815" i="15"/>
  <c r="AQ902" i="15"/>
  <c r="AQ765" i="15"/>
  <c r="AS301" i="15"/>
  <c r="AS33" i="15"/>
  <c r="AT674" i="15"/>
  <c r="BA674" i="15" s="1"/>
  <c r="BA678" i="15" s="1"/>
  <c r="AT904" i="15"/>
  <c r="AT908" i="15" s="1"/>
  <c r="AT930" i="15"/>
  <c r="BA930" i="15" s="1"/>
  <c r="AS805" i="15"/>
  <c r="AT263" i="15"/>
  <c r="BA263" i="15" s="1"/>
  <c r="AS831" i="15"/>
  <c r="AE33" i="15"/>
  <c r="AE6" i="15" s="1"/>
  <c r="AT175" i="15"/>
  <c r="AT179" i="15" s="1"/>
  <c r="AT211" i="15"/>
  <c r="BA211" i="15" s="1"/>
  <c r="BA215" i="15" s="1"/>
  <c r="AT598" i="15"/>
  <c r="BA598" i="15" s="1"/>
  <c r="BA602" i="15" s="1"/>
  <c r="M903" i="15"/>
  <c r="AQ378" i="15"/>
  <c r="AS511" i="15"/>
  <c r="AE761" i="14"/>
  <c r="AE760" i="14" s="1"/>
  <c r="M6" i="14"/>
  <c r="AT548" i="14"/>
  <c r="AF674" i="13"/>
  <c r="L6" i="13"/>
  <c r="AT685" i="13"/>
  <c r="AU685" i="13" s="1"/>
  <c r="AQ344" i="13"/>
  <c r="AQ729" i="13"/>
  <c r="R921" i="1"/>
  <c r="T931" i="1"/>
  <c r="R941" i="1"/>
  <c r="U948" i="1"/>
  <c r="R926" i="1"/>
  <c r="R948" i="1"/>
  <c r="T921" i="1"/>
  <c r="R931" i="1"/>
  <c r="R936" i="1"/>
  <c r="AT549" i="12"/>
  <c r="BA549" i="12" s="1"/>
  <c r="AQ33" i="12"/>
  <c r="AE128" i="12"/>
  <c r="AE127" i="12" s="1"/>
  <c r="AE33" i="12"/>
  <c r="AQ97" i="12"/>
  <c r="AQ199" i="12"/>
  <c r="AT495" i="12"/>
  <c r="AQ22" i="12"/>
  <c r="AT488" i="12"/>
  <c r="BA488" i="12" s="1"/>
  <c r="AQ96" i="12"/>
  <c r="AT460" i="12"/>
  <c r="AT425" i="12"/>
  <c r="AT429" i="12" s="1"/>
  <c r="AN820" i="12"/>
  <c r="AT343" i="12"/>
  <c r="AT266" i="12"/>
  <c r="AT270" i="12" s="1"/>
  <c r="AL824" i="1"/>
  <c r="S839" i="1"/>
  <c r="AS873" i="1"/>
  <c r="S890" i="1"/>
  <c r="AK681" i="1"/>
  <c r="AL768" i="1"/>
  <c r="AR790" i="1"/>
  <c r="S880" i="1"/>
  <c r="T890" i="1"/>
  <c r="T895" i="1"/>
  <c r="S900" i="1"/>
  <c r="S905" i="1"/>
  <c r="M908" i="1"/>
  <c r="AQ908" i="1" s="1"/>
  <c r="S916" i="1"/>
  <c r="Y921" i="1"/>
  <c r="AB921" i="1"/>
  <c r="L926" i="1"/>
  <c r="U926" i="1"/>
  <c r="AB926" i="1"/>
  <c r="U931" i="1"/>
  <c r="AB931" i="1"/>
  <c r="L936" i="1"/>
  <c r="AB936" i="1"/>
  <c r="L941" i="1"/>
  <c r="AB941" i="1"/>
  <c r="L948" i="1"/>
  <c r="AJ203" i="1"/>
  <c r="AL351" i="1"/>
  <c r="AD351" i="1"/>
  <c r="AY351" i="1"/>
  <c r="T880" i="1"/>
  <c r="T900" i="1"/>
  <c r="T905" i="1"/>
  <c r="R911" i="1"/>
  <c r="AS910" i="1"/>
  <c r="S921" i="1"/>
  <c r="Y926" i="1"/>
  <c r="Y931" i="1"/>
  <c r="Y936" i="1"/>
  <c r="Y941" i="1"/>
  <c r="Y948" i="1"/>
  <c r="R916" i="1"/>
  <c r="AS915" i="1"/>
  <c r="AQ918" i="1"/>
  <c r="U936" i="1"/>
  <c r="U941" i="1"/>
  <c r="AS674" i="13"/>
  <c r="AT327" i="12"/>
  <c r="AT331" i="12" s="1"/>
  <c r="AS893" i="14"/>
  <c r="AS873" i="14" s="1"/>
  <c r="AS658" i="14"/>
  <c r="AM6" i="15"/>
  <c r="AT381" i="14"/>
  <c r="AT780" i="14"/>
  <c r="AT820" i="14"/>
  <c r="AS556" i="15"/>
  <c r="AS576" i="15"/>
  <c r="AS491" i="14"/>
  <c r="AS561" i="15"/>
  <c r="AT348" i="12"/>
  <c r="AT574" i="12"/>
  <c r="BA574" i="12" s="1"/>
  <c r="AT44" i="14"/>
  <c r="AT48" i="14" s="1"/>
  <c r="AT502" i="15"/>
  <c r="BA502" i="15" s="1"/>
  <c r="AS505" i="15"/>
  <c r="AS420" i="15" s="1"/>
  <c r="AS419" i="15" s="1"/>
  <c r="AT691" i="12"/>
  <c r="BA691" i="12" s="1"/>
  <c r="AT498" i="12"/>
  <c r="BA498" i="12" s="1"/>
  <c r="AT513" i="15"/>
  <c r="BA513" i="15" s="1"/>
  <c r="AS527" i="14"/>
  <c r="AS567" i="14"/>
  <c r="AT493" i="12"/>
  <c r="BA493" i="12" s="1"/>
  <c r="AT64" i="15"/>
  <c r="AT108" i="15"/>
  <c r="AT194" i="15"/>
  <c r="AF500" i="15"/>
  <c r="AR496" i="15"/>
  <c r="AT526" i="15"/>
  <c r="BA522" i="15"/>
  <c r="BA526" i="15" s="1"/>
  <c r="AQ657" i="15"/>
  <c r="AT653" i="15"/>
  <c r="AF713" i="15"/>
  <c r="AR709" i="15"/>
  <c r="AF723" i="15"/>
  <c r="AR719" i="15"/>
  <c r="AF733" i="15"/>
  <c r="AR729" i="15"/>
  <c r="AF743" i="15"/>
  <c r="AR739" i="15"/>
  <c r="AF753" i="15"/>
  <c r="AR749" i="15"/>
  <c r="AR344" i="15"/>
  <c r="AR348" i="15" s="1"/>
  <c r="AR436" i="15"/>
  <c r="AF440" i="15"/>
  <c r="AE420" i="15"/>
  <c r="AE419" i="15" s="1"/>
  <c r="AF470" i="15"/>
  <c r="AR466" i="15"/>
  <c r="AR470" i="15" s="1"/>
  <c r="AT638" i="15"/>
  <c r="AT668" i="15"/>
  <c r="AS738" i="15"/>
  <c r="AF124" i="15"/>
  <c r="AF123" i="15" s="1"/>
  <c r="AT95" i="15"/>
  <c r="AT140" i="15"/>
  <c r="AU140" i="15" s="1"/>
  <c r="AT180" i="15"/>
  <c r="AU180" i="15" s="1"/>
  <c r="AT216" i="15"/>
  <c r="AT451" i="15"/>
  <c r="AQ536" i="15"/>
  <c r="AQ506" i="15" s="1"/>
  <c r="AT572" i="15"/>
  <c r="AF708" i="15"/>
  <c r="AR704" i="15"/>
  <c r="AR708" i="15" s="1"/>
  <c r="AF765" i="15"/>
  <c r="AR761" i="15"/>
  <c r="AF866" i="15"/>
  <c r="AR862" i="15"/>
  <c r="AF887" i="15"/>
  <c r="AR883" i="15"/>
  <c r="AR888" i="15"/>
  <c r="AF892" i="15"/>
  <c r="AT8" i="15"/>
  <c r="AS226" i="15"/>
  <c r="AT79" i="15"/>
  <c r="AT125" i="15"/>
  <c r="AT201" i="15"/>
  <c r="AQ342" i="15"/>
  <c r="AQ353" i="15"/>
  <c r="AF388" i="15"/>
  <c r="AR384" i="15"/>
  <c r="AR388" i="15" s="1"/>
  <c r="AT577" i="15"/>
  <c r="AT608" i="15"/>
  <c r="AT648" i="15"/>
  <c r="AT715" i="15"/>
  <c r="BA715" i="15" s="1"/>
  <c r="AT755" i="15"/>
  <c r="BA755" i="15" s="1"/>
  <c r="AS748" i="15"/>
  <c r="AF826" i="15"/>
  <c r="AR822" i="15"/>
  <c r="AQ892" i="15"/>
  <c r="AQ923" i="15"/>
  <c r="AR94" i="15"/>
  <c r="AR418" i="15"/>
  <c r="AT414" i="15"/>
  <c r="AF322" i="15"/>
  <c r="AR318" i="15"/>
  <c r="AR322" i="15" s="1"/>
  <c r="AF521" i="15"/>
  <c r="AR517" i="15"/>
  <c r="BA471" i="15"/>
  <c r="AT633" i="15"/>
  <c r="AU633" i="15" s="1"/>
  <c r="AU637" i="15" s="1"/>
  <c r="AF861" i="15"/>
  <c r="AR857" i="15"/>
  <c r="AF882" i="15"/>
  <c r="AR878" i="15"/>
  <c r="AQ38" i="15"/>
  <c r="AQ33" i="15" s="1"/>
  <c r="AT34" i="15"/>
  <c r="AF246" i="15"/>
  <c r="AR242" i="15"/>
  <c r="AQ337" i="15"/>
  <c r="AT215" i="15"/>
  <c r="AQ322" i="15"/>
  <c r="AF261" i="15"/>
  <c r="AR257" i="15"/>
  <c r="AF271" i="15"/>
  <c r="AR267" i="15"/>
  <c r="AF281" i="15"/>
  <c r="AR277" i="15"/>
  <c r="AF291" i="15"/>
  <c r="AR287" i="15"/>
  <c r="AF301" i="15"/>
  <c r="AR297" i="15"/>
  <c r="AR308" i="15"/>
  <c r="AQ363" i="15"/>
  <c r="AF342" i="15"/>
  <c r="AR338" i="15"/>
  <c r="AR342" i="15" s="1"/>
  <c r="AR421" i="15"/>
  <c r="AF425" i="15"/>
  <c r="AF420" i="15" s="1"/>
  <c r="AF419" i="15" s="1"/>
  <c r="AF511" i="15"/>
  <c r="AR507" i="15"/>
  <c r="AQ728" i="15"/>
  <c r="AF770" i="15"/>
  <c r="AR766" i="15"/>
  <c r="AF780" i="15"/>
  <c r="AR776" i="15"/>
  <c r="AF790" i="15"/>
  <c r="AR786" i="15"/>
  <c r="AR796" i="15"/>
  <c r="AF810" i="15"/>
  <c r="AR806" i="15"/>
  <c r="AF820" i="15"/>
  <c r="AR816" i="15"/>
  <c r="AF48" i="15"/>
  <c r="AR44" i="15"/>
  <c r="AQ327" i="15"/>
  <c r="AR237" i="15"/>
  <c r="AF241" i="15"/>
  <c r="AF226" i="15" s="1"/>
  <c r="AR383" i="15"/>
  <c r="AT379" i="15"/>
  <c r="AQ291" i="15"/>
  <c r="AQ301" i="15"/>
  <c r="AQ388" i="15"/>
  <c r="AR349" i="15"/>
  <c r="AR353" i="15" s="1"/>
  <c r="AR389" i="15"/>
  <c r="AF393" i="15"/>
  <c r="AT495" i="15"/>
  <c r="BA491" i="15"/>
  <c r="BA495" i="15" s="1"/>
  <c r="AF597" i="15"/>
  <c r="AR593" i="15"/>
  <c r="AT623" i="15"/>
  <c r="AR684" i="15"/>
  <c r="AF688" i="15"/>
  <c r="AF673" i="15" s="1"/>
  <c r="AR694" i="15"/>
  <c r="AF698" i="15"/>
  <c r="AE760" i="15"/>
  <c r="AE759" i="15" s="1"/>
  <c r="AQ795" i="15"/>
  <c r="AQ805" i="15"/>
  <c r="AF918" i="15"/>
  <c r="AR914" i="15"/>
  <c r="AF928" i="15"/>
  <c r="AR924" i="15"/>
  <c r="AR934" i="15"/>
  <c r="AF53" i="15"/>
  <c r="AR49" i="15"/>
  <c r="AR53" i="15" s="1"/>
  <c r="AQ332" i="15"/>
  <c r="AQ373" i="15"/>
  <c r="AF378" i="15"/>
  <c r="AR374" i="15"/>
  <c r="AF337" i="15"/>
  <c r="AR333" i="15"/>
  <c r="AR337" i="15" s="1"/>
  <c r="AR456" i="15"/>
  <c r="AF460" i="15"/>
  <c r="AN420" i="15"/>
  <c r="AN419" i="15" s="1"/>
  <c r="AT658" i="15"/>
  <c r="AQ708" i="15"/>
  <c r="AT725" i="15"/>
  <c r="BA725" i="15" s="1"/>
  <c r="AT842" i="15"/>
  <c r="AT13" i="15"/>
  <c r="AT170" i="15"/>
  <c r="AR317" i="15"/>
  <c r="AT313" i="15"/>
  <c r="AQ348" i="15"/>
  <c r="AF551" i="15"/>
  <c r="AR547" i="15"/>
  <c r="BA501" i="15"/>
  <c r="AT546" i="15"/>
  <c r="BA542" i="15"/>
  <c r="BA546" i="15" s="1"/>
  <c r="AF718" i="15"/>
  <c r="AR714" i="15"/>
  <c r="AF728" i="15"/>
  <c r="AR724" i="15"/>
  <c r="AF738" i="15"/>
  <c r="AR734" i="15"/>
  <c r="AF748" i="15"/>
  <c r="AR744" i="15"/>
  <c r="AF758" i="15"/>
  <c r="AR754" i="15"/>
  <c r="AT851" i="15"/>
  <c r="BA847" i="15"/>
  <c r="BA851" i="15" s="1"/>
  <c r="AS94" i="15"/>
  <c r="AF368" i="15"/>
  <c r="AR364" i="15"/>
  <c r="AR368" i="15" s="1"/>
  <c r="AR404" i="15"/>
  <c r="AF408" i="15"/>
  <c r="AE506" i="15"/>
  <c r="AT567" i="15"/>
  <c r="AT618" i="15"/>
  <c r="AT23" i="15"/>
  <c r="AT74" i="15"/>
  <c r="AT118" i="15"/>
  <c r="AT160" i="15"/>
  <c r="AQ358" i="15"/>
  <c r="AR394" i="15"/>
  <c r="AF398" i="15"/>
  <c r="AT552" i="15"/>
  <c r="AT663" i="15"/>
  <c r="AF877" i="15"/>
  <c r="AR873" i="15"/>
  <c r="AR893" i="15"/>
  <c r="AF897" i="15"/>
  <c r="AT28" i="15"/>
  <c r="AT59" i="15"/>
  <c r="AT100" i="15"/>
  <c r="AT145" i="15"/>
  <c r="AU145" i="15" s="1"/>
  <c r="AT185" i="15"/>
  <c r="AU185" i="15" s="1"/>
  <c r="AU189" i="15" s="1"/>
  <c r="AT221" i="15"/>
  <c r="AF465" i="15"/>
  <c r="AR461" i="15"/>
  <c r="AT557" i="15"/>
  <c r="AF592" i="15"/>
  <c r="AR588" i="15"/>
  <c r="AT628" i="15"/>
  <c r="AF831" i="15"/>
  <c r="AR827" i="15"/>
  <c r="AR852" i="15"/>
  <c r="AQ872" i="15"/>
  <c r="AQ897" i="15"/>
  <c r="AQ928" i="15"/>
  <c r="AF256" i="15"/>
  <c r="AR252" i="15"/>
  <c r="AQ368" i="15"/>
  <c r="AR359" i="15"/>
  <c r="AR363" i="15" s="1"/>
  <c r="AR430" i="15"/>
  <c r="AT426" i="15"/>
  <c r="BA399" i="15"/>
  <c r="BA403" i="15" s="1"/>
  <c r="AF531" i="15"/>
  <c r="AR527" i="15"/>
  <c r="AT562" i="15"/>
  <c r="AT613" i="15"/>
  <c r="AU613" i="15" s="1"/>
  <c r="AF871" i="15"/>
  <c r="AR867" i="15"/>
  <c r="AQ913" i="15"/>
  <c r="AT18" i="15"/>
  <c r="AT69" i="15"/>
  <c r="AT113" i="15"/>
  <c r="AT155" i="15"/>
  <c r="AU155" i="15" s="1"/>
  <c r="AU159" i="15" s="1"/>
  <c r="AF266" i="15"/>
  <c r="AR262" i="15"/>
  <c r="AF276" i="15"/>
  <c r="AR272" i="15"/>
  <c r="AF286" i="15"/>
  <c r="AR282" i="15"/>
  <c r="AF296" i="15"/>
  <c r="AR292" i="15"/>
  <c r="AF307" i="15"/>
  <c r="AR303" i="15"/>
  <c r="AF332" i="15"/>
  <c r="AR328" i="15"/>
  <c r="AR332" i="15" s="1"/>
  <c r="AR409" i="15"/>
  <c r="AF413" i="15"/>
  <c r="BA476" i="15"/>
  <c r="AT480" i="15"/>
  <c r="AF775" i="15"/>
  <c r="AR771" i="15"/>
  <c r="AR781" i="15"/>
  <c r="AF795" i="15"/>
  <c r="AR791" i="15"/>
  <c r="AF805" i="15"/>
  <c r="AR801" i="15"/>
  <c r="AF815" i="15"/>
  <c r="AR811" i="15"/>
  <c r="AR898" i="15"/>
  <c r="AF902" i="15"/>
  <c r="M6" i="15"/>
  <c r="AR247" i="15"/>
  <c r="AF251" i="15"/>
  <c r="AQ256" i="15"/>
  <c r="AQ276" i="15"/>
  <c r="AF373" i="15"/>
  <c r="AR369" i="15"/>
  <c r="AR373" i="15" s="1"/>
  <c r="AR441" i="15"/>
  <c r="AF445" i="15"/>
  <c r="AF490" i="15"/>
  <c r="AR486" i="15"/>
  <c r="AF541" i="15"/>
  <c r="AR537" i="15"/>
  <c r="AF536" i="15"/>
  <c r="AR532" i="15"/>
  <c r="BA512" i="15"/>
  <c r="AT603" i="15"/>
  <c r="AT643" i="15"/>
  <c r="AR689" i="15"/>
  <c r="AF693" i="15"/>
  <c r="AR699" i="15"/>
  <c r="AF703" i="15"/>
  <c r="AT837" i="15"/>
  <c r="AE872" i="15"/>
  <c r="AF923" i="15"/>
  <c r="AR919" i="15"/>
  <c r="AR929" i="15"/>
  <c r="AR939" i="15"/>
  <c r="AF7" i="15"/>
  <c r="AF43" i="15"/>
  <c r="AR39" i="15"/>
  <c r="AF58" i="15"/>
  <c r="AR54" i="15"/>
  <c r="AQ53" i="15"/>
  <c r="AR354" i="15"/>
  <c r="AR358" i="15" s="1"/>
  <c r="AF327" i="15"/>
  <c r="AR323" i="15"/>
  <c r="AR327" i="15" s="1"/>
  <c r="AR450" i="15"/>
  <c r="AT446" i="15"/>
  <c r="AU446" i="15" s="1"/>
  <c r="AT466" i="15"/>
  <c r="AQ470" i="15"/>
  <c r="AQ420" i="15" s="1"/>
  <c r="AQ419" i="15" s="1"/>
  <c r="AT679" i="15"/>
  <c r="AR909" i="15"/>
  <c r="AR913" i="15" s="1"/>
  <c r="AF913" i="15"/>
  <c r="AT49" i="14"/>
  <c r="AT202" i="14"/>
  <c r="AU202" i="14" s="1"/>
  <c r="AT243" i="14"/>
  <c r="AU243" i="14" s="1"/>
  <c r="AR283" i="14"/>
  <c r="AF287" i="14"/>
  <c r="AR293" i="14"/>
  <c r="AF297" i="14"/>
  <c r="AR304" i="14"/>
  <c r="AF308" i="14"/>
  <c r="AR319" i="14"/>
  <c r="AF323" i="14"/>
  <c r="AR329" i="14"/>
  <c r="AF333" i="14"/>
  <c r="AR339" i="14"/>
  <c r="AF343" i="14"/>
  <c r="AR350" i="14"/>
  <c r="AT491" i="14"/>
  <c r="AT527" i="14"/>
  <c r="BA523" i="14"/>
  <c r="AF598" i="14"/>
  <c r="AF583" i="14" s="1"/>
  <c r="AR594" i="14"/>
  <c r="AT838" i="14"/>
  <c r="AU838" i="14" s="1"/>
  <c r="AU842" i="14" s="1"/>
  <c r="AF94" i="14"/>
  <c r="AQ349" i="14"/>
  <c r="AQ466" i="14"/>
  <c r="AF618" i="14"/>
  <c r="AR614" i="14"/>
  <c r="AT630" i="14"/>
  <c r="AQ668" i="14"/>
  <c r="AQ709" i="14"/>
  <c r="AQ816" i="14"/>
  <c r="AT843" i="14"/>
  <c r="AU843" i="14" s="1"/>
  <c r="AU847" i="14" s="1"/>
  <c r="AT874" i="14"/>
  <c r="AU874" i="14" s="1"/>
  <c r="AT28" i="14"/>
  <c r="AT59" i="14"/>
  <c r="AT100" i="14"/>
  <c r="AT396" i="14"/>
  <c r="AS638" i="14"/>
  <c r="AF714" i="14"/>
  <c r="AR710" i="14"/>
  <c r="AT801" i="14"/>
  <c r="BA797" i="14"/>
  <c r="AQ934" i="14"/>
  <c r="AT34" i="14"/>
  <c r="AT74" i="14"/>
  <c r="AQ267" i="14"/>
  <c r="AT258" i="14"/>
  <c r="AU258" i="14" s="1"/>
  <c r="AU262" i="14" s="1"/>
  <c r="AS379" i="14"/>
  <c r="AF507" i="14"/>
  <c r="AT497" i="14"/>
  <c r="AU497" i="14" s="1"/>
  <c r="AU501" i="14" s="1"/>
  <c r="AT538" i="14"/>
  <c r="AU538" i="14" s="1"/>
  <c r="AU542" i="14" s="1"/>
  <c r="AT578" i="14"/>
  <c r="AU578" i="14" s="1"/>
  <c r="AS643" i="14"/>
  <c r="AT715" i="14"/>
  <c r="AU715" i="14" s="1"/>
  <c r="AR858" i="14"/>
  <c r="AF862" i="14"/>
  <c r="AF898" i="14"/>
  <c r="AR894" i="14"/>
  <c r="AF909" i="14"/>
  <c r="AR905" i="14"/>
  <c r="AR263" i="14"/>
  <c r="AF267" i="14"/>
  <c r="AQ277" i="14"/>
  <c r="AR360" i="14"/>
  <c r="AF374" i="14"/>
  <c r="AR370" i="14"/>
  <c r="AF384" i="14"/>
  <c r="AR380" i="14"/>
  <c r="AF394" i="14"/>
  <c r="AR390" i="14"/>
  <c r="AF404" i="14"/>
  <c r="AR400" i="14"/>
  <c r="AF414" i="14"/>
  <c r="AR410" i="14"/>
  <c r="AF426" i="14"/>
  <c r="AR422" i="14"/>
  <c r="AF436" i="14"/>
  <c r="AR432" i="14"/>
  <c r="AR442" i="14"/>
  <c r="AF456" i="14"/>
  <c r="AR452" i="14"/>
  <c r="AF466" i="14"/>
  <c r="AR462" i="14"/>
  <c r="AF476" i="14"/>
  <c r="AR472" i="14"/>
  <c r="AF633" i="14"/>
  <c r="AR629" i="14"/>
  <c r="AF643" i="14"/>
  <c r="AR639" i="14"/>
  <c r="AF653" i="14"/>
  <c r="AR649" i="14"/>
  <c r="AF668" i="14"/>
  <c r="AR664" i="14"/>
  <c r="AF679" i="14"/>
  <c r="AR675" i="14"/>
  <c r="AF689" i="14"/>
  <c r="AR685" i="14"/>
  <c r="AF699" i="14"/>
  <c r="AR695" i="14"/>
  <c r="AF709" i="14"/>
  <c r="AR705" i="14"/>
  <c r="AT811" i="14"/>
  <c r="AR853" i="14"/>
  <c r="AT848" i="14"/>
  <c r="AU848" i="14" s="1"/>
  <c r="AR94" i="14"/>
  <c r="AT84" i="14"/>
  <c r="AU84" i="14" s="1"/>
  <c r="AU88" i="14" s="1"/>
  <c r="AR477" i="14"/>
  <c r="AT528" i="14"/>
  <c r="AU528" i="14" s="1"/>
  <c r="AU532" i="14" s="1"/>
  <c r="AR745" i="14"/>
  <c r="AF749" i="14"/>
  <c r="AR755" i="14"/>
  <c r="AF759" i="14"/>
  <c r="AR772" i="14"/>
  <c r="AF776" i="14"/>
  <c r="AT792" i="14"/>
  <c r="AU792" i="14" s="1"/>
  <c r="AR823" i="14"/>
  <c r="AF827" i="14"/>
  <c r="AF822" i="14" s="1"/>
  <c r="AR910" i="14"/>
  <c r="AF914" i="14"/>
  <c r="AF924" i="14"/>
  <c r="AR920" i="14"/>
  <c r="AR930" i="14"/>
  <c r="AR940" i="14"/>
  <c r="AT197" i="14"/>
  <c r="AU197" i="14" s="1"/>
  <c r="AU201" i="14" s="1"/>
  <c r="AT233" i="14"/>
  <c r="AU233" i="14" s="1"/>
  <c r="AT482" i="14"/>
  <c r="AU482" i="14" s="1"/>
  <c r="AU486" i="14" s="1"/>
  <c r="AT513" i="14"/>
  <c r="AU513" i="14" s="1"/>
  <c r="AT720" i="14"/>
  <c r="AU720" i="14" s="1"/>
  <c r="AU724" i="14" s="1"/>
  <c r="AT828" i="14"/>
  <c r="AU828" i="14" s="1"/>
  <c r="AU832" i="14" s="1"/>
  <c r="AF227" i="14"/>
  <c r="AR18" i="14"/>
  <c r="AT181" i="14"/>
  <c r="AU181" i="14" s="1"/>
  <c r="AT217" i="14"/>
  <c r="AU217" i="14" s="1"/>
  <c r="AU221" i="14" s="1"/>
  <c r="AF608" i="14"/>
  <c r="AR604" i="14"/>
  <c r="AT782" i="14"/>
  <c r="AU782" i="14" s="1"/>
  <c r="AU786" i="14" s="1"/>
  <c r="AT833" i="14"/>
  <c r="AU833" i="14" s="1"/>
  <c r="AU837" i="14" s="1"/>
  <c r="M904" i="14"/>
  <c r="AE904" i="14"/>
  <c r="AS94" i="14"/>
  <c r="AT69" i="14"/>
  <c r="AT186" i="14"/>
  <c r="AU186" i="14" s="1"/>
  <c r="AU190" i="14" s="1"/>
  <c r="AT222" i="14"/>
  <c r="AU222" i="14" s="1"/>
  <c r="AU226" i="14" s="1"/>
  <c r="AR278" i="14"/>
  <c r="AF282" i="14"/>
  <c r="AR288" i="14"/>
  <c r="AF292" i="14"/>
  <c r="AR298" i="14"/>
  <c r="AF302" i="14"/>
  <c r="AR309" i="14"/>
  <c r="AR314" i="14"/>
  <c r="AF318" i="14"/>
  <c r="AR324" i="14"/>
  <c r="AF328" i="14"/>
  <c r="AR334" i="14"/>
  <c r="AF338" i="14"/>
  <c r="AR345" i="14"/>
  <c r="AR355" i="14"/>
  <c r="AR359" i="14" s="1"/>
  <c r="AE421" i="14"/>
  <c r="AE420" i="14" s="1"/>
  <c r="AT547" i="14"/>
  <c r="AE674" i="14"/>
  <c r="AT270" i="14"/>
  <c r="AQ272" i="14"/>
  <c r="AT248" i="14"/>
  <c r="AU248" i="14" s="1"/>
  <c r="AU252" i="14" s="1"/>
  <c r="AQ603" i="14"/>
  <c r="AF623" i="14"/>
  <c r="AR619" i="14"/>
  <c r="AQ684" i="14"/>
  <c r="AT729" i="14"/>
  <c r="BA725" i="14"/>
  <c r="AF766" i="14"/>
  <c r="AR762" i="14"/>
  <c r="AR766" i="14" s="1"/>
  <c r="AF873" i="14"/>
  <c r="AT884" i="14"/>
  <c r="AU884" i="14" s="1"/>
  <c r="AU888" i="14" s="1"/>
  <c r="AS7" i="14"/>
  <c r="AT39" i="14"/>
  <c r="AT119" i="14"/>
  <c r="AU119" i="14" s="1"/>
  <c r="AU123" i="14" s="1"/>
  <c r="AQ123" i="14"/>
  <c r="AQ94" i="14" s="1"/>
  <c r="AT416" i="14"/>
  <c r="AF663" i="14"/>
  <c r="AR659" i="14"/>
  <c r="AT777" i="14"/>
  <c r="AU777" i="14" s="1"/>
  <c r="AT817" i="14"/>
  <c r="AU817" i="14" s="1"/>
  <c r="AT879" i="14"/>
  <c r="AU879" i="14" s="1"/>
  <c r="AT23" i="14"/>
  <c r="AT54" i="14"/>
  <c r="AT95" i="14"/>
  <c r="AT518" i="14"/>
  <c r="AU518" i="14" s="1"/>
  <c r="AU522" i="14" s="1"/>
  <c r="AT558" i="14"/>
  <c r="AU558" i="14" s="1"/>
  <c r="AT735" i="14"/>
  <c r="AU735" i="14" s="1"/>
  <c r="AU739" i="14" s="1"/>
  <c r="AT863" i="14"/>
  <c r="AU863" i="14" s="1"/>
  <c r="AF893" i="14"/>
  <c r="AR889" i="14"/>
  <c r="AF903" i="14"/>
  <c r="AR899" i="14"/>
  <c r="AF118" i="14"/>
  <c r="AR114" i="14"/>
  <c r="AR273" i="14"/>
  <c r="AR277" i="14" s="1"/>
  <c r="AF277" i="14"/>
  <c r="AF369" i="14"/>
  <c r="AR365" i="14"/>
  <c r="AF379" i="14"/>
  <c r="AR375" i="14"/>
  <c r="AF389" i="14"/>
  <c r="AR385" i="14"/>
  <c r="AF399" i="14"/>
  <c r="AR395" i="14"/>
  <c r="AF409" i="14"/>
  <c r="AR405" i="14"/>
  <c r="AF419" i="14"/>
  <c r="AR415" i="14"/>
  <c r="AF431" i="14"/>
  <c r="AR427" i="14"/>
  <c r="AF441" i="14"/>
  <c r="AR437" i="14"/>
  <c r="AR447" i="14"/>
  <c r="AF461" i="14"/>
  <c r="AR457" i="14"/>
  <c r="AF471" i="14"/>
  <c r="AR467" i="14"/>
  <c r="AF603" i="14"/>
  <c r="AR599" i="14"/>
  <c r="AF628" i="14"/>
  <c r="AR624" i="14"/>
  <c r="AF638" i="14"/>
  <c r="AR634" i="14"/>
  <c r="AF648" i="14"/>
  <c r="AR644" i="14"/>
  <c r="AF658" i="14"/>
  <c r="AR654" i="14"/>
  <c r="AF673" i="14"/>
  <c r="AR669" i="14"/>
  <c r="AF684" i="14"/>
  <c r="AR680" i="14"/>
  <c r="AF694" i="14"/>
  <c r="AR690" i="14"/>
  <c r="AF704" i="14"/>
  <c r="AR700" i="14"/>
  <c r="BA787" i="14"/>
  <c r="AT64" i="14"/>
  <c r="AT109" i="14"/>
  <c r="AU109" i="14" s="1"/>
  <c r="AU113" i="14" s="1"/>
  <c r="AQ359" i="14"/>
  <c r="AT512" i="14"/>
  <c r="BA508" i="14"/>
  <c r="AR750" i="14"/>
  <c r="AF754" i="14"/>
  <c r="AT816" i="14"/>
  <c r="BA812" i="14"/>
  <c r="AF919" i="14"/>
  <c r="AR915" i="14"/>
  <c r="AF929" i="14"/>
  <c r="AR925" i="14"/>
  <c r="AR935" i="14"/>
  <c r="AF125" i="14"/>
  <c r="AF124" i="14" s="1"/>
  <c r="AR272" i="14"/>
  <c r="AT268" i="14"/>
  <c r="AU268" i="14" s="1"/>
  <c r="L6" i="14"/>
  <c r="AT176" i="14"/>
  <c r="AU176" i="14" s="1"/>
  <c r="AU180" i="14" s="1"/>
  <c r="AT212" i="14"/>
  <c r="AU212" i="14" s="1"/>
  <c r="AU216" i="14" s="1"/>
  <c r="AT253" i="14"/>
  <c r="AU253" i="14" s="1"/>
  <c r="AU257" i="14" s="1"/>
  <c r="AT533" i="14"/>
  <c r="AU533" i="14" s="1"/>
  <c r="AT573" i="14"/>
  <c r="AU573" i="14" s="1"/>
  <c r="AU577" i="14" s="1"/>
  <c r="AF613" i="14"/>
  <c r="AR609" i="14"/>
  <c r="AF771" i="14"/>
  <c r="AR767" i="14"/>
  <c r="AT744" i="14"/>
  <c r="BA740" i="14"/>
  <c r="AQ766" i="14"/>
  <c r="AR13" i="14"/>
  <c r="AF17" i="14"/>
  <c r="AF7" i="14" s="1"/>
  <c r="AF6" i="14" s="1"/>
  <c r="AT238" i="14"/>
  <c r="AU238" i="14" s="1"/>
  <c r="AU242" i="14" s="1"/>
  <c r="AQ613" i="14"/>
  <c r="AQ714" i="14"/>
  <c r="AQ739" i="14"/>
  <c r="AT802" i="14"/>
  <c r="AU802" i="14" s="1"/>
  <c r="AS227" i="13"/>
  <c r="BA309" i="13"/>
  <c r="AQ827" i="13"/>
  <c r="AT251" i="13"/>
  <c r="BA251" i="13" s="1"/>
  <c r="AT271" i="13"/>
  <c r="BA271" i="13" s="1"/>
  <c r="AT467" i="13"/>
  <c r="AU467" i="13" s="1"/>
  <c r="AT568" i="13"/>
  <c r="AU568" i="13" s="1"/>
  <c r="AQ776" i="13"/>
  <c r="AQ761" i="13" s="1"/>
  <c r="AQ760" i="13" s="1"/>
  <c r="AQ754" i="13"/>
  <c r="AR853" i="13"/>
  <c r="AF888" i="13"/>
  <c r="AF873" i="13" s="1"/>
  <c r="AR884" i="13"/>
  <c r="AF929" i="13"/>
  <c r="AR925" i="13"/>
  <c r="AR935" i="13"/>
  <c r="AR79" i="13"/>
  <c r="AR83" i="13" s="1"/>
  <c r="AF83" i="13"/>
  <c r="AQ190" i="13"/>
  <c r="AQ206" i="13"/>
  <c r="AR349" i="13"/>
  <c r="AT345" i="13"/>
  <c r="AU345" i="13" s="1"/>
  <c r="AT238" i="13"/>
  <c r="AU238" i="13" s="1"/>
  <c r="AT278" i="13"/>
  <c r="AT314" i="13"/>
  <c r="AU314" i="13" s="1"/>
  <c r="AQ517" i="13"/>
  <c r="AQ507" i="13" s="1"/>
  <c r="AQ699" i="13"/>
  <c r="AT831" i="13"/>
  <c r="AQ934" i="13"/>
  <c r="M33" i="13"/>
  <c r="AQ32" i="13"/>
  <c r="AQ53" i="13"/>
  <c r="AE94" i="13"/>
  <c r="AE344" i="13"/>
  <c r="AT243" i="13"/>
  <c r="AQ562" i="13"/>
  <c r="AQ663" i="13"/>
  <c r="AQ704" i="13"/>
  <c r="AS761" i="13"/>
  <c r="AS760" i="13" s="1"/>
  <c r="AR792" i="13"/>
  <c r="AF796" i="13"/>
  <c r="AR802" i="13"/>
  <c r="AF806" i="13"/>
  <c r="AR812" i="13"/>
  <c r="AF816" i="13"/>
  <c r="AT899" i="13"/>
  <c r="AU899" i="13" s="1"/>
  <c r="AR354" i="13"/>
  <c r="AT350" i="13"/>
  <c r="AU350" i="13" s="1"/>
  <c r="AR355" i="13"/>
  <c r="AT462" i="13"/>
  <c r="AU462" i="13" s="1"/>
  <c r="BA477" i="13"/>
  <c r="BA543" i="13"/>
  <c r="AR894" i="13"/>
  <c r="AF898" i="13"/>
  <c r="AR100" i="13"/>
  <c r="AR114" i="13"/>
  <c r="AF118" i="13"/>
  <c r="AR126" i="13"/>
  <c r="AF130" i="13"/>
  <c r="AR136" i="13"/>
  <c r="AF140" i="13"/>
  <c r="AR146" i="13"/>
  <c r="AF150" i="13"/>
  <c r="AR156" i="13"/>
  <c r="AF160" i="13"/>
  <c r="AR166" i="13"/>
  <c r="AF170" i="13"/>
  <c r="AR176" i="13"/>
  <c r="AF180" i="13"/>
  <c r="AR186" i="13"/>
  <c r="AF190" i="13"/>
  <c r="AR197" i="13"/>
  <c r="AF201" i="13"/>
  <c r="AR202" i="13"/>
  <c r="AF206" i="13"/>
  <c r="AF216" i="13"/>
  <c r="AR212" i="13"/>
  <c r="AT253" i="13"/>
  <c r="AT293" i="13"/>
  <c r="AT333" i="13"/>
  <c r="BA329" i="13"/>
  <c r="AQ572" i="13"/>
  <c r="AT714" i="13"/>
  <c r="BA710" i="13"/>
  <c r="AT735" i="13"/>
  <c r="AU735" i="13" s="1"/>
  <c r="AT852" i="13"/>
  <c r="BA848" i="13"/>
  <c r="AR13" i="13"/>
  <c r="AF17" i="13"/>
  <c r="AR23" i="13"/>
  <c r="AF27" i="13"/>
  <c r="AR34" i="13"/>
  <c r="AF38" i="13"/>
  <c r="AR44" i="13"/>
  <c r="AF48" i="13"/>
  <c r="AR54" i="13"/>
  <c r="AF58" i="13"/>
  <c r="AR64" i="13"/>
  <c r="AF68" i="13"/>
  <c r="AR74" i="13"/>
  <c r="AF78" i="13"/>
  <c r="AF344" i="13"/>
  <c r="AT506" i="13"/>
  <c r="BA502" i="13"/>
  <c r="AT523" i="13"/>
  <c r="AU523" i="13" s="1"/>
  <c r="AT557" i="13"/>
  <c r="BA553" i="13"/>
  <c r="AR604" i="13"/>
  <c r="AF608" i="13"/>
  <c r="AR614" i="13"/>
  <c r="AF618" i="13"/>
  <c r="AR624" i="13"/>
  <c r="AF628" i="13"/>
  <c r="AR634" i="13"/>
  <c r="AF638" i="13"/>
  <c r="AR644" i="13"/>
  <c r="AF648" i="13"/>
  <c r="AR654" i="13"/>
  <c r="AF658" i="13"/>
  <c r="AF668" i="13"/>
  <c r="AR664" i="13"/>
  <c r="AT675" i="13"/>
  <c r="AU675" i="13" s="1"/>
  <c r="AQ719" i="13"/>
  <c r="AR767" i="13"/>
  <c r="AR772" i="13"/>
  <c r="AR776" i="13" s="1"/>
  <c r="AF776" i="13"/>
  <c r="AT828" i="13"/>
  <c r="AU828" i="13" s="1"/>
  <c r="AS125" i="13"/>
  <c r="AS124" i="13" s="1"/>
  <c r="AQ476" i="13"/>
  <c r="AT528" i="13"/>
  <c r="AU528" i="13" s="1"/>
  <c r="AT578" i="13"/>
  <c r="AU578" i="13" s="1"/>
  <c r="AR669" i="13"/>
  <c r="AF673" i="13"/>
  <c r="AT680" i="13"/>
  <c r="AU680" i="13" s="1"/>
  <c r="AQ759" i="13"/>
  <c r="AT833" i="13"/>
  <c r="AU833" i="13" s="1"/>
  <c r="BA248" i="13"/>
  <c r="AF476" i="13"/>
  <c r="AR472" i="13"/>
  <c r="AQ547" i="13"/>
  <c r="AR674" i="13"/>
  <c r="AT705" i="13"/>
  <c r="AU705" i="13" s="1"/>
  <c r="AT842" i="13"/>
  <c r="BA838" i="13"/>
  <c r="AE125" i="13"/>
  <c r="AE124" i="13" s="1"/>
  <c r="AT261" i="13"/>
  <c r="BA261" i="13" s="1"/>
  <c r="AT369" i="13"/>
  <c r="BA365" i="13"/>
  <c r="AT405" i="13"/>
  <c r="AU405" i="13" s="1"/>
  <c r="AT447" i="13"/>
  <c r="AU447" i="13" s="1"/>
  <c r="AF924" i="13"/>
  <c r="AR920" i="13"/>
  <c r="AR930" i="13"/>
  <c r="AR940" i="13"/>
  <c r="AE33" i="13"/>
  <c r="AE6" i="13" s="1"/>
  <c r="AR228" i="13"/>
  <c r="AF232" i="13"/>
  <c r="AF227" i="13" s="1"/>
  <c r="AT298" i="13"/>
  <c r="AU298" i="13" s="1"/>
  <c r="AT334" i="13"/>
  <c r="AU334" i="13" s="1"/>
  <c r="AT715" i="13"/>
  <c r="AU715" i="13" s="1"/>
  <c r="AR755" i="13"/>
  <c r="AF759" i="13"/>
  <c r="AT777" i="13"/>
  <c r="AU777" i="13" s="1"/>
  <c r="AT868" i="13"/>
  <c r="AU868" i="13" s="1"/>
  <c r="M7" i="13"/>
  <c r="AQ27" i="13"/>
  <c r="AQ7" i="13" s="1"/>
  <c r="AQ33" i="13"/>
  <c r="AF221" i="13"/>
  <c r="AR217" i="13"/>
  <c r="AT263" i="13"/>
  <c r="AT304" i="13"/>
  <c r="AU304" i="13" s="1"/>
  <c r="AT339" i="13"/>
  <c r="AU339" i="13" s="1"/>
  <c r="AQ582" i="13"/>
  <c r="AF663" i="13"/>
  <c r="AR659" i="13"/>
  <c r="AR663" i="13" s="1"/>
  <c r="AR745" i="13"/>
  <c r="AF749" i="13"/>
  <c r="AR797" i="13"/>
  <c r="AR807" i="13"/>
  <c r="AF811" i="13"/>
  <c r="AR817" i="13"/>
  <c r="AF821" i="13"/>
  <c r="AF862" i="13"/>
  <c r="AR858" i="13"/>
  <c r="AQ837" i="13"/>
  <c r="AF226" i="13"/>
  <c r="AR222" i="13"/>
  <c r="AS344" i="13"/>
  <c r="AT537" i="13"/>
  <c r="AR762" i="13"/>
  <c r="AF766" i="13"/>
  <c r="AT909" i="13"/>
  <c r="AQ99" i="13"/>
  <c r="AQ94" i="13" s="1"/>
  <c r="M94" i="13"/>
  <c r="AR109" i="13"/>
  <c r="AF113" i="13"/>
  <c r="AF94" i="13" s="1"/>
  <c r="AR119" i="13"/>
  <c r="AF123" i="13"/>
  <c r="AR131" i="13"/>
  <c r="AF135" i="13"/>
  <c r="AR141" i="13"/>
  <c r="AF145" i="13"/>
  <c r="AR151" i="13"/>
  <c r="AF155" i="13"/>
  <c r="AR161" i="13"/>
  <c r="AF165" i="13"/>
  <c r="AR171" i="13"/>
  <c r="AF175" i="13"/>
  <c r="AR181" i="13"/>
  <c r="AF185" i="13"/>
  <c r="AR191" i="13"/>
  <c r="AF195" i="13"/>
  <c r="AR207" i="13"/>
  <c r="AF211" i="13"/>
  <c r="AT307" i="13"/>
  <c r="AT322" i="13"/>
  <c r="AT233" i="13"/>
  <c r="AT273" i="13"/>
  <c r="AT587" i="13"/>
  <c r="AF593" i="13"/>
  <c r="AF583" i="13" s="1"/>
  <c r="AR589" i="13"/>
  <c r="AT690" i="13"/>
  <c r="AU690" i="13" s="1"/>
  <c r="AF729" i="13"/>
  <c r="AR725" i="13"/>
  <c r="AT750" i="13"/>
  <c r="AU750" i="13" s="1"/>
  <c r="AS822" i="13"/>
  <c r="AT782" i="13"/>
  <c r="AU782" i="13" s="1"/>
  <c r="AU786" i="13" s="1"/>
  <c r="AT867" i="13"/>
  <c r="BA863" i="13"/>
  <c r="AR910" i="13"/>
  <c r="AF914" i="13"/>
  <c r="AR8" i="13"/>
  <c r="AF12" i="13"/>
  <c r="AR18" i="13"/>
  <c r="AR28" i="13"/>
  <c r="AF32" i="13"/>
  <c r="AR39" i="13"/>
  <c r="AF43" i="13"/>
  <c r="AR49" i="13"/>
  <c r="AF53" i="13"/>
  <c r="AR59" i="13"/>
  <c r="AF63" i="13"/>
  <c r="AR69" i="13"/>
  <c r="AF73" i="13"/>
  <c r="AS421" i="13"/>
  <c r="AS420" i="13" s="1"/>
  <c r="AT370" i="13"/>
  <c r="AU370" i="13" s="1"/>
  <c r="AT410" i="13"/>
  <c r="AU410" i="13" s="1"/>
  <c r="AS507" i="13"/>
  <c r="AT599" i="13"/>
  <c r="AU599" i="13" s="1"/>
  <c r="AT513" i="13"/>
  <c r="AU513" i="13" s="1"/>
  <c r="AT538" i="13"/>
  <c r="AU538" i="13" s="1"/>
  <c r="AT573" i="13"/>
  <c r="AU573" i="13" s="1"/>
  <c r="AR609" i="13"/>
  <c r="AF613" i="13"/>
  <c r="AR619" i="13"/>
  <c r="AF623" i="13"/>
  <c r="AR629" i="13"/>
  <c r="AF633" i="13"/>
  <c r="AR639" i="13"/>
  <c r="AF643" i="13"/>
  <c r="AR649" i="13"/>
  <c r="AF653" i="13"/>
  <c r="AT695" i="13"/>
  <c r="AU695" i="13" s="1"/>
  <c r="AT843" i="13"/>
  <c r="AU843" i="13" s="1"/>
  <c r="AU847" i="13" s="1"/>
  <c r="AR889" i="13"/>
  <c r="AF893" i="13"/>
  <c r="AN6" i="13"/>
  <c r="AR89" i="13"/>
  <c r="AF93" i="13"/>
  <c r="AR95" i="13"/>
  <c r="AR99" i="13" s="1"/>
  <c r="AS94" i="13"/>
  <c r="AQ267" i="13"/>
  <c r="AQ308" i="13"/>
  <c r="AQ343" i="13"/>
  <c r="AT375" i="13"/>
  <c r="AU375" i="13" s="1"/>
  <c r="AU379" i="13" s="1"/>
  <c r="AT415" i="13"/>
  <c r="AU415" i="13" s="1"/>
  <c r="AT558" i="13"/>
  <c r="AU558" i="13" s="1"/>
  <c r="AU562" i="13" s="1"/>
  <c r="AQ638" i="13"/>
  <c r="AQ658" i="13"/>
  <c r="AT700" i="13"/>
  <c r="AU700" i="13" s="1"/>
  <c r="AF724" i="13"/>
  <c r="AR720" i="13"/>
  <c r="AF827" i="13"/>
  <c r="AF822" i="13" s="1"/>
  <c r="AR823" i="13"/>
  <c r="AR827" i="13" s="1"/>
  <c r="AR822" i="13" s="1"/>
  <c r="AT874" i="13"/>
  <c r="AU874" i="13" s="1"/>
  <c r="AU878" i="13" s="1"/>
  <c r="AF919" i="13"/>
  <c r="AR915" i="13"/>
  <c r="AT670" i="13"/>
  <c r="AT62" i="12"/>
  <c r="AF214" i="12"/>
  <c r="AT382" i="12"/>
  <c r="AT656" i="12"/>
  <c r="BA652" i="12"/>
  <c r="BA656" i="12" s="1"/>
  <c r="AF666" i="12"/>
  <c r="AF727" i="12"/>
  <c r="AF737" i="12"/>
  <c r="AF747" i="12"/>
  <c r="AF757" i="12"/>
  <c r="AF912" i="12"/>
  <c r="AE7" i="12"/>
  <c r="AF86" i="12"/>
  <c r="AF96" i="12"/>
  <c r="AR103" i="12"/>
  <c r="AF121" i="12"/>
  <c r="AF133" i="12"/>
  <c r="AF143" i="12"/>
  <c r="AF153" i="12"/>
  <c r="AF163" i="12"/>
  <c r="AF173" i="12"/>
  <c r="AF199" i="12"/>
  <c r="AT514" i="12"/>
  <c r="BA514" i="12" s="1"/>
  <c r="AT534" i="12"/>
  <c r="BA534" i="12" s="1"/>
  <c r="AQ550" i="12"/>
  <c r="AT637" i="12"/>
  <c r="AV637" i="12" s="1"/>
  <c r="AV641" i="12" s="1"/>
  <c r="AV581" i="12" s="1"/>
  <c r="AV418" i="12" s="1"/>
  <c r="AV945" i="12" s="1"/>
  <c r="AT708" i="12"/>
  <c r="AQ759" i="12"/>
  <c r="AQ758" i="12" s="1"/>
  <c r="AT897" i="12"/>
  <c r="AU897" i="12" s="1"/>
  <c r="AQ901" i="12"/>
  <c r="AF927" i="12"/>
  <c r="AT69" i="12"/>
  <c r="BA69" i="12" s="1"/>
  <c r="AQ71" i="12"/>
  <c r="AF76" i="12"/>
  <c r="AQ209" i="12"/>
  <c r="AT256" i="12"/>
  <c r="AT296" i="12"/>
  <c r="AT332" i="12"/>
  <c r="AF484" i="12"/>
  <c r="AQ606" i="12"/>
  <c r="AT673" i="12"/>
  <c r="AF494" i="12"/>
  <c r="AQ520" i="12"/>
  <c r="AQ505" i="12" s="1"/>
  <c r="AF661" i="12"/>
  <c r="AQ682" i="12"/>
  <c r="AE820" i="12"/>
  <c r="AQ820" i="12"/>
  <c r="AF917" i="12"/>
  <c r="AT882" i="12"/>
  <c r="AT886" i="12" s="1"/>
  <c r="AN6" i="12"/>
  <c r="AF27" i="12"/>
  <c r="AF38" i="12"/>
  <c r="AT286" i="12"/>
  <c r="AU286" i="12" s="1"/>
  <c r="AF722" i="12"/>
  <c r="AT892" i="12"/>
  <c r="AT896" i="12" s="1"/>
  <c r="AQ896" i="12"/>
  <c r="AF17" i="12"/>
  <c r="AF224" i="12"/>
  <c r="AF419" i="12"/>
  <c r="AF418" i="12" s="1"/>
  <c r="AT251" i="12"/>
  <c r="AT291" i="12"/>
  <c r="AT387" i="12"/>
  <c r="BA526" i="12"/>
  <c r="BA530" i="12" s="1"/>
  <c r="AT566" i="12"/>
  <c r="AF672" i="12"/>
  <c r="AF794" i="12"/>
  <c r="AF804" i="12"/>
  <c r="AF814" i="12"/>
  <c r="AQ91" i="12"/>
  <c r="AF230" i="12"/>
  <c r="AF225" i="12" s="1"/>
  <c r="AQ372" i="12"/>
  <c r="AT353" i="12"/>
  <c r="AT430" i="12"/>
  <c r="AU430" i="12" s="1"/>
  <c r="AT470" i="12"/>
  <c r="AQ677" i="12"/>
  <c r="AQ794" i="12"/>
  <c r="AQ814" i="12"/>
  <c r="AT241" i="12"/>
  <c r="AT281" i="12"/>
  <c r="AT413" i="12"/>
  <c r="AT455" i="12"/>
  <c r="AF601" i="12"/>
  <c r="AT536" i="12"/>
  <c r="AT540" i="12" s="1"/>
  <c r="AT576" i="12"/>
  <c r="AT698" i="12"/>
  <c r="AU698" i="12" s="1"/>
  <c r="AU702" i="12" s="1"/>
  <c r="AE902" i="12"/>
  <c r="AF865" i="12"/>
  <c r="AR938" i="12"/>
  <c r="AR943" i="12" s="1"/>
  <c r="AT872" i="12"/>
  <c r="AT876" i="12" s="1"/>
  <c r="AQ876" i="12"/>
  <c r="AT707" i="12"/>
  <c r="BA703" i="12"/>
  <c r="BA707" i="12" s="1"/>
  <c r="AF732" i="12"/>
  <c r="AF742" i="12"/>
  <c r="AF752" i="12"/>
  <c r="AF764" i="12"/>
  <c r="AF759" i="12" s="1"/>
  <c r="AF758" i="12" s="1"/>
  <c r="AF71" i="12"/>
  <c r="AF81" i="12"/>
  <c r="AF91" i="12"/>
  <c r="AF116" i="12"/>
  <c r="AF126" i="12"/>
  <c r="AF138" i="12"/>
  <c r="AF148" i="12"/>
  <c r="AF158" i="12"/>
  <c r="AF168" i="12"/>
  <c r="AF183" i="12"/>
  <c r="AF193" i="12"/>
  <c r="AQ530" i="12"/>
  <c r="AT617" i="12"/>
  <c r="AT688" i="12"/>
  <c r="AQ912" i="12"/>
  <c r="AT908" i="12"/>
  <c r="AF61" i="12"/>
  <c r="AT236" i="12"/>
  <c r="AU236" i="12" s="1"/>
  <c r="AU240" i="12" s="1"/>
  <c r="AT276" i="12"/>
  <c r="AU276" i="12" s="1"/>
  <c r="AT312" i="12"/>
  <c r="AT693" i="12"/>
  <c r="BA836" i="12"/>
  <c r="BA840" i="12" s="1"/>
  <c r="AT64" i="12"/>
  <c r="BA64" i="12" s="1"/>
  <c r="AQ66" i="12"/>
  <c r="AF489" i="12"/>
  <c r="AF479" i="12"/>
  <c r="AF581" i="12"/>
  <c r="AQ499" i="12"/>
  <c r="AT607" i="12"/>
  <c r="AT647" i="12"/>
  <c r="AQ702" i="12"/>
  <c r="AF830" i="12"/>
  <c r="AT841" i="12"/>
  <c r="AQ870" i="12"/>
  <c r="AF871" i="12"/>
  <c r="AT887" i="12"/>
  <c r="AT891" i="12" s="1"/>
  <c r="AQ891" i="12"/>
  <c r="AR18" i="12"/>
  <c r="AF32" i="12"/>
  <c r="AF46" i="12"/>
  <c r="AR39" i="12"/>
  <c r="AR46" i="12" s="1"/>
  <c r="AR33" i="12" s="1"/>
  <c r="AT358" i="12"/>
  <c r="AT504" i="12"/>
  <c r="BA500" i="12"/>
  <c r="BA504" i="12" s="1"/>
  <c r="AE759" i="12"/>
  <c r="AE758" i="12" s="1"/>
  <c r="AF870" i="12"/>
  <c r="BA846" i="12"/>
  <c r="BA850" i="12" s="1"/>
  <c r="AF922" i="12"/>
  <c r="AF12" i="12"/>
  <c r="AQ76" i="12"/>
  <c r="AT72" i="12"/>
  <c r="AT215" i="12"/>
  <c r="AE97" i="12"/>
  <c r="AF209" i="12"/>
  <c r="AF342" i="12"/>
  <c r="AT231" i="12"/>
  <c r="AT271" i="12"/>
  <c r="AT445" i="12"/>
  <c r="AT554" i="12"/>
  <c r="BA554" i="12" s="1"/>
  <c r="AT506" i="12"/>
  <c r="AT591" i="12"/>
  <c r="BA587" i="12"/>
  <c r="AF789" i="12"/>
  <c r="AF809" i="12"/>
  <c r="AT877" i="12"/>
  <c r="AT881" i="12" s="1"/>
  <c r="AQ881" i="12"/>
  <c r="AQ133" i="12"/>
  <c r="AQ204" i="12"/>
  <c r="AT408" i="12"/>
  <c r="AT412" i="12" s="1"/>
  <c r="BA571" i="12"/>
  <c r="AT602" i="12"/>
  <c r="AT642" i="12"/>
  <c r="AQ789" i="12"/>
  <c r="AQ809" i="12"/>
  <c r="AT261" i="12"/>
  <c r="AT302" i="12"/>
  <c r="AT337" i="12"/>
  <c r="AT393" i="12"/>
  <c r="AT516" i="12"/>
  <c r="AT556" i="12"/>
  <c r="AT560" i="12" s="1"/>
  <c r="AT678" i="12"/>
  <c r="AT713" i="12"/>
  <c r="AF825" i="12"/>
  <c r="AQ922" i="12"/>
  <c r="AT903" i="12"/>
  <c r="AS836" i="1"/>
  <c r="S906" i="1"/>
  <c r="AB911" i="1"/>
  <c r="U911" i="1"/>
  <c r="U906" i="1" s="1"/>
  <c r="Y911" i="1"/>
  <c r="R569" i="1"/>
  <c r="S854" i="1"/>
  <c r="U885" i="1"/>
  <c r="U875" i="1" s="1"/>
  <c r="T885" i="1"/>
  <c r="Y890" i="1"/>
  <c r="Y895" i="1"/>
  <c r="Y900" i="1"/>
  <c r="Y905" i="1"/>
  <c r="AQ912" i="1"/>
  <c r="AQ917" i="1"/>
  <c r="AQ922" i="1"/>
  <c r="AQ932" i="1"/>
  <c r="AR933" i="1"/>
  <c r="AQ937" i="1"/>
  <c r="M942" i="1"/>
  <c r="AQ942" i="1" s="1"/>
  <c r="S869" i="1"/>
  <c r="Y880" i="1"/>
  <c r="AR878" i="1"/>
  <c r="Y885" i="1"/>
  <c r="AR883" i="1"/>
  <c r="AB890" i="1"/>
  <c r="AB895" i="1"/>
  <c r="AB900" i="1"/>
  <c r="AB905" i="1"/>
  <c r="AQ923" i="1"/>
  <c r="AQ928" i="1"/>
  <c r="AQ933" i="1"/>
  <c r="AQ938" i="1"/>
  <c r="AQ943" i="1"/>
  <c r="AB885" i="1"/>
  <c r="AM890" i="1"/>
  <c r="AM911" i="1"/>
  <c r="AM916" i="1"/>
  <c r="AM921" i="1"/>
  <c r="AM926" i="1"/>
  <c r="AM931" i="1"/>
  <c r="AM936" i="1"/>
  <c r="AM941" i="1"/>
  <c r="AM948" i="1"/>
  <c r="R746" i="1"/>
  <c r="AS908" i="1"/>
  <c r="M910" i="1"/>
  <c r="AQ910" i="1" s="1"/>
  <c r="M915" i="1"/>
  <c r="AQ915" i="1" s="1"/>
  <c r="M920" i="1"/>
  <c r="M925" i="1"/>
  <c r="AQ925" i="1" s="1"/>
  <c r="AS928" i="1"/>
  <c r="M930" i="1"/>
  <c r="M935" i="1"/>
  <c r="M940" i="1"/>
  <c r="M947" i="1"/>
  <c r="AQ947" i="1" s="1"/>
  <c r="AS842" i="1"/>
  <c r="AR843" i="1"/>
  <c r="R880" i="1"/>
  <c r="AS877" i="1"/>
  <c r="L885" i="1"/>
  <c r="AS889" i="1"/>
  <c r="AS894" i="1"/>
  <c r="AS899" i="1"/>
  <c r="AS904" i="1"/>
  <c r="Y829" i="1"/>
  <c r="R885" i="1"/>
  <c r="AR771" i="1"/>
  <c r="S834" i="1"/>
  <c r="S864" i="1"/>
  <c r="AS879" i="1"/>
  <c r="AS884" i="1"/>
  <c r="S177" i="1"/>
  <c r="AS827" i="1"/>
  <c r="AS837" i="1"/>
  <c r="AS822" i="1"/>
  <c r="AS832" i="1"/>
  <c r="S294" i="1"/>
  <c r="AR826" i="1"/>
  <c r="AB880" i="1"/>
  <c r="AS777" i="1"/>
  <c r="AB761" i="1"/>
  <c r="R834" i="1"/>
  <c r="R839" i="1"/>
  <c r="R844" i="1"/>
  <c r="U874" i="1"/>
  <c r="T696" i="1"/>
  <c r="AS817" i="1"/>
  <c r="T849" i="1"/>
  <c r="T854" i="1"/>
  <c r="T864" i="1"/>
  <c r="T869" i="1"/>
  <c r="T874" i="1"/>
  <c r="Y788" i="1"/>
  <c r="AQ850" i="1"/>
  <c r="AS851" i="1"/>
  <c r="AN880" i="1"/>
  <c r="M878" i="1"/>
  <c r="AM880" i="1"/>
  <c r="AM885" i="1"/>
  <c r="AS785" i="1"/>
  <c r="U829" i="1"/>
  <c r="Y834" i="1"/>
  <c r="U834" i="1"/>
  <c r="U839" i="1"/>
  <c r="T844" i="1"/>
  <c r="R854" i="1"/>
  <c r="AS852" i="1"/>
  <c r="AS857" i="1"/>
  <c r="AR858" i="1"/>
  <c r="AT858" i="1" s="1"/>
  <c r="AU858" i="1" s="1"/>
  <c r="R864" i="1"/>
  <c r="AQ861" i="1"/>
  <c r="AR863" i="1"/>
  <c r="R869" i="1"/>
  <c r="AQ866" i="1"/>
  <c r="R874" i="1"/>
  <c r="AQ871" i="1"/>
  <c r="U751" i="1"/>
  <c r="R761" i="1"/>
  <c r="S788" i="1"/>
  <c r="T829" i="1"/>
  <c r="T834" i="1"/>
  <c r="T839" i="1"/>
  <c r="L849" i="1"/>
  <c r="L756" i="1"/>
  <c r="T788" i="1"/>
  <c r="R829" i="1"/>
  <c r="L839" i="1"/>
  <c r="AB691" i="1"/>
  <c r="L818" i="1"/>
  <c r="AQ814" i="1"/>
  <c r="AB864" i="1"/>
  <c r="Y869" i="1"/>
  <c r="U869" i="1"/>
  <c r="AB228" i="1"/>
  <c r="AB172" i="1"/>
  <c r="T177" i="1"/>
  <c r="AS757" i="1"/>
  <c r="AR775" i="1"/>
  <c r="AR807" i="1"/>
  <c r="AT807" i="1" s="1"/>
  <c r="AU807" i="1" s="1"/>
  <c r="AB844" i="1"/>
  <c r="Y844" i="1"/>
  <c r="AR841" i="1"/>
  <c r="AR842" i="1"/>
  <c r="U844" i="1"/>
  <c r="Y864" i="1"/>
  <c r="U864" i="1"/>
  <c r="T711" i="1"/>
  <c r="AS752" i="1"/>
  <c r="AS762" i="1"/>
  <c r="AS771" i="1"/>
  <c r="AR780" i="1"/>
  <c r="AS786" i="1"/>
  <c r="AR792" i="1"/>
  <c r="AR833" i="1"/>
  <c r="AR856" i="1"/>
  <c r="AR857" i="1"/>
  <c r="AB746" i="1"/>
  <c r="AS747" i="1"/>
  <c r="S761" i="1"/>
  <c r="AR776" i="1"/>
  <c r="AS787" i="1"/>
  <c r="AS791" i="1"/>
  <c r="AS795" i="1"/>
  <c r="AB829" i="1"/>
  <c r="AB839" i="1"/>
  <c r="Y839" i="1"/>
  <c r="AB854" i="1"/>
  <c r="Y854" i="1"/>
  <c r="U854" i="1"/>
  <c r="AS629" i="1"/>
  <c r="AB686" i="1"/>
  <c r="AB711" i="1"/>
  <c r="T731" i="1"/>
  <c r="AB741" i="1"/>
  <c r="R751" i="1"/>
  <c r="AS772" i="1"/>
  <c r="AS775" i="1"/>
  <c r="AS776" i="1"/>
  <c r="L783" i="1"/>
  <c r="L788" i="1"/>
  <c r="AS792" i="1"/>
  <c r="L829" i="1"/>
  <c r="AQ827" i="1"/>
  <c r="R152" i="1"/>
  <c r="R192" i="1"/>
  <c r="AR685" i="1"/>
  <c r="AR709" i="1"/>
  <c r="AR710" i="1"/>
  <c r="AS781" i="1"/>
  <c r="U788" i="1"/>
  <c r="AM829" i="1"/>
  <c r="AB834" i="1"/>
  <c r="AR868" i="1"/>
  <c r="AR770" i="1"/>
  <c r="AT770" i="1" s="1"/>
  <c r="AU770" i="1" s="1"/>
  <c r="R783" i="1"/>
  <c r="R788" i="1"/>
  <c r="AQ832" i="1"/>
  <c r="AB874" i="1"/>
  <c r="T80" i="1"/>
  <c r="U680" i="1"/>
  <c r="T701" i="1"/>
  <c r="AB731" i="1"/>
  <c r="R741" i="1"/>
  <c r="L803" i="1"/>
  <c r="AQ799" i="1"/>
  <c r="AM834" i="1"/>
  <c r="AB849" i="1"/>
  <c r="Y849" i="1"/>
  <c r="U849" i="1"/>
  <c r="AB869" i="1"/>
  <c r="Y874" i="1"/>
  <c r="AR791" i="1"/>
  <c r="AR795" i="1"/>
  <c r="AQ836" i="1"/>
  <c r="AQ846" i="1"/>
  <c r="AQ851" i="1"/>
  <c r="AR802" i="1"/>
  <c r="AR821" i="1"/>
  <c r="AN839" i="1"/>
  <c r="AQ837" i="1"/>
  <c r="AM839" i="1"/>
  <c r="AM844" i="1"/>
  <c r="AQ847" i="1"/>
  <c r="AM849" i="1"/>
  <c r="AQ852" i="1"/>
  <c r="AM854" i="1"/>
  <c r="AQ862" i="1"/>
  <c r="AM864" i="1"/>
  <c r="AQ867" i="1"/>
  <c r="AM869" i="1"/>
  <c r="AM874" i="1"/>
  <c r="AR797" i="1"/>
  <c r="AT797" i="1" s="1"/>
  <c r="AU797" i="1" s="1"/>
  <c r="AQ800" i="1"/>
  <c r="AS801" i="1"/>
  <c r="R818" i="1"/>
  <c r="AQ815" i="1"/>
  <c r="AS816" i="1"/>
  <c r="AS821" i="1"/>
  <c r="AS796" i="1"/>
  <c r="T803" i="1"/>
  <c r="T625" i="1"/>
  <c r="AB630" i="1"/>
  <c r="Y675" i="1"/>
  <c r="S706" i="1"/>
  <c r="AM706" i="1"/>
  <c r="AS720" i="1"/>
  <c r="L736" i="1"/>
  <c r="AB783" i="1"/>
  <c r="Y818" i="1"/>
  <c r="U818" i="1"/>
  <c r="AR820" i="1"/>
  <c r="Y595" i="1"/>
  <c r="AQ781" i="1"/>
  <c r="AB788" i="1"/>
  <c r="AQ676" i="1"/>
  <c r="S686" i="1"/>
  <c r="AS687" i="1"/>
  <c r="AB696" i="1"/>
  <c r="T706" i="1"/>
  <c r="S711" i="1"/>
  <c r="AR708" i="1"/>
  <c r="AQ709" i="1"/>
  <c r="Y721" i="1"/>
  <c r="T721" i="1"/>
  <c r="R731" i="1"/>
  <c r="AQ733" i="1"/>
  <c r="AS733" i="1"/>
  <c r="AQ739" i="1"/>
  <c r="U746" i="1"/>
  <c r="M745" i="1"/>
  <c r="AQ745" i="1" s="1"/>
  <c r="L751" i="1"/>
  <c r="AQ758" i="1"/>
  <c r="AQ764" i="1"/>
  <c r="AR772" i="1"/>
  <c r="AM783" i="1"/>
  <c r="AN783" i="1"/>
  <c r="AQ786" i="1"/>
  <c r="AR805" i="1"/>
  <c r="AR806" i="1"/>
  <c r="R645" i="1"/>
  <c r="U670" i="1"/>
  <c r="AM680" i="1"/>
  <c r="R691" i="1"/>
  <c r="AM691" i="1"/>
  <c r="AS692" i="1"/>
  <c r="L731" i="1"/>
  <c r="T736" i="1"/>
  <c r="S751" i="1"/>
  <c r="T756" i="1"/>
  <c r="AQ753" i="1"/>
  <c r="AS753" i="1"/>
  <c r="AM766" i="1"/>
  <c r="R766" i="1"/>
  <c r="AR777" i="1"/>
  <c r="Y783" i="1"/>
  <c r="AM788" i="1"/>
  <c r="AB803" i="1"/>
  <c r="U686" i="1"/>
  <c r="T686" i="1"/>
  <c r="S691" i="1"/>
  <c r="AR695" i="1"/>
  <c r="U711" i="1"/>
  <c r="S716" i="1"/>
  <c r="R716" i="1"/>
  <c r="AR724" i="1"/>
  <c r="U741" i="1"/>
  <c r="L746" i="1"/>
  <c r="AR796" i="1"/>
  <c r="Y803" i="1"/>
  <c r="U803" i="1"/>
  <c r="T818" i="1"/>
  <c r="AR822" i="1"/>
  <c r="R675" i="1"/>
  <c r="Y686" i="1"/>
  <c r="AS690" i="1"/>
  <c r="AM696" i="1"/>
  <c r="R701" i="1"/>
  <c r="AS697" i="1"/>
  <c r="L706" i="1"/>
  <c r="AS702" i="1"/>
  <c r="Y711" i="1"/>
  <c r="T716" i="1"/>
  <c r="AQ714" i="1"/>
  <c r="AB726" i="1"/>
  <c r="R736" i="1"/>
  <c r="L741" i="1"/>
  <c r="AS743" i="1"/>
  <c r="AQ748" i="1"/>
  <c r="AQ754" i="1"/>
  <c r="L766" i="1"/>
  <c r="T783" i="1"/>
  <c r="T675" i="1"/>
  <c r="S675" i="1"/>
  <c r="T691" i="1"/>
  <c r="S701" i="1"/>
  <c r="AM701" i="1"/>
  <c r="U716" i="1"/>
  <c r="R721" i="1"/>
  <c r="T746" i="1"/>
  <c r="R756" i="1"/>
  <c r="U761" i="1"/>
  <c r="AB766" i="1"/>
  <c r="AR765" i="1"/>
  <c r="R650" i="1"/>
  <c r="M699" i="1"/>
  <c r="AQ699" i="1" s="1"/>
  <c r="AS707" i="1"/>
  <c r="AS715" i="1"/>
  <c r="S721" i="1"/>
  <c r="R726" i="1"/>
  <c r="AQ723" i="1"/>
  <c r="AS725" i="1"/>
  <c r="AM731" i="1"/>
  <c r="S741" i="1"/>
  <c r="AQ749" i="1"/>
  <c r="U756" i="1"/>
  <c r="M755" i="1"/>
  <c r="AQ755" i="1" s="1"/>
  <c r="L761" i="1"/>
  <c r="T766" i="1"/>
  <c r="AS763" i="1"/>
  <c r="AB818" i="1"/>
  <c r="AQ801" i="1"/>
  <c r="AM803" i="1"/>
  <c r="AQ816" i="1"/>
  <c r="AM818" i="1"/>
  <c r="U610" i="1"/>
  <c r="R630" i="1"/>
  <c r="T640" i="1"/>
  <c r="L670" i="1"/>
  <c r="AS683" i="1"/>
  <c r="M685" i="1"/>
  <c r="AQ685" i="1" s="1"/>
  <c r="U696" i="1"/>
  <c r="L701" i="1"/>
  <c r="AQ713" i="1"/>
  <c r="AM716" i="1"/>
  <c r="AS713" i="1"/>
  <c r="AB721" i="1"/>
  <c r="Y610" i="1"/>
  <c r="AS624" i="1"/>
  <c r="T630" i="1"/>
  <c r="AS641" i="1"/>
  <c r="AS649" i="1"/>
  <c r="AM665" i="1"/>
  <c r="AM670" i="1"/>
  <c r="AS674" i="1"/>
  <c r="Y696" i="1"/>
  <c r="AB701" i="1"/>
  <c r="R706" i="1"/>
  <c r="AS719" i="1"/>
  <c r="AS734" i="1"/>
  <c r="S600" i="1"/>
  <c r="S605" i="1"/>
  <c r="U655" i="1"/>
  <c r="AB675" i="1"/>
  <c r="AS679" i="1"/>
  <c r="AS685" i="1"/>
  <c r="M695" i="1"/>
  <c r="M705" i="1"/>
  <c r="AQ722" i="1"/>
  <c r="L726" i="1"/>
  <c r="AS754" i="1"/>
  <c r="AM529" i="1"/>
  <c r="AB554" i="1"/>
  <c r="AS593" i="1"/>
  <c r="AS598" i="1"/>
  <c r="AS608" i="1"/>
  <c r="R625" i="1"/>
  <c r="AS639" i="1"/>
  <c r="T650" i="1"/>
  <c r="AS656" i="1"/>
  <c r="R665" i="1"/>
  <c r="AS664" i="1"/>
  <c r="T670" i="1"/>
  <c r="R670" i="1"/>
  <c r="L675" i="1"/>
  <c r="S680" i="1"/>
  <c r="R686" i="1"/>
  <c r="AS682" i="1"/>
  <c r="AR688" i="1"/>
  <c r="U691" i="1"/>
  <c r="L696" i="1"/>
  <c r="L711" i="1"/>
  <c r="S595" i="1"/>
  <c r="R620" i="1"/>
  <c r="T645" i="1"/>
  <c r="R660" i="1"/>
  <c r="S670" i="1"/>
  <c r="U675" i="1"/>
  <c r="Y691" i="1"/>
  <c r="AR694" i="1"/>
  <c r="AS695" i="1"/>
  <c r="M700" i="1"/>
  <c r="AQ700" i="1" s="1"/>
  <c r="M710" i="1"/>
  <c r="AQ710" i="1" s="1"/>
  <c r="M725" i="1"/>
  <c r="AQ725" i="1" s="1"/>
  <c r="Y605" i="1"/>
  <c r="AS626" i="1"/>
  <c r="U650" i="1"/>
  <c r="AS651" i="1"/>
  <c r="S660" i="1"/>
  <c r="Y670" i="1"/>
  <c r="AS669" i="1"/>
  <c r="AM675" i="1"/>
  <c r="AM686" i="1"/>
  <c r="M690" i="1"/>
  <c r="AQ690" i="1" s="1"/>
  <c r="R696" i="1"/>
  <c r="AS698" i="1"/>
  <c r="AS700" i="1"/>
  <c r="Y706" i="1"/>
  <c r="U706" i="1"/>
  <c r="R711" i="1"/>
  <c r="S610" i="1"/>
  <c r="U625" i="1"/>
  <c r="R655" i="1"/>
  <c r="T660" i="1"/>
  <c r="AS659" i="1"/>
  <c r="T665" i="1"/>
  <c r="AB670" i="1"/>
  <c r="AR679" i="1"/>
  <c r="S696" i="1"/>
  <c r="Y701" i="1"/>
  <c r="AB706" i="1"/>
  <c r="AQ708" i="1"/>
  <c r="AM711" i="1"/>
  <c r="AS712" i="1"/>
  <c r="AQ715" i="1"/>
  <c r="AM721" i="1"/>
  <c r="L716" i="1"/>
  <c r="AQ719" i="1"/>
  <c r="Y731" i="1"/>
  <c r="Y736" i="1"/>
  <c r="Y746" i="1"/>
  <c r="Y756" i="1"/>
  <c r="T680" i="1"/>
  <c r="R680" i="1"/>
  <c r="AS729" i="1"/>
  <c r="T741" i="1"/>
  <c r="AS738" i="1"/>
  <c r="T751" i="1"/>
  <c r="AS748" i="1"/>
  <c r="T761" i="1"/>
  <c r="AS758" i="1"/>
  <c r="S726" i="1"/>
  <c r="Y680" i="1"/>
  <c r="AB716" i="1"/>
  <c r="AS718" i="1"/>
  <c r="L721" i="1"/>
  <c r="M724" i="1"/>
  <c r="AQ724" i="1" s="1"/>
  <c r="Y741" i="1"/>
  <c r="Y751" i="1"/>
  <c r="Y761" i="1"/>
  <c r="S766" i="1"/>
  <c r="AB680" i="1"/>
  <c r="U726" i="1"/>
  <c r="S731" i="1"/>
  <c r="M730" i="1"/>
  <c r="AQ730" i="1" s="1"/>
  <c r="S736" i="1"/>
  <c r="AS732" i="1"/>
  <c r="S746" i="1"/>
  <c r="AR743" i="1"/>
  <c r="S756" i="1"/>
  <c r="AN761" i="1"/>
  <c r="AS717" i="1"/>
  <c r="M720" i="1"/>
  <c r="AQ720" i="1" s="1"/>
  <c r="Y726" i="1"/>
  <c r="AM761" i="1"/>
  <c r="U766" i="1"/>
  <c r="AS723" i="1"/>
  <c r="AS724" i="1"/>
  <c r="U731" i="1"/>
  <c r="AS728" i="1"/>
  <c r="U736" i="1"/>
  <c r="AR754" i="1"/>
  <c r="Y766" i="1"/>
  <c r="AS764" i="1"/>
  <c r="AM736" i="1"/>
  <c r="AM741" i="1"/>
  <c r="AM746" i="1"/>
  <c r="AM751" i="1"/>
  <c r="AM756" i="1"/>
  <c r="AN675" i="1"/>
  <c r="S640" i="1"/>
  <c r="AM519" i="1"/>
  <c r="T544" i="1"/>
  <c r="S564" i="1"/>
  <c r="R600" i="1"/>
  <c r="AR598" i="1"/>
  <c r="T600" i="1"/>
  <c r="AR602" i="1"/>
  <c r="L610" i="1"/>
  <c r="R615" i="1"/>
  <c r="AS613" i="1"/>
  <c r="AR614" i="1"/>
  <c r="AB635" i="1"/>
  <c r="U640" i="1"/>
  <c r="S655" i="1"/>
  <c r="AR653" i="1"/>
  <c r="AB660" i="1"/>
  <c r="S665" i="1"/>
  <c r="AS661" i="1"/>
  <c r="AS668" i="1"/>
  <c r="AS673" i="1"/>
  <c r="AS678" i="1"/>
  <c r="T605" i="1"/>
  <c r="AS667" i="1"/>
  <c r="U595" i="1"/>
  <c r="L605" i="1"/>
  <c r="R610" i="1"/>
  <c r="AR609" i="1"/>
  <c r="S615" i="1"/>
  <c r="AM635" i="1"/>
  <c r="T635" i="1"/>
  <c r="Y645" i="1"/>
  <c r="AM650" i="1"/>
  <c r="Y635" i="1"/>
  <c r="R519" i="1"/>
  <c r="AB544" i="1"/>
  <c r="AS582" i="1"/>
  <c r="R605" i="1"/>
  <c r="AS603" i="1"/>
  <c r="T615" i="1"/>
  <c r="AS614" i="1"/>
  <c r="S620" i="1"/>
  <c r="AS618" i="1"/>
  <c r="AM625" i="1"/>
  <c r="AQ628" i="1"/>
  <c r="AS631" i="1"/>
  <c r="Y640" i="1"/>
  <c r="M638" i="1"/>
  <c r="AQ638" i="1" s="1"/>
  <c r="AS644" i="1"/>
  <c r="AS646" i="1"/>
  <c r="AM660" i="1"/>
  <c r="AQ672" i="1"/>
  <c r="AS672" i="1"/>
  <c r="T473" i="1"/>
  <c r="S498" i="1"/>
  <c r="AB595" i="1"/>
  <c r="U600" i="1"/>
  <c r="U615" i="1"/>
  <c r="S625" i="1"/>
  <c r="AR622" i="1"/>
  <c r="AS638" i="1"/>
  <c r="Y655" i="1"/>
  <c r="U660" i="1"/>
  <c r="AB600" i="1"/>
  <c r="Y615" i="1"/>
  <c r="AR613" i="1"/>
  <c r="T620" i="1"/>
  <c r="AR627" i="1"/>
  <c r="AM640" i="1"/>
  <c r="AM645" i="1"/>
  <c r="U665" i="1"/>
  <c r="AM539" i="1"/>
  <c r="T579" i="1"/>
  <c r="R595" i="1"/>
  <c r="T595" i="1"/>
  <c r="AS596" i="1"/>
  <c r="Y600" i="1"/>
  <c r="AB610" i="1"/>
  <c r="T610" i="1"/>
  <c r="AR612" i="1"/>
  <c r="AB620" i="1"/>
  <c r="AR617" i="1"/>
  <c r="Y625" i="1"/>
  <c r="AQ623" i="1"/>
  <c r="AM630" i="1"/>
  <c r="AQ633" i="1"/>
  <c r="S645" i="1"/>
  <c r="AB645" i="1"/>
  <c r="U645" i="1"/>
  <c r="AM655" i="1"/>
  <c r="U620" i="1"/>
  <c r="AQ642" i="1"/>
  <c r="AS562" i="1"/>
  <c r="AS566" i="1"/>
  <c r="L630" i="1"/>
  <c r="AQ632" i="1"/>
  <c r="AQ637" i="1"/>
  <c r="L650" i="1"/>
  <c r="AB655" i="1"/>
  <c r="L665" i="1"/>
  <c r="Y519" i="1"/>
  <c r="R524" i="1"/>
  <c r="Y529" i="1"/>
  <c r="R534" i="1"/>
  <c r="AR536" i="1"/>
  <c r="M558" i="1"/>
  <c r="AQ558" i="1" s="1"/>
  <c r="T569" i="1"/>
  <c r="AS594" i="1"/>
  <c r="AS599" i="1"/>
  <c r="AS604" i="1"/>
  <c r="AQ606" i="1"/>
  <c r="AS609" i="1"/>
  <c r="AQ611" i="1"/>
  <c r="AQ626" i="1"/>
  <c r="L645" i="1"/>
  <c r="AR643" i="1"/>
  <c r="AQ646" i="1"/>
  <c r="L660" i="1"/>
  <c r="AQ656" i="1"/>
  <c r="S524" i="1"/>
  <c r="S534" i="1"/>
  <c r="S559" i="1"/>
  <c r="L559" i="1"/>
  <c r="AB579" i="1"/>
  <c r="T589" i="1"/>
  <c r="L640" i="1"/>
  <c r="R549" i="1"/>
  <c r="AM595" i="1"/>
  <c r="AM600" i="1"/>
  <c r="AQ603" i="1"/>
  <c r="AM605" i="1"/>
  <c r="AN610" i="1"/>
  <c r="M608" i="1"/>
  <c r="AQ608" i="1" s="1"/>
  <c r="AM610" i="1"/>
  <c r="AQ613" i="1"/>
  <c r="AQ617" i="1"/>
  <c r="S630" i="1"/>
  <c r="U630" i="1"/>
  <c r="AQ636" i="1"/>
  <c r="AR644" i="1"/>
  <c r="AR663" i="1"/>
  <c r="AT663" i="1" s="1"/>
  <c r="AU663" i="1" s="1"/>
  <c r="L269" i="1"/>
  <c r="L519" i="1"/>
  <c r="L529" i="1"/>
  <c r="AN544" i="1"/>
  <c r="S549" i="1"/>
  <c r="T584" i="1"/>
  <c r="M614" i="1"/>
  <c r="AQ614" i="1" s="1"/>
  <c r="Y620" i="1"/>
  <c r="AQ622" i="1"/>
  <c r="AR639" i="1"/>
  <c r="AB650" i="1"/>
  <c r="Y660" i="1"/>
  <c r="R539" i="1"/>
  <c r="T549" i="1"/>
  <c r="AM615" i="1"/>
  <c r="AR618" i="1"/>
  <c r="AB625" i="1"/>
  <c r="S635" i="1"/>
  <c r="AR634" i="1"/>
  <c r="Y665" i="1"/>
  <c r="S519" i="1"/>
  <c r="S529" i="1"/>
  <c r="M548" i="1"/>
  <c r="AQ548" i="1" s="1"/>
  <c r="L625" i="1"/>
  <c r="Y630" i="1"/>
  <c r="AQ627" i="1"/>
  <c r="AB640" i="1"/>
  <c r="Y650" i="1"/>
  <c r="AQ647" i="1"/>
  <c r="L655" i="1"/>
  <c r="AQ651" i="1"/>
  <c r="AB665" i="1"/>
  <c r="AQ652" i="1"/>
  <c r="AQ657" i="1"/>
  <c r="AQ662" i="1"/>
  <c r="AS617" i="1"/>
  <c r="M619" i="1"/>
  <c r="AQ619" i="1" s="1"/>
  <c r="M624" i="1"/>
  <c r="AQ624" i="1" s="1"/>
  <c r="AN630" i="1"/>
  <c r="M629" i="1"/>
  <c r="AQ629" i="1" s="1"/>
  <c r="M634" i="1"/>
  <c r="AQ634" i="1" s="1"/>
  <c r="AS637" i="1"/>
  <c r="M639" i="1"/>
  <c r="AQ639" i="1" s="1"/>
  <c r="M644" i="1"/>
  <c r="AQ644" i="1" s="1"/>
  <c r="M649" i="1"/>
  <c r="AQ649" i="1" s="1"/>
  <c r="M654" i="1"/>
  <c r="AQ654" i="1" s="1"/>
  <c r="M659" i="1"/>
  <c r="AQ659" i="1" s="1"/>
  <c r="M664" i="1"/>
  <c r="AQ664" i="1" s="1"/>
  <c r="AJ351" i="1"/>
  <c r="AQ515" i="1"/>
  <c r="AN539" i="1"/>
  <c r="T564" i="1"/>
  <c r="AS563" i="1"/>
  <c r="S579" i="1"/>
  <c r="R589" i="1"/>
  <c r="AB519" i="1"/>
  <c r="AB524" i="1"/>
  <c r="AB529" i="1"/>
  <c r="AB534" i="1"/>
  <c r="AS548" i="1"/>
  <c r="U564" i="1"/>
  <c r="Y574" i="1"/>
  <c r="U584" i="1"/>
  <c r="S584" i="1"/>
  <c r="AS543" i="1"/>
  <c r="AS578" i="1"/>
  <c r="AD203" i="1"/>
  <c r="AL234" i="1"/>
  <c r="AD234" i="1"/>
  <c r="AY234" i="1"/>
  <c r="AS517" i="1"/>
  <c r="AS522" i="1"/>
  <c r="AS527" i="1"/>
  <c r="AS532" i="1"/>
  <c r="AQ536" i="1"/>
  <c r="R544" i="1"/>
  <c r="R554" i="1"/>
  <c r="AS587" i="1"/>
  <c r="AR480" i="1"/>
  <c r="T519" i="1"/>
  <c r="T524" i="1"/>
  <c r="T529" i="1"/>
  <c r="T534" i="1"/>
  <c r="L539" i="1"/>
  <c r="AS537" i="1"/>
  <c r="AS551" i="1"/>
  <c r="AR557" i="1"/>
  <c r="S569" i="1"/>
  <c r="AS567" i="1"/>
  <c r="R574" i="1"/>
  <c r="S589" i="1"/>
  <c r="U519" i="1"/>
  <c r="U524" i="1"/>
  <c r="U529" i="1"/>
  <c r="U534" i="1"/>
  <c r="AR533" i="1"/>
  <c r="U539" i="1"/>
  <c r="AS538" i="1"/>
  <c r="AB549" i="1"/>
  <c r="T554" i="1"/>
  <c r="R559" i="1"/>
  <c r="AR561" i="1"/>
  <c r="AB569" i="1"/>
  <c r="AR576" i="1"/>
  <c r="Y584" i="1"/>
  <c r="AM320" i="1"/>
  <c r="AL203" i="1"/>
  <c r="AL428" i="1"/>
  <c r="AL427" i="1" s="1"/>
  <c r="Y539" i="1"/>
  <c r="T539" i="1"/>
  <c r="Y549" i="1"/>
  <c r="S554" i="1"/>
  <c r="AS553" i="1"/>
  <c r="AQ556" i="1"/>
  <c r="AS568" i="1"/>
  <c r="AS573" i="1"/>
  <c r="R579" i="1"/>
  <c r="AB589" i="1"/>
  <c r="S458" i="1"/>
  <c r="AK351" i="1"/>
  <c r="R493" i="1"/>
  <c r="AB539" i="1"/>
  <c r="Y544" i="1"/>
  <c r="S544" i="1"/>
  <c r="T559" i="1"/>
  <c r="AS558" i="1"/>
  <c r="R564" i="1"/>
  <c r="Y569" i="1"/>
  <c r="L569" i="1"/>
  <c r="U574" i="1"/>
  <c r="S574" i="1"/>
  <c r="R584" i="1"/>
  <c r="AR582" i="1"/>
  <c r="Y589" i="1"/>
  <c r="S539" i="1"/>
  <c r="AM549" i="1"/>
  <c r="AQ552" i="1"/>
  <c r="L554" i="1"/>
  <c r="AS518" i="1"/>
  <c r="AS523" i="1"/>
  <c r="AS528" i="1"/>
  <c r="AS533" i="1"/>
  <c r="AQ547" i="1"/>
  <c r="Y554" i="1"/>
  <c r="AB559" i="1"/>
  <c r="L584" i="1"/>
  <c r="AQ580" i="1"/>
  <c r="AR467" i="1"/>
  <c r="R483" i="1"/>
  <c r="AR500" i="1"/>
  <c r="AS516" i="1"/>
  <c r="AS521" i="1"/>
  <c r="AS526" i="1"/>
  <c r="AS531" i="1"/>
  <c r="AS536" i="1"/>
  <c r="AS540" i="1"/>
  <c r="AR551" i="1"/>
  <c r="AS552" i="1"/>
  <c r="AR553" i="1"/>
  <c r="AR566" i="1"/>
  <c r="U589" i="1"/>
  <c r="AR457" i="1"/>
  <c r="S473" i="1"/>
  <c r="T488" i="1"/>
  <c r="T498" i="1"/>
  <c r="U544" i="1"/>
  <c r="AS547" i="1"/>
  <c r="L549" i="1"/>
  <c r="U554" i="1"/>
  <c r="AB564" i="1"/>
  <c r="U569" i="1"/>
  <c r="AB574" i="1"/>
  <c r="L579" i="1"/>
  <c r="AQ575" i="1"/>
  <c r="Y579" i="1"/>
  <c r="AR588" i="1"/>
  <c r="U488" i="1"/>
  <c r="AS542" i="1"/>
  <c r="L544" i="1"/>
  <c r="U549" i="1"/>
  <c r="AS557" i="1"/>
  <c r="AR558" i="1"/>
  <c r="L564" i="1"/>
  <c r="Y559" i="1"/>
  <c r="L574" i="1"/>
  <c r="AQ570" i="1"/>
  <c r="U483" i="1"/>
  <c r="AR495" i="1"/>
  <c r="AR518" i="1"/>
  <c r="L589" i="1"/>
  <c r="AQ585" i="1"/>
  <c r="Y473" i="1"/>
  <c r="AB498" i="1"/>
  <c r="AM544" i="1"/>
  <c r="AM554" i="1"/>
  <c r="U559" i="1"/>
  <c r="Y564" i="1"/>
  <c r="U579" i="1"/>
  <c r="AB584" i="1"/>
  <c r="AS583" i="1"/>
  <c r="AQ557" i="1"/>
  <c r="AM559" i="1"/>
  <c r="AN564" i="1"/>
  <c r="AM564" i="1"/>
  <c r="AQ567" i="1"/>
  <c r="AM569" i="1"/>
  <c r="AQ572" i="1"/>
  <c r="AM574" i="1"/>
  <c r="AQ577" i="1"/>
  <c r="AM579" i="1"/>
  <c r="AN584" i="1"/>
  <c r="AQ582" i="1"/>
  <c r="AM584" i="1"/>
  <c r="AQ587" i="1"/>
  <c r="AM589" i="1"/>
  <c r="T458" i="1"/>
  <c r="T468" i="1"/>
  <c r="T478" i="1"/>
  <c r="S493" i="1"/>
  <c r="AB493" i="1"/>
  <c r="AR492" i="1"/>
  <c r="L473" i="1"/>
  <c r="U478" i="1"/>
  <c r="AS479" i="1"/>
  <c r="T493" i="1"/>
  <c r="R498" i="1"/>
  <c r="AS495" i="1"/>
  <c r="AS355" i="1"/>
  <c r="AS364" i="1"/>
  <c r="Y468" i="1"/>
  <c r="AR475" i="1"/>
  <c r="AQ492" i="1"/>
  <c r="U493" i="1"/>
  <c r="S483" i="1"/>
  <c r="AS480" i="1"/>
  <c r="AB483" i="1"/>
  <c r="AR482" i="1"/>
  <c r="AS484" i="1"/>
  <c r="AQ496" i="1"/>
  <c r="AN498" i="1"/>
  <c r="R503" i="1"/>
  <c r="AS500" i="1"/>
  <c r="T269" i="1"/>
  <c r="T483" i="1"/>
  <c r="R488" i="1"/>
  <c r="S503" i="1"/>
  <c r="AB503" i="1"/>
  <c r="AR462" i="1"/>
  <c r="S488" i="1"/>
  <c r="AS485" i="1"/>
  <c r="AB488" i="1"/>
  <c r="M497" i="1"/>
  <c r="AQ497" i="1" s="1"/>
  <c r="U498" i="1"/>
  <c r="T503" i="1"/>
  <c r="AS501" i="1"/>
  <c r="AR502" i="1"/>
  <c r="R162" i="1"/>
  <c r="AS490" i="1"/>
  <c r="AS494" i="1"/>
  <c r="AS481" i="1"/>
  <c r="AS486" i="1"/>
  <c r="AS491" i="1"/>
  <c r="T426" i="1"/>
  <c r="AR452" i="1"/>
  <c r="R458" i="1"/>
  <c r="AB458" i="1"/>
  <c r="Y458" i="1"/>
  <c r="R463" i="1"/>
  <c r="AB463" i="1"/>
  <c r="Y463" i="1"/>
  <c r="R468" i="1"/>
  <c r="AB468" i="1"/>
  <c r="AR466" i="1"/>
  <c r="R473" i="1"/>
  <c r="AB473" i="1"/>
  <c r="R478" i="1"/>
  <c r="AR476" i="1"/>
  <c r="AR477" i="1"/>
  <c r="Y483" i="1"/>
  <c r="AQ485" i="1"/>
  <c r="AR486" i="1"/>
  <c r="Y488" i="1"/>
  <c r="AQ490" i="1"/>
  <c r="Y493" i="1"/>
  <c r="AQ495" i="1"/>
  <c r="AR496" i="1"/>
  <c r="Y498" i="1"/>
  <c r="AQ500" i="1"/>
  <c r="AR501" i="1"/>
  <c r="Y503" i="1"/>
  <c r="R448" i="1"/>
  <c r="S478" i="1"/>
  <c r="AM483" i="1"/>
  <c r="AM488" i="1"/>
  <c r="AM493" i="1"/>
  <c r="AM498" i="1"/>
  <c r="AM503" i="1"/>
  <c r="AS469" i="1"/>
  <c r="AS474" i="1"/>
  <c r="L483" i="1"/>
  <c r="L488" i="1"/>
  <c r="L503" i="1"/>
  <c r="U458" i="1"/>
  <c r="M456" i="1"/>
  <c r="AQ456" i="1" s="1"/>
  <c r="U463" i="1"/>
  <c r="M461" i="1"/>
  <c r="AQ461" i="1" s="1"/>
  <c r="U468" i="1"/>
  <c r="M466" i="1"/>
  <c r="AQ466" i="1" s="1"/>
  <c r="U473" i="1"/>
  <c r="M471" i="1"/>
  <c r="AQ471" i="1" s="1"/>
  <c r="AS454" i="1"/>
  <c r="AS459" i="1"/>
  <c r="AS464" i="1"/>
  <c r="AS370" i="1"/>
  <c r="AR412" i="1"/>
  <c r="Y478" i="1"/>
  <c r="AB478" i="1"/>
  <c r="AS365" i="1"/>
  <c r="T401" i="1"/>
  <c r="R453" i="1"/>
  <c r="AQ454" i="1"/>
  <c r="AS457" i="1"/>
  <c r="AS462" i="1"/>
  <c r="AS467" i="1"/>
  <c r="AR470" i="1"/>
  <c r="AQ474" i="1"/>
  <c r="AR384" i="1"/>
  <c r="AQ475" i="1"/>
  <c r="AR362" i="1"/>
  <c r="M450" i="1"/>
  <c r="AQ450" i="1" s="1"/>
  <c r="AM458" i="1"/>
  <c r="AM463" i="1"/>
  <c r="AM468" i="1"/>
  <c r="AM473" i="1"/>
  <c r="AM478" i="1"/>
  <c r="Y213" i="1"/>
  <c r="AS343" i="1"/>
  <c r="AR407" i="1"/>
  <c r="AB416" i="1"/>
  <c r="U453" i="1"/>
  <c r="M451" i="1"/>
  <c r="M457" i="1"/>
  <c r="AQ457" i="1" s="1"/>
  <c r="AS460" i="1"/>
  <c r="M462" i="1"/>
  <c r="AQ462" i="1" s="1"/>
  <c r="M467" i="1"/>
  <c r="AQ467" i="1" s="1"/>
  <c r="M472" i="1"/>
  <c r="AQ472" i="1" s="1"/>
  <c r="M477" i="1"/>
  <c r="AQ477" i="1" s="1"/>
  <c r="AS449" i="1"/>
  <c r="Y453" i="1"/>
  <c r="AB453" i="1"/>
  <c r="R426" i="1"/>
  <c r="AS354" i="1"/>
  <c r="T406" i="1"/>
  <c r="T421" i="1"/>
  <c r="T448" i="1"/>
  <c r="AS446" i="1"/>
  <c r="AR393" i="1"/>
  <c r="AR409" i="1"/>
  <c r="U448" i="1"/>
  <c r="AS447" i="1"/>
  <c r="AR357" i="1"/>
  <c r="AR363" i="1"/>
  <c r="AR370" i="1"/>
  <c r="Y448" i="1"/>
  <c r="AM453" i="1"/>
  <c r="AS375" i="1"/>
  <c r="AB448" i="1"/>
  <c r="AS450" i="1"/>
  <c r="M452" i="1"/>
  <c r="AQ452" i="1" s="1"/>
  <c r="AR359" i="1"/>
  <c r="AS394" i="1"/>
  <c r="T416" i="1"/>
  <c r="AM448" i="1"/>
  <c r="AR380" i="1"/>
  <c r="AR388" i="1"/>
  <c r="T411" i="1"/>
  <c r="U426" i="1"/>
  <c r="AR447" i="1"/>
  <c r="T315" i="1"/>
  <c r="Y426" i="1"/>
  <c r="AR446" i="1"/>
  <c r="AM325" i="1"/>
  <c r="AS359" i="1"/>
  <c r="AS384" i="1"/>
  <c r="AS392" i="1"/>
  <c r="AR395" i="1"/>
  <c r="AS409" i="1"/>
  <c r="R416" i="1"/>
  <c r="AS419" i="1"/>
  <c r="AR319" i="1"/>
  <c r="AS360" i="1"/>
  <c r="AS362" i="1"/>
  <c r="AQ369" i="1"/>
  <c r="AS369" i="1"/>
  <c r="AQ389" i="1"/>
  <c r="AS389" i="1"/>
  <c r="R401" i="1"/>
  <c r="AS397" i="1"/>
  <c r="U401" i="1"/>
  <c r="AS410" i="1"/>
  <c r="S416" i="1"/>
  <c r="AS412" i="1"/>
  <c r="Y416" i="1"/>
  <c r="AQ424" i="1"/>
  <c r="AB340" i="1"/>
  <c r="AR364" i="1"/>
  <c r="S401" i="1"/>
  <c r="AR400" i="1"/>
  <c r="AS402" i="1"/>
  <c r="U406" i="1"/>
  <c r="AR415" i="1"/>
  <c r="U421" i="1"/>
  <c r="AS425" i="1"/>
  <c r="S228" i="1"/>
  <c r="AR353" i="1"/>
  <c r="AR355" i="1"/>
  <c r="AR365" i="1"/>
  <c r="AM401" i="1"/>
  <c r="R406" i="1"/>
  <c r="AR403" i="1"/>
  <c r="AB315" i="1"/>
  <c r="AR354" i="1"/>
  <c r="AR367" i="1"/>
  <c r="AS382" i="1"/>
  <c r="AR383" i="1"/>
  <c r="M399" i="1"/>
  <c r="AQ399" i="1" s="1"/>
  <c r="AS399" i="1"/>
  <c r="S406" i="1"/>
  <c r="AR404" i="1"/>
  <c r="R411" i="1"/>
  <c r="AS407" i="1"/>
  <c r="M414" i="1"/>
  <c r="AQ414" i="1" s="1"/>
  <c r="AS414" i="1"/>
  <c r="U167" i="1"/>
  <c r="T320" i="1"/>
  <c r="AR360" i="1"/>
  <c r="AR373" i="1"/>
  <c r="S411" i="1"/>
  <c r="Y411" i="1"/>
  <c r="U411" i="1"/>
  <c r="R421" i="1"/>
  <c r="AS417" i="1"/>
  <c r="Y421" i="1"/>
  <c r="L309" i="1"/>
  <c r="AS367" i="1"/>
  <c r="AR377" i="1"/>
  <c r="AR385" i="1"/>
  <c r="AS387" i="1"/>
  <c r="AS422" i="1"/>
  <c r="AR425" i="1"/>
  <c r="AR352" i="1"/>
  <c r="AS339" i="1"/>
  <c r="AR369" i="1"/>
  <c r="AR390" i="1"/>
  <c r="AB401" i="1"/>
  <c r="M408" i="1"/>
  <c r="AQ408" i="1" s="1"/>
  <c r="AS352" i="1"/>
  <c r="AS357" i="1"/>
  <c r="AR374" i="1"/>
  <c r="U294" i="1"/>
  <c r="AQ363" i="1"/>
  <c r="AS374" i="1"/>
  <c r="AR375" i="1"/>
  <c r="AR334" i="1"/>
  <c r="AQ355" i="1"/>
  <c r="AR358" i="1"/>
  <c r="AQ360" i="1"/>
  <c r="AR378" i="1"/>
  <c r="AR394" i="1"/>
  <c r="S350" i="1"/>
  <c r="AQ353" i="1"/>
  <c r="AQ358" i="1"/>
  <c r="AB426" i="1"/>
  <c r="AR423" i="1"/>
  <c r="AQ368" i="1"/>
  <c r="AR389" i="1"/>
  <c r="S90" i="1"/>
  <c r="AR368" i="1"/>
  <c r="AR419" i="1"/>
  <c r="T330" i="1"/>
  <c r="T350" i="1"/>
  <c r="AS372" i="1"/>
  <c r="AR379" i="1"/>
  <c r="L421" i="1"/>
  <c r="AR420" i="1"/>
  <c r="AQ423" i="1"/>
  <c r="AR332" i="1"/>
  <c r="AQ365" i="1"/>
  <c r="AQ370" i="1"/>
  <c r="AQ379" i="1"/>
  <c r="AB406" i="1"/>
  <c r="L411" i="1"/>
  <c r="AR410" i="1"/>
  <c r="AQ413" i="1"/>
  <c r="AR424" i="1"/>
  <c r="R335" i="1"/>
  <c r="T345" i="1"/>
  <c r="AR344" i="1"/>
  <c r="AS379" i="1"/>
  <c r="AQ383" i="1"/>
  <c r="AQ385" i="1"/>
  <c r="AQ390" i="1"/>
  <c r="AQ395" i="1"/>
  <c r="M400" i="1"/>
  <c r="AB421" i="1"/>
  <c r="L426" i="1"/>
  <c r="T325" i="1"/>
  <c r="S335" i="1"/>
  <c r="T340" i="1"/>
  <c r="AQ375" i="1"/>
  <c r="AQ378" i="1"/>
  <c r="AS383" i="1"/>
  <c r="AQ388" i="1"/>
  <c r="AS388" i="1"/>
  <c r="AQ393" i="1"/>
  <c r="M398" i="1"/>
  <c r="AQ398" i="1" s="1"/>
  <c r="AQ403" i="1"/>
  <c r="AR418" i="1"/>
  <c r="AQ422" i="1"/>
  <c r="S315" i="1"/>
  <c r="U325" i="1"/>
  <c r="T335" i="1"/>
  <c r="AS378" i="1"/>
  <c r="Y401" i="1"/>
  <c r="Y406" i="1"/>
  <c r="AB411" i="1"/>
  <c r="L416" i="1"/>
  <c r="AQ418" i="1"/>
  <c r="AM406" i="1"/>
  <c r="AM411" i="1"/>
  <c r="AM416" i="1"/>
  <c r="AM421" i="1"/>
  <c r="AM426" i="1"/>
  <c r="M405" i="1"/>
  <c r="AQ405" i="1" s="1"/>
  <c r="AS408" i="1"/>
  <c r="M410" i="1"/>
  <c r="AQ410" i="1" s="1"/>
  <c r="M415" i="1"/>
  <c r="AQ415" i="1" s="1"/>
  <c r="AS418" i="1"/>
  <c r="M420" i="1"/>
  <c r="AQ420" i="1" s="1"/>
  <c r="AS423" i="1"/>
  <c r="M425" i="1"/>
  <c r="AQ425" i="1" s="1"/>
  <c r="Y309" i="1"/>
  <c r="Y320" i="1"/>
  <c r="S325" i="1"/>
  <c r="S330" i="1"/>
  <c r="AM330" i="1"/>
  <c r="AM350" i="1"/>
  <c r="AR313" i="1"/>
  <c r="AR314" i="1"/>
  <c r="AS336" i="1"/>
  <c r="U340" i="1"/>
  <c r="AQ347" i="1"/>
  <c r="R294" i="1"/>
  <c r="AS316" i="1"/>
  <c r="AZ427" i="1"/>
  <c r="AD428" i="1"/>
  <c r="AD427" i="1" s="1"/>
  <c r="R320" i="1"/>
  <c r="S340" i="1"/>
  <c r="AS341" i="1"/>
  <c r="AC101" i="1"/>
  <c r="S254" i="1"/>
  <c r="AY427" i="1"/>
  <c r="AJ428" i="1"/>
  <c r="AJ427" i="1" s="1"/>
  <c r="S320" i="1"/>
  <c r="AR324" i="1"/>
  <c r="U330" i="1"/>
  <c r="AQ338" i="1"/>
  <c r="AM340" i="1"/>
  <c r="R345" i="1"/>
  <c r="U345" i="1"/>
  <c r="AM335" i="1"/>
  <c r="AK203" i="1"/>
  <c r="AC203" i="1"/>
  <c r="T309" i="1"/>
  <c r="Y315" i="1"/>
  <c r="AS321" i="1"/>
  <c r="AS326" i="1"/>
  <c r="S345" i="1"/>
  <c r="U350" i="1"/>
  <c r="AK428" i="1"/>
  <c r="AB320" i="1"/>
  <c r="R330" i="1"/>
  <c r="AS331" i="1"/>
  <c r="U335" i="1"/>
  <c r="U95" i="1"/>
  <c r="AQ329" i="1"/>
  <c r="L345" i="1"/>
  <c r="AQ341" i="1"/>
  <c r="R284" i="1"/>
  <c r="T304" i="1"/>
  <c r="L315" i="1"/>
  <c r="AQ311" i="1"/>
  <c r="Y325" i="1"/>
  <c r="M344" i="1"/>
  <c r="AQ344" i="1" s="1"/>
  <c r="AR306" i="1"/>
  <c r="R315" i="1"/>
  <c r="AS311" i="1"/>
  <c r="M319" i="1"/>
  <c r="AQ319" i="1" s="1"/>
  <c r="AB325" i="1"/>
  <c r="L335" i="1"/>
  <c r="AQ331" i="1"/>
  <c r="AQ334" i="1"/>
  <c r="AS322" i="1"/>
  <c r="AB304" i="1"/>
  <c r="AS305" i="1"/>
  <c r="AM315" i="1"/>
  <c r="L320" i="1"/>
  <c r="AQ316" i="1"/>
  <c r="Y330" i="1"/>
  <c r="AR339" i="1"/>
  <c r="Y345" i="1"/>
  <c r="AM345" i="1"/>
  <c r="L350" i="1"/>
  <c r="AQ346" i="1"/>
  <c r="AS346" i="1"/>
  <c r="M349" i="1"/>
  <c r="AQ349" i="1" s="1"/>
  <c r="AR302" i="1"/>
  <c r="R309" i="1"/>
  <c r="L340" i="1"/>
  <c r="AQ336" i="1"/>
  <c r="M339" i="1"/>
  <c r="AQ339" i="1" s="1"/>
  <c r="R350" i="1"/>
  <c r="M314" i="1"/>
  <c r="AQ314" i="1" s="1"/>
  <c r="S309" i="1"/>
  <c r="U315" i="1"/>
  <c r="Y335" i="1"/>
  <c r="AR333" i="1"/>
  <c r="R340" i="1"/>
  <c r="AB345" i="1"/>
  <c r="L325" i="1"/>
  <c r="AQ321" i="1"/>
  <c r="M324" i="1"/>
  <c r="AQ324" i="1" s="1"/>
  <c r="AR337" i="1"/>
  <c r="Y350" i="1"/>
  <c r="AR348" i="1"/>
  <c r="S304" i="1"/>
  <c r="U309" i="1"/>
  <c r="U320" i="1"/>
  <c r="R325" i="1"/>
  <c r="AR329" i="1"/>
  <c r="AS337" i="1"/>
  <c r="Y340" i="1"/>
  <c r="AR338" i="1"/>
  <c r="AB350" i="1"/>
  <c r="AB309" i="1"/>
  <c r="AS319" i="1"/>
  <c r="AQ312" i="1"/>
  <c r="AQ317" i="1"/>
  <c r="AR308" i="1"/>
  <c r="AR307" i="1"/>
  <c r="AQ301" i="1"/>
  <c r="AS308" i="1"/>
  <c r="S299" i="1"/>
  <c r="U304" i="1"/>
  <c r="R304" i="1"/>
  <c r="AS303" i="1"/>
  <c r="T299" i="1"/>
  <c r="Y304" i="1"/>
  <c r="AM309" i="1"/>
  <c r="L177" i="1"/>
  <c r="Y182" i="1"/>
  <c r="AB299" i="1"/>
  <c r="L304" i="1"/>
  <c r="AR297" i="1"/>
  <c r="AR301" i="1"/>
  <c r="AR303" i="1"/>
  <c r="AR296" i="1"/>
  <c r="AR298" i="1"/>
  <c r="AQ300" i="1"/>
  <c r="R299" i="1"/>
  <c r="AS298" i="1"/>
  <c r="AM304" i="1"/>
  <c r="AS301" i="1"/>
  <c r="M303" i="1"/>
  <c r="AQ303" i="1" s="1"/>
  <c r="U299" i="1"/>
  <c r="Y299" i="1"/>
  <c r="S284" i="1"/>
  <c r="AR287" i="1"/>
  <c r="AR292" i="1"/>
  <c r="M297" i="1"/>
  <c r="AQ297" i="1" s="1"/>
  <c r="AM299" i="1"/>
  <c r="R289" i="1"/>
  <c r="T294" i="1"/>
  <c r="AQ292" i="1"/>
  <c r="AS296" i="1"/>
  <c r="M298" i="1"/>
  <c r="AQ298" i="1" s="1"/>
  <c r="AB284" i="1"/>
  <c r="AR282" i="1"/>
  <c r="S289" i="1"/>
  <c r="S244" i="1"/>
  <c r="AS290" i="1"/>
  <c r="T289" i="1"/>
  <c r="T223" i="1"/>
  <c r="AB294" i="1"/>
  <c r="L289" i="1"/>
  <c r="AS285" i="1"/>
  <c r="AR288" i="1"/>
  <c r="AQ291" i="1"/>
  <c r="AM294" i="1"/>
  <c r="U289" i="1"/>
  <c r="AQ287" i="1"/>
  <c r="AS291" i="1"/>
  <c r="M293" i="1"/>
  <c r="AQ293" i="1" s="1"/>
  <c r="Y289" i="1"/>
  <c r="AB289" i="1"/>
  <c r="L284" i="1"/>
  <c r="AR283" i="1"/>
  <c r="AQ285" i="1"/>
  <c r="AS283" i="1"/>
  <c r="U264" i="1"/>
  <c r="AM289" i="1"/>
  <c r="AN289" i="1"/>
  <c r="AQ288" i="1"/>
  <c r="U284" i="1"/>
  <c r="Y284" i="1"/>
  <c r="S249" i="1"/>
  <c r="U254" i="1"/>
  <c r="AB279" i="1"/>
  <c r="AQ277" i="1"/>
  <c r="AQ280" i="1"/>
  <c r="U244" i="1"/>
  <c r="T274" i="1"/>
  <c r="R279" i="1"/>
  <c r="L279" i="1"/>
  <c r="M278" i="1"/>
  <c r="AQ278" i="1" s="1"/>
  <c r="AS278" i="1"/>
  <c r="AS280" i="1"/>
  <c r="AQ282" i="1"/>
  <c r="AM284" i="1"/>
  <c r="U223" i="1"/>
  <c r="AS275" i="1"/>
  <c r="AS281" i="1"/>
  <c r="M283" i="1"/>
  <c r="AQ283" i="1" s="1"/>
  <c r="AR267" i="1"/>
  <c r="AR429" i="1"/>
  <c r="L274" i="1"/>
  <c r="S279" i="1"/>
  <c r="AR276" i="1"/>
  <c r="U279" i="1"/>
  <c r="AQ276" i="1"/>
  <c r="AS276" i="1"/>
  <c r="AR278" i="1"/>
  <c r="AR247" i="1"/>
  <c r="AR257" i="1"/>
  <c r="R274" i="1"/>
  <c r="AS271" i="1"/>
  <c r="AQ275" i="1"/>
  <c r="S274" i="1"/>
  <c r="AR273" i="1"/>
  <c r="R239" i="1"/>
  <c r="Y244" i="1"/>
  <c r="R249" i="1"/>
  <c r="Y254" i="1"/>
  <c r="R259" i="1"/>
  <c r="Y264" i="1"/>
  <c r="AM279" i="1"/>
  <c r="U274" i="1"/>
  <c r="L192" i="1"/>
  <c r="AR242" i="1"/>
  <c r="AR262" i="1"/>
  <c r="Y274" i="1"/>
  <c r="AB274" i="1"/>
  <c r="Y239" i="1"/>
  <c r="U239" i="1"/>
  <c r="R244" i="1"/>
  <c r="Y249" i="1"/>
  <c r="U249" i="1"/>
  <c r="R254" i="1"/>
  <c r="Y259" i="1"/>
  <c r="U259" i="1"/>
  <c r="AB239" i="1"/>
  <c r="AR236" i="1"/>
  <c r="AB244" i="1"/>
  <c r="AR241" i="1"/>
  <c r="AB249" i="1"/>
  <c r="AB254" i="1"/>
  <c r="AB259" i="1"/>
  <c r="AR256" i="1"/>
  <c r="AB264" i="1"/>
  <c r="AR261" i="1"/>
  <c r="U269" i="1"/>
  <c r="AQ270" i="1"/>
  <c r="AS273" i="1"/>
  <c r="L239" i="1"/>
  <c r="L244" i="1"/>
  <c r="L249" i="1"/>
  <c r="L254" i="1"/>
  <c r="L259" i="1"/>
  <c r="L264" i="1"/>
  <c r="Y269" i="1"/>
  <c r="Y233" i="1"/>
  <c r="AQ235" i="1"/>
  <c r="AQ240" i="1"/>
  <c r="AQ245" i="1"/>
  <c r="AR248" i="1"/>
  <c r="AQ250" i="1"/>
  <c r="AR253" i="1"/>
  <c r="AQ255" i="1"/>
  <c r="AR258" i="1"/>
  <c r="AQ260" i="1"/>
  <c r="AB269" i="1"/>
  <c r="AR266" i="1"/>
  <c r="AQ272" i="1"/>
  <c r="AM274" i="1"/>
  <c r="T213" i="1"/>
  <c r="R264" i="1"/>
  <c r="AS262" i="1"/>
  <c r="AQ265" i="1"/>
  <c r="AR268" i="1"/>
  <c r="AR431" i="1"/>
  <c r="L218" i="1"/>
  <c r="T239" i="1"/>
  <c r="R269" i="1"/>
  <c r="AQ266" i="1"/>
  <c r="T244" i="1"/>
  <c r="T249" i="1"/>
  <c r="T254" i="1"/>
  <c r="T259" i="1"/>
  <c r="T264" i="1"/>
  <c r="S269" i="1"/>
  <c r="AS268" i="1"/>
  <c r="AR430" i="1"/>
  <c r="AS431" i="1"/>
  <c r="U433" i="1"/>
  <c r="AQ214" i="1"/>
  <c r="AR216" i="1"/>
  <c r="AS267" i="1"/>
  <c r="AS216" i="1"/>
  <c r="AB218" i="1"/>
  <c r="R223" i="1"/>
  <c r="T218" i="1"/>
  <c r="AS217" i="1"/>
  <c r="AS235" i="1"/>
  <c r="AQ237" i="1"/>
  <c r="AM239" i="1"/>
  <c r="AQ242" i="1"/>
  <c r="AM244" i="1"/>
  <c r="AS245" i="1"/>
  <c r="AQ247" i="1"/>
  <c r="AM249" i="1"/>
  <c r="AQ252" i="1"/>
  <c r="AM254" i="1"/>
  <c r="AQ257" i="1"/>
  <c r="AM259" i="1"/>
  <c r="AQ262" i="1"/>
  <c r="AM264" i="1"/>
  <c r="AQ267" i="1"/>
  <c r="AM269" i="1"/>
  <c r="U218" i="1"/>
  <c r="AS236" i="1"/>
  <c r="M238" i="1"/>
  <c r="AQ238" i="1" s="1"/>
  <c r="AS241" i="1"/>
  <c r="M243" i="1"/>
  <c r="AQ243" i="1" s="1"/>
  <c r="AS246" i="1"/>
  <c r="M248" i="1"/>
  <c r="AQ248" i="1" s="1"/>
  <c r="AS251" i="1"/>
  <c r="M253" i="1"/>
  <c r="AQ253" i="1" s="1"/>
  <c r="AS256" i="1"/>
  <c r="M258" i="1"/>
  <c r="AQ258" i="1" s="1"/>
  <c r="AS261" i="1"/>
  <c r="M263" i="1"/>
  <c r="AQ263" i="1" s="1"/>
  <c r="AS266" i="1"/>
  <c r="AQ268" i="1"/>
  <c r="S202" i="1"/>
  <c r="Y218" i="1"/>
  <c r="T152" i="1"/>
  <c r="AR217" i="1"/>
  <c r="Y223" i="1"/>
  <c r="AQ221" i="1"/>
  <c r="AS222" i="1"/>
  <c r="AJ101" i="1"/>
  <c r="AZ101" i="1"/>
  <c r="AL101" i="1"/>
  <c r="AS214" i="1"/>
  <c r="AB223" i="1"/>
  <c r="AB233" i="1"/>
  <c r="R218" i="1"/>
  <c r="L223" i="1"/>
  <c r="AR200" i="1"/>
  <c r="S218" i="1"/>
  <c r="AQ215" i="1"/>
  <c r="R202" i="1"/>
  <c r="AR215" i="1"/>
  <c r="S223" i="1"/>
  <c r="AR222" i="1"/>
  <c r="AQ219" i="1"/>
  <c r="AM223" i="1"/>
  <c r="AQ222" i="1"/>
  <c r="L202" i="1"/>
  <c r="AS198" i="1"/>
  <c r="L197" i="1"/>
  <c r="U202" i="1"/>
  <c r="AQ200" i="1"/>
  <c r="T202" i="1"/>
  <c r="AS215" i="1"/>
  <c r="AQ217" i="1"/>
  <c r="AM218" i="1"/>
  <c r="S433" i="1"/>
  <c r="R197" i="1"/>
  <c r="Y202" i="1"/>
  <c r="S197" i="1"/>
  <c r="AB202" i="1"/>
  <c r="S167" i="1"/>
  <c r="AR189" i="1"/>
  <c r="AR194" i="1"/>
  <c r="AQ198" i="1"/>
  <c r="U120" i="1"/>
  <c r="T70" i="1"/>
  <c r="AR195" i="1"/>
  <c r="AM202" i="1"/>
  <c r="U182" i="1"/>
  <c r="AR184" i="1"/>
  <c r="U197" i="1"/>
  <c r="AQ195" i="1"/>
  <c r="T197" i="1"/>
  <c r="AQ201" i="1"/>
  <c r="S172" i="1"/>
  <c r="Y197" i="1"/>
  <c r="AS193" i="1"/>
  <c r="AB197" i="1"/>
  <c r="U192" i="1"/>
  <c r="Y192" i="1"/>
  <c r="AQ193" i="1"/>
  <c r="AS196" i="1"/>
  <c r="AB192" i="1"/>
  <c r="AM192" i="1"/>
  <c r="S192" i="1"/>
  <c r="AM197" i="1"/>
  <c r="AQ188" i="1"/>
  <c r="AS188" i="1"/>
  <c r="AQ196" i="1"/>
  <c r="AR179" i="1"/>
  <c r="T192" i="1"/>
  <c r="AR191" i="1"/>
  <c r="AS190" i="1"/>
  <c r="AR185" i="1"/>
  <c r="AR186" i="1"/>
  <c r="AQ189" i="1"/>
  <c r="AB182" i="1"/>
  <c r="R182" i="1"/>
  <c r="AR176" i="1"/>
  <c r="T182" i="1"/>
  <c r="AS181" i="1"/>
  <c r="AR181" i="1"/>
  <c r="T172" i="1"/>
  <c r="AR175" i="1"/>
  <c r="AS180" i="1"/>
  <c r="R177" i="1"/>
  <c r="AS176" i="1"/>
  <c r="AQ179" i="1"/>
  <c r="AR180" i="1"/>
  <c r="AR170" i="1"/>
  <c r="AM182" i="1"/>
  <c r="AS179" i="1"/>
  <c r="AQ181" i="1"/>
  <c r="U177" i="1"/>
  <c r="AB177" i="1"/>
  <c r="U213" i="1"/>
  <c r="T167" i="1"/>
  <c r="AR169" i="1"/>
  <c r="AQ169" i="1"/>
  <c r="AS171" i="1"/>
  <c r="AS173" i="1"/>
  <c r="AQ175" i="1"/>
  <c r="AM177" i="1"/>
  <c r="AB167" i="1"/>
  <c r="AS174" i="1"/>
  <c r="AQ176" i="1"/>
  <c r="U172" i="1"/>
  <c r="Y172" i="1"/>
  <c r="Y70" i="1"/>
  <c r="AR166" i="1"/>
  <c r="S162" i="1"/>
  <c r="AQ170" i="1"/>
  <c r="AM172" i="1"/>
  <c r="AS169" i="1"/>
  <c r="M171" i="1"/>
  <c r="AQ171" i="1" s="1"/>
  <c r="Y167" i="1"/>
  <c r="AQ164" i="1"/>
  <c r="L162" i="1"/>
  <c r="AS159" i="1"/>
  <c r="AR161" i="1"/>
  <c r="AQ165" i="1"/>
  <c r="AM167" i="1"/>
  <c r="U162" i="1"/>
  <c r="AQ161" i="1"/>
  <c r="AS164" i="1"/>
  <c r="M166" i="1"/>
  <c r="AQ166" i="1" s="1"/>
  <c r="L30" i="1"/>
  <c r="Y162" i="1"/>
  <c r="AB162" i="1"/>
  <c r="Y438" i="1"/>
  <c r="S157" i="1"/>
  <c r="AS155" i="1"/>
  <c r="AR156" i="1"/>
  <c r="AS161" i="1"/>
  <c r="R433" i="1"/>
  <c r="U157" i="1"/>
  <c r="AS156" i="1"/>
  <c r="AN162" i="1"/>
  <c r="AQ160" i="1"/>
  <c r="AM162" i="1"/>
  <c r="Y157" i="1"/>
  <c r="AR436" i="1"/>
  <c r="AR155" i="1"/>
  <c r="T233" i="1"/>
  <c r="L157" i="1"/>
  <c r="AR154" i="1"/>
  <c r="S438" i="1"/>
  <c r="AB152" i="1"/>
  <c r="Y152" i="1"/>
  <c r="R438" i="1"/>
  <c r="AS153" i="1"/>
  <c r="M155" i="1"/>
  <c r="AQ155" i="1" s="1"/>
  <c r="AM157" i="1"/>
  <c r="AS154" i="1"/>
  <c r="M156" i="1"/>
  <c r="AQ156" i="1" s="1"/>
  <c r="S233" i="1"/>
  <c r="U438" i="1"/>
  <c r="S152" i="1"/>
  <c r="T433" i="1"/>
  <c r="U228" i="1"/>
  <c r="AQ149" i="1"/>
  <c r="S213" i="1"/>
  <c r="L228" i="1"/>
  <c r="AM228" i="1"/>
  <c r="AR227" i="1"/>
  <c r="L233" i="1"/>
  <c r="AM233" i="1"/>
  <c r="T443" i="1"/>
  <c r="AR439" i="1"/>
  <c r="AR432" i="1"/>
  <c r="AS150" i="1"/>
  <c r="AQ225" i="1"/>
  <c r="AR437" i="1"/>
  <c r="AM433" i="1"/>
  <c r="AQ150" i="1"/>
  <c r="AM152" i="1"/>
  <c r="U233" i="1"/>
  <c r="AS432" i="1"/>
  <c r="AS149" i="1"/>
  <c r="M151" i="1"/>
  <c r="AQ151" i="1" s="1"/>
  <c r="Y433" i="1"/>
  <c r="AR211" i="1"/>
  <c r="Y228" i="1"/>
  <c r="T438" i="1"/>
  <c r="AS232" i="1"/>
  <c r="AM438" i="1"/>
  <c r="AS435" i="1"/>
  <c r="AB438" i="1"/>
  <c r="AB433" i="1"/>
  <c r="AB443" i="1"/>
  <c r="AQ224" i="1"/>
  <c r="AQ229" i="1"/>
  <c r="AB213" i="1"/>
  <c r="AR207" i="1"/>
  <c r="L213" i="1"/>
  <c r="AR212" i="1"/>
  <c r="AS225" i="1"/>
  <c r="M227" i="1"/>
  <c r="AQ227" i="1" s="1"/>
  <c r="AS230" i="1"/>
  <c r="M232" i="1"/>
  <c r="AQ232" i="1" s="1"/>
  <c r="S125" i="1"/>
  <c r="AS204" i="1"/>
  <c r="AR206" i="1"/>
  <c r="R213" i="1"/>
  <c r="AS209" i="1"/>
  <c r="AR210" i="1"/>
  <c r="U443" i="1"/>
  <c r="AR127" i="1"/>
  <c r="Y130" i="1"/>
  <c r="AQ210" i="1"/>
  <c r="Y443" i="1"/>
  <c r="AR205" i="1"/>
  <c r="AQ209" i="1"/>
  <c r="AM213" i="1"/>
  <c r="U130" i="1"/>
  <c r="AS205" i="1"/>
  <c r="AQ212" i="1"/>
  <c r="L130" i="1"/>
  <c r="R443" i="1"/>
  <c r="R130" i="1"/>
  <c r="S443" i="1"/>
  <c r="AQ126" i="1"/>
  <c r="AS127" i="1"/>
  <c r="AR128" i="1"/>
  <c r="AR129" i="1"/>
  <c r="T100" i="1"/>
  <c r="S130" i="1"/>
  <c r="AM443" i="1"/>
  <c r="T130" i="1"/>
  <c r="T125" i="1"/>
  <c r="AB130" i="1"/>
  <c r="R125" i="1"/>
  <c r="AR123" i="1"/>
  <c r="AS128" i="1"/>
  <c r="R100" i="1"/>
  <c r="AS123" i="1"/>
  <c r="AR124" i="1"/>
  <c r="AQ127" i="1"/>
  <c r="AQ128" i="1"/>
  <c r="AM130" i="1"/>
  <c r="Y125" i="1"/>
  <c r="U125" i="1"/>
  <c r="AB125" i="1"/>
  <c r="L125" i="1"/>
  <c r="AS121" i="1"/>
  <c r="AB100" i="1"/>
  <c r="AQ121" i="1"/>
  <c r="T95" i="1"/>
  <c r="U100" i="1"/>
  <c r="AS96" i="1"/>
  <c r="AR97" i="1"/>
  <c r="AR98" i="1"/>
  <c r="AR99" i="1"/>
  <c r="AQ122" i="1"/>
  <c r="AM125" i="1"/>
  <c r="T90" i="1"/>
  <c r="AS122" i="1"/>
  <c r="M124" i="1"/>
  <c r="AQ124" i="1" s="1"/>
  <c r="S95" i="1"/>
  <c r="Y100" i="1"/>
  <c r="AK101" i="1"/>
  <c r="AB80" i="1"/>
  <c r="AS94" i="1"/>
  <c r="AQ97" i="1"/>
  <c r="R95" i="1"/>
  <c r="AQ98" i="1"/>
  <c r="AM100" i="1"/>
  <c r="Y95" i="1"/>
  <c r="AN100" i="1"/>
  <c r="M99" i="1"/>
  <c r="AQ99" i="1" s="1"/>
  <c r="S85" i="1"/>
  <c r="AR93" i="1"/>
  <c r="AB95" i="1"/>
  <c r="AB90" i="1"/>
  <c r="U85" i="1"/>
  <c r="Y85" i="1"/>
  <c r="R90" i="1"/>
  <c r="AS89" i="1"/>
  <c r="AM95" i="1"/>
  <c r="AS92" i="1"/>
  <c r="AQ94" i="1"/>
  <c r="L120" i="1"/>
  <c r="R75" i="1"/>
  <c r="U90" i="1"/>
  <c r="R85" i="1"/>
  <c r="Y90" i="1"/>
  <c r="S75" i="1"/>
  <c r="U80" i="1"/>
  <c r="AB85" i="1"/>
  <c r="AS84" i="1"/>
  <c r="AM85" i="1"/>
  <c r="AR79" i="1"/>
  <c r="AQ88" i="1"/>
  <c r="AM90" i="1"/>
  <c r="AR77" i="1"/>
  <c r="AS87" i="1"/>
  <c r="AQ89" i="1"/>
  <c r="AS79" i="1"/>
  <c r="T85" i="1"/>
  <c r="AS83" i="1"/>
  <c r="R80" i="1"/>
  <c r="T75" i="1"/>
  <c r="Y80" i="1"/>
  <c r="Y75" i="1"/>
  <c r="L80" i="1"/>
  <c r="AM80" i="1"/>
  <c r="AQ82" i="1"/>
  <c r="S80" i="1"/>
  <c r="AS76" i="1"/>
  <c r="L75" i="1"/>
  <c r="U70" i="1"/>
  <c r="AS78" i="1"/>
  <c r="AR69" i="1"/>
  <c r="T65" i="1"/>
  <c r="AB70" i="1"/>
  <c r="AS74" i="1"/>
  <c r="AS69" i="1"/>
  <c r="U75" i="1"/>
  <c r="AR68" i="1"/>
  <c r="AB75" i="1"/>
  <c r="AQ71" i="1"/>
  <c r="AQ66" i="1"/>
  <c r="AS66" i="1"/>
  <c r="AQ73" i="1"/>
  <c r="AM75" i="1"/>
  <c r="R70" i="1"/>
  <c r="AS72" i="1"/>
  <c r="AQ74" i="1"/>
  <c r="S70" i="1"/>
  <c r="AR58" i="1"/>
  <c r="AT58" i="1" s="1"/>
  <c r="S65" i="1"/>
  <c r="M68" i="1"/>
  <c r="AQ68" i="1" s="1"/>
  <c r="L70" i="1"/>
  <c r="AS68" i="1"/>
  <c r="L65" i="1"/>
  <c r="R65" i="1"/>
  <c r="AS64" i="1"/>
  <c r="AM70" i="1"/>
  <c r="AQ69" i="1"/>
  <c r="U65" i="1"/>
  <c r="S35" i="1"/>
  <c r="Y65" i="1"/>
  <c r="AB65" i="1"/>
  <c r="AR57" i="1"/>
  <c r="AR59" i="1"/>
  <c r="AQ61" i="1"/>
  <c r="AS59" i="1"/>
  <c r="AQ63" i="1"/>
  <c r="AM65" i="1"/>
  <c r="AS62" i="1"/>
  <c r="M64" i="1"/>
  <c r="AQ64" i="1" s="1"/>
  <c r="T120" i="1"/>
  <c r="AS57" i="1"/>
  <c r="AD101" i="1"/>
  <c r="AY101" i="1"/>
  <c r="T30" i="1"/>
  <c r="Y120" i="1"/>
  <c r="AB120" i="1"/>
  <c r="AR105" i="1"/>
  <c r="AR110" i="1"/>
  <c r="AR104" i="1"/>
  <c r="AS107" i="1"/>
  <c r="AR109" i="1"/>
  <c r="R120" i="1"/>
  <c r="AS116" i="1"/>
  <c r="S120" i="1"/>
  <c r="AS119" i="1"/>
  <c r="R30" i="1"/>
  <c r="AS105" i="1"/>
  <c r="AR108" i="1"/>
  <c r="S30" i="1"/>
  <c r="L25" i="1"/>
  <c r="AM120" i="1"/>
  <c r="AS103" i="1"/>
  <c r="AS108" i="1"/>
  <c r="AS117" i="1"/>
  <c r="M119" i="1"/>
  <c r="AQ119" i="1" s="1"/>
  <c r="AS32" i="1"/>
  <c r="U35" i="1"/>
  <c r="Y35" i="1"/>
  <c r="AS26" i="1"/>
  <c r="L35" i="1"/>
  <c r="R35" i="1"/>
  <c r="T35" i="1"/>
  <c r="U30" i="1"/>
  <c r="Y30" i="1"/>
  <c r="AB30" i="1"/>
  <c r="AS31" i="1"/>
  <c r="AR22" i="1"/>
  <c r="AS34" i="1"/>
  <c r="AS29" i="1"/>
  <c r="AM25" i="1"/>
  <c r="AS33" i="1"/>
  <c r="AM30" i="1"/>
  <c r="AM35" i="1"/>
  <c r="AB35" i="1"/>
  <c r="S25" i="1"/>
  <c r="U25" i="1"/>
  <c r="Y25" i="1"/>
  <c r="AS24" i="1"/>
  <c r="AB25" i="1"/>
  <c r="AR23" i="1"/>
  <c r="T25" i="1"/>
  <c r="AR24" i="1"/>
  <c r="AS23" i="1"/>
  <c r="M17" i="1"/>
  <c r="AE18" i="1"/>
  <c r="AE20" i="1"/>
  <c r="AN20" i="1"/>
  <c r="AS20" i="1" s="1"/>
  <c r="AE17" i="1"/>
  <c r="AF17" i="1" s="1"/>
  <c r="AE19" i="1"/>
  <c r="AN17" i="1"/>
  <c r="AN18" i="1"/>
  <c r="AS18" i="1" s="1"/>
  <c r="AR39" i="1"/>
  <c r="AT39" i="1" s="1"/>
  <c r="AR40" i="1"/>
  <c r="AT40" i="1" s="1"/>
  <c r="AR37" i="1"/>
  <c r="AR38" i="1"/>
  <c r="AS37" i="1"/>
  <c r="AS38" i="1"/>
  <c r="AT648" i="1" l="1"/>
  <c r="AU648" i="1" s="1"/>
  <c r="AT445" i="1"/>
  <c r="AU445" i="1" s="1"/>
  <c r="AT49" i="15"/>
  <c r="AT318" i="15"/>
  <c r="AN202" i="1"/>
  <c r="AN401" i="1"/>
  <c r="AN478" i="1"/>
  <c r="AN473" i="1"/>
  <c r="AN468" i="1"/>
  <c r="AN458" i="1"/>
  <c r="AN574" i="1"/>
  <c r="AN549" i="1"/>
  <c r="AN844" i="1"/>
  <c r="BA440" i="12"/>
  <c r="BA444" i="12" s="1"/>
  <c r="AQ902" i="12"/>
  <c r="AU901" i="12"/>
  <c r="AU871" i="12" s="1"/>
  <c r="AU517" i="13"/>
  <c r="AU374" i="13"/>
  <c r="AU451" i="13"/>
  <c r="AU527" i="13"/>
  <c r="AU739" i="13"/>
  <c r="AU466" i="13"/>
  <c r="AU903" i="13"/>
  <c r="AU349" i="13"/>
  <c r="AU572" i="13"/>
  <c r="AT389" i="13"/>
  <c r="BA450" i="12"/>
  <c r="BA454" i="12" s="1"/>
  <c r="AT510" i="12"/>
  <c r="AU280" i="12"/>
  <c r="BA561" i="12"/>
  <c r="BA565" i="12" s="1"/>
  <c r="AT424" i="12"/>
  <c r="AT789" i="12"/>
  <c r="AU512" i="14"/>
  <c r="AU333" i="13"/>
  <c r="AJ767" i="1"/>
  <c r="AU617" i="15"/>
  <c r="AT435" i="15"/>
  <c r="AS821" i="15"/>
  <c r="AU472" i="15"/>
  <c r="AU475" i="15" s="1"/>
  <c r="AU704" i="13"/>
  <c r="AU542" i="13"/>
  <c r="AU414" i="13"/>
  <c r="AU754" i="13"/>
  <c r="M6" i="13"/>
  <c r="AU781" i="13"/>
  <c r="AU409" i="13"/>
  <c r="AU684" i="13"/>
  <c r="AU471" i="13"/>
  <c r="AU537" i="13"/>
  <c r="AU364" i="13"/>
  <c r="AU389" i="13"/>
  <c r="AU909" i="13"/>
  <c r="AF7" i="12"/>
  <c r="AT845" i="12"/>
  <c r="BA521" i="12"/>
  <c r="BA525" i="12" s="1"/>
  <c r="AU311" i="12"/>
  <c r="BA307" i="12"/>
  <c r="AU450" i="15"/>
  <c r="AT344" i="15"/>
  <c r="AU344" i="15" s="1"/>
  <c r="AU348" i="15" s="1"/>
  <c r="AU801" i="14"/>
  <c r="AU434" i="12"/>
  <c r="AE6" i="12"/>
  <c r="AU354" i="13"/>
  <c r="AU242" i="13"/>
  <c r="BA190" i="15"/>
  <c r="AW767" i="1"/>
  <c r="BA685" i="13"/>
  <c r="AS507" i="14"/>
  <c r="AS421" i="14"/>
  <c r="AV767" i="1"/>
  <c r="AS673" i="15"/>
  <c r="AT311" i="12"/>
  <c r="BA592" i="12"/>
  <c r="BA596" i="12" s="1"/>
  <c r="AU419" i="13"/>
  <c r="AU603" i="13"/>
  <c r="AU872" i="13"/>
  <c r="AU719" i="13"/>
  <c r="AU537" i="14"/>
  <c r="AU562" i="14"/>
  <c r="AU185" i="14"/>
  <c r="AU237" i="14"/>
  <c r="AU719" i="14"/>
  <c r="AT12" i="14"/>
  <c r="AQ903" i="15"/>
  <c r="AU184" i="15"/>
  <c r="AU194" i="15"/>
  <c r="AU867" i="13"/>
  <c r="BA850" i="13"/>
  <c r="BA852" i="13" s="1"/>
  <c r="AT520" i="12"/>
  <c r="AU290" i="12"/>
  <c r="AU225" i="12" s="1"/>
  <c r="AU577" i="13"/>
  <c r="BA360" i="13"/>
  <c r="AU247" i="14"/>
  <c r="AU149" i="15"/>
  <c r="AU144" i="15"/>
  <c r="M35" i="1"/>
  <c r="BA856" i="12"/>
  <c r="BA860" i="12" s="1"/>
  <c r="BA424" i="12"/>
  <c r="BA905" i="13"/>
  <c r="AT364" i="13"/>
  <c r="AU302" i="13"/>
  <c r="AU582" i="13"/>
  <c r="BA385" i="13"/>
  <c r="BA389" i="13" s="1"/>
  <c r="BA543" i="14"/>
  <c r="BA547" i="14" s="1"/>
  <c r="AU517" i="14"/>
  <c r="AU852" i="14"/>
  <c r="AU582" i="14"/>
  <c r="AU206" i="14"/>
  <c r="AU527" i="14"/>
  <c r="AU816" i="14"/>
  <c r="AQ674" i="14"/>
  <c r="BA865" i="13"/>
  <c r="BA867" i="13" s="1"/>
  <c r="BA509" i="14"/>
  <c r="BA512" i="14" s="1"/>
  <c r="BA537" i="13"/>
  <c r="AQ760" i="15"/>
  <c r="AQ759" i="15" s="1"/>
  <c r="AQ673" i="15"/>
  <c r="AU557" i="13"/>
  <c r="AU729" i="14"/>
  <c r="AQ904" i="14"/>
  <c r="AU670" i="13"/>
  <c r="BA670" i="13" s="1"/>
  <c r="AU587" i="13"/>
  <c r="BA587" i="13" s="1"/>
  <c r="AU322" i="13"/>
  <c r="BA322" i="13" s="1"/>
  <c r="BA729" i="14"/>
  <c r="AU270" i="14"/>
  <c r="BA270" i="14" s="1"/>
  <c r="AU630" i="14"/>
  <c r="BA630" i="14" s="1"/>
  <c r="AU780" i="14"/>
  <c r="AU781" i="14" s="1"/>
  <c r="AT744" i="13"/>
  <c r="AU740" i="13"/>
  <c r="AU744" i="13" s="1"/>
  <c r="AU342" i="13"/>
  <c r="AU343" i="13" s="1"/>
  <c r="AU531" i="13"/>
  <c r="BA531" i="13" s="1"/>
  <c r="AU931" i="13"/>
  <c r="BA931" i="13" s="1"/>
  <c r="AU836" i="13"/>
  <c r="AU837" i="13" s="1"/>
  <c r="AU866" i="14"/>
  <c r="BA866" i="14" s="1"/>
  <c r="AU548" i="13"/>
  <c r="AU552" i="13" s="1"/>
  <c r="AT572" i="14"/>
  <c r="AU568" i="14"/>
  <c r="AU572" i="14" s="1"/>
  <c r="AQ873" i="14"/>
  <c r="AU423" i="14"/>
  <c r="BA423" i="14" s="1"/>
  <c r="BA511" i="12"/>
  <c r="AT515" i="12"/>
  <c r="AT506" i="14"/>
  <c r="AU502" i="14"/>
  <c r="AU506" i="14" s="1"/>
  <c r="AU553" i="14"/>
  <c r="AU557" i="14" s="1"/>
  <c r="AT522" i="13"/>
  <c r="AU518" i="13"/>
  <c r="AU921" i="14"/>
  <c r="BA921" i="14" s="1"/>
  <c r="AU411" i="14"/>
  <c r="BA411" i="14" s="1"/>
  <c r="AU868" i="14"/>
  <c r="BA868" i="14" s="1"/>
  <c r="AU622" i="14"/>
  <c r="BA622" i="14" s="1"/>
  <c r="AU733" i="14"/>
  <c r="BA733" i="14" s="1"/>
  <c r="AU714" i="13"/>
  <c r="AF820" i="12"/>
  <c r="AU307" i="13"/>
  <c r="AU308" i="13" s="1"/>
  <c r="BA842" i="13"/>
  <c r="AU831" i="13"/>
  <c r="BA831" i="13" s="1"/>
  <c r="AU381" i="14"/>
  <c r="BA381" i="14" s="1"/>
  <c r="BA495" i="12"/>
  <c r="BA499" i="12" s="1"/>
  <c r="AT499" i="12"/>
  <c r="AU546" i="13"/>
  <c r="AU547" i="13" s="1"/>
  <c r="AU688" i="13"/>
  <c r="AU689" i="13" s="1"/>
  <c r="AT232" i="14"/>
  <c r="AU228" i="14"/>
  <c r="AU232" i="14" s="1"/>
  <c r="AU317" i="13"/>
  <c r="AU318" i="13" s="1"/>
  <c r="AT384" i="13"/>
  <c r="AU380" i="13"/>
  <c r="AU384" i="13" s="1"/>
  <c r="AU708" i="13"/>
  <c r="BA708" i="13" s="1"/>
  <c r="AU882" i="14"/>
  <c r="BA882" i="14" s="1"/>
  <c r="AU511" i="13"/>
  <c r="AU512" i="13" s="1"/>
  <c r="AU877" i="14"/>
  <c r="BA877" i="14" s="1"/>
  <c r="BA531" i="12"/>
  <c r="AT535" i="12"/>
  <c r="AU485" i="13"/>
  <c r="BA485" i="13" s="1"/>
  <c r="AT734" i="14"/>
  <c r="AU730" i="14"/>
  <c r="AS760" i="15"/>
  <c r="AS759" i="15" s="1"/>
  <c r="AU589" i="14"/>
  <c r="AU593" i="14" s="1"/>
  <c r="AT93" i="14"/>
  <c r="AU89" i="14"/>
  <c r="BA546" i="12"/>
  <c r="BA550" i="12" s="1"/>
  <c r="AT550" i="12"/>
  <c r="AU391" i="14"/>
  <c r="BA391" i="14" s="1"/>
  <c r="AU642" i="14"/>
  <c r="BA642" i="14" s="1"/>
  <c r="AU458" i="14"/>
  <c r="BA458" i="14" s="1"/>
  <c r="AU591" i="12"/>
  <c r="BA524" i="14"/>
  <c r="BA527" i="14" s="1"/>
  <c r="BA813" i="14"/>
  <c r="BA816" i="14" s="1"/>
  <c r="AU842" i="13"/>
  <c r="BA544" i="13"/>
  <c r="BA330" i="13"/>
  <c r="BA333" i="13" s="1"/>
  <c r="BA555" i="13"/>
  <c r="BA557" i="13" s="1"/>
  <c r="BA909" i="13"/>
  <c r="AU272" i="14"/>
  <c r="AS6" i="14"/>
  <c r="AS583" i="14"/>
  <c r="AS420" i="14" s="1"/>
  <c r="AU871" i="14"/>
  <c r="BA871" i="14" s="1"/>
  <c r="AU291" i="13"/>
  <c r="BA291" i="13" s="1"/>
  <c r="AT88" i="13"/>
  <c r="AU84" i="13"/>
  <c r="AU88" i="13" s="1"/>
  <c r="AU926" i="13"/>
  <c r="BA926" i="13" s="1"/>
  <c r="AU795" i="14"/>
  <c r="AU796" i="14" s="1"/>
  <c r="AU327" i="13"/>
  <c r="AU328" i="13" s="1"/>
  <c r="AU475" i="13"/>
  <c r="BA475" i="13" s="1"/>
  <c r="AU678" i="13"/>
  <c r="AU679" i="13" s="1"/>
  <c r="AU480" i="13"/>
  <c r="AU481" i="13" s="1"/>
  <c r="AQ761" i="14"/>
  <c r="AQ760" i="14" s="1"/>
  <c r="AT567" i="13"/>
  <c r="AU563" i="13"/>
  <c r="AU567" i="13" s="1"/>
  <c r="BA551" i="12"/>
  <c r="AT555" i="12"/>
  <c r="AT883" i="13"/>
  <c r="AU879" i="13"/>
  <c r="AU883" i="13" s="1"/>
  <c r="AU743" i="14"/>
  <c r="BA743" i="14" s="1"/>
  <c r="AT734" i="13"/>
  <c r="AU730" i="13"/>
  <c r="AU734" i="13" s="1"/>
  <c r="AU943" i="12"/>
  <c r="AU902" i="12" s="1"/>
  <c r="AU369" i="13"/>
  <c r="AU480" i="15"/>
  <c r="AU420" i="15" s="1"/>
  <c r="AU419" i="15" s="1"/>
  <c r="BA505" i="13"/>
  <c r="BA506" i="13" s="1"/>
  <c r="BA137" i="15"/>
  <c r="BA714" i="13"/>
  <c r="AU416" i="14"/>
  <c r="BA416" i="14" s="1"/>
  <c r="AU396" i="14"/>
  <c r="BA396" i="14" s="1"/>
  <c r="AU820" i="14"/>
  <c r="AU821" i="14" s="1"/>
  <c r="AT552" i="14"/>
  <c r="AU548" i="14"/>
  <c r="AU552" i="14" s="1"/>
  <c r="AS506" i="15"/>
  <c r="AU433" i="14"/>
  <c r="BA433" i="14" s="1"/>
  <c r="AT791" i="13"/>
  <c r="AU787" i="13"/>
  <c r="AU791" i="13" s="1"/>
  <c r="AU693" i="13"/>
  <c r="AU694" i="13" s="1"/>
  <c r="AU698" i="13"/>
  <c r="AU699" i="13" s="1"/>
  <c r="AU468" i="14"/>
  <c r="BA468" i="14" s="1"/>
  <c r="AU453" i="14"/>
  <c r="BA453" i="14" s="1"/>
  <c r="AU921" i="13"/>
  <c r="BA921" i="13" s="1"/>
  <c r="AT211" i="14"/>
  <c r="AU207" i="14"/>
  <c r="AU211" i="14" s="1"/>
  <c r="AT598" i="13"/>
  <c r="AU594" i="13"/>
  <c r="AU598" i="13" s="1"/>
  <c r="AU337" i="13"/>
  <c r="AU338" i="13" s="1"/>
  <c r="AT567" i="14"/>
  <c r="AU563" i="14"/>
  <c r="AU567" i="14" s="1"/>
  <c r="AU641" i="13"/>
  <c r="BA641" i="13" s="1"/>
  <c r="AU741" i="14"/>
  <c r="AU807" i="14"/>
  <c r="AU811" i="14" s="1"/>
  <c r="AU805" i="14"/>
  <c r="AU806" i="14" s="1"/>
  <c r="AT501" i="13"/>
  <c r="AU497" i="13"/>
  <c r="AU501" i="13" s="1"/>
  <c r="AU931" i="14"/>
  <c r="BA931" i="14" s="1"/>
  <c r="BA368" i="13"/>
  <c r="BA369" i="13" s="1"/>
  <c r="BA477" i="15"/>
  <c r="BA480" i="15" s="1"/>
  <c r="AU312" i="13"/>
  <c r="AU313" i="13" s="1"/>
  <c r="AU855" i="12"/>
  <c r="BA311" i="12"/>
  <c r="AT99" i="14"/>
  <c r="AU95" i="14"/>
  <c r="AU99" i="14" s="1"/>
  <c r="AU94" i="14" s="1"/>
  <c r="AQ343" i="15"/>
  <c r="AU790" i="14"/>
  <c r="BA790" i="14" s="1"/>
  <c r="BA791" i="14" s="1"/>
  <c r="AT195" i="14"/>
  <c r="AU191" i="14"/>
  <c r="AU195" i="14" s="1"/>
  <c r="AU309" i="15"/>
  <c r="BA309" i="15" s="1"/>
  <c r="AT99" i="15"/>
  <c r="AU95" i="15"/>
  <c r="AU99" i="15" s="1"/>
  <c r="AU94" i="15" s="1"/>
  <c r="BA798" i="14"/>
  <c r="BA801" i="14" s="1"/>
  <c r="BA773" i="14"/>
  <c r="BA364" i="13"/>
  <c r="BA194" i="15"/>
  <c r="AU470" i="12"/>
  <c r="AU474" i="12" s="1"/>
  <c r="AT474" i="12"/>
  <c r="BA939" i="12"/>
  <c r="BA855" i="12"/>
  <c r="AT636" i="12"/>
  <c r="AU632" i="12"/>
  <c r="AU636" i="12" s="1"/>
  <c r="BA591" i="12"/>
  <c r="AT469" i="12"/>
  <c r="AU465" i="12"/>
  <c r="AU469" i="12" s="1"/>
  <c r="AT464" i="12"/>
  <c r="AU460" i="12"/>
  <c r="AU464" i="12" s="1"/>
  <c r="AT352" i="12"/>
  <c r="AU348" i="12"/>
  <c r="AU343" i="12"/>
  <c r="AU347" i="12" s="1"/>
  <c r="BA345" i="12"/>
  <c r="AT347" i="12"/>
  <c r="AT355" i="14"/>
  <c r="AU355" i="14" s="1"/>
  <c r="AU359" i="14" s="1"/>
  <c r="AN223" i="1"/>
  <c r="BA541" i="12"/>
  <c r="BA545" i="12" s="1"/>
  <c r="AM514" i="1"/>
  <c r="AN706" i="1"/>
  <c r="AT552" i="13"/>
  <c r="AN197" i="1"/>
  <c r="AN559" i="1"/>
  <c r="AN595" i="1"/>
  <c r="AN493" i="1"/>
  <c r="AN589" i="1"/>
  <c r="AN130" i="1"/>
  <c r="AN874" i="1"/>
  <c r="AN350" i="1"/>
  <c r="AN503" i="1"/>
  <c r="AT760" i="1"/>
  <c r="AU760" i="1" s="1"/>
  <c r="AN751" i="1"/>
  <c r="AN335" i="1"/>
  <c r="AN711" i="1"/>
  <c r="AT828" i="1"/>
  <c r="AU828" i="1" s="1"/>
  <c r="AN741" i="1"/>
  <c r="AN849" i="1"/>
  <c r="AE948" i="1"/>
  <c r="AK767" i="1"/>
  <c r="AT588" i="1"/>
  <c r="AU588" i="1" s="1"/>
  <c r="AN941" i="1"/>
  <c r="BA206" i="15"/>
  <c r="BA210" i="15" s="1"/>
  <c r="AX427" i="1"/>
  <c r="AK427" i="1"/>
  <c r="AT485" i="15"/>
  <c r="AN406" i="1"/>
  <c r="AN30" i="1"/>
  <c r="AN869" i="1"/>
  <c r="AT593" i="14"/>
  <c r="AL767" i="1"/>
  <c r="AC427" i="1"/>
  <c r="AF903" i="15"/>
  <c r="AF872" i="15"/>
  <c r="AT762" i="14"/>
  <c r="AU762" i="14" s="1"/>
  <c r="AU766" i="14" s="1"/>
  <c r="AT704" i="15"/>
  <c r="BA704" i="15" s="1"/>
  <c r="BA708" i="15" s="1"/>
  <c r="AT364" i="15"/>
  <c r="AT368" i="15" s="1"/>
  <c r="AT328" i="13"/>
  <c r="AN746" i="1"/>
  <c r="BA582" i="12"/>
  <c r="BA586" i="12" s="1"/>
  <c r="BA581" i="12" s="1"/>
  <c r="AQ6" i="15"/>
  <c r="AF582" i="15"/>
  <c r="AN579" i="1"/>
  <c r="AN926" i="1"/>
  <c r="AT689" i="13"/>
  <c r="AT88" i="1"/>
  <c r="AN274" i="1"/>
  <c r="BA324" i="13"/>
  <c r="BA502" i="14"/>
  <c r="BA506" i="14" s="1"/>
  <c r="AD767" i="1"/>
  <c r="AW427" i="1"/>
  <c r="AN315" i="1"/>
  <c r="AN803" i="1"/>
  <c r="AN921" i="1"/>
  <c r="AT313" i="13"/>
  <c r="AF33" i="15"/>
  <c r="AF6" i="15" s="1"/>
  <c r="AN864" i="1"/>
  <c r="Y824" i="1"/>
  <c r="AN936" i="1"/>
  <c r="AT384" i="15"/>
  <c r="AT388" i="15" s="1"/>
  <c r="AF506" i="15"/>
  <c r="AN443" i="1"/>
  <c r="AT89" i="1"/>
  <c r="AN438" i="1"/>
  <c r="AF761" i="13"/>
  <c r="AF760" i="13" s="1"/>
  <c r="AT791" i="14"/>
  <c r="AT678" i="15"/>
  <c r="R906" i="1"/>
  <c r="BA594" i="13"/>
  <c r="BA598" i="13" s="1"/>
  <c r="AT934" i="1"/>
  <c r="AU934" i="1" s="1"/>
  <c r="AT63" i="1"/>
  <c r="AT73" i="1"/>
  <c r="AN948" i="1"/>
  <c r="AN916" i="1"/>
  <c r="AT64" i="1"/>
  <c r="AT902" i="1"/>
  <c r="AU902" i="1" s="1"/>
  <c r="AT684" i="1"/>
  <c r="AU684" i="1" s="1"/>
  <c r="AS765" i="1"/>
  <c r="AS766" i="1" s="1"/>
  <c r="AT119" i="1"/>
  <c r="AF20" i="1"/>
  <c r="AR20" i="1" s="1"/>
  <c r="AT20" i="1" s="1"/>
  <c r="AF19" i="1"/>
  <c r="AR19" i="1" s="1"/>
  <c r="AT19" i="1" s="1"/>
  <c r="AU22" i="1"/>
  <c r="AT22" i="1"/>
  <c r="AT59" i="1"/>
  <c r="AT68" i="1"/>
  <c r="AT74" i="1"/>
  <c r="AT94" i="1"/>
  <c r="AT250" i="12"/>
  <c r="BA246" i="12"/>
  <c r="BA250" i="12" s="1"/>
  <c r="AF18" i="1"/>
  <c r="AR18" i="1" s="1"/>
  <c r="AT18" i="1" s="1"/>
  <c r="AT57" i="1"/>
  <c r="AT38" i="1"/>
  <c r="AU23" i="1"/>
  <c r="AT23" i="1"/>
  <c r="AU28" i="1"/>
  <c r="AT28" i="1"/>
  <c r="AT69" i="1"/>
  <c r="AT82" i="1"/>
  <c r="AT37" i="1"/>
  <c r="AT32" i="1"/>
  <c r="AU32" i="1"/>
  <c r="AS931" i="1"/>
  <c r="AT897" i="1"/>
  <c r="AU897" i="1" s="1"/>
  <c r="BA683" i="12"/>
  <c r="BA687" i="12" s="1"/>
  <c r="BA89" i="15"/>
  <c r="BA93" i="15" s="1"/>
  <c r="T906" i="1"/>
  <c r="AT29" i="1"/>
  <c r="AU29" i="1"/>
  <c r="AT87" i="1"/>
  <c r="AT93" i="1"/>
  <c r="AT117" i="1"/>
  <c r="AS942" i="1"/>
  <c r="AS914" i="1"/>
  <c r="AT914" i="1" s="1"/>
  <c r="AU914" i="1" s="1"/>
  <c r="AS6" i="15"/>
  <c r="BA832" i="15"/>
  <c r="BA836" i="15" s="1"/>
  <c r="AT84" i="1"/>
  <c r="AT92" i="1"/>
  <c r="AT24" i="1"/>
  <c r="AU24" i="1"/>
  <c r="AT833" i="1"/>
  <c r="AU833" i="1" s="1"/>
  <c r="Y906" i="1"/>
  <c r="AT79" i="1"/>
  <c r="AT83" i="1"/>
  <c r="AU33" i="1"/>
  <c r="AT33" i="1"/>
  <c r="AT72" i="1"/>
  <c r="AT78" i="1"/>
  <c r="AT62" i="1"/>
  <c r="AU34" i="1"/>
  <c r="AT34" i="1"/>
  <c r="AT118" i="1"/>
  <c r="AT302" i="1"/>
  <c r="AT442" i="1"/>
  <c r="AU442" i="1" s="1"/>
  <c r="AT543" i="1"/>
  <c r="AU543" i="1" s="1"/>
  <c r="AC767" i="1"/>
  <c r="AN885" i="1"/>
  <c r="AT475" i="15"/>
  <c r="BA130" i="15"/>
  <c r="BA134" i="15" s="1"/>
  <c r="AT883" i="1"/>
  <c r="AU883" i="1" s="1"/>
  <c r="AS6" i="13"/>
  <c r="S824" i="1"/>
  <c r="T875" i="1"/>
  <c r="AT481" i="13"/>
  <c r="AN834" i="1"/>
  <c r="BA831" i="12"/>
  <c r="BA835" i="12" s="1"/>
  <c r="AT785" i="1"/>
  <c r="AU785" i="1" s="1"/>
  <c r="AN854" i="1"/>
  <c r="BA425" i="12"/>
  <c r="BA429" i="12" s="1"/>
  <c r="AT547" i="13"/>
  <c r="BA505" i="15"/>
  <c r="AT887" i="1"/>
  <c r="AU887" i="1" s="1"/>
  <c r="AT643" i="1"/>
  <c r="AU643" i="1" s="1"/>
  <c r="AT903" i="1"/>
  <c r="AU903" i="1" s="1"/>
  <c r="AT802" i="1"/>
  <c r="AU802" i="1" s="1"/>
  <c r="AT893" i="1"/>
  <c r="AU893" i="1" s="1"/>
  <c r="AT888" i="1"/>
  <c r="AU888" i="1" s="1"/>
  <c r="AT326" i="12"/>
  <c r="BA740" i="13"/>
  <c r="BA744" i="13" s="1"/>
  <c r="BA388" i="12"/>
  <c r="BA392" i="12" s="1"/>
  <c r="BA904" i="15"/>
  <c r="BA908" i="15" s="1"/>
  <c r="AQ674" i="13"/>
  <c r="BA232" i="15"/>
  <c r="BA236" i="15" s="1"/>
  <c r="AT505" i="15"/>
  <c r="BA84" i="15"/>
  <c r="BA88" i="15" s="1"/>
  <c r="AT56" i="12"/>
  <c r="AT602" i="15"/>
  <c r="AT436" i="1"/>
  <c r="AU436" i="1" s="1"/>
  <c r="AT898" i="1"/>
  <c r="AU898" i="1" s="1"/>
  <c r="AT200" i="15"/>
  <c r="AQ581" i="12"/>
  <c r="T681" i="1"/>
  <c r="AT889" i="1"/>
  <c r="AU889" i="1" s="1"/>
  <c r="AF902" i="12"/>
  <c r="AT939" i="1"/>
  <c r="AU939" i="1" s="1"/>
  <c r="T590" i="1"/>
  <c r="AT668" i="1"/>
  <c r="AU668" i="1" s="1"/>
  <c r="AT738" i="1"/>
  <c r="AU738" i="1" s="1"/>
  <c r="AQ716" i="1"/>
  <c r="M741" i="1"/>
  <c r="AN788" i="1"/>
  <c r="AN829" i="1"/>
  <c r="BA515" i="12"/>
  <c r="AF7" i="13"/>
  <c r="AT882" i="1"/>
  <c r="AU882" i="1" s="1"/>
  <c r="AT924" i="1"/>
  <c r="AU924" i="1" s="1"/>
  <c r="AT512" i="13"/>
  <c r="AT612" i="1"/>
  <c r="AU612" i="1" s="1"/>
  <c r="BA516" i="15"/>
  <c r="BA175" i="15"/>
  <c r="BA179" i="15" s="1"/>
  <c r="M309" i="1"/>
  <c r="M600" i="1"/>
  <c r="M761" i="1"/>
  <c r="AT892" i="1"/>
  <c r="AU892" i="1" s="1"/>
  <c r="BA266" i="12"/>
  <c r="BA270" i="12" s="1"/>
  <c r="BA227" i="15"/>
  <c r="BA231" i="15" s="1"/>
  <c r="AT868" i="1"/>
  <c r="AU868" i="1" s="1"/>
  <c r="AQ6" i="12"/>
  <c r="BA327" i="12"/>
  <c r="BA331" i="12" s="1"/>
  <c r="AT872" i="14"/>
  <c r="M766" i="1"/>
  <c r="AS349" i="14"/>
  <c r="AS344" i="14" s="1"/>
  <c r="AS124" i="14" s="1"/>
  <c r="AF344" i="14"/>
  <c r="AR348" i="14" s="1"/>
  <c r="AT348" i="14" s="1"/>
  <c r="BA548" i="14"/>
  <c r="BA552" i="14" s="1"/>
  <c r="BA191" i="14"/>
  <c r="BA195" i="14" s="1"/>
  <c r="BA228" i="14"/>
  <c r="BA232" i="14" s="1"/>
  <c r="AQ783" i="1"/>
  <c r="AT782" i="1"/>
  <c r="AU782" i="1" s="1"/>
  <c r="AT226" i="1"/>
  <c r="AT863" i="1"/>
  <c r="AU863" i="1" s="1"/>
  <c r="AT853" i="1"/>
  <c r="AU853" i="1" s="1"/>
  <c r="AT899" i="1"/>
  <c r="AU899" i="1" s="1"/>
  <c r="AT909" i="1"/>
  <c r="AU909" i="1" s="1"/>
  <c r="AQ213" i="1"/>
  <c r="AQ228" i="1"/>
  <c r="AT313" i="1"/>
  <c r="AU313" i="1" s="1"/>
  <c r="AT607" i="1"/>
  <c r="AU607" i="1" s="1"/>
  <c r="AT873" i="1"/>
  <c r="AU873" i="1" s="1"/>
  <c r="AT838" i="1"/>
  <c r="AU838" i="1" s="1"/>
  <c r="AT826" i="1"/>
  <c r="AU826" i="1" s="1"/>
  <c r="AT929" i="1"/>
  <c r="AU929" i="1" s="1"/>
  <c r="AT658" i="1"/>
  <c r="AU658" i="1" s="1"/>
  <c r="AT689" i="1"/>
  <c r="AU689" i="1" s="1"/>
  <c r="AQ6" i="13"/>
  <c r="AQ65" i="1"/>
  <c r="AT231" i="1"/>
  <c r="AQ259" i="1"/>
  <c r="AT476" i="1"/>
  <c r="AU476" i="1" s="1"/>
  <c r="AQ519" i="1"/>
  <c r="AQ665" i="1"/>
  <c r="AQ854" i="1"/>
  <c r="AQ279" i="1"/>
  <c r="AQ325" i="1"/>
  <c r="AQ421" i="1"/>
  <c r="AT526" i="1"/>
  <c r="AU526" i="1" s="1"/>
  <c r="AQ350" i="1"/>
  <c r="AQ335" i="1"/>
  <c r="AT592" i="1"/>
  <c r="AU592" i="1" s="1"/>
  <c r="AT597" i="1"/>
  <c r="AU597" i="1" s="1"/>
  <c r="AT602" i="1"/>
  <c r="AU602" i="1" s="1"/>
  <c r="AT848" i="1"/>
  <c r="AU848" i="1" s="1"/>
  <c r="AT879" i="1"/>
  <c r="AU879" i="1" s="1"/>
  <c r="AT843" i="1"/>
  <c r="AU843" i="1" s="1"/>
  <c r="AT944" i="1"/>
  <c r="AU944" i="1" s="1"/>
  <c r="AT594" i="1"/>
  <c r="AU594" i="1" s="1"/>
  <c r="AQ829" i="1"/>
  <c r="AT919" i="1"/>
  <c r="AU919" i="1" s="1"/>
  <c r="AQ304" i="1"/>
  <c r="AQ948" i="1"/>
  <c r="AQ650" i="1"/>
  <c r="AQ630" i="1"/>
  <c r="AQ926" i="1"/>
  <c r="AQ70" i="1"/>
  <c r="AQ233" i="1"/>
  <c r="AQ197" i="1"/>
  <c r="AQ239" i="1"/>
  <c r="AQ218" i="1"/>
  <c r="AQ264" i="1"/>
  <c r="AQ254" i="1"/>
  <c r="AQ244" i="1"/>
  <c r="AQ274" i="1"/>
  <c r="AQ320" i="1"/>
  <c r="AQ315" i="1"/>
  <c r="AQ345" i="1"/>
  <c r="AQ473" i="1"/>
  <c r="AQ574" i="1"/>
  <c r="M544" i="1"/>
  <c r="AQ542" i="1"/>
  <c r="AQ544" i="1" s="1"/>
  <c r="AQ584" i="1"/>
  <c r="M534" i="1"/>
  <c r="AQ530" i="1"/>
  <c r="AQ534" i="1" s="1"/>
  <c r="AQ640" i="1"/>
  <c r="AQ660" i="1"/>
  <c r="AQ615" i="1"/>
  <c r="AQ726" i="1"/>
  <c r="AQ878" i="1"/>
  <c r="AT878" i="1" s="1"/>
  <c r="AU878" i="1" s="1"/>
  <c r="M900" i="1"/>
  <c r="AQ896" i="1"/>
  <c r="AQ900" i="1" s="1"/>
  <c r="AQ930" i="1"/>
  <c r="AT930" i="1" s="1"/>
  <c r="AU930" i="1" s="1"/>
  <c r="AQ920" i="1"/>
  <c r="AQ921" i="1" s="1"/>
  <c r="AQ736" i="1"/>
  <c r="AQ488" i="1"/>
  <c r="AQ721" i="1"/>
  <c r="AQ451" i="1"/>
  <c r="AQ376" i="1"/>
  <c r="AQ356" i="1"/>
  <c r="AQ849" i="1"/>
  <c r="AQ361" i="1"/>
  <c r="AQ366" i="1"/>
  <c r="AQ157" i="1"/>
  <c r="AQ17" i="1"/>
  <c r="AQ125" i="1"/>
  <c r="AQ223" i="1"/>
  <c r="AQ426" i="1"/>
  <c r="M483" i="1"/>
  <c r="AQ480" i="1"/>
  <c r="AT480" i="1" s="1"/>
  <c r="AU480" i="1" s="1"/>
  <c r="AQ579" i="1"/>
  <c r="M529" i="1"/>
  <c r="AQ525" i="1"/>
  <c r="AQ529" i="1" s="1"/>
  <c r="M670" i="1"/>
  <c r="AQ667" i="1"/>
  <c r="AQ670" i="1" s="1"/>
  <c r="M706" i="1"/>
  <c r="AQ705" i="1"/>
  <c r="AQ706" i="1" s="1"/>
  <c r="AQ818" i="1"/>
  <c r="M895" i="1"/>
  <c r="AQ891" i="1"/>
  <c r="AQ895" i="1" s="1"/>
  <c r="AQ756" i="1"/>
  <c r="AQ645" i="1"/>
  <c r="AQ625" i="1"/>
  <c r="AQ554" i="1"/>
  <c r="AQ411" i="1"/>
  <c r="AQ741" i="1"/>
  <c r="AQ539" i="1"/>
  <c r="AQ788" i="1"/>
  <c r="AQ746" i="1"/>
  <c r="AQ381" i="1"/>
  <c r="AQ120" i="1"/>
  <c r="M80" i="1"/>
  <c r="AQ77" i="1"/>
  <c r="AT77" i="1" s="1"/>
  <c r="AQ192" i="1"/>
  <c r="AQ269" i="1"/>
  <c r="AQ249" i="1"/>
  <c r="AQ400" i="1"/>
  <c r="AQ386" i="1"/>
  <c r="AQ478" i="1"/>
  <c r="AQ458" i="1"/>
  <c r="AQ589" i="1"/>
  <c r="M524" i="1"/>
  <c r="AQ520" i="1"/>
  <c r="AQ524" i="1" s="1"/>
  <c r="AQ610" i="1"/>
  <c r="M696" i="1"/>
  <c r="AQ695" i="1"/>
  <c r="AQ696" i="1" s="1"/>
  <c r="AQ803" i="1"/>
  <c r="M890" i="1"/>
  <c r="AQ886" i="1"/>
  <c r="AQ890" i="1" s="1"/>
  <c r="AT947" i="1"/>
  <c r="AU947" i="1" s="1"/>
  <c r="AQ935" i="1"/>
  <c r="AQ936" i="1" s="1"/>
  <c r="AT925" i="1"/>
  <c r="AU925" i="1" s="1"/>
  <c r="AQ916" i="1"/>
  <c r="AQ940" i="1"/>
  <c r="AQ941" i="1" s="1"/>
  <c r="AQ701" i="1"/>
  <c r="AQ596" i="1"/>
  <c r="AQ600" i="1" s="1"/>
  <c r="AQ559" i="1"/>
  <c r="AQ751" i="1"/>
  <c r="AQ711" i="1"/>
  <c r="AQ177" i="1"/>
  <c r="AQ202" i="1"/>
  <c r="AQ284" i="1"/>
  <c r="AQ289" i="1"/>
  <c r="AQ340" i="1"/>
  <c r="M564" i="1"/>
  <c r="AQ562" i="1"/>
  <c r="AQ564" i="1" s="1"/>
  <c r="M680" i="1"/>
  <c r="AQ677" i="1"/>
  <c r="AQ680" i="1" s="1"/>
  <c r="AQ653" i="1"/>
  <c r="AQ655" i="1" s="1"/>
  <c r="AS784" i="1"/>
  <c r="AQ872" i="1"/>
  <c r="M885" i="1"/>
  <c r="AQ881" i="1"/>
  <c r="AQ885" i="1" s="1"/>
  <c r="AQ675" i="1"/>
  <c r="AQ391" i="1"/>
  <c r="AQ371" i="1"/>
  <c r="AQ842" i="1"/>
  <c r="AT842" i="1" s="1"/>
  <c r="AU842" i="1" s="1"/>
  <c r="AQ761" i="1"/>
  <c r="AQ416" i="1"/>
  <c r="AQ396" i="1"/>
  <c r="AQ305" i="1"/>
  <c r="AQ309" i="1" s="1"/>
  <c r="AQ75" i="1"/>
  <c r="AQ766" i="1"/>
  <c r="AQ731" i="1"/>
  <c r="AQ569" i="1"/>
  <c r="AQ503" i="1"/>
  <c r="AQ605" i="1"/>
  <c r="AQ839" i="1"/>
  <c r="AQ549" i="1"/>
  <c r="AQ162" i="1"/>
  <c r="AQ130" i="1"/>
  <c r="AQ841" i="1"/>
  <c r="AQ831" i="1"/>
  <c r="BA40" i="12"/>
  <c r="AN665" i="1"/>
  <c r="AN600" i="1"/>
  <c r="AB906" i="1"/>
  <c r="L101" i="1"/>
  <c r="S875" i="1"/>
  <c r="AE911" i="1"/>
  <c r="AB875" i="1"/>
  <c r="AF904" i="13"/>
  <c r="BA44" i="14"/>
  <c r="BA48" i="14" s="1"/>
  <c r="BA575" i="12"/>
  <c r="AT575" i="12"/>
  <c r="Y768" i="1"/>
  <c r="T824" i="1"/>
  <c r="AT915" i="1"/>
  <c r="AU915" i="1" s="1"/>
  <c r="R590" i="1"/>
  <c r="AT877" i="1"/>
  <c r="AU877" i="1" s="1"/>
  <c r="BA535" i="12"/>
  <c r="BA252" i="13"/>
  <c r="AT516" i="15"/>
  <c r="AT252" i="13"/>
  <c r="BA262" i="13"/>
  <c r="AT262" i="13"/>
  <c r="AT466" i="1"/>
  <c r="AU466" i="1" s="1"/>
  <c r="M751" i="1"/>
  <c r="AB681" i="1"/>
  <c r="R824" i="1"/>
  <c r="S768" i="1"/>
  <c r="AT910" i="1"/>
  <c r="AU910" i="1" s="1"/>
  <c r="AT894" i="1"/>
  <c r="AU894" i="1" s="1"/>
  <c r="AE936" i="1"/>
  <c r="AN483" i="1"/>
  <c r="AS911" i="1"/>
  <c r="AS943" i="1"/>
  <c r="AS948" i="1" s="1"/>
  <c r="AT866" i="1"/>
  <c r="AU866" i="1" s="1"/>
  <c r="AT904" i="1"/>
  <c r="AU904" i="1" s="1"/>
  <c r="AS923" i="1"/>
  <c r="AS926" i="1" s="1"/>
  <c r="AN680" i="1"/>
  <c r="M849" i="1"/>
  <c r="AS870" i="1"/>
  <c r="AS874" i="1" s="1"/>
  <c r="AM875" i="1"/>
  <c r="AE921" i="1"/>
  <c r="BA446" i="15"/>
  <c r="BA450" i="15" s="1"/>
  <c r="AT450" i="15"/>
  <c r="AT53" i="15"/>
  <c r="BA49" i="15"/>
  <c r="BA53" i="15" s="1"/>
  <c r="AR43" i="15"/>
  <c r="AT39" i="15"/>
  <c r="AR703" i="15"/>
  <c r="AT699" i="15"/>
  <c r="AT607" i="15"/>
  <c r="BA603" i="15"/>
  <c r="BA607" i="15" s="1"/>
  <c r="AR413" i="15"/>
  <c r="AT409" i="15"/>
  <c r="BA18" i="15"/>
  <c r="AR871" i="15"/>
  <c r="AT867" i="15"/>
  <c r="AR256" i="15"/>
  <c r="AT252" i="15"/>
  <c r="AT561" i="15"/>
  <c r="BA557" i="15"/>
  <c r="BA561" i="15" s="1"/>
  <c r="AT189" i="15"/>
  <c r="BA185" i="15"/>
  <c r="BA189" i="15" s="1"/>
  <c r="AT667" i="15"/>
  <c r="BA663" i="15"/>
  <c r="BA667" i="15" s="1"/>
  <c r="AT122" i="15"/>
  <c r="BA118" i="15"/>
  <c r="BA122" i="15" s="1"/>
  <c r="AT571" i="15"/>
  <c r="BA567" i="15"/>
  <c r="BA571" i="15" s="1"/>
  <c r="AT317" i="15"/>
  <c r="BA313" i="15"/>
  <c r="BA317" i="15" s="1"/>
  <c r="AT174" i="15"/>
  <c r="BA170" i="15"/>
  <c r="BA174" i="15" s="1"/>
  <c r="AT369" i="15"/>
  <c r="AR928" i="15"/>
  <c r="AT924" i="15"/>
  <c r="AR698" i="15"/>
  <c r="AT694" i="15"/>
  <c r="AT627" i="15"/>
  <c r="BA623" i="15"/>
  <c r="BA627" i="15" s="1"/>
  <c r="AR48" i="15"/>
  <c r="AT44" i="15"/>
  <c r="AR511" i="15"/>
  <c r="AT507" i="15"/>
  <c r="AR425" i="15"/>
  <c r="AT421" i="15"/>
  <c r="AT359" i="15"/>
  <c r="AU359" i="15" s="1"/>
  <c r="AU363" i="15" s="1"/>
  <c r="AR246" i="15"/>
  <c r="AT242" i="15"/>
  <c r="BA34" i="15"/>
  <c r="BA38" i="15" s="1"/>
  <c r="AT38" i="15"/>
  <c r="AR882" i="15"/>
  <c r="AT878" i="15"/>
  <c r="AT637" i="15"/>
  <c r="BA633" i="15"/>
  <c r="BA637" i="15" s="1"/>
  <c r="AR521" i="15"/>
  <c r="AT517" i="15"/>
  <c r="AT612" i="15"/>
  <c r="BA608" i="15"/>
  <c r="BA612" i="15" s="1"/>
  <c r="AT338" i="15"/>
  <c r="AT83" i="15"/>
  <c r="BA79" i="15"/>
  <c r="BA83" i="15" s="1"/>
  <c r="AR866" i="15"/>
  <c r="AT862" i="15"/>
  <c r="AT144" i="15"/>
  <c r="BA140" i="15"/>
  <c r="BA144" i="15" s="1"/>
  <c r="AR743" i="15"/>
  <c r="AT739" i="15"/>
  <c r="AR723" i="15"/>
  <c r="AT719" i="15"/>
  <c r="AT657" i="15"/>
  <c r="BA653" i="15"/>
  <c r="BA657" i="15" s="1"/>
  <c r="AR500" i="15"/>
  <c r="AT496" i="15"/>
  <c r="AT112" i="15"/>
  <c r="BA108" i="15"/>
  <c r="BA112" i="15" s="1"/>
  <c r="AT683" i="15"/>
  <c r="BA679" i="15"/>
  <c r="BA683" i="15" s="1"/>
  <c r="AR933" i="15"/>
  <c r="AT929" i="15"/>
  <c r="AR541" i="15"/>
  <c r="AT537" i="15"/>
  <c r="AR251" i="15"/>
  <c r="AT247" i="15"/>
  <c r="AR805" i="15"/>
  <c r="AT801" i="15"/>
  <c r="AR785" i="15"/>
  <c r="AT781" i="15"/>
  <c r="AU781" i="15" s="1"/>
  <c r="AU785" i="15" s="1"/>
  <c r="AR307" i="15"/>
  <c r="AT303" i="15"/>
  <c r="AU303" i="15" s="1"/>
  <c r="AU307" i="15" s="1"/>
  <c r="AR286" i="15"/>
  <c r="AT282" i="15"/>
  <c r="AR266" i="15"/>
  <c r="AT262" i="15"/>
  <c r="AT159" i="15"/>
  <c r="BA155" i="15"/>
  <c r="BA159" i="15" s="1"/>
  <c r="AR856" i="15"/>
  <c r="AT852" i="15"/>
  <c r="AU852" i="15" s="1"/>
  <c r="AU856" i="15" s="1"/>
  <c r="AT632" i="15"/>
  <c r="BA628" i="15"/>
  <c r="BA632" i="15" s="1"/>
  <c r="AR465" i="15"/>
  <c r="AT461" i="15"/>
  <c r="AT149" i="15"/>
  <c r="BA145" i="15"/>
  <c r="BA149" i="15" s="1"/>
  <c r="AT32" i="15"/>
  <c r="BA28" i="15"/>
  <c r="BA32" i="15" s="1"/>
  <c r="AR897" i="15"/>
  <c r="AT893" i="15"/>
  <c r="AT556" i="15"/>
  <c r="BA552" i="15"/>
  <c r="BA556" i="15" s="1"/>
  <c r="AT354" i="15"/>
  <c r="AU354" i="15" s="1"/>
  <c r="AU358" i="15" s="1"/>
  <c r="AT78" i="15"/>
  <c r="BA74" i="15"/>
  <c r="BA78" i="15" s="1"/>
  <c r="AR408" i="15"/>
  <c r="AT404" i="15"/>
  <c r="AR748" i="15"/>
  <c r="AT744" i="15"/>
  <c r="AR728" i="15"/>
  <c r="AT724" i="15"/>
  <c r="AT17" i="15"/>
  <c r="BA13" i="15"/>
  <c r="BA17" i="15" s="1"/>
  <c r="AR378" i="15"/>
  <c r="AT374" i="15"/>
  <c r="AR241" i="15"/>
  <c r="AR226" i="15" s="1"/>
  <c r="AT237" i="15"/>
  <c r="AR810" i="15"/>
  <c r="AT806" i="15"/>
  <c r="AR790" i="15"/>
  <c r="AT786" i="15"/>
  <c r="AR770" i="15"/>
  <c r="AT766" i="15"/>
  <c r="AR312" i="15"/>
  <c r="AT308" i="15"/>
  <c r="AU308" i="15" s="1"/>
  <c r="AR291" i="15"/>
  <c r="AT287" i="15"/>
  <c r="AR271" i="15"/>
  <c r="AT267" i="15"/>
  <c r="BA414" i="15"/>
  <c r="BA418" i="15" s="1"/>
  <c r="AT418" i="15"/>
  <c r="AT581" i="15"/>
  <c r="BA577" i="15"/>
  <c r="BA581" i="15" s="1"/>
  <c r="AT205" i="15"/>
  <c r="BA201" i="15"/>
  <c r="BA205" i="15" s="1"/>
  <c r="AR892" i="15"/>
  <c r="AT888" i="15"/>
  <c r="BA451" i="15"/>
  <c r="BA455" i="15" s="1"/>
  <c r="AT455" i="15"/>
  <c r="BA95" i="15"/>
  <c r="BA99" i="15" s="1"/>
  <c r="AT672" i="15"/>
  <c r="BA668" i="15"/>
  <c r="BA672" i="15" s="1"/>
  <c r="AR440" i="15"/>
  <c r="AT436" i="15"/>
  <c r="AT68" i="15"/>
  <c r="BA64" i="15"/>
  <c r="BA68" i="15" s="1"/>
  <c r="AR58" i="15"/>
  <c r="AT54" i="15"/>
  <c r="AT841" i="15"/>
  <c r="BA837" i="15"/>
  <c r="BA841" i="15" s="1"/>
  <c r="AR693" i="15"/>
  <c r="AT689" i="15"/>
  <c r="AR902" i="15"/>
  <c r="AT898" i="15"/>
  <c r="AT117" i="15"/>
  <c r="BA113" i="15"/>
  <c r="BA117" i="15" s="1"/>
  <c r="AT909" i="15"/>
  <c r="AT617" i="15"/>
  <c r="BA613" i="15"/>
  <c r="BA617" i="15" s="1"/>
  <c r="AR531" i="15"/>
  <c r="AT527" i="15"/>
  <c r="BA426" i="15"/>
  <c r="BA430" i="15" s="1"/>
  <c r="AT430" i="15"/>
  <c r="AR592" i="15"/>
  <c r="AT588" i="15"/>
  <c r="AU588" i="15" s="1"/>
  <c r="AU592" i="15" s="1"/>
  <c r="AT107" i="15"/>
  <c r="BA100" i="15"/>
  <c r="BA107" i="15" s="1"/>
  <c r="AR877" i="15"/>
  <c r="AT873" i="15"/>
  <c r="AT27" i="15"/>
  <c r="BA23" i="15"/>
  <c r="BA27" i="15" s="1"/>
  <c r="AT846" i="15"/>
  <c r="BA842" i="15"/>
  <c r="BA846" i="15" s="1"/>
  <c r="AT708" i="15"/>
  <c r="AR460" i="15"/>
  <c r="AT456" i="15"/>
  <c r="AT328" i="15"/>
  <c r="AR938" i="15"/>
  <c r="AT934" i="15"/>
  <c r="AR918" i="15"/>
  <c r="AR903" i="15" s="1"/>
  <c r="AT914" i="15"/>
  <c r="AR688" i="15"/>
  <c r="AT684" i="15"/>
  <c r="AR597" i="15"/>
  <c r="AT593" i="15"/>
  <c r="AU593" i="15" s="1"/>
  <c r="AU597" i="15" s="1"/>
  <c r="BA379" i="15"/>
  <c r="BA383" i="15" s="1"/>
  <c r="AT383" i="15"/>
  <c r="AT322" i="15"/>
  <c r="BA318" i="15"/>
  <c r="BA322" i="15" s="1"/>
  <c r="AR861" i="15"/>
  <c r="AT857" i="15"/>
  <c r="AU857" i="15" s="1"/>
  <c r="AU861" i="15" s="1"/>
  <c r="AR826" i="15"/>
  <c r="AT822" i="15"/>
  <c r="AT349" i="15"/>
  <c r="AU349" i="15" s="1"/>
  <c r="AU353" i="15" s="1"/>
  <c r="AR887" i="15"/>
  <c r="AT883" i="15"/>
  <c r="AR765" i="15"/>
  <c r="AT761" i="15"/>
  <c r="AT220" i="15"/>
  <c r="BA216" i="15"/>
  <c r="BA220" i="15" s="1"/>
  <c r="AT642" i="15"/>
  <c r="BA638" i="15"/>
  <c r="BA642" i="15" s="1"/>
  <c r="AR753" i="15"/>
  <c r="AT749" i="15"/>
  <c r="AR733" i="15"/>
  <c r="AT729" i="15"/>
  <c r="AR713" i="15"/>
  <c r="AT709" i="15"/>
  <c r="AT470" i="15"/>
  <c r="BA466" i="15"/>
  <c r="BA470" i="15" s="1"/>
  <c r="AR943" i="15"/>
  <c r="AT939" i="15"/>
  <c r="AR923" i="15"/>
  <c r="AT919" i="15"/>
  <c r="AT647" i="15"/>
  <c r="BA643" i="15"/>
  <c r="BA647" i="15" s="1"/>
  <c r="AR536" i="15"/>
  <c r="AT532" i="15"/>
  <c r="AR490" i="15"/>
  <c r="AT486" i="15"/>
  <c r="AR445" i="15"/>
  <c r="AT441" i="15"/>
  <c r="AR815" i="15"/>
  <c r="AT811" i="15"/>
  <c r="AR795" i="15"/>
  <c r="AT791" i="15"/>
  <c r="AR775" i="15"/>
  <c r="AT771" i="15"/>
  <c r="AR296" i="15"/>
  <c r="AT292" i="15"/>
  <c r="AR276" i="15"/>
  <c r="AT272" i="15"/>
  <c r="AT73" i="15"/>
  <c r="BA69" i="15"/>
  <c r="BA73" i="15" s="1"/>
  <c r="AT566" i="15"/>
  <c r="BA562" i="15"/>
  <c r="BA566" i="15" s="1"/>
  <c r="BA364" i="15"/>
  <c r="BA368" i="15" s="1"/>
  <c r="AR831" i="15"/>
  <c r="AT827" i="15"/>
  <c r="AT225" i="15"/>
  <c r="BA221" i="15"/>
  <c r="BA225" i="15" s="1"/>
  <c r="AT63" i="15"/>
  <c r="BA59" i="15"/>
  <c r="BA63" i="15" s="1"/>
  <c r="AR398" i="15"/>
  <c r="AT394" i="15"/>
  <c r="AT164" i="15"/>
  <c r="BA160" i="15"/>
  <c r="BA164" i="15" s="1"/>
  <c r="AT622" i="15"/>
  <c r="BA618" i="15"/>
  <c r="BA622" i="15" s="1"/>
  <c r="AR758" i="15"/>
  <c r="AT754" i="15"/>
  <c r="AR738" i="15"/>
  <c r="AT734" i="15"/>
  <c r="AR718" i="15"/>
  <c r="AT714" i="15"/>
  <c r="AR551" i="15"/>
  <c r="AT547" i="15"/>
  <c r="AT348" i="15"/>
  <c r="BA344" i="15"/>
  <c r="BA348" i="15" s="1"/>
  <c r="AT662" i="15"/>
  <c r="BA658" i="15"/>
  <c r="BA662" i="15" s="1"/>
  <c r="AR393" i="15"/>
  <c r="AT389" i="15"/>
  <c r="AT323" i="15"/>
  <c r="AR820" i="15"/>
  <c r="AT816" i="15"/>
  <c r="AR800" i="15"/>
  <c r="AT796" i="15"/>
  <c r="AU796" i="15" s="1"/>
  <c r="AU800" i="15" s="1"/>
  <c r="AR780" i="15"/>
  <c r="AT776" i="15"/>
  <c r="AR301" i="15"/>
  <c r="AT297" i="15"/>
  <c r="AR281" i="15"/>
  <c r="AT277" i="15"/>
  <c r="AR261" i="15"/>
  <c r="AT257" i="15"/>
  <c r="AT333" i="15"/>
  <c r="AF821" i="15"/>
  <c r="AT652" i="15"/>
  <c r="BA648" i="15"/>
  <c r="BA652" i="15" s="1"/>
  <c r="AT129" i="15"/>
  <c r="BA125" i="15"/>
  <c r="BA129" i="15" s="1"/>
  <c r="AT12" i="15"/>
  <c r="BA8" i="15"/>
  <c r="BA12" i="15" s="1"/>
  <c r="AF760" i="15"/>
  <c r="AF759" i="15" s="1"/>
  <c r="AT576" i="15"/>
  <c r="BA572" i="15"/>
  <c r="BA576" i="15" s="1"/>
  <c r="AT184" i="15"/>
  <c r="BA180" i="15"/>
  <c r="BA184" i="15" s="1"/>
  <c r="AF343" i="15"/>
  <c r="AR613" i="14"/>
  <c r="AT609" i="14"/>
  <c r="AU609" i="14" s="1"/>
  <c r="AU613" i="14" s="1"/>
  <c r="AR929" i="14"/>
  <c r="AT925" i="14"/>
  <c r="AU925" i="14" s="1"/>
  <c r="AU929" i="14" s="1"/>
  <c r="AR754" i="14"/>
  <c r="AT750" i="14"/>
  <c r="AU750" i="14" s="1"/>
  <c r="AU754" i="14" s="1"/>
  <c r="AR471" i="14"/>
  <c r="AT467" i="14"/>
  <c r="AU467" i="14" s="1"/>
  <c r="AU471" i="14" s="1"/>
  <c r="AR451" i="14"/>
  <c r="AT447" i="14"/>
  <c r="AU447" i="14" s="1"/>
  <c r="AU451" i="14" s="1"/>
  <c r="AR431" i="14"/>
  <c r="AR409" i="14"/>
  <c r="AT405" i="14"/>
  <c r="AU405" i="14" s="1"/>
  <c r="AU409" i="14" s="1"/>
  <c r="AR389" i="14"/>
  <c r="AT385" i="14"/>
  <c r="AU385" i="14" s="1"/>
  <c r="AU389" i="14" s="1"/>
  <c r="AR369" i="14"/>
  <c r="AT365" i="14"/>
  <c r="AU365" i="14" s="1"/>
  <c r="AU369" i="14" s="1"/>
  <c r="AR118" i="14"/>
  <c r="AT114" i="14"/>
  <c r="AU114" i="14" s="1"/>
  <c r="AU118" i="14" s="1"/>
  <c r="AR893" i="14"/>
  <c r="AT889" i="14"/>
  <c r="AU889" i="14" s="1"/>
  <c r="AU893" i="14" s="1"/>
  <c r="AT739" i="14"/>
  <c r="BA735" i="14"/>
  <c r="BA739" i="14" s="1"/>
  <c r="BA95" i="14"/>
  <c r="BA99" i="14" s="1"/>
  <c r="AT821" i="14"/>
  <c r="BA817" i="14"/>
  <c r="AF761" i="14"/>
  <c r="AF760" i="14" s="1"/>
  <c r="AR623" i="14"/>
  <c r="AT619" i="14"/>
  <c r="AT252" i="14"/>
  <c r="BA248" i="14"/>
  <c r="BA252" i="14" s="1"/>
  <c r="AR338" i="14"/>
  <c r="AT334" i="14"/>
  <c r="AU334" i="14" s="1"/>
  <c r="AU338" i="14" s="1"/>
  <c r="AR318" i="14"/>
  <c r="AT314" i="14"/>
  <c r="AU314" i="14" s="1"/>
  <c r="AU318" i="14" s="1"/>
  <c r="AR302" i="14"/>
  <c r="AT298" i="14"/>
  <c r="AU298" i="14" s="1"/>
  <c r="AU302" i="14" s="1"/>
  <c r="AR282" i="14"/>
  <c r="AT278" i="14"/>
  <c r="AU278" i="14" s="1"/>
  <c r="AU282" i="14" s="1"/>
  <c r="AT73" i="14"/>
  <c r="BA69" i="14"/>
  <c r="BA73" i="14" s="1"/>
  <c r="AT201" i="14"/>
  <c r="BA197" i="14"/>
  <c r="BA201" i="14" s="1"/>
  <c r="AR827" i="14"/>
  <c r="AT823" i="14"/>
  <c r="AU823" i="14" s="1"/>
  <c r="AU827" i="14" s="1"/>
  <c r="AR481" i="14"/>
  <c r="AT477" i="14"/>
  <c r="AU477" i="14" s="1"/>
  <c r="AU481" i="14" s="1"/>
  <c r="AR699" i="14"/>
  <c r="AT695" i="14"/>
  <c r="AU695" i="14" s="1"/>
  <c r="AU699" i="14" s="1"/>
  <c r="AR679" i="14"/>
  <c r="AT675" i="14"/>
  <c r="AU675" i="14" s="1"/>
  <c r="AU679" i="14" s="1"/>
  <c r="AR653" i="14"/>
  <c r="AT649" i="14"/>
  <c r="AU649" i="14" s="1"/>
  <c r="AU653" i="14" s="1"/>
  <c r="AR633" i="14"/>
  <c r="AT629" i="14"/>
  <c r="AU629" i="14" s="1"/>
  <c r="AR466" i="14"/>
  <c r="AT462" i="14"/>
  <c r="AU462" i="14" s="1"/>
  <c r="AU466" i="14" s="1"/>
  <c r="AR446" i="14"/>
  <c r="AT442" i="14"/>
  <c r="AU442" i="14" s="1"/>
  <c r="AU446" i="14" s="1"/>
  <c r="AR426" i="14"/>
  <c r="AR404" i="14"/>
  <c r="AR384" i="14"/>
  <c r="AT380" i="14"/>
  <c r="AU380" i="14" s="1"/>
  <c r="AR364" i="14"/>
  <c r="AT360" i="14"/>
  <c r="AU360" i="14" s="1"/>
  <c r="AU364" i="14" s="1"/>
  <c r="AF904" i="14"/>
  <c r="AR862" i="14"/>
  <c r="AT858" i="14"/>
  <c r="AU858" i="14" s="1"/>
  <c r="AU862" i="14" s="1"/>
  <c r="AT542" i="14"/>
  <c r="BA538" i="14"/>
  <c r="BA542" i="14" s="1"/>
  <c r="BA258" i="14"/>
  <c r="BA262" i="14" s="1"/>
  <c r="AT262" i="14"/>
  <c r="AT32" i="14"/>
  <c r="BA28" i="14"/>
  <c r="BA32" i="14" s="1"/>
  <c r="AR354" i="14"/>
  <c r="AT350" i="14"/>
  <c r="AU350" i="14" s="1"/>
  <c r="AU354" i="14" s="1"/>
  <c r="AR333" i="14"/>
  <c r="AT329" i="14"/>
  <c r="AU329" i="14" s="1"/>
  <c r="AU333" i="14" s="1"/>
  <c r="AR297" i="14"/>
  <c r="AT293" i="14"/>
  <c r="AU293" i="14" s="1"/>
  <c r="AU297" i="14" s="1"/>
  <c r="AT206" i="14"/>
  <c r="BA202" i="14"/>
  <c r="BA206" i="14" s="1"/>
  <c r="AT806" i="14"/>
  <c r="BA802" i="14"/>
  <c r="AR17" i="14"/>
  <c r="AR7" i="14" s="1"/>
  <c r="AR6" i="14" s="1"/>
  <c r="AT13" i="14"/>
  <c r="AT257" i="14"/>
  <c r="BA253" i="14"/>
  <c r="BA257" i="14" s="1"/>
  <c r="AT113" i="14"/>
  <c r="BA109" i="14"/>
  <c r="BA113" i="14" s="1"/>
  <c r="AR704" i="14"/>
  <c r="AT700" i="14"/>
  <c r="AU700" i="14" s="1"/>
  <c r="AU704" i="14" s="1"/>
  <c r="AR684" i="14"/>
  <c r="AT680" i="14"/>
  <c r="AU680" i="14" s="1"/>
  <c r="AU684" i="14" s="1"/>
  <c r="AR658" i="14"/>
  <c r="AT654" i="14"/>
  <c r="AU654" i="14" s="1"/>
  <c r="AU658" i="14" s="1"/>
  <c r="AR638" i="14"/>
  <c r="AT634" i="14"/>
  <c r="AU634" i="14" s="1"/>
  <c r="AU638" i="14" s="1"/>
  <c r="AR603" i="14"/>
  <c r="AT599" i="14"/>
  <c r="AU599" i="14" s="1"/>
  <c r="AU603" i="14" s="1"/>
  <c r="AT562" i="14"/>
  <c r="BA558" i="14"/>
  <c r="BA562" i="14" s="1"/>
  <c r="AT58" i="14"/>
  <c r="BA54" i="14"/>
  <c r="BA58" i="14" s="1"/>
  <c r="AT781" i="14"/>
  <c r="BA777" i="14"/>
  <c r="AT43" i="14"/>
  <c r="BA39" i="14"/>
  <c r="BA43" i="14" s="1"/>
  <c r="AT888" i="14"/>
  <c r="BA884" i="14"/>
  <c r="BA888" i="14" s="1"/>
  <c r="AT226" i="14"/>
  <c r="BA222" i="14"/>
  <c r="BA226" i="14" s="1"/>
  <c r="AT837" i="14"/>
  <c r="BA833" i="14"/>
  <c r="BA837" i="14" s="1"/>
  <c r="AT832" i="14"/>
  <c r="BA828" i="14"/>
  <c r="BA832" i="14" s="1"/>
  <c r="AT517" i="14"/>
  <c r="BA513" i="14"/>
  <c r="BA517" i="14" s="1"/>
  <c r="AR934" i="14"/>
  <c r="AT930" i="14"/>
  <c r="AU930" i="14" s="1"/>
  <c r="AU934" i="14" s="1"/>
  <c r="AT796" i="14"/>
  <c r="BA792" i="14"/>
  <c r="AR759" i="14"/>
  <c r="AT755" i="14"/>
  <c r="AU755" i="14" s="1"/>
  <c r="AU759" i="14" s="1"/>
  <c r="AT88" i="14"/>
  <c r="BA84" i="14"/>
  <c r="BA88" i="14" s="1"/>
  <c r="AT852" i="14"/>
  <c r="BA848" i="14"/>
  <c r="BA852" i="14" s="1"/>
  <c r="AF674" i="14"/>
  <c r="AF421" i="14"/>
  <c r="AF420" i="14" s="1"/>
  <c r="AR267" i="14"/>
  <c r="AT263" i="14"/>
  <c r="AU263" i="14" s="1"/>
  <c r="AU267" i="14" s="1"/>
  <c r="AR898" i="14"/>
  <c r="AT894" i="14"/>
  <c r="AU894" i="14" s="1"/>
  <c r="AU898" i="14" s="1"/>
  <c r="AT719" i="14"/>
  <c r="BA715" i="14"/>
  <c r="BA719" i="14" s="1"/>
  <c r="AT501" i="14"/>
  <c r="BA497" i="14"/>
  <c r="BA501" i="14" s="1"/>
  <c r="AR714" i="14"/>
  <c r="AT710" i="14"/>
  <c r="AU710" i="14" s="1"/>
  <c r="AU714" i="14" s="1"/>
  <c r="AR618" i="14"/>
  <c r="AT614" i="14"/>
  <c r="AU614" i="14" s="1"/>
  <c r="AU618" i="14" s="1"/>
  <c r="AT53" i="14"/>
  <c r="BA49" i="14"/>
  <c r="BA53" i="14" s="1"/>
  <c r="AR771" i="14"/>
  <c r="AT767" i="14"/>
  <c r="AU767" i="14" s="1"/>
  <c r="AU771" i="14" s="1"/>
  <c r="AT577" i="14"/>
  <c r="BA573" i="14"/>
  <c r="BA577" i="14" s="1"/>
  <c r="AT216" i="14"/>
  <c r="BA212" i="14"/>
  <c r="BA216" i="14" s="1"/>
  <c r="AT272" i="14"/>
  <c r="BA268" i="14"/>
  <c r="AR939" i="14"/>
  <c r="AT935" i="14"/>
  <c r="AU935" i="14" s="1"/>
  <c r="AU939" i="14" s="1"/>
  <c r="AR919" i="14"/>
  <c r="AT915" i="14"/>
  <c r="AU915" i="14" s="1"/>
  <c r="AU919" i="14" s="1"/>
  <c r="AT68" i="14"/>
  <c r="BA64" i="14"/>
  <c r="BA68" i="14" s="1"/>
  <c r="AR461" i="14"/>
  <c r="AT457" i="14"/>
  <c r="AU457" i="14" s="1"/>
  <c r="AR441" i="14"/>
  <c r="AR419" i="14"/>
  <c r="AT415" i="14"/>
  <c r="AU415" i="14" s="1"/>
  <c r="AU419" i="14" s="1"/>
  <c r="AR399" i="14"/>
  <c r="AR379" i="14"/>
  <c r="AT375" i="14"/>
  <c r="AU375" i="14" s="1"/>
  <c r="AU379" i="14" s="1"/>
  <c r="AR903" i="14"/>
  <c r="AT899" i="14"/>
  <c r="AU899" i="14" s="1"/>
  <c r="AU903" i="14" s="1"/>
  <c r="AT867" i="14"/>
  <c r="BA863" i="14"/>
  <c r="AT522" i="14"/>
  <c r="BA518" i="14"/>
  <c r="BA522" i="14" s="1"/>
  <c r="AT27" i="14"/>
  <c r="BA23" i="14"/>
  <c r="BA27" i="14" s="1"/>
  <c r="AR663" i="14"/>
  <c r="AT659" i="14"/>
  <c r="AU659" i="14" s="1"/>
  <c r="AU663" i="14" s="1"/>
  <c r="AT345" i="14"/>
  <c r="AU345" i="14" s="1"/>
  <c r="AR328" i="14"/>
  <c r="AT324" i="14"/>
  <c r="AU324" i="14" s="1"/>
  <c r="AU328" i="14" s="1"/>
  <c r="AR313" i="14"/>
  <c r="AT309" i="14"/>
  <c r="AU309" i="14" s="1"/>
  <c r="AU313" i="14" s="1"/>
  <c r="AR292" i="14"/>
  <c r="AT190" i="14"/>
  <c r="BA186" i="14"/>
  <c r="BA190" i="14" s="1"/>
  <c r="AT786" i="14"/>
  <c r="BA782" i="14"/>
  <c r="BA786" i="14" s="1"/>
  <c r="AT221" i="14"/>
  <c r="BA217" i="14"/>
  <c r="BA221" i="14" s="1"/>
  <c r="AT724" i="14"/>
  <c r="BA720" i="14"/>
  <c r="BA724" i="14" s="1"/>
  <c r="AT486" i="14"/>
  <c r="BA482" i="14"/>
  <c r="BA486" i="14" s="1"/>
  <c r="AR914" i="14"/>
  <c r="AT910" i="14"/>
  <c r="AU910" i="14" s="1"/>
  <c r="AU914" i="14" s="1"/>
  <c r="AT532" i="14"/>
  <c r="BA528" i="14"/>
  <c r="BA532" i="14" s="1"/>
  <c r="AR709" i="14"/>
  <c r="AT705" i="14"/>
  <c r="AU705" i="14" s="1"/>
  <c r="AU709" i="14" s="1"/>
  <c r="AR689" i="14"/>
  <c r="AT685" i="14"/>
  <c r="AU685" i="14" s="1"/>
  <c r="AU689" i="14" s="1"/>
  <c r="AR668" i="14"/>
  <c r="AT664" i="14"/>
  <c r="AU664" i="14" s="1"/>
  <c r="AU668" i="14" s="1"/>
  <c r="AR643" i="14"/>
  <c r="AT639" i="14"/>
  <c r="AU639" i="14" s="1"/>
  <c r="AU643" i="14" s="1"/>
  <c r="AR476" i="14"/>
  <c r="AT472" i="14"/>
  <c r="AU472" i="14" s="1"/>
  <c r="AU476" i="14" s="1"/>
  <c r="AR456" i="14"/>
  <c r="AT452" i="14"/>
  <c r="AU452" i="14" s="1"/>
  <c r="AU456" i="14" s="1"/>
  <c r="AR436" i="14"/>
  <c r="AR414" i="14"/>
  <c r="AT410" i="14"/>
  <c r="AU410" i="14" s="1"/>
  <c r="AU414" i="14" s="1"/>
  <c r="AR394" i="14"/>
  <c r="AR374" i="14"/>
  <c r="AT370" i="14"/>
  <c r="AU370" i="14" s="1"/>
  <c r="AU374" i="14" s="1"/>
  <c r="AT273" i="14"/>
  <c r="AU273" i="14" s="1"/>
  <c r="AU277" i="14" s="1"/>
  <c r="AT78" i="14"/>
  <c r="BA74" i="14"/>
  <c r="BA78" i="14" s="1"/>
  <c r="AT108" i="14"/>
  <c r="BA100" i="14"/>
  <c r="BA108" i="14" s="1"/>
  <c r="AT878" i="14"/>
  <c r="BA874" i="14"/>
  <c r="AT842" i="14"/>
  <c r="BA838" i="14"/>
  <c r="BA842" i="14" s="1"/>
  <c r="AR343" i="14"/>
  <c r="AT339" i="14"/>
  <c r="AU339" i="14" s="1"/>
  <c r="AU343" i="14" s="1"/>
  <c r="AR323" i="14"/>
  <c r="AR308" i="14"/>
  <c r="AT304" i="14"/>
  <c r="AU304" i="14" s="1"/>
  <c r="AU308" i="14" s="1"/>
  <c r="AR287" i="14"/>
  <c r="AT242" i="14"/>
  <c r="BA238" i="14"/>
  <c r="BA242" i="14" s="1"/>
  <c r="AT766" i="14"/>
  <c r="BA762" i="14"/>
  <c r="BA766" i="14" s="1"/>
  <c r="AT537" i="14"/>
  <c r="BA533" i="14"/>
  <c r="BA537" i="14" s="1"/>
  <c r="AT180" i="14"/>
  <c r="BA176" i="14"/>
  <c r="BA180" i="14" s="1"/>
  <c r="BA355" i="14"/>
  <c r="BA359" i="14" s="1"/>
  <c r="AR694" i="14"/>
  <c r="AT690" i="14"/>
  <c r="AU690" i="14" s="1"/>
  <c r="AU694" i="14" s="1"/>
  <c r="AR673" i="14"/>
  <c r="AT669" i="14"/>
  <c r="AU669" i="14" s="1"/>
  <c r="AU673" i="14" s="1"/>
  <c r="AR648" i="14"/>
  <c r="AT644" i="14"/>
  <c r="AU644" i="14" s="1"/>
  <c r="AU648" i="14" s="1"/>
  <c r="AR628" i="14"/>
  <c r="AT883" i="14"/>
  <c r="BA879" i="14"/>
  <c r="AT123" i="14"/>
  <c r="BA119" i="14"/>
  <c r="BA123" i="14" s="1"/>
  <c r="AR608" i="14"/>
  <c r="AT604" i="14"/>
  <c r="AU604" i="14" s="1"/>
  <c r="AU608" i="14" s="1"/>
  <c r="AT185" i="14"/>
  <c r="BA181" i="14"/>
  <c r="BA185" i="14" s="1"/>
  <c r="AT18" i="14"/>
  <c r="AT237" i="14"/>
  <c r="BA233" i="14"/>
  <c r="BA237" i="14" s="1"/>
  <c r="AR946" i="14"/>
  <c r="AT940" i="14"/>
  <c r="AU940" i="14" s="1"/>
  <c r="AU946" i="14" s="1"/>
  <c r="AR924" i="14"/>
  <c r="AT920" i="14"/>
  <c r="AU920" i="14" s="1"/>
  <c r="AU924" i="14" s="1"/>
  <c r="AR776" i="14"/>
  <c r="AT772" i="14"/>
  <c r="AU772" i="14" s="1"/>
  <c r="AU776" i="14" s="1"/>
  <c r="AR749" i="14"/>
  <c r="AT745" i="14"/>
  <c r="AU745" i="14" s="1"/>
  <c r="AU749" i="14" s="1"/>
  <c r="AR857" i="14"/>
  <c r="AT853" i="14"/>
  <c r="AU853" i="14" s="1"/>
  <c r="AU857" i="14" s="1"/>
  <c r="AR909" i="14"/>
  <c r="AT905" i="14"/>
  <c r="AU905" i="14" s="1"/>
  <c r="AU909" i="14" s="1"/>
  <c r="AT582" i="14"/>
  <c r="BA578" i="14"/>
  <c r="BA582" i="14" s="1"/>
  <c r="AT38" i="14"/>
  <c r="BA34" i="14"/>
  <c r="BA38" i="14" s="1"/>
  <c r="AT63" i="14"/>
  <c r="BA59" i="14"/>
  <c r="BA63" i="14" s="1"/>
  <c r="AT847" i="14"/>
  <c r="BA843" i="14"/>
  <c r="BA847" i="14" s="1"/>
  <c r="AR598" i="14"/>
  <c r="AT594" i="14"/>
  <c r="AU594" i="14" s="1"/>
  <c r="AU598" i="14" s="1"/>
  <c r="AT247" i="14"/>
  <c r="BA243" i="14"/>
  <c r="BA247" i="14" s="1"/>
  <c r="AT878" i="13"/>
  <c r="BA874" i="13"/>
  <c r="BA878" i="13" s="1"/>
  <c r="AT562" i="13"/>
  <c r="BA558" i="13"/>
  <c r="BA562" i="13" s="1"/>
  <c r="AR93" i="13"/>
  <c r="AT89" i="13"/>
  <c r="AU89" i="13" s="1"/>
  <c r="AU93" i="13" s="1"/>
  <c r="AT847" i="13"/>
  <c r="BA843" i="13"/>
  <c r="BA847" i="13" s="1"/>
  <c r="AT577" i="13"/>
  <c r="BA573" i="13"/>
  <c r="BA577" i="13" s="1"/>
  <c r="AT603" i="13"/>
  <c r="BA599" i="13"/>
  <c r="BA603" i="13" s="1"/>
  <c r="AT374" i="13"/>
  <c r="BA370" i="13"/>
  <c r="BA374" i="13" s="1"/>
  <c r="AR73" i="13"/>
  <c r="AT69" i="13"/>
  <c r="AR53" i="13"/>
  <c r="AT49" i="13"/>
  <c r="AT18" i="13"/>
  <c r="AR914" i="13"/>
  <c r="AT910" i="13"/>
  <c r="AU910" i="13" s="1"/>
  <c r="AU914" i="13" s="1"/>
  <c r="AT694" i="13"/>
  <c r="BA690" i="13"/>
  <c r="AR811" i="13"/>
  <c r="AT807" i="13"/>
  <c r="AU807" i="13" s="1"/>
  <c r="AU811" i="13" s="1"/>
  <c r="AR749" i="13"/>
  <c r="AT745" i="13"/>
  <c r="AU745" i="13" s="1"/>
  <c r="AU749" i="13" s="1"/>
  <c r="AT343" i="13"/>
  <c r="BA339" i="13"/>
  <c r="AR221" i="13"/>
  <c r="AT217" i="13"/>
  <c r="AT582" i="13"/>
  <c r="BA578" i="13"/>
  <c r="BA582" i="13" s="1"/>
  <c r="AT679" i="13"/>
  <c r="BA675" i="13"/>
  <c r="AR658" i="13"/>
  <c r="AT654" i="13"/>
  <c r="AU654" i="13" s="1"/>
  <c r="AU658" i="13" s="1"/>
  <c r="AR638" i="13"/>
  <c r="AT634" i="13"/>
  <c r="AU634" i="13" s="1"/>
  <c r="AU638" i="13" s="1"/>
  <c r="AR618" i="13"/>
  <c r="AT614" i="13"/>
  <c r="AU614" i="13" s="1"/>
  <c r="AU618" i="13" s="1"/>
  <c r="AF33" i="13"/>
  <c r="AF6" i="13" s="1"/>
  <c r="AT297" i="13"/>
  <c r="BA293" i="13"/>
  <c r="BA297" i="13" s="1"/>
  <c r="AR201" i="13"/>
  <c r="AT197" i="13"/>
  <c r="AR180" i="13"/>
  <c r="AT176" i="13"/>
  <c r="AR160" i="13"/>
  <c r="AR140" i="13"/>
  <c r="AR118" i="13"/>
  <c r="AT114" i="13"/>
  <c r="AU114" i="13" s="1"/>
  <c r="AU118" i="13" s="1"/>
  <c r="AR898" i="13"/>
  <c r="AT894" i="13"/>
  <c r="AU894" i="13" s="1"/>
  <c r="AU898" i="13" s="1"/>
  <c r="AT466" i="13"/>
  <c r="BA462" i="13"/>
  <c r="BA466" i="13" s="1"/>
  <c r="BA345" i="13"/>
  <c r="BA349" i="13" s="1"/>
  <c r="AT349" i="13"/>
  <c r="AT572" i="13"/>
  <c r="BA568" i="13"/>
  <c r="BA572" i="13" s="1"/>
  <c r="AT704" i="13"/>
  <c r="BA700" i="13"/>
  <c r="BA704" i="13" s="1"/>
  <c r="AT699" i="13"/>
  <c r="BA695" i="13"/>
  <c r="AR643" i="13"/>
  <c r="AT639" i="13"/>
  <c r="AU639" i="13" s="1"/>
  <c r="AU643" i="13" s="1"/>
  <c r="AR623" i="13"/>
  <c r="AT619" i="13"/>
  <c r="AU619" i="13" s="1"/>
  <c r="AU623" i="13" s="1"/>
  <c r="AT542" i="13"/>
  <c r="BA538" i="13"/>
  <c r="BA542" i="13" s="1"/>
  <c r="AT754" i="13"/>
  <c r="BA750" i="13"/>
  <c r="BA754" i="13" s="1"/>
  <c r="AR593" i="13"/>
  <c r="AR583" i="13" s="1"/>
  <c r="AT589" i="13"/>
  <c r="AU589" i="13" s="1"/>
  <c r="AU593" i="13" s="1"/>
  <c r="AR185" i="13"/>
  <c r="AT181" i="13"/>
  <c r="AR165" i="13"/>
  <c r="AR145" i="13"/>
  <c r="AR123" i="13"/>
  <c r="AT119" i="13"/>
  <c r="AU119" i="13" s="1"/>
  <c r="AU123" i="13" s="1"/>
  <c r="AT95" i="13"/>
  <c r="AU95" i="13" s="1"/>
  <c r="AU99" i="13" s="1"/>
  <c r="AT308" i="13"/>
  <c r="BA304" i="13"/>
  <c r="AR759" i="13"/>
  <c r="AT755" i="13"/>
  <c r="AU755" i="13" s="1"/>
  <c r="AU759" i="13" s="1"/>
  <c r="AT338" i="13"/>
  <c r="BA334" i="13"/>
  <c r="AR946" i="13"/>
  <c r="AT940" i="13"/>
  <c r="AU940" i="13" s="1"/>
  <c r="AU946" i="13" s="1"/>
  <c r="AR924" i="13"/>
  <c r="AT920" i="13"/>
  <c r="AU920" i="13" s="1"/>
  <c r="AU924" i="13" s="1"/>
  <c r="AT684" i="13"/>
  <c r="BA680" i="13"/>
  <c r="BA684" i="13" s="1"/>
  <c r="AT532" i="13"/>
  <c r="BA528" i="13"/>
  <c r="AR771" i="13"/>
  <c r="AT767" i="13"/>
  <c r="AU767" i="13" s="1"/>
  <c r="AU771" i="13" s="1"/>
  <c r="AR668" i="13"/>
  <c r="AT664" i="13"/>
  <c r="AU664" i="13" s="1"/>
  <c r="AU668" i="13" s="1"/>
  <c r="AT527" i="13"/>
  <c r="BA523" i="13"/>
  <c r="BA527" i="13" s="1"/>
  <c r="AR78" i="13"/>
  <c r="AT74" i="13"/>
  <c r="AR58" i="13"/>
  <c r="AT54" i="13"/>
  <c r="AR38" i="13"/>
  <c r="AT34" i="13"/>
  <c r="AR27" i="13"/>
  <c r="AT23" i="13"/>
  <c r="AT257" i="13"/>
  <c r="BA253" i="13"/>
  <c r="BA257" i="13" s="1"/>
  <c r="AF125" i="13"/>
  <c r="AF124" i="13" s="1"/>
  <c r="AR359" i="13"/>
  <c r="AR344" i="13" s="1"/>
  <c r="AT355" i="13"/>
  <c r="AU355" i="13" s="1"/>
  <c r="AU359" i="13" s="1"/>
  <c r="AT903" i="13"/>
  <c r="BA899" i="13"/>
  <c r="BA903" i="13" s="1"/>
  <c r="AR806" i="13"/>
  <c r="AT802" i="13"/>
  <c r="AU802" i="13" s="1"/>
  <c r="AU806" i="13" s="1"/>
  <c r="AT318" i="13"/>
  <c r="BA314" i="13"/>
  <c r="AR939" i="13"/>
  <c r="AT935" i="13"/>
  <c r="AU935" i="13" s="1"/>
  <c r="AU939" i="13" s="1"/>
  <c r="AR888" i="13"/>
  <c r="AR873" i="13" s="1"/>
  <c r="AT884" i="13"/>
  <c r="AU884" i="13" s="1"/>
  <c r="AU888" i="13" s="1"/>
  <c r="AT471" i="13"/>
  <c r="BA467" i="13"/>
  <c r="BA471" i="13" s="1"/>
  <c r="AT823" i="13"/>
  <c r="AU823" i="13" s="1"/>
  <c r="AU827" i="13" s="1"/>
  <c r="AR919" i="13"/>
  <c r="AT915" i="13"/>
  <c r="AU915" i="13" s="1"/>
  <c r="AU919" i="13" s="1"/>
  <c r="AT419" i="13"/>
  <c r="BA415" i="13"/>
  <c r="BA419" i="13" s="1"/>
  <c r="AT517" i="13"/>
  <c r="AT507" i="13" s="1"/>
  <c r="BA513" i="13"/>
  <c r="BA517" i="13" s="1"/>
  <c r="AR63" i="13"/>
  <c r="AT59" i="13"/>
  <c r="AR43" i="13"/>
  <c r="AT39" i="13"/>
  <c r="AR32" i="13"/>
  <c r="AT28" i="13"/>
  <c r="AR12" i="13"/>
  <c r="AT8" i="13"/>
  <c r="AR729" i="13"/>
  <c r="AT725" i="13"/>
  <c r="AU725" i="13" s="1"/>
  <c r="AU729" i="13" s="1"/>
  <c r="AT277" i="13"/>
  <c r="BA273" i="13"/>
  <c r="BA277" i="13" s="1"/>
  <c r="AR766" i="13"/>
  <c r="AT762" i="13"/>
  <c r="AU762" i="13" s="1"/>
  <c r="AU766" i="13" s="1"/>
  <c r="AR821" i="13"/>
  <c r="AT817" i="13"/>
  <c r="AU817" i="13" s="1"/>
  <c r="AU821" i="13" s="1"/>
  <c r="AR801" i="13"/>
  <c r="AT797" i="13"/>
  <c r="AU797" i="13" s="1"/>
  <c r="AU801" i="13" s="1"/>
  <c r="AT267" i="13"/>
  <c r="BA263" i="13"/>
  <c r="BA267" i="13" s="1"/>
  <c r="AT872" i="13"/>
  <c r="BA868" i="13"/>
  <c r="BA872" i="13" s="1"/>
  <c r="AT719" i="13"/>
  <c r="BA715" i="13"/>
  <c r="BA719" i="13" s="1"/>
  <c r="AT302" i="13"/>
  <c r="BA298" i="13"/>
  <c r="BA302" i="13" s="1"/>
  <c r="AT451" i="13"/>
  <c r="BA447" i="13"/>
  <c r="BA451" i="13" s="1"/>
  <c r="AT832" i="13"/>
  <c r="BA828" i="13"/>
  <c r="AR648" i="13"/>
  <c r="AT644" i="13"/>
  <c r="AU644" i="13" s="1"/>
  <c r="AU648" i="13" s="1"/>
  <c r="AR628" i="13"/>
  <c r="AR608" i="13"/>
  <c r="AT604" i="13"/>
  <c r="AU604" i="13" s="1"/>
  <c r="AU608" i="13" s="1"/>
  <c r="AT739" i="13"/>
  <c r="BA735" i="13"/>
  <c r="BA739" i="13" s="1"/>
  <c r="AR206" i="13"/>
  <c r="AT202" i="13"/>
  <c r="AR190" i="13"/>
  <c r="AT186" i="13"/>
  <c r="AR170" i="13"/>
  <c r="AR150" i="13"/>
  <c r="AR130" i="13"/>
  <c r="AR108" i="13"/>
  <c r="AT100" i="13"/>
  <c r="AT659" i="13"/>
  <c r="AU659" i="13" s="1"/>
  <c r="AU663" i="13" s="1"/>
  <c r="AT282" i="13"/>
  <c r="BA278" i="13"/>
  <c r="BA282" i="13" s="1"/>
  <c r="AT772" i="13"/>
  <c r="AU772" i="13" s="1"/>
  <c r="AU776" i="13" s="1"/>
  <c r="AQ822" i="13"/>
  <c r="BA272" i="13"/>
  <c r="AR724" i="13"/>
  <c r="AT720" i="13"/>
  <c r="AU720" i="13" s="1"/>
  <c r="AU724" i="13" s="1"/>
  <c r="AT379" i="13"/>
  <c r="BA375" i="13"/>
  <c r="BA379" i="13" s="1"/>
  <c r="AR893" i="13"/>
  <c r="AT889" i="13"/>
  <c r="AU889" i="13" s="1"/>
  <c r="AU893" i="13" s="1"/>
  <c r="AR653" i="13"/>
  <c r="AT649" i="13"/>
  <c r="AU649" i="13" s="1"/>
  <c r="AU653" i="13" s="1"/>
  <c r="AR633" i="13"/>
  <c r="AT629" i="13"/>
  <c r="AU629" i="13" s="1"/>
  <c r="AU633" i="13" s="1"/>
  <c r="AR613" i="13"/>
  <c r="AT414" i="13"/>
  <c r="BA410" i="13"/>
  <c r="BA414" i="13" s="1"/>
  <c r="AT786" i="13"/>
  <c r="BA782" i="13"/>
  <c r="BA786" i="13" s="1"/>
  <c r="AT237" i="13"/>
  <c r="BA233" i="13"/>
  <c r="BA237" i="13" s="1"/>
  <c r="AR211" i="13"/>
  <c r="AT207" i="13"/>
  <c r="AR195" i="13"/>
  <c r="AT191" i="13"/>
  <c r="AR175" i="13"/>
  <c r="AR155" i="13"/>
  <c r="AR135" i="13"/>
  <c r="AR113" i="13"/>
  <c r="AT109" i="13"/>
  <c r="AU109" i="13" s="1"/>
  <c r="AU113" i="13" s="1"/>
  <c r="AR226" i="13"/>
  <c r="AT222" i="13"/>
  <c r="AR862" i="13"/>
  <c r="AT858" i="13"/>
  <c r="AU858" i="13" s="1"/>
  <c r="AU862" i="13" s="1"/>
  <c r="AT781" i="13"/>
  <c r="BA777" i="13"/>
  <c r="BA781" i="13" s="1"/>
  <c r="AR232" i="13"/>
  <c r="AR227" i="13" s="1"/>
  <c r="AT228" i="13"/>
  <c r="AR934" i="13"/>
  <c r="AT930" i="13"/>
  <c r="AU930" i="13" s="1"/>
  <c r="AU934" i="13" s="1"/>
  <c r="AT409" i="13"/>
  <c r="BA405" i="13"/>
  <c r="BA409" i="13" s="1"/>
  <c r="AT709" i="13"/>
  <c r="BA705" i="13"/>
  <c r="AR476" i="13"/>
  <c r="AT472" i="13"/>
  <c r="AU472" i="13" s="1"/>
  <c r="AU476" i="13" s="1"/>
  <c r="AT837" i="13"/>
  <c r="BA833" i="13"/>
  <c r="AR673" i="13"/>
  <c r="AT669" i="13"/>
  <c r="AU669" i="13" s="1"/>
  <c r="AU673" i="13" s="1"/>
  <c r="AR68" i="13"/>
  <c r="AT64" i="13"/>
  <c r="AR48" i="13"/>
  <c r="AT44" i="13"/>
  <c r="AR17" i="13"/>
  <c r="AT13" i="13"/>
  <c r="AR216" i="13"/>
  <c r="AT212" i="13"/>
  <c r="BA350" i="13"/>
  <c r="BA354" i="13" s="1"/>
  <c r="AT354" i="13"/>
  <c r="AR816" i="13"/>
  <c r="AT812" i="13"/>
  <c r="AU812" i="13" s="1"/>
  <c r="AU816" i="13" s="1"/>
  <c r="AR796" i="13"/>
  <c r="AT792" i="13"/>
  <c r="AU792" i="13" s="1"/>
  <c r="AU796" i="13" s="1"/>
  <c r="AT247" i="13"/>
  <c r="BA243" i="13"/>
  <c r="BA247" i="13" s="1"/>
  <c r="AT242" i="13"/>
  <c r="BA238" i="13"/>
  <c r="BA242" i="13" s="1"/>
  <c r="AR929" i="13"/>
  <c r="AT925" i="13"/>
  <c r="AU925" i="13" s="1"/>
  <c r="AU929" i="13" s="1"/>
  <c r="AR857" i="13"/>
  <c r="AT853" i="13"/>
  <c r="AU853" i="13" s="1"/>
  <c r="AU857" i="13" s="1"/>
  <c r="AT272" i="13"/>
  <c r="AT907" i="12"/>
  <c r="BA903" i="12"/>
  <c r="BA907" i="12" s="1"/>
  <c r="BA516" i="12"/>
  <c r="BA520" i="12" s="1"/>
  <c r="AT341" i="12"/>
  <c r="BA337" i="12"/>
  <c r="BA341" i="12" s="1"/>
  <c r="AT805" i="12"/>
  <c r="AT809" i="12" s="1"/>
  <c r="AU785" i="12"/>
  <c r="AU789" i="12" s="1"/>
  <c r="BA506" i="12"/>
  <c r="BA510" i="12" s="1"/>
  <c r="AT275" i="12"/>
  <c r="BA271" i="12"/>
  <c r="BA275" i="12" s="1"/>
  <c r="BA358" i="12"/>
  <c r="BA362" i="12" s="1"/>
  <c r="AT362" i="12"/>
  <c r="AT826" i="12"/>
  <c r="AT830" i="12" s="1"/>
  <c r="AT316" i="12"/>
  <c r="BA312" i="12"/>
  <c r="BA316" i="12" s="1"/>
  <c r="AT57" i="12"/>
  <c r="AT417" i="12"/>
  <c r="BA413" i="12"/>
  <c r="BA417" i="12" s="1"/>
  <c r="BA555" i="12"/>
  <c r="BA470" i="12"/>
  <c r="BA474" i="12" s="1"/>
  <c r="BA353" i="12"/>
  <c r="BA357" i="12" s="1"/>
  <c r="AT357" i="12"/>
  <c r="AT800" i="12"/>
  <c r="AT804" i="12" s="1"/>
  <c r="AT780" i="12"/>
  <c r="AT34" i="12"/>
  <c r="AT23" i="12"/>
  <c r="AR932" i="12"/>
  <c r="AT928" i="12"/>
  <c r="AT770" i="12"/>
  <c r="AU770" i="12" s="1"/>
  <c r="AU774" i="12" s="1"/>
  <c r="AT480" i="12"/>
  <c r="AT484" i="12" s="1"/>
  <c r="AT260" i="12"/>
  <c r="BA256" i="12"/>
  <c r="BA260" i="12" s="1"/>
  <c r="AT923" i="12"/>
  <c r="AT901" i="12"/>
  <c r="AT871" i="12" s="1"/>
  <c r="BA897" i="12"/>
  <c r="BA901" i="12" s="1"/>
  <c r="AT712" i="12"/>
  <c r="BA708" i="12"/>
  <c r="BA712" i="12" s="1"/>
  <c r="AT195" i="12"/>
  <c r="AT159" i="12"/>
  <c r="AT139" i="12"/>
  <c r="AT117" i="12"/>
  <c r="AT92" i="12"/>
  <c r="AT662" i="12"/>
  <c r="AT210" i="12"/>
  <c r="AT717" i="12"/>
  <c r="BA713" i="12"/>
  <c r="BA717" i="12" s="1"/>
  <c r="AT306" i="12"/>
  <c r="BA302" i="12"/>
  <c r="BA306" i="12" s="1"/>
  <c r="BA877" i="12"/>
  <c r="BA881" i="12" s="1"/>
  <c r="AT235" i="12"/>
  <c r="BA231" i="12"/>
  <c r="BA235" i="12" s="1"/>
  <c r="AT219" i="12"/>
  <c r="BA215" i="12"/>
  <c r="BA219" i="12" s="1"/>
  <c r="AT8" i="12"/>
  <c r="AT39" i="12"/>
  <c r="AT28" i="12"/>
  <c r="AU866" i="12"/>
  <c r="AU870" i="12" s="1"/>
  <c r="AT485" i="12"/>
  <c r="AT489" i="12" s="1"/>
  <c r="AT280" i="12"/>
  <c r="BA276" i="12"/>
  <c r="BA280" i="12" s="1"/>
  <c r="AT912" i="12"/>
  <c r="BA908" i="12"/>
  <c r="BA912" i="12" s="1"/>
  <c r="AT692" i="12"/>
  <c r="BA688" i="12"/>
  <c r="BA692" i="12" s="1"/>
  <c r="AR193" i="12"/>
  <c r="AT189" i="12"/>
  <c r="AT174" i="12"/>
  <c r="AU174" i="12" s="1"/>
  <c r="AU178" i="12" s="1"/>
  <c r="AT154" i="12"/>
  <c r="AT112" i="12"/>
  <c r="AT87" i="12"/>
  <c r="AT748" i="12"/>
  <c r="AT752" i="12" s="1"/>
  <c r="AT728" i="12"/>
  <c r="AU728" i="12" s="1"/>
  <c r="AU732" i="12" s="1"/>
  <c r="AQ871" i="12"/>
  <c r="AT702" i="12"/>
  <c r="BA698" i="12"/>
  <c r="BA702" i="12" s="1"/>
  <c r="AT580" i="12"/>
  <c r="BA576" i="12"/>
  <c r="BA580" i="12" s="1"/>
  <c r="AT597" i="12"/>
  <c r="AT434" i="12"/>
  <c r="BA430" i="12"/>
  <c r="BA434" i="12" s="1"/>
  <c r="AR224" i="12"/>
  <c r="AT220" i="12"/>
  <c r="AF33" i="12"/>
  <c r="AF6" i="12" s="1"/>
  <c r="AT657" i="12"/>
  <c r="AT490" i="12"/>
  <c r="AT494" i="12" s="1"/>
  <c r="AT205" i="12"/>
  <c r="AT933" i="12"/>
  <c r="AT641" i="12"/>
  <c r="BA637" i="12"/>
  <c r="BA641" i="12" s="1"/>
  <c r="AF128" i="12"/>
  <c r="AF127" i="12" s="1"/>
  <c r="AR757" i="12"/>
  <c r="AT753" i="12"/>
  <c r="AT733" i="12"/>
  <c r="AU733" i="12" s="1"/>
  <c r="AU737" i="12" s="1"/>
  <c r="AT682" i="12"/>
  <c r="BA678" i="12"/>
  <c r="BA682" i="12" s="1"/>
  <c r="AT265" i="12"/>
  <c r="BA261" i="12"/>
  <c r="BA265" i="12" s="1"/>
  <c r="AT646" i="12"/>
  <c r="BA642" i="12"/>
  <c r="BA646" i="12" s="1"/>
  <c r="BA408" i="12"/>
  <c r="BA412" i="12" s="1"/>
  <c r="AT815" i="12"/>
  <c r="AT795" i="12"/>
  <c r="AT775" i="12"/>
  <c r="AT449" i="12"/>
  <c r="BA445" i="12"/>
  <c r="BA449" i="12" s="1"/>
  <c r="AT76" i="12"/>
  <c r="BA72" i="12"/>
  <c r="BA76" i="12" s="1"/>
  <c r="AT918" i="12"/>
  <c r="AT373" i="12"/>
  <c r="BA887" i="12"/>
  <c r="BA891" i="12" s="1"/>
  <c r="BA841" i="12"/>
  <c r="BA845" i="12" s="1"/>
  <c r="AT651" i="12"/>
  <c r="BA647" i="12"/>
  <c r="BA651" i="12" s="1"/>
  <c r="AT475" i="12"/>
  <c r="AT479" i="12" s="1"/>
  <c r="AT240" i="12"/>
  <c r="BA236" i="12"/>
  <c r="BA240" i="12" s="1"/>
  <c r="AT621" i="12"/>
  <c r="BA617" i="12"/>
  <c r="BA621" i="12" s="1"/>
  <c r="AF97" i="12"/>
  <c r="AT67" i="12"/>
  <c r="BA872" i="12"/>
  <c r="BA876" i="12" s="1"/>
  <c r="AT861" i="12"/>
  <c r="BA536" i="12"/>
  <c r="BA540" i="12" s="1"/>
  <c r="AT285" i="12"/>
  <c r="BA281" i="12"/>
  <c r="BA285" i="12" s="1"/>
  <c r="AQ672" i="12"/>
  <c r="AT368" i="12"/>
  <c r="AT810" i="12"/>
  <c r="AT814" i="12" s="1"/>
  <c r="AT790" i="12"/>
  <c r="AT794" i="12" s="1"/>
  <c r="AT295" i="12"/>
  <c r="BA291" i="12"/>
  <c r="BA295" i="12" s="1"/>
  <c r="BA892" i="12"/>
  <c r="BA896" i="12" s="1"/>
  <c r="AT47" i="12"/>
  <c r="AU47" i="12" s="1"/>
  <c r="AU51" i="12" s="1"/>
  <c r="AU33" i="12" s="1"/>
  <c r="AT677" i="12"/>
  <c r="BA673" i="12"/>
  <c r="BA677" i="12" s="1"/>
  <c r="AT336" i="12"/>
  <c r="BA332" i="12"/>
  <c r="BA336" i="12" s="1"/>
  <c r="AT200" i="12"/>
  <c r="AU200" i="12" s="1"/>
  <c r="AU204" i="12" s="1"/>
  <c r="AT184" i="12"/>
  <c r="AU184" i="12" s="1"/>
  <c r="AU188" i="12" s="1"/>
  <c r="AT169" i="12"/>
  <c r="AT129" i="12"/>
  <c r="AT103" i="12"/>
  <c r="AT82" i="12"/>
  <c r="AT66" i="12"/>
  <c r="BA62" i="12"/>
  <c r="BA66" i="12" s="1"/>
  <c r="AT821" i="12"/>
  <c r="AT825" i="12" s="1"/>
  <c r="BA556" i="12"/>
  <c r="BA560" i="12" s="1"/>
  <c r="AT397" i="12"/>
  <c r="BA393" i="12"/>
  <c r="BA397" i="12" s="1"/>
  <c r="AT606" i="12"/>
  <c r="BA602" i="12"/>
  <c r="BA606" i="12" s="1"/>
  <c r="AT18" i="12"/>
  <c r="AT611" i="12"/>
  <c r="BA607" i="12"/>
  <c r="BA611" i="12" s="1"/>
  <c r="AT697" i="12"/>
  <c r="BA693" i="12"/>
  <c r="BA697" i="12" s="1"/>
  <c r="AT179" i="12"/>
  <c r="AR126" i="12"/>
  <c r="AT122" i="12"/>
  <c r="AT98" i="12"/>
  <c r="AU98" i="12" s="1"/>
  <c r="AU102" i="12" s="1"/>
  <c r="AU97" i="12" s="1"/>
  <c r="AT77" i="12"/>
  <c r="AT760" i="12"/>
  <c r="AT764" i="12" s="1"/>
  <c r="AT738" i="12"/>
  <c r="AU738" i="12" s="1"/>
  <c r="AU742" i="12" s="1"/>
  <c r="AT938" i="12"/>
  <c r="AT667" i="12"/>
  <c r="AU667" i="12" s="1"/>
  <c r="AU671" i="12" s="1"/>
  <c r="AT459" i="12"/>
  <c r="BA455" i="12"/>
  <c r="BA459" i="12" s="1"/>
  <c r="AT245" i="12"/>
  <c r="BA241" i="12"/>
  <c r="BA245" i="12" s="1"/>
  <c r="AT226" i="12"/>
  <c r="AT570" i="12"/>
  <c r="BA566" i="12"/>
  <c r="BA570" i="12" s="1"/>
  <c r="AT255" i="12"/>
  <c r="BA251" i="12"/>
  <c r="BA255" i="12" s="1"/>
  <c r="AT13" i="12"/>
  <c r="AT718" i="12"/>
  <c r="AT290" i="12"/>
  <c r="BA286" i="12"/>
  <c r="BA290" i="12" s="1"/>
  <c r="BA882" i="12"/>
  <c r="BA886" i="12" s="1"/>
  <c r="AT913" i="12"/>
  <c r="AT300" i="12"/>
  <c r="BA296" i="12"/>
  <c r="BA300" i="12" s="1"/>
  <c r="AT363" i="12"/>
  <c r="AT765" i="12"/>
  <c r="AU765" i="12" s="1"/>
  <c r="AU769" i="12" s="1"/>
  <c r="AT743" i="12"/>
  <c r="AU743" i="12" s="1"/>
  <c r="AU747" i="12" s="1"/>
  <c r="AT723" i="12"/>
  <c r="AT928" i="1"/>
  <c r="AU928" i="1" s="1"/>
  <c r="AT884" i="1"/>
  <c r="AU884" i="1" s="1"/>
  <c r="AT908" i="1"/>
  <c r="AU908" i="1" s="1"/>
  <c r="AF941" i="1"/>
  <c r="AR937" i="1"/>
  <c r="AR941" i="1" s="1"/>
  <c r="M916" i="1"/>
  <c r="AE926" i="1"/>
  <c r="AN691" i="1"/>
  <c r="AT781" i="1"/>
  <c r="AU781" i="1" s="1"/>
  <c r="AS845" i="1"/>
  <c r="AS849" i="1" s="1"/>
  <c r="Y875" i="1"/>
  <c r="M941" i="1"/>
  <c r="AF926" i="1"/>
  <c r="AR922" i="1"/>
  <c r="AR926" i="1" s="1"/>
  <c r="AS913" i="1"/>
  <c r="AS916" i="1" s="1"/>
  <c r="AT390" i="1"/>
  <c r="AU390" i="1" s="1"/>
  <c r="AT699" i="1"/>
  <c r="AU699" i="1" s="1"/>
  <c r="AT772" i="1"/>
  <c r="AU772" i="1" s="1"/>
  <c r="AT836" i="1"/>
  <c r="AU836" i="1" s="1"/>
  <c r="M926" i="1"/>
  <c r="AF911" i="1"/>
  <c r="AR907" i="1"/>
  <c r="AR911" i="1" s="1"/>
  <c r="AS938" i="1"/>
  <c r="AS941" i="1" s="1"/>
  <c r="AS918" i="1"/>
  <c r="AS921" i="1" s="1"/>
  <c r="AT344" i="1"/>
  <c r="M721" i="1"/>
  <c r="AT710" i="1"/>
  <c r="AU710" i="1" s="1"/>
  <c r="AN686" i="1"/>
  <c r="AT787" i="1"/>
  <c r="AU787" i="1" s="1"/>
  <c r="AT832" i="1"/>
  <c r="AU832" i="1" s="1"/>
  <c r="AT861" i="1"/>
  <c r="AU861" i="1" s="1"/>
  <c r="R875" i="1"/>
  <c r="AN931" i="1"/>
  <c r="AN911" i="1"/>
  <c r="AN906" i="1" s="1"/>
  <c r="AF936" i="1"/>
  <c r="AR932" i="1"/>
  <c r="AR936" i="1" s="1"/>
  <c r="AT763" i="1"/>
  <c r="AU763" i="1" s="1"/>
  <c r="M936" i="1"/>
  <c r="AF921" i="1"/>
  <c r="AR917" i="1"/>
  <c r="AR921" i="1" s="1"/>
  <c r="AS933" i="1"/>
  <c r="AS936" i="1" s="1"/>
  <c r="AT623" i="1"/>
  <c r="AU623" i="1" s="1"/>
  <c r="AN670" i="1"/>
  <c r="AT679" i="1"/>
  <c r="AU679" i="1" s="1"/>
  <c r="AN818" i="1"/>
  <c r="AT755" i="1"/>
  <c r="AU755" i="1" s="1"/>
  <c r="AT780" i="1"/>
  <c r="AU780" i="1" s="1"/>
  <c r="AT847" i="1"/>
  <c r="AU847" i="1" s="1"/>
  <c r="AM906" i="1"/>
  <c r="AF948" i="1"/>
  <c r="AR942" i="1"/>
  <c r="AR948" i="1" s="1"/>
  <c r="M921" i="1"/>
  <c r="AE941" i="1"/>
  <c r="AE916" i="1"/>
  <c r="AT599" i="1"/>
  <c r="AU599" i="1" s="1"/>
  <c r="AT683" i="1"/>
  <c r="AU683" i="1" s="1"/>
  <c r="U768" i="1"/>
  <c r="M948" i="1"/>
  <c r="AF931" i="1"/>
  <c r="AR927" i="1"/>
  <c r="AR931" i="1" s="1"/>
  <c r="AN655" i="1"/>
  <c r="AT730" i="1"/>
  <c r="AU730" i="1" s="1"/>
  <c r="AE711" i="1"/>
  <c r="L768" i="1"/>
  <c r="AT856" i="1"/>
  <c r="AU856" i="1" s="1"/>
  <c r="AF916" i="1"/>
  <c r="AR912" i="1"/>
  <c r="AR916" i="1" s="1"/>
  <c r="AE931" i="1"/>
  <c r="AS901" i="1"/>
  <c r="AS905" i="1" s="1"/>
  <c r="AN905" i="1"/>
  <c r="AT740" i="1"/>
  <c r="AU740" i="1" s="1"/>
  <c r="S681" i="1"/>
  <c r="AT822" i="1"/>
  <c r="AU822" i="1" s="1"/>
  <c r="AS789" i="1"/>
  <c r="AS793" i="1" s="1"/>
  <c r="AS896" i="1"/>
  <c r="AS900" i="1" s="1"/>
  <c r="AN900" i="1"/>
  <c r="AN625" i="1"/>
  <c r="AT734" i="1"/>
  <c r="AU734" i="1" s="1"/>
  <c r="AN696" i="1"/>
  <c r="AT777" i="1"/>
  <c r="AU777" i="1" s="1"/>
  <c r="AT852" i="1"/>
  <c r="AU852" i="1" s="1"/>
  <c r="AT851" i="1"/>
  <c r="AU851" i="1" s="1"/>
  <c r="AT827" i="1"/>
  <c r="AU827" i="1" s="1"/>
  <c r="AT805" i="1"/>
  <c r="AU805" i="1" s="1"/>
  <c r="AS891" i="1"/>
  <c r="AS895" i="1" s="1"/>
  <c r="AN895" i="1"/>
  <c r="AT771" i="1"/>
  <c r="AU771" i="1" s="1"/>
  <c r="AT817" i="1"/>
  <c r="AU817" i="1" s="1"/>
  <c r="AT776" i="1"/>
  <c r="AU776" i="1" s="1"/>
  <c r="AT820" i="1"/>
  <c r="AU820" i="1" s="1"/>
  <c r="AT800" i="1"/>
  <c r="AU800" i="1" s="1"/>
  <c r="AT837" i="1"/>
  <c r="AU837" i="1" s="1"/>
  <c r="AS886" i="1"/>
  <c r="AS890" i="1" s="1"/>
  <c r="AN890" i="1"/>
  <c r="AT609" i="1"/>
  <c r="AU609" i="1" s="1"/>
  <c r="AN701" i="1"/>
  <c r="AN768" i="1"/>
  <c r="AT862" i="1"/>
  <c r="AU862" i="1" s="1"/>
  <c r="M829" i="1"/>
  <c r="AE905" i="1"/>
  <c r="AS876" i="1"/>
  <c r="AS880" i="1" s="1"/>
  <c r="AS881" i="1"/>
  <c r="AS885" i="1" s="1"/>
  <c r="AT292" i="1"/>
  <c r="AE880" i="1"/>
  <c r="AT694" i="1"/>
  <c r="AU694" i="1" s="1"/>
  <c r="AT735" i="1"/>
  <c r="AU735" i="1" s="1"/>
  <c r="AS799" i="1"/>
  <c r="AS803" i="1" s="1"/>
  <c r="AT748" i="1"/>
  <c r="AU748" i="1" s="1"/>
  <c r="AT765" i="1"/>
  <c r="AU765" i="1" s="1"/>
  <c r="M839" i="1"/>
  <c r="U824" i="1"/>
  <c r="AE900" i="1"/>
  <c r="AT750" i="1"/>
  <c r="AU750" i="1" s="1"/>
  <c r="M746" i="1"/>
  <c r="AT709" i="1"/>
  <c r="AU709" i="1" s="1"/>
  <c r="AT871" i="1"/>
  <c r="AU871" i="1" s="1"/>
  <c r="AE895" i="1"/>
  <c r="AE885" i="1"/>
  <c r="AT649" i="1"/>
  <c r="AU649" i="1" s="1"/>
  <c r="Y681" i="1"/>
  <c r="AT754" i="1"/>
  <c r="AU754" i="1" s="1"/>
  <c r="AT857" i="1"/>
  <c r="AU857" i="1" s="1"/>
  <c r="M854" i="1"/>
  <c r="AT792" i="1"/>
  <c r="AU792" i="1" s="1"/>
  <c r="AE890" i="1"/>
  <c r="AS640" i="1"/>
  <c r="AT669" i="1"/>
  <c r="AU669" i="1" s="1"/>
  <c r="AT725" i="1"/>
  <c r="AU725" i="1" s="1"/>
  <c r="AN756" i="1"/>
  <c r="AE726" i="1"/>
  <c r="M818" i="1"/>
  <c r="T768" i="1"/>
  <c r="T767" i="1" s="1"/>
  <c r="AT775" i="1"/>
  <c r="AU775" i="1" s="1"/>
  <c r="AT733" i="1"/>
  <c r="AU733" i="1" s="1"/>
  <c r="AT815" i="1"/>
  <c r="AU815" i="1" s="1"/>
  <c r="AS835" i="1"/>
  <c r="AS839" i="1" s="1"/>
  <c r="AB824" i="1"/>
  <c r="AS840" i="1"/>
  <c r="AS844" i="1" s="1"/>
  <c r="U681" i="1"/>
  <c r="AT714" i="1"/>
  <c r="AU714" i="1" s="1"/>
  <c r="AT791" i="1"/>
  <c r="AU791" i="1" s="1"/>
  <c r="AS774" i="1"/>
  <c r="M756" i="1"/>
  <c r="AE849" i="1"/>
  <c r="AE834" i="1"/>
  <c r="AN635" i="1"/>
  <c r="AT786" i="1"/>
  <c r="AU786" i="1" s="1"/>
  <c r="AE869" i="1"/>
  <c r="AS860" i="1"/>
  <c r="AS864" i="1" s="1"/>
  <c r="AE844" i="1"/>
  <c r="AT482" i="1"/>
  <c r="AU482" i="1" s="1"/>
  <c r="AT629" i="1"/>
  <c r="AU629" i="1" s="1"/>
  <c r="AS749" i="1"/>
  <c r="AT749" i="1" s="1"/>
  <c r="AU749" i="1" s="1"/>
  <c r="AT690" i="1"/>
  <c r="AU690" i="1" s="1"/>
  <c r="AT806" i="1"/>
  <c r="AU806" i="1" s="1"/>
  <c r="AT700" i="1"/>
  <c r="AU700" i="1" s="1"/>
  <c r="M803" i="1"/>
  <c r="AT745" i="1"/>
  <c r="AU745" i="1" s="1"/>
  <c r="AE874" i="1"/>
  <c r="AN824" i="1"/>
  <c r="AT867" i="1"/>
  <c r="AU867" i="1" s="1"/>
  <c r="AS865" i="1"/>
  <c r="AS869" i="1" s="1"/>
  <c r="Y514" i="1"/>
  <c r="Y590" i="1"/>
  <c r="AT724" i="1"/>
  <c r="AU724" i="1" s="1"/>
  <c r="AT743" i="1"/>
  <c r="AU743" i="1" s="1"/>
  <c r="AT821" i="1"/>
  <c r="AU821" i="1" s="1"/>
  <c r="AS788" i="1"/>
  <c r="AM824" i="1"/>
  <c r="AE839" i="1"/>
  <c r="AS855" i="1"/>
  <c r="AS859" i="1" s="1"/>
  <c r="R768" i="1"/>
  <c r="AE864" i="1"/>
  <c r="AS677" i="1"/>
  <c r="AS680" i="1" s="1"/>
  <c r="AT795" i="1"/>
  <c r="AU795" i="1" s="1"/>
  <c r="AS830" i="1"/>
  <c r="AS834" i="1" s="1"/>
  <c r="AS825" i="1"/>
  <c r="AS829" i="1" s="1"/>
  <c r="AS850" i="1"/>
  <c r="AS854" i="1" s="1"/>
  <c r="AE854" i="1"/>
  <c r="AE829" i="1"/>
  <c r="AT846" i="1"/>
  <c r="AU846" i="1" s="1"/>
  <c r="AT753" i="1"/>
  <c r="AU753" i="1" s="1"/>
  <c r="AT758" i="1"/>
  <c r="AU758" i="1" s="1"/>
  <c r="AS575" i="1"/>
  <c r="AS579" i="1" s="1"/>
  <c r="AS675" i="1"/>
  <c r="AS688" i="1"/>
  <c r="AS691" i="1" s="1"/>
  <c r="M788" i="1"/>
  <c r="AT604" i="1"/>
  <c r="AU604" i="1" s="1"/>
  <c r="AT729" i="1"/>
  <c r="AU729" i="1" s="1"/>
  <c r="AS708" i="1"/>
  <c r="AS711" i="1" s="1"/>
  <c r="AS756" i="1"/>
  <c r="AT790" i="1"/>
  <c r="AU790" i="1" s="1"/>
  <c r="AT796" i="1"/>
  <c r="AU796" i="1" s="1"/>
  <c r="AT644" i="1"/>
  <c r="AU644" i="1" s="1"/>
  <c r="M711" i="1"/>
  <c r="AT816" i="1"/>
  <c r="AU816" i="1" s="1"/>
  <c r="AE788" i="1"/>
  <c r="AS814" i="1"/>
  <c r="AS818" i="1" s="1"/>
  <c r="M736" i="1"/>
  <c r="M554" i="1"/>
  <c r="AT764" i="1"/>
  <c r="AU764" i="1" s="1"/>
  <c r="AT723" i="1"/>
  <c r="AU723" i="1" s="1"/>
  <c r="AM681" i="1"/>
  <c r="AT674" i="1"/>
  <c r="AU674" i="1" s="1"/>
  <c r="AB768" i="1"/>
  <c r="AB767" i="1" s="1"/>
  <c r="AS779" i="1"/>
  <c r="AS783" i="1" s="1"/>
  <c r="AM768" i="1"/>
  <c r="AT618" i="1"/>
  <c r="AU618" i="1" s="1"/>
  <c r="AE630" i="1"/>
  <c r="AT678" i="1"/>
  <c r="AU678" i="1" s="1"/>
  <c r="AS722" i="1"/>
  <c r="AS726" i="1" s="1"/>
  <c r="AT685" i="1"/>
  <c r="AU685" i="1" s="1"/>
  <c r="AE818" i="1"/>
  <c r="AS794" i="1"/>
  <c r="AS798" i="1" s="1"/>
  <c r="AS804" i="1"/>
  <c r="AS808" i="1" s="1"/>
  <c r="M783" i="1"/>
  <c r="AS769" i="1"/>
  <c r="AS773" i="1" s="1"/>
  <c r="AN660" i="1"/>
  <c r="AS686" i="1"/>
  <c r="AS819" i="1"/>
  <c r="AS823" i="1" s="1"/>
  <c r="AT801" i="1"/>
  <c r="AU801" i="1" s="1"/>
  <c r="AT553" i="1"/>
  <c r="AU553" i="1" s="1"/>
  <c r="AT673" i="1"/>
  <c r="AU673" i="1" s="1"/>
  <c r="AS701" i="1"/>
  <c r="AE803" i="1"/>
  <c r="AE783" i="1"/>
  <c r="AT715" i="1"/>
  <c r="AU715" i="1" s="1"/>
  <c r="AT598" i="1"/>
  <c r="AU598" i="1" s="1"/>
  <c r="AS731" i="1"/>
  <c r="AT728" i="1"/>
  <c r="AU728" i="1" s="1"/>
  <c r="U590" i="1"/>
  <c r="AE766" i="1"/>
  <c r="AS759" i="1"/>
  <c r="AS761" i="1" s="1"/>
  <c r="AE741" i="1"/>
  <c r="AE721" i="1"/>
  <c r="AN731" i="1"/>
  <c r="M716" i="1"/>
  <c r="AT698" i="1"/>
  <c r="AU698" i="1" s="1"/>
  <c r="AT695" i="1"/>
  <c r="AU695" i="1" s="1"/>
  <c r="AS693" i="1"/>
  <c r="AS696" i="1" s="1"/>
  <c r="AF726" i="1"/>
  <c r="AR722" i="1"/>
  <c r="AR726" i="1" s="1"/>
  <c r="AT713" i="1"/>
  <c r="AU713" i="1" s="1"/>
  <c r="AF691" i="1"/>
  <c r="AR687" i="1"/>
  <c r="AR691" i="1" s="1"/>
  <c r="M539" i="1"/>
  <c r="AS627" i="1"/>
  <c r="AS630" i="1" s="1"/>
  <c r="AS670" i="1"/>
  <c r="AS739" i="1"/>
  <c r="AS741" i="1" s="1"/>
  <c r="AE761" i="1"/>
  <c r="M731" i="1"/>
  <c r="AE736" i="1"/>
  <c r="AS744" i="1"/>
  <c r="AE706" i="1"/>
  <c r="AS703" i="1"/>
  <c r="R681" i="1"/>
  <c r="M726" i="1"/>
  <c r="AE691" i="1"/>
  <c r="AS591" i="1"/>
  <c r="AS595" i="1" s="1"/>
  <c r="AE756" i="1"/>
  <c r="AN736" i="1"/>
  <c r="AT719" i="1"/>
  <c r="AU719" i="1" s="1"/>
  <c r="AS751" i="1"/>
  <c r="AE686" i="1"/>
  <c r="AN716" i="1"/>
  <c r="AT619" i="1"/>
  <c r="AU619" i="1" s="1"/>
  <c r="AN605" i="1"/>
  <c r="AT628" i="1"/>
  <c r="AU628" i="1" s="1"/>
  <c r="AT718" i="1"/>
  <c r="AU718" i="1" s="1"/>
  <c r="AE731" i="1"/>
  <c r="AE716" i="1"/>
  <c r="S590" i="1"/>
  <c r="AS736" i="1"/>
  <c r="AE751" i="1"/>
  <c r="AF701" i="1"/>
  <c r="AR697" i="1"/>
  <c r="AR701" i="1" s="1"/>
  <c r="AE701" i="1"/>
  <c r="AT634" i="1"/>
  <c r="AU634" i="1" s="1"/>
  <c r="S514" i="1"/>
  <c r="M625" i="1"/>
  <c r="AN721" i="1"/>
  <c r="M701" i="1"/>
  <c r="AF696" i="1"/>
  <c r="AR692" i="1"/>
  <c r="AR696" i="1" s="1"/>
  <c r="M559" i="1"/>
  <c r="M675" i="1"/>
  <c r="AE746" i="1"/>
  <c r="AS721" i="1"/>
  <c r="AS716" i="1"/>
  <c r="AT704" i="1"/>
  <c r="AU704" i="1" s="1"/>
  <c r="AF711" i="1"/>
  <c r="AR707" i="1"/>
  <c r="AR711" i="1" s="1"/>
  <c r="AE696" i="1"/>
  <c r="AT672" i="1"/>
  <c r="AU672" i="1" s="1"/>
  <c r="AT654" i="1"/>
  <c r="AU654" i="1" s="1"/>
  <c r="AS657" i="1"/>
  <c r="AS660" i="1" s="1"/>
  <c r="AS541" i="1"/>
  <c r="AT541" i="1" s="1"/>
  <c r="AU541" i="1" s="1"/>
  <c r="AE675" i="1"/>
  <c r="AT567" i="1"/>
  <c r="AU567" i="1" s="1"/>
  <c r="AT571" i="1"/>
  <c r="AU571" i="1" s="1"/>
  <c r="AT563" i="1"/>
  <c r="AU563" i="1" s="1"/>
  <c r="AT614" i="1"/>
  <c r="AU614" i="1" s="1"/>
  <c r="AT603" i="1"/>
  <c r="AU603" i="1" s="1"/>
  <c r="AS652" i="1"/>
  <c r="AS655" i="1" s="1"/>
  <c r="R514" i="1"/>
  <c r="AT638" i="1"/>
  <c r="AU638" i="1" s="1"/>
  <c r="AT471" i="1"/>
  <c r="AU471" i="1" s="1"/>
  <c r="AT491" i="1"/>
  <c r="AU491" i="1" s="1"/>
  <c r="AN488" i="1"/>
  <c r="L514" i="1"/>
  <c r="AT617" i="1"/>
  <c r="AU617" i="1" s="1"/>
  <c r="AE670" i="1"/>
  <c r="AT577" i="1"/>
  <c r="AU577" i="1" s="1"/>
  <c r="AT578" i="1"/>
  <c r="AU578" i="1" s="1"/>
  <c r="AN650" i="1"/>
  <c r="AT633" i="1"/>
  <c r="AU633" i="1" s="1"/>
  <c r="AT613" i="1"/>
  <c r="AU613" i="1" s="1"/>
  <c r="M645" i="1"/>
  <c r="M650" i="1"/>
  <c r="AS600" i="1"/>
  <c r="AT576" i="1"/>
  <c r="AU576" i="1" s="1"/>
  <c r="AT664" i="1"/>
  <c r="AU664" i="1" s="1"/>
  <c r="AN615" i="1"/>
  <c r="AE640" i="1"/>
  <c r="AR620" i="1"/>
  <c r="AB590" i="1"/>
  <c r="AT593" i="1"/>
  <c r="AU593" i="1" s="1"/>
  <c r="AE569" i="1"/>
  <c r="M519" i="1"/>
  <c r="M514" i="1" s="1"/>
  <c r="AN645" i="1"/>
  <c r="AS662" i="1"/>
  <c r="AS665" i="1" s="1"/>
  <c r="AE655" i="1"/>
  <c r="AT572" i="1"/>
  <c r="AU572" i="1" s="1"/>
  <c r="AT659" i="1"/>
  <c r="AU659" i="1" s="1"/>
  <c r="AT639" i="1"/>
  <c r="AU639" i="1" s="1"/>
  <c r="AE660" i="1"/>
  <c r="AT608" i="1"/>
  <c r="AU608" i="1" s="1"/>
  <c r="AS632" i="1"/>
  <c r="AS635" i="1" s="1"/>
  <c r="AE680" i="1"/>
  <c r="AT637" i="1"/>
  <c r="AU637" i="1" s="1"/>
  <c r="AE483" i="1"/>
  <c r="AT547" i="1"/>
  <c r="AU547" i="1" s="1"/>
  <c r="AT522" i="1"/>
  <c r="AU522" i="1" s="1"/>
  <c r="AS622" i="1"/>
  <c r="AS625" i="1" s="1"/>
  <c r="M640" i="1"/>
  <c r="AF650" i="1"/>
  <c r="AR646" i="1"/>
  <c r="AR650" i="1" s="1"/>
  <c r="M630" i="1"/>
  <c r="M665" i="1"/>
  <c r="AE650" i="1"/>
  <c r="AE595" i="1"/>
  <c r="AN569" i="1"/>
  <c r="AT537" i="1"/>
  <c r="AU537" i="1" s="1"/>
  <c r="M655" i="1"/>
  <c r="AE635" i="1"/>
  <c r="AS642" i="1"/>
  <c r="AS645" i="1" s="1"/>
  <c r="AF620" i="1"/>
  <c r="AT375" i="1"/>
  <c r="AU375" i="1" s="1"/>
  <c r="AT548" i="1"/>
  <c r="AU548" i="1" s="1"/>
  <c r="AT566" i="1"/>
  <c r="AU566" i="1" s="1"/>
  <c r="AT561" i="1"/>
  <c r="AU561" i="1" s="1"/>
  <c r="AT521" i="1"/>
  <c r="AU521" i="1" s="1"/>
  <c r="AT621" i="1"/>
  <c r="AN640" i="1"/>
  <c r="AE645" i="1"/>
  <c r="M615" i="1"/>
  <c r="AF665" i="1"/>
  <c r="AR661" i="1"/>
  <c r="AR665" i="1" s="1"/>
  <c r="AS606" i="1"/>
  <c r="AS610" i="1" s="1"/>
  <c r="AE620" i="1"/>
  <c r="AS601" i="1"/>
  <c r="AS605" i="1" s="1"/>
  <c r="AN620" i="1"/>
  <c r="AS616" i="1"/>
  <c r="AS620" i="1" s="1"/>
  <c r="AT472" i="1"/>
  <c r="AU472" i="1" s="1"/>
  <c r="M569" i="1"/>
  <c r="AN519" i="1"/>
  <c r="AT538" i="1"/>
  <c r="AU538" i="1" s="1"/>
  <c r="AT556" i="1"/>
  <c r="AU556" i="1" s="1"/>
  <c r="AT573" i="1"/>
  <c r="AU573" i="1" s="1"/>
  <c r="AM590" i="1"/>
  <c r="AR645" i="1"/>
  <c r="AT641" i="1"/>
  <c r="AE665" i="1"/>
  <c r="AE615" i="1"/>
  <c r="AT587" i="1"/>
  <c r="AU587" i="1" s="1"/>
  <c r="AT516" i="1"/>
  <c r="AU516" i="1" s="1"/>
  <c r="AT586" i="1"/>
  <c r="AU586" i="1" s="1"/>
  <c r="AS647" i="1"/>
  <c r="AS650" i="1" s="1"/>
  <c r="AF645" i="1"/>
  <c r="M610" i="1"/>
  <c r="AR625" i="1"/>
  <c r="AE610" i="1"/>
  <c r="AS611" i="1"/>
  <c r="AS615" i="1" s="1"/>
  <c r="AS585" i="1"/>
  <c r="AS589" i="1" s="1"/>
  <c r="AT527" i="1"/>
  <c r="AU527" i="1" s="1"/>
  <c r="AF625" i="1"/>
  <c r="AE605" i="1"/>
  <c r="AT558" i="1"/>
  <c r="AU558" i="1" s="1"/>
  <c r="AT531" i="1"/>
  <c r="AU531" i="1" s="1"/>
  <c r="AE584" i="1"/>
  <c r="AF660" i="1"/>
  <c r="AR656" i="1"/>
  <c r="AR660" i="1" s="1"/>
  <c r="AF655" i="1"/>
  <c r="AR651" i="1"/>
  <c r="AR655" i="1" s="1"/>
  <c r="AT624" i="1"/>
  <c r="AU624" i="1" s="1"/>
  <c r="AF640" i="1"/>
  <c r="AR636" i="1"/>
  <c r="AR640" i="1" s="1"/>
  <c r="M660" i="1"/>
  <c r="AF630" i="1"/>
  <c r="AR626" i="1"/>
  <c r="AR630" i="1" s="1"/>
  <c r="M605" i="1"/>
  <c r="AE600" i="1"/>
  <c r="AE625" i="1"/>
  <c r="AT314" i="1"/>
  <c r="AT500" i="1"/>
  <c r="AU500" i="1" s="1"/>
  <c r="AT486" i="1"/>
  <c r="AU486" i="1" s="1"/>
  <c r="AT497" i="1"/>
  <c r="AU497" i="1" s="1"/>
  <c r="AT583" i="1"/>
  <c r="AU583" i="1" s="1"/>
  <c r="AT546" i="1"/>
  <c r="AU546" i="1" s="1"/>
  <c r="AE579" i="1"/>
  <c r="AT568" i="1"/>
  <c r="AU568" i="1" s="1"/>
  <c r="U514" i="1"/>
  <c r="T514" i="1"/>
  <c r="AT492" i="1"/>
  <c r="AU492" i="1" s="1"/>
  <c r="AN529" i="1"/>
  <c r="AE574" i="1"/>
  <c r="AS535" i="1"/>
  <c r="AS539" i="1" s="1"/>
  <c r="AT517" i="1"/>
  <c r="AU517" i="1" s="1"/>
  <c r="AB514" i="1"/>
  <c r="AS570" i="1"/>
  <c r="AS574" i="1" s="1"/>
  <c r="AT365" i="1"/>
  <c r="AN524" i="1"/>
  <c r="AT536" i="1"/>
  <c r="AU536" i="1" s="1"/>
  <c r="AT532" i="1"/>
  <c r="AU532" i="1" s="1"/>
  <c r="AT581" i="1"/>
  <c r="AU581" i="1" s="1"/>
  <c r="AT533" i="1"/>
  <c r="AU533" i="1" s="1"/>
  <c r="AT552" i="1"/>
  <c r="AU552" i="1" s="1"/>
  <c r="AE534" i="1"/>
  <c r="AT457" i="1"/>
  <c r="AU457" i="1" s="1"/>
  <c r="AT501" i="1"/>
  <c r="AU501" i="1" s="1"/>
  <c r="AT582" i="1"/>
  <c r="AU582" i="1" s="1"/>
  <c r="AN554" i="1"/>
  <c r="AN534" i="1"/>
  <c r="M549" i="1"/>
  <c r="AE559" i="1"/>
  <c r="AS488" i="1"/>
  <c r="M589" i="1"/>
  <c r="AE554" i="1"/>
  <c r="M574" i="1"/>
  <c r="AS580" i="1"/>
  <c r="AS584" i="1" s="1"/>
  <c r="AS530" i="1"/>
  <c r="AS534" i="1" s="1"/>
  <c r="AF534" i="1"/>
  <c r="AR530" i="1"/>
  <c r="AR534" i="1" s="1"/>
  <c r="AS499" i="1"/>
  <c r="AS503" i="1" s="1"/>
  <c r="AS550" i="1"/>
  <c r="AS554" i="1" s="1"/>
  <c r="AE544" i="1"/>
  <c r="AF574" i="1"/>
  <c r="AR570" i="1"/>
  <c r="AR574" i="1" s="1"/>
  <c r="M584" i="1"/>
  <c r="AS515" i="1"/>
  <c r="AS519" i="1" s="1"/>
  <c r="AF584" i="1"/>
  <c r="AR580" i="1"/>
  <c r="AR584" i="1" s="1"/>
  <c r="AE529" i="1"/>
  <c r="AS555" i="1"/>
  <c r="AS559" i="1" s="1"/>
  <c r="AF579" i="1"/>
  <c r="AR575" i="1"/>
  <c r="AR579" i="1" s="1"/>
  <c r="AT528" i="1"/>
  <c r="AU528" i="1" s="1"/>
  <c r="AF529" i="1"/>
  <c r="AR525" i="1"/>
  <c r="AR529" i="1" s="1"/>
  <c r="AT419" i="1"/>
  <c r="AU419" i="1" s="1"/>
  <c r="AT446" i="1"/>
  <c r="AU446" i="1" s="1"/>
  <c r="AT467" i="1"/>
  <c r="AU467" i="1" s="1"/>
  <c r="AE498" i="1"/>
  <c r="AS565" i="1"/>
  <c r="AS569" i="1" s="1"/>
  <c r="AE549" i="1"/>
  <c r="M579" i="1"/>
  <c r="AE539" i="1"/>
  <c r="AS525" i="1"/>
  <c r="AS529" i="1" s="1"/>
  <c r="AE524" i="1"/>
  <c r="AF569" i="1"/>
  <c r="AR565" i="1"/>
  <c r="AS560" i="1"/>
  <c r="AS564" i="1" s="1"/>
  <c r="AT551" i="1"/>
  <c r="AU551" i="1" s="1"/>
  <c r="AT523" i="1"/>
  <c r="AU523" i="1" s="1"/>
  <c r="AF524" i="1"/>
  <c r="AR520" i="1"/>
  <c r="AR524" i="1" s="1"/>
  <c r="AF589" i="1"/>
  <c r="AR585" i="1"/>
  <c r="AR589" i="1" s="1"/>
  <c r="AE564" i="1"/>
  <c r="AE519" i="1"/>
  <c r="AS489" i="1"/>
  <c r="AS493" i="1" s="1"/>
  <c r="AE589" i="1"/>
  <c r="AT518" i="1"/>
  <c r="AU518" i="1" s="1"/>
  <c r="AS520" i="1"/>
  <c r="AS524" i="1" s="1"/>
  <c r="AS545" i="1"/>
  <c r="AS549" i="1" s="1"/>
  <c r="AF519" i="1"/>
  <c r="AR515" i="1"/>
  <c r="AR519" i="1" s="1"/>
  <c r="AT385" i="1"/>
  <c r="AT355" i="1"/>
  <c r="AS496" i="1"/>
  <c r="AT496" i="1" s="1"/>
  <c r="AU496" i="1" s="1"/>
  <c r="AT364" i="1"/>
  <c r="AU364" i="1" s="1"/>
  <c r="AT490" i="1"/>
  <c r="AU490" i="1" s="1"/>
  <c r="M488" i="1"/>
  <c r="AT487" i="1"/>
  <c r="AU487" i="1" s="1"/>
  <c r="AT307" i="1"/>
  <c r="AT485" i="1"/>
  <c r="AU485" i="1" s="1"/>
  <c r="AT349" i="1"/>
  <c r="AT370" i="1"/>
  <c r="AT384" i="1"/>
  <c r="AU384" i="1" s="1"/>
  <c r="R351" i="1"/>
  <c r="AT477" i="1"/>
  <c r="AU477" i="1" s="1"/>
  <c r="AS483" i="1"/>
  <c r="M503" i="1"/>
  <c r="AT502" i="1"/>
  <c r="AU502" i="1" s="1"/>
  <c r="AF411" i="1"/>
  <c r="AF488" i="1"/>
  <c r="AR484" i="1"/>
  <c r="AR488" i="1" s="1"/>
  <c r="AN320" i="1"/>
  <c r="S351" i="1"/>
  <c r="AT461" i="1"/>
  <c r="AU461" i="1" s="1"/>
  <c r="AF498" i="1"/>
  <c r="AR494" i="1"/>
  <c r="AR498" i="1" s="1"/>
  <c r="AT456" i="1"/>
  <c r="AU456" i="1" s="1"/>
  <c r="AF503" i="1"/>
  <c r="AR499" i="1"/>
  <c r="AR503" i="1" s="1"/>
  <c r="AS475" i="1"/>
  <c r="AS478" i="1" s="1"/>
  <c r="AF483" i="1"/>
  <c r="AR479" i="1"/>
  <c r="AR483" i="1" s="1"/>
  <c r="AE503" i="1"/>
  <c r="AN345" i="1"/>
  <c r="AS421" i="1"/>
  <c r="AF493" i="1"/>
  <c r="AR489" i="1"/>
  <c r="AR493" i="1" s="1"/>
  <c r="AT495" i="1"/>
  <c r="AU495" i="1" s="1"/>
  <c r="AT348" i="1"/>
  <c r="Y351" i="1"/>
  <c r="T351" i="1"/>
  <c r="AE493" i="1"/>
  <c r="AT452" i="1"/>
  <c r="AU452" i="1" s="1"/>
  <c r="M478" i="1"/>
  <c r="AT481" i="1"/>
  <c r="AU481" i="1" s="1"/>
  <c r="AT359" i="1"/>
  <c r="AT447" i="1"/>
  <c r="AU447" i="1" s="1"/>
  <c r="AS448" i="1"/>
  <c r="AE453" i="1"/>
  <c r="AS463" i="1"/>
  <c r="AE478" i="1"/>
  <c r="AE488" i="1"/>
  <c r="AT460" i="1"/>
  <c r="AF478" i="1"/>
  <c r="AR474" i="1"/>
  <c r="AR478" i="1" s="1"/>
  <c r="M458" i="1"/>
  <c r="AT462" i="1"/>
  <c r="AU462" i="1" s="1"/>
  <c r="AS455" i="1"/>
  <c r="AS458" i="1" s="1"/>
  <c r="AE458" i="1"/>
  <c r="AT425" i="1"/>
  <c r="AU425" i="1" s="1"/>
  <c r="AS470" i="1"/>
  <c r="AS473" i="1" s="1"/>
  <c r="AS426" i="1"/>
  <c r="AM351" i="1"/>
  <c r="AT404" i="1"/>
  <c r="AU404" i="1" s="1"/>
  <c r="AF473" i="1"/>
  <c r="AR469" i="1"/>
  <c r="AR473" i="1" s="1"/>
  <c r="AF463" i="1"/>
  <c r="AR459" i="1"/>
  <c r="AR463" i="1" s="1"/>
  <c r="AE309" i="1"/>
  <c r="AT420" i="1"/>
  <c r="AU420" i="1" s="1"/>
  <c r="AT380" i="1"/>
  <c r="AU380" i="1" s="1"/>
  <c r="AE350" i="1"/>
  <c r="AN453" i="1"/>
  <c r="M473" i="1"/>
  <c r="AS465" i="1"/>
  <c r="AS468" i="1" s="1"/>
  <c r="AN463" i="1"/>
  <c r="AN411" i="1"/>
  <c r="AT395" i="1"/>
  <c r="AU395" i="1" s="1"/>
  <c r="AE468" i="1"/>
  <c r="AT339" i="1"/>
  <c r="AF468" i="1"/>
  <c r="AR464" i="1"/>
  <c r="AR468" i="1" s="1"/>
  <c r="AF458" i="1"/>
  <c r="AR454" i="1"/>
  <c r="AR458" i="1" s="1"/>
  <c r="AE473" i="1"/>
  <c r="AE463" i="1"/>
  <c r="AT450" i="1"/>
  <c r="AU450" i="1" s="1"/>
  <c r="AS453" i="1"/>
  <c r="AS391" i="1"/>
  <c r="AT394" i="1"/>
  <c r="AU394" i="1" s="1"/>
  <c r="AT323" i="1"/>
  <c r="AU323" i="1" s="1"/>
  <c r="AN309" i="1"/>
  <c r="AT322" i="1"/>
  <c r="AU322" i="1" s="1"/>
  <c r="M411" i="1"/>
  <c r="AB351" i="1"/>
  <c r="AT409" i="1"/>
  <c r="AU409" i="1" s="1"/>
  <c r="AN416" i="1"/>
  <c r="AS386" i="1"/>
  <c r="AN448" i="1"/>
  <c r="AT399" i="1"/>
  <c r="AU399" i="1" s="1"/>
  <c r="AF453" i="1"/>
  <c r="AR449" i="1"/>
  <c r="AR453" i="1" s="1"/>
  <c r="AT318" i="1"/>
  <c r="AU318" i="1" s="1"/>
  <c r="AT324" i="1"/>
  <c r="AT282" i="1"/>
  <c r="M421" i="1"/>
  <c r="AE426" i="1"/>
  <c r="AT405" i="1"/>
  <c r="AU405" i="1" s="1"/>
  <c r="AF350" i="1"/>
  <c r="AN426" i="1"/>
  <c r="AT389" i="1"/>
  <c r="AU389" i="1" s="1"/>
  <c r="AT369" i="1"/>
  <c r="AR356" i="1"/>
  <c r="AT354" i="1"/>
  <c r="AS340" i="1"/>
  <c r="AT378" i="1"/>
  <c r="AU378" i="1" s="1"/>
  <c r="AT424" i="1"/>
  <c r="AU424" i="1" s="1"/>
  <c r="AT379" i="1"/>
  <c r="AU379" i="1" s="1"/>
  <c r="AE448" i="1"/>
  <c r="AT415" i="1"/>
  <c r="AU415" i="1" s="1"/>
  <c r="AS393" i="1"/>
  <c r="AS396" i="1" s="1"/>
  <c r="AN351" i="1"/>
  <c r="M416" i="1"/>
  <c r="M335" i="1"/>
  <c r="AT414" i="1"/>
  <c r="AU414" i="1" s="1"/>
  <c r="AN330" i="1"/>
  <c r="AT410" i="1"/>
  <c r="AU410" i="1" s="1"/>
  <c r="AS403" i="1"/>
  <c r="AS406" i="1" s="1"/>
  <c r="AN421" i="1"/>
  <c r="AE411" i="1"/>
  <c r="AN325" i="1"/>
  <c r="AS411" i="1"/>
  <c r="AR411" i="1"/>
  <c r="AE421" i="1"/>
  <c r="AT360" i="1"/>
  <c r="AE406" i="1"/>
  <c r="AR366" i="1"/>
  <c r="AT423" i="1"/>
  <c r="AU423" i="1" s="1"/>
  <c r="AT383" i="1"/>
  <c r="AU383" i="1" s="1"/>
  <c r="AT408" i="1"/>
  <c r="AU408" i="1" s="1"/>
  <c r="AT319" i="1"/>
  <c r="AT388" i="1"/>
  <c r="AU388" i="1" s="1"/>
  <c r="AR372" i="1"/>
  <c r="AR376" i="1" s="1"/>
  <c r="AS368" i="1"/>
  <c r="AS371" i="1" s="1"/>
  <c r="AR381" i="1"/>
  <c r="AT407" i="1"/>
  <c r="AU407" i="1" s="1"/>
  <c r="AR387" i="1"/>
  <c r="AR391" i="1" s="1"/>
  <c r="AS353" i="1"/>
  <c r="AS356" i="1" s="1"/>
  <c r="AF406" i="1"/>
  <c r="AR402" i="1"/>
  <c r="AR406" i="1" s="1"/>
  <c r="AS306" i="1"/>
  <c r="AS309" i="1" s="1"/>
  <c r="AT418" i="1"/>
  <c r="AU418" i="1" s="1"/>
  <c r="AS363" i="1"/>
  <c r="AS366" i="1" s="1"/>
  <c r="AR392" i="1"/>
  <c r="AR396" i="1" s="1"/>
  <c r="AR361" i="1"/>
  <c r="AT298" i="1"/>
  <c r="AS347" i="1"/>
  <c r="AT347" i="1" s="1"/>
  <c r="AT334" i="1"/>
  <c r="AU334" i="1" s="1"/>
  <c r="AT412" i="1"/>
  <c r="AU412" i="1" s="1"/>
  <c r="AS413" i="1"/>
  <c r="AS416" i="1" s="1"/>
  <c r="AT417" i="1"/>
  <c r="AU417" i="1" s="1"/>
  <c r="AT362" i="1"/>
  <c r="AU362" i="1" s="1"/>
  <c r="AS373" i="1"/>
  <c r="AT373" i="1" s="1"/>
  <c r="AU373" i="1" s="1"/>
  <c r="U351" i="1"/>
  <c r="AE416" i="1"/>
  <c r="AF426" i="1"/>
  <c r="AR422" i="1"/>
  <c r="AR426" i="1" s="1"/>
  <c r="AR421" i="1"/>
  <c r="AT357" i="1"/>
  <c r="AU357" i="1" s="1"/>
  <c r="AS377" i="1"/>
  <c r="AS381" i="1" s="1"/>
  <c r="AS358" i="1"/>
  <c r="AS361" i="1" s="1"/>
  <c r="M426" i="1"/>
  <c r="AS398" i="1"/>
  <c r="AS401" i="1" s="1"/>
  <c r="AT374" i="1"/>
  <c r="AU374" i="1" s="1"/>
  <c r="AF421" i="1"/>
  <c r="AF401" i="1"/>
  <c r="AR397" i="1"/>
  <c r="AR401" i="1" s="1"/>
  <c r="AT352" i="1"/>
  <c r="AU352" i="1" s="1"/>
  <c r="AR416" i="1"/>
  <c r="AT367" i="1"/>
  <c r="AU367" i="1" s="1"/>
  <c r="AR382" i="1"/>
  <c r="AR386" i="1" s="1"/>
  <c r="AS325" i="1"/>
  <c r="AE401" i="1"/>
  <c r="L351" i="1"/>
  <c r="AF416" i="1"/>
  <c r="AR371" i="1"/>
  <c r="AT272" i="1"/>
  <c r="AT338" i="1"/>
  <c r="AT333" i="1"/>
  <c r="AU333" i="1" s="1"/>
  <c r="AS342" i="1"/>
  <c r="AT342" i="1" s="1"/>
  <c r="AS332" i="1"/>
  <c r="AT332" i="1" s="1"/>
  <c r="AU332" i="1" s="1"/>
  <c r="AF309" i="1"/>
  <c r="M325" i="1"/>
  <c r="AT328" i="1"/>
  <c r="AU328" i="1" s="1"/>
  <c r="AE335" i="1"/>
  <c r="AF335" i="1"/>
  <c r="AR331" i="1"/>
  <c r="AR335" i="1" s="1"/>
  <c r="AT329" i="1"/>
  <c r="AU329" i="1" s="1"/>
  <c r="AE330" i="1"/>
  <c r="AS317" i="1"/>
  <c r="AT317" i="1" s="1"/>
  <c r="AU317" i="1" s="1"/>
  <c r="AS327" i="1"/>
  <c r="AF315" i="1"/>
  <c r="AR311" i="1"/>
  <c r="AR315" i="1" s="1"/>
  <c r="AE299" i="1"/>
  <c r="AE345" i="1"/>
  <c r="M340" i="1"/>
  <c r="AS312" i="1"/>
  <c r="AT312" i="1" s="1"/>
  <c r="AU312" i="1" s="1"/>
  <c r="AE320" i="1"/>
  <c r="AE315" i="1"/>
  <c r="AT247" i="1"/>
  <c r="AT287" i="1"/>
  <c r="M350" i="1"/>
  <c r="AT98" i="1"/>
  <c r="AT308" i="1"/>
  <c r="AT343" i="1"/>
  <c r="AE325" i="1"/>
  <c r="AE340" i="1"/>
  <c r="M345" i="1"/>
  <c r="AT337" i="1"/>
  <c r="AN340" i="1"/>
  <c r="M320" i="1"/>
  <c r="AE289" i="1"/>
  <c r="M315" i="1"/>
  <c r="AT288" i="1"/>
  <c r="AS294" i="1"/>
  <c r="AT297" i="1"/>
  <c r="AT296" i="1"/>
  <c r="AE304" i="1"/>
  <c r="AN304" i="1"/>
  <c r="S234" i="1"/>
  <c r="AT303" i="1"/>
  <c r="AS304" i="1"/>
  <c r="AT301" i="1"/>
  <c r="AF304" i="1"/>
  <c r="AR300" i="1"/>
  <c r="AR304" i="1" s="1"/>
  <c r="AN299" i="1"/>
  <c r="M304" i="1"/>
  <c r="AT271" i="1"/>
  <c r="AT293" i="1"/>
  <c r="AS295" i="1"/>
  <c r="AS299" i="1" s="1"/>
  <c r="AT258" i="1"/>
  <c r="AT253" i="1"/>
  <c r="AT273" i="1"/>
  <c r="AF299" i="1"/>
  <c r="AR295" i="1"/>
  <c r="AR299" i="1" s="1"/>
  <c r="AS286" i="1"/>
  <c r="AS289" i="1" s="1"/>
  <c r="AT243" i="1"/>
  <c r="AN269" i="1"/>
  <c r="AS284" i="1"/>
  <c r="AN294" i="1"/>
  <c r="AE274" i="1"/>
  <c r="U234" i="1"/>
  <c r="AE294" i="1"/>
  <c r="AT291" i="1"/>
  <c r="AT281" i="1"/>
  <c r="AT276" i="1"/>
  <c r="AT283" i="1"/>
  <c r="AE284" i="1"/>
  <c r="AS279" i="1"/>
  <c r="AT278" i="1"/>
  <c r="AT277" i="1"/>
  <c r="AF289" i="1"/>
  <c r="AR285" i="1"/>
  <c r="AR289" i="1" s="1"/>
  <c r="M289" i="1"/>
  <c r="AT238" i="1"/>
  <c r="AT430" i="1"/>
  <c r="Y234" i="1"/>
  <c r="AE279" i="1"/>
  <c r="AT236" i="1"/>
  <c r="AN284" i="1"/>
  <c r="AN279" i="1"/>
  <c r="AF284" i="1"/>
  <c r="AR280" i="1"/>
  <c r="AR284" i="1" s="1"/>
  <c r="M279" i="1"/>
  <c r="M284" i="1"/>
  <c r="M254" i="1"/>
  <c r="AT241" i="1"/>
  <c r="M274" i="1"/>
  <c r="AT216" i="1"/>
  <c r="AT268" i="1"/>
  <c r="R234" i="1"/>
  <c r="AS220" i="1"/>
  <c r="AS223" i="1" s="1"/>
  <c r="AT221" i="1"/>
  <c r="AT266" i="1"/>
  <c r="AN264" i="1"/>
  <c r="T234" i="1"/>
  <c r="M259" i="1"/>
  <c r="L234" i="1"/>
  <c r="AB234" i="1"/>
  <c r="AF279" i="1"/>
  <c r="AR275" i="1"/>
  <c r="AR279" i="1" s="1"/>
  <c r="R428" i="1"/>
  <c r="R427" i="1" s="1"/>
  <c r="AT190" i="1"/>
  <c r="AT251" i="1"/>
  <c r="M264" i="1"/>
  <c r="AF274" i="1"/>
  <c r="AR270" i="1"/>
  <c r="AR274" i="1" s="1"/>
  <c r="Y428" i="1"/>
  <c r="Y427" i="1" s="1"/>
  <c r="AB428" i="1"/>
  <c r="T428" i="1"/>
  <c r="AT263" i="1"/>
  <c r="AT267" i="1"/>
  <c r="AT159" i="1"/>
  <c r="M239" i="1"/>
  <c r="AT431" i="1"/>
  <c r="AU431" i="1" s="1"/>
  <c r="AM428" i="1"/>
  <c r="AM427" i="1" s="1"/>
  <c r="S428" i="1"/>
  <c r="AT261" i="1"/>
  <c r="AT248" i="1"/>
  <c r="AN249" i="1"/>
  <c r="AT246" i="1"/>
  <c r="AT201" i="1"/>
  <c r="M244" i="1"/>
  <c r="AT237" i="1"/>
  <c r="AT256" i="1"/>
  <c r="M269" i="1"/>
  <c r="U428" i="1"/>
  <c r="AS270" i="1"/>
  <c r="AS274" i="1" s="1"/>
  <c r="AN433" i="1"/>
  <c r="AN428" i="1" s="1"/>
  <c r="AS239" i="1"/>
  <c r="AT200" i="1"/>
  <c r="M223" i="1"/>
  <c r="AN259" i="1"/>
  <c r="AE249" i="1"/>
  <c r="AS249" i="1"/>
  <c r="AT262" i="1"/>
  <c r="AN218" i="1"/>
  <c r="AN244" i="1"/>
  <c r="AE244" i="1"/>
  <c r="AS240" i="1"/>
  <c r="AS244" i="1" s="1"/>
  <c r="AT257" i="1"/>
  <c r="M249" i="1"/>
  <c r="AM234" i="1"/>
  <c r="AE239" i="1"/>
  <c r="AT252" i="1"/>
  <c r="AN192" i="1"/>
  <c r="AE202" i="1"/>
  <c r="AN254" i="1"/>
  <c r="AT217" i="1"/>
  <c r="AN239" i="1"/>
  <c r="AE269" i="1"/>
  <c r="AT242" i="1"/>
  <c r="AE264" i="1"/>
  <c r="AS260" i="1"/>
  <c r="AS264" i="1" s="1"/>
  <c r="AE259" i="1"/>
  <c r="AS255" i="1"/>
  <c r="AS259" i="1" s="1"/>
  <c r="AE254" i="1"/>
  <c r="AS250" i="1"/>
  <c r="AS254" i="1" s="1"/>
  <c r="AS265" i="1"/>
  <c r="AS269" i="1" s="1"/>
  <c r="AT186" i="1"/>
  <c r="AT195" i="1"/>
  <c r="AU195" i="1" s="1"/>
  <c r="AT222" i="1"/>
  <c r="AE223" i="1"/>
  <c r="AF223" i="1"/>
  <c r="AR219" i="1"/>
  <c r="AR223" i="1" s="1"/>
  <c r="AT215" i="1"/>
  <c r="AS218" i="1"/>
  <c r="AS191" i="1"/>
  <c r="AS192" i="1" s="1"/>
  <c r="M218" i="1"/>
  <c r="M192" i="1"/>
  <c r="AE218" i="1"/>
  <c r="AN182" i="1"/>
  <c r="AT180" i="1"/>
  <c r="AE177" i="1"/>
  <c r="AS199" i="1"/>
  <c r="AF202" i="1"/>
  <c r="AR198" i="1"/>
  <c r="AR202" i="1" s="1"/>
  <c r="AE197" i="1"/>
  <c r="M202" i="1"/>
  <c r="AT196" i="1"/>
  <c r="AT174" i="1"/>
  <c r="AT185" i="1"/>
  <c r="AF197" i="1"/>
  <c r="AR193" i="1"/>
  <c r="AR197" i="1" s="1"/>
  <c r="M197" i="1"/>
  <c r="AS194" i="1"/>
  <c r="AT175" i="1"/>
  <c r="AT166" i="1"/>
  <c r="AT179" i="1"/>
  <c r="AT181" i="1"/>
  <c r="AT189" i="1"/>
  <c r="AT176" i="1"/>
  <c r="AE192" i="1"/>
  <c r="AE182" i="1"/>
  <c r="AS182" i="1"/>
  <c r="AS187" i="1"/>
  <c r="AE172" i="1"/>
  <c r="AF182" i="1"/>
  <c r="AR178" i="1"/>
  <c r="AR182" i="1" s="1"/>
  <c r="AE162" i="1"/>
  <c r="AT170" i="1"/>
  <c r="AT171" i="1"/>
  <c r="AT169" i="1"/>
  <c r="AF177" i="1"/>
  <c r="AR173" i="1"/>
  <c r="AR177" i="1" s="1"/>
  <c r="AT160" i="1"/>
  <c r="AF162" i="1"/>
  <c r="AN172" i="1"/>
  <c r="M177" i="1"/>
  <c r="AS177" i="1"/>
  <c r="AT232" i="1"/>
  <c r="AT165" i="1"/>
  <c r="AN177" i="1"/>
  <c r="AT432" i="1"/>
  <c r="AU432" i="1" s="1"/>
  <c r="AN152" i="1"/>
  <c r="AE157" i="1"/>
  <c r="AN167" i="1"/>
  <c r="AF172" i="1"/>
  <c r="AR168" i="1"/>
  <c r="AR172" i="1" s="1"/>
  <c r="AS168" i="1"/>
  <c r="AS172" i="1" s="1"/>
  <c r="AT435" i="1"/>
  <c r="Y203" i="1"/>
  <c r="AT161" i="1"/>
  <c r="AT164" i="1"/>
  <c r="AT151" i="1"/>
  <c r="AE167" i="1"/>
  <c r="AS163" i="1"/>
  <c r="AS167" i="1" s="1"/>
  <c r="AT441" i="1"/>
  <c r="AU441" i="1" s="1"/>
  <c r="AT156" i="1"/>
  <c r="AE438" i="1"/>
  <c r="AT154" i="1"/>
  <c r="AS158" i="1"/>
  <c r="AS162" i="1" s="1"/>
  <c r="AT155" i="1"/>
  <c r="M162" i="1"/>
  <c r="AT211" i="1"/>
  <c r="AT150" i="1"/>
  <c r="AS157" i="1"/>
  <c r="AT227" i="1"/>
  <c r="AE233" i="1"/>
  <c r="AT440" i="1"/>
  <c r="AU440" i="1" s="1"/>
  <c r="AF157" i="1"/>
  <c r="AR153" i="1"/>
  <c r="AR157" i="1" s="1"/>
  <c r="AE228" i="1"/>
  <c r="AS437" i="1"/>
  <c r="AT437" i="1" s="1"/>
  <c r="AU437" i="1" s="1"/>
  <c r="M157" i="1"/>
  <c r="AF233" i="1"/>
  <c r="AN157" i="1"/>
  <c r="AT225" i="1"/>
  <c r="AE152" i="1"/>
  <c r="AT230" i="1"/>
  <c r="AT212" i="1"/>
  <c r="AE433" i="1"/>
  <c r="AT149" i="1"/>
  <c r="AE213" i="1"/>
  <c r="M233" i="1"/>
  <c r="AS208" i="1"/>
  <c r="AS433" i="1"/>
  <c r="AS148" i="1"/>
  <c r="AS152" i="1" s="1"/>
  <c r="AF438" i="1"/>
  <c r="AR434" i="1"/>
  <c r="AF433" i="1"/>
  <c r="AN213" i="1"/>
  <c r="AR209" i="1"/>
  <c r="AR213" i="1" s="1"/>
  <c r="AT206" i="1"/>
  <c r="AB203" i="1"/>
  <c r="AE443" i="1"/>
  <c r="AF228" i="1"/>
  <c r="AR224" i="1"/>
  <c r="AR228" i="1" s="1"/>
  <c r="AT129" i="1"/>
  <c r="AT207" i="1"/>
  <c r="AM203" i="1"/>
  <c r="AS229" i="1"/>
  <c r="AS233" i="1" s="1"/>
  <c r="AN233" i="1"/>
  <c r="M228" i="1"/>
  <c r="AT205" i="1"/>
  <c r="AS224" i="1"/>
  <c r="AS228" i="1" s="1"/>
  <c r="AN228" i="1"/>
  <c r="AR204" i="1"/>
  <c r="AR208" i="1" s="1"/>
  <c r="AS210" i="1"/>
  <c r="M213" i="1"/>
  <c r="AT128" i="1"/>
  <c r="AE100" i="1"/>
  <c r="AF100" i="1" s="1"/>
  <c r="AN95" i="1"/>
  <c r="AT99" i="1"/>
  <c r="AS443" i="1"/>
  <c r="M130" i="1"/>
  <c r="AN125" i="1"/>
  <c r="AT123" i="1"/>
  <c r="AS126" i="1"/>
  <c r="AS130" i="1" s="1"/>
  <c r="AN85" i="1"/>
  <c r="M125" i="1"/>
  <c r="AT124" i="1"/>
  <c r="AS125" i="1"/>
  <c r="AE130" i="1"/>
  <c r="AT127" i="1"/>
  <c r="AT122" i="1"/>
  <c r="AE125" i="1"/>
  <c r="AN80" i="1"/>
  <c r="AR96" i="1"/>
  <c r="AR100" i="1" s="1"/>
  <c r="AE95" i="1"/>
  <c r="AF95" i="1" s="1"/>
  <c r="AE90" i="1"/>
  <c r="AF90" i="1" s="1"/>
  <c r="AS97" i="1"/>
  <c r="AS100" i="1" s="1"/>
  <c r="AS95" i="1"/>
  <c r="AR91" i="1"/>
  <c r="AR95" i="1" s="1"/>
  <c r="AN90" i="1"/>
  <c r="AS81" i="1"/>
  <c r="AS85" i="1" s="1"/>
  <c r="AR86" i="1"/>
  <c r="AR90" i="1" s="1"/>
  <c r="AS86" i="1"/>
  <c r="AS90" i="1" s="1"/>
  <c r="AS80" i="1"/>
  <c r="AE75" i="1"/>
  <c r="AF75" i="1" s="1"/>
  <c r="AE85" i="1"/>
  <c r="AF85" i="1" s="1"/>
  <c r="T101" i="1"/>
  <c r="AN70" i="1"/>
  <c r="AN75" i="1"/>
  <c r="AE65" i="1"/>
  <c r="AF65" i="1" s="1"/>
  <c r="M70" i="1"/>
  <c r="M75" i="1"/>
  <c r="AE80" i="1"/>
  <c r="AF80" i="1" s="1"/>
  <c r="AR71" i="1"/>
  <c r="AR75" i="1" s="1"/>
  <c r="AS71" i="1"/>
  <c r="AS75" i="1" s="1"/>
  <c r="AS67" i="1"/>
  <c r="AT67" i="1" s="1"/>
  <c r="AE70" i="1"/>
  <c r="AF70" i="1" s="1"/>
  <c r="AN65" i="1"/>
  <c r="AT104" i="1"/>
  <c r="AR61" i="1"/>
  <c r="AR65" i="1" s="1"/>
  <c r="M65" i="1"/>
  <c r="AS61" i="1"/>
  <c r="AS65" i="1" s="1"/>
  <c r="AR56" i="1"/>
  <c r="Y101" i="1"/>
  <c r="AT109" i="1"/>
  <c r="AS56" i="1"/>
  <c r="AS60" i="1" s="1"/>
  <c r="AT110" i="1"/>
  <c r="AS106" i="1"/>
  <c r="AT103" i="1"/>
  <c r="AB101" i="1"/>
  <c r="AN120" i="1"/>
  <c r="AM101" i="1"/>
  <c r="U101" i="1"/>
  <c r="AT105" i="1"/>
  <c r="AS115" i="1"/>
  <c r="S101" i="1"/>
  <c r="AT108" i="1"/>
  <c r="AE120" i="1"/>
  <c r="R101" i="1"/>
  <c r="AS120" i="1"/>
  <c r="AF120" i="1"/>
  <c r="AR116" i="1"/>
  <c r="M120" i="1"/>
  <c r="AR107" i="1"/>
  <c r="AR102" i="1"/>
  <c r="AR106" i="1" s="1"/>
  <c r="AE35" i="1"/>
  <c r="AF35" i="1" s="1"/>
  <c r="AN35" i="1"/>
  <c r="AE30" i="1"/>
  <c r="AF30" i="1" s="1"/>
  <c r="AN25" i="1"/>
  <c r="AS27" i="1"/>
  <c r="AS30" i="1" s="1"/>
  <c r="AR26" i="1"/>
  <c r="M30" i="1"/>
  <c r="AQ30" i="1" s="1"/>
  <c r="AR31" i="1"/>
  <c r="AS35" i="1"/>
  <c r="M25" i="1"/>
  <c r="AQ25" i="1" s="1"/>
  <c r="AS21" i="1"/>
  <c r="AS25" i="1" s="1"/>
  <c r="AE25" i="1"/>
  <c r="AF25" i="1" s="1"/>
  <c r="AS17" i="1"/>
  <c r="BA419" i="12" l="1"/>
  <c r="BA418" i="12" s="1"/>
  <c r="AR343" i="15"/>
  <c r="AR583" i="14"/>
  <c r="AR904" i="14"/>
  <c r="AR822" i="14"/>
  <c r="AT359" i="14"/>
  <c r="AU461" i="14"/>
  <c r="AU623" i="14"/>
  <c r="AU744" i="14"/>
  <c r="AT820" i="12"/>
  <c r="BA472" i="15"/>
  <c r="BA475" i="15" s="1"/>
  <c r="AR420" i="15"/>
  <c r="AR761" i="14"/>
  <c r="BA632" i="12"/>
  <c r="BA636" i="12" s="1"/>
  <c r="AR349" i="14"/>
  <c r="AU312" i="15"/>
  <c r="AU343" i="15"/>
  <c r="BA312" i="13"/>
  <c r="BA313" i="13" s="1"/>
  <c r="AU759" i="12"/>
  <c r="AU758" i="12" s="1"/>
  <c r="BA460" i="12"/>
  <c r="BA464" i="12" s="1"/>
  <c r="BA505" i="12"/>
  <c r="AN590" i="1"/>
  <c r="BA497" i="13"/>
  <c r="BA501" i="13" s="1"/>
  <c r="BA207" i="14"/>
  <c r="BA211" i="14" s="1"/>
  <c r="BA563" i="13"/>
  <c r="BA567" i="13" s="1"/>
  <c r="AU532" i="13"/>
  <c r="S427" i="1"/>
  <c r="AU384" i="14"/>
  <c r="AU633" i="14"/>
  <c r="BA879" i="13"/>
  <c r="BA883" i="13" s="1"/>
  <c r="AS947" i="15"/>
  <c r="AU709" i="13"/>
  <c r="AU832" i="13"/>
  <c r="AU822" i="13" s="1"/>
  <c r="BA787" i="13"/>
  <c r="BA791" i="13" s="1"/>
  <c r="BA84" i="13"/>
  <c r="BA88" i="13" s="1"/>
  <c r="BA730" i="13"/>
  <c r="BA734" i="13" s="1"/>
  <c r="BA342" i="13"/>
  <c r="BA343" i="13" s="1"/>
  <c r="AU867" i="14"/>
  <c r="AU822" i="14" s="1"/>
  <c r="AU791" i="14"/>
  <c r="AU761" i="14" s="1"/>
  <c r="AU760" i="14" s="1"/>
  <c r="BA780" i="14"/>
  <c r="BA781" i="14" s="1"/>
  <c r="AT505" i="12"/>
  <c r="BA380" i="13"/>
  <c r="BA384" i="13" s="1"/>
  <c r="BA465" i="12"/>
  <c r="BA469" i="12" s="1"/>
  <c r="BA872" i="14"/>
  <c r="AU904" i="14"/>
  <c r="BA327" i="13"/>
  <c r="BA328" i="13" s="1"/>
  <c r="BA688" i="13"/>
  <c r="BA689" i="13" s="1"/>
  <c r="BA307" i="13"/>
  <c r="BA308" i="13" s="1"/>
  <c r="BA553" i="14"/>
  <c r="BA557" i="14" s="1"/>
  <c r="BA568" i="14"/>
  <c r="BA572" i="14" s="1"/>
  <c r="BA563" i="14"/>
  <c r="BA567" i="14" s="1"/>
  <c r="BA698" i="13"/>
  <c r="BA699" i="13" s="1"/>
  <c r="AU883" i="14"/>
  <c r="BA820" i="14"/>
  <c r="BA821" i="14" s="1"/>
  <c r="AU878" i="14"/>
  <c r="BA709" i="13"/>
  <c r="BA867" i="14"/>
  <c r="BA317" i="13"/>
  <c r="BA318" i="13" s="1"/>
  <c r="AU672" i="12"/>
  <c r="BA272" i="14"/>
  <c r="AT507" i="14"/>
  <c r="BA678" i="13"/>
  <c r="BA679" i="13" s="1"/>
  <c r="BA807" i="14"/>
  <c r="BA811" i="14" s="1"/>
  <c r="BA337" i="13"/>
  <c r="BA338" i="13" s="1"/>
  <c r="AU873" i="13"/>
  <c r="BA480" i="13"/>
  <c r="BA481" i="13" s="1"/>
  <c r="BA795" i="14"/>
  <c r="BA511" i="13"/>
  <c r="BA512" i="13" s="1"/>
  <c r="BA832" i="13"/>
  <c r="AU904" i="13"/>
  <c r="BA796" i="14"/>
  <c r="BA805" i="14"/>
  <c r="BA806" i="14" s="1"/>
  <c r="BA741" i="14"/>
  <c r="BA744" i="14" s="1"/>
  <c r="AU507" i="14"/>
  <c r="AU674" i="13"/>
  <c r="BA878" i="14"/>
  <c r="AR227" i="14"/>
  <c r="AQ768" i="1"/>
  <c r="BA343" i="12"/>
  <c r="BA347" i="12" s="1"/>
  <c r="AU93" i="14"/>
  <c r="BA89" i="14"/>
  <c r="BA93" i="14" s="1"/>
  <c r="BA546" i="13"/>
  <c r="BA547" i="13" s="1"/>
  <c r="AU522" i="13"/>
  <c r="AU507" i="13" s="1"/>
  <c r="BA518" i="13"/>
  <c r="BA522" i="13" s="1"/>
  <c r="BA548" i="13"/>
  <c r="BA552" i="13" s="1"/>
  <c r="BA836" i="13"/>
  <c r="BA532" i="13"/>
  <c r="BA883" i="14"/>
  <c r="AR344" i="14"/>
  <c r="AR421" i="14"/>
  <c r="AR674" i="14"/>
  <c r="AR873" i="14"/>
  <c r="AR506" i="15"/>
  <c r="BA693" i="13"/>
  <c r="AU873" i="14"/>
  <c r="AU734" i="14"/>
  <c r="AU674" i="14" s="1"/>
  <c r="BA730" i="14"/>
  <c r="BA734" i="14" s="1"/>
  <c r="AU821" i="15"/>
  <c r="AU872" i="14"/>
  <c r="BA837" i="13"/>
  <c r="AU94" i="13"/>
  <c r="BA694" i="13"/>
  <c r="AR673" i="15"/>
  <c r="AR582" i="15"/>
  <c r="AR821" i="15"/>
  <c r="AR419" i="15"/>
  <c r="BA589" i="14"/>
  <c r="BA593" i="14" s="1"/>
  <c r="AU761" i="13"/>
  <c r="AU795" i="12"/>
  <c r="AU799" i="12" s="1"/>
  <c r="AT799" i="12"/>
  <c r="AU760" i="15"/>
  <c r="AU759" i="15" s="1"/>
  <c r="AU815" i="12"/>
  <c r="AU819" i="12" s="1"/>
  <c r="AT819" i="12"/>
  <c r="AR760" i="15"/>
  <c r="AU348" i="14"/>
  <c r="AU349" i="14" s="1"/>
  <c r="AU780" i="12"/>
  <c r="AU784" i="12" s="1"/>
  <c r="AT784" i="12"/>
  <c r="AU775" i="12"/>
  <c r="AU779" i="12" s="1"/>
  <c r="AT779" i="12"/>
  <c r="AU352" i="12"/>
  <c r="BA348" i="12"/>
  <c r="BA352" i="12" s="1"/>
  <c r="AS768" i="1"/>
  <c r="AS544" i="1"/>
  <c r="AS514" i="1" s="1"/>
  <c r="S767" i="1"/>
  <c r="R767" i="1"/>
  <c r="BA384" i="15"/>
  <c r="BA388" i="15" s="1"/>
  <c r="AQ80" i="1"/>
  <c r="BA672" i="12"/>
  <c r="AS824" i="1"/>
  <c r="AS590" i="1"/>
  <c r="AS875" i="1"/>
  <c r="AS906" i="1"/>
  <c r="AQ514" i="1"/>
  <c r="AR906" i="1"/>
  <c r="U427" i="1"/>
  <c r="T427" i="1"/>
  <c r="AS234" i="1"/>
  <c r="AB427" i="1"/>
  <c r="AU411" i="1"/>
  <c r="AQ101" i="1"/>
  <c r="AU421" i="1"/>
  <c r="AS778" i="1"/>
  <c r="AS101" i="1"/>
  <c r="AR351" i="1"/>
  <c r="AR35" i="1"/>
  <c r="AU31" i="1"/>
  <c r="AU35" i="1" s="1"/>
  <c r="AT31" i="1"/>
  <c r="AV621" i="1"/>
  <c r="AV625" i="1" s="1"/>
  <c r="AV641" i="1"/>
  <c r="AV645" i="1" s="1"/>
  <c r="AU641" i="1"/>
  <c r="AT27" i="1"/>
  <c r="AT71" i="1"/>
  <c r="AU71" i="1" s="1"/>
  <c r="AR30" i="1"/>
  <c r="AU26" i="1"/>
  <c r="AT26" i="1"/>
  <c r="AR60" i="1"/>
  <c r="AT56" i="1"/>
  <c r="AU56" i="1" s="1"/>
  <c r="AU27" i="1"/>
  <c r="AR120" i="1"/>
  <c r="AT116" i="1"/>
  <c r="AT61" i="1"/>
  <c r="AN875" i="1"/>
  <c r="AT652" i="1"/>
  <c r="AU652" i="1" s="1"/>
  <c r="AT657" i="1"/>
  <c r="AU657" i="1" s="1"/>
  <c r="AM767" i="1"/>
  <c r="AU62" i="1"/>
  <c r="AU77" i="1"/>
  <c r="AU73" i="1"/>
  <c r="AU69" i="1"/>
  <c r="AU89" i="1"/>
  <c r="AU149" i="1"/>
  <c r="AU150" i="1"/>
  <c r="AU435" i="1"/>
  <c r="AU170" i="1"/>
  <c r="AU181" i="1"/>
  <c r="AU63" i="1"/>
  <c r="AU74" i="1"/>
  <c r="AU83" i="1"/>
  <c r="AU84" i="1"/>
  <c r="AU94" i="1"/>
  <c r="AU164" i="1"/>
  <c r="AU165" i="1"/>
  <c r="AU179" i="1"/>
  <c r="AU180" i="1"/>
  <c r="Y767" i="1"/>
  <c r="AU64" i="1"/>
  <c r="AU82" i="1"/>
  <c r="AU78" i="1"/>
  <c r="AU72" i="1"/>
  <c r="AU79" i="1"/>
  <c r="AU169" i="1"/>
  <c r="AU430" i="1"/>
  <c r="AU460" i="1"/>
  <c r="AN767" i="1"/>
  <c r="AU93" i="1"/>
  <c r="AU68" i="1"/>
  <c r="AU92" i="1"/>
  <c r="AU87" i="1"/>
  <c r="AU88" i="1"/>
  <c r="AT627" i="1"/>
  <c r="AU627" i="1" s="1"/>
  <c r="U767" i="1"/>
  <c r="AU40" i="1"/>
  <c r="AU59" i="1"/>
  <c r="AU39" i="1"/>
  <c r="AU38" i="1"/>
  <c r="AU103" i="1"/>
  <c r="AU57" i="1"/>
  <c r="AU185" i="1"/>
  <c r="AU37" i="1"/>
  <c r="AU105" i="1"/>
  <c r="AU104" i="1"/>
  <c r="AU58" i="1"/>
  <c r="AU354" i="1"/>
  <c r="AU369" i="1"/>
  <c r="BA7" i="15"/>
  <c r="AT705" i="1"/>
  <c r="AU705" i="1" s="1"/>
  <c r="AR760" i="14"/>
  <c r="AT542" i="1"/>
  <c r="AU542" i="1" s="1"/>
  <c r="AQ483" i="1"/>
  <c r="AT562" i="1"/>
  <c r="AU562" i="1" s="1"/>
  <c r="AT653" i="1"/>
  <c r="AU653" i="1" s="1"/>
  <c r="AR761" i="13"/>
  <c r="AR760" i="13" s="1"/>
  <c r="AT920" i="1"/>
  <c r="AU920" i="1" s="1"/>
  <c r="AT872" i="1"/>
  <c r="AU872" i="1" s="1"/>
  <c r="AT400" i="1"/>
  <c r="AU400" i="1" s="1"/>
  <c r="AT940" i="1"/>
  <c r="AU940" i="1" s="1"/>
  <c r="AT451" i="1"/>
  <c r="AU451" i="1" s="1"/>
  <c r="AT935" i="1"/>
  <c r="AU935" i="1" s="1"/>
  <c r="AT841" i="1"/>
  <c r="AU841" i="1" s="1"/>
  <c r="AT831" i="1"/>
  <c r="AU831" i="1" s="1"/>
  <c r="AT622" i="1"/>
  <c r="AU622" i="1" s="1"/>
  <c r="AE906" i="1"/>
  <c r="AT943" i="1"/>
  <c r="AU943" i="1" s="1"/>
  <c r="BA33" i="14"/>
  <c r="AR94" i="13"/>
  <c r="BA227" i="14"/>
  <c r="AN681" i="1"/>
  <c r="AT917" i="1"/>
  <c r="AU917" i="1" s="1"/>
  <c r="AT918" i="1"/>
  <c r="AU918" i="1" s="1"/>
  <c r="AE875" i="1"/>
  <c r="AT923" i="1"/>
  <c r="AU923" i="1" s="1"/>
  <c r="BA507" i="14"/>
  <c r="AT281" i="15"/>
  <c r="BA277" i="15"/>
  <c r="BA281" i="15" s="1"/>
  <c r="AT780" i="15"/>
  <c r="BA776" i="15"/>
  <c r="BA780" i="15" s="1"/>
  <c r="AT820" i="15"/>
  <c r="BA816" i="15"/>
  <c r="BA820" i="15" s="1"/>
  <c r="AT831" i="15"/>
  <c r="BA827" i="15"/>
  <c r="BA831" i="15" s="1"/>
  <c r="AT713" i="15"/>
  <c r="BA709" i="15"/>
  <c r="BA713" i="15" s="1"/>
  <c r="AT753" i="15"/>
  <c r="BA749" i="15"/>
  <c r="BA753" i="15" s="1"/>
  <c r="AR759" i="15"/>
  <c r="AT861" i="15"/>
  <c r="BA857" i="15"/>
  <c r="BA861" i="15" s="1"/>
  <c r="AT460" i="15"/>
  <c r="BA456" i="15"/>
  <c r="BA460" i="15" s="1"/>
  <c r="AT877" i="15"/>
  <c r="BA873" i="15"/>
  <c r="BA877" i="15" s="1"/>
  <c r="AT592" i="15"/>
  <c r="BA588" i="15"/>
  <c r="BA592" i="15" s="1"/>
  <c r="AT531" i="15"/>
  <c r="BA527" i="15"/>
  <c r="BA531" i="15" s="1"/>
  <c r="AT913" i="15"/>
  <c r="BA909" i="15"/>
  <c r="BA913" i="15" s="1"/>
  <c r="AT902" i="15"/>
  <c r="BA898" i="15"/>
  <c r="BA902" i="15" s="1"/>
  <c r="AT94" i="15"/>
  <c r="AT728" i="15"/>
  <c r="BA724" i="15"/>
  <c r="BA728" i="15" s="1"/>
  <c r="AT408" i="15"/>
  <c r="BA404" i="15"/>
  <c r="BA408" i="15" s="1"/>
  <c r="AT358" i="15"/>
  <c r="BA354" i="15"/>
  <c r="BA358" i="15" s="1"/>
  <c r="AT363" i="15"/>
  <c r="BA359" i="15"/>
  <c r="BA363" i="15" s="1"/>
  <c r="AT256" i="15"/>
  <c r="BA252" i="15"/>
  <c r="BA256" i="15" s="1"/>
  <c r="AT551" i="15"/>
  <c r="BA547" i="15"/>
  <c r="BA551" i="15" s="1"/>
  <c r="AT738" i="15"/>
  <c r="BA734" i="15"/>
  <c r="BA738" i="15" s="1"/>
  <c r="BA394" i="15"/>
  <c r="BA398" i="15" s="1"/>
  <c r="AT398" i="15"/>
  <c r="AT276" i="15"/>
  <c r="BA272" i="15"/>
  <c r="BA276" i="15" s="1"/>
  <c r="AT795" i="15"/>
  <c r="BA791" i="15"/>
  <c r="BA795" i="15" s="1"/>
  <c r="BA441" i="15"/>
  <c r="BA445" i="15" s="1"/>
  <c r="AT445" i="15"/>
  <c r="AT536" i="15"/>
  <c r="BA532" i="15"/>
  <c r="BA536" i="15" s="1"/>
  <c r="AT923" i="15"/>
  <c r="BA919" i="15"/>
  <c r="BA923" i="15" s="1"/>
  <c r="AT887" i="15"/>
  <c r="BA883" i="15"/>
  <c r="BA887" i="15" s="1"/>
  <c r="AT353" i="15"/>
  <c r="BA349" i="15"/>
  <c r="BA353" i="15" s="1"/>
  <c r="AT688" i="15"/>
  <c r="BA684" i="15"/>
  <c r="BA688" i="15" s="1"/>
  <c r="BA673" i="15" s="1"/>
  <c r="AT938" i="15"/>
  <c r="BA934" i="15"/>
  <c r="BA938" i="15" s="1"/>
  <c r="AR872" i="15"/>
  <c r="AT271" i="15"/>
  <c r="BA267" i="15"/>
  <c r="BA271" i="15" s="1"/>
  <c r="AT312" i="15"/>
  <c r="BA308" i="15"/>
  <c r="BA312" i="15" s="1"/>
  <c r="AT790" i="15"/>
  <c r="BA786" i="15"/>
  <c r="BA790" i="15" s="1"/>
  <c r="AT241" i="15"/>
  <c r="AT226" i="15" s="1"/>
  <c r="BA237" i="15"/>
  <c r="BA241" i="15" s="1"/>
  <c r="BA226" i="15" s="1"/>
  <c r="AT465" i="15"/>
  <c r="BA461" i="15"/>
  <c r="BA465" i="15" s="1"/>
  <c r="AT856" i="15"/>
  <c r="BA852" i="15"/>
  <c r="BA856" i="15" s="1"/>
  <c r="AT266" i="15"/>
  <c r="BA262" i="15"/>
  <c r="BA266" i="15" s="1"/>
  <c r="AT307" i="15"/>
  <c r="BA303" i="15"/>
  <c r="BA307" i="15" s="1"/>
  <c r="AT805" i="15"/>
  <c r="BA801" i="15"/>
  <c r="BA805" i="15" s="1"/>
  <c r="AT541" i="15"/>
  <c r="BA537" i="15"/>
  <c r="BA541" i="15" s="1"/>
  <c r="AT500" i="15"/>
  <c r="BA496" i="15"/>
  <c r="BA500" i="15" s="1"/>
  <c r="AT723" i="15"/>
  <c r="BA719" i="15"/>
  <c r="BA723" i="15" s="1"/>
  <c r="BA421" i="15"/>
  <c r="BA425" i="15" s="1"/>
  <c r="BA420" i="15" s="1"/>
  <c r="BA419" i="15" s="1"/>
  <c r="AT425" i="15"/>
  <c r="BA44" i="15"/>
  <c r="BA48" i="15" s="1"/>
  <c r="AT48" i="15"/>
  <c r="AT698" i="15"/>
  <c r="BA694" i="15"/>
  <c r="BA698" i="15" s="1"/>
  <c r="AT373" i="15"/>
  <c r="BA369" i="15"/>
  <c r="BA373" i="15" s="1"/>
  <c r="AT43" i="15"/>
  <c r="BA39" i="15"/>
  <c r="BA43" i="15" s="1"/>
  <c r="AT261" i="15"/>
  <c r="BA257" i="15"/>
  <c r="BA261" i="15" s="1"/>
  <c r="AT301" i="15"/>
  <c r="BA297" i="15"/>
  <c r="BA301" i="15" s="1"/>
  <c r="AT800" i="15"/>
  <c r="BA796" i="15"/>
  <c r="BA800" i="15" s="1"/>
  <c r="AT327" i="15"/>
  <c r="BA323" i="15"/>
  <c r="BA327" i="15" s="1"/>
  <c r="AT733" i="15"/>
  <c r="BA729" i="15"/>
  <c r="BA733" i="15" s="1"/>
  <c r="AT826" i="15"/>
  <c r="BA822" i="15"/>
  <c r="BA826" i="15" s="1"/>
  <c r="AT693" i="15"/>
  <c r="BA689" i="15"/>
  <c r="BA693" i="15" s="1"/>
  <c r="AT748" i="15"/>
  <c r="BA744" i="15"/>
  <c r="BA748" i="15" s="1"/>
  <c r="AT521" i="15"/>
  <c r="BA517" i="15"/>
  <c r="BA521" i="15" s="1"/>
  <c r="AT882" i="15"/>
  <c r="BA878" i="15"/>
  <c r="BA882" i="15" s="1"/>
  <c r="AT246" i="15"/>
  <c r="BA242" i="15"/>
  <c r="BA246" i="15" s="1"/>
  <c r="AT871" i="15"/>
  <c r="BA867" i="15"/>
  <c r="BA871" i="15" s="1"/>
  <c r="AR33" i="15"/>
  <c r="AR6" i="15" s="1"/>
  <c r="AT337" i="15"/>
  <c r="BA333" i="15"/>
  <c r="BA337" i="15" s="1"/>
  <c r="BA389" i="15"/>
  <c r="BA393" i="15" s="1"/>
  <c r="AT393" i="15"/>
  <c r="AT718" i="15"/>
  <c r="BA714" i="15"/>
  <c r="BA718" i="15" s="1"/>
  <c r="AT758" i="15"/>
  <c r="BA754" i="15"/>
  <c r="BA758" i="15" s="1"/>
  <c r="AT296" i="15"/>
  <c r="BA292" i="15"/>
  <c r="BA296" i="15" s="1"/>
  <c r="AT775" i="15"/>
  <c r="BA771" i="15"/>
  <c r="BA775" i="15" s="1"/>
  <c r="AT815" i="15"/>
  <c r="BA811" i="15"/>
  <c r="BA815" i="15" s="1"/>
  <c r="AT490" i="15"/>
  <c r="BA486" i="15"/>
  <c r="BA490" i="15" s="1"/>
  <c r="AT943" i="15"/>
  <c r="BA939" i="15"/>
  <c r="BA943" i="15" s="1"/>
  <c r="AT765" i="15"/>
  <c r="BA761" i="15"/>
  <c r="BA765" i="15" s="1"/>
  <c r="AT597" i="15"/>
  <c r="BA593" i="15"/>
  <c r="BA597" i="15" s="1"/>
  <c r="AT918" i="15"/>
  <c r="BA914" i="15"/>
  <c r="BA918" i="15" s="1"/>
  <c r="AT332" i="15"/>
  <c r="BA328" i="15"/>
  <c r="BA332" i="15" s="1"/>
  <c r="AT58" i="15"/>
  <c r="BA54" i="15"/>
  <c r="BA58" i="15" s="1"/>
  <c r="AT440" i="15"/>
  <c r="BA436" i="15"/>
  <c r="BA440" i="15" s="1"/>
  <c r="BA94" i="15"/>
  <c r="AT892" i="15"/>
  <c r="BA888" i="15"/>
  <c r="BA892" i="15" s="1"/>
  <c r="AT291" i="15"/>
  <c r="BA287" i="15"/>
  <c r="BA291" i="15" s="1"/>
  <c r="AT770" i="15"/>
  <c r="BA766" i="15"/>
  <c r="BA770" i="15" s="1"/>
  <c r="AT810" i="15"/>
  <c r="BA806" i="15"/>
  <c r="BA810" i="15" s="1"/>
  <c r="BA374" i="15"/>
  <c r="BA378" i="15" s="1"/>
  <c r="AT378" i="15"/>
  <c r="AT897" i="15"/>
  <c r="BA893" i="15"/>
  <c r="BA897" i="15" s="1"/>
  <c r="AT286" i="15"/>
  <c r="BA282" i="15"/>
  <c r="BA286" i="15" s="1"/>
  <c r="AT785" i="15"/>
  <c r="BA781" i="15"/>
  <c r="BA785" i="15" s="1"/>
  <c r="AT251" i="15"/>
  <c r="BA247" i="15"/>
  <c r="BA251" i="15" s="1"/>
  <c r="AT933" i="15"/>
  <c r="BA929" i="15"/>
  <c r="BA933" i="15" s="1"/>
  <c r="AT743" i="15"/>
  <c r="BA739" i="15"/>
  <c r="BA743" i="15" s="1"/>
  <c r="AT866" i="15"/>
  <c r="BA862" i="15"/>
  <c r="BA866" i="15" s="1"/>
  <c r="AT342" i="15"/>
  <c r="BA338" i="15"/>
  <c r="BA342" i="15" s="1"/>
  <c r="AT511" i="15"/>
  <c r="BA507" i="15"/>
  <c r="BA511" i="15" s="1"/>
  <c r="AT928" i="15"/>
  <c r="BA924" i="15"/>
  <c r="BA928" i="15" s="1"/>
  <c r="BA409" i="15"/>
  <c r="BA413" i="15" s="1"/>
  <c r="AT413" i="15"/>
  <c r="AT703" i="15"/>
  <c r="BA699" i="15"/>
  <c r="BA703" i="15" s="1"/>
  <c r="AT673" i="14"/>
  <c r="BA669" i="14"/>
  <c r="BA673" i="14" s="1"/>
  <c r="BA873" i="14"/>
  <c r="AT919" i="14"/>
  <c r="BA915" i="14"/>
  <c r="BA919" i="14" s="1"/>
  <c r="AT618" i="14"/>
  <c r="BA614" i="14"/>
  <c r="BA618" i="14" s="1"/>
  <c r="AT898" i="14"/>
  <c r="BA894" i="14"/>
  <c r="BA898" i="14" s="1"/>
  <c r="AT17" i="14"/>
  <c r="BA13" i="14"/>
  <c r="BA17" i="14" s="1"/>
  <c r="BA7" i="14" s="1"/>
  <c r="AT297" i="14"/>
  <c r="BA293" i="14"/>
  <c r="BA297" i="14" s="1"/>
  <c r="AT333" i="14"/>
  <c r="BA329" i="14"/>
  <c r="BA333" i="14" s="1"/>
  <c r="AT384" i="14"/>
  <c r="BA380" i="14"/>
  <c r="BA384" i="14" s="1"/>
  <c r="AT466" i="14"/>
  <c r="BA462" i="14"/>
  <c r="BA466" i="14" s="1"/>
  <c r="AT653" i="14"/>
  <c r="BA649" i="14"/>
  <c r="BA653" i="14" s="1"/>
  <c r="AT699" i="14"/>
  <c r="BA695" i="14"/>
  <c r="BA699" i="14" s="1"/>
  <c r="AT827" i="14"/>
  <c r="BA823" i="14"/>
  <c r="BA827" i="14" s="1"/>
  <c r="BA822" i="14" s="1"/>
  <c r="AT282" i="14"/>
  <c r="BA278" i="14"/>
  <c r="BA282" i="14" s="1"/>
  <c r="AT318" i="14"/>
  <c r="BA314" i="14"/>
  <c r="BA318" i="14" s="1"/>
  <c r="BA94" i="14"/>
  <c r="AT893" i="14"/>
  <c r="AT873" i="14" s="1"/>
  <c r="BA889" i="14"/>
  <c r="BA893" i="14" s="1"/>
  <c r="AT369" i="14"/>
  <c r="BA365" i="14"/>
  <c r="BA369" i="14" s="1"/>
  <c r="AT409" i="14"/>
  <c r="BA405" i="14"/>
  <c r="BA409" i="14" s="1"/>
  <c r="AT451" i="14"/>
  <c r="BA447" i="14"/>
  <c r="BA451" i="14" s="1"/>
  <c r="AT754" i="14"/>
  <c r="BA750" i="14"/>
  <c r="BA754" i="14" s="1"/>
  <c r="AT613" i="14"/>
  <c r="BA609" i="14"/>
  <c r="BA613" i="14" s="1"/>
  <c r="AT909" i="14"/>
  <c r="BA905" i="14"/>
  <c r="BA909" i="14" s="1"/>
  <c r="AT749" i="14"/>
  <c r="BA745" i="14"/>
  <c r="BA749" i="14" s="1"/>
  <c r="AT924" i="14"/>
  <c r="BA920" i="14"/>
  <c r="BA924" i="14" s="1"/>
  <c r="AT476" i="14"/>
  <c r="BA472" i="14"/>
  <c r="BA476" i="14" s="1"/>
  <c r="AT668" i="14"/>
  <c r="BA664" i="14"/>
  <c r="BA668" i="14" s="1"/>
  <c r="AT709" i="14"/>
  <c r="BA705" i="14"/>
  <c r="BA709" i="14" s="1"/>
  <c r="AT914" i="14"/>
  <c r="BA910" i="14"/>
  <c r="BA914" i="14" s="1"/>
  <c r="AT328" i="14"/>
  <c r="BA324" i="14"/>
  <c r="BA328" i="14" s="1"/>
  <c r="AT663" i="14"/>
  <c r="BA659" i="14"/>
  <c r="BA663" i="14" s="1"/>
  <c r="AT903" i="14"/>
  <c r="BA899" i="14"/>
  <c r="BA903" i="14" s="1"/>
  <c r="AT603" i="14"/>
  <c r="BA599" i="14"/>
  <c r="BA603" i="14" s="1"/>
  <c r="AT658" i="14"/>
  <c r="BA654" i="14"/>
  <c r="BA658" i="14" s="1"/>
  <c r="AT704" i="14"/>
  <c r="BA700" i="14"/>
  <c r="BA704" i="14" s="1"/>
  <c r="AT623" i="14"/>
  <c r="BA619" i="14"/>
  <c r="BA623" i="14" s="1"/>
  <c r="AT94" i="14"/>
  <c r="AT648" i="14"/>
  <c r="BA644" i="14"/>
  <c r="BA648" i="14" s="1"/>
  <c r="AT694" i="14"/>
  <c r="BA690" i="14"/>
  <c r="BA694" i="14" s="1"/>
  <c r="AT277" i="14"/>
  <c r="BA273" i="14"/>
  <c r="BA277" i="14" s="1"/>
  <c r="AT939" i="14"/>
  <c r="BA935" i="14"/>
  <c r="BA939" i="14" s="1"/>
  <c r="AT771" i="14"/>
  <c r="BA767" i="14"/>
  <c r="BA771" i="14" s="1"/>
  <c r="AT714" i="14"/>
  <c r="BA710" i="14"/>
  <c r="BA714" i="14" s="1"/>
  <c r="AT267" i="14"/>
  <c r="BA263" i="14"/>
  <c r="BA267" i="14" s="1"/>
  <c r="AT759" i="14"/>
  <c r="BA755" i="14"/>
  <c r="BA759" i="14" s="1"/>
  <c r="AT934" i="14"/>
  <c r="BA930" i="14"/>
  <c r="BA934" i="14" s="1"/>
  <c r="AT354" i="14"/>
  <c r="BA350" i="14"/>
  <c r="BA354" i="14" s="1"/>
  <c r="AT364" i="14"/>
  <c r="BA360" i="14"/>
  <c r="BA364" i="14" s="1"/>
  <c r="AT446" i="14"/>
  <c r="BA442" i="14"/>
  <c r="BA446" i="14" s="1"/>
  <c r="AT633" i="14"/>
  <c r="BA629" i="14"/>
  <c r="BA633" i="14" s="1"/>
  <c r="AT679" i="14"/>
  <c r="BA675" i="14"/>
  <c r="BA679" i="14" s="1"/>
  <c r="AT481" i="14"/>
  <c r="BA477" i="14"/>
  <c r="BA481" i="14" s="1"/>
  <c r="AT302" i="14"/>
  <c r="BA298" i="14"/>
  <c r="BA302" i="14" s="1"/>
  <c r="AT338" i="14"/>
  <c r="BA334" i="14"/>
  <c r="BA338" i="14" s="1"/>
  <c r="BA114" i="14"/>
  <c r="BA118" i="14" s="1"/>
  <c r="AT118" i="14"/>
  <c r="AT389" i="14"/>
  <c r="BA385" i="14"/>
  <c r="BA389" i="14" s="1"/>
  <c r="AT471" i="14"/>
  <c r="BA467" i="14"/>
  <c r="BA471" i="14" s="1"/>
  <c r="AT929" i="14"/>
  <c r="BA925" i="14"/>
  <c r="BA929" i="14" s="1"/>
  <c r="AT598" i="14"/>
  <c r="BA594" i="14"/>
  <c r="BA598" i="14" s="1"/>
  <c r="AT857" i="14"/>
  <c r="BA853" i="14"/>
  <c r="BA857" i="14" s="1"/>
  <c r="AT776" i="14"/>
  <c r="BA772" i="14"/>
  <c r="BA776" i="14" s="1"/>
  <c r="AT946" i="14"/>
  <c r="BA940" i="14"/>
  <c r="BA946" i="14" s="1"/>
  <c r="BA18" i="14"/>
  <c r="AT608" i="14"/>
  <c r="BA604" i="14"/>
  <c r="BA608" i="14" s="1"/>
  <c r="AT308" i="14"/>
  <c r="BA304" i="14"/>
  <c r="BA308" i="14" s="1"/>
  <c r="AT343" i="14"/>
  <c r="BA339" i="14"/>
  <c r="BA343" i="14" s="1"/>
  <c r="AT374" i="14"/>
  <c r="BA370" i="14"/>
  <c r="BA374" i="14" s="1"/>
  <c r="AT414" i="14"/>
  <c r="BA410" i="14"/>
  <c r="BA414" i="14" s="1"/>
  <c r="AT456" i="14"/>
  <c r="BA452" i="14"/>
  <c r="BA456" i="14" s="1"/>
  <c r="AT643" i="14"/>
  <c r="BA639" i="14"/>
  <c r="BA643" i="14" s="1"/>
  <c r="AT689" i="14"/>
  <c r="BA685" i="14"/>
  <c r="BA689" i="14" s="1"/>
  <c r="AT313" i="14"/>
  <c r="BA309" i="14"/>
  <c r="BA313" i="14" s="1"/>
  <c r="AT349" i="14"/>
  <c r="BA345" i="14"/>
  <c r="AT379" i="14"/>
  <c r="BA375" i="14"/>
  <c r="BA379" i="14" s="1"/>
  <c r="AT419" i="14"/>
  <c r="BA415" i="14"/>
  <c r="BA419" i="14" s="1"/>
  <c r="AT461" i="14"/>
  <c r="BA457" i="14"/>
  <c r="BA461" i="14" s="1"/>
  <c r="AT638" i="14"/>
  <c r="BA634" i="14"/>
  <c r="BA638" i="14" s="1"/>
  <c r="AT684" i="14"/>
  <c r="BA680" i="14"/>
  <c r="BA684" i="14" s="1"/>
  <c r="AT862" i="14"/>
  <c r="BA858" i="14"/>
  <c r="BA862" i="14" s="1"/>
  <c r="AT857" i="13"/>
  <c r="BA853" i="13"/>
  <c r="BA857" i="13" s="1"/>
  <c r="AT796" i="13"/>
  <c r="BA792" i="13"/>
  <c r="BA796" i="13" s="1"/>
  <c r="AT216" i="13"/>
  <c r="BA212" i="13"/>
  <c r="BA216" i="13" s="1"/>
  <c r="AT68" i="13"/>
  <c r="BA64" i="13"/>
  <c r="BA68" i="13" s="1"/>
  <c r="AT934" i="13"/>
  <c r="BA930" i="13"/>
  <c r="BA934" i="13" s="1"/>
  <c r="AT226" i="13"/>
  <c r="BA222" i="13"/>
  <c r="BA226" i="13" s="1"/>
  <c r="AT663" i="13"/>
  <c r="BA659" i="13"/>
  <c r="BA663" i="13" s="1"/>
  <c r="AT12" i="13"/>
  <c r="BA8" i="13"/>
  <c r="BA12" i="13" s="1"/>
  <c r="AT43" i="13"/>
  <c r="BA39" i="13"/>
  <c r="BA43" i="13" s="1"/>
  <c r="AT888" i="13"/>
  <c r="BA884" i="13"/>
  <c r="BA888" i="13" s="1"/>
  <c r="BA873" i="13" s="1"/>
  <c r="AT623" i="13"/>
  <c r="BA619" i="13"/>
  <c r="BA623" i="13" s="1"/>
  <c r="AT898" i="13"/>
  <c r="BA894" i="13"/>
  <c r="BA898" i="13" s="1"/>
  <c r="AT180" i="13"/>
  <c r="BA176" i="13"/>
  <c r="BA180" i="13" s="1"/>
  <c r="AT914" i="13"/>
  <c r="BA910" i="13"/>
  <c r="BA914" i="13" s="1"/>
  <c r="AT73" i="13"/>
  <c r="BA69" i="13"/>
  <c r="BA73" i="13" s="1"/>
  <c r="AT113" i="13"/>
  <c r="BA109" i="13"/>
  <c r="BA113" i="13" s="1"/>
  <c r="AT195" i="13"/>
  <c r="BA191" i="13"/>
  <c r="BA195" i="13" s="1"/>
  <c r="AT653" i="13"/>
  <c r="BA649" i="13"/>
  <c r="BA653" i="13" s="1"/>
  <c r="AT206" i="13"/>
  <c r="BA202" i="13"/>
  <c r="BA206" i="13" s="1"/>
  <c r="AT801" i="13"/>
  <c r="BA797" i="13"/>
  <c r="BA801" i="13" s="1"/>
  <c r="AR7" i="13"/>
  <c r="AT827" i="13"/>
  <c r="BA823" i="13"/>
  <c r="BA827" i="13" s="1"/>
  <c r="BA822" i="13" s="1"/>
  <c r="AT806" i="13"/>
  <c r="BA802" i="13"/>
  <c r="BA806" i="13" s="1"/>
  <c r="AT359" i="13"/>
  <c r="BA355" i="13"/>
  <c r="BA359" i="13" s="1"/>
  <c r="BA344" i="13" s="1"/>
  <c r="AT38" i="13"/>
  <c r="BA34" i="13"/>
  <c r="BA38" i="13" s="1"/>
  <c r="AT78" i="13"/>
  <c r="BA74" i="13"/>
  <c r="BA78" i="13" s="1"/>
  <c r="BA767" i="13"/>
  <c r="BA771" i="13" s="1"/>
  <c r="AT771" i="13"/>
  <c r="AT946" i="13"/>
  <c r="BA940" i="13"/>
  <c r="BA946" i="13" s="1"/>
  <c r="AT759" i="13"/>
  <c r="BA755" i="13"/>
  <c r="BA759" i="13" s="1"/>
  <c r="AT185" i="13"/>
  <c r="BA181" i="13"/>
  <c r="BA185" i="13" s="1"/>
  <c r="BA589" i="13"/>
  <c r="BA593" i="13" s="1"/>
  <c r="AT593" i="13"/>
  <c r="AT618" i="13"/>
  <c r="BA614" i="13"/>
  <c r="BA618" i="13" s="1"/>
  <c r="AT658" i="13"/>
  <c r="BA654" i="13"/>
  <c r="BA658" i="13" s="1"/>
  <c r="AT221" i="13"/>
  <c r="BA217" i="13"/>
  <c r="BA221" i="13" s="1"/>
  <c r="AT749" i="13"/>
  <c r="BA745" i="13"/>
  <c r="BA749" i="13" s="1"/>
  <c r="AR904" i="13"/>
  <c r="AT929" i="13"/>
  <c r="BA925" i="13"/>
  <c r="BA929" i="13" s="1"/>
  <c r="AT816" i="13"/>
  <c r="BA812" i="13"/>
  <c r="BA816" i="13" s="1"/>
  <c r="AT17" i="13"/>
  <c r="BA13" i="13"/>
  <c r="BA17" i="13" s="1"/>
  <c r="AT48" i="13"/>
  <c r="BA44" i="13"/>
  <c r="BA48" i="13" s="1"/>
  <c r="AT673" i="13"/>
  <c r="BA669" i="13"/>
  <c r="BA673" i="13" s="1"/>
  <c r="AT476" i="13"/>
  <c r="BA472" i="13"/>
  <c r="BA476" i="13" s="1"/>
  <c r="AT232" i="13"/>
  <c r="BA228" i="13"/>
  <c r="BA232" i="13" s="1"/>
  <c r="BA227" i="13" s="1"/>
  <c r="AT862" i="13"/>
  <c r="BA858" i="13"/>
  <c r="BA862" i="13" s="1"/>
  <c r="AR125" i="13"/>
  <c r="AR124" i="13" s="1"/>
  <c r="AT766" i="13"/>
  <c r="BA762" i="13"/>
  <c r="BA766" i="13" s="1"/>
  <c r="AT729" i="13"/>
  <c r="BA725" i="13"/>
  <c r="BA729" i="13" s="1"/>
  <c r="AT32" i="13"/>
  <c r="BA28" i="13"/>
  <c r="BA32" i="13" s="1"/>
  <c r="AT63" i="13"/>
  <c r="BA59" i="13"/>
  <c r="BA63" i="13" s="1"/>
  <c r="AT939" i="13"/>
  <c r="BA935" i="13"/>
  <c r="BA939" i="13" s="1"/>
  <c r="AR33" i="13"/>
  <c r="AT99" i="13"/>
  <c r="BA95" i="13"/>
  <c r="BA99" i="13" s="1"/>
  <c r="AT643" i="13"/>
  <c r="BA639" i="13"/>
  <c r="BA643" i="13" s="1"/>
  <c r="AT118" i="13"/>
  <c r="BA114" i="13"/>
  <c r="BA118" i="13" s="1"/>
  <c r="AT201" i="13"/>
  <c r="BA197" i="13"/>
  <c r="BA201" i="13" s="1"/>
  <c r="BA18" i="13"/>
  <c r="AT53" i="13"/>
  <c r="BA49" i="13"/>
  <c r="BA53" i="13" s="1"/>
  <c r="AT93" i="13"/>
  <c r="BA89" i="13"/>
  <c r="BA93" i="13" s="1"/>
  <c r="AT211" i="13"/>
  <c r="BA207" i="13"/>
  <c r="BA211" i="13" s="1"/>
  <c r="AT633" i="13"/>
  <c r="BA629" i="13"/>
  <c r="BA633" i="13" s="1"/>
  <c r="AT893" i="13"/>
  <c r="BA889" i="13"/>
  <c r="BA893" i="13" s="1"/>
  <c r="AT724" i="13"/>
  <c r="AT674" i="13" s="1"/>
  <c r="BA720" i="13"/>
  <c r="BA724" i="13" s="1"/>
  <c r="AT776" i="13"/>
  <c r="BA772" i="13"/>
  <c r="BA776" i="13" s="1"/>
  <c r="BA100" i="13"/>
  <c r="BA108" i="13" s="1"/>
  <c r="AT190" i="13"/>
  <c r="BA186" i="13"/>
  <c r="BA190" i="13" s="1"/>
  <c r="AT608" i="13"/>
  <c r="BA604" i="13"/>
  <c r="BA608" i="13" s="1"/>
  <c r="AT648" i="13"/>
  <c r="BA644" i="13"/>
  <c r="BA648" i="13" s="1"/>
  <c r="AT821" i="13"/>
  <c r="BA817" i="13"/>
  <c r="BA821" i="13" s="1"/>
  <c r="AT919" i="13"/>
  <c r="BA915" i="13"/>
  <c r="BA919" i="13" s="1"/>
  <c r="AT27" i="13"/>
  <c r="BA23" i="13"/>
  <c r="BA27" i="13" s="1"/>
  <c r="AT58" i="13"/>
  <c r="BA54" i="13"/>
  <c r="BA58" i="13" s="1"/>
  <c r="AT668" i="13"/>
  <c r="BA664" i="13"/>
  <c r="BA668" i="13" s="1"/>
  <c r="AT924" i="13"/>
  <c r="BA920" i="13"/>
  <c r="BA924" i="13" s="1"/>
  <c r="AT123" i="13"/>
  <c r="BA119" i="13"/>
  <c r="BA123" i="13" s="1"/>
  <c r="AT638" i="13"/>
  <c r="BA634" i="13"/>
  <c r="BA638" i="13" s="1"/>
  <c r="AT811" i="13"/>
  <c r="BA807" i="13"/>
  <c r="BA811" i="13" s="1"/>
  <c r="AT722" i="12"/>
  <c r="BA718" i="12"/>
  <c r="BA722" i="12" s="1"/>
  <c r="AT230" i="12"/>
  <c r="AT225" i="12" s="1"/>
  <c r="BA226" i="12"/>
  <c r="BA230" i="12" s="1"/>
  <c r="BA225" i="12" s="1"/>
  <c r="AT671" i="12"/>
  <c r="BA667" i="12"/>
  <c r="BA671" i="12" s="1"/>
  <c r="AT742" i="12"/>
  <c r="BA738" i="12"/>
  <c r="BA742" i="12" s="1"/>
  <c r="AT81" i="12"/>
  <c r="BA77" i="12"/>
  <c r="BA81" i="12" s="1"/>
  <c r="AT126" i="12"/>
  <c r="BA122" i="12"/>
  <c r="BA126" i="12" s="1"/>
  <c r="BA475" i="12"/>
  <c r="BA479" i="12" s="1"/>
  <c r="AT377" i="12"/>
  <c r="BA373" i="12"/>
  <c r="BA377" i="12" s="1"/>
  <c r="AT757" i="12"/>
  <c r="BA753" i="12"/>
  <c r="BA757" i="12" s="1"/>
  <c r="BA490" i="12"/>
  <c r="BA494" i="12" s="1"/>
  <c r="AT601" i="12"/>
  <c r="BA597" i="12"/>
  <c r="BA601" i="12" s="1"/>
  <c r="AT32" i="12"/>
  <c r="BA28" i="12"/>
  <c r="BA32" i="12" s="1"/>
  <c r="AT666" i="12"/>
  <c r="BA662" i="12"/>
  <c r="BA666" i="12" s="1"/>
  <c r="AT121" i="12"/>
  <c r="BA117" i="12"/>
  <c r="BA121" i="12" s="1"/>
  <c r="AT163" i="12"/>
  <c r="BA159" i="12"/>
  <c r="BA163" i="12" s="1"/>
  <c r="AT199" i="12"/>
  <c r="BA195" i="12"/>
  <c r="BA199" i="12" s="1"/>
  <c r="AT774" i="12"/>
  <c r="BA770" i="12"/>
  <c r="BA774" i="12" s="1"/>
  <c r="AT27" i="12"/>
  <c r="BA23" i="12"/>
  <c r="BA27" i="12" s="1"/>
  <c r="AT747" i="12"/>
  <c r="BA743" i="12"/>
  <c r="BA747" i="12" s="1"/>
  <c r="BA103" i="12"/>
  <c r="BA111" i="12" s="1"/>
  <c r="AT188" i="12"/>
  <c r="BA184" i="12"/>
  <c r="BA188" i="12" s="1"/>
  <c r="AT51" i="12"/>
  <c r="BA47" i="12"/>
  <c r="BA51" i="12" s="1"/>
  <c r="BA810" i="12"/>
  <c r="BA814" i="12" s="1"/>
  <c r="AT865" i="12"/>
  <c r="BA861" i="12"/>
  <c r="BA865" i="12" s="1"/>
  <c r="AT71" i="12"/>
  <c r="BA67" i="12"/>
  <c r="BA71" i="12" s="1"/>
  <c r="BA775" i="12"/>
  <c r="BA779" i="12" s="1"/>
  <c r="AT937" i="12"/>
  <c r="BA933" i="12"/>
  <c r="BA937" i="12" s="1"/>
  <c r="AT224" i="12"/>
  <c r="BA220" i="12"/>
  <c r="BA224" i="12" s="1"/>
  <c r="BA748" i="12"/>
  <c r="BA752" i="12" s="1"/>
  <c r="AT116" i="12"/>
  <c r="BA112" i="12"/>
  <c r="BA116" i="12" s="1"/>
  <c r="AT158" i="12"/>
  <c r="BA154" i="12"/>
  <c r="BA158" i="12" s="1"/>
  <c r="AT193" i="12"/>
  <c r="BA189" i="12"/>
  <c r="BA193" i="12" s="1"/>
  <c r="BA485" i="12"/>
  <c r="BA489" i="12" s="1"/>
  <c r="AT12" i="12"/>
  <c r="BA8" i="12"/>
  <c r="BA12" i="12" s="1"/>
  <c r="BA210" i="12"/>
  <c r="BA214" i="12" s="1"/>
  <c r="AT214" i="12"/>
  <c r="BA785" i="12"/>
  <c r="BA789" i="12" s="1"/>
  <c r="AT367" i="12"/>
  <c r="BA363" i="12"/>
  <c r="BA367" i="12" s="1"/>
  <c r="AT917" i="12"/>
  <c r="BA913" i="12"/>
  <c r="BA917" i="12" s="1"/>
  <c r="BA902" i="12" s="1"/>
  <c r="AT17" i="12"/>
  <c r="BA13" i="12"/>
  <c r="BA17" i="12" s="1"/>
  <c r="AT943" i="12"/>
  <c r="BA938" i="12"/>
  <c r="BA943" i="12" s="1"/>
  <c r="BA760" i="12"/>
  <c r="BA764" i="12" s="1"/>
  <c r="AT102" i="12"/>
  <c r="BA98" i="12"/>
  <c r="BA102" i="12" s="1"/>
  <c r="AT183" i="12"/>
  <c r="BA179" i="12"/>
  <c r="BA183" i="12" s="1"/>
  <c r="BA18" i="12"/>
  <c r="AT737" i="12"/>
  <c r="BA733" i="12"/>
  <c r="BA737" i="12" s="1"/>
  <c r="AT661" i="12"/>
  <c r="BA657" i="12"/>
  <c r="BA661" i="12" s="1"/>
  <c r="AT46" i="12"/>
  <c r="BA39" i="12"/>
  <c r="BA46" i="12" s="1"/>
  <c r="AT96" i="12"/>
  <c r="BA92" i="12"/>
  <c r="BA96" i="12" s="1"/>
  <c r="AT143" i="12"/>
  <c r="BA139" i="12"/>
  <c r="BA143" i="12" s="1"/>
  <c r="AT927" i="12"/>
  <c r="BA923" i="12"/>
  <c r="BA927" i="12" s="1"/>
  <c r="BA480" i="12"/>
  <c r="BA484" i="12" s="1"/>
  <c r="AT932" i="12"/>
  <c r="BA928" i="12"/>
  <c r="BA932" i="12" s="1"/>
  <c r="AT38" i="12"/>
  <c r="BA34" i="12"/>
  <c r="BA38" i="12" s="1"/>
  <c r="BA800" i="12"/>
  <c r="BA804" i="12" s="1"/>
  <c r="AT727" i="12"/>
  <c r="BA723" i="12"/>
  <c r="BA727" i="12" s="1"/>
  <c r="AT769" i="12"/>
  <c r="BA765" i="12"/>
  <c r="BA769" i="12" s="1"/>
  <c r="BA821" i="12"/>
  <c r="BA825" i="12" s="1"/>
  <c r="AT86" i="12"/>
  <c r="BA82" i="12"/>
  <c r="BA86" i="12" s="1"/>
  <c r="AT133" i="12"/>
  <c r="BA129" i="12"/>
  <c r="BA133" i="12" s="1"/>
  <c r="AT173" i="12"/>
  <c r="BA169" i="12"/>
  <c r="BA173" i="12" s="1"/>
  <c r="AT204" i="12"/>
  <c r="BA200" i="12"/>
  <c r="BA204" i="12" s="1"/>
  <c r="BA790" i="12"/>
  <c r="BA794" i="12" s="1"/>
  <c r="AT372" i="12"/>
  <c r="BA368" i="12"/>
  <c r="BA372" i="12" s="1"/>
  <c r="BA871" i="12"/>
  <c r="AT922" i="12"/>
  <c r="BA918" i="12"/>
  <c r="BA922" i="12" s="1"/>
  <c r="BA795" i="12"/>
  <c r="BA799" i="12" s="1"/>
  <c r="AT209" i="12"/>
  <c r="BA205" i="12"/>
  <c r="BA209" i="12" s="1"/>
  <c r="AT732" i="12"/>
  <c r="BA728" i="12"/>
  <c r="BA732" i="12" s="1"/>
  <c r="AT91" i="12"/>
  <c r="BA87" i="12"/>
  <c r="BA91" i="12" s="1"/>
  <c r="AT178" i="12"/>
  <c r="BA174" i="12"/>
  <c r="BA178" i="12" s="1"/>
  <c r="BA866" i="12"/>
  <c r="BA870" i="12" s="1"/>
  <c r="BA57" i="12"/>
  <c r="BA61" i="12" s="1"/>
  <c r="AT61" i="12"/>
  <c r="BA826" i="12"/>
  <c r="BA830" i="12" s="1"/>
  <c r="BA805" i="12"/>
  <c r="BA809" i="12" s="1"/>
  <c r="AT932" i="1"/>
  <c r="AU932" i="1" s="1"/>
  <c r="AF906" i="1"/>
  <c r="AT942" i="1"/>
  <c r="AU942" i="1" s="1"/>
  <c r="AT938" i="1"/>
  <c r="AU938" i="1" s="1"/>
  <c r="AT913" i="1"/>
  <c r="AU913" i="1" s="1"/>
  <c r="AT912" i="1"/>
  <c r="AU912" i="1" s="1"/>
  <c r="AT933" i="1"/>
  <c r="AU933" i="1" s="1"/>
  <c r="AT922" i="1"/>
  <c r="AU922" i="1" s="1"/>
  <c r="AT937" i="1"/>
  <c r="AU937" i="1" s="1"/>
  <c r="AR876" i="1"/>
  <c r="AF880" i="1"/>
  <c r="AR881" i="1"/>
  <c r="AF885" i="1"/>
  <c r="AE768" i="1"/>
  <c r="AR896" i="1"/>
  <c r="AR900" i="1" s="1"/>
  <c r="AF900" i="1"/>
  <c r="AR891" i="1"/>
  <c r="AF895" i="1"/>
  <c r="AR886" i="1"/>
  <c r="AF890" i="1"/>
  <c r="AR901" i="1"/>
  <c r="AF905" i="1"/>
  <c r="AR855" i="1"/>
  <c r="AR830" i="1"/>
  <c r="AF834" i="1"/>
  <c r="AR865" i="1"/>
  <c r="AF869" i="1"/>
  <c r="AR825" i="1"/>
  <c r="AF829" i="1"/>
  <c r="AR860" i="1"/>
  <c r="AF864" i="1"/>
  <c r="AR845" i="1"/>
  <c r="AF849" i="1"/>
  <c r="AT646" i="1"/>
  <c r="AU646" i="1" s="1"/>
  <c r="AE824" i="1"/>
  <c r="AR850" i="1"/>
  <c r="AF854" i="1"/>
  <c r="AR840" i="1"/>
  <c r="AF844" i="1"/>
  <c r="AT688" i="1"/>
  <c r="AU688" i="1" s="1"/>
  <c r="AR835" i="1"/>
  <c r="AF839" i="1"/>
  <c r="AR870" i="1"/>
  <c r="AF874" i="1"/>
  <c r="AT708" i="1"/>
  <c r="AU708" i="1" s="1"/>
  <c r="M768" i="1"/>
  <c r="AR769" i="1"/>
  <c r="AR774" i="1"/>
  <c r="AR819" i="1"/>
  <c r="AR804" i="1"/>
  <c r="AT661" i="1"/>
  <c r="AU661" i="1" s="1"/>
  <c r="AR779" i="1"/>
  <c r="AF783" i="1"/>
  <c r="AR789" i="1"/>
  <c r="AR814" i="1"/>
  <c r="AF818" i="1"/>
  <c r="AT739" i="1"/>
  <c r="AU739" i="1" s="1"/>
  <c r="AR784" i="1"/>
  <c r="AF788" i="1"/>
  <c r="AR794" i="1"/>
  <c r="AT759" i="1"/>
  <c r="AU759" i="1" s="1"/>
  <c r="AR799" i="1"/>
  <c r="AF803" i="1"/>
  <c r="AT662" i="1"/>
  <c r="AU662" i="1" s="1"/>
  <c r="AF751" i="1"/>
  <c r="AR747" i="1"/>
  <c r="AF686" i="1"/>
  <c r="AF681" i="1" s="1"/>
  <c r="AR682" i="1"/>
  <c r="AF761" i="1"/>
  <c r="AR757" i="1"/>
  <c r="AF741" i="1"/>
  <c r="AR737" i="1"/>
  <c r="AF756" i="1"/>
  <c r="AR752" i="1"/>
  <c r="AE681" i="1"/>
  <c r="AT744" i="1"/>
  <c r="AU744" i="1" s="1"/>
  <c r="AS746" i="1"/>
  <c r="AT722" i="1"/>
  <c r="AU722" i="1" s="1"/>
  <c r="AU726" i="1" s="1"/>
  <c r="AF746" i="1"/>
  <c r="AR742" i="1"/>
  <c r="AF716" i="1"/>
  <c r="AR712" i="1"/>
  <c r="AT720" i="1"/>
  <c r="AU720" i="1" s="1"/>
  <c r="AF736" i="1"/>
  <c r="AR732" i="1"/>
  <c r="AF766" i="1"/>
  <c r="AR762" i="1"/>
  <c r="AF731" i="1"/>
  <c r="AR727" i="1"/>
  <c r="AT692" i="1"/>
  <c r="AU692" i="1" s="1"/>
  <c r="AS706" i="1"/>
  <c r="AT703" i="1"/>
  <c r="AU703" i="1" s="1"/>
  <c r="AT632" i="1"/>
  <c r="AU632" i="1" s="1"/>
  <c r="AT697" i="1"/>
  <c r="AT707" i="1"/>
  <c r="AU707" i="1" s="1"/>
  <c r="AF706" i="1"/>
  <c r="AR702" i="1"/>
  <c r="AF721" i="1"/>
  <c r="AR717" i="1"/>
  <c r="AT693" i="1"/>
  <c r="AU693" i="1" s="1"/>
  <c r="AR671" i="1"/>
  <c r="AF675" i="1"/>
  <c r="AT499" i="1"/>
  <c r="AU499" i="1" s="1"/>
  <c r="AU503" i="1" s="1"/>
  <c r="AT677" i="1"/>
  <c r="AU677" i="1" s="1"/>
  <c r="AR676" i="1"/>
  <c r="AF680" i="1"/>
  <c r="AT580" i="1"/>
  <c r="AT667" i="1"/>
  <c r="AU667" i="1" s="1"/>
  <c r="AR666" i="1"/>
  <c r="AF670" i="1"/>
  <c r="AT626" i="1"/>
  <c r="AU626" i="1" s="1"/>
  <c r="AU630" i="1" s="1"/>
  <c r="AR601" i="1"/>
  <c r="AF605" i="1"/>
  <c r="AT651" i="1"/>
  <c r="AU651" i="1" s="1"/>
  <c r="AF635" i="1"/>
  <c r="AR631" i="1"/>
  <c r="AR635" i="1" s="1"/>
  <c r="AF615" i="1"/>
  <c r="AR611" i="1"/>
  <c r="AT636" i="1"/>
  <c r="AT642" i="1"/>
  <c r="AU642" i="1" s="1"/>
  <c r="AR606" i="1"/>
  <c r="AF610" i="1"/>
  <c r="AR591" i="1"/>
  <c r="AF595" i="1"/>
  <c r="AT647" i="1"/>
  <c r="AU647" i="1" s="1"/>
  <c r="AE590" i="1"/>
  <c r="AN514" i="1"/>
  <c r="AR596" i="1"/>
  <c r="AR600" i="1" s="1"/>
  <c r="AF600" i="1"/>
  <c r="AT656" i="1"/>
  <c r="AU656" i="1" s="1"/>
  <c r="AR305" i="1"/>
  <c r="AR309" i="1" s="1"/>
  <c r="AS350" i="1"/>
  <c r="AR346" i="1"/>
  <c r="AR350" i="1" s="1"/>
  <c r="AT520" i="1"/>
  <c r="AF351" i="1"/>
  <c r="AR569" i="1"/>
  <c r="AT565" i="1"/>
  <c r="AU565" i="1" s="1"/>
  <c r="AU569" i="1" s="1"/>
  <c r="AT585" i="1"/>
  <c r="AU585" i="1" s="1"/>
  <c r="AU589" i="1" s="1"/>
  <c r="AT557" i="1"/>
  <c r="AU557" i="1" s="1"/>
  <c r="AT515" i="1"/>
  <c r="AU515" i="1" s="1"/>
  <c r="AU519" i="1" s="1"/>
  <c r="AT530" i="1"/>
  <c r="AU530" i="1" s="1"/>
  <c r="AU534" i="1" s="1"/>
  <c r="AR560" i="1"/>
  <c r="AF564" i="1"/>
  <c r="AR545" i="1"/>
  <c r="AF549" i="1"/>
  <c r="AR550" i="1"/>
  <c r="AF554" i="1"/>
  <c r="AR555" i="1"/>
  <c r="AF559" i="1"/>
  <c r="AT575" i="1"/>
  <c r="AU575" i="1" s="1"/>
  <c r="AU579" i="1" s="1"/>
  <c r="AT570" i="1"/>
  <c r="AU570" i="1" s="1"/>
  <c r="AU574" i="1" s="1"/>
  <c r="AT353" i="1"/>
  <c r="AT403" i="1"/>
  <c r="AU403" i="1" s="1"/>
  <c r="AF514" i="1"/>
  <c r="AE514" i="1"/>
  <c r="AF539" i="1"/>
  <c r="AR535" i="1"/>
  <c r="AR540" i="1"/>
  <c r="AF544" i="1"/>
  <c r="AT525" i="1"/>
  <c r="AU525" i="1" s="1"/>
  <c r="AU529" i="1" s="1"/>
  <c r="AT475" i="1"/>
  <c r="AU475" i="1" s="1"/>
  <c r="AS498" i="1"/>
  <c r="AT479" i="1"/>
  <c r="AU479" i="1" s="1"/>
  <c r="AU483" i="1" s="1"/>
  <c r="AT484" i="1"/>
  <c r="AE351" i="1"/>
  <c r="AT469" i="1"/>
  <c r="AU469" i="1" s="1"/>
  <c r="AS335" i="1"/>
  <c r="AT454" i="1"/>
  <c r="AU454" i="1" s="1"/>
  <c r="AT286" i="1"/>
  <c r="AT470" i="1"/>
  <c r="AU470" i="1" s="1"/>
  <c r="AT474" i="1"/>
  <c r="AU474" i="1" s="1"/>
  <c r="AT455" i="1"/>
  <c r="AU455" i="1" s="1"/>
  <c r="AT465" i="1"/>
  <c r="AU465" i="1" s="1"/>
  <c r="AT306" i="1"/>
  <c r="AT368" i="1"/>
  <c r="AS376" i="1"/>
  <c r="AS351" i="1" s="1"/>
  <c r="AT358" i="1"/>
  <c r="AT393" i="1"/>
  <c r="AU393" i="1" s="1"/>
  <c r="AR444" i="1"/>
  <c r="AF448" i="1"/>
  <c r="M351" i="1"/>
  <c r="AT382" i="1"/>
  <c r="AU382" i="1" s="1"/>
  <c r="AU386" i="1" s="1"/>
  <c r="AT398" i="1"/>
  <c r="AU398" i="1" s="1"/>
  <c r="AT422" i="1"/>
  <c r="AU422" i="1" s="1"/>
  <c r="AU426" i="1" s="1"/>
  <c r="AT387" i="1"/>
  <c r="AU387" i="1" s="1"/>
  <c r="AU391" i="1" s="1"/>
  <c r="AT411" i="1"/>
  <c r="AT377" i="1"/>
  <c r="AU377" i="1" s="1"/>
  <c r="AU381" i="1" s="1"/>
  <c r="AT421" i="1"/>
  <c r="AT392" i="1"/>
  <c r="AU392" i="1" s="1"/>
  <c r="AT372" i="1"/>
  <c r="AU372" i="1" s="1"/>
  <c r="AU376" i="1" s="1"/>
  <c r="AT363" i="1"/>
  <c r="AU363" i="1" s="1"/>
  <c r="AU366" i="1" s="1"/>
  <c r="AT413" i="1"/>
  <c r="AU413" i="1" s="1"/>
  <c r="AU416" i="1" s="1"/>
  <c r="AS320" i="1"/>
  <c r="AS315" i="1"/>
  <c r="AS345" i="1"/>
  <c r="AF345" i="1"/>
  <c r="AR341" i="1"/>
  <c r="AR345" i="1" s="1"/>
  <c r="AF325" i="1"/>
  <c r="AR321" i="1"/>
  <c r="AF330" i="1"/>
  <c r="AR326" i="1"/>
  <c r="AF320" i="1"/>
  <c r="AR316" i="1"/>
  <c r="AT331" i="1"/>
  <c r="AU331" i="1" s="1"/>
  <c r="AU335" i="1" s="1"/>
  <c r="AF340" i="1"/>
  <c r="AR336" i="1"/>
  <c r="AR340" i="1" s="1"/>
  <c r="AT327" i="1"/>
  <c r="AS330" i="1"/>
  <c r="AT311" i="1"/>
  <c r="AU311" i="1" s="1"/>
  <c r="AU315" i="1" s="1"/>
  <c r="AT220" i="1"/>
  <c r="AT280" i="1"/>
  <c r="AT284" i="1" s="1"/>
  <c r="AT300" i="1"/>
  <c r="AF294" i="1"/>
  <c r="AR290" i="1"/>
  <c r="AT285" i="1"/>
  <c r="AR158" i="1"/>
  <c r="AR162" i="1" s="1"/>
  <c r="AT275" i="1"/>
  <c r="AN234" i="1"/>
  <c r="AS438" i="1"/>
  <c r="M234" i="1"/>
  <c r="AT270" i="1"/>
  <c r="AE428" i="1"/>
  <c r="AF239" i="1"/>
  <c r="AR235" i="1"/>
  <c r="AF244" i="1"/>
  <c r="AR240" i="1"/>
  <c r="AE234" i="1"/>
  <c r="AF259" i="1"/>
  <c r="AR255" i="1"/>
  <c r="AF269" i="1"/>
  <c r="AR265" i="1"/>
  <c r="AF254" i="1"/>
  <c r="AR250" i="1"/>
  <c r="AT191" i="1"/>
  <c r="AF264" i="1"/>
  <c r="AR260" i="1"/>
  <c r="AF249" i="1"/>
  <c r="AR245" i="1"/>
  <c r="AT219" i="1"/>
  <c r="AT153" i="1"/>
  <c r="AT157" i="1" s="1"/>
  <c r="AF218" i="1"/>
  <c r="AR214" i="1"/>
  <c r="AS202" i="1"/>
  <c r="AT199" i="1"/>
  <c r="AT198" i="1"/>
  <c r="AT193" i="1"/>
  <c r="AU193" i="1" s="1"/>
  <c r="AT194" i="1"/>
  <c r="AU194" i="1" s="1"/>
  <c r="AS197" i="1"/>
  <c r="AF192" i="1"/>
  <c r="AR188" i="1"/>
  <c r="AR183" i="1"/>
  <c r="AT184" i="1"/>
  <c r="AT173" i="1"/>
  <c r="AF167" i="1"/>
  <c r="AR163" i="1"/>
  <c r="AE203" i="1"/>
  <c r="AF213" i="1"/>
  <c r="AF203" i="1" s="1"/>
  <c r="AR229" i="1"/>
  <c r="AR233" i="1" s="1"/>
  <c r="AN203" i="1"/>
  <c r="AF152" i="1"/>
  <c r="AR148" i="1"/>
  <c r="AR438" i="1"/>
  <c r="AR433" i="1"/>
  <c r="AF443" i="1"/>
  <c r="AF428" i="1" s="1"/>
  <c r="AT224" i="1"/>
  <c r="AU224" i="1" s="1"/>
  <c r="AU228" i="1" s="1"/>
  <c r="AT209" i="1"/>
  <c r="AT204" i="1"/>
  <c r="AT210" i="1"/>
  <c r="AS213" i="1"/>
  <c r="AF130" i="1"/>
  <c r="AR126" i="1"/>
  <c r="AT97" i="1"/>
  <c r="AF125" i="1"/>
  <c r="AR121" i="1"/>
  <c r="AR81" i="1"/>
  <c r="AR76" i="1"/>
  <c r="AT76" i="1" s="1"/>
  <c r="AR66" i="1"/>
  <c r="AT66" i="1" s="1"/>
  <c r="AS70" i="1"/>
  <c r="AT107" i="1"/>
  <c r="AT115" i="1" s="1"/>
  <c r="AU115" i="1" s="1"/>
  <c r="AE101" i="1"/>
  <c r="AF101" i="1"/>
  <c r="AN101" i="1"/>
  <c r="M101" i="1"/>
  <c r="AT102" i="1"/>
  <c r="AR21" i="1"/>
  <c r="AR17" i="1"/>
  <c r="AY147" i="1"/>
  <c r="AY142" i="1"/>
  <c r="AY137" i="1"/>
  <c r="AY55" i="1"/>
  <c r="AY50" i="1"/>
  <c r="AY41" i="1"/>
  <c r="AY16" i="1"/>
  <c r="AY11" i="1"/>
  <c r="AY6" i="1" s="1"/>
  <c r="AW11" i="1"/>
  <c r="AX11" i="1"/>
  <c r="AZ11" i="1"/>
  <c r="AS428" i="1" l="1"/>
  <c r="AR420" i="14"/>
  <c r="BA507" i="13"/>
  <c r="AU760" i="13"/>
  <c r="BA674" i="13"/>
  <c r="BA815" i="12"/>
  <c r="BA819" i="12" s="1"/>
  <c r="BA780" i="12"/>
  <c r="BA784" i="12" s="1"/>
  <c r="BA348" i="14"/>
  <c r="BA349" i="14" s="1"/>
  <c r="BA344" i="14" s="1"/>
  <c r="AT506" i="15"/>
  <c r="AT873" i="13"/>
  <c r="AT673" i="15"/>
  <c r="AT672" i="12"/>
  <c r="AT822" i="14"/>
  <c r="AT904" i="14"/>
  <c r="AT760" i="15"/>
  <c r="AT759" i="15" s="1"/>
  <c r="AT821" i="15"/>
  <c r="AU197" i="1"/>
  <c r="AT904" i="13"/>
  <c r="AT822" i="13"/>
  <c r="AT343" i="15"/>
  <c r="AT94" i="13"/>
  <c r="AT674" i="14"/>
  <c r="AR947" i="15"/>
  <c r="AR124" i="14"/>
  <c r="AR950" i="14" s="1"/>
  <c r="AT420" i="15"/>
  <c r="AT419" i="15" s="1"/>
  <c r="AT761" i="14"/>
  <c r="AT760" i="14" s="1"/>
  <c r="BA342" i="12"/>
  <c r="AT761" i="13"/>
  <c r="AT902" i="12"/>
  <c r="AT97" i="12"/>
  <c r="AT33" i="12"/>
  <c r="AU926" i="1"/>
  <c r="AS681" i="1"/>
  <c r="AS427" i="1" s="1"/>
  <c r="AU655" i="1"/>
  <c r="AS767" i="1"/>
  <c r="AU660" i="1"/>
  <c r="AV590" i="1"/>
  <c r="AV427" i="1" s="1"/>
  <c r="AU921" i="1"/>
  <c r="BA33" i="12"/>
  <c r="AU711" i="1"/>
  <c r="AU941" i="1"/>
  <c r="AU916" i="1"/>
  <c r="AU478" i="1"/>
  <c r="AU650" i="1"/>
  <c r="AU30" i="1"/>
  <c r="AU645" i="1"/>
  <c r="AU21" i="1"/>
  <c r="AU25" i="1" s="1"/>
  <c r="AT21" i="1"/>
  <c r="AU473" i="1"/>
  <c r="AT488" i="1"/>
  <c r="AU484" i="1"/>
  <c r="AU488" i="1" s="1"/>
  <c r="AU636" i="1"/>
  <c r="AU640" i="1" s="1"/>
  <c r="AU936" i="1"/>
  <c r="AT524" i="1"/>
  <c r="AU520" i="1"/>
  <c r="AU524" i="1" s="1"/>
  <c r="AU514" i="1" s="1"/>
  <c r="AT584" i="1"/>
  <c r="AU580" i="1"/>
  <c r="AU584" i="1" s="1"/>
  <c r="AU625" i="1"/>
  <c r="AU458" i="1"/>
  <c r="AU697" i="1"/>
  <c r="AU701" i="1" s="1"/>
  <c r="AU696" i="1"/>
  <c r="AN427" i="1"/>
  <c r="AU75" i="1"/>
  <c r="AU60" i="1"/>
  <c r="AE427" i="1"/>
  <c r="AU61" i="1"/>
  <c r="AU65" i="1" s="1"/>
  <c r="AE767" i="1"/>
  <c r="AU102" i="1"/>
  <c r="AU106" i="1" s="1"/>
  <c r="AT106" i="1"/>
  <c r="AU948" i="1"/>
  <c r="AU67" i="1"/>
  <c r="AU327" i="1"/>
  <c r="AU665" i="1"/>
  <c r="AU184" i="1"/>
  <c r="AU396" i="1"/>
  <c r="AU368" i="1"/>
  <c r="AU371" i="1" s="1"/>
  <c r="AU353" i="1"/>
  <c r="AU356" i="1" s="1"/>
  <c r="AU358" i="1"/>
  <c r="AU361" i="1" s="1"/>
  <c r="BA6" i="14"/>
  <c r="AT625" i="1"/>
  <c r="BA506" i="15"/>
  <c r="BA821" i="15"/>
  <c r="AT346" i="1"/>
  <c r="AT350" i="1" s="1"/>
  <c r="AT7" i="14"/>
  <c r="BA33" i="15"/>
  <c r="BA6" i="15" s="1"/>
  <c r="BA343" i="15"/>
  <c r="AT921" i="1"/>
  <c r="AT33" i="15"/>
  <c r="AT6" i="15" s="1"/>
  <c r="BA7" i="12"/>
  <c r="BA761" i="14"/>
  <c r="BA760" i="14" s="1"/>
  <c r="BA904" i="14"/>
  <c r="BA760" i="15"/>
  <c r="BA759" i="15" s="1"/>
  <c r="AT872" i="15"/>
  <c r="BA903" i="15"/>
  <c r="AT903" i="15"/>
  <c r="BA872" i="15"/>
  <c r="BA674" i="14"/>
  <c r="BA761" i="13"/>
  <c r="BA760" i="13" s="1"/>
  <c r="BA33" i="13"/>
  <c r="AR6" i="13"/>
  <c r="BA904" i="13"/>
  <c r="BA7" i="13"/>
  <c r="BA759" i="12"/>
  <c r="BA758" i="12" s="1"/>
  <c r="BA820" i="12"/>
  <c r="AT759" i="12"/>
  <c r="AT503" i="1"/>
  <c r="AT948" i="1"/>
  <c r="AT916" i="1"/>
  <c r="AT941" i="1"/>
  <c r="AT936" i="1"/>
  <c r="AT926" i="1"/>
  <c r="AR905" i="1"/>
  <c r="AR890" i="1"/>
  <c r="AT886" i="1"/>
  <c r="AU886" i="1" s="1"/>
  <c r="AU890" i="1" s="1"/>
  <c r="AF824" i="1"/>
  <c r="AT896" i="1"/>
  <c r="AR895" i="1"/>
  <c r="AT891" i="1"/>
  <c r="AR885" i="1"/>
  <c r="AT881" i="1"/>
  <c r="AU881" i="1" s="1"/>
  <c r="AU885" i="1" s="1"/>
  <c r="AF875" i="1"/>
  <c r="AR880" i="1"/>
  <c r="AR874" i="1"/>
  <c r="AR854" i="1"/>
  <c r="AT850" i="1"/>
  <c r="AU850" i="1" s="1"/>
  <c r="AU854" i="1" s="1"/>
  <c r="AR829" i="1"/>
  <c r="AT825" i="1"/>
  <c r="AU825" i="1" s="1"/>
  <c r="AU829" i="1" s="1"/>
  <c r="AR839" i="1"/>
  <c r="AT835" i="1"/>
  <c r="AU835" i="1" s="1"/>
  <c r="AU839" i="1" s="1"/>
  <c r="AR869" i="1"/>
  <c r="AR849" i="1"/>
  <c r="AT845" i="1"/>
  <c r="AU845" i="1" s="1"/>
  <c r="AU849" i="1" s="1"/>
  <c r="AR834" i="1"/>
  <c r="AR844" i="1"/>
  <c r="AR864" i="1"/>
  <c r="AR859" i="1"/>
  <c r="AT855" i="1"/>
  <c r="AR793" i="1"/>
  <c r="AT789" i="1"/>
  <c r="AR823" i="1"/>
  <c r="AT819" i="1"/>
  <c r="AR788" i="1"/>
  <c r="AT784" i="1"/>
  <c r="AU784" i="1" s="1"/>
  <c r="AU788" i="1" s="1"/>
  <c r="AR783" i="1"/>
  <c r="AT779" i="1"/>
  <c r="AR778" i="1"/>
  <c r="AT774" i="1"/>
  <c r="AR803" i="1"/>
  <c r="AT799" i="1"/>
  <c r="AU799" i="1" s="1"/>
  <c r="AU803" i="1" s="1"/>
  <c r="AF768" i="1"/>
  <c r="AR773" i="1"/>
  <c r="AT769" i="1"/>
  <c r="AT665" i="1"/>
  <c r="AR818" i="1"/>
  <c r="AT814" i="1"/>
  <c r="AU814" i="1" s="1"/>
  <c r="AU818" i="1" s="1"/>
  <c r="AT645" i="1"/>
  <c r="AR798" i="1"/>
  <c r="AT794" i="1"/>
  <c r="AR808" i="1"/>
  <c r="AT804" i="1"/>
  <c r="AR721" i="1"/>
  <c r="AT717" i="1"/>
  <c r="AU717" i="1" s="1"/>
  <c r="AU721" i="1" s="1"/>
  <c r="AR706" i="1"/>
  <c r="AT702" i="1"/>
  <c r="AU702" i="1" s="1"/>
  <c r="AU706" i="1" s="1"/>
  <c r="AT696" i="1"/>
  <c r="AT726" i="1"/>
  <c r="AT711" i="1"/>
  <c r="AR731" i="1"/>
  <c r="AT727" i="1"/>
  <c r="AU727" i="1" s="1"/>
  <c r="AU731" i="1" s="1"/>
  <c r="AR761" i="1"/>
  <c r="AT757" i="1"/>
  <c r="AU757" i="1" s="1"/>
  <c r="AU761" i="1" s="1"/>
  <c r="AT305" i="1"/>
  <c r="AR686" i="1"/>
  <c r="AT701" i="1"/>
  <c r="AR766" i="1"/>
  <c r="AT762" i="1"/>
  <c r="AR716" i="1"/>
  <c r="AT712" i="1"/>
  <c r="AR756" i="1"/>
  <c r="AT752" i="1"/>
  <c r="AU752" i="1" s="1"/>
  <c r="AU756" i="1" s="1"/>
  <c r="AR751" i="1"/>
  <c r="AT747" i="1"/>
  <c r="AR736" i="1"/>
  <c r="AT732" i="1"/>
  <c r="AR746" i="1"/>
  <c r="AT742" i="1"/>
  <c r="AU742" i="1" s="1"/>
  <c r="AU746" i="1" s="1"/>
  <c r="AR741" i="1"/>
  <c r="AT737" i="1"/>
  <c r="AU737" i="1" s="1"/>
  <c r="AU741" i="1" s="1"/>
  <c r="AR675" i="1"/>
  <c r="AT671" i="1"/>
  <c r="AU671" i="1" s="1"/>
  <c r="AU675" i="1" s="1"/>
  <c r="AF590" i="1"/>
  <c r="AF427" i="1" s="1"/>
  <c r="AR680" i="1"/>
  <c r="AT676" i="1"/>
  <c r="AU676" i="1" s="1"/>
  <c r="AU680" i="1" s="1"/>
  <c r="AR670" i="1"/>
  <c r="AT666" i="1"/>
  <c r="AU666" i="1" s="1"/>
  <c r="AU670" i="1" s="1"/>
  <c r="AT650" i="1"/>
  <c r="AT596" i="1"/>
  <c r="AU596" i="1" s="1"/>
  <c r="AU600" i="1" s="1"/>
  <c r="AT655" i="1"/>
  <c r="AR610" i="1"/>
  <c r="AT606" i="1"/>
  <c r="AU606" i="1" s="1"/>
  <c r="AU610" i="1" s="1"/>
  <c r="AR605" i="1"/>
  <c r="AT601" i="1"/>
  <c r="AT660" i="1"/>
  <c r="AT630" i="1"/>
  <c r="AT640" i="1"/>
  <c r="AR595" i="1"/>
  <c r="AR615" i="1"/>
  <c r="AT611" i="1"/>
  <c r="AU611" i="1" s="1"/>
  <c r="AU615" i="1" s="1"/>
  <c r="AT356" i="1"/>
  <c r="AT483" i="1"/>
  <c r="AT529" i="1"/>
  <c r="AR564" i="1"/>
  <c r="AT560" i="1"/>
  <c r="AU560" i="1" s="1"/>
  <c r="AU564" i="1" s="1"/>
  <c r="AT534" i="1"/>
  <c r="AR544" i="1"/>
  <c r="AT540" i="1"/>
  <c r="AU540" i="1" s="1"/>
  <c r="AU544" i="1" s="1"/>
  <c r="AT574" i="1"/>
  <c r="AR559" i="1"/>
  <c r="AT555" i="1"/>
  <c r="AU555" i="1" s="1"/>
  <c r="AU559" i="1" s="1"/>
  <c r="AR554" i="1"/>
  <c r="AT550" i="1"/>
  <c r="AU550" i="1" s="1"/>
  <c r="AU554" i="1" s="1"/>
  <c r="AT519" i="1"/>
  <c r="AT579" i="1"/>
  <c r="AT589" i="1"/>
  <c r="AR539" i="1"/>
  <c r="AT535" i="1"/>
  <c r="AU535" i="1" s="1"/>
  <c r="AU539" i="1" s="1"/>
  <c r="AR549" i="1"/>
  <c r="AT545" i="1"/>
  <c r="AU545" i="1" s="1"/>
  <c r="AU549" i="1" s="1"/>
  <c r="AT569" i="1"/>
  <c r="AT478" i="1"/>
  <c r="AT458" i="1"/>
  <c r="AT361" i="1"/>
  <c r="AT473" i="1"/>
  <c r="AT371" i="1"/>
  <c r="AR448" i="1"/>
  <c r="AT376" i="1"/>
  <c r="AT391" i="1"/>
  <c r="AT386" i="1"/>
  <c r="AT426" i="1"/>
  <c r="AT381" i="1"/>
  <c r="AT396" i="1"/>
  <c r="AT366" i="1"/>
  <c r="AT416" i="1"/>
  <c r="AT341" i="1"/>
  <c r="AT223" i="1"/>
  <c r="AT336" i="1"/>
  <c r="AR330" i="1"/>
  <c r="AT315" i="1"/>
  <c r="AR320" i="1"/>
  <c r="AT316" i="1"/>
  <c r="AU316" i="1" s="1"/>
  <c r="AU320" i="1" s="1"/>
  <c r="AR325" i="1"/>
  <c r="AT321" i="1"/>
  <c r="AU321" i="1" s="1"/>
  <c r="AU325" i="1" s="1"/>
  <c r="AT335" i="1"/>
  <c r="AT158" i="1"/>
  <c r="AT304" i="1"/>
  <c r="AR294" i="1"/>
  <c r="AT289" i="1"/>
  <c r="AT279" i="1"/>
  <c r="AT274" i="1"/>
  <c r="AR239" i="1"/>
  <c r="AT235" i="1"/>
  <c r="AR259" i="1"/>
  <c r="AT255" i="1"/>
  <c r="AR254" i="1"/>
  <c r="AT250" i="1"/>
  <c r="AR244" i="1"/>
  <c r="AT240" i="1"/>
  <c r="AR249" i="1"/>
  <c r="AT245" i="1"/>
  <c r="AR269" i="1"/>
  <c r="AT265" i="1"/>
  <c r="AR264" i="1"/>
  <c r="AT260" i="1"/>
  <c r="AF234" i="1"/>
  <c r="AR218" i="1"/>
  <c r="AT214" i="1"/>
  <c r="AT202" i="1"/>
  <c r="AT197" i="1"/>
  <c r="AR192" i="1"/>
  <c r="AT188" i="1"/>
  <c r="AR187" i="1"/>
  <c r="AT183" i="1"/>
  <c r="AU183" i="1" s="1"/>
  <c r="AT177" i="1"/>
  <c r="AR167" i="1"/>
  <c r="AT229" i="1"/>
  <c r="AR152" i="1"/>
  <c r="AT228" i="1"/>
  <c r="AT213" i="1"/>
  <c r="AT208" i="1"/>
  <c r="AR130" i="1"/>
  <c r="AT126" i="1"/>
  <c r="AR125" i="1"/>
  <c r="AT121" i="1"/>
  <c r="AU121" i="1" s="1"/>
  <c r="AU125" i="1" s="1"/>
  <c r="AR85" i="1"/>
  <c r="AT65" i="1"/>
  <c r="AR80" i="1"/>
  <c r="AU76" i="1"/>
  <c r="AU80" i="1" s="1"/>
  <c r="AT75" i="1"/>
  <c r="AR70" i="1"/>
  <c r="AU66" i="1"/>
  <c r="AT60" i="1"/>
  <c r="AT30" i="1"/>
  <c r="AT120" i="1"/>
  <c r="AT35" i="1"/>
  <c r="AR25" i="1"/>
  <c r="AT17" i="1"/>
  <c r="AY36" i="1"/>
  <c r="AY132" i="1"/>
  <c r="AY131" i="1" s="1"/>
  <c r="AZ147" i="1"/>
  <c r="AX147" i="1"/>
  <c r="AW147" i="1"/>
  <c r="AW142" i="1"/>
  <c r="AX142" i="1"/>
  <c r="AZ142" i="1"/>
  <c r="AW137" i="1"/>
  <c r="AX137" i="1"/>
  <c r="AZ137" i="1"/>
  <c r="AW55" i="1"/>
  <c r="AX55" i="1"/>
  <c r="AZ55" i="1"/>
  <c r="AW16" i="1"/>
  <c r="AW6" i="1" s="1"/>
  <c r="AX16" i="1"/>
  <c r="AX6" i="1" s="1"/>
  <c r="AZ16" i="1"/>
  <c r="AZ6" i="1" s="1"/>
  <c r="AW41" i="1"/>
  <c r="AX41" i="1"/>
  <c r="AZ41" i="1"/>
  <c r="AW50" i="1"/>
  <c r="AX50" i="1"/>
  <c r="AZ50" i="1"/>
  <c r="AK147" i="1"/>
  <c r="AL147" i="1"/>
  <c r="AK142" i="1"/>
  <c r="AL142" i="1"/>
  <c r="AK137" i="1"/>
  <c r="AL137" i="1"/>
  <c r="AK16" i="1"/>
  <c r="AL16" i="1"/>
  <c r="AK11" i="1"/>
  <c r="AL11" i="1"/>
  <c r="AD16" i="1"/>
  <c r="AD11" i="1"/>
  <c r="AM146" i="1"/>
  <c r="AN146" i="1" s="1"/>
  <c r="AM145" i="1"/>
  <c r="AN145" i="1" s="1"/>
  <c r="AM144" i="1"/>
  <c r="AN144" i="1" s="1"/>
  <c r="AM143" i="1"/>
  <c r="AN143" i="1" s="1"/>
  <c r="AM141" i="1"/>
  <c r="AN141" i="1" s="1"/>
  <c r="AM140" i="1"/>
  <c r="AN140" i="1" s="1"/>
  <c r="AM139" i="1"/>
  <c r="AN139" i="1" s="1"/>
  <c r="AM138" i="1"/>
  <c r="AN138" i="1" s="1"/>
  <c r="AM136" i="1"/>
  <c r="AN136" i="1" s="1"/>
  <c r="AM135" i="1"/>
  <c r="AN135" i="1" s="1"/>
  <c r="AM134" i="1"/>
  <c r="AN134" i="1" s="1"/>
  <c r="AM133" i="1"/>
  <c r="AN133" i="1" s="1"/>
  <c r="AM15" i="1"/>
  <c r="AN15" i="1" s="1"/>
  <c r="AM14" i="1"/>
  <c r="AN14" i="1" s="1"/>
  <c r="AM13" i="1"/>
  <c r="AN13" i="1" s="1"/>
  <c r="AM12" i="1"/>
  <c r="AN12" i="1" s="1"/>
  <c r="AM10" i="1"/>
  <c r="AN10" i="1" s="1"/>
  <c r="AM9" i="1"/>
  <c r="AN9" i="1" s="1"/>
  <c r="AM8" i="1"/>
  <c r="AN8" i="1" s="1"/>
  <c r="AM7" i="1"/>
  <c r="AN7" i="1" s="1"/>
  <c r="AT760" i="13" l="1"/>
  <c r="AU101" i="1"/>
  <c r="AW132" i="1"/>
  <c r="AT758" i="12"/>
  <c r="AR768" i="1"/>
  <c r="AU187" i="1"/>
  <c r="AY5" i="1"/>
  <c r="AL132" i="1"/>
  <c r="AL131" i="1" s="1"/>
  <c r="AW36" i="1"/>
  <c r="AW5" i="1" s="1"/>
  <c r="BA6" i="12"/>
  <c r="AR101" i="1"/>
  <c r="AR234" i="1"/>
  <c r="AR514" i="1"/>
  <c r="AX132" i="1"/>
  <c r="AR590" i="1"/>
  <c r="AR875" i="1"/>
  <c r="AR681" i="1"/>
  <c r="AX36" i="1"/>
  <c r="AX5" i="1" s="1"/>
  <c r="AR824" i="1"/>
  <c r="AU774" i="1"/>
  <c r="AU819" i="1"/>
  <c r="AU823" i="1" s="1"/>
  <c r="AU855" i="1"/>
  <c r="AU859" i="1" s="1"/>
  <c r="AU732" i="1"/>
  <c r="AU736" i="1" s="1"/>
  <c r="AU762" i="1"/>
  <c r="AU766" i="1" s="1"/>
  <c r="AU794" i="1"/>
  <c r="AU798" i="1" s="1"/>
  <c r="AU896" i="1"/>
  <c r="AU900" i="1" s="1"/>
  <c r="AU779" i="1"/>
  <c r="AU783" i="1" s="1"/>
  <c r="AU789" i="1"/>
  <c r="AU793" i="1" s="1"/>
  <c r="AU601" i="1"/>
  <c r="AU605" i="1" s="1"/>
  <c r="AU747" i="1"/>
  <c r="AU751" i="1" s="1"/>
  <c r="AU712" i="1"/>
  <c r="AU716" i="1" s="1"/>
  <c r="AU804" i="1"/>
  <c r="AU808" i="1" s="1"/>
  <c r="AU769" i="1"/>
  <c r="AU773" i="1" s="1"/>
  <c r="AU891" i="1"/>
  <c r="AU895" i="1" s="1"/>
  <c r="AU70" i="1"/>
  <c r="AF767" i="1"/>
  <c r="AK132" i="1"/>
  <c r="AK131" i="1" s="1"/>
  <c r="AT309" i="1"/>
  <c r="BA6" i="13"/>
  <c r="AT900" i="1"/>
  <c r="AT890" i="1"/>
  <c r="AT885" i="1"/>
  <c r="AT895" i="1"/>
  <c r="AT839" i="1"/>
  <c r="AT829" i="1"/>
  <c r="AT514" i="1"/>
  <c r="AT859" i="1"/>
  <c r="AT849" i="1"/>
  <c r="AT854" i="1"/>
  <c r="AT345" i="1"/>
  <c r="AT798" i="1"/>
  <c r="AT788" i="1"/>
  <c r="AT803" i="1"/>
  <c r="AT818" i="1"/>
  <c r="AT778" i="1"/>
  <c r="AT823" i="1"/>
  <c r="AT808" i="1"/>
  <c r="AT783" i="1"/>
  <c r="AT793" i="1"/>
  <c r="AT773" i="1"/>
  <c r="AT761" i="1"/>
  <c r="AT751" i="1"/>
  <c r="AT731" i="1"/>
  <c r="AT706" i="1"/>
  <c r="AT766" i="1"/>
  <c r="AT741" i="1"/>
  <c r="AT756" i="1"/>
  <c r="AT736" i="1"/>
  <c r="AT721" i="1"/>
  <c r="AT746" i="1"/>
  <c r="AT716" i="1"/>
  <c r="AT670" i="1"/>
  <c r="AT680" i="1"/>
  <c r="AT675" i="1"/>
  <c r="AT610" i="1"/>
  <c r="AT615" i="1"/>
  <c r="AT605" i="1"/>
  <c r="AT600" i="1"/>
  <c r="AT549" i="1"/>
  <c r="AT564" i="1"/>
  <c r="AT539" i="1"/>
  <c r="AT554" i="1"/>
  <c r="AT544" i="1"/>
  <c r="AT559" i="1"/>
  <c r="AT162" i="1"/>
  <c r="AT325" i="1"/>
  <c r="AT340" i="1"/>
  <c r="AT320" i="1"/>
  <c r="AT264" i="1"/>
  <c r="AT254" i="1"/>
  <c r="AT269" i="1"/>
  <c r="AT259" i="1"/>
  <c r="AT249" i="1"/>
  <c r="AT239" i="1"/>
  <c r="AT244" i="1"/>
  <c r="AT218" i="1"/>
  <c r="AT192" i="1"/>
  <c r="AT187" i="1"/>
  <c r="AT233" i="1"/>
  <c r="AR443" i="1"/>
  <c r="AR428" i="1" s="1"/>
  <c r="AT130" i="1"/>
  <c r="AT125" i="1"/>
  <c r="AT80" i="1"/>
  <c r="AT70" i="1"/>
  <c r="AT25" i="1"/>
  <c r="AK36" i="1"/>
  <c r="AZ36" i="1"/>
  <c r="AS9" i="1"/>
  <c r="AS44" i="1"/>
  <c r="AS145" i="1"/>
  <c r="AS53" i="1"/>
  <c r="AS14" i="1"/>
  <c r="AZ132" i="1"/>
  <c r="AZ131" i="1" s="1"/>
  <c r="AS135" i="1"/>
  <c r="AS140" i="1"/>
  <c r="AS8" i="1"/>
  <c r="AS15" i="1"/>
  <c r="AS45" i="1"/>
  <c r="AS54" i="1"/>
  <c r="AS136" i="1"/>
  <c r="AS141" i="1"/>
  <c r="AS146" i="1"/>
  <c r="AS7" i="1"/>
  <c r="AS12" i="1"/>
  <c r="AS42" i="1"/>
  <c r="AS51" i="1"/>
  <c r="AS133" i="1"/>
  <c r="AS138" i="1"/>
  <c r="AS143" i="1"/>
  <c r="AS10" i="1"/>
  <c r="AS13" i="1"/>
  <c r="AS43" i="1"/>
  <c r="AS52" i="1"/>
  <c r="AS134" i="1"/>
  <c r="AS139" i="1"/>
  <c r="AS144" i="1"/>
  <c r="AN137" i="1"/>
  <c r="AN142" i="1"/>
  <c r="AN147" i="1"/>
  <c r="AM137" i="1"/>
  <c r="AM142" i="1"/>
  <c r="AM147" i="1"/>
  <c r="AT768" i="1" l="1"/>
  <c r="AU768" i="1"/>
  <c r="AR427" i="1"/>
  <c r="AR767" i="1"/>
  <c r="AT101" i="1"/>
  <c r="AZ5" i="1"/>
  <c r="AU778" i="1"/>
  <c r="AN132" i="1"/>
  <c r="AN131" i="1" s="1"/>
  <c r="AM132" i="1"/>
  <c r="AM131" i="1" s="1"/>
  <c r="AK5" i="1"/>
  <c r="D4" i="2" l="1"/>
  <c r="L397" i="1" l="1"/>
  <c r="M397" i="1" s="1"/>
  <c r="L96" i="1"/>
  <c r="L81" i="1"/>
  <c r="L91" i="1"/>
  <c r="L135" i="15"/>
  <c r="L422" i="14"/>
  <c r="M422" i="14" s="1"/>
  <c r="L390" i="14"/>
  <c r="M390" i="14" s="1"/>
  <c r="L288" i="14"/>
  <c r="M288" i="14" s="1"/>
  <c r="L156" i="14"/>
  <c r="M156" i="14" s="1"/>
  <c r="L136" i="14"/>
  <c r="L624" i="13"/>
  <c r="M624" i="13" s="1"/>
  <c r="L584" i="13"/>
  <c r="M584" i="13" s="1"/>
  <c r="L492" i="13"/>
  <c r="M492" i="13" s="1"/>
  <c r="L452" i="13"/>
  <c r="M452" i="13" s="1"/>
  <c r="L432" i="13"/>
  <c r="M432" i="13" s="1"/>
  <c r="L400" i="13"/>
  <c r="M400" i="13" s="1"/>
  <c r="L288" i="13"/>
  <c r="M288" i="13" s="1"/>
  <c r="L166" i="13"/>
  <c r="M166" i="13" s="1"/>
  <c r="L146" i="13"/>
  <c r="L126" i="13"/>
  <c r="L622" i="12"/>
  <c r="M622" i="12" s="1"/>
  <c r="L317" i="12"/>
  <c r="M317" i="12" s="1"/>
  <c r="L149" i="12"/>
  <c r="L492" i="14"/>
  <c r="M492" i="14" s="1"/>
  <c r="L427" i="14"/>
  <c r="M427" i="14" s="1"/>
  <c r="L395" i="14"/>
  <c r="M395" i="14" s="1"/>
  <c r="L319" i="14"/>
  <c r="M319" i="14" s="1"/>
  <c r="L161" i="14"/>
  <c r="M161" i="14" s="1"/>
  <c r="L141" i="14"/>
  <c r="M141" i="14" s="1"/>
  <c r="L609" i="13"/>
  <c r="M609" i="13" s="1"/>
  <c r="L457" i="13"/>
  <c r="M457" i="13" s="1"/>
  <c r="L437" i="13"/>
  <c r="M437" i="13" s="1"/>
  <c r="L319" i="13"/>
  <c r="M319" i="13" s="1"/>
  <c r="L171" i="13"/>
  <c r="M171" i="13" s="1"/>
  <c r="L151" i="13"/>
  <c r="M151" i="13" s="1"/>
  <c r="L131" i="13"/>
  <c r="L627" i="12"/>
  <c r="L134" i="12"/>
  <c r="L583" i="15"/>
  <c r="M583" i="15" s="1"/>
  <c r="L165" i="15"/>
  <c r="M165" i="15" s="1"/>
  <c r="L624" i="14"/>
  <c r="M624" i="14" s="1"/>
  <c r="L584" i="14"/>
  <c r="M584" i="14" s="1"/>
  <c r="L432" i="14"/>
  <c r="M432" i="14" s="1"/>
  <c r="L400" i="14"/>
  <c r="M400" i="14" s="1"/>
  <c r="L166" i="14"/>
  <c r="M166" i="14" s="1"/>
  <c r="L146" i="14"/>
  <c r="M146" i="14" s="1"/>
  <c r="L126" i="14"/>
  <c r="L482" i="13"/>
  <c r="M482" i="13" s="1"/>
  <c r="L442" i="13"/>
  <c r="M442" i="13" s="1"/>
  <c r="L422" i="13"/>
  <c r="M422" i="13" s="1"/>
  <c r="L390" i="13"/>
  <c r="M390" i="13" s="1"/>
  <c r="L156" i="13"/>
  <c r="M156" i="13" s="1"/>
  <c r="L136" i="13"/>
  <c r="L612" i="12"/>
  <c r="M612" i="12" s="1"/>
  <c r="L398" i="12"/>
  <c r="L150" i="15"/>
  <c r="M150" i="15" s="1"/>
  <c r="L437" i="14"/>
  <c r="M437" i="14" s="1"/>
  <c r="L283" i="14"/>
  <c r="M283" i="14" s="1"/>
  <c r="L171" i="14"/>
  <c r="M171" i="14" s="1"/>
  <c r="L151" i="14"/>
  <c r="M151" i="14" s="1"/>
  <c r="L131" i="14"/>
  <c r="L79" i="14"/>
  <c r="M79" i="14" s="1"/>
  <c r="L487" i="13"/>
  <c r="M487" i="13" s="1"/>
  <c r="L427" i="13"/>
  <c r="M427" i="13" s="1"/>
  <c r="L395" i="13"/>
  <c r="M395" i="13" s="1"/>
  <c r="L283" i="13"/>
  <c r="M283" i="13" s="1"/>
  <c r="L161" i="13"/>
  <c r="M161" i="13" s="1"/>
  <c r="L141" i="13"/>
  <c r="L79" i="13"/>
  <c r="M79" i="13" s="1"/>
  <c r="L435" i="12"/>
  <c r="L403" i="12"/>
  <c r="L164" i="12"/>
  <c r="M164" i="12" s="1"/>
  <c r="L144" i="12"/>
  <c r="M144" i="12" s="1"/>
  <c r="L876" i="1"/>
  <c r="M876" i="1" s="1"/>
  <c r="L865" i="1"/>
  <c r="M865" i="1" s="1"/>
  <c r="L830" i="1"/>
  <c r="L687" i="1"/>
  <c r="L616" i="1"/>
  <c r="L459" i="1"/>
  <c r="L402" i="1"/>
  <c r="M402" i="1" s="1"/>
  <c r="L295" i="1"/>
  <c r="L429" i="1"/>
  <c r="L434" i="1"/>
  <c r="L870" i="1"/>
  <c r="L591" i="1"/>
  <c r="L464" i="1"/>
  <c r="L444" i="1"/>
  <c r="L178" i="1"/>
  <c r="L439" i="1"/>
  <c r="L449" i="1"/>
  <c r="M449" i="1" s="1"/>
  <c r="L86" i="1"/>
  <c r="L927" i="1"/>
  <c r="L907" i="1"/>
  <c r="L489" i="1"/>
  <c r="L163" i="1"/>
  <c r="L901" i="1"/>
  <c r="M901" i="1" s="1"/>
  <c r="L860" i="1"/>
  <c r="M860" i="1" s="1"/>
  <c r="L840" i="1"/>
  <c r="M840" i="1" s="1"/>
  <c r="L682" i="1"/>
  <c r="L631" i="1"/>
  <c r="L494" i="1"/>
  <c r="L168" i="1"/>
  <c r="L148" i="1"/>
  <c r="R7" i="1"/>
  <c r="M91" i="1" l="1"/>
  <c r="M95" i="1" s="1"/>
  <c r="L95" i="1"/>
  <c r="M81" i="1"/>
  <c r="M85" i="1" s="1"/>
  <c r="L85" i="1"/>
  <c r="M96" i="1"/>
  <c r="M100" i="1" s="1"/>
  <c r="L100" i="1"/>
  <c r="M290" i="1"/>
  <c r="AQ290" i="1" s="1"/>
  <c r="L401" i="1"/>
  <c r="L635" i="1"/>
  <c r="M631" i="1"/>
  <c r="M927" i="1"/>
  <c r="L931" i="1"/>
  <c r="M870" i="1"/>
  <c r="M874" i="1" s="1"/>
  <c r="L874" i="1"/>
  <c r="M687" i="1"/>
  <c r="L691" i="1"/>
  <c r="L294" i="1"/>
  <c r="L686" i="1"/>
  <c r="M682" i="1"/>
  <c r="L167" i="1"/>
  <c r="M163" i="1"/>
  <c r="L90" i="1"/>
  <c r="M86" i="1"/>
  <c r="L448" i="1"/>
  <c r="M444" i="1"/>
  <c r="M434" i="1"/>
  <c r="L438" i="1"/>
  <c r="L406" i="1"/>
  <c r="M830" i="1"/>
  <c r="M834" i="1" s="1"/>
  <c r="M824" i="1" s="1"/>
  <c r="L834" i="1"/>
  <c r="L824" i="1" s="1"/>
  <c r="M168" i="12"/>
  <c r="L168" i="12"/>
  <c r="M141" i="13"/>
  <c r="M145" i="13" s="1"/>
  <c r="L145" i="13"/>
  <c r="L431" i="13"/>
  <c r="M431" i="13"/>
  <c r="L155" i="14"/>
  <c r="M155" i="14"/>
  <c r="L154" i="15"/>
  <c r="M154" i="15"/>
  <c r="M160" i="13"/>
  <c r="L160" i="13"/>
  <c r="M486" i="13"/>
  <c r="L486" i="13"/>
  <c r="M404" i="14"/>
  <c r="L404" i="14"/>
  <c r="L169" i="15"/>
  <c r="M169" i="15"/>
  <c r="M131" i="13"/>
  <c r="M135" i="13" s="1"/>
  <c r="L135" i="13"/>
  <c r="L441" i="13"/>
  <c r="M441" i="13"/>
  <c r="L165" i="14"/>
  <c r="M165" i="14"/>
  <c r="M496" i="14"/>
  <c r="L496" i="14"/>
  <c r="M126" i="13"/>
  <c r="M130" i="13" s="1"/>
  <c r="L130" i="13"/>
  <c r="L404" i="13"/>
  <c r="M404" i="13"/>
  <c r="L588" i="13"/>
  <c r="L583" i="13" s="1"/>
  <c r="M588" i="13"/>
  <c r="M583" i="13" s="1"/>
  <c r="M292" i="14"/>
  <c r="L292" i="14"/>
  <c r="L493" i="1"/>
  <c r="M489" i="1"/>
  <c r="M429" i="1"/>
  <c r="L433" i="1"/>
  <c r="L869" i="1"/>
  <c r="L407" i="12"/>
  <c r="M403" i="12"/>
  <c r="M407" i="12" s="1"/>
  <c r="M165" i="13"/>
  <c r="L165" i="13"/>
  <c r="M491" i="13"/>
  <c r="L491" i="13"/>
  <c r="L175" i="14"/>
  <c r="M175" i="14"/>
  <c r="L402" i="12"/>
  <c r="M398" i="12"/>
  <c r="M402" i="12" s="1"/>
  <c r="L394" i="13"/>
  <c r="M394" i="13"/>
  <c r="L130" i="14"/>
  <c r="M126" i="14"/>
  <c r="M130" i="14" s="1"/>
  <c r="M436" i="14"/>
  <c r="L436" i="14"/>
  <c r="L587" i="15"/>
  <c r="L582" i="15" s="1"/>
  <c r="M587" i="15"/>
  <c r="M582" i="15" s="1"/>
  <c r="M155" i="13"/>
  <c r="L155" i="13"/>
  <c r="L461" i="13"/>
  <c r="M461" i="13"/>
  <c r="M323" i="14"/>
  <c r="L323" i="14"/>
  <c r="M149" i="12"/>
  <c r="M153" i="12" s="1"/>
  <c r="L153" i="12"/>
  <c r="M146" i="13"/>
  <c r="M150" i="13" s="1"/>
  <c r="L150" i="13"/>
  <c r="L436" i="13"/>
  <c r="M436" i="13"/>
  <c r="M628" i="13"/>
  <c r="L628" i="13"/>
  <c r="M394" i="14"/>
  <c r="L394" i="14"/>
  <c r="L844" i="1"/>
  <c r="L453" i="1"/>
  <c r="M464" i="1"/>
  <c r="L468" i="1"/>
  <c r="M459" i="1"/>
  <c r="L463" i="1"/>
  <c r="M148" i="1"/>
  <c r="L152" i="1"/>
  <c r="M494" i="1"/>
  <c r="L498" i="1"/>
  <c r="L864" i="1"/>
  <c r="M907" i="1"/>
  <c r="L911" i="1"/>
  <c r="L906" i="1" s="1"/>
  <c r="L443" i="1"/>
  <c r="M439" i="1"/>
  <c r="L595" i="1"/>
  <c r="L590" i="1" s="1"/>
  <c r="M591" i="1"/>
  <c r="M295" i="1"/>
  <c r="L299" i="1"/>
  <c r="L620" i="1"/>
  <c r="M616" i="1"/>
  <c r="L880" i="1"/>
  <c r="L875" i="1" s="1"/>
  <c r="L439" i="12"/>
  <c r="M435" i="12"/>
  <c r="M439" i="12" s="1"/>
  <c r="M287" i="13"/>
  <c r="L287" i="13"/>
  <c r="M83" i="14"/>
  <c r="L83" i="14"/>
  <c r="M287" i="14"/>
  <c r="L287" i="14"/>
  <c r="L616" i="12"/>
  <c r="M616" i="12"/>
  <c r="L426" i="13"/>
  <c r="M426" i="13"/>
  <c r="L150" i="14"/>
  <c r="M150" i="14"/>
  <c r="M588" i="14"/>
  <c r="M583" i="14" s="1"/>
  <c r="L588" i="14"/>
  <c r="L583" i="14" s="1"/>
  <c r="M134" i="12"/>
  <c r="M138" i="12" s="1"/>
  <c r="M128" i="12" s="1"/>
  <c r="M127" i="12" s="1"/>
  <c r="L138" i="12"/>
  <c r="L128" i="12" s="1"/>
  <c r="L127" i="12" s="1"/>
  <c r="M175" i="13"/>
  <c r="L175" i="13"/>
  <c r="M613" i="13"/>
  <c r="L613" i="13"/>
  <c r="M399" i="14"/>
  <c r="L399" i="14"/>
  <c r="L321" i="12"/>
  <c r="M321" i="12"/>
  <c r="M170" i="13"/>
  <c r="L170" i="13"/>
  <c r="L456" i="13"/>
  <c r="M456" i="13"/>
  <c r="L140" i="14"/>
  <c r="M136" i="14"/>
  <c r="M140" i="14" s="1"/>
  <c r="M426" i="14"/>
  <c r="L426" i="14"/>
  <c r="M168" i="1"/>
  <c r="L172" i="1"/>
  <c r="L905" i="1"/>
  <c r="M905" i="1"/>
  <c r="M178" i="1"/>
  <c r="L182" i="1"/>
  <c r="L330" i="1"/>
  <c r="M326" i="1"/>
  <c r="M148" i="12"/>
  <c r="L148" i="12"/>
  <c r="L83" i="13"/>
  <c r="M83" i="13"/>
  <c r="M399" i="13"/>
  <c r="L399" i="13"/>
  <c r="L135" i="14"/>
  <c r="M131" i="14"/>
  <c r="M135" i="14" s="1"/>
  <c r="L441" i="14"/>
  <c r="M441" i="14"/>
  <c r="M136" i="13"/>
  <c r="M140" i="13" s="1"/>
  <c r="L140" i="13"/>
  <c r="L446" i="13"/>
  <c r="M446" i="13"/>
  <c r="L170" i="14"/>
  <c r="M170" i="14"/>
  <c r="L628" i="14"/>
  <c r="M628" i="14"/>
  <c r="M627" i="12"/>
  <c r="L631" i="12"/>
  <c r="L323" i="13"/>
  <c r="L145" i="14"/>
  <c r="M145" i="14"/>
  <c r="M431" i="14"/>
  <c r="L431" i="14"/>
  <c r="L626" i="12"/>
  <c r="M626" i="12"/>
  <c r="M292" i="13"/>
  <c r="L292" i="13"/>
  <c r="M496" i="13"/>
  <c r="L496" i="13"/>
  <c r="L160" i="14"/>
  <c r="M160" i="14"/>
  <c r="L139" i="15"/>
  <c r="L124" i="15" s="1"/>
  <c r="L123" i="15" s="1"/>
  <c r="M135" i="15"/>
  <c r="M139" i="15" s="1"/>
  <c r="M124" i="15" s="1"/>
  <c r="M123" i="15" s="1"/>
  <c r="AQ7" i="1"/>
  <c r="U146" i="1"/>
  <c r="T146" i="1"/>
  <c r="S146" i="1"/>
  <c r="R146" i="1"/>
  <c r="U145" i="1"/>
  <c r="T145" i="1"/>
  <c r="S145" i="1"/>
  <c r="R145" i="1"/>
  <c r="U144" i="1"/>
  <c r="T144" i="1"/>
  <c r="S144" i="1"/>
  <c r="R144" i="1"/>
  <c r="U143" i="1"/>
  <c r="T143" i="1"/>
  <c r="S143" i="1"/>
  <c r="R143" i="1"/>
  <c r="U141" i="1"/>
  <c r="T141" i="1"/>
  <c r="S141" i="1"/>
  <c r="R141" i="1"/>
  <c r="U140" i="1"/>
  <c r="T140" i="1"/>
  <c r="S140" i="1"/>
  <c r="R140" i="1"/>
  <c r="U139" i="1"/>
  <c r="T139" i="1"/>
  <c r="S139" i="1"/>
  <c r="R139" i="1"/>
  <c r="U138" i="1"/>
  <c r="T138" i="1"/>
  <c r="S138" i="1"/>
  <c r="R138" i="1"/>
  <c r="U136" i="1"/>
  <c r="T136" i="1"/>
  <c r="S136" i="1"/>
  <c r="R136" i="1"/>
  <c r="U135" i="1"/>
  <c r="T135" i="1"/>
  <c r="S135" i="1"/>
  <c r="R135" i="1"/>
  <c r="U134" i="1"/>
  <c r="T134" i="1"/>
  <c r="S134" i="1"/>
  <c r="R134" i="1"/>
  <c r="U133" i="1"/>
  <c r="T133" i="1"/>
  <c r="S133" i="1"/>
  <c r="R133" i="1"/>
  <c r="U15" i="1"/>
  <c r="T15" i="1"/>
  <c r="S15" i="1"/>
  <c r="R15" i="1"/>
  <c r="U14" i="1"/>
  <c r="T14" i="1"/>
  <c r="S14" i="1"/>
  <c r="R14" i="1"/>
  <c r="U13" i="1"/>
  <c r="T13" i="1"/>
  <c r="S13" i="1"/>
  <c r="R13" i="1"/>
  <c r="U12" i="1"/>
  <c r="T12" i="1"/>
  <c r="S12" i="1"/>
  <c r="R12" i="1"/>
  <c r="U10" i="1"/>
  <c r="T10" i="1"/>
  <c r="S10" i="1"/>
  <c r="R10" i="1"/>
  <c r="U9" i="1"/>
  <c r="T9" i="1"/>
  <c r="S9" i="1"/>
  <c r="R9" i="1"/>
  <c r="U8" i="1"/>
  <c r="T8" i="1"/>
  <c r="S8" i="1"/>
  <c r="R8" i="1"/>
  <c r="L36" i="1" l="1"/>
  <c r="AQ96" i="1"/>
  <c r="AQ100" i="1" s="1"/>
  <c r="AQ91" i="1"/>
  <c r="AQ81" i="1"/>
  <c r="L421" i="13"/>
  <c r="L420" i="13" s="1"/>
  <c r="M125" i="13"/>
  <c r="M124" i="13" s="1"/>
  <c r="AQ288" i="13"/>
  <c r="AT288" i="13" s="1"/>
  <c r="AU288" i="13" s="1"/>
  <c r="AU292" i="13" s="1"/>
  <c r="L767" i="1"/>
  <c r="AQ492" i="13"/>
  <c r="AQ496" i="13" s="1"/>
  <c r="AQ156" i="13"/>
  <c r="AQ160" i="13" s="1"/>
  <c r="AQ487" i="13"/>
  <c r="AT487" i="13" s="1"/>
  <c r="AU487" i="13" s="1"/>
  <c r="AU491" i="13" s="1"/>
  <c r="AQ283" i="13"/>
  <c r="AT283" i="13" s="1"/>
  <c r="AU283" i="13" s="1"/>
  <c r="AU287" i="13" s="1"/>
  <c r="AQ622" i="12"/>
  <c r="AT622" i="12" s="1"/>
  <c r="AU622" i="12" s="1"/>
  <c r="AU626" i="12" s="1"/>
  <c r="AQ146" i="14"/>
  <c r="AT146" i="14" s="1"/>
  <c r="AU146" i="14" s="1"/>
  <c r="AU150" i="14" s="1"/>
  <c r="AQ283" i="14"/>
  <c r="AQ287" i="14" s="1"/>
  <c r="AQ390" i="14"/>
  <c r="AQ126" i="13"/>
  <c r="AQ130" i="13" s="1"/>
  <c r="AQ395" i="13"/>
  <c r="AQ399" i="13" s="1"/>
  <c r="AQ395" i="14"/>
  <c r="AT395" i="14" s="1"/>
  <c r="AU395" i="14" s="1"/>
  <c r="AU399" i="14" s="1"/>
  <c r="AQ390" i="13"/>
  <c r="AT390" i="13" s="1"/>
  <c r="AU390" i="13" s="1"/>
  <c r="AU394" i="13" s="1"/>
  <c r="AQ400" i="13"/>
  <c r="AQ404" i="13" s="1"/>
  <c r="AQ624" i="14"/>
  <c r="AQ628" i="14" s="1"/>
  <c r="AQ131" i="14"/>
  <c r="AQ135" i="14" s="1"/>
  <c r="AQ79" i="14"/>
  <c r="AQ435" i="12"/>
  <c r="AQ439" i="12" s="1"/>
  <c r="M421" i="13"/>
  <c r="M420" i="13" s="1"/>
  <c r="AQ150" i="15"/>
  <c r="AT150" i="15" s="1"/>
  <c r="AU150" i="15" s="1"/>
  <c r="AU154" i="15" s="1"/>
  <c r="AQ317" i="12"/>
  <c r="AT317" i="12" s="1"/>
  <c r="AU317" i="12" s="1"/>
  <c r="AU321" i="12" s="1"/>
  <c r="AQ165" i="15"/>
  <c r="AQ169" i="15" s="1"/>
  <c r="AQ400" i="14"/>
  <c r="AQ404" i="14" s="1"/>
  <c r="AQ427" i="13"/>
  <c r="AQ431" i="13" s="1"/>
  <c r="AQ141" i="13"/>
  <c r="AT141" i="13" s="1"/>
  <c r="AU141" i="13" s="1"/>
  <c r="AU145" i="13" s="1"/>
  <c r="AQ492" i="14"/>
  <c r="AQ496" i="14" s="1"/>
  <c r="AQ156" i="14"/>
  <c r="AQ452" i="13"/>
  <c r="AT452" i="13" s="1"/>
  <c r="AU452" i="13" s="1"/>
  <c r="AU456" i="13" s="1"/>
  <c r="AQ166" i="13"/>
  <c r="AQ170" i="13" s="1"/>
  <c r="AQ609" i="13"/>
  <c r="AQ613" i="13" s="1"/>
  <c r="AQ171" i="13"/>
  <c r="AQ175" i="13" s="1"/>
  <c r="AQ584" i="14"/>
  <c r="AQ588" i="14" s="1"/>
  <c r="AQ583" i="14" s="1"/>
  <c r="AQ612" i="12"/>
  <c r="AT612" i="12" s="1"/>
  <c r="AU612" i="12" s="1"/>
  <c r="AQ437" i="13"/>
  <c r="AQ441" i="13" s="1"/>
  <c r="AQ131" i="13"/>
  <c r="AQ135" i="13" s="1"/>
  <c r="AQ164" i="12"/>
  <c r="AQ168" i="12" s="1"/>
  <c r="AQ830" i="1"/>
  <c r="AQ834" i="1" s="1"/>
  <c r="AQ442" i="13"/>
  <c r="AQ446" i="13" s="1"/>
  <c r="AQ136" i="13"/>
  <c r="AQ140" i="13" s="1"/>
  <c r="AQ437" i="14"/>
  <c r="AT437" i="14" s="1"/>
  <c r="AU437" i="14" s="1"/>
  <c r="AU441" i="14" s="1"/>
  <c r="AQ171" i="14"/>
  <c r="AQ141" i="14"/>
  <c r="AQ319" i="13"/>
  <c r="M323" i="13"/>
  <c r="AQ79" i="13"/>
  <c r="AQ422" i="14"/>
  <c r="AQ422" i="13"/>
  <c r="AQ616" i="1"/>
  <c r="M620" i="1"/>
  <c r="AQ591" i="1"/>
  <c r="M595" i="1"/>
  <c r="M590" i="1" s="1"/>
  <c r="AQ449" i="1"/>
  <c r="M453" i="1"/>
  <c r="AQ149" i="12"/>
  <c r="AQ583" i="15"/>
  <c r="AQ432" i="14"/>
  <c r="L125" i="14"/>
  <c r="L124" i="14" s="1"/>
  <c r="AQ398" i="12"/>
  <c r="AQ403" i="12"/>
  <c r="AQ584" i="13"/>
  <c r="AQ161" i="14"/>
  <c r="AQ482" i="13"/>
  <c r="AQ151" i="14"/>
  <c r="M294" i="1"/>
  <c r="AQ870" i="1"/>
  <c r="AQ631" i="1"/>
  <c r="M635" i="1"/>
  <c r="AQ160" i="14"/>
  <c r="AT156" i="14"/>
  <c r="AU156" i="14" s="1"/>
  <c r="AU160" i="14" s="1"/>
  <c r="AT492" i="13"/>
  <c r="AU492" i="13" s="1"/>
  <c r="AU496" i="13" s="1"/>
  <c r="AQ178" i="1"/>
  <c r="M182" i="1"/>
  <c r="AT166" i="13"/>
  <c r="AU166" i="13" s="1"/>
  <c r="AU170" i="13" s="1"/>
  <c r="AQ83" i="14"/>
  <c r="AQ33" i="14" s="1"/>
  <c r="AQ6" i="14" s="1"/>
  <c r="AT79" i="14"/>
  <c r="AU79" i="14" s="1"/>
  <c r="AU83" i="14" s="1"/>
  <c r="AU33" i="14" s="1"/>
  <c r="AU6" i="14" s="1"/>
  <c r="AQ907" i="1"/>
  <c r="M911" i="1"/>
  <c r="M906" i="1" s="1"/>
  <c r="AQ494" i="1"/>
  <c r="M498" i="1"/>
  <c r="AQ459" i="1"/>
  <c r="M463" i="1"/>
  <c r="AQ394" i="14"/>
  <c r="AT390" i="14"/>
  <c r="AU390" i="14" s="1"/>
  <c r="AU394" i="14" s="1"/>
  <c r="M421" i="14"/>
  <c r="M420" i="14" s="1"/>
  <c r="AQ394" i="13"/>
  <c r="L428" i="1"/>
  <c r="AQ154" i="15"/>
  <c r="AQ86" i="1"/>
  <c r="AT86" i="1" s="1"/>
  <c r="M90" i="1"/>
  <c r="M36" i="1" s="1"/>
  <c r="AQ682" i="1"/>
  <c r="M686" i="1"/>
  <c r="AQ135" i="15"/>
  <c r="AQ427" i="14"/>
  <c r="AQ627" i="12"/>
  <c r="M631" i="12"/>
  <c r="AQ166" i="14"/>
  <c r="AQ326" i="1"/>
  <c r="M330" i="1"/>
  <c r="AQ901" i="1"/>
  <c r="AQ168" i="1"/>
  <c r="M172" i="1"/>
  <c r="AQ136" i="14"/>
  <c r="AQ876" i="1"/>
  <c r="M880" i="1"/>
  <c r="M875" i="1" s="1"/>
  <c r="AQ439" i="1"/>
  <c r="M443" i="1"/>
  <c r="AQ860" i="1"/>
  <c r="M864" i="1"/>
  <c r="AQ432" i="13"/>
  <c r="AQ146" i="13"/>
  <c r="AQ457" i="13"/>
  <c r="AQ151" i="13"/>
  <c r="AQ126" i="14"/>
  <c r="AQ161" i="13"/>
  <c r="AQ429" i="1"/>
  <c r="M433" i="1"/>
  <c r="AQ288" i="14"/>
  <c r="L125" i="13"/>
  <c r="L124" i="13" s="1"/>
  <c r="AQ434" i="1"/>
  <c r="M438" i="1"/>
  <c r="L681" i="1"/>
  <c r="AQ687" i="1"/>
  <c r="M691" i="1"/>
  <c r="AQ144" i="12"/>
  <c r="L421" i="14"/>
  <c r="L420" i="14" s="1"/>
  <c r="AQ399" i="14"/>
  <c r="AQ134" i="12"/>
  <c r="AU616" i="12"/>
  <c r="AQ295" i="1"/>
  <c r="M299" i="1"/>
  <c r="AQ148" i="1"/>
  <c r="M152" i="1"/>
  <c r="AQ464" i="1"/>
  <c r="M468" i="1"/>
  <c r="AQ840" i="1"/>
  <c r="M844" i="1"/>
  <c r="AQ624" i="13"/>
  <c r="AQ319" i="14"/>
  <c r="M125" i="14"/>
  <c r="M124" i="14" s="1"/>
  <c r="AQ175" i="14"/>
  <c r="AT171" i="14"/>
  <c r="AU171" i="14" s="1"/>
  <c r="AU175" i="14" s="1"/>
  <c r="AQ865" i="1"/>
  <c r="M869" i="1"/>
  <c r="AQ489" i="1"/>
  <c r="M493" i="1"/>
  <c r="AT126" i="13"/>
  <c r="AU126" i="13" s="1"/>
  <c r="AU130" i="13" s="1"/>
  <c r="AT131" i="13"/>
  <c r="AU131" i="13" s="1"/>
  <c r="AU135" i="13" s="1"/>
  <c r="AT427" i="13"/>
  <c r="AU427" i="13" s="1"/>
  <c r="AU431" i="13" s="1"/>
  <c r="AQ145" i="13"/>
  <c r="AQ402" i="1"/>
  <c r="M406" i="1"/>
  <c r="AQ444" i="1"/>
  <c r="M448" i="1"/>
  <c r="AQ163" i="1"/>
  <c r="M167" i="1"/>
  <c r="AQ927" i="1"/>
  <c r="M931" i="1"/>
  <c r="AQ397" i="1"/>
  <c r="M401" i="1"/>
  <c r="AV147" i="1"/>
  <c r="AU147" i="1"/>
  <c r="AV142" i="1"/>
  <c r="AV137" i="1"/>
  <c r="AV55" i="1"/>
  <c r="AV50" i="1"/>
  <c r="AV41" i="1"/>
  <c r="AU41" i="1"/>
  <c r="AQ616" i="12" l="1"/>
  <c r="AU227" i="13"/>
  <c r="AV36" i="1"/>
  <c r="AT96" i="1"/>
  <c r="AU96" i="1" s="1"/>
  <c r="AU100" i="1" s="1"/>
  <c r="AQ85" i="1"/>
  <c r="AT81" i="1"/>
  <c r="AQ344" i="14"/>
  <c r="AQ95" i="1"/>
  <c r="AT91" i="1"/>
  <c r="AQ321" i="12"/>
  <c r="AT395" i="13"/>
  <c r="AU395" i="13" s="1"/>
  <c r="AU399" i="13" s="1"/>
  <c r="AQ491" i="13"/>
  <c r="AQ287" i="13"/>
  <c r="AT830" i="1"/>
  <c r="AU830" i="1" s="1"/>
  <c r="AU834" i="1" s="1"/>
  <c r="AV132" i="1"/>
  <c r="AT400" i="14"/>
  <c r="AQ441" i="14"/>
  <c r="AT624" i="14"/>
  <c r="AT584" i="14"/>
  <c r="AQ150" i="14"/>
  <c r="AT136" i="13"/>
  <c r="AT171" i="13"/>
  <c r="AT131" i="14"/>
  <c r="AT164" i="12"/>
  <c r="AT156" i="13"/>
  <c r="AT283" i="14"/>
  <c r="AQ456" i="13"/>
  <c r="AQ292" i="13"/>
  <c r="M767" i="1"/>
  <c r="AQ626" i="12"/>
  <c r="L427" i="1"/>
  <c r="AT492" i="14"/>
  <c r="AT400" i="13"/>
  <c r="AT609" i="13"/>
  <c r="AT437" i="13"/>
  <c r="AT165" i="15"/>
  <c r="AT435" i="12"/>
  <c r="AT442" i="13"/>
  <c r="AT431" i="13"/>
  <c r="BA427" i="13"/>
  <c r="BA431" i="13" s="1"/>
  <c r="AQ401" i="1"/>
  <c r="AT397" i="1"/>
  <c r="AU397" i="1" s="1"/>
  <c r="AU401" i="1" s="1"/>
  <c r="AQ167" i="1"/>
  <c r="AT163" i="1"/>
  <c r="AU163" i="1" s="1"/>
  <c r="AU167" i="1" s="1"/>
  <c r="AQ406" i="1"/>
  <c r="AT402" i="1"/>
  <c r="AU402" i="1" s="1"/>
  <c r="AU406" i="1" s="1"/>
  <c r="AQ125" i="13"/>
  <c r="AQ124" i="13" s="1"/>
  <c r="AQ493" i="1"/>
  <c r="AT489" i="1"/>
  <c r="AQ323" i="14"/>
  <c r="AT319" i="14"/>
  <c r="AU319" i="14" s="1"/>
  <c r="AU323" i="14" s="1"/>
  <c r="AT616" i="12"/>
  <c r="BA616" i="12"/>
  <c r="AQ148" i="12"/>
  <c r="AT144" i="12"/>
  <c r="AU144" i="12" s="1"/>
  <c r="AU148" i="12" s="1"/>
  <c r="AQ691" i="1"/>
  <c r="AT687" i="1"/>
  <c r="AQ165" i="13"/>
  <c r="AT161" i="13"/>
  <c r="AU161" i="13" s="1"/>
  <c r="AU165" i="13" s="1"/>
  <c r="AQ150" i="13"/>
  <c r="AT146" i="13"/>
  <c r="AU146" i="13" s="1"/>
  <c r="AU150" i="13" s="1"/>
  <c r="AQ172" i="1"/>
  <c r="AT168" i="1"/>
  <c r="AU168" i="1" s="1"/>
  <c r="AU172" i="1" s="1"/>
  <c r="AQ170" i="14"/>
  <c r="AT166" i="14"/>
  <c r="AU166" i="14" s="1"/>
  <c r="AU170" i="14" s="1"/>
  <c r="AQ139" i="15"/>
  <c r="AT135" i="15"/>
  <c r="AU135" i="15" s="1"/>
  <c r="AU139" i="15" s="1"/>
  <c r="AQ90" i="1"/>
  <c r="AU86" i="1"/>
  <c r="AU90" i="1" s="1"/>
  <c r="AQ463" i="1"/>
  <c r="AT459" i="1"/>
  <c r="AU459" i="1" s="1"/>
  <c r="AU463" i="1" s="1"/>
  <c r="AQ911" i="1"/>
  <c r="AT907" i="1"/>
  <c r="AQ635" i="1"/>
  <c r="AT631" i="1"/>
  <c r="AU631" i="1" s="1"/>
  <c r="AU635" i="1" s="1"/>
  <c r="AQ155" i="14"/>
  <c r="AT151" i="14"/>
  <c r="AU151" i="14" s="1"/>
  <c r="AU155" i="14" s="1"/>
  <c r="AQ407" i="12"/>
  <c r="AT403" i="12"/>
  <c r="AU403" i="12" s="1"/>
  <c r="AU407" i="12" s="1"/>
  <c r="AQ587" i="15"/>
  <c r="AQ582" i="15" s="1"/>
  <c r="AT583" i="15"/>
  <c r="AU583" i="15" s="1"/>
  <c r="AU587" i="15" s="1"/>
  <c r="AU582" i="15" s="1"/>
  <c r="AQ426" i="13"/>
  <c r="AT422" i="13"/>
  <c r="AU422" i="13" s="1"/>
  <c r="AU426" i="13" s="1"/>
  <c r="AT319" i="13"/>
  <c r="AU319" i="13" s="1"/>
  <c r="AU323" i="13" s="1"/>
  <c r="AQ323" i="13"/>
  <c r="BA622" i="12"/>
  <c r="BA626" i="12" s="1"/>
  <c r="AT626" i="12"/>
  <c r="AT145" i="13"/>
  <c r="BA141" i="13"/>
  <c r="BA145" i="13" s="1"/>
  <c r="AT175" i="14"/>
  <c r="BA171" i="14"/>
  <c r="BA175" i="14" s="1"/>
  <c r="AQ628" i="13"/>
  <c r="AT624" i="13"/>
  <c r="AU624" i="13" s="1"/>
  <c r="AU628" i="13" s="1"/>
  <c r="AQ468" i="1"/>
  <c r="AT464" i="1"/>
  <c r="AU464" i="1" s="1"/>
  <c r="AU468" i="1" s="1"/>
  <c r="AQ299" i="1"/>
  <c r="AT295" i="1"/>
  <c r="AU295" i="1" s="1"/>
  <c r="AU299" i="1" s="1"/>
  <c r="AT321" i="12"/>
  <c r="BA317" i="12"/>
  <c r="BA321" i="12" s="1"/>
  <c r="AQ292" i="14"/>
  <c r="AQ227" i="14" s="1"/>
  <c r="AT288" i="14"/>
  <c r="AU288" i="14" s="1"/>
  <c r="AU292" i="14" s="1"/>
  <c r="AQ130" i="14"/>
  <c r="AT126" i="14"/>
  <c r="AU126" i="14" s="1"/>
  <c r="AU130" i="14" s="1"/>
  <c r="AQ436" i="13"/>
  <c r="AT432" i="13"/>
  <c r="AU432" i="13" s="1"/>
  <c r="AU436" i="13" s="1"/>
  <c r="AQ443" i="1"/>
  <c r="AT439" i="1"/>
  <c r="AU439" i="1" s="1"/>
  <c r="AU443" i="1" s="1"/>
  <c r="AQ905" i="1"/>
  <c r="AT901" i="1"/>
  <c r="M681" i="1"/>
  <c r="AT154" i="15"/>
  <c r="BA150" i="15"/>
  <c r="BA154" i="15" s="1"/>
  <c r="AT394" i="14"/>
  <c r="BA390" i="14"/>
  <c r="BA394" i="14" s="1"/>
  <c r="BA79" i="14"/>
  <c r="BA83" i="14" s="1"/>
  <c r="AT83" i="14"/>
  <c r="AT33" i="14" s="1"/>
  <c r="AT6" i="14" s="1"/>
  <c r="AT170" i="13"/>
  <c r="BA166" i="13"/>
  <c r="BA170" i="13" s="1"/>
  <c r="AT441" i="14"/>
  <c r="BA437" i="14"/>
  <c r="BA441" i="14" s="1"/>
  <c r="AT160" i="14"/>
  <c r="BA156" i="14"/>
  <c r="BA160" i="14" s="1"/>
  <c r="AQ874" i="1"/>
  <c r="AT870" i="1"/>
  <c r="AQ486" i="13"/>
  <c r="AT482" i="13"/>
  <c r="AU482" i="13" s="1"/>
  <c r="AU486" i="13" s="1"/>
  <c r="AQ402" i="12"/>
  <c r="AT398" i="12"/>
  <c r="AU398" i="12" s="1"/>
  <c r="AU402" i="12" s="1"/>
  <c r="AQ153" i="12"/>
  <c r="AT149" i="12"/>
  <c r="AU149" i="12" s="1"/>
  <c r="AU153" i="12" s="1"/>
  <c r="AQ595" i="1"/>
  <c r="AT591" i="1"/>
  <c r="AQ426" i="14"/>
  <c r="AT422" i="14"/>
  <c r="AU422" i="14" s="1"/>
  <c r="AU426" i="14" s="1"/>
  <c r="AQ145" i="14"/>
  <c r="AT141" i="14"/>
  <c r="AU141" i="14" s="1"/>
  <c r="AU145" i="14" s="1"/>
  <c r="AQ931" i="1"/>
  <c r="AT927" i="1"/>
  <c r="AQ448" i="1"/>
  <c r="AT444" i="1"/>
  <c r="AU444" i="1" s="1"/>
  <c r="AU448" i="1" s="1"/>
  <c r="AQ869" i="1"/>
  <c r="AT865" i="1"/>
  <c r="AQ138" i="12"/>
  <c r="AQ128" i="12" s="1"/>
  <c r="AQ127" i="12" s="1"/>
  <c r="AT134" i="12"/>
  <c r="AU134" i="12" s="1"/>
  <c r="AU138" i="12" s="1"/>
  <c r="M428" i="1"/>
  <c r="AQ155" i="13"/>
  <c r="AT151" i="13"/>
  <c r="AU151" i="13" s="1"/>
  <c r="AU155" i="13" s="1"/>
  <c r="AQ140" i="14"/>
  <c r="AT136" i="14"/>
  <c r="AU136" i="14" s="1"/>
  <c r="AU140" i="14" s="1"/>
  <c r="AQ631" i="12"/>
  <c r="AT627" i="12"/>
  <c r="AU627" i="12" s="1"/>
  <c r="AU631" i="12" s="1"/>
  <c r="AU581" i="12" s="1"/>
  <c r="AQ686" i="1"/>
  <c r="AT682" i="1"/>
  <c r="BA390" i="13"/>
  <c r="BA394" i="13" s="1"/>
  <c r="AT394" i="13"/>
  <c r="AQ498" i="1"/>
  <c r="AT494" i="1"/>
  <c r="AU494" i="1" s="1"/>
  <c r="AU498" i="1" s="1"/>
  <c r="AQ182" i="1"/>
  <c r="AT178" i="1"/>
  <c r="AU178" i="1" s="1"/>
  <c r="AU182" i="1" s="1"/>
  <c r="AQ165" i="14"/>
  <c r="AT161" i="14"/>
  <c r="AU161" i="14" s="1"/>
  <c r="AU165" i="14" s="1"/>
  <c r="AT79" i="13"/>
  <c r="AU79" i="13" s="1"/>
  <c r="AU83" i="13" s="1"/>
  <c r="AU33" i="13" s="1"/>
  <c r="AU6" i="13" s="1"/>
  <c r="AQ83" i="13"/>
  <c r="AT292" i="13"/>
  <c r="BA288" i="13"/>
  <c r="BA292" i="13" s="1"/>
  <c r="AT135" i="13"/>
  <c r="BA131" i="13"/>
  <c r="BA135" i="13" s="1"/>
  <c r="AT130" i="13"/>
  <c r="BA126" i="13"/>
  <c r="BA130" i="13" s="1"/>
  <c r="AT491" i="13"/>
  <c r="BA487" i="13"/>
  <c r="BA491" i="13" s="1"/>
  <c r="AQ844" i="1"/>
  <c r="AT840" i="1"/>
  <c r="AQ152" i="1"/>
  <c r="AT148" i="1"/>
  <c r="AU148" i="1" s="1"/>
  <c r="AU152" i="1" s="1"/>
  <c r="AT399" i="14"/>
  <c r="BA395" i="14"/>
  <c r="BA399" i="14" s="1"/>
  <c r="AQ438" i="1"/>
  <c r="AT434" i="1"/>
  <c r="AU434" i="1" s="1"/>
  <c r="AU438" i="1" s="1"/>
  <c r="AT429" i="1"/>
  <c r="AU429" i="1" s="1"/>
  <c r="AU433" i="1" s="1"/>
  <c r="AQ433" i="1"/>
  <c r="AQ461" i="13"/>
  <c r="AT457" i="13"/>
  <c r="AU457" i="13" s="1"/>
  <c r="AU461" i="13" s="1"/>
  <c r="AQ864" i="1"/>
  <c r="AT860" i="1"/>
  <c r="AQ880" i="1"/>
  <c r="AT876" i="1"/>
  <c r="AQ330" i="1"/>
  <c r="AT326" i="1"/>
  <c r="AU326" i="1" s="1"/>
  <c r="AU330" i="1" s="1"/>
  <c r="AQ431" i="14"/>
  <c r="AT427" i="14"/>
  <c r="AU427" i="14" s="1"/>
  <c r="AU431" i="14" s="1"/>
  <c r="AT287" i="13"/>
  <c r="BA283" i="13"/>
  <c r="BA287" i="13" s="1"/>
  <c r="AT150" i="14"/>
  <c r="BA146" i="14"/>
  <c r="BA150" i="14" s="1"/>
  <c r="AT456" i="13"/>
  <c r="BA452" i="13"/>
  <c r="BA456" i="13" s="1"/>
  <c r="AT496" i="13"/>
  <c r="BA492" i="13"/>
  <c r="BA496" i="13" s="1"/>
  <c r="AQ294" i="1"/>
  <c r="AT290" i="1"/>
  <c r="AU290" i="1" s="1"/>
  <c r="AU294" i="1" s="1"/>
  <c r="AQ588" i="13"/>
  <c r="AQ583" i="13" s="1"/>
  <c r="AT584" i="13"/>
  <c r="AU584" i="13" s="1"/>
  <c r="AU588" i="13" s="1"/>
  <c r="AQ436" i="14"/>
  <c r="AT432" i="14"/>
  <c r="AU432" i="14" s="1"/>
  <c r="AU436" i="14" s="1"/>
  <c r="AT449" i="1"/>
  <c r="AU449" i="1" s="1"/>
  <c r="AU453" i="1" s="1"/>
  <c r="AQ453" i="1"/>
  <c r="AQ620" i="1"/>
  <c r="AT616" i="1"/>
  <c r="AJ147" i="1"/>
  <c r="AD147" i="1"/>
  <c r="AC147" i="1"/>
  <c r="AB146" i="1"/>
  <c r="Y146" i="1"/>
  <c r="L146" i="1"/>
  <c r="AB145" i="1"/>
  <c r="Y145" i="1"/>
  <c r="L145" i="1"/>
  <c r="AB144" i="1"/>
  <c r="Y144" i="1"/>
  <c r="L144" i="1"/>
  <c r="AB143" i="1"/>
  <c r="Y143" i="1"/>
  <c r="L143" i="1"/>
  <c r="AJ142" i="1"/>
  <c r="AD142" i="1"/>
  <c r="AC142" i="1"/>
  <c r="AB141" i="1"/>
  <c r="Y141" i="1"/>
  <c r="L141" i="1"/>
  <c r="AB140" i="1"/>
  <c r="Y140" i="1"/>
  <c r="L140" i="1"/>
  <c r="AB139" i="1"/>
  <c r="Y139" i="1"/>
  <c r="L139" i="1"/>
  <c r="AB138" i="1"/>
  <c r="Y138" i="1"/>
  <c r="L138" i="1"/>
  <c r="AJ137" i="1"/>
  <c r="AD137" i="1"/>
  <c r="AC137" i="1"/>
  <c r="AB136" i="1"/>
  <c r="Y136" i="1"/>
  <c r="AB135" i="1"/>
  <c r="Y135" i="1"/>
  <c r="L135" i="1"/>
  <c r="AB134" i="1"/>
  <c r="Y134" i="1"/>
  <c r="L134" i="1"/>
  <c r="AB133" i="1"/>
  <c r="Y133" i="1"/>
  <c r="L133" i="1"/>
  <c r="AQ227" i="13" l="1"/>
  <c r="AQ36" i="1"/>
  <c r="BA395" i="13"/>
  <c r="BA399" i="13" s="1"/>
  <c r="AT399" i="13"/>
  <c r="AT834" i="1"/>
  <c r="AT100" i="1"/>
  <c r="AT227" i="13"/>
  <c r="AT169" i="15"/>
  <c r="AU165" i="15"/>
  <c r="AU169" i="15" s="1"/>
  <c r="AU124" i="15" s="1"/>
  <c r="AU123" i="15" s="1"/>
  <c r="AU947" i="15" s="1"/>
  <c r="AT496" i="14"/>
  <c r="AU492" i="14"/>
  <c r="AU496" i="14" s="1"/>
  <c r="AU421" i="14" s="1"/>
  <c r="AT404" i="14"/>
  <c r="AT344" i="14" s="1"/>
  <c r="AU400" i="14"/>
  <c r="AU404" i="14" s="1"/>
  <c r="AU344" i="14" s="1"/>
  <c r="AT441" i="13"/>
  <c r="AU437" i="13"/>
  <c r="AU441" i="13" s="1"/>
  <c r="AT135" i="14"/>
  <c r="AU131" i="14"/>
  <c r="AU135" i="14" s="1"/>
  <c r="AU125" i="14" s="1"/>
  <c r="AU584" i="14"/>
  <c r="AU588" i="14" s="1"/>
  <c r="AQ421" i="14"/>
  <c r="AQ420" i="14" s="1"/>
  <c r="AQ125" i="14"/>
  <c r="AQ124" i="14" s="1"/>
  <c r="AQ124" i="15"/>
  <c r="AQ123" i="15" s="1"/>
  <c r="AQ947" i="15" s="1"/>
  <c r="AT446" i="13"/>
  <c r="AU442" i="13"/>
  <c r="AU446" i="13" s="1"/>
  <c r="AT613" i="13"/>
  <c r="AU609" i="13"/>
  <c r="AU613" i="13" s="1"/>
  <c r="AU583" i="13" s="1"/>
  <c r="AU283" i="14"/>
  <c r="AU287" i="14" s="1"/>
  <c r="AU227" i="14" s="1"/>
  <c r="AU171" i="13"/>
  <c r="AU175" i="13" s="1"/>
  <c r="AT628" i="14"/>
  <c r="AU624" i="14"/>
  <c r="AU628" i="14" s="1"/>
  <c r="AT404" i="13"/>
  <c r="AT344" i="13" s="1"/>
  <c r="AU400" i="13"/>
  <c r="AU404" i="13" s="1"/>
  <c r="AU344" i="13" s="1"/>
  <c r="AU156" i="13"/>
  <c r="AU160" i="13" s="1"/>
  <c r="AU136" i="13"/>
  <c r="AU140" i="13" s="1"/>
  <c r="AU91" i="1"/>
  <c r="AU95" i="1" s="1"/>
  <c r="AT95" i="1"/>
  <c r="AU81" i="1"/>
  <c r="AU85" i="1" s="1"/>
  <c r="AT85" i="1"/>
  <c r="AU342" i="12"/>
  <c r="AU927" i="1"/>
  <c r="AU931" i="1" s="1"/>
  <c r="AT439" i="12"/>
  <c r="AT419" i="12" s="1"/>
  <c r="AU435" i="12"/>
  <c r="AU439" i="12" s="1"/>
  <c r="AU419" i="12" s="1"/>
  <c r="AU418" i="12" s="1"/>
  <c r="AT168" i="12"/>
  <c r="AU164" i="12"/>
  <c r="AU168" i="12" s="1"/>
  <c r="AT140" i="13"/>
  <c r="BA400" i="14"/>
  <c r="BA404" i="14" s="1"/>
  <c r="AQ681" i="1"/>
  <c r="BA165" i="15"/>
  <c r="BA169" i="15" s="1"/>
  <c r="AU234" i="1"/>
  <c r="AT175" i="13"/>
  <c r="AQ234" i="1"/>
  <c r="AT588" i="14"/>
  <c r="AQ590" i="1"/>
  <c r="AQ824" i="1"/>
  <c r="AT287" i="14"/>
  <c r="AT160" i="13"/>
  <c r="AJ132" i="1"/>
  <c r="AJ131" i="1" s="1"/>
  <c r="AQ875" i="1"/>
  <c r="AQ906" i="1"/>
  <c r="AU351" i="1"/>
  <c r="AQ351" i="1"/>
  <c r="AC132" i="1"/>
  <c r="AC131" i="1" s="1"/>
  <c r="AD132" i="1"/>
  <c r="AD131" i="1" s="1"/>
  <c r="BA164" i="12"/>
  <c r="BA168" i="12" s="1"/>
  <c r="AQ428" i="1"/>
  <c r="AE139" i="1"/>
  <c r="AF139" i="1" s="1"/>
  <c r="AE134" i="1"/>
  <c r="AF134" i="1" s="1"/>
  <c r="AE138" i="1"/>
  <c r="AF138" i="1" s="1"/>
  <c r="AE146" i="1"/>
  <c r="AF146" i="1" s="1"/>
  <c r="AU616" i="1"/>
  <c r="AU620" i="1" s="1"/>
  <c r="AU860" i="1"/>
  <c r="AU864" i="1" s="1"/>
  <c r="AU840" i="1"/>
  <c r="AU844" i="1" s="1"/>
  <c r="AU901" i="1"/>
  <c r="AU905" i="1" s="1"/>
  <c r="AE133" i="1"/>
  <c r="AF133" i="1" s="1"/>
  <c r="AE141" i="1"/>
  <c r="AF141" i="1" s="1"/>
  <c r="AE145" i="1"/>
  <c r="AF145" i="1" s="1"/>
  <c r="AU687" i="1"/>
  <c r="AU691" i="1" s="1"/>
  <c r="AU489" i="1"/>
  <c r="AU493" i="1" s="1"/>
  <c r="AU428" i="1" s="1"/>
  <c r="AE136" i="1"/>
  <c r="AF136" i="1" s="1"/>
  <c r="AE140" i="1"/>
  <c r="AF140" i="1" s="1"/>
  <c r="AE144" i="1"/>
  <c r="AF144" i="1" s="1"/>
  <c r="AU876" i="1"/>
  <c r="AU880" i="1" s="1"/>
  <c r="AU682" i="1"/>
  <c r="AU686" i="1" s="1"/>
  <c r="M427" i="1"/>
  <c r="AE135" i="1"/>
  <c r="AF135" i="1" s="1"/>
  <c r="AE143" i="1"/>
  <c r="AF143" i="1" s="1"/>
  <c r="AU865" i="1"/>
  <c r="AU869" i="1" s="1"/>
  <c r="AU591" i="1"/>
  <c r="AU595" i="1" s="1"/>
  <c r="AU870" i="1"/>
  <c r="AU874" i="1" s="1"/>
  <c r="AU907" i="1"/>
  <c r="AU911" i="1" s="1"/>
  <c r="BA437" i="13"/>
  <c r="BA441" i="13" s="1"/>
  <c r="AT453" i="1"/>
  <c r="AT138" i="12"/>
  <c r="BA134" i="12"/>
  <c r="BA138" i="12" s="1"/>
  <c r="BA128" i="12" s="1"/>
  <c r="BA127" i="12" s="1"/>
  <c r="AT869" i="1"/>
  <c r="AT931" i="1"/>
  <c r="AT145" i="14"/>
  <c r="BA141" i="14"/>
  <c r="BA145" i="14" s="1"/>
  <c r="AT595" i="1"/>
  <c r="AT402" i="12"/>
  <c r="BA398" i="12"/>
  <c r="BA402" i="12" s="1"/>
  <c r="AT874" i="1"/>
  <c r="AT323" i="13"/>
  <c r="BA319" i="13"/>
  <c r="BA323" i="13" s="1"/>
  <c r="AT406" i="1"/>
  <c r="AT401" i="1"/>
  <c r="AT620" i="1"/>
  <c r="AT436" i="14"/>
  <c r="BA432" i="14"/>
  <c r="BA436" i="14" s="1"/>
  <c r="AT294" i="1"/>
  <c r="AT330" i="1"/>
  <c r="AT864" i="1"/>
  <c r="AT844" i="1"/>
  <c r="AT182" i="1"/>
  <c r="AT631" i="12"/>
  <c r="AT581" i="12" s="1"/>
  <c r="BA627" i="12"/>
  <c r="BA631" i="12" s="1"/>
  <c r="AT155" i="13"/>
  <c r="BA151" i="13"/>
  <c r="BA155" i="13" s="1"/>
  <c r="AT905" i="1"/>
  <c r="AT436" i="13"/>
  <c r="BA432" i="13"/>
  <c r="BA436" i="13" s="1"/>
  <c r="AT292" i="14"/>
  <c r="BA288" i="14"/>
  <c r="BA292" i="14" s="1"/>
  <c r="AT468" i="1"/>
  <c r="AT426" i="13"/>
  <c r="BA422" i="13"/>
  <c r="BA426" i="13" s="1"/>
  <c r="AT407" i="12"/>
  <c r="BA403" i="12"/>
  <c r="BA407" i="12" s="1"/>
  <c r="AT635" i="1"/>
  <c r="AT463" i="1"/>
  <c r="AT139" i="15"/>
  <c r="BA135" i="15"/>
  <c r="BA139" i="15" s="1"/>
  <c r="BA124" i="15" s="1"/>
  <c r="BA123" i="15" s="1"/>
  <c r="AT172" i="1"/>
  <c r="AT150" i="13"/>
  <c r="BA146" i="13"/>
  <c r="BA150" i="13" s="1"/>
  <c r="AT691" i="1"/>
  <c r="AT493" i="1"/>
  <c r="AT433" i="1"/>
  <c r="BA79" i="13"/>
  <c r="BA83" i="13" s="1"/>
  <c r="AT83" i="13"/>
  <c r="AT33" i="13" s="1"/>
  <c r="AT6" i="13" s="1"/>
  <c r="AT448" i="1"/>
  <c r="AT426" i="14"/>
  <c r="BA422" i="14"/>
  <c r="BA426" i="14" s="1"/>
  <c r="AT153" i="12"/>
  <c r="BA149" i="12"/>
  <c r="BA153" i="12" s="1"/>
  <c r="AT486" i="13"/>
  <c r="BA482" i="13"/>
  <c r="BA486" i="13" s="1"/>
  <c r="AQ421" i="13"/>
  <c r="AQ420" i="13" s="1"/>
  <c r="AT167" i="1"/>
  <c r="BA584" i="13"/>
  <c r="BA588" i="13" s="1"/>
  <c r="BA583" i="13" s="1"/>
  <c r="AT588" i="13"/>
  <c r="AT431" i="14"/>
  <c r="BA427" i="14"/>
  <c r="BA431" i="14" s="1"/>
  <c r="AT880" i="1"/>
  <c r="BA457" i="13"/>
  <c r="BA461" i="13" s="1"/>
  <c r="AT461" i="13"/>
  <c r="AT438" i="1"/>
  <c r="AT152" i="1"/>
  <c r="AT165" i="14"/>
  <c r="BA161" i="14"/>
  <c r="BA165" i="14" s="1"/>
  <c r="AT498" i="1"/>
  <c r="AT686" i="1"/>
  <c r="BA136" i="14"/>
  <c r="BA140" i="14" s="1"/>
  <c r="AT140" i="14"/>
  <c r="AT443" i="1"/>
  <c r="AT130" i="14"/>
  <c r="BA126" i="14"/>
  <c r="BA130" i="14" s="1"/>
  <c r="AT299" i="1"/>
  <c r="AT628" i="13"/>
  <c r="BA624" i="13"/>
  <c r="BA628" i="13" s="1"/>
  <c r="BA583" i="15"/>
  <c r="BA587" i="15" s="1"/>
  <c r="BA582" i="15" s="1"/>
  <c r="AT587" i="15"/>
  <c r="AT582" i="15" s="1"/>
  <c r="AT155" i="14"/>
  <c r="BA151" i="14"/>
  <c r="BA155" i="14" s="1"/>
  <c r="AT911" i="1"/>
  <c r="AT90" i="1"/>
  <c r="AT170" i="14"/>
  <c r="BA166" i="14"/>
  <c r="BA170" i="14" s="1"/>
  <c r="BA161" i="13"/>
  <c r="BA165" i="13" s="1"/>
  <c r="AT165" i="13"/>
  <c r="AT148" i="12"/>
  <c r="BA144" i="12"/>
  <c r="BA148" i="12" s="1"/>
  <c r="AT323" i="14"/>
  <c r="BA319" i="14"/>
  <c r="BA323" i="14" s="1"/>
  <c r="AD36" i="1"/>
  <c r="AJ36" i="1"/>
  <c r="AL36" i="1"/>
  <c r="AC36" i="1"/>
  <c r="AN36" i="1"/>
  <c r="M139" i="1"/>
  <c r="AQ139" i="1" s="1"/>
  <c r="M145" i="1"/>
  <c r="AQ145" i="1" s="1"/>
  <c r="M136" i="1"/>
  <c r="AQ136" i="1" s="1"/>
  <c r="M135" i="1"/>
  <c r="AQ135" i="1" s="1"/>
  <c r="M141" i="1"/>
  <c r="AQ141" i="1" s="1"/>
  <c r="M143" i="1"/>
  <c r="AQ143" i="1" s="1"/>
  <c r="M133" i="1"/>
  <c r="AQ133" i="1" s="1"/>
  <c r="M138" i="1"/>
  <c r="AQ138" i="1" s="1"/>
  <c r="M144" i="1"/>
  <c r="AQ144" i="1" s="1"/>
  <c r="M134" i="1"/>
  <c r="AQ134" i="1" s="1"/>
  <c r="M140" i="1"/>
  <c r="AQ140" i="1" s="1"/>
  <c r="M146" i="1"/>
  <c r="AQ146" i="1" s="1"/>
  <c r="R147" i="1"/>
  <c r="Y147" i="1"/>
  <c r="S137" i="1"/>
  <c r="U142" i="1"/>
  <c r="S147" i="1"/>
  <c r="R142" i="1"/>
  <c r="T137" i="1"/>
  <c r="U137" i="1"/>
  <c r="S142" i="1"/>
  <c r="U147" i="1"/>
  <c r="AB147" i="1"/>
  <c r="Y137" i="1"/>
  <c r="T142" i="1"/>
  <c r="L142" i="1"/>
  <c r="AB137" i="1"/>
  <c r="T147" i="1"/>
  <c r="AB142" i="1"/>
  <c r="L147" i="1"/>
  <c r="Y142" i="1"/>
  <c r="R137" i="1"/>
  <c r="L137" i="1"/>
  <c r="AB15" i="1"/>
  <c r="AV15" i="1" s="1"/>
  <c r="Y15" i="1"/>
  <c r="L15" i="1"/>
  <c r="AB14" i="1"/>
  <c r="AV14" i="1" s="1"/>
  <c r="Y14" i="1"/>
  <c r="L14" i="1"/>
  <c r="AB13" i="1"/>
  <c r="AV13" i="1" s="1"/>
  <c r="Y13" i="1"/>
  <c r="L13" i="1"/>
  <c r="AB12" i="1"/>
  <c r="AV12" i="1" s="1"/>
  <c r="Y12" i="1"/>
  <c r="AN16" i="1"/>
  <c r="AJ16" i="1"/>
  <c r="AC16" i="1"/>
  <c r="L9" i="1"/>
  <c r="L8" i="1"/>
  <c r="L10" i="1"/>
  <c r="AB10" i="1"/>
  <c r="AV10" i="1" s="1"/>
  <c r="Y10" i="1"/>
  <c r="AN11" i="1"/>
  <c r="AJ11" i="1"/>
  <c r="AB9" i="1"/>
  <c r="AV9" i="1" s="1"/>
  <c r="Y9" i="1"/>
  <c r="AB8" i="1"/>
  <c r="AV8" i="1" s="1"/>
  <c r="Y8" i="1"/>
  <c r="BA400" i="13" l="1"/>
  <c r="BA404" i="13" s="1"/>
  <c r="BA624" i="14"/>
  <c r="BA628" i="14" s="1"/>
  <c r="BA492" i="14"/>
  <c r="BA496" i="14" s="1"/>
  <c r="BA442" i="13"/>
  <c r="BA446" i="13" s="1"/>
  <c r="AT342" i="12"/>
  <c r="BA435" i="12"/>
  <c r="BA439" i="12" s="1"/>
  <c r="BA131" i="14"/>
  <c r="BA135" i="14" s="1"/>
  <c r="BA125" i="14" s="1"/>
  <c r="BA124" i="14" s="1"/>
  <c r="AT875" i="1"/>
  <c r="BA609" i="13"/>
  <c r="BA613" i="13" s="1"/>
  <c r="AT583" i="14"/>
  <c r="BA283" i="14"/>
  <c r="BA287" i="14" s="1"/>
  <c r="AT125" i="13"/>
  <c r="AT124" i="13" s="1"/>
  <c r="AU421" i="13"/>
  <c r="AU420" i="13" s="1"/>
  <c r="AU945" i="12"/>
  <c r="AQ950" i="14"/>
  <c r="BA584" i="14"/>
  <c r="BA588" i="14" s="1"/>
  <c r="BA583" i="14" s="1"/>
  <c r="U132" i="1"/>
  <c r="U131" i="1" s="1"/>
  <c r="AT421" i="13"/>
  <c r="BA136" i="13"/>
  <c r="BA140" i="13" s="1"/>
  <c r="BA125" i="13" s="1"/>
  <c r="BA124" i="13" s="1"/>
  <c r="AU124" i="14"/>
  <c r="AT583" i="13"/>
  <c r="AT124" i="15"/>
  <c r="AT123" i="15" s="1"/>
  <c r="AT947" i="15" s="1"/>
  <c r="AT227" i="14"/>
  <c r="BA156" i="13"/>
  <c r="BA160" i="13" s="1"/>
  <c r="BA171" i="13"/>
  <c r="BA175" i="13" s="1"/>
  <c r="AT125" i="14"/>
  <c r="AT421" i="14"/>
  <c r="AT420" i="14" s="1"/>
  <c r="AU125" i="13"/>
  <c r="AU124" i="13" s="1"/>
  <c r="AU583" i="14"/>
  <c r="AU420" i="14" s="1"/>
  <c r="AT418" i="12"/>
  <c r="AU906" i="1"/>
  <c r="AQ427" i="1"/>
  <c r="AJ5" i="1"/>
  <c r="AT906" i="1"/>
  <c r="AU590" i="1"/>
  <c r="AT681" i="1"/>
  <c r="AT234" i="1"/>
  <c r="AT351" i="1"/>
  <c r="AT824" i="1"/>
  <c r="AU681" i="1"/>
  <c r="AU824" i="1"/>
  <c r="AQ767" i="1"/>
  <c r="AT428" i="1"/>
  <c r="AT590" i="1"/>
  <c r="AU875" i="1"/>
  <c r="R132" i="1"/>
  <c r="R131" i="1" s="1"/>
  <c r="AV16" i="1"/>
  <c r="AE9" i="1"/>
  <c r="AF9" i="1" s="1"/>
  <c r="AR9" i="1" s="1"/>
  <c r="AE14" i="1"/>
  <c r="AF14" i="1" s="1"/>
  <c r="AR14" i="1" s="1"/>
  <c r="AE10" i="1"/>
  <c r="AF10" i="1" s="1"/>
  <c r="AE13" i="1"/>
  <c r="AF13" i="1" s="1"/>
  <c r="AR13" i="1" s="1"/>
  <c r="AE8" i="1"/>
  <c r="AE12" i="1"/>
  <c r="AF12" i="1" s="1"/>
  <c r="AR12" i="1" s="1"/>
  <c r="AB132" i="1"/>
  <c r="AB131" i="1" s="1"/>
  <c r="AE15" i="1"/>
  <c r="AF15" i="1" s="1"/>
  <c r="AN5" i="1"/>
  <c r="Y132" i="1"/>
  <c r="Y131" i="1" s="1"/>
  <c r="T132" i="1"/>
  <c r="T131" i="1" s="1"/>
  <c r="S132" i="1"/>
  <c r="S131" i="1" s="1"/>
  <c r="M10" i="1"/>
  <c r="AQ10" i="1" s="1"/>
  <c r="M8" i="1"/>
  <c r="AQ8" i="1" s="1"/>
  <c r="M9" i="1"/>
  <c r="AQ9" i="1" s="1"/>
  <c r="BA421" i="13"/>
  <c r="BA420" i="13" s="1"/>
  <c r="BA421" i="14"/>
  <c r="BA420" i="14" s="1"/>
  <c r="AQ147" i="1"/>
  <c r="AQ142" i="1"/>
  <c r="AQ137" i="1"/>
  <c r="U36" i="1"/>
  <c r="S36" i="1"/>
  <c r="T36" i="1"/>
  <c r="AM36" i="1"/>
  <c r="R36" i="1"/>
  <c r="Y36" i="1"/>
  <c r="AB36" i="1"/>
  <c r="L11" i="1"/>
  <c r="M15" i="1"/>
  <c r="AQ15" i="1" s="1"/>
  <c r="M14" i="1"/>
  <c r="AQ14" i="1" s="1"/>
  <c r="M13" i="1"/>
  <c r="AQ13" i="1" s="1"/>
  <c r="M12" i="1"/>
  <c r="AQ12" i="1" s="1"/>
  <c r="L132" i="1"/>
  <c r="L131" i="1" s="1"/>
  <c r="M142" i="1"/>
  <c r="M147" i="1"/>
  <c r="M137" i="1"/>
  <c r="AL5" i="1"/>
  <c r="AM16" i="1"/>
  <c r="Y16" i="1"/>
  <c r="AR138" i="1"/>
  <c r="T16" i="1"/>
  <c r="AR52" i="1"/>
  <c r="AT52" i="1" s="1"/>
  <c r="U16" i="1"/>
  <c r="R16" i="1"/>
  <c r="S16" i="1"/>
  <c r="AB16" i="1"/>
  <c r="AE147" i="1"/>
  <c r="AE142" i="1"/>
  <c r="AE137" i="1"/>
  <c r="L16" i="1"/>
  <c r="AB7" i="1"/>
  <c r="AT945" i="12" l="1"/>
  <c r="AU948" i="13"/>
  <c r="AT124" i="14"/>
  <c r="AT950" i="14" s="1"/>
  <c r="AF8" i="1"/>
  <c r="AR8" i="1" s="1"/>
  <c r="AT8" i="1" s="1"/>
  <c r="AU8" i="1" s="1"/>
  <c r="AT420" i="13"/>
  <c r="AT948" i="13" s="1"/>
  <c r="AU950" i="14"/>
  <c r="AV7" i="1"/>
  <c r="AV11" i="1" s="1"/>
  <c r="AT767" i="1"/>
  <c r="AU767" i="1"/>
  <c r="AU427" i="1"/>
  <c r="AT427" i="1"/>
  <c r="M132" i="1"/>
  <c r="M131" i="1" s="1"/>
  <c r="AT9" i="1"/>
  <c r="AU9" i="1" s="1"/>
  <c r="AU12" i="1"/>
  <c r="AT12" i="1"/>
  <c r="AE132" i="1"/>
  <c r="AE131" i="1" s="1"/>
  <c r="AT13" i="1"/>
  <c r="AU13" i="1"/>
  <c r="AT14" i="1"/>
  <c r="AU14" i="1"/>
  <c r="L5" i="1"/>
  <c r="AE36" i="1"/>
  <c r="AF36" i="1" s="1"/>
  <c r="M16" i="1"/>
  <c r="AQ16" i="1" s="1"/>
  <c r="AR135" i="1"/>
  <c r="AR144" i="1"/>
  <c r="AR136" i="1"/>
  <c r="AR53" i="1"/>
  <c r="AT53" i="1" s="1"/>
  <c r="AR146" i="1"/>
  <c r="AR139" i="1"/>
  <c r="AR54" i="1"/>
  <c r="AT54" i="1" s="1"/>
  <c r="AR42" i="1"/>
  <c r="AT42" i="1" s="1"/>
  <c r="AR43" i="1"/>
  <c r="AR145" i="1"/>
  <c r="AR141" i="1"/>
  <c r="AT141" i="1" s="1"/>
  <c r="AR133" i="1"/>
  <c r="AR45" i="1"/>
  <c r="AR134" i="1"/>
  <c r="AR140" i="1"/>
  <c r="AR44" i="1"/>
  <c r="AR143" i="1"/>
  <c r="AR51" i="1"/>
  <c r="AT51" i="1" s="1"/>
  <c r="M11" i="1"/>
  <c r="AR15" i="1"/>
  <c r="AR16" i="1" s="1"/>
  <c r="AR10" i="1"/>
  <c r="AT10" i="1" s="1"/>
  <c r="AU10" i="1" s="1"/>
  <c r="AF142" i="1"/>
  <c r="AF137" i="1"/>
  <c r="AF147" i="1"/>
  <c r="AM11" i="1"/>
  <c r="AB11" i="1"/>
  <c r="AB5" i="1" s="1"/>
  <c r="AE16" i="1"/>
  <c r="AF16" i="1" s="1"/>
  <c r="Y7" i="1"/>
  <c r="U7" i="1"/>
  <c r="T7" i="1"/>
  <c r="AV6" i="1" l="1"/>
  <c r="AV5" i="1" s="1"/>
  <c r="AT15" i="1"/>
  <c r="AU15" i="1"/>
  <c r="AU16" i="1" s="1"/>
  <c r="AF132" i="1"/>
  <c r="AF131" i="1" s="1"/>
  <c r="AU141" i="1"/>
  <c r="AU54" i="1"/>
  <c r="AU51" i="1"/>
  <c r="AM5" i="1"/>
  <c r="AQ11" i="1"/>
  <c r="AQ6" i="1" s="1"/>
  <c r="AR41" i="1"/>
  <c r="AR55" i="1"/>
  <c r="AR137" i="1"/>
  <c r="AR50" i="1"/>
  <c r="AR142" i="1"/>
  <c r="AR147" i="1"/>
  <c r="AT133" i="1"/>
  <c r="AT143" i="1"/>
  <c r="AT138" i="1"/>
  <c r="AT44" i="1"/>
  <c r="AT140" i="1"/>
  <c r="AS142" i="1"/>
  <c r="AT139" i="1"/>
  <c r="AT43" i="1"/>
  <c r="AS55" i="1"/>
  <c r="AS41" i="1"/>
  <c r="AT146" i="1"/>
  <c r="T11" i="1"/>
  <c r="U11" i="1"/>
  <c r="AT144" i="1"/>
  <c r="AT135" i="1"/>
  <c r="AT136" i="1"/>
  <c r="AT134" i="1"/>
  <c r="AS147" i="1"/>
  <c r="AS137" i="1"/>
  <c r="Y11" i="1"/>
  <c r="AT45" i="1"/>
  <c r="AT145" i="1"/>
  <c r="AS50" i="1"/>
  <c r="S7" i="1"/>
  <c r="AC7" i="1" s="1"/>
  <c r="AE7" i="1" l="1"/>
  <c r="AF7" i="1" s="1"/>
  <c r="AC11" i="1"/>
  <c r="AR132" i="1"/>
  <c r="AS132" i="1"/>
  <c r="AR36" i="1"/>
  <c r="AS36" i="1"/>
  <c r="AU135" i="1"/>
  <c r="AU139" i="1"/>
  <c r="AU133" i="1"/>
  <c r="AU134" i="1"/>
  <c r="AU136" i="1"/>
  <c r="AU140" i="1"/>
  <c r="AU138" i="1"/>
  <c r="AU53" i="1"/>
  <c r="AU52" i="1"/>
  <c r="Y5" i="1"/>
  <c r="T5" i="1"/>
  <c r="U5" i="1"/>
  <c r="AT41" i="1"/>
  <c r="AT142" i="1"/>
  <c r="AT147" i="1"/>
  <c r="AT137" i="1"/>
  <c r="AT55" i="1"/>
  <c r="R11" i="1"/>
  <c r="AS16" i="1"/>
  <c r="S11" i="1"/>
  <c r="AE11" i="1" l="1"/>
  <c r="AF11" i="1" s="1"/>
  <c r="AR7" i="1"/>
  <c r="AU7" i="1" s="1"/>
  <c r="AU11" i="1" s="1"/>
  <c r="AU6" i="1" s="1"/>
  <c r="AT132" i="1"/>
  <c r="AT36" i="1"/>
  <c r="AU142" i="1"/>
  <c r="AU55" i="1"/>
  <c r="AU36" i="1" s="1"/>
  <c r="AU137" i="1"/>
  <c r="R5" i="1"/>
  <c r="S21" i="18"/>
  <c r="S27" i="18"/>
  <c r="S5" i="1"/>
  <c r="AT16" i="1"/>
  <c r="AE5" i="1" l="1"/>
  <c r="AU132" i="1"/>
  <c r="AU5" i="1"/>
  <c r="S22" i="18"/>
  <c r="S14" i="18"/>
  <c r="AR11" i="1"/>
  <c r="AR6" i="1" s="1"/>
  <c r="AR5" i="1" s="1"/>
  <c r="AS11" i="1"/>
  <c r="AS6" i="1" s="1"/>
  <c r="AS5" i="1" s="1"/>
  <c r="AF5" i="1" l="1"/>
  <c r="S13" i="18"/>
  <c r="S10" i="18"/>
  <c r="S9" i="18"/>
  <c r="AQ5" i="1"/>
  <c r="AT7" i="1"/>
  <c r="AT11" i="1" l="1"/>
  <c r="AT6" i="1" s="1"/>
  <c r="AT5" i="1" l="1"/>
  <c r="S8" i="18"/>
  <c r="S7" i="18"/>
  <c r="S6" i="18"/>
</calcChain>
</file>

<file path=xl/sharedStrings.xml><?xml version="1.0" encoding="utf-8"?>
<sst xmlns="http://schemas.openxmlformats.org/spreadsheetml/2006/main" count="10078" uniqueCount="852">
  <si>
    <t>Salary Category</t>
  </si>
  <si>
    <t>C1</t>
  </si>
  <si>
    <t>C2</t>
  </si>
  <si>
    <t>C3</t>
  </si>
  <si>
    <t>C4</t>
  </si>
  <si>
    <t>C5</t>
  </si>
  <si>
    <t>Participants per event</t>
  </si>
  <si>
    <t>Days per event</t>
  </si>
  <si>
    <t>Overnights per participant</t>
  </si>
  <si>
    <t>National expert days</t>
  </si>
  <si>
    <t>International expert days</t>
  </si>
  <si>
    <t>Salaries and Allowances</t>
  </si>
  <si>
    <t>Capital Items</t>
  </si>
  <si>
    <t>Contingencies / Other</t>
  </si>
  <si>
    <t>Notes</t>
  </si>
  <si>
    <t>Months</t>
  </si>
  <si>
    <t>Positions</t>
  </si>
  <si>
    <t>Events</t>
  </si>
  <si>
    <t>Study tours</t>
  </si>
  <si>
    <t>ctrl</t>
  </si>
  <si>
    <t>Other Contractual Services</t>
  </si>
  <si>
    <t>Total Incremental Costs</t>
  </si>
  <si>
    <t>Computer Units</t>
  </si>
  <si>
    <t>Office Equipment Units</t>
  </si>
  <si>
    <t>Vehicle Units</t>
  </si>
  <si>
    <t>Incremental Overheads</t>
  </si>
  <si>
    <t>Recurrent Costs</t>
  </si>
  <si>
    <t>Funding Gap</t>
  </si>
  <si>
    <t>10=6*8*SC</t>
  </si>
  <si>
    <t>11=6*7*8*SC</t>
  </si>
  <si>
    <t>12=6*8*9*SC</t>
  </si>
  <si>
    <t>13=6*7*SC</t>
  </si>
  <si>
    <t>Pajisje zyre, cmim per njesi</t>
  </si>
  <si>
    <t>Pajisje elektronike, cmim per njesi</t>
  </si>
  <si>
    <t>Automjete, cmim per njesi</t>
  </si>
  <si>
    <t>Te huaj</t>
  </si>
  <si>
    <t>Lokale</t>
  </si>
  <si>
    <t>Dieta ditore per cdo person</t>
  </si>
  <si>
    <t>Akomodim per cdo person</t>
  </si>
  <si>
    <t>Shpenzime Udhetimi per person</t>
  </si>
  <si>
    <t xml:space="preserve">Qera ditore ambientesh </t>
  </si>
  <si>
    <t>Dieta ditore qe perfshin ushqim, akomodim, etj</t>
  </si>
  <si>
    <t>Evente (takime pune, ceremoni, trajnime, etj) (llog ekonomike 602)</t>
  </si>
  <si>
    <t>Udhetime jashte vendit (llog ekonomike 602)</t>
  </si>
  <si>
    <t>Shpenzime Ekspertesh (llog ekonomike 602)</t>
  </si>
  <si>
    <t>Zëra investimesh (llog ekonomike 230, 231)</t>
  </si>
  <si>
    <t>Te tjera (llog 602)</t>
  </si>
  <si>
    <t>Aktivitete</t>
  </si>
  <si>
    <t>Programi Buxhetor (Kod emertim)</t>
  </si>
  <si>
    <t>1. Emertimi</t>
  </si>
  <si>
    <t>2. Emertimi</t>
  </si>
  <si>
    <t>3. Emertimi</t>
  </si>
  <si>
    <t>Nentotal 1.1.1.</t>
  </si>
  <si>
    <t>Nentotal 1.1.2</t>
  </si>
  <si>
    <t>Nentotal 1.1.3</t>
  </si>
  <si>
    <t>Legjenda</t>
  </si>
  <si>
    <t>Kategori page</t>
  </si>
  <si>
    <t>Paga mesatare (formule)</t>
  </si>
  <si>
    <t>Pagat Bruto</t>
  </si>
  <si>
    <t>Numri i muajve</t>
  </si>
  <si>
    <t>Numri i Punonjesve</t>
  </si>
  <si>
    <t>Activitites</t>
  </si>
  <si>
    <t>Eng</t>
  </si>
  <si>
    <t>Alb</t>
  </si>
  <si>
    <t>Travel</t>
  </si>
  <si>
    <t>1. Total</t>
  </si>
  <si>
    <t xml:space="preserve">1.1 Nentotal </t>
  </si>
  <si>
    <t>1.2 Nentotal</t>
  </si>
  <si>
    <t>2. Total</t>
  </si>
  <si>
    <t>2.1 Nentotal</t>
  </si>
  <si>
    <t>Paga dhe Shtesa (llog ekonomike 600)</t>
  </si>
  <si>
    <t>Llog ekonomike 601</t>
  </si>
  <si>
    <t>Rent</t>
  </si>
  <si>
    <t>Accommodation</t>
  </si>
  <si>
    <t>Per diems</t>
  </si>
  <si>
    <t>Bileta udhetimi (cmim mesatar per person)</t>
  </si>
  <si>
    <t>Days abroad</t>
  </si>
  <si>
    <t>Nr. Diteve ekspert Nderkombetar</t>
  </si>
  <si>
    <t>Nr. Diteve Ekspert Vendas</t>
  </si>
  <si>
    <t>Technical Assistance</t>
  </si>
  <si>
    <t>Travel &amp; Perdiems abroad</t>
  </si>
  <si>
    <t>Nr. i diteve per event</t>
  </si>
  <si>
    <t>Nr. i Sherbimeve/Eventeve</t>
  </si>
  <si>
    <t>Nr. Pjesemarresve per event</t>
  </si>
  <si>
    <t>Nete Hoteli per pjesemarres</t>
  </si>
  <si>
    <t>Nr.vizitave jashte shtetit</t>
  </si>
  <si>
    <t>Nr. Diteve jashte vendit</t>
  </si>
  <si>
    <t>Nr i pjesemarresve per vizite</t>
  </si>
  <si>
    <t>Assets Maintenance</t>
  </si>
  <si>
    <t>Total Recurrent materials &amp; Services</t>
  </si>
  <si>
    <t>4=2*3 (for 1)</t>
  </si>
  <si>
    <t>Inssurance</t>
  </si>
  <si>
    <t>5=4*SC</t>
  </si>
  <si>
    <t>17=14*(16*SC+15*16*SC)</t>
  </si>
  <si>
    <t>20=(18*SC+19*SC)</t>
  </si>
  <si>
    <t>24=10+11+12+13+17+20+21+22+23</t>
  </si>
  <si>
    <t>Nr. Pajisje elektronike</t>
  </si>
  <si>
    <t>Nr. Automjetesh</t>
  </si>
  <si>
    <t>Nr. Pajisje zyre</t>
  </si>
  <si>
    <t>Other capital expenditures</t>
  </si>
  <si>
    <t>Kontigjenca kapitale</t>
  </si>
  <si>
    <t>Total Capital Expenditures</t>
  </si>
  <si>
    <t>Sigurime Shoqerore &amp; Shendetesore te punedhenesit</t>
  </si>
  <si>
    <t>23=(10+11+12+13+17+20+21+22)*(st. %)</t>
  </si>
  <si>
    <t>31=25*SC+26*SC+27*SC+28+29+30</t>
  </si>
  <si>
    <t>Shenime</t>
  </si>
  <si>
    <t>Te tjera investime (ALL)</t>
  </si>
  <si>
    <t>Kontigjenca korrente</t>
  </si>
  <si>
    <t>Te tjera (llog 230, 231)</t>
  </si>
  <si>
    <t>Constructions</t>
  </si>
  <si>
    <t>Ndertime (ALL)</t>
  </si>
  <si>
    <t>Intangibles</t>
  </si>
  <si>
    <t>Aktive te patrupezuara (ALL)</t>
  </si>
  <si>
    <t>32=30*SC</t>
  </si>
  <si>
    <t>Nentotal 1.2.3</t>
  </si>
  <si>
    <t>Nentotal 1.2.2</t>
  </si>
  <si>
    <t>Nentotal 1.2.1</t>
  </si>
  <si>
    <t>Nentotal 2.1.1</t>
  </si>
  <si>
    <t>Nentotal 2.1.2</t>
  </si>
  <si>
    <t>Nentotal 2.1.3</t>
  </si>
  <si>
    <t>Totali i Shpenzimeve Kapitale (ALL)</t>
  </si>
  <si>
    <t>Kontigjenca (ALL)</t>
  </si>
  <si>
    <t>Shpenzime totale korrente materiale &amp;Sherbime (ALL)</t>
  </si>
  <si>
    <t>Te tjera shpenzime te pergjithshme (ALL)</t>
  </si>
  <si>
    <t>Sherbime Mirembajtje te Aktiveve (ALL)</t>
  </si>
  <si>
    <t>Te tjera sherbime kontraktuale direkte (ALL)</t>
  </si>
  <si>
    <t>Asistence teknike (ALL)</t>
  </si>
  <si>
    <t>Shpenz. Udhetime dieta me jashte (ALL)</t>
  </si>
  <si>
    <t>Shpenz. Qera ambientesh (ALL)</t>
  </si>
  <si>
    <t>Shpenz. Akomodim (ALL)</t>
  </si>
  <si>
    <t>Shpenz. Dieta brenda vendit (ALL)</t>
  </si>
  <si>
    <t>Shpenz. Udhetimi brenda vendit (ALL)</t>
  </si>
  <si>
    <t>Sigurime Shoqerore &amp; Shendetes (ALL)</t>
  </si>
  <si>
    <t>Paga dhe Shtesa (ALL)</t>
  </si>
  <si>
    <t>1 (combo box)</t>
  </si>
  <si>
    <t>Empty fields (text)</t>
  </si>
  <si>
    <t>Levels of Policy Framework generated by IPSIS (IPSIS code + Title)</t>
  </si>
  <si>
    <t>Nivelet e Kuadrit te Politikave te gjeneruara nga sistemi IPSIS (IPSIS Kod + Emertim)</t>
  </si>
  <si>
    <t>Summary Year 1 / Permbledhje Viti 1</t>
  </si>
  <si>
    <t xml:space="preserve">Salaries &amp; Social insurance </t>
  </si>
  <si>
    <t>Funded from National Budget</t>
  </si>
  <si>
    <t>Funded by EU</t>
  </si>
  <si>
    <t>Funded by IBRD</t>
  </si>
  <si>
    <t xml:space="preserve">Funded by </t>
  </si>
  <si>
    <t>Add columns as needed</t>
  </si>
  <si>
    <t>33=4+5</t>
  </si>
  <si>
    <t>34=24</t>
  </si>
  <si>
    <t>35=31+32</t>
  </si>
  <si>
    <t>36=33+34+35</t>
  </si>
  <si>
    <t>Data Fillimit</t>
  </si>
  <si>
    <t>Data e Perfundimit</t>
  </si>
  <si>
    <t>Measure Start date IPSIS</t>
  </si>
  <si>
    <t>Measure End date IPSIS</t>
  </si>
  <si>
    <t>Masa (IPSIS)</t>
  </si>
  <si>
    <t>Start date</t>
  </si>
  <si>
    <t>End Date</t>
  </si>
  <si>
    <t>Funded by WB</t>
  </si>
  <si>
    <t>Funded by UN</t>
  </si>
  <si>
    <t>Paga dhe Sigurime</t>
  </si>
  <si>
    <t>Totali i kostove  per vitin</t>
  </si>
  <si>
    <t>Kosto Korrente</t>
  </si>
  <si>
    <t>Kosto Kapitale</t>
  </si>
  <si>
    <t>Financuar nga Buxheti I Pergjithshem</t>
  </si>
  <si>
    <t>Financuar nga EU</t>
  </si>
  <si>
    <t>Financuar nga WB</t>
  </si>
  <si>
    <t>Financuar nga UN</t>
  </si>
  <si>
    <t>Financuar nga Donatore te tjere</t>
  </si>
  <si>
    <t>Funded by other Donors</t>
  </si>
  <si>
    <t>Other Donors</t>
  </si>
  <si>
    <t>43=37+38+39+40+41+42-36</t>
  </si>
  <si>
    <t>11=5 +6+7+8+9+10-4</t>
  </si>
  <si>
    <t>Total Indicative Costs for Year 1</t>
  </si>
  <si>
    <t>Total Indicative Costs for Year 2</t>
  </si>
  <si>
    <t>Total Indicative Costs for Year 3</t>
  </si>
  <si>
    <t>Total Indicative Costs for Year 4</t>
  </si>
  <si>
    <t>Total Indicative Costs for Year 5</t>
  </si>
  <si>
    <t>Salary category/ Kategori Pagash</t>
  </si>
  <si>
    <t>Monthly Salary/ Paga mesatare mujore bruto me gjithe sigurimet shoqerore</t>
  </si>
  <si>
    <t>Allocations/ Shtesa Page (politika te reja) mesatarisht per muaj</t>
  </si>
  <si>
    <t>4. Add as needed</t>
  </si>
  <si>
    <t>Note: In IPSIS Only Measures data will be uploaded. The calculations will automatically be done in IPSIS for Specific Objectives and Policy Goal level</t>
  </si>
  <si>
    <t>Note: 1.Codes and Titles of the Budget Programs, Policy Items (PG, SO, Mesures) and start date end date are generated by IPSIS
2. All highlighted cells will be blocked/protected. Only white cells should be left for direct input.</t>
  </si>
  <si>
    <t>Note: 1. All highlighted cells will be blocked/protected. Only white cells should be left for direct input.</t>
  </si>
  <si>
    <t>Total Indicative Costs for ALL YEARS</t>
  </si>
  <si>
    <t>Shto Kolona nese duhet</t>
  </si>
  <si>
    <t>Hendeku Financiar</t>
  </si>
  <si>
    <t>1.QëLLIM POLITIKE I: Funksionimi profesional i institucioneve të qeverisjes së sistemit të drejtësisë në përputhje me kërkesat e zbatueshme dhe standardet Evropiane, duke garantuar pavarësinë, efiçencën dhe llogaridhënien.</t>
  </si>
  <si>
    <t>1.1.1 Përgatitja dhe konsolidimi i raporteve të verifikimit kalimtar të subjekteve të vlerësimit nga organet ekzistuese të vetingut bazuar në mandatin ekzistues</t>
  </si>
  <si>
    <t>Nentotal 1.1.4</t>
  </si>
  <si>
    <t>Nentotal 1.1.5</t>
  </si>
  <si>
    <t>1.2.1 Përgatitja e analizës së zbatimit të reformës në sistemin e drejtësisë bazuar në komponentin e lidhur me KLGJ</t>
  </si>
  <si>
    <t>1.2.2 Përgatitja e përgjigjes mbi analizën e rishikimit të ligjit mbi statusin dhe strukturën qeverisëse të KLGJ ( draft-propozimet ligjore)</t>
  </si>
  <si>
    <t xml:space="preserve">1.2.3 Finalizimi i rishikimit të kuadrit ligjor të lidhur me qeverisjen e drejtësisë bazuar në komponentin e lidhur me KLGJ, konsultimi dhe miratimi i akteve) </t>
  </si>
  <si>
    <t>1.2.4 Rishikimi dhe konsolidimi i rregullave të brendshme të KLGJ</t>
  </si>
  <si>
    <t>Nentotal 1.2.4</t>
  </si>
  <si>
    <t>1.2.5 Përgatitja e analizës së zbatimit të reformës në sistemin e drejtësisë bazuar në komponentin e lidhur me KLP</t>
  </si>
  <si>
    <t>Nentotal 1.2.5</t>
  </si>
  <si>
    <t>1.2.6 Përgatitja e përgjigjes mbi analizën e rishikimit të ligjit mbi statusin dhe strukturën qeverisëse të KLP ( draft-propozimet ligjore)</t>
  </si>
  <si>
    <t>Nentotal 1.2.6</t>
  </si>
  <si>
    <t xml:space="preserve">1.2.7 Finalizimi i rishikimit të kuadrit ligjor të lidhur me qeverisjen e drejtësisë bazuar në komponentin e lidhur me KLP, konsultimi dhe miratimi i akteve) </t>
  </si>
  <si>
    <t>1.2.8 Rishikimi dhe konsolidimi i rregullave të brendshme të KLP</t>
  </si>
  <si>
    <t>Nentotal 1.2.7</t>
  </si>
  <si>
    <t>Nentotal 1.2.8</t>
  </si>
  <si>
    <t>1.2.9 Përgatitja e analizës së zbatimit të reformës në sistemin e drejtësisë bazuar në komponentin e lidhur me ILD</t>
  </si>
  <si>
    <t>Nentotal 1.2.9</t>
  </si>
  <si>
    <t>Nentotal 1.2.10</t>
  </si>
  <si>
    <t>1.2.10 Përgatitja e përgjigjes mbi analizën e rishikimit të ligjit mbi statusin dhe strukturën qeverisëse të ILD ( draft-propozimet ligjore)</t>
  </si>
  <si>
    <t>1.2.11 Rishikimi dhe konsolidimi i rregullave të brendshme të ILD</t>
  </si>
  <si>
    <t>Nentotal 1.2.11</t>
  </si>
  <si>
    <t>1.2.12 Përgatitja e një plani operacional të ILD për trajtimin e ankesave te prapambetura</t>
  </si>
  <si>
    <t>Nentotal 1.2.12</t>
  </si>
  <si>
    <t>1.3 Nentotal</t>
  </si>
  <si>
    <t>1.3.1 Përfundimi i procedurave të emërimit, promovimit, transferimit të magjistratëve të diplomuar nga SHM</t>
  </si>
  <si>
    <t>Nentotal 1.3.1</t>
  </si>
  <si>
    <t>Nentotal 1.3.2</t>
  </si>
  <si>
    <t>Nentotal 1.3.3</t>
  </si>
  <si>
    <t>1.3.2 Përfundimi i procedurave të emërimit të inspektorëve magjistratë dhe jo-magjistratë pranë ILD si dhe përfundimi i rekrutimeve të stafit të Zyrës së Inspektorit të Lartë të Drejtësisë,</t>
  </si>
  <si>
    <t>1.3.3 Ngritja dhe forcimi i kapaciteteve të inspektorëve të drejtësisë nëpërmjet trajnimeve specifike për pozicionet e punës</t>
  </si>
  <si>
    <t>1.3.4 Përgatitja e raporteve të analizës së grupeve të punës  për evidentimin dhe kategorizimin e ankesave të mbartura nga institucionet e tjera, sipas objektit.</t>
  </si>
  <si>
    <t>Nentotal 1.3.4</t>
  </si>
  <si>
    <t>1.3.5 Përgatitja e ndërhyrjeve të nevojshme  për përmirësimin infrastrukturor  dhe logjistik të ILD për pajisjen me ambiente pune/logjistikë për të gjithë numrin e punonjësve të ILD</t>
  </si>
  <si>
    <t>Nentotal 1.3.5</t>
  </si>
  <si>
    <t>2.Qëllimi i politikës : Fuqizimi i transparencës, kompetencës, aksesit dhe efikasitetit të gjyqësorit në përputhje me kërkesat e zbatueshme dhe standardet evropiane.</t>
  </si>
  <si>
    <t xml:space="preserve">2.1Objektiv Specifik  Rishikimi i kuadrit ligjor në lidhje me gjyqësorin sipas nevojës për të përmirësuar më tej aftësinë profesionale, aksesueshmërinë, transparencën dhe efiçencën. </t>
  </si>
  <si>
    <t>2.1.1 Kryerja e analizës së vlerësimit të ndryshimeve të nevojshme të Kodi i Procedurës Civile (KPC)</t>
  </si>
  <si>
    <t>2.1.2 Përgatitja, diskutimi dhe miratimi i paketës së ndryshimeve të nevojshme të KPC</t>
  </si>
  <si>
    <t xml:space="preserve">2.1.3 Kryerja e analizës  së rishikimit të funksionimit dhe zbatimit të KPC të ndryshuar </t>
  </si>
  <si>
    <t>2.1.4 Kryerja e analizës së vlerësimit të ndryshimeve të nevojshme të Kodit të Familjes (KF)</t>
  </si>
  <si>
    <t>Nentotal 2.1.4</t>
  </si>
  <si>
    <t>2.1.5 Përgatitja, diskutimi dhe miratimi i paketës së ndryshimeve të nevojshme të KF</t>
  </si>
  <si>
    <t>Nentotal 2.1.5</t>
  </si>
  <si>
    <t xml:space="preserve">2.1.6 Kryerja e analizës  së rishikimit të funksionimit dhe zbatimit të KF të ndryshuar </t>
  </si>
  <si>
    <t>Nentotal 2.1.6</t>
  </si>
  <si>
    <t>2.1.7 Kryerja e analizës së vlerësimit të ndryshimeve të nevojshme të Ligjit për gjykatat administrative dhe mosmarrëveshjet administrative</t>
  </si>
  <si>
    <t>Nentotal 2.1.7</t>
  </si>
  <si>
    <t>2.1.8 Përgatitja, diskutimi dhe miratimi i paketës së ndryshimeve të nevojshme të Ligjit për gjykatat administrative dhe mosmarrëveshjet administrative</t>
  </si>
  <si>
    <t>Nentotal 2.1.8</t>
  </si>
  <si>
    <t xml:space="preserve">2.1.9 Kryerja e analizës  së rishikimit të funksionimit dhe zbatimit të Ligjit për gjykatat administrative dhe mosmarrëveshjet administrative të ndryshuar </t>
  </si>
  <si>
    <t>Nentotal 2.1.9</t>
  </si>
  <si>
    <t>2.1.10 Kryerja e analizës së vlerësimit të ndryshimeve të nevojshme të legjuslacionit sekondar( udhëzime/urdhëra) dhe rregullave standarde për funksionimin e gjykatave</t>
  </si>
  <si>
    <t>Nentotal 2.1.10</t>
  </si>
  <si>
    <t>Nentotal 2.1.11</t>
  </si>
  <si>
    <t>Nentotal 2.1.12</t>
  </si>
  <si>
    <t>Nentotal 2.1.13</t>
  </si>
  <si>
    <t>Nentotal 2.1.14</t>
  </si>
  <si>
    <t>2.1.14 Kryerja e analizës të zbatimit të kuadrit ligjor të lidhur me nëpunësit civilë gjyqësorë</t>
  </si>
  <si>
    <t>2.2 Objektiv Specifik Fuqizimi institucional dhe zhvillimi i kapaciteteve të Gjykatës Kushtetuese (GJK), sigurimi i burimeve të përshtatshme dhe funksionimi i saj profesional, në mënyrë transparente dhe efektive.</t>
  </si>
  <si>
    <t>2.2 Nentotal</t>
  </si>
  <si>
    <t>Nentotal 2.2.1</t>
  </si>
  <si>
    <t>Nentotal 2.2.3</t>
  </si>
  <si>
    <t>2.2.1 Kryerja e analizës mbi vendet vakante në GJK, hapja e thirrjeve dhe plotësimi I vakancave</t>
  </si>
  <si>
    <t>Nentotal 2.2.4</t>
  </si>
  <si>
    <t>Nentotal 2.2.5</t>
  </si>
  <si>
    <t>Nentotal 2.2.6</t>
  </si>
  <si>
    <t>Nentotal 2.2.7</t>
  </si>
  <si>
    <t>2.3 Nentotal</t>
  </si>
  <si>
    <t>2.3.1 Kryerja e analizës së përputhshmërisë së metodologjisë për vlerësimin e nevojave për trajnim me standardet evropiane</t>
  </si>
  <si>
    <t>Nentotal 2.3.1</t>
  </si>
  <si>
    <t>Nentotal 2.3.2</t>
  </si>
  <si>
    <t>Nentotal 2.3.3</t>
  </si>
  <si>
    <t>2.3.4 Kryerja e analizës së përputhshmërisë së metodologjisë për vlerësimin e trajnerëve me standardet evropiane</t>
  </si>
  <si>
    <t>Nentotal 2.3.4</t>
  </si>
  <si>
    <t>2.3.5 Përgatitja e metodologjisë së re për vlerësimin e trajnerëve bazuar në rezultatet e  analizës së përputhshmërisë</t>
  </si>
  <si>
    <t>Nentotal 2.3.5</t>
  </si>
  <si>
    <t>2.3.6Përgatitja, publikimi dhe shpërndarja e raporteve të monitorimit të zbatimit të metodologjisë së re për vlerësimin e trajnerëve</t>
  </si>
  <si>
    <t>Nentotal 2.3.6</t>
  </si>
  <si>
    <t>2.3.7Kryerja e analizës së përputhshmërisë së metodologjisë së trajnimit të vazhdueshëm me standardet evropiane</t>
  </si>
  <si>
    <t>Nentotal 2.3.7</t>
  </si>
  <si>
    <t>2.3.8 Përgatitja dhe unifikimi i metodologjisë së re për trajnimimin e vazhdueshëm bazuar në rezultatet e  analizës së përputhshmërisë</t>
  </si>
  <si>
    <t>Nentotal 2.3.8</t>
  </si>
  <si>
    <t>Nentotal 2.3.9</t>
  </si>
  <si>
    <t>Nentotal 2.3.10</t>
  </si>
  <si>
    <t>2.3.9 Përgatitja, publikimi dhe shpërndarja e raporteve të monitorimit të zbatimit të metodologjisë së re për trajnimin vazhdues</t>
  </si>
  <si>
    <t>2.3.10 Kryerja e analizës për nevojën për rishikim të programeve të trajnimit vazhdues</t>
  </si>
  <si>
    <t>Nentotal 2.3.11</t>
  </si>
  <si>
    <t>Nentotal 2.3.12</t>
  </si>
  <si>
    <t>2.3.11 Përgatitja e programeve të trajnimit vazhdues në përputhje me standardet evropiane</t>
  </si>
  <si>
    <t>2.3.12 Kryerja e analizës së vlerësimit të ndryshimeve të nevojshme të ligjit për Shkollën e Magjistraturës (SHM) dhe rregulloret e saj</t>
  </si>
  <si>
    <t>Nentotal 2.3.13</t>
  </si>
  <si>
    <t>2.3.13 Përgatitja, diskutimi dhe miratimi i paketës së ndryshimeve të nevojshme të ligjit për Shkollën e Magjistraturës dhe rregulloret e saj</t>
  </si>
  <si>
    <t>Nentotal 2.3.14</t>
  </si>
  <si>
    <t>Nentotal 2.3.15</t>
  </si>
  <si>
    <t xml:space="preserve">2.3.14 Përgatitja dhe miratimi i metodologjisë së studimeve dhe botimeve të SHK në përputhje me standardet evropiane </t>
  </si>
  <si>
    <t>2.3.15 Krijimi i bazës së të dhënave të lektorëve dhe trajnerëve të SoM që kanë njohuri mbi ligjin e BE-së.</t>
  </si>
  <si>
    <t>2.4 Nentotal</t>
  </si>
  <si>
    <t xml:space="preserve">2.4 Objektiv Specifik Përmirësimi i sistemit gjyqësor me qëllim rritjen e efektivitetit dhe efikasitetit të të gjitha niveleve të sistemit gjyqësor, duke përfshirë GJL-në, dhe sigurimi i ofrimit të drejtësisë transparente, pa vonesa dhe të aksesueshme për qytetarët. </t>
  </si>
  <si>
    <t xml:space="preserve">2.4.1 Përgatitja dhe miratimi i studimeve të fizibilitetit të instrastrukturës së gjykatave </t>
  </si>
  <si>
    <t>Nentotal 2.4.1</t>
  </si>
  <si>
    <t>2.4.2 Kryerja e vlerësimeve të qëndrueshme, të pavarura dhe gjithëpërfshirëse të gjykatave, për të matur performancën kundrejt standardeve të përcaktuara.</t>
  </si>
  <si>
    <t>Nentotal 2.4.2</t>
  </si>
  <si>
    <t>Nentotal 2.4.4</t>
  </si>
  <si>
    <t>Nentotal 2.4.5</t>
  </si>
  <si>
    <t>Nentotal 2.4.6</t>
  </si>
  <si>
    <t>Nentotal 2.4.8</t>
  </si>
  <si>
    <t>Nentotal 2.4.9</t>
  </si>
  <si>
    <t>2.5 Nentotal</t>
  </si>
  <si>
    <t>Nentotal 2.5.1</t>
  </si>
  <si>
    <t xml:space="preserve">2.5.2 Kryerja e analizës së vlerësimit të nevojave për trajnim të DNJ dhe hartimi i planit/ kurrikulave/ programeve të tranimit </t>
  </si>
  <si>
    <t>Nentotal 2.5.2</t>
  </si>
  <si>
    <t>2.5.3 Trajnimi i nëpunësve të DNJ në kuadër të forcimit të kapaciteteve të DNJ për kryerjen e funksioneve të ngarkuara nga kuadri ligjor për ndihmën juridike</t>
  </si>
  <si>
    <t>Nentotal 2.5.3</t>
  </si>
  <si>
    <t>2.5.4 Kryerja e analizës së vlerësimit të nevojave për trajnim të ofruesve të NJ parësore dhe hartimi I planit/kurrikulës/programit të trajnimit</t>
  </si>
  <si>
    <t>Nentotal 2.5.4</t>
  </si>
  <si>
    <t>2.5.5 Trajnimi i ofruesve të shërvimit të ndihmës ligjore parësore falas në kuadër të rritjes së cilësisë së shërbimit të ofruar</t>
  </si>
  <si>
    <t>Nentotal 2.5.5</t>
  </si>
  <si>
    <t>Nentotal 2.5.6</t>
  </si>
  <si>
    <t>2.5.7Trajnimi i avokatëve në kuadër të rritjes së cilësisë së shërbimit të ndihmës juridike falas të ofruar</t>
  </si>
  <si>
    <t>Nentotal 2.5.7</t>
  </si>
  <si>
    <t xml:space="preserve">2.5.8 Krijimi i forumit të bashkëpunimit të DNJ me grupe të tjera të interesit në sektorin gjyqësor dhe përgatitja e planit për funksionimin dhe zhvillimin e tij  </t>
  </si>
  <si>
    <t>Nentotal 2.5.8</t>
  </si>
  <si>
    <t>2.5.9 Hartimi, konsultimi dhe miratimi i planit të komunikimit të DNJF me grupet e tjera të interesit në sektorin gjyqësor</t>
  </si>
  <si>
    <t>Nentotal 2.5.9</t>
  </si>
  <si>
    <t xml:space="preserve">2.5.10 Kryerja e analizës për praktikat më të mira europiane në përdorim të mekanizmave për zgjidhjen alternative dhe përgatitja e propozimeve për  zbatim në Shqipëri </t>
  </si>
  <si>
    <t>Nentotal 2.5.10</t>
  </si>
  <si>
    <t>Nentotal 2.5.11</t>
  </si>
  <si>
    <t>Nentotal 2.5.12</t>
  </si>
  <si>
    <t>Nentotal 2.5.13</t>
  </si>
  <si>
    <t>2.5.14 Trajnimi i ndërmjetësve në kuadër të rritjes së cilësisë së shërbimit të ndërmjetësimit</t>
  </si>
  <si>
    <t>Nentotal 2.5.14</t>
  </si>
  <si>
    <t>Nentotal 2.5.15</t>
  </si>
  <si>
    <t>3. Total</t>
  </si>
  <si>
    <t>3.1 Nentotal</t>
  </si>
  <si>
    <t>3.1 Objektiv specifik: Kodi Penal dhe Kodi i Procedurës Penale janë përditësuar duke synuar një qasje të integruar të institucioneve të drejtësisë dhe një qasje restauruese të drejtësisë, ndërtuar mbi parandalimin, resocializimin, riintegrimin dhe rehabilitimin duke zëvendësuar qasjen ndëshkuese ekzistuese.</t>
  </si>
  <si>
    <t>Nentotal 3.1.1</t>
  </si>
  <si>
    <t xml:space="preserve">3.1.2 Përgatitja e një studimi të detajuar për praktikat më të mira europiane, konsultimi me institucionet përkatëse për praktikën më të mirë për parandalimin e krimit, përpunimi i propozimit për politikat shqiptare dhe shpërndarja e analizës </t>
  </si>
  <si>
    <t>Nentotal 3.1.2</t>
  </si>
  <si>
    <t xml:space="preserve">3.1.3 Përgatitja e paketës së propozimeve për ndryshimet në Kodin Penal bazuar në gjetjet e analizës </t>
  </si>
  <si>
    <t>Nentotal 3.1.3</t>
  </si>
  <si>
    <t>Nentotal 3.1.4</t>
  </si>
  <si>
    <t>3.1.5 Kryerja e analizës dhe përgatitja e raporteve të monitorimit në lidhje me gjendjen e zbatueshmërisë së Kodit Penal të ndryshuar</t>
  </si>
  <si>
    <t>Nentotal 3.1.5</t>
  </si>
  <si>
    <t>3.1.6  Informimi dhe rritja e kapaciteteve të magjistratëve/avokatëve/ OJF në lidhje me unifikimin e praktikës dhe zbatimin e Kodit të Ri Penal ( trajnime/seminare)</t>
  </si>
  <si>
    <t>Nentotal 3.1.6</t>
  </si>
  <si>
    <t>3.1.7 Kryerja e studimit të status quo dhe analizës së ndërhyrjes për Kodin e Procedurës Penale (KPP)</t>
  </si>
  <si>
    <t>Nentotal 3.1.7</t>
  </si>
  <si>
    <t xml:space="preserve">3.1.8 Përgatitja e një studimi të detajuar për praktikat më të mira europiane, konsultimi me institucionet përkatëse për praktikën më të mirë për parandalimin e krimit dhe shpërndarja e analizës </t>
  </si>
  <si>
    <t>Nentotal 3.1.8</t>
  </si>
  <si>
    <t xml:space="preserve">3.1.9 Përgatitja e paketës së propozimeve për ndryshimet në Kodin e Procedurës Penale bazuar në gjetjet e analizës </t>
  </si>
  <si>
    <t>Nentotal 3.1.9</t>
  </si>
  <si>
    <t>Nentotal 3.1.10</t>
  </si>
  <si>
    <t>3.1.11Kryerja e analizës dhe përgatitja e raporteve të monitorimit në lidhje me gjendjen e zbatueshmërisë së KPP të ndryshuar</t>
  </si>
  <si>
    <t>Nentotal 3.1.11</t>
  </si>
  <si>
    <t>Nentotal 3.1.12</t>
  </si>
  <si>
    <t>Nentotal 3.1.13</t>
  </si>
  <si>
    <t>Nentotal 3.1.14</t>
  </si>
  <si>
    <t>Nentotal 3.1.15</t>
  </si>
  <si>
    <t>3.1.16Trajnime në kuadër të zhvillimit të kapaciteteve të institucioneve të përfshira në kërkimin e krimit</t>
  </si>
  <si>
    <t>Nentotal 3.1.16</t>
  </si>
  <si>
    <t>Nentotal 3.1.17</t>
  </si>
  <si>
    <t>3.2 Nentotal</t>
  </si>
  <si>
    <t>Nentotal 3.2.1</t>
  </si>
  <si>
    <t>3.2.2 Kryerja e studimit të status quo dhe analizës së ndërhyrjes në ligjin organik të prokurorisë</t>
  </si>
  <si>
    <t>Nentotal 3.2.2</t>
  </si>
  <si>
    <t xml:space="preserve">3.2.3 Përgatitja e paketës së propozimeve për ndryshimet në ligjin organik të prokurorisë bazuar në gjetjet e analizës </t>
  </si>
  <si>
    <t>Nentotal 3.2.3</t>
  </si>
  <si>
    <t>3.2.4 Konsultimi i paketës së propozimeve me magjistratët/prokurorët/ avokatët/ OJF ( ëorkshop)/ hartimi I raporteve të konsultimit/  finalizimi I paketës dhe miratimi I ligjit organik të PP</t>
  </si>
  <si>
    <t>Nentotal 3.2.4</t>
  </si>
  <si>
    <t>3.2.5 Kryerja e analizës në lidhje me gjendjen e zbatueshmërisë së ligjit organik të prokurorisë të ndryshuar</t>
  </si>
  <si>
    <t>Nentotal 3.2.5</t>
  </si>
  <si>
    <t>3.2.6  Kryerja e analizës në lidhje me nevojën për rishikim të akteve nënligjore</t>
  </si>
  <si>
    <t>Nentotal 3.2.6</t>
  </si>
  <si>
    <t>3.2.7 Përgatitja, konsultimi dhe miratimi i paketës së akteve nënligjore të nevojshme</t>
  </si>
  <si>
    <t>Nentotal 3.2.7</t>
  </si>
  <si>
    <t>3.2.8 Kryerja e analizës së nevojave për trajnim për rritjen e kapaciteteve të magjistratëve prokurorë/OPGJ për kuadrin ligjor dhe nëligjor/ hartimi I moduleve të trajnimit</t>
  </si>
  <si>
    <t>Nentotal 3.2.8</t>
  </si>
  <si>
    <t>3.2.9 Trajnimi i magjistratëve prokurorë/OPGJ në lidhje me ligjin organik të prokuroisë dhe aktet nënligjore ( trajnime/seminare)</t>
  </si>
  <si>
    <t>Nentotal 3.2.9</t>
  </si>
  <si>
    <t xml:space="preserve">3.2.10 Përgatitja e  analizave të rregullta ndërinstitucionale mbi efiçencën e hetimeve ndaj pastrimit të parave, hartimi i raporteve të analizës mbi evidentimin e problematikave dhepërgatitja e paketës së rekomandimeve </t>
  </si>
  <si>
    <t>Nentotal 3.2.10</t>
  </si>
  <si>
    <t>3.2.11Konsolidimi i burimeve njerëzore për funksionimin e plotë të SPAK (5 + kapacitete administrative)</t>
  </si>
  <si>
    <t>Nentotal 3.2.11</t>
  </si>
  <si>
    <t>3.1.12Konsolidimi i burimeve njerëzore për funksionimin e plotë të BKH (60 + kapacitetet administrative)</t>
  </si>
  <si>
    <t>Nentotal 3.2.12</t>
  </si>
  <si>
    <t>3.2.13 Kryerja e analizës së nevojave për trajnim për rritjen e kapaciteteve të prokurorëve të SPAK/ hetuesve BKH/përgatitja e kurrikulave/ e moduleve të trajnimit</t>
  </si>
  <si>
    <t>Nentotal 3.2.13</t>
  </si>
  <si>
    <t>Nentotal 3.2.14</t>
  </si>
  <si>
    <t>Nentotal 3.2.15</t>
  </si>
  <si>
    <t>3.4 Nentotal</t>
  </si>
  <si>
    <t xml:space="preserve">3.4.1Kryerja e analizës në lidhje me nivelin e zbatueshmërisë dhe nevojën për ndryshime të kuadrit ligjor në lidhje me shërbimin e provës dhe strukturën organizative të SHP për t'u përshtatur me standardet evropiane </t>
  </si>
  <si>
    <t>Nentotal 3.4.1</t>
  </si>
  <si>
    <t>Nentotal 3.4.2</t>
  </si>
  <si>
    <t>3.4.3 Kryerja e analizës së nevojave për trajnim të burimeve njerëzore pranë shërbimit të provës dhe përgatitja e planit të trajnimit/ kurrikulave dhe programeve të trajnimit (trajnimi bazë dhe vazhdues)</t>
  </si>
  <si>
    <t>Nentotal 3.4.3</t>
  </si>
  <si>
    <t>3.4.4 Trajnimi i nëpunësve të Shërbimit të Provës për rritjen e performancës në kryerjen e funksioneve ( trajnimi bazë dhe vazhdues)</t>
  </si>
  <si>
    <t>Nentotal 3.4.4</t>
  </si>
  <si>
    <t>Nentotal 3.4.5</t>
  </si>
  <si>
    <t>3.4.5 Konsolidimi dhe finalizimi i marrëveshjeve të binjakëzimit/bashkëpunimit me partnerët institucionalë evropianë</t>
  </si>
  <si>
    <t>3.4.6  Kryerja e analizës së funksionimit të sistemit të administrimit të cështjeve dhe përgatitja e rekomandimeve për përmirësimin</t>
  </si>
  <si>
    <t>Nentotal 3.4.6</t>
  </si>
  <si>
    <t>Nentotal 3.4.7</t>
  </si>
  <si>
    <t xml:space="preserve">3.4.8 Përmirësimi I infrastrukturës dhe pajisjeve për funksionimin e plotë të zyrave rajonale të SHP në përputhje me standardet evropiane </t>
  </si>
  <si>
    <t>Nentotal 3.4.8</t>
  </si>
  <si>
    <t>3.4.9 Kryerja e analizës mbi rishikimin e legjislacionit sekondar specifik, rregulloreve, udhëzimeve, standardeve përfshirë afatet kohore dhe formatet për punën para dënimit</t>
  </si>
  <si>
    <t>Nentotal 3.4.9</t>
  </si>
  <si>
    <t>3.4.10 Hartimi, konsolidimi, konsultimi dhe miratimi i paketës së legjislacionit sekondar specifik, (rregulloreve, udhëzimeve, standardeve)</t>
  </si>
  <si>
    <t>Nentotal 3.4.10</t>
  </si>
  <si>
    <t>3.4.11Hartimi I metodologjive/ udhezimeve/ standardeve të reja lidhur me (i) mbikëqyrjen (menaxhimi i çështjeve individuale dhe mbikëqyrja elektronike) (ii) lirimin me kusht</t>
  </si>
  <si>
    <t>Nentotal 3.4.11</t>
  </si>
  <si>
    <t xml:space="preserve">3.4.12Përgatitja e programeve të pilotimit të metodologjive të reja të mbikqyrjes dhe pilotimi I tyre në dy zona  </t>
  </si>
  <si>
    <t>Nentotal 3.4.12</t>
  </si>
  <si>
    <t>3.4.13 Kryerja e analizës në lidhje me vlerësimin e përvojës së përdorimit të metodologjive të reja të mbikqyrjes në zonat pilot dhe përgatitja e programit kombëtar të mbikqyrjes elektronike dhe lirimit me kusht</t>
  </si>
  <si>
    <t>Nentotal 3.4.13</t>
  </si>
  <si>
    <t>Nentotal 3.4.14</t>
  </si>
  <si>
    <t>Nentotal 3.4.15</t>
  </si>
  <si>
    <t>Nentotal 3.4.16</t>
  </si>
  <si>
    <t>Nentotal 3.4.17</t>
  </si>
  <si>
    <t>Nentotal 3.4.18</t>
  </si>
  <si>
    <t>3.5 Nentotal</t>
  </si>
  <si>
    <t>3.5.1Kryerja e analizës në lidhje me nevojën për hartimin e legjislacionit/ akteve nënligjore/ rregulloreve dytësore sipas ndryshimeve të paketës legjislatislative  peneticiare</t>
  </si>
  <si>
    <t>Nentotal 3.5.1</t>
  </si>
  <si>
    <t>3.5.2 Hartimi/konsultimi dhe miratimi i paketës së ndryshimeve të nevojshme ligjore dhe rregulloreve specifike (Rregullores së Përgjithshme të Burgjeve/ Kodi i Etikës/SHërbimi i sigurimit/policia e burgjeve/punësimi i të burgosurve)  ( 3 konsultime)</t>
  </si>
  <si>
    <t>Nentotal 3.5.2</t>
  </si>
  <si>
    <t xml:space="preserve">3.5.3 Përgatitja, konsultimi dhe miratimi i paketës ligjore për kriteret e përzgjedhjes, autorizimin, llogaridhënia dhe detyrimi i drejtuesve të burgjeve dhe menaxherëve të lartë mbështetur në rekomandimet e KE. </t>
  </si>
  <si>
    <t>Nentotal 3.5.3</t>
  </si>
  <si>
    <t>3.5.4 Hartimi dhe miratimi i skemës dhe standardeve për (i) mbikëqyrjen e rregullt psikologjike për të gjithë stafin (ii) vlerësimin e performancës për IEVP dhe pilotimi I skemave në 4 IEVP</t>
  </si>
  <si>
    <t>Nentotal 3.5.4</t>
  </si>
  <si>
    <t xml:space="preserve">3.5.5 Trajnime të nëpunësve të burgjeve në lidhje me paketën ligjore/nënlifjore të miratuar/ skemat dhe standardet e miratuara </t>
  </si>
  <si>
    <t>Nentotal 3.5.5</t>
  </si>
  <si>
    <t>3.5.6  Përgatitja e një raporti analitik për kushtet e punës në burgje/ identifikimi i problemeve dhe nevojave për përmirësim dhe hartimi I një plani operacional masash në zbatim të gjetjeve të raportit analitik</t>
  </si>
  <si>
    <t>Nentotal 3.5.6</t>
  </si>
  <si>
    <t>3.5.7 Përgatitja e moduleve të programeve për parandalimin e recedivizmit ( (i)për kriminelët seksualë dhe kriminelët e dhunshëm (ii)për personat e varur nga droga,alkooli dhe pilotimi në 8 IEVP</t>
  </si>
  <si>
    <t>Nentotal 3.5.7</t>
  </si>
  <si>
    <t>3.5.8 Trajnimi i stafit në lidhje me programet për parandalimin e recedivizmit</t>
  </si>
  <si>
    <t>Nentotal 3.5.8</t>
  </si>
  <si>
    <t>3.5.9 Dizanjimi dhe konsolidimi i koncept dokumentit për Strategjinë për përmirësimin e funksionimit të sistemit të burgjeve ( plani I masave për arsimimi I të burgosurve/shërbime sociale/planifikimi para-lirimi/mbështetje pas lirimit)</t>
  </si>
  <si>
    <t>Nentotal 3.5.9</t>
  </si>
  <si>
    <t xml:space="preserve">3.5.10 Konsultimi/ finalizimi dhe miratimi i planit të veprimit strategjik dhe prezantimi në një tavoline të rrumbullakët </t>
  </si>
  <si>
    <t>Nentotal 3.5.10</t>
  </si>
  <si>
    <t>Nentotal 3.5.11</t>
  </si>
  <si>
    <t>Nentotal 3.5.12</t>
  </si>
  <si>
    <t>Nentotal 3.5.13</t>
  </si>
  <si>
    <t>Nentotal 3.5.14</t>
  </si>
  <si>
    <t>Nentotal 3.5.15</t>
  </si>
  <si>
    <t xml:space="preserve">3.5.16 Trajnime të nëpunësve të sistemit të burgjeve për të rritur performancën e tyre në sistem lidhur me (i) Funksionimi e njësive të kujdesit të posacëm në rrugë(ii) analizën / vlerësimin e rriskut (iii) kuadrit ligjor/nënligjor në fuqi </t>
  </si>
  <si>
    <t>Nentotal 3.5.16</t>
  </si>
  <si>
    <t>3.5.17 Konsolidimi dhe përmirësimi i mekanizmave ndërinstitucional për adresimin e Shkelësve Ekstremist të Dhunshëm ( 1-7 mbledhje koordinimi)</t>
  </si>
  <si>
    <t>Nentotal 3.5.17</t>
  </si>
  <si>
    <t>4.Qëllimi i politikës :  Koordinimi dhe menaxhimi efikas dhe efektiv i sektorit në të gjitha institucionet e sektorit të drejtësisë</t>
  </si>
  <si>
    <t>4. Total</t>
  </si>
  <si>
    <t>4.1 Objektiv specifik: Zhvillimi i plotë i sistemit të integruar  të drejtësisë virtuale (e-drejtësia) me identifikues të unifikuar, i sistemeve të menaxhimit të çështjeve të përditësuara, regjistrimit elektronik të bazuar në internet për të treja fushat (penale, administrative, civile) dhe lidhjeve me regjistrat dhe bazat e të dhënave përkatëse kombëtare.</t>
  </si>
  <si>
    <t>4.1 Nentotal</t>
  </si>
  <si>
    <t>4.1.1  Dizenjimi dhe ngritja e programit të digjitalizimit të institucioneve të drejtësisë</t>
  </si>
  <si>
    <t>Nentotal 4.1.2</t>
  </si>
  <si>
    <t>Nentotal 4.1.1</t>
  </si>
  <si>
    <t>4.1.3 Përmirësimi i qendrës së përpunimit të të dhënave</t>
  </si>
  <si>
    <t>Nentotal 4.1.3</t>
  </si>
  <si>
    <t>4.1.4 Përmirësimi i infrastrukturës së IT-së në gjykata</t>
  </si>
  <si>
    <t>Nentotal 4.1.4</t>
  </si>
  <si>
    <t>4.1.5 Përshtatja e politikave dhe procedurave të IT-së dhe Trajnimi vazhdueshëm i stafit të IT-së në organet e sistemit të drejtësisë</t>
  </si>
  <si>
    <t>Nentotal 4.1.5</t>
  </si>
  <si>
    <t>4.1.6  Projektimi, zhvillimi dhe instalimi i bazës së të dhënave</t>
  </si>
  <si>
    <t>Nentotal 4.1.6</t>
  </si>
  <si>
    <t xml:space="preserve">4.1.7 Përditësimi i sistemit të menaxhimit të cështjeve në prokurori me legjislacionin aktual </t>
  </si>
  <si>
    <t>Nentotal 4.1.7</t>
  </si>
  <si>
    <t>4.1.8 Mirëmbajtja për sistemin e menaxhimit të cështjeve për gjykatat/PP/KLP/KLGJ/ILD</t>
  </si>
  <si>
    <t>Nentotal 4.1.8</t>
  </si>
  <si>
    <t>4.1.9 Përgatitja e paketës ligjore të nevojshme për funksionimin e Qendrës së Teknologjisë së Informacionit</t>
  </si>
  <si>
    <t>Nentotal 4.1.9</t>
  </si>
  <si>
    <t>4.1.10 Ngritja e Qendrës TI të Sistemit të Drejtësisë, dhe sigurimi i mbështetjes së nevojshme për funksionalizimin e veprimtarisë së saj.</t>
  </si>
  <si>
    <t>Nentotal 4.1.10</t>
  </si>
  <si>
    <t xml:space="preserve">4.1.11Trajnimi i trupës gjyqësore/prokurorë/inspektorë dhe i stafit administrativ  mbi përdorimin e sistemit të ri të menaxhimit të çështjeve. </t>
  </si>
  <si>
    <t>Nentotal 4.1.11</t>
  </si>
  <si>
    <t>4.1.12Hartimi i një dokumenti stategjik për vlerësimin e situatës aktuale të sistemit dhe propozimet për përmirësimin e tij në raport dhe me detyrimet ligjore për integrimin në sistemin e e-drejtësisë;</t>
  </si>
  <si>
    <t>Nentotal 4.1.12</t>
  </si>
  <si>
    <t>4.2 Nentotal</t>
  </si>
  <si>
    <t xml:space="preserve">4.2 Objektiv specifik: Përmirësimi i koordinimit, manaxhimit të performancës dhe sistemeve të komunikimit, përmes metodologjisë IPSIS. </t>
  </si>
  <si>
    <t>4.2.1Funksionimi i plotë dhe marrja e masave për trajnime të vazhdueshme për sekretariatet teknike dhe grupet tematike në sektorin e drejtësisë në zbatim të mekanizmit Gmip</t>
  </si>
  <si>
    <t>Nentotal 4.2.1</t>
  </si>
  <si>
    <t>4.2.2 Kryerja e analizës së thelluar të përputhshmërisë të kuadrit strategjik/  kapaciteteve institucionale të sektorit të drejtësisë me standardet IPSIS</t>
  </si>
  <si>
    <t>Nentotal 4.2.2</t>
  </si>
  <si>
    <t>4.2.3 Trajnimi i sektorit të politikave dhe planifikimit strategjik  në zbatim të Planit Kombëtar të të dhënave sistemike (NSDP 2020-2017) dhe IPSIS</t>
  </si>
  <si>
    <t>Nentotal 4.2.3</t>
  </si>
  <si>
    <t>4.2.4 Kryerja e analizës së boshllëkut të statistikave të sektorit të Drejtësisë dhe propozimi i planit të përmirësimit në përputhje me  NSDP</t>
  </si>
  <si>
    <t>Nentotal 4.2.4</t>
  </si>
  <si>
    <t xml:space="preserve">4.2.5 Trajnime të kapaciteteve të sektorit të statistikave për rritjen e performancës së tyre </t>
  </si>
  <si>
    <t>Nentotal 4.2.5</t>
  </si>
  <si>
    <t>4.2.6  Ndërmarrja e studimit të perceptimit të krimit dhe përdorimi si kontribut në programin e parandalimit dhe rishikimin e politikave dhe legjislacionit penal</t>
  </si>
  <si>
    <t>Nentotal 4.2.6</t>
  </si>
  <si>
    <t xml:space="preserve">4.2.7 Kryerja e sondazheve të rregullta vjetore të perceptimit të aksesit në drejtësi, sondazhet e përdoruesve të gjykatave/ </t>
  </si>
  <si>
    <t>Nentotal 4.2.7</t>
  </si>
  <si>
    <t>4.2.8 Ndërmarrja e vlerësimit të pavarur të komunikimit dhe transparencës në sektorin e drejtësisë dhe zhvillimi i planit të përmirësimit</t>
  </si>
  <si>
    <t>Nentotal 4.2.8</t>
  </si>
  <si>
    <t>4.2.9 Hartimi i planit të zhvillimit të kapaciteteve dhe mbështetja e institucioneve të sektorit në zhvillimin e kapaciteteve të tyre të komunikimit.</t>
  </si>
  <si>
    <t>Nentotal 4.2.9</t>
  </si>
  <si>
    <t>4.2.10 Ndërmarrja e Sondazhit mbi kënaqësinë dhe perceptimin e cilësisë së komunikimit dhe transparencës në sektor.</t>
  </si>
  <si>
    <t>Nentotal 4.2.10</t>
  </si>
  <si>
    <t>4.3 Nentotal</t>
  </si>
  <si>
    <t>4.3.1Kryerja e vlerësimit të nevojës për përmirësimin e kornizës ligjore dhe rregullatore të MD</t>
  </si>
  <si>
    <t>Nentotal 4.3.1</t>
  </si>
  <si>
    <t>4.3.2Hartimi dhe zbatimi i planit strategjik  dhe të zhvillimit të kapaciteteve të përmbaruesve gjyqësorë shtetërorë (trajnimi)</t>
  </si>
  <si>
    <t>Nentotal 4.3.2</t>
  </si>
  <si>
    <t>Nentotal 4.3.3</t>
  </si>
  <si>
    <t>4.3.4 Kryerja e analizës së situatën e kontrollit të brendshëm financiar në shërbimin e burgut, përfshirë kontrollin e brendshëm të MD-ve për mbikëqyrjen e njësisë dhe përgatitja e një vlerësimi të detajuar të rrezikut në lidhje me administrimin financiar në burgje.</t>
  </si>
  <si>
    <t>Nentotal 4.3.4</t>
  </si>
  <si>
    <t xml:space="preserve">4.3.5 Kryerja e analizës së rishikimit të kornizës aktuale organizative dhe ligjore për inspektimet e burgjeve në funksion të praktikave evropiane </t>
  </si>
  <si>
    <t>Nentotal 4.3.5</t>
  </si>
  <si>
    <t>4.3.6  Përgatitja e raporteve të inspektimit e përmbaruesve/noterëve bazuar në metodologjitë e miratuara</t>
  </si>
  <si>
    <t>Nentotal 4.3.6</t>
  </si>
  <si>
    <t>4.4 Nentotal</t>
  </si>
  <si>
    <t>4.4.1Përgatitja, konsultimi dhe miratimi i paketës ligjore në lidhje me rishikimin e ligjit për bashkëpunimin ndërkombëtar në cështjet penale</t>
  </si>
  <si>
    <t>Nentotal 4.4.1</t>
  </si>
  <si>
    <t xml:space="preserve">4.4.2  Ofrimi i trajnimeve për zhvillimin e kapaciteteve me zbatimin e legjislacionit të ri </t>
  </si>
  <si>
    <t>Nentotal 4.4.2</t>
  </si>
  <si>
    <t>4.4.3 Kryerja e vlerësimit të kapaciteteve institucionale të MD në lidhje me harmonizimin e legjislacionit me acquis BE dhe hartimi I planit të zhvillimit të kapaciteteve</t>
  </si>
  <si>
    <t>Nentotal 4.4.3</t>
  </si>
  <si>
    <t xml:space="preserve">4.4.4 Trajnime të nëpunësve të MD në fushën e harmonizimit të legjislacionit </t>
  </si>
  <si>
    <t>Nentotal 4.4.4</t>
  </si>
  <si>
    <t>4.4.5 Përgatitja e një plani/harte me gurët kilometrikë dhe objektivat për procesin e negocimit</t>
  </si>
  <si>
    <t>Nentotal 4.4.5</t>
  </si>
  <si>
    <t>4.4.6  Zhvillimi i kapaciteteve të MD për të përgatitur dhe menaxhuar fondet IPA III</t>
  </si>
  <si>
    <t>Nentotal 4.4.6</t>
  </si>
  <si>
    <t>4.4.7 Zhvillimi i kapaciteteve të institucioneve vartëse të MD (burgjet, shërbimi i provës, ndihmë ligjore) për të përgatitur dhe menaxhuar fondet e IPA III</t>
  </si>
  <si>
    <t>Nentotal 4.4.7</t>
  </si>
  <si>
    <t>4.4.8 Përgatitja e kapaciteteve të MD të institucioneve të pavarura të drejtësisë (KLGJ, KLP, ILD, PP, SHM) për të përgatitur he menaxhuar fondet IPA III</t>
  </si>
  <si>
    <t>Nentotal 4.4.8</t>
  </si>
  <si>
    <t>Planifikim Menaxhim Administrim 01110</t>
  </si>
  <si>
    <t>Sherbimi i Proves 03490</t>
  </si>
  <si>
    <t xml:space="preserve">Programi I Burgjeve 03440 </t>
  </si>
  <si>
    <t>1. Punonjes qe aktivizohen ne zbatim</t>
  </si>
  <si>
    <t>1. Materiale dhe shpenzime trajnimi</t>
  </si>
  <si>
    <t>1.Punonjes te angazhuar</t>
  </si>
  <si>
    <t>1.Materiale te ndryshme</t>
  </si>
  <si>
    <t xml:space="preserve">Programi i Burgjeve 03440 </t>
  </si>
  <si>
    <t>1. Baze materiale te ndryshme</t>
  </si>
  <si>
    <t>1.Punonjes qe angazhohen per hartimin e memorandumit</t>
  </si>
  <si>
    <t>1. Punonjes te angazhuar ne proces</t>
  </si>
  <si>
    <t>1. Punonjes qe angazhohen ne proces</t>
  </si>
  <si>
    <t>1. Kosto per trajnim</t>
  </si>
  <si>
    <t>1.Punonjes qe angazhohen</t>
  </si>
  <si>
    <t>Veprimtaria e apelimit të rivlerësimit kalimtar 03340</t>
  </si>
  <si>
    <t>1. Ekspert I huaj</t>
  </si>
  <si>
    <t>2. Ekspert lokal</t>
  </si>
  <si>
    <t xml:space="preserve">3.Qera salle </t>
  </si>
  <si>
    <t>4.Katering</t>
  </si>
  <si>
    <t>1. Dizenjim dhe instalim sistemi</t>
  </si>
  <si>
    <t>Pajisje te ndryshme</t>
  </si>
  <si>
    <t>1. Ekpsert</t>
  </si>
  <si>
    <t>1.Trajnim /workshop</t>
  </si>
  <si>
    <t>1. Trjnime/Worshop</t>
  </si>
  <si>
    <t>1. Workshop</t>
  </si>
  <si>
    <t>1. Pajisje zyre dhe elektronike</t>
  </si>
  <si>
    <t>1. pajisje</t>
  </si>
  <si>
    <t>Trajnime</t>
  </si>
  <si>
    <t>1. trajnime</t>
  </si>
  <si>
    <t>1. Trajnime</t>
  </si>
  <si>
    <t>Ndihma Judike 03310</t>
  </si>
  <si>
    <t>2. Promovues, edukimi ligjor I publikut</t>
  </si>
  <si>
    <t>3. Materiale informuese, fletepalosje</t>
  </si>
  <si>
    <t xml:space="preserve">1. Hartim programi Trainimi </t>
  </si>
  <si>
    <t>2. Trainimi ASPA/EURALIUS</t>
  </si>
  <si>
    <t xml:space="preserve">3.  Materiale per trainim </t>
  </si>
  <si>
    <t>1. Kontraktimi I eksperteve</t>
  </si>
  <si>
    <t>2. Shpenzime dieta</t>
  </si>
  <si>
    <t>1. Vizita ne vende evropiane</t>
  </si>
  <si>
    <t>Punonjes qe angazhohen</t>
  </si>
  <si>
    <t>1. Ekspert te kontraktuar</t>
  </si>
  <si>
    <t>2. Hartimi program trainimi</t>
  </si>
  <si>
    <t>1. Planifikim nevoja per trainim</t>
  </si>
  <si>
    <t>2. Hartimi I kurikules se trainimit</t>
  </si>
  <si>
    <t>3. Materiale trainimi</t>
  </si>
  <si>
    <t>1. Percaktimi I anetareve pjesemares</t>
  </si>
  <si>
    <t xml:space="preserve">2. Mbledhje e Komitetit </t>
  </si>
  <si>
    <t>1. Hartimi plan komunikimi</t>
  </si>
  <si>
    <t xml:space="preserve">2. Konsultimi me Komitetin </t>
  </si>
  <si>
    <t xml:space="preserve">3. Miratimi I planit </t>
  </si>
  <si>
    <t>Punonjes qe angazhohen ne proces</t>
  </si>
  <si>
    <t xml:space="preserve">Ekspert </t>
  </si>
  <si>
    <t>punonjes qe angazhohen</t>
  </si>
  <si>
    <t xml:space="preserve">F4 </t>
  </si>
  <si>
    <t>punonjes qe angazhohen ne proces</t>
  </si>
  <si>
    <t>1. Specialist</t>
  </si>
  <si>
    <t xml:space="preserve">2. Pergjegjes sektori </t>
  </si>
  <si>
    <t>3. Keshilltare</t>
  </si>
  <si>
    <t>4. Nepunes te Njesise se Vleres. Profes dhe Etik te gjyqt</t>
  </si>
  <si>
    <t>Planifikim,Menaxhim, Administrim,  (01110)</t>
  </si>
  <si>
    <t xml:space="preserve">1. Specialist </t>
  </si>
  <si>
    <t>2. Drejtor Drejtorie</t>
  </si>
  <si>
    <t xml:space="preserve">2. Drejtor Drejtorie </t>
  </si>
  <si>
    <t>2. Keshilltare</t>
  </si>
  <si>
    <t>1. Keshilltare</t>
  </si>
  <si>
    <t>2. Anetare KLGJ</t>
  </si>
  <si>
    <t xml:space="preserve">3. Anetare te KLGJ </t>
  </si>
  <si>
    <t>2. Specialist ne KLGJ</t>
  </si>
  <si>
    <t>1.Punonjes qe angazhohen ne MD</t>
  </si>
  <si>
    <t>1. Specialist ne KLGJ</t>
  </si>
  <si>
    <t>2. Pergjegjes sektori ne KLGJ</t>
  </si>
  <si>
    <t>3. Specialist</t>
  </si>
  <si>
    <t xml:space="preserve">4. Pergjegjes sektori </t>
  </si>
  <si>
    <t>2. Punonjes qe angazhohen ne proces</t>
  </si>
  <si>
    <t>1. Specialiste</t>
  </si>
  <si>
    <t>3. Drejtor Drejtorie</t>
  </si>
  <si>
    <t>4. Keshilltare</t>
  </si>
  <si>
    <t>5. Anetare KLGJ</t>
  </si>
  <si>
    <t>3. Drejtor Drejtorie KLGJ</t>
  </si>
  <si>
    <t>4. Keshilltare ne KLGJ</t>
  </si>
  <si>
    <t>Punonjes te MD</t>
  </si>
  <si>
    <t>Specialist ne KLGJ</t>
  </si>
  <si>
    <t xml:space="preserve"> Pergjegjes sektori ne KLGJ\</t>
  </si>
  <si>
    <t>Punonjes ne MD</t>
  </si>
  <si>
    <t xml:space="preserve"> Specialist ne KLGJ</t>
  </si>
  <si>
    <t>Pergjegjes sektori ne KLGJ</t>
  </si>
  <si>
    <t>Keshilltare ne KLGJ</t>
  </si>
  <si>
    <t>3. Keshilltare ne klgj</t>
  </si>
  <si>
    <t xml:space="preserve">3. Konsulent </t>
  </si>
  <si>
    <t>3. Drejtor Drejtorie ne klgj</t>
  </si>
  <si>
    <t>4. Keshilltare ne klgj</t>
  </si>
  <si>
    <t>Punonjes MD</t>
  </si>
  <si>
    <t>1. Specialist KLGJ</t>
  </si>
  <si>
    <t>2. Pergjegjes sektori KLGJ</t>
  </si>
  <si>
    <t>4. Keshilltare KLGJ</t>
  </si>
  <si>
    <t xml:space="preserve">3. Keshilltar </t>
  </si>
  <si>
    <t>punonjes MD</t>
  </si>
  <si>
    <t>Specialist KLGJ</t>
  </si>
  <si>
    <t>Pergjegjes sektori KLGJ</t>
  </si>
  <si>
    <t>1. Specialist KGJ</t>
  </si>
  <si>
    <t>Maj 2021</t>
  </si>
  <si>
    <t>30 Qershor 2021</t>
  </si>
  <si>
    <t>Shtator 2021</t>
  </si>
  <si>
    <t>01 Tetor 2021</t>
  </si>
  <si>
    <t>Qershor 2021</t>
  </si>
  <si>
    <t>31 Maj 2021</t>
  </si>
  <si>
    <t>15 Korrik 2021</t>
  </si>
  <si>
    <t>Prill 2021</t>
  </si>
  <si>
    <t>30Prill 2021</t>
  </si>
  <si>
    <t>31Maj 2021</t>
  </si>
  <si>
    <t>30 Shtator 2021</t>
  </si>
  <si>
    <t>Tetor 2021</t>
  </si>
  <si>
    <t>Dhjetor 2021</t>
  </si>
  <si>
    <t>Maj 2023</t>
  </si>
  <si>
    <t>30 Qershor 2023</t>
  </si>
  <si>
    <t>Shtator 2023</t>
  </si>
  <si>
    <t>01 Tetor 2023</t>
  </si>
  <si>
    <t>Qershor 2023</t>
  </si>
  <si>
    <t>1 Korrik 2023</t>
  </si>
  <si>
    <t>31 Maj 2023</t>
  </si>
  <si>
    <t>15 Korrik 2023</t>
  </si>
  <si>
    <t>Prill 2023</t>
  </si>
  <si>
    <t>30Prill 2023</t>
  </si>
  <si>
    <t>31Maj 2023</t>
  </si>
  <si>
    <t>Maj 2024</t>
  </si>
  <si>
    <t>30 Qershor 2024</t>
  </si>
  <si>
    <t>Qershor 2024</t>
  </si>
  <si>
    <t>1 Korrik 2024</t>
  </si>
  <si>
    <t>2.5.3 Trajnimi i ofruesve të shërvimit të ndihmës ligjore parësore falas në kuadër të rritjes së cilësisë së shërbimit të ofruar</t>
  </si>
  <si>
    <t>15 Korrik 2024</t>
  </si>
  <si>
    <t>31Maj 2024</t>
  </si>
  <si>
    <t>Programi Buxhetor (1014103)</t>
  </si>
  <si>
    <t>Maj 2025</t>
  </si>
  <si>
    <t>30 Qershor 2025</t>
  </si>
  <si>
    <t>Qershor 2025</t>
  </si>
  <si>
    <t>1 Korrik 2025</t>
  </si>
  <si>
    <t>15 Korrik 2025</t>
  </si>
  <si>
    <t>31Maj 2025</t>
  </si>
  <si>
    <t>ok</t>
  </si>
  <si>
    <t>23=(10+11+12+13+17+20+21+22)*(st%)</t>
  </si>
  <si>
    <t>1.QëLLIM POLITIKE I: Funksionimi i plotë dhe profesional i institucioneve të qeverisjes së sistemit të drejtësisë në përputhje me kërkesat kushtetuese dhe ligjore dhe standardet Evropiane, duke garantuar pavarësinë, efiçencën dhe llogaridhënien</t>
  </si>
  <si>
    <t>2.Qëllimi i politikës : Fuqizimi i transparencës, efikasitetit të gjyqësorit dhe aksesit në drejtësi në përputhje me kërkesat kushtetuese, ligjore dhe standardet evropiane.</t>
  </si>
  <si>
    <t>4.Qëllimi i politikës :  Koordinimi, manaxhimi efikas dhe efektiv i sistemit të drejtësisë në të gjithë institucione e sektorit.</t>
  </si>
  <si>
    <t>1.1.1 Përgatitja dhe konsolidimi i raporteve të verifikimit kalimtar të subjekteve të vlerësimit nga organet ekzistuese të rivlerësimit kalimtar të gjyqtarëve dhe prokurorëve bazuar në mandatin ekzistues</t>
  </si>
  <si>
    <t xml:space="preserve">1.2.3 Finalizimi i rishikimit të kuadrit ligjor të lidhur me organet e qeverisjes së sistemit të drejtësisë bazuar në komponentin e lidhur me KLGJ, konsultimi dhe miratimi i akteve) </t>
  </si>
  <si>
    <t>1. Pjesëmarrje në grupet e punës dhe përgatitja e propozimeve përkatëse për ligjin për statusin dhe ligjet e tjera të reformës në drejtësi</t>
  </si>
  <si>
    <t>1. Hartimi dhe miratimi i rregullores për vlerësimin e prokurorëve</t>
  </si>
  <si>
    <t>2. Hartimi dhe miratimi i rregullores për ngritjen në detyrë të prokurorëve</t>
  </si>
  <si>
    <t>1. Hartimi dhe miratimi i rregullores së brendshme</t>
  </si>
  <si>
    <t>Veprimtaria e Zyrës së Inspektorit të Lartë të Drejtësisë 03320</t>
  </si>
  <si>
    <t>Veprimtaria e Zyrës së Inspektorit të Lartë të Drejtësisë  03320</t>
  </si>
  <si>
    <t>Veprimtaria e KLP (Kod emertim)</t>
  </si>
  <si>
    <t>3. Përfundimi i procedurave të verifikimit të prokurorëve për lëvizje paralele KLP</t>
  </si>
  <si>
    <t>2. Keshilltare KLGJ</t>
  </si>
  <si>
    <t xml:space="preserve"> Përfundimi i procedurave të verifikimit të studentëve që vijojnë formimin fillestar në SHM</t>
  </si>
  <si>
    <t>3.Përfundimi i procedurave të verifikimit të kandidatëve për inspektor për t'u komanduar në ILD</t>
  </si>
  <si>
    <t>Specialiste</t>
  </si>
  <si>
    <t>Keshilltare</t>
  </si>
  <si>
    <t>Antare KLGJ</t>
  </si>
  <si>
    <t>3.1 Objektiv specifik: Kodi Penal dhe Kodi i Procedurës Penale janë përditësuar duke synuar një qasje të integruar të institucioneve të drejtësisë dhe një qasje restauruese të drejtësisë, ndërtuar mbi parandalimin, risocializimin, riintegrimin dhe rehabilitimin duke zëvendësuar qasjen ndëshkuese ekzistuese.</t>
  </si>
  <si>
    <t xml:space="preserve">3.1.2 Përgatitja e një studimi të detajuar për praktikat më të mira europiane, konsultimi me institucionet përkatëse për praktikën më të mirë për parandalimin e krimit, dhe shpërndarja e analizës </t>
  </si>
  <si>
    <t>3.1.4 Konsultimi i paketës së propozimeve me grupet e interesit ( workshop)/hartimi i raporteve të konsultimit / finalizimi i paketës dhe miratimi</t>
  </si>
  <si>
    <t>3.1.6 Informimi dhe rritja e kapaciteteve të grupeve të interesit në lidhje me unifikimin e praktikës dhe zbatimin e Kodit të ri Penal ( trajnime/seminare)</t>
  </si>
  <si>
    <t>3.1.15 Krijimi i Komitetit për Koordinimin e Drejtësisë Penale.</t>
  </si>
  <si>
    <t>3.1.16 Trajnime në kuadër të zhvillimit të kapaciteteve të institucioneve të përfshira në hetimin e krimit</t>
  </si>
  <si>
    <t>3.1.17 Hartimi i një plani mbi zhvillimin e kapaciteteve të përfshira në kërkimin e krimit</t>
  </si>
  <si>
    <t>3.2.9 Informimi dhe rritja e kapaciteteve të grupeve të interesit në lidhje me ligjin organik të prokuroisë dhe aktet nënligjore ( trajnime/seminare)</t>
  </si>
  <si>
    <t>3.4.9 Kryerja e analizës mbi rishikimin e akteve nenligjore specifike, rregulloreve, udhëzimeve, standardeve përfshirë afatet kohore dhe formatet për punën para dënimit</t>
  </si>
  <si>
    <t>3.4.10 Hartimi i paketës së akteve nënligjore specifike, rregulloreve, udhëzimeve, standardeve/ konsultimi i paketës dhe miratimi</t>
  </si>
  <si>
    <t>3.5.1Kryerja e analizës në lidhje me nevojën për hartimin e legjislacionit/ akteve nënligjore/ rregulloreve sipas ndryshimeve të paketës legjislatislative  peneticiare</t>
  </si>
  <si>
    <t>3.5.2 Hartimi/konsultimi dhe miratimi i paketës së ndryshimeve të nevojshme ligjore dhe rregulloreve specifike (Rregullores së Përgjithshme të Burgjeve/ Kodi i Etikës/Shërbimi i sigurimit/policia e burgjeve/punësimi i të burgosurve)  ( 3 konsultime)</t>
  </si>
  <si>
    <t xml:space="preserve">3.5.5 Trajnime të nëpunësve të burgjeve në lidhje me paketën ligjore/nënligjore të miratuar/ skemat dhe standardet e miratuara </t>
  </si>
  <si>
    <t>4.1 Objektiv specifik: Zhvillimi i plotë i sistemit të integruar të drejtësisë elektronike (e-drejtësia) me identifikues të unifikuar, i sistemeve të menaxhimit të çështjeve të përditësuara, regjistrimit elektronik të bazuar në internet për të treja fushat (penale, administrative, civile) dhe lidhjeve me regjistrat dhe bazat e të dhënave përkatëse kombëtare.</t>
  </si>
  <si>
    <t>4.2 Objektiv specifik: Përmirësimi i koordinimit, manaxhimit të performancës dhe sistemeve të komunikimit përmes metodologjisë IPSIS.</t>
  </si>
  <si>
    <t>4.1.4 Përmirësimi i infrastrukturës së teknologjisë së informacionit në gjykata</t>
  </si>
  <si>
    <t>4.1.5Përshtatja e politikave dhe procedurave të teknologjisë së informacionit dhe Trajnimi vazhdueshëm i stafit të teknologjisë së informacionit në organet e sistemit të drejtësisë</t>
  </si>
  <si>
    <t>Drejtor Drejtorie</t>
  </si>
  <si>
    <t>Pergjegjes Sektori</t>
  </si>
  <si>
    <t>3. Software</t>
  </si>
  <si>
    <t>4. Trajnim</t>
  </si>
  <si>
    <t>4.2.1Funksionimi i plotë dhe marrja e masave për trajnime të vazhdueshme për sekretariatet teknike dhe grupet tematike në sektorin e drejtësisë në zbatim të mekanizmit GMIP</t>
  </si>
  <si>
    <t>1.QëLLIM POLITIKE I:  Funksionimi i plotë dhe profesional i institucioneve të qeverisjes së sistemit të drejtësisë në përputhje me kërkesat kushtetuese dhe ligjore dhe standardet Evropiane, duke garantuar pavarësinë, efiçencën dhe llogaridhënien.</t>
  </si>
  <si>
    <t>1.QëLLIM POLITIKE I: Funksionimi i plotë dhe profesional i institucioneve të qeverisjes së sistemit të drejtësisë në përputhje me kërkesat kushtetuese dhe ligjore dhe standardet Evropiane, duke garantuar pavarësinë, efiçencën dhe llogaridhënien.</t>
  </si>
  <si>
    <t>1.QëLLIM POLITIKE I:Funksionimi i plotë dhe profesional i institucioneve të qeverisjes së sistemit të drejtësisë në përputhje me kërkesat kushtetuese dhe ligjore dhe standardet Evropiane, duke garantuar pavarësinë, efiçencën dhe llogaridhënien.</t>
  </si>
  <si>
    <t>1.1.1Përgatitja dhe konsolidimi i raporteve të verifikimit kalimtar të subjekteve të vlerësimit nga organet ekzistuese të rivlerësimit kalimtar të gjyqtarëve dhe prokurorëve bazuar në mandatin ekzistues</t>
  </si>
  <si>
    <t>2.Qëllimi i politikës :  Fuqizimi i transparencës, efikasitetit të gjyqësorit dhe aksesit në drejtësi në përputhje me kërkesat kushtetuese, ligjore dhe standardet evropiane.</t>
  </si>
  <si>
    <t>3.1.17 Hartimi i një plani mbi zhvillimin e kapaciteteve të përfshira në kërkimin e krimitprofesionale të nëpunësve</t>
  </si>
  <si>
    <t>3.2.4 Konsultimi i paketës së propozimeve me grupet e interesit ( workshop)/ hartimi I raporteve të konsultimit/ finalizimi I paketës dhe miratimi I ligjit organik të prokurorisë të ndryshua</t>
  </si>
  <si>
    <t>3.2.4 Konsultimi i paketës së propozimeve me grupet e interesit ( workshop)/ hartimi i raporteve të konsultimit/  finalizimi i paketës dhe miratimi i ligjit organik të PP</t>
  </si>
  <si>
    <t>3.2.4 Konsultimi i paketës së propozimeve me grupet e interesit ( workshop)/ hartimi I raporteve të konsultimit/  finalizimi I paketës dhe miratimi I ligjit organik të PP</t>
  </si>
  <si>
    <t>3.2.8 Kryerja e analizës së nevojave për trajnim për rritjen e kapaciteteve të grupeve te interesit për kuadrin ligjor dhe nëligjor/ hartimi I moduleve të trajnimit</t>
  </si>
  <si>
    <t>3.2.8 Kryerja e analizës së nevojave për trajnim për rritjen e kapaciteteve të magjistratëve prokurorë/OPGJ për kuadrin ligjor dhe nënligjor/ hartimi i moduleve të trajnimit</t>
  </si>
  <si>
    <t>3.2.9 TInformimi dhe rritja e kapaciteteve të grupeve të interesit në lidhje me ligjin organik të prokuroisë dhe aktet nënligjore ( trajnime/seminare)</t>
  </si>
  <si>
    <t>4.1 Objektiv specifik:Zhvillimi i plotë i sistemit të integruar të drejtësisë elektronike (e-drejtësia) me identifikues të unifikuar, i sistemeve të menaxhimit të çështjeve të përditësuara, regjistrimit elektronik të bazuar në internet për të treja fushat (penale, administrative, civile) dhe lidhjeve me regjistrat dhe bazat e të dhënave përkatëse kombëtare.</t>
  </si>
  <si>
    <t>4.1.4  Përmirësimi i infrastrukturës së teknologjisë së informacionit në gjykata</t>
  </si>
  <si>
    <t>4.1.5 Përshtatja e politikave dhe procedurave të teknologjisë së informacionit dhe Trajnimi vazhdueshëm i stafit të teknologjisë së informacionit në organet e sistemit të drejtësisë</t>
  </si>
  <si>
    <t>Summary Year 5 / Permbledhje Viti 5</t>
  </si>
  <si>
    <t>Summary Year 4 / Permbledhje Viti 4</t>
  </si>
  <si>
    <t>Summary Year 3 / Permbledhje Viti 3</t>
  </si>
  <si>
    <t>Summary Year 2 / Permbledhje Viti 2</t>
  </si>
  <si>
    <t>1.1.5Rishikimi i rregulloreve të brendshme të organeve të qeverisjes në sistemin e drejtësisë dhe përfshirja e praktikave të mira në rregulloret e rishikuara</t>
  </si>
  <si>
    <t>1.1.3 Finalizimi i raporteve të vlerësimit përfundimtar</t>
  </si>
  <si>
    <t>Anetare KLGJ</t>
  </si>
  <si>
    <t>1.2 Objektiv Specifik  Përditësimi dhe përmirësimi i legjislacionit të reformës në drejtësi bazuar në gjetjet nga analiza dhe monitorimi i zbatimit të reformës, duke përfshirë, por pa u kufizuar në, legjislacionin për kompetencat, transparencën, efikasitetin, dhe koordinimin.</t>
  </si>
  <si>
    <t xml:space="preserve">2.1 Objektiv Specifik  Rishikimi i kuadrit ligjor në lidhje me gjyqësorin sipas nevojës për të përmirësuar më tej aftësinë profesionale, aksesueshmërinë, transparencën dhe efiçencën. </t>
  </si>
  <si>
    <t>Objektiv Specifik 1.1 Vazhdimi i zbatimit dhe finalizimi i procesit të rivlerësimit kalimtar të gjyqtarëve dhe prokurorëve në mënyrë efektive dhe efikase sipas parashikimeve të Kushtetutës dhe ligjit.</t>
  </si>
  <si>
    <t>1.1Objektiv Specifik 1.1 Vazhdimi i zbatimit dhe finalizimi i procesit të rivlerësimit kalimtar të gjyqtarëve dhe prokurorëve në mënyrë efektive dhe efikase sipas parashikimeve të Kushtetutës dhe ligjit.</t>
  </si>
  <si>
    <t xml:space="preserve">1.1.2 Mbështetje ligjore dhe buxhetore për organet e rivlerësimit kalimtar të gjyqtarëve dhe prokurorëve </t>
  </si>
  <si>
    <t xml:space="preserve">1.1.2 Mbështetje ligjore dhe buxhetore për organet e rivlerësimit kalimtar të gjyqtarëve dhe prokurorëve  </t>
  </si>
  <si>
    <t>1.1.3  Finalizimi i raporteve të vlerësimit përfundimtar</t>
  </si>
  <si>
    <t xml:space="preserve">1.1.4 Rishikimi i kuadrit ligjor për organet e qeverisjes së drejtësisë dhe përfshirja e përvojave të mira në legjislacionin e rishikuar </t>
  </si>
  <si>
    <t>1.1.4 Rishikimi i kuadrit ligjor për organet e qeverisjes së drejtësisë dhe përfshirja e përvojave të mira në legjislacionin e rishikuar</t>
  </si>
  <si>
    <t>1.1.5 Rishikimi i rregulloreve të brendshme të organeve të qeverisjes në sistemin e drejtësisë dhe përfshirja e praktikave të mira në rregulloret e rishikuara</t>
  </si>
  <si>
    <t>1.2 Objektiv Specifik: Përditësimi dhe përmirësimi i legjislacionit të reformës në drejtësi bazuar në gjetjet nga analiza dhe monitorimi i zbatimit të reformës, duke përfshirë, por pa u kufizuar në, legjislacionin e përditësuar për kompetencat, transparencën, efikasitetin, dhe koordinimin.</t>
  </si>
  <si>
    <t>1.2 Objektiv Specifik  Përditësimi dhe përmirësimi i legjislacionit të reformës në drejtësi bazuar në gjetjet nga analiza dhe monitorimi i zbatimit të reformës, duke përfshirë, por pa u kufizuar në, legjislacionin e përditësuar për kompetencat, transparencën, efikasitetin, dhe koordinimin.</t>
  </si>
  <si>
    <t>1.2.7 Finalizimi i rishikimit të kuadrit ligjor të lidhur me organet e qeverisjes së sistemit të drejtësisë bazuar në komponentin e lidhur me KLP, konsultimi dhe miratimi i akteve</t>
  </si>
  <si>
    <t>1.3 Objektiv Specifik Fuqizimi dhe konsolidimi i organeve të qeverisjes së sistemit të drejtësisë në përputhje me standardet Evropiane, nëpërmjet krijimit dhe zhvillimit të kapaciteteve, që të kryejnë aktivitetin me pavarësi, efiçencë dhe standarde profesionale, dhe ofrimi i shërbimit të institucioneve të qeverisjes në drejtësi përmbush rregullat dhe standardet përkatëse.</t>
  </si>
  <si>
    <t>1.3 Objektiv Fuqizimi dhe konsolidimi i organeve të qeverisjes së sistemit të drejtësisë në përputhje me standardet Evropiane, nëpërmjet krijimit dhe zhvillimit të kapaciteteve, që të kryejnë aktivitetin me pavarësi, efiçencë dhe standarde profesionale, dhe ofrimi i shërbimit të institucioneve të qeverisjes në drejtësi përmbush rregullat dhe standardet përkatëse.</t>
  </si>
  <si>
    <t>1.3.2 Përfundimi i procedurave të emërimit të inspektorëve magjistratë dhe jo-magjistratë pranë ILD si dhe përfundimi i rekrutimeve të stafit të Zyrës së Inspektorit të Lartë të Drejtësisë</t>
  </si>
  <si>
    <t>1.3.2 Përfundimi i procedurave të emërimit të inspektorëve magjistratë dhe jo-magjistratë pranë ILD si dhe përfundimi i rekrutimeve të stafit të Zyrës së Inspektorit të Lartë të Drejtësisë.</t>
  </si>
  <si>
    <t>2.4 Objektiv Specifik Përmirësimi i sistemit gjyqësor me qëllim rritjen e efektivitetit dhe efikasitetit të të gjitha niveleve të sistemit gjyqësor, duke përfshirë GJL-në, dhe sigurimi i ofrimit të drejtësisë transparente, pa vonesa dhe të aksesueshme për qytetarët.</t>
  </si>
  <si>
    <t>2.5 Objektiv Specifik Aksesi efikas në drejtësi i siguruar nëpërmjet ndihmës juridike, zgjidhjes alternative të mosmarrëveshjeve dhe tarifave gjyqësore të përshtatshme.</t>
  </si>
  <si>
    <t>2.5 Objektiv Specifik  Aksesi efikas në drejtësi i siguruar nëpërmjet ndihmës juridike, zgjidhjes alternative të mosmarrëveshjeve dhe tarifave gjyqësore të përshtatshme.</t>
  </si>
  <si>
    <t>2.1.10 Kryerja e analizës së vlerësimit të ndryshimeve të nevojshme të akteve nënligjore në lidhje me sistemin gjyqësor (udhëzime/urdhëra) dhe rregullave standarde për funksionimin e gjykatave</t>
  </si>
  <si>
    <t>2.1.9 Kryerja e analizës së vlerësimit të ndryshimeve të nevojshme të akteve nënligjore në lidhje me sistemin gjyqësor (udhëzime/urdhëra) dhe rregullave standarde për funksionimin e gjykatave</t>
  </si>
  <si>
    <t xml:space="preserve">2.1.9 Kryerja e analizës  së rishikimit të funksionimit dhe zbatimit të Ligjit për gjykatat administrative dhe mosmarrëveshjet administrative të ndryshuar r </t>
  </si>
  <si>
    <t>2.1.11 Përgatitja, diskutimi dhe miratimi i paketës së akteve rregullatore për funksionimin e gjykatave</t>
  </si>
  <si>
    <t>2.1.11  Përgatitja, diskutimi dhe miratimi i paketës së akteve rregullatore për funksionimin e gjykatave</t>
  </si>
  <si>
    <t>2.1.12 Kryerja e analizës të zbatimit të akteve rregullatore për funksionimin e gjykatave</t>
  </si>
  <si>
    <t>2.1.13 Përgatitja, diskutimi dhe miratimi i paketës së akteve nënligjore mbi nëpunësit civilë gjyqësorë</t>
  </si>
  <si>
    <t>2.2 Objektiv Specifik  Fuqizimi institucional dhe zhvillimi i kapaciteteve të Gjykatës Kushtetuese (GJK), sigurimi i burimeve të përshtatshme dhe funksionimi i saj profesional, në mënyrë transparente dhe efektive.</t>
  </si>
  <si>
    <t>2.2.2 Kryerja e një studimi vlerësues në lidhje me infrastrukturën e GJK dhe përgatitja e një plani për përmirësimin e saj</t>
  </si>
  <si>
    <t>2.2.3 Përmirësimi infrastrukturor/logjistik I GJK bazuar në gjetjet e analizës</t>
  </si>
  <si>
    <t xml:space="preserve">2.2.4 Kryerja e një studimi dhe specifikimi i kërkesave të GJK në lidhje me teknologjinë e informacionit, duke përfshirë regjistrin online dhe menaxhimin e çështjeve, arkivimin elektronik si edhe nevojën për staf të specializuar etj. </t>
  </si>
  <si>
    <t xml:space="preserve">2.2.5 Blerja e hardware-it dhe software-it për GJK </t>
  </si>
  <si>
    <t>2.2.2  Kryerja e një studimi vlerësues në lidhje me infrastrukturën e GJK dhe përgatitja e një plani për përmirësimin e saj</t>
  </si>
  <si>
    <t xml:space="preserve">2.2.2  Përgatitja, publikimi dhe shpërndarja e raporteve të monitorimit të zbatimit të metodologjisë së re për vlerësimin e nevojave për trajnimin e gjyqtarëve  </t>
  </si>
  <si>
    <t xml:space="preserve">2.2.4 Kryerja e një studimi dhe specifikimi i kërkesave të GJK në lidhje me IT, duke përfshirë regjistrin online dhe menaxhimin e çështjeve, arkivimin elektronik si edhe nevojën për staf të specializuar etj. </t>
  </si>
  <si>
    <t xml:space="preserve">2.2.6 Përgatitja e kapaciteteve në përdorim të teknologjisë së informacionit dhe garantimi i zhvillimit të kapacitetetve të përdoruesve të jashtëm të shërbimeve online. </t>
  </si>
  <si>
    <t xml:space="preserve">2.3 Objektiv Specifik Rritja e efikasitetit dhe aftësisë profesionale të sistemit të trajnimit i cili siguron avancimin drejt praktikave evropiane dhe cilësisë në fushën e drejtësisë duke siguruar një numër të përshtatshëm të magjistratëve dhe këshilltarëve dhe ndihmësve ligjorë të trajnuar për sistemin e drejtësisë në Shqipëri. </t>
  </si>
  <si>
    <t xml:space="preserve">2.3 Objektiv Specifik Rritja e efikasitetit dhe aftësisë profesionale të sistemit të trajnimit i cili siguron avancimin drejt praktikave evropiane dhe cilësisë në fushën e drejtësisë duke siguruar një numër të përshtatshëm të magjistratëve dhe këshilltarëve dhe ndihmësve ligjorë të trajnuar për sistemin e drejtësisë në Shqipëri.  </t>
  </si>
  <si>
    <t>2.3.2 Përgatitja e metodologjisë së re për vlerësimin e nevojave për trajnim bazuar në rezultatet e  analizës së përputhshmërisë</t>
  </si>
  <si>
    <t xml:space="preserve">2.3.3 Përgatitja, publikimi dhe shpërndarja e raporteve të monitorimit të zbatimit të metodologjisë së re për vlerësimin e nevojave për trajnimin </t>
  </si>
  <si>
    <t xml:space="preserve">2.3.3 Përgatitja, publikimi dhe shpërndarja e raporteve të monitorimit të zbatimit të metodologjisë së re për vlerësimin e nevojave për trajnimin   </t>
  </si>
  <si>
    <t>2.3.6 Përgatitja, publikimi dhe shpërndarja e raporteve të monitorimit të zbatimit të metodologjisë së re për vlerësimin e trajnerëve</t>
  </si>
  <si>
    <t xml:space="preserve">2.3.14 Përgatitja dhe miratimi i metodologjisë së studimeve dhe botimeve të SHM në përputhje me standardet evropiane </t>
  </si>
  <si>
    <t>2.3.15 Krijimi i bazës së të dhënave të lektorëve dhe trajnerëve të SHM që kanë njohuri mbi ligjin e BE-së.</t>
  </si>
  <si>
    <t xml:space="preserve">2.3.14 Përgatitja dhe miratimi i metodologjisë së studimeve dhe botimeve të SHMnë përputhje me standardet evropiane </t>
  </si>
  <si>
    <t>2.3.15 Krijimi i bazës së të dhënave të lektorëve dhe trajnerëve të SHM  kanë njohuri mbi ligjin e BE-së.</t>
  </si>
  <si>
    <t>2.4.3  Kryerja e analizës mbi nivelin e zbatimit të standardeve, kodit të etikës dhe raportimi publik mbi gjetjet.</t>
  </si>
  <si>
    <t>2.4.3 Kryerja e analizës mbi nivelin e zbatimit të standardeve, kodit të etikës dhe raportimi publik mbi gjetjet.</t>
  </si>
  <si>
    <t xml:space="preserve">2.4.3 Kryerja e analizës mbi nivelin e zbatimit të standardeve, kodit të etikës dhe raportimi publik mbi gjetjet. </t>
  </si>
  <si>
    <t xml:space="preserve">2.4.4 Miratimi dhe zbatimi i hartes së re gjyqësore </t>
  </si>
  <si>
    <t xml:space="preserve">2.4.4  Miratimi dhe zbatimi i hartes së re gjyqësore </t>
  </si>
  <si>
    <t>2.4.5 Kryerja e analizës dhe përgatitja e raporteve të monitorimit mbi  zbatimin e dokumenteve strategjik të komunikimit nga KLGJ.</t>
  </si>
  <si>
    <t>2.4.6 Workshop/tryeza teknike periodike me titullarët e institucioneve (KLGJ/KLP/PP), për rritje të bashkëpunimit ndërinstitucional.</t>
  </si>
  <si>
    <t>2.4.7 Krijimi i infrastrukturës për të ngritur një njësi për pritje të publikut pranë ILD</t>
  </si>
  <si>
    <t xml:space="preserve">2.4.8  Ngritja e kapaciteteve të ILD për ofrimin e ndihmës/këshillime me publikun për plotësimin e formularit të ankesave </t>
  </si>
  <si>
    <t xml:space="preserve">2.4.8 Ngritja e kapaciteteve të ILD për ofrimin e ndihmës/këshillime me publikun për plotësimin e formularit të ankesave </t>
  </si>
  <si>
    <t>2.5.1 Informimi dhe rritja e ndërgjegjësimit të subjekteve të ligjit “Për ndihmën juridike falas” për të drejtat e tyre për ndihmë dhe akses në institucione, të cilat mund të zgjidhin mosmarrëveshjet e tyre.</t>
  </si>
  <si>
    <t>2.5.1  Informimi dhe rritja e ndërgjegjësimit të subjekteve të ligjit “Për ndihmën juridike falas” për të drejtat e tyre për ndihmë dhe akses në institucione, të cilat mund të zgjidhin mosmarrëveshjet e tyre.</t>
  </si>
  <si>
    <t xml:space="preserve">2.5.2 Kryerja e analizës së vlerësimit të nevojave për trajnim të DNJF dhe hartimi i planit/ kurrikulave/ programeve të tranimit </t>
  </si>
  <si>
    <t>2.5.3 Trajnimi i nëpunësve të DNJF në kuadër të forcimit të kapaciteteve të DNJ për kryerjen e funksioneve të ngarkuara nga kuadri ligjor për ndihmën juridike</t>
  </si>
  <si>
    <t>2.5.4 Kryerja e analizës së vlerësimit të nevojave për trajnim të ofruesve të DNJF parësore dhe hartimi I planit/kurrikulës/programit të trajnimit</t>
  </si>
  <si>
    <t>2.5.7 Trajnimi i avokatëve në kuadër të rritjes së cilësisë së shërbimit të ndihmës juridike falas të ofruar</t>
  </si>
  <si>
    <t>2.5.6 Kryerja e analizës së vlerësimit të nevojave për trajnim të avokatëve për ofrimin e ndihmës juridike dytësore flas dhe hartimi I planit/kurrikulës/programit të trajnimit</t>
  </si>
  <si>
    <t>2.5.11 Kryerja e ndërhyrjeve në ligjet ekzistuese për përfshirjen e mekanizmave te zgjidhjes alternative te mosmarreveshjeve dhe hartimi i planeve të implementimit të tyre</t>
  </si>
  <si>
    <t>2.5.12 Zbatimi i sistemeve të mekanizmave alternative të mosmarrëveshjeve, kryerja e analizës</t>
  </si>
  <si>
    <t>2.5.13 Kryerja e analizës së vlerësimit të nevojave për trajnim të ndërmjetësve/ hartimi planit/kurrikulës/ programit të trajnimit</t>
  </si>
  <si>
    <t>2.5.13  Kryerja e analizës së vlerësimit të nevojave për trajnim të ndërmjetësve/ hartimi planit/kurrikulës/ programit të trajnimit</t>
  </si>
  <si>
    <t xml:space="preserve">2.5.15   Përgatitja e një studimi në lidhje me përditësimin e tarifave gjyqësore duke përllogaritur tabelën e re të kostove me hartën e re gjyqësore dhe zbatimi i saj për NJF dhe ZAM </t>
  </si>
  <si>
    <t xml:space="preserve">2.5.15  Përgatitja e një studimi në lidhje me përditësimin e tarifave gjyqësore duke përllogaritur tabelën e re të kostove me hartën e re gjyqësore dhe zbatimi i saj për NJF dhe ZAM </t>
  </si>
  <si>
    <t xml:space="preserve">3.Qëllimi i politikës : Një Sistem i Drejtësisë Penale i mbështetetur në  parimet moderne evropiane të drejtësisë, që garanton risocializimin, riintegrimin dhe rehabilitimin, si dhe respektimin e të drejtave dhe lirive të njeriut dhe barazisë gjinore brenda një qasjeje të integruar dhe me praktika solide të parandalimit të krimit. </t>
  </si>
  <si>
    <t xml:space="preserve">3.Qëllimi i politikës :  Një Sistem i Drejtësisë Penale i mbështetetur në  parimet moderne evropiane të drejtësisë, që garanton risocializimin, riintegrimin dhe rehabilitimin, si dhe respektimin e të drejtave dhe lirive të njeriut dhe barazisë gjinore brenda një qasjeje të integruar dhe me praktika solide të parandalimit të krimit. </t>
  </si>
  <si>
    <t>3.2 Objektiv specifik: Një sistem prokurorie efikas dhe proaktiv që funksionon sipas standardeve evropiane me qëllim hetimin dhe ndjekja efikase të korrupsionit dhe e krimit të organizuar.</t>
  </si>
  <si>
    <t>3.4 Objektiv specifik: Një shërbim prove efektiv dhe efikas që përdor standardet operacionale, metodologjitë e mbikëqyrjes dhe menaxhimin e individualizuar të çështjeve, mbështet risocializimin, riintegrimin dhe rehabilitimin dhe punon në përputhje me praktikat dhe standardet më të mira të BE-së.</t>
  </si>
  <si>
    <t>3.4 Objektiv specifik: Një shërbim prove efektiv dhe efikas që përdor standardet  operacionale, metodologjitë e mbikëqyrjes dhe menaxhimin e individualizuar të çështjeve, mbështet risocializimin, riintegrimin dhe rehabilitimin dhe punon në përputhje me praktikat dhe standardet më të mira të BE-së.</t>
  </si>
  <si>
    <t>3.5 Objektiv specifik: Zhvillimi i sistemit  penitenciar bazuar në standardet evropiane, që siguron respekt të plotë për burimet njerëzore dhe përdor plane zhvillimi individuale.</t>
  </si>
  <si>
    <t>3.1.1  Kryerja e studimit të analizës për ndërhyrjet e mundshme në Kodin Penal</t>
  </si>
  <si>
    <t>3.1.1  Kryerja e studimit të analizës për ndërhyrjet e mundshme në Kodin Penal.</t>
  </si>
  <si>
    <t>3.1.4 Konsultimi i paketës së propozimeve me magjistratët/ avokatët/ OJF ( workshop) dhe hartimi I raporteve të konsultimit/ finalizimi I paketës dhe miratimi I KP</t>
  </si>
  <si>
    <t>3.1.10 Konsultimi i paketës së propozimeve me grupet e interestit (workshop) dhe hartimi i raporteve të konsultimit/finalizimi i paketës dhe miratimi</t>
  </si>
  <si>
    <t>3.1.11 Kryerja e analizës dhe përgatitja e raporteve të monitorimit në lidhje me gjendjen e zbatueshmërisë së KPP të ndryshuar</t>
  </si>
  <si>
    <t>3.1.12 Informimi dhe rritja e kapaciteteve të grupeve të interesit në lidhje me unifikimin e praktikës dhe zbatimin e Kodit të Procedurës Penale ( trajnime/seminare)</t>
  </si>
  <si>
    <t>3.1.12 Informimi dhe rritja e kapaciteteve të magjistratëve/avokatëve/OJF në lidhje me unifikimin e praktikës dhe zbatimin e Kodit të Ri Procedurës Penale ( trajnime/seminare)</t>
  </si>
  <si>
    <t xml:space="preserve">3.1.13 Përgatitja e një studimi mbi praktikat më të mira europiane për drejtësinë penale dhe propozimi i politikës dhe kuadrit institucional për Shqipërinë </t>
  </si>
  <si>
    <t xml:space="preserve">3.1.13 Përgatitja e një studimi mbi praktikat më të mira europiane për drejtësinë penale dhe propozimi i politikës dhe kuadrit institucional për Shqipërinë  </t>
  </si>
  <si>
    <t>3.1.14 Përgatitja e paketës ligjore në lidhje me drejtësinë penale /konsultimi paketës së propozimeve me grupet e interesit (workshop)/ finalizimi i paketës dhe miratimi</t>
  </si>
  <si>
    <t>3.1.14  Përgatitja e paketës ligjore në lidhje me drejtësinë penale /konsultimi paketës së propozimeve me grupet e interesit (workshop)/ finalizimi i paketës dhe miratimi</t>
  </si>
  <si>
    <t>Përgatitja e paketës ligjore në lidhje me drejtësinë penale /konsultimi paketës së propozimeve me grupet e interesit (workshop)/ finalizimi i paketës dhe miratimi</t>
  </si>
  <si>
    <t>3.1.16 Trajnime në kuadër të zhvillimit të kapaciteteve të institucioneve të përfshira në kërkimin e krimit</t>
  </si>
  <si>
    <t>3.1.17 Hartimi i një plani mbi zhvillimin e kapaciteteve të përfshira në hetimin e krimit</t>
  </si>
  <si>
    <t>3.2.1 Përmirësimi i menaxhimit strukturor dhe administrimit të prokurorisë nëpërmjet planifikimit dhe menaxhimit efiçient të burimeve njerëzore dhe buxhetit</t>
  </si>
  <si>
    <t xml:space="preserve">3.2.10 Përgatitja e  analizave të rregullta ndërinstitucionale mbi efiçencën e hetimeve ndaj pastrimit të parave, hartimi i raporteve të analizës mbi evidentimin e problematikave dhe përgatitja e paketës së rekomandimeve </t>
  </si>
  <si>
    <t xml:space="preserve">3.2.11Konsolidimi i burimeve njerëzore për funksionimin e plotë të SPAK </t>
  </si>
  <si>
    <t xml:space="preserve">3.1.12Konsolidimi i burimeve njerëzore për funksionimin e plotë të BKH </t>
  </si>
  <si>
    <t>3.2.14 Zhvillimi dhe rritja e kapaciteteve institucionale të SPAK (trajnime/seminare)</t>
  </si>
  <si>
    <t>3.2.15 Zhvillimi dhe rritja e kapaciteteve institucionale të BKH (trajnime/seminare)</t>
  </si>
  <si>
    <t xml:space="preserve">3.4.1 Kryerja e analizës në lidhje me nivelin e zbatueshmërisë dhe nevojën për ndryshime të kuadrit ligjor në lidhje me shërbimin e provës dhe strukturën organizative të SHP për t'u përshtatur me standardet evropiane </t>
  </si>
  <si>
    <t>3.4.2 Përgatitja e paketës së ndërhyrjeve ligjore në kuadrin nënligjor të shërbimit të proves/konsultimi dhe miratimi i paketës së ndryshimeve ligjore dhe nënligjore në shërbimin e proves</t>
  </si>
  <si>
    <t>3.4.2  Përgatitja e paketës së ndërhyrjeve ligjore në kuadrin nënligjor të shërbimit të proves/konsultimi dhe miratimi i paketës së ndryshimeve ligjore dhe nënligjore në shërbimin e proves</t>
  </si>
  <si>
    <t xml:space="preserve">3.4.7 Dizenjimi dhe instalimi i teknologjisë së informacionit bashkëkohor si dhe sistemit të administrimit të çështjeve, duke krijuar lidhje me sistemin e integruar të drejtësisë elektronike </t>
  </si>
  <si>
    <t xml:space="preserve">3.4.7 DDizenjimi dhe instalimi i teknologjisë së informacionit bashkëkohor si dhe sistemit të administrimit të çështjeve, duke krijuar lidhje me sistemin e integruar të drejtësisë elektronike </t>
  </si>
  <si>
    <t>3.4.11 Hartimi I metodologjive/ udhezimeve/ standardeve të reja lidhur me (i) mbikëqyrjen (menaxhimi i çështjeve individuale dhe mbikëqyrja elektronike) (ii) lirimin me kusht</t>
  </si>
  <si>
    <t xml:space="preserve">3.4.12 Përgatitja e programeve të pilotimit të metodologjive të reja të mbikqyrjes dhe pilotimi I tyre në dy zona  </t>
  </si>
  <si>
    <t xml:space="preserve">3.4.14 Konsolidimi i metodologjive të mbikqyrjes dhe protokolleve dhe funksionimi i tyre në të gjithë territorin </t>
  </si>
  <si>
    <t xml:space="preserve">3.4.14  Konsolidimi i metodologjive të mbikqyrjes dhe protokolleve dhe funksionimi i tyre në të gjithë territorin </t>
  </si>
  <si>
    <t xml:space="preserve">3.4.15 Kryerja e analizës në lidhje me nevojën për bashkëpunim të SHP me institucionet përkatëse të drejtësisë dhe hartimi i marrëveshjeve të bashkëpunimit për punën në shërbimin e provës në fazën e para dënimit </t>
  </si>
  <si>
    <t>3.4.16 Forcimi i bashkëpunimit me institucionet përkatëse të drejtësisë (gjykatat, prokuroria, sistemi penitenciar) për punën e shërbimit të provës (trajnime/workshop)</t>
  </si>
  <si>
    <t xml:space="preserve">3.4.17 Përgatitja e një programi të përbashkët komunikimi me popullatën e gjerë </t>
  </si>
  <si>
    <t>3.4.17 Përgatitja e një programi të përbashkët komunikimi me popullatën e gjerë</t>
  </si>
  <si>
    <t xml:space="preserve">3.4.18 Përgatitja e programeve të bashkëpunimit me KLGJ-në, KLP-në, PP-në, SHM-në për të informuar për qasjet e reja dhe mundësitë e një shërbimi modern prove sipas standardeve europiane. </t>
  </si>
  <si>
    <t>3.5.1 Kryerja e analizës në lidhje me nevojën për hartimin e legjislacionit/ akteve nënligjore/ rregulloreve sipas ndryshimeve të paketës legjislatislative  peneticiare</t>
  </si>
  <si>
    <t>3.5.7 Përgatitja e moduleve të programeve për parandalimin e recedivizmit (i)për kriminelët seksualë dhe kriminelët e dhunshëm (ii)për personat e varur nga droga,alkooli dhe pilotimi në 8 IEVP</t>
  </si>
  <si>
    <t>3.5.11 Hartimi, Konsolidimi dhe finalizimi i memorandumit të bashkëpunimit me MSHMS për kujdesin dhe trajtimin e shkelësve të papërgjegjshëm dhe në kujdesin e pacientëve të dënuar me probleme mendore dhe të atyre në paraburgim dhe memorandum me institucionet e tjera</t>
  </si>
  <si>
    <t>3.5.12 Hartimi, konsultimi dhe miratimi i protokollit për funksionimin e Njësive të kujdesit të Posaçëm në burgje, për të ofruar  një mjedis më të përshtatshëm dhe përgatitija e udhëzimeve të nevojshme për zbatimin e tij</t>
  </si>
  <si>
    <t>3.5.11Hartimi, Konsolidimi dhe finalizimi i memorandumit të bashkëpunimit me MSHMS për kujdesin dhe trajtimin e shkelësve të papërgjegjshëm dhe në kujdesin e pacientëve të dënuar me probleme mendore dhe të atyre në paraburgim dhe memorandum me institucionet e tjera</t>
  </si>
  <si>
    <t>3.5.12 Hartimi, konsultimi dhe miratimi i protokollit për funksionimin e Njësive të kujdesit të Posaçëm në burgje, për të ofruar një mjedis më të përshtatshëm dhe përgatitija e udhëzimeve të nevojshme për zbatimin e tij</t>
  </si>
  <si>
    <t>3.5.13 Kryerja e analizës së vlerësimit të kuadrit legjislativ, menaxhimit të çështjeve dhe kapaciteteve institucionale për të identifikuar fushat e riskut dhe për të kuptuar dobësitë e sistemit.</t>
  </si>
  <si>
    <t>3.5.14 Identifikimi i mjetit të vlerësimit të riskut për tu miratuar në sistemin e burgjeve në Shqipëri dhe pilotimi ne 4 IEVP</t>
  </si>
  <si>
    <t xml:space="preserve">3.5.15 Konsolidimi dhe finalizimi i dokumentit operacional të brendshëm për procedurat që do të ndiqen në lidhje me regjimet e brendshme, trajtimi individual, programet e disponueshme ose programet që duhet të zhvillohen në kohën kur këta të burgosur do të dërgohen në burg </t>
  </si>
  <si>
    <t>4.4.1 Përgatitja, konsultimi dhe miratimi i paketës ligjore në lidhje me rishikimin e ligjit për bashkëpunimin ndërkombëtar në cështjet penale</t>
  </si>
  <si>
    <t>4.1.2 Ngritja dhe zbatimi i programit të sistemit të menaxhimit të çështjeve në gjykata/PP/KLGJ/KLP/ILD</t>
  </si>
  <si>
    <t>4.1.11 Hartimi dhe miratimi i planit strategjik për teknologjinë e informacionit në gjykata dhe institucionet e varësisë</t>
  </si>
  <si>
    <t xml:space="preserve">4.1.9 Trajnimi i trupës gjyqësore/prokurorë/inspektorë dhe i stafit administrativ  mbi përdorimin e sistemit të ri të menaxhimit të çështjeve. </t>
  </si>
  <si>
    <t>4.1.12 Hartimi i një dokumenti stategjik për vlerësimin e situatës aktuale të sistemit dhe propozimet për përmirësimin e tij në raport dhe me detyrimet ligjore për integrimin në sistemin e e-drejtësisë;</t>
  </si>
  <si>
    <t>4.1.10 Hartimi dhe miratimi i planit strategjik për teknologjinë e informacionit në gjykata dhe institucionet e varësisë</t>
  </si>
  <si>
    <t xml:space="preserve">4.1.11 Trajnimi i trupës gjyqësore/prokurorë/inspektorë dhe i stafit administrativ  mbi përdorimin e sistemit të ri të menaxhimit të çështjeve. </t>
  </si>
  <si>
    <t>4.3 Objektiv specifik: Zhvillimi i kapaciteteve të MD-së dhe rritja e burimeve, si dhe rritja e mbështetjes së saj për institucionet e saj të varësisë</t>
  </si>
  <si>
    <t>4.3.1 Kryerja e vlerësimit të nevojës për përmirësimin e kornizës ligjore dhe rregullatore të MD</t>
  </si>
  <si>
    <t>4.3.2 Hartimi dhe zbatimi i planit strategjik  dhe të zhvillimit të kapaciteteve të përmbaruesve gjyqësorë shtetërorë (trajnimi)</t>
  </si>
  <si>
    <t xml:space="preserve">4.3.3 Trajnime për përmirësimin e aftësive të menaxhimit të burimeve njerëzore </t>
  </si>
  <si>
    <t xml:space="preserve">4.3.3  Trajnime për përmirësimin e aftësive të menaxhimit të burimeve njerëzore </t>
  </si>
  <si>
    <t>4.3.4 Kryerja e analizës së situatën e kontrollit të brendshëm financiar në shërbimin e burgut, përfshirë kontrollin e brendshëm të MD-se për mbikëqyrjen e njësisë dhe përgatitja e një vlerësimi të detajuar të rrezikut në lidhje me administrimin financiar në burgje.</t>
  </si>
  <si>
    <t>4.4 Objektiv specifik:Përditësimi i kuadrit ligjor dhe kapaciteteve të MD-së dhe përmirësimet në fushën e bashkëpunimit ligjor ndërkombëtar dhe përgatitja e Shqipërisë për anëtarësimin në BE me anë të harmonizimit të legjislacionit shqiptar me acquis e BE dhe aktet e tjera të integrimit me BE dhe shtetet anëtare në fushën e drejtësisë.</t>
  </si>
  <si>
    <t xml:space="preserve">4.4 Objektiv specifik:Përditësimi i kuadrit ligjor dhe kapaciteteve të MD-së dhe përmirësimet në fushën e bashkëpunimit ligjor ndërkombëtar, dhe Shqipëria përgatitet për anëtarësimin në BE me anë të harmonizimit të legjislacionit shqiptar me acquis e BE dhe aktet e tjera të integrimit me BE dhe shtetet anëtare në fushën e drejtësisë. </t>
  </si>
  <si>
    <t>4.4.8 Përgatitja e kapaciteteve të institucioneve të pavarura të drejtësisë (KLGJ, KLP, ILD, PP, SHM) për të përgatitur dhe menaxhuar fondet IPA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</si>
</sst>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_(* \(#,##0\);_(* &quot;-&quot;_);_(@_)"/>
    <numFmt numFmtId="43" formatCode="_(* #,##0.00_);_(* \(#,##0.00\);_(* &quot;-&quot;??_);_(@_)"/>
    <numFmt numFmtId="164" formatCode="_-* #,##0.00_-;\-* #,##0.00_-;_-* &quot;-&quot;??_-;_-@_-"/>
    <numFmt numFmtId="165" formatCode="_(* #,##0_);_(* \(#,##0\);_(* &quot;-&quot;??_);_(@_)"/>
    <numFmt numFmtId="166" formatCode="_(* #,##0.0_);_(* \(#,##0.0\);_(* &quot;-&quot;?_);_(@_)"/>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scheme val="minor"/>
    </font>
    <font>
      <b/>
      <sz val="11"/>
      <name val="Calibri"/>
      <family val="2"/>
      <scheme val="minor"/>
    </font>
    <font>
      <sz val="11"/>
      <name val="Calibri"/>
      <family val="2"/>
      <scheme val="minor"/>
    </font>
    <font>
      <i/>
      <sz val="11"/>
      <name val="Calibri"/>
      <family val="2"/>
      <scheme val="minor"/>
    </font>
    <font>
      <sz val="11"/>
      <color theme="0" tint="-0.249977111117893"/>
      <name val="Calibri"/>
      <family val="2"/>
      <scheme val="minor"/>
    </font>
    <font>
      <b/>
      <sz val="14"/>
      <color theme="1"/>
      <name val="Calibri"/>
      <family val="2"/>
      <scheme val="minor"/>
    </font>
    <font>
      <sz val="10"/>
      <color theme="1"/>
      <name val="Tw Cen MT"/>
      <family val="2"/>
    </font>
    <font>
      <b/>
      <sz val="10"/>
      <color theme="1"/>
      <name val="Tw Cen MT"/>
      <family val="2"/>
    </font>
    <font>
      <sz val="10"/>
      <name val="Tw Cen MT"/>
      <family val="2"/>
    </font>
    <font>
      <b/>
      <sz val="10"/>
      <name val="Tw Cen MT"/>
      <family val="2"/>
    </font>
    <font>
      <sz val="8"/>
      <color theme="1"/>
      <name val="Tw Cen MT"/>
      <family val="2"/>
    </font>
    <font>
      <sz val="8"/>
      <name val="Tw Cen MT"/>
      <family val="2"/>
    </font>
    <font>
      <b/>
      <sz val="10"/>
      <color rgb="FFFF0000"/>
      <name val="Tw Cen MT"/>
      <family val="2"/>
    </font>
    <font>
      <i/>
      <sz val="10"/>
      <color theme="1"/>
      <name val="Tw Cen MT"/>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theme="4"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98">
    <xf numFmtId="0" fontId="0" fillId="0" borderId="0" xfId="0"/>
    <xf numFmtId="0" fontId="0" fillId="3" borderId="0" xfId="0" applyFill="1"/>
    <xf numFmtId="0" fontId="3" fillId="3" borderId="0" xfId="0" applyFont="1" applyFill="1"/>
    <xf numFmtId="0" fontId="3" fillId="3" borderId="0" xfId="0" applyFont="1" applyFill="1" applyAlignment="1">
      <alignment horizontal="center"/>
    </xf>
    <xf numFmtId="0" fontId="3" fillId="3" borderId="0" xfId="0" applyFont="1" applyFill="1" applyAlignment="1">
      <alignment horizontal="center" vertical="center" wrapText="1"/>
    </xf>
    <xf numFmtId="0" fontId="3"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0" borderId="0" xfId="0" applyFont="1" applyAlignment="1">
      <alignment horizontal="left"/>
    </xf>
    <xf numFmtId="0" fontId="6" fillId="3" borderId="0" xfId="0" applyFont="1" applyFill="1" applyAlignment="1">
      <alignment horizontal="center"/>
    </xf>
    <xf numFmtId="0" fontId="0" fillId="2" borderId="1" xfId="0" applyFill="1" applyBorder="1"/>
    <xf numFmtId="0" fontId="3" fillId="2" borderId="0" xfId="0" applyFont="1" applyFill="1" applyBorder="1" applyAlignment="1">
      <alignment horizontal="left" vertical="top" wrapText="1"/>
    </xf>
    <xf numFmtId="0" fontId="3" fillId="0" borderId="0" xfId="0" applyFont="1" applyFill="1"/>
    <xf numFmtId="0" fontId="3" fillId="2" borderId="14" xfId="0" applyFont="1" applyFill="1" applyBorder="1"/>
    <xf numFmtId="0" fontId="3" fillId="2" borderId="10" xfId="0" applyFont="1" applyFill="1" applyBorder="1" applyAlignment="1">
      <alignment horizontal="left" vertical="top" wrapText="1"/>
    </xf>
    <xf numFmtId="0" fontId="3" fillId="2" borderId="1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2" xfId="0" applyFont="1" applyFill="1" applyBorder="1"/>
    <xf numFmtId="0" fontId="8" fillId="0" borderId="0" xfId="0" applyFont="1"/>
    <xf numFmtId="0" fontId="8" fillId="3" borderId="0" xfId="0" applyFont="1" applyFill="1"/>
    <xf numFmtId="0" fontId="8" fillId="4" borderId="1" xfId="0" applyFont="1" applyFill="1" applyBorder="1" applyAlignment="1">
      <alignment horizontal="center" vertical="top" wrapText="1"/>
    </xf>
    <xf numFmtId="165" fontId="8" fillId="0" borderId="0" xfId="0" applyNumberFormat="1" applyFont="1"/>
    <xf numFmtId="0" fontId="3" fillId="6" borderId="6" xfId="0" applyFont="1" applyFill="1" applyBorder="1" applyAlignment="1">
      <alignment horizontal="left" vertical="top" wrapText="1"/>
    </xf>
    <xf numFmtId="0" fontId="0" fillId="4" borderId="0" xfId="0" applyFill="1"/>
    <xf numFmtId="0" fontId="0" fillId="4" borderId="1" xfId="0" applyFill="1" applyBorder="1" applyAlignment="1">
      <alignment vertical="center"/>
    </xf>
    <xf numFmtId="0" fontId="3" fillId="6" borderId="1" xfId="0" applyFont="1" applyFill="1" applyBorder="1" applyAlignment="1">
      <alignment horizontal="left" vertical="top" wrapText="1"/>
    </xf>
    <xf numFmtId="165" fontId="0" fillId="2" borderId="1" xfId="1" applyNumberFormat="1" applyFont="1" applyFill="1" applyBorder="1"/>
    <xf numFmtId="165" fontId="0" fillId="5" borderId="1" xfId="1" applyNumberFormat="1" applyFont="1" applyFill="1" applyBorder="1"/>
    <xf numFmtId="165" fontId="0" fillId="6" borderId="1" xfId="1" applyNumberFormat="1" applyFont="1" applyFill="1" applyBorder="1"/>
    <xf numFmtId="165" fontId="0" fillId="2" borderId="1" xfId="1" applyNumberFormat="1" applyFont="1" applyFill="1" applyBorder="1" applyAlignment="1">
      <alignment wrapText="1"/>
    </xf>
    <xf numFmtId="0" fontId="10" fillId="0" borderId="0" xfId="0" applyFont="1"/>
    <xf numFmtId="165" fontId="10" fillId="0" borderId="0" xfId="0" applyNumberFormat="1" applyFont="1"/>
    <xf numFmtId="165" fontId="0" fillId="0" borderId="14" xfId="1" applyNumberFormat="1" applyFont="1" applyFill="1" applyBorder="1"/>
    <xf numFmtId="165" fontId="8" fillId="0" borderId="1" xfId="1" applyNumberFormat="1" applyFont="1" applyFill="1" applyBorder="1"/>
    <xf numFmtId="9" fontId="8" fillId="0" borderId="1" xfId="2" applyFont="1" applyFill="1" applyBorder="1" applyAlignment="1">
      <alignment horizontal="center"/>
    </xf>
    <xf numFmtId="165" fontId="8" fillId="0" borderId="1" xfId="1" applyNumberFormat="1" applyFont="1" applyFill="1" applyBorder="1" applyAlignment="1">
      <alignment horizontal="center"/>
    </xf>
    <xf numFmtId="165" fontId="8" fillId="0" borderId="4" xfId="1" applyNumberFormat="1" applyFont="1" applyFill="1" applyBorder="1" applyAlignment="1"/>
    <xf numFmtId="9" fontId="8" fillId="0" borderId="4" xfId="2" applyFont="1" applyFill="1" applyBorder="1" applyAlignment="1">
      <alignment horizontal="center"/>
    </xf>
    <xf numFmtId="0" fontId="0" fillId="4" borderId="1" xfId="0" applyFill="1" applyBorder="1"/>
    <xf numFmtId="0" fontId="8" fillId="4" borderId="1" xfId="0" applyFont="1" applyFill="1" applyBorder="1"/>
    <xf numFmtId="165" fontId="8" fillId="4" borderId="1" xfId="1" applyNumberFormat="1" applyFont="1" applyFill="1" applyBorder="1"/>
    <xf numFmtId="0" fontId="8" fillId="4" borderId="0" xfId="0" applyFont="1" applyFill="1"/>
    <xf numFmtId="0" fontId="7" fillId="4" borderId="0" xfId="0" applyFont="1" applyFill="1"/>
    <xf numFmtId="165" fontId="8" fillId="4" borderId="0" xfId="0" applyNumberFormat="1" applyFont="1" applyFill="1"/>
    <xf numFmtId="0" fontId="8" fillId="4" borderId="0" xfId="0" applyFont="1" applyFill="1" applyBorder="1" applyAlignment="1">
      <alignment horizontal="center"/>
    </xf>
    <xf numFmtId="0" fontId="9" fillId="4" borderId="0" xfId="0" applyFont="1" applyFill="1" applyBorder="1"/>
    <xf numFmtId="165" fontId="8" fillId="4" borderId="0" xfId="1" applyNumberFormat="1" applyFont="1" applyFill="1" applyBorder="1"/>
    <xf numFmtId="0" fontId="8" fillId="4" borderId="1" xfId="0" applyFont="1" applyFill="1" applyBorder="1" applyAlignment="1">
      <alignment vertical="top" wrapText="1"/>
    </xf>
    <xf numFmtId="0" fontId="8" fillId="4" borderId="1" xfId="0" applyFont="1" applyFill="1" applyBorder="1" applyAlignment="1">
      <alignment horizontal="left"/>
    </xf>
    <xf numFmtId="0" fontId="8" fillId="4" borderId="0" xfId="0" applyFont="1" applyFill="1" applyBorder="1" applyAlignment="1">
      <alignment horizontal="left"/>
    </xf>
    <xf numFmtId="0" fontId="5" fillId="7" borderId="0" xfId="0" applyFont="1" applyFill="1" applyAlignment="1">
      <alignment vertical="top"/>
    </xf>
    <xf numFmtId="0" fontId="3" fillId="7" borderId="0" xfId="0" applyFont="1" applyFill="1" applyAlignment="1">
      <alignment horizontal="left"/>
    </xf>
    <xf numFmtId="0" fontId="0" fillId="7" borderId="0" xfId="0" applyFill="1"/>
    <xf numFmtId="0" fontId="5" fillId="7" borderId="6" xfId="0" applyFont="1" applyFill="1" applyBorder="1" applyAlignment="1">
      <alignment horizontal="center" vertical="top" wrapText="1"/>
    </xf>
    <xf numFmtId="0" fontId="5" fillId="0" borderId="0" xfId="0" applyFont="1" applyFill="1" applyBorder="1" applyAlignment="1">
      <alignment horizontal="center" vertical="top" wrapText="1"/>
    </xf>
    <xf numFmtId="165" fontId="0" fillId="2" borderId="1" xfId="0" applyNumberFormat="1" applyFill="1" applyBorder="1"/>
    <xf numFmtId="0" fontId="3" fillId="8" borderId="4" xfId="0" applyFont="1" applyFill="1" applyBorder="1" applyAlignment="1">
      <alignment horizontal="center" vertical="center" wrapText="1"/>
    </xf>
    <xf numFmtId="0" fontId="4" fillId="8" borderId="4" xfId="0" applyFont="1" applyFill="1" applyBorder="1" applyAlignment="1">
      <alignment horizontal="center" vertical="center" wrapText="1"/>
    </xf>
    <xf numFmtId="165" fontId="0" fillId="8" borderId="1" xfId="1" applyNumberFormat="1" applyFont="1" applyFill="1" applyBorder="1"/>
    <xf numFmtId="165" fontId="0" fillId="8" borderId="1" xfId="1" applyNumberFormat="1" applyFont="1" applyFill="1" applyBorder="1" applyAlignment="1">
      <alignment wrapText="1"/>
    </xf>
    <xf numFmtId="0" fontId="12" fillId="3" borderId="0" xfId="0" applyFont="1" applyFill="1"/>
    <xf numFmtId="0" fontId="13" fillId="3" borderId="0" xfId="0" applyFont="1" applyFill="1"/>
    <xf numFmtId="0" fontId="14" fillId="3" borderId="0" xfId="0" applyFont="1" applyFill="1"/>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2" fillId="0" borderId="0" xfId="0" applyFont="1"/>
    <xf numFmtId="0" fontId="12" fillId="3" borderId="0" xfId="0" applyFont="1" applyFill="1" applyAlignment="1">
      <alignment horizontal="center" vertical="center" wrapText="1"/>
    </xf>
    <xf numFmtId="0" fontId="12" fillId="0" borderId="0" xfId="0" applyFont="1" applyAlignment="1">
      <alignment horizontal="center" vertical="center" wrapText="1"/>
    </xf>
    <xf numFmtId="0" fontId="12" fillId="2"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6" fillId="3" borderId="0" xfId="0" applyFont="1" applyFill="1" applyAlignment="1">
      <alignment horizontal="center"/>
    </xf>
    <xf numFmtId="0" fontId="12" fillId="2" borderId="13"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top" wrapText="1"/>
    </xf>
    <xf numFmtId="0" fontId="16" fillId="0" borderId="0" xfId="0" applyFont="1" applyAlignment="1">
      <alignment horizontal="center"/>
    </xf>
    <xf numFmtId="0" fontId="17" fillId="2" borderId="1" xfId="0" applyFont="1" applyFill="1" applyBorder="1" applyAlignment="1">
      <alignment horizontal="center" vertical="top" wrapText="1"/>
    </xf>
    <xf numFmtId="0" fontId="12" fillId="3" borderId="0" xfId="0" applyFont="1" applyFill="1" applyAlignment="1">
      <alignment horizontal="center"/>
    </xf>
    <xf numFmtId="0" fontId="13" fillId="5" borderId="11" xfId="0" applyFont="1" applyFill="1" applyBorder="1" applyAlignment="1">
      <alignment horizontal="left" vertical="top" wrapText="1"/>
    </xf>
    <xf numFmtId="0" fontId="13" fillId="5" borderId="1" xfId="0" applyFont="1" applyFill="1" applyBorder="1" applyAlignment="1">
      <alignment horizontal="center" vertical="top" wrapText="1"/>
    </xf>
    <xf numFmtId="165" fontId="13" fillId="5" borderId="1" xfId="0" applyNumberFormat="1" applyFont="1" applyFill="1" applyBorder="1" applyAlignment="1">
      <alignment horizontal="center" vertical="top" wrapText="1"/>
    </xf>
    <xf numFmtId="0" fontId="12" fillId="0" borderId="0" xfId="0" applyFont="1" applyAlignment="1">
      <alignment horizontal="center"/>
    </xf>
    <xf numFmtId="165" fontId="18" fillId="5" borderId="1" xfId="0" applyNumberFormat="1" applyFont="1" applyFill="1" applyBorder="1" applyAlignment="1">
      <alignment horizontal="center" vertical="top" wrapText="1"/>
    </xf>
    <xf numFmtId="0" fontId="12" fillId="2" borderId="10" xfId="0" applyFont="1" applyFill="1" applyBorder="1" applyAlignment="1">
      <alignment horizontal="left" vertical="top" wrapText="1"/>
    </xf>
    <xf numFmtId="0" fontId="13" fillId="6" borderId="1" xfId="0" applyFont="1" applyFill="1" applyBorder="1" applyAlignment="1">
      <alignment horizontal="left" vertical="top" wrapText="1"/>
    </xf>
    <xf numFmtId="0" fontId="12" fillId="6" borderId="1" xfId="0" applyFont="1" applyFill="1" applyBorder="1" applyAlignment="1">
      <alignment horizontal="center" vertical="top" wrapText="1"/>
    </xf>
    <xf numFmtId="165" fontId="13" fillId="6" borderId="1" xfId="0" applyNumberFormat="1" applyFont="1" applyFill="1" applyBorder="1" applyAlignment="1">
      <alignment horizontal="center" vertical="top" wrapText="1"/>
    </xf>
    <xf numFmtId="0" fontId="13" fillId="6" borderId="1" xfId="0" applyFont="1" applyFill="1" applyBorder="1" applyAlignment="1">
      <alignment horizontal="center" vertical="top" wrapText="1"/>
    </xf>
    <xf numFmtId="165" fontId="18" fillId="6" borderId="1" xfId="0" applyNumberFormat="1" applyFont="1" applyFill="1" applyBorder="1" applyAlignment="1">
      <alignment horizontal="center" vertical="top" wrapText="1"/>
    </xf>
    <xf numFmtId="0" fontId="12" fillId="2" borderId="14" xfId="0" applyFont="1" applyFill="1" applyBorder="1"/>
    <xf numFmtId="0" fontId="12" fillId="2" borderId="0" xfId="0" applyFont="1" applyFill="1" applyBorder="1" applyAlignment="1">
      <alignment horizontal="left" vertical="top" wrapText="1"/>
    </xf>
    <xf numFmtId="0" fontId="12" fillId="2" borderId="10" xfId="0" applyFont="1" applyFill="1" applyBorder="1" applyAlignment="1">
      <alignment horizontal="left"/>
    </xf>
    <xf numFmtId="0" fontId="12" fillId="2" borderId="10" xfId="0" applyFont="1" applyFill="1" applyBorder="1" applyAlignment="1">
      <alignment vertical="top" wrapText="1"/>
    </xf>
    <xf numFmtId="0" fontId="12" fillId="2" borderId="7" xfId="0" applyFont="1" applyFill="1" applyBorder="1" applyAlignment="1">
      <alignment vertical="top" wrapText="1"/>
    </xf>
    <xf numFmtId="0" fontId="12" fillId="0" borderId="6" xfId="0" applyFont="1" applyBorder="1"/>
    <xf numFmtId="0" fontId="12" fillId="3" borderId="1" xfId="0" applyFont="1" applyFill="1" applyBorder="1"/>
    <xf numFmtId="0" fontId="12" fillId="3" borderId="1" xfId="0" applyFont="1" applyFill="1" applyBorder="1" applyAlignment="1">
      <alignment horizontal="center"/>
    </xf>
    <xf numFmtId="165" fontId="12" fillId="2" borderId="1" xfId="1" applyNumberFormat="1" applyFont="1" applyFill="1" applyBorder="1" applyAlignment="1">
      <alignment horizontal="center"/>
    </xf>
    <xf numFmtId="165" fontId="12" fillId="3" borderId="1" xfId="1" applyNumberFormat="1" applyFont="1" applyFill="1" applyBorder="1" applyAlignment="1">
      <alignment horizontal="center"/>
    </xf>
    <xf numFmtId="165" fontId="12" fillId="2" borderId="1" xfId="1" applyNumberFormat="1" applyFont="1" applyFill="1" applyBorder="1"/>
    <xf numFmtId="165" fontId="12" fillId="0" borderId="1" xfId="1" applyNumberFormat="1" applyFont="1" applyBorder="1"/>
    <xf numFmtId="165" fontId="12" fillId="0" borderId="1" xfId="1" applyNumberFormat="1" applyFont="1" applyFill="1" applyBorder="1"/>
    <xf numFmtId="165" fontId="12" fillId="3" borderId="1" xfId="1" applyNumberFormat="1" applyFont="1" applyFill="1" applyBorder="1"/>
    <xf numFmtId="165" fontId="14" fillId="3" borderId="1" xfId="0" applyNumberFormat="1" applyFont="1" applyFill="1" applyBorder="1"/>
    <xf numFmtId="41" fontId="14" fillId="2" borderId="1" xfId="0" applyNumberFormat="1" applyFont="1" applyFill="1" applyBorder="1"/>
    <xf numFmtId="0" fontId="12" fillId="2" borderId="14" xfId="0" applyFont="1" applyFill="1" applyBorder="1" applyAlignment="1">
      <alignment vertical="top" wrapText="1"/>
    </xf>
    <xf numFmtId="0" fontId="12" fillId="2" borderId="8" xfId="0" applyFont="1" applyFill="1" applyBorder="1" applyAlignment="1">
      <alignment vertical="top" wrapText="1"/>
    </xf>
    <xf numFmtId="0" fontId="19" fillId="0" borderId="3" xfId="0" applyFont="1" applyFill="1" applyBorder="1"/>
    <xf numFmtId="0" fontId="12" fillId="2" borderId="13" xfId="0" applyFont="1" applyFill="1" applyBorder="1" applyAlignment="1">
      <alignment vertical="top" wrapText="1"/>
    </xf>
    <xf numFmtId="0" fontId="12" fillId="2" borderId="13" xfId="0" applyFont="1" applyFill="1" applyBorder="1" applyAlignment="1">
      <alignment vertical="center" wrapText="1"/>
    </xf>
    <xf numFmtId="0" fontId="12" fillId="2" borderId="4" xfId="0" applyFont="1" applyFill="1" applyBorder="1" applyAlignment="1">
      <alignment vertical="center" wrapText="1"/>
    </xf>
    <xf numFmtId="0" fontId="12" fillId="2" borderId="3" xfId="0" applyFont="1" applyFill="1" applyBorder="1"/>
    <xf numFmtId="0" fontId="12" fillId="2" borderId="5" xfId="0" applyFont="1" applyFill="1" applyBorder="1"/>
    <xf numFmtId="165" fontId="12" fillId="2" borderId="1" xfId="0" applyNumberFormat="1" applyFont="1" applyFill="1" applyBorder="1"/>
    <xf numFmtId="165" fontId="12" fillId="2" borderId="5" xfId="0" applyNumberFormat="1" applyFont="1" applyFill="1" applyBorder="1"/>
    <xf numFmtId="0" fontId="12" fillId="0" borderId="0" xfId="0" applyFont="1" applyBorder="1"/>
    <xf numFmtId="165" fontId="13" fillId="2" borderId="1" xfId="0" applyNumberFormat="1" applyFont="1" applyFill="1" applyBorder="1"/>
    <xf numFmtId="0" fontId="12" fillId="2" borderId="1" xfId="0" applyFont="1" applyFill="1" applyBorder="1"/>
    <xf numFmtId="165" fontId="18" fillId="2" borderId="1" xfId="0" applyNumberFormat="1" applyFont="1" applyFill="1" applyBorder="1"/>
    <xf numFmtId="0" fontId="12" fillId="0" borderId="0" xfId="0" applyFont="1" applyFill="1"/>
    <xf numFmtId="0" fontId="12" fillId="2" borderId="2" xfId="0" applyFont="1" applyFill="1" applyBorder="1"/>
    <xf numFmtId="0" fontId="12" fillId="6" borderId="6" xfId="0" applyFont="1" applyFill="1" applyBorder="1" applyAlignment="1">
      <alignment horizontal="left" vertical="top" wrapText="1"/>
    </xf>
    <xf numFmtId="0" fontId="13" fillId="6" borderId="6" xfId="0" applyFont="1" applyFill="1" applyBorder="1"/>
    <xf numFmtId="0" fontId="13" fillId="6" borderId="5" xfId="0" applyFont="1" applyFill="1" applyBorder="1"/>
    <xf numFmtId="165" fontId="13" fillId="6" borderId="1" xfId="0" applyNumberFormat="1" applyFont="1" applyFill="1" applyBorder="1"/>
    <xf numFmtId="0" fontId="13" fillId="6" borderId="3" xfId="0" applyFont="1" applyFill="1" applyBorder="1"/>
    <xf numFmtId="0" fontId="13" fillId="0" borderId="0" xfId="0" applyFont="1" applyFill="1"/>
    <xf numFmtId="165" fontId="18" fillId="6" borderId="1" xfId="0" applyNumberFormat="1" applyFont="1" applyFill="1" applyBorder="1"/>
    <xf numFmtId="0" fontId="12" fillId="5" borderId="5" xfId="0" applyFont="1" applyFill="1" applyBorder="1"/>
    <xf numFmtId="165" fontId="13" fillId="5" borderId="1" xfId="0" applyNumberFormat="1" applyFont="1" applyFill="1" applyBorder="1"/>
    <xf numFmtId="0" fontId="13" fillId="5" borderId="5" xfId="0" applyFont="1" applyFill="1" applyBorder="1"/>
    <xf numFmtId="0" fontId="13" fillId="5" borderId="3" xfId="0" applyFont="1" applyFill="1" applyBorder="1"/>
    <xf numFmtId="0" fontId="13" fillId="0" borderId="0" xfId="0" applyFont="1" applyBorder="1"/>
    <xf numFmtId="0" fontId="12" fillId="0" borderId="14" xfId="0" applyFont="1" applyFill="1" applyBorder="1"/>
    <xf numFmtId="165" fontId="12" fillId="6" borderId="1" xfId="0" applyNumberFormat="1" applyFont="1" applyFill="1" applyBorder="1"/>
    <xf numFmtId="0" fontId="12" fillId="2" borderId="1" xfId="0" applyFont="1" applyFill="1" applyBorder="1" applyAlignment="1">
      <alignment vertical="center"/>
    </xf>
    <xf numFmtId="0" fontId="12" fillId="2" borderId="13" xfId="0" applyFont="1" applyFill="1" applyBorder="1"/>
    <xf numFmtId="0" fontId="12" fillId="2" borderId="9" xfId="0" applyFont="1" applyFill="1" applyBorder="1" applyAlignment="1">
      <alignment horizontal="left" vertical="top" wrapText="1"/>
    </xf>
    <xf numFmtId="0" fontId="12" fillId="3" borderId="0" xfId="0" applyFont="1" applyFill="1" applyAlignment="1">
      <alignment horizontal="left"/>
    </xf>
    <xf numFmtId="166" fontId="12" fillId="3" borderId="0" xfId="0" applyNumberFormat="1" applyFont="1" applyFill="1"/>
    <xf numFmtId="165" fontId="12" fillId="3" borderId="0" xfId="0" applyNumberFormat="1" applyFont="1" applyFill="1"/>
    <xf numFmtId="0" fontId="13" fillId="3" borderId="0" xfId="0" applyFont="1" applyFill="1" applyAlignment="1">
      <alignment horizontal="left"/>
    </xf>
    <xf numFmtId="0" fontId="19" fillId="3" borderId="0" xfId="0" applyFont="1" applyFill="1"/>
    <xf numFmtId="0" fontId="19" fillId="3" borderId="0" xfId="0" applyFont="1" applyFill="1" applyAlignment="1">
      <alignment horizontal="left"/>
    </xf>
    <xf numFmtId="0" fontId="12" fillId="0" borderId="0" xfId="0" applyFont="1" applyAlignment="1">
      <alignment horizontal="left"/>
    </xf>
    <xf numFmtId="0" fontId="12" fillId="7" borderId="0" xfId="0" applyFont="1" applyFill="1"/>
    <xf numFmtId="0" fontId="12" fillId="0" borderId="1" xfId="0" applyFont="1" applyFill="1" applyBorder="1"/>
    <xf numFmtId="0" fontId="12" fillId="2" borderId="11" xfId="0" applyFont="1" applyFill="1" applyBorder="1" applyAlignment="1">
      <alignment horizontal="center" vertical="center" wrapText="1"/>
    </xf>
    <xf numFmtId="0" fontId="12" fillId="6" borderId="3" xfId="0" applyFont="1" applyFill="1" applyBorder="1" applyAlignment="1">
      <alignment horizontal="left" vertical="top" wrapText="1"/>
    </xf>
    <xf numFmtId="0" fontId="12" fillId="6" borderId="11" xfId="0" applyFont="1" applyFill="1" applyBorder="1" applyAlignment="1">
      <alignment horizontal="left" vertical="top" wrapText="1"/>
    </xf>
    <xf numFmtId="0" fontId="12" fillId="5" borderId="11" xfId="0" applyFont="1" applyFill="1" applyBorder="1" applyAlignment="1">
      <alignment horizontal="left" vertical="top" wrapText="1"/>
    </xf>
    <xf numFmtId="0" fontId="12" fillId="9" borderId="0" xfId="0" applyFont="1" applyFill="1"/>
    <xf numFmtId="0" fontId="16" fillId="0" borderId="6" xfId="0" applyFont="1" applyBorder="1"/>
    <xf numFmtId="0" fontId="12" fillId="0" borderId="6" xfId="0" applyFont="1" applyBorder="1" applyAlignment="1">
      <alignment horizontal="left" wrapText="1"/>
    </xf>
    <xf numFmtId="0" fontId="12" fillId="2" borderId="1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2" fillId="0" borderId="6" xfId="0" applyFont="1" applyFill="1" applyBorder="1"/>
    <xf numFmtId="0" fontId="12" fillId="0" borderId="1" xfId="0" applyFont="1" applyFill="1" applyBorder="1" applyAlignment="1">
      <alignment horizontal="center"/>
    </xf>
    <xf numFmtId="0" fontId="12" fillId="6" borderId="5" xfId="0" applyFont="1" applyFill="1" applyBorder="1" applyAlignment="1">
      <alignment horizontal="left" vertical="top" wrapText="1"/>
    </xf>
    <xf numFmtId="0" fontId="12" fillId="6" borderId="3" xfId="0" applyFont="1" applyFill="1" applyBorder="1" applyAlignment="1">
      <alignment horizontal="left" vertical="top" wrapText="1"/>
    </xf>
    <xf numFmtId="0" fontId="12" fillId="5" borderId="9" xfId="0" applyFont="1" applyFill="1" applyBorder="1" applyAlignment="1">
      <alignment horizontal="left" vertical="top" wrapText="1"/>
    </xf>
    <xf numFmtId="0" fontId="12" fillId="5" borderId="11" xfId="0" applyFont="1" applyFill="1" applyBorder="1" applyAlignment="1">
      <alignment horizontal="left" vertical="top" wrapText="1"/>
    </xf>
    <xf numFmtId="0" fontId="12" fillId="2" borderId="6" xfId="0" applyFont="1" applyFill="1" applyBorder="1" applyAlignment="1">
      <alignment vertical="top" wrapText="1"/>
    </xf>
    <xf numFmtId="0" fontId="12" fillId="2" borderId="1" xfId="0" applyFont="1" applyFill="1" applyBorder="1" applyAlignment="1">
      <alignment vertical="top" wrapText="1"/>
    </xf>
    <xf numFmtId="0" fontId="12" fillId="2" borderId="1" xfId="0" applyFont="1" applyFill="1" applyBorder="1" applyAlignment="1">
      <alignment horizontal="left"/>
    </xf>
    <xf numFmtId="0" fontId="12" fillId="6" borderId="10" xfId="0" applyFont="1" applyFill="1" applyBorder="1" applyAlignment="1">
      <alignment horizontal="left"/>
    </xf>
    <xf numFmtId="0" fontId="12" fillId="2" borderId="1" xfId="0" applyFont="1" applyFill="1" applyBorder="1" applyAlignment="1">
      <alignment vertical="center" wrapText="1"/>
    </xf>
    <xf numFmtId="0" fontId="12" fillId="2" borderId="10" xfId="0" applyFont="1" applyFill="1" applyBorder="1" applyAlignment="1">
      <alignment horizontal="left" wrapText="1"/>
    </xf>
    <xf numFmtId="0" fontId="12" fillId="5" borderId="1" xfId="0" applyFont="1" applyFill="1" applyBorder="1" applyAlignment="1">
      <alignment horizontal="left" vertical="top" wrapText="1"/>
    </xf>
    <xf numFmtId="0" fontId="12" fillId="6" borderId="1" xfId="0" applyFont="1" applyFill="1" applyBorder="1" applyAlignment="1">
      <alignment horizontal="left" vertical="top" wrapText="1"/>
    </xf>
    <xf numFmtId="0" fontId="12" fillId="2" borderId="2" xfId="0" applyFont="1" applyFill="1" applyBorder="1" applyAlignment="1">
      <alignment vertical="top" wrapText="1"/>
    </xf>
    <xf numFmtId="0" fontId="12" fillId="2" borderId="2" xfId="0" applyFont="1" applyFill="1" applyBorder="1" applyAlignment="1">
      <alignment vertical="center" wrapText="1"/>
    </xf>
    <xf numFmtId="0" fontId="5" fillId="5" borderId="1" xfId="0" applyFont="1" applyFill="1" applyBorder="1" applyAlignment="1">
      <alignment horizontal="left" vertical="top" wrapText="1"/>
    </xf>
    <xf numFmtId="0" fontId="12" fillId="6" borderId="1" xfId="0" applyFont="1" applyFill="1" applyBorder="1" applyAlignment="1">
      <alignment horizontal="left"/>
    </xf>
    <xf numFmtId="165" fontId="0" fillId="2" borderId="2" xfId="1" applyNumberFormat="1" applyFont="1" applyFill="1" applyBorder="1"/>
    <xf numFmtId="0" fontId="0" fillId="6" borderId="1" xfId="0" applyFill="1" applyBorder="1"/>
    <xf numFmtId="0" fontId="0" fillId="5" borderId="1" xfId="0" applyFill="1" applyBorder="1"/>
    <xf numFmtId="0" fontId="12" fillId="6" borderId="0" xfId="0" applyFont="1" applyFill="1" applyAlignment="1">
      <alignment horizontal="left"/>
    </xf>
    <xf numFmtId="0" fontId="12" fillId="6" borderId="2" xfId="0" applyFont="1" applyFill="1" applyBorder="1" applyAlignment="1">
      <alignment horizontal="left"/>
    </xf>
    <xf numFmtId="0" fontId="12" fillId="5" borderId="2" xfId="0" applyFont="1" applyFill="1" applyBorder="1" applyAlignment="1">
      <alignment horizontal="left"/>
    </xf>
    <xf numFmtId="0" fontId="12" fillId="6" borderId="10" xfId="0" applyFont="1" applyFill="1" applyBorder="1" applyAlignment="1">
      <alignment vertical="top" wrapText="1"/>
    </xf>
    <xf numFmtId="0" fontId="12" fillId="2" borderId="14" xfId="0" applyFont="1" applyFill="1" applyBorder="1" applyAlignment="1">
      <alignment vertical="center" wrapText="1"/>
    </xf>
    <xf numFmtId="165" fontId="0" fillId="6" borderId="1" xfId="0" applyNumberFormat="1" applyFill="1" applyBorder="1"/>
    <xf numFmtId="0" fontId="12" fillId="0" borderId="3" xfId="0" applyFont="1" applyFill="1" applyBorder="1"/>
    <xf numFmtId="43" fontId="12" fillId="2" borderId="1" xfId="1" applyNumberFormat="1" applyFont="1" applyFill="1" applyBorder="1" applyAlignment="1">
      <alignment horizontal="center"/>
    </xf>
    <xf numFmtId="165" fontId="12" fillId="3" borderId="5" xfId="1" applyNumberFormat="1" applyFont="1" applyFill="1" applyBorder="1" applyAlignment="1">
      <alignment horizontal="center"/>
    </xf>
    <xf numFmtId="165" fontId="12" fillId="3" borderId="5" xfId="1" applyNumberFormat="1" applyFont="1" applyFill="1" applyBorder="1"/>
    <xf numFmtId="165" fontId="12" fillId="3" borderId="3" xfId="1" applyNumberFormat="1" applyFont="1" applyFill="1" applyBorder="1"/>
    <xf numFmtId="0" fontId="19" fillId="0" borderId="1" xfId="0" applyFont="1" applyFill="1" applyBorder="1"/>
    <xf numFmtId="165" fontId="3" fillId="2" borderId="1" xfId="1" applyNumberFormat="1" applyFont="1" applyFill="1" applyBorder="1" applyAlignment="1">
      <alignment horizontal="center"/>
    </xf>
    <xf numFmtId="165" fontId="3" fillId="2" borderId="1" xfId="1" applyNumberFormat="1" applyFont="1" applyFill="1" applyBorder="1"/>
    <xf numFmtId="0" fontId="12" fillId="0" borderId="5" xfId="0" applyFont="1" applyFill="1" applyBorder="1"/>
    <xf numFmtId="165" fontId="3" fillId="3" borderId="1" xfId="1" applyNumberFormat="1" applyFont="1" applyFill="1" applyBorder="1" applyAlignment="1">
      <alignment horizontal="center"/>
    </xf>
    <xf numFmtId="165" fontId="3" fillId="3" borderId="1" xfId="1" applyNumberFormat="1" applyFont="1" applyFill="1" applyBorder="1"/>
    <xf numFmtId="43" fontId="3" fillId="2" borderId="1" xfId="1" applyNumberFormat="1" applyFont="1" applyFill="1" applyBorder="1"/>
    <xf numFmtId="165" fontId="3" fillId="2" borderId="1" xfId="0" applyNumberFormat="1" applyFont="1" applyFill="1" applyBorder="1"/>
    <xf numFmtId="165" fontId="3" fillId="2" borderId="5" xfId="0" applyNumberFormat="1" applyFont="1" applyFill="1" applyBorder="1"/>
    <xf numFmtId="0" fontId="3" fillId="2" borderId="5" xfId="0" applyFont="1" applyFill="1" applyBorder="1"/>
    <xf numFmtId="0" fontId="3" fillId="2" borderId="3" xfId="0" applyFont="1" applyFill="1" applyBorder="1"/>
    <xf numFmtId="0" fontId="3" fillId="2" borderId="10" xfId="0" applyFont="1" applyFill="1" applyBorder="1" applyAlignment="1">
      <alignment horizontal="left"/>
    </xf>
    <xf numFmtId="165" fontId="3" fillId="0" borderId="1" xfId="1" applyNumberFormat="1" applyFont="1" applyFill="1" applyBorder="1"/>
    <xf numFmtId="0" fontId="3" fillId="2" borderId="14" xfId="0" applyFont="1" applyFill="1" applyBorder="1" applyAlignment="1">
      <alignment vertical="top" wrapText="1"/>
    </xf>
    <xf numFmtId="0" fontId="12" fillId="10" borderId="13" xfId="0" applyFont="1" applyFill="1" applyBorder="1" applyAlignment="1">
      <alignment vertical="top" wrapText="1"/>
    </xf>
    <xf numFmtId="165" fontId="12" fillId="3" borderId="2" xfId="1" applyNumberFormat="1" applyFont="1" applyFill="1" applyBorder="1" applyAlignment="1">
      <alignment horizontal="center"/>
    </xf>
    <xf numFmtId="0" fontId="12" fillId="5" borderId="1" xfId="0" applyFont="1" applyFill="1" applyBorder="1"/>
    <xf numFmtId="165" fontId="12" fillId="0" borderId="1" xfId="1" applyNumberFormat="1" applyFont="1" applyFill="1" applyBorder="1" applyAlignment="1">
      <alignment horizontal="center"/>
    </xf>
    <xf numFmtId="9" fontId="8" fillId="0" borderId="7" xfId="2" applyFont="1" applyFill="1" applyBorder="1" applyAlignment="1">
      <alignment horizontal="center"/>
    </xf>
    <xf numFmtId="9" fontId="8" fillId="0" borderId="0" xfId="2" applyFont="1" applyFill="1" applyBorder="1" applyAlignment="1">
      <alignment horizontal="center"/>
    </xf>
    <xf numFmtId="0" fontId="0" fillId="0" borderId="0" xfId="0" applyBorder="1"/>
    <xf numFmtId="0" fontId="12" fillId="0" borderId="1" xfId="0" applyFont="1" applyBorder="1"/>
    <xf numFmtId="0" fontId="12" fillId="0" borderId="6" xfId="0" applyFont="1" applyBorder="1" applyAlignment="1">
      <alignment wrapText="1"/>
    </xf>
    <xf numFmtId="0" fontId="19" fillId="0" borderId="3" xfId="0" applyFont="1" applyFill="1" applyBorder="1" applyAlignment="1">
      <alignment wrapText="1"/>
    </xf>
    <xf numFmtId="164" fontId="12" fillId="2" borderId="1" xfId="1" applyNumberFormat="1" applyFont="1" applyFill="1" applyBorder="1" applyAlignment="1">
      <alignment horizontal="center"/>
    </xf>
    <xf numFmtId="165" fontId="13" fillId="3" borderId="0" xfId="0" applyNumberFormat="1" applyFont="1" applyFill="1"/>
    <xf numFmtId="165" fontId="12" fillId="3" borderId="0" xfId="1" applyNumberFormat="1" applyFont="1" applyFill="1"/>
    <xf numFmtId="0" fontId="12" fillId="2" borderId="11" xfId="0" applyFont="1" applyFill="1" applyBorder="1" applyAlignment="1">
      <alignment horizontal="center" vertical="center" wrapText="1"/>
    </xf>
    <xf numFmtId="0" fontId="12" fillId="6" borderId="3" xfId="0" applyFont="1" applyFill="1" applyBorder="1" applyAlignment="1">
      <alignment horizontal="left" vertical="top" wrapText="1"/>
    </xf>
    <xf numFmtId="0" fontId="12" fillId="6" borderId="11" xfId="0" applyFont="1" applyFill="1" applyBorder="1" applyAlignment="1">
      <alignment horizontal="left" vertical="top" wrapText="1"/>
    </xf>
    <xf numFmtId="0" fontId="12" fillId="2" borderId="4" xfId="0" applyFont="1" applyFill="1" applyBorder="1" applyAlignment="1">
      <alignment horizontal="center" vertical="center" wrapText="1"/>
    </xf>
    <xf numFmtId="0" fontId="12" fillId="5" borderId="11" xfId="0" applyFont="1" applyFill="1" applyBorder="1" applyAlignment="1">
      <alignment horizontal="left" vertical="top" wrapText="1"/>
    </xf>
    <xf numFmtId="0" fontId="12" fillId="2" borderId="13" xfId="0" applyFont="1" applyFill="1" applyBorder="1" applyAlignment="1">
      <alignment horizontal="center" vertical="top" wrapText="1"/>
    </xf>
    <xf numFmtId="0" fontId="12" fillId="2" borderId="13" xfId="0" applyFont="1" applyFill="1" applyBorder="1" applyAlignment="1">
      <alignment horizontal="left" vertical="top" wrapText="1"/>
    </xf>
    <xf numFmtId="0" fontId="13" fillId="2" borderId="4" xfId="0" applyFont="1" applyFill="1" applyBorder="1" applyAlignment="1">
      <alignment horizontal="center" vertical="center" wrapText="1"/>
    </xf>
    <xf numFmtId="165" fontId="12" fillId="3" borderId="1" xfId="0" applyNumberFormat="1" applyFont="1" applyFill="1" applyBorder="1"/>
    <xf numFmtId="41" fontId="12" fillId="2" borderId="1" xfId="0" applyNumberFormat="1" applyFont="1" applyFill="1" applyBorder="1"/>
    <xf numFmtId="165" fontId="12" fillId="11" borderId="1" xfId="0" applyNumberFormat="1" applyFont="1" applyFill="1" applyBorder="1"/>
    <xf numFmtId="0" fontId="12" fillId="2" borderId="6" xfId="0" applyFont="1" applyFill="1" applyBorder="1"/>
    <xf numFmtId="0" fontId="12" fillId="2" borderId="1" xfId="0" applyFont="1" applyFill="1" applyBorder="1" applyAlignment="1">
      <alignment horizontal="center"/>
    </xf>
    <xf numFmtId="0" fontId="5" fillId="7" borderId="6" xfId="0" applyFont="1" applyFill="1" applyBorder="1" applyAlignment="1">
      <alignment horizontal="center" vertical="top" wrapText="1"/>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2" fillId="2" borderId="8" xfId="0" applyFont="1" applyFill="1" applyBorder="1" applyAlignment="1">
      <alignment horizontal="left" vertical="top" wrapText="1"/>
    </xf>
    <xf numFmtId="0" fontId="12" fillId="2" borderId="4" xfId="0" applyFont="1" applyFill="1" applyBorder="1" applyAlignment="1">
      <alignment horizontal="left" vertical="top" wrapText="1"/>
    </xf>
    <xf numFmtId="0" fontId="12" fillId="2" borderId="7" xfId="0" applyFont="1" applyFill="1" applyBorder="1" applyAlignment="1">
      <alignment horizontal="left" vertical="top" wrapText="1"/>
    </xf>
    <xf numFmtId="0" fontId="12" fillId="2" borderId="7" xfId="0" applyFont="1" applyFill="1" applyBorder="1" applyAlignment="1">
      <alignment horizontal="left" vertical="top"/>
    </xf>
    <xf numFmtId="0" fontId="12" fillId="2" borderId="8" xfId="0" applyFont="1" applyFill="1" applyBorder="1" applyAlignment="1">
      <alignment horizontal="left" vertical="top"/>
    </xf>
    <xf numFmtId="0" fontId="12" fillId="2" borderId="4" xfId="0" applyFont="1" applyFill="1" applyBorder="1" applyAlignment="1">
      <alignment horizontal="left" vertical="top"/>
    </xf>
    <xf numFmtId="0" fontId="12" fillId="6" borderId="9"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3" xfId="0" applyFont="1" applyFill="1" applyBorder="1" applyAlignment="1">
      <alignment horizontal="left" vertical="top" wrapText="1"/>
    </xf>
    <xf numFmtId="0" fontId="12" fillId="2" borderId="6" xfId="0" applyFont="1" applyFill="1" applyBorder="1" applyAlignment="1">
      <alignment horizontal="left" vertical="top" wrapText="1"/>
    </xf>
    <xf numFmtId="0" fontId="12" fillId="2" borderId="5" xfId="0" applyFont="1" applyFill="1" applyBorder="1" applyAlignment="1">
      <alignment horizontal="left" vertical="top" wrapText="1"/>
    </xf>
    <xf numFmtId="0" fontId="12" fillId="6" borderId="11" xfId="0" applyFont="1" applyFill="1" applyBorder="1" applyAlignment="1">
      <alignment horizontal="left" vertical="top"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5" borderId="10" xfId="0" applyFont="1" applyFill="1" applyBorder="1" applyAlignment="1">
      <alignment horizontal="left" vertical="top" wrapText="1"/>
    </xf>
    <xf numFmtId="0" fontId="12" fillId="5" borderId="9" xfId="0" applyFont="1" applyFill="1" applyBorder="1" applyAlignment="1">
      <alignment horizontal="left" vertical="top" wrapText="1"/>
    </xf>
    <xf numFmtId="0" fontId="12" fillId="5" borderId="11" xfId="0" applyFont="1" applyFill="1" applyBorder="1" applyAlignment="1">
      <alignment horizontal="left" vertical="top" wrapText="1"/>
    </xf>
    <xf numFmtId="0" fontId="13" fillId="7" borderId="6" xfId="0" applyFont="1" applyFill="1" applyBorder="1" applyAlignment="1">
      <alignment horizontal="center" vertical="top" wrapText="1"/>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5" borderId="5" xfId="0" applyFont="1" applyFill="1" applyBorder="1" applyAlignment="1">
      <alignment horizontal="left" vertical="top" wrapText="1"/>
    </xf>
    <xf numFmtId="0" fontId="12" fillId="5" borderId="3" xfId="0" applyFont="1" applyFill="1" applyBorder="1" applyAlignment="1">
      <alignment horizontal="left" vertical="top" wrapText="1"/>
    </xf>
    <xf numFmtId="0" fontId="13" fillId="5" borderId="10" xfId="0" applyFont="1" applyFill="1" applyBorder="1" applyAlignment="1">
      <alignment horizontal="left" vertical="top" wrapText="1"/>
    </xf>
    <xf numFmtId="0" fontId="13" fillId="5" borderId="5" xfId="0" applyFont="1" applyFill="1" applyBorder="1" applyAlignment="1">
      <alignment horizontal="left" vertical="top" wrapText="1"/>
    </xf>
    <xf numFmtId="0" fontId="13" fillId="5" borderId="3" xfId="0" applyFont="1" applyFill="1" applyBorder="1" applyAlignment="1">
      <alignment horizontal="left" vertical="top" wrapText="1"/>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12" fillId="2" borderId="4" xfId="0" applyFont="1" applyFill="1" applyBorder="1" applyAlignment="1">
      <alignment horizontal="left" vertical="center"/>
    </xf>
    <xf numFmtId="0" fontId="12" fillId="7" borderId="7" xfId="0" applyFont="1" applyFill="1" applyBorder="1" applyAlignment="1">
      <alignment horizontal="left" vertical="center" wrapText="1"/>
    </xf>
    <xf numFmtId="0" fontId="12" fillId="7" borderId="8" xfId="0" applyFont="1" applyFill="1" applyBorder="1" applyAlignment="1">
      <alignment horizontal="left" vertical="center" wrapText="1"/>
    </xf>
    <xf numFmtId="0" fontId="12" fillId="7" borderId="4" xfId="0" applyFont="1" applyFill="1" applyBorder="1" applyAlignment="1">
      <alignment horizontal="left" vertical="center" wrapText="1"/>
    </xf>
    <xf numFmtId="0" fontId="12" fillId="2" borderId="7" xfId="0" applyFont="1" applyFill="1" applyBorder="1" applyAlignment="1">
      <alignment horizontal="left" wrapText="1"/>
    </xf>
    <xf numFmtId="0" fontId="12" fillId="2" borderId="8" xfId="0" applyFont="1" applyFill="1" applyBorder="1" applyAlignment="1">
      <alignment horizontal="left" wrapText="1"/>
    </xf>
    <xf numFmtId="0" fontId="12" fillId="2" borderId="4" xfId="0" applyFont="1" applyFill="1" applyBorder="1" applyAlignment="1">
      <alignment horizontal="left" wrapText="1"/>
    </xf>
    <xf numFmtId="0" fontId="12" fillId="2" borderId="8" xfId="0" applyFont="1" applyFill="1" applyBorder="1" applyAlignment="1">
      <alignment horizontal="center" vertical="top" wrapText="1"/>
    </xf>
    <xf numFmtId="0" fontId="12" fillId="2" borderId="4" xfId="0" applyFont="1" applyFill="1" applyBorder="1" applyAlignment="1">
      <alignment horizontal="center" vertical="top" wrapText="1"/>
    </xf>
    <xf numFmtId="0" fontId="12" fillId="6" borderId="2" xfId="0" applyFont="1" applyFill="1" applyBorder="1" applyAlignment="1">
      <alignment horizontal="left" wrapText="1"/>
    </xf>
    <xf numFmtId="0" fontId="12" fillId="6" borderId="5" xfId="0" applyFont="1" applyFill="1" applyBorder="1" applyAlignment="1">
      <alignment horizontal="left" wrapText="1"/>
    </xf>
    <xf numFmtId="0" fontId="12" fillId="6" borderId="2" xfId="0" applyFont="1" applyFill="1" applyBorder="1" applyAlignment="1">
      <alignment horizontal="center" wrapText="1"/>
    </xf>
    <xf numFmtId="0" fontId="12" fillId="6" borderId="5" xfId="0" applyFont="1" applyFill="1" applyBorder="1" applyAlignment="1">
      <alignment horizontal="center" wrapText="1"/>
    </xf>
    <xf numFmtId="0" fontId="12" fillId="6" borderId="1" xfId="0" applyFont="1" applyFill="1" applyBorder="1" applyAlignment="1">
      <alignment horizontal="left" vertical="top" wrapText="1"/>
    </xf>
    <xf numFmtId="0" fontId="12" fillId="6" borderId="0" xfId="0" applyFont="1" applyFill="1" applyBorder="1" applyAlignment="1">
      <alignment horizontal="left" vertical="top" wrapText="1"/>
    </xf>
    <xf numFmtId="0" fontId="12" fillId="6" borderId="15" xfId="0" applyFont="1" applyFill="1" applyBorder="1" applyAlignment="1">
      <alignment horizontal="left" vertical="top" wrapText="1"/>
    </xf>
    <xf numFmtId="0" fontId="11" fillId="8" borderId="2" xfId="0" applyFont="1" applyFill="1" applyBorder="1" applyAlignment="1">
      <alignment horizontal="center"/>
    </xf>
    <xf numFmtId="0" fontId="11" fillId="8" borderId="5" xfId="0" applyFont="1" applyFill="1" applyBorder="1" applyAlignment="1">
      <alignment horizontal="center"/>
    </xf>
    <xf numFmtId="0" fontId="11" fillId="8" borderId="3" xfId="0" applyFont="1" applyFill="1" applyBorder="1" applyAlignment="1">
      <alignment horizontal="center"/>
    </xf>
    <xf numFmtId="0" fontId="2" fillId="2" borderId="2" xfId="0" applyFont="1" applyFill="1" applyBorder="1" applyAlignment="1">
      <alignment horizontal="center"/>
    </xf>
    <xf numFmtId="0" fontId="2" fillId="2" borderId="5" xfId="0" applyFont="1" applyFill="1" applyBorder="1" applyAlignment="1">
      <alignment horizontal="center"/>
    </xf>
    <xf numFmtId="0" fontId="2" fillId="2" borderId="3" xfId="0" applyFont="1" applyFill="1" applyBorder="1" applyAlignment="1">
      <alignment horizontal="center"/>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cellXfs>
  <cellStyles count="3">
    <cellStyle name="Comma" xfId="1" builtinId="3"/>
    <cellStyle name="Normal" xfId="0" builtinId="0"/>
    <cellStyle name="Percent" xfId="2" builtinId="5"/>
  </cellStyles>
  <dxfs count="128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isa.leka/Desktop/Copy%20of%204%20Formati%20IV_Modeli%20i%20Kostimit%20Financiar_Metodologjia%20e%20Kostimit_IPSIS%20Standart%20903211633%20KLGJ%2018%2003%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isa.leka/Desktop/Ndihma%20Juridik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isa.leka/Desktop/SND%20Finale/4.Formati%20IV_Modeli%20i%20Kostimit%20Financiar_Metodologjia%20e%20Kostimit_IPSIS%20Standart%20903211633%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terina%20Jano/Downloads/4.%20%20Ledi%20%20Formati%20IV_Modeli%20i%20Kostimit%20Financiar_Metodologjia%20e%20Kostimit_IPSIS%20Standart%20903211633_kostuar%20(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andard_Cost"/>
      <sheetName val="Incremental_Cost Year 2021"/>
      <sheetName val="Incremental_Cost Year 2022"/>
      <sheetName val="Incremental_Cost Year 2023"/>
      <sheetName val="Incremental_Cost Year 2024"/>
      <sheetName val="Incremental_Cost Year 2025"/>
      <sheetName val="Summary for IPSIS"/>
      <sheetName val="Total "/>
      <sheetName val="Sheet1"/>
    </sheetNames>
    <sheetDataSet>
      <sheetData sheetId="0">
        <row r="4">
          <cell r="B4" t="str">
            <v>C1</v>
          </cell>
          <cell r="C4">
            <v>150000</v>
          </cell>
          <cell r="D4">
            <v>125</v>
          </cell>
          <cell r="F4">
            <v>0.12</v>
          </cell>
        </row>
        <row r="5">
          <cell r="B5" t="str">
            <v>C2</v>
          </cell>
          <cell r="C5">
            <v>120000</v>
          </cell>
          <cell r="D5">
            <v>200</v>
          </cell>
          <cell r="F5">
            <v>0</v>
          </cell>
        </row>
        <row r="6">
          <cell r="B6" t="str">
            <v>C3</v>
          </cell>
          <cell r="C6">
            <v>100000</v>
          </cell>
          <cell r="D6">
            <v>100</v>
          </cell>
          <cell r="F6">
            <v>0</v>
          </cell>
        </row>
        <row r="7">
          <cell r="B7" t="str">
            <v>C4</v>
          </cell>
          <cell r="C7">
            <v>80000</v>
          </cell>
          <cell r="D7">
            <v>100</v>
          </cell>
          <cell r="F7">
            <v>0</v>
          </cell>
        </row>
        <row r="8">
          <cell r="B8" t="str">
            <v>C5</v>
          </cell>
          <cell r="C8">
            <v>300000</v>
          </cell>
          <cell r="D8">
            <v>100</v>
          </cell>
          <cell r="F8">
            <v>0</v>
          </cell>
        </row>
        <row r="9">
          <cell r="F9">
            <v>0</v>
          </cell>
        </row>
        <row r="12">
          <cell r="B12">
            <v>15</v>
          </cell>
          <cell r="C12">
            <v>25</v>
          </cell>
          <cell r="D12">
            <v>60</v>
          </cell>
          <cell r="E12">
            <v>50</v>
          </cell>
        </row>
        <row r="16">
          <cell r="B16">
            <v>500</v>
          </cell>
          <cell r="C16">
            <v>200</v>
          </cell>
        </row>
        <row r="20">
          <cell r="B20">
            <v>900</v>
          </cell>
          <cell r="C20">
            <v>350</v>
          </cell>
        </row>
        <row r="21">
          <cell r="F21">
            <v>0</v>
          </cell>
        </row>
        <row r="25">
          <cell r="B25">
            <v>0</v>
          </cell>
          <cell r="C25">
            <v>0</v>
          </cell>
          <cell r="D25">
            <v>0</v>
          </cell>
          <cell r="F25">
            <v>0</v>
          </cell>
        </row>
        <row r="28">
          <cell r="C28">
            <v>0.15</v>
          </cell>
        </row>
        <row r="29">
          <cell r="B29">
            <v>0</v>
          </cell>
          <cell r="C29">
            <v>0</v>
          </cell>
        </row>
        <row r="30">
          <cell r="B30">
            <v>0</v>
          </cell>
          <cell r="C30">
            <v>0</v>
          </cell>
          <cell r="D30">
            <v>0</v>
          </cell>
        </row>
      </sheetData>
      <sheetData sheetId="1">
        <row r="44">
          <cell r="AH44">
            <v>0</v>
          </cell>
          <cell r="AI44">
            <v>0</v>
          </cell>
          <cell r="AJ44">
            <v>0</v>
          </cell>
          <cell r="AL44">
            <v>0</v>
          </cell>
        </row>
        <row r="45">
          <cell r="AH45">
            <v>0</v>
          </cell>
          <cell r="AI45">
            <v>0</v>
          </cell>
          <cell r="AJ45">
            <v>0</v>
          </cell>
          <cell r="AL45">
            <v>0</v>
          </cell>
        </row>
        <row r="46">
          <cell r="AH46">
            <v>0</v>
          </cell>
          <cell r="AI46">
            <v>0</v>
          </cell>
          <cell r="AJ46">
            <v>0</v>
          </cell>
          <cell r="AL46">
            <v>0</v>
          </cell>
        </row>
        <row r="47">
          <cell r="AH47">
            <v>0</v>
          </cell>
          <cell r="AI47">
            <v>0</v>
          </cell>
          <cell r="AJ47">
            <v>0</v>
          </cell>
          <cell r="AL47">
            <v>0</v>
          </cell>
        </row>
        <row r="49">
          <cell r="AH49">
            <v>0</v>
          </cell>
          <cell r="AI49">
            <v>0</v>
          </cell>
          <cell r="AJ49">
            <v>0</v>
          </cell>
          <cell r="AL49">
            <v>0</v>
          </cell>
        </row>
        <row r="50">
          <cell r="AH50">
            <v>0</v>
          </cell>
          <cell r="AI50">
            <v>0</v>
          </cell>
          <cell r="AJ50">
            <v>0</v>
          </cell>
          <cell r="AL50">
            <v>0</v>
          </cell>
        </row>
        <row r="51">
          <cell r="AH51">
            <v>0</v>
          </cell>
          <cell r="AI51">
            <v>0</v>
          </cell>
          <cell r="AJ51">
            <v>0</v>
          </cell>
          <cell r="AL51">
            <v>0</v>
          </cell>
        </row>
        <row r="52">
          <cell r="AH52">
            <v>0</v>
          </cell>
          <cell r="AI52">
            <v>0</v>
          </cell>
          <cell r="AJ52">
            <v>0</v>
          </cell>
          <cell r="AL52">
            <v>0</v>
          </cell>
        </row>
        <row r="54">
          <cell r="AH54">
            <v>0</v>
          </cell>
          <cell r="AI54">
            <v>0</v>
          </cell>
          <cell r="AJ54">
            <v>0</v>
          </cell>
          <cell r="AL54">
            <v>0</v>
          </cell>
        </row>
        <row r="55">
          <cell r="AH55">
            <v>0</v>
          </cell>
          <cell r="AI55">
            <v>0</v>
          </cell>
          <cell r="AJ55">
            <v>0</v>
          </cell>
          <cell r="AL55">
            <v>0</v>
          </cell>
        </row>
        <row r="56">
          <cell r="AH56">
            <v>0</v>
          </cell>
          <cell r="AI56">
            <v>0</v>
          </cell>
          <cell r="AJ56">
            <v>0</v>
          </cell>
          <cell r="AL56">
            <v>0</v>
          </cell>
        </row>
        <row r="57">
          <cell r="AH57">
            <v>0</v>
          </cell>
          <cell r="AI57">
            <v>0</v>
          </cell>
          <cell r="AJ57">
            <v>0</v>
          </cell>
          <cell r="AL57">
            <v>0</v>
          </cell>
        </row>
        <row r="59">
          <cell r="AH59">
            <v>0</v>
          </cell>
          <cell r="AI59">
            <v>0</v>
          </cell>
          <cell r="AJ59">
            <v>0</v>
          </cell>
          <cell r="AL59">
            <v>0</v>
          </cell>
        </row>
        <row r="60">
          <cell r="AH60">
            <v>0</v>
          </cell>
          <cell r="AI60">
            <v>0</v>
          </cell>
          <cell r="AJ60">
            <v>0</v>
          </cell>
          <cell r="AL60">
            <v>0</v>
          </cell>
        </row>
        <row r="61">
          <cell r="AH61">
            <v>0</v>
          </cell>
          <cell r="AI61">
            <v>0</v>
          </cell>
          <cell r="AJ61">
            <v>0</v>
          </cell>
          <cell r="AL61">
            <v>0</v>
          </cell>
        </row>
        <row r="62">
          <cell r="AH62">
            <v>0</v>
          </cell>
          <cell r="AI62">
            <v>0</v>
          </cell>
          <cell r="AJ62">
            <v>0</v>
          </cell>
          <cell r="AL62">
            <v>0</v>
          </cell>
        </row>
        <row r="106">
          <cell r="AH106">
            <v>0</v>
          </cell>
          <cell r="AI106">
            <v>0</v>
          </cell>
          <cell r="AJ106">
            <v>0</v>
          </cell>
          <cell r="AL106">
            <v>0</v>
          </cell>
        </row>
        <row r="107">
          <cell r="AH107">
            <v>0</v>
          </cell>
          <cell r="AI107">
            <v>0</v>
          </cell>
          <cell r="AJ107">
            <v>0</v>
          </cell>
          <cell r="AL107">
            <v>0</v>
          </cell>
        </row>
        <row r="108">
          <cell r="AH108">
            <v>0</v>
          </cell>
          <cell r="AI108">
            <v>0</v>
          </cell>
          <cell r="AJ108">
            <v>0</v>
          </cell>
          <cell r="AL108">
            <v>0</v>
          </cell>
        </row>
        <row r="110">
          <cell r="AH110">
            <v>0</v>
          </cell>
          <cell r="AI110">
            <v>0</v>
          </cell>
          <cell r="AJ110">
            <v>0</v>
          </cell>
          <cell r="AL110">
            <v>0</v>
          </cell>
        </row>
        <row r="111">
          <cell r="AH111">
            <v>0</v>
          </cell>
          <cell r="AI111">
            <v>0</v>
          </cell>
          <cell r="AJ111">
            <v>0</v>
          </cell>
          <cell r="AL111">
            <v>0</v>
          </cell>
        </row>
        <row r="112">
          <cell r="AH112">
            <v>0</v>
          </cell>
          <cell r="AI112">
            <v>0</v>
          </cell>
          <cell r="AJ112">
            <v>0</v>
          </cell>
          <cell r="AL112">
            <v>0</v>
          </cell>
        </row>
        <row r="113">
          <cell r="AH113">
            <v>0</v>
          </cell>
          <cell r="AI113">
            <v>0</v>
          </cell>
          <cell r="AJ113">
            <v>0</v>
          </cell>
          <cell r="AL113">
            <v>0</v>
          </cell>
        </row>
        <row r="114">
          <cell r="AH114">
            <v>0</v>
          </cell>
          <cell r="AI114">
            <v>0</v>
          </cell>
          <cell r="AJ114">
            <v>0</v>
          </cell>
          <cell r="AL114">
            <v>0</v>
          </cell>
        </row>
        <row r="115">
          <cell r="AH115">
            <v>0</v>
          </cell>
          <cell r="AI115">
            <v>0</v>
          </cell>
          <cell r="AJ115">
            <v>0</v>
          </cell>
          <cell r="AL115">
            <v>0</v>
          </cell>
        </row>
        <row r="116">
          <cell r="AH116">
            <v>0</v>
          </cell>
          <cell r="AI116">
            <v>0</v>
          </cell>
          <cell r="AJ116">
            <v>0</v>
          </cell>
          <cell r="AL116">
            <v>0</v>
          </cell>
        </row>
        <row r="117">
          <cell r="AH117">
            <v>0</v>
          </cell>
          <cell r="AI117">
            <v>0</v>
          </cell>
          <cell r="AJ117">
            <v>0</v>
          </cell>
          <cell r="AL117">
            <v>0</v>
          </cell>
        </row>
        <row r="778">
          <cell r="AH778">
            <v>0</v>
          </cell>
          <cell r="AI778">
            <v>0</v>
          </cell>
          <cell r="AJ778">
            <v>0</v>
          </cell>
          <cell r="AL778">
            <v>0</v>
          </cell>
        </row>
        <row r="779">
          <cell r="AH779">
            <v>0</v>
          </cell>
          <cell r="AI779">
            <v>0</v>
          </cell>
          <cell r="AJ779">
            <v>0</v>
          </cell>
          <cell r="AL779">
            <v>0</v>
          </cell>
        </row>
        <row r="780">
          <cell r="AH780">
            <v>0</v>
          </cell>
          <cell r="AI780">
            <v>0</v>
          </cell>
          <cell r="AJ780">
            <v>0</v>
          </cell>
          <cell r="AL780">
            <v>0</v>
          </cell>
        </row>
        <row r="782">
          <cell r="AH782">
            <v>0</v>
          </cell>
          <cell r="AI782">
            <v>0</v>
          </cell>
          <cell r="AJ782">
            <v>0</v>
          </cell>
          <cell r="AL782">
            <v>0</v>
          </cell>
        </row>
        <row r="784">
          <cell r="AH784">
            <v>0</v>
          </cell>
          <cell r="AI784">
            <v>0</v>
          </cell>
          <cell r="AJ784">
            <v>0</v>
          </cell>
          <cell r="AL784">
            <v>0</v>
          </cell>
        </row>
        <row r="785">
          <cell r="AH785">
            <v>0</v>
          </cell>
          <cell r="AI785">
            <v>0</v>
          </cell>
          <cell r="AJ785">
            <v>0</v>
          </cell>
          <cell r="AL785">
            <v>0</v>
          </cell>
        </row>
        <row r="786">
          <cell r="AH786">
            <v>0</v>
          </cell>
          <cell r="AI786">
            <v>0</v>
          </cell>
          <cell r="AJ786">
            <v>0</v>
          </cell>
          <cell r="AL786">
            <v>0</v>
          </cell>
        </row>
        <row r="788">
          <cell r="AH788">
            <v>0</v>
          </cell>
          <cell r="AI788">
            <v>0</v>
          </cell>
          <cell r="AJ788">
            <v>0</v>
          </cell>
          <cell r="AL788">
            <v>0</v>
          </cell>
        </row>
        <row r="798">
          <cell r="AH798">
            <v>0</v>
          </cell>
          <cell r="AI798">
            <v>0</v>
          </cell>
          <cell r="AJ798">
            <v>0</v>
          </cell>
          <cell r="AL798">
            <v>0</v>
          </cell>
        </row>
        <row r="799">
          <cell r="AH799">
            <v>0</v>
          </cell>
          <cell r="AI799">
            <v>0</v>
          </cell>
          <cell r="AJ799">
            <v>0</v>
          </cell>
          <cell r="AL799">
            <v>0</v>
          </cell>
        </row>
        <row r="800">
          <cell r="AH800">
            <v>0</v>
          </cell>
          <cell r="AI800">
            <v>0</v>
          </cell>
          <cell r="AJ800">
            <v>0</v>
          </cell>
          <cell r="AL800">
            <v>0</v>
          </cell>
        </row>
        <row r="801">
          <cell r="AH801">
            <v>0</v>
          </cell>
          <cell r="AI801">
            <v>0</v>
          </cell>
          <cell r="AJ801">
            <v>0</v>
          </cell>
          <cell r="AL801">
            <v>0</v>
          </cell>
        </row>
        <row r="803">
          <cell r="AH803">
            <v>0</v>
          </cell>
          <cell r="AI803">
            <v>0</v>
          </cell>
          <cell r="AJ803">
            <v>0</v>
          </cell>
          <cell r="AL803">
            <v>0</v>
          </cell>
        </row>
        <row r="804">
          <cell r="AH804">
            <v>0</v>
          </cell>
          <cell r="AI804">
            <v>0</v>
          </cell>
          <cell r="AJ804">
            <v>0</v>
          </cell>
          <cell r="AL804">
            <v>0</v>
          </cell>
        </row>
        <row r="805">
          <cell r="AH805">
            <v>0</v>
          </cell>
          <cell r="AI805">
            <v>0</v>
          </cell>
          <cell r="AJ805">
            <v>0</v>
          </cell>
          <cell r="AL805">
            <v>0</v>
          </cell>
        </row>
        <row r="806">
          <cell r="AH806">
            <v>0</v>
          </cell>
          <cell r="AI806">
            <v>0</v>
          </cell>
          <cell r="AJ806">
            <v>0</v>
          </cell>
          <cell r="AL806">
            <v>0</v>
          </cell>
        </row>
        <row r="813">
          <cell r="AH813">
            <v>0</v>
          </cell>
          <cell r="AI813">
            <v>0</v>
          </cell>
          <cell r="AJ813">
            <v>0</v>
          </cell>
          <cell r="AL813">
            <v>0</v>
          </cell>
        </row>
        <row r="814">
          <cell r="AH814">
            <v>0</v>
          </cell>
          <cell r="AI814">
            <v>0</v>
          </cell>
          <cell r="AJ814">
            <v>0</v>
          </cell>
          <cell r="AL814">
            <v>0</v>
          </cell>
        </row>
        <row r="815">
          <cell r="AH815">
            <v>0</v>
          </cell>
          <cell r="AI815">
            <v>0</v>
          </cell>
          <cell r="AJ815">
            <v>0</v>
          </cell>
          <cell r="AL815">
            <v>0</v>
          </cell>
        </row>
        <row r="816">
          <cell r="AH816">
            <v>0</v>
          </cell>
          <cell r="AI816">
            <v>0</v>
          </cell>
          <cell r="AJ816">
            <v>0</v>
          </cell>
          <cell r="AL816">
            <v>0</v>
          </cell>
        </row>
        <row r="818">
          <cell r="AH818">
            <v>0</v>
          </cell>
          <cell r="AI818">
            <v>0</v>
          </cell>
          <cell r="AJ818">
            <v>0</v>
          </cell>
          <cell r="AL818">
            <v>0</v>
          </cell>
        </row>
        <row r="819">
          <cell r="AH819">
            <v>0</v>
          </cell>
          <cell r="AI819">
            <v>0</v>
          </cell>
          <cell r="AJ819">
            <v>0</v>
          </cell>
          <cell r="AL819">
            <v>0</v>
          </cell>
        </row>
        <row r="820">
          <cell r="AH820">
            <v>0</v>
          </cell>
          <cell r="AI820">
            <v>0</v>
          </cell>
          <cell r="AJ820">
            <v>0</v>
          </cell>
          <cell r="AL820">
            <v>0</v>
          </cell>
        </row>
        <row r="821">
          <cell r="AH821">
            <v>0</v>
          </cell>
          <cell r="AI821">
            <v>0</v>
          </cell>
          <cell r="AJ821">
            <v>0</v>
          </cell>
          <cell r="AL821">
            <v>0</v>
          </cell>
        </row>
        <row r="833">
          <cell r="AH833">
            <v>0</v>
          </cell>
          <cell r="AI833">
            <v>0</v>
          </cell>
          <cell r="AJ833">
            <v>0</v>
          </cell>
          <cell r="AL833">
            <v>0</v>
          </cell>
        </row>
        <row r="834">
          <cell r="AH834">
            <v>0</v>
          </cell>
          <cell r="AI834">
            <v>0</v>
          </cell>
          <cell r="AJ834">
            <v>0</v>
          </cell>
          <cell r="AL834">
            <v>0</v>
          </cell>
        </row>
        <row r="835">
          <cell r="AH835">
            <v>0</v>
          </cell>
          <cell r="AI835">
            <v>0</v>
          </cell>
          <cell r="AJ835">
            <v>0</v>
          </cell>
          <cell r="AL835">
            <v>0</v>
          </cell>
        </row>
        <row r="836">
          <cell r="AH836">
            <v>0</v>
          </cell>
          <cell r="AI836">
            <v>0</v>
          </cell>
          <cell r="AJ836">
            <v>0</v>
          </cell>
          <cell r="AL836">
            <v>0</v>
          </cell>
        </row>
        <row r="869">
          <cell r="AH869">
            <v>0</v>
          </cell>
          <cell r="AI869">
            <v>0</v>
          </cell>
          <cell r="AJ869">
            <v>0</v>
          </cell>
          <cell r="AL869">
            <v>0</v>
          </cell>
        </row>
        <row r="870">
          <cell r="AH870">
            <v>0</v>
          </cell>
          <cell r="AI870">
            <v>0</v>
          </cell>
          <cell r="AJ870">
            <v>0</v>
          </cell>
          <cell r="AL870">
            <v>0</v>
          </cell>
        </row>
        <row r="871">
          <cell r="AH871">
            <v>0</v>
          </cell>
          <cell r="AI871">
            <v>0</v>
          </cell>
          <cell r="AJ871">
            <v>0</v>
          </cell>
          <cell r="AL871">
            <v>0</v>
          </cell>
        </row>
        <row r="872">
          <cell r="AH872">
            <v>0</v>
          </cell>
          <cell r="AI872">
            <v>0</v>
          </cell>
          <cell r="AJ872">
            <v>0</v>
          </cell>
          <cell r="AL872">
            <v>0</v>
          </cell>
        </row>
      </sheetData>
      <sheetData sheetId="2">
        <row r="54">
          <cell r="AH54">
            <v>0</v>
          </cell>
          <cell r="AI54">
            <v>0</v>
          </cell>
          <cell r="AJ54">
            <v>0</v>
          </cell>
          <cell r="AL54">
            <v>0</v>
          </cell>
        </row>
        <row r="55">
          <cell r="AH55">
            <v>0</v>
          </cell>
          <cell r="AI55">
            <v>0</v>
          </cell>
          <cell r="AJ55">
            <v>0</v>
          </cell>
          <cell r="AL55">
            <v>0</v>
          </cell>
        </row>
        <row r="56">
          <cell r="AH56">
            <v>0</v>
          </cell>
          <cell r="AI56">
            <v>0</v>
          </cell>
          <cell r="AJ56">
            <v>0</v>
          </cell>
          <cell r="AL56">
            <v>0</v>
          </cell>
        </row>
        <row r="57">
          <cell r="AH57">
            <v>0</v>
          </cell>
          <cell r="AI57">
            <v>0</v>
          </cell>
          <cell r="AJ57">
            <v>0</v>
          </cell>
          <cell r="AL57">
            <v>0</v>
          </cell>
        </row>
        <row r="105">
          <cell r="AH105">
            <v>0</v>
          </cell>
          <cell r="AI105">
            <v>0</v>
          </cell>
          <cell r="AJ105">
            <v>0</v>
          </cell>
          <cell r="AL105">
            <v>0</v>
          </cell>
        </row>
        <row r="106">
          <cell r="AH106">
            <v>0</v>
          </cell>
          <cell r="AI106">
            <v>0</v>
          </cell>
          <cell r="AJ106">
            <v>0</v>
          </cell>
          <cell r="AL106">
            <v>0</v>
          </cell>
        </row>
        <row r="107">
          <cell r="AH107">
            <v>0</v>
          </cell>
          <cell r="AI107">
            <v>0</v>
          </cell>
          <cell r="AJ107">
            <v>0</v>
          </cell>
          <cell r="AL107">
            <v>0</v>
          </cell>
        </row>
        <row r="108">
          <cell r="AH108">
            <v>0</v>
          </cell>
          <cell r="AI108">
            <v>0</v>
          </cell>
          <cell r="AJ108">
            <v>0</v>
          </cell>
          <cell r="AL108">
            <v>0</v>
          </cell>
        </row>
        <row r="110">
          <cell r="AH110">
            <v>0</v>
          </cell>
          <cell r="AI110">
            <v>0</v>
          </cell>
          <cell r="AJ110">
            <v>0</v>
          </cell>
          <cell r="AL110">
            <v>0</v>
          </cell>
        </row>
        <row r="111">
          <cell r="AH111">
            <v>0</v>
          </cell>
          <cell r="AI111">
            <v>0</v>
          </cell>
          <cell r="AJ111">
            <v>0</v>
          </cell>
          <cell r="AL111">
            <v>0</v>
          </cell>
        </row>
        <row r="112">
          <cell r="AH112">
            <v>0</v>
          </cell>
          <cell r="AI112">
            <v>0</v>
          </cell>
          <cell r="AJ112">
            <v>0</v>
          </cell>
          <cell r="AL112">
            <v>0</v>
          </cell>
        </row>
        <row r="113">
          <cell r="AH113">
            <v>0</v>
          </cell>
          <cell r="AI113">
            <v>0</v>
          </cell>
          <cell r="AJ113">
            <v>0</v>
          </cell>
          <cell r="AL113">
            <v>0</v>
          </cell>
        </row>
        <row r="114">
          <cell r="AH114">
            <v>0</v>
          </cell>
          <cell r="AI114">
            <v>0</v>
          </cell>
          <cell r="AJ114">
            <v>0</v>
          </cell>
          <cell r="AL114">
            <v>0</v>
          </cell>
        </row>
        <row r="115">
          <cell r="AH115">
            <v>0</v>
          </cell>
          <cell r="AI115">
            <v>0</v>
          </cell>
          <cell r="AJ115">
            <v>0</v>
          </cell>
          <cell r="AL115">
            <v>0</v>
          </cell>
        </row>
        <row r="116">
          <cell r="AH116">
            <v>0</v>
          </cell>
          <cell r="AI116">
            <v>0</v>
          </cell>
          <cell r="AJ116">
            <v>0</v>
          </cell>
          <cell r="AL116">
            <v>0</v>
          </cell>
        </row>
        <row r="117">
          <cell r="AH117">
            <v>0</v>
          </cell>
          <cell r="AI117">
            <v>0</v>
          </cell>
          <cell r="AJ117">
            <v>0</v>
          </cell>
          <cell r="AL117">
            <v>0</v>
          </cell>
        </row>
        <row r="177">
          <cell r="AH177">
            <v>0</v>
          </cell>
          <cell r="AI177">
            <v>0</v>
          </cell>
          <cell r="AJ177">
            <v>0</v>
          </cell>
          <cell r="AL177">
            <v>0</v>
          </cell>
        </row>
        <row r="178">
          <cell r="AH178">
            <v>0</v>
          </cell>
          <cell r="AI178">
            <v>0</v>
          </cell>
          <cell r="AJ178">
            <v>0</v>
          </cell>
          <cell r="AL178">
            <v>0</v>
          </cell>
        </row>
        <row r="179">
          <cell r="AH179">
            <v>0</v>
          </cell>
          <cell r="AI179">
            <v>0</v>
          </cell>
          <cell r="AJ179">
            <v>0</v>
          </cell>
          <cell r="AL179">
            <v>0</v>
          </cell>
        </row>
        <row r="180">
          <cell r="AH180">
            <v>0</v>
          </cell>
          <cell r="AI180">
            <v>0</v>
          </cell>
          <cell r="AJ180">
            <v>0</v>
          </cell>
          <cell r="AL180">
            <v>0</v>
          </cell>
        </row>
        <row r="192">
          <cell r="AH192">
            <v>0</v>
          </cell>
          <cell r="AI192">
            <v>0</v>
          </cell>
          <cell r="AJ192">
            <v>0</v>
          </cell>
          <cell r="AL192">
            <v>0</v>
          </cell>
        </row>
        <row r="193">
          <cell r="AH193">
            <v>0</v>
          </cell>
          <cell r="AI193">
            <v>0</v>
          </cell>
          <cell r="AJ193">
            <v>0</v>
          </cell>
          <cell r="AL193">
            <v>0</v>
          </cell>
        </row>
        <row r="194">
          <cell r="AH194">
            <v>0</v>
          </cell>
          <cell r="AI194">
            <v>0</v>
          </cell>
          <cell r="AJ194">
            <v>0</v>
          </cell>
          <cell r="AL194">
            <v>0</v>
          </cell>
        </row>
        <row r="195">
          <cell r="AH195">
            <v>0</v>
          </cell>
          <cell r="AI195">
            <v>0</v>
          </cell>
          <cell r="AJ195">
            <v>0</v>
          </cell>
          <cell r="AL195">
            <v>0</v>
          </cell>
        </row>
        <row r="213">
          <cell r="AH213">
            <v>0</v>
          </cell>
          <cell r="AI213">
            <v>0</v>
          </cell>
          <cell r="AJ213">
            <v>0</v>
          </cell>
          <cell r="AL213">
            <v>0</v>
          </cell>
        </row>
        <row r="214">
          <cell r="AH214">
            <v>0</v>
          </cell>
          <cell r="AI214">
            <v>0</v>
          </cell>
          <cell r="AJ214">
            <v>0</v>
          </cell>
          <cell r="AL214">
            <v>0</v>
          </cell>
        </row>
        <row r="215">
          <cell r="AH215">
            <v>0</v>
          </cell>
          <cell r="AI215">
            <v>0</v>
          </cell>
          <cell r="AJ215">
            <v>0</v>
          </cell>
          <cell r="AL215">
            <v>0</v>
          </cell>
        </row>
        <row r="216">
          <cell r="AH216">
            <v>0</v>
          </cell>
          <cell r="AI216">
            <v>0</v>
          </cell>
          <cell r="AJ216">
            <v>0</v>
          </cell>
          <cell r="AL216">
            <v>0</v>
          </cell>
        </row>
        <row r="289">
          <cell r="AH289">
            <v>0</v>
          </cell>
          <cell r="AI289">
            <v>0</v>
          </cell>
          <cell r="AJ289">
            <v>0</v>
          </cell>
          <cell r="AL289">
            <v>0</v>
          </cell>
        </row>
        <row r="290">
          <cell r="AH290">
            <v>0</v>
          </cell>
          <cell r="AI290">
            <v>0</v>
          </cell>
          <cell r="AJ290">
            <v>0</v>
          </cell>
          <cell r="AL290">
            <v>0</v>
          </cell>
        </row>
        <row r="291">
          <cell r="AH291">
            <v>0</v>
          </cell>
          <cell r="AI291">
            <v>0</v>
          </cell>
          <cell r="AJ291">
            <v>0</v>
          </cell>
          <cell r="AL291">
            <v>0</v>
          </cell>
        </row>
        <row r="292">
          <cell r="AH292">
            <v>0</v>
          </cell>
          <cell r="AI292">
            <v>0</v>
          </cell>
          <cell r="AJ292">
            <v>0</v>
          </cell>
          <cell r="AL292">
            <v>0</v>
          </cell>
        </row>
        <row r="299">
          <cell r="AH299">
            <v>0</v>
          </cell>
          <cell r="AI299">
            <v>0</v>
          </cell>
          <cell r="AJ299">
            <v>0</v>
          </cell>
          <cell r="AL299">
            <v>0</v>
          </cell>
        </row>
        <row r="300">
          <cell r="AH300">
            <v>0</v>
          </cell>
          <cell r="AI300">
            <v>0</v>
          </cell>
          <cell r="AJ300">
            <v>0</v>
          </cell>
          <cell r="AL300">
            <v>0</v>
          </cell>
        </row>
        <row r="301">
          <cell r="AH301">
            <v>0</v>
          </cell>
          <cell r="AI301">
            <v>0</v>
          </cell>
          <cell r="AJ301">
            <v>0</v>
          </cell>
          <cell r="AL301">
            <v>0</v>
          </cell>
        </row>
        <row r="302">
          <cell r="AH302">
            <v>0</v>
          </cell>
          <cell r="AI302">
            <v>0</v>
          </cell>
          <cell r="AJ302">
            <v>0</v>
          </cell>
          <cell r="AL302">
            <v>0</v>
          </cell>
        </row>
        <row r="320">
          <cell r="AH320">
            <v>0</v>
          </cell>
          <cell r="AI320">
            <v>0</v>
          </cell>
          <cell r="AJ320">
            <v>0</v>
          </cell>
          <cell r="AL320">
            <v>0</v>
          </cell>
        </row>
        <row r="321">
          <cell r="AH321">
            <v>0</v>
          </cell>
          <cell r="AI321">
            <v>0</v>
          </cell>
          <cell r="AJ321">
            <v>0</v>
          </cell>
          <cell r="AL321">
            <v>0</v>
          </cell>
        </row>
        <row r="322">
          <cell r="AH322">
            <v>0</v>
          </cell>
          <cell r="AI322">
            <v>0</v>
          </cell>
          <cell r="AJ322">
            <v>0</v>
          </cell>
          <cell r="AL322">
            <v>0</v>
          </cell>
        </row>
        <row r="323">
          <cell r="AH323">
            <v>0</v>
          </cell>
          <cell r="AI323">
            <v>0</v>
          </cell>
          <cell r="AJ323">
            <v>0</v>
          </cell>
          <cell r="AL323">
            <v>0</v>
          </cell>
        </row>
        <row r="448">
          <cell r="AH448">
            <v>0</v>
          </cell>
          <cell r="AI448">
            <v>0</v>
          </cell>
          <cell r="AJ448">
            <v>0</v>
          </cell>
          <cell r="AL448">
            <v>0</v>
          </cell>
        </row>
        <row r="449">
          <cell r="AH449">
            <v>0</v>
          </cell>
          <cell r="AI449">
            <v>0</v>
          </cell>
          <cell r="AJ449">
            <v>0</v>
          </cell>
          <cell r="AL449">
            <v>0</v>
          </cell>
        </row>
        <row r="450">
          <cell r="AH450">
            <v>0</v>
          </cell>
          <cell r="AI450">
            <v>0</v>
          </cell>
          <cell r="AJ450">
            <v>0</v>
          </cell>
          <cell r="AL450">
            <v>0</v>
          </cell>
        </row>
        <row r="451">
          <cell r="AH451">
            <v>0</v>
          </cell>
          <cell r="AI451">
            <v>0</v>
          </cell>
          <cell r="AJ451">
            <v>0</v>
          </cell>
          <cell r="AL451">
            <v>0</v>
          </cell>
        </row>
        <row r="478">
          <cell r="AH478">
            <v>0</v>
          </cell>
          <cell r="AI478">
            <v>0</v>
          </cell>
          <cell r="AJ478">
            <v>0</v>
          </cell>
          <cell r="AL478">
            <v>0</v>
          </cell>
        </row>
        <row r="479">
          <cell r="AH479">
            <v>0</v>
          </cell>
          <cell r="AI479">
            <v>0</v>
          </cell>
          <cell r="AJ479">
            <v>0</v>
          </cell>
          <cell r="AL479">
            <v>0</v>
          </cell>
        </row>
        <row r="480">
          <cell r="AH480">
            <v>0</v>
          </cell>
          <cell r="AI480">
            <v>0</v>
          </cell>
          <cell r="AJ480">
            <v>0</v>
          </cell>
          <cell r="AL480">
            <v>0</v>
          </cell>
        </row>
        <row r="481">
          <cell r="AH481">
            <v>0</v>
          </cell>
          <cell r="AI481">
            <v>0</v>
          </cell>
          <cell r="AJ481">
            <v>0</v>
          </cell>
          <cell r="AL481">
            <v>0</v>
          </cell>
        </row>
        <row r="685">
          <cell r="AH685">
            <v>0</v>
          </cell>
          <cell r="AI685">
            <v>0</v>
          </cell>
          <cell r="AJ685">
            <v>0</v>
          </cell>
          <cell r="AL685">
            <v>0</v>
          </cell>
        </row>
        <row r="686">
          <cell r="AH686">
            <v>0</v>
          </cell>
          <cell r="AI686">
            <v>0</v>
          </cell>
          <cell r="AJ686">
            <v>0</v>
          </cell>
          <cell r="AL686">
            <v>0</v>
          </cell>
        </row>
        <row r="687">
          <cell r="AH687">
            <v>0</v>
          </cell>
          <cell r="AI687">
            <v>0</v>
          </cell>
          <cell r="AJ687">
            <v>0</v>
          </cell>
          <cell r="AL687">
            <v>0</v>
          </cell>
        </row>
        <row r="688">
          <cell r="AH688">
            <v>0</v>
          </cell>
          <cell r="AI688">
            <v>0</v>
          </cell>
          <cell r="AJ688">
            <v>0</v>
          </cell>
          <cell r="AL688">
            <v>0</v>
          </cell>
        </row>
        <row r="783">
          <cell r="AH783">
            <v>0</v>
          </cell>
          <cell r="AI783">
            <v>0</v>
          </cell>
          <cell r="AJ783">
            <v>0</v>
          </cell>
          <cell r="AL783">
            <v>0</v>
          </cell>
        </row>
        <row r="784">
          <cell r="AH784">
            <v>0</v>
          </cell>
          <cell r="AI784">
            <v>0</v>
          </cell>
          <cell r="AJ784">
            <v>0</v>
          </cell>
          <cell r="AL784">
            <v>0</v>
          </cell>
        </row>
        <row r="785">
          <cell r="AH785">
            <v>0</v>
          </cell>
          <cell r="AI785">
            <v>0</v>
          </cell>
          <cell r="AJ785">
            <v>0</v>
          </cell>
          <cell r="AL785">
            <v>0</v>
          </cell>
        </row>
        <row r="787">
          <cell r="AH787">
            <v>0</v>
          </cell>
          <cell r="AI787">
            <v>0</v>
          </cell>
          <cell r="AJ787">
            <v>0</v>
          </cell>
          <cell r="AL787">
            <v>0</v>
          </cell>
        </row>
        <row r="789">
          <cell r="AH789">
            <v>0</v>
          </cell>
          <cell r="AI789">
            <v>0</v>
          </cell>
          <cell r="AJ789">
            <v>0</v>
          </cell>
          <cell r="AL789">
            <v>0</v>
          </cell>
        </row>
        <row r="790">
          <cell r="AH790">
            <v>0</v>
          </cell>
          <cell r="AI790">
            <v>0</v>
          </cell>
          <cell r="AJ790">
            <v>0</v>
          </cell>
          <cell r="AL790">
            <v>0</v>
          </cell>
        </row>
        <row r="791">
          <cell r="AH791">
            <v>0</v>
          </cell>
          <cell r="AI791">
            <v>0</v>
          </cell>
          <cell r="AJ791">
            <v>0</v>
          </cell>
          <cell r="AL791">
            <v>0</v>
          </cell>
        </row>
        <row r="792">
          <cell r="AH792">
            <v>0</v>
          </cell>
          <cell r="AI792">
            <v>0</v>
          </cell>
          <cell r="AJ792">
            <v>0</v>
          </cell>
          <cell r="AL792">
            <v>0</v>
          </cell>
        </row>
        <row r="794">
          <cell r="AH794">
            <v>0</v>
          </cell>
          <cell r="AI794">
            <v>0</v>
          </cell>
          <cell r="AJ794">
            <v>0</v>
          </cell>
          <cell r="AL794">
            <v>0</v>
          </cell>
        </row>
        <row r="795">
          <cell r="AH795">
            <v>0</v>
          </cell>
          <cell r="AI795">
            <v>0</v>
          </cell>
          <cell r="AJ795">
            <v>0</v>
          </cell>
          <cell r="AL795">
            <v>0</v>
          </cell>
        </row>
        <row r="796">
          <cell r="AH796">
            <v>0</v>
          </cell>
          <cell r="AI796">
            <v>0</v>
          </cell>
          <cell r="AJ796">
            <v>0</v>
          </cell>
          <cell r="AL796">
            <v>0</v>
          </cell>
        </row>
        <row r="797">
          <cell r="AH797">
            <v>0</v>
          </cell>
          <cell r="AI797">
            <v>0</v>
          </cell>
          <cell r="AJ797">
            <v>0</v>
          </cell>
          <cell r="AL797">
            <v>0</v>
          </cell>
        </row>
        <row r="799">
          <cell r="AH799">
            <v>0</v>
          </cell>
          <cell r="AI799">
            <v>0</v>
          </cell>
          <cell r="AJ799">
            <v>0</v>
          </cell>
          <cell r="AL799">
            <v>0</v>
          </cell>
        </row>
        <row r="800">
          <cell r="AH800">
            <v>0</v>
          </cell>
          <cell r="AI800">
            <v>0</v>
          </cell>
          <cell r="AJ800">
            <v>0</v>
          </cell>
          <cell r="AL800">
            <v>0</v>
          </cell>
        </row>
        <row r="801">
          <cell r="AH801">
            <v>0</v>
          </cell>
          <cell r="AI801">
            <v>0</v>
          </cell>
          <cell r="AJ801">
            <v>0</v>
          </cell>
          <cell r="AL801">
            <v>0</v>
          </cell>
        </row>
        <row r="802">
          <cell r="AH802">
            <v>0</v>
          </cell>
          <cell r="AI802">
            <v>0</v>
          </cell>
          <cell r="AJ802">
            <v>0</v>
          </cell>
          <cell r="AL802">
            <v>0</v>
          </cell>
        </row>
      </sheetData>
      <sheetData sheetId="3">
        <row r="105">
          <cell r="AH105">
            <v>0</v>
          </cell>
          <cell r="AI105">
            <v>0</v>
          </cell>
          <cell r="AJ105">
            <v>0</v>
          </cell>
          <cell r="AL105">
            <v>0</v>
          </cell>
        </row>
        <row r="106">
          <cell r="AH106">
            <v>0</v>
          </cell>
          <cell r="AI106">
            <v>0</v>
          </cell>
          <cell r="AJ106">
            <v>0</v>
          </cell>
          <cell r="AL106">
            <v>0</v>
          </cell>
        </row>
        <row r="107">
          <cell r="AH107">
            <v>0</v>
          </cell>
          <cell r="AI107">
            <v>0</v>
          </cell>
          <cell r="AJ107">
            <v>0</v>
          </cell>
          <cell r="AL107">
            <v>0</v>
          </cell>
        </row>
        <row r="108">
          <cell r="AH108">
            <v>0</v>
          </cell>
          <cell r="AI108">
            <v>0</v>
          </cell>
          <cell r="AJ108">
            <v>0</v>
          </cell>
          <cell r="AL108">
            <v>0</v>
          </cell>
        </row>
        <row r="110">
          <cell r="AH110">
            <v>0</v>
          </cell>
          <cell r="AI110">
            <v>0</v>
          </cell>
          <cell r="AJ110">
            <v>0</v>
          </cell>
          <cell r="AL110">
            <v>0</v>
          </cell>
        </row>
        <row r="111">
          <cell r="AH111">
            <v>0</v>
          </cell>
          <cell r="AI111">
            <v>0</v>
          </cell>
          <cell r="AJ111">
            <v>0</v>
          </cell>
          <cell r="AL111">
            <v>0</v>
          </cell>
        </row>
        <row r="112">
          <cell r="AH112">
            <v>0</v>
          </cell>
          <cell r="AI112">
            <v>0</v>
          </cell>
          <cell r="AJ112">
            <v>0</v>
          </cell>
          <cell r="AL112">
            <v>0</v>
          </cell>
        </row>
        <row r="113">
          <cell r="AH113">
            <v>0</v>
          </cell>
          <cell r="AI113">
            <v>0</v>
          </cell>
          <cell r="AJ113">
            <v>0</v>
          </cell>
          <cell r="AL113">
            <v>0</v>
          </cell>
        </row>
        <row r="253">
          <cell r="AH253">
            <v>0</v>
          </cell>
          <cell r="AI253">
            <v>0</v>
          </cell>
          <cell r="AJ253">
            <v>0</v>
          </cell>
          <cell r="AL253">
            <v>0</v>
          </cell>
        </row>
        <row r="254">
          <cell r="AH254">
            <v>0</v>
          </cell>
          <cell r="AI254">
            <v>0</v>
          </cell>
          <cell r="AJ254">
            <v>0</v>
          </cell>
          <cell r="AL254">
            <v>0</v>
          </cell>
        </row>
        <row r="255">
          <cell r="AH255">
            <v>0</v>
          </cell>
          <cell r="AI255">
            <v>0</v>
          </cell>
          <cell r="AJ255">
            <v>0</v>
          </cell>
          <cell r="AL255">
            <v>0</v>
          </cell>
        </row>
        <row r="256">
          <cell r="AH256">
            <v>0</v>
          </cell>
          <cell r="AI256">
            <v>0</v>
          </cell>
          <cell r="AJ256">
            <v>0</v>
          </cell>
          <cell r="AL256">
            <v>0</v>
          </cell>
        </row>
        <row r="324">
          <cell r="AH324">
            <v>0</v>
          </cell>
          <cell r="AI324">
            <v>0</v>
          </cell>
          <cell r="AJ324">
            <v>0</v>
          </cell>
          <cell r="AL324">
            <v>0</v>
          </cell>
        </row>
        <row r="325">
          <cell r="AH325">
            <v>0</v>
          </cell>
          <cell r="AI325">
            <v>0</v>
          </cell>
          <cell r="AJ325">
            <v>0</v>
          </cell>
          <cell r="AL325">
            <v>0</v>
          </cell>
        </row>
        <row r="326">
          <cell r="AH326">
            <v>0</v>
          </cell>
          <cell r="AI326">
            <v>0</v>
          </cell>
          <cell r="AJ326">
            <v>0</v>
          </cell>
          <cell r="AL326">
            <v>0</v>
          </cell>
        </row>
        <row r="327">
          <cell r="AH327">
            <v>0</v>
          </cell>
          <cell r="AI327">
            <v>0</v>
          </cell>
          <cell r="AJ327">
            <v>0</v>
          </cell>
          <cell r="AL327">
            <v>0</v>
          </cell>
        </row>
        <row r="787">
          <cell r="AH787">
            <v>0</v>
          </cell>
          <cell r="AI787">
            <v>0</v>
          </cell>
          <cell r="AJ787">
            <v>0</v>
          </cell>
          <cell r="AL787">
            <v>0</v>
          </cell>
        </row>
        <row r="788">
          <cell r="AH788">
            <v>0</v>
          </cell>
          <cell r="AI788">
            <v>0</v>
          </cell>
          <cell r="AJ788">
            <v>0</v>
          </cell>
          <cell r="AL788">
            <v>0</v>
          </cell>
        </row>
        <row r="789">
          <cell r="AH789">
            <v>0</v>
          </cell>
          <cell r="AI789">
            <v>0</v>
          </cell>
          <cell r="AJ789">
            <v>0</v>
          </cell>
          <cell r="AL789">
            <v>0</v>
          </cell>
        </row>
        <row r="791">
          <cell r="AH791">
            <v>0</v>
          </cell>
          <cell r="AI791">
            <v>0</v>
          </cell>
          <cell r="AJ791">
            <v>0</v>
          </cell>
          <cell r="AL791">
            <v>0</v>
          </cell>
        </row>
        <row r="797">
          <cell r="AH797">
            <v>0</v>
          </cell>
          <cell r="AI797">
            <v>0</v>
          </cell>
          <cell r="AJ797">
            <v>0</v>
          </cell>
          <cell r="AL797">
            <v>0</v>
          </cell>
        </row>
        <row r="798">
          <cell r="AH798">
            <v>0</v>
          </cell>
          <cell r="AI798">
            <v>0</v>
          </cell>
          <cell r="AJ798">
            <v>0</v>
          </cell>
          <cell r="AL798">
            <v>0</v>
          </cell>
        </row>
        <row r="799">
          <cell r="AH799">
            <v>0</v>
          </cell>
          <cell r="AI799">
            <v>0</v>
          </cell>
          <cell r="AJ799">
            <v>0</v>
          </cell>
          <cell r="AL799">
            <v>0</v>
          </cell>
        </row>
        <row r="800">
          <cell r="AH800">
            <v>0</v>
          </cell>
          <cell r="AI800">
            <v>0</v>
          </cell>
          <cell r="AJ800">
            <v>0</v>
          </cell>
          <cell r="AL800">
            <v>0</v>
          </cell>
        </row>
        <row r="802">
          <cell r="AH802">
            <v>0</v>
          </cell>
          <cell r="AI802">
            <v>0</v>
          </cell>
          <cell r="AJ802">
            <v>0</v>
          </cell>
          <cell r="AL802">
            <v>0</v>
          </cell>
        </row>
        <row r="803">
          <cell r="AH803">
            <v>0</v>
          </cell>
          <cell r="AI803">
            <v>0</v>
          </cell>
          <cell r="AJ803">
            <v>0</v>
          </cell>
          <cell r="AL803">
            <v>0</v>
          </cell>
        </row>
        <row r="804">
          <cell r="AH804">
            <v>0</v>
          </cell>
          <cell r="AI804">
            <v>0</v>
          </cell>
          <cell r="AJ804">
            <v>0</v>
          </cell>
          <cell r="AL804">
            <v>0</v>
          </cell>
        </row>
        <row r="805">
          <cell r="AH805">
            <v>0</v>
          </cell>
          <cell r="AI805">
            <v>0</v>
          </cell>
          <cell r="AJ805">
            <v>0</v>
          </cell>
          <cell r="AL805">
            <v>0</v>
          </cell>
        </row>
        <row r="817">
          <cell r="AH817">
            <v>0</v>
          </cell>
          <cell r="AI817">
            <v>0</v>
          </cell>
          <cell r="AJ817">
            <v>0</v>
          </cell>
          <cell r="AL817">
            <v>0</v>
          </cell>
        </row>
        <row r="818">
          <cell r="AH818">
            <v>0</v>
          </cell>
          <cell r="AI818">
            <v>0</v>
          </cell>
          <cell r="AJ818">
            <v>0</v>
          </cell>
          <cell r="AL818">
            <v>0</v>
          </cell>
        </row>
        <row r="819">
          <cell r="AH819">
            <v>0</v>
          </cell>
          <cell r="AI819">
            <v>0</v>
          </cell>
          <cell r="AJ819">
            <v>0</v>
          </cell>
          <cell r="AL819">
            <v>0</v>
          </cell>
        </row>
        <row r="820">
          <cell r="AH820">
            <v>0</v>
          </cell>
          <cell r="AI820">
            <v>0</v>
          </cell>
          <cell r="AJ820">
            <v>0</v>
          </cell>
          <cell r="AL820">
            <v>0</v>
          </cell>
        </row>
        <row r="873">
          <cell r="AH873">
            <v>0</v>
          </cell>
          <cell r="AI873">
            <v>0</v>
          </cell>
          <cell r="AJ873">
            <v>0</v>
          </cell>
          <cell r="AL873">
            <v>0</v>
          </cell>
        </row>
        <row r="874">
          <cell r="AH874">
            <v>0</v>
          </cell>
          <cell r="AI874">
            <v>0</v>
          </cell>
          <cell r="AJ874">
            <v>0</v>
          </cell>
          <cell r="AL874">
            <v>0</v>
          </cell>
        </row>
        <row r="875">
          <cell r="AH875">
            <v>0</v>
          </cell>
          <cell r="AI875">
            <v>0</v>
          </cell>
          <cell r="AJ875">
            <v>0</v>
          </cell>
          <cell r="AL875">
            <v>0</v>
          </cell>
        </row>
        <row r="876">
          <cell r="AH876">
            <v>0</v>
          </cell>
          <cell r="AI876">
            <v>0</v>
          </cell>
          <cell r="AJ876">
            <v>0</v>
          </cell>
          <cell r="AL876">
            <v>0</v>
          </cell>
        </row>
      </sheetData>
      <sheetData sheetId="4">
        <row r="105">
          <cell r="AH105">
            <v>0</v>
          </cell>
          <cell r="AI105">
            <v>0</v>
          </cell>
          <cell r="AJ105">
            <v>0</v>
          </cell>
          <cell r="AL105">
            <v>0</v>
          </cell>
        </row>
        <row r="106">
          <cell r="AH106">
            <v>0</v>
          </cell>
          <cell r="AI106">
            <v>0</v>
          </cell>
          <cell r="AJ106">
            <v>0</v>
          </cell>
          <cell r="AL106">
            <v>0</v>
          </cell>
        </row>
        <row r="107">
          <cell r="AH107">
            <v>0</v>
          </cell>
          <cell r="AI107">
            <v>0</v>
          </cell>
          <cell r="AJ107">
            <v>0</v>
          </cell>
          <cell r="AL107">
            <v>0</v>
          </cell>
        </row>
        <row r="108">
          <cell r="AH108">
            <v>0</v>
          </cell>
          <cell r="AI108">
            <v>0</v>
          </cell>
          <cell r="AJ108">
            <v>0</v>
          </cell>
          <cell r="AL108">
            <v>0</v>
          </cell>
        </row>
        <row r="201">
          <cell r="AH201">
            <v>0</v>
          </cell>
          <cell r="AI201">
            <v>0</v>
          </cell>
          <cell r="AJ201">
            <v>0</v>
          </cell>
          <cell r="AL201">
            <v>0</v>
          </cell>
        </row>
        <row r="202">
          <cell r="AH202">
            <v>0</v>
          </cell>
          <cell r="AI202">
            <v>0</v>
          </cell>
          <cell r="AJ202">
            <v>0</v>
          </cell>
          <cell r="AL202">
            <v>0</v>
          </cell>
        </row>
        <row r="203">
          <cell r="AH203">
            <v>0</v>
          </cell>
          <cell r="AI203">
            <v>0</v>
          </cell>
          <cell r="AJ203">
            <v>0</v>
          </cell>
          <cell r="AL203">
            <v>0</v>
          </cell>
        </row>
        <row r="204">
          <cell r="AH204">
            <v>0</v>
          </cell>
          <cell r="AI204">
            <v>0</v>
          </cell>
          <cell r="AJ204">
            <v>0</v>
          </cell>
          <cell r="AL204">
            <v>0</v>
          </cell>
        </row>
        <row r="253">
          <cell r="AH253">
            <v>0</v>
          </cell>
          <cell r="AI253">
            <v>0</v>
          </cell>
          <cell r="AJ253">
            <v>0</v>
          </cell>
          <cell r="AL253">
            <v>0</v>
          </cell>
        </row>
        <row r="254">
          <cell r="AH254">
            <v>0</v>
          </cell>
          <cell r="AI254">
            <v>0</v>
          </cell>
          <cell r="AJ254">
            <v>0</v>
          </cell>
          <cell r="AL254">
            <v>0</v>
          </cell>
        </row>
        <row r="255">
          <cell r="AH255">
            <v>0</v>
          </cell>
          <cell r="AI255">
            <v>0</v>
          </cell>
          <cell r="AJ255">
            <v>0</v>
          </cell>
          <cell r="AL255">
            <v>0</v>
          </cell>
        </row>
        <row r="256">
          <cell r="AH256">
            <v>0</v>
          </cell>
          <cell r="AI256">
            <v>0</v>
          </cell>
          <cell r="AJ256">
            <v>0</v>
          </cell>
          <cell r="AL256">
            <v>0</v>
          </cell>
        </row>
        <row r="324">
          <cell r="AH324">
            <v>0</v>
          </cell>
          <cell r="AI324">
            <v>0</v>
          </cell>
          <cell r="AJ324">
            <v>0</v>
          </cell>
          <cell r="AL324">
            <v>0</v>
          </cell>
        </row>
        <row r="325">
          <cell r="AH325">
            <v>0</v>
          </cell>
          <cell r="AI325">
            <v>0</v>
          </cell>
          <cell r="AJ325">
            <v>0</v>
          </cell>
          <cell r="AL325">
            <v>0</v>
          </cell>
        </row>
        <row r="326">
          <cell r="AH326">
            <v>0</v>
          </cell>
          <cell r="AI326">
            <v>0</v>
          </cell>
          <cell r="AJ326">
            <v>0</v>
          </cell>
          <cell r="AL326">
            <v>0</v>
          </cell>
        </row>
        <row r="327">
          <cell r="AH327">
            <v>0</v>
          </cell>
          <cell r="AI327">
            <v>0</v>
          </cell>
          <cell r="AJ327">
            <v>0</v>
          </cell>
          <cell r="AL327">
            <v>0</v>
          </cell>
        </row>
        <row r="462">
          <cell r="AH462">
            <v>0</v>
          </cell>
          <cell r="AI462">
            <v>0</v>
          </cell>
          <cell r="AJ462">
            <v>0</v>
          </cell>
          <cell r="AL462">
            <v>0</v>
          </cell>
        </row>
        <row r="463">
          <cell r="AH463">
            <v>0</v>
          </cell>
          <cell r="AI463">
            <v>0</v>
          </cell>
          <cell r="AJ463">
            <v>0</v>
          </cell>
          <cell r="AL463">
            <v>0</v>
          </cell>
        </row>
        <row r="464">
          <cell r="AH464">
            <v>0</v>
          </cell>
          <cell r="AI464">
            <v>0</v>
          </cell>
          <cell r="AJ464">
            <v>0</v>
          </cell>
          <cell r="AL464">
            <v>0</v>
          </cell>
        </row>
        <row r="465">
          <cell r="AH465">
            <v>0</v>
          </cell>
          <cell r="AI465">
            <v>0</v>
          </cell>
          <cell r="AJ465">
            <v>0</v>
          </cell>
          <cell r="AL465">
            <v>0</v>
          </cell>
        </row>
        <row r="467">
          <cell r="AH467">
            <v>0</v>
          </cell>
          <cell r="AI467">
            <v>0</v>
          </cell>
          <cell r="AJ467">
            <v>0</v>
          </cell>
          <cell r="AL467">
            <v>0</v>
          </cell>
        </row>
        <row r="468">
          <cell r="AH468">
            <v>0</v>
          </cell>
          <cell r="AI468">
            <v>0</v>
          </cell>
          <cell r="AJ468">
            <v>0</v>
          </cell>
          <cell r="AL468">
            <v>0</v>
          </cell>
        </row>
        <row r="469">
          <cell r="AH469">
            <v>0</v>
          </cell>
          <cell r="AI469">
            <v>0</v>
          </cell>
          <cell r="AJ469">
            <v>0</v>
          </cell>
          <cell r="AL469">
            <v>0</v>
          </cell>
        </row>
        <row r="470">
          <cell r="AH470">
            <v>0</v>
          </cell>
          <cell r="AI470">
            <v>0</v>
          </cell>
          <cell r="AJ470">
            <v>0</v>
          </cell>
          <cell r="AL470">
            <v>0</v>
          </cell>
        </row>
        <row r="497">
          <cell r="AH497">
            <v>0</v>
          </cell>
          <cell r="AI497">
            <v>0</v>
          </cell>
          <cell r="AJ497">
            <v>0</v>
          </cell>
          <cell r="AL497">
            <v>0</v>
          </cell>
        </row>
        <row r="498">
          <cell r="AH498">
            <v>0</v>
          </cell>
          <cell r="AI498">
            <v>0</v>
          </cell>
          <cell r="AJ498">
            <v>0</v>
          </cell>
          <cell r="AL498">
            <v>0</v>
          </cell>
        </row>
        <row r="499">
          <cell r="AH499">
            <v>0</v>
          </cell>
          <cell r="AI499">
            <v>0</v>
          </cell>
          <cell r="AJ499">
            <v>0</v>
          </cell>
          <cell r="AL499">
            <v>0</v>
          </cell>
        </row>
        <row r="500">
          <cell r="AH500">
            <v>0</v>
          </cell>
          <cell r="AI500">
            <v>0</v>
          </cell>
          <cell r="AJ500">
            <v>0</v>
          </cell>
          <cell r="AL500">
            <v>0</v>
          </cell>
        </row>
        <row r="802">
          <cell r="AH802">
            <v>0</v>
          </cell>
          <cell r="AI802">
            <v>0</v>
          </cell>
          <cell r="AJ802">
            <v>0</v>
          </cell>
          <cell r="AL802">
            <v>0</v>
          </cell>
        </row>
        <row r="803">
          <cell r="AH803">
            <v>0</v>
          </cell>
          <cell r="AI803">
            <v>0</v>
          </cell>
          <cell r="AJ803">
            <v>0</v>
          </cell>
          <cell r="AL803">
            <v>0</v>
          </cell>
        </row>
        <row r="804">
          <cell r="AH804">
            <v>0</v>
          </cell>
          <cell r="AI804">
            <v>0</v>
          </cell>
          <cell r="AJ804">
            <v>0</v>
          </cell>
          <cell r="AL804">
            <v>0</v>
          </cell>
        </row>
        <row r="805">
          <cell r="AH805">
            <v>0</v>
          </cell>
          <cell r="AI805">
            <v>0</v>
          </cell>
          <cell r="AJ805">
            <v>0</v>
          </cell>
          <cell r="AL805">
            <v>0</v>
          </cell>
        </row>
        <row r="807">
          <cell r="AH807">
            <v>0</v>
          </cell>
          <cell r="AI807">
            <v>0</v>
          </cell>
          <cell r="AJ807">
            <v>0</v>
          </cell>
          <cell r="AL807">
            <v>0</v>
          </cell>
        </row>
        <row r="817">
          <cell r="AH817">
            <v>0</v>
          </cell>
          <cell r="AI817">
            <v>0</v>
          </cell>
          <cell r="AJ817">
            <v>0</v>
          </cell>
          <cell r="AL817">
            <v>0</v>
          </cell>
        </row>
        <row r="818">
          <cell r="AH818">
            <v>0</v>
          </cell>
          <cell r="AI818">
            <v>0</v>
          </cell>
          <cell r="AJ818">
            <v>0</v>
          </cell>
          <cell r="AL818">
            <v>0</v>
          </cell>
        </row>
        <row r="819">
          <cell r="AH819">
            <v>0</v>
          </cell>
          <cell r="AI819">
            <v>0</v>
          </cell>
          <cell r="AJ819">
            <v>0</v>
          </cell>
          <cell r="AL819">
            <v>0</v>
          </cell>
        </row>
        <row r="820">
          <cell r="AH820">
            <v>0</v>
          </cell>
          <cell r="AI820">
            <v>0</v>
          </cell>
          <cell r="AJ820">
            <v>0</v>
          </cell>
          <cell r="AL820">
            <v>0</v>
          </cell>
        </row>
        <row r="873">
          <cell r="AH873">
            <v>0</v>
          </cell>
          <cell r="AI873">
            <v>0</v>
          </cell>
          <cell r="AJ873">
            <v>0</v>
          </cell>
          <cell r="AL873">
            <v>0</v>
          </cell>
        </row>
        <row r="874">
          <cell r="AH874">
            <v>0</v>
          </cell>
          <cell r="AI874">
            <v>0</v>
          </cell>
          <cell r="AJ874">
            <v>0</v>
          </cell>
          <cell r="AL874">
            <v>0</v>
          </cell>
        </row>
        <row r="875">
          <cell r="AH875">
            <v>0</v>
          </cell>
          <cell r="AI875">
            <v>0</v>
          </cell>
          <cell r="AJ875">
            <v>0</v>
          </cell>
          <cell r="AL875">
            <v>0</v>
          </cell>
        </row>
        <row r="876">
          <cell r="AH876">
            <v>0</v>
          </cell>
          <cell r="AI876">
            <v>0</v>
          </cell>
          <cell r="AJ876">
            <v>0</v>
          </cell>
          <cell r="AL876">
            <v>0</v>
          </cell>
        </row>
      </sheetData>
      <sheetData sheetId="5">
        <row r="105">
          <cell r="AH105">
            <v>0</v>
          </cell>
          <cell r="AI105">
            <v>0</v>
          </cell>
          <cell r="AJ105">
            <v>0</v>
          </cell>
          <cell r="AL105">
            <v>0</v>
          </cell>
        </row>
        <row r="106">
          <cell r="AH106">
            <v>0</v>
          </cell>
          <cell r="AI106">
            <v>0</v>
          </cell>
          <cell r="AJ106">
            <v>0</v>
          </cell>
          <cell r="AL106">
            <v>0</v>
          </cell>
        </row>
        <row r="107">
          <cell r="AH107">
            <v>0</v>
          </cell>
          <cell r="AI107">
            <v>0</v>
          </cell>
          <cell r="AJ107">
            <v>0</v>
          </cell>
          <cell r="AL107">
            <v>0</v>
          </cell>
        </row>
        <row r="108">
          <cell r="AH108">
            <v>0</v>
          </cell>
          <cell r="AI108">
            <v>0</v>
          </cell>
          <cell r="AJ108">
            <v>0</v>
          </cell>
          <cell r="AL108">
            <v>0</v>
          </cell>
        </row>
        <row r="190">
          <cell r="AH190">
            <v>0</v>
          </cell>
          <cell r="AI190">
            <v>0</v>
          </cell>
          <cell r="AJ190">
            <v>0</v>
          </cell>
          <cell r="AL190">
            <v>0</v>
          </cell>
        </row>
        <row r="191">
          <cell r="AH191">
            <v>0</v>
          </cell>
          <cell r="AI191">
            <v>0</v>
          </cell>
          <cell r="AJ191">
            <v>0</v>
          </cell>
          <cell r="AL191">
            <v>0</v>
          </cell>
        </row>
        <row r="192">
          <cell r="AH192">
            <v>0</v>
          </cell>
          <cell r="AI192">
            <v>0</v>
          </cell>
          <cell r="AJ192">
            <v>0</v>
          </cell>
          <cell r="AL192">
            <v>0</v>
          </cell>
        </row>
        <row r="193">
          <cell r="AH193">
            <v>0</v>
          </cell>
          <cell r="AI193">
            <v>0</v>
          </cell>
          <cell r="AJ193">
            <v>0</v>
          </cell>
          <cell r="AL193">
            <v>0</v>
          </cell>
        </row>
        <row r="200">
          <cell r="AH200">
            <v>0</v>
          </cell>
          <cell r="AI200">
            <v>0</v>
          </cell>
          <cell r="AJ200">
            <v>0</v>
          </cell>
          <cell r="AL200">
            <v>0</v>
          </cell>
        </row>
        <row r="201">
          <cell r="AH201">
            <v>0</v>
          </cell>
          <cell r="AI201">
            <v>0</v>
          </cell>
          <cell r="AJ201">
            <v>0</v>
          </cell>
          <cell r="AL201">
            <v>0</v>
          </cell>
        </row>
        <row r="202">
          <cell r="AH202">
            <v>0</v>
          </cell>
          <cell r="AI202">
            <v>0</v>
          </cell>
          <cell r="AJ202">
            <v>0</v>
          </cell>
          <cell r="AL202">
            <v>0</v>
          </cell>
        </row>
        <row r="203">
          <cell r="AH203">
            <v>0</v>
          </cell>
          <cell r="AI203">
            <v>0</v>
          </cell>
          <cell r="AJ203">
            <v>0</v>
          </cell>
          <cell r="AL203">
            <v>0</v>
          </cell>
        </row>
        <row r="323">
          <cell r="AH323">
            <v>0</v>
          </cell>
          <cell r="AI323">
            <v>0</v>
          </cell>
          <cell r="AJ323">
            <v>0</v>
          </cell>
          <cell r="AL323">
            <v>0</v>
          </cell>
        </row>
        <row r="324">
          <cell r="AH324">
            <v>0</v>
          </cell>
          <cell r="AI324">
            <v>0</v>
          </cell>
          <cell r="AJ324">
            <v>0</v>
          </cell>
          <cell r="AL324">
            <v>0</v>
          </cell>
        </row>
        <row r="325">
          <cell r="AH325">
            <v>0</v>
          </cell>
          <cell r="AI325">
            <v>0</v>
          </cell>
          <cell r="AJ325">
            <v>0</v>
          </cell>
          <cell r="AL325">
            <v>0</v>
          </cell>
        </row>
        <row r="326">
          <cell r="AH326">
            <v>0</v>
          </cell>
          <cell r="AI326">
            <v>0</v>
          </cell>
          <cell r="AJ326">
            <v>0</v>
          </cell>
          <cell r="AL326">
            <v>0</v>
          </cell>
        </row>
        <row r="466">
          <cell r="AH466">
            <v>0</v>
          </cell>
          <cell r="AI466">
            <v>0</v>
          </cell>
          <cell r="AJ466">
            <v>0</v>
          </cell>
          <cell r="AL466">
            <v>0</v>
          </cell>
        </row>
        <row r="467">
          <cell r="AH467">
            <v>0</v>
          </cell>
          <cell r="AI467">
            <v>0</v>
          </cell>
          <cell r="AJ467">
            <v>0</v>
          </cell>
          <cell r="AL467">
            <v>0</v>
          </cell>
        </row>
        <row r="468">
          <cell r="AH468">
            <v>0</v>
          </cell>
          <cell r="AI468">
            <v>0</v>
          </cell>
          <cell r="AJ468">
            <v>0</v>
          </cell>
          <cell r="AL468">
            <v>0</v>
          </cell>
        </row>
        <row r="469">
          <cell r="AH469">
            <v>0</v>
          </cell>
          <cell r="AI469">
            <v>0</v>
          </cell>
          <cell r="AJ469">
            <v>0</v>
          </cell>
          <cell r="AL469">
            <v>0</v>
          </cell>
        </row>
        <row r="496">
          <cell r="AH496">
            <v>0</v>
          </cell>
          <cell r="AI496">
            <v>0</v>
          </cell>
          <cell r="AJ496">
            <v>0</v>
          </cell>
          <cell r="AL496">
            <v>0</v>
          </cell>
        </row>
        <row r="497">
          <cell r="AH497">
            <v>0</v>
          </cell>
          <cell r="AI497">
            <v>0</v>
          </cell>
          <cell r="AJ497">
            <v>0</v>
          </cell>
          <cell r="AL497">
            <v>0</v>
          </cell>
        </row>
        <row r="498">
          <cell r="AH498">
            <v>0</v>
          </cell>
          <cell r="AI498">
            <v>0</v>
          </cell>
          <cell r="AJ498">
            <v>0</v>
          </cell>
          <cell r="AL498">
            <v>0</v>
          </cell>
        </row>
        <row r="499">
          <cell r="AH499">
            <v>0</v>
          </cell>
          <cell r="AI499">
            <v>0</v>
          </cell>
          <cell r="AJ499">
            <v>0</v>
          </cell>
          <cell r="AL499">
            <v>0</v>
          </cell>
        </row>
        <row r="801">
          <cell r="AH801">
            <v>0</v>
          </cell>
          <cell r="AI801">
            <v>0</v>
          </cell>
          <cell r="AJ801">
            <v>0</v>
          </cell>
          <cell r="AL801">
            <v>0</v>
          </cell>
        </row>
        <row r="802">
          <cell r="AH802">
            <v>0</v>
          </cell>
          <cell r="AI802">
            <v>0</v>
          </cell>
          <cell r="AJ802">
            <v>0</v>
          </cell>
          <cell r="AL802">
            <v>0</v>
          </cell>
        </row>
        <row r="803">
          <cell r="AH803">
            <v>0</v>
          </cell>
          <cell r="AI803">
            <v>0</v>
          </cell>
          <cell r="AJ803">
            <v>0</v>
          </cell>
          <cell r="AL803">
            <v>0</v>
          </cell>
        </row>
        <row r="804">
          <cell r="AH804">
            <v>0</v>
          </cell>
          <cell r="AI804">
            <v>0</v>
          </cell>
          <cell r="AJ804">
            <v>0</v>
          </cell>
          <cell r="AL804">
            <v>0</v>
          </cell>
        </row>
        <row r="816">
          <cell r="AH816">
            <v>0</v>
          </cell>
          <cell r="AI816">
            <v>0</v>
          </cell>
          <cell r="AJ816">
            <v>0</v>
          </cell>
          <cell r="AL816">
            <v>0</v>
          </cell>
        </row>
        <row r="817">
          <cell r="AH817">
            <v>0</v>
          </cell>
          <cell r="AI817">
            <v>0</v>
          </cell>
          <cell r="AJ817">
            <v>0</v>
          </cell>
          <cell r="AL817">
            <v>0</v>
          </cell>
        </row>
        <row r="818">
          <cell r="AH818">
            <v>0</v>
          </cell>
          <cell r="AI818">
            <v>0</v>
          </cell>
          <cell r="AJ818">
            <v>0</v>
          </cell>
          <cell r="AL818">
            <v>0</v>
          </cell>
        </row>
        <row r="819">
          <cell r="AH819">
            <v>0</v>
          </cell>
          <cell r="AI819">
            <v>0</v>
          </cell>
          <cell r="AJ819">
            <v>0</v>
          </cell>
          <cell r="AL819">
            <v>0</v>
          </cell>
        </row>
        <row r="872">
          <cell r="AH872">
            <v>0</v>
          </cell>
          <cell r="AI872">
            <v>0</v>
          </cell>
          <cell r="AJ872">
            <v>0</v>
          </cell>
          <cell r="AL872">
            <v>0</v>
          </cell>
        </row>
        <row r="873">
          <cell r="AH873">
            <v>0</v>
          </cell>
          <cell r="AI873">
            <v>0</v>
          </cell>
          <cell r="AJ873">
            <v>0</v>
          </cell>
          <cell r="AL873">
            <v>0</v>
          </cell>
        </row>
        <row r="874">
          <cell r="AH874">
            <v>0</v>
          </cell>
          <cell r="AI874">
            <v>0</v>
          </cell>
          <cell r="AJ874">
            <v>0</v>
          </cell>
          <cell r="AL874">
            <v>0</v>
          </cell>
        </row>
        <row r="875">
          <cell r="AH875">
            <v>0</v>
          </cell>
          <cell r="AI875">
            <v>0</v>
          </cell>
          <cell r="AJ875">
            <v>0</v>
          </cell>
          <cell r="AL875">
            <v>0</v>
          </cell>
        </row>
      </sheetData>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andard_Cost"/>
      <sheetName val="Incremental_Cost Year 1"/>
      <sheetName val="Incremental_Cost Year 2"/>
      <sheetName val="Incremental_Cost Year 3"/>
      <sheetName val="Incremental_Cost Year 4"/>
      <sheetName val="Incremental_Cost Year 5"/>
      <sheetName val="Incremental_Cost Year 6"/>
      <sheetName val="Incremental_Cost Year 7"/>
      <sheetName val="Incremental_Cost Year 8"/>
      <sheetName val="Incremental_Cost Year 9"/>
      <sheetName val="Incremental_Cost Year 10"/>
      <sheetName val="Summary for IPSIS"/>
    </sheetNames>
    <sheetDataSet>
      <sheetData sheetId="0">
        <row r="4">
          <cell r="B4" t="str">
            <v>C1</v>
          </cell>
          <cell r="C4">
            <v>900</v>
          </cell>
          <cell r="D4">
            <v>125</v>
          </cell>
          <cell r="F4">
            <v>0.12</v>
          </cell>
        </row>
        <row r="5">
          <cell r="B5" t="str">
            <v>C2</v>
          </cell>
          <cell r="C5">
            <v>1200</v>
          </cell>
          <cell r="D5">
            <v>200</v>
          </cell>
        </row>
        <row r="6">
          <cell r="B6" t="str">
            <v>C3</v>
          </cell>
          <cell r="C6">
            <v>1000</v>
          </cell>
          <cell r="D6">
            <v>100</v>
          </cell>
        </row>
        <row r="7">
          <cell r="B7" t="str">
            <v>C4</v>
          </cell>
          <cell r="C7">
            <v>800</v>
          </cell>
          <cell r="D7">
            <v>100</v>
          </cell>
        </row>
        <row r="8">
          <cell r="B8" t="str">
            <v>C5</v>
          </cell>
          <cell r="C8">
            <v>600</v>
          </cell>
          <cell r="D8">
            <v>100</v>
          </cell>
        </row>
        <row r="9">
          <cell r="F9">
            <v>0</v>
          </cell>
        </row>
        <row r="11">
          <cell r="F11">
            <v>0</v>
          </cell>
        </row>
        <row r="12">
          <cell r="B12">
            <v>15</v>
          </cell>
          <cell r="C12">
            <v>25</v>
          </cell>
          <cell r="D12">
            <v>60</v>
          </cell>
          <cell r="E12">
            <v>50</v>
          </cell>
        </row>
        <row r="16">
          <cell r="B16">
            <v>500</v>
          </cell>
          <cell r="C16">
            <v>200</v>
          </cell>
        </row>
        <row r="20">
          <cell r="B20">
            <v>900</v>
          </cell>
          <cell r="C20">
            <v>350</v>
          </cell>
        </row>
        <row r="28">
          <cell r="C28">
            <v>0.15</v>
          </cell>
        </row>
      </sheetData>
      <sheetData sheetId="1">
        <row r="365">
          <cell r="AH365">
            <v>0</v>
          </cell>
          <cell r="AI365">
            <v>0</v>
          </cell>
          <cell r="AJ365">
            <v>0</v>
          </cell>
          <cell r="AL365">
            <v>0</v>
          </cell>
        </row>
        <row r="366">
          <cell r="AH366">
            <v>0</v>
          </cell>
          <cell r="AI366">
            <v>0</v>
          </cell>
          <cell r="AJ366">
            <v>0</v>
          </cell>
          <cell r="AL366">
            <v>0</v>
          </cell>
        </row>
        <row r="367">
          <cell r="AH367">
            <v>0</v>
          </cell>
          <cell r="AI367">
            <v>0</v>
          </cell>
          <cell r="AJ367">
            <v>0</v>
          </cell>
          <cell r="AL367">
            <v>0</v>
          </cell>
        </row>
        <row r="368">
          <cell r="AH368">
            <v>0</v>
          </cell>
          <cell r="AI368">
            <v>0</v>
          </cell>
          <cell r="AJ368">
            <v>0</v>
          </cell>
          <cell r="AL368">
            <v>0</v>
          </cell>
        </row>
        <row r="370">
          <cell r="AH370">
            <v>0</v>
          </cell>
          <cell r="AI370">
            <v>0</v>
          </cell>
          <cell r="AJ370">
            <v>0</v>
          </cell>
          <cell r="AL370">
            <v>0</v>
          </cell>
        </row>
        <row r="371">
          <cell r="AH371">
            <v>0</v>
          </cell>
          <cell r="AI371">
            <v>0</v>
          </cell>
          <cell r="AJ371">
            <v>0</v>
          </cell>
          <cell r="AL371">
            <v>0</v>
          </cell>
        </row>
        <row r="372">
          <cell r="AH372">
            <v>0</v>
          </cell>
          <cell r="AI372">
            <v>0</v>
          </cell>
          <cell r="AJ372">
            <v>0</v>
          </cell>
          <cell r="AL372">
            <v>0</v>
          </cell>
        </row>
        <row r="373">
          <cell r="AH373">
            <v>0</v>
          </cell>
          <cell r="AI373">
            <v>0</v>
          </cell>
          <cell r="AJ373">
            <v>0</v>
          </cell>
          <cell r="AL373">
            <v>0</v>
          </cell>
        </row>
        <row r="375">
          <cell r="AH375">
            <v>0</v>
          </cell>
          <cell r="AI375">
            <v>0</v>
          </cell>
          <cell r="AJ375">
            <v>0</v>
          </cell>
          <cell r="AL375">
            <v>0</v>
          </cell>
        </row>
        <row r="376">
          <cell r="AH376">
            <v>0</v>
          </cell>
          <cell r="AI376">
            <v>0</v>
          </cell>
          <cell r="AJ376">
            <v>0</v>
          </cell>
          <cell r="AL376">
            <v>0</v>
          </cell>
        </row>
        <row r="377">
          <cell r="AH377">
            <v>0</v>
          </cell>
          <cell r="AI377">
            <v>0</v>
          </cell>
          <cell r="AJ377">
            <v>0</v>
          </cell>
          <cell r="AL377">
            <v>0</v>
          </cell>
        </row>
        <row r="378">
          <cell r="AH378">
            <v>0</v>
          </cell>
          <cell r="AI378">
            <v>0</v>
          </cell>
          <cell r="AJ378">
            <v>0</v>
          </cell>
          <cell r="AL378">
            <v>0</v>
          </cell>
        </row>
        <row r="380">
          <cell r="AH380">
            <v>0</v>
          </cell>
          <cell r="AI380">
            <v>0</v>
          </cell>
          <cell r="AJ380">
            <v>0</v>
          </cell>
          <cell r="AL380">
            <v>0</v>
          </cell>
        </row>
        <row r="381">
          <cell r="AH381">
            <v>0</v>
          </cell>
          <cell r="AI381">
            <v>0</v>
          </cell>
          <cell r="AJ381">
            <v>0</v>
          </cell>
          <cell r="AL381">
            <v>0</v>
          </cell>
        </row>
        <row r="382">
          <cell r="AH382">
            <v>0</v>
          </cell>
          <cell r="AI382">
            <v>0</v>
          </cell>
          <cell r="AJ382">
            <v>0</v>
          </cell>
          <cell r="AL382">
            <v>0</v>
          </cell>
        </row>
        <row r="383">
          <cell r="AH383">
            <v>0</v>
          </cell>
          <cell r="AI383">
            <v>0</v>
          </cell>
          <cell r="AJ383">
            <v>0</v>
          </cell>
          <cell r="AL383">
            <v>0</v>
          </cell>
        </row>
        <row r="385">
          <cell r="AH385">
            <v>0</v>
          </cell>
          <cell r="AI385">
            <v>0</v>
          </cell>
          <cell r="AJ385">
            <v>0</v>
          </cell>
          <cell r="AL385">
            <v>0</v>
          </cell>
        </row>
        <row r="386">
          <cell r="AH386">
            <v>0</v>
          </cell>
          <cell r="AI386">
            <v>0</v>
          </cell>
          <cell r="AJ386">
            <v>0</v>
          </cell>
          <cell r="AL386">
            <v>0</v>
          </cell>
        </row>
        <row r="387">
          <cell r="AH387">
            <v>0</v>
          </cell>
          <cell r="AI387">
            <v>0</v>
          </cell>
          <cell r="AJ387">
            <v>0</v>
          </cell>
          <cell r="AL387">
            <v>0</v>
          </cell>
        </row>
        <row r="388">
          <cell r="AH388">
            <v>0</v>
          </cell>
          <cell r="AI388">
            <v>0</v>
          </cell>
          <cell r="AJ388">
            <v>0</v>
          </cell>
          <cell r="AL388">
            <v>0</v>
          </cell>
        </row>
        <row r="390">
          <cell r="AH390">
            <v>0</v>
          </cell>
          <cell r="AI390">
            <v>0</v>
          </cell>
          <cell r="AJ390">
            <v>0</v>
          </cell>
          <cell r="AL390">
            <v>0</v>
          </cell>
        </row>
        <row r="391">
          <cell r="AH391">
            <v>0</v>
          </cell>
          <cell r="AI391">
            <v>0</v>
          </cell>
          <cell r="AJ391">
            <v>0</v>
          </cell>
          <cell r="AL391">
            <v>0</v>
          </cell>
        </row>
        <row r="392">
          <cell r="AH392">
            <v>0</v>
          </cell>
          <cell r="AI392">
            <v>0</v>
          </cell>
          <cell r="AJ392">
            <v>0</v>
          </cell>
          <cell r="AL392">
            <v>0</v>
          </cell>
        </row>
        <row r="393">
          <cell r="AH393">
            <v>0</v>
          </cell>
          <cell r="AI393">
            <v>0</v>
          </cell>
          <cell r="AJ393">
            <v>0</v>
          </cell>
          <cell r="AL393">
            <v>0</v>
          </cell>
        </row>
        <row r="395">
          <cell r="AH395">
            <v>0</v>
          </cell>
          <cell r="AI395">
            <v>0</v>
          </cell>
          <cell r="AJ395">
            <v>0</v>
          </cell>
          <cell r="AL395">
            <v>0</v>
          </cell>
        </row>
        <row r="396">
          <cell r="AH396">
            <v>0</v>
          </cell>
          <cell r="AI396">
            <v>0</v>
          </cell>
          <cell r="AJ396">
            <v>0</v>
          </cell>
          <cell r="AL396">
            <v>0</v>
          </cell>
        </row>
        <row r="397">
          <cell r="AH397">
            <v>0</v>
          </cell>
          <cell r="AI397">
            <v>0</v>
          </cell>
          <cell r="AJ397">
            <v>0</v>
          </cell>
          <cell r="AL397">
            <v>0</v>
          </cell>
        </row>
        <row r="398">
          <cell r="AH398">
            <v>0</v>
          </cell>
          <cell r="AI398">
            <v>0</v>
          </cell>
          <cell r="AJ398">
            <v>0</v>
          </cell>
          <cell r="AL398">
            <v>0</v>
          </cell>
        </row>
        <row r="400">
          <cell r="AH400">
            <v>0</v>
          </cell>
          <cell r="AI400">
            <v>0</v>
          </cell>
          <cell r="AJ400">
            <v>0</v>
          </cell>
          <cell r="AL400">
            <v>0</v>
          </cell>
        </row>
        <row r="401">
          <cell r="AH401">
            <v>0</v>
          </cell>
          <cell r="AI401">
            <v>0</v>
          </cell>
          <cell r="AJ401">
            <v>0</v>
          </cell>
          <cell r="AL401">
            <v>0</v>
          </cell>
        </row>
        <row r="402">
          <cell r="AH402">
            <v>0</v>
          </cell>
          <cell r="AI402">
            <v>0</v>
          </cell>
          <cell r="AJ402">
            <v>0</v>
          </cell>
          <cell r="AL402">
            <v>0</v>
          </cell>
        </row>
        <row r="403">
          <cell r="AH403">
            <v>0</v>
          </cell>
          <cell r="AI403">
            <v>0</v>
          </cell>
          <cell r="AJ403">
            <v>0</v>
          </cell>
          <cell r="AL403">
            <v>0</v>
          </cell>
        </row>
        <row r="405">
          <cell r="AH405">
            <v>0</v>
          </cell>
          <cell r="AI405">
            <v>0</v>
          </cell>
          <cell r="AJ405">
            <v>0</v>
          </cell>
          <cell r="AL405">
            <v>0</v>
          </cell>
        </row>
        <row r="406">
          <cell r="AH406">
            <v>0</v>
          </cell>
          <cell r="AI406">
            <v>0</v>
          </cell>
          <cell r="AJ406">
            <v>0</v>
          </cell>
          <cell r="AL406">
            <v>0</v>
          </cell>
        </row>
        <row r="407">
          <cell r="AH407">
            <v>0</v>
          </cell>
          <cell r="AI407">
            <v>0</v>
          </cell>
          <cell r="AJ407">
            <v>0</v>
          </cell>
          <cell r="AL407">
            <v>0</v>
          </cell>
        </row>
        <row r="408">
          <cell r="AH408">
            <v>0</v>
          </cell>
          <cell r="AI408">
            <v>0</v>
          </cell>
          <cell r="AJ408">
            <v>0</v>
          </cell>
          <cell r="AL408">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andard_Cost"/>
      <sheetName val="Incremental_Cost Year 2021"/>
      <sheetName val="Incremental_Cost Year 2022"/>
      <sheetName val="Incremental_Cost Year 2023"/>
      <sheetName val="Incremental_Cost Year 2024"/>
      <sheetName val="Incremental_Cost Year 2025"/>
      <sheetName val="Incremental_Cost Year 6"/>
      <sheetName val="Incremental_Cost Year 7"/>
      <sheetName val="Incremental_Cost Year 8"/>
      <sheetName val="Incremental_Cost Year 9"/>
      <sheetName val="Incremental_Cost Year 10"/>
      <sheetName val="Summary for IPSI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andard_Cost"/>
      <sheetName val="Incremental_Cost Year 1"/>
      <sheetName val="Incremental_Cost Year 2"/>
      <sheetName val="Incremental_Cost Year 3"/>
      <sheetName val="Incremental_Cost Year 4"/>
      <sheetName val="Incremental_Cost Year 5"/>
      <sheetName val="Incremental_Cost Year 6"/>
      <sheetName val="Incremental_Cost Year 7"/>
      <sheetName val="Incremental_Cost Year 8"/>
      <sheetName val="Incremental_Cost Year 9"/>
      <sheetName val="Incremental_Cost Year 10"/>
      <sheetName val="Summary for IPSIS"/>
    </sheetNames>
    <sheetDataSet>
      <sheetData sheetId="0">
        <row r="24">
          <cell r="B24">
            <v>1000</v>
          </cell>
        </row>
      </sheetData>
      <sheetData sheetId="1" refreshError="1"/>
      <sheetData sheetId="2">
        <row r="33">
          <cell r="AH3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94"/>
  <sheetViews>
    <sheetView workbookViewId="0">
      <selection activeCell="L13" sqref="L13"/>
    </sheetView>
  </sheetViews>
  <sheetFormatPr defaultRowHeight="15" x14ac:dyDescent="0.25"/>
  <cols>
    <col min="1" max="1" width="23" customWidth="1"/>
    <col min="2" max="2" width="20.85546875" customWidth="1"/>
    <col min="3" max="3" width="22.42578125" customWidth="1"/>
    <col min="4" max="4" width="18.42578125" customWidth="1"/>
    <col min="5" max="5" width="15.42578125" customWidth="1"/>
    <col min="6" max="6" width="22.140625" customWidth="1"/>
    <col min="7" max="7" width="5.5703125" customWidth="1"/>
    <col min="8" max="8" width="10" customWidth="1"/>
  </cols>
  <sheetData>
    <row r="1" spans="1:14" ht="25.7" customHeight="1" x14ac:dyDescent="0.25">
      <c r="A1" s="234" t="s">
        <v>182</v>
      </c>
      <c r="B1" s="234"/>
      <c r="C1" s="234"/>
      <c r="D1" s="234"/>
      <c r="E1" s="234"/>
      <c r="F1" s="234"/>
      <c r="G1" s="54"/>
      <c r="H1" s="55"/>
      <c r="I1" s="55"/>
      <c r="J1" s="55"/>
      <c r="K1" s="55"/>
      <c r="L1" s="19"/>
      <c r="M1" s="19"/>
      <c r="N1" s="19"/>
    </row>
    <row r="2" spans="1:14" x14ac:dyDescent="0.25">
      <c r="A2" s="24"/>
      <c r="B2" s="43" t="s">
        <v>70</v>
      </c>
      <c r="C2" s="42"/>
      <c r="D2" s="42"/>
      <c r="E2" s="42"/>
      <c r="F2" s="43" t="s">
        <v>71</v>
      </c>
      <c r="G2" s="42"/>
      <c r="H2" s="19"/>
      <c r="I2" s="19"/>
      <c r="J2" s="19"/>
      <c r="K2" s="19"/>
      <c r="L2" s="19"/>
      <c r="M2" s="19"/>
      <c r="N2" s="19"/>
    </row>
    <row r="3" spans="1:14" ht="47.25" customHeight="1" x14ac:dyDescent="0.25">
      <c r="A3" s="25" t="s">
        <v>55</v>
      </c>
      <c r="B3" s="21" t="s">
        <v>176</v>
      </c>
      <c r="C3" s="21" t="s">
        <v>177</v>
      </c>
      <c r="D3" s="21" t="s">
        <v>178</v>
      </c>
      <c r="E3" s="42"/>
      <c r="F3" s="21" t="s">
        <v>102</v>
      </c>
      <c r="G3" s="42"/>
      <c r="H3" s="19"/>
      <c r="I3" s="19"/>
      <c r="J3" s="19"/>
      <c r="K3" s="19"/>
      <c r="L3" s="19"/>
      <c r="M3" s="19"/>
      <c r="N3" s="19"/>
    </row>
    <row r="4" spans="1:14" x14ac:dyDescent="0.25">
      <c r="A4" s="39" t="s">
        <v>57</v>
      </c>
      <c r="B4" s="40" t="s">
        <v>1</v>
      </c>
      <c r="C4" s="41">
        <v>90000</v>
      </c>
      <c r="D4" s="41">
        <f>AVERAGE(D5:D8)</f>
        <v>125</v>
      </c>
      <c r="E4" s="42"/>
      <c r="F4" s="35">
        <v>0.16700000000000001</v>
      </c>
      <c r="G4" s="44"/>
      <c r="H4" s="22"/>
      <c r="I4" s="19"/>
      <c r="J4" s="19"/>
      <c r="K4" s="19"/>
      <c r="L4" s="19"/>
      <c r="M4" s="19"/>
      <c r="N4" s="19"/>
    </row>
    <row r="5" spans="1:14" x14ac:dyDescent="0.25">
      <c r="A5" s="39" t="s">
        <v>56</v>
      </c>
      <c r="B5" s="40" t="s">
        <v>2</v>
      </c>
      <c r="C5" s="34">
        <v>120000</v>
      </c>
      <c r="D5" s="34">
        <v>200</v>
      </c>
      <c r="E5" s="42"/>
      <c r="F5" s="45"/>
      <c r="G5" s="42"/>
      <c r="H5" s="19"/>
      <c r="I5" s="19"/>
      <c r="J5" s="19"/>
      <c r="K5" s="19"/>
      <c r="L5" s="19"/>
      <c r="M5" s="19"/>
      <c r="N5" s="19"/>
    </row>
    <row r="6" spans="1:14" x14ac:dyDescent="0.25">
      <c r="A6" s="39" t="s">
        <v>56</v>
      </c>
      <c r="B6" s="40" t="s">
        <v>3</v>
      </c>
      <c r="C6" s="34">
        <v>100000</v>
      </c>
      <c r="D6" s="34">
        <v>100</v>
      </c>
      <c r="E6" s="42"/>
      <c r="F6" s="42"/>
      <c r="G6" s="42"/>
      <c r="H6" s="19"/>
      <c r="I6" s="19"/>
      <c r="J6" s="19"/>
      <c r="K6" s="19"/>
      <c r="L6" s="19"/>
      <c r="M6" s="19"/>
      <c r="N6" s="19"/>
    </row>
    <row r="7" spans="1:14" x14ac:dyDescent="0.25">
      <c r="A7" s="39" t="s">
        <v>56</v>
      </c>
      <c r="B7" s="40" t="s">
        <v>4</v>
      </c>
      <c r="C7" s="34">
        <v>80000</v>
      </c>
      <c r="D7" s="34">
        <v>100</v>
      </c>
      <c r="E7" s="42"/>
      <c r="F7" s="42"/>
      <c r="G7" s="42"/>
      <c r="H7" s="19"/>
      <c r="I7" s="19"/>
      <c r="J7" s="19"/>
      <c r="K7" s="19"/>
      <c r="L7" s="19"/>
      <c r="M7" s="19"/>
      <c r="N7" s="19"/>
    </row>
    <row r="8" spans="1:14" x14ac:dyDescent="0.25">
      <c r="A8" s="39" t="s">
        <v>56</v>
      </c>
      <c r="B8" s="40" t="s">
        <v>5</v>
      </c>
      <c r="C8" s="34">
        <v>70000</v>
      </c>
      <c r="D8" s="34">
        <v>100</v>
      </c>
      <c r="E8" s="42"/>
      <c r="F8" s="42"/>
      <c r="G8" s="42"/>
      <c r="H8" s="19"/>
      <c r="I8" s="19"/>
      <c r="J8" s="19"/>
      <c r="K8" s="19"/>
      <c r="L8" s="19"/>
      <c r="M8" s="19"/>
      <c r="N8" s="19"/>
    </row>
    <row r="9" spans="1:14" ht="15" customHeight="1" x14ac:dyDescent="0.25">
      <c r="A9" s="24"/>
      <c r="B9" s="46"/>
      <c r="C9" s="47"/>
      <c r="D9" s="47"/>
      <c r="E9" s="42"/>
      <c r="F9" s="42"/>
      <c r="G9" s="42"/>
      <c r="H9" s="19"/>
      <c r="I9" s="19"/>
      <c r="J9" s="19"/>
      <c r="K9" s="19"/>
      <c r="L9" s="19"/>
      <c r="M9" s="19"/>
      <c r="N9" s="19"/>
    </row>
    <row r="10" spans="1:14" x14ac:dyDescent="0.25">
      <c r="A10" s="24"/>
      <c r="B10" s="43" t="s">
        <v>42</v>
      </c>
      <c r="C10" s="42"/>
      <c r="D10" s="42"/>
      <c r="E10" s="42"/>
      <c r="F10" s="42"/>
      <c r="G10" s="42"/>
      <c r="H10" s="19"/>
      <c r="I10" s="19"/>
      <c r="J10" s="19"/>
      <c r="K10" s="19"/>
      <c r="L10" s="19"/>
      <c r="M10" s="19"/>
      <c r="N10" s="19"/>
    </row>
    <row r="11" spans="1:14" ht="30" x14ac:dyDescent="0.25">
      <c r="A11" s="24"/>
      <c r="B11" s="21" t="s">
        <v>39</v>
      </c>
      <c r="C11" s="21" t="s">
        <v>37</v>
      </c>
      <c r="D11" s="21" t="s">
        <v>38</v>
      </c>
      <c r="E11" s="21" t="s">
        <v>40</v>
      </c>
      <c r="F11" s="42"/>
      <c r="G11" s="42"/>
      <c r="H11" s="19"/>
      <c r="I11" s="19"/>
      <c r="J11" s="19"/>
      <c r="K11" s="19"/>
      <c r="L11" s="19"/>
      <c r="M11" s="19"/>
      <c r="N11" s="19"/>
    </row>
    <row r="12" spans="1:14" x14ac:dyDescent="0.25">
      <c r="A12" s="24"/>
      <c r="B12" s="36">
        <v>1500</v>
      </c>
      <c r="C12" s="36">
        <v>2500</v>
      </c>
      <c r="D12" s="36">
        <v>6000</v>
      </c>
      <c r="E12" s="36">
        <v>5000</v>
      </c>
      <c r="F12" s="42"/>
      <c r="G12" s="42"/>
      <c r="H12" s="19"/>
      <c r="I12" s="19"/>
      <c r="J12" s="19"/>
      <c r="K12" s="19"/>
      <c r="L12" s="19"/>
      <c r="M12" s="19"/>
      <c r="N12" s="19"/>
    </row>
    <row r="13" spans="1:14" x14ac:dyDescent="0.25">
      <c r="A13" s="24"/>
      <c r="B13" s="42"/>
      <c r="C13" s="42"/>
      <c r="D13" s="42"/>
      <c r="E13" s="42"/>
      <c r="F13" s="42"/>
      <c r="G13" s="42"/>
      <c r="H13" s="19"/>
      <c r="I13" s="19"/>
      <c r="J13" s="19"/>
      <c r="K13" s="19"/>
      <c r="L13" s="19"/>
      <c r="M13" s="19"/>
      <c r="N13" s="19"/>
    </row>
    <row r="14" spans="1:14" x14ac:dyDescent="0.25">
      <c r="A14" s="24"/>
      <c r="B14" s="43" t="s">
        <v>43</v>
      </c>
      <c r="C14" s="42"/>
      <c r="D14" s="42"/>
      <c r="E14" s="42"/>
      <c r="F14" s="42"/>
      <c r="G14" s="42"/>
      <c r="H14" s="19"/>
      <c r="I14" s="19"/>
      <c r="J14" s="19"/>
      <c r="K14" s="19"/>
      <c r="L14" s="19"/>
      <c r="M14" s="19"/>
      <c r="N14" s="19"/>
    </row>
    <row r="15" spans="1:14" ht="45" x14ac:dyDescent="0.25">
      <c r="A15" s="24"/>
      <c r="B15" s="21" t="s">
        <v>75</v>
      </c>
      <c r="C15" s="21" t="s">
        <v>41</v>
      </c>
      <c r="D15" s="42"/>
      <c r="E15" s="42"/>
      <c r="F15" s="42"/>
      <c r="G15" s="42"/>
      <c r="H15" s="19"/>
      <c r="I15" s="19"/>
      <c r="J15" s="19"/>
      <c r="K15" s="19"/>
      <c r="L15" s="19"/>
      <c r="M15" s="19"/>
      <c r="N15" s="19"/>
    </row>
    <row r="16" spans="1:14" x14ac:dyDescent="0.25">
      <c r="A16" s="24"/>
      <c r="B16" s="36">
        <v>50000</v>
      </c>
      <c r="C16" s="36">
        <v>20000</v>
      </c>
      <c r="D16" s="42"/>
      <c r="E16" s="42"/>
      <c r="F16" s="42"/>
      <c r="G16" s="42"/>
      <c r="H16" s="19"/>
      <c r="I16" s="19"/>
      <c r="J16" s="19"/>
      <c r="K16" s="19"/>
      <c r="L16" s="19"/>
      <c r="M16" s="19"/>
      <c r="N16" s="19"/>
    </row>
    <row r="17" spans="1:14" x14ac:dyDescent="0.25">
      <c r="A17" s="24"/>
      <c r="B17" s="42"/>
      <c r="C17" s="42"/>
      <c r="D17" s="42"/>
      <c r="E17" s="42"/>
      <c r="F17" s="42"/>
      <c r="G17" s="42"/>
      <c r="H17" s="19"/>
      <c r="I17" s="19"/>
      <c r="J17" s="19"/>
      <c r="K17" s="19"/>
      <c r="L17" s="19"/>
      <c r="M17" s="19"/>
      <c r="N17" s="19"/>
    </row>
    <row r="18" spans="1:14" x14ac:dyDescent="0.25">
      <c r="A18" s="24"/>
      <c r="B18" s="43" t="s">
        <v>44</v>
      </c>
      <c r="C18" s="42"/>
      <c r="D18" s="42"/>
      <c r="E18" s="42"/>
      <c r="F18" s="42"/>
      <c r="G18" s="42"/>
      <c r="H18" s="19"/>
      <c r="I18" s="19"/>
      <c r="J18" s="19"/>
      <c r="K18" s="19"/>
      <c r="L18" s="19"/>
      <c r="M18" s="19"/>
      <c r="N18" s="19"/>
    </row>
    <row r="19" spans="1:14" x14ac:dyDescent="0.25">
      <c r="A19" s="24"/>
      <c r="B19" s="21" t="s">
        <v>35</v>
      </c>
      <c r="C19" s="21" t="s">
        <v>36</v>
      </c>
      <c r="D19" s="42"/>
      <c r="E19" s="42"/>
      <c r="F19" s="42"/>
      <c r="G19" s="42"/>
      <c r="H19" s="19"/>
      <c r="I19" s="19"/>
      <c r="J19" s="19"/>
      <c r="K19" s="19"/>
      <c r="L19" s="19"/>
      <c r="M19" s="19"/>
      <c r="N19" s="19"/>
    </row>
    <row r="20" spans="1:14" x14ac:dyDescent="0.25">
      <c r="A20" s="24"/>
      <c r="B20" s="36">
        <v>90000</v>
      </c>
      <c r="C20" s="36">
        <v>35000</v>
      </c>
      <c r="D20" s="42"/>
      <c r="E20" s="42"/>
      <c r="F20" s="42"/>
      <c r="G20" s="42"/>
      <c r="H20" s="19"/>
      <c r="I20" s="19"/>
      <c r="J20" s="19"/>
      <c r="K20" s="19"/>
      <c r="L20" s="19"/>
      <c r="M20" s="19"/>
      <c r="N20" s="19"/>
    </row>
    <row r="21" spans="1:14" s="1" customFormat="1" x14ac:dyDescent="0.25">
      <c r="A21" s="24"/>
      <c r="B21" s="45"/>
      <c r="C21" s="45"/>
      <c r="D21" s="42"/>
      <c r="E21" s="42"/>
      <c r="F21" s="42"/>
      <c r="G21" s="42"/>
      <c r="H21" s="20"/>
      <c r="I21" s="20"/>
      <c r="J21" s="20"/>
      <c r="K21" s="20"/>
      <c r="L21" s="20"/>
      <c r="M21" s="20"/>
      <c r="N21" s="20"/>
    </row>
    <row r="22" spans="1:14" x14ac:dyDescent="0.25">
      <c r="A22" s="24"/>
      <c r="B22" s="43" t="s">
        <v>45</v>
      </c>
      <c r="C22" s="42"/>
      <c r="D22" s="42"/>
      <c r="E22" s="42"/>
      <c r="F22" s="42"/>
      <c r="G22" s="42"/>
      <c r="H22" s="19"/>
      <c r="I22" s="19"/>
      <c r="J22" s="19"/>
      <c r="K22" s="19"/>
      <c r="L22" s="19"/>
      <c r="M22" s="19"/>
      <c r="N22" s="19"/>
    </row>
    <row r="23" spans="1:14" ht="32.450000000000003" customHeight="1" x14ac:dyDescent="0.25">
      <c r="A23" s="24"/>
      <c r="B23" s="48" t="s">
        <v>33</v>
      </c>
      <c r="C23" s="48" t="s">
        <v>32</v>
      </c>
      <c r="D23" s="48" t="s">
        <v>34</v>
      </c>
      <c r="E23" s="42"/>
      <c r="F23" s="42"/>
      <c r="G23" s="42"/>
      <c r="H23" s="19"/>
      <c r="I23" s="19"/>
      <c r="J23" s="19"/>
      <c r="K23" s="19"/>
      <c r="L23" s="19"/>
      <c r="M23" s="19"/>
      <c r="N23" s="19"/>
    </row>
    <row r="24" spans="1:14" x14ac:dyDescent="0.25">
      <c r="A24" s="24"/>
      <c r="B24" s="37">
        <v>1000</v>
      </c>
      <c r="C24" s="37">
        <v>200</v>
      </c>
      <c r="D24" s="37">
        <v>15000</v>
      </c>
      <c r="E24" s="42"/>
      <c r="F24" s="42"/>
      <c r="G24" s="42"/>
      <c r="H24" s="19"/>
      <c r="I24" s="19"/>
      <c r="J24" s="19"/>
      <c r="K24" s="19"/>
      <c r="L24" s="19"/>
      <c r="M24" s="19"/>
      <c r="N24" s="19"/>
    </row>
    <row r="25" spans="1:14" x14ac:dyDescent="0.25">
      <c r="A25" s="24"/>
      <c r="B25" s="42"/>
      <c r="C25" s="42"/>
      <c r="D25" s="42"/>
      <c r="E25" s="42"/>
      <c r="F25" s="42"/>
      <c r="G25" s="42"/>
      <c r="H25" s="19"/>
      <c r="I25" s="19"/>
      <c r="J25" s="19"/>
      <c r="K25" s="19"/>
      <c r="L25" s="19"/>
      <c r="M25" s="19"/>
      <c r="N25" s="19"/>
    </row>
    <row r="26" spans="1:14" x14ac:dyDescent="0.25">
      <c r="A26" s="24"/>
      <c r="B26" s="43" t="s">
        <v>46</v>
      </c>
      <c r="C26" s="43" t="s">
        <v>108</v>
      </c>
      <c r="D26" s="42"/>
      <c r="E26" s="42"/>
      <c r="F26" s="42"/>
      <c r="G26" s="42"/>
      <c r="H26" s="19"/>
      <c r="I26" s="19"/>
      <c r="J26" s="19"/>
      <c r="K26" s="19"/>
      <c r="L26" s="19"/>
      <c r="M26" s="19"/>
      <c r="N26" s="19"/>
    </row>
    <row r="27" spans="1:14" x14ac:dyDescent="0.25">
      <c r="A27" s="24"/>
      <c r="B27" s="49" t="s">
        <v>107</v>
      </c>
      <c r="C27" s="49" t="s">
        <v>100</v>
      </c>
      <c r="D27" s="50"/>
      <c r="E27" s="42"/>
      <c r="F27" s="42"/>
      <c r="G27" s="42"/>
      <c r="H27" s="19"/>
      <c r="I27" s="19"/>
      <c r="J27" s="19"/>
      <c r="K27" s="19"/>
      <c r="L27" s="19"/>
      <c r="M27" s="19"/>
      <c r="N27" s="19"/>
    </row>
    <row r="28" spans="1:14" x14ac:dyDescent="0.25">
      <c r="A28" s="24"/>
      <c r="B28" s="38">
        <v>0.2</v>
      </c>
      <c r="C28" s="212">
        <v>0.15</v>
      </c>
      <c r="D28" s="42"/>
      <c r="E28" s="42"/>
      <c r="F28" s="42"/>
      <c r="G28" s="42"/>
      <c r="H28" s="19"/>
      <c r="I28" s="19"/>
      <c r="J28" s="19"/>
      <c r="K28" s="19"/>
      <c r="L28" s="19"/>
      <c r="M28" s="19"/>
      <c r="N28" s="19"/>
    </row>
    <row r="29" spans="1:14" x14ac:dyDescent="0.25">
      <c r="A29" s="24"/>
      <c r="B29" s="42"/>
      <c r="C29" s="213"/>
      <c r="D29" s="42"/>
      <c r="E29" s="42"/>
      <c r="F29" s="42"/>
      <c r="G29" s="42"/>
      <c r="H29" s="19"/>
      <c r="I29" s="19"/>
      <c r="J29" s="19"/>
      <c r="K29" s="19"/>
      <c r="L29" s="19"/>
      <c r="M29" s="19"/>
      <c r="N29" s="19"/>
    </row>
    <row r="30" spans="1:14" x14ac:dyDescent="0.25">
      <c r="B30" s="19"/>
      <c r="C30" s="213"/>
      <c r="D30" s="19"/>
      <c r="E30" s="19"/>
      <c r="F30" s="19"/>
      <c r="G30" s="19"/>
      <c r="H30" s="19"/>
      <c r="I30" s="19"/>
      <c r="J30" s="19"/>
      <c r="K30" s="19"/>
      <c r="L30" s="19"/>
      <c r="M30" s="19"/>
      <c r="N30" s="19"/>
    </row>
    <row r="31" spans="1:14" x14ac:dyDescent="0.25">
      <c r="B31" s="19"/>
      <c r="C31" s="213"/>
      <c r="D31" s="19"/>
      <c r="E31" s="19"/>
      <c r="F31" s="19"/>
      <c r="G31" s="19"/>
      <c r="H31" s="19"/>
      <c r="I31" s="19"/>
      <c r="J31" s="19"/>
      <c r="K31" s="19"/>
      <c r="L31" s="19"/>
      <c r="M31" s="19"/>
      <c r="N31" s="19"/>
    </row>
    <row r="32" spans="1:14" x14ac:dyDescent="0.25">
      <c r="B32" s="22"/>
      <c r="C32" s="213"/>
      <c r="D32" s="19"/>
      <c r="E32" s="19"/>
      <c r="F32" s="19"/>
      <c r="G32" s="19"/>
      <c r="H32" s="19"/>
      <c r="I32" s="19"/>
      <c r="J32" s="19"/>
      <c r="K32" s="19"/>
      <c r="L32" s="19"/>
      <c r="M32" s="19"/>
      <c r="N32" s="19"/>
    </row>
    <row r="33" spans="2:4" x14ac:dyDescent="0.25">
      <c r="C33" s="213"/>
    </row>
    <row r="34" spans="2:4" x14ac:dyDescent="0.25">
      <c r="C34" s="213"/>
    </row>
    <row r="35" spans="2:4" x14ac:dyDescent="0.25">
      <c r="C35" s="213"/>
    </row>
    <row r="36" spans="2:4" x14ac:dyDescent="0.25">
      <c r="C36" s="213"/>
    </row>
    <row r="37" spans="2:4" x14ac:dyDescent="0.25">
      <c r="C37" s="213"/>
    </row>
    <row r="38" spans="2:4" x14ac:dyDescent="0.25">
      <c r="C38" s="213"/>
    </row>
    <row r="39" spans="2:4" x14ac:dyDescent="0.25">
      <c r="C39" s="213"/>
    </row>
    <row r="40" spans="2:4" x14ac:dyDescent="0.25">
      <c r="B40" s="19"/>
      <c r="C40" s="213"/>
      <c r="D40" s="19"/>
    </row>
    <row r="41" spans="2:4" x14ac:dyDescent="0.25">
      <c r="C41" s="213"/>
    </row>
    <row r="42" spans="2:4" x14ac:dyDescent="0.25">
      <c r="C42" s="213"/>
    </row>
    <row r="43" spans="2:4" x14ac:dyDescent="0.25">
      <c r="C43" s="213"/>
    </row>
    <row r="44" spans="2:4" x14ac:dyDescent="0.25">
      <c r="C44" s="213"/>
    </row>
    <row r="45" spans="2:4" x14ac:dyDescent="0.25">
      <c r="C45" s="213"/>
    </row>
    <row r="46" spans="2:4" x14ac:dyDescent="0.25">
      <c r="C46" s="213"/>
    </row>
    <row r="47" spans="2:4" x14ac:dyDescent="0.25">
      <c r="C47" s="213"/>
    </row>
    <row r="48" spans="2:4" x14ac:dyDescent="0.25">
      <c r="C48" s="213"/>
    </row>
    <row r="49" spans="3:3" x14ac:dyDescent="0.25">
      <c r="C49" s="213"/>
    </row>
    <row r="50" spans="3:3" x14ac:dyDescent="0.25">
      <c r="C50" s="213"/>
    </row>
    <row r="51" spans="3:3" x14ac:dyDescent="0.25">
      <c r="C51" s="213"/>
    </row>
    <row r="52" spans="3:3" x14ac:dyDescent="0.25">
      <c r="C52" s="213"/>
    </row>
    <row r="53" spans="3:3" x14ac:dyDescent="0.25">
      <c r="C53" s="213"/>
    </row>
    <row r="54" spans="3:3" x14ac:dyDescent="0.25">
      <c r="C54" s="213"/>
    </row>
    <row r="55" spans="3:3" x14ac:dyDescent="0.25">
      <c r="C55" s="213"/>
    </row>
    <row r="56" spans="3:3" x14ac:dyDescent="0.25">
      <c r="C56" s="213"/>
    </row>
    <row r="57" spans="3:3" x14ac:dyDescent="0.25">
      <c r="C57" s="213"/>
    </row>
    <row r="58" spans="3:3" x14ac:dyDescent="0.25">
      <c r="C58" s="213"/>
    </row>
    <row r="59" spans="3:3" x14ac:dyDescent="0.25">
      <c r="C59" s="213"/>
    </row>
    <row r="60" spans="3:3" x14ac:dyDescent="0.25">
      <c r="C60" s="213"/>
    </row>
    <row r="61" spans="3:3" x14ac:dyDescent="0.25">
      <c r="C61" s="213"/>
    </row>
    <row r="62" spans="3:3" x14ac:dyDescent="0.25">
      <c r="C62" s="213"/>
    </row>
    <row r="63" spans="3:3" x14ac:dyDescent="0.25">
      <c r="C63" s="213"/>
    </row>
    <row r="64" spans="3:3" x14ac:dyDescent="0.25">
      <c r="C64" s="213"/>
    </row>
    <row r="65" spans="3:3" x14ac:dyDescent="0.25">
      <c r="C65" s="213"/>
    </row>
    <row r="66" spans="3:3" x14ac:dyDescent="0.25">
      <c r="C66" s="213"/>
    </row>
    <row r="67" spans="3:3" x14ac:dyDescent="0.25">
      <c r="C67" s="213"/>
    </row>
    <row r="68" spans="3:3" x14ac:dyDescent="0.25">
      <c r="C68" s="213"/>
    </row>
    <row r="69" spans="3:3" x14ac:dyDescent="0.25">
      <c r="C69" s="213"/>
    </row>
    <row r="70" spans="3:3" x14ac:dyDescent="0.25">
      <c r="C70" s="213"/>
    </row>
    <row r="71" spans="3:3" x14ac:dyDescent="0.25">
      <c r="C71" s="213"/>
    </row>
    <row r="72" spans="3:3" x14ac:dyDescent="0.25">
      <c r="C72" s="213"/>
    </row>
    <row r="73" spans="3:3" x14ac:dyDescent="0.25">
      <c r="C73" s="213"/>
    </row>
    <row r="74" spans="3:3" x14ac:dyDescent="0.25">
      <c r="C74" s="213"/>
    </row>
    <row r="75" spans="3:3" x14ac:dyDescent="0.25">
      <c r="C75" s="213"/>
    </row>
    <row r="76" spans="3:3" x14ac:dyDescent="0.25">
      <c r="C76" s="213"/>
    </row>
    <row r="77" spans="3:3" x14ac:dyDescent="0.25">
      <c r="C77" s="213"/>
    </row>
    <row r="78" spans="3:3" x14ac:dyDescent="0.25">
      <c r="C78" s="213"/>
    </row>
    <row r="79" spans="3:3" x14ac:dyDescent="0.25">
      <c r="C79" s="213"/>
    </row>
    <row r="80" spans="3:3" x14ac:dyDescent="0.25">
      <c r="C80" s="213"/>
    </row>
    <row r="81" spans="3:3" x14ac:dyDescent="0.25">
      <c r="C81" s="213"/>
    </row>
    <row r="82" spans="3:3" x14ac:dyDescent="0.25">
      <c r="C82" s="213"/>
    </row>
    <row r="83" spans="3:3" x14ac:dyDescent="0.25">
      <c r="C83" s="213"/>
    </row>
    <row r="84" spans="3:3" x14ac:dyDescent="0.25">
      <c r="C84" s="213"/>
    </row>
    <row r="85" spans="3:3" x14ac:dyDescent="0.25">
      <c r="C85" s="213"/>
    </row>
    <row r="86" spans="3:3" x14ac:dyDescent="0.25">
      <c r="C86" s="213"/>
    </row>
    <row r="87" spans="3:3" x14ac:dyDescent="0.25">
      <c r="C87" s="213"/>
    </row>
    <row r="88" spans="3:3" x14ac:dyDescent="0.25">
      <c r="C88" s="213"/>
    </row>
    <row r="89" spans="3:3" x14ac:dyDescent="0.25">
      <c r="C89" s="213"/>
    </row>
    <row r="90" spans="3:3" x14ac:dyDescent="0.25">
      <c r="C90" s="213"/>
    </row>
    <row r="91" spans="3:3" x14ac:dyDescent="0.25">
      <c r="C91" s="213"/>
    </row>
    <row r="92" spans="3:3" x14ac:dyDescent="0.25">
      <c r="C92" s="213"/>
    </row>
    <row r="93" spans="3:3" x14ac:dyDescent="0.25">
      <c r="C93" s="213"/>
    </row>
    <row r="94" spans="3:3" x14ac:dyDescent="0.25">
      <c r="C94" s="213"/>
    </row>
    <row r="95" spans="3:3" x14ac:dyDescent="0.25">
      <c r="C95" s="213"/>
    </row>
    <row r="96" spans="3:3" x14ac:dyDescent="0.25">
      <c r="C96" s="213"/>
    </row>
    <row r="97" spans="3:3" x14ac:dyDescent="0.25">
      <c r="C97" s="213"/>
    </row>
    <row r="98" spans="3:3" x14ac:dyDescent="0.25">
      <c r="C98" s="213"/>
    </row>
    <row r="99" spans="3:3" x14ac:dyDescent="0.25">
      <c r="C99" s="213"/>
    </row>
    <row r="100" spans="3:3" x14ac:dyDescent="0.25">
      <c r="C100" s="213"/>
    </row>
    <row r="101" spans="3:3" x14ac:dyDescent="0.25">
      <c r="C101" s="213"/>
    </row>
    <row r="102" spans="3:3" x14ac:dyDescent="0.25">
      <c r="C102" s="213"/>
    </row>
    <row r="103" spans="3:3" x14ac:dyDescent="0.25">
      <c r="C103" s="213"/>
    </row>
    <row r="104" spans="3:3" x14ac:dyDescent="0.25">
      <c r="C104" s="213"/>
    </row>
    <row r="105" spans="3:3" x14ac:dyDescent="0.25">
      <c r="C105" s="213"/>
    </row>
    <row r="106" spans="3:3" x14ac:dyDescent="0.25">
      <c r="C106" s="213"/>
    </row>
    <row r="107" spans="3:3" x14ac:dyDescent="0.25">
      <c r="C107" s="213"/>
    </row>
    <row r="108" spans="3:3" x14ac:dyDescent="0.25">
      <c r="C108" s="213"/>
    </row>
    <row r="109" spans="3:3" x14ac:dyDescent="0.25">
      <c r="C109" s="213"/>
    </row>
    <row r="110" spans="3:3" x14ac:dyDescent="0.25">
      <c r="C110" s="213"/>
    </row>
    <row r="111" spans="3:3" x14ac:dyDescent="0.25">
      <c r="C111" s="213"/>
    </row>
    <row r="112" spans="3:3" x14ac:dyDescent="0.25">
      <c r="C112" s="213"/>
    </row>
    <row r="113" spans="3:3" x14ac:dyDescent="0.25">
      <c r="C113" s="213"/>
    </row>
    <row r="114" spans="3:3" x14ac:dyDescent="0.25">
      <c r="C114" s="213"/>
    </row>
    <row r="115" spans="3:3" x14ac:dyDescent="0.25">
      <c r="C115" s="213"/>
    </row>
    <row r="116" spans="3:3" x14ac:dyDescent="0.25">
      <c r="C116" s="213"/>
    </row>
    <row r="117" spans="3:3" x14ac:dyDescent="0.25">
      <c r="C117" s="213"/>
    </row>
    <row r="118" spans="3:3" x14ac:dyDescent="0.25">
      <c r="C118" s="213"/>
    </row>
    <row r="119" spans="3:3" x14ac:dyDescent="0.25">
      <c r="C119" s="213"/>
    </row>
    <row r="120" spans="3:3" x14ac:dyDescent="0.25">
      <c r="C120" s="213"/>
    </row>
    <row r="121" spans="3:3" x14ac:dyDescent="0.25">
      <c r="C121" s="213"/>
    </row>
    <row r="122" spans="3:3" x14ac:dyDescent="0.25">
      <c r="C122" s="213"/>
    </row>
    <row r="123" spans="3:3" x14ac:dyDescent="0.25">
      <c r="C123" s="213"/>
    </row>
    <row r="124" spans="3:3" x14ac:dyDescent="0.25">
      <c r="C124" s="213"/>
    </row>
    <row r="125" spans="3:3" x14ac:dyDescent="0.25">
      <c r="C125" s="213"/>
    </row>
    <row r="126" spans="3:3" x14ac:dyDescent="0.25">
      <c r="C126" s="213"/>
    </row>
    <row r="127" spans="3:3" x14ac:dyDescent="0.25">
      <c r="C127" s="213"/>
    </row>
    <row r="128" spans="3:3" x14ac:dyDescent="0.25">
      <c r="C128" s="213"/>
    </row>
    <row r="129" spans="3:3" x14ac:dyDescent="0.25">
      <c r="C129" s="213"/>
    </row>
    <row r="130" spans="3:3" x14ac:dyDescent="0.25">
      <c r="C130" s="213"/>
    </row>
    <row r="131" spans="3:3" x14ac:dyDescent="0.25">
      <c r="C131" s="213"/>
    </row>
    <row r="132" spans="3:3" x14ac:dyDescent="0.25">
      <c r="C132" s="213"/>
    </row>
    <row r="133" spans="3:3" x14ac:dyDescent="0.25">
      <c r="C133" s="213"/>
    </row>
    <row r="134" spans="3:3" x14ac:dyDescent="0.25">
      <c r="C134" s="213"/>
    </row>
    <row r="135" spans="3:3" x14ac:dyDescent="0.25">
      <c r="C135" s="213"/>
    </row>
    <row r="136" spans="3:3" x14ac:dyDescent="0.25">
      <c r="C136" s="213"/>
    </row>
    <row r="137" spans="3:3" x14ac:dyDescent="0.25">
      <c r="C137" s="213"/>
    </row>
    <row r="138" spans="3:3" x14ac:dyDescent="0.25">
      <c r="C138" s="213"/>
    </row>
    <row r="139" spans="3:3" x14ac:dyDescent="0.25">
      <c r="C139" s="213"/>
    </row>
    <row r="140" spans="3:3" x14ac:dyDescent="0.25">
      <c r="C140" s="213"/>
    </row>
    <row r="141" spans="3:3" x14ac:dyDescent="0.25">
      <c r="C141" s="213"/>
    </row>
    <row r="142" spans="3:3" x14ac:dyDescent="0.25">
      <c r="C142" s="213"/>
    </row>
    <row r="143" spans="3:3" x14ac:dyDescent="0.25">
      <c r="C143" s="213"/>
    </row>
    <row r="144" spans="3:3" x14ac:dyDescent="0.25">
      <c r="C144" s="213"/>
    </row>
    <row r="145" spans="3:3" x14ac:dyDescent="0.25">
      <c r="C145" s="213"/>
    </row>
    <row r="146" spans="3:3" x14ac:dyDescent="0.25">
      <c r="C146" s="213"/>
    </row>
    <row r="147" spans="3:3" x14ac:dyDescent="0.25">
      <c r="C147" s="213"/>
    </row>
    <row r="148" spans="3:3" x14ac:dyDescent="0.25">
      <c r="C148" s="213"/>
    </row>
    <row r="149" spans="3:3" x14ac:dyDescent="0.25">
      <c r="C149" s="213"/>
    </row>
    <row r="150" spans="3:3" x14ac:dyDescent="0.25">
      <c r="C150" s="213"/>
    </row>
    <row r="151" spans="3:3" x14ac:dyDescent="0.25">
      <c r="C151" s="213"/>
    </row>
    <row r="152" spans="3:3" x14ac:dyDescent="0.25">
      <c r="C152" s="213"/>
    </row>
    <row r="153" spans="3:3" x14ac:dyDescent="0.25">
      <c r="C153" s="213"/>
    </row>
    <row r="154" spans="3:3" x14ac:dyDescent="0.25">
      <c r="C154" s="213"/>
    </row>
    <row r="155" spans="3:3" x14ac:dyDescent="0.25">
      <c r="C155" s="213"/>
    </row>
    <row r="156" spans="3:3" x14ac:dyDescent="0.25">
      <c r="C156" s="213"/>
    </row>
    <row r="157" spans="3:3" x14ac:dyDescent="0.25">
      <c r="C157" s="213"/>
    </row>
    <row r="158" spans="3:3" x14ac:dyDescent="0.25">
      <c r="C158" s="213"/>
    </row>
    <row r="159" spans="3:3" x14ac:dyDescent="0.25">
      <c r="C159" s="213"/>
    </row>
    <row r="160" spans="3:3" x14ac:dyDescent="0.25">
      <c r="C160" s="213"/>
    </row>
    <row r="161" spans="3:3" x14ac:dyDescent="0.25">
      <c r="C161" s="213"/>
    </row>
    <row r="162" spans="3:3" x14ac:dyDescent="0.25">
      <c r="C162" s="213"/>
    </row>
    <row r="163" spans="3:3" x14ac:dyDescent="0.25">
      <c r="C163" s="213"/>
    </row>
    <row r="164" spans="3:3" x14ac:dyDescent="0.25">
      <c r="C164" s="213"/>
    </row>
    <row r="165" spans="3:3" x14ac:dyDescent="0.25">
      <c r="C165" s="213"/>
    </row>
    <row r="166" spans="3:3" x14ac:dyDescent="0.25">
      <c r="C166" s="213"/>
    </row>
    <row r="167" spans="3:3" x14ac:dyDescent="0.25">
      <c r="C167" s="213"/>
    </row>
    <row r="168" spans="3:3" x14ac:dyDescent="0.25">
      <c r="C168" s="213"/>
    </row>
    <row r="169" spans="3:3" x14ac:dyDescent="0.25">
      <c r="C169" s="213"/>
    </row>
    <row r="170" spans="3:3" x14ac:dyDescent="0.25">
      <c r="C170" s="213"/>
    </row>
    <row r="171" spans="3:3" x14ac:dyDescent="0.25">
      <c r="C171" s="213"/>
    </row>
    <row r="172" spans="3:3" x14ac:dyDescent="0.25">
      <c r="C172" s="213"/>
    </row>
    <row r="173" spans="3:3" x14ac:dyDescent="0.25">
      <c r="C173" s="213"/>
    </row>
    <row r="174" spans="3:3" x14ac:dyDescent="0.25">
      <c r="C174" s="213"/>
    </row>
    <row r="175" spans="3:3" x14ac:dyDescent="0.25">
      <c r="C175" s="213"/>
    </row>
    <row r="176" spans="3:3" x14ac:dyDescent="0.25">
      <c r="C176" s="213"/>
    </row>
    <row r="177" spans="3:3" x14ac:dyDescent="0.25">
      <c r="C177" s="213"/>
    </row>
    <row r="178" spans="3:3" x14ac:dyDescent="0.25">
      <c r="C178" s="213"/>
    </row>
    <row r="179" spans="3:3" x14ac:dyDescent="0.25">
      <c r="C179" s="213"/>
    </row>
    <row r="180" spans="3:3" x14ac:dyDescent="0.25">
      <c r="C180" s="213"/>
    </row>
    <row r="181" spans="3:3" x14ac:dyDescent="0.25">
      <c r="C181" s="213"/>
    </row>
    <row r="182" spans="3:3" x14ac:dyDescent="0.25">
      <c r="C182" s="213"/>
    </row>
    <row r="183" spans="3:3" x14ac:dyDescent="0.25">
      <c r="C183" s="213"/>
    </row>
    <row r="184" spans="3:3" x14ac:dyDescent="0.25">
      <c r="C184" s="213"/>
    </row>
    <row r="185" spans="3:3" x14ac:dyDescent="0.25">
      <c r="C185" s="213"/>
    </row>
    <row r="186" spans="3:3" x14ac:dyDescent="0.25">
      <c r="C186" s="213"/>
    </row>
    <row r="187" spans="3:3" x14ac:dyDescent="0.25">
      <c r="C187" s="213"/>
    </row>
    <row r="188" spans="3:3" x14ac:dyDescent="0.25">
      <c r="C188" s="213"/>
    </row>
    <row r="189" spans="3:3" x14ac:dyDescent="0.25">
      <c r="C189" s="213"/>
    </row>
    <row r="190" spans="3:3" x14ac:dyDescent="0.25">
      <c r="C190" s="213"/>
    </row>
    <row r="191" spans="3:3" x14ac:dyDescent="0.25">
      <c r="C191" s="213"/>
    </row>
    <row r="192" spans="3:3" x14ac:dyDescent="0.25">
      <c r="C192" s="213"/>
    </row>
    <row r="193" spans="3:3" x14ac:dyDescent="0.25">
      <c r="C193" s="213"/>
    </row>
    <row r="194" spans="3:3" x14ac:dyDescent="0.25">
      <c r="C194" s="213"/>
    </row>
    <row r="195" spans="3:3" x14ac:dyDescent="0.25">
      <c r="C195" s="213"/>
    </row>
    <row r="196" spans="3:3" x14ac:dyDescent="0.25">
      <c r="C196" s="213"/>
    </row>
    <row r="197" spans="3:3" x14ac:dyDescent="0.25">
      <c r="C197" s="213"/>
    </row>
    <row r="198" spans="3:3" x14ac:dyDescent="0.25">
      <c r="C198" s="213"/>
    </row>
    <row r="199" spans="3:3" x14ac:dyDescent="0.25">
      <c r="C199" s="213"/>
    </row>
    <row r="200" spans="3:3" x14ac:dyDescent="0.25">
      <c r="C200" s="213"/>
    </row>
    <row r="201" spans="3:3" x14ac:dyDescent="0.25">
      <c r="C201" s="213"/>
    </row>
    <row r="202" spans="3:3" x14ac:dyDescent="0.25">
      <c r="C202" s="213"/>
    </row>
    <row r="203" spans="3:3" x14ac:dyDescent="0.25">
      <c r="C203" s="213"/>
    </row>
    <row r="204" spans="3:3" x14ac:dyDescent="0.25">
      <c r="C204" s="213"/>
    </row>
    <row r="205" spans="3:3" x14ac:dyDescent="0.25">
      <c r="C205" s="213"/>
    </row>
    <row r="206" spans="3:3" x14ac:dyDescent="0.25">
      <c r="C206" s="213"/>
    </row>
    <row r="207" spans="3:3" x14ac:dyDescent="0.25">
      <c r="C207" s="213"/>
    </row>
    <row r="208" spans="3:3" x14ac:dyDescent="0.25">
      <c r="C208" s="213"/>
    </row>
    <row r="209" spans="3:3" x14ac:dyDescent="0.25">
      <c r="C209" s="213"/>
    </row>
    <row r="210" spans="3:3" x14ac:dyDescent="0.25">
      <c r="C210" s="213"/>
    </row>
    <row r="211" spans="3:3" x14ac:dyDescent="0.25">
      <c r="C211" s="213"/>
    </row>
    <row r="212" spans="3:3" x14ac:dyDescent="0.25">
      <c r="C212" s="213"/>
    </row>
    <row r="213" spans="3:3" x14ac:dyDescent="0.25">
      <c r="C213" s="213"/>
    </row>
    <row r="214" spans="3:3" x14ac:dyDescent="0.25">
      <c r="C214" s="213"/>
    </row>
    <row r="215" spans="3:3" x14ac:dyDescent="0.25">
      <c r="C215" s="213"/>
    </row>
    <row r="216" spans="3:3" x14ac:dyDescent="0.25">
      <c r="C216" s="213"/>
    </row>
    <row r="217" spans="3:3" x14ac:dyDescent="0.25">
      <c r="C217" s="213"/>
    </row>
    <row r="218" spans="3:3" x14ac:dyDescent="0.25">
      <c r="C218" s="213"/>
    </row>
    <row r="219" spans="3:3" x14ac:dyDescent="0.25">
      <c r="C219" s="213"/>
    </row>
    <row r="220" spans="3:3" x14ac:dyDescent="0.25">
      <c r="C220" s="213"/>
    </row>
    <row r="221" spans="3:3" x14ac:dyDescent="0.25">
      <c r="C221" s="213"/>
    </row>
    <row r="222" spans="3:3" x14ac:dyDescent="0.25">
      <c r="C222" s="213"/>
    </row>
    <row r="223" spans="3:3" x14ac:dyDescent="0.25">
      <c r="C223" s="213"/>
    </row>
    <row r="224" spans="3:3" x14ac:dyDescent="0.25">
      <c r="C224" s="213"/>
    </row>
    <row r="225" spans="3:3" x14ac:dyDescent="0.25">
      <c r="C225" s="213"/>
    </row>
    <row r="226" spans="3:3" x14ac:dyDescent="0.25">
      <c r="C226" s="213"/>
    </row>
    <row r="227" spans="3:3" x14ac:dyDescent="0.25">
      <c r="C227" s="213"/>
    </row>
    <row r="228" spans="3:3" x14ac:dyDescent="0.25">
      <c r="C228" s="213"/>
    </row>
    <row r="229" spans="3:3" x14ac:dyDescent="0.25">
      <c r="C229" s="213"/>
    </row>
    <row r="230" spans="3:3" x14ac:dyDescent="0.25">
      <c r="C230" s="213"/>
    </row>
    <row r="231" spans="3:3" x14ac:dyDescent="0.25">
      <c r="C231" s="213"/>
    </row>
    <row r="232" spans="3:3" x14ac:dyDescent="0.25">
      <c r="C232" s="213"/>
    </row>
    <row r="233" spans="3:3" x14ac:dyDescent="0.25">
      <c r="C233" s="213"/>
    </row>
    <row r="234" spans="3:3" x14ac:dyDescent="0.25">
      <c r="C234" s="213"/>
    </row>
    <row r="235" spans="3:3" x14ac:dyDescent="0.25">
      <c r="C235" s="213"/>
    </row>
    <row r="236" spans="3:3" x14ac:dyDescent="0.25">
      <c r="C236" s="213"/>
    </row>
    <row r="237" spans="3:3" x14ac:dyDescent="0.25">
      <c r="C237" s="213"/>
    </row>
    <row r="238" spans="3:3" x14ac:dyDescent="0.25">
      <c r="C238" s="213"/>
    </row>
    <row r="239" spans="3:3" x14ac:dyDescent="0.25">
      <c r="C239" s="213"/>
    </row>
    <row r="240" spans="3:3" x14ac:dyDescent="0.25">
      <c r="C240" s="213"/>
    </row>
    <row r="241" spans="3:3" x14ac:dyDescent="0.25">
      <c r="C241" s="213"/>
    </row>
    <row r="242" spans="3:3" x14ac:dyDescent="0.25">
      <c r="C242" s="213"/>
    </row>
    <row r="243" spans="3:3" x14ac:dyDescent="0.25">
      <c r="C243" s="213"/>
    </row>
    <row r="244" spans="3:3" x14ac:dyDescent="0.25">
      <c r="C244" s="213"/>
    </row>
    <row r="245" spans="3:3" x14ac:dyDescent="0.25">
      <c r="C245" s="213"/>
    </row>
    <row r="246" spans="3:3" x14ac:dyDescent="0.25">
      <c r="C246" s="213"/>
    </row>
    <row r="247" spans="3:3" x14ac:dyDescent="0.25">
      <c r="C247" s="213"/>
    </row>
    <row r="248" spans="3:3" x14ac:dyDescent="0.25">
      <c r="C248" s="213"/>
    </row>
    <row r="249" spans="3:3" x14ac:dyDescent="0.25">
      <c r="C249" s="213"/>
    </row>
    <row r="250" spans="3:3" x14ac:dyDescent="0.25">
      <c r="C250" s="213"/>
    </row>
    <row r="251" spans="3:3" x14ac:dyDescent="0.25">
      <c r="C251" s="213"/>
    </row>
    <row r="252" spans="3:3" x14ac:dyDescent="0.25">
      <c r="C252" s="213"/>
    </row>
    <row r="253" spans="3:3" x14ac:dyDescent="0.25">
      <c r="C253" s="213"/>
    </row>
    <row r="254" spans="3:3" x14ac:dyDescent="0.25">
      <c r="C254" s="213"/>
    </row>
    <row r="255" spans="3:3" x14ac:dyDescent="0.25">
      <c r="C255" s="213"/>
    </row>
    <row r="256" spans="3:3" x14ac:dyDescent="0.25">
      <c r="C256" s="213"/>
    </row>
    <row r="257" spans="3:3" x14ac:dyDescent="0.25">
      <c r="C257" s="213"/>
    </row>
    <row r="258" spans="3:3" x14ac:dyDescent="0.25">
      <c r="C258" s="213"/>
    </row>
    <row r="259" spans="3:3" x14ac:dyDescent="0.25">
      <c r="C259" s="213"/>
    </row>
    <row r="260" spans="3:3" x14ac:dyDescent="0.25">
      <c r="C260" s="213"/>
    </row>
    <row r="261" spans="3:3" x14ac:dyDescent="0.25">
      <c r="C261" s="213"/>
    </row>
    <row r="262" spans="3:3" x14ac:dyDescent="0.25">
      <c r="C262" s="213"/>
    </row>
    <row r="263" spans="3:3" x14ac:dyDescent="0.25">
      <c r="C263" s="213"/>
    </row>
    <row r="264" spans="3:3" x14ac:dyDescent="0.25">
      <c r="C264" s="213"/>
    </row>
    <row r="265" spans="3:3" x14ac:dyDescent="0.25">
      <c r="C265" s="213"/>
    </row>
    <row r="266" spans="3:3" x14ac:dyDescent="0.25">
      <c r="C266" s="213"/>
    </row>
    <row r="267" spans="3:3" x14ac:dyDescent="0.25">
      <c r="C267" s="213"/>
    </row>
    <row r="268" spans="3:3" x14ac:dyDescent="0.25">
      <c r="C268" s="213"/>
    </row>
    <row r="269" spans="3:3" x14ac:dyDescent="0.25">
      <c r="C269" s="213"/>
    </row>
    <row r="270" spans="3:3" x14ac:dyDescent="0.25">
      <c r="C270" s="213"/>
    </row>
    <row r="271" spans="3:3" x14ac:dyDescent="0.25">
      <c r="C271" s="213"/>
    </row>
    <row r="272" spans="3:3" x14ac:dyDescent="0.25">
      <c r="C272" s="213"/>
    </row>
    <row r="273" spans="3:3" x14ac:dyDescent="0.25">
      <c r="C273" s="213"/>
    </row>
    <row r="274" spans="3:3" x14ac:dyDescent="0.25">
      <c r="C274" s="213"/>
    </row>
    <row r="275" spans="3:3" x14ac:dyDescent="0.25">
      <c r="C275" s="213"/>
    </row>
    <row r="276" spans="3:3" x14ac:dyDescent="0.25">
      <c r="C276" s="213"/>
    </row>
    <row r="277" spans="3:3" x14ac:dyDescent="0.25">
      <c r="C277" s="213"/>
    </row>
    <row r="278" spans="3:3" x14ac:dyDescent="0.25">
      <c r="C278" s="213"/>
    </row>
    <row r="279" spans="3:3" x14ac:dyDescent="0.25">
      <c r="C279" s="213"/>
    </row>
    <row r="280" spans="3:3" x14ac:dyDescent="0.25">
      <c r="C280" s="213"/>
    </row>
    <row r="281" spans="3:3" x14ac:dyDescent="0.25">
      <c r="C281" s="213"/>
    </row>
    <row r="282" spans="3:3" x14ac:dyDescent="0.25">
      <c r="C282" s="213"/>
    </row>
    <row r="283" spans="3:3" x14ac:dyDescent="0.25">
      <c r="C283" s="213"/>
    </row>
    <row r="284" spans="3:3" x14ac:dyDescent="0.25">
      <c r="C284" s="213"/>
    </row>
    <row r="285" spans="3:3" x14ac:dyDescent="0.25">
      <c r="C285" s="213"/>
    </row>
    <row r="286" spans="3:3" x14ac:dyDescent="0.25">
      <c r="C286" s="213"/>
    </row>
    <row r="287" spans="3:3" x14ac:dyDescent="0.25">
      <c r="C287" s="213"/>
    </row>
    <row r="288" spans="3:3" x14ac:dyDescent="0.25">
      <c r="C288" s="213"/>
    </row>
    <row r="289" spans="3:3" x14ac:dyDescent="0.25">
      <c r="C289" s="213"/>
    </row>
    <row r="290" spans="3:3" x14ac:dyDescent="0.25">
      <c r="C290" s="213"/>
    </row>
    <row r="291" spans="3:3" x14ac:dyDescent="0.25">
      <c r="C291" s="213"/>
    </row>
    <row r="292" spans="3:3" x14ac:dyDescent="0.25">
      <c r="C292" s="213"/>
    </row>
    <row r="293" spans="3:3" x14ac:dyDescent="0.25">
      <c r="C293" s="213"/>
    </row>
    <row r="294" spans="3:3" x14ac:dyDescent="0.25">
      <c r="C294" s="213"/>
    </row>
    <row r="295" spans="3:3" x14ac:dyDescent="0.25">
      <c r="C295" s="213"/>
    </row>
    <row r="296" spans="3:3" x14ac:dyDescent="0.25">
      <c r="C296" s="213"/>
    </row>
    <row r="297" spans="3:3" x14ac:dyDescent="0.25">
      <c r="C297" s="213"/>
    </row>
    <row r="298" spans="3:3" x14ac:dyDescent="0.25">
      <c r="C298" s="213"/>
    </row>
    <row r="299" spans="3:3" x14ac:dyDescent="0.25">
      <c r="C299" s="213"/>
    </row>
    <row r="300" spans="3:3" x14ac:dyDescent="0.25">
      <c r="C300" s="213"/>
    </row>
    <row r="301" spans="3:3" x14ac:dyDescent="0.25">
      <c r="C301" s="213"/>
    </row>
    <row r="302" spans="3:3" x14ac:dyDescent="0.25">
      <c r="C302" s="213"/>
    </row>
    <row r="303" spans="3:3" x14ac:dyDescent="0.25">
      <c r="C303" s="213"/>
    </row>
    <row r="304" spans="3:3" x14ac:dyDescent="0.25">
      <c r="C304" s="213"/>
    </row>
    <row r="305" spans="3:3" x14ac:dyDescent="0.25">
      <c r="C305" s="213"/>
    </row>
    <row r="306" spans="3:3" x14ac:dyDescent="0.25">
      <c r="C306" s="213"/>
    </row>
    <row r="307" spans="3:3" x14ac:dyDescent="0.25">
      <c r="C307" s="213"/>
    </row>
    <row r="308" spans="3:3" x14ac:dyDescent="0.25">
      <c r="C308" s="213"/>
    </row>
    <row r="309" spans="3:3" x14ac:dyDescent="0.25">
      <c r="C309" s="213"/>
    </row>
    <row r="310" spans="3:3" x14ac:dyDescent="0.25">
      <c r="C310" s="213"/>
    </row>
    <row r="311" spans="3:3" x14ac:dyDescent="0.25">
      <c r="C311" s="213"/>
    </row>
    <row r="312" spans="3:3" x14ac:dyDescent="0.25">
      <c r="C312" s="213"/>
    </row>
    <row r="313" spans="3:3" x14ac:dyDescent="0.25">
      <c r="C313" s="213"/>
    </row>
    <row r="314" spans="3:3" x14ac:dyDescent="0.25">
      <c r="C314" s="213"/>
    </row>
    <row r="315" spans="3:3" x14ac:dyDescent="0.25">
      <c r="C315" s="213"/>
    </row>
    <row r="316" spans="3:3" x14ac:dyDescent="0.25">
      <c r="C316" s="213"/>
    </row>
    <row r="317" spans="3:3" x14ac:dyDescent="0.25">
      <c r="C317" s="213"/>
    </row>
    <row r="318" spans="3:3" x14ac:dyDescent="0.25">
      <c r="C318" s="213"/>
    </row>
    <row r="319" spans="3:3" x14ac:dyDescent="0.25">
      <c r="C319" s="213"/>
    </row>
    <row r="320" spans="3:3" x14ac:dyDescent="0.25">
      <c r="C320" s="213"/>
    </row>
    <row r="321" spans="3:3" x14ac:dyDescent="0.25">
      <c r="C321" s="213"/>
    </row>
    <row r="322" spans="3:3" x14ac:dyDescent="0.25">
      <c r="C322" s="213"/>
    </row>
    <row r="323" spans="3:3" x14ac:dyDescent="0.25">
      <c r="C323" s="213"/>
    </row>
    <row r="324" spans="3:3" x14ac:dyDescent="0.25">
      <c r="C324" s="213"/>
    </row>
    <row r="325" spans="3:3" x14ac:dyDescent="0.25">
      <c r="C325" s="213"/>
    </row>
    <row r="326" spans="3:3" x14ac:dyDescent="0.25">
      <c r="C326" s="213"/>
    </row>
    <row r="327" spans="3:3" x14ac:dyDescent="0.25">
      <c r="C327" s="213"/>
    </row>
    <row r="328" spans="3:3" x14ac:dyDescent="0.25">
      <c r="C328" s="213"/>
    </row>
    <row r="329" spans="3:3" x14ac:dyDescent="0.25">
      <c r="C329" s="213"/>
    </row>
    <row r="330" spans="3:3" x14ac:dyDescent="0.25">
      <c r="C330" s="213"/>
    </row>
    <row r="331" spans="3:3" x14ac:dyDescent="0.25">
      <c r="C331" s="213"/>
    </row>
    <row r="332" spans="3:3" x14ac:dyDescent="0.25">
      <c r="C332" s="213"/>
    </row>
    <row r="333" spans="3:3" x14ac:dyDescent="0.25">
      <c r="C333" s="213"/>
    </row>
    <row r="334" spans="3:3" x14ac:dyDescent="0.25">
      <c r="C334" s="213"/>
    </row>
    <row r="335" spans="3:3" x14ac:dyDescent="0.25">
      <c r="C335" s="213"/>
    </row>
    <row r="336" spans="3:3" x14ac:dyDescent="0.25">
      <c r="C336" s="213"/>
    </row>
    <row r="337" spans="3:3" x14ac:dyDescent="0.25">
      <c r="C337" s="213"/>
    </row>
    <row r="338" spans="3:3" x14ac:dyDescent="0.25">
      <c r="C338" s="213"/>
    </row>
    <row r="339" spans="3:3" x14ac:dyDescent="0.25">
      <c r="C339" s="213"/>
    </row>
    <row r="340" spans="3:3" x14ac:dyDescent="0.25">
      <c r="C340" s="213"/>
    </row>
    <row r="341" spans="3:3" x14ac:dyDescent="0.25">
      <c r="C341" s="213"/>
    </row>
    <row r="342" spans="3:3" x14ac:dyDescent="0.25">
      <c r="C342" s="213"/>
    </row>
    <row r="343" spans="3:3" x14ac:dyDescent="0.25">
      <c r="C343" s="213"/>
    </row>
    <row r="344" spans="3:3" x14ac:dyDescent="0.25">
      <c r="C344" s="213"/>
    </row>
    <row r="345" spans="3:3" x14ac:dyDescent="0.25">
      <c r="C345" s="213"/>
    </row>
    <row r="346" spans="3:3" x14ac:dyDescent="0.25">
      <c r="C346" s="213"/>
    </row>
    <row r="347" spans="3:3" x14ac:dyDescent="0.25">
      <c r="C347" s="213"/>
    </row>
    <row r="348" spans="3:3" x14ac:dyDescent="0.25">
      <c r="C348" s="213"/>
    </row>
    <row r="349" spans="3:3" x14ac:dyDescent="0.25">
      <c r="C349" s="213"/>
    </row>
    <row r="350" spans="3:3" x14ac:dyDescent="0.25">
      <c r="C350" s="213"/>
    </row>
    <row r="351" spans="3:3" x14ac:dyDescent="0.25">
      <c r="C351" s="213"/>
    </row>
    <row r="352" spans="3:3" x14ac:dyDescent="0.25">
      <c r="C352" s="213"/>
    </row>
    <row r="353" spans="3:3" x14ac:dyDescent="0.25">
      <c r="C353" s="213"/>
    </row>
    <row r="354" spans="3:3" x14ac:dyDescent="0.25">
      <c r="C354" s="213"/>
    </row>
    <row r="355" spans="3:3" x14ac:dyDescent="0.25">
      <c r="C355" s="213"/>
    </row>
    <row r="356" spans="3:3" x14ac:dyDescent="0.25">
      <c r="C356" s="213"/>
    </row>
    <row r="357" spans="3:3" x14ac:dyDescent="0.25">
      <c r="C357" s="213"/>
    </row>
    <row r="358" spans="3:3" x14ac:dyDescent="0.25">
      <c r="C358" s="213"/>
    </row>
    <row r="359" spans="3:3" x14ac:dyDescent="0.25">
      <c r="C359" s="213"/>
    </row>
    <row r="360" spans="3:3" x14ac:dyDescent="0.25">
      <c r="C360" s="213"/>
    </row>
    <row r="361" spans="3:3" x14ac:dyDescent="0.25">
      <c r="C361" s="213"/>
    </row>
    <row r="362" spans="3:3" x14ac:dyDescent="0.25">
      <c r="C362" s="213"/>
    </row>
    <row r="363" spans="3:3" x14ac:dyDescent="0.25">
      <c r="C363" s="213"/>
    </row>
    <row r="364" spans="3:3" x14ac:dyDescent="0.25">
      <c r="C364" s="213"/>
    </row>
    <row r="365" spans="3:3" x14ac:dyDescent="0.25">
      <c r="C365" s="213"/>
    </row>
    <row r="366" spans="3:3" x14ac:dyDescent="0.25">
      <c r="C366" s="213"/>
    </row>
    <row r="367" spans="3:3" x14ac:dyDescent="0.25">
      <c r="C367" s="213"/>
    </row>
    <row r="368" spans="3:3" x14ac:dyDescent="0.25">
      <c r="C368" s="213"/>
    </row>
    <row r="369" spans="3:3" x14ac:dyDescent="0.25">
      <c r="C369" s="213"/>
    </row>
    <row r="370" spans="3:3" x14ac:dyDescent="0.25">
      <c r="C370" s="213"/>
    </row>
    <row r="371" spans="3:3" x14ac:dyDescent="0.25">
      <c r="C371" s="213"/>
    </row>
    <row r="372" spans="3:3" x14ac:dyDescent="0.25">
      <c r="C372" s="213"/>
    </row>
    <row r="373" spans="3:3" x14ac:dyDescent="0.25">
      <c r="C373" s="213"/>
    </row>
    <row r="374" spans="3:3" x14ac:dyDescent="0.25">
      <c r="C374" s="213"/>
    </row>
    <row r="375" spans="3:3" x14ac:dyDescent="0.25">
      <c r="C375" s="213"/>
    </row>
    <row r="376" spans="3:3" x14ac:dyDescent="0.25">
      <c r="C376" s="213"/>
    </row>
    <row r="377" spans="3:3" x14ac:dyDescent="0.25">
      <c r="C377" s="213"/>
    </row>
    <row r="378" spans="3:3" x14ac:dyDescent="0.25">
      <c r="C378" s="213"/>
    </row>
    <row r="379" spans="3:3" x14ac:dyDescent="0.25">
      <c r="C379" s="213"/>
    </row>
    <row r="380" spans="3:3" x14ac:dyDescent="0.25">
      <c r="C380" s="213"/>
    </row>
    <row r="381" spans="3:3" x14ac:dyDescent="0.25">
      <c r="C381" s="213"/>
    </row>
    <row r="382" spans="3:3" x14ac:dyDescent="0.25">
      <c r="C382" s="213"/>
    </row>
    <row r="383" spans="3:3" x14ac:dyDescent="0.25">
      <c r="C383" s="213"/>
    </row>
    <row r="384" spans="3:3" x14ac:dyDescent="0.25">
      <c r="C384" s="213"/>
    </row>
    <row r="385" spans="3:3" x14ac:dyDescent="0.25">
      <c r="C385" s="213"/>
    </row>
    <row r="386" spans="3:3" x14ac:dyDescent="0.25">
      <c r="C386" s="213"/>
    </row>
    <row r="387" spans="3:3" x14ac:dyDescent="0.25">
      <c r="C387" s="213"/>
    </row>
    <row r="388" spans="3:3" x14ac:dyDescent="0.25">
      <c r="C388" s="213"/>
    </row>
    <row r="389" spans="3:3" x14ac:dyDescent="0.25">
      <c r="C389" s="213"/>
    </row>
    <row r="390" spans="3:3" x14ac:dyDescent="0.25">
      <c r="C390" s="213"/>
    </row>
    <row r="391" spans="3:3" x14ac:dyDescent="0.25">
      <c r="C391" s="213"/>
    </row>
    <row r="392" spans="3:3" x14ac:dyDescent="0.25">
      <c r="C392" s="213"/>
    </row>
    <row r="393" spans="3:3" x14ac:dyDescent="0.25">
      <c r="C393" s="213"/>
    </row>
    <row r="394" spans="3:3" x14ac:dyDescent="0.25">
      <c r="C394" s="213"/>
    </row>
    <row r="395" spans="3:3" x14ac:dyDescent="0.25">
      <c r="C395" s="213"/>
    </row>
    <row r="396" spans="3:3" x14ac:dyDescent="0.25">
      <c r="C396" s="213"/>
    </row>
    <row r="397" spans="3:3" x14ac:dyDescent="0.25">
      <c r="C397" s="213"/>
    </row>
    <row r="398" spans="3:3" x14ac:dyDescent="0.25">
      <c r="C398" s="213"/>
    </row>
    <row r="399" spans="3:3" x14ac:dyDescent="0.25">
      <c r="C399" s="213"/>
    </row>
    <row r="400" spans="3:3" x14ac:dyDescent="0.25">
      <c r="C400" s="213"/>
    </row>
    <row r="401" spans="3:3" x14ac:dyDescent="0.25">
      <c r="C401" s="213"/>
    </row>
    <row r="402" spans="3:3" x14ac:dyDescent="0.25">
      <c r="C402" s="213"/>
    </row>
    <row r="403" spans="3:3" x14ac:dyDescent="0.25">
      <c r="C403" s="213"/>
    </row>
    <row r="404" spans="3:3" x14ac:dyDescent="0.25">
      <c r="C404" s="213"/>
    </row>
    <row r="405" spans="3:3" x14ac:dyDescent="0.25">
      <c r="C405" s="213"/>
    </row>
    <row r="406" spans="3:3" x14ac:dyDescent="0.25">
      <c r="C406" s="213"/>
    </row>
    <row r="407" spans="3:3" x14ac:dyDescent="0.25">
      <c r="C407" s="213"/>
    </row>
    <row r="408" spans="3:3" x14ac:dyDescent="0.25">
      <c r="C408" s="213"/>
    </row>
    <row r="409" spans="3:3" x14ac:dyDescent="0.25">
      <c r="C409" s="213"/>
    </row>
    <row r="410" spans="3:3" x14ac:dyDescent="0.25">
      <c r="C410" s="213"/>
    </row>
    <row r="411" spans="3:3" x14ac:dyDescent="0.25">
      <c r="C411" s="213"/>
    </row>
    <row r="412" spans="3:3" x14ac:dyDescent="0.25">
      <c r="C412" s="213"/>
    </row>
    <row r="413" spans="3:3" x14ac:dyDescent="0.25">
      <c r="C413" s="213"/>
    </row>
    <row r="414" spans="3:3" x14ac:dyDescent="0.25">
      <c r="C414" s="213"/>
    </row>
    <row r="415" spans="3:3" x14ac:dyDescent="0.25">
      <c r="C415" s="213"/>
    </row>
    <row r="416" spans="3:3" x14ac:dyDescent="0.25">
      <c r="C416" s="213"/>
    </row>
    <row r="417" spans="3:3" x14ac:dyDescent="0.25">
      <c r="C417" s="213"/>
    </row>
    <row r="418" spans="3:3" x14ac:dyDescent="0.25">
      <c r="C418" s="213"/>
    </row>
    <row r="419" spans="3:3" x14ac:dyDescent="0.25">
      <c r="C419" s="213"/>
    </row>
    <row r="420" spans="3:3" x14ac:dyDescent="0.25">
      <c r="C420" s="213"/>
    </row>
    <row r="421" spans="3:3" x14ac:dyDescent="0.25">
      <c r="C421" s="213"/>
    </row>
    <row r="422" spans="3:3" x14ac:dyDescent="0.25">
      <c r="C422" s="213"/>
    </row>
    <row r="423" spans="3:3" x14ac:dyDescent="0.25">
      <c r="C423" s="213"/>
    </row>
    <row r="424" spans="3:3" x14ac:dyDescent="0.25">
      <c r="C424" s="213"/>
    </row>
    <row r="425" spans="3:3" x14ac:dyDescent="0.25">
      <c r="C425" s="213"/>
    </row>
    <row r="426" spans="3:3" x14ac:dyDescent="0.25">
      <c r="C426" s="213"/>
    </row>
    <row r="427" spans="3:3" x14ac:dyDescent="0.25">
      <c r="C427" s="213"/>
    </row>
    <row r="428" spans="3:3" x14ac:dyDescent="0.25">
      <c r="C428" s="213"/>
    </row>
    <row r="429" spans="3:3" x14ac:dyDescent="0.25">
      <c r="C429" s="213"/>
    </row>
    <row r="430" spans="3:3" x14ac:dyDescent="0.25">
      <c r="C430" s="213"/>
    </row>
    <row r="431" spans="3:3" x14ac:dyDescent="0.25">
      <c r="C431" s="213"/>
    </row>
    <row r="432" spans="3:3" x14ac:dyDescent="0.25">
      <c r="C432" s="213"/>
    </row>
    <row r="433" spans="3:3" x14ac:dyDescent="0.25">
      <c r="C433" s="213"/>
    </row>
    <row r="434" spans="3:3" x14ac:dyDescent="0.25">
      <c r="C434" s="213"/>
    </row>
    <row r="435" spans="3:3" x14ac:dyDescent="0.25">
      <c r="C435" s="213"/>
    </row>
    <row r="436" spans="3:3" x14ac:dyDescent="0.25">
      <c r="C436" s="213"/>
    </row>
    <row r="437" spans="3:3" x14ac:dyDescent="0.25">
      <c r="C437" s="213"/>
    </row>
    <row r="438" spans="3:3" x14ac:dyDescent="0.25">
      <c r="C438" s="213"/>
    </row>
    <row r="439" spans="3:3" x14ac:dyDescent="0.25">
      <c r="C439" s="213"/>
    </row>
    <row r="440" spans="3:3" x14ac:dyDescent="0.25">
      <c r="C440" s="213"/>
    </row>
    <row r="441" spans="3:3" x14ac:dyDescent="0.25">
      <c r="C441" s="213"/>
    </row>
    <row r="442" spans="3:3" x14ac:dyDescent="0.25">
      <c r="C442" s="213"/>
    </row>
    <row r="443" spans="3:3" x14ac:dyDescent="0.25">
      <c r="C443" s="213"/>
    </row>
    <row r="444" spans="3:3" x14ac:dyDescent="0.25">
      <c r="C444" s="213"/>
    </row>
    <row r="445" spans="3:3" x14ac:dyDescent="0.25">
      <c r="C445" s="213"/>
    </row>
    <row r="446" spans="3:3" x14ac:dyDescent="0.25">
      <c r="C446" s="213"/>
    </row>
    <row r="447" spans="3:3" x14ac:dyDescent="0.25">
      <c r="C447" s="213"/>
    </row>
    <row r="448" spans="3:3" x14ac:dyDescent="0.25">
      <c r="C448" s="213"/>
    </row>
    <row r="449" spans="3:3" x14ac:dyDescent="0.25">
      <c r="C449" s="213"/>
    </row>
    <row r="450" spans="3:3" x14ac:dyDescent="0.25">
      <c r="C450" s="213"/>
    </row>
    <row r="451" spans="3:3" x14ac:dyDescent="0.25">
      <c r="C451" s="213"/>
    </row>
    <row r="452" spans="3:3" x14ac:dyDescent="0.25">
      <c r="C452" s="213"/>
    </row>
    <row r="453" spans="3:3" x14ac:dyDescent="0.25">
      <c r="C453" s="213"/>
    </row>
    <row r="454" spans="3:3" x14ac:dyDescent="0.25">
      <c r="C454" s="213"/>
    </row>
    <row r="455" spans="3:3" x14ac:dyDescent="0.25">
      <c r="C455" s="213"/>
    </row>
    <row r="456" spans="3:3" x14ac:dyDescent="0.25">
      <c r="C456" s="213"/>
    </row>
    <row r="457" spans="3:3" x14ac:dyDescent="0.25">
      <c r="C457" s="213"/>
    </row>
    <row r="458" spans="3:3" x14ac:dyDescent="0.25">
      <c r="C458" s="213"/>
    </row>
    <row r="459" spans="3:3" x14ac:dyDescent="0.25">
      <c r="C459" s="213"/>
    </row>
    <row r="460" spans="3:3" x14ac:dyDescent="0.25">
      <c r="C460" s="213"/>
    </row>
    <row r="461" spans="3:3" x14ac:dyDescent="0.25">
      <c r="C461" s="213"/>
    </row>
    <row r="462" spans="3:3" x14ac:dyDescent="0.25">
      <c r="C462" s="213"/>
    </row>
    <row r="463" spans="3:3" x14ac:dyDescent="0.25">
      <c r="C463" s="213"/>
    </row>
    <row r="464" spans="3:3" x14ac:dyDescent="0.25">
      <c r="C464" s="213"/>
    </row>
    <row r="465" spans="3:3" x14ac:dyDescent="0.25">
      <c r="C465" s="213"/>
    </row>
    <row r="466" spans="3:3" x14ac:dyDescent="0.25">
      <c r="C466" s="213"/>
    </row>
    <row r="467" spans="3:3" x14ac:dyDescent="0.25">
      <c r="C467" s="213"/>
    </row>
    <row r="468" spans="3:3" x14ac:dyDescent="0.25">
      <c r="C468" s="213"/>
    </row>
    <row r="469" spans="3:3" x14ac:dyDescent="0.25">
      <c r="C469" s="213"/>
    </row>
    <row r="470" spans="3:3" x14ac:dyDescent="0.25">
      <c r="C470" s="213"/>
    </row>
    <row r="471" spans="3:3" x14ac:dyDescent="0.25">
      <c r="C471" s="213"/>
    </row>
    <row r="472" spans="3:3" x14ac:dyDescent="0.25">
      <c r="C472" s="213"/>
    </row>
    <row r="473" spans="3:3" x14ac:dyDescent="0.25">
      <c r="C473" s="213"/>
    </row>
    <row r="474" spans="3:3" x14ac:dyDescent="0.25">
      <c r="C474" s="213"/>
    </row>
    <row r="475" spans="3:3" x14ac:dyDescent="0.25">
      <c r="C475" s="213"/>
    </row>
    <row r="476" spans="3:3" x14ac:dyDescent="0.25">
      <c r="C476" s="213"/>
    </row>
    <row r="477" spans="3:3" x14ac:dyDescent="0.25">
      <c r="C477" s="213"/>
    </row>
    <row r="478" spans="3:3" x14ac:dyDescent="0.25">
      <c r="C478" s="213"/>
    </row>
    <row r="479" spans="3:3" x14ac:dyDescent="0.25">
      <c r="C479" s="213"/>
    </row>
    <row r="480" spans="3:3" x14ac:dyDescent="0.25">
      <c r="C480" s="213"/>
    </row>
    <row r="481" spans="3:3" x14ac:dyDescent="0.25">
      <c r="C481" s="213"/>
    </row>
    <row r="482" spans="3:3" x14ac:dyDescent="0.25">
      <c r="C482" s="213"/>
    </row>
    <row r="483" spans="3:3" x14ac:dyDescent="0.25">
      <c r="C483" s="213"/>
    </row>
    <row r="484" spans="3:3" x14ac:dyDescent="0.25">
      <c r="C484" s="213"/>
    </row>
    <row r="485" spans="3:3" x14ac:dyDescent="0.25">
      <c r="C485" s="213"/>
    </row>
    <row r="486" spans="3:3" x14ac:dyDescent="0.25">
      <c r="C486" s="213"/>
    </row>
    <row r="487" spans="3:3" x14ac:dyDescent="0.25">
      <c r="C487" s="213"/>
    </row>
    <row r="488" spans="3:3" x14ac:dyDescent="0.25">
      <c r="C488" s="213"/>
    </row>
    <row r="489" spans="3:3" x14ac:dyDescent="0.25">
      <c r="C489" s="213"/>
    </row>
    <row r="490" spans="3:3" x14ac:dyDescent="0.25">
      <c r="C490" s="213"/>
    </row>
    <row r="491" spans="3:3" x14ac:dyDescent="0.25">
      <c r="C491" s="213"/>
    </row>
    <row r="492" spans="3:3" x14ac:dyDescent="0.25">
      <c r="C492" s="213"/>
    </row>
    <row r="493" spans="3:3" x14ac:dyDescent="0.25">
      <c r="C493" s="213"/>
    </row>
    <row r="494" spans="3:3" x14ac:dyDescent="0.25">
      <c r="C494" s="213"/>
    </row>
    <row r="495" spans="3:3" x14ac:dyDescent="0.25">
      <c r="C495" s="213"/>
    </row>
    <row r="496" spans="3:3" x14ac:dyDescent="0.25">
      <c r="C496" s="213"/>
    </row>
    <row r="497" spans="3:3" x14ac:dyDescent="0.25">
      <c r="C497" s="213"/>
    </row>
    <row r="498" spans="3:3" x14ac:dyDescent="0.25">
      <c r="C498" s="213"/>
    </row>
    <row r="499" spans="3:3" x14ac:dyDescent="0.25">
      <c r="C499" s="213"/>
    </row>
    <row r="500" spans="3:3" x14ac:dyDescent="0.25">
      <c r="C500" s="213"/>
    </row>
    <row r="501" spans="3:3" x14ac:dyDescent="0.25">
      <c r="C501" s="213"/>
    </row>
    <row r="502" spans="3:3" x14ac:dyDescent="0.25">
      <c r="C502" s="213"/>
    </row>
    <row r="503" spans="3:3" x14ac:dyDescent="0.25">
      <c r="C503" s="213"/>
    </row>
    <row r="504" spans="3:3" x14ac:dyDescent="0.25">
      <c r="C504" s="213"/>
    </row>
    <row r="505" spans="3:3" x14ac:dyDescent="0.25">
      <c r="C505" s="213"/>
    </row>
    <row r="506" spans="3:3" x14ac:dyDescent="0.25">
      <c r="C506" s="213"/>
    </row>
    <row r="507" spans="3:3" x14ac:dyDescent="0.25">
      <c r="C507" s="213"/>
    </row>
    <row r="508" spans="3:3" x14ac:dyDescent="0.25">
      <c r="C508" s="213"/>
    </row>
    <row r="509" spans="3:3" x14ac:dyDescent="0.25">
      <c r="C509" s="213"/>
    </row>
    <row r="510" spans="3:3" x14ac:dyDescent="0.25">
      <c r="C510" s="213"/>
    </row>
    <row r="511" spans="3:3" x14ac:dyDescent="0.25">
      <c r="C511" s="213"/>
    </row>
    <row r="512" spans="3:3" x14ac:dyDescent="0.25">
      <c r="C512" s="213"/>
    </row>
    <row r="513" spans="3:3" x14ac:dyDescent="0.25">
      <c r="C513" s="213"/>
    </row>
    <row r="514" spans="3:3" x14ac:dyDescent="0.25">
      <c r="C514" s="213"/>
    </row>
    <row r="515" spans="3:3" x14ac:dyDescent="0.25">
      <c r="C515" s="213"/>
    </row>
    <row r="516" spans="3:3" x14ac:dyDescent="0.25">
      <c r="C516" s="213"/>
    </row>
    <row r="517" spans="3:3" x14ac:dyDescent="0.25">
      <c r="C517" s="213"/>
    </row>
    <row r="518" spans="3:3" x14ac:dyDescent="0.25">
      <c r="C518" s="213"/>
    </row>
    <row r="519" spans="3:3" x14ac:dyDescent="0.25">
      <c r="C519" s="213"/>
    </row>
    <row r="520" spans="3:3" x14ac:dyDescent="0.25">
      <c r="C520" s="213"/>
    </row>
    <row r="521" spans="3:3" x14ac:dyDescent="0.25">
      <c r="C521" s="213"/>
    </row>
    <row r="522" spans="3:3" x14ac:dyDescent="0.25">
      <c r="C522" s="213"/>
    </row>
    <row r="523" spans="3:3" x14ac:dyDescent="0.25">
      <c r="C523" s="213"/>
    </row>
    <row r="524" spans="3:3" x14ac:dyDescent="0.25">
      <c r="C524" s="213"/>
    </row>
    <row r="525" spans="3:3" x14ac:dyDescent="0.25">
      <c r="C525" s="213"/>
    </row>
    <row r="526" spans="3:3" x14ac:dyDescent="0.25">
      <c r="C526" s="213"/>
    </row>
    <row r="527" spans="3:3" x14ac:dyDescent="0.25">
      <c r="C527" s="213"/>
    </row>
    <row r="528" spans="3:3" x14ac:dyDescent="0.25">
      <c r="C528" s="213"/>
    </row>
    <row r="529" spans="3:3" x14ac:dyDescent="0.25">
      <c r="C529" s="213"/>
    </row>
    <row r="530" spans="3:3" x14ac:dyDescent="0.25">
      <c r="C530" s="213"/>
    </row>
    <row r="531" spans="3:3" x14ac:dyDescent="0.25">
      <c r="C531" s="213"/>
    </row>
    <row r="532" spans="3:3" x14ac:dyDescent="0.25">
      <c r="C532" s="213"/>
    </row>
    <row r="533" spans="3:3" x14ac:dyDescent="0.25">
      <c r="C533" s="213"/>
    </row>
    <row r="534" spans="3:3" x14ac:dyDescent="0.25">
      <c r="C534" s="213"/>
    </row>
    <row r="535" spans="3:3" x14ac:dyDescent="0.25">
      <c r="C535" s="213"/>
    </row>
    <row r="536" spans="3:3" x14ac:dyDescent="0.25">
      <c r="C536" s="213"/>
    </row>
    <row r="537" spans="3:3" x14ac:dyDescent="0.25">
      <c r="C537" s="213"/>
    </row>
    <row r="538" spans="3:3" x14ac:dyDescent="0.25">
      <c r="C538" s="213"/>
    </row>
    <row r="539" spans="3:3" x14ac:dyDescent="0.25">
      <c r="C539" s="213"/>
    </row>
    <row r="540" spans="3:3" x14ac:dyDescent="0.25">
      <c r="C540" s="213"/>
    </row>
    <row r="541" spans="3:3" x14ac:dyDescent="0.25">
      <c r="C541" s="213"/>
    </row>
    <row r="542" spans="3:3" x14ac:dyDescent="0.25">
      <c r="C542" s="213"/>
    </row>
    <row r="543" spans="3:3" x14ac:dyDescent="0.25">
      <c r="C543" s="213"/>
    </row>
    <row r="544" spans="3:3" x14ac:dyDescent="0.25">
      <c r="C544" s="213"/>
    </row>
    <row r="545" spans="3:3" x14ac:dyDescent="0.25">
      <c r="C545" s="213"/>
    </row>
    <row r="546" spans="3:3" x14ac:dyDescent="0.25">
      <c r="C546" s="213"/>
    </row>
    <row r="547" spans="3:3" x14ac:dyDescent="0.25">
      <c r="C547" s="213"/>
    </row>
    <row r="548" spans="3:3" x14ac:dyDescent="0.25">
      <c r="C548" s="213"/>
    </row>
    <row r="549" spans="3:3" x14ac:dyDescent="0.25">
      <c r="C549" s="213"/>
    </row>
    <row r="550" spans="3:3" x14ac:dyDescent="0.25">
      <c r="C550" s="213"/>
    </row>
    <row r="551" spans="3:3" x14ac:dyDescent="0.25">
      <c r="C551" s="213"/>
    </row>
    <row r="552" spans="3:3" x14ac:dyDescent="0.25">
      <c r="C552" s="213"/>
    </row>
    <row r="553" spans="3:3" x14ac:dyDescent="0.25">
      <c r="C553" s="213"/>
    </row>
    <row r="554" spans="3:3" x14ac:dyDescent="0.25">
      <c r="C554" s="213"/>
    </row>
    <row r="555" spans="3:3" x14ac:dyDescent="0.25">
      <c r="C555" s="213"/>
    </row>
    <row r="556" spans="3:3" x14ac:dyDescent="0.25">
      <c r="C556" s="213"/>
    </row>
    <row r="557" spans="3:3" x14ac:dyDescent="0.25">
      <c r="C557" s="213"/>
    </row>
    <row r="558" spans="3:3" x14ac:dyDescent="0.25">
      <c r="C558" s="213"/>
    </row>
    <row r="559" spans="3:3" x14ac:dyDescent="0.25">
      <c r="C559" s="213"/>
    </row>
    <row r="560" spans="3:3" x14ac:dyDescent="0.25">
      <c r="C560" s="213"/>
    </row>
    <row r="561" spans="3:3" x14ac:dyDescent="0.25">
      <c r="C561" s="213"/>
    </row>
    <row r="562" spans="3:3" x14ac:dyDescent="0.25">
      <c r="C562" s="213"/>
    </row>
    <row r="563" spans="3:3" x14ac:dyDescent="0.25">
      <c r="C563" s="213"/>
    </row>
    <row r="564" spans="3:3" x14ac:dyDescent="0.25">
      <c r="C564" s="213"/>
    </row>
    <row r="565" spans="3:3" x14ac:dyDescent="0.25">
      <c r="C565" s="213"/>
    </row>
    <row r="566" spans="3:3" x14ac:dyDescent="0.25">
      <c r="C566" s="213"/>
    </row>
    <row r="567" spans="3:3" x14ac:dyDescent="0.25">
      <c r="C567" s="213"/>
    </row>
    <row r="568" spans="3:3" x14ac:dyDescent="0.25">
      <c r="C568" s="213"/>
    </row>
    <row r="569" spans="3:3" x14ac:dyDescent="0.25">
      <c r="C569" s="213"/>
    </row>
    <row r="570" spans="3:3" x14ac:dyDescent="0.25">
      <c r="C570" s="213"/>
    </row>
    <row r="571" spans="3:3" x14ac:dyDescent="0.25">
      <c r="C571" s="213"/>
    </row>
    <row r="572" spans="3:3" x14ac:dyDescent="0.25">
      <c r="C572" s="213"/>
    </row>
    <row r="573" spans="3:3" x14ac:dyDescent="0.25">
      <c r="C573" s="213"/>
    </row>
    <row r="574" spans="3:3" x14ac:dyDescent="0.25">
      <c r="C574" s="213"/>
    </row>
    <row r="575" spans="3:3" x14ac:dyDescent="0.25">
      <c r="C575" s="213"/>
    </row>
    <row r="576" spans="3:3" x14ac:dyDescent="0.25">
      <c r="C576" s="213"/>
    </row>
    <row r="577" spans="3:3" x14ac:dyDescent="0.25">
      <c r="C577" s="213"/>
    </row>
    <row r="578" spans="3:3" x14ac:dyDescent="0.25">
      <c r="C578" s="213"/>
    </row>
    <row r="579" spans="3:3" x14ac:dyDescent="0.25">
      <c r="C579" s="213"/>
    </row>
    <row r="580" spans="3:3" x14ac:dyDescent="0.25">
      <c r="C580" s="213"/>
    </row>
    <row r="581" spans="3:3" x14ac:dyDescent="0.25">
      <c r="C581" s="213"/>
    </row>
    <row r="582" spans="3:3" x14ac:dyDescent="0.25">
      <c r="C582" s="213"/>
    </row>
    <row r="583" spans="3:3" x14ac:dyDescent="0.25">
      <c r="C583" s="213"/>
    </row>
    <row r="584" spans="3:3" x14ac:dyDescent="0.25">
      <c r="C584" s="213"/>
    </row>
    <row r="585" spans="3:3" x14ac:dyDescent="0.25">
      <c r="C585" s="213"/>
    </row>
    <row r="586" spans="3:3" x14ac:dyDescent="0.25">
      <c r="C586" s="213"/>
    </row>
    <row r="587" spans="3:3" x14ac:dyDescent="0.25">
      <c r="C587" s="213"/>
    </row>
    <row r="588" spans="3:3" x14ac:dyDescent="0.25">
      <c r="C588" s="213"/>
    </row>
    <row r="589" spans="3:3" x14ac:dyDescent="0.25">
      <c r="C589" s="213"/>
    </row>
    <row r="590" spans="3:3" x14ac:dyDescent="0.25">
      <c r="C590" s="213"/>
    </row>
    <row r="591" spans="3:3" x14ac:dyDescent="0.25">
      <c r="C591" s="213"/>
    </row>
    <row r="592" spans="3:3" x14ac:dyDescent="0.25">
      <c r="C592" s="213"/>
    </row>
    <row r="593" spans="3:3" x14ac:dyDescent="0.25">
      <c r="C593" s="213"/>
    </row>
    <row r="594" spans="3:3" x14ac:dyDescent="0.25">
      <c r="C594" s="213"/>
    </row>
    <row r="595" spans="3:3" x14ac:dyDescent="0.25">
      <c r="C595" s="213"/>
    </row>
    <row r="596" spans="3:3" x14ac:dyDescent="0.25">
      <c r="C596" s="213"/>
    </row>
    <row r="597" spans="3:3" x14ac:dyDescent="0.25">
      <c r="C597" s="213"/>
    </row>
    <row r="598" spans="3:3" x14ac:dyDescent="0.25">
      <c r="C598" s="213"/>
    </row>
    <row r="599" spans="3:3" x14ac:dyDescent="0.25">
      <c r="C599" s="213"/>
    </row>
    <row r="600" spans="3:3" x14ac:dyDescent="0.25">
      <c r="C600" s="213"/>
    </row>
    <row r="601" spans="3:3" x14ac:dyDescent="0.25">
      <c r="C601" s="213"/>
    </row>
    <row r="602" spans="3:3" x14ac:dyDescent="0.25">
      <c r="C602" s="213"/>
    </row>
    <row r="603" spans="3:3" x14ac:dyDescent="0.25">
      <c r="C603" s="213"/>
    </row>
    <row r="604" spans="3:3" x14ac:dyDescent="0.25">
      <c r="C604" s="213"/>
    </row>
    <row r="605" spans="3:3" x14ac:dyDescent="0.25">
      <c r="C605" s="213"/>
    </row>
    <row r="606" spans="3:3" x14ac:dyDescent="0.25">
      <c r="C606" s="213"/>
    </row>
    <row r="607" spans="3:3" x14ac:dyDescent="0.25">
      <c r="C607" s="213"/>
    </row>
    <row r="608" spans="3:3" x14ac:dyDescent="0.25">
      <c r="C608" s="213"/>
    </row>
    <row r="609" spans="3:3" x14ac:dyDescent="0.25">
      <c r="C609" s="213"/>
    </row>
    <row r="610" spans="3:3" x14ac:dyDescent="0.25">
      <c r="C610" s="213"/>
    </row>
    <row r="611" spans="3:3" x14ac:dyDescent="0.25">
      <c r="C611" s="213"/>
    </row>
    <row r="612" spans="3:3" x14ac:dyDescent="0.25">
      <c r="C612" s="213"/>
    </row>
    <row r="613" spans="3:3" x14ac:dyDescent="0.25">
      <c r="C613" s="213"/>
    </row>
    <row r="614" spans="3:3" x14ac:dyDescent="0.25">
      <c r="C614" s="213"/>
    </row>
    <row r="615" spans="3:3" x14ac:dyDescent="0.25">
      <c r="C615" s="213"/>
    </row>
    <row r="616" spans="3:3" x14ac:dyDescent="0.25">
      <c r="C616" s="213"/>
    </row>
    <row r="617" spans="3:3" x14ac:dyDescent="0.25">
      <c r="C617" s="213"/>
    </row>
    <row r="618" spans="3:3" x14ac:dyDescent="0.25">
      <c r="C618" s="213"/>
    </row>
    <row r="619" spans="3:3" x14ac:dyDescent="0.25">
      <c r="C619" s="213"/>
    </row>
    <row r="620" spans="3:3" x14ac:dyDescent="0.25">
      <c r="C620" s="213"/>
    </row>
    <row r="621" spans="3:3" x14ac:dyDescent="0.25">
      <c r="C621" s="213"/>
    </row>
    <row r="622" spans="3:3" x14ac:dyDescent="0.25">
      <c r="C622" s="213"/>
    </row>
    <row r="623" spans="3:3" x14ac:dyDescent="0.25">
      <c r="C623" s="213"/>
    </row>
    <row r="624" spans="3:3" x14ac:dyDescent="0.25">
      <c r="C624" s="213"/>
    </row>
    <row r="625" spans="3:3" x14ac:dyDescent="0.25">
      <c r="C625" s="213"/>
    </row>
    <row r="626" spans="3:3" x14ac:dyDescent="0.25">
      <c r="C626" s="213"/>
    </row>
    <row r="627" spans="3:3" x14ac:dyDescent="0.25">
      <c r="C627" s="213"/>
    </row>
    <row r="628" spans="3:3" x14ac:dyDescent="0.25">
      <c r="C628" s="213"/>
    </row>
    <row r="629" spans="3:3" x14ac:dyDescent="0.25">
      <c r="C629" s="213"/>
    </row>
    <row r="630" spans="3:3" x14ac:dyDescent="0.25">
      <c r="C630" s="213"/>
    </row>
    <row r="631" spans="3:3" x14ac:dyDescent="0.25">
      <c r="C631" s="213"/>
    </row>
    <row r="632" spans="3:3" x14ac:dyDescent="0.25">
      <c r="C632" s="213"/>
    </row>
    <row r="633" spans="3:3" x14ac:dyDescent="0.25">
      <c r="C633" s="213"/>
    </row>
    <row r="634" spans="3:3" x14ac:dyDescent="0.25">
      <c r="C634" s="213"/>
    </row>
    <row r="635" spans="3:3" x14ac:dyDescent="0.25">
      <c r="C635" s="213"/>
    </row>
    <row r="636" spans="3:3" x14ac:dyDescent="0.25">
      <c r="C636" s="213"/>
    </row>
    <row r="637" spans="3:3" x14ac:dyDescent="0.25">
      <c r="C637" s="213"/>
    </row>
    <row r="638" spans="3:3" x14ac:dyDescent="0.25">
      <c r="C638" s="213"/>
    </row>
    <row r="639" spans="3:3" x14ac:dyDescent="0.25">
      <c r="C639" s="213"/>
    </row>
    <row r="640" spans="3:3" x14ac:dyDescent="0.25">
      <c r="C640" s="213"/>
    </row>
    <row r="641" spans="3:3" x14ac:dyDescent="0.25">
      <c r="C641" s="213"/>
    </row>
    <row r="642" spans="3:3" x14ac:dyDescent="0.25">
      <c r="C642" s="213"/>
    </row>
    <row r="643" spans="3:3" x14ac:dyDescent="0.25">
      <c r="C643" s="213"/>
    </row>
    <row r="644" spans="3:3" x14ac:dyDescent="0.25">
      <c r="C644" s="213"/>
    </row>
    <row r="645" spans="3:3" x14ac:dyDescent="0.25">
      <c r="C645" s="213"/>
    </row>
    <row r="646" spans="3:3" x14ac:dyDescent="0.25">
      <c r="C646" s="213"/>
    </row>
    <row r="647" spans="3:3" x14ac:dyDescent="0.25">
      <c r="C647" s="213"/>
    </row>
    <row r="648" spans="3:3" x14ac:dyDescent="0.25">
      <c r="C648" s="213"/>
    </row>
    <row r="649" spans="3:3" x14ac:dyDescent="0.25">
      <c r="C649" s="213"/>
    </row>
    <row r="650" spans="3:3" x14ac:dyDescent="0.25">
      <c r="C650" s="213"/>
    </row>
    <row r="651" spans="3:3" x14ac:dyDescent="0.25">
      <c r="C651" s="213"/>
    </row>
    <row r="652" spans="3:3" x14ac:dyDescent="0.25">
      <c r="C652" s="213"/>
    </row>
    <row r="653" spans="3:3" x14ac:dyDescent="0.25">
      <c r="C653" s="213"/>
    </row>
    <row r="654" spans="3:3" x14ac:dyDescent="0.25">
      <c r="C654" s="213"/>
    </row>
    <row r="655" spans="3:3" x14ac:dyDescent="0.25">
      <c r="C655" s="213"/>
    </row>
    <row r="656" spans="3:3" x14ac:dyDescent="0.25">
      <c r="C656" s="213"/>
    </row>
    <row r="657" spans="3:3" x14ac:dyDescent="0.25">
      <c r="C657" s="213"/>
    </row>
    <row r="658" spans="3:3" x14ac:dyDescent="0.25">
      <c r="C658" s="213"/>
    </row>
    <row r="659" spans="3:3" x14ac:dyDescent="0.25">
      <c r="C659" s="213"/>
    </row>
    <row r="660" spans="3:3" x14ac:dyDescent="0.25">
      <c r="C660" s="213"/>
    </row>
    <row r="661" spans="3:3" x14ac:dyDescent="0.25">
      <c r="C661" s="213"/>
    </row>
    <row r="662" spans="3:3" x14ac:dyDescent="0.25">
      <c r="C662" s="213"/>
    </row>
    <row r="663" spans="3:3" x14ac:dyDescent="0.25">
      <c r="C663" s="213"/>
    </row>
    <row r="664" spans="3:3" x14ac:dyDescent="0.25">
      <c r="C664" s="213"/>
    </row>
    <row r="665" spans="3:3" x14ac:dyDescent="0.25">
      <c r="C665" s="213"/>
    </row>
    <row r="666" spans="3:3" x14ac:dyDescent="0.25">
      <c r="C666" s="213"/>
    </row>
    <row r="667" spans="3:3" x14ac:dyDescent="0.25">
      <c r="C667" s="213"/>
    </row>
    <row r="668" spans="3:3" x14ac:dyDescent="0.25">
      <c r="C668" s="213"/>
    </row>
    <row r="669" spans="3:3" x14ac:dyDescent="0.25">
      <c r="C669" s="213"/>
    </row>
    <row r="670" spans="3:3" x14ac:dyDescent="0.25">
      <c r="C670" s="213"/>
    </row>
    <row r="671" spans="3:3" x14ac:dyDescent="0.25">
      <c r="C671" s="213"/>
    </row>
    <row r="672" spans="3:3" x14ac:dyDescent="0.25">
      <c r="C672" s="213"/>
    </row>
    <row r="673" spans="3:3" x14ac:dyDescent="0.25">
      <c r="C673" s="213"/>
    </row>
    <row r="674" spans="3:3" x14ac:dyDescent="0.25">
      <c r="C674" s="213"/>
    </row>
    <row r="675" spans="3:3" x14ac:dyDescent="0.25">
      <c r="C675" s="213"/>
    </row>
    <row r="676" spans="3:3" x14ac:dyDescent="0.25">
      <c r="C676" s="213"/>
    </row>
    <row r="677" spans="3:3" x14ac:dyDescent="0.25">
      <c r="C677" s="213"/>
    </row>
    <row r="678" spans="3:3" x14ac:dyDescent="0.25">
      <c r="C678" s="213"/>
    </row>
    <row r="679" spans="3:3" x14ac:dyDescent="0.25">
      <c r="C679" s="213"/>
    </row>
    <row r="680" spans="3:3" x14ac:dyDescent="0.25">
      <c r="C680" s="213"/>
    </row>
    <row r="681" spans="3:3" x14ac:dyDescent="0.25">
      <c r="C681" s="213"/>
    </row>
    <row r="682" spans="3:3" x14ac:dyDescent="0.25">
      <c r="C682" s="213"/>
    </row>
    <row r="683" spans="3:3" x14ac:dyDescent="0.25">
      <c r="C683" s="213"/>
    </row>
    <row r="684" spans="3:3" x14ac:dyDescent="0.25">
      <c r="C684" s="213"/>
    </row>
    <row r="685" spans="3:3" x14ac:dyDescent="0.25">
      <c r="C685" s="213"/>
    </row>
    <row r="686" spans="3:3" x14ac:dyDescent="0.25">
      <c r="C686" s="213"/>
    </row>
    <row r="687" spans="3:3" x14ac:dyDescent="0.25">
      <c r="C687" s="213"/>
    </row>
    <row r="688" spans="3:3" x14ac:dyDescent="0.25">
      <c r="C688" s="213"/>
    </row>
    <row r="689" spans="3:3" x14ac:dyDescent="0.25">
      <c r="C689" s="213"/>
    </row>
    <row r="690" spans="3:3" x14ac:dyDescent="0.25">
      <c r="C690" s="213"/>
    </row>
    <row r="691" spans="3:3" x14ac:dyDescent="0.25">
      <c r="C691" s="213"/>
    </row>
    <row r="692" spans="3:3" x14ac:dyDescent="0.25">
      <c r="C692" s="213"/>
    </row>
    <row r="693" spans="3:3" x14ac:dyDescent="0.25">
      <c r="C693" s="213"/>
    </row>
    <row r="694" spans="3:3" x14ac:dyDescent="0.25">
      <c r="C694" s="213"/>
    </row>
    <row r="695" spans="3:3" x14ac:dyDescent="0.25">
      <c r="C695" s="213"/>
    </row>
    <row r="696" spans="3:3" x14ac:dyDescent="0.25">
      <c r="C696" s="213"/>
    </row>
    <row r="697" spans="3:3" x14ac:dyDescent="0.25">
      <c r="C697" s="213"/>
    </row>
    <row r="698" spans="3:3" x14ac:dyDescent="0.25">
      <c r="C698" s="213"/>
    </row>
    <row r="699" spans="3:3" x14ac:dyDescent="0.25">
      <c r="C699" s="213"/>
    </row>
    <row r="700" spans="3:3" x14ac:dyDescent="0.25">
      <c r="C700" s="213"/>
    </row>
    <row r="701" spans="3:3" x14ac:dyDescent="0.25">
      <c r="C701" s="213"/>
    </row>
    <row r="702" spans="3:3" x14ac:dyDescent="0.25">
      <c r="C702" s="213"/>
    </row>
    <row r="703" spans="3:3" x14ac:dyDescent="0.25">
      <c r="C703" s="213"/>
    </row>
    <row r="704" spans="3:3" x14ac:dyDescent="0.25">
      <c r="C704" s="213"/>
    </row>
    <row r="705" spans="3:3" x14ac:dyDescent="0.25">
      <c r="C705" s="213"/>
    </row>
    <row r="706" spans="3:3" x14ac:dyDescent="0.25">
      <c r="C706" s="213"/>
    </row>
    <row r="707" spans="3:3" x14ac:dyDescent="0.25">
      <c r="C707" s="213"/>
    </row>
    <row r="708" spans="3:3" x14ac:dyDescent="0.25">
      <c r="C708" s="213"/>
    </row>
    <row r="709" spans="3:3" x14ac:dyDescent="0.25">
      <c r="C709" s="213"/>
    </row>
    <row r="710" spans="3:3" x14ac:dyDescent="0.25">
      <c r="C710" s="213"/>
    </row>
    <row r="711" spans="3:3" x14ac:dyDescent="0.25">
      <c r="C711" s="213"/>
    </row>
    <row r="712" spans="3:3" x14ac:dyDescent="0.25">
      <c r="C712" s="213"/>
    </row>
    <row r="713" spans="3:3" x14ac:dyDescent="0.25">
      <c r="C713" s="213"/>
    </row>
    <row r="714" spans="3:3" x14ac:dyDescent="0.25">
      <c r="C714" s="213"/>
    </row>
    <row r="715" spans="3:3" x14ac:dyDescent="0.25">
      <c r="C715" s="213"/>
    </row>
    <row r="716" spans="3:3" x14ac:dyDescent="0.25">
      <c r="C716" s="213"/>
    </row>
    <row r="717" spans="3:3" x14ac:dyDescent="0.25">
      <c r="C717" s="213"/>
    </row>
    <row r="718" spans="3:3" x14ac:dyDescent="0.25">
      <c r="C718" s="213"/>
    </row>
    <row r="719" spans="3:3" x14ac:dyDescent="0.25">
      <c r="C719" s="213"/>
    </row>
    <row r="720" spans="3:3" x14ac:dyDescent="0.25">
      <c r="C720" s="213"/>
    </row>
    <row r="721" spans="3:3" x14ac:dyDescent="0.25">
      <c r="C721" s="213"/>
    </row>
    <row r="722" spans="3:3" x14ac:dyDescent="0.25">
      <c r="C722" s="213"/>
    </row>
    <row r="723" spans="3:3" x14ac:dyDescent="0.25">
      <c r="C723" s="213"/>
    </row>
    <row r="724" spans="3:3" x14ac:dyDescent="0.25">
      <c r="C724" s="213"/>
    </row>
    <row r="725" spans="3:3" x14ac:dyDescent="0.25">
      <c r="C725" s="213"/>
    </row>
    <row r="726" spans="3:3" x14ac:dyDescent="0.25">
      <c r="C726" s="213"/>
    </row>
    <row r="727" spans="3:3" x14ac:dyDescent="0.25">
      <c r="C727" s="213"/>
    </row>
    <row r="728" spans="3:3" x14ac:dyDescent="0.25">
      <c r="C728" s="213"/>
    </row>
    <row r="729" spans="3:3" x14ac:dyDescent="0.25">
      <c r="C729" s="213"/>
    </row>
    <row r="730" spans="3:3" x14ac:dyDescent="0.25">
      <c r="C730" s="213"/>
    </row>
    <row r="731" spans="3:3" x14ac:dyDescent="0.25">
      <c r="C731" s="213"/>
    </row>
    <row r="732" spans="3:3" x14ac:dyDescent="0.25">
      <c r="C732" s="213"/>
    </row>
    <row r="733" spans="3:3" x14ac:dyDescent="0.25">
      <c r="C733" s="213"/>
    </row>
    <row r="734" spans="3:3" x14ac:dyDescent="0.25">
      <c r="C734" s="213"/>
    </row>
    <row r="735" spans="3:3" x14ac:dyDescent="0.25">
      <c r="C735" s="213"/>
    </row>
    <row r="736" spans="3:3" x14ac:dyDescent="0.25">
      <c r="C736" s="213"/>
    </row>
    <row r="737" spans="3:3" x14ac:dyDescent="0.25">
      <c r="C737" s="213"/>
    </row>
    <row r="738" spans="3:3" x14ac:dyDescent="0.25">
      <c r="C738" s="213"/>
    </row>
    <row r="739" spans="3:3" x14ac:dyDescent="0.25">
      <c r="C739" s="213"/>
    </row>
    <row r="740" spans="3:3" x14ac:dyDescent="0.25">
      <c r="C740" s="213"/>
    </row>
    <row r="741" spans="3:3" x14ac:dyDescent="0.25">
      <c r="C741" s="213"/>
    </row>
    <row r="742" spans="3:3" x14ac:dyDescent="0.25">
      <c r="C742" s="213"/>
    </row>
    <row r="743" spans="3:3" x14ac:dyDescent="0.25">
      <c r="C743" s="213"/>
    </row>
    <row r="744" spans="3:3" x14ac:dyDescent="0.25">
      <c r="C744" s="213"/>
    </row>
    <row r="745" spans="3:3" x14ac:dyDescent="0.25">
      <c r="C745" s="213"/>
    </row>
    <row r="746" spans="3:3" x14ac:dyDescent="0.25">
      <c r="C746" s="213"/>
    </row>
    <row r="747" spans="3:3" x14ac:dyDescent="0.25">
      <c r="C747" s="213"/>
    </row>
    <row r="748" spans="3:3" x14ac:dyDescent="0.25">
      <c r="C748" s="213"/>
    </row>
    <row r="749" spans="3:3" x14ac:dyDescent="0.25">
      <c r="C749" s="213"/>
    </row>
    <row r="750" spans="3:3" x14ac:dyDescent="0.25">
      <c r="C750" s="213"/>
    </row>
    <row r="751" spans="3:3" x14ac:dyDescent="0.25">
      <c r="C751" s="213"/>
    </row>
    <row r="752" spans="3:3" x14ac:dyDescent="0.25">
      <c r="C752" s="213"/>
    </row>
    <row r="753" spans="3:3" x14ac:dyDescent="0.25">
      <c r="C753" s="213"/>
    </row>
    <row r="754" spans="3:3" x14ac:dyDescent="0.25">
      <c r="C754" s="213"/>
    </row>
    <row r="755" spans="3:3" x14ac:dyDescent="0.25">
      <c r="C755" s="213"/>
    </row>
    <row r="756" spans="3:3" x14ac:dyDescent="0.25">
      <c r="C756" s="213"/>
    </row>
    <row r="757" spans="3:3" x14ac:dyDescent="0.25">
      <c r="C757" s="213"/>
    </row>
    <row r="758" spans="3:3" x14ac:dyDescent="0.25">
      <c r="C758" s="213"/>
    </row>
    <row r="759" spans="3:3" x14ac:dyDescent="0.25">
      <c r="C759" s="213"/>
    </row>
    <row r="760" spans="3:3" x14ac:dyDescent="0.25">
      <c r="C760" s="213"/>
    </row>
    <row r="761" spans="3:3" x14ac:dyDescent="0.25">
      <c r="C761" s="213"/>
    </row>
    <row r="762" spans="3:3" x14ac:dyDescent="0.25">
      <c r="C762" s="213"/>
    </row>
    <row r="763" spans="3:3" x14ac:dyDescent="0.25">
      <c r="C763" s="213"/>
    </row>
    <row r="764" spans="3:3" x14ac:dyDescent="0.25">
      <c r="C764" s="213"/>
    </row>
    <row r="765" spans="3:3" x14ac:dyDescent="0.25">
      <c r="C765" s="213"/>
    </row>
    <row r="766" spans="3:3" x14ac:dyDescent="0.25">
      <c r="C766" s="213"/>
    </row>
    <row r="767" spans="3:3" x14ac:dyDescent="0.25">
      <c r="C767" s="213"/>
    </row>
    <row r="768" spans="3:3" x14ac:dyDescent="0.25">
      <c r="C768" s="213"/>
    </row>
    <row r="769" spans="3:3" x14ac:dyDescent="0.25">
      <c r="C769" s="213"/>
    </row>
    <row r="770" spans="3:3" x14ac:dyDescent="0.25">
      <c r="C770" s="213"/>
    </row>
    <row r="771" spans="3:3" x14ac:dyDescent="0.25">
      <c r="C771" s="213"/>
    </row>
    <row r="772" spans="3:3" x14ac:dyDescent="0.25">
      <c r="C772" s="213"/>
    </row>
    <row r="773" spans="3:3" x14ac:dyDescent="0.25">
      <c r="C773" s="213"/>
    </row>
    <row r="774" spans="3:3" x14ac:dyDescent="0.25">
      <c r="C774" s="213"/>
    </row>
    <row r="775" spans="3:3" x14ac:dyDescent="0.25">
      <c r="C775" s="213"/>
    </row>
    <row r="776" spans="3:3" x14ac:dyDescent="0.25">
      <c r="C776" s="213"/>
    </row>
    <row r="777" spans="3:3" x14ac:dyDescent="0.25">
      <c r="C777" s="213"/>
    </row>
    <row r="778" spans="3:3" x14ac:dyDescent="0.25">
      <c r="C778" s="213"/>
    </row>
    <row r="779" spans="3:3" x14ac:dyDescent="0.25">
      <c r="C779" s="213"/>
    </row>
    <row r="780" spans="3:3" x14ac:dyDescent="0.25">
      <c r="C780" s="213"/>
    </row>
    <row r="781" spans="3:3" x14ac:dyDescent="0.25">
      <c r="C781" s="213"/>
    </row>
    <row r="782" spans="3:3" x14ac:dyDescent="0.25">
      <c r="C782" s="213"/>
    </row>
    <row r="783" spans="3:3" x14ac:dyDescent="0.25">
      <c r="C783" s="213"/>
    </row>
    <row r="784" spans="3:3" x14ac:dyDescent="0.25">
      <c r="C784" s="213"/>
    </row>
    <row r="785" spans="3:3" x14ac:dyDescent="0.25">
      <c r="C785" s="213"/>
    </row>
    <row r="786" spans="3:3" x14ac:dyDescent="0.25">
      <c r="C786" s="213"/>
    </row>
    <row r="787" spans="3:3" x14ac:dyDescent="0.25">
      <c r="C787" s="213"/>
    </row>
    <row r="788" spans="3:3" x14ac:dyDescent="0.25">
      <c r="C788" s="213"/>
    </row>
    <row r="789" spans="3:3" x14ac:dyDescent="0.25">
      <c r="C789" s="213"/>
    </row>
    <row r="790" spans="3:3" x14ac:dyDescent="0.25">
      <c r="C790" s="213"/>
    </row>
    <row r="791" spans="3:3" x14ac:dyDescent="0.25">
      <c r="C791" s="213"/>
    </row>
    <row r="792" spans="3:3" x14ac:dyDescent="0.25">
      <c r="C792" s="213"/>
    </row>
    <row r="793" spans="3:3" x14ac:dyDescent="0.25">
      <c r="C793" s="213"/>
    </row>
    <row r="794" spans="3:3" x14ac:dyDescent="0.25">
      <c r="C794" s="213"/>
    </row>
    <row r="795" spans="3:3" x14ac:dyDescent="0.25">
      <c r="C795" s="213"/>
    </row>
    <row r="796" spans="3:3" x14ac:dyDescent="0.25">
      <c r="C796" s="213"/>
    </row>
    <row r="797" spans="3:3" x14ac:dyDescent="0.25">
      <c r="C797" s="213"/>
    </row>
    <row r="798" spans="3:3" x14ac:dyDescent="0.25">
      <c r="C798" s="213"/>
    </row>
    <row r="799" spans="3:3" x14ac:dyDescent="0.25">
      <c r="C799" s="213"/>
    </row>
    <row r="800" spans="3:3" x14ac:dyDescent="0.25">
      <c r="C800" s="213"/>
    </row>
    <row r="801" spans="3:3" x14ac:dyDescent="0.25">
      <c r="C801" s="213"/>
    </row>
    <row r="802" spans="3:3" x14ac:dyDescent="0.25">
      <c r="C802" s="213"/>
    </row>
    <row r="803" spans="3:3" x14ac:dyDescent="0.25">
      <c r="C803" s="213"/>
    </row>
    <row r="804" spans="3:3" x14ac:dyDescent="0.25">
      <c r="C804" s="213"/>
    </row>
    <row r="805" spans="3:3" x14ac:dyDescent="0.25">
      <c r="C805" s="213"/>
    </row>
    <row r="806" spans="3:3" x14ac:dyDescent="0.25">
      <c r="C806" s="213"/>
    </row>
    <row r="807" spans="3:3" x14ac:dyDescent="0.25">
      <c r="C807" s="213"/>
    </row>
    <row r="808" spans="3:3" x14ac:dyDescent="0.25">
      <c r="C808" s="213"/>
    </row>
    <row r="809" spans="3:3" x14ac:dyDescent="0.25">
      <c r="C809" s="213"/>
    </row>
    <row r="810" spans="3:3" x14ac:dyDescent="0.25">
      <c r="C810" s="213"/>
    </row>
    <row r="811" spans="3:3" x14ac:dyDescent="0.25">
      <c r="C811" s="213"/>
    </row>
    <row r="812" spans="3:3" x14ac:dyDescent="0.25">
      <c r="C812" s="213"/>
    </row>
    <row r="813" spans="3:3" x14ac:dyDescent="0.25">
      <c r="C813" s="213"/>
    </row>
    <row r="814" spans="3:3" x14ac:dyDescent="0.25">
      <c r="C814" s="213"/>
    </row>
    <row r="815" spans="3:3" x14ac:dyDescent="0.25">
      <c r="C815" s="213"/>
    </row>
    <row r="816" spans="3:3" x14ac:dyDescent="0.25">
      <c r="C816" s="213"/>
    </row>
    <row r="817" spans="3:3" x14ac:dyDescent="0.25">
      <c r="C817" s="213"/>
    </row>
    <row r="818" spans="3:3" x14ac:dyDescent="0.25">
      <c r="C818" s="213"/>
    </row>
    <row r="819" spans="3:3" x14ac:dyDescent="0.25">
      <c r="C819" s="213"/>
    </row>
    <row r="820" spans="3:3" x14ac:dyDescent="0.25">
      <c r="C820" s="213"/>
    </row>
    <row r="821" spans="3:3" x14ac:dyDescent="0.25">
      <c r="C821" s="213"/>
    </row>
    <row r="822" spans="3:3" x14ac:dyDescent="0.25">
      <c r="C822" s="213"/>
    </row>
    <row r="823" spans="3:3" x14ac:dyDescent="0.25">
      <c r="C823" s="213"/>
    </row>
    <row r="824" spans="3:3" x14ac:dyDescent="0.25">
      <c r="C824" s="213"/>
    </row>
    <row r="825" spans="3:3" x14ac:dyDescent="0.25">
      <c r="C825" s="213"/>
    </row>
    <row r="826" spans="3:3" x14ac:dyDescent="0.25">
      <c r="C826" s="213"/>
    </row>
    <row r="827" spans="3:3" x14ac:dyDescent="0.25">
      <c r="C827" s="213"/>
    </row>
    <row r="828" spans="3:3" x14ac:dyDescent="0.25">
      <c r="C828" s="213"/>
    </row>
    <row r="829" spans="3:3" x14ac:dyDescent="0.25">
      <c r="C829" s="213"/>
    </row>
    <row r="830" spans="3:3" x14ac:dyDescent="0.25">
      <c r="C830" s="213"/>
    </row>
    <row r="831" spans="3:3" x14ac:dyDescent="0.25">
      <c r="C831" s="213"/>
    </row>
    <row r="832" spans="3:3" x14ac:dyDescent="0.25">
      <c r="C832" s="213"/>
    </row>
    <row r="833" spans="3:3" x14ac:dyDescent="0.25">
      <c r="C833" s="213"/>
    </row>
    <row r="834" spans="3:3" x14ac:dyDescent="0.25">
      <c r="C834" s="213"/>
    </row>
    <row r="835" spans="3:3" x14ac:dyDescent="0.25">
      <c r="C835" s="213"/>
    </row>
    <row r="836" spans="3:3" x14ac:dyDescent="0.25">
      <c r="C836" s="213"/>
    </row>
    <row r="837" spans="3:3" x14ac:dyDescent="0.25">
      <c r="C837" s="213"/>
    </row>
    <row r="838" spans="3:3" x14ac:dyDescent="0.25">
      <c r="C838" s="213"/>
    </row>
    <row r="839" spans="3:3" x14ac:dyDescent="0.25">
      <c r="C839" s="213"/>
    </row>
    <row r="840" spans="3:3" x14ac:dyDescent="0.25">
      <c r="C840" s="213"/>
    </row>
    <row r="841" spans="3:3" x14ac:dyDescent="0.25">
      <c r="C841" s="213"/>
    </row>
    <row r="842" spans="3:3" x14ac:dyDescent="0.25">
      <c r="C842" s="213"/>
    </row>
    <row r="843" spans="3:3" x14ac:dyDescent="0.25">
      <c r="C843" s="213"/>
    </row>
    <row r="844" spans="3:3" x14ac:dyDescent="0.25">
      <c r="C844" s="213"/>
    </row>
    <row r="845" spans="3:3" x14ac:dyDescent="0.25">
      <c r="C845" s="213"/>
    </row>
    <row r="846" spans="3:3" x14ac:dyDescent="0.25">
      <c r="C846" s="213"/>
    </row>
    <row r="847" spans="3:3" x14ac:dyDescent="0.25">
      <c r="C847" s="213"/>
    </row>
    <row r="848" spans="3:3" x14ac:dyDescent="0.25">
      <c r="C848" s="213"/>
    </row>
    <row r="849" spans="3:3" x14ac:dyDescent="0.25">
      <c r="C849" s="213"/>
    </row>
    <row r="850" spans="3:3" x14ac:dyDescent="0.25">
      <c r="C850" s="213"/>
    </row>
    <row r="851" spans="3:3" x14ac:dyDescent="0.25">
      <c r="C851" s="213"/>
    </row>
    <row r="852" spans="3:3" x14ac:dyDescent="0.25">
      <c r="C852" s="213"/>
    </row>
    <row r="853" spans="3:3" x14ac:dyDescent="0.25">
      <c r="C853" s="213"/>
    </row>
    <row r="854" spans="3:3" x14ac:dyDescent="0.25">
      <c r="C854" s="213"/>
    </row>
    <row r="855" spans="3:3" x14ac:dyDescent="0.25">
      <c r="C855" s="213"/>
    </row>
    <row r="856" spans="3:3" x14ac:dyDescent="0.25">
      <c r="C856" s="213"/>
    </row>
    <row r="857" spans="3:3" x14ac:dyDescent="0.25">
      <c r="C857" s="213"/>
    </row>
    <row r="858" spans="3:3" x14ac:dyDescent="0.25">
      <c r="C858" s="213"/>
    </row>
    <row r="859" spans="3:3" x14ac:dyDescent="0.25">
      <c r="C859" s="213"/>
    </row>
    <row r="860" spans="3:3" x14ac:dyDescent="0.25">
      <c r="C860" s="213"/>
    </row>
    <row r="861" spans="3:3" x14ac:dyDescent="0.25">
      <c r="C861" s="213"/>
    </row>
    <row r="862" spans="3:3" x14ac:dyDescent="0.25">
      <c r="C862" s="213"/>
    </row>
    <row r="863" spans="3:3" x14ac:dyDescent="0.25">
      <c r="C863" s="213"/>
    </row>
    <row r="864" spans="3:3" x14ac:dyDescent="0.25">
      <c r="C864" s="213"/>
    </row>
    <row r="865" spans="3:3" x14ac:dyDescent="0.25">
      <c r="C865" s="213"/>
    </row>
    <row r="866" spans="3:3" x14ac:dyDescent="0.25">
      <c r="C866" s="213"/>
    </row>
    <row r="867" spans="3:3" x14ac:dyDescent="0.25">
      <c r="C867" s="213"/>
    </row>
    <row r="868" spans="3:3" x14ac:dyDescent="0.25">
      <c r="C868" s="213"/>
    </row>
    <row r="869" spans="3:3" x14ac:dyDescent="0.25">
      <c r="C869" s="213"/>
    </row>
    <row r="870" spans="3:3" x14ac:dyDescent="0.25">
      <c r="C870" s="213"/>
    </row>
    <row r="871" spans="3:3" x14ac:dyDescent="0.25">
      <c r="C871" s="213"/>
    </row>
    <row r="872" spans="3:3" x14ac:dyDescent="0.25">
      <c r="C872" s="213"/>
    </row>
    <row r="873" spans="3:3" x14ac:dyDescent="0.25">
      <c r="C873" s="213"/>
    </row>
    <row r="874" spans="3:3" x14ac:dyDescent="0.25">
      <c r="C874" s="213"/>
    </row>
    <row r="875" spans="3:3" x14ac:dyDescent="0.25">
      <c r="C875" s="213"/>
    </row>
    <row r="876" spans="3:3" x14ac:dyDescent="0.25">
      <c r="C876" s="213"/>
    </row>
    <row r="877" spans="3:3" x14ac:dyDescent="0.25">
      <c r="C877" s="213"/>
    </row>
    <row r="878" spans="3:3" x14ac:dyDescent="0.25">
      <c r="C878" s="213"/>
    </row>
    <row r="879" spans="3:3" x14ac:dyDescent="0.25">
      <c r="C879" s="213"/>
    </row>
    <row r="880" spans="3:3" x14ac:dyDescent="0.25">
      <c r="C880" s="213"/>
    </row>
    <row r="881" spans="3:3" x14ac:dyDescent="0.25">
      <c r="C881" s="213"/>
    </row>
    <row r="882" spans="3:3" x14ac:dyDescent="0.25">
      <c r="C882" s="213"/>
    </row>
    <row r="883" spans="3:3" x14ac:dyDescent="0.25">
      <c r="C883" s="213"/>
    </row>
    <row r="884" spans="3:3" x14ac:dyDescent="0.25">
      <c r="C884" s="213"/>
    </row>
    <row r="885" spans="3:3" x14ac:dyDescent="0.25">
      <c r="C885" s="213"/>
    </row>
    <row r="886" spans="3:3" x14ac:dyDescent="0.25">
      <c r="C886" s="213"/>
    </row>
    <row r="887" spans="3:3" x14ac:dyDescent="0.25">
      <c r="C887" s="213"/>
    </row>
    <row r="888" spans="3:3" x14ac:dyDescent="0.25">
      <c r="C888" s="213"/>
    </row>
    <row r="889" spans="3:3" x14ac:dyDescent="0.25">
      <c r="C889" s="213"/>
    </row>
    <row r="890" spans="3:3" x14ac:dyDescent="0.25">
      <c r="C890" s="213"/>
    </row>
    <row r="891" spans="3:3" x14ac:dyDescent="0.25">
      <c r="C891" s="213"/>
    </row>
    <row r="892" spans="3:3" x14ac:dyDescent="0.25">
      <c r="C892" s="213"/>
    </row>
    <row r="893" spans="3:3" x14ac:dyDescent="0.25">
      <c r="C893" s="213"/>
    </row>
    <row r="894" spans="3:3" x14ac:dyDescent="0.25">
      <c r="C894" s="213"/>
    </row>
    <row r="895" spans="3:3" x14ac:dyDescent="0.25">
      <c r="C895" s="213"/>
    </row>
    <row r="896" spans="3:3" x14ac:dyDescent="0.25">
      <c r="C896" s="213"/>
    </row>
    <row r="897" spans="3:3" x14ac:dyDescent="0.25">
      <c r="C897" s="213"/>
    </row>
    <row r="898" spans="3:3" x14ac:dyDescent="0.25">
      <c r="C898" s="213"/>
    </row>
    <row r="899" spans="3:3" x14ac:dyDescent="0.25">
      <c r="C899" s="213"/>
    </row>
    <row r="900" spans="3:3" x14ac:dyDescent="0.25">
      <c r="C900" s="213"/>
    </row>
    <row r="901" spans="3:3" x14ac:dyDescent="0.25">
      <c r="C901" s="213"/>
    </row>
    <row r="902" spans="3:3" x14ac:dyDescent="0.25">
      <c r="C902" s="213"/>
    </row>
    <row r="903" spans="3:3" x14ac:dyDescent="0.25">
      <c r="C903" s="213"/>
    </row>
    <row r="904" spans="3:3" x14ac:dyDescent="0.25">
      <c r="C904" s="213"/>
    </row>
    <row r="905" spans="3:3" x14ac:dyDescent="0.25">
      <c r="C905" s="213"/>
    </row>
    <row r="906" spans="3:3" x14ac:dyDescent="0.25">
      <c r="C906" s="213"/>
    </row>
    <row r="907" spans="3:3" x14ac:dyDescent="0.25">
      <c r="C907" s="213"/>
    </row>
    <row r="908" spans="3:3" x14ac:dyDescent="0.25">
      <c r="C908" s="213"/>
    </row>
    <row r="909" spans="3:3" x14ac:dyDescent="0.25">
      <c r="C909" s="213"/>
    </row>
    <row r="910" spans="3:3" x14ac:dyDescent="0.25">
      <c r="C910" s="213"/>
    </row>
    <row r="911" spans="3:3" x14ac:dyDescent="0.25">
      <c r="C911" s="213"/>
    </row>
    <row r="912" spans="3:3" x14ac:dyDescent="0.25">
      <c r="C912" s="213"/>
    </row>
    <row r="913" spans="3:3" x14ac:dyDescent="0.25">
      <c r="C913" s="213"/>
    </row>
    <row r="914" spans="3:3" x14ac:dyDescent="0.25">
      <c r="C914" s="213"/>
    </row>
    <row r="915" spans="3:3" x14ac:dyDescent="0.25">
      <c r="C915" s="213"/>
    </row>
    <row r="916" spans="3:3" x14ac:dyDescent="0.25">
      <c r="C916" s="213"/>
    </row>
    <row r="917" spans="3:3" x14ac:dyDescent="0.25">
      <c r="C917" s="213"/>
    </row>
    <row r="918" spans="3:3" x14ac:dyDescent="0.25">
      <c r="C918" s="213"/>
    </row>
    <row r="919" spans="3:3" x14ac:dyDescent="0.25">
      <c r="C919" s="213"/>
    </row>
    <row r="920" spans="3:3" x14ac:dyDescent="0.25">
      <c r="C920" s="213"/>
    </row>
    <row r="921" spans="3:3" x14ac:dyDescent="0.25">
      <c r="C921" s="213"/>
    </row>
    <row r="922" spans="3:3" x14ac:dyDescent="0.25">
      <c r="C922" s="213"/>
    </row>
    <row r="923" spans="3:3" x14ac:dyDescent="0.25">
      <c r="C923" s="213"/>
    </row>
    <row r="924" spans="3:3" x14ac:dyDescent="0.25">
      <c r="C924" s="213"/>
    </row>
    <row r="925" spans="3:3" x14ac:dyDescent="0.25">
      <c r="C925" s="213"/>
    </row>
    <row r="926" spans="3:3" x14ac:dyDescent="0.25">
      <c r="C926" s="213"/>
    </row>
    <row r="927" spans="3:3" x14ac:dyDescent="0.25">
      <c r="C927" s="213"/>
    </row>
    <row r="928" spans="3:3" x14ac:dyDescent="0.25">
      <c r="C928" s="213"/>
    </row>
    <row r="929" spans="3:3" x14ac:dyDescent="0.25">
      <c r="C929" s="213"/>
    </row>
    <row r="930" spans="3:3" x14ac:dyDescent="0.25">
      <c r="C930" s="213"/>
    </row>
    <row r="931" spans="3:3" x14ac:dyDescent="0.25">
      <c r="C931" s="213"/>
    </row>
    <row r="932" spans="3:3" x14ac:dyDescent="0.25">
      <c r="C932" s="213"/>
    </row>
    <row r="933" spans="3:3" x14ac:dyDescent="0.25">
      <c r="C933" s="213"/>
    </row>
    <row r="934" spans="3:3" x14ac:dyDescent="0.25">
      <c r="C934" s="213"/>
    </row>
    <row r="935" spans="3:3" x14ac:dyDescent="0.25">
      <c r="C935" s="213"/>
    </row>
    <row r="936" spans="3:3" x14ac:dyDescent="0.25">
      <c r="C936" s="213"/>
    </row>
    <row r="937" spans="3:3" x14ac:dyDescent="0.25">
      <c r="C937" s="213"/>
    </row>
    <row r="938" spans="3:3" x14ac:dyDescent="0.25">
      <c r="C938" s="213"/>
    </row>
    <row r="939" spans="3:3" x14ac:dyDescent="0.25">
      <c r="C939" s="213"/>
    </row>
    <row r="940" spans="3:3" x14ac:dyDescent="0.25">
      <c r="C940" s="213"/>
    </row>
    <row r="941" spans="3:3" x14ac:dyDescent="0.25">
      <c r="C941" s="213"/>
    </row>
    <row r="942" spans="3:3" x14ac:dyDescent="0.25">
      <c r="C942" s="213"/>
    </row>
    <row r="943" spans="3:3" x14ac:dyDescent="0.25">
      <c r="C943" s="213"/>
    </row>
    <row r="944" spans="3:3" x14ac:dyDescent="0.25">
      <c r="C944" s="213"/>
    </row>
    <row r="945" spans="3:3" x14ac:dyDescent="0.25">
      <c r="C945" s="213"/>
    </row>
    <row r="946" spans="3:3" x14ac:dyDescent="0.25">
      <c r="C946" s="213"/>
    </row>
    <row r="947" spans="3:3" x14ac:dyDescent="0.25">
      <c r="C947" s="213"/>
    </row>
    <row r="948" spans="3:3" x14ac:dyDescent="0.25">
      <c r="C948" s="213"/>
    </row>
    <row r="949" spans="3:3" x14ac:dyDescent="0.25">
      <c r="C949" s="213"/>
    </row>
    <row r="950" spans="3:3" x14ac:dyDescent="0.25">
      <c r="C950" s="213"/>
    </row>
    <row r="951" spans="3:3" x14ac:dyDescent="0.25">
      <c r="C951" s="213"/>
    </row>
    <row r="952" spans="3:3" x14ac:dyDescent="0.25">
      <c r="C952" s="213"/>
    </row>
    <row r="953" spans="3:3" x14ac:dyDescent="0.25">
      <c r="C953" s="213"/>
    </row>
    <row r="954" spans="3:3" x14ac:dyDescent="0.25">
      <c r="C954" s="213"/>
    </row>
    <row r="955" spans="3:3" x14ac:dyDescent="0.25">
      <c r="C955" s="213"/>
    </row>
    <row r="956" spans="3:3" x14ac:dyDescent="0.25">
      <c r="C956" s="213"/>
    </row>
    <row r="957" spans="3:3" x14ac:dyDescent="0.25">
      <c r="C957" s="213"/>
    </row>
    <row r="958" spans="3:3" x14ac:dyDescent="0.25">
      <c r="C958" s="213"/>
    </row>
    <row r="959" spans="3:3" x14ac:dyDescent="0.25">
      <c r="C959" s="213"/>
    </row>
    <row r="960" spans="3:3" x14ac:dyDescent="0.25">
      <c r="C960" s="213"/>
    </row>
    <row r="961" spans="3:3" x14ac:dyDescent="0.25">
      <c r="C961" s="213"/>
    </row>
    <row r="962" spans="3:3" x14ac:dyDescent="0.25">
      <c r="C962" s="213"/>
    </row>
    <row r="963" spans="3:3" x14ac:dyDescent="0.25">
      <c r="C963" s="213"/>
    </row>
    <row r="964" spans="3:3" x14ac:dyDescent="0.25">
      <c r="C964" s="213"/>
    </row>
    <row r="965" spans="3:3" x14ac:dyDescent="0.25">
      <c r="C965" s="213"/>
    </row>
    <row r="966" spans="3:3" x14ac:dyDescent="0.25">
      <c r="C966" s="213"/>
    </row>
    <row r="967" spans="3:3" x14ac:dyDescent="0.25">
      <c r="C967" s="213"/>
    </row>
    <row r="968" spans="3:3" x14ac:dyDescent="0.25">
      <c r="C968" s="213"/>
    </row>
    <row r="969" spans="3:3" x14ac:dyDescent="0.25">
      <c r="C969" s="213"/>
    </row>
    <row r="970" spans="3:3" x14ac:dyDescent="0.25">
      <c r="C970" s="213"/>
    </row>
    <row r="971" spans="3:3" x14ac:dyDescent="0.25">
      <c r="C971" s="213"/>
    </row>
    <row r="972" spans="3:3" x14ac:dyDescent="0.25">
      <c r="C972" s="213"/>
    </row>
    <row r="973" spans="3:3" x14ac:dyDescent="0.25">
      <c r="C973" s="213"/>
    </row>
    <row r="974" spans="3:3" x14ac:dyDescent="0.25">
      <c r="C974" s="213"/>
    </row>
    <row r="975" spans="3:3" x14ac:dyDescent="0.25">
      <c r="C975" s="213"/>
    </row>
    <row r="976" spans="3:3" x14ac:dyDescent="0.25">
      <c r="C976" s="213"/>
    </row>
    <row r="977" spans="3:3" x14ac:dyDescent="0.25">
      <c r="C977" s="213"/>
    </row>
    <row r="978" spans="3:3" x14ac:dyDescent="0.25">
      <c r="C978" s="213"/>
    </row>
    <row r="979" spans="3:3" x14ac:dyDescent="0.25">
      <c r="C979" s="213"/>
    </row>
    <row r="980" spans="3:3" x14ac:dyDescent="0.25">
      <c r="C980" s="213"/>
    </row>
    <row r="981" spans="3:3" x14ac:dyDescent="0.25">
      <c r="C981" s="213"/>
    </row>
    <row r="982" spans="3:3" x14ac:dyDescent="0.25">
      <c r="C982" s="213"/>
    </row>
    <row r="983" spans="3:3" x14ac:dyDescent="0.25">
      <c r="C983" s="213"/>
    </row>
    <row r="984" spans="3:3" x14ac:dyDescent="0.25">
      <c r="C984" s="213"/>
    </row>
    <row r="985" spans="3:3" x14ac:dyDescent="0.25">
      <c r="C985" s="213"/>
    </row>
    <row r="986" spans="3:3" x14ac:dyDescent="0.25">
      <c r="C986" s="213"/>
    </row>
    <row r="987" spans="3:3" x14ac:dyDescent="0.25">
      <c r="C987" s="213"/>
    </row>
    <row r="988" spans="3:3" x14ac:dyDescent="0.25">
      <c r="C988" s="213"/>
    </row>
    <row r="989" spans="3:3" x14ac:dyDescent="0.25">
      <c r="C989" s="213"/>
    </row>
    <row r="990" spans="3:3" x14ac:dyDescent="0.25">
      <c r="C990" s="213"/>
    </row>
    <row r="991" spans="3:3" x14ac:dyDescent="0.25">
      <c r="C991" s="213"/>
    </row>
    <row r="992" spans="3:3" x14ac:dyDescent="0.25">
      <c r="C992" s="213"/>
    </row>
    <row r="993" spans="3:3" x14ac:dyDescent="0.25">
      <c r="C993" s="213"/>
    </row>
    <row r="994" spans="3:3" x14ac:dyDescent="0.25">
      <c r="C994" s="213"/>
    </row>
    <row r="995" spans="3:3" x14ac:dyDescent="0.25">
      <c r="C995" s="213"/>
    </row>
    <row r="996" spans="3:3" x14ac:dyDescent="0.25">
      <c r="C996" s="213"/>
    </row>
    <row r="997" spans="3:3" x14ac:dyDescent="0.25">
      <c r="C997" s="213"/>
    </row>
    <row r="998" spans="3:3" x14ac:dyDescent="0.25">
      <c r="C998" s="213"/>
    </row>
    <row r="999" spans="3:3" x14ac:dyDescent="0.25">
      <c r="C999" s="213"/>
    </row>
    <row r="1000" spans="3:3" x14ac:dyDescent="0.25">
      <c r="C1000" s="213"/>
    </row>
    <row r="1001" spans="3:3" x14ac:dyDescent="0.25">
      <c r="C1001" s="213"/>
    </row>
    <row r="1002" spans="3:3" x14ac:dyDescent="0.25">
      <c r="C1002" s="213"/>
    </row>
    <row r="1003" spans="3:3" x14ac:dyDescent="0.25">
      <c r="C1003" s="213"/>
    </row>
    <row r="1004" spans="3:3" x14ac:dyDescent="0.25">
      <c r="C1004" s="213"/>
    </row>
    <row r="1005" spans="3:3" x14ac:dyDescent="0.25">
      <c r="C1005" s="213"/>
    </row>
    <row r="1006" spans="3:3" x14ac:dyDescent="0.25">
      <c r="C1006" s="213"/>
    </row>
    <row r="1007" spans="3:3" x14ac:dyDescent="0.25">
      <c r="C1007" s="213"/>
    </row>
    <row r="1008" spans="3:3" x14ac:dyDescent="0.25">
      <c r="C1008" s="213"/>
    </row>
    <row r="1009" spans="3:3" x14ac:dyDescent="0.25">
      <c r="C1009" s="213"/>
    </row>
    <row r="1010" spans="3:3" x14ac:dyDescent="0.25">
      <c r="C1010" s="213"/>
    </row>
    <row r="1011" spans="3:3" x14ac:dyDescent="0.25">
      <c r="C1011" s="213"/>
    </row>
    <row r="1012" spans="3:3" x14ac:dyDescent="0.25">
      <c r="C1012" s="213"/>
    </row>
    <row r="1013" spans="3:3" x14ac:dyDescent="0.25">
      <c r="C1013" s="213"/>
    </row>
    <row r="1014" spans="3:3" x14ac:dyDescent="0.25">
      <c r="C1014" s="213"/>
    </row>
    <row r="1015" spans="3:3" x14ac:dyDescent="0.25">
      <c r="C1015" s="213"/>
    </row>
    <row r="1016" spans="3:3" x14ac:dyDescent="0.25">
      <c r="C1016" s="213"/>
    </row>
    <row r="1017" spans="3:3" x14ac:dyDescent="0.25">
      <c r="C1017" s="213"/>
    </row>
    <row r="1018" spans="3:3" x14ac:dyDescent="0.25">
      <c r="C1018" s="213"/>
    </row>
    <row r="1019" spans="3:3" x14ac:dyDescent="0.25">
      <c r="C1019" s="213"/>
    </row>
    <row r="1020" spans="3:3" x14ac:dyDescent="0.25">
      <c r="C1020" s="213"/>
    </row>
    <row r="1021" spans="3:3" x14ac:dyDescent="0.25">
      <c r="C1021" s="213"/>
    </row>
    <row r="1022" spans="3:3" x14ac:dyDescent="0.25">
      <c r="C1022" s="213"/>
    </row>
    <row r="1023" spans="3:3" x14ac:dyDescent="0.25">
      <c r="C1023" s="213"/>
    </row>
    <row r="1024" spans="3:3" x14ac:dyDescent="0.25">
      <c r="C1024" s="213"/>
    </row>
    <row r="1025" spans="3:3" x14ac:dyDescent="0.25">
      <c r="C1025" s="213"/>
    </row>
    <row r="1026" spans="3:3" x14ac:dyDescent="0.25">
      <c r="C1026" s="213"/>
    </row>
    <row r="1027" spans="3:3" x14ac:dyDescent="0.25">
      <c r="C1027" s="213"/>
    </row>
    <row r="1028" spans="3:3" x14ac:dyDescent="0.25">
      <c r="C1028" s="213"/>
    </row>
    <row r="1029" spans="3:3" x14ac:dyDescent="0.25">
      <c r="C1029" s="213"/>
    </row>
    <row r="1030" spans="3:3" x14ac:dyDescent="0.25">
      <c r="C1030" s="213"/>
    </row>
    <row r="1031" spans="3:3" x14ac:dyDescent="0.25">
      <c r="C1031" s="213"/>
    </row>
    <row r="1032" spans="3:3" x14ac:dyDescent="0.25">
      <c r="C1032" s="213"/>
    </row>
    <row r="1033" spans="3:3" x14ac:dyDescent="0.25">
      <c r="C1033" s="213"/>
    </row>
    <row r="1034" spans="3:3" x14ac:dyDescent="0.25">
      <c r="C1034" s="213"/>
    </row>
    <row r="1035" spans="3:3" x14ac:dyDescent="0.25">
      <c r="C1035" s="213"/>
    </row>
    <row r="1036" spans="3:3" x14ac:dyDescent="0.25">
      <c r="C1036" s="213"/>
    </row>
    <row r="1037" spans="3:3" x14ac:dyDescent="0.25">
      <c r="C1037" s="213"/>
    </row>
    <row r="1038" spans="3:3" x14ac:dyDescent="0.25">
      <c r="C1038" s="213"/>
    </row>
    <row r="1039" spans="3:3" x14ac:dyDescent="0.25">
      <c r="C1039" s="213"/>
    </row>
    <row r="1040" spans="3:3" x14ac:dyDescent="0.25">
      <c r="C1040" s="213"/>
    </row>
    <row r="1041" spans="3:3" x14ac:dyDescent="0.25">
      <c r="C1041" s="213"/>
    </row>
    <row r="1042" spans="3:3" x14ac:dyDescent="0.25">
      <c r="C1042" s="213"/>
    </row>
    <row r="1043" spans="3:3" x14ac:dyDescent="0.25">
      <c r="C1043" s="213"/>
    </row>
    <row r="1044" spans="3:3" x14ac:dyDescent="0.25">
      <c r="C1044" s="213"/>
    </row>
    <row r="1045" spans="3:3" x14ac:dyDescent="0.25">
      <c r="C1045" s="213"/>
    </row>
    <row r="1046" spans="3:3" x14ac:dyDescent="0.25">
      <c r="C1046" s="213"/>
    </row>
    <row r="1047" spans="3:3" x14ac:dyDescent="0.25">
      <c r="C1047" s="213"/>
    </row>
    <row r="1048" spans="3:3" x14ac:dyDescent="0.25">
      <c r="C1048" s="213"/>
    </row>
    <row r="1049" spans="3:3" x14ac:dyDescent="0.25">
      <c r="C1049" s="213"/>
    </row>
    <row r="1050" spans="3:3" x14ac:dyDescent="0.25">
      <c r="C1050" s="213"/>
    </row>
    <row r="1051" spans="3:3" x14ac:dyDescent="0.25">
      <c r="C1051" s="213"/>
    </row>
    <row r="1052" spans="3:3" x14ac:dyDescent="0.25">
      <c r="C1052" s="213"/>
    </row>
    <row r="1053" spans="3:3" x14ac:dyDescent="0.25">
      <c r="C1053" s="213"/>
    </row>
    <row r="1054" spans="3:3" x14ac:dyDescent="0.25">
      <c r="C1054" s="213"/>
    </row>
    <row r="1055" spans="3:3" x14ac:dyDescent="0.25">
      <c r="C1055" s="213"/>
    </row>
    <row r="1056" spans="3:3" x14ac:dyDescent="0.25">
      <c r="C1056" s="213"/>
    </row>
    <row r="1057" spans="3:3" x14ac:dyDescent="0.25">
      <c r="C1057" s="213"/>
    </row>
    <row r="1058" spans="3:3" x14ac:dyDescent="0.25">
      <c r="C1058" s="213"/>
    </row>
    <row r="1059" spans="3:3" x14ac:dyDescent="0.25">
      <c r="C1059" s="213"/>
    </row>
    <row r="1060" spans="3:3" x14ac:dyDescent="0.25">
      <c r="C1060" s="213"/>
    </row>
    <row r="1061" spans="3:3" x14ac:dyDescent="0.25">
      <c r="C1061" s="213"/>
    </row>
    <row r="1062" spans="3:3" x14ac:dyDescent="0.25">
      <c r="C1062" s="213"/>
    </row>
    <row r="1063" spans="3:3" x14ac:dyDescent="0.25">
      <c r="C1063" s="213"/>
    </row>
    <row r="1064" spans="3:3" x14ac:dyDescent="0.25">
      <c r="C1064" s="213"/>
    </row>
    <row r="1065" spans="3:3" x14ac:dyDescent="0.25">
      <c r="C1065" s="213"/>
    </row>
    <row r="1066" spans="3:3" x14ac:dyDescent="0.25">
      <c r="C1066" s="213"/>
    </row>
    <row r="1067" spans="3:3" x14ac:dyDescent="0.25">
      <c r="C1067" s="213"/>
    </row>
    <row r="1068" spans="3:3" x14ac:dyDescent="0.25">
      <c r="C1068" s="213"/>
    </row>
    <row r="1069" spans="3:3" x14ac:dyDescent="0.25">
      <c r="C1069" s="213"/>
    </row>
    <row r="1070" spans="3:3" x14ac:dyDescent="0.25">
      <c r="C1070" s="213"/>
    </row>
    <row r="1071" spans="3:3" x14ac:dyDescent="0.25">
      <c r="C1071" s="213"/>
    </row>
    <row r="1072" spans="3:3" x14ac:dyDescent="0.25">
      <c r="C1072" s="213"/>
    </row>
    <row r="1073" spans="3:3" x14ac:dyDescent="0.25">
      <c r="C1073" s="213"/>
    </row>
    <row r="1074" spans="3:3" x14ac:dyDescent="0.25">
      <c r="C1074" s="213"/>
    </row>
    <row r="1075" spans="3:3" x14ac:dyDescent="0.25">
      <c r="C1075" s="213"/>
    </row>
    <row r="1076" spans="3:3" x14ac:dyDescent="0.25">
      <c r="C1076" s="213"/>
    </row>
    <row r="1077" spans="3:3" x14ac:dyDescent="0.25">
      <c r="C1077" s="213"/>
    </row>
    <row r="1078" spans="3:3" x14ac:dyDescent="0.25">
      <c r="C1078" s="213"/>
    </row>
    <row r="1079" spans="3:3" x14ac:dyDescent="0.25">
      <c r="C1079" s="213"/>
    </row>
    <row r="1080" spans="3:3" x14ac:dyDescent="0.25">
      <c r="C1080" s="213"/>
    </row>
    <row r="1081" spans="3:3" x14ac:dyDescent="0.25">
      <c r="C1081" s="213"/>
    </row>
    <row r="1082" spans="3:3" x14ac:dyDescent="0.25">
      <c r="C1082" s="213"/>
    </row>
    <row r="1083" spans="3:3" x14ac:dyDescent="0.25">
      <c r="C1083" s="213"/>
    </row>
    <row r="1084" spans="3:3" x14ac:dyDescent="0.25">
      <c r="C1084" s="213"/>
    </row>
    <row r="1085" spans="3:3" x14ac:dyDescent="0.25">
      <c r="C1085" s="213"/>
    </row>
    <row r="1086" spans="3:3" x14ac:dyDescent="0.25">
      <c r="C1086" s="213"/>
    </row>
    <row r="1087" spans="3:3" x14ac:dyDescent="0.25">
      <c r="C1087" s="213"/>
    </row>
    <row r="1088" spans="3:3" x14ac:dyDescent="0.25">
      <c r="C1088" s="213"/>
    </row>
    <row r="1089" spans="3:3" x14ac:dyDescent="0.25">
      <c r="C1089" s="213"/>
    </row>
    <row r="1090" spans="3:3" x14ac:dyDescent="0.25">
      <c r="C1090" s="213"/>
    </row>
    <row r="1091" spans="3:3" x14ac:dyDescent="0.25">
      <c r="C1091" s="213"/>
    </row>
    <row r="1092" spans="3:3" x14ac:dyDescent="0.25">
      <c r="C1092" s="213"/>
    </row>
    <row r="1093" spans="3:3" x14ac:dyDescent="0.25">
      <c r="C1093" s="213"/>
    </row>
    <row r="1094" spans="3:3" x14ac:dyDescent="0.25">
      <c r="C1094" s="214"/>
    </row>
  </sheetData>
  <mergeCells count="1">
    <mergeCell ref="A1:F1"/>
  </mergeCells>
  <pageMargins left="0.7" right="0.7" top="0.75" bottom="0.75" header="0.3" footer="0.3"/>
  <pageSetup scale="84" orientation="portrait" horizontalDpi="4294967292" verticalDpi="0" r:id="rId1"/>
  <headerFooter>
    <oddHeader>&amp;L&amp;"-,Bold"&amp;12Standard Costs</oddHead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5"/>
  <sheetViews>
    <sheetView tabSelected="1" zoomScale="80" zoomScaleNormal="80" workbookViewId="0">
      <pane xSplit="8" ySplit="4" topLeftCell="I5" activePane="bottomRight" state="frozen"/>
      <selection pane="topRight" activeCell="I1" sqref="I1"/>
      <selection pane="bottomLeft" activeCell="A6" sqref="A6"/>
      <selection pane="bottomRight" activeCell="AU954" sqref="AU954"/>
    </sheetView>
  </sheetViews>
  <sheetFormatPr defaultColWidth="8.85546875" defaultRowHeight="12.75" outlineLevelRow="2" outlineLevelCol="2" x14ac:dyDescent="0.2"/>
  <cols>
    <col min="1" max="1" width="2.85546875" style="61" customWidth="1"/>
    <col min="2" max="2" width="6.42578125" style="61" customWidth="1"/>
    <col min="3" max="3" width="7.7109375" style="149" customWidth="1"/>
    <col min="4" max="4" width="20.85546875" style="149" customWidth="1"/>
    <col min="5" max="5" width="37.85546875" style="149" customWidth="1" outlineLevel="1"/>
    <col min="6" max="6" width="9.5703125" style="149" customWidth="1" outlineLevel="1"/>
    <col min="7" max="7" width="11.5703125" style="149" customWidth="1" outlineLevel="1"/>
    <col min="8" max="8" width="23.28515625" style="68" customWidth="1" outlineLevel="2"/>
    <col min="9" max="9" width="11" style="68" customWidth="1" outlineLevel="2"/>
    <col min="10" max="10" width="14.140625" style="68" customWidth="1" outlineLevel="2"/>
    <col min="11" max="11" width="14.28515625" style="68" customWidth="1" outlineLevel="2"/>
    <col min="12" max="12" width="12.140625" style="68" customWidth="1" outlineLevel="1"/>
    <col min="13" max="13" width="16.85546875" style="68" customWidth="1" outlineLevel="1"/>
    <col min="14" max="14" width="6.140625" style="68" customWidth="1" outlineLevel="2"/>
    <col min="15" max="15" width="5.42578125" style="68" customWidth="1" outlineLevel="2"/>
    <col min="16" max="16" width="6.85546875" style="68" customWidth="1" outlineLevel="2"/>
    <col min="17" max="17" width="6.140625" style="68" customWidth="1" outlineLevel="2"/>
    <col min="18" max="18" width="12.42578125" style="68" customWidth="1" outlineLevel="2"/>
    <col min="19" max="19" width="12.140625" style="68" customWidth="1" outlineLevel="2"/>
    <col min="20" max="20" width="9.42578125" style="68" customWidth="1" outlineLevel="2"/>
    <col min="21" max="21" width="9.5703125" style="68" customWidth="1" outlineLevel="2"/>
    <col min="22" max="23" width="5.42578125" style="68" customWidth="1" outlineLevel="2"/>
    <col min="24" max="24" width="7.42578125" style="68" customWidth="1" outlineLevel="2"/>
    <col min="25" max="25" width="11.140625" style="68" customWidth="1" outlineLevel="1"/>
    <col min="26" max="27" width="7.5703125" style="68" customWidth="1" outlineLevel="2"/>
    <col min="28" max="28" width="10.140625" style="68" customWidth="1" outlineLevel="1"/>
    <col min="29" max="29" width="11.42578125" style="68" customWidth="1" outlineLevel="1"/>
    <col min="30" max="30" width="15.5703125" style="68" customWidth="1" outlineLevel="2"/>
    <col min="31" max="31" width="13.140625" style="68" customWidth="1" outlineLevel="2"/>
    <col min="32" max="32" width="11.5703125" style="68" customWidth="1" outlineLevel="1"/>
    <col min="33" max="33" width="6.5703125" style="68" hidden="1" customWidth="1" outlineLevel="2"/>
    <col min="34" max="34" width="5.42578125" style="68" hidden="1" customWidth="1" outlineLevel="2"/>
    <col min="35" max="35" width="6.5703125" style="68" hidden="1" customWidth="1" outlineLevel="2"/>
    <col min="36" max="37" width="8.5703125" style="68" hidden="1" customWidth="1" outlineLevel="2"/>
    <col min="38" max="38" width="8" style="68" hidden="1" customWidth="1" outlineLevel="2"/>
    <col min="39" max="39" width="10.7109375" style="68" customWidth="1" outlineLevel="1" collapsed="1"/>
    <col min="40" max="40" width="10.5703125" style="68" customWidth="1" outlineLevel="1"/>
    <col min="41" max="41" width="6.140625" style="68" customWidth="1" outlineLevel="2"/>
    <col min="42" max="42" width="8.140625" style="68" customWidth="1"/>
    <col min="43" max="43" width="15.28515625" style="68" customWidth="1"/>
    <col min="44" max="44" width="13.42578125" style="68" customWidth="1"/>
    <col min="45" max="45" width="16.5703125" style="68" customWidth="1"/>
    <col min="46" max="46" width="19.42578125" style="68" customWidth="1"/>
    <col min="47" max="47" width="16.85546875" style="63" customWidth="1"/>
    <col min="48" max="48" width="11.85546875" style="63" customWidth="1"/>
    <col min="49" max="52" width="8.5703125" style="63" customWidth="1"/>
    <col min="53" max="53" width="9.42578125" style="63" bestFit="1" customWidth="1"/>
    <col min="54" max="16384" width="8.85546875" style="68"/>
  </cols>
  <sheetData>
    <row r="1" spans="1:53" s="61" customFormat="1" ht="61.5" customHeight="1" x14ac:dyDescent="0.2">
      <c r="B1" s="259" t="s">
        <v>181</v>
      </c>
      <c r="C1" s="259"/>
      <c r="D1" s="259"/>
      <c r="E1" s="259"/>
      <c r="F1" s="259"/>
      <c r="G1" s="259"/>
      <c r="H1" s="259"/>
      <c r="I1" s="259"/>
      <c r="J1" s="259"/>
      <c r="K1" s="259"/>
      <c r="L1" s="259"/>
      <c r="M1" s="62"/>
      <c r="AE1" s="61" t="s">
        <v>653</v>
      </c>
      <c r="AF1" s="61" t="s">
        <v>653</v>
      </c>
      <c r="AN1" s="61" t="s">
        <v>653</v>
      </c>
      <c r="AR1" s="61" t="s">
        <v>653</v>
      </c>
      <c r="AS1" s="61" t="s">
        <v>653</v>
      </c>
      <c r="AT1" s="61" t="s">
        <v>653</v>
      </c>
      <c r="AU1" s="63"/>
      <c r="AV1" s="63"/>
      <c r="AW1" s="63"/>
      <c r="AX1" s="63"/>
      <c r="AY1" s="63"/>
      <c r="AZ1" s="63"/>
      <c r="BA1" s="63"/>
    </row>
    <row r="2" spans="1:53" ht="24.75" customHeight="1" x14ac:dyDescent="0.2">
      <c r="A2" s="61" t="s">
        <v>62</v>
      </c>
      <c r="B2" s="263" t="s">
        <v>136</v>
      </c>
      <c r="C2" s="264"/>
      <c r="D2" s="264"/>
      <c r="E2" s="265"/>
      <c r="F2" s="221" t="s">
        <v>151</v>
      </c>
      <c r="G2" s="221" t="s">
        <v>152</v>
      </c>
      <c r="H2" s="64" t="s">
        <v>61</v>
      </c>
      <c r="I2" s="65" t="s">
        <v>0</v>
      </c>
      <c r="J2" s="65" t="s">
        <v>15</v>
      </c>
      <c r="K2" s="65" t="s">
        <v>16</v>
      </c>
      <c r="L2" s="66" t="s">
        <v>11</v>
      </c>
      <c r="M2" s="66" t="s">
        <v>91</v>
      </c>
      <c r="N2" s="65" t="s">
        <v>17</v>
      </c>
      <c r="O2" s="65" t="s">
        <v>7</v>
      </c>
      <c r="P2" s="65" t="s">
        <v>6</v>
      </c>
      <c r="Q2" s="65" t="s">
        <v>8</v>
      </c>
      <c r="R2" s="66" t="s">
        <v>64</v>
      </c>
      <c r="S2" s="66" t="s">
        <v>74</v>
      </c>
      <c r="T2" s="66" t="s">
        <v>73</v>
      </c>
      <c r="U2" s="66" t="s">
        <v>72</v>
      </c>
      <c r="V2" s="65" t="s">
        <v>18</v>
      </c>
      <c r="W2" s="65" t="s">
        <v>76</v>
      </c>
      <c r="X2" s="65" t="s">
        <v>6</v>
      </c>
      <c r="Y2" s="66" t="s">
        <v>80</v>
      </c>
      <c r="Z2" s="65" t="s">
        <v>10</v>
      </c>
      <c r="AA2" s="65" t="s">
        <v>9</v>
      </c>
      <c r="AB2" s="66" t="s">
        <v>79</v>
      </c>
      <c r="AC2" s="67" t="s">
        <v>20</v>
      </c>
      <c r="AD2" s="66" t="s">
        <v>88</v>
      </c>
      <c r="AE2" s="66" t="s">
        <v>25</v>
      </c>
      <c r="AF2" s="66" t="s">
        <v>89</v>
      </c>
      <c r="AG2" s="65" t="s">
        <v>22</v>
      </c>
      <c r="AH2" s="65" t="s">
        <v>23</v>
      </c>
      <c r="AI2" s="65" t="s">
        <v>24</v>
      </c>
      <c r="AJ2" s="65" t="s">
        <v>109</v>
      </c>
      <c r="AK2" s="65" t="s">
        <v>111</v>
      </c>
      <c r="AL2" s="65" t="s">
        <v>99</v>
      </c>
      <c r="AM2" s="66" t="s">
        <v>101</v>
      </c>
      <c r="AN2" s="66" t="s">
        <v>13</v>
      </c>
      <c r="AO2" s="65" t="s">
        <v>14</v>
      </c>
      <c r="AQ2" s="260" t="s">
        <v>138</v>
      </c>
      <c r="AR2" s="261"/>
      <c r="AS2" s="261"/>
      <c r="AT2" s="261"/>
      <c r="AU2" s="261"/>
      <c r="AV2" s="261"/>
      <c r="AW2" s="261"/>
      <c r="AX2" s="261"/>
      <c r="AY2" s="261"/>
      <c r="AZ2" s="261"/>
      <c r="BA2" s="262"/>
    </row>
    <row r="3" spans="1:53" s="70" customFormat="1" ht="83.1" customHeight="1" x14ac:dyDescent="0.25">
      <c r="A3" s="69" t="s">
        <v>63</v>
      </c>
      <c r="B3" s="263" t="s">
        <v>137</v>
      </c>
      <c r="C3" s="264"/>
      <c r="D3" s="264"/>
      <c r="E3" s="265"/>
      <c r="F3" s="221" t="s">
        <v>153</v>
      </c>
      <c r="G3" s="221" t="s">
        <v>153</v>
      </c>
      <c r="H3" s="221" t="s">
        <v>47</v>
      </c>
      <c r="I3" s="65" t="s">
        <v>58</v>
      </c>
      <c r="J3" s="65" t="s">
        <v>59</v>
      </c>
      <c r="K3" s="65" t="s">
        <v>60</v>
      </c>
      <c r="L3" s="66" t="s">
        <v>133</v>
      </c>
      <c r="M3" s="66" t="s">
        <v>132</v>
      </c>
      <c r="N3" s="65" t="s">
        <v>82</v>
      </c>
      <c r="O3" s="65" t="s">
        <v>81</v>
      </c>
      <c r="P3" s="65" t="s">
        <v>83</v>
      </c>
      <c r="Q3" s="65" t="s">
        <v>84</v>
      </c>
      <c r="R3" s="66" t="s">
        <v>131</v>
      </c>
      <c r="S3" s="66" t="s">
        <v>130</v>
      </c>
      <c r="T3" s="66" t="s">
        <v>129</v>
      </c>
      <c r="U3" s="66" t="s">
        <v>128</v>
      </c>
      <c r="V3" s="65" t="s">
        <v>85</v>
      </c>
      <c r="W3" s="65" t="s">
        <v>86</v>
      </c>
      <c r="X3" s="65" t="s">
        <v>87</v>
      </c>
      <c r="Y3" s="66" t="s">
        <v>127</v>
      </c>
      <c r="Z3" s="65" t="s">
        <v>77</v>
      </c>
      <c r="AA3" s="65" t="s">
        <v>78</v>
      </c>
      <c r="AB3" s="66" t="s">
        <v>126</v>
      </c>
      <c r="AC3" s="67" t="s">
        <v>125</v>
      </c>
      <c r="AD3" s="66" t="s">
        <v>124</v>
      </c>
      <c r="AE3" s="66" t="s">
        <v>123</v>
      </c>
      <c r="AF3" s="66" t="s">
        <v>122</v>
      </c>
      <c r="AG3" s="65" t="s">
        <v>96</v>
      </c>
      <c r="AH3" s="65" t="s">
        <v>98</v>
      </c>
      <c r="AI3" s="65" t="s">
        <v>97</v>
      </c>
      <c r="AJ3" s="66" t="s">
        <v>110</v>
      </c>
      <c r="AK3" s="66" t="s">
        <v>112</v>
      </c>
      <c r="AL3" s="66" t="s">
        <v>106</v>
      </c>
      <c r="AM3" s="66" t="s">
        <v>120</v>
      </c>
      <c r="AN3" s="66" t="s">
        <v>121</v>
      </c>
      <c r="AO3" s="65" t="s">
        <v>105</v>
      </c>
      <c r="AQ3" s="224" t="s">
        <v>139</v>
      </c>
      <c r="AR3" s="224" t="s">
        <v>26</v>
      </c>
      <c r="AS3" s="224" t="s">
        <v>12</v>
      </c>
      <c r="AT3" s="224" t="s">
        <v>21</v>
      </c>
      <c r="AU3" s="224" t="s">
        <v>140</v>
      </c>
      <c r="AV3" s="224" t="s">
        <v>141</v>
      </c>
      <c r="AW3" s="224" t="s">
        <v>156</v>
      </c>
      <c r="AX3" s="224" t="s">
        <v>157</v>
      </c>
      <c r="AY3" s="224" t="s">
        <v>168</v>
      </c>
      <c r="AZ3" s="228" t="s">
        <v>144</v>
      </c>
      <c r="BA3" s="224" t="s">
        <v>27</v>
      </c>
    </row>
    <row r="4" spans="1:53" s="80" customFormat="1" ht="34.5" customHeight="1" x14ac:dyDescent="0.2">
      <c r="A4" s="74"/>
      <c r="B4" s="75"/>
      <c r="C4" s="76"/>
      <c r="D4" s="76"/>
      <c r="E4" s="77"/>
      <c r="F4" s="77" t="s">
        <v>149</v>
      </c>
      <c r="G4" s="77" t="s">
        <v>150</v>
      </c>
      <c r="H4" s="78" t="s">
        <v>135</v>
      </c>
      <c r="I4" s="79" t="s">
        <v>134</v>
      </c>
      <c r="J4" s="79">
        <v>2</v>
      </c>
      <c r="K4" s="79">
        <v>3</v>
      </c>
      <c r="L4" s="79" t="s">
        <v>90</v>
      </c>
      <c r="M4" s="79" t="s">
        <v>92</v>
      </c>
      <c r="N4" s="79">
        <v>6</v>
      </c>
      <c r="O4" s="79">
        <v>7</v>
      </c>
      <c r="P4" s="79">
        <v>8</v>
      </c>
      <c r="Q4" s="79">
        <v>9</v>
      </c>
      <c r="R4" s="79" t="s">
        <v>28</v>
      </c>
      <c r="S4" s="79" t="s">
        <v>29</v>
      </c>
      <c r="T4" s="79" t="s">
        <v>30</v>
      </c>
      <c r="U4" s="79" t="s">
        <v>31</v>
      </c>
      <c r="V4" s="79">
        <v>14</v>
      </c>
      <c r="W4" s="79">
        <v>15</v>
      </c>
      <c r="X4" s="79">
        <v>16</v>
      </c>
      <c r="Y4" s="79" t="s">
        <v>93</v>
      </c>
      <c r="Z4" s="79">
        <v>18</v>
      </c>
      <c r="AA4" s="79">
        <v>19</v>
      </c>
      <c r="AB4" s="79" t="s">
        <v>94</v>
      </c>
      <c r="AC4" s="79">
        <v>21</v>
      </c>
      <c r="AD4" s="79">
        <v>22</v>
      </c>
      <c r="AE4" s="79" t="s">
        <v>654</v>
      </c>
      <c r="AF4" s="79" t="s">
        <v>95</v>
      </c>
      <c r="AG4" s="79">
        <v>25</v>
      </c>
      <c r="AH4" s="79">
        <v>26</v>
      </c>
      <c r="AI4" s="79">
        <v>27</v>
      </c>
      <c r="AJ4" s="79">
        <v>28</v>
      </c>
      <c r="AK4" s="79">
        <v>29</v>
      </c>
      <c r="AL4" s="79">
        <v>30</v>
      </c>
      <c r="AM4" s="79" t="s">
        <v>104</v>
      </c>
      <c r="AN4" s="79" t="s">
        <v>113</v>
      </c>
      <c r="AO4" s="79"/>
      <c r="AQ4" s="79" t="s">
        <v>145</v>
      </c>
      <c r="AR4" s="79" t="s">
        <v>146</v>
      </c>
      <c r="AS4" s="79" t="s">
        <v>147</v>
      </c>
      <c r="AT4" s="79" t="s">
        <v>148</v>
      </c>
      <c r="AU4" s="79">
        <v>37</v>
      </c>
      <c r="AV4" s="79">
        <v>38</v>
      </c>
      <c r="AW4" s="79">
        <v>39</v>
      </c>
      <c r="AX4" s="79">
        <v>40</v>
      </c>
      <c r="AY4" s="79">
        <v>41</v>
      </c>
      <c r="AZ4" s="79">
        <v>42</v>
      </c>
      <c r="BA4" s="79" t="s">
        <v>169</v>
      </c>
    </row>
    <row r="5" spans="1:53" s="86" customFormat="1" ht="69.599999999999994" customHeight="1" x14ac:dyDescent="0.2">
      <c r="A5" s="82"/>
      <c r="B5" s="268" t="s">
        <v>655</v>
      </c>
      <c r="C5" s="269"/>
      <c r="D5" s="269"/>
      <c r="E5" s="270"/>
      <c r="F5" s="83"/>
      <c r="G5" s="83"/>
      <c r="H5" s="83" t="s">
        <v>65</v>
      </c>
      <c r="I5" s="84"/>
      <c r="J5" s="84"/>
      <c r="K5" s="84"/>
      <c r="L5" s="85">
        <f>SUM(L6,L36)</f>
        <v>9061325</v>
      </c>
      <c r="M5" s="85">
        <f>SUM(M6,M36)</f>
        <v>1513241.2750000001</v>
      </c>
      <c r="N5" s="84"/>
      <c r="O5" s="84"/>
      <c r="P5" s="84"/>
      <c r="Q5" s="84"/>
      <c r="R5" s="85">
        <f>R6+R36+R101</f>
        <v>0</v>
      </c>
      <c r="S5" s="85">
        <f>SUM(S6,S36)</f>
        <v>0</v>
      </c>
      <c r="T5" s="85">
        <f>SUM(T6,T36)</f>
        <v>0</v>
      </c>
      <c r="U5" s="85">
        <f>SUM(U6,U36)</f>
        <v>0</v>
      </c>
      <c r="V5" s="84"/>
      <c r="W5" s="84"/>
      <c r="X5" s="84"/>
      <c r="Y5" s="85">
        <f>SUM(Y6,Y36)</f>
        <v>0</v>
      </c>
      <c r="Z5" s="84"/>
      <c r="AA5" s="84"/>
      <c r="AB5" s="85">
        <f>SUM(AB6,AB36)</f>
        <v>0</v>
      </c>
      <c r="AC5" s="84"/>
      <c r="AD5" s="84"/>
      <c r="AE5" s="85">
        <f>SUM(AE6,AE36)</f>
        <v>0</v>
      </c>
      <c r="AF5" s="85">
        <f>SUM(AF6,AF36)</f>
        <v>0</v>
      </c>
      <c r="AG5" s="84"/>
      <c r="AH5" s="84"/>
      <c r="AI5" s="84"/>
      <c r="AJ5" s="85">
        <f>SUM(AJ6,AJ36)</f>
        <v>0</v>
      </c>
      <c r="AK5" s="85">
        <f>SUM(AK6,AK36)</f>
        <v>0</v>
      </c>
      <c r="AL5" s="85">
        <f>SUM(AL6,AL36)</f>
        <v>0</v>
      </c>
      <c r="AM5" s="85">
        <f>SUM(AM6,AM36)</f>
        <v>0</v>
      </c>
      <c r="AN5" s="85">
        <f>SUM(AN6,AN36)</f>
        <v>0</v>
      </c>
      <c r="AO5" s="84"/>
      <c r="AQ5" s="85">
        <f>SUM(AQ6,AQ36,AQ101)</f>
        <v>16078289.324999999</v>
      </c>
      <c r="AR5" s="85">
        <f>SUM(AR6)</f>
        <v>0</v>
      </c>
      <c r="AS5" s="85">
        <f>SUM(AS6)</f>
        <v>0</v>
      </c>
      <c r="AT5" s="85">
        <f>AT6+AT36+AT101</f>
        <v>16530382.924999997</v>
      </c>
      <c r="AU5" s="85">
        <f>AU6+AU36+AU101</f>
        <v>16530382.924999997</v>
      </c>
      <c r="AV5" s="85">
        <f>SUM(AV6,AV36,AV101)</f>
        <v>0</v>
      </c>
      <c r="AW5" s="85">
        <f>SUM(AW6,AW36,AW101)</f>
        <v>0</v>
      </c>
      <c r="AX5" s="85">
        <f>SUM(AX6,AX36,AX101)</f>
        <v>0</v>
      </c>
      <c r="AY5" s="85">
        <f>SUM(AY6,AY36,AY101)</f>
        <v>0</v>
      </c>
      <c r="AZ5" s="85">
        <f>SUM(AZ6,AZ36,AZ101)</f>
        <v>0</v>
      </c>
      <c r="BA5" s="85"/>
    </row>
    <row r="6" spans="1:53" s="86" customFormat="1" ht="48.95" customHeight="1" x14ac:dyDescent="0.2">
      <c r="A6" s="82"/>
      <c r="B6" s="88"/>
      <c r="C6" s="247" t="s">
        <v>720</v>
      </c>
      <c r="D6" s="247"/>
      <c r="E6" s="252"/>
      <c r="F6" s="223"/>
      <c r="G6" s="223"/>
      <c r="H6" s="89" t="s">
        <v>66</v>
      </c>
      <c r="I6" s="90"/>
      <c r="J6" s="90"/>
      <c r="K6" s="90"/>
      <c r="L6" s="91">
        <f>SUM(L11+L16+L30+L35)</f>
        <v>921150</v>
      </c>
      <c r="M6" s="91">
        <f>SUM(M11+M16+M25+M30+M35)</f>
        <v>153832.04999999999</v>
      </c>
      <c r="N6" s="92"/>
      <c r="O6" s="92"/>
      <c r="P6" s="92"/>
      <c r="Q6" s="92"/>
      <c r="R6" s="91">
        <f>SUM(R11+R16+R25+R30+R35)</f>
        <v>0</v>
      </c>
      <c r="S6" s="91">
        <f>SUM(S11+S16+S25+S30+S35)</f>
        <v>0</v>
      </c>
      <c r="T6" s="91">
        <f>SUM(T11+T16+T25+T30+T35)</f>
        <v>0</v>
      </c>
      <c r="U6" s="91">
        <f>SUM(U11+U16+U25+U30+U35)</f>
        <v>0</v>
      </c>
      <c r="V6" s="91">
        <f t="shared" ref="V6:AO6" si="0">SUM(V11+V16+V25+V30+V35)</f>
        <v>0</v>
      </c>
      <c r="W6" s="91">
        <f t="shared" si="0"/>
        <v>0</v>
      </c>
      <c r="X6" s="91">
        <f t="shared" si="0"/>
        <v>0</v>
      </c>
      <c r="Y6" s="91">
        <f t="shared" si="0"/>
        <v>0</v>
      </c>
      <c r="Z6" s="91">
        <f t="shared" si="0"/>
        <v>0</v>
      </c>
      <c r="AA6" s="91">
        <f t="shared" si="0"/>
        <v>0</v>
      </c>
      <c r="AB6" s="91">
        <f t="shared" si="0"/>
        <v>0</v>
      </c>
      <c r="AC6" s="91">
        <f t="shared" si="0"/>
        <v>0</v>
      </c>
      <c r="AD6" s="91">
        <f t="shared" si="0"/>
        <v>0</v>
      </c>
      <c r="AE6" s="91">
        <f t="shared" si="0"/>
        <v>0</v>
      </c>
      <c r="AF6" s="91">
        <f t="shared" si="0"/>
        <v>0</v>
      </c>
      <c r="AG6" s="91">
        <f t="shared" si="0"/>
        <v>0</v>
      </c>
      <c r="AH6" s="91">
        <f t="shared" si="0"/>
        <v>0</v>
      </c>
      <c r="AI6" s="91">
        <f t="shared" si="0"/>
        <v>0</v>
      </c>
      <c r="AJ6" s="91">
        <f t="shared" si="0"/>
        <v>0</v>
      </c>
      <c r="AK6" s="91">
        <f t="shared" si="0"/>
        <v>0</v>
      </c>
      <c r="AL6" s="91">
        <f t="shared" si="0"/>
        <v>0</v>
      </c>
      <c r="AM6" s="91">
        <f t="shared" si="0"/>
        <v>0</v>
      </c>
      <c r="AN6" s="91">
        <f t="shared" si="0"/>
        <v>0</v>
      </c>
      <c r="AO6" s="91">
        <f t="shared" si="0"/>
        <v>0</v>
      </c>
      <c r="AQ6" s="91">
        <f>AQ11+AQ16+AQ25+AQ30+AQ35</f>
        <v>701075.25</v>
      </c>
      <c r="AR6" s="91">
        <f>SUM(AR11+AR16+AR25+AR30+AR35)</f>
        <v>0</v>
      </c>
      <c r="AS6" s="91">
        <f>AS11+AS16+AS25+AS30+AS35</f>
        <v>0</v>
      </c>
      <c r="AT6" s="91">
        <f>AT11+AT16+AT25+AT30+AT35</f>
        <v>1074982.05</v>
      </c>
      <c r="AU6" s="91">
        <f>AU11+AU16+AU25+AU30+AU35</f>
        <v>1074982.05</v>
      </c>
      <c r="AV6" s="91">
        <f>SUM(AV11+AV16)</f>
        <v>0</v>
      </c>
      <c r="AW6" s="91">
        <f>SUM(AW11+AW16)</f>
        <v>0</v>
      </c>
      <c r="AX6" s="91">
        <f>SUM(AX11+AX16)</f>
        <v>0</v>
      </c>
      <c r="AY6" s="91">
        <f>SUM(AY11+AY16)</f>
        <v>0</v>
      </c>
      <c r="AZ6" s="91">
        <f>SUM(AZ11+AZ16)</f>
        <v>0</v>
      </c>
      <c r="BA6" s="91"/>
    </row>
    <row r="7" spans="1:53" ht="14.1" customHeight="1" outlineLevel="2" x14ac:dyDescent="0.2">
      <c r="B7" s="94"/>
      <c r="C7" s="95"/>
      <c r="D7" s="238" t="s">
        <v>529</v>
      </c>
      <c r="E7" s="96"/>
      <c r="F7" s="97"/>
      <c r="G7" s="98"/>
      <c r="H7" s="99" t="s">
        <v>528</v>
      </c>
      <c r="I7" s="100" t="s">
        <v>4</v>
      </c>
      <c r="J7" s="101">
        <v>0.5</v>
      </c>
      <c r="K7" s="101">
        <v>1</v>
      </c>
      <c r="L7" s="102">
        <f>IF(I7&lt;&gt;0,((VLOOKUP(I7,'1. Standard_Cost'!$B$4:$D$8,2)+VLOOKUP(I7,'1. Standard_Cost'!$B$4:$D$8,3))*J7*K7),"0")</f>
        <v>40050</v>
      </c>
      <c r="M7" s="190">
        <f>L7*'1. Standard_Cost'!F4</f>
        <v>6688.35</v>
      </c>
      <c r="N7" s="103"/>
      <c r="O7" s="103"/>
      <c r="P7" s="103"/>
      <c r="Q7" s="103"/>
      <c r="R7" s="104">
        <f>+N7*P7*'1. Standard_Cost'!$B$12</f>
        <v>0</v>
      </c>
      <c r="S7" s="104">
        <f>+N7*O7*P7*'1. Standard_Cost'!$C$12</f>
        <v>0</v>
      </c>
      <c r="T7" s="104">
        <f>+N7*P7*Q7*'1. Standard_Cost'!$D$12</f>
        <v>0</v>
      </c>
      <c r="U7" s="104">
        <f>+N7*O7*'1. Standard_Cost'!$E$12</f>
        <v>0</v>
      </c>
      <c r="V7" s="103"/>
      <c r="W7" s="103"/>
      <c r="X7" s="103"/>
      <c r="Y7" s="104">
        <f>+V7*((X7*'1. Standard_Cost'!$B$16)+(W7*X7*'1. Standard_Cost'!$C$16))</f>
        <v>0</v>
      </c>
      <c r="Z7" s="103"/>
      <c r="AA7" s="103"/>
      <c r="AB7" s="104">
        <f>+Z7*'1. Standard_Cost'!$B$20+AA7*'1. Standard_Cost'!$C$20</f>
        <v>0</v>
      </c>
      <c r="AC7" s="105">
        <f>SUM(AB7,AA7,Z7,W7,S7,R7,Q7,P7)*'1. Standard_Cost'!B28</f>
        <v>0</v>
      </c>
      <c r="AD7" s="106"/>
      <c r="AE7" s="104">
        <f>SUM(AD7,AC7,AB7,Y7,U7,T7,S7,R7)*'1. Standard_Cost'!B28</f>
        <v>0</v>
      </c>
      <c r="AF7" s="104">
        <f t="shared" ref="AF7" si="1">SUM(AE7,AD7,AC7,AB7,Y7,U7,T7,S7,R7)</f>
        <v>0</v>
      </c>
      <c r="AG7" s="103"/>
      <c r="AH7" s="103"/>
      <c r="AI7" s="103"/>
      <c r="AJ7" s="107"/>
      <c r="AK7" s="107"/>
      <c r="AL7" s="107"/>
      <c r="AM7" s="104">
        <f>AG7*'1. Standard_Cost'!B24+'Incremental_Cost Year 2021'!AH7*'1. Standard_Cost'!C24+'Incremental_Cost Year 2021'!AI7*'1. Standard_Cost'!D24+'Incremental_Cost Year 2021'!AJ7+'Incremental_Cost Year 2021'!AL7+AK7</f>
        <v>0</v>
      </c>
      <c r="AN7" s="104">
        <f>AM7*'1. Standard_Cost'!C28</f>
        <v>0</v>
      </c>
      <c r="AO7" s="107"/>
      <c r="AQ7" s="104">
        <f>L7+M7</f>
        <v>46738.35</v>
      </c>
      <c r="AR7" s="104">
        <f>AF7</f>
        <v>0</v>
      </c>
      <c r="AS7" s="104">
        <f>AM7+AN7</f>
        <v>0</v>
      </c>
      <c r="AT7" s="104">
        <f>SUM(AQ7,AR7,AS7)</f>
        <v>46738.35</v>
      </c>
      <c r="AU7" s="229">
        <f t="shared" ref="AU7" si="2">AQ7+AR7+AS7</f>
        <v>46738.35</v>
      </c>
      <c r="AV7" s="229">
        <f>AB7</f>
        <v>0</v>
      </c>
      <c r="AW7" s="229"/>
      <c r="AX7" s="229"/>
      <c r="AY7" s="229"/>
      <c r="AZ7" s="229"/>
      <c r="BA7" s="230"/>
    </row>
    <row r="8" spans="1:53" ht="14.1" customHeight="1" outlineLevel="2" x14ac:dyDescent="0.2">
      <c r="B8" s="94"/>
      <c r="C8" s="95"/>
      <c r="D8" s="239"/>
      <c r="E8" s="110"/>
      <c r="F8" s="110"/>
      <c r="G8" s="111"/>
      <c r="H8" s="99" t="s">
        <v>50</v>
      </c>
      <c r="I8" s="100"/>
      <c r="J8" s="101"/>
      <c r="K8" s="101"/>
      <c r="L8" s="102" t="str">
        <f>IF(I8&lt;&gt;0,((VLOOKUP(I8,'1. Standard_Cost'!$B$4:$D$8,2)+VLOOKUP(I8,'1. Standard_Cost'!$B$4:$D$8,3))*J8*K8),"0")</f>
        <v>0</v>
      </c>
      <c r="M8" s="102">
        <f>L8*'1. Standard_Cost'!F4</f>
        <v>0</v>
      </c>
      <c r="N8" s="103"/>
      <c r="O8" s="103"/>
      <c r="P8" s="103"/>
      <c r="Q8" s="103"/>
      <c r="R8" s="104">
        <f>+N8*P8*'1. Standard_Cost'!$B$12</f>
        <v>0</v>
      </c>
      <c r="S8" s="104">
        <f>+N8*O8*P8*'1. Standard_Cost'!$C$12</f>
        <v>0</v>
      </c>
      <c r="T8" s="104">
        <f>+N8*P8*Q8*'1. Standard_Cost'!$D$12</f>
        <v>0</v>
      </c>
      <c r="U8" s="104">
        <f>+N8*O8*'1. Standard_Cost'!$E$12</f>
        <v>0</v>
      </c>
      <c r="V8" s="103"/>
      <c r="W8" s="103"/>
      <c r="X8" s="103"/>
      <c r="Y8" s="104">
        <f>+V8*((X8*'1. Standard_Cost'!$B$16)+(W8*X8*'1. Standard_Cost'!$C$16))</f>
        <v>0</v>
      </c>
      <c r="Z8" s="103"/>
      <c r="AA8" s="103"/>
      <c r="AB8" s="104">
        <f>+Z8*'1. Standard_Cost'!$B$20+AA8*'1. Standard_Cost'!$C$20</f>
        <v>0</v>
      </c>
      <c r="AC8" s="105"/>
      <c r="AD8" s="106"/>
      <c r="AE8" s="104">
        <f t="shared" ref="AE8:AE10" si="3">(R8+S8+T8+U8+Y8+AB8+AC8+AD8)*(20%)</f>
        <v>0</v>
      </c>
      <c r="AF8" s="104">
        <f>SUM(AE8,AD8,AC8,AB8,Y8,U8,T8,S8,R8)</f>
        <v>0</v>
      </c>
      <c r="AG8" s="103"/>
      <c r="AH8" s="103"/>
      <c r="AI8" s="103"/>
      <c r="AJ8" s="107"/>
      <c r="AK8" s="107"/>
      <c r="AL8" s="107"/>
      <c r="AM8" s="104">
        <f>AG8*'1. Standard_Cost'!B24+'Incremental_Cost Year 2021'!AH8*'1. Standard_Cost'!C24+'Incremental_Cost Year 2021'!AI8*'1. Standard_Cost'!D24+'Incremental_Cost Year 2021'!AJ8+'Incremental_Cost Year 2021'!AL8+AK8</f>
        <v>0</v>
      </c>
      <c r="AN8" s="104">
        <f>AM8*'1. Standard_Cost'!C28</f>
        <v>0</v>
      </c>
      <c r="AO8" s="107"/>
      <c r="AQ8" s="104">
        <f t="shared" ref="AQ8:AQ10" si="4">L8+M8</f>
        <v>0</v>
      </c>
      <c r="AR8" s="104">
        <f>AF8</f>
        <v>0</v>
      </c>
      <c r="AS8" s="104">
        <f t="shared" ref="AS8:AS15" si="5">AM8+AN8</f>
        <v>0</v>
      </c>
      <c r="AT8" s="104">
        <f t="shared" ref="AT8:AT10" si="6">SUM(AQ8,AR8,AS8)</f>
        <v>0</v>
      </c>
      <c r="AU8" s="229">
        <f t="shared" ref="AU8:AU10" si="7">AT8</f>
        <v>0</v>
      </c>
      <c r="AV8" s="229">
        <f t="shared" ref="AV8:AV15" si="8">AB8</f>
        <v>0</v>
      </c>
      <c r="AW8" s="229"/>
      <c r="AX8" s="229"/>
      <c r="AY8" s="229"/>
      <c r="AZ8" s="229"/>
      <c r="BA8" s="230"/>
    </row>
    <row r="9" spans="1:53" ht="14.1" customHeight="1" outlineLevel="2" x14ac:dyDescent="0.2">
      <c r="B9" s="94"/>
      <c r="C9" s="95"/>
      <c r="D9" s="239"/>
      <c r="E9" s="110"/>
      <c r="F9" s="110"/>
      <c r="G9" s="111"/>
      <c r="H9" s="99" t="s">
        <v>51</v>
      </c>
      <c r="I9" s="100"/>
      <c r="J9" s="101"/>
      <c r="K9" s="101"/>
      <c r="L9" s="102" t="str">
        <f>IF(I9&lt;&gt;0,((VLOOKUP(I9,'1. Standard_Cost'!$B$4:$D$8,2)+VLOOKUP(I9,'1. Standard_Cost'!$B$4:$D$8,3))*J9*K9),"0")</f>
        <v>0</v>
      </c>
      <c r="M9" s="102">
        <f>L9*'1. Standard_Cost'!F4</f>
        <v>0</v>
      </c>
      <c r="N9" s="103"/>
      <c r="O9" s="103"/>
      <c r="P9" s="103"/>
      <c r="Q9" s="103"/>
      <c r="R9" s="104">
        <f>+N9*P9*'1. Standard_Cost'!$B$12</f>
        <v>0</v>
      </c>
      <c r="S9" s="104">
        <f>+N9*O9*P9*'1. Standard_Cost'!$C$12</f>
        <v>0</v>
      </c>
      <c r="T9" s="104">
        <f>+N9*P9*Q9*'1. Standard_Cost'!$D$12</f>
        <v>0</v>
      </c>
      <c r="U9" s="104">
        <f>+N9*O9*'1. Standard_Cost'!$E$12</f>
        <v>0</v>
      </c>
      <c r="V9" s="103"/>
      <c r="W9" s="103"/>
      <c r="X9" s="103"/>
      <c r="Y9" s="104">
        <f>+V9*((X9*'1. Standard_Cost'!$B$16)+(W9*X9*'1. Standard_Cost'!$C$16))</f>
        <v>0</v>
      </c>
      <c r="Z9" s="103"/>
      <c r="AA9" s="103"/>
      <c r="AB9" s="104">
        <f>+Z9*'1. Standard_Cost'!$B$20+AA9*'1. Standard_Cost'!$C$20</f>
        <v>0</v>
      </c>
      <c r="AC9" s="105"/>
      <c r="AD9" s="106"/>
      <c r="AE9" s="104">
        <f t="shared" si="3"/>
        <v>0</v>
      </c>
      <c r="AF9" s="104">
        <f t="shared" ref="AF9:AF66" si="9">R9+S9+T9+U9+Y9+AB9+AC9+AD9+AE9</f>
        <v>0</v>
      </c>
      <c r="AG9" s="103"/>
      <c r="AH9" s="103"/>
      <c r="AI9" s="103"/>
      <c r="AJ9" s="107"/>
      <c r="AK9" s="107"/>
      <c r="AL9" s="107"/>
      <c r="AM9" s="104">
        <f>AG9*'1. Standard_Cost'!B24+'Incremental_Cost Year 2021'!AH9*'1. Standard_Cost'!C24+'Incremental_Cost Year 2021'!AI9*'1. Standard_Cost'!D24+'Incremental_Cost Year 2021'!AJ9+'Incremental_Cost Year 2021'!AL9+AK9</f>
        <v>0</v>
      </c>
      <c r="AN9" s="104">
        <f>AM9*'1. Standard_Cost'!C28</f>
        <v>0</v>
      </c>
      <c r="AO9" s="107"/>
      <c r="AQ9" s="104">
        <f t="shared" si="4"/>
        <v>0</v>
      </c>
      <c r="AR9" s="104">
        <f>AF9</f>
        <v>0</v>
      </c>
      <c r="AS9" s="104">
        <f t="shared" si="5"/>
        <v>0</v>
      </c>
      <c r="AT9" s="104">
        <f t="shared" si="6"/>
        <v>0</v>
      </c>
      <c r="AU9" s="229">
        <f t="shared" si="7"/>
        <v>0</v>
      </c>
      <c r="AV9" s="229">
        <f t="shared" si="8"/>
        <v>0</v>
      </c>
      <c r="AW9" s="229"/>
      <c r="AX9" s="229"/>
      <c r="AY9" s="229"/>
      <c r="AZ9" s="229"/>
      <c r="BA9" s="230"/>
    </row>
    <row r="10" spans="1:53" ht="14.1" customHeight="1" outlineLevel="2" x14ac:dyDescent="0.2">
      <c r="B10" s="94"/>
      <c r="C10" s="95"/>
      <c r="D10" s="239"/>
      <c r="E10" s="110"/>
      <c r="F10" s="110"/>
      <c r="G10" s="111"/>
      <c r="H10" s="112" t="s">
        <v>179</v>
      </c>
      <c r="I10" s="100"/>
      <c r="J10" s="101"/>
      <c r="K10" s="101"/>
      <c r="L10" s="102" t="str">
        <f>IF(I10&lt;&gt;0,((VLOOKUP(I10,'1. Standard_Cost'!$B$4:$D$8,2)+VLOOKUP(I10,'1. Standard_Cost'!$B$4:$D$8,3))*J10*K10),"0")</f>
        <v>0</v>
      </c>
      <c r="M10" s="102">
        <f>L10*'1. Standard_Cost'!F4</f>
        <v>0</v>
      </c>
      <c r="N10" s="103"/>
      <c r="O10" s="103"/>
      <c r="P10" s="103"/>
      <c r="Q10" s="103"/>
      <c r="R10" s="104">
        <f>+N10*P10*'1. Standard_Cost'!$B$12</f>
        <v>0</v>
      </c>
      <c r="S10" s="104">
        <f>+N10*O10*P10*'1. Standard_Cost'!$C$12</f>
        <v>0</v>
      </c>
      <c r="T10" s="104">
        <f>+N10*P10*Q10*'1. Standard_Cost'!$D$12</f>
        <v>0</v>
      </c>
      <c r="U10" s="104">
        <f>+N10*O10*'1. Standard_Cost'!$E$12</f>
        <v>0</v>
      </c>
      <c r="V10" s="103"/>
      <c r="W10" s="103"/>
      <c r="X10" s="103"/>
      <c r="Y10" s="104">
        <f>+V10*((X10*'1. Standard_Cost'!$B$16)+(W10*X10*'1. Standard_Cost'!$C$16))</f>
        <v>0</v>
      </c>
      <c r="Z10" s="103"/>
      <c r="AA10" s="103"/>
      <c r="AB10" s="104">
        <f>+Z10*'1. Standard_Cost'!$B$20+AA10*'1. Standard_Cost'!$C$20</f>
        <v>0</v>
      </c>
      <c r="AC10" s="105"/>
      <c r="AD10" s="106"/>
      <c r="AE10" s="104">
        <f t="shared" si="3"/>
        <v>0</v>
      </c>
      <c r="AF10" s="104">
        <f t="shared" si="9"/>
        <v>0</v>
      </c>
      <c r="AG10" s="103"/>
      <c r="AH10" s="103"/>
      <c r="AI10" s="103"/>
      <c r="AJ10" s="107"/>
      <c r="AK10" s="107"/>
      <c r="AL10" s="107"/>
      <c r="AM10" s="104">
        <f>AG10*'1. Standard_Cost'!B24+'Incremental_Cost Year 2021'!AH10*'1. Standard_Cost'!C24+'Incremental_Cost Year 2021'!AI10*'1. Standard_Cost'!D24+'Incremental_Cost Year 2021'!AJ10+'Incremental_Cost Year 2021'!AL10+AK10</f>
        <v>0</v>
      </c>
      <c r="AN10" s="104">
        <f>AM10*'1. Standard_Cost'!C28</f>
        <v>0</v>
      </c>
      <c r="AO10" s="107"/>
      <c r="AQ10" s="104">
        <f t="shared" si="4"/>
        <v>0</v>
      </c>
      <c r="AR10" s="104">
        <f t="shared" ref="AR10:AR15" si="10">AF10</f>
        <v>0</v>
      </c>
      <c r="AS10" s="104">
        <f t="shared" si="5"/>
        <v>0</v>
      </c>
      <c r="AT10" s="104">
        <f t="shared" si="6"/>
        <v>0</v>
      </c>
      <c r="AU10" s="229">
        <f t="shared" si="7"/>
        <v>0</v>
      </c>
      <c r="AV10" s="229">
        <f t="shared" si="8"/>
        <v>0</v>
      </c>
      <c r="AW10" s="229"/>
      <c r="AX10" s="229"/>
      <c r="AY10" s="229"/>
      <c r="AZ10" s="229"/>
      <c r="BA10" s="230"/>
    </row>
    <row r="11" spans="1:53" ht="80.099999999999994" customHeight="1" outlineLevel="1" x14ac:dyDescent="0.2">
      <c r="B11" s="94"/>
      <c r="C11" s="95"/>
      <c r="D11" s="240"/>
      <c r="E11" s="113" t="s">
        <v>658</v>
      </c>
      <c r="F11" s="114" t="s">
        <v>154</v>
      </c>
      <c r="G11" s="115" t="s">
        <v>155</v>
      </c>
      <c r="H11" s="116" t="s">
        <v>52</v>
      </c>
      <c r="I11" s="122"/>
      <c r="J11" s="122"/>
      <c r="K11" s="122"/>
      <c r="L11" s="118">
        <f>SUM(L7:L10)</f>
        <v>40050</v>
      </c>
      <c r="M11" s="118">
        <f>SUM(M7:M10)</f>
        <v>6688.35</v>
      </c>
      <c r="N11" s="122"/>
      <c r="O11" s="122"/>
      <c r="P11" s="122"/>
      <c r="Q11" s="122"/>
      <c r="R11" s="118">
        <f>SUM(R7:R10)</f>
        <v>0</v>
      </c>
      <c r="S11" s="118">
        <f>SUM(S7:S10)</f>
        <v>0</v>
      </c>
      <c r="T11" s="118">
        <f>SUM(T7:T10)</f>
        <v>0</v>
      </c>
      <c r="U11" s="118">
        <f>SUM(U7:U10)</f>
        <v>0</v>
      </c>
      <c r="V11" s="122"/>
      <c r="W11" s="122"/>
      <c r="X11" s="122"/>
      <c r="Y11" s="118">
        <f>SUM(Y7:Y10)</f>
        <v>0</v>
      </c>
      <c r="Z11" s="122"/>
      <c r="AA11" s="122"/>
      <c r="AB11" s="118">
        <f>SUM(AB7:AB10)</f>
        <v>0</v>
      </c>
      <c r="AC11" s="118">
        <f>SUM(AC7:AC10)</f>
        <v>0</v>
      </c>
      <c r="AD11" s="118">
        <f>SUM(AD7:AD10)</f>
        <v>0</v>
      </c>
      <c r="AE11" s="118">
        <f>SUM(AE7:AE10)</f>
        <v>0</v>
      </c>
      <c r="AF11" s="104">
        <f t="shared" si="9"/>
        <v>0</v>
      </c>
      <c r="AG11" s="117"/>
      <c r="AH11" s="117"/>
      <c r="AI11" s="117"/>
      <c r="AJ11" s="119">
        <f>SUM(AJ7:AJ10)</f>
        <v>0</v>
      </c>
      <c r="AK11" s="119">
        <f>SUM(AK7:AK10)</f>
        <v>0</v>
      </c>
      <c r="AL11" s="119">
        <f>SUM(AL7:AL10)</f>
        <v>0</v>
      </c>
      <c r="AM11" s="118">
        <f>SUM(AM7:AM10)</f>
        <v>0</v>
      </c>
      <c r="AN11" s="118">
        <f>SUM(AN7:AN10)</f>
        <v>0</v>
      </c>
      <c r="AO11" s="116"/>
      <c r="AP11" s="120"/>
      <c r="AQ11" s="104">
        <f t="shared" ref="AQ11:AQ20" si="11">L11+M11</f>
        <v>46738.35</v>
      </c>
      <c r="AR11" s="121">
        <f t="shared" ref="AR11:AZ11" si="12">SUM(AR7:AR10)</f>
        <v>0</v>
      </c>
      <c r="AS11" s="121">
        <f t="shared" si="12"/>
        <v>0</v>
      </c>
      <c r="AT11" s="121">
        <f t="shared" si="12"/>
        <v>46738.35</v>
      </c>
      <c r="AU11" s="121">
        <f>SUM(AU7:AU10)</f>
        <v>46738.35</v>
      </c>
      <c r="AV11" s="121">
        <f t="shared" si="12"/>
        <v>0</v>
      </c>
      <c r="AW11" s="121">
        <f t="shared" si="12"/>
        <v>0</v>
      </c>
      <c r="AX11" s="121">
        <f t="shared" si="12"/>
        <v>0</v>
      </c>
      <c r="AY11" s="121">
        <f t="shared" si="12"/>
        <v>0</v>
      </c>
      <c r="AZ11" s="121">
        <f t="shared" si="12"/>
        <v>0</v>
      </c>
      <c r="BA11" s="121"/>
    </row>
    <row r="12" spans="1:53" ht="14.1" customHeight="1" outlineLevel="2" x14ac:dyDescent="0.2">
      <c r="B12" s="94"/>
      <c r="C12" s="95"/>
      <c r="D12" s="96"/>
      <c r="E12" s="96"/>
      <c r="F12" s="97"/>
      <c r="G12" s="98"/>
      <c r="H12" s="99" t="s">
        <v>49</v>
      </c>
      <c r="I12" s="100" t="s">
        <v>4</v>
      </c>
      <c r="J12" s="101">
        <v>0.5</v>
      </c>
      <c r="K12" s="101">
        <v>6</v>
      </c>
      <c r="L12" s="102">
        <f>IF(I12&lt;&gt;0,((VLOOKUP(I12,'1. Standard_Cost'!$B$4:$D$8,2)+VLOOKUP(I12,'1. Standard_Cost'!$B$4:$D$8,3))*J12*K12),"0")</f>
        <v>240300</v>
      </c>
      <c r="M12" s="102">
        <f>L12*'1. Standard_Cost'!F4</f>
        <v>40130.100000000006</v>
      </c>
      <c r="N12" s="103"/>
      <c r="O12" s="103"/>
      <c r="P12" s="103"/>
      <c r="Q12" s="103"/>
      <c r="R12" s="104">
        <f>+N12*P12*'1. Standard_Cost'!$B$12</f>
        <v>0</v>
      </c>
      <c r="S12" s="104">
        <f>+N12*O12*P12*'1. Standard_Cost'!$C$12</f>
        <v>0</v>
      </c>
      <c r="T12" s="104">
        <f>+N12*P12*Q12*'1. Standard_Cost'!$D$12</f>
        <v>0</v>
      </c>
      <c r="U12" s="104">
        <f>+N12*O12*'1. Standard_Cost'!$E$12</f>
        <v>0</v>
      </c>
      <c r="V12" s="103"/>
      <c r="W12" s="103"/>
      <c r="X12" s="103"/>
      <c r="Y12" s="104">
        <f>+V12*((X12*'1. Standard_Cost'!$B$16)+(W12*X12*'1. Standard_Cost'!$C$16))</f>
        <v>0</v>
      </c>
      <c r="Z12" s="103"/>
      <c r="AA12" s="103"/>
      <c r="AB12" s="104">
        <f>+Z12*'1. Standard_Cost'!$B$20+AA12*'1. Standard_Cost'!$C$20</f>
        <v>0</v>
      </c>
      <c r="AC12" s="105"/>
      <c r="AD12" s="106"/>
      <c r="AE12" s="104">
        <f t="shared" ref="AE12:AE15" si="13">(R12+S12+T12+U12+Y12+AB12+AC12+AD12)*(20%)</f>
        <v>0</v>
      </c>
      <c r="AF12" s="104">
        <f>R12+S12+T12+U12+Y12+AB12+AC12+AD12+AE12</f>
        <v>0</v>
      </c>
      <c r="AG12" s="103"/>
      <c r="AH12" s="103"/>
      <c r="AI12" s="103"/>
      <c r="AJ12" s="107"/>
      <c r="AK12" s="107"/>
      <c r="AL12" s="107"/>
      <c r="AM12" s="104">
        <f>AG12*'1. Standard_Cost'!B24+'Incremental_Cost Year 2021'!AH12*'1. Standard_Cost'!C24+'Incremental_Cost Year 2021'!AI12*'1. Standard_Cost'!D24+'Incremental_Cost Year 2021'!AJ12+'Incremental_Cost Year 2021'!AL12+AK12</f>
        <v>0</v>
      </c>
      <c r="AN12" s="104">
        <f>AM12*'1. Standard_Cost'!C28</f>
        <v>0</v>
      </c>
      <c r="AO12" s="107"/>
      <c r="AQ12" s="104">
        <f t="shared" si="11"/>
        <v>280430.09999999998</v>
      </c>
      <c r="AR12" s="104">
        <f t="shared" si="10"/>
        <v>0</v>
      </c>
      <c r="AS12" s="104">
        <f t="shared" si="5"/>
        <v>0</v>
      </c>
      <c r="AT12" s="104">
        <f>SUM(AQ12,AR12,AS12)</f>
        <v>280430.09999999998</v>
      </c>
      <c r="AU12" s="229">
        <f t="shared" ref="AU12:AU15" si="14">AQ12+AR12+AS12</f>
        <v>280430.09999999998</v>
      </c>
      <c r="AV12" s="229">
        <f t="shared" si="8"/>
        <v>0</v>
      </c>
      <c r="AW12" s="229"/>
      <c r="AX12" s="229"/>
      <c r="AY12" s="229"/>
      <c r="AZ12" s="229"/>
      <c r="BA12" s="230"/>
    </row>
    <row r="13" spans="1:53" ht="14.1" customHeight="1" outlineLevel="2" x14ac:dyDescent="0.2">
      <c r="B13" s="94"/>
      <c r="C13" s="95"/>
      <c r="D13" s="110"/>
      <c r="E13" s="110"/>
      <c r="F13" s="110"/>
      <c r="G13" s="111"/>
      <c r="H13" s="99" t="s">
        <v>50</v>
      </c>
      <c r="I13" s="100"/>
      <c r="J13" s="101"/>
      <c r="K13" s="101"/>
      <c r="L13" s="102" t="str">
        <f>IF(I13&lt;&gt;0,((VLOOKUP(I13,'1. Standard_Cost'!$B$4:$D$8,2)+VLOOKUP(I13,'1. Standard_Cost'!$B$4:$D$8,3))*J13*K13),"0")</f>
        <v>0</v>
      </c>
      <c r="M13" s="102">
        <f>L13*'1. Standard_Cost'!F4</f>
        <v>0</v>
      </c>
      <c r="N13" s="103"/>
      <c r="O13" s="103"/>
      <c r="P13" s="103"/>
      <c r="Q13" s="103"/>
      <c r="R13" s="104">
        <f>+N13*P13*'1. Standard_Cost'!$B$12</f>
        <v>0</v>
      </c>
      <c r="S13" s="104">
        <f>+N13*O13*P13*'1. Standard_Cost'!$C$12</f>
        <v>0</v>
      </c>
      <c r="T13" s="104">
        <f>+N13*P13*Q13*'1. Standard_Cost'!$D$12</f>
        <v>0</v>
      </c>
      <c r="U13" s="104">
        <f>+N13*O13*'1. Standard_Cost'!$E$12</f>
        <v>0</v>
      </c>
      <c r="V13" s="103"/>
      <c r="W13" s="103"/>
      <c r="X13" s="103"/>
      <c r="Y13" s="104">
        <f>+V13*((X13*'1. Standard_Cost'!$B$16)+(W13*X13*'1. Standard_Cost'!$C$16))</f>
        <v>0</v>
      </c>
      <c r="Z13" s="103"/>
      <c r="AA13" s="103"/>
      <c r="AB13" s="104">
        <f>+Z13*'1. Standard_Cost'!$B$20+AA13*'1. Standard_Cost'!$C$20</f>
        <v>0</v>
      </c>
      <c r="AC13" s="105"/>
      <c r="AD13" s="106"/>
      <c r="AE13" s="104">
        <f t="shared" si="13"/>
        <v>0</v>
      </c>
      <c r="AF13" s="104">
        <f t="shared" si="9"/>
        <v>0</v>
      </c>
      <c r="AG13" s="103"/>
      <c r="AH13" s="103"/>
      <c r="AI13" s="103"/>
      <c r="AJ13" s="107"/>
      <c r="AK13" s="107"/>
      <c r="AL13" s="107"/>
      <c r="AM13" s="104">
        <f>AG13*'1. Standard_Cost'!B24+'Incremental_Cost Year 2021'!AH13*'1. Standard_Cost'!C24+'Incremental_Cost Year 2021'!AI13*'1. Standard_Cost'!D24+'Incremental_Cost Year 2021'!AJ13+'Incremental_Cost Year 2021'!AL13+AK13</f>
        <v>0</v>
      </c>
      <c r="AN13" s="104">
        <f>AM13*'1. Standard_Cost'!C28</f>
        <v>0</v>
      </c>
      <c r="AO13" s="107"/>
      <c r="AQ13" s="104">
        <f t="shared" si="11"/>
        <v>0</v>
      </c>
      <c r="AR13" s="104">
        <f t="shared" si="10"/>
        <v>0</v>
      </c>
      <c r="AS13" s="104">
        <f t="shared" si="5"/>
        <v>0</v>
      </c>
      <c r="AT13" s="104">
        <f t="shared" ref="AT13:AT15" si="15">SUM(AQ13,AR13,AS13)</f>
        <v>0</v>
      </c>
      <c r="AU13" s="229">
        <f t="shared" si="14"/>
        <v>0</v>
      </c>
      <c r="AV13" s="229">
        <f t="shared" si="8"/>
        <v>0</v>
      </c>
      <c r="AW13" s="229"/>
      <c r="AX13" s="229"/>
      <c r="AY13" s="229"/>
      <c r="AZ13" s="229"/>
      <c r="BA13" s="230"/>
    </row>
    <row r="14" spans="1:53" ht="14.1" customHeight="1" outlineLevel="2" x14ac:dyDescent="0.2">
      <c r="B14" s="94"/>
      <c r="C14" s="95"/>
      <c r="D14" s="110"/>
      <c r="E14" s="110"/>
      <c r="F14" s="110"/>
      <c r="G14" s="111"/>
      <c r="H14" s="99" t="s">
        <v>51</v>
      </c>
      <c r="I14" s="100"/>
      <c r="J14" s="101"/>
      <c r="K14" s="101"/>
      <c r="L14" s="102" t="str">
        <f>IF(I14&lt;&gt;0,((VLOOKUP(I14,'1. Standard_Cost'!$B$4:$D$8,2)+VLOOKUP(I14,'1. Standard_Cost'!$B$4:$D$8,3))*J14*K14),"0")</f>
        <v>0</v>
      </c>
      <c r="M14" s="102">
        <f>L14*'1. Standard_Cost'!F4</f>
        <v>0</v>
      </c>
      <c r="N14" s="103"/>
      <c r="O14" s="103"/>
      <c r="P14" s="103"/>
      <c r="Q14" s="103"/>
      <c r="R14" s="104">
        <f>+N14*P14*'1. Standard_Cost'!$B$12</f>
        <v>0</v>
      </c>
      <c r="S14" s="104">
        <f>+N14*O14*P14*'1. Standard_Cost'!$C$12</f>
        <v>0</v>
      </c>
      <c r="T14" s="104">
        <f>+N14*P14*Q14*'1. Standard_Cost'!$D$12</f>
        <v>0</v>
      </c>
      <c r="U14" s="104">
        <f>+N14*O14*'1. Standard_Cost'!$E$12</f>
        <v>0</v>
      </c>
      <c r="V14" s="103"/>
      <c r="W14" s="103"/>
      <c r="X14" s="103"/>
      <c r="Y14" s="104">
        <f>+V14*((X14*'1. Standard_Cost'!$B$16)+(W14*X14*'1. Standard_Cost'!$C$16))</f>
        <v>0</v>
      </c>
      <c r="Z14" s="103"/>
      <c r="AA14" s="103"/>
      <c r="AB14" s="104">
        <f>+Z14*'1. Standard_Cost'!$B$20+AA14*'1. Standard_Cost'!$C$20</f>
        <v>0</v>
      </c>
      <c r="AC14" s="105"/>
      <c r="AD14" s="106"/>
      <c r="AE14" s="104">
        <f t="shared" si="13"/>
        <v>0</v>
      </c>
      <c r="AF14" s="104">
        <f t="shared" si="9"/>
        <v>0</v>
      </c>
      <c r="AG14" s="103"/>
      <c r="AH14" s="103"/>
      <c r="AI14" s="103"/>
      <c r="AJ14" s="107"/>
      <c r="AK14" s="107"/>
      <c r="AL14" s="107"/>
      <c r="AM14" s="104">
        <f>AG14*'1. Standard_Cost'!B24+'Incremental_Cost Year 2021'!AH14*'1. Standard_Cost'!C24+'Incremental_Cost Year 2021'!AI14*'1. Standard_Cost'!D24+'Incremental_Cost Year 2021'!AJ14+'Incremental_Cost Year 2021'!AL14+AK14</f>
        <v>0</v>
      </c>
      <c r="AN14" s="104">
        <f>AM14*'1. Standard_Cost'!C28</f>
        <v>0</v>
      </c>
      <c r="AO14" s="107"/>
      <c r="AQ14" s="104">
        <f t="shared" si="11"/>
        <v>0</v>
      </c>
      <c r="AR14" s="104">
        <f t="shared" si="10"/>
        <v>0</v>
      </c>
      <c r="AS14" s="104">
        <f t="shared" si="5"/>
        <v>0</v>
      </c>
      <c r="AT14" s="104">
        <f t="shared" si="15"/>
        <v>0</v>
      </c>
      <c r="AU14" s="229">
        <f t="shared" si="14"/>
        <v>0</v>
      </c>
      <c r="AV14" s="229">
        <f t="shared" si="8"/>
        <v>0</v>
      </c>
      <c r="AW14" s="229"/>
      <c r="AX14" s="229"/>
      <c r="AY14" s="229"/>
      <c r="AZ14" s="229"/>
      <c r="BA14" s="230"/>
    </row>
    <row r="15" spans="1:53" ht="14.1" customHeight="1" outlineLevel="2" x14ac:dyDescent="0.2">
      <c r="B15" s="94"/>
      <c r="C15" s="95"/>
      <c r="D15" s="110"/>
      <c r="E15" s="110"/>
      <c r="F15" s="110"/>
      <c r="G15" s="111"/>
      <c r="H15" s="112" t="s">
        <v>179</v>
      </c>
      <c r="I15" s="100"/>
      <c r="J15" s="101"/>
      <c r="K15" s="101"/>
      <c r="L15" s="102" t="str">
        <f>IF(I15&lt;&gt;0,((VLOOKUP(I15,'1. Standard_Cost'!$B$4:$D$8,2)+VLOOKUP(I15,'1. Standard_Cost'!$B$4:$D$8,3))*J15*K15),"0")</f>
        <v>0</v>
      </c>
      <c r="M15" s="102">
        <f>L15*'1. Standard_Cost'!F4</f>
        <v>0</v>
      </c>
      <c r="N15" s="103"/>
      <c r="O15" s="103"/>
      <c r="P15" s="103"/>
      <c r="Q15" s="103"/>
      <c r="R15" s="104">
        <f>+N15*P15*'1. Standard_Cost'!$B$12</f>
        <v>0</v>
      </c>
      <c r="S15" s="104">
        <f>+N15*O15*P15*'1. Standard_Cost'!$C$12</f>
        <v>0</v>
      </c>
      <c r="T15" s="104">
        <f>+N15*P15*Q15*'1. Standard_Cost'!$D$12</f>
        <v>0</v>
      </c>
      <c r="U15" s="104">
        <f>+N15*O15*'1. Standard_Cost'!$E$12</f>
        <v>0</v>
      </c>
      <c r="V15" s="103"/>
      <c r="W15" s="103"/>
      <c r="X15" s="103"/>
      <c r="Y15" s="104">
        <f>+V15*((X15*'1. Standard_Cost'!$B$16)+(W15*X15*'1. Standard_Cost'!$C$16))</f>
        <v>0</v>
      </c>
      <c r="Z15" s="103"/>
      <c r="AA15" s="103"/>
      <c r="AB15" s="104">
        <f>+Z15*'1. Standard_Cost'!$B$20+AA15*'1. Standard_Cost'!$C$20</f>
        <v>0</v>
      </c>
      <c r="AC15" s="105"/>
      <c r="AD15" s="106"/>
      <c r="AE15" s="104">
        <f t="shared" si="13"/>
        <v>0</v>
      </c>
      <c r="AF15" s="104">
        <f t="shared" si="9"/>
        <v>0</v>
      </c>
      <c r="AG15" s="103"/>
      <c r="AH15" s="103"/>
      <c r="AI15" s="103"/>
      <c r="AJ15" s="107"/>
      <c r="AK15" s="107"/>
      <c r="AL15" s="107"/>
      <c r="AM15" s="104">
        <f>AG15*'1. Standard_Cost'!B24+'Incremental_Cost Year 2021'!AH15*'1. Standard_Cost'!C24+'Incremental_Cost Year 2021'!AI15*'1. Standard_Cost'!D24+'Incremental_Cost Year 2021'!AJ15+'Incremental_Cost Year 2021'!AL15+AK15</f>
        <v>0</v>
      </c>
      <c r="AN15" s="104">
        <f>AM15*'1. Standard_Cost'!C28</f>
        <v>0</v>
      </c>
      <c r="AO15" s="107"/>
      <c r="AQ15" s="104">
        <f t="shared" si="11"/>
        <v>0</v>
      </c>
      <c r="AR15" s="104">
        <f t="shared" si="10"/>
        <v>0</v>
      </c>
      <c r="AS15" s="104">
        <f t="shared" si="5"/>
        <v>0</v>
      </c>
      <c r="AT15" s="104">
        <f t="shared" si="15"/>
        <v>0</v>
      </c>
      <c r="AU15" s="229">
        <f t="shared" si="14"/>
        <v>0</v>
      </c>
      <c r="AV15" s="229">
        <f t="shared" si="8"/>
        <v>0</v>
      </c>
      <c r="AW15" s="229"/>
      <c r="AX15" s="229"/>
      <c r="AY15" s="229"/>
      <c r="AZ15" s="229"/>
      <c r="BA15" s="230"/>
    </row>
    <row r="16" spans="1:53" ht="26.45" customHeight="1" outlineLevel="1" x14ac:dyDescent="0.2">
      <c r="B16" s="94"/>
      <c r="C16" s="95"/>
      <c r="D16" s="113" t="s">
        <v>48</v>
      </c>
      <c r="E16" s="113" t="s">
        <v>722</v>
      </c>
      <c r="F16" s="114" t="s">
        <v>154</v>
      </c>
      <c r="G16" s="115" t="s">
        <v>155</v>
      </c>
      <c r="H16" s="122" t="s">
        <v>53</v>
      </c>
      <c r="I16" s="122"/>
      <c r="J16" s="122"/>
      <c r="K16" s="122"/>
      <c r="L16" s="118">
        <f>SUM(L12:L15)</f>
        <v>240300</v>
      </c>
      <c r="M16" s="118">
        <f>SUM(M12:M15)</f>
        <v>40130.100000000006</v>
      </c>
      <c r="N16" s="117"/>
      <c r="O16" s="122"/>
      <c r="P16" s="122"/>
      <c r="Q16" s="122"/>
      <c r="R16" s="118">
        <f>SUM(R12:R15)</f>
        <v>0</v>
      </c>
      <c r="S16" s="118">
        <f>SUM(S12:S15)</f>
        <v>0</v>
      </c>
      <c r="T16" s="118">
        <f>SUM(T12:T15)</f>
        <v>0</v>
      </c>
      <c r="U16" s="118">
        <f>SUM(U12:U15)</f>
        <v>0</v>
      </c>
      <c r="V16" s="122"/>
      <c r="W16" s="122"/>
      <c r="X16" s="122"/>
      <c r="Y16" s="118">
        <f>SUM(Y12:Y15)</f>
        <v>0</v>
      </c>
      <c r="Z16" s="122"/>
      <c r="AA16" s="122"/>
      <c r="AB16" s="118">
        <f t="shared" ref="AB16:AE16" si="16">SUM(AB12:AB15)</f>
        <v>0</v>
      </c>
      <c r="AC16" s="118">
        <f t="shared" si="16"/>
        <v>0</v>
      </c>
      <c r="AD16" s="118">
        <f t="shared" si="16"/>
        <v>0</v>
      </c>
      <c r="AE16" s="118">
        <f t="shared" si="16"/>
        <v>0</v>
      </c>
      <c r="AF16" s="104">
        <f t="shared" si="9"/>
        <v>0</v>
      </c>
      <c r="AG16" s="122"/>
      <c r="AH16" s="122"/>
      <c r="AI16" s="122"/>
      <c r="AJ16" s="118">
        <f>SUM(AJ12:AJ15)</f>
        <v>0</v>
      </c>
      <c r="AK16" s="118">
        <f t="shared" ref="AK16:AL16" si="17">SUM(AK12:AK15)</f>
        <v>0</v>
      </c>
      <c r="AL16" s="118">
        <f t="shared" si="17"/>
        <v>0</v>
      </c>
      <c r="AM16" s="118">
        <f>SUM(AM12:AM15)</f>
        <v>0</v>
      </c>
      <c r="AN16" s="118">
        <f>SUM(AN12:AN15)</f>
        <v>0</v>
      </c>
      <c r="AO16" s="122"/>
      <c r="AP16" s="120"/>
      <c r="AQ16" s="104">
        <f t="shared" si="11"/>
        <v>280430.09999999998</v>
      </c>
      <c r="AR16" s="121">
        <f t="shared" ref="AR16:AZ16" si="18">SUM(AR12:AR15)</f>
        <v>0</v>
      </c>
      <c r="AS16" s="121">
        <f t="shared" si="18"/>
        <v>0</v>
      </c>
      <c r="AT16" s="121">
        <f t="shared" si="18"/>
        <v>280430.09999999998</v>
      </c>
      <c r="AU16" s="121">
        <f t="shared" si="18"/>
        <v>280430.09999999998</v>
      </c>
      <c r="AV16" s="121">
        <f t="shared" si="18"/>
        <v>0</v>
      </c>
      <c r="AW16" s="121">
        <f t="shared" si="18"/>
        <v>0</v>
      </c>
      <c r="AX16" s="121">
        <f t="shared" si="18"/>
        <v>0</v>
      </c>
      <c r="AY16" s="121">
        <f t="shared" si="18"/>
        <v>0</v>
      </c>
      <c r="AZ16" s="121">
        <f t="shared" si="18"/>
        <v>0</v>
      </c>
      <c r="BA16" s="121"/>
    </row>
    <row r="17" spans="1:53" ht="14.1" hidden="1" customHeight="1" outlineLevel="2" x14ac:dyDescent="0.2">
      <c r="A17" s="68"/>
      <c r="B17" s="94"/>
      <c r="C17" s="95"/>
      <c r="D17" s="96"/>
      <c r="E17" s="96"/>
      <c r="F17" s="97"/>
      <c r="G17" s="98"/>
      <c r="H17" s="99" t="s">
        <v>49</v>
      </c>
      <c r="I17" s="100"/>
      <c r="J17" s="101"/>
      <c r="K17" s="101"/>
      <c r="L17" s="102" t="str">
        <f>IF(I17&lt;&gt;0,((VLOOKUP(I17,'1. Standard_Cost'!$B$4:$D$8,2)+VLOOKUP(I17,'1. Standard_Cost'!$B$4:$D$8,3))*J17*K17),"0")</f>
        <v>0</v>
      </c>
      <c r="M17" s="102">
        <f>L17*'1. Standard_Cost'!F4</f>
        <v>0</v>
      </c>
      <c r="N17" s="209"/>
      <c r="O17" s="103"/>
      <c r="P17" s="103"/>
      <c r="Q17" s="103"/>
      <c r="R17" s="104">
        <f>+N17*P17*'1. Standard_Cost'!$B$12</f>
        <v>0</v>
      </c>
      <c r="S17" s="104">
        <f>+N17*O17*P17*'1. Standard_Cost'!$C$12</f>
        <v>0</v>
      </c>
      <c r="T17" s="104">
        <f>+N17*P17*Q17*'1. Standard_Cost'!$D$12</f>
        <v>0</v>
      </c>
      <c r="U17" s="104">
        <f>+N17*O17*'1. Standard_Cost'!$E$12</f>
        <v>0</v>
      </c>
      <c r="V17" s="103"/>
      <c r="W17" s="103"/>
      <c r="X17" s="103"/>
      <c r="Y17" s="104">
        <f>+V17*((X17*'1. Standard_Cost'!$B$16)+(W17*X17*'1. Standard_Cost'!$C$16))</f>
        <v>0</v>
      </c>
      <c r="Z17" s="103"/>
      <c r="AA17" s="103"/>
      <c r="AB17" s="104">
        <f>+Z17*'1. Standard_Cost'!$B$20+AA17*'1. Standard_Cost'!$C$20</f>
        <v>0</v>
      </c>
      <c r="AC17" s="105"/>
      <c r="AD17" s="106"/>
      <c r="AE17" s="104" t="e">
        <f>SUM(AD17,AC17,AB17,Y17,U17,T17,S17,R17)*'1. Standard_Cost'!B23</f>
        <v>#VALUE!</v>
      </c>
      <c r="AF17" s="104" t="e">
        <f t="shared" si="9"/>
        <v>#VALUE!</v>
      </c>
      <c r="AG17" s="103"/>
      <c r="AH17" s="103"/>
      <c r="AI17" s="103"/>
      <c r="AJ17" s="107"/>
      <c r="AK17" s="107"/>
      <c r="AL17" s="107"/>
      <c r="AM17" s="104" t="e">
        <f>AG17*'1. Standard_Cost'!B19+'Incremental_Cost Year 2021'!AH17*'1. Standard_Cost'!C19+'Incremental_Cost Year 2021'!AI17*'1. Standard_Cost'!D19+'Incremental_Cost Year 2021'!AJ17+'Incremental_Cost Year 2021'!AL17+AK17</f>
        <v>#VALUE!</v>
      </c>
      <c r="AN17" s="104" t="e">
        <f>AM17*'1. Standard_Cost'!C23</f>
        <v>#VALUE!</v>
      </c>
      <c r="AO17" s="107"/>
      <c r="AQ17" s="104">
        <f t="shared" si="11"/>
        <v>0</v>
      </c>
      <c r="AR17" s="104" t="e">
        <f t="shared" ref="AR17:AR20" si="19">AF17</f>
        <v>#VALUE!</v>
      </c>
      <c r="AS17" s="104" t="e">
        <f t="shared" ref="AS17:AS20" si="20">AM17+AN17</f>
        <v>#VALUE!</v>
      </c>
      <c r="AT17" s="104" t="e">
        <f>SUM(AQ17,AR17,AS17)</f>
        <v>#VALUE!</v>
      </c>
      <c r="AU17" s="229"/>
      <c r="AV17" s="229"/>
      <c r="AW17" s="229"/>
      <c r="AX17" s="229"/>
      <c r="AY17" s="229"/>
      <c r="AZ17" s="229"/>
      <c r="BA17" s="230"/>
    </row>
    <row r="18" spans="1:53" ht="14.1" hidden="1" customHeight="1" outlineLevel="2" x14ac:dyDescent="0.2">
      <c r="A18" s="68"/>
      <c r="B18" s="94"/>
      <c r="C18" s="95"/>
      <c r="D18" s="110"/>
      <c r="E18" s="110"/>
      <c r="F18" s="110"/>
      <c r="G18" s="111"/>
      <c r="H18" s="99" t="s">
        <v>50</v>
      </c>
      <c r="I18" s="100"/>
      <c r="J18" s="101"/>
      <c r="K18" s="101"/>
      <c r="L18" s="102" t="str">
        <f>IF(I18&lt;&gt;0,((VLOOKUP(I18,'1. Standard_Cost'!$B$4:$D$8,2)+VLOOKUP(I18,'1. Standard_Cost'!$B$4:$D$8,3))*J18*K18),"0")</f>
        <v>0</v>
      </c>
      <c r="M18" s="102">
        <f>L18*'1. Standard_Cost'!F4</f>
        <v>0</v>
      </c>
      <c r="N18" s="209"/>
      <c r="O18" s="103"/>
      <c r="P18" s="103"/>
      <c r="Q18" s="103"/>
      <c r="R18" s="104">
        <f>+N18*P18*'1. Standard_Cost'!$B$12</f>
        <v>0</v>
      </c>
      <c r="S18" s="104">
        <f>+N18*O18*P18*'1. Standard_Cost'!$C$12</f>
        <v>0</v>
      </c>
      <c r="T18" s="104">
        <f>+N18*P18*Q18*'1. Standard_Cost'!$D$12</f>
        <v>0</v>
      </c>
      <c r="U18" s="104">
        <f>+N18*O18*'1. Standard_Cost'!$E$12</f>
        <v>0</v>
      </c>
      <c r="V18" s="103"/>
      <c r="W18" s="103"/>
      <c r="X18" s="103"/>
      <c r="Y18" s="104">
        <f>+V18*((X18*'1. Standard_Cost'!$B$16)+(W18*X18*'1. Standard_Cost'!$C$16))</f>
        <v>0</v>
      </c>
      <c r="Z18" s="103"/>
      <c r="AA18" s="103"/>
      <c r="AB18" s="104">
        <f>+Z18*'1. Standard_Cost'!$B$20+AA18*'1. Standard_Cost'!$C$20</f>
        <v>0</v>
      </c>
      <c r="AC18" s="105"/>
      <c r="AD18" s="106"/>
      <c r="AE18" s="104" t="e">
        <f>SUM(AD18,AC18,AB18,Y18,U18,T18,S18,R18)*'1. Standard_Cost'!B23</f>
        <v>#VALUE!</v>
      </c>
      <c r="AF18" s="104" t="e">
        <f t="shared" si="9"/>
        <v>#VALUE!</v>
      </c>
      <c r="AG18" s="103"/>
      <c r="AH18" s="103"/>
      <c r="AI18" s="103"/>
      <c r="AJ18" s="107"/>
      <c r="AK18" s="107"/>
      <c r="AL18" s="107"/>
      <c r="AM18" s="104" t="e">
        <f>AG18*'1. Standard_Cost'!B19+'Incremental_Cost Year 2021'!AH18*'1. Standard_Cost'!C19+'Incremental_Cost Year 2021'!AI18*'1. Standard_Cost'!D19+'Incremental_Cost Year 2021'!AJ18+'Incremental_Cost Year 2021'!AL18+AK18</f>
        <v>#VALUE!</v>
      </c>
      <c r="AN18" s="104" t="e">
        <f>AM18*'1. Standard_Cost'!C23</f>
        <v>#VALUE!</v>
      </c>
      <c r="AO18" s="107"/>
      <c r="AQ18" s="104">
        <f t="shared" si="11"/>
        <v>0</v>
      </c>
      <c r="AR18" s="104" t="e">
        <f t="shared" si="19"/>
        <v>#VALUE!</v>
      </c>
      <c r="AS18" s="104" t="e">
        <f t="shared" si="20"/>
        <v>#VALUE!</v>
      </c>
      <c r="AT18" s="104" t="e">
        <f t="shared" ref="AT18:AT20" si="21">SUM(AQ18,AR18,AS18)</f>
        <v>#VALUE!</v>
      </c>
      <c r="AU18" s="229"/>
      <c r="AV18" s="229"/>
      <c r="AW18" s="229"/>
      <c r="AX18" s="229"/>
      <c r="AY18" s="229"/>
      <c r="AZ18" s="229"/>
      <c r="BA18" s="230"/>
    </row>
    <row r="19" spans="1:53" ht="14.1" hidden="1" customHeight="1" outlineLevel="2" x14ac:dyDescent="0.2">
      <c r="A19" s="68"/>
      <c r="B19" s="94"/>
      <c r="C19" s="95"/>
      <c r="D19" s="110"/>
      <c r="E19" s="110"/>
      <c r="F19" s="110"/>
      <c r="G19" s="111"/>
      <c r="H19" s="99" t="s">
        <v>51</v>
      </c>
      <c r="I19" s="100"/>
      <c r="J19" s="101"/>
      <c r="K19" s="101"/>
      <c r="L19" s="102" t="str">
        <f>IF(I19&lt;&gt;0,((VLOOKUP(I19,'1. Standard_Cost'!$B$4:$D$8,2)+VLOOKUP(I19,'1. Standard_Cost'!$B$4:$D$8,3))*J19*K19),"0")</f>
        <v>0</v>
      </c>
      <c r="M19" s="102">
        <f>L19*'1. Standard_Cost'!F4</f>
        <v>0</v>
      </c>
      <c r="N19" s="209"/>
      <c r="O19" s="103"/>
      <c r="P19" s="103"/>
      <c r="Q19" s="103"/>
      <c r="R19" s="104">
        <f>+N19*P19*'1. Standard_Cost'!$B$12</f>
        <v>0</v>
      </c>
      <c r="S19" s="104">
        <f>+N19*O19*P19*'1. Standard_Cost'!$C$12</f>
        <v>0</v>
      </c>
      <c r="T19" s="104">
        <f>+N19*P19*Q19*'1. Standard_Cost'!$D$12</f>
        <v>0</v>
      </c>
      <c r="U19" s="104">
        <f>+N19*O19*'1. Standard_Cost'!$E$12</f>
        <v>0</v>
      </c>
      <c r="V19" s="103"/>
      <c r="W19" s="103"/>
      <c r="X19" s="103"/>
      <c r="Y19" s="104">
        <f>+V19*((X19*'1. Standard_Cost'!$B$16)+(W19*X19*'1. Standard_Cost'!$C$16))</f>
        <v>0</v>
      </c>
      <c r="Z19" s="103"/>
      <c r="AA19" s="103"/>
      <c r="AB19" s="104">
        <f>+Z19*'1. Standard_Cost'!$B$20+AA19*'1. Standard_Cost'!$C$20</f>
        <v>0</v>
      </c>
      <c r="AC19" s="105"/>
      <c r="AD19" s="106"/>
      <c r="AE19" s="104" t="e">
        <f>SUM(AD19,AC19,AB19,Y19,U19,T19,S19,R19)*'1. Standard_Cost'!B23</f>
        <v>#VALUE!</v>
      </c>
      <c r="AF19" s="104" t="e">
        <f t="shared" si="9"/>
        <v>#VALUE!</v>
      </c>
      <c r="AG19" s="103"/>
      <c r="AH19" s="103"/>
      <c r="AI19" s="103"/>
      <c r="AJ19" s="107"/>
      <c r="AK19" s="107"/>
      <c r="AL19" s="107"/>
      <c r="AM19" s="104" t="e">
        <f>AG19*'1. Standard_Cost'!B19+'Incremental_Cost Year 2021'!AH19*'1. Standard_Cost'!C19+'Incremental_Cost Year 2021'!AI19*'1. Standard_Cost'!D19+'Incremental_Cost Year 2021'!AJ19+'Incremental_Cost Year 2021'!AL19+AK19</f>
        <v>#VALUE!</v>
      </c>
      <c r="AN19" s="104" t="e">
        <f>AM19*'1. Standard_Cost'!C23</f>
        <v>#VALUE!</v>
      </c>
      <c r="AO19" s="107"/>
      <c r="AQ19" s="104">
        <f t="shared" si="11"/>
        <v>0</v>
      </c>
      <c r="AR19" s="104" t="e">
        <f t="shared" si="19"/>
        <v>#VALUE!</v>
      </c>
      <c r="AS19" s="104" t="e">
        <f t="shared" si="20"/>
        <v>#VALUE!</v>
      </c>
      <c r="AT19" s="104" t="e">
        <f t="shared" si="21"/>
        <v>#VALUE!</v>
      </c>
      <c r="AU19" s="229"/>
      <c r="AV19" s="229"/>
      <c r="AW19" s="229"/>
      <c r="AX19" s="229"/>
      <c r="AY19" s="229"/>
      <c r="AZ19" s="229"/>
      <c r="BA19" s="230"/>
    </row>
    <row r="20" spans="1:53" ht="14.1" hidden="1" customHeight="1" outlineLevel="2" x14ac:dyDescent="0.2">
      <c r="A20" s="68"/>
      <c r="B20" s="94"/>
      <c r="C20" s="95"/>
      <c r="D20" s="110"/>
      <c r="E20" s="110"/>
      <c r="F20" s="110"/>
      <c r="G20" s="111"/>
      <c r="H20" s="112" t="s">
        <v>179</v>
      </c>
      <c r="I20" s="100"/>
      <c r="J20" s="101"/>
      <c r="K20" s="101"/>
      <c r="L20" s="102" t="str">
        <f>IF(I20&lt;&gt;0,((VLOOKUP(I20,'1. Standard_Cost'!$B$4:$D$8,2)+VLOOKUP(I20,'1. Standard_Cost'!$B$4:$D$8,3))*J20*K20),"0")</f>
        <v>0</v>
      </c>
      <c r="M20" s="102">
        <f>L20*'1. Standard_Cost'!F4</f>
        <v>0</v>
      </c>
      <c r="N20" s="209"/>
      <c r="O20" s="103"/>
      <c r="P20" s="103"/>
      <c r="Q20" s="103"/>
      <c r="R20" s="104">
        <f>+N20*P20*'1. Standard_Cost'!$B$12</f>
        <v>0</v>
      </c>
      <c r="S20" s="104">
        <f>+N20*O20*P20*'1. Standard_Cost'!$C$12</f>
        <v>0</v>
      </c>
      <c r="T20" s="104">
        <f>+N20*P20*Q20*'1. Standard_Cost'!$D$12</f>
        <v>0</v>
      </c>
      <c r="U20" s="104">
        <f>+N20*O20*'1. Standard_Cost'!$E$12</f>
        <v>0</v>
      </c>
      <c r="V20" s="103"/>
      <c r="W20" s="103"/>
      <c r="X20" s="103"/>
      <c r="Y20" s="104">
        <f>+V20*((X20*'1. Standard_Cost'!$B$16)+(W20*X20*'1. Standard_Cost'!$C$16))</f>
        <v>0</v>
      </c>
      <c r="Z20" s="103"/>
      <c r="AA20" s="103"/>
      <c r="AB20" s="104">
        <f>+Z20*'1. Standard_Cost'!$B$20+AA20*'1. Standard_Cost'!$C$20</f>
        <v>0</v>
      </c>
      <c r="AC20" s="105"/>
      <c r="AD20" s="106"/>
      <c r="AE20" s="104" t="e">
        <f>SUM(AD20,AC20,AB20,Y20,U20,T20,S20,R20)*'1. Standard_Cost'!B23</f>
        <v>#VALUE!</v>
      </c>
      <c r="AF20" s="104" t="e">
        <f t="shared" si="9"/>
        <v>#VALUE!</v>
      </c>
      <c r="AG20" s="103"/>
      <c r="AH20" s="103"/>
      <c r="AI20" s="103"/>
      <c r="AJ20" s="107"/>
      <c r="AK20" s="107"/>
      <c r="AL20" s="107"/>
      <c r="AM20" s="104" t="e">
        <f>AG20*'1. Standard_Cost'!B19+'Incremental_Cost Year 2021'!AH20*'1. Standard_Cost'!C19+'Incremental_Cost Year 2021'!AI20*'1. Standard_Cost'!D19+'Incremental_Cost Year 2021'!AJ20+'Incremental_Cost Year 2021'!AL20+AK20</f>
        <v>#VALUE!</v>
      </c>
      <c r="AN20" s="104" t="e">
        <f>AM20*'1. Standard_Cost'!C23</f>
        <v>#VALUE!</v>
      </c>
      <c r="AO20" s="107"/>
      <c r="AQ20" s="104">
        <f t="shared" si="11"/>
        <v>0</v>
      </c>
      <c r="AR20" s="104" t="e">
        <f t="shared" si="19"/>
        <v>#VALUE!</v>
      </c>
      <c r="AS20" s="104" t="e">
        <f t="shared" si="20"/>
        <v>#VALUE!</v>
      </c>
      <c r="AT20" s="104" t="e">
        <f t="shared" si="21"/>
        <v>#VALUE!</v>
      </c>
      <c r="AU20" s="229"/>
      <c r="AV20" s="229"/>
      <c r="AW20" s="229"/>
      <c r="AX20" s="229"/>
      <c r="AY20" s="229"/>
      <c r="AZ20" s="229"/>
      <c r="BA20" s="230"/>
    </row>
    <row r="21" spans="1:53" ht="14.1" customHeight="1" outlineLevel="2" x14ac:dyDescent="0.2">
      <c r="A21" s="68"/>
      <c r="B21" s="94"/>
      <c r="C21" s="95"/>
      <c r="D21" s="96"/>
      <c r="E21" s="96"/>
      <c r="F21" s="97"/>
      <c r="G21" s="98"/>
      <c r="H21" s="99" t="s">
        <v>49</v>
      </c>
      <c r="I21" s="100"/>
      <c r="J21" s="101"/>
      <c r="K21" s="101"/>
      <c r="L21" s="102" t="str">
        <f>IF(I21&lt;&gt;0,((VLOOKUP(I21,'1. Standard_Cost'!$B$4:$D$8,2)+VLOOKUP(I21,'1. Standard_Cost'!$B$4:$D$8,3))*J21*K21),"0")</f>
        <v>0</v>
      </c>
      <c r="M21" s="102">
        <f>L21*'1. Standard_Cost'!F4</f>
        <v>0</v>
      </c>
      <c r="N21" s="103"/>
      <c r="O21" s="103"/>
      <c r="P21" s="103"/>
      <c r="Q21" s="103"/>
      <c r="R21" s="104">
        <f>+N21*P21*'1. Standard_Cost'!$B$12</f>
        <v>0</v>
      </c>
      <c r="S21" s="104">
        <f>+N21*O21*P21*'1. Standard_Cost'!$C$12</f>
        <v>0</v>
      </c>
      <c r="T21" s="104">
        <f>+N21*P21*Q21*'1. Standard_Cost'!$D$12</f>
        <v>0</v>
      </c>
      <c r="U21" s="104">
        <f>+N21*O21*'1. Standard_Cost'!$E$12</f>
        <v>0</v>
      </c>
      <c r="V21" s="103"/>
      <c r="W21" s="103"/>
      <c r="X21" s="103"/>
      <c r="Y21" s="104">
        <f>+V21*((X21*'1. Standard_Cost'!$B$16)+(W21*X21*'1. Standard_Cost'!$C$16))</f>
        <v>0</v>
      </c>
      <c r="Z21" s="103"/>
      <c r="AA21" s="103"/>
      <c r="AB21" s="104">
        <f>+Z21*'1. Standard_Cost'!$B$20+AA21*'1. Standard_Cost'!$C$20</f>
        <v>0</v>
      </c>
      <c r="AC21" s="105"/>
      <c r="AD21" s="106"/>
      <c r="AE21" s="104">
        <f t="shared" ref="AE21:AE24" si="22">(R21+S21+T21+U21+Y21+AB21+AC21+AD21)*(20%)</f>
        <v>0</v>
      </c>
      <c r="AF21" s="104">
        <f t="shared" si="9"/>
        <v>0</v>
      </c>
      <c r="AG21" s="103"/>
      <c r="AH21" s="103"/>
      <c r="AI21" s="103"/>
      <c r="AJ21" s="107"/>
      <c r="AK21" s="107"/>
      <c r="AL21" s="107"/>
      <c r="AM21" s="104">
        <f>AG21*'1. Standard_Cost'!B29+'Incremental_Cost Year 2021'!AH21*'1. Standard_Cost'!C29+'Incremental_Cost Year 2021'!AI21*'1. Standard_Cost'!D29+'Incremental_Cost Year 2021'!AJ21+'Incremental_Cost Year 2021'!AL21+AK21</f>
        <v>0</v>
      </c>
      <c r="AN21" s="104">
        <f>AM21*'1. Standard_Cost'!C28</f>
        <v>0</v>
      </c>
      <c r="AO21" s="107"/>
      <c r="AQ21" s="104">
        <f t="shared" ref="AQ21:AQ25" si="23">L21+M21</f>
        <v>0</v>
      </c>
      <c r="AR21" s="104">
        <f t="shared" ref="AR21:AR24" si="24">AF21</f>
        <v>0</v>
      </c>
      <c r="AS21" s="104">
        <f t="shared" ref="AS21:AS24" si="25">AM21+AN21</f>
        <v>0</v>
      </c>
      <c r="AT21" s="104">
        <f>SUM(AQ21,AR21,AS21)</f>
        <v>0</v>
      </c>
      <c r="AU21" s="229">
        <f t="shared" ref="AU21:AU34" si="26">AQ21+AR21+AS21</f>
        <v>0</v>
      </c>
      <c r="AV21" s="229">
        <f t="shared" ref="AV21:AV24" si="27">AB21</f>
        <v>0</v>
      </c>
      <c r="AW21" s="229"/>
      <c r="AX21" s="229"/>
      <c r="AY21" s="229"/>
      <c r="AZ21" s="229"/>
      <c r="BA21" s="230"/>
    </row>
    <row r="22" spans="1:53" ht="14.1" customHeight="1" outlineLevel="2" x14ac:dyDescent="0.2">
      <c r="A22" s="68"/>
      <c r="B22" s="94"/>
      <c r="C22" s="95"/>
      <c r="D22" s="110"/>
      <c r="E22" s="110"/>
      <c r="F22" s="110"/>
      <c r="G22" s="111"/>
      <c r="H22" s="99" t="s">
        <v>50</v>
      </c>
      <c r="I22" s="100"/>
      <c r="J22" s="101"/>
      <c r="K22" s="101"/>
      <c r="L22" s="102" t="str">
        <f>IF(I22&lt;&gt;0,((VLOOKUP(I22,'1. Standard_Cost'!$B$4:$D$8,2)+VLOOKUP(I22,'1. Standard_Cost'!$B$4:$D$8,3))*J22*K22),"0")</f>
        <v>0</v>
      </c>
      <c r="M22" s="102">
        <f>L22*'1. Standard_Cost'!F4</f>
        <v>0</v>
      </c>
      <c r="N22" s="103"/>
      <c r="O22" s="103"/>
      <c r="P22" s="103"/>
      <c r="Q22" s="103"/>
      <c r="R22" s="104">
        <f>+N22*P22*'1. Standard_Cost'!$B$12</f>
        <v>0</v>
      </c>
      <c r="S22" s="104">
        <f>+N22*O22*P22*'1. Standard_Cost'!$C$12</f>
        <v>0</v>
      </c>
      <c r="T22" s="104">
        <f>+N22*P22*Q22*'1. Standard_Cost'!$D$12</f>
        <v>0</v>
      </c>
      <c r="U22" s="104">
        <f>+N22*O22*'1. Standard_Cost'!$E$12</f>
        <v>0</v>
      </c>
      <c r="V22" s="103"/>
      <c r="W22" s="103"/>
      <c r="X22" s="103"/>
      <c r="Y22" s="104">
        <f>+V22*((X22*'1. Standard_Cost'!$B$16)+(W22*X22*'1. Standard_Cost'!$C$16))</f>
        <v>0</v>
      </c>
      <c r="Z22" s="103"/>
      <c r="AA22" s="103"/>
      <c r="AB22" s="104">
        <f>+Z22*'1. Standard_Cost'!$B$20+AA22*'1. Standard_Cost'!$C$20</f>
        <v>0</v>
      </c>
      <c r="AC22" s="105"/>
      <c r="AD22" s="106"/>
      <c r="AE22" s="104">
        <f t="shared" si="22"/>
        <v>0</v>
      </c>
      <c r="AF22" s="104">
        <f t="shared" si="9"/>
        <v>0</v>
      </c>
      <c r="AG22" s="103"/>
      <c r="AH22" s="103"/>
      <c r="AI22" s="103"/>
      <c r="AJ22" s="107"/>
      <c r="AK22" s="107"/>
      <c r="AL22" s="107"/>
      <c r="AM22" s="104">
        <f>AG22*'1. Standard_Cost'!B29+'Incremental_Cost Year 2021'!AH22*'1. Standard_Cost'!C29+'Incremental_Cost Year 2021'!AI22*'1. Standard_Cost'!D29+'Incremental_Cost Year 2021'!AJ22+'Incremental_Cost Year 2021'!AL22+AK22</f>
        <v>0</v>
      </c>
      <c r="AN22" s="104">
        <f>AM22*'1. Standard_Cost'!C28</f>
        <v>0</v>
      </c>
      <c r="AO22" s="107"/>
      <c r="AQ22" s="104">
        <f t="shared" si="23"/>
        <v>0</v>
      </c>
      <c r="AR22" s="104">
        <f t="shared" si="24"/>
        <v>0</v>
      </c>
      <c r="AS22" s="104">
        <f t="shared" si="25"/>
        <v>0</v>
      </c>
      <c r="AT22" s="104">
        <f t="shared" ref="AT22:AT24" si="28">SUM(AQ22,AR22,AS22)</f>
        <v>0</v>
      </c>
      <c r="AU22" s="229">
        <f t="shared" si="26"/>
        <v>0</v>
      </c>
      <c r="AV22" s="229">
        <f t="shared" si="27"/>
        <v>0</v>
      </c>
      <c r="AW22" s="229"/>
      <c r="AX22" s="229"/>
      <c r="AY22" s="229"/>
      <c r="AZ22" s="229"/>
      <c r="BA22" s="230"/>
    </row>
    <row r="23" spans="1:53" ht="14.1" customHeight="1" outlineLevel="2" x14ac:dyDescent="0.2">
      <c r="A23" s="68"/>
      <c r="B23" s="94"/>
      <c r="C23" s="95"/>
      <c r="D23" s="110"/>
      <c r="E23" s="110"/>
      <c r="F23" s="110"/>
      <c r="G23" s="111"/>
      <c r="H23" s="99" t="s">
        <v>51</v>
      </c>
      <c r="I23" s="100"/>
      <c r="J23" s="101"/>
      <c r="K23" s="101"/>
      <c r="L23" s="102" t="str">
        <f>IF(I23&lt;&gt;0,((VLOOKUP(I23,'1. Standard_Cost'!$B$4:$D$8,2)+VLOOKUP(I23,'1. Standard_Cost'!$B$4:$D$8,3))*J23*K23),"0")</f>
        <v>0</v>
      </c>
      <c r="M23" s="102">
        <f>L23*'1. Standard_Cost'!F4</f>
        <v>0</v>
      </c>
      <c r="N23" s="103"/>
      <c r="O23" s="103"/>
      <c r="P23" s="103"/>
      <c r="Q23" s="103"/>
      <c r="R23" s="104">
        <f>+N23*P23*'1. Standard_Cost'!$B$12</f>
        <v>0</v>
      </c>
      <c r="S23" s="104">
        <f>+N23*O23*P23*'1. Standard_Cost'!$C$12</f>
        <v>0</v>
      </c>
      <c r="T23" s="104">
        <f>+N23*P23*Q23*'1. Standard_Cost'!$D$12</f>
        <v>0</v>
      </c>
      <c r="U23" s="104">
        <f>+N23*O23*'1. Standard_Cost'!$E$12</f>
        <v>0</v>
      </c>
      <c r="V23" s="103"/>
      <c r="W23" s="103"/>
      <c r="X23" s="103"/>
      <c r="Y23" s="104">
        <f>+V23*((X23*'1. Standard_Cost'!$B$16)+(W23*X23*'1. Standard_Cost'!$C$16))</f>
        <v>0</v>
      </c>
      <c r="Z23" s="103"/>
      <c r="AA23" s="103"/>
      <c r="AB23" s="104">
        <f>+Z23*'1. Standard_Cost'!$B$20+AA23*'1. Standard_Cost'!$C$20</f>
        <v>0</v>
      </c>
      <c r="AC23" s="105"/>
      <c r="AD23" s="106"/>
      <c r="AE23" s="104">
        <f t="shared" si="22"/>
        <v>0</v>
      </c>
      <c r="AF23" s="104">
        <f t="shared" si="9"/>
        <v>0</v>
      </c>
      <c r="AG23" s="103"/>
      <c r="AH23" s="103"/>
      <c r="AI23" s="103"/>
      <c r="AJ23" s="107"/>
      <c r="AK23" s="107"/>
      <c r="AL23" s="107"/>
      <c r="AM23" s="104">
        <f>AG23*'1. Standard_Cost'!B29+'Incremental_Cost Year 2021'!AH23*'1. Standard_Cost'!C29+'Incremental_Cost Year 2021'!AI23*'1. Standard_Cost'!D29+'Incremental_Cost Year 2021'!AJ23+'Incremental_Cost Year 2021'!AL23+AK23</f>
        <v>0</v>
      </c>
      <c r="AN23" s="104">
        <f>AM23*'1. Standard_Cost'!C28</f>
        <v>0</v>
      </c>
      <c r="AO23" s="107"/>
      <c r="AQ23" s="104">
        <f t="shared" si="23"/>
        <v>0</v>
      </c>
      <c r="AR23" s="104">
        <f t="shared" si="24"/>
        <v>0</v>
      </c>
      <c r="AS23" s="104">
        <f t="shared" si="25"/>
        <v>0</v>
      </c>
      <c r="AT23" s="104">
        <f t="shared" si="28"/>
        <v>0</v>
      </c>
      <c r="AU23" s="229">
        <f t="shared" si="26"/>
        <v>0</v>
      </c>
      <c r="AV23" s="229">
        <f t="shared" si="27"/>
        <v>0</v>
      </c>
      <c r="AW23" s="229"/>
      <c r="AX23" s="229"/>
      <c r="AY23" s="229"/>
      <c r="AZ23" s="229"/>
      <c r="BA23" s="230"/>
    </row>
    <row r="24" spans="1:53" ht="14.1" customHeight="1" outlineLevel="2" x14ac:dyDescent="0.2">
      <c r="A24" s="68"/>
      <c r="B24" s="94"/>
      <c r="C24" s="95"/>
      <c r="D24" s="110"/>
      <c r="E24" s="110"/>
      <c r="F24" s="110"/>
      <c r="G24" s="111"/>
      <c r="H24" s="112" t="s">
        <v>179</v>
      </c>
      <c r="I24" s="100"/>
      <c r="J24" s="101"/>
      <c r="K24" s="101"/>
      <c r="L24" s="102" t="str">
        <f>IF(I24&lt;&gt;0,((VLOOKUP(I24,'1. Standard_Cost'!$B$4:$D$8,2)+VLOOKUP(I24,'1. Standard_Cost'!$B$4:$D$8,3))*J24*K24),"0")</f>
        <v>0</v>
      </c>
      <c r="M24" s="102">
        <f>L24*'1. Standard_Cost'!F4</f>
        <v>0</v>
      </c>
      <c r="N24" s="103"/>
      <c r="O24" s="103"/>
      <c r="P24" s="103"/>
      <c r="Q24" s="103"/>
      <c r="R24" s="104">
        <f>+N24*P24*'1. Standard_Cost'!$B$12</f>
        <v>0</v>
      </c>
      <c r="S24" s="104">
        <f>+N24*O24*P24*'1. Standard_Cost'!$C$12</f>
        <v>0</v>
      </c>
      <c r="T24" s="104">
        <f>+N24*P24*Q24*'1. Standard_Cost'!$D$12</f>
        <v>0</v>
      </c>
      <c r="U24" s="104">
        <f>+N24*O24*'1. Standard_Cost'!$E$12</f>
        <v>0</v>
      </c>
      <c r="V24" s="103"/>
      <c r="W24" s="103"/>
      <c r="X24" s="103"/>
      <c r="Y24" s="104">
        <f>+V24*((X24*'1. Standard_Cost'!$B$16)+(W24*X24*'1. Standard_Cost'!$C$16))</f>
        <v>0</v>
      </c>
      <c r="Z24" s="103"/>
      <c r="AA24" s="103"/>
      <c r="AB24" s="104">
        <f>+Z24*'1. Standard_Cost'!$B$20+AA24*'1. Standard_Cost'!$C$20</f>
        <v>0</v>
      </c>
      <c r="AC24" s="105"/>
      <c r="AD24" s="106"/>
      <c r="AE24" s="104">
        <f t="shared" si="22"/>
        <v>0</v>
      </c>
      <c r="AF24" s="104">
        <f t="shared" si="9"/>
        <v>0</v>
      </c>
      <c r="AG24" s="103"/>
      <c r="AH24" s="103"/>
      <c r="AI24" s="103"/>
      <c r="AJ24" s="107"/>
      <c r="AK24" s="107"/>
      <c r="AL24" s="107"/>
      <c r="AM24" s="104">
        <f>AG24*'1. Standard_Cost'!B29+'Incremental_Cost Year 2021'!AH24*'1. Standard_Cost'!C29+'Incremental_Cost Year 2021'!AI24*'1. Standard_Cost'!D29+'Incremental_Cost Year 2021'!AJ24+'Incremental_Cost Year 2021'!AL24+AK24</f>
        <v>0</v>
      </c>
      <c r="AN24" s="104">
        <f>AM24*'1. Standard_Cost'!C28</f>
        <v>0</v>
      </c>
      <c r="AO24" s="107"/>
      <c r="AQ24" s="104">
        <f t="shared" si="23"/>
        <v>0</v>
      </c>
      <c r="AR24" s="104">
        <f t="shared" si="24"/>
        <v>0</v>
      </c>
      <c r="AS24" s="104">
        <f t="shared" si="25"/>
        <v>0</v>
      </c>
      <c r="AT24" s="104">
        <f t="shared" si="28"/>
        <v>0</v>
      </c>
      <c r="AU24" s="229">
        <f t="shared" si="26"/>
        <v>0</v>
      </c>
      <c r="AV24" s="229">
        <f t="shared" si="27"/>
        <v>0</v>
      </c>
      <c r="AW24" s="229"/>
      <c r="AX24" s="229"/>
      <c r="AY24" s="229"/>
      <c r="AZ24" s="229"/>
      <c r="BA24" s="230"/>
    </row>
    <row r="25" spans="1:53" ht="58.5" customHeight="1" outlineLevel="1" x14ac:dyDescent="0.2">
      <c r="A25" s="68"/>
      <c r="B25" s="94"/>
      <c r="C25" s="95"/>
      <c r="D25" s="113" t="s">
        <v>48</v>
      </c>
      <c r="E25" s="110" t="s">
        <v>716</v>
      </c>
      <c r="F25" s="114" t="s">
        <v>154</v>
      </c>
      <c r="G25" s="115" t="s">
        <v>155</v>
      </c>
      <c r="H25" s="122" t="s">
        <v>54</v>
      </c>
      <c r="I25" s="117"/>
      <c r="J25" s="117"/>
      <c r="K25" s="117"/>
      <c r="L25" s="118">
        <f>SUM(L21:L24)</f>
        <v>0</v>
      </c>
      <c r="M25" s="118">
        <f>SUM(M21:M24)</f>
        <v>0</v>
      </c>
      <c r="N25" s="117"/>
      <c r="O25" s="117"/>
      <c r="P25" s="117"/>
      <c r="Q25" s="117"/>
      <c r="R25" s="119">
        <f>SUM(R21:R24)</f>
        <v>0</v>
      </c>
      <c r="S25" s="119">
        <f>SUM(S21:S24)</f>
        <v>0</v>
      </c>
      <c r="T25" s="119">
        <f>SUM(T21:T24)</f>
        <v>0</v>
      </c>
      <c r="U25" s="119">
        <f>SUM(U21:U24)</f>
        <v>0</v>
      </c>
      <c r="V25" s="117"/>
      <c r="W25" s="117"/>
      <c r="X25" s="117"/>
      <c r="Y25" s="118">
        <f>SUM(Y21:Y24)</f>
        <v>0</v>
      </c>
      <c r="Z25" s="117"/>
      <c r="AA25" s="117"/>
      <c r="AB25" s="118">
        <f>SUM(AB21:AB24)</f>
        <v>0</v>
      </c>
      <c r="AC25" s="118">
        <f>SUM(AC21:AC24)</f>
        <v>0</v>
      </c>
      <c r="AD25" s="118">
        <f>SUM(AD21:AD24)</f>
        <v>0</v>
      </c>
      <c r="AE25" s="118">
        <f>SUM(AE21:AE24)</f>
        <v>0</v>
      </c>
      <c r="AF25" s="104">
        <f t="shared" si="9"/>
        <v>0</v>
      </c>
      <c r="AG25" s="117"/>
      <c r="AH25" s="117"/>
      <c r="AI25" s="117"/>
      <c r="AJ25" s="119">
        <f>SUM(AJ21:AJ24)</f>
        <v>0</v>
      </c>
      <c r="AK25" s="119">
        <f>SUM(AK21:AK24)</f>
        <v>0</v>
      </c>
      <c r="AL25" s="119">
        <f>SUM(AL21:AL24)</f>
        <v>0</v>
      </c>
      <c r="AM25" s="118">
        <f>SUM(AM21:AM24)</f>
        <v>0</v>
      </c>
      <c r="AN25" s="118">
        <f>SUM(AN21:AN24)</f>
        <v>0</v>
      </c>
      <c r="AO25" s="116"/>
      <c r="AP25" s="120"/>
      <c r="AQ25" s="104">
        <f t="shared" si="23"/>
        <v>0</v>
      </c>
      <c r="AR25" s="121">
        <f t="shared" ref="AR25:AZ25" si="29">SUM(AR21:AR24)</f>
        <v>0</v>
      </c>
      <c r="AS25" s="121">
        <f t="shared" si="29"/>
        <v>0</v>
      </c>
      <c r="AT25" s="121">
        <f t="shared" si="29"/>
        <v>0</v>
      </c>
      <c r="AU25" s="121">
        <f t="shared" si="29"/>
        <v>0</v>
      </c>
      <c r="AV25" s="121">
        <f t="shared" si="29"/>
        <v>0</v>
      </c>
      <c r="AW25" s="121">
        <f t="shared" si="29"/>
        <v>0</v>
      </c>
      <c r="AX25" s="121">
        <f t="shared" si="29"/>
        <v>0</v>
      </c>
      <c r="AY25" s="121">
        <f t="shared" si="29"/>
        <v>0</v>
      </c>
      <c r="AZ25" s="121">
        <f t="shared" si="29"/>
        <v>0</v>
      </c>
      <c r="BA25" s="121"/>
    </row>
    <row r="26" spans="1:53" ht="14.1" customHeight="1" outlineLevel="2" x14ac:dyDescent="0.2">
      <c r="A26" s="68"/>
      <c r="B26" s="94"/>
      <c r="C26" s="95"/>
      <c r="D26" s="96"/>
      <c r="E26" s="96"/>
      <c r="F26" s="97"/>
      <c r="G26" s="98"/>
      <c r="H26" s="99" t="s">
        <v>49</v>
      </c>
      <c r="I26" s="100" t="s">
        <v>4</v>
      </c>
      <c r="J26" s="101">
        <v>1</v>
      </c>
      <c r="K26" s="101">
        <v>4</v>
      </c>
      <c r="L26" s="102">
        <f>IF(I26&lt;&gt;0,((VLOOKUP(I26,'1. Standard_Cost'!$B$4:$D$8,2)+VLOOKUP(I26,'1. Standard_Cost'!$B$4:$D$8,3))*J26*K26),"0")</f>
        <v>320400</v>
      </c>
      <c r="M26" s="102">
        <f>L26*'1. Standard_Cost'!F4</f>
        <v>53506.8</v>
      </c>
      <c r="N26" s="103"/>
      <c r="O26" s="103"/>
      <c r="P26" s="103"/>
      <c r="Q26" s="103"/>
      <c r="R26" s="104">
        <f>+N26*P26*'1. Standard_Cost'!$B$12</f>
        <v>0</v>
      </c>
      <c r="S26" s="104">
        <f>+N26*O26*P26*'1. Standard_Cost'!$C$12</f>
        <v>0</v>
      </c>
      <c r="T26" s="104">
        <f>+N26*P26*Q26*'1. Standard_Cost'!$D$12</f>
        <v>0</v>
      </c>
      <c r="U26" s="104">
        <f>+N26*O26*'1. Standard_Cost'!$E$12</f>
        <v>0</v>
      </c>
      <c r="V26" s="103"/>
      <c r="W26" s="103"/>
      <c r="X26" s="103"/>
      <c r="Y26" s="104">
        <f>+V26*((X26*'1. Standard_Cost'!$B$16)+(W26*X26*'1. Standard_Cost'!$C$16))</f>
        <v>0</v>
      </c>
      <c r="Z26" s="103"/>
      <c r="AA26" s="103"/>
      <c r="AB26" s="104">
        <f>+Z26*'1. Standard_Cost'!$B$20+AA26*'1. Standard_Cost'!$C$20</f>
        <v>0</v>
      </c>
      <c r="AC26" s="105"/>
      <c r="AD26" s="106"/>
      <c r="AE26" s="104">
        <f t="shared" ref="AE26:AE29" si="30">(R26+S26+T26+U26+Y26+AB26+AC26+AD26)*(20%)</f>
        <v>0</v>
      </c>
      <c r="AF26" s="104">
        <f t="shared" si="9"/>
        <v>0</v>
      </c>
      <c r="AG26" s="103"/>
      <c r="AH26" s="103"/>
      <c r="AI26" s="103"/>
      <c r="AJ26" s="107"/>
      <c r="AK26" s="107"/>
      <c r="AL26" s="107"/>
      <c r="AM26" s="104">
        <f>AG26*'1. Standard_Cost'!B29+'Incremental_Cost Year 2021'!AH26*'1. Standard_Cost'!C29+'Incremental_Cost Year 2021'!AI26*'1. Standard_Cost'!D29+'Incremental_Cost Year 2021'!AJ26+'Incremental_Cost Year 2021'!AL26+AK26</f>
        <v>0</v>
      </c>
      <c r="AN26" s="104">
        <f>AM26*'1. Standard_Cost'!C28</f>
        <v>0</v>
      </c>
      <c r="AO26" s="107"/>
      <c r="AQ26" s="104">
        <f t="shared" ref="AQ26:AQ30" si="31">L26+M26</f>
        <v>373906.8</v>
      </c>
      <c r="AR26" s="104">
        <f t="shared" ref="AR26:AR29" si="32">AF26</f>
        <v>0</v>
      </c>
      <c r="AS26" s="104">
        <f t="shared" ref="AS26:AS29" si="33">AM26+AN26</f>
        <v>0</v>
      </c>
      <c r="AT26" s="104">
        <f>SUM(AQ26,AR26,AS26)</f>
        <v>373906.8</v>
      </c>
      <c r="AU26" s="229">
        <f t="shared" si="26"/>
        <v>373906.8</v>
      </c>
      <c r="AV26" s="229">
        <f t="shared" ref="AV26:AV29" si="34">AB26</f>
        <v>0</v>
      </c>
      <c r="AW26" s="229"/>
      <c r="AX26" s="229"/>
      <c r="AY26" s="229"/>
      <c r="AZ26" s="229"/>
      <c r="BA26" s="230"/>
    </row>
    <row r="27" spans="1:53" ht="14.1" customHeight="1" outlineLevel="2" x14ac:dyDescent="0.2">
      <c r="A27" s="68"/>
      <c r="B27" s="94"/>
      <c r="C27" s="95"/>
      <c r="D27" s="110"/>
      <c r="E27" s="110"/>
      <c r="F27" s="110"/>
      <c r="G27" s="111"/>
      <c r="H27" s="99" t="s">
        <v>50</v>
      </c>
      <c r="I27" s="100"/>
      <c r="J27" s="101"/>
      <c r="K27" s="101"/>
      <c r="L27" s="102" t="str">
        <f>IF(I27&lt;&gt;0,((VLOOKUP(I27,'1. Standard_Cost'!$B$4:$D$8,2)+VLOOKUP(I27,'1. Standard_Cost'!$B$4:$D$8,3))*J27*K27),"0")</f>
        <v>0</v>
      </c>
      <c r="M27" s="102">
        <f>L27*'1. Standard_Cost'!F4</f>
        <v>0</v>
      </c>
      <c r="N27" s="103"/>
      <c r="O27" s="103"/>
      <c r="P27" s="103"/>
      <c r="Q27" s="103"/>
      <c r="R27" s="104">
        <f>+N27*P27*'1. Standard_Cost'!$B$12</f>
        <v>0</v>
      </c>
      <c r="S27" s="104">
        <f>+N27*O27*P27*'1. Standard_Cost'!$C$12</f>
        <v>0</v>
      </c>
      <c r="T27" s="104">
        <f>+N27*P27*Q27*'1. Standard_Cost'!$D$12</f>
        <v>0</v>
      </c>
      <c r="U27" s="104">
        <f>+N27*O27*'1. Standard_Cost'!$E$12</f>
        <v>0</v>
      </c>
      <c r="V27" s="103"/>
      <c r="W27" s="103"/>
      <c r="X27" s="103"/>
      <c r="Y27" s="104">
        <f>+V27*((X27*'1. Standard_Cost'!$B$16)+(W27*X27*'1. Standard_Cost'!$C$16))</f>
        <v>0</v>
      </c>
      <c r="Z27" s="103"/>
      <c r="AA27" s="103"/>
      <c r="AB27" s="104">
        <f>+Z27*'1. Standard_Cost'!$B$20+AA27*'1. Standard_Cost'!$C$20</f>
        <v>0</v>
      </c>
      <c r="AC27" s="105"/>
      <c r="AD27" s="106"/>
      <c r="AE27" s="104">
        <f t="shared" si="30"/>
        <v>0</v>
      </c>
      <c r="AF27" s="104">
        <f t="shared" si="9"/>
        <v>0</v>
      </c>
      <c r="AG27" s="103"/>
      <c r="AH27" s="103"/>
      <c r="AI27" s="103"/>
      <c r="AJ27" s="107"/>
      <c r="AK27" s="107"/>
      <c r="AL27" s="107"/>
      <c r="AM27" s="104">
        <f>AG27*'1. Standard_Cost'!B29+'Incremental_Cost Year 2021'!AH27*'1. Standard_Cost'!C29+'Incremental_Cost Year 2021'!AI27*'1. Standard_Cost'!D29+'Incremental_Cost Year 2021'!AJ27+'Incremental_Cost Year 2021'!AL27+AK27</f>
        <v>0</v>
      </c>
      <c r="AN27" s="104">
        <f>AM27*'1. Standard_Cost'!C28</f>
        <v>0</v>
      </c>
      <c r="AO27" s="107"/>
      <c r="AQ27" s="104">
        <f t="shared" si="31"/>
        <v>0</v>
      </c>
      <c r="AR27" s="104">
        <f t="shared" si="32"/>
        <v>0</v>
      </c>
      <c r="AS27" s="104">
        <f t="shared" si="33"/>
        <v>0</v>
      </c>
      <c r="AT27" s="104">
        <f t="shared" ref="AT27:AT29" si="35">SUM(AQ27,AR27,AS27)</f>
        <v>0</v>
      </c>
      <c r="AU27" s="229">
        <f t="shared" si="26"/>
        <v>0</v>
      </c>
      <c r="AV27" s="229">
        <f t="shared" si="34"/>
        <v>0</v>
      </c>
      <c r="AW27" s="229"/>
      <c r="AX27" s="229"/>
      <c r="AY27" s="229"/>
      <c r="AZ27" s="229"/>
      <c r="BA27" s="230"/>
    </row>
    <row r="28" spans="1:53" ht="14.1" customHeight="1" outlineLevel="2" x14ac:dyDescent="0.2">
      <c r="A28" s="68"/>
      <c r="B28" s="94"/>
      <c r="C28" s="95"/>
      <c r="D28" s="110"/>
      <c r="E28" s="110"/>
      <c r="F28" s="110"/>
      <c r="G28" s="111"/>
      <c r="H28" s="99" t="s">
        <v>51</v>
      </c>
      <c r="I28" s="100"/>
      <c r="J28" s="101"/>
      <c r="K28" s="101"/>
      <c r="L28" s="102" t="str">
        <f>IF(I28&lt;&gt;0,((VLOOKUP(I28,'1. Standard_Cost'!$B$4:$D$8,2)+VLOOKUP(I28,'1. Standard_Cost'!$B$4:$D$8,3))*J28*K28),"0")</f>
        <v>0</v>
      </c>
      <c r="M28" s="102">
        <f>L28*'1. Standard_Cost'!F4</f>
        <v>0</v>
      </c>
      <c r="N28" s="103"/>
      <c r="O28" s="103"/>
      <c r="P28" s="103"/>
      <c r="Q28" s="103"/>
      <c r="R28" s="104">
        <f>+N28*P28*'1. Standard_Cost'!$B$12</f>
        <v>0</v>
      </c>
      <c r="S28" s="104">
        <f>+N28*O28*P28*'1. Standard_Cost'!$C$12</f>
        <v>0</v>
      </c>
      <c r="T28" s="104">
        <f>+N28*P28*Q28*'1. Standard_Cost'!$D$12</f>
        <v>0</v>
      </c>
      <c r="U28" s="104">
        <f>+N28*O28*'1. Standard_Cost'!$E$12</f>
        <v>0</v>
      </c>
      <c r="V28" s="103"/>
      <c r="W28" s="103"/>
      <c r="X28" s="103"/>
      <c r="Y28" s="104">
        <f>+V28*((X28*'1. Standard_Cost'!$B$16)+(W28*X28*'1. Standard_Cost'!$C$16))</f>
        <v>0</v>
      </c>
      <c r="Z28" s="103"/>
      <c r="AA28" s="103"/>
      <c r="AB28" s="104">
        <f>+Z28*'1. Standard_Cost'!$B$20+AA28*'1. Standard_Cost'!$C$20</f>
        <v>0</v>
      </c>
      <c r="AC28" s="105"/>
      <c r="AD28" s="106"/>
      <c r="AE28" s="104">
        <f t="shared" si="30"/>
        <v>0</v>
      </c>
      <c r="AF28" s="104">
        <f t="shared" si="9"/>
        <v>0</v>
      </c>
      <c r="AG28" s="103"/>
      <c r="AH28" s="103"/>
      <c r="AI28" s="103"/>
      <c r="AJ28" s="107"/>
      <c r="AK28" s="107"/>
      <c r="AL28" s="107"/>
      <c r="AM28" s="104">
        <f>AG28*'1. Standard_Cost'!B29+'Incremental_Cost Year 2021'!AH28*'1. Standard_Cost'!C29+'Incremental_Cost Year 2021'!AI28*'1. Standard_Cost'!D29+'Incremental_Cost Year 2021'!AJ28+'Incremental_Cost Year 2021'!AL28+AK28</f>
        <v>0</v>
      </c>
      <c r="AN28" s="104">
        <f>AM28*'1. Standard_Cost'!C28</f>
        <v>0</v>
      </c>
      <c r="AO28" s="107"/>
      <c r="AQ28" s="104">
        <f t="shared" si="31"/>
        <v>0</v>
      </c>
      <c r="AR28" s="104">
        <f t="shared" si="32"/>
        <v>0</v>
      </c>
      <c r="AS28" s="104">
        <f t="shared" si="33"/>
        <v>0</v>
      </c>
      <c r="AT28" s="104">
        <f t="shared" si="35"/>
        <v>0</v>
      </c>
      <c r="AU28" s="229">
        <f t="shared" si="26"/>
        <v>0</v>
      </c>
      <c r="AV28" s="229">
        <f t="shared" si="34"/>
        <v>0</v>
      </c>
      <c r="AW28" s="229"/>
      <c r="AX28" s="229"/>
      <c r="AY28" s="229"/>
      <c r="AZ28" s="229"/>
      <c r="BA28" s="230"/>
    </row>
    <row r="29" spans="1:53" ht="14.1" customHeight="1" outlineLevel="2" x14ac:dyDescent="0.2">
      <c r="A29" s="68"/>
      <c r="B29" s="94"/>
      <c r="C29" s="95"/>
      <c r="D29" s="110"/>
      <c r="E29" s="110"/>
      <c r="F29" s="110"/>
      <c r="G29" s="111"/>
      <c r="H29" s="112" t="s">
        <v>179</v>
      </c>
      <c r="I29" s="100"/>
      <c r="J29" s="101"/>
      <c r="K29" s="101"/>
      <c r="L29" s="102" t="str">
        <f>IF(I29&lt;&gt;0,((VLOOKUP(I29,'1. Standard_Cost'!$B$4:$D$8,2)+VLOOKUP(I29,'1. Standard_Cost'!$B$4:$D$8,3))*J29*K29),"0")</f>
        <v>0</v>
      </c>
      <c r="M29" s="102">
        <f>L29*'1. Standard_Cost'!F4</f>
        <v>0</v>
      </c>
      <c r="N29" s="103"/>
      <c r="O29" s="103"/>
      <c r="P29" s="103"/>
      <c r="Q29" s="103"/>
      <c r="R29" s="104">
        <f>+N29*P29*'1. Standard_Cost'!$B$12</f>
        <v>0</v>
      </c>
      <c r="S29" s="104">
        <f>+N29*O29*P29*'1. Standard_Cost'!$C$12</f>
        <v>0</v>
      </c>
      <c r="T29" s="104">
        <f>+N29*P29*Q29*'1. Standard_Cost'!$D$12</f>
        <v>0</v>
      </c>
      <c r="U29" s="104">
        <f>+N29*O29*'1. Standard_Cost'!$E$12</f>
        <v>0</v>
      </c>
      <c r="V29" s="103"/>
      <c r="W29" s="103"/>
      <c r="X29" s="103"/>
      <c r="Y29" s="104">
        <f>+V29*((X29*'1. Standard_Cost'!$B$16)+(W29*X29*'1. Standard_Cost'!$C$16))</f>
        <v>0</v>
      </c>
      <c r="Z29" s="103"/>
      <c r="AA29" s="103"/>
      <c r="AB29" s="104">
        <f>+Z29*'1. Standard_Cost'!$B$20+AA29*'1. Standard_Cost'!$C$20</f>
        <v>0</v>
      </c>
      <c r="AC29" s="105"/>
      <c r="AD29" s="106"/>
      <c r="AE29" s="104">
        <f t="shared" si="30"/>
        <v>0</v>
      </c>
      <c r="AF29" s="104">
        <f t="shared" si="9"/>
        <v>0</v>
      </c>
      <c r="AG29" s="103"/>
      <c r="AH29" s="103"/>
      <c r="AI29" s="103"/>
      <c r="AJ29" s="107"/>
      <c r="AK29" s="107"/>
      <c r="AL29" s="107"/>
      <c r="AM29" s="104">
        <f>AG29*'1. Standard_Cost'!B29+'Incremental_Cost Year 2021'!AH29*'1. Standard_Cost'!C29+'Incremental_Cost Year 2021'!AI29*'1. Standard_Cost'!D29+'Incremental_Cost Year 2021'!AJ29+'Incremental_Cost Year 2021'!AL29+AK29</f>
        <v>0</v>
      </c>
      <c r="AN29" s="104">
        <f>AM29*'1. Standard_Cost'!C28</f>
        <v>0</v>
      </c>
      <c r="AO29" s="107"/>
      <c r="AQ29" s="104">
        <f t="shared" si="31"/>
        <v>0</v>
      </c>
      <c r="AR29" s="104">
        <f t="shared" si="32"/>
        <v>0</v>
      </c>
      <c r="AS29" s="104">
        <f t="shared" si="33"/>
        <v>0</v>
      </c>
      <c r="AT29" s="104">
        <f t="shared" si="35"/>
        <v>0</v>
      </c>
      <c r="AU29" s="229">
        <f t="shared" si="26"/>
        <v>0</v>
      </c>
      <c r="AV29" s="229">
        <f t="shared" si="34"/>
        <v>0</v>
      </c>
      <c r="AW29" s="229"/>
      <c r="AX29" s="229"/>
      <c r="AY29" s="229"/>
      <c r="AZ29" s="229"/>
      <c r="BA29" s="230"/>
    </row>
    <row r="30" spans="1:53" ht="87" customHeight="1" outlineLevel="1" x14ac:dyDescent="0.2">
      <c r="A30" s="68"/>
      <c r="B30" s="94"/>
      <c r="C30" s="95"/>
      <c r="D30" s="113" t="s">
        <v>48</v>
      </c>
      <c r="E30" s="110" t="s">
        <v>725</v>
      </c>
      <c r="F30" s="114" t="s">
        <v>154</v>
      </c>
      <c r="G30" s="115" t="s">
        <v>155</v>
      </c>
      <c r="H30" s="122" t="s">
        <v>188</v>
      </c>
      <c r="I30" s="117"/>
      <c r="J30" s="117"/>
      <c r="K30" s="117"/>
      <c r="L30" s="118">
        <f>SUM(L26:L29)</f>
        <v>320400</v>
      </c>
      <c r="M30" s="118">
        <f>SUM(M26:M29)</f>
        <v>53506.8</v>
      </c>
      <c r="N30" s="117"/>
      <c r="O30" s="117"/>
      <c r="P30" s="117"/>
      <c r="Q30" s="117"/>
      <c r="R30" s="119">
        <f>SUM(R26:R29)</f>
        <v>0</v>
      </c>
      <c r="S30" s="119">
        <f>SUM(S26:S29)</f>
        <v>0</v>
      </c>
      <c r="T30" s="119">
        <f>SUM(T26:T29)</f>
        <v>0</v>
      </c>
      <c r="U30" s="119">
        <f>SUM(U26:U29)</f>
        <v>0</v>
      </c>
      <c r="V30" s="117"/>
      <c r="W30" s="117"/>
      <c r="X30" s="117"/>
      <c r="Y30" s="118">
        <f>SUM(Y26:Y29)</f>
        <v>0</v>
      </c>
      <c r="Z30" s="117"/>
      <c r="AA30" s="117"/>
      <c r="AB30" s="118">
        <f>SUM(AB26:AB29)</f>
        <v>0</v>
      </c>
      <c r="AC30" s="118">
        <f>SUM(AC26:AC29)</f>
        <v>0</v>
      </c>
      <c r="AD30" s="118">
        <f>SUM(AD26:AD29)</f>
        <v>0</v>
      </c>
      <c r="AE30" s="118">
        <f>SUM(AE26:AE29)</f>
        <v>0</v>
      </c>
      <c r="AF30" s="104">
        <f t="shared" si="9"/>
        <v>0</v>
      </c>
      <c r="AG30" s="117"/>
      <c r="AH30" s="117"/>
      <c r="AI30" s="117"/>
      <c r="AJ30" s="119">
        <f>SUM(AJ26:AJ29)</f>
        <v>0</v>
      </c>
      <c r="AK30" s="119">
        <f>SUM(AK26:AK29)</f>
        <v>0</v>
      </c>
      <c r="AL30" s="119">
        <f>SUM(AL26:AL29)</f>
        <v>0</v>
      </c>
      <c r="AM30" s="118">
        <f>SUM(AM26:AM29)</f>
        <v>0</v>
      </c>
      <c r="AN30" s="118">
        <f>SUM(AN26:AN29)</f>
        <v>0</v>
      </c>
      <c r="AO30" s="116"/>
      <c r="AP30" s="120"/>
      <c r="AQ30" s="104">
        <f t="shared" si="31"/>
        <v>373906.8</v>
      </c>
      <c r="AR30" s="121">
        <f t="shared" ref="AR30:AZ30" si="36">SUM(AR26:AR29)</f>
        <v>0</v>
      </c>
      <c r="AS30" s="121">
        <f t="shared" si="36"/>
        <v>0</v>
      </c>
      <c r="AT30" s="121">
        <f t="shared" si="36"/>
        <v>373906.8</v>
      </c>
      <c r="AU30" s="121">
        <f t="shared" si="36"/>
        <v>373906.8</v>
      </c>
      <c r="AV30" s="121">
        <f t="shared" si="36"/>
        <v>0</v>
      </c>
      <c r="AW30" s="121">
        <f t="shared" si="36"/>
        <v>0</v>
      </c>
      <c r="AX30" s="121">
        <f t="shared" si="36"/>
        <v>0</v>
      </c>
      <c r="AY30" s="121">
        <f t="shared" si="36"/>
        <v>0</v>
      </c>
      <c r="AZ30" s="121">
        <f t="shared" si="36"/>
        <v>0</v>
      </c>
      <c r="BA30" s="121"/>
    </row>
    <row r="31" spans="1:53" ht="14.1" customHeight="1" outlineLevel="2" x14ac:dyDescent="0.2">
      <c r="A31" s="150" t="s">
        <v>568</v>
      </c>
      <c r="B31" s="94"/>
      <c r="C31" s="95"/>
      <c r="D31" s="96"/>
      <c r="E31" s="96"/>
      <c r="F31" s="97"/>
      <c r="G31" s="98"/>
      <c r="H31" s="99" t="s">
        <v>49</v>
      </c>
      <c r="I31" s="100" t="s">
        <v>4</v>
      </c>
      <c r="J31" s="101">
        <v>1</v>
      </c>
      <c r="K31" s="101">
        <v>4</v>
      </c>
      <c r="L31" s="102">
        <f>IF(I31&lt;&gt;0,((VLOOKUP(I31,'1. Standard_Cost'!$B$4:$D$8,2)+VLOOKUP(I31,'1. Standard_Cost'!$B$4:$D$8,3))*J31*K31),"0")</f>
        <v>320400</v>
      </c>
      <c r="M31" s="102">
        <f>L31*'1. Standard_Cost'!F4</f>
        <v>53506.8</v>
      </c>
      <c r="N31" s="103"/>
      <c r="O31" s="103"/>
      <c r="P31" s="103"/>
      <c r="Q31" s="103"/>
      <c r="R31" s="104">
        <f>+N31*P31*'1. Standard_Cost'!$B$12</f>
        <v>0</v>
      </c>
      <c r="S31" s="104">
        <f>+N31*O31*P31*'1. Standard_Cost'!$C$12</f>
        <v>0</v>
      </c>
      <c r="T31" s="104">
        <f>+N31*P31*Q31*'1. Standard_Cost'!$D$12</f>
        <v>0</v>
      </c>
      <c r="U31" s="104">
        <f>+N31*O31*'1. Standard_Cost'!$E$12</f>
        <v>0</v>
      </c>
      <c r="V31" s="103"/>
      <c r="W31" s="103"/>
      <c r="X31" s="103"/>
      <c r="Y31" s="104">
        <f>+V31*((X31*'1. Standard_Cost'!$B$16)+(W31*X31*'1. Standard_Cost'!$C$16))</f>
        <v>0</v>
      </c>
      <c r="Z31" s="103"/>
      <c r="AA31" s="103"/>
      <c r="AB31" s="104">
        <f>+Z31*'1. Standard_Cost'!$B$20+AA31*'1. Standard_Cost'!$C$20</f>
        <v>0</v>
      </c>
      <c r="AC31" s="105"/>
      <c r="AD31" s="106"/>
      <c r="AE31" s="104">
        <f t="shared" ref="AE31:AE34" si="37">(R31+S31+T31+U31+Y31+AB31+AC31+AD31)*(20%)</f>
        <v>0</v>
      </c>
      <c r="AF31" s="104">
        <f t="shared" si="9"/>
        <v>0</v>
      </c>
      <c r="AG31" s="103"/>
      <c r="AH31" s="103"/>
      <c r="AI31" s="103"/>
      <c r="AJ31" s="107"/>
      <c r="AK31" s="107"/>
      <c r="AL31" s="107"/>
      <c r="AM31" s="104">
        <f>AG31*'1. Standard_Cost'!B34+'Incremental_Cost Year 2021'!AH31*'1. Standard_Cost'!C34+'Incremental_Cost Year 2021'!AI31*'1. Standard_Cost'!D34+'Incremental_Cost Year 2021'!AJ31+'Incremental_Cost Year 2021'!AL31+AK31</f>
        <v>0</v>
      </c>
      <c r="AN31" s="104">
        <f>AM31*'1. Standard_Cost'!C28</f>
        <v>0</v>
      </c>
      <c r="AO31" s="107"/>
      <c r="AQ31" s="104">
        <f t="shared" ref="AQ31:AQ34" si="38">L31+M31</f>
        <v>373906.8</v>
      </c>
      <c r="AR31" s="104">
        <f t="shared" ref="AR31:AR34" si="39">AF31</f>
        <v>0</v>
      </c>
      <c r="AS31" s="104">
        <f t="shared" ref="AS31:AS34" si="40">AM31+AN31</f>
        <v>0</v>
      </c>
      <c r="AT31" s="104">
        <f>SUM(AQ31,AR31,AS31)</f>
        <v>373906.8</v>
      </c>
      <c r="AU31" s="229">
        <f t="shared" si="26"/>
        <v>373906.8</v>
      </c>
      <c r="AV31" s="229">
        <f t="shared" ref="AV31:AV34" si="41">AB31</f>
        <v>0</v>
      </c>
      <c r="AW31" s="229"/>
      <c r="AX31" s="229"/>
      <c r="AY31" s="229"/>
      <c r="AZ31" s="229"/>
      <c r="BA31" s="230"/>
    </row>
    <row r="32" spans="1:53" ht="14.1" customHeight="1" outlineLevel="2" x14ac:dyDescent="0.2">
      <c r="A32" s="68"/>
      <c r="B32" s="94"/>
      <c r="C32" s="95"/>
      <c r="D32" s="110"/>
      <c r="E32" s="110"/>
      <c r="F32" s="110"/>
      <c r="G32" s="111"/>
      <c r="H32" s="99" t="s">
        <v>50</v>
      </c>
      <c r="I32" s="100"/>
      <c r="J32" s="101"/>
      <c r="K32" s="101"/>
      <c r="L32" s="102" t="str">
        <f>IF(I32&lt;&gt;0,((VLOOKUP(I32,'1. Standard_Cost'!$B$4:$D$8,2)+VLOOKUP(I32,'1. Standard_Cost'!$B$4:$D$8,3))*J32*K32),"0")</f>
        <v>0</v>
      </c>
      <c r="M32" s="102">
        <f>L32*'1. Standard_Cost'!F4</f>
        <v>0</v>
      </c>
      <c r="N32" s="103"/>
      <c r="O32" s="103"/>
      <c r="P32" s="103"/>
      <c r="Q32" s="103"/>
      <c r="R32" s="104">
        <f>+N32*P32*'1. Standard_Cost'!$B$12</f>
        <v>0</v>
      </c>
      <c r="S32" s="104">
        <f>+N32*O32*P32*'1. Standard_Cost'!$C$12</f>
        <v>0</v>
      </c>
      <c r="T32" s="104">
        <f>+N32*P32*Q32*'1. Standard_Cost'!$D$12</f>
        <v>0</v>
      </c>
      <c r="U32" s="104">
        <f>+N32*O32*'1. Standard_Cost'!$E$12</f>
        <v>0</v>
      </c>
      <c r="V32" s="103"/>
      <c r="W32" s="103"/>
      <c r="X32" s="103"/>
      <c r="Y32" s="104">
        <f>+V32*((X32*'1. Standard_Cost'!$B$16)+(W32*X32*'1. Standard_Cost'!$C$16))</f>
        <v>0</v>
      </c>
      <c r="Z32" s="103"/>
      <c r="AA32" s="103"/>
      <c r="AB32" s="104">
        <f>+Z32*'1. Standard_Cost'!$B$20+AA32*'1. Standard_Cost'!$C$20</f>
        <v>0</v>
      </c>
      <c r="AC32" s="105"/>
      <c r="AD32" s="106"/>
      <c r="AE32" s="104">
        <f t="shared" si="37"/>
        <v>0</v>
      </c>
      <c r="AF32" s="104">
        <f t="shared" si="9"/>
        <v>0</v>
      </c>
      <c r="AG32" s="103"/>
      <c r="AH32" s="103"/>
      <c r="AI32" s="103"/>
      <c r="AJ32" s="107"/>
      <c r="AK32" s="107"/>
      <c r="AL32" s="107"/>
      <c r="AM32" s="104">
        <f>AG32*'1. Standard_Cost'!B34+'Incremental_Cost Year 2021'!AH32*'1. Standard_Cost'!C34+'Incremental_Cost Year 2021'!AI32*'1. Standard_Cost'!D34+'Incremental_Cost Year 2021'!AJ32+'Incremental_Cost Year 2021'!AL32+AK32</f>
        <v>0</v>
      </c>
      <c r="AN32" s="104">
        <f>AM32*'1. Standard_Cost'!C28</f>
        <v>0</v>
      </c>
      <c r="AO32" s="107"/>
      <c r="AQ32" s="104">
        <f t="shared" si="38"/>
        <v>0</v>
      </c>
      <c r="AR32" s="104">
        <f t="shared" si="39"/>
        <v>0</v>
      </c>
      <c r="AS32" s="104">
        <f t="shared" si="40"/>
        <v>0</v>
      </c>
      <c r="AT32" s="104">
        <f t="shared" ref="AT32:AT34" si="42">SUM(AQ32,AR32,AS32)</f>
        <v>0</v>
      </c>
      <c r="AU32" s="229">
        <f t="shared" si="26"/>
        <v>0</v>
      </c>
      <c r="AV32" s="229">
        <f t="shared" si="41"/>
        <v>0</v>
      </c>
      <c r="AW32" s="229"/>
      <c r="AX32" s="229"/>
      <c r="AY32" s="229"/>
      <c r="AZ32" s="229"/>
      <c r="BA32" s="230"/>
    </row>
    <row r="33" spans="1:53" ht="14.1" customHeight="1" outlineLevel="2" x14ac:dyDescent="0.2">
      <c r="A33" s="68"/>
      <c r="B33" s="94"/>
      <c r="C33" s="95"/>
      <c r="D33" s="110"/>
      <c r="E33" s="110"/>
      <c r="F33" s="110"/>
      <c r="G33" s="111"/>
      <c r="H33" s="99" t="s">
        <v>51</v>
      </c>
      <c r="I33" s="100"/>
      <c r="J33" s="101"/>
      <c r="K33" s="101"/>
      <c r="L33" s="102" t="str">
        <f>IF(I33&lt;&gt;0,((VLOOKUP(I33,'1. Standard_Cost'!$B$4:$D$8,2)+VLOOKUP(I33,'1. Standard_Cost'!$B$4:$D$8,3))*J33*K33),"0")</f>
        <v>0</v>
      </c>
      <c r="M33" s="102">
        <f>L33*'1. Standard_Cost'!F14</f>
        <v>0</v>
      </c>
      <c r="N33" s="103"/>
      <c r="O33" s="103"/>
      <c r="P33" s="103"/>
      <c r="Q33" s="103"/>
      <c r="R33" s="104">
        <f>+N33*P33*'1. Standard_Cost'!$B$12</f>
        <v>0</v>
      </c>
      <c r="S33" s="104">
        <f>+N33*O33*P33*'1. Standard_Cost'!$C$12</f>
        <v>0</v>
      </c>
      <c r="T33" s="104">
        <f>+N33*P33*Q33*'1. Standard_Cost'!$D$12</f>
        <v>0</v>
      </c>
      <c r="U33" s="104">
        <f>+N33*O33*'1. Standard_Cost'!$E$12</f>
        <v>0</v>
      </c>
      <c r="V33" s="103"/>
      <c r="W33" s="103"/>
      <c r="X33" s="103"/>
      <c r="Y33" s="104">
        <f>+V33*((X33*'1. Standard_Cost'!$B$16)+(W33*X33*'1. Standard_Cost'!$C$16))</f>
        <v>0</v>
      </c>
      <c r="Z33" s="103"/>
      <c r="AA33" s="103"/>
      <c r="AB33" s="104">
        <f>+Z33*'1. Standard_Cost'!$B$20+AA33*'1. Standard_Cost'!$C$20</f>
        <v>0</v>
      </c>
      <c r="AC33" s="105"/>
      <c r="AD33" s="106"/>
      <c r="AE33" s="104">
        <f t="shared" si="37"/>
        <v>0</v>
      </c>
      <c r="AF33" s="104">
        <f t="shared" si="9"/>
        <v>0</v>
      </c>
      <c r="AG33" s="103"/>
      <c r="AH33" s="103"/>
      <c r="AI33" s="103"/>
      <c r="AJ33" s="107"/>
      <c r="AK33" s="107"/>
      <c r="AL33" s="107"/>
      <c r="AM33" s="104">
        <f>AG33*'1. Standard_Cost'!B34+'Incremental_Cost Year 2021'!AH33*'1. Standard_Cost'!C34+'Incremental_Cost Year 2021'!AI33*'1. Standard_Cost'!D34+'Incremental_Cost Year 2021'!AJ33+'Incremental_Cost Year 2021'!AL33+AK33</f>
        <v>0</v>
      </c>
      <c r="AN33" s="104">
        <f>AM33*'1. Standard_Cost'!C28</f>
        <v>0</v>
      </c>
      <c r="AO33" s="107"/>
      <c r="AQ33" s="104">
        <f t="shared" si="38"/>
        <v>0</v>
      </c>
      <c r="AR33" s="104">
        <f t="shared" si="39"/>
        <v>0</v>
      </c>
      <c r="AS33" s="104">
        <f t="shared" si="40"/>
        <v>0</v>
      </c>
      <c r="AT33" s="104">
        <f t="shared" si="42"/>
        <v>0</v>
      </c>
      <c r="AU33" s="229">
        <f t="shared" si="26"/>
        <v>0</v>
      </c>
      <c r="AV33" s="229">
        <f t="shared" si="41"/>
        <v>0</v>
      </c>
      <c r="AW33" s="229"/>
      <c r="AX33" s="229"/>
      <c r="AY33" s="229"/>
      <c r="AZ33" s="229"/>
      <c r="BA33" s="230"/>
    </row>
    <row r="34" spans="1:53" ht="14.1" customHeight="1" outlineLevel="2" x14ac:dyDescent="0.2">
      <c r="A34" s="68"/>
      <c r="B34" s="94"/>
      <c r="C34" s="95"/>
      <c r="D34" s="110"/>
      <c r="E34" s="110"/>
      <c r="F34" s="110"/>
      <c r="G34" s="111"/>
      <c r="H34" s="112" t="s">
        <v>179</v>
      </c>
      <c r="I34" s="100"/>
      <c r="J34" s="101"/>
      <c r="K34" s="101"/>
      <c r="L34" s="102" t="str">
        <f>IF(I34&lt;&gt;0,((VLOOKUP(I34,'1. Standard_Cost'!$B$4:$D$8,2)+VLOOKUP(I34,'1. Standard_Cost'!$B$4:$D$8,3))*J34*K34),"0")</f>
        <v>0</v>
      </c>
      <c r="M34" s="102">
        <f>L34*'1. Standard_Cost'!F14</f>
        <v>0</v>
      </c>
      <c r="N34" s="103"/>
      <c r="O34" s="103"/>
      <c r="P34" s="103"/>
      <c r="Q34" s="103"/>
      <c r="R34" s="104">
        <f>+N34*P34*'1. Standard_Cost'!$B$12</f>
        <v>0</v>
      </c>
      <c r="S34" s="104">
        <f>+N34*O34*P34*'1. Standard_Cost'!$C$12</f>
        <v>0</v>
      </c>
      <c r="T34" s="104">
        <f>+N34*P34*Q34*'1. Standard_Cost'!$D$12</f>
        <v>0</v>
      </c>
      <c r="U34" s="104">
        <f>+N34*O34*'1. Standard_Cost'!$E$12</f>
        <v>0</v>
      </c>
      <c r="V34" s="103"/>
      <c r="W34" s="103"/>
      <c r="X34" s="103"/>
      <c r="Y34" s="104">
        <f>+V34*((X34*'1. Standard_Cost'!$B$16)+(W34*X34*'1. Standard_Cost'!$C$16))</f>
        <v>0</v>
      </c>
      <c r="Z34" s="103"/>
      <c r="AA34" s="103"/>
      <c r="AB34" s="104">
        <f>+Z34*'1. Standard_Cost'!$B$20+AA34*'1. Standard_Cost'!$C$20</f>
        <v>0</v>
      </c>
      <c r="AC34" s="105"/>
      <c r="AD34" s="106"/>
      <c r="AE34" s="104">
        <f t="shared" si="37"/>
        <v>0</v>
      </c>
      <c r="AF34" s="104">
        <f t="shared" si="9"/>
        <v>0</v>
      </c>
      <c r="AG34" s="103"/>
      <c r="AH34" s="103"/>
      <c r="AI34" s="103"/>
      <c r="AJ34" s="107"/>
      <c r="AK34" s="107"/>
      <c r="AL34" s="107"/>
      <c r="AM34" s="104">
        <f>AG34*'1. Standard_Cost'!B34+'Incremental_Cost Year 2021'!AH34*'1. Standard_Cost'!C34+'Incremental_Cost Year 2021'!AI34*'1. Standard_Cost'!D34+'Incremental_Cost Year 2021'!AJ34+'Incremental_Cost Year 2021'!AL34+AK34</f>
        <v>0</v>
      </c>
      <c r="AN34" s="104">
        <f>AM34*'1. Standard_Cost'!C28</f>
        <v>0</v>
      </c>
      <c r="AO34" s="107"/>
      <c r="AQ34" s="104">
        <f t="shared" si="38"/>
        <v>0</v>
      </c>
      <c r="AR34" s="104">
        <f t="shared" si="39"/>
        <v>0</v>
      </c>
      <c r="AS34" s="104">
        <f t="shared" si="40"/>
        <v>0</v>
      </c>
      <c r="AT34" s="104">
        <f t="shared" si="42"/>
        <v>0</v>
      </c>
      <c r="AU34" s="229">
        <f t="shared" si="26"/>
        <v>0</v>
      </c>
      <c r="AV34" s="229">
        <f t="shared" si="41"/>
        <v>0</v>
      </c>
      <c r="AW34" s="229"/>
      <c r="AX34" s="229"/>
      <c r="AY34" s="229"/>
      <c r="AZ34" s="229"/>
      <c r="BA34" s="230"/>
    </row>
    <row r="35" spans="1:53" ht="64.5" customHeight="1" outlineLevel="1" x14ac:dyDescent="0.2">
      <c r="A35" s="68"/>
      <c r="B35" s="94"/>
      <c r="C35" s="95"/>
      <c r="D35" s="113" t="s">
        <v>48</v>
      </c>
      <c r="E35" s="75" t="s">
        <v>715</v>
      </c>
      <c r="F35" s="114" t="s">
        <v>154</v>
      </c>
      <c r="G35" s="115" t="s">
        <v>155</v>
      </c>
      <c r="H35" s="122" t="s">
        <v>189</v>
      </c>
      <c r="I35" s="117"/>
      <c r="J35" s="117"/>
      <c r="K35" s="117"/>
      <c r="L35" s="118">
        <f>SUM(L31:L34)</f>
        <v>320400</v>
      </c>
      <c r="M35" s="118">
        <f>SUM(M31:M34)</f>
        <v>53506.8</v>
      </c>
      <c r="N35" s="117"/>
      <c r="O35" s="117"/>
      <c r="P35" s="117"/>
      <c r="Q35" s="117"/>
      <c r="R35" s="119">
        <f>SUM(R31:R34)</f>
        <v>0</v>
      </c>
      <c r="S35" s="119">
        <f>SUM(S31:S34)</f>
        <v>0</v>
      </c>
      <c r="T35" s="119">
        <f>SUM(T31:T34)</f>
        <v>0</v>
      </c>
      <c r="U35" s="119">
        <f>SUM(U31:U34)</f>
        <v>0</v>
      </c>
      <c r="V35" s="117"/>
      <c r="W35" s="117"/>
      <c r="X35" s="117"/>
      <c r="Y35" s="118">
        <f>SUM(Y31:Y34)</f>
        <v>0</v>
      </c>
      <c r="Z35" s="117"/>
      <c r="AA35" s="117"/>
      <c r="AB35" s="118">
        <f>SUM(AB31:AB34)</f>
        <v>0</v>
      </c>
      <c r="AC35" s="118">
        <f>SUM(AC31:AC34)</f>
        <v>0</v>
      </c>
      <c r="AD35" s="118">
        <f>SUM(AD31:AD34)</f>
        <v>0</v>
      </c>
      <c r="AE35" s="118">
        <f>SUM(AE31:AE34)</f>
        <v>0</v>
      </c>
      <c r="AF35" s="104">
        <f t="shared" si="9"/>
        <v>0</v>
      </c>
      <c r="AG35" s="117"/>
      <c r="AH35" s="117"/>
      <c r="AI35" s="117"/>
      <c r="AJ35" s="119">
        <f>SUM(AJ31:AJ34)</f>
        <v>0</v>
      </c>
      <c r="AK35" s="119">
        <f>SUM(AK31:AK34)</f>
        <v>0</v>
      </c>
      <c r="AL35" s="119">
        <f>SUM(AL31:AL34)</f>
        <v>0</v>
      </c>
      <c r="AM35" s="118">
        <f>SUM(AM31:AM34)</f>
        <v>0</v>
      </c>
      <c r="AN35" s="118">
        <f>SUM(AN31:AN34)</f>
        <v>0</v>
      </c>
      <c r="AO35" s="116"/>
      <c r="AP35" s="120"/>
      <c r="AQ35" s="121"/>
      <c r="AR35" s="121">
        <f t="shared" ref="AR35:AZ35" si="43">SUM(AR31:AR34)</f>
        <v>0</v>
      </c>
      <c r="AS35" s="121">
        <f t="shared" si="43"/>
        <v>0</v>
      </c>
      <c r="AT35" s="121">
        <f t="shared" si="43"/>
        <v>373906.8</v>
      </c>
      <c r="AU35" s="121">
        <f t="shared" si="43"/>
        <v>373906.8</v>
      </c>
      <c r="AV35" s="121">
        <f t="shared" si="43"/>
        <v>0</v>
      </c>
      <c r="AW35" s="121">
        <f t="shared" si="43"/>
        <v>0</v>
      </c>
      <c r="AX35" s="121">
        <f t="shared" si="43"/>
        <v>0</v>
      </c>
      <c r="AY35" s="121">
        <f t="shared" si="43"/>
        <v>0</v>
      </c>
      <c r="AZ35" s="121">
        <f t="shared" si="43"/>
        <v>0</v>
      </c>
      <c r="BA35" s="121"/>
    </row>
    <row r="36" spans="1:53" s="124" customFormat="1" ht="69.95" customHeight="1" x14ac:dyDescent="0.2">
      <c r="B36" s="125"/>
      <c r="C36" s="248" t="s">
        <v>728</v>
      </c>
      <c r="D36" s="248"/>
      <c r="E36" s="249"/>
      <c r="F36" s="126"/>
      <c r="G36" s="126"/>
      <c r="H36" s="127" t="s">
        <v>67</v>
      </c>
      <c r="I36" s="128"/>
      <c r="J36" s="128"/>
      <c r="K36" s="128"/>
      <c r="L36" s="129">
        <f>SUM(L41,L50,L55+L60+L65+L70+L75+L80+L85+L90+L95+L100)</f>
        <v>8140175</v>
      </c>
      <c r="M36" s="129">
        <f>SUM(M41,M50,M55+M60+M65+M70+M75+M80+M85+M90+M95+M100)</f>
        <v>1359409.2250000001</v>
      </c>
      <c r="N36" s="128"/>
      <c r="O36" s="128"/>
      <c r="P36" s="128"/>
      <c r="Q36" s="128"/>
      <c r="R36" s="129">
        <f>SUM(R41,R50,R55)</f>
        <v>0</v>
      </c>
      <c r="S36" s="129">
        <f t="shared" ref="S36:U36" si="44">SUM(S41,S50,S55)</f>
        <v>0</v>
      </c>
      <c r="T36" s="129">
        <f t="shared" si="44"/>
        <v>0</v>
      </c>
      <c r="U36" s="129">
        <f t="shared" si="44"/>
        <v>0</v>
      </c>
      <c r="V36" s="128"/>
      <c r="W36" s="128"/>
      <c r="X36" s="128"/>
      <c r="Y36" s="129">
        <f t="shared" ref="Y36" si="45">SUM(Y41,Y50,Y55)</f>
        <v>0</v>
      </c>
      <c r="Z36" s="128"/>
      <c r="AA36" s="128"/>
      <c r="AB36" s="129">
        <f t="shared" ref="AB36:AE36" si="46">SUM(AB41,AB50,AB55)</f>
        <v>0</v>
      </c>
      <c r="AC36" s="129">
        <f t="shared" si="46"/>
        <v>0</v>
      </c>
      <c r="AD36" s="129">
        <f t="shared" si="46"/>
        <v>0</v>
      </c>
      <c r="AE36" s="129">
        <f t="shared" si="46"/>
        <v>0</v>
      </c>
      <c r="AF36" s="104">
        <f t="shared" si="9"/>
        <v>0</v>
      </c>
      <c r="AG36" s="128"/>
      <c r="AH36" s="128"/>
      <c r="AI36" s="128"/>
      <c r="AJ36" s="129">
        <f t="shared" ref="AJ36:AL36" si="47">SUM(AJ41,AJ50,AJ55)</f>
        <v>0</v>
      </c>
      <c r="AK36" s="129">
        <f t="shared" si="47"/>
        <v>0</v>
      </c>
      <c r="AL36" s="129">
        <f t="shared" si="47"/>
        <v>0</v>
      </c>
      <c r="AM36" s="129">
        <f t="shared" ref="AM36:AN36" si="48">SUM(AM41,AM50,AM55)</f>
        <v>0</v>
      </c>
      <c r="AN36" s="129">
        <f t="shared" si="48"/>
        <v>0</v>
      </c>
      <c r="AO36" s="130"/>
      <c r="AP36" s="131"/>
      <c r="AQ36" s="129">
        <f t="shared" ref="AQ36:AX36" si="49">AQ41+AQ50+AQ55+AQ60+AQ65+AQ70+AQ75+AQ80+AQ85+AQ90+AQ95+AQ100</f>
        <v>9439397.4250000007</v>
      </c>
      <c r="AR36" s="129">
        <f t="shared" si="49"/>
        <v>18000</v>
      </c>
      <c r="AS36" s="129">
        <f t="shared" si="49"/>
        <v>0</v>
      </c>
      <c r="AT36" s="129">
        <f t="shared" si="49"/>
        <v>9517584.2249999978</v>
      </c>
      <c r="AU36" s="129">
        <f t="shared" si="49"/>
        <v>9517584.2249999978</v>
      </c>
      <c r="AV36" s="129">
        <f t="shared" si="49"/>
        <v>0</v>
      </c>
      <c r="AW36" s="129">
        <f t="shared" si="49"/>
        <v>0</v>
      </c>
      <c r="AX36" s="129">
        <f t="shared" si="49"/>
        <v>0</v>
      </c>
      <c r="AY36" s="129">
        <f>SUM(AY41,AY50,AY55)</f>
        <v>0</v>
      </c>
      <c r="AZ36" s="129">
        <f>SUM(AZ41,AZ50,AZ55)</f>
        <v>0</v>
      </c>
      <c r="BA36" s="129"/>
    </row>
    <row r="37" spans="1:53" ht="14.1" customHeight="1" outlineLevel="2" x14ac:dyDescent="0.2">
      <c r="A37" s="68"/>
      <c r="B37" s="94"/>
      <c r="C37" s="95"/>
      <c r="D37" s="96"/>
      <c r="E37" s="96"/>
      <c r="F37" s="97"/>
      <c r="G37" s="98"/>
      <c r="H37" s="99" t="s">
        <v>570</v>
      </c>
      <c r="I37" s="100" t="s">
        <v>4</v>
      </c>
      <c r="J37" s="101">
        <v>2</v>
      </c>
      <c r="K37" s="101">
        <v>3</v>
      </c>
      <c r="L37" s="102">
        <f>IF(I37&lt;&gt;0,((VLOOKUP(I37,'1. Standard_Cost'!$B$4:$D$8,2)+VLOOKUP(I37,'1. Standard_Cost'!$B$4:$D$8,3))*J37*K37),"0")</f>
        <v>480600</v>
      </c>
      <c r="M37" s="102">
        <f>L37*'1. Standard_Cost'!F4</f>
        <v>80260.200000000012</v>
      </c>
      <c r="N37" s="103"/>
      <c r="O37" s="103"/>
      <c r="P37" s="103"/>
      <c r="Q37" s="103"/>
      <c r="R37" s="104">
        <f>+N37*P37*'[1]1. Standard_Cost'!$B$12</f>
        <v>0</v>
      </c>
      <c r="S37" s="104">
        <f>+N37*O37*P37*'[1]1. Standard_Cost'!$C$12</f>
        <v>0</v>
      </c>
      <c r="T37" s="104">
        <f>+N37*P37*Q37*'[1]1. Standard_Cost'!$D$12</f>
        <v>0</v>
      </c>
      <c r="U37" s="104">
        <f>+N37*O37*'[1]1. Standard_Cost'!$E$12</f>
        <v>0</v>
      </c>
      <c r="V37" s="103"/>
      <c r="W37" s="103"/>
      <c r="X37" s="103"/>
      <c r="Y37" s="104">
        <f>+V37*((X37*'[1]1. Standard_Cost'!$B$16)+(W37*X37*'[1]1. Standard_Cost'!$C$16))</f>
        <v>0</v>
      </c>
      <c r="Z37" s="103"/>
      <c r="AA37" s="103"/>
      <c r="AB37" s="104">
        <f>+Z37*'[1]1. Standard_Cost'!$B$20+AA37*'[1]1. Standard_Cost'!$C$20</f>
        <v>0</v>
      </c>
      <c r="AC37" s="105"/>
      <c r="AD37" s="106"/>
      <c r="AE37" s="104">
        <f>SUM(AD37,AC37,AB37,Y37,U37,T37,S37)*'1. Standard_Cost'!B28</f>
        <v>0</v>
      </c>
      <c r="AF37" s="104">
        <f t="shared" si="9"/>
        <v>0</v>
      </c>
      <c r="AG37" s="103"/>
      <c r="AH37" s="103"/>
      <c r="AI37" s="103"/>
      <c r="AJ37" s="107"/>
      <c r="AK37" s="107"/>
      <c r="AL37" s="107"/>
      <c r="AM37" s="104">
        <f>AG37*'[1]1. Standard_Cost'!B25+'[1]Incremental_Cost Year 2021'!AH44*'[1]1. Standard_Cost'!C25+'[1]Incremental_Cost Year 2021'!AI44*'[1]1. Standard_Cost'!D25+'[1]Incremental_Cost Year 2021'!AJ44+'[1]Incremental_Cost Year 2021'!AL44+AK37</f>
        <v>0</v>
      </c>
      <c r="AN37" s="104">
        <f>AM37*'[1]1. Standard_Cost'!C28</f>
        <v>0</v>
      </c>
      <c r="AO37" s="107"/>
      <c r="AQ37" s="104">
        <f t="shared" ref="AQ37:AQ54" si="50">L37+M37</f>
        <v>560860.19999999995</v>
      </c>
      <c r="AR37" s="104">
        <f t="shared" ref="AR37:AR40" si="51">AF37</f>
        <v>0</v>
      </c>
      <c r="AS37" s="104">
        <f t="shared" ref="AS37:AS40" si="52">AM37+AN37</f>
        <v>0</v>
      </c>
      <c r="AT37" s="104">
        <f>SUM(AQ37,AR37,AS37)</f>
        <v>560860.19999999995</v>
      </c>
      <c r="AU37" s="229">
        <f>AT37</f>
        <v>560860.19999999995</v>
      </c>
      <c r="AV37" s="229">
        <f t="shared" ref="AV37:AV40" si="53">AB37</f>
        <v>0</v>
      </c>
      <c r="AW37" s="229"/>
      <c r="AX37" s="229"/>
      <c r="AY37" s="229"/>
      <c r="AZ37" s="229"/>
      <c r="BA37" s="230"/>
    </row>
    <row r="38" spans="1:53" ht="14.1" customHeight="1" outlineLevel="2" x14ac:dyDescent="0.2">
      <c r="A38" s="68"/>
      <c r="B38" s="94"/>
      <c r="C38" s="95"/>
      <c r="D38" s="110"/>
      <c r="E38" s="110"/>
      <c r="F38" s="110"/>
      <c r="G38" s="111"/>
      <c r="H38" s="99" t="s">
        <v>571</v>
      </c>
      <c r="I38" s="100" t="s">
        <v>3</v>
      </c>
      <c r="J38" s="101">
        <v>2</v>
      </c>
      <c r="K38" s="101">
        <v>1</v>
      </c>
      <c r="L38" s="102">
        <f>IF(I38&lt;&gt;0,((VLOOKUP(I38,'1. Standard_Cost'!$B$4:$D$8,2)+VLOOKUP(I38,'1. Standard_Cost'!$B$4:$D$8,3))*J38*K38),"0")</f>
        <v>200200</v>
      </c>
      <c r="M38" s="102">
        <f>L38*'1. Standard_Cost'!F4</f>
        <v>33433.4</v>
      </c>
      <c r="N38" s="103"/>
      <c r="O38" s="103"/>
      <c r="P38" s="103"/>
      <c r="Q38" s="103"/>
      <c r="R38" s="104">
        <f>+N38*P38*'[1]1. Standard_Cost'!$B$12</f>
        <v>0</v>
      </c>
      <c r="S38" s="104">
        <f>+N38*O38*P38*'[1]1. Standard_Cost'!$C$12</f>
        <v>0</v>
      </c>
      <c r="T38" s="104">
        <f>+N38*P38*Q38*'[1]1. Standard_Cost'!$D$12</f>
        <v>0</v>
      </c>
      <c r="U38" s="104">
        <f>+N38*O38*'[1]1. Standard_Cost'!$E$12</f>
        <v>0</v>
      </c>
      <c r="V38" s="103"/>
      <c r="W38" s="103"/>
      <c r="X38" s="103"/>
      <c r="Y38" s="104">
        <f>+V38*((X38*'[1]1. Standard_Cost'!$B$16)+(W38*X38*'[1]1. Standard_Cost'!$C$16))</f>
        <v>0</v>
      </c>
      <c r="Z38" s="103"/>
      <c r="AA38" s="103"/>
      <c r="AB38" s="104">
        <f>+Z38*'[1]1. Standard_Cost'!$B$20+AA38*'[1]1. Standard_Cost'!$C$20</f>
        <v>0</v>
      </c>
      <c r="AC38" s="105"/>
      <c r="AD38" s="106"/>
      <c r="AE38" s="104">
        <f t="shared" ref="AE38:AE40" si="54">(R38+S38+T38+U38+Y38+AB38+AC38+AD38)*(20%)</f>
        <v>0</v>
      </c>
      <c r="AF38" s="104">
        <f t="shared" si="9"/>
        <v>0</v>
      </c>
      <c r="AG38" s="103"/>
      <c r="AH38" s="103"/>
      <c r="AI38" s="103"/>
      <c r="AJ38" s="107"/>
      <c r="AK38" s="107"/>
      <c r="AL38" s="107"/>
      <c r="AM38" s="104">
        <f>AG38*'[1]1. Standard_Cost'!B25+'[1]Incremental_Cost Year 2021'!AH45*'[1]1. Standard_Cost'!C25+'[1]Incremental_Cost Year 2021'!AI45*'[1]1. Standard_Cost'!D25+'[1]Incremental_Cost Year 2021'!AJ45+'[1]Incremental_Cost Year 2021'!AL45+AK38</f>
        <v>0</v>
      </c>
      <c r="AN38" s="104">
        <f>AM38*'[1]1. Standard_Cost'!C28</f>
        <v>0</v>
      </c>
      <c r="AO38" s="107"/>
      <c r="AQ38" s="104">
        <f t="shared" si="50"/>
        <v>233633.4</v>
      </c>
      <c r="AR38" s="104">
        <f t="shared" si="51"/>
        <v>0</v>
      </c>
      <c r="AS38" s="104">
        <f t="shared" si="52"/>
        <v>0</v>
      </c>
      <c r="AT38" s="104">
        <f t="shared" ref="AT38:AT40" si="55">SUM(AQ38,AR38,AS38)</f>
        <v>233633.4</v>
      </c>
      <c r="AU38" s="229">
        <f t="shared" ref="AU38:AU40" si="56">AT38</f>
        <v>233633.4</v>
      </c>
      <c r="AV38" s="229">
        <f t="shared" si="53"/>
        <v>0</v>
      </c>
      <c r="AW38" s="229"/>
      <c r="AX38" s="229"/>
      <c r="AY38" s="229"/>
      <c r="AZ38" s="229"/>
      <c r="BA38" s="230"/>
    </row>
    <row r="39" spans="1:53" ht="14.1" customHeight="1" outlineLevel="2" x14ac:dyDescent="0.2">
      <c r="A39" s="68"/>
      <c r="B39" s="94"/>
      <c r="C39" s="95"/>
      <c r="D39" s="110"/>
      <c r="E39" s="110"/>
      <c r="F39" s="110"/>
      <c r="G39" s="111"/>
      <c r="H39" s="99" t="s">
        <v>572</v>
      </c>
      <c r="I39" s="100" t="s">
        <v>2</v>
      </c>
      <c r="J39" s="101">
        <v>2</v>
      </c>
      <c r="K39" s="101">
        <v>2</v>
      </c>
      <c r="L39" s="102">
        <f>IF(I39&lt;&gt;0,((VLOOKUP(I39,'1. Standard_Cost'!$B$4:$D$8,2)+VLOOKUP(I39,'1. Standard_Cost'!$B$4:$D$8,3))*J39*K39),"0")</f>
        <v>480800</v>
      </c>
      <c r="M39" s="102">
        <f>L39*'1. Standard_Cost'!F4</f>
        <v>80293.600000000006</v>
      </c>
      <c r="N39" s="103"/>
      <c r="O39" s="103"/>
      <c r="P39" s="103"/>
      <c r="Q39" s="103"/>
      <c r="R39" s="104">
        <f>+N39*P39*'[1]1. Standard_Cost'!$B$12</f>
        <v>0</v>
      </c>
      <c r="S39" s="104">
        <f>+N39*O39*P39*'[1]1. Standard_Cost'!$C$12</f>
        <v>0</v>
      </c>
      <c r="T39" s="104">
        <f>+N39*P39*Q39*'[1]1. Standard_Cost'!$D$12</f>
        <v>0</v>
      </c>
      <c r="U39" s="104">
        <f>+N39*O39*'[1]1. Standard_Cost'!$E$12</f>
        <v>0</v>
      </c>
      <c r="V39" s="103"/>
      <c r="W39" s="103"/>
      <c r="X39" s="103"/>
      <c r="Y39" s="104">
        <f>+V39*((X39*'[1]1. Standard_Cost'!$B$16)+(W39*X39*'[1]1. Standard_Cost'!$C$16))</f>
        <v>0</v>
      </c>
      <c r="Z39" s="103"/>
      <c r="AA39" s="103"/>
      <c r="AB39" s="104">
        <f>+Z39*'[1]1. Standard_Cost'!$B$20+AA39*'[1]1. Standard_Cost'!$C$20</f>
        <v>0</v>
      </c>
      <c r="AC39" s="105"/>
      <c r="AD39" s="106"/>
      <c r="AE39" s="104">
        <f t="shared" si="54"/>
        <v>0</v>
      </c>
      <c r="AF39" s="104">
        <f t="shared" si="9"/>
        <v>0</v>
      </c>
      <c r="AG39" s="103"/>
      <c r="AH39" s="103"/>
      <c r="AI39" s="103"/>
      <c r="AJ39" s="107"/>
      <c r="AK39" s="107"/>
      <c r="AL39" s="107"/>
      <c r="AM39" s="104">
        <f>AG39*'[1]1. Standard_Cost'!B25+'[1]Incremental_Cost Year 2021'!AH46*'[1]1. Standard_Cost'!C25+'[1]Incremental_Cost Year 2021'!AI46*'[1]1. Standard_Cost'!D25+'[1]Incremental_Cost Year 2021'!AJ46+'[1]Incremental_Cost Year 2021'!AL46+AK39</f>
        <v>0</v>
      </c>
      <c r="AN39" s="104">
        <f>AM39*'[1]1. Standard_Cost'!C28</f>
        <v>0</v>
      </c>
      <c r="AO39" s="107"/>
      <c r="AQ39" s="104">
        <f t="shared" si="50"/>
        <v>561093.6</v>
      </c>
      <c r="AR39" s="104">
        <f t="shared" si="51"/>
        <v>0</v>
      </c>
      <c r="AS39" s="104">
        <f t="shared" si="52"/>
        <v>0</v>
      </c>
      <c r="AT39" s="104">
        <f t="shared" si="55"/>
        <v>561093.6</v>
      </c>
      <c r="AU39" s="229">
        <f t="shared" si="56"/>
        <v>561093.6</v>
      </c>
      <c r="AV39" s="229">
        <f t="shared" si="53"/>
        <v>0</v>
      </c>
      <c r="AW39" s="229"/>
      <c r="AX39" s="229"/>
      <c r="AY39" s="229"/>
      <c r="AZ39" s="229"/>
      <c r="BA39" s="230"/>
    </row>
    <row r="40" spans="1:53" ht="14.1" customHeight="1" outlineLevel="2" x14ac:dyDescent="0.2">
      <c r="A40" s="68"/>
      <c r="B40" s="94"/>
      <c r="C40" s="95"/>
      <c r="D40" s="110"/>
      <c r="E40" s="110"/>
      <c r="F40" s="110"/>
      <c r="G40" s="111"/>
      <c r="H40" s="189" t="s">
        <v>573</v>
      </c>
      <c r="I40" s="100" t="s">
        <v>5</v>
      </c>
      <c r="J40" s="101">
        <v>2</v>
      </c>
      <c r="K40" s="101">
        <v>2</v>
      </c>
      <c r="L40" s="102">
        <f>IF(I40&lt;&gt;0,((VLOOKUP(I40,'1. Standard_Cost'!$B$4:$D$8,2)+VLOOKUP(I40,'1. Standard_Cost'!$B$4:$D$8,3))*J40*K40),"0")</f>
        <v>280400</v>
      </c>
      <c r="M40" s="102">
        <f>L40*'1. Standard_Cost'!F4</f>
        <v>46826.8</v>
      </c>
      <c r="N40" s="103"/>
      <c r="O40" s="103"/>
      <c r="P40" s="103"/>
      <c r="Q40" s="103"/>
      <c r="R40" s="104">
        <f>+N40*P40*'[1]1. Standard_Cost'!$B$12</f>
        <v>0</v>
      </c>
      <c r="S40" s="104">
        <f>+N40*O40*P40*'[1]1. Standard_Cost'!$C$12</f>
        <v>0</v>
      </c>
      <c r="T40" s="104">
        <f>+N40*P40*Q40*'[1]1. Standard_Cost'!$D$12</f>
        <v>0</v>
      </c>
      <c r="U40" s="104">
        <f>+N40*O40*'[1]1. Standard_Cost'!$E$12</f>
        <v>0</v>
      </c>
      <c r="V40" s="103"/>
      <c r="W40" s="103"/>
      <c r="X40" s="103"/>
      <c r="Y40" s="104">
        <f>+V40*((X40*'[1]1. Standard_Cost'!$B$16)+(W40*X40*'[1]1. Standard_Cost'!$C$16))</f>
        <v>0</v>
      </c>
      <c r="Z40" s="103"/>
      <c r="AA40" s="103"/>
      <c r="AB40" s="104">
        <f>+Z40*'[1]1. Standard_Cost'!$B$20+AA40*'[1]1. Standard_Cost'!$C$20</f>
        <v>0</v>
      </c>
      <c r="AC40" s="105"/>
      <c r="AD40" s="106"/>
      <c r="AE40" s="106">
        <f t="shared" si="54"/>
        <v>0</v>
      </c>
      <c r="AF40" s="104">
        <f t="shared" si="9"/>
        <v>0</v>
      </c>
      <c r="AG40" s="103"/>
      <c r="AH40" s="103"/>
      <c r="AI40" s="103"/>
      <c r="AJ40" s="107"/>
      <c r="AK40" s="107"/>
      <c r="AL40" s="107"/>
      <c r="AM40" s="104">
        <f>AG40*'[1]1. Standard_Cost'!B25+'[1]Incremental_Cost Year 2021'!AH47*'[1]1. Standard_Cost'!C25+'[1]Incremental_Cost Year 2021'!AI47*'[1]1. Standard_Cost'!D25+'[1]Incremental_Cost Year 2021'!AJ47+'[1]Incremental_Cost Year 2021'!AL47+AK40</f>
        <v>0</v>
      </c>
      <c r="AN40" s="104">
        <f>AM40*'[1]1. Standard_Cost'!C28</f>
        <v>0</v>
      </c>
      <c r="AO40" s="107"/>
      <c r="AQ40" s="104">
        <f t="shared" si="50"/>
        <v>327226.8</v>
      </c>
      <c r="AR40" s="104">
        <f t="shared" si="51"/>
        <v>0</v>
      </c>
      <c r="AS40" s="104">
        <f t="shared" si="52"/>
        <v>0</v>
      </c>
      <c r="AT40" s="104">
        <f t="shared" si="55"/>
        <v>327226.8</v>
      </c>
      <c r="AU40" s="229">
        <f t="shared" si="56"/>
        <v>327226.8</v>
      </c>
      <c r="AV40" s="229">
        <f t="shared" si="53"/>
        <v>0</v>
      </c>
      <c r="AW40" s="229"/>
      <c r="AX40" s="229"/>
      <c r="AY40" s="229"/>
      <c r="AZ40" s="229"/>
      <c r="BA40" s="230"/>
    </row>
    <row r="41" spans="1:53" ht="51" customHeight="1" outlineLevel="1" x14ac:dyDescent="0.2">
      <c r="A41" s="68"/>
      <c r="B41" s="94"/>
      <c r="C41" s="95"/>
      <c r="D41" s="113" t="s">
        <v>574</v>
      </c>
      <c r="E41" s="113" t="s">
        <v>190</v>
      </c>
      <c r="F41" s="114">
        <v>2021</v>
      </c>
      <c r="G41" s="115">
        <v>2021</v>
      </c>
      <c r="H41" s="122" t="s">
        <v>116</v>
      </c>
      <c r="I41" s="117"/>
      <c r="J41" s="117"/>
      <c r="K41" s="117"/>
      <c r="L41" s="118">
        <f>SUM(L37:L40)</f>
        <v>1442000</v>
      </c>
      <c r="M41" s="118">
        <f>SUM(M37:M40)</f>
        <v>240814</v>
      </c>
      <c r="N41" s="117"/>
      <c r="O41" s="117"/>
      <c r="P41" s="117"/>
      <c r="Q41" s="117"/>
      <c r="R41" s="119">
        <f>SUM(R37:R40)</f>
        <v>0</v>
      </c>
      <c r="S41" s="119">
        <f>SUM(S37:S40)</f>
        <v>0</v>
      </c>
      <c r="T41" s="119">
        <f>SUM(T37:T40)</f>
        <v>0</v>
      </c>
      <c r="U41" s="119">
        <f>SUM(U37:U40)</f>
        <v>0</v>
      </c>
      <c r="V41" s="117"/>
      <c r="W41" s="117"/>
      <c r="X41" s="117"/>
      <c r="Y41" s="118">
        <f>SUM(Y37:Y40)</f>
        <v>0</v>
      </c>
      <c r="Z41" s="117"/>
      <c r="AA41" s="117"/>
      <c r="AB41" s="118">
        <f t="shared" ref="AB41:AE41" si="57">SUM(AB37:AB40)</f>
        <v>0</v>
      </c>
      <c r="AC41" s="118">
        <f t="shared" si="57"/>
        <v>0</v>
      </c>
      <c r="AD41" s="118">
        <f t="shared" si="57"/>
        <v>0</v>
      </c>
      <c r="AE41" s="118">
        <f t="shared" si="57"/>
        <v>0</v>
      </c>
      <c r="AF41" s="104">
        <f t="shared" si="9"/>
        <v>0</v>
      </c>
      <c r="AG41" s="117"/>
      <c r="AH41" s="117"/>
      <c r="AI41" s="117"/>
      <c r="AJ41" s="119">
        <f>SUM(AJ37:AJ40)</f>
        <v>0</v>
      </c>
      <c r="AK41" s="119">
        <f>SUM(AK37:AK40)</f>
        <v>0</v>
      </c>
      <c r="AL41" s="119">
        <f>SUM(AL37:AL40)</f>
        <v>0</v>
      </c>
      <c r="AM41" s="118">
        <f>SUM(AM37:AM40)</f>
        <v>0</v>
      </c>
      <c r="AN41" s="118">
        <f>SUM(AN37:AN40)</f>
        <v>0</v>
      </c>
      <c r="AO41" s="116"/>
      <c r="AP41" s="120"/>
      <c r="AQ41" s="121">
        <f t="shared" ref="AQ41:AZ41" si="58">SUM(AQ37:AQ40)</f>
        <v>1682814</v>
      </c>
      <c r="AR41" s="121">
        <f t="shared" si="58"/>
        <v>0</v>
      </c>
      <c r="AS41" s="121">
        <f t="shared" si="58"/>
        <v>0</v>
      </c>
      <c r="AT41" s="121">
        <f t="shared" si="58"/>
        <v>1682814</v>
      </c>
      <c r="AU41" s="121">
        <f t="shared" si="58"/>
        <v>1682814</v>
      </c>
      <c r="AV41" s="121">
        <f t="shared" si="58"/>
        <v>0</v>
      </c>
      <c r="AW41" s="121">
        <f t="shared" si="58"/>
        <v>0</v>
      </c>
      <c r="AX41" s="121">
        <f t="shared" si="58"/>
        <v>0</v>
      </c>
      <c r="AY41" s="121">
        <f t="shared" si="58"/>
        <v>0</v>
      </c>
      <c r="AZ41" s="121">
        <f t="shared" si="58"/>
        <v>0</v>
      </c>
      <c r="BA41" s="121"/>
    </row>
    <row r="42" spans="1:53" ht="14.1" hidden="1" customHeight="1" outlineLevel="2" x14ac:dyDescent="0.2">
      <c r="A42" s="68"/>
      <c r="B42" s="94"/>
      <c r="C42" s="95"/>
      <c r="D42" s="96"/>
      <c r="E42" s="96"/>
      <c r="F42" s="97"/>
      <c r="G42" s="98"/>
      <c r="H42" s="99" t="s">
        <v>575</v>
      </c>
      <c r="I42" s="100" t="s">
        <v>4</v>
      </c>
      <c r="J42" s="101">
        <v>2</v>
      </c>
      <c r="K42" s="101">
        <v>1</v>
      </c>
      <c r="L42" s="102">
        <f>IF(I42&lt;&gt;0,((VLOOKUP(I42,'[1]1. Standard_Cost'!$B$4:$D$8,2)+VLOOKUP(I42,'[1]1. Standard_Cost'!$B$4:$D$8,3))*J42*K42),"0")</f>
        <v>160200</v>
      </c>
      <c r="M42" s="102">
        <f>L42*'[1]1. Standard_Cost'!F5</f>
        <v>0</v>
      </c>
      <c r="N42" s="103"/>
      <c r="O42" s="103"/>
      <c r="P42" s="103"/>
      <c r="Q42" s="103"/>
      <c r="R42" s="104">
        <f>+N42*P42*'[1]1. Standard_Cost'!$B$12</f>
        <v>0</v>
      </c>
      <c r="S42" s="104">
        <f>+N42*O42*P42*'[1]1. Standard_Cost'!$C$12</f>
        <v>0</v>
      </c>
      <c r="T42" s="104">
        <f>+N42*P42*Q42*'[1]1. Standard_Cost'!$D$12</f>
        <v>0</v>
      </c>
      <c r="U42" s="104">
        <f>+N42*O42*'[1]1. Standard_Cost'!$E$12</f>
        <v>0</v>
      </c>
      <c r="V42" s="103"/>
      <c r="W42" s="103"/>
      <c r="X42" s="103"/>
      <c r="Y42" s="104">
        <f>+V42*((X42*'[1]1. Standard_Cost'!$B$16)+(W42*X42*'[1]1. Standard_Cost'!$C$16))</f>
        <v>0</v>
      </c>
      <c r="Z42" s="103"/>
      <c r="AA42" s="103"/>
      <c r="AB42" s="104">
        <f>+Z42*'[1]1. Standard_Cost'!$B$20+AA42*'[1]1. Standard_Cost'!$C$20</f>
        <v>0</v>
      </c>
      <c r="AC42" s="105"/>
      <c r="AD42" s="106"/>
      <c r="AE42" s="104">
        <f>SUM(AD42,AC42,AB42,Y42,U42,T42,S42,R42)*'[1]1. Standard_Cost'!B29</f>
        <v>0</v>
      </c>
      <c r="AF42" s="104">
        <f t="shared" si="9"/>
        <v>0</v>
      </c>
      <c r="AG42" s="103"/>
      <c r="AH42" s="103"/>
      <c r="AI42" s="103"/>
      <c r="AJ42" s="107"/>
      <c r="AK42" s="107"/>
      <c r="AL42" s="107"/>
      <c r="AM42" s="104">
        <f>AG42*'[1]1. Standard_Cost'!B25+'[1]Incremental_Cost Year 2021'!AH49*'[1]1. Standard_Cost'!C25+'[1]Incremental_Cost Year 2021'!AI49*'[1]1. Standard_Cost'!D25+'[1]Incremental_Cost Year 2021'!AJ49+'[1]Incremental_Cost Year 2021'!AL49+AK42</f>
        <v>0</v>
      </c>
      <c r="AN42" s="104">
        <f>AM42*'[1]1. Standard_Cost'!C29</f>
        <v>0</v>
      </c>
      <c r="AO42" s="107"/>
      <c r="AQ42" s="104">
        <f t="shared" si="50"/>
        <v>160200</v>
      </c>
      <c r="AR42" s="104">
        <f t="shared" ref="AR42:AR49" si="59">AF42</f>
        <v>0</v>
      </c>
      <c r="AS42" s="104">
        <f t="shared" ref="AS42:AS49" si="60">AM42+AN42</f>
        <v>0</v>
      </c>
      <c r="AT42" s="104">
        <f>SUM(AQ42,AR42,AS42)</f>
        <v>160200</v>
      </c>
      <c r="AU42" s="229"/>
      <c r="AV42" s="229"/>
      <c r="AW42" s="229"/>
      <c r="AX42" s="229"/>
      <c r="AY42" s="229"/>
      <c r="AZ42" s="229"/>
      <c r="BA42" s="230"/>
    </row>
    <row r="43" spans="1:53" ht="14.1" hidden="1" customHeight="1" outlineLevel="2" x14ac:dyDescent="0.2">
      <c r="A43" s="68"/>
      <c r="B43" s="94"/>
      <c r="C43" s="95"/>
      <c r="D43" s="110"/>
      <c r="E43" s="110"/>
      <c r="F43" s="110"/>
      <c r="G43" s="111"/>
      <c r="H43" s="99" t="s">
        <v>571</v>
      </c>
      <c r="I43" s="100" t="s">
        <v>3</v>
      </c>
      <c r="J43" s="101">
        <v>2</v>
      </c>
      <c r="K43" s="101">
        <v>1</v>
      </c>
      <c r="L43" s="102">
        <f>IF(I43&lt;&gt;0,((VLOOKUP(I43,'[1]1. Standard_Cost'!$B$4:$D$8,2)+VLOOKUP(I43,'[1]1. Standard_Cost'!$B$4:$D$8,3))*J43*K43),"0")</f>
        <v>200200</v>
      </c>
      <c r="M43" s="102">
        <f>L43*'[1]1. Standard_Cost'!F5</f>
        <v>0</v>
      </c>
      <c r="N43" s="103"/>
      <c r="O43" s="103"/>
      <c r="P43" s="103"/>
      <c r="Q43" s="103"/>
      <c r="R43" s="104">
        <f>+N43*P43*'[1]1. Standard_Cost'!$B$12</f>
        <v>0</v>
      </c>
      <c r="S43" s="104">
        <f>+N43*O43*P43*'[1]1. Standard_Cost'!$C$12</f>
        <v>0</v>
      </c>
      <c r="T43" s="104">
        <f>+N43*P43*Q43*'[1]1. Standard_Cost'!$D$12</f>
        <v>0</v>
      </c>
      <c r="U43" s="104">
        <f>+N43*O43*'[1]1. Standard_Cost'!$E$12</f>
        <v>0</v>
      </c>
      <c r="V43" s="103"/>
      <c r="W43" s="103"/>
      <c r="X43" s="103"/>
      <c r="Y43" s="104">
        <f>+V43*((X43*'[1]1. Standard_Cost'!$B$16)+(W43*X43*'[1]1. Standard_Cost'!$C$16))</f>
        <v>0</v>
      </c>
      <c r="Z43" s="103"/>
      <c r="AA43" s="103"/>
      <c r="AB43" s="104">
        <f>+Z43*'[1]1. Standard_Cost'!$B$20+AA43*'[1]1. Standard_Cost'!$C$20</f>
        <v>0</v>
      </c>
      <c r="AC43" s="105"/>
      <c r="AD43" s="106"/>
      <c r="AE43" s="104">
        <f>SUM(AD43,AC43,AB43,Y43,U43,T43,S43,R43)*'[1]1. Standard_Cost'!B29</f>
        <v>0</v>
      </c>
      <c r="AF43" s="104">
        <f t="shared" si="9"/>
        <v>0</v>
      </c>
      <c r="AG43" s="103"/>
      <c r="AH43" s="103"/>
      <c r="AI43" s="103"/>
      <c r="AJ43" s="107"/>
      <c r="AK43" s="107"/>
      <c r="AL43" s="107"/>
      <c r="AM43" s="104">
        <f>AG43*'[1]1. Standard_Cost'!B25+'[1]Incremental_Cost Year 2021'!AH50*'[1]1. Standard_Cost'!C25+'[1]Incremental_Cost Year 2021'!AI50*'[1]1. Standard_Cost'!D25+'[1]Incremental_Cost Year 2021'!AJ50+'[1]Incremental_Cost Year 2021'!AL50+AK43</f>
        <v>0</v>
      </c>
      <c r="AN43" s="104">
        <f>AM43*'[1]1. Standard_Cost'!C29</f>
        <v>0</v>
      </c>
      <c r="AO43" s="107"/>
      <c r="AQ43" s="104">
        <f t="shared" si="50"/>
        <v>200200</v>
      </c>
      <c r="AR43" s="104">
        <f t="shared" si="59"/>
        <v>0</v>
      </c>
      <c r="AS43" s="104">
        <f t="shared" si="60"/>
        <v>0</v>
      </c>
      <c r="AT43" s="104">
        <f t="shared" ref="AT43:AT49" si="61">SUM(AQ43,AR43,AS43)</f>
        <v>200200</v>
      </c>
      <c r="AU43" s="229"/>
      <c r="AV43" s="229">
        <v>0</v>
      </c>
      <c r="AW43" s="229"/>
      <c r="AX43" s="229"/>
      <c r="AY43" s="229"/>
      <c r="AZ43" s="229"/>
      <c r="BA43" s="230"/>
    </row>
    <row r="44" spans="1:53" ht="14.1" hidden="1" customHeight="1" outlineLevel="2" x14ac:dyDescent="0.2">
      <c r="A44" s="68"/>
      <c r="B44" s="94"/>
      <c r="C44" s="95"/>
      <c r="D44" s="110"/>
      <c r="E44" s="110"/>
      <c r="F44" s="110"/>
      <c r="G44" s="111"/>
      <c r="H44" s="99" t="s">
        <v>51</v>
      </c>
      <c r="I44" s="100"/>
      <c r="J44" s="101"/>
      <c r="K44" s="101"/>
      <c r="L44" s="102" t="str">
        <f>IF(I44&lt;&gt;0,((VLOOKUP(I44,'[1]1. Standard_Cost'!$B$4:$D$8,2)+VLOOKUP(I44,'[1]1. Standard_Cost'!$B$4:$D$8,3))*J44*K44),"0")</f>
        <v>0</v>
      </c>
      <c r="M44" s="102">
        <f>L44*'[1]1. Standard_Cost'!F5</f>
        <v>0</v>
      </c>
      <c r="N44" s="103"/>
      <c r="O44" s="103"/>
      <c r="P44" s="103"/>
      <c r="Q44" s="103"/>
      <c r="R44" s="104">
        <f>+N44*P44*'[1]1. Standard_Cost'!$B$12</f>
        <v>0</v>
      </c>
      <c r="S44" s="104">
        <f>+N44*O44*P44*'[1]1. Standard_Cost'!$C$12</f>
        <v>0</v>
      </c>
      <c r="T44" s="104">
        <f>+N44*P44*Q44*'[1]1. Standard_Cost'!$D$12</f>
        <v>0</v>
      </c>
      <c r="U44" s="104">
        <f>+N44*O44*'[1]1. Standard_Cost'!$E$12</f>
        <v>0</v>
      </c>
      <c r="V44" s="103"/>
      <c r="W44" s="103"/>
      <c r="X44" s="103"/>
      <c r="Y44" s="104">
        <f>+V44*((X44*'[1]1. Standard_Cost'!$B$16)+(W44*X44*'[1]1. Standard_Cost'!$C$16))</f>
        <v>0</v>
      </c>
      <c r="Z44" s="103"/>
      <c r="AA44" s="103"/>
      <c r="AB44" s="104">
        <f>+Z44*'[1]1. Standard_Cost'!$B$20+AA44*'[1]1. Standard_Cost'!$C$20</f>
        <v>0</v>
      </c>
      <c r="AC44" s="105"/>
      <c r="AD44" s="106"/>
      <c r="AE44" s="104">
        <f>SUM(AD44,AC44,AB44,Y44,U44,T44,S44,R44)*'[1]1. Standard_Cost'!B29</f>
        <v>0</v>
      </c>
      <c r="AF44" s="104">
        <f t="shared" si="9"/>
        <v>0</v>
      </c>
      <c r="AG44" s="103"/>
      <c r="AH44" s="103"/>
      <c r="AI44" s="103"/>
      <c r="AJ44" s="107"/>
      <c r="AK44" s="107"/>
      <c r="AL44" s="107"/>
      <c r="AM44" s="104">
        <f>AG44*'[1]1. Standard_Cost'!B25+'[1]Incremental_Cost Year 2021'!AH51*'[1]1. Standard_Cost'!C25+'[1]Incremental_Cost Year 2021'!AI51*'[1]1. Standard_Cost'!D25+'[1]Incremental_Cost Year 2021'!AJ51+'[1]Incremental_Cost Year 2021'!AL51+AK44</f>
        <v>0</v>
      </c>
      <c r="AN44" s="104">
        <f>AM44*'[1]1. Standard_Cost'!C29</f>
        <v>0</v>
      </c>
      <c r="AO44" s="107"/>
      <c r="AQ44" s="104">
        <f t="shared" si="50"/>
        <v>0</v>
      </c>
      <c r="AR44" s="104">
        <f t="shared" si="59"/>
        <v>0</v>
      </c>
      <c r="AS44" s="104">
        <f t="shared" si="60"/>
        <v>0</v>
      </c>
      <c r="AT44" s="104">
        <f t="shared" si="61"/>
        <v>0</v>
      </c>
      <c r="AU44" s="229"/>
      <c r="AV44" s="229"/>
      <c r="AW44" s="229"/>
      <c r="AX44" s="229"/>
      <c r="AY44" s="229"/>
      <c r="AZ44" s="229"/>
      <c r="BA44" s="230"/>
    </row>
    <row r="45" spans="1:53" ht="14.1" hidden="1" customHeight="1" outlineLevel="2" x14ac:dyDescent="0.2">
      <c r="A45" s="68"/>
      <c r="B45" s="94"/>
      <c r="C45" s="95"/>
      <c r="D45" s="110"/>
      <c r="E45" s="110"/>
      <c r="F45" s="110"/>
      <c r="G45" s="111"/>
      <c r="H45" s="112" t="s">
        <v>179</v>
      </c>
      <c r="I45" s="100"/>
      <c r="J45" s="101"/>
      <c r="K45" s="101"/>
      <c r="L45" s="102" t="str">
        <f>IF(I45&lt;&gt;0,((VLOOKUP(I45,'[1]1. Standard_Cost'!$B$4:$D$8,2)+VLOOKUP(I45,'[1]1. Standard_Cost'!$B$4:$D$8,3))*J45*K45),"0")</f>
        <v>0</v>
      </c>
      <c r="M45" s="102">
        <f>L45*'[1]1. Standard_Cost'!F5</f>
        <v>0</v>
      </c>
      <c r="N45" s="103"/>
      <c r="O45" s="103"/>
      <c r="P45" s="103"/>
      <c r="Q45" s="103"/>
      <c r="R45" s="104">
        <f>+N45*P45*'[1]1. Standard_Cost'!$B$12</f>
        <v>0</v>
      </c>
      <c r="S45" s="104">
        <f>+N45*O45*P45*'[1]1. Standard_Cost'!$C$12</f>
        <v>0</v>
      </c>
      <c r="T45" s="104">
        <f>+N45*P45*Q45*'[1]1. Standard_Cost'!$D$12</f>
        <v>0</v>
      </c>
      <c r="U45" s="104">
        <f>+N45*O45*'[1]1. Standard_Cost'!$E$12</f>
        <v>0</v>
      </c>
      <c r="V45" s="103"/>
      <c r="W45" s="103"/>
      <c r="X45" s="103"/>
      <c r="Y45" s="104">
        <f>+V45*((X45*'[1]1. Standard_Cost'!$B$16)+(W45*X45*'[1]1. Standard_Cost'!$C$16))</f>
        <v>0</v>
      </c>
      <c r="Z45" s="103"/>
      <c r="AA45" s="103"/>
      <c r="AB45" s="104">
        <f>+Z45*'[1]1. Standard_Cost'!$B$20+AA45*'[1]1. Standard_Cost'!$C$20</f>
        <v>0</v>
      </c>
      <c r="AC45" s="105"/>
      <c r="AD45" s="106"/>
      <c r="AE45" s="104">
        <f>SUM(AD45,AC45,AB45,Y45,U45,T45,S45,R45)*'[1]1. Standard_Cost'!B29</f>
        <v>0</v>
      </c>
      <c r="AF45" s="104">
        <f t="shared" si="9"/>
        <v>0</v>
      </c>
      <c r="AG45" s="103"/>
      <c r="AH45" s="103"/>
      <c r="AI45" s="103"/>
      <c r="AJ45" s="107"/>
      <c r="AK45" s="107"/>
      <c r="AL45" s="107"/>
      <c r="AM45" s="104">
        <f>AG45*'[1]1. Standard_Cost'!B25+'[1]Incremental_Cost Year 2021'!AH52*'[1]1. Standard_Cost'!C25+'[1]Incremental_Cost Year 2021'!AI52*'[1]1. Standard_Cost'!D25+'[1]Incremental_Cost Year 2021'!AJ52+'[1]Incremental_Cost Year 2021'!AL52+AK45</f>
        <v>0</v>
      </c>
      <c r="AN45" s="104">
        <f>AM45*'[1]1. Standard_Cost'!C29</f>
        <v>0</v>
      </c>
      <c r="AO45" s="107"/>
      <c r="AQ45" s="104">
        <f t="shared" si="50"/>
        <v>0</v>
      </c>
      <c r="AR45" s="104">
        <f t="shared" si="59"/>
        <v>0</v>
      </c>
      <c r="AS45" s="104">
        <f t="shared" si="60"/>
        <v>0</v>
      </c>
      <c r="AT45" s="104">
        <f t="shared" si="61"/>
        <v>0</v>
      </c>
      <c r="AU45" s="229"/>
      <c r="AV45" s="229"/>
      <c r="AW45" s="229"/>
      <c r="AX45" s="229"/>
      <c r="AY45" s="229"/>
      <c r="AZ45" s="229"/>
      <c r="BA45" s="230"/>
    </row>
    <row r="46" spans="1:53" ht="14.1" customHeight="1" outlineLevel="2" x14ac:dyDescent="0.2">
      <c r="A46" s="68"/>
      <c r="B46" s="94"/>
      <c r="C46" s="95"/>
      <c r="D46" s="110"/>
      <c r="E46" s="110"/>
      <c r="F46" s="110"/>
      <c r="G46" s="111"/>
      <c r="H46" s="194" t="s">
        <v>575</v>
      </c>
      <c r="I46" s="100" t="s">
        <v>4</v>
      </c>
      <c r="J46" s="101">
        <v>2</v>
      </c>
      <c r="K46" s="101">
        <v>1</v>
      </c>
      <c r="L46" s="102">
        <f>IF(I46&lt;&gt;0,((VLOOKUP(I46,'1. Standard_Cost'!$B$4:$D$8,2)+VLOOKUP(I46,'1. Standard_Cost'!$B$4:$D$8,3))*J46*K46),"0")</f>
        <v>160200</v>
      </c>
      <c r="M46" s="102">
        <f>L46*'1. Standard_Cost'!F4</f>
        <v>26753.4</v>
      </c>
      <c r="N46" s="103"/>
      <c r="O46" s="103"/>
      <c r="P46" s="103"/>
      <c r="Q46" s="103"/>
      <c r="R46" s="104"/>
      <c r="S46" s="104"/>
      <c r="T46" s="104"/>
      <c r="U46" s="104"/>
      <c r="V46" s="103"/>
      <c r="W46" s="103"/>
      <c r="X46" s="103"/>
      <c r="Y46" s="104"/>
      <c r="Z46" s="191"/>
      <c r="AA46" s="191"/>
      <c r="AB46" s="104"/>
      <c r="AC46" s="105"/>
      <c r="AD46" s="106"/>
      <c r="AE46" s="104"/>
      <c r="AF46" s="104"/>
      <c r="AG46" s="191"/>
      <c r="AH46" s="191"/>
      <c r="AI46" s="191"/>
      <c r="AJ46" s="192"/>
      <c r="AK46" s="192"/>
      <c r="AL46" s="192"/>
      <c r="AM46" s="104"/>
      <c r="AN46" s="104"/>
      <c r="AO46" s="193"/>
      <c r="AQ46" s="104">
        <f t="shared" si="50"/>
        <v>186953.4</v>
      </c>
      <c r="AR46" s="104">
        <f t="shared" si="59"/>
        <v>0</v>
      </c>
      <c r="AS46" s="104">
        <f t="shared" si="60"/>
        <v>0</v>
      </c>
      <c r="AT46" s="104">
        <f t="shared" si="61"/>
        <v>186953.4</v>
      </c>
      <c r="AU46" s="229">
        <f t="shared" ref="AU46:AU47" si="62">AT46</f>
        <v>186953.4</v>
      </c>
      <c r="AV46" s="229"/>
      <c r="AW46" s="229"/>
      <c r="AX46" s="229"/>
      <c r="AY46" s="229"/>
      <c r="AZ46" s="229"/>
      <c r="BA46" s="230"/>
    </row>
    <row r="47" spans="1:53" ht="14.1" customHeight="1" outlineLevel="2" x14ac:dyDescent="0.2">
      <c r="A47" s="68"/>
      <c r="B47" s="94"/>
      <c r="C47" s="95"/>
      <c r="D47" s="110"/>
      <c r="E47" s="110"/>
      <c r="F47" s="110"/>
      <c r="G47" s="111"/>
      <c r="H47" s="194" t="s">
        <v>571</v>
      </c>
      <c r="I47" s="100" t="s">
        <v>3</v>
      </c>
      <c r="J47" s="101">
        <v>2</v>
      </c>
      <c r="K47" s="101">
        <v>1</v>
      </c>
      <c r="L47" s="102">
        <f>IF(I47&lt;&gt;0,((VLOOKUP(I47,'1. Standard_Cost'!$B$4:$D$8,2)+VLOOKUP(I47,'1. Standard_Cost'!$B$4:$D$8,3))*J47*K47),"0")</f>
        <v>200200</v>
      </c>
      <c r="M47" s="102">
        <f>L47*'1. Standard_Cost'!F4</f>
        <v>33433.4</v>
      </c>
      <c r="N47" s="103"/>
      <c r="O47" s="103"/>
      <c r="P47" s="103"/>
      <c r="Q47" s="103"/>
      <c r="R47" s="104"/>
      <c r="S47" s="104"/>
      <c r="T47" s="104"/>
      <c r="U47" s="104"/>
      <c r="V47" s="103"/>
      <c r="W47" s="103"/>
      <c r="X47" s="103"/>
      <c r="Y47" s="104"/>
      <c r="Z47" s="191"/>
      <c r="AA47" s="191"/>
      <c r="AB47" s="104"/>
      <c r="AC47" s="105"/>
      <c r="AD47" s="106"/>
      <c r="AE47" s="104"/>
      <c r="AF47" s="104"/>
      <c r="AG47" s="191"/>
      <c r="AH47" s="191"/>
      <c r="AI47" s="191"/>
      <c r="AJ47" s="192"/>
      <c r="AK47" s="192"/>
      <c r="AL47" s="192"/>
      <c r="AM47" s="104"/>
      <c r="AN47" s="104"/>
      <c r="AO47" s="193"/>
      <c r="AQ47" s="104">
        <f t="shared" si="50"/>
        <v>233633.4</v>
      </c>
      <c r="AR47" s="104">
        <f t="shared" si="59"/>
        <v>0</v>
      </c>
      <c r="AS47" s="104">
        <f t="shared" si="60"/>
        <v>0</v>
      </c>
      <c r="AT47" s="104">
        <f t="shared" si="61"/>
        <v>233633.4</v>
      </c>
      <c r="AU47" s="229">
        <f t="shared" si="62"/>
        <v>233633.4</v>
      </c>
      <c r="AV47" s="229"/>
      <c r="AW47" s="229"/>
      <c r="AX47" s="229"/>
      <c r="AY47" s="229"/>
      <c r="AZ47" s="229"/>
      <c r="BA47" s="230"/>
    </row>
    <row r="48" spans="1:53" ht="14.1" customHeight="1" outlineLevel="2" x14ac:dyDescent="0.2">
      <c r="A48" s="68"/>
      <c r="B48" s="94"/>
      <c r="C48" s="95"/>
      <c r="D48" s="110"/>
      <c r="E48" s="110"/>
      <c r="F48" s="110"/>
      <c r="G48" s="111"/>
      <c r="H48" s="194"/>
      <c r="I48" s="100"/>
      <c r="J48" s="101"/>
      <c r="K48" s="101"/>
      <c r="L48" s="102"/>
      <c r="M48" s="102">
        <f>L48*'[1]1. Standard_Cost'!F4</f>
        <v>0</v>
      </c>
      <c r="N48" s="103"/>
      <c r="O48" s="103"/>
      <c r="P48" s="103"/>
      <c r="Q48" s="103"/>
      <c r="R48" s="104"/>
      <c r="S48" s="104"/>
      <c r="T48" s="104"/>
      <c r="U48" s="104"/>
      <c r="V48" s="103"/>
      <c r="W48" s="103"/>
      <c r="X48" s="103"/>
      <c r="Y48" s="104"/>
      <c r="Z48" s="191"/>
      <c r="AA48" s="191"/>
      <c r="AB48" s="104"/>
      <c r="AC48" s="105"/>
      <c r="AD48" s="106"/>
      <c r="AE48" s="104"/>
      <c r="AF48" s="104"/>
      <c r="AG48" s="191"/>
      <c r="AH48" s="191"/>
      <c r="AI48" s="191"/>
      <c r="AJ48" s="192"/>
      <c r="AK48" s="192"/>
      <c r="AL48" s="192"/>
      <c r="AM48" s="104"/>
      <c r="AN48" s="104"/>
      <c r="AO48" s="193"/>
      <c r="AQ48" s="104">
        <f t="shared" si="50"/>
        <v>0</v>
      </c>
      <c r="AR48" s="104">
        <f t="shared" si="59"/>
        <v>0</v>
      </c>
      <c r="AS48" s="104">
        <f t="shared" si="60"/>
        <v>0</v>
      </c>
      <c r="AT48" s="104">
        <f t="shared" si="61"/>
        <v>0</v>
      </c>
      <c r="AU48" s="229"/>
      <c r="AV48" s="229"/>
      <c r="AW48" s="229"/>
      <c r="AX48" s="229"/>
      <c r="AY48" s="229"/>
      <c r="AZ48" s="229"/>
      <c r="BA48" s="230"/>
    </row>
    <row r="49" spans="1:53" ht="14.1" customHeight="1" outlineLevel="2" x14ac:dyDescent="0.2">
      <c r="A49" s="68"/>
      <c r="B49" s="94"/>
      <c r="C49" s="95"/>
      <c r="D49" s="110"/>
      <c r="E49" s="110"/>
      <c r="F49" s="110"/>
      <c r="G49" s="111"/>
      <c r="H49" s="194"/>
      <c r="I49" s="100"/>
      <c r="J49" s="101"/>
      <c r="K49" s="101"/>
      <c r="L49" s="102"/>
      <c r="M49" s="102">
        <f>L49*'[1]1. Standard_Cost'!F4</f>
        <v>0</v>
      </c>
      <c r="N49" s="103"/>
      <c r="O49" s="103"/>
      <c r="P49" s="103"/>
      <c r="Q49" s="103"/>
      <c r="R49" s="104"/>
      <c r="S49" s="104"/>
      <c r="T49" s="104"/>
      <c r="U49" s="104"/>
      <c r="V49" s="103"/>
      <c r="W49" s="103"/>
      <c r="X49" s="103"/>
      <c r="Y49" s="104"/>
      <c r="Z49" s="191"/>
      <c r="AA49" s="191"/>
      <c r="AB49" s="104"/>
      <c r="AC49" s="105"/>
      <c r="AD49" s="106"/>
      <c r="AE49" s="104"/>
      <c r="AF49" s="104"/>
      <c r="AG49" s="191"/>
      <c r="AH49" s="191"/>
      <c r="AI49" s="191"/>
      <c r="AJ49" s="192"/>
      <c r="AK49" s="192"/>
      <c r="AL49" s="192"/>
      <c r="AM49" s="104"/>
      <c r="AN49" s="104"/>
      <c r="AO49" s="193"/>
      <c r="AQ49" s="104">
        <f t="shared" si="50"/>
        <v>0</v>
      </c>
      <c r="AR49" s="104">
        <f t="shared" si="59"/>
        <v>0</v>
      </c>
      <c r="AS49" s="104">
        <f t="shared" si="60"/>
        <v>0</v>
      </c>
      <c r="AT49" s="104">
        <f t="shared" si="61"/>
        <v>0</v>
      </c>
      <c r="AU49" s="229"/>
      <c r="AV49" s="229"/>
      <c r="AW49" s="229"/>
      <c r="AX49" s="229"/>
      <c r="AY49" s="229"/>
      <c r="AZ49" s="229"/>
      <c r="BA49" s="230"/>
    </row>
    <row r="50" spans="1:53" ht="49.5" customHeight="1" outlineLevel="1" x14ac:dyDescent="0.2">
      <c r="A50" s="68"/>
      <c r="B50" s="94"/>
      <c r="C50" s="95"/>
      <c r="D50" s="113" t="s">
        <v>574</v>
      </c>
      <c r="E50" s="113" t="s">
        <v>191</v>
      </c>
      <c r="F50" s="114">
        <v>2021</v>
      </c>
      <c r="G50" s="115">
        <v>2021</v>
      </c>
      <c r="H50" s="122" t="s">
        <v>115</v>
      </c>
      <c r="I50" s="117"/>
      <c r="J50" s="117"/>
      <c r="K50" s="117"/>
      <c r="L50" s="118">
        <f>L46+L47+L48+L49</f>
        <v>360400</v>
      </c>
      <c r="M50" s="118">
        <f>M46+M47+M48+M49</f>
        <v>60186.8</v>
      </c>
      <c r="N50" s="117"/>
      <c r="O50" s="117"/>
      <c r="P50" s="117"/>
      <c r="Q50" s="117"/>
      <c r="R50" s="119">
        <f>SUM(R42:R45)</f>
        <v>0</v>
      </c>
      <c r="S50" s="119">
        <f>SUM(S42:S45)</f>
        <v>0</v>
      </c>
      <c r="T50" s="119">
        <f>SUM(T42:T45)</f>
        <v>0</v>
      </c>
      <c r="U50" s="119">
        <f>SUM(U42:U45)</f>
        <v>0</v>
      </c>
      <c r="V50" s="117"/>
      <c r="W50" s="117"/>
      <c r="X50" s="117"/>
      <c r="Y50" s="118">
        <f>SUM(Y42:Y45)</f>
        <v>0</v>
      </c>
      <c r="Z50" s="117"/>
      <c r="AA50" s="117"/>
      <c r="AB50" s="118">
        <f t="shared" ref="AB50:AE50" si="63">SUM(AB42:AB45)</f>
        <v>0</v>
      </c>
      <c r="AC50" s="118">
        <f t="shared" si="63"/>
        <v>0</v>
      </c>
      <c r="AD50" s="118">
        <f t="shared" si="63"/>
        <v>0</v>
      </c>
      <c r="AE50" s="118">
        <f t="shared" si="63"/>
        <v>0</v>
      </c>
      <c r="AF50" s="104">
        <f t="shared" si="9"/>
        <v>0</v>
      </c>
      <c r="AG50" s="117"/>
      <c r="AH50" s="117"/>
      <c r="AI50" s="117"/>
      <c r="AJ50" s="119">
        <f>SUM(AJ42:AJ45)</f>
        <v>0</v>
      </c>
      <c r="AK50" s="119">
        <f>SUM(AK42:AK45)</f>
        <v>0</v>
      </c>
      <c r="AL50" s="119">
        <f>SUM(AL42:AL45)</f>
        <v>0</v>
      </c>
      <c r="AM50" s="118">
        <f>SUM(AM42:AM45)</f>
        <v>0</v>
      </c>
      <c r="AN50" s="118">
        <f>SUM(AN42:AN45)</f>
        <v>0</v>
      </c>
      <c r="AO50" s="116"/>
      <c r="AP50" s="120"/>
      <c r="AQ50" s="121">
        <f t="shared" ref="AQ50:AZ50" si="64">SUM(AQ42:AQ45)</f>
        <v>360400</v>
      </c>
      <c r="AR50" s="121">
        <f t="shared" si="64"/>
        <v>0</v>
      </c>
      <c r="AS50" s="121">
        <f t="shared" si="64"/>
        <v>0</v>
      </c>
      <c r="AT50" s="121">
        <f>AT46+AT47</f>
        <v>420586.8</v>
      </c>
      <c r="AU50" s="121">
        <f>AU46+AU47</f>
        <v>420586.8</v>
      </c>
      <c r="AV50" s="121">
        <f t="shared" si="64"/>
        <v>0</v>
      </c>
      <c r="AW50" s="121">
        <f t="shared" si="64"/>
        <v>0</v>
      </c>
      <c r="AX50" s="121">
        <f t="shared" si="64"/>
        <v>0</v>
      </c>
      <c r="AY50" s="121">
        <f t="shared" si="64"/>
        <v>0</v>
      </c>
      <c r="AZ50" s="121">
        <f t="shared" si="64"/>
        <v>0</v>
      </c>
      <c r="BA50" s="121"/>
    </row>
    <row r="51" spans="1:53" ht="14.1" customHeight="1" outlineLevel="2" x14ac:dyDescent="0.2">
      <c r="A51" s="68"/>
      <c r="B51" s="94"/>
      <c r="C51" s="95"/>
      <c r="D51" s="96"/>
      <c r="E51" s="96"/>
      <c r="F51" s="97"/>
      <c r="G51" s="98"/>
      <c r="H51" s="99" t="s">
        <v>570</v>
      </c>
      <c r="I51" s="100" t="s">
        <v>4</v>
      </c>
      <c r="J51" s="101">
        <v>2</v>
      </c>
      <c r="K51" s="101">
        <v>1</v>
      </c>
      <c r="L51" s="102">
        <f>IF(I51&lt;&gt;0,((VLOOKUP(I51,'1. Standard_Cost'!$B$4:$D$8,2)+VLOOKUP(I51,'1. Standard_Cost'!$B$4:$D$8,3))*J51*K51),"0")</f>
        <v>160200</v>
      </c>
      <c r="M51" s="102">
        <f>L51*'1. Standard_Cost'!F4</f>
        <v>26753.4</v>
      </c>
      <c r="N51" s="103"/>
      <c r="O51" s="103"/>
      <c r="P51" s="103"/>
      <c r="Q51" s="103"/>
      <c r="R51" s="104">
        <f>+N51*P51*'[1]1. Standard_Cost'!$B$12</f>
        <v>0</v>
      </c>
      <c r="S51" s="104">
        <f>+N51*O51*P51*'[1]1. Standard_Cost'!$C$12</f>
        <v>0</v>
      </c>
      <c r="T51" s="104">
        <f>+N51*P51*Q51*'[1]1. Standard_Cost'!$D$12</f>
        <v>0</v>
      </c>
      <c r="U51" s="104">
        <f>+N51*O51*'[1]1. Standard_Cost'!$E$12</f>
        <v>0</v>
      </c>
      <c r="V51" s="103"/>
      <c r="W51" s="103"/>
      <c r="X51" s="103"/>
      <c r="Y51" s="104">
        <f>+V51*((X51*'[1]1. Standard_Cost'!$B$16)+(W51*X51*'[1]1. Standard_Cost'!$C$16))</f>
        <v>0</v>
      </c>
      <c r="Z51" s="103"/>
      <c r="AA51" s="103"/>
      <c r="AB51" s="104">
        <f>+Z51*'[1]1. Standard_Cost'!$B$20+AA51*'[1]1. Standard_Cost'!$C$20</f>
        <v>0</v>
      </c>
      <c r="AC51" s="105"/>
      <c r="AD51" s="106"/>
      <c r="AE51" s="104">
        <f t="shared" ref="AE51:AE54" si="65">(R51+S51+T51+U51+Y51+AB51+AC51+AD51)*(20%)</f>
        <v>0</v>
      </c>
      <c r="AF51" s="104">
        <f t="shared" si="9"/>
        <v>0</v>
      </c>
      <c r="AG51" s="103"/>
      <c r="AH51" s="103"/>
      <c r="AI51" s="103"/>
      <c r="AJ51" s="107"/>
      <c r="AK51" s="107"/>
      <c r="AL51" s="107"/>
      <c r="AM51" s="104">
        <f>AG51*'[1]1. Standard_Cost'!B25+'[1]Incremental_Cost Year 2021'!AH54*'[1]1. Standard_Cost'!C25+'[1]Incremental_Cost Year 2021'!AI54*'[1]1. Standard_Cost'!D25+'[1]Incremental_Cost Year 2021'!AJ54+'[1]Incremental_Cost Year 2021'!AL54+AK51</f>
        <v>0</v>
      </c>
      <c r="AN51" s="104">
        <f>AM51*'[1]1. Standard_Cost'!C28</f>
        <v>0</v>
      </c>
      <c r="AO51" s="107"/>
      <c r="AQ51" s="104">
        <f t="shared" si="50"/>
        <v>186953.4</v>
      </c>
      <c r="AR51" s="104">
        <f t="shared" ref="AR51:AR54" si="66">AF51</f>
        <v>0</v>
      </c>
      <c r="AS51" s="104">
        <f t="shared" ref="AS51:AS54" si="67">AM51+AN51</f>
        <v>0</v>
      </c>
      <c r="AT51" s="104">
        <f>SUM(AQ51,AR51,AS51)</f>
        <v>186953.4</v>
      </c>
      <c r="AU51" s="229">
        <f>AT51</f>
        <v>186953.4</v>
      </c>
      <c r="AV51" s="229">
        <f t="shared" ref="AV51:AV54" si="68">AB51</f>
        <v>0</v>
      </c>
      <c r="AW51" s="229"/>
      <c r="AX51" s="229"/>
      <c r="AY51" s="229"/>
      <c r="AZ51" s="229"/>
      <c r="BA51" s="230"/>
    </row>
    <row r="52" spans="1:53" ht="14.1" customHeight="1" outlineLevel="2" x14ac:dyDescent="0.2">
      <c r="A52" s="68"/>
      <c r="B52" s="94"/>
      <c r="C52" s="95"/>
      <c r="D52" s="110"/>
      <c r="E52" s="110"/>
      <c r="F52" s="110"/>
      <c r="G52" s="111"/>
      <c r="H52" s="99" t="s">
        <v>576</v>
      </c>
      <c r="I52" s="100" t="s">
        <v>2</v>
      </c>
      <c r="J52" s="101">
        <v>2</v>
      </c>
      <c r="K52" s="101">
        <v>1</v>
      </c>
      <c r="L52" s="102">
        <f>IF(I52&lt;&gt;0,((VLOOKUP(I52,'1. Standard_Cost'!$B$4:$D$8,2)+VLOOKUP(I52,'1. Standard_Cost'!$B$4:$D$8,3))*J52*K52),"0")</f>
        <v>240400</v>
      </c>
      <c r="M52" s="102">
        <f>L52*'1. Standard_Cost'!F4</f>
        <v>40146.800000000003</v>
      </c>
      <c r="N52" s="103"/>
      <c r="O52" s="103"/>
      <c r="P52" s="103"/>
      <c r="Q52" s="103"/>
      <c r="R52" s="104">
        <f>+N52*P52*'[1]1. Standard_Cost'!$B$12</f>
        <v>0</v>
      </c>
      <c r="S52" s="104">
        <f>+N52*O52*P52*'[1]1. Standard_Cost'!$C$12</f>
        <v>0</v>
      </c>
      <c r="T52" s="104">
        <f>+N52*P52*Q52*'[1]1. Standard_Cost'!$D$12</f>
        <v>0</v>
      </c>
      <c r="U52" s="104">
        <f>+N52*O52*'[1]1. Standard_Cost'!$E$12</f>
        <v>0</v>
      </c>
      <c r="V52" s="103"/>
      <c r="W52" s="103"/>
      <c r="X52" s="103"/>
      <c r="Y52" s="104">
        <f>+V52*((X52*'[1]1. Standard_Cost'!$B$16)+(W52*X52*'[1]1. Standard_Cost'!$C$16))</f>
        <v>0</v>
      </c>
      <c r="Z52" s="103"/>
      <c r="AA52" s="103"/>
      <c r="AB52" s="104">
        <f>+Z52*'[1]1. Standard_Cost'!$B$20+AA52*'[1]1. Standard_Cost'!$C$20</f>
        <v>0</v>
      </c>
      <c r="AC52" s="105"/>
      <c r="AD52" s="106"/>
      <c r="AE52" s="104">
        <f t="shared" si="65"/>
        <v>0</v>
      </c>
      <c r="AF52" s="104">
        <f t="shared" si="9"/>
        <v>0</v>
      </c>
      <c r="AG52" s="103"/>
      <c r="AH52" s="103"/>
      <c r="AI52" s="103"/>
      <c r="AJ52" s="107"/>
      <c r="AK52" s="107"/>
      <c r="AL52" s="107"/>
      <c r="AM52" s="104">
        <f>AG52*'[1]1. Standard_Cost'!B25+'[1]Incremental_Cost Year 2021'!AH55*'[1]1. Standard_Cost'!C25+'[1]Incremental_Cost Year 2021'!AI55*'[1]1. Standard_Cost'!D25+'[1]Incremental_Cost Year 2021'!AJ55+'[1]Incremental_Cost Year 2021'!AL55+AK52</f>
        <v>0</v>
      </c>
      <c r="AN52" s="104">
        <f>AM52*'[1]1. Standard_Cost'!C28</f>
        <v>0</v>
      </c>
      <c r="AO52" s="107"/>
      <c r="AQ52" s="104">
        <f t="shared" si="50"/>
        <v>280546.8</v>
      </c>
      <c r="AR52" s="104">
        <f t="shared" si="66"/>
        <v>0</v>
      </c>
      <c r="AS52" s="104">
        <f t="shared" si="67"/>
        <v>0</v>
      </c>
      <c r="AT52" s="104">
        <f t="shared" ref="AT52:AT54" si="69">SUM(AQ52,AR52,AS52)</f>
        <v>280546.8</v>
      </c>
      <c r="AU52" s="229">
        <f t="shared" ref="AU52:AU54" si="70">AT52</f>
        <v>280546.8</v>
      </c>
      <c r="AV52" s="229">
        <f t="shared" si="68"/>
        <v>0</v>
      </c>
      <c r="AW52" s="229"/>
      <c r="AX52" s="229"/>
      <c r="AY52" s="229"/>
      <c r="AZ52" s="229"/>
      <c r="BA52" s="230"/>
    </row>
    <row r="53" spans="1:53" ht="14.1" customHeight="1" outlineLevel="2" x14ac:dyDescent="0.2">
      <c r="A53" s="68"/>
      <c r="B53" s="94"/>
      <c r="C53" s="95"/>
      <c r="D53" s="110"/>
      <c r="E53" s="110"/>
      <c r="F53" s="110"/>
      <c r="G53" s="111"/>
      <c r="H53" s="99" t="s">
        <v>572</v>
      </c>
      <c r="I53" s="100" t="s">
        <v>2</v>
      </c>
      <c r="J53" s="101">
        <v>2</v>
      </c>
      <c r="K53" s="101">
        <v>1</v>
      </c>
      <c r="L53" s="102">
        <f>IF(I53&lt;&gt;0,((VLOOKUP(I53,'1. Standard_Cost'!$B$4:$D$8,2)+VLOOKUP(I53,'1. Standard_Cost'!$B$4:$D$8,3))*J53*K53),"0")</f>
        <v>240400</v>
      </c>
      <c r="M53" s="102">
        <f>L53*'1. Standard_Cost'!F4</f>
        <v>40146.800000000003</v>
      </c>
      <c r="N53" s="103"/>
      <c r="O53" s="103"/>
      <c r="P53" s="103"/>
      <c r="Q53" s="103"/>
      <c r="R53" s="104">
        <f>+N53*P53*'[1]1. Standard_Cost'!$B$12</f>
        <v>0</v>
      </c>
      <c r="S53" s="104">
        <f>+N53*O53*P53*'[1]1. Standard_Cost'!$C$12</f>
        <v>0</v>
      </c>
      <c r="T53" s="104">
        <f>+N53*P53*Q53*'[1]1. Standard_Cost'!$D$12</f>
        <v>0</v>
      </c>
      <c r="U53" s="104">
        <f>+N53*O53*'[1]1. Standard_Cost'!$E$12</f>
        <v>0</v>
      </c>
      <c r="V53" s="103"/>
      <c r="W53" s="103"/>
      <c r="X53" s="103"/>
      <c r="Y53" s="104">
        <f>+V53*((X53*'[1]1. Standard_Cost'!$B$16)+(W53*X53*'[1]1. Standard_Cost'!$C$16))</f>
        <v>0</v>
      </c>
      <c r="Z53" s="103"/>
      <c r="AA53" s="103"/>
      <c r="AB53" s="104">
        <f>+Z53*'[1]1. Standard_Cost'!$B$20+AA53*'[1]1. Standard_Cost'!$C$20</f>
        <v>0</v>
      </c>
      <c r="AC53" s="105"/>
      <c r="AD53" s="106"/>
      <c r="AE53" s="104">
        <f t="shared" si="65"/>
        <v>0</v>
      </c>
      <c r="AF53" s="104">
        <f t="shared" si="9"/>
        <v>0</v>
      </c>
      <c r="AG53" s="103"/>
      <c r="AH53" s="103"/>
      <c r="AI53" s="103"/>
      <c r="AJ53" s="107"/>
      <c r="AK53" s="107"/>
      <c r="AL53" s="107"/>
      <c r="AM53" s="104">
        <f>AG53*'[1]1. Standard_Cost'!B25+'[1]Incremental_Cost Year 2021'!AH56*'[1]1. Standard_Cost'!C25+'[1]Incremental_Cost Year 2021'!AI56*'[1]1. Standard_Cost'!D25+'[1]Incremental_Cost Year 2021'!AJ56+'[1]Incremental_Cost Year 2021'!AL56+AK53</f>
        <v>0</v>
      </c>
      <c r="AN53" s="104">
        <f>AM53*'[1]1. Standard_Cost'!C28</f>
        <v>0</v>
      </c>
      <c r="AO53" s="107"/>
      <c r="AQ53" s="104">
        <f t="shared" si="50"/>
        <v>280546.8</v>
      </c>
      <c r="AR53" s="104">
        <f t="shared" si="66"/>
        <v>0</v>
      </c>
      <c r="AS53" s="104">
        <f t="shared" si="67"/>
        <v>0</v>
      </c>
      <c r="AT53" s="104">
        <f t="shared" si="69"/>
        <v>280546.8</v>
      </c>
      <c r="AU53" s="229">
        <f t="shared" si="70"/>
        <v>280546.8</v>
      </c>
      <c r="AV53" s="229">
        <f t="shared" si="68"/>
        <v>0</v>
      </c>
      <c r="AW53" s="229"/>
      <c r="AX53" s="229"/>
      <c r="AY53" s="229"/>
      <c r="AZ53" s="229"/>
      <c r="BA53" s="230"/>
    </row>
    <row r="54" spans="1:53" ht="14.1" customHeight="1" outlineLevel="2" x14ac:dyDescent="0.2">
      <c r="A54" s="68"/>
      <c r="B54" s="94"/>
      <c r="C54" s="95"/>
      <c r="D54" s="110"/>
      <c r="E54" s="110"/>
      <c r="F54" s="110"/>
      <c r="G54" s="111"/>
      <c r="H54" s="112" t="s">
        <v>179</v>
      </c>
      <c r="I54" s="100"/>
      <c r="J54" s="101"/>
      <c r="K54" s="101"/>
      <c r="L54" s="102" t="str">
        <f>IF(I54&lt;&gt;0,((VLOOKUP(I54,'[1]1. Standard_Cost'!$B$4:$D$8,2)+VLOOKUP(I54,'[1]1. Standard_Cost'!$B$4:$D$8,3))*J54*K54),"0")</f>
        <v>0</v>
      </c>
      <c r="M54" s="102">
        <f>L54*'[1]1. Standard_Cost'!F4</f>
        <v>0</v>
      </c>
      <c r="N54" s="103"/>
      <c r="O54" s="103"/>
      <c r="P54" s="103"/>
      <c r="Q54" s="103"/>
      <c r="R54" s="104">
        <f>+N54*P54*'[1]1. Standard_Cost'!$B$12</f>
        <v>0</v>
      </c>
      <c r="S54" s="104">
        <f>+N54*O54*P54*'[1]1. Standard_Cost'!$C$12</f>
        <v>0</v>
      </c>
      <c r="T54" s="104">
        <f>+N54*P54*Q54*'[1]1. Standard_Cost'!$D$12</f>
        <v>0</v>
      </c>
      <c r="U54" s="104">
        <f>+N54*O54*'[1]1. Standard_Cost'!$E$12</f>
        <v>0</v>
      </c>
      <c r="V54" s="103"/>
      <c r="W54" s="103"/>
      <c r="X54" s="103"/>
      <c r="Y54" s="104">
        <f>+V54*((X54*'[1]1. Standard_Cost'!$B$16)+(W54*X54*'[1]1. Standard_Cost'!$C$16))</f>
        <v>0</v>
      </c>
      <c r="Z54" s="103"/>
      <c r="AA54" s="103"/>
      <c r="AB54" s="104">
        <f>+Z54*'[1]1. Standard_Cost'!$B$20+AA54*'[1]1. Standard_Cost'!$C$20</f>
        <v>0</v>
      </c>
      <c r="AC54" s="105"/>
      <c r="AD54" s="106"/>
      <c r="AE54" s="104">
        <f t="shared" si="65"/>
        <v>0</v>
      </c>
      <c r="AF54" s="104">
        <f t="shared" si="9"/>
        <v>0</v>
      </c>
      <c r="AG54" s="103"/>
      <c r="AH54" s="103"/>
      <c r="AI54" s="103"/>
      <c r="AJ54" s="107"/>
      <c r="AK54" s="107"/>
      <c r="AL54" s="107"/>
      <c r="AM54" s="104">
        <f>AG54*'[1]1. Standard_Cost'!B25+'[1]Incremental_Cost Year 2021'!AH57*'[1]1. Standard_Cost'!C25+'[1]Incremental_Cost Year 2021'!AI57*'[1]1. Standard_Cost'!D25+'[1]Incremental_Cost Year 2021'!AJ57+'[1]Incremental_Cost Year 2021'!AL57+AK54</f>
        <v>0</v>
      </c>
      <c r="AN54" s="104">
        <f>AM54*'[1]1. Standard_Cost'!C28</f>
        <v>0</v>
      </c>
      <c r="AO54" s="107"/>
      <c r="AQ54" s="104">
        <f t="shared" si="50"/>
        <v>0</v>
      </c>
      <c r="AR54" s="104">
        <f t="shared" si="66"/>
        <v>0</v>
      </c>
      <c r="AS54" s="104">
        <f t="shared" si="67"/>
        <v>0</v>
      </c>
      <c r="AT54" s="104">
        <f t="shared" si="69"/>
        <v>0</v>
      </c>
      <c r="AU54" s="229">
        <f t="shared" si="70"/>
        <v>0</v>
      </c>
      <c r="AV54" s="229">
        <f t="shared" si="68"/>
        <v>0</v>
      </c>
      <c r="AW54" s="229"/>
      <c r="AX54" s="229"/>
      <c r="AY54" s="229"/>
      <c r="AZ54" s="229"/>
      <c r="BA54" s="230"/>
    </row>
    <row r="55" spans="1:53" ht="64.5" customHeight="1" outlineLevel="1" x14ac:dyDescent="0.2">
      <c r="A55" s="68"/>
      <c r="B55" s="94"/>
      <c r="C55" s="95"/>
      <c r="D55" s="113" t="s">
        <v>574</v>
      </c>
      <c r="E55" s="113" t="s">
        <v>659</v>
      </c>
      <c r="F55" s="114">
        <v>2021</v>
      </c>
      <c r="G55" s="115">
        <v>2022</v>
      </c>
      <c r="H55" s="122" t="s">
        <v>114</v>
      </c>
      <c r="I55" s="117"/>
      <c r="J55" s="117"/>
      <c r="K55" s="117"/>
      <c r="L55" s="118">
        <f>SUM(L51:L54)</f>
        <v>641000</v>
      </c>
      <c r="M55" s="118">
        <f>SUM(M51:M54)</f>
        <v>107047.00000000001</v>
      </c>
      <c r="N55" s="117"/>
      <c r="O55" s="117"/>
      <c r="P55" s="117"/>
      <c r="Q55" s="117"/>
      <c r="R55" s="119">
        <f>SUM(R51:R54)</f>
        <v>0</v>
      </c>
      <c r="S55" s="119">
        <f>SUM(S51:S54)</f>
        <v>0</v>
      </c>
      <c r="T55" s="119">
        <f>SUM(T51:T54)</f>
        <v>0</v>
      </c>
      <c r="U55" s="119">
        <f>SUM(U51:U54)</f>
        <v>0</v>
      </c>
      <c r="V55" s="117"/>
      <c r="W55" s="117"/>
      <c r="X55" s="117"/>
      <c r="Y55" s="118">
        <f>SUM(Y51:Y54)</f>
        <v>0</v>
      </c>
      <c r="Z55" s="117"/>
      <c r="AA55" s="117"/>
      <c r="AB55" s="118">
        <f t="shared" ref="AB55:AE55" si="71">SUM(AB51:AB54)</f>
        <v>0</v>
      </c>
      <c r="AC55" s="118">
        <f t="shared" si="71"/>
        <v>0</v>
      </c>
      <c r="AD55" s="118">
        <f t="shared" si="71"/>
        <v>0</v>
      </c>
      <c r="AE55" s="118">
        <f t="shared" si="71"/>
        <v>0</v>
      </c>
      <c r="AF55" s="104">
        <f t="shared" si="9"/>
        <v>0</v>
      </c>
      <c r="AG55" s="117"/>
      <c r="AH55" s="117"/>
      <c r="AI55" s="117"/>
      <c r="AJ55" s="119">
        <f>SUM(AJ51:AJ54)</f>
        <v>0</v>
      </c>
      <c r="AK55" s="119">
        <f>SUM(AK51:AK54)</f>
        <v>0</v>
      </c>
      <c r="AL55" s="119">
        <f>SUM(AL51:AL54)</f>
        <v>0</v>
      </c>
      <c r="AM55" s="118">
        <f>SUM(AM51:AM54)</f>
        <v>0</v>
      </c>
      <c r="AN55" s="118">
        <f>SUM(AN51:AN54)</f>
        <v>0</v>
      </c>
      <c r="AO55" s="116"/>
      <c r="AP55" s="120"/>
      <c r="AQ55" s="121">
        <f t="shared" ref="AQ55:AZ55" si="72">SUM(AQ51:AQ54)</f>
        <v>748047</v>
      </c>
      <c r="AR55" s="121">
        <f t="shared" si="72"/>
        <v>0</v>
      </c>
      <c r="AS55" s="121">
        <f t="shared" si="72"/>
        <v>0</v>
      </c>
      <c r="AT55" s="121">
        <f t="shared" si="72"/>
        <v>748047</v>
      </c>
      <c r="AU55" s="121">
        <f t="shared" si="72"/>
        <v>748047</v>
      </c>
      <c r="AV55" s="121">
        <f t="shared" si="72"/>
        <v>0</v>
      </c>
      <c r="AW55" s="121">
        <f t="shared" si="72"/>
        <v>0</v>
      </c>
      <c r="AX55" s="121">
        <f t="shared" si="72"/>
        <v>0</v>
      </c>
      <c r="AY55" s="121">
        <f t="shared" si="72"/>
        <v>0</v>
      </c>
      <c r="AZ55" s="121">
        <f t="shared" si="72"/>
        <v>0</v>
      </c>
      <c r="BA55" s="121"/>
    </row>
    <row r="56" spans="1:53" ht="14.1" customHeight="1" outlineLevel="2" x14ac:dyDescent="0.2">
      <c r="A56" s="68"/>
      <c r="B56" s="94"/>
      <c r="C56" s="95"/>
      <c r="D56" s="96"/>
      <c r="E56" s="96"/>
      <c r="F56" s="97"/>
      <c r="G56" s="98"/>
      <c r="H56" s="99" t="s">
        <v>570</v>
      </c>
      <c r="I56" s="100" t="s">
        <v>4</v>
      </c>
      <c r="J56" s="101">
        <v>2</v>
      </c>
      <c r="K56" s="101">
        <v>2</v>
      </c>
      <c r="L56" s="102">
        <f>IF(I56&lt;&gt;0,((VLOOKUP(I56,'1. Standard_Cost'!$B$4:$D$8,2)+VLOOKUP(I56,'1. Standard_Cost'!$B$4:$D$8,3))*J56*K56),"0")</f>
        <v>320400</v>
      </c>
      <c r="M56" s="102">
        <f>L56*'1. Standard_Cost'!F4</f>
        <v>53506.8</v>
      </c>
      <c r="N56" s="103"/>
      <c r="O56" s="103"/>
      <c r="P56" s="103"/>
      <c r="Q56" s="103"/>
      <c r="R56" s="104">
        <f>+N56*P56*'[1]1. Standard_Cost'!$B$12</f>
        <v>0</v>
      </c>
      <c r="S56" s="104">
        <f>+N56*O56*P56*'[1]1. Standard_Cost'!$C$12</f>
        <v>0</v>
      </c>
      <c r="T56" s="104">
        <f>+N56*P56*Q56*'[1]1. Standard_Cost'!$D$12</f>
        <v>0</v>
      </c>
      <c r="U56" s="104">
        <f>+N56*O56*'[1]1. Standard_Cost'!$E$12</f>
        <v>0</v>
      </c>
      <c r="V56" s="103"/>
      <c r="W56" s="103"/>
      <c r="X56" s="103"/>
      <c r="Y56" s="104">
        <f>+V56*((X56*'[1]1. Standard_Cost'!$B$16)+(W56*X56*'[1]1. Standard_Cost'!$C$16))</f>
        <v>0</v>
      </c>
      <c r="Z56" s="103"/>
      <c r="AA56" s="103"/>
      <c r="AB56" s="104">
        <f>+Z56*'[1]1. Standard_Cost'!$B$20+AA56*'[1]1. Standard_Cost'!$C$20</f>
        <v>0</v>
      </c>
      <c r="AC56" s="105"/>
      <c r="AD56" s="106"/>
      <c r="AE56" s="104">
        <f t="shared" ref="AE56:AE59" si="73">(R56+S56+T56+U56+Y56+AB56+AC56+AD56)*(20%)</f>
        <v>0</v>
      </c>
      <c r="AF56" s="104">
        <f t="shared" si="9"/>
        <v>0</v>
      </c>
      <c r="AG56" s="103"/>
      <c r="AH56" s="103"/>
      <c r="AI56" s="103"/>
      <c r="AJ56" s="107"/>
      <c r="AK56" s="107"/>
      <c r="AL56" s="107"/>
      <c r="AM56" s="104">
        <f>AG56*'[1]1. Standard_Cost'!B30+'[1]Incremental_Cost Year 2021'!AH59*'[1]1. Standard_Cost'!C30+'[1]Incremental_Cost Year 2021'!AI59*'[1]1. Standard_Cost'!D30+'[1]Incremental_Cost Year 2021'!AJ59+'[1]Incremental_Cost Year 2021'!AL59+AK56</f>
        <v>0</v>
      </c>
      <c r="AN56" s="104">
        <f>AM56*'[1]1. Standard_Cost'!C28</f>
        <v>0</v>
      </c>
      <c r="AO56" s="107"/>
      <c r="AQ56" s="104">
        <f t="shared" ref="AQ56:AQ59" si="74">L56+M56</f>
        <v>373906.8</v>
      </c>
      <c r="AR56" s="104">
        <f t="shared" ref="AR56:AR59" si="75">AF56</f>
        <v>0</v>
      </c>
      <c r="AS56" s="104">
        <f t="shared" ref="AS56:AS59" si="76">AM56+AN56</f>
        <v>0</v>
      </c>
      <c r="AT56" s="104">
        <f>SUM(AQ56,AR56,AS56)</f>
        <v>373906.8</v>
      </c>
      <c r="AU56" s="229">
        <f>AT56</f>
        <v>373906.8</v>
      </c>
      <c r="AV56" s="229">
        <f t="shared" ref="AV56:AV59" si="77">AB56</f>
        <v>0</v>
      </c>
      <c r="AW56" s="229"/>
      <c r="AX56" s="229"/>
      <c r="AY56" s="229"/>
      <c r="AZ56" s="229"/>
      <c r="BA56" s="230"/>
    </row>
    <row r="57" spans="1:53" ht="14.1" customHeight="1" outlineLevel="2" x14ac:dyDescent="0.2">
      <c r="A57" s="68"/>
      <c r="B57" s="94"/>
      <c r="C57" s="95"/>
      <c r="D57" s="110"/>
      <c r="E57" s="110"/>
      <c r="F57" s="110"/>
      <c r="G57" s="111"/>
      <c r="H57" s="99" t="s">
        <v>577</v>
      </c>
      <c r="I57" s="100" t="s">
        <v>2</v>
      </c>
      <c r="J57" s="101">
        <v>2</v>
      </c>
      <c r="K57" s="101">
        <v>1</v>
      </c>
      <c r="L57" s="102">
        <f>IF(I57&lt;&gt;0,((VLOOKUP(I57,'1. Standard_Cost'!$B$4:$D$8,2)+VLOOKUP(I57,'1. Standard_Cost'!$B$4:$D$8,3))*J57*K57),"0")</f>
        <v>240400</v>
      </c>
      <c r="M57" s="102">
        <f>L57*'1. Standard_Cost'!F4</f>
        <v>40146.800000000003</v>
      </c>
      <c r="N57" s="103"/>
      <c r="O57" s="103"/>
      <c r="P57" s="103"/>
      <c r="Q57" s="103"/>
      <c r="R57" s="104">
        <f>+N57*P57*'[1]1. Standard_Cost'!$B$12</f>
        <v>0</v>
      </c>
      <c r="S57" s="104">
        <f>+N57*O57*P57*'[1]1. Standard_Cost'!$C$12</f>
        <v>0</v>
      </c>
      <c r="T57" s="104">
        <f>+N57*P57*Q57*'[1]1. Standard_Cost'!$D$12</f>
        <v>0</v>
      </c>
      <c r="U57" s="104">
        <f>+N57*O57*'[1]1. Standard_Cost'!$E$12</f>
        <v>0</v>
      </c>
      <c r="V57" s="103"/>
      <c r="W57" s="103"/>
      <c r="X57" s="103"/>
      <c r="Y57" s="104">
        <f>+V57*((X57*'[1]1. Standard_Cost'!$B$16)+(W57*X57*'[1]1. Standard_Cost'!$C$16))</f>
        <v>0</v>
      </c>
      <c r="Z57" s="103"/>
      <c r="AA57" s="103"/>
      <c r="AB57" s="104">
        <f>+Z57*'[1]1. Standard_Cost'!$B$20+AA57*'[1]1. Standard_Cost'!$C$20</f>
        <v>0</v>
      </c>
      <c r="AC57" s="105"/>
      <c r="AD57" s="106"/>
      <c r="AE57" s="104">
        <f t="shared" si="73"/>
        <v>0</v>
      </c>
      <c r="AF57" s="104">
        <f t="shared" si="9"/>
        <v>0</v>
      </c>
      <c r="AG57" s="103"/>
      <c r="AH57" s="103"/>
      <c r="AI57" s="103"/>
      <c r="AJ57" s="107"/>
      <c r="AK57" s="107"/>
      <c r="AL57" s="107"/>
      <c r="AM57" s="104">
        <f>AG57*'[1]1. Standard_Cost'!B30+'[1]Incremental_Cost Year 2021'!AH60*'[1]1. Standard_Cost'!C30+'[1]Incremental_Cost Year 2021'!AI60*'[1]1. Standard_Cost'!D30+'[1]Incremental_Cost Year 2021'!AJ60+'[1]Incremental_Cost Year 2021'!AL60+AK57</f>
        <v>0</v>
      </c>
      <c r="AN57" s="104">
        <f>AM57*'[1]1. Standard_Cost'!C28</f>
        <v>0</v>
      </c>
      <c r="AO57" s="107"/>
      <c r="AQ57" s="104">
        <f t="shared" si="74"/>
        <v>280546.8</v>
      </c>
      <c r="AR57" s="104">
        <f t="shared" si="75"/>
        <v>0</v>
      </c>
      <c r="AS57" s="104">
        <f t="shared" si="76"/>
        <v>0</v>
      </c>
      <c r="AT57" s="104">
        <f t="shared" ref="AT57:AT59" si="78">SUM(AQ57,AR57,AS57)</f>
        <v>280546.8</v>
      </c>
      <c r="AU57" s="229">
        <f t="shared" ref="AU57:AU59" si="79">AT57</f>
        <v>280546.8</v>
      </c>
      <c r="AV57" s="229">
        <f t="shared" si="77"/>
        <v>0</v>
      </c>
      <c r="AW57" s="229"/>
      <c r="AX57" s="229"/>
      <c r="AY57" s="229"/>
      <c r="AZ57" s="229"/>
      <c r="BA57" s="230"/>
    </row>
    <row r="58" spans="1:53" ht="14.1" customHeight="1" outlineLevel="2" x14ac:dyDescent="0.2">
      <c r="A58" s="68"/>
      <c r="B58" s="94"/>
      <c r="C58" s="95"/>
      <c r="D58" s="110"/>
      <c r="E58" s="110"/>
      <c r="F58" s="110"/>
      <c r="G58" s="111"/>
      <c r="H58" s="99" t="s">
        <v>572</v>
      </c>
      <c r="I58" s="100" t="s">
        <v>2</v>
      </c>
      <c r="J58" s="101">
        <v>2</v>
      </c>
      <c r="K58" s="101">
        <v>2</v>
      </c>
      <c r="L58" s="102">
        <f>IF(I58&lt;&gt;0,((VLOOKUP(I58,'1. Standard_Cost'!$B$4:$D$8,2)+VLOOKUP(I58,'1. Standard_Cost'!$B$4:$D$8,3))*J58*K58),"0")</f>
        <v>480800</v>
      </c>
      <c r="M58" s="102">
        <f>L58*'1. Standard_Cost'!F4</f>
        <v>80293.600000000006</v>
      </c>
      <c r="N58" s="103"/>
      <c r="O58" s="103"/>
      <c r="P58" s="103"/>
      <c r="Q58" s="103"/>
      <c r="R58" s="104">
        <f>+N58*P58*'[1]1. Standard_Cost'!$B$12</f>
        <v>0</v>
      </c>
      <c r="S58" s="104">
        <f>+N58*O58*P58*'[1]1. Standard_Cost'!$C$12</f>
        <v>0</v>
      </c>
      <c r="T58" s="104">
        <f>+N58*P58*Q58*'[1]1. Standard_Cost'!$D$12</f>
        <v>0</v>
      </c>
      <c r="U58" s="104">
        <f>+N58*O58*'[1]1. Standard_Cost'!$E$12</f>
        <v>0</v>
      </c>
      <c r="V58" s="103"/>
      <c r="W58" s="103"/>
      <c r="X58" s="103"/>
      <c r="Y58" s="104">
        <f>+V58*((X58*'[1]1. Standard_Cost'!$B$16)+(W58*X58*'[1]1. Standard_Cost'!$C$16))</f>
        <v>0</v>
      </c>
      <c r="Z58" s="103"/>
      <c r="AA58" s="103"/>
      <c r="AB58" s="104">
        <f>+Z58*'[1]1. Standard_Cost'!$B$20+AA58*'[1]1. Standard_Cost'!$C$20</f>
        <v>0</v>
      </c>
      <c r="AC58" s="105"/>
      <c r="AD58" s="106"/>
      <c r="AE58" s="104">
        <f t="shared" si="73"/>
        <v>0</v>
      </c>
      <c r="AF58" s="104">
        <f t="shared" si="9"/>
        <v>0</v>
      </c>
      <c r="AG58" s="103"/>
      <c r="AH58" s="103"/>
      <c r="AI58" s="103"/>
      <c r="AJ58" s="107"/>
      <c r="AK58" s="107"/>
      <c r="AL58" s="107"/>
      <c r="AM58" s="104">
        <f>AG58*'[1]1. Standard_Cost'!B30+'[1]Incremental_Cost Year 2021'!AH61*'[1]1. Standard_Cost'!C30+'[1]Incremental_Cost Year 2021'!AI61*'[1]1. Standard_Cost'!D30+'[1]Incremental_Cost Year 2021'!AJ61+'[1]Incremental_Cost Year 2021'!AL61+AK58</f>
        <v>0</v>
      </c>
      <c r="AN58" s="104">
        <f>AM58*'[1]1. Standard_Cost'!C28</f>
        <v>0</v>
      </c>
      <c r="AO58" s="107"/>
      <c r="AQ58" s="104">
        <f t="shared" si="74"/>
        <v>561093.6</v>
      </c>
      <c r="AR58" s="104">
        <f t="shared" si="75"/>
        <v>0</v>
      </c>
      <c r="AS58" s="104">
        <f t="shared" si="76"/>
        <v>0</v>
      </c>
      <c r="AT58" s="104">
        <f t="shared" si="78"/>
        <v>561093.6</v>
      </c>
      <c r="AU58" s="229">
        <f t="shared" si="79"/>
        <v>561093.6</v>
      </c>
      <c r="AV58" s="229">
        <f t="shared" si="77"/>
        <v>0</v>
      </c>
      <c r="AW58" s="229"/>
      <c r="AX58" s="229"/>
      <c r="AY58" s="229"/>
      <c r="AZ58" s="229"/>
      <c r="BA58" s="230"/>
    </row>
    <row r="59" spans="1:53" ht="14.1" customHeight="1" outlineLevel="2" x14ac:dyDescent="0.2">
      <c r="A59" s="68"/>
      <c r="B59" s="94"/>
      <c r="C59" s="95"/>
      <c r="D59" s="110"/>
      <c r="E59" s="110"/>
      <c r="F59" s="110"/>
      <c r="G59" s="111"/>
      <c r="H59" s="112" t="s">
        <v>179</v>
      </c>
      <c r="I59" s="100"/>
      <c r="J59" s="101"/>
      <c r="K59" s="101"/>
      <c r="L59" s="102" t="str">
        <f>IF(I59&lt;&gt;0,((VLOOKUP(I59,'[1]1. Standard_Cost'!$B$4:$D$8,2)+VLOOKUP(I59,'[1]1. Standard_Cost'!$B$4:$D$8,3))*J59*K59),"0")</f>
        <v>0</v>
      </c>
      <c r="M59" s="102">
        <f>L59*'[1]1. Standard_Cost'!F4</f>
        <v>0</v>
      </c>
      <c r="N59" s="103"/>
      <c r="O59" s="103"/>
      <c r="P59" s="103"/>
      <c r="Q59" s="103"/>
      <c r="R59" s="104">
        <f>+N59*P59*'[1]1. Standard_Cost'!$B$12</f>
        <v>0</v>
      </c>
      <c r="S59" s="104">
        <f>+N59*O59*P59*'[1]1. Standard_Cost'!$C$12</f>
        <v>0</v>
      </c>
      <c r="T59" s="104">
        <f>+N59*P59*Q59*'[1]1. Standard_Cost'!$D$12</f>
        <v>0</v>
      </c>
      <c r="U59" s="104">
        <f>+N59*O59*'[1]1. Standard_Cost'!$E$12</f>
        <v>0</v>
      </c>
      <c r="V59" s="103"/>
      <c r="W59" s="103"/>
      <c r="X59" s="103"/>
      <c r="Y59" s="104">
        <f>+V59*((X59*'[1]1. Standard_Cost'!$B$16)+(W59*X59*'[1]1. Standard_Cost'!$C$16))</f>
        <v>0</v>
      </c>
      <c r="Z59" s="103"/>
      <c r="AA59" s="103"/>
      <c r="AB59" s="104">
        <f>+Z59*'[1]1. Standard_Cost'!$B$20+AA59*'[1]1. Standard_Cost'!$C$20</f>
        <v>0</v>
      </c>
      <c r="AC59" s="105"/>
      <c r="AD59" s="106"/>
      <c r="AE59" s="104">
        <f t="shared" si="73"/>
        <v>0</v>
      </c>
      <c r="AF59" s="104">
        <f t="shared" si="9"/>
        <v>0</v>
      </c>
      <c r="AG59" s="103"/>
      <c r="AH59" s="103"/>
      <c r="AI59" s="103"/>
      <c r="AJ59" s="107"/>
      <c r="AK59" s="107"/>
      <c r="AL59" s="107"/>
      <c r="AM59" s="104">
        <f>AG59*'[1]1. Standard_Cost'!B30+'[1]Incremental_Cost Year 2021'!AH62*'[1]1. Standard_Cost'!C30+'[1]Incremental_Cost Year 2021'!AI62*'[1]1. Standard_Cost'!D30+'[1]Incremental_Cost Year 2021'!AJ62+'[1]Incremental_Cost Year 2021'!AL62+AK59</f>
        <v>0</v>
      </c>
      <c r="AN59" s="104">
        <f>AM59*'[1]1. Standard_Cost'!C28</f>
        <v>0</v>
      </c>
      <c r="AO59" s="107"/>
      <c r="AQ59" s="104">
        <f t="shared" si="74"/>
        <v>0</v>
      </c>
      <c r="AR59" s="104">
        <f t="shared" si="75"/>
        <v>0</v>
      </c>
      <c r="AS59" s="104">
        <f t="shared" si="76"/>
        <v>0</v>
      </c>
      <c r="AT59" s="104">
        <f t="shared" si="78"/>
        <v>0</v>
      </c>
      <c r="AU59" s="229">
        <f t="shared" si="79"/>
        <v>0</v>
      </c>
      <c r="AV59" s="229">
        <f t="shared" si="77"/>
        <v>0</v>
      </c>
      <c r="AW59" s="229"/>
      <c r="AX59" s="229"/>
      <c r="AY59" s="229"/>
      <c r="AZ59" s="229"/>
      <c r="BA59" s="230"/>
    </row>
    <row r="60" spans="1:53" ht="25.7" customHeight="1" outlineLevel="1" x14ac:dyDescent="0.2">
      <c r="A60" s="68"/>
      <c r="B60" s="94"/>
      <c r="C60" s="95"/>
      <c r="D60" s="113" t="s">
        <v>574</v>
      </c>
      <c r="E60" s="113" t="s">
        <v>193</v>
      </c>
      <c r="F60" s="114">
        <v>2021</v>
      </c>
      <c r="G60" s="115">
        <v>2021</v>
      </c>
      <c r="H60" s="122" t="s">
        <v>194</v>
      </c>
      <c r="I60" s="117"/>
      <c r="J60" s="117"/>
      <c r="K60" s="117"/>
      <c r="L60" s="118">
        <f>SUM(L56:L59)</f>
        <v>1041600</v>
      </c>
      <c r="M60" s="118">
        <f>SUM(M56:M59)</f>
        <v>173947.2</v>
      </c>
      <c r="N60" s="117"/>
      <c r="O60" s="117"/>
      <c r="P60" s="117"/>
      <c r="Q60" s="117"/>
      <c r="R60" s="119">
        <f>SUM(R56:R59)</f>
        <v>0</v>
      </c>
      <c r="S60" s="119">
        <f>SUM(S56:S59)</f>
        <v>0</v>
      </c>
      <c r="T60" s="119">
        <f>SUM(T56:T59)</f>
        <v>0</v>
      </c>
      <c r="U60" s="119">
        <f>SUM(U56:U59)</f>
        <v>0</v>
      </c>
      <c r="V60" s="117"/>
      <c r="W60" s="117"/>
      <c r="X60" s="117"/>
      <c r="Y60" s="118">
        <f>SUM(Y56:Y59)</f>
        <v>0</v>
      </c>
      <c r="Z60" s="117"/>
      <c r="AA60" s="117"/>
      <c r="AB60" s="118">
        <f t="shared" ref="AB60:AE60" si="80">SUM(AB56:AB59)</f>
        <v>0</v>
      </c>
      <c r="AC60" s="118">
        <f t="shared" si="80"/>
        <v>0</v>
      </c>
      <c r="AD60" s="118">
        <f t="shared" si="80"/>
        <v>0</v>
      </c>
      <c r="AE60" s="118">
        <f t="shared" si="80"/>
        <v>0</v>
      </c>
      <c r="AF60" s="104">
        <f t="shared" si="9"/>
        <v>0</v>
      </c>
      <c r="AG60" s="117"/>
      <c r="AH60" s="117"/>
      <c r="AI60" s="117"/>
      <c r="AJ60" s="119">
        <f>SUM(AJ56:AJ59)</f>
        <v>0</v>
      </c>
      <c r="AK60" s="119">
        <f>SUM(AK56:AK59)</f>
        <v>0</v>
      </c>
      <c r="AL60" s="119">
        <f>SUM(AL56:AL59)</f>
        <v>0</v>
      </c>
      <c r="AM60" s="118">
        <f>SUM(AM56:AM59)</f>
        <v>0</v>
      </c>
      <c r="AN60" s="118">
        <f>SUM(AN56:AN59)</f>
        <v>0</v>
      </c>
      <c r="AO60" s="116"/>
      <c r="AP60" s="120"/>
      <c r="AQ60" s="121">
        <f t="shared" ref="AQ60:AZ60" si="81">SUM(AQ56:AQ59)</f>
        <v>1215547.2</v>
      </c>
      <c r="AR60" s="121">
        <f t="shared" si="81"/>
        <v>0</v>
      </c>
      <c r="AS60" s="121">
        <f t="shared" si="81"/>
        <v>0</v>
      </c>
      <c r="AT60" s="121">
        <f t="shared" si="81"/>
        <v>1215547.2</v>
      </c>
      <c r="AU60" s="121">
        <f t="shared" si="81"/>
        <v>1215547.2</v>
      </c>
      <c r="AV60" s="121">
        <f t="shared" si="81"/>
        <v>0</v>
      </c>
      <c r="AW60" s="121">
        <f t="shared" si="81"/>
        <v>0</v>
      </c>
      <c r="AX60" s="121">
        <f t="shared" si="81"/>
        <v>0</v>
      </c>
      <c r="AY60" s="121">
        <f t="shared" si="81"/>
        <v>0</v>
      </c>
      <c r="AZ60" s="121">
        <f t="shared" si="81"/>
        <v>0</v>
      </c>
      <c r="BA60" s="121"/>
    </row>
    <row r="61" spans="1:53" ht="14.1" customHeight="1" outlineLevel="2" x14ac:dyDescent="0.2">
      <c r="A61" s="68"/>
      <c r="B61" s="94"/>
      <c r="C61" s="95"/>
      <c r="D61" s="96"/>
      <c r="E61" s="96"/>
      <c r="F61" s="97"/>
      <c r="G61" s="98"/>
      <c r="H61" s="99" t="s">
        <v>660</v>
      </c>
      <c r="I61" s="100" t="s">
        <v>3</v>
      </c>
      <c r="J61" s="101">
        <v>1</v>
      </c>
      <c r="K61" s="101">
        <v>3</v>
      </c>
      <c r="L61" s="102">
        <f>IF(I61&lt;&gt;0,((VLOOKUP(I61,'1. Standard_Cost'!$B$4:$D$8,2)+VLOOKUP(I61,'1. Standard_Cost'!$B$4:$D$8,3))*J61*K61),"0")</f>
        <v>300300</v>
      </c>
      <c r="M61" s="102">
        <f>L61*'1. Standard_Cost'!F4</f>
        <v>50150.100000000006</v>
      </c>
      <c r="N61" s="103"/>
      <c r="O61" s="103"/>
      <c r="P61" s="103"/>
      <c r="Q61" s="103"/>
      <c r="R61" s="104">
        <f>+N61*P61*'1. Standard_Cost'!$B$12</f>
        <v>0</v>
      </c>
      <c r="S61" s="104">
        <f>+N61*O61*P61*'1. Standard_Cost'!$C$12</f>
        <v>0</v>
      </c>
      <c r="T61" s="104">
        <f>+N61*P61*Q61*'1. Standard_Cost'!$D$12</f>
        <v>0</v>
      </c>
      <c r="U61" s="104">
        <f>+N61*O61*'1. Standard_Cost'!$E$12</f>
        <v>0</v>
      </c>
      <c r="V61" s="103"/>
      <c r="W61" s="103"/>
      <c r="X61" s="103"/>
      <c r="Y61" s="104">
        <f>+V61*((X61*'1. Standard_Cost'!$B$16)+(W61*X61*'1. Standard_Cost'!$C$16))</f>
        <v>0</v>
      </c>
      <c r="Z61" s="103"/>
      <c r="AA61" s="103"/>
      <c r="AB61" s="104">
        <f>+Z61*'1. Standard_Cost'!$B$20+AA61*'1. Standard_Cost'!$C$20</f>
        <v>0</v>
      </c>
      <c r="AC61" s="105"/>
      <c r="AD61" s="106"/>
      <c r="AE61" s="104">
        <f t="shared" ref="AE61:AE64" si="82">(R61+S61+T61+U61+Y61+AB61+AC61+AD61)*(20%)</f>
        <v>0</v>
      </c>
      <c r="AF61" s="104">
        <f t="shared" si="9"/>
        <v>0</v>
      </c>
      <c r="AG61" s="103"/>
      <c r="AH61" s="103"/>
      <c r="AI61" s="103"/>
      <c r="AJ61" s="107"/>
      <c r="AK61" s="107"/>
      <c r="AL61" s="107"/>
      <c r="AM61" s="104">
        <f>AG61*'1. Standard_Cost'!B34+'Incremental_Cost Year 2021'!AH61*'1. Standard_Cost'!C34+'Incremental_Cost Year 2021'!AI61*'1. Standard_Cost'!D34+'Incremental_Cost Year 2021'!AJ61+'Incremental_Cost Year 2021'!AL61+AK61</f>
        <v>0</v>
      </c>
      <c r="AN61" s="104">
        <f>AM61*'1. Standard_Cost'!C28</f>
        <v>0</v>
      </c>
      <c r="AO61" s="107"/>
      <c r="AQ61" s="104">
        <f t="shared" ref="AQ61:AQ64" si="83">L61+M61</f>
        <v>350450.1</v>
      </c>
      <c r="AR61" s="104">
        <f t="shared" ref="AR61:AR64" si="84">AF61</f>
        <v>0</v>
      </c>
      <c r="AS61" s="104">
        <f t="shared" ref="AS61:AS64" si="85">AM61+AN61</f>
        <v>0</v>
      </c>
      <c r="AT61" s="104">
        <f>SUM(AQ61,AR61,AS61)</f>
        <v>350450.1</v>
      </c>
      <c r="AU61" s="229">
        <f>AT61</f>
        <v>350450.1</v>
      </c>
      <c r="AV61" s="229">
        <f t="shared" ref="AV61:AV64" si="86">AB61</f>
        <v>0</v>
      </c>
      <c r="AW61" s="229"/>
      <c r="AX61" s="229"/>
      <c r="AY61" s="229"/>
      <c r="AZ61" s="229"/>
      <c r="BA61" s="230"/>
    </row>
    <row r="62" spans="1:53" ht="14.1" customHeight="1" outlineLevel="2" x14ac:dyDescent="0.2">
      <c r="A62" s="68"/>
      <c r="B62" s="94"/>
      <c r="C62" s="95"/>
      <c r="D62" s="110"/>
      <c r="E62" s="110"/>
      <c r="F62" s="110"/>
      <c r="G62" s="111"/>
      <c r="H62" s="99" t="s">
        <v>50</v>
      </c>
      <c r="I62" s="100"/>
      <c r="J62" s="101"/>
      <c r="K62" s="101"/>
      <c r="L62" s="102" t="str">
        <f>IF(I62&lt;&gt;0,((VLOOKUP(I62,'1. Standard_Cost'!$B$4:$D$8,2)+VLOOKUP(I62,'1. Standard_Cost'!$B$4:$D$8,3))*J62*K62),"0")</f>
        <v>0</v>
      </c>
      <c r="M62" s="102">
        <f>L62*'1. Standard_Cost'!F4</f>
        <v>0</v>
      </c>
      <c r="N62" s="103"/>
      <c r="O62" s="103"/>
      <c r="P62" s="103"/>
      <c r="Q62" s="103"/>
      <c r="R62" s="104">
        <f>+N62*P62*'1. Standard_Cost'!$B$12</f>
        <v>0</v>
      </c>
      <c r="S62" s="104">
        <f>+N62*O62*P62*'1. Standard_Cost'!$C$12</f>
        <v>0</v>
      </c>
      <c r="T62" s="104">
        <f>+N62*P62*Q62*'1. Standard_Cost'!$D$12</f>
        <v>0</v>
      </c>
      <c r="U62" s="104">
        <f>+N62*O62*'1. Standard_Cost'!$E$12</f>
        <v>0</v>
      </c>
      <c r="V62" s="103"/>
      <c r="W62" s="103"/>
      <c r="X62" s="103"/>
      <c r="Y62" s="104">
        <f>+V62*((X62*'1. Standard_Cost'!$B$16)+(W62*X62*'1. Standard_Cost'!$C$16))</f>
        <v>0</v>
      </c>
      <c r="Z62" s="103"/>
      <c r="AA62" s="103"/>
      <c r="AB62" s="104">
        <f>+Z62*'1. Standard_Cost'!$B$20+AA62*'1. Standard_Cost'!$C$20</f>
        <v>0</v>
      </c>
      <c r="AC62" s="105"/>
      <c r="AD62" s="106"/>
      <c r="AE62" s="104">
        <f t="shared" si="82"/>
        <v>0</v>
      </c>
      <c r="AF62" s="104">
        <f t="shared" si="9"/>
        <v>0</v>
      </c>
      <c r="AG62" s="103"/>
      <c r="AH62" s="103"/>
      <c r="AI62" s="103"/>
      <c r="AJ62" s="107"/>
      <c r="AK62" s="107"/>
      <c r="AL62" s="107"/>
      <c r="AM62" s="104">
        <f>AG62*'1. Standard_Cost'!B34+'Incremental_Cost Year 2021'!AH62*'1. Standard_Cost'!C34+'Incremental_Cost Year 2021'!AI62*'1. Standard_Cost'!D34+'Incremental_Cost Year 2021'!AJ62+'Incremental_Cost Year 2021'!AL62+AK62</f>
        <v>0</v>
      </c>
      <c r="AN62" s="104">
        <f>AM62*'1. Standard_Cost'!C28</f>
        <v>0</v>
      </c>
      <c r="AO62" s="107"/>
      <c r="AQ62" s="104">
        <f t="shared" si="83"/>
        <v>0</v>
      </c>
      <c r="AR62" s="104">
        <f t="shared" si="84"/>
        <v>0</v>
      </c>
      <c r="AS62" s="104">
        <f t="shared" si="85"/>
        <v>0</v>
      </c>
      <c r="AT62" s="104">
        <f t="shared" ref="AT62:AT64" si="87">SUM(AQ62,AR62,AS62)</f>
        <v>0</v>
      </c>
      <c r="AU62" s="229">
        <f t="shared" ref="AU62:AU64" si="88">AT62</f>
        <v>0</v>
      </c>
      <c r="AV62" s="229">
        <f t="shared" si="86"/>
        <v>0</v>
      </c>
      <c r="AW62" s="229"/>
      <c r="AX62" s="229"/>
      <c r="AY62" s="229"/>
      <c r="AZ62" s="229"/>
      <c r="BA62" s="230"/>
    </row>
    <row r="63" spans="1:53" ht="14.1" customHeight="1" outlineLevel="2" x14ac:dyDescent="0.2">
      <c r="A63" s="68"/>
      <c r="B63" s="94"/>
      <c r="C63" s="95"/>
      <c r="D63" s="110"/>
      <c r="E63" s="110"/>
      <c r="F63" s="110"/>
      <c r="G63" s="111"/>
      <c r="H63" s="99" t="s">
        <v>51</v>
      </c>
      <c r="I63" s="100"/>
      <c r="J63" s="101"/>
      <c r="K63" s="101"/>
      <c r="L63" s="102" t="str">
        <f>IF(I63&lt;&gt;0,((VLOOKUP(I63,'1. Standard_Cost'!$B$4:$D$8,2)+VLOOKUP(I63,'1. Standard_Cost'!$B$4:$D$8,3))*J63*K63),"0")</f>
        <v>0</v>
      </c>
      <c r="M63" s="102">
        <f>L63*'1. Standard_Cost'!F4</f>
        <v>0</v>
      </c>
      <c r="N63" s="103"/>
      <c r="O63" s="103"/>
      <c r="P63" s="103"/>
      <c r="Q63" s="103"/>
      <c r="R63" s="104">
        <f>+N63*P63*'1. Standard_Cost'!$B$12</f>
        <v>0</v>
      </c>
      <c r="S63" s="104">
        <f>+N63*O63*P63*'1. Standard_Cost'!$C$12</f>
        <v>0</v>
      </c>
      <c r="T63" s="104">
        <f>+N63*P63*Q63*'1. Standard_Cost'!$D$12</f>
        <v>0</v>
      </c>
      <c r="U63" s="104">
        <f>+N63*O63*'1. Standard_Cost'!$E$12</f>
        <v>0</v>
      </c>
      <c r="V63" s="103"/>
      <c r="W63" s="103"/>
      <c r="X63" s="103"/>
      <c r="Y63" s="104">
        <f>+V63*((X63*'1. Standard_Cost'!$B$16)+(W63*X63*'1. Standard_Cost'!$C$16))</f>
        <v>0</v>
      </c>
      <c r="Z63" s="103"/>
      <c r="AA63" s="103"/>
      <c r="AB63" s="104">
        <f>+Z63*'1. Standard_Cost'!$B$20+AA63*'1. Standard_Cost'!$C$20</f>
        <v>0</v>
      </c>
      <c r="AC63" s="105"/>
      <c r="AD63" s="106"/>
      <c r="AE63" s="104">
        <f t="shared" si="82"/>
        <v>0</v>
      </c>
      <c r="AF63" s="104">
        <f t="shared" si="9"/>
        <v>0</v>
      </c>
      <c r="AG63" s="103"/>
      <c r="AH63" s="103"/>
      <c r="AI63" s="103"/>
      <c r="AJ63" s="107"/>
      <c r="AK63" s="107"/>
      <c r="AL63" s="107"/>
      <c r="AM63" s="104">
        <f>AG63*'1. Standard_Cost'!B34+'Incremental_Cost Year 2021'!AH63*'1. Standard_Cost'!C34+'Incremental_Cost Year 2021'!AI63*'1. Standard_Cost'!D34+'Incremental_Cost Year 2021'!AJ63+'Incremental_Cost Year 2021'!AL63+AK63</f>
        <v>0</v>
      </c>
      <c r="AN63" s="104">
        <f>AM63*'1. Standard_Cost'!C28</f>
        <v>0</v>
      </c>
      <c r="AO63" s="107"/>
      <c r="AQ63" s="104">
        <f t="shared" si="83"/>
        <v>0</v>
      </c>
      <c r="AR63" s="104">
        <f t="shared" si="84"/>
        <v>0</v>
      </c>
      <c r="AS63" s="104">
        <f t="shared" si="85"/>
        <v>0</v>
      </c>
      <c r="AT63" s="104">
        <f t="shared" si="87"/>
        <v>0</v>
      </c>
      <c r="AU63" s="229">
        <f t="shared" si="88"/>
        <v>0</v>
      </c>
      <c r="AV63" s="229">
        <f t="shared" si="86"/>
        <v>0</v>
      </c>
      <c r="AW63" s="229"/>
      <c r="AX63" s="229"/>
      <c r="AY63" s="229"/>
      <c r="AZ63" s="229"/>
      <c r="BA63" s="230"/>
    </row>
    <row r="64" spans="1:53" ht="14.1" customHeight="1" outlineLevel="2" x14ac:dyDescent="0.2">
      <c r="A64" s="68"/>
      <c r="B64" s="94"/>
      <c r="C64" s="95"/>
      <c r="D64" s="110"/>
      <c r="E64" s="110"/>
      <c r="F64" s="110"/>
      <c r="G64" s="111"/>
      <c r="H64" s="112" t="s">
        <v>179</v>
      </c>
      <c r="I64" s="100"/>
      <c r="J64" s="101"/>
      <c r="K64" s="101"/>
      <c r="L64" s="102" t="str">
        <f>IF(I64&lt;&gt;0,((VLOOKUP(I64,'1. Standard_Cost'!$B$4:$D$8,2)+VLOOKUP(I64,'1. Standard_Cost'!$B$4:$D$8,3))*J64*K64),"0")</f>
        <v>0</v>
      </c>
      <c r="M64" s="102">
        <f>L64*'1. Standard_Cost'!F14</f>
        <v>0</v>
      </c>
      <c r="N64" s="103"/>
      <c r="O64" s="103"/>
      <c r="P64" s="103"/>
      <c r="Q64" s="103"/>
      <c r="R64" s="104">
        <f>+N64*P64*'1. Standard_Cost'!$B$12</f>
        <v>0</v>
      </c>
      <c r="S64" s="104">
        <f>+N64*O64*P64*'1. Standard_Cost'!$C$12</f>
        <v>0</v>
      </c>
      <c r="T64" s="104">
        <f>+N64*P64*Q64*'1. Standard_Cost'!$D$12</f>
        <v>0</v>
      </c>
      <c r="U64" s="104">
        <f>+N64*O64*'1. Standard_Cost'!$E$12</f>
        <v>0</v>
      </c>
      <c r="V64" s="103"/>
      <c r="W64" s="103"/>
      <c r="X64" s="103"/>
      <c r="Y64" s="104">
        <f>+V64*((X64*'1. Standard_Cost'!$B$16)+(W64*X64*'1. Standard_Cost'!$C$16))</f>
        <v>0</v>
      </c>
      <c r="Z64" s="103"/>
      <c r="AA64" s="103"/>
      <c r="AB64" s="104">
        <f>+Z64*'1. Standard_Cost'!$B$20+AA64*'1. Standard_Cost'!$C$20</f>
        <v>0</v>
      </c>
      <c r="AC64" s="105"/>
      <c r="AD64" s="106"/>
      <c r="AE64" s="104">
        <f t="shared" si="82"/>
        <v>0</v>
      </c>
      <c r="AF64" s="104">
        <f t="shared" si="9"/>
        <v>0</v>
      </c>
      <c r="AG64" s="103"/>
      <c r="AH64" s="103"/>
      <c r="AI64" s="103"/>
      <c r="AJ64" s="107"/>
      <c r="AK64" s="107"/>
      <c r="AL64" s="107"/>
      <c r="AM64" s="104">
        <f>AG64*'1. Standard_Cost'!B34+'Incremental_Cost Year 2021'!AH64*'1. Standard_Cost'!C34+'Incremental_Cost Year 2021'!AI64*'1. Standard_Cost'!D34+'Incremental_Cost Year 2021'!AJ64+'Incremental_Cost Year 2021'!AL64+AK64</f>
        <v>0</v>
      </c>
      <c r="AN64" s="104">
        <f>AM64*'1. Standard_Cost'!C28</f>
        <v>0</v>
      </c>
      <c r="AO64" s="107"/>
      <c r="AQ64" s="104">
        <f t="shared" si="83"/>
        <v>0</v>
      </c>
      <c r="AR64" s="104">
        <f t="shared" si="84"/>
        <v>0</v>
      </c>
      <c r="AS64" s="104">
        <f t="shared" si="85"/>
        <v>0</v>
      </c>
      <c r="AT64" s="104">
        <f t="shared" si="87"/>
        <v>0</v>
      </c>
      <c r="AU64" s="229">
        <f t="shared" si="88"/>
        <v>0</v>
      </c>
      <c r="AV64" s="229">
        <f t="shared" si="86"/>
        <v>0</v>
      </c>
      <c r="AW64" s="229"/>
      <c r="AX64" s="229"/>
      <c r="AY64" s="229"/>
      <c r="AZ64" s="229"/>
      <c r="BA64" s="230"/>
    </row>
    <row r="65" spans="1:53" ht="25.7" customHeight="1" outlineLevel="1" x14ac:dyDescent="0.2">
      <c r="A65" s="68"/>
      <c r="B65" s="94"/>
      <c r="C65" s="95"/>
      <c r="D65" s="113" t="s">
        <v>666</v>
      </c>
      <c r="E65" s="113" t="s">
        <v>195</v>
      </c>
      <c r="F65" s="114" t="s">
        <v>154</v>
      </c>
      <c r="G65" s="115" t="s">
        <v>155</v>
      </c>
      <c r="H65" s="122" t="s">
        <v>196</v>
      </c>
      <c r="I65" s="117"/>
      <c r="J65" s="117"/>
      <c r="K65" s="117"/>
      <c r="L65" s="118">
        <f>SUM(L61:L64)</f>
        <v>300300</v>
      </c>
      <c r="M65" s="118">
        <f>SUM(M61:M64)</f>
        <v>50150.100000000006</v>
      </c>
      <c r="N65" s="117"/>
      <c r="O65" s="117"/>
      <c r="P65" s="117"/>
      <c r="Q65" s="117"/>
      <c r="R65" s="119">
        <f>SUM(R61:R64)</f>
        <v>0</v>
      </c>
      <c r="S65" s="119">
        <f>SUM(S61:S64)</f>
        <v>0</v>
      </c>
      <c r="T65" s="119">
        <f>SUM(T61:T64)</f>
        <v>0</v>
      </c>
      <c r="U65" s="119">
        <f>SUM(U61:U64)</f>
        <v>0</v>
      </c>
      <c r="V65" s="117"/>
      <c r="W65" s="117"/>
      <c r="X65" s="117"/>
      <c r="Y65" s="118">
        <f>SUM(Y61:Y64)</f>
        <v>0</v>
      </c>
      <c r="Z65" s="117"/>
      <c r="AA65" s="117"/>
      <c r="AB65" s="118">
        <f t="shared" ref="AB65:AE65" si="89">SUM(AB61:AB64)</f>
        <v>0</v>
      </c>
      <c r="AC65" s="118">
        <f t="shared" si="89"/>
        <v>0</v>
      </c>
      <c r="AD65" s="118">
        <f t="shared" si="89"/>
        <v>0</v>
      </c>
      <c r="AE65" s="118">
        <f t="shared" si="89"/>
        <v>0</v>
      </c>
      <c r="AF65" s="104">
        <f t="shared" si="9"/>
        <v>0</v>
      </c>
      <c r="AG65" s="117"/>
      <c r="AH65" s="117"/>
      <c r="AI65" s="117"/>
      <c r="AJ65" s="119">
        <f>SUM(AJ61:AJ64)</f>
        <v>0</v>
      </c>
      <c r="AK65" s="119">
        <f>SUM(AK61:AK64)</f>
        <v>0</v>
      </c>
      <c r="AL65" s="119">
        <f>SUM(AL61:AL64)</f>
        <v>0</v>
      </c>
      <c r="AM65" s="118">
        <f>SUM(AM61:AM64)</f>
        <v>0</v>
      </c>
      <c r="AN65" s="118">
        <f>SUM(AN61:AN64)</f>
        <v>0</v>
      </c>
      <c r="AO65" s="116"/>
      <c r="AP65" s="120"/>
      <c r="AQ65" s="121">
        <f t="shared" ref="AQ65:AZ65" si="90">SUM(AQ61:AQ64)</f>
        <v>350450.1</v>
      </c>
      <c r="AR65" s="121">
        <f t="shared" si="90"/>
        <v>0</v>
      </c>
      <c r="AS65" s="121">
        <f t="shared" si="90"/>
        <v>0</v>
      </c>
      <c r="AT65" s="121">
        <f t="shared" si="90"/>
        <v>350450.1</v>
      </c>
      <c r="AU65" s="121">
        <f t="shared" si="90"/>
        <v>350450.1</v>
      </c>
      <c r="AV65" s="121">
        <f t="shared" si="90"/>
        <v>0</v>
      </c>
      <c r="AW65" s="121">
        <f t="shared" si="90"/>
        <v>0</v>
      </c>
      <c r="AX65" s="121">
        <f t="shared" si="90"/>
        <v>0</v>
      </c>
      <c r="AY65" s="121">
        <f t="shared" si="90"/>
        <v>0</v>
      </c>
      <c r="AZ65" s="121">
        <f t="shared" si="90"/>
        <v>0</v>
      </c>
      <c r="BA65" s="121"/>
    </row>
    <row r="66" spans="1:53" ht="14.1" customHeight="1" outlineLevel="2" x14ac:dyDescent="0.2">
      <c r="A66" s="68"/>
      <c r="B66" s="94"/>
      <c r="C66" s="95"/>
      <c r="D66" s="96"/>
      <c r="E66" s="96"/>
      <c r="F66" s="97"/>
      <c r="G66" s="98"/>
      <c r="H66" s="99" t="s">
        <v>49</v>
      </c>
      <c r="I66" s="100" t="s">
        <v>3</v>
      </c>
      <c r="J66" s="101">
        <v>1</v>
      </c>
      <c r="K66" s="101">
        <v>3</v>
      </c>
      <c r="L66" s="102">
        <f>IF(I66&lt;&gt;0,((VLOOKUP(I66,'1. Standard_Cost'!$B$4:$D$8,2)+VLOOKUP(I66,'1. Standard_Cost'!$B$4:$D$8,3))*J66*K66),"0")</f>
        <v>300300</v>
      </c>
      <c r="M66" s="102">
        <f>L66*'1. Standard_Cost'!F4</f>
        <v>50150.100000000006</v>
      </c>
      <c r="N66" s="103"/>
      <c r="O66" s="103"/>
      <c r="P66" s="103"/>
      <c r="Q66" s="103"/>
      <c r="R66" s="104">
        <f>+N66*P66*'1. Standard_Cost'!$B$12</f>
        <v>0</v>
      </c>
      <c r="S66" s="104">
        <f>+N66*O66*P66*'1. Standard_Cost'!$C$12</f>
        <v>0</v>
      </c>
      <c r="T66" s="104">
        <f>+N66*P66*Q66*'1. Standard_Cost'!$D$12</f>
        <v>0</v>
      </c>
      <c r="U66" s="104">
        <f>+N66*O66*'1. Standard_Cost'!$E$12</f>
        <v>0</v>
      </c>
      <c r="V66" s="103"/>
      <c r="W66" s="103"/>
      <c r="X66" s="103"/>
      <c r="Y66" s="104">
        <f>+V66*((X66*'1. Standard_Cost'!$B$16)+(W66*X66*'1. Standard_Cost'!$C$16))</f>
        <v>0</v>
      </c>
      <c r="Z66" s="103"/>
      <c r="AA66" s="103"/>
      <c r="AB66" s="104">
        <f>+Z66*'1. Standard_Cost'!$B$20+AA66*'1. Standard_Cost'!$C$20</f>
        <v>0</v>
      </c>
      <c r="AC66" s="105"/>
      <c r="AD66" s="106"/>
      <c r="AE66" s="104">
        <f t="shared" ref="AE66:AE69" si="91">(R66+S66+T66+U66+Y66+AB66+AC66+AD66)*(20%)</f>
        <v>0</v>
      </c>
      <c r="AF66" s="104">
        <f t="shared" si="9"/>
        <v>0</v>
      </c>
      <c r="AG66" s="103"/>
      <c r="AH66" s="103"/>
      <c r="AI66" s="103"/>
      <c r="AJ66" s="107"/>
      <c r="AK66" s="107"/>
      <c r="AL66" s="107"/>
      <c r="AM66" s="104">
        <f>AG66*'1. Standard_Cost'!B39+'Incremental_Cost Year 2021'!AH66*'1. Standard_Cost'!C39+'Incremental_Cost Year 2021'!AI66*'1. Standard_Cost'!D39+'Incremental_Cost Year 2021'!AJ66+'Incremental_Cost Year 2021'!AL66+AK66</f>
        <v>0</v>
      </c>
      <c r="AN66" s="104">
        <f>AM66*'1. Standard_Cost'!C28</f>
        <v>0</v>
      </c>
      <c r="AO66" s="107"/>
      <c r="AQ66" s="104">
        <f t="shared" ref="AQ66:AQ69" si="92">L66+M66</f>
        <v>350450.1</v>
      </c>
      <c r="AR66" s="104">
        <f t="shared" ref="AR66:AR69" si="93">AF66</f>
        <v>0</v>
      </c>
      <c r="AS66" s="104">
        <f t="shared" ref="AS66:AS69" si="94">AM66+AN66</f>
        <v>0</v>
      </c>
      <c r="AT66" s="104">
        <f>SUM(AQ66,AR66,AS66)</f>
        <v>350450.1</v>
      </c>
      <c r="AU66" s="229">
        <f>AT66</f>
        <v>350450.1</v>
      </c>
      <c r="AV66" s="229">
        <f t="shared" ref="AV66:AV69" si="95">AB66</f>
        <v>0</v>
      </c>
      <c r="AW66" s="229"/>
      <c r="AX66" s="229"/>
      <c r="AY66" s="229"/>
      <c r="AZ66" s="229"/>
      <c r="BA66" s="230"/>
    </row>
    <row r="67" spans="1:53" ht="14.1" customHeight="1" outlineLevel="2" x14ac:dyDescent="0.2">
      <c r="A67" s="68"/>
      <c r="B67" s="94"/>
      <c r="C67" s="95"/>
      <c r="D67" s="110"/>
      <c r="E67" s="110"/>
      <c r="F67" s="110"/>
      <c r="G67" s="111"/>
      <c r="H67" s="99" t="s">
        <v>50</v>
      </c>
      <c r="I67" s="100"/>
      <c r="J67" s="101"/>
      <c r="K67" s="101"/>
      <c r="L67" s="102" t="str">
        <f>IF(I67&lt;&gt;0,((VLOOKUP(I67,'1. Standard_Cost'!$B$4:$D$8,2)+VLOOKUP(I67,'1. Standard_Cost'!$B$4:$D$8,3))*J67*K67),"0")</f>
        <v>0</v>
      </c>
      <c r="M67" s="102">
        <f>L67*'1. Standard_Cost'!F4</f>
        <v>0</v>
      </c>
      <c r="N67" s="103"/>
      <c r="O67" s="103"/>
      <c r="P67" s="103"/>
      <c r="Q67" s="103"/>
      <c r="R67" s="104">
        <f>+N67*P67*'1. Standard_Cost'!$B$12</f>
        <v>0</v>
      </c>
      <c r="S67" s="104">
        <f>+N67*O67*P67*'1. Standard_Cost'!$C$12</f>
        <v>0</v>
      </c>
      <c r="T67" s="104">
        <f>+N67*P67*Q67*'1. Standard_Cost'!$D$12</f>
        <v>0</v>
      </c>
      <c r="U67" s="104">
        <f>+N67*O67*'1. Standard_Cost'!$E$12</f>
        <v>0</v>
      </c>
      <c r="V67" s="103"/>
      <c r="W67" s="103"/>
      <c r="X67" s="103"/>
      <c r="Y67" s="104">
        <f>+V67*((X67*'1. Standard_Cost'!$B$16)+(W67*X67*'1. Standard_Cost'!$C$16))</f>
        <v>0</v>
      </c>
      <c r="Z67" s="103"/>
      <c r="AA67" s="103"/>
      <c r="AB67" s="104">
        <f>+Z67*'1. Standard_Cost'!$B$20+AA67*'1. Standard_Cost'!$C$20</f>
        <v>0</v>
      </c>
      <c r="AC67" s="105"/>
      <c r="AD67" s="106"/>
      <c r="AE67" s="104">
        <f t="shared" si="91"/>
        <v>0</v>
      </c>
      <c r="AF67" s="104">
        <f t="shared" ref="AF67:AF69" si="96">R67+S67+T67+U67+Y67+AB67+AC67+AD67+AE67</f>
        <v>0</v>
      </c>
      <c r="AG67" s="103"/>
      <c r="AH67" s="103"/>
      <c r="AI67" s="103"/>
      <c r="AJ67" s="107"/>
      <c r="AK67" s="107"/>
      <c r="AL67" s="107"/>
      <c r="AM67" s="104">
        <f>AG67*'1. Standard_Cost'!B39+'Incremental_Cost Year 2021'!AH67*'1. Standard_Cost'!C39+'Incremental_Cost Year 2021'!AI67*'1. Standard_Cost'!D39+'Incremental_Cost Year 2021'!AJ67+'Incremental_Cost Year 2021'!AL67+AK67</f>
        <v>0</v>
      </c>
      <c r="AN67" s="104">
        <f>AM67*'1. Standard_Cost'!C28</f>
        <v>0</v>
      </c>
      <c r="AO67" s="107"/>
      <c r="AQ67" s="104">
        <f t="shared" si="92"/>
        <v>0</v>
      </c>
      <c r="AR67" s="104">
        <f t="shared" si="93"/>
        <v>0</v>
      </c>
      <c r="AS67" s="104">
        <f t="shared" si="94"/>
        <v>0</v>
      </c>
      <c r="AT67" s="104">
        <f t="shared" ref="AT67:AT69" si="97">SUM(AQ67,AR67,AS67)</f>
        <v>0</v>
      </c>
      <c r="AU67" s="229">
        <f t="shared" ref="AU67:AU69" si="98">AT67</f>
        <v>0</v>
      </c>
      <c r="AV67" s="229">
        <f t="shared" si="95"/>
        <v>0</v>
      </c>
      <c r="AW67" s="229"/>
      <c r="AX67" s="229"/>
      <c r="AY67" s="229"/>
      <c r="AZ67" s="229"/>
      <c r="BA67" s="230"/>
    </row>
    <row r="68" spans="1:53" ht="14.1" customHeight="1" outlineLevel="2" x14ac:dyDescent="0.2">
      <c r="A68" s="68"/>
      <c r="B68" s="94"/>
      <c r="C68" s="95"/>
      <c r="D68" s="110"/>
      <c r="E68" s="110"/>
      <c r="F68" s="110"/>
      <c r="G68" s="111"/>
      <c r="H68" s="99" t="s">
        <v>51</v>
      </c>
      <c r="I68" s="100"/>
      <c r="J68" s="101"/>
      <c r="K68" s="101"/>
      <c r="L68" s="102" t="str">
        <f>IF(I68&lt;&gt;0,((VLOOKUP(I68,'1. Standard_Cost'!$B$4:$D$8,2)+VLOOKUP(I68,'1. Standard_Cost'!$B$4:$D$8,3))*J68*K68),"0")</f>
        <v>0</v>
      </c>
      <c r="M68" s="102">
        <f>L68*'1. Standard_Cost'!F19</f>
        <v>0</v>
      </c>
      <c r="N68" s="103"/>
      <c r="O68" s="103"/>
      <c r="P68" s="103"/>
      <c r="Q68" s="103"/>
      <c r="R68" s="104">
        <f>+N68*P68*'1. Standard_Cost'!$B$12</f>
        <v>0</v>
      </c>
      <c r="S68" s="104">
        <f>+N68*O68*P68*'1. Standard_Cost'!$C$12</f>
        <v>0</v>
      </c>
      <c r="T68" s="104">
        <f>+N68*P68*Q68*'1. Standard_Cost'!$D$12</f>
        <v>0</v>
      </c>
      <c r="U68" s="104">
        <f>+N68*O68*'1. Standard_Cost'!$E$12</f>
        <v>0</v>
      </c>
      <c r="V68" s="103"/>
      <c r="W68" s="103"/>
      <c r="X68" s="103"/>
      <c r="Y68" s="104">
        <f>+V68*((X68*'1. Standard_Cost'!$B$16)+(W68*X68*'1. Standard_Cost'!$C$16))</f>
        <v>0</v>
      </c>
      <c r="Z68" s="103"/>
      <c r="AA68" s="103"/>
      <c r="AB68" s="104">
        <f>+Z68*'1. Standard_Cost'!$B$20+AA68*'1. Standard_Cost'!$C$20</f>
        <v>0</v>
      </c>
      <c r="AC68" s="105"/>
      <c r="AD68" s="106"/>
      <c r="AE68" s="104">
        <f t="shared" si="91"/>
        <v>0</v>
      </c>
      <c r="AF68" s="104">
        <f t="shared" si="96"/>
        <v>0</v>
      </c>
      <c r="AG68" s="103"/>
      <c r="AH68" s="103"/>
      <c r="AI68" s="103"/>
      <c r="AJ68" s="107"/>
      <c r="AK68" s="107"/>
      <c r="AL68" s="107"/>
      <c r="AM68" s="104">
        <f>AG68*'1. Standard_Cost'!B39+'Incremental_Cost Year 2021'!AH68*'1. Standard_Cost'!C39+'Incremental_Cost Year 2021'!AI68*'1. Standard_Cost'!D39+'Incremental_Cost Year 2021'!AJ68+'Incremental_Cost Year 2021'!AL68+AK68</f>
        <v>0</v>
      </c>
      <c r="AN68" s="104">
        <f>AM68*'1. Standard_Cost'!C28</f>
        <v>0</v>
      </c>
      <c r="AO68" s="107"/>
      <c r="AQ68" s="104">
        <f t="shared" si="92"/>
        <v>0</v>
      </c>
      <c r="AR68" s="104">
        <f t="shared" si="93"/>
        <v>0</v>
      </c>
      <c r="AS68" s="104">
        <f t="shared" si="94"/>
        <v>0</v>
      </c>
      <c r="AT68" s="104">
        <f t="shared" si="97"/>
        <v>0</v>
      </c>
      <c r="AU68" s="229">
        <f t="shared" si="98"/>
        <v>0</v>
      </c>
      <c r="AV68" s="229">
        <f t="shared" si="95"/>
        <v>0</v>
      </c>
      <c r="AW68" s="229"/>
      <c r="AX68" s="229"/>
      <c r="AY68" s="229"/>
      <c r="AZ68" s="229"/>
      <c r="BA68" s="230"/>
    </row>
    <row r="69" spans="1:53" ht="14.1" customHeight="1" outlineLevel="2" x14ac:dyDescent="0.2">
      <c r="A69" s="68"/>
      <c r="B69" s="94"/>
      <c r="C69" s="95"/>
      <c r="D69" s="110"/>
      <c r="E69" s="110"/>
      <c r="F69" s="110"/>
      <c r="G69" s="111"/>
      <c r="H69" s="112" t="s">
        <v>179</v>
      </c>
      <c r="I69" s="100"/>
      <c r="J69" s="101"/>
      <c r="K69" s="101"/>
      <c r="L69" s="102" t="str">
        <f>IF(I69&lt;&gt;0,((VLOOKUP(I69,'1. Standard_Cost'!$B$4:$D$8,2)+VLOOKUP(I69,'1. Standard_Cost'!$B$4:$D$8,3))*J69*K69),"0")</f>
        <v>0</v>
      </c>
      <c r="M69" s="102">
        <f>L69*'1. Standard_Cost'!F4</f>
        <v>0</v>
      </c>
      <c r="N69" s="103"/>
      <c r="O69" s="103"/>
      <c r="P69" s="103"/>
      <c r="Q69" s="103"/>
      <c r="R69" s="104">
        <f>+N69*P69*'1. Standard_Cost'!$B$12</f>
        <v>0</v>
      </c>
      <c r="S69" s="104">
        <f>+N69*O69*P69*'1. Standard_Cost'!$C$12</f>
        <v>0</v>
      </c>
      <c r="T69" s="104">
        <f>+N69*P69*Q69*'1. Standard_Cost'!$D$12</f>
        <v>0</v>
      </c>
      <c r="U69" s="104">
        <f>+N69*O69*'1. Standard_Cost'!$E$12</f>
        <v>0</v>
      </c>
      <c r="V69" s="103"/>
      <c r="W69" s="103"/>
      <c r="X69" s="103"/>
      <c r="Y69" s="104">
        <f>+V69*((X69*'1. Standard_Cost'!$B$16)+(W69*X69*'1. Standard_Cost'!$C$16))</f>
        <v>0</v>
      </c>
      <c r="Z69" s="103"/>
      <c r="AA69" s="103"/>
      <c r="AB69" s="104">
        <f>+Z69*'1. Standard_Cost'!$B$20+AA69*'1. Standard_Cost'!$C$20</f>
        <v>0</v>
      </c>
      <c r="AC69" s="105"/>
      <c r="AD69" s="106"/>
      <c r="AE69" s="104">
        <f t="shared" si="91"/>
        <v>0</v>
      </c>
      <c r="AF69" s="104">
        <f t="shared" si="96"/>
        <v>0</v>
      </c>
      <c r="AG69" s="103"/>
      <c r="AH69" s="103"/>
      <c r="AI69" s="103"/>
      <c r="AJ69" s="107"/>
      <c r="AK69" s="107"/>
      <c r="AL69" s="107"/>
      <c r="AM69" s="104">
        <f>AG69*'1. Standard_Cost'!B39+'Incremental_Cost Year 2021'!AH69*'1. Standard_Cost'!C39+'Incremental_Cost Year 2021'!AI69*'1. Standard_Cost'!D39+'Incremental_Cost Year 2021'!AJ69+'Incremental_Cost Year 2021'!AL69+AK69</f>
        <v>0</v>
      </c>
      <c r="AN69" s="104">
        <f>AM69*'1. Standard_Cost'!C28</f>
        <v>0</v>
      </c>
      <c r="AO69" s="107"/>
      <c r="AQ69" s="104">
        <f t="shared" si="92"/>
        <v>0</v>
      </c>
      <c r="AR69" s="104">
        <f t="shared" si="93"/>
        <v>0</v>
      </c>
      <c r="AS69" s="104">
        <f t="shared" si="94"/>
        <v>0</v>
      </c>
      <c r="AT69" s="104">
        <f t="shared" si="97"/>
        <v>0</v>
      </c>
      <c r="AU69" s="229">
        <f t="shared" si="98"/>
        <v>0</v>
      </c>
      <c r="AV69" s="229">
        <f t="shared" si="95"/>
        <v>0</v>
      </c>
      <c r="AW69" s="229"/>
      <c r="AX69" s="229"/>
      <c r="AY69" s="229"/>
      <c r="AZ69" s="229"/>
      <c r="BA69" s="230"/>
    </row>
    <row r="70" spans="1:53" ht="47.25" customHeight="1" outlineLevel="1" x14ac:dyDescent="0.2">
      <c r="A70" s="68"/>
      <c r="B70" s="94"/>
      <c r="C70" s="95"/>
      <c r="D70" s="113" t="s">
        <v>666</v>
      </c>
      <c r="E70" s="113" t="s">
        <v>197</v>
      </c>
      <c r="F70" s="114" t="s">
        <v>154</v>
      </c>
      <c r="G70" s="115" t="s">
        <v>155</v>
      </c>
      <c r="H70" s="122" t="s">
        <v>198</v>
      </c>
      <c r="I70" s="117"/>
      <c r="J70" s="117"/>
      <c r="K70" s="117"/>
      <c r="L70" s="118">
        <f>SUM(L66:L69)</f>
        <v>300300</v>
      </c>
      <c r="M70" s="118">
        <f>SUM(M66:M69)</f>
        <v>50150.100000000006</v>
      </c>
      <c r="N70" s="117"/>
      <c r="O70" s="117"/>
      <c r="P70" s="117"/>
      <c r="Q70" s="117"/>
      <c r="R70" s="119">
        <f>SUM(R66:R69)</f>
        <v>0</v>
      </c>
      <c r="S70" s="119">
        <f>SUM(S66:S69)</f>
        <v>0</v>
      </c>
      <c r="T70" s="119">
        <f>SUM(T66:T69)</f>
        <v>0</v>
      </c>
      <c r="U70" s="119">
        <f>SUM(U66:U69)</f>
        <v>0</v>
      </c>
      <c r="V70" s="117"/>
      <c r="W70" s="117"/>
      <c r="X70" s="117"/>
      <c r="Y70" s="118">
        <f>SUM(Y66:Y69)</f>
        <v>0</v>
      </c>
      <c r="Z70" s="117"/>
      <c r="AA70" s="117"/>
      <c r="AB70" s="118">
        <f t="shared" ref="AB70:AE70" si="99">SUM(AB66:AB69)</f>
        <v>0</v>
      </c>
      <c r="AC70" s="118">
        <f t="shared" si="99"/>
        <v>0</v>
      </c>
      <c r="AD70" s="118">
        <f t="shared" si="99"/>
        <v>0</v>
      </c>
      <c r="AE70" s="118">
        <f t="shared" si="99"/>
        <v>0</v>
      </c>
      <c r="AF70" s="104">
        <f t="shared" ref="AF70:AF105" si="100">R70+S70+T70+U70+Y70+AB70+AC70+AD70+AE70</f>
        <v>0</v>
      </c>
      <c r="AG70" s="117"/>
      <c r="AH70" s="117"/>
      <c r="AI70" s="117"/>
      <c r="AJ70" s="119">
        <f>SUM(AJ66:AJ69)</f>
        <v>0</v>
      </c>
      <c r="AK70" s="119">
        <f>SUM(AK66:AK69)</f>
        <v>0</v>
      </c>
      <c r="AL70" s="119">
        <f>SUM(AL66:AL69)</f>
        <v>0</v>
      </c>
      <c r="AM70" s="118">
        <f>SUM(AM66:AM69)</f>
        <v>0</v>
      </c>
      <c r="AN70" s="118">
        <f>SUM(AN66:AN69)</f>
        <v>0</v>
      </c>
      <c r="AO70" s="116"/>
      <c r="AP70" s="120"/>
      <c r="AQ70" s="121">
        <f t="shared" ref="AQ70:AZ70" si="101">SUM(AQ66:AQ69)</f>
        <v>350450.1</v>
      </c>
      <c r="AR70" s="121">
        <f t="shared" si="101"/>
        <v>0</v>
      </c>
      <c r="AS70" s="121">
        <f t="shared" si="101"/>
        <v>0</v>
      </c>
      <c r="AT70" s="121">
        <f t="shared" si="101"/>
        <v>350450.1</v>
      </c>
      <c r="AU70" s="121">
        <f t="shared" si="101"/>
        <v>350450.1</v>
      </c>
      <c r="AV70" s="121">
        <f t="shared" si="101"/>
        <v>0</v>
      </c>
      <c r="AW70" s="121">
        <f t="shared" si="101"/>
        <v>0</v>
      </c>
      <c r="AX70" s="121">
        <f t="shared" si="101"/>
        <v>0</v>
      </c>
      <c r="AY70" s="121">
        <f t="shared" si="101"/>
        <v>0</v>
      </c>
      <c r="AZ70" s="121">
        <f t="shared" si="101"/>
        <v>0</v>
      </c>
      <c r="BA70" s="121"/>
    </row>
    <row r="71" spans="1:53" ht="14.1" customHeight="1" outlineLevel="2" x14ac:dyDescent="0.2">
      <c r="A71" s="68"/>
      <c r="B71" s="94"/>
      <c r="C71" s="95"/>
      <c r="D71" s="96"/>
      <c r="E71" s="96"/>
      <c r="F71" s="97"/>
      <c r="G71" s="98"/>
      <c r="H71" s="216" t="s">
        <v>661</v>
      </c>
      <c r="I71" s="100" t="s">
        <v>3</v>
      </c>
      <c r="J71" s="101">
        <v>3</v>
      </c>
      <c r="K71" s="101">
        <v>3</v>
      </c>
      <c r="L71" s="102">
        <f>IF(I71&lt;&gt;0,((VLOOKUP(I71,'1. Standard_Cost'!$B$4:$D$8,2)+VLOOKUP(I71,'1. Standard_Cost'!$B$4:$D$8,3))*J71*K71),"0")</f>
        <v>900900</v>
      </c>
      <c r="M71" s="102">
        <f>L71*'1. Standard_Cost'!F4</f>
        <v>150450.30000000002</v>
      </c>
      <c r="N71" s="103"/>
      <c r="O71" s="103"/>
      <c r="P71" s="103"/>
      <c r="Q71" s="103"/>
      <c r="R71" s="104">
        <f>+N71*P71*'1. Standard_Cost'!$B$12</f>
        <v>0</v>
      </c>
      <c r="S71" s="104">
        <f>+N71*O71*P71*'1. Standard_Cost'!$C$12</f>
        <v>0</v>
      </c>
      <c r="T71" s="104">
        <f>+N71*P71*Q71*'1. Standard_Cost'!$D$12</f>
        <v>0</v>
      </c>
      <c r="U71" s="104">
        <f>+N71*O71*'1. Standard_Cost'!$E$12</f>
        <v>0</v>
      </c>
      <c r="V71" s="103"/>
      <c r="W71" s="103"/>
      <c r="X71" s="103"/>
      <c r="Y71" s="104">
        <f>+V71*((X71*'1. Standard_Cost'!$B$16)+(W71*X71*'1. Standard_Cost'!$C$16))</f>
        <v>0</v>
      </c>
      <c r="Z71" s="103"/>
      <c r="AA71" s="103"/>
      <c r="AB71" s="104">
        <f>+Z71*'1. Standard_Cost'!$B$20+AA71*'1. Standard_Cost'!$C$20</f>
        <v>0</v>
      </c>
      <c r="AC71" s="105"/>
      <c r="AD71" s="106"/>
      <c r="AE71" s="104">
        <f t="shared" ref="AE71:AE74" si="102">(R71+S71+T71+U71+Y71+AB71+AC71+AD71)*(20%)</f>
        <v>0</v>
      </c>
      <c r="AF71" s="104">
        <f t="shared" si="100"/>
        <v>0</v>
      </c>
      <c r="AG71" s="103"/>
      <c r="AH71" s="103"/>
      <c r="AI71" s="103"/>
      <c r="AJ71" s="107"/>
      <c r="AK71" s="107"/>
      <c r="AL71" s="107"/>
      <c r="AM71" s="104">
        <f>AG71*'1. Standard_Cost'!B44+'Incremental_Cost Year 2021'!AH71*'1. Standard_Cost'!C44+'Incremental_Cost Year 2021'!AI71*'1. Standard_Cost'!D44+'Incremental_Cost Year 2021'!AJ71+'Incremental_Cost Year 2021'!AL71+AK71</f>
        <v>0</v>
      </c>
      <c r="AN71" s="104">
        <f>AM71*'1. Standard_Cost'!C28</f>
        <v>0</v>
      </c>
      <c r="AO71" s="107"/>
      <c r="AQ71" s="104">
        <f t="shared" ref="AQ71:AQ74" si="103">L71+M71</f>
        <v>1051350.3</v>
      </c>
      <c r="AR71" s="104">
        <f t="shared" ref="AR71:AR74" si="104">AF71</f>
        <v>0</v>
      </c>
      <c r="AS71" s="104">
        <f t="shared" ref="AS71:AS74" si="105">AM71+AN71</f>
        <v>0</v>
      </c>
      <c r="AT71" s="104">
        <f>SUM(AQ71,AR71,AS71)</f>
        <v>1051350.3</v>
      </c>
      <c r="AU71" s="229">
        <f>AT71</f>
        <v>1051350.3</v>
      </c>
      <c r="AV71" s="229">
        <f t="shared" ref="AV71:AV74" si="106">AB71</f>
        <v>0</v>
      </c>
      <c r="AW71" s="229"/>
      <c r="AX71" s="229"/>
      <c r="AY71" s="229"/>
      <c r="AZ71" s="229"/>
      <c r="BA71" s="230"/>
    </row>
    <row r="72" spans="1:53" ht="14.1" customHeight="1" outlineLevel="2" x14ac:dyDescent="0.2">
      <c r="A72" s="68"/>
      <c r="B72" s="94"/>
      <c r="C72" s="95"/>
      <c r="D72" s="110"/>
      <c r="E72" s="110"/>
      <c r="F72" s="110"/>
      <c r="G72" s="111"/>
      <c r="H72" s="216" t="s">
        <v>662</v>
      </c>
      <c r="I72" s="100" t="s">
        <v>3</v>
      </c>
      <c r="J72" s="101">
        <v>3</v>
      </c>
      <c r="K72" s="101">
        <v>3</v>
      </c>
      <c r="L72" s="102">
        <f>IF(I72&lt;&gt;0,((VLOOKUP(I72,'1. Standard_Cost'!$B$4:$D$8,2)+VLOOKUP(I72,'1. Standard_Cost'!$B$4:$D$8,3))*J72*K72),"0")</f>
        <v>900900</v>
      </c>
      <c r="M72" s="102">
        <f>L72*'1. Standard_Cost'!F4</f>
        <v>150450.30000000002</v>
      </c>
      <c r="N72" s="103"/>
      <c r="O72" s="103"/>
      <c r="P72" s="103"/>
      <c r="Q72" s="103"/>
      <c r="R72" s="104">
        <f>+N72*P72*'1. Standard_Cost'!$B$12</f>
        <v>0</v>
      </c>
      <c r="S72" s="104">
        <f>+N72*O72*P72*'1. Standard_Cost'!$C$12</f>
        <v>0</v>
      </c>
      <c r="T72" s="104">
        <f>+N72*P72*Q72*'1. Standard_Cost'!$D$12</f>
        <v>0</v>
      </c>
      <c r="U72" s="104">
        <f>+N72*O72*'1. Standard_Cost'!$E$12</f>
        <v>0</v>
      </c>
      <c r="V72" s="103"/>
      <c r="W72" s="103"/>
      <c r="X72" s="103"/>
      <c r="Y72" s="104">
        <f>+V72*((X72*'1. Standard_Cost'!$B$16)+(W72*X72*'1. Standard_Cost'!$C$16))</f>
        <v>0</v>
      </c>
      <c r="Z72" s="103"/>
      <c r="AA72" s="103"/>
      <c r="AB72" s="104">
        <f>+Z72*'1. Standard_Cost'!$B$20+AA72*'1. Standard_Cost'!$C$20</f>
        <v>0</v>
      </c>
      <c r="AC72" s="105"/>
      <c r="AD72" s="106"/>
      <c r="AE72" s="104">
        <f t="shared" si="102"/>
        <v>0</v>
      </c>
      <c r="AF72" s="104">
        <f t="shared" si="100"/>
        <v>0</v>
      </c>
      <c r="AG72" s="103"/>
      <c r="AH72" s="103"/>
      <c r="AI72" s="103"/>
      <c r="AJ72" s="107"/>
      <c r="AK72" s="107"/>
      <c r="AL72" s="107"/>
      <c r="AM72" s="104">
        <f>AG72*'1. Standard_Cost'!B44+'Incremental_Cost Year 2021'!AH72*'1. Standard_Cost'!C44+'Incremental_Cost Year 2021'!AI72*'1. Standard_Cost'!D44+'Incremental_Cost Year 2021'!AJ72+'Incremental_Cost Year 2021'!AL72+AK72</f>
        <v>0</v>
      </c>
      <c r="AN72" s="104">
        <f>AM72*'1. Standard_Cost'!C28</f>
        <v>0</v>
      </c>
      <c r="AO72" s="107"/>
      <c r="AQ72" s="104">
        <f t="shared" si="103"/>
        <v>1051350.3</v>
      </c>
      <c r="AR72" s="104">
        <f t="shared" si="104"/>
        <v>0</v>
      </c>
      <c r="AS72" s="104">
        <f t="shared" si="105"/>
        <v>0</v>
      </c>
      <c r="AT72" s="104">
        <f t="shared" ref="AT72:AT74" si="107">SUM(AQ72,AR72,AS72)</f>
        <v>1051350.3</v>
      </c>
      <c r="AU72" s="229">
        <f t="shared" ref="AU72:AU74" si="108">AT72</f>
        <v>1051350.3</v>
      </c>
      <c r="AV72" s="229">
        <f t="shared" si="106"/>
        <v>0</v>
      </c>
      <c r="AW72" s="229"/>
      <c r="AX72" s="229"/>
      <c r="AY72" s="229"/>
      <c r="AZ72" s="229"/>
      <c r="BA72" s="230"/>
    </row>
    <row r="73" spans="1:53" ht="14.1" customHeight="1" outlineLevel="2" x14ac:dyDescent="0.2">
      <c r="A73" s="68"/>
      <c r="B73" s="94"/>
      <c r="C73" s="95"/>
      <c r="D73" s="110"/>
      <c r="E73" s="110"/>
      <c r="F73" s="110"/>
      <c r="G73" s="111"/>
      <c r="H73" s="99" t="s">
        <v>51</v>
      </c>
      <c r="I73" s="100"/>
      <c r="J73" s="101"/>
      <c r="K73" s="101"/>
      <c r="L73" s="102" t="str">
        <f>IF(I73&lt;&gt;0,((VLOOKUP(I73,'1. Standard_Cost'!$B$4:$D$8,2)+VLOOKUP(I73,'1. Standard_Cost'!$B$4:$D$8,3))*J73*K73),"0")</f>
        <v>0</v>
      </c>
      <c r="M73" s="102">
        <f>L73*'1. Standard_Cost'!F4</f>
        <v>0</v>
      </c>
      <c r="N73" s="103"/>
      <c r="O73" s="103"/>
      <c r="P73" s="103"/>
      <c r="Q73" s="103"/>
      <c r="R73" s="104">
        <f>+N73*P73*'1. Standard_Cost'!$B$12</f>
        <v>0</v>
      </c>
      <c r="S73" s="104">
        <f>+N73*O73*P73*'1. Standard_Cost'!$C$12</f>
        <v>0</v>
      </c>
      <c r="T73" s="104">
        <f>+N73*P73*Q73*'1. Standard_Cost'!$D$12</f>
        <v>0</v>
      </c>
      <c r="U73" s="104">
        <f>+N73*O73*'1. Standard_Cost'!$E$12</f>
        <v>0</v>
      </c>
      <c r="V73" s="103"/>
      <c r="W73" s="103"/>
      <c r="X73" s="103"/>
      <c r="Y73" s="104">
        <f>+V73*((X73*'1. Standard_Cost'!$B$16)+(W73*X73*'1. Standard_Cost'!$C$16))</f>
        <v>0</v>
      </c>
      <c r="Z73" s="103"/>
      <c r="AA73" s="103"/>
      <c r="AB73" s="104">
        <f>+Z73*'1. Standard_Cost'!$B$20+AA73*'1. Standard_Cost'!$C$20</f>
        <v>0</v>
      </c>
      <c r="AC73" s="105"/>
      <c r="AD73" s="106"/>
      <c r="AE73" s="104">
        <f t="shared" si="102"/>
        <v>0</v>
      </c>
      <c r="AF73" s="104">
        <f t="shared" si="100"/>
        <v>0</v>
      </c>
      <c r="AG73" s="103"/>
      <c r="AH73" s="103"/>
      <c r="AI73" s="103"/>
      <c r="AJ73" s="107"/>
      <c r="AK73" s="107"/>
      <c r="AL73" s="107"/>
      <c r="AM73" s="104">
        <f>AG73*'1. Standard_Cost'!B44+'Incremental_Cost Year 2021'!AH73*'1. Standard_Cost'!C44+'Incremental_Cost Year 2021'!AI73*'1. Standard_Cost'!D44+'Incremental_Cost Year 2021'!AJ73+'Incremental_Cost Year 2021'!AL73+AK73</f>
        <v>0</v>
      </c>
      <c r="AN73" s="104">
        <f>AM73*'1. Standard_Cost'!C28</f>
        <v>0</v>
      </c>
      <c r="AO73" s="107"/>
      <c r="AQ73" s="104">
        <f t="shared" si="103"/>
        <v>0</v>
      </c>
      <c r="AR73" s="104">
        <f t="shared" si="104"/>
        <v>0</v>
      </c>
      <c r="AS73" s="104">
        <f t="shared" si="105"/>
        <v>0</v>
      </c>
      <c r="AT73" s="104">
        <f t="shared" si="107"/>
        <v>0</v>
      </c>
      <c r="AU73" s="229">
        <f t="shared" si="108"/>
        <v>0</v>
      </c>
      <c r="AV73" s="229">
        <f t="shared" si="106"/>
        <v>0</v>
      </c>
      <c r="AW73" s="229"/>
      <c r="AX73" s="229"/>
      <c r="AY73" s="229"/>
      <c r="AZ73" s="229"/>
      <c r="BA73" s="230"/>
    </row>
    <row r="74" spans="1:53" ht="14.1" customHeight="1" outlineLevel="2" x14ac:dyDescent="0.2">
      <c r="A74" s="68"/>
      <c r="B74" s="94"/>
      <c r="C74" s="95"/>
      <c r="D74" s="110"/>
      <c r="E74" s="110"/>
      <c r="F74" s="110"/>
      <c r="G74" s="111"/>
      <c r="H74" s="112" t="s">
        <v>179</v>
      </c>
      <c r="I74" s="100"/>
      <c r="J74" s="101"/>
      <c r="K74" s="101"/>
      <c r="L74" s="102" t="str">
        <f>IF(I74&lt;&gt;0,((VLOOKUP(I74,'1. Standard_Cost'!$B$4:$D$8,2)+VLOOKUP(I74,'1. Standard_Cost'!$B$4:$D$8,3))*J74*K74),"0")</f>
        <v>0</v>
      </c>
      <c r="M74" s="102">
        <f>L74*'1. Standard_Cost'!F7</f>
        <v>0</v>
      </c>
      <c r="N74" s="103"/>
      <c r="O74" s="103"/>
      <c r="P74" s="103"/>
      <c r="Q74" s="103"/>
      <c r="R74" s="104">
        <f>+N74*P74*'1. Standard_Cost'!$B$12</f>
        <v>0</v>
      </c>
      <c r="S74" s="104">
        <f>+N74*O74*P74*'1. Standard_Cost'!$C$12</f>
        <v>0</v>
      </c>
      <c r="T74" s="104">
        <f>+N74*P74*Q74*'1. Standard_Cost'!$D$12</f>
        <v>0</v>
      </c>
      <c r="U74" s="104">
        <f>+N74*O74*'1. Standard_Cost'!$E$12</f>
        <v>0</v>
      </c>
      <c r="V74" s="103"/>
      <c r="W74" s="103"/>
      <c r="X74" s="103"/>
      <c r="Y74" s="104">
        <f>+V74*((X74*'1. Standard_Cost'!$B$16)+(W74*X74*'1. Standard_Cost'!$C$16))</f>
        <v>0</v>
      </c>
      <c r="Z74" s="103"/>
      <c r="AA74" s="103"/>
      <c r="AB74" s="104">
        <f>+Z74*'1. Standard_Cost'!$B$20+AA74*'1. Standard_Cost'!$C$20</f>
        <v>0</v>
      </c>
      <c r="AC74" s="105"/>
      <c r="AD74" s="106"/>
      <c r="AE74" s="104">
        <f t="shared" si="102"/>
        <v>0</v>
      </c>
      <c r="AF74" s="104">
        <f t="shared" si="100"/>
        <v>0</v>
      </c>
      <c r="AG74" s="103"/>
      <c r="AH74" s="103"/>
      <c r="AI74" s="103"/>
      <c r="AJ74" s="107"/>
      <c r="AK74" s="107"/>
      <c r="AL74" s="107"/>
      <c r="AM74" s="104">
        <f>AG74*'1. Standard_Cost'!B44+'Incremental_Cost Year 2021'!AH74*'1. Standard_Cost'!C44+'Incremental_Cost Year 2021'!AI74*'1. Standard_Cost'!D44+'Incremental_Cost Year 2021'!AJ74+'Incremental_Cost Year 2021'!AL74+AK74</f>
        <v>0</v>
      </c>
      <c r="AN74" s="104">
        <f>AM74*'1. Standard_Cost'!C28</f>
        <v>0</v>
      </c>
      <c r="AO74" s="107"/>
      <c r="AQ74" s="104">
        <f t="shared" si="103"/>
        <v>0</v>
      </c>
      <c r="AR74" s="104">
        <f t="shared" si="104"/>
        <v>0</v>
      </c>
      <c r="AS74" s="104">
        <f t="shared" si="105"/>
        <v>0</v>
      </c>
      <c r="AT74" s="104">
        <f t="shared" si="107"/>
        <v>0</v>
      </c>
      <c r="AU74" s="229">
        <f t="shared" si="108"/>
        <v>0</v>
      </c>
      <c r="AV74" s="229">
        <f t="shared" si="106"/>
        <v>0</v>
      </c>
      <c r="AW74" s="229"/>
      <c r="AX74" s="229"/>
      <c r="AY74" s="229"/>
      <c r="AZ74" s="229"/>
      <c r="BA74" s="230"/>
    </row>
    <row r="75" spans="1:53" ht="63.75" customHeight="1" outlineLevel="1" x14ac:dyDescent="0.2">
      <c r="A75" s="68"/>
      <c r="B75" s="94"/>
      <c r="C75" s="95"/>
      <c r="D75" s="113" t="s">
        <v>666</v>
      </c>
      <c r="E75" s="113" t="s">
        <v>730</v>
      </c>
      <c r="F75" s="114" t="s">
        <v>154</v>
      </c>
      <c r="G75" s="115" t="s">
        <v>155</v>
      </c>
      <c r="H75" s="122" t="s">
        <v>201</v>
      </c>
      <c r="I75" s="117"/>
      <c r="J75" s="117"/>
      <c r="K75" s="117"/>
      <c r="L75" s="118">
        <f>SUM(L71:L74)</f>
        <v>1801800</v>
      </c>
      <c r="M75" s="118">
        <f>SUM(M71:M74)</f>
        <v>300900.60000000003</v>
      </c>
      <c r="N75" s="117"/>
      <c r="O75" s="117"/>
      <c r="P75" s="117"/>
      <c r="Q75" s="117"/>
      <c r="R75" s="119">
        <f>SUM(R71:R74)</f>
        <v>0</v>
      </c>
      <c r="S75" s="119">
        <f>SUM(S71:S74)</f>
        <v>0</v>
      </c>
      <c r="T75" s="119">
        <f>SUM(T71:T74)</f>
        <v>0</v>
      </c>
      <c r="U75" s="119">
        <f>SUM(U71:U74)</f>
        <v>0</v>
      </c>
      <c r="V75" s="117"/>
      <c r="W75" s="117"/>
      <c r="X75" s="117"/>
      <c r="Y75" s="118">
        <f>SUM(Y71:Y74)</f>
        <v>0</v>
      </c>
      <c r="Z75" s="117"/>
      <c r="AA75" s="117"/>
      <c r="AB75" s="118">
        <f t="shared" ref="AB75:AE75" si="109">SUM(AB71:AB74)</f>
        <v>0</v>
      </c>
      <c r="AC75" s="118">
        <f t="shared" si="109"/>
        <v>0</v>
      </c>
      <c r="AD75" s="118">
        <f t="shared" si="109"/>
        <v>0</v>
      </c>
      <c r="AE75" s="118">
        <f t="shared" si="109"/>
        <v>0</v>
      </c>
      <c r="AF75" s="104">
        <f t="shared" si="100"/>
        <v>0</v>
      </c>
      <c r="AG75" s="117"/>
      <c r="AH75" s="117"/>
      <c r="AI75" s="117"/>
      <c r="AJ75" s="119">
        <f>SUM(AJ71:AJ74)</f>
        <v>0</v>
      </c>
      <c r="AK75" s="119">
        <f>SUM(AK71:AK74)</f>
        <v>0</v>
      </c>
      <c r="AL75" s="119">
        <f>SUM(AL71:AL74)</f>
        <v>0</v>
      </c>
      <c r="AM75" s="118">
        <f>SUM(AM71:AM74)</f>
        <v>0</v>
      </c>
      <c r="AN75" s="118">
        <f>SUM(AN71:AN74)</f>
        <v>0</v>
      </c>
      <c r="AO75" s="116"/>
      <c r="AP75" s="120"/>
      <c r="AQ75" s="121">
        <f t="shared" ref="AQ75:AZ75" si="110">SUM(AQ71:AQ74)</f>
        <v>2102700.6</v>
      </c>
      <c r="AR75" s="121">
        <f t="shared" si="110"/>
        <v>0</v>
      </c>
      <c r="AS75" s="121">
        <f t="shared" si="110"/>
        <v>0</v>
      </c>
      <c r="AT75" s="121">
        <f t="shared" si="110"/>
        <v>2102700.6</v>
      </c>
      <c r="AU75" s="121">
        <f t="shared" si="110"/>
        <v>2102700.6</v>
      </c>
      <c r="AV75" s="121">
        <f t="shared" si="110"/>
        <v>0</v>
      </c>
      <c r="AW75" s="121">
        <f t="shared" si="110"/>
        <v>0</v>
      </c>
      <c r="AX75" s="121">
        <f t="shared" si="110"/>
        <v>0</v>
      </c>
      <c r="AY75" s="121">
        <f t="shared" si="110"/>
        <v>0</v>
      </c>
      <c r="AZ75" s="121">
        <f t="shared" si="110"/>
        <v>0</v>
      </c>
      <c r="BA75" s="121"/>
    </row>
    <row r="76" spans="1:53" ht="14.1" customHeight="1" outlineLevel="2" x14ac:dyDescent="0.2">
      <c r="A76" s="68"/>
      <c r="B76" s="94"/>
      <c r="C76" s="95"/>
      <c r="D76" s="96"/>
      <c r="E76" s="96"/>
      <c r="F76" s="97"/>
      <c r="G76" s="98"/>
      <c r="H76" s="216" t="s">
        <v>663</v>
      </c>
      <c r="I76" s="100" t="s">
        <v>3</v>
      </c>
      <c r="J76" s="101">
        <v>3</v>
      </c>
      <c r="K76" s="101">
        <v>3</v>
      </c>
      <c r="L76" s="102">
        <f>IF(I76&lt;&gt;0,((VLOOKUP(I76,'1. Standard_Cost'!$B$4:$D$8,2)+VLOOKUP(I76,'1. Standard_Cost'!$B$4:$D$8,3))*J76*K76),"0")</f>
        <v>900900</v>
      </c>
      <c r="M76" s="102">
        <f>L76*'1. Standard_Cost'!F4</f>
        <v>150450.30000000002</v>
      </c>
      <c r="N76" s="103"/>
      <c r="O76" s="103"/>
      <c r="P76" s="103"/>
      <c r="Q76" s="103"/>
      <c r="R76" s="104">
        <f>+N76*P76*'1. Standard_Cost'!$B$12</f>
        <v>0</v>
      </c>
      <c r="S76" s="104">
        <f>+N76*O76*P76*'1. Standard_Cost'!$C$12</f>
        <v>0</v>
      </c>
      <c r="T76" s="104">
        <f>+N76*P76*Q76*'1. Standard_Cost'!$D$12</f>
        <v>0</v>
      </c>
      <c r="U76" s="104">
        <f>+N76*O76*'1. Standard_Cost'!$E$12</f>
        <v>0</v>
      </c>
      <c r="V76" s="103"/>
      <c r="W76" s="103"/>
      <c r="X76" s="103"/>
      <c r="Y76" s="104">
        <f>+V76*((X76*'1. Standard_Cost'!$B$16)+(W76*X76*'1. Standard_Cost'!$C$16))</f>
        <v>0</v>
      </c>
      <c r="Z76" s="103"/>
      <c r="AA76" s="103"/>
      <c r="AB76" s="104">
        <f>+Z76*'1. Standard_Cost'!$B$20+AA76*'1. Standard_Cost'!$C$20</f>
        <v>0</v>
      </c>
      <c r="AC76" s="105"/>
      <c r="AD76" s="106"/>
      <c r="AE76" s="104">
        <f t="shared" ref="AE76:AE79" si="111">(R76+S76+T76+U76+Y76+AB76+AC76+AD76)*(20%)</f>
        <v>0</v>
      </c>
      <c r="AF76" s="104">
        <f t="shared" si="100"/>
        <v>0</v>
      </c>
      <c r="AG76" s="103"/>
      <c r="AH76" s="103"/>
      <c r="AI76" s="103"/>
      <c r="AJ76" s="107"/>
      <c r="AK76" s="107"/>
      <c r="AL76" s="107"/>
      <c r="AM76" s="104">
        <f>AG76*'1. Standard_Cost'!B49+'Incremental_Cost Year 2021'!AH76*'1. Standard_Cost'!C49+'Incremental_Cost Year 2021'!AI76*'1. Standard_Cost'!D49+'Incremental_Cost Year 2021'!AJ76+'Incremental_Cost Year 2021'!AL76+AK76</f>
        <v>0</v>
      </c>
      <c r="AN76" s="104">
        <f>AM76*'1. Standard_Cost'!C28</f>
        <v>0</v>
      </c>
      <c r="AO76" s="107"/>
      <c r="AQ76" s="104">
        <f t="shared" ref="AQ76:AQ79" si="112">L76+M76</f>
        <v>1051350.3</v>
      </c>
      <c r="AR76" s="104">
        <f t="shared" ref="AR76:AR79" si="113">AF76</f>
        <v>0</v>
      </c>
      <c r="AS76" s="104">
        <f t="shared" ref="AS76:AS79" si="114">AM76+AN76</f>
        <v>0</v>
      </c>
      <c r="AT76" s="104">
        <f>SUM(AQ76,AR76,AS76)</f>
        <v>1051350.3</v>
      </c>
      <c r="AU76" s="229">
        <f>AT76</f>
        <v>1051350.3</v>
      </c>
      <c r="AV76" s="229">
        <f t="shared" ref="AV76:AV79" si="115">AB76</f>
        <v>0</v>
      </c>
      <c r="AW76" s="229"/>
      <c r="AX76" s="229"/>
      <c r="AY76" s="229"/>
      <c r="AZ76" s="229"/>
      <c r="BA76" s="230"/>
    </row>
    <row r="77" spans="1:53" ht="14.1" customHeight="1" outlineLevel="2" x14ac:dyDescent="0.2">
      <c r="A77" s="68"/>
      <c r="B77" s="94"/>
      <c r="C77" s="95"/>
      <c r="D77" s="110"/>
      <c r="E77" s="110"/>
      <c r="F77" s="110"/>
      <c r="G77" s="111"/>
      <c r="H77" s="99" t="s">
        <v>50</v>
      </c>
      <c r="I77" s="100"/>
      <c r="J77" s="101"/>
      <c r="K77" s="101"/>
      <c r="L77" s="102" t="str">
        <f>IF(I77&lt;&gt;0,((VLOOKUP(I77,'1. Standard_Cost'!$B$4:$D$8,2)+VLOOKUP(I77,'1. Standard_Cost'!$B$4:$D$8,3))*J77*K77),"0")</f>
        <v>0</v>
      </c>
      <c r="M77" s="102">
        <f>L77*'1. Standard_Cost'!F4</f>
        <v>0</v>
      </c>
      <c r="N77" s="103"/>
      <c r="O77" s="103"/>
      <c r="P77" s="103"/>
      <c r="Q77" s="103"/>
      <c r="R77" s="104">
        <f>+N77*P77*'1. Standard_Cost'!$B$12</f>
        <v>0</v>
      </c>
      <c r="S77" s="104">
        <f>+N77*O77*P77*'1. Standard_Cost'!$C$12</f>
        <v>0</v>
      </c>
      <c r="T77" s="104">
        <f>+N77*P77*Q77*'1. Standard_Cost'!$D$12</f>
        <v>0</v>
      </c>
      <c r="U77" s="104">
        <f>+N77*O77*'1. Standard_Cost'!$E$12</f>
        <v>0</v>
      </c>
      <c r="V77" s="103"/>
      <c r="W77" s="103"/>
      <c r="X77" s="103"/>
      <c r="Y77" s="104">
        <f>+V77*((X77*'1. Standard_Cost'!$B$16)+(W77*X77*'1. Standard_Cost'!$C$16))</f>
        <v>0</v>
      </c>
      <c r="Z77" s="103"/>
      <c r="AA77" s="103"/>
      <c r="AB77" s="104">
        <f>+Z77*'1. Standard_Cost'!$B$20+AA77*'1. Standard_Cost'!$C$20</f>
        <v>0</v>
      </c>
      <c r="AC77" s="105"/>
      <c r="AD77" s="106"/>
      <c r="AE77" s="104">
        <f t="shared" si="111"/>
        <v>0</v>
      </c>
      <c r="AF77" s="104">
        <f t="shared" si="100"/>
        <v>0</v>
      </c>
      <c r="AG77" s="103"/>
      <c r="AH77" s="103"/>
      <c r="AI77" s="103"/>
      <c r="AJ77" s="107"/>
      <c r="AK77" s="107"/>
      <c r="AL77" s="107"/>
      <c r="AM77" s="104">
        <f>AG77*'1. Standard_Cost'!B49+'Incremental_Cost Year 2021'!AH77*'1. Standard_Cost'!C49+'Incremental_Cost Year 2021'!AI77*'1. Standard_Cost'!D49+'Incremental_Cost Year 2021'!AJ77+'Incremental_Cost Year 2021'!AL77+AK77</f>
        <v>0</v>
      </c>
      <c r="AN77" s="104">
        <f>AM77*'1. Standard_Cost'!C28</f>
        <v>0</v>
      </c>
      <c r="AO77" s="107"/>
      <c r="AQ77" s="104">
        <f t="shared" si="112"/>
        <v>0</v>
      </c>
      <c r="AR77" s="104">
        <f t="shared" si="113"/>
        <v>0</v>
      </c>
      <c r="AS77" s="104">
        <f t="shared" si="114"/>
        <v>0</v>
      </c>
      <c r="AT77" s="104">
        <f t="shared" ref="AT77:AT79" si="116">SUM(AQ77,AR77,AS77)</f>
        <v>0</v>
      </c>
      <c r="AU77" s="229">
        <f t="shared" ref="AU77:AU79" si="117">AT77</f>
        <v>0</v>
      </c>
      <c r="AV77" s="229">
        <f t="shared" si="115"/>
        <v>0</v>
      </c>
      <c r="AW77" s="229"/>
      <c r="AX77" s="229"/>
      <c r="AY77" s="229"/>
      <c r="AZ77" s="229"/>
      <c r="BA77" s="230"/>
    </row>
    <row r="78" spans="1:53" ht="14.1" customHeight="1" outlineLevel="2" x14ac:dyDescent="0.2">
      <c r="A78" s="68"/>
      <c r="B78" s="94"/>
      <c r="C78" s="95"/>
      <c r="D78" s="110"/>
      <c r="E78" s="110"/>
      <c r="F78" s="110"/>
      <c r="G78" s="111"/>
      <c r="H78" s="99" t="s">
        <v>51</v>
      </c>
      <c r="I78" s="100"/>
      <c r="J78" s="101"/>
      <c r="K78" s="101"/>
      <c r="L78" s="102" t="str">
        <f>IF(I78&lt;&gt;0,((VLOOKUP(I78,'1. Standard_Cost'!$B$4:$D$8,2)+VLOOKUP(I78,'1. Standard_Cost'!$B$4:$D$8,3))*J78*K78),"0")</f>
        <v>0</v>
      </c>
      <c r="M78" s="102">
        <f>L78*'1. Standard_Cost'!F4</f>
        <v>0</v>
      </c>
      <c r="N78" s="103"/>
      <c r="O78" s="103"/>
      <c r="P78" s="103"/>
      <c r="Q78" s="103"/>
      <c r="R78" s="104">
        <f>+N78*P78*'1. Standard_Cost'!$B$12</f>
        <v>0</v>
      </c>
      <c r="S78" s="104">
        <f>+N78*O78*P78*'1. Standard_Cost'!$C$12</f>
        <v>0</v>
      </c>
      <c r="T78" s="104">
        <f>+N78*P78*Q78*'1. Standard_Cost'!$D$12</f>
        <v>0</v>
      </c>
      <c r="U78" s="104">
        <f>+N78*O78*'1. Standard_Cost'!$E$12</f>
        <v>0</v>
      </c>
      <c r="V78" s="103"/>
      <c r="W78" s="103"/>
      <c r="X78" s="103"/>
      <c r="Y78" s="104">
        <f>+V78*((X78*'1. Standard_Cost'!$B$16)+(W78*X78*'1. Standard_Cost'!$C$16))</f>
        <v>0</v>
      </c>
      <c r="Z78" s="103"/>
      <c r="AA78" s="103"/>
      <c r="AB78" s="104">
        <f>+Z78*'1. Standard_Cost'!$B$20+AA78*'1. Standard_Cost'!$C$20</f>
        <v>0</v>
      </c>
      <c r="AC78" s="105"/>
      <c r="AD78" s="106"/>
      <c r="AE78" s="104">
        <f t="shared" si="111"/>
        <v>0</v>
      </c>
      <c r="AF78" s="104">
        <f t="shared" si="100"/>
        <v>0</v>
      </c>
      <c r="AG78" s="103"/>
      <c r="AH78" s="103"/>
      <c r="AI78" s="103"/>
      <c r="AJ78" s="107"/>
      <c r="AK78" s="107"/>
      <c r="AL78" s="107"/>
      <c r="AM78" s="104">
        <f>AG78*'1. Standard_Cost'!B49+'Incremental_Cost Year 2021'!AH78*'1. Standard_Cost'!C49+'Incremental_Cost Year 2021'!AI78*'1. Standard_Cost'!D49+'Incremental_Cost Year 2021'!AJ78+'Incremental_Cost Year 2021'!AL78+AK78</f>
        <v>0</v>
      </c>
      <c r="AN78" s="104">
        <f>AM78*'1. Standard_Cost'!C28</f>
        <v>0</v>
      </c>
      <c r="AO78" s="107"/>
      <c r="AQ78" s="104">
        <f t="shared" si="112"/>
        <v>0</v>
      </c>
      <c r="AR78" s="104">
        <f t="shared" si="113"/>
        <v>0</v>
      </c>
      <c r="AS78" s="104">
        <f t="shared" si="114"/>
        <v>0</v>
      </c>
      <c r="AT78" s="104">
        <f t="shared" si="116"/>
        <v>0</v>
      </c>
      <c r="AU78" s="229">
        <f t="shared" si="117"/>
        <v>0</v>
      </c>
      <c r="AV78" s="229">
        <f t="shared" si="115"/>
        <v>0</v>
      </c>
      <c r="AW78" s="229"/>
      <c r="AX78" s="229"/>
      <c r="AY78" s="229"/>
      <c r="AZ78" s="229"/>
      <c r="BA78" s="230"/>
    </row>
    <row r="79" spans="1:53" ht="14.1" customHeight="1" outlineLevel="2" x14ac:dyDescent="0.2">
      <c r="B79" s="94"/>
      <c r="C79" s="95"/>
      <c r="D79" s="110"/>
      <c r="E79" s="110"/>
      <c r="F79" s="110"/>
      <c r="G79" s="111"/>
      <c r="H79" s="112" t="s">
        <v>179</v>
      </c>
      <c r="I79" s="100"/>
      <c r="J79" s="101"/>
      <c r="K79" s="101"/>
      <c r="L79" s="102" t="str">
        <f>IF(I79&lt;&gt;0,((VLOOKUP(I79,'1. Standard_Cost'!$B$4:$D$8,2)+VLOOKUP(I79,'1. Standard_Cost'!$B$4:$D$8,3))*J79*K79),"0")</f>
        <v>0</v>
      </c>
      <c r="M79" s="102">
        <f>L79*'1. Standard_Cost'!F29</f>
        <v>0</v>
      </c>
      <c r="N79" s="103"/>
      <c r="O79" s="103"/>
      <c r="P79" s="103"/>
      <c r="Q79" s="103"/>
      <c r="R79" s="104">
        <f>+N79*P79*'1. Standard_Cost'!$B$12</f>
        <v>0</v>
      </c>
      <c r="S79" s="104">
        <f>+N79*O79*P79*'1. Standard_Cost'!$C$12</f>
        <v>0</v>
      </c>
      <c r="T79" s="104">
        <f>+N79*P79*Q79*'1. Standard_Cost'!$D$12</f>
        <v>0</v>
      </c>
      <c r="U79" s="104">
        <f>+N79*O79*'1. Standard_Cost'!$E$12</f>
        <v>0</v>
      </c>
      <c r="V79" s="103"/>
      <c r="W79" s="103"/>
      <c r="X79" s="103"/>
      <c r="Y79" s="104">
        <f>+V79*((X79*'1. Standard_Cost'!$B$16)+(W79*X79*'1. Standard_Cost'!$C$16))</f>
        <v>0</v>
      </c>
      <c r="Z79" s="103"/>
      <c r="AA79" s="103"/>
      <c r="AB79" s="104">
        <f>+Z79*'1. Standard_Cost'!$B$20+AA79*'1. Standard_Cost'!$C$20</f>
        <v>0</v>
      </c>
      <c r="AC79" s="105"/>
      <c r="AD79" s="106"/>
      <c r="AE79" s="104">
        <f t="shared" si="111"/>
        <v>0</v>
      </c>
      <c r="AF79" s="104">
        <f t="shared" si="100"/>
        <v>0</v>
      </c>
      <c r="AG79" s="103"/>
      <c r="AH79" s="103"/>
      <c r="AI79" s="103"/>
      <c r="AJ79" s="107"/>
      <c r="AK79" s="107"/>
      <c r="AL79" s="107"/>
      <c r="AM79" s="104">
        <f>AG79*'1. Standard_Cost'!B49+'Incremental_Cost Year 2021'!AH79*'1. Standard_Cost'!C49+'Incremental_Cost Year 2021'!AI79*'1. Standard_Cost'!D49+'Incremental_Cost Year 2021'!AJ79+'Incremental_Cost Year 2021'!AL79+AK79</f>
        <v>0</v>
      </c>
      <c r="AN79" s="104">
        <f>AM79*'1. Standard_Cost'!C28</f>
        <v>0</v>
      </c>
      <c r="AO79" s="107"/>
      <c r="AQ79" s="104">
        <f t="shared" si="112"/>
        <v>0</v>
      </c>
      <c r="AR79" s="104">
        <f t="shared" si="113"/>
        <v>0</v>
      </c>
      <c r="AS79" s="104">
        <f t="shared" si="114"/>
        <v>0</v>
      </c>
      <c r="AT79" s="104">
        <f t="shared" si="116"/>
        <v>0</v>
      </c>
      <c r="AU79" s="229">
        <f t="shared" si="117"/>
        <v>0</v>
      </c>
      <c r="AV79" s="229">
        <f t="shared" si="115"/>
        <v>0</v>
      </c>
      <c r="AW79" s="231"/>
      <c r="AX79" s="229"/>
      <c r="AY79" s="229"/>
      <c r="AZ79" s="229"/>
      <c r="BA79" s="230"/>
    </row>
    <row r="80" spans="1:53" ht="51" customHeight="1" outlineLevel="1" x14ac:dyDescent="0.2">
      <c r="B80" s="94"/>
      <c r="C80" s="95"/>
      <c r="D80" s="113" t="s">
        <v>666</v>
      </c>
      <c r="E80" s="113" t="s">
        <v>200</v>
      </c>
      <c r="F80" s="114" t="s">
        <v>154</v>
      </c>
      <c r="G80" s="115" t="s">
        <v>155</v>
      </c>
      <c r="H80" s="122" t="s">
        <v>202</v>
      </c>
      <c r="I80" s="117"/>
      <c r="J80" s="117"/>
      <c r="K80" s="117"/>
      <c r="L80" s="118">
        <f>SUM(L76:L79)</f>
        <v>900900</v>
      </c>
      <c r="M80" s="118">
        <f>SUM(M76:M79)</f>
        <v>150450.30000000002</v>
      </c>
      <c r="N80" s="117"/>
      <c r="O80" s="117"/>
      <c r="P80" s="117"/>
      <c r="Q80" s="117"/>
      <c r="R80" s="119">
        <f>SUM(R76:R79)</f>
        <v>0</v>
      </c>
      <c r="S80" s="119">
        <f>SUM(S76:S79)</f>
        <v>0</v>
      </c>
      <c r="T80" s="119">
        <f>SUM(T76:T79)</f>
        <v>0</v>
      </c>
      <c r="U80" s="119">
        <f>SUM(U76:U79)</f>
        <v>0</v>
      </c>
      <c r="V80" s="117"/>
      <c r="W80" s="117"/>
      <c r="X80" s="117"/>
      <c r="Y80" s="118">
        <f>SUM(Y76:Y79)</f>
        <v>0</v>
      </c>
      <c r="Z80" s="117"/>
      <c r="AA80" s="117"/>
      <c r="AB80" s="118">
        <f t="shared" ref="AB80:AE80" si="118">SUM(AB76:AB79)</f>
        <v>0</v>
      </c>
      <c r="AC80" s="118">
        <f t="shared" si="118"/>
        <v>0</v>
      </c>
      <c r="AD80" s="118">
        <f t="shared" si="118"/>
        <v>0</v>
      </c>
      <c r="AE80" s="118">
        <f t="shared" si="118"/>
        <v>0</v>
      </c>
      <c r="AF80" s="104">
        <f t="shared" si="100"/>
        <v>0</v>
      </c>
      <c r="AG80" s="117"/>
      <c r="AH80" s="117"/>
      <c r="AI80" s="117"/>
      <c r="AJ80" s="119">
        <f>SUM(AJ76:AJ79)</f>
        <v>0</v>
      </c>
      <c r="AK80" s="119">
        <f>SUM(AK76:AK79)</f>
        <v>0</v>
      </c>
      <c r="AL80" s="119">
        <f>SUM(AL76:AL79)</f>
        <v>0</v>
      </c>
      <c r="AM80" s="118">
        <f>SUM(AM76:AM79)</f>
        <v>0</v>
      </c>
      <c r="AN80" s="118">
        <f>SUM(AN76:AN79)</f>
        <v>0</v>
      </c>
      <c r="AO80" s="116"/>
      <c r="AP80" s="120"/>
      <c r="AQ80" s="121">
        <f t="shared" ref="AQ80:AZ80" si="119">SUM(AQ76:AQ79)</f>
        <v>1051350.3</v>
      </c>
      <c r="AR80" s="121">
        <f t="shared" si="119"/>
        <v>0</v>
      </c>
      <c r="AS80" s="121">
        <f t="shared" si="119"/>
        <v>0</v>
      </c>
      <c r="AT80" s="121">
        <f t="shared" si="119"/>
        <v>1051350.3</v>
      </c>
      <c r="AU80" s="121">
        <f t="shared" si="119"/>
        <v>1051350.3</v>
      </c>
      <c r="AV80" s="121">
        <f t="shared" si="119"/>
        <v>0</v>
      </c>
      <c r="AW80" s="121">
        <f t="shared" si="119"/>
        <v>0</v>
      </c>
      <c r="AX80" s="121">
        <f t="shared" si="119"/>
        <v>0</v>
      </c>
      <c r="AY80" s="121">
        <f t="shared" si="119"/>
        <v>0</v>
      </c>
      <c r="AZ80" s="121">
        <f t="shared" si="119"/>
        <v>0</v>
      </c>
      <c r="BA80" s="121"/>
    </row>
    <row r="81" spans="1:53" ht="14.1" customHeight="1" outlineLevel="2" x14ac:dyDescent="0.2">
      <c r="B81" s="94"/>
      <c r="C81" s="95"/>
      <c r="D81" s="96"/>
      <c r="E81" s="96"/>
      <c r="F81" s="97"/>
      <c r="G81" s="98"/>
      <c r="H81" s="99" t="s">
        <v>49</v>
      </c>
      <c r="I81" s="100" t="s">
        <v>1</v>
      </c>
      <c r="J81" s="101">
        <v>1</v>
      </c>
      <c r="K81" s="101">
        <v>3</v>
      </c>
      <c r="L81" s="102">
        <f>IF(I81&lt;&gt;0,((VLOOKUP(I81,'1. Standard_Cost'!$B$4:$D$8,2)+VLOOKUP(I81,'1. Standard_Cost'!$B$4:$D$8,3))*J81*K81),"0")</f>
        <v>270375</v>
      </c>
      <c r="M81" s="102">
        <f>L81*'1. Standard_Cost'!F4</f>
        <v>45152.625</v>
      </c>
      <c r="N81" s="103"/>
      <c r="O81" s="103"/>
      <c r="P81" s="103"/>
      <c r="Q81" s="103"/>
      <c r="R81" s="104">
        <f>+N81*P81*'1. Standard_Cost'!$B$12</f>
        <v>0</v>
      </c>
      <c r="S81" s="104">
        <f>+N81*O81*P81*'1. Standard_Cost'!$C$12</f>
        <v>0</v>
      </c>
      <c r="T81" s="104">
        <f>+N81*P81*Q81*'1. Standard_Cost'!$D$12</f>
        <v>0</v>
      </c>
      <c r="U81" s="104">
        <f>+N81*O81*'1. Standard_Cost'!$E$12</f>
        <v>0</v>
      </c>
      <c r="V81" s="103"/>
      <c r="W81" s="103"/>
      <c r="X81" s="103"/>
      <c r="Y81" s="104">
        <f>+V81*((X81*'1. Standard_Cost'!$B$16)+(W81*X81*'1. Standard_Cost'!$C$16))</f>
        <v>0</v>
      </c>
      <c r="Z81" s="103"/>
      <c r="AA81" s="103"/>
      <c r="AB81" s="104">
        <f>+Z81*'1. Standard_Cost'!$B$20+AA81*'1. Standard_Cost'!$C$20</f>
        <v>0</v>
      </c>
      <c r="AC81" s="105"/>
      <c r="AD81" s="106"/>
      <c r="AE81" s="104">
        <f t="shared" ref="AE81:AE84" si="120">(R81+S81+T81+U81+Y81+AB81+AC81+AD81)*(20%)</f>
        <v>0</v>
      </c>
      <c r="AF81" s="104">
        <f t="shared" si="100"/>
        <v>0</v>
      </c>
      <c r="AG81" s="103"/>
      <c r="AH81" s="103"/>
      <c r="AI81" s="103"/>
      <c r="AJ81" s="107"/>
      <c r="AK81" s="107"/>
      <c r="AL81" s="107"/>
      <c r="AM81" s="104">
        <f>AG81*'1. Standard_Cost'!B54+'Incremental_Cost Year 2021'!AH81*'1. Standard_Cost'!C54+'Incremental_Cost Year 2021'!AI81*'1. Standard_Cost'!D54+'Incremental_Cost Year 2021'!AJ81+'Incremental_Cost Year 2021'!AL81+AK81</f>
        <v>0</v>
      </c>
      <c r="AN81" s="104">
        <f>AM81*'1. Standard_Cost'!C28</f>
        <v>0</v>
      </c>
      <c r="AO81" s="107"/>
      <c r="AQ81" s="104">
        <f t="shared" ref="AQ81:AQ84" si="121">L81+M81</f>
        <v>315527.625</v>
      </c>
      <c r="AR81" s="104">
        <f t="shared" ref="AR81:AR84" si="122">AF81</f>
        <v>0</v>
      </c>
      <c r="AS81" s="104">
        <f t="shared" ref="AS81:AS84" si="123">AM81+AN81</f>
        <v>0</v>
      </c>
      <c r="AT81" s="104">
        <f>SUM(AQ81,AR81,AS81)</f>
        <v>315527.625</v>
      </c>
      <c r="AU81" s="229">
        <f>AT81</f>
        <v>315527.625</v>
      </c>
      <c r="AV81" s="229"/>
      <c r="AW81" s="229"/>
      <c r="AX81" s="229"/>
      <c r="AY81" s="229"/>
      <c r="AZ81" s="229"/>
      <c r="BA81" s="230"/>
    </row>
    <row r="82" spans="1:53" ht="14.1" customHeight="1" outlineLevel="2" x14ac:dyDescent="0.2">
      <c r="B82" s="94"/>
      <c r="C82" s="95"/>
      <c r="D82" s="110"/>
      <c r="E82" s="110"/>
      <c r="F82" s="110"/>
      <c r="G82" s="111"/>
      <c r="H82" s="99" t="s">
        <v>50</v>
      </c>
      <c r="I82" s="100"/>
      <c r="J82" s="101"/>
      <c r="K82" s="101"/>
      <c r="L82" s="102" t="str">
        <f>IF(I82&lt;&gt;0,((VLOOKUP(I82,'1. Standard_Cost'!$B$4:$D$8,2)+VLOOKUP(I82,'1. Standard_Cost'!$B$4:$D$8,3))*J82*K82),"0")</f>
        <v>0</v>
      </c>
      <c r="M82" s="102">
        <f>L82*'1. Standard_Cost'!F4</f>
        <v>0</v>
      </c>
      <c r="N82" s="103"/>
      <c r="O82" s="103"/>
      <c r="P82" s="103"/>
      <c r="Q82" s="103"/>
      <c r="R82" s="104">
        <f>+N82*P82*'1. Standard_Cost'!$B$12</f>
        <v>0</v>
      </c>
      <c r="S82" s="104">
        <f>+N82*O82*P82*'1. Standard_Cost'!$C$12</f>
        <v>0</v>
      </c>
      <c r="T82" s="104">
        <f>+N82*P82*Q82*'1. Standard_Cost'!$D$12</f>
        <v>0</v>
      </c>
      <c r="U82" s="104">
        <f>+N82*O82*'1. Standard_Cost'!$E$12</f>
        <v>0</v>
      </c>
      <c r="V82" s="103"/>
      <c r="W82" s="103"/>
      <c r="X82" s="103"/>
      <c r="Y82" s="104">
        <f>+V82*((X82*'1. Standard_Cost'!$B$16)+(W82*X82*'1. Standard_Cost'!$C$16))</f>
        <v>0</v>
      </c>
      <c r="Z82" s="103"/>
      <c r="AA82" s="103"/>
      <c r="AB82" s="104">
        <f>+Z82*'1. Standard_Cost'!$B$20+AA82*'1. Standard_Cost'!$C$20</f>
        <v>0</v>
      </c>
      <c r="AC82" s="105"/>
      <c r="AD82" s="106"/>
      <c r="AE82" s="104">
        <f t="shared" si="120"/>
        <v>0</v>
      </c>
      <c r="AF82" s="104">
        <f t="shared" si="100"/>
        <v>0</v>
      </c>
      <c r="AG82" s="103"/>
      <c r="AH82" s="103"/>
      <c r="AI82" s="103"/>
      <c r="AJ82" s="107"/>
      <c r="AK82" s="107"/>
      <c r="AL82" s="107"/>
      <c r="AM82" s="104">
        <f>AG82*'1. Standard_Cost'!B54+'Incremental_Cost Year 2021'!AH82*'1. Standard_Cost'!C54+'Incremental_Cost Year 2021'!AI82*'1. Standard_Cost'!D54+'Incremental_Cost Year 2021'!AJ82+'Incremental_Cost Year 2021'!AL82+AK82</f>
        <v>0</v>
      </c>
      <c r="AN82" s="104">
        <f>AM82*'1. Standard_Cost'!C28</f>
        <v>0</v>
      </c>
      <c r="AO82" s="107"/>
      <c r="AQ82" s="104">
        <f t="shared" si="121"/>
        <v>0</v>
      </c>
      <c r="AR82" s="104">
        <f t="shared" si="122"/>
        <v>0</v>
      </c>
      <c r="AS82" s="104">
        <f t="shared" si="123"/>
        <v>0</v>
      </c>
      <c r="AT82" s="104">
        <f t="shared" ref="AT82:AT84" si="124">SUM(AQ82,AR82,AS82)</f>
        <v>0</v>
      </c>
      <c r="AU82" s="229">
        <f t="shared" ref="AU82:AU84" si="125">AT82</f>
        <v>0</v>
      </c>
      <c r="AV82" s="229">
        <v>0</v>
      </c>
      <c r="AW82" s="229"/>
      <c r="AX82" s="229"/>
      <c r="AY82" s="229"/>
      <c r="AZ82" s="229"/>
      <c r="BA82" s="230"/>
    </row>
    <row r="83" spans="1:53" ht="14.1" customHeight="1" outlineLevel="2" x14ac:dyDescent="0.2">
      <c r="B83" s="94"/>
      <c r="C83" s="95"/>
      <c r="D83" s="110"/>
      <c r="E83" s="110"/>
      <c r="F83" s="110"/>
      <c r="G83" s="111"/>
      <c r="H83" s="99" t="s">
        <v>51</v>
      </c>
      <c r="I83" s="100"/>
      <c r="J83" s="101"/>
      <c r="K83" s="101"/>
      <c r="L83" s="102" t="str">
        <f>IF(I83&lt;&gt;0,((VLOOKUP(I83,'1. Standard_Cost'!$B$4:$D$8,2)+VLOOKUP(I83,'1. Standard_Cost'!$B$4:$D$8,3))*J83*K83),"0")</f>
        <v>0</v>
      </c>
      <c r="M83" s="102">
        <f>L83*'1. Standard_Cost'!F34</f>
        <v>0</v>
      </c>
      <c r="N83" s="103"/>
      <c r="O83" s="103"/>
      <c r="P83" s="103"/>
      <c r="Q83" s="103"/>
      <c r="R83" s="104">
        <f>+N83*P83*'1. Standard_Cost'!$B$12</f>
        <v>0</v>
      </c>
      <c r="S83" s="104">
        <f>+N83*O83*P83*'1. Standard_Cost'!$C$12</f>
        <v>0</v>
      </c>
      <c r="T83" s="104">
        <f>+N83*P83*Q83*'1. Standard_Cost'!$D$12</f>
        <v>0</v>
      </c>
      <c r="U83" s="104">
        <f>+N83*O83*'1. Standard_Cost'!$E$12</f>
        <v>0</v>
      </c>
      <c r="V83" s="103"/>
      <c r="W83" s="103"/>
      <c r="X83" s="103"/>
      <c r="Y83" s="104">
        <f>+V83*((X83*'1. Standard_Cost'!$B$16)+(W83*X83*'1. Standard_Cost'!$C$16))</f>
        <v>0</v>
      </c>
      <c r="Z83" s="103"/>
      <c r="AA83" s="103"/>
      <c r="AB83" s="104">
        <f>+Z83*'1. Standard_Cost'!$B$20+AA83*'1. Standard_Cost'!$C$20</f>
        <v>0</v>
      </c>
      <c r="AC83" s="105"/>
      <c r="AD83" s="106"/>
      <c r="AE83" s="104">
        <f t="shared" si="120"/>
        <v>0</v>
      </c>
      <c r="AF83" s="104">
        <f t="shared" si="100"/>
        <v>0</v>
      </c>
      <c r="AG83" s="103"/>
      <c r="AH83" s="103"/>
      <c r="AI83" s="103"/>
      <c r="AJ83" s="107"/>
      <c r="AK83" s="107"/>
      <c r="AL83" s="107"/>
      <c r="AM83" s="104">
        <f>AG83*'1. Standard_Cost'!B54+'Incremental_Cost Year 2021'!AH83*'1. Standard_Cost'!C54+'Incremental_Cost Year 2021'!AI83*'1. Standard_Cost'!D54+'Incremental_Cost Year 2021'!AJ83+'Incremental_Cost Year 2021'!AL83+AK83</f>
        <v>0</v>
      </c>
      <c r="AN83" s="104">
        <f>AM83*'1. Standard_Cost'!C28</f>
        <v>0</v>
      </c>
      <c r="AO83" s="107"/>
      <c r="AQ83" s="104">
        <f t="shared" si="121"/>
        <v>0</v>
      </c>
      <c r="AR83" s="104">
        <f t="shared" si="122"/>
        <v>0</v>
      </c>
      <c r="AS83" s="104">
        <f t="shared" si="123"/>
        <v>0</v>
      </c>
      <c r="AT83" s="104">
        <f t="shared" si="124"/>
        <v>0</v>
      </c>
      <c r="AU83" s="229">
        <f t="shared" si="125"/>
        <v>0</v>
      </c>
      <c r="AV83" s="229"/>
      <c r="AW83" s="229"/>
      <c r="AX83" s="229"/>
      <c r="AY83" s="229"/>
      <c r="AZ83" s="229"/>
      <c r="BA83" s="230"/>
    </row>
    <row r="84" spans="1:53" ht="14.1" customHeight="1" outlineLevel="2" x14ac:dyDescent="0.2">
      <c r="B84" s="94"/>
      <c r="C84" s="95"/>
      <c r="D84" s="110"/>
      <c r="E84" s="110"/>
      <c r="F84" s="110"/>
      <c r="G84" s="111"/>
      <c r="H84" s="112" t="s">
        <v>179</v>
      </c>
      <c r="I84" s="100"/>
      <c r="J84" s="101"/>
      <c r="K84" s="101"/>
      <c r="L84" s="102" t="str">
        <f>IF(I84&lt;&gt;0,((VLOOKUP(I84,'1. Standard_Cost'!$B$4:$D$8,2)+VLOOKUP(I84,'1. Standard_Cost'!$B$4:$D$8,3))*J84*K84),"0")</f>
        <v>0</v>
      </c>
      <c r="M84" s="102">
        <f>L84*'1. Standard_Cost'!F34</f>
        <v>0</v>
      </c>
      <c r="N84" s="103"/>
      <c r="O84" s="103"/>
      <c r="P84" s="103"/>
      <c r="Q84" s="103"/>
      <c r="R84" s="104">
        <f>+N84*P84*'1. Standard_Cost'!$B$12</f>
        <v>0</v>
      </c>
      <c r="S84" s="104">
        <f>+N84*O84*P84*'1. Standard_Cost'!$C$12</f>
        <v>0</v>
      </c>
      <c r="T84" s="104">
        <f>+N84*P84*Q84*'1. Standard_Cost'!$D$12</f>
        <v>0</v>
      </c>
      <c r="U84" s="104">
        <f>+N84*O84*'1. Standard_Cost'!$E$12</f>
        <v>0</v>
      </c>
      <c r="V84" s="103"/>
      <c r="W84" s="103"/>
      <c r="X84" s="103"/>
      <c r="Y84" s="104">
        <f>+V84*((X84*'1. Standard_Cost'!$B$16)+(W84*X84*'1. Standard_Cost'!$C$16))</f>
        <v>0</v>
      </c>
      <c r="Z84" s="103"/>
      <c r="AA84" s="103"/>
      <c r="AB84" s="104">
        <f>+Z84*'1. Standard_Cost'!$B$20+AA84*'1. Standard_Cost'!$C$20</f>
        <v>0</v>
      </c>
      <c r="AC84" s="105"/>
      <c r="AD84" s="106"/>
      <c r="AE84" s="104">
        <f t="shared" si="120"/>
        <v>0</v>
      </c>
      <c r="AF84" s="104">
        <f t="shared" si="100"/>
        <v>0</v>
      </c>
      <c r="AG84" s="103"/>
      <c r="AH84" s="103"/>
      <c r="AI84" s="103"/>
      <c r="AJ84" s="107"/>
      <c r="AK84" s="107"/>
      <c r="AL84" s="107"/>
      <c r="AM84" s="104">
        <f>AG84*'1. Standard_Cost'!B54+'Incremental_Cost Year 2021'!AH84*'1. Standard_Cost'!C54+'Incremental_Cost Year 2021'!AI84*'1. Standard_Cost'!D54+'Incremental_Cost Year 2021'!AJ84+'Incremental_Cost Year 2021'!AL84+AK84</f>
        <v>0</v>
      </c>
      <c r="AN84" s="104">
        <f>AM84*'1. Standard_Cost'!C28</f>
        <v>0</v>
      </c>
      <c r="AO84" s="107"/>
      <c r="AQ84" s="104">
        <f t="shared" si="121"/>
        <v>0</v>
      </c>
      <c r="AR84" s="104">
        <f t="shared" si="122"/>
        <v>0</v>
      </c>
      <c r="AS84" s="104">
        <f t="shared" si="123"/>
        <v>0</v>
      </c>
      <c r="AT84" s="104">
        <f t="shared" si="124"/>
        <v>0</v>
      </c>
      <c r="AU84" s="229">
        <f t="shared" si="125"/>
        <v>0</v>
      </c>
      <c r="AV84" s="229"/>
      <c r="AW84" s="229"/>
      <c r="AX84" s="229"/>
      <c r="AY84" s="229"/>
      <c r="AZ84" s="229"/>
      <c r="BA84" s="230"/>
    </row>
    <row r="85" spans="1:53" ht="52.5" customHeight="1" outlineLevel="1" x14ac:dyDescent="0.2">
      <c r="B85" s="94"/>
      <c r="C85" s="95"/>
      <c r="D85" s="113" t="s">
        <v>664</v>
      </c>
      <c r="E85" s="113" t="s">
        <v>203</v>
      </c>
      <c r="F85" s="114" t="s">
        <v>154</v>
      </c>
      <c r="G85" s="115" t="s">
        <v>155</v>
      </c>
      <c r="H85" s="122" t="s">
        <v>204</v>
      </c>
      <c r="I85" s="117"/>
      <c r="J85" s="117"/>
      <c r="K85" s="117"/>
      <c r="L85" s="118">
        <f>SUM(L81:L84)</f>
        <v>270375</v>
      </c>
      <c r="M85" s="118">
        <f>SUM(M81:M84)</f>
        <v>45152.625</v>
      </c>
      <c r="N85" s="117"/>
      <c r="O85" s="117"/>
      <c r="P85" s="117"/>
      <c r="Q85" s="117"/>
      <c r="R85" s="119">
        <f>SUM(R81:R84)</f>
        <v>0</v>
      </c>
      <c r="S85" s="119">
        <f>SUM(S81:S84)</f>
        <v>0</v>
      </c>
      <c r="T85" s="119">
        <f>SUM(T81:T84)</f>
        <v>0</v>
      </c>
      <c r="U85" s="119">
        <f>SUM(U81:U84)</f>
        <v>0</v>
      </c>
      <c r="V85" s="117"/>
      <c r="W85" s="117"/>
      <c r="X85" s="117"/>
      <c r="Y85" s="118">
        <f>SUM(Y81:Y84)</f>
        <v>0</v>
      </c>
      <c r="Z85" s="117"/>
      <c r="AA85" s="117"/>
      <c r="AB85" s="118">
        <f t="shared" ref="AB85:AE85" si="126">SUM(AB81:AB84)</f>
        <v>0</v>
      </c>
      <c r="AC85" s="118">
        <f t="shared" si="126"/>
        <v>0</v>
      </c>
      <c r="AD85" s="118">
        <f t="shared" si="126"/>
        <v>0</v>
      </c>
      <c r="AE85" s="118">
        <f t="shared" si="126"/>
        <v>0</v>
      </c>
      <c r="AF85" s="104">
        <f t="shared" si="100"/>
        <v>0</v>
      </c>
      <c r="AG85" s="117"/>
      <c r="AH85" s="117"/>
      <c r="AI85" s="117"/>
      <c r="AJ85" s="119">
        <f>SUM(AJ81:AJ84)</f>
        <v>0</v>
      </c>
      <c r="AK85" s="119">
        <f>SUM(AK81:AK84)</f>
        <v>0</v>
      </c>
      <c r="AL85" s="119">
        <f>SUM(AL81:AL84)</f>
        <v>0</v>
      </c>
      <c r="AM85" s="118">
        <f>SUM(AM81:AM84)</f>
        <v>0</v>
      </c>
      <c r="AN85" s="118">
        <f>SUM(AN81:AN84)</f>
        <v>0</v>
      </c>
      <c r="AO85" s="116"/>
      <c r="AP85" s="120"/>
      <c r="AQ85" s="121">
        <f t="shared" ref="AQ85:AZ85" si="127">SUM(AQ81:AQ84)</f>
        <v>315527.625</v>
      </c>
      <c r="AR85" s="121">
        <f t="shared" si="127"/>
        <v>0</v>
      </c>
      <c r="AS85" s="121">
        <f t="shared" si="127"/>
        <v>0</v>
      </c>
      <c r="AT85" s="121">
        <f t="shared" si="127"/>
        <v>315527.625</v>
      </c>
      <c r="AU85" s="121">
        <f t="shared" si="127"/>
        <v>315527.625</v>
      </c>
      <c r="AV85" s="121">
        <f t="shared" si="127"/>
        <v>0</v>
      </c>
      <c r="AW85" s="121">
        <f t="shared" si="127"/>
        <v>0</v>
      </c>
      <c r="AX85" s="121">
        <f t="shared" si="127"/>
        <v>0</v>
      </c>
      <c r="AY85" s="121">
        <f t="shared" si="127"/>
        <v>0</v>
      </c>
      <c r="AZ85" s="121">
        <f t="shared" si="127"/>
        <v>0</v>
      </c>
      <c r="BA85" s="121"/>
    </row>
    <row r="86" spans="1:53" ht="14.1" customHeight="1" outlineLevel="2" x14ac:dyDescent="0.2">
      <c r="B86" s="94"/>
      <c r="C86" s="95"/>
      <c r="D86" s="238" t="s">
        <v>664</v>
      </c>
      <c r="E86" s="238" t="s">
        <v>206</v>
      </c>
      <c r="F86" s="253" t="s">
        <v>154</v>
      </c>
      <c r="G86" s="253" t="s">
        <v>155</v>
      </c>
      <c r="H86" s="99" t="s">
        <v>528</v>
      </c>
      <c r="I86" s="100" t="s">
        <v>1</v>
      </c>
      <c r="J86" s="101">
        <v>1</v>
      </c>
      <c r="K86" s="101">
        <v>3</v>
      </c>
      <c r="L86" s="102">
        <f>IF(I86&lt;&gt;0,((VLOOKUP(I86,'1. Standard_Cost'!$B$4:$D$8,2)+VLOOKUP(I86,'1. Standard_Cost'!$B$4:$D$8,3))*J86*K86),"0")</f>
        <v>270375</v>
      </c>
      <c r="M86" s="102">
        <f>L86*'1. Standard_Cost'!F4</f>
        <v>45152.625</v>
      </c>
      <c r="N86" s="103"/>
      <c r="O86" s="103"/>
      <c r="P86" s="103"/>
      <c r="Q86" s="103"/>
      <c r="R86" s="104">
        <f>+N86*P86*'1. Standard_Cost'!$B$12</f>
        <v>0</v>
      </c>
      <c r="S86" s="104">
        <f>+N86*O86*P86*'1. Standard_Cost'!$C$12</f>
        <v>0</v>
      </c>
      <c r="T86" s="104">
        <f>+N86*P86*Q86*'1. Standard_Cost'!$D$12</f>
        <v>0</v>
      </c>
      <c r="U86" s="104">
        <f>+N86*O86*'1. Standard_Cost'!$E$12</f>
        <v>0</v>
      </c>
      <c r="V86" s="103"/>
      <c r="W86" s="103"/>
      <c r="X86" s="103"/>
      <c r="Y86" s="104">
        <f>+V86*((X86*'1. Standard_Cost'!$B$16)+(W86*X86*'1. Standard_Cost'!$C$16))</f>
        <v>0</v>
      </c>
      <c r="Z86" s="103"/>
      <c r="AA86" s="103"/>
      <c r="AB86" s="104">
        <f>+Z86*'1. Standard_Cost'!$B$20+AA86*'1. Standard_Cost'!$C$20</f>
        <v>0</v>
      </c>
      <c r="AC86" s="105">
        <v>15000</v>
      </c>
      <c r="AD86" s="106"/>
      <c r="AE86" s="104">
        <f t="shared" ref="AE86:AE89" si="128">(R86+S86+T86+U86+Y86+AB86+AC86+AD86)*(20%)</f>
        <v>3000</v>
      </c>
      <c r="AF86" s="104">
        <f t="shared" si="100"/>
        <v>18000</v>
      </c>
      <c r="AG86" s="103"/>
      <c r="AH86" s="103"/>
      <c r="AI86" s="103"/>
      <c r="AJ86" s="107"/>
      <c r="AK86" s="107"/>
      <c r="AL86" s="107"/>
      <c r="AM86" s="104">
        <f>AG86*'1. Standard_Cost'!B59+'Incremental_Cost Year 2021'!AH86*'1. Standard_Cost'!C59+'Incremental_Cost Year 2021'!AI86*'1. Standard_Cost'!D59+'Incremental_Cost Year 2021'!AJ86+'Incremental_Cost Year 2021'!AL86+AK86</f>
        <v>0</v>
      </c>
      <c r="AN86" s="104">
        <f>AM86*'1. Standard_Cost'!C28</f>
        <v>0</v>
      </c>
      <c r="AO86" s="107"/>
      <c r="AQ86" s="104">
        <f t="shared" ref="AQ86:AQ89" si="129">L86+M86</f>
        <v>315527.625</v>
      </c>
      <c r="AR86" s="104">
        <f t="shared" ref="AR86:AR89" si="130">AF86</f>
        <v>18000</v>
      </c>
      <c r="AS86" s="104">
        <f t="shared" ref="AS86:AS89" si="131">AM86+AN86</f>
        <v>0</v>
      </c>
      <c r="AT86" s="104">
        <f>SUM(AQ86,AR86,AS86)</f>
        <v>333527.625</v>
      </c>
      <c r="AU86" s="229">
        <f>AT86</f>
        <v>333527.625</v>
      </c>
      <c r="AV86" s="229"/>
      <c r="AW86" s="229"/>
      <c r="AX86" s="229"/>
      <c r="AY86" s="229"/>
      <c r="AZ86" s="229"/>
      <c r="BA86" s="230"/>
    </row>
    <row r="87" spans="1:53" ht="14.1" customHeight="1" outlineLevel="2" x14ac:dyDescent="0.2">
      <c r="B87" s="94"/>
      <c r="C87" s="95"/>
      <c r="D87" s="239"/>
      <c r="E87" s="239"/>
      <c r="F87" s="254"/>
      <c r="G87" s="254"/>
      <c r="H87" s="99" t="s">
        <v>50</v>
      </c>
      <c r="I87" s="100"/>
      <c r="J87" s="101"/>
      <c r="K87" s="101"/>
      <c r="L87" s="102" t="str">
        <f>IF(I87&lt;&gt;0,((VLOOKUP(I87,'1. Standard_Cost'!$B$4:$D$8,2)+VLOOKUP(I87,'1. Standard_Cost'!$B$4:$D$8,3))*J87*K87),"0")</f>
        <v>0</v>
      </c>
      <c r="M87" s="102">
        <f>L87*'1. Standard_Cost'!F4</f>
        <v>0</v>
      </c>
      <c r="N87" s="103"/>
      <c r="O87" s="103"/>
      <c r="P87" s="103"/>
      <c r="Q87" s="103"/>
      <c r="R87" s="104">
        <f>+N87*P87*'1. Standard_Cost'!$B$12</f>
        <v>0</v>
      </c>
      <c r="S87" s="104">
        <f>+N87*O87*P87*'1. Standard_Cost'!$C$12</f>
        <v>0</v>
      </c>
      <c r="T87" s="104">
        <f>+N87*P87*Q87*'1. Standard_Cost'!$D$12</f>
        <v>0</v>
      </c>
      <c r="U87" s="104">
        <f>+N87*O87*'1. Standard_Cost'!$E$12</f>
        <v>0</v>
      </c>
      <c r="V87" s="103"/>
      <c r="W87" s="103"/>
      <c r="X87" s="103"/>
      <c r="Y87" s="104">
        <f>+V87*((X87*'1. Standard_Cost'!$B$16)+(W87*X87*'1. Standard_Cost'!$C$16))</f>
        <v>0</v>
      </c>
      <c r="Z87" s="103"/>
      <c r="AA87" s="103"/>
      <c r="AB87" s="104">
        <f>+Z87*'1. Standard_Cost'!$B$20+AA87*'1. Standard_Cost'!$C$20</f>
        <v>0</v>
      </c>
      <c r="AC87" s="105"/>
      <c r="AD87" s="106"/>
      <c r="AE87" s="104">
        <f t="shared" si="128"/>
        <v>0</v>
      </c>
      <c r="AF87" s="104">
        <f t="shared" si="100"/>
        <v>0</v>
      </c>
      <c r="AG87" s="103"/>
      <c r="AH87" s="103"/>
      <c r="AI87" s="103"/>
      <c r="AJ87" s="107"/>
      <c r="AK87" s="107"/>
      <c r="AL87" s="107"/>
      <c r="AM87" s="104">
        <f>AG87*'1. Standard_Cost'!B59+'Incremental_Cost Year 2021'!AH87*'1. Standard_Cost'!C59+'Incremental_Cost Year 2021'!AI87*'1. Standard_Cost'!D59+'Incremental_Cost Year 2021'!AJ87+'Incremental_Cost Year 2021'!AL87+AK87</f>
        <v>0</v>
      </c>
      <c r="AN87" s="104">
        <f>AM87*'1. Standard_Cost'!C28</f>
        <v>0</v>
      </c>
      <c r="AO87" s="107"/>
      <c r="AQ87" s="104">
        <f t="shared" si="129"/>
        <v>0</v>
      </c>
      <c r="AR87" s="104">
        <f t="shared" si="130"/>
        <v>0</v>
      </c>
      <c r="AS87" s="104">
        <f t="shared" si="131"/>
        <v>0</v>
      </c>
      <c r="AT87" s="104">
        <f t="shared" ref="AT87:AT89" si="132">SUM(AQ87,AR87,AS87)</f>
        <v>0</v>
      </c>
      <c r="AU87" s="229">
        <f t="shared" ref="AU87:AU89" si="133">AT87</f>
        <v>0</v>
      </c>
      <c r="AV87" s="229">
        <v>0</v>
      </c>
      <c r="AW87" s="229"/>
      <c r="AX87" s="229"/>
      <c r="AY87" s="229"/>
      <c r="AZ87" s="229"/>
      <c r="BA87" s="230"/>
    </row>
    <row r="88" spans="1:53" ht="14.1" customHeight="1" outlineLevel="2" x14ac:dyDescent="0.2">
      <c r="B88" s="94"/>
      <c r="C88" s="95"/>
      <c r="D88" s="239"/>
      <c r="E88" s="239"/>
      <c r="F88" s="254"/>
      <c r="G88" s="254"/>
      <c r="H88" s="99" t="s">
        <v>51</v>
      </c>
      <c r="I88" s="100"/>
      <c r="J88" s="101"/>
      <c r="K88" s="101"/>
      <c r="L88" s="102" t="str">
        <f>IF(I88&lt;&gt;0,((VLOOKUP(I88,'1. Standard_Cost'!$B$4:$D$8,2)+VLOOKUP(I88,'1. Standard_Cost'!$B$4:$D$8,3))*J88*K88),"0")</f>
        <v>0</v>
      </c>
      <c r="M88" s="102">
        <f>L88*'1. Standard_Cost'!F5</f>
        <v>0</v>
      </c>
      <c r="N88" s="103"/>
      <c r="O88" s="103"/>
      <c r="P88" s="103"/>
      <c r="Q88" s="103"/>
      <c r="R88" s="104">
        <f>+N88*P88*'1. Standard_Cost'!$B$12</f>
        <v>0</v>
      </c>
      <c r="S88" s="104">
        <f>+N88*O88*P88*'1. Standard_Cost'!$C$12</f>
        <v>0</v>
      </c>
      <c r="T88" s="104">
        <f>+N88*P88*Q88*'1. Standard_Cost'!$D$12</f>
        <v>0</v>
      </c>
      <c r="U88" s="104">
        <f>+N88*O88*'1. Standard_Cost'!$E$12</f>
        <v>0</v>
      </c>
      <c r="V88" s="103"/>
      <c r="W88" s="103"/>
      <c r="X88" s="103"/>
      <c r="Y88" s="104">
        <f>+V88*((X88*'1. Standard_Cost'!$B$16)+(W88*X88*'1. Standard_Cost'!$C$16))</f>
        <v>0</v>
      </c>
      <c r="Z88" s="103"/>
      <c r="AA88" s="103"/>
      <c r="AB88" s="104">
        <f>+Z88*'1. Standard_Cost'!$B$20+AA88*'1. Standard_Cost'!$C$20</f>
        <v>0</v>
      </c>
      <c r="AC88" s="105"/>
      <c r="AD88" s="106"/>
      <c r="AE88" s="104">
        <f t="shared" si="128"/>
        <v>0</v>
      </c>
      <c r="AF88" s="104">
        <f t="shared" si="100"/>
        <v>0</v>
      </c>
      <c r="AG88" s="103"/>
      <c r="AH88" s="103"/>
      <c r="AI88" s="103"/>
      <c r="AJ88" s="107"/>
      <c r="AK88" s="107"/>
      <c r="AL88" s="107"/>
      <c r="AM88" s="104">
        <f>AG88*'1. Standard_Cost'!B59+'Incremental_Cost Year 2021'!AH88*'1. Standard_Cost'!C59+'Incremental_Cost Year 2021'!AI88*'1. Standard_Cost'!D59+'Incremental_Cost Year 2021'!AJ88+'Incremental_Cost Year 2021'!AL88+AK88</f>
        <v>0</v>
      </c>
      <c r="AN88" s="104">
        <f>AM88*'1. Standard_Cost'!C28</f>
        <v>0</v>
      </c>
      <c r="AO88" s="107"/>
      <c r="AQ88" s="104">
        <f t="shared" si="129"/>
        <v>0</v>
      </c>
      <c r="AR88" s="104">
        <f t="shared" si="130"/>
        <v>0</v>
      </c>
      <c r="AS88" s="104">
        <f t="shared" si="131"/>
        <v>0</v>
      </c>
      <c r="AT88" s="104">
        <f t="shared" si="132"/>
        <v>0</v>
      </c>
      <c r="AU88" s="229">
        <f t="shared" si="133"/>
        <v>0</v>
      </c>
      <c r="AV88" s="229"/>
      <c r="AW88" s="229"/>
      <c r="AX88" s="229"/>
      <c r="AY88" s="229"/>
      <c r="AZ88" s="229"/>
      <c r="BA88" s="230"/>
    </row>
    <row r="89" spans="1:53" ht="14.1" customHeight="1" outlineLevel="2" x14ac:dyDescent="0.2">
      <c r="B89" s="94"/>
      <c r="C89" s="95"/>
      <c r="D89" s="239"/>
      <c r="E89" s="239"/>
      <c r="F89" s="254"/>
      <c r="G89" s="254"/>
      <c r="H89" s="112" t="s">
        <v>179</v>
      </c>
      <c r="I89" s="100"/>
      <c r="J89" s="101"/>
      <c r="K89" s="101"/>
      <c r="L89" s="102" t="str">
        <f>IF(I89&lt;&gt;0,((VLOOKUP(I89,'1. Standard_Cost'!$B$4:$D$8,2)+VLOOKUP(I89,'1. Standard_Cost'!$B$4:$D$8,3))*J89*K89),"0")</f>
        <v>0</v>
      </c>
      <c r="M89" s="102">
        <f>L89*'1. Standard_Cost'!F4</f>
        <v>0</v>
      </c>
      <c r="N89" s="103"/>
      <c r="O89" s="103"/>
      <c r="P89" s="103"/>
      <c r="Q89" s="103"/>
      <c r="R89" s="104">
        <f>+N89*P89*'1. Standard_Cost'!$B$12</f>
        <v>0</v>
      </c>
      <c r="S89" s="104">
        <f>+N89*O89*P89*'1. Standard_Cost'!$C$12</f>
        <v>0</v>
      </c>
      <c r="T89" s="104">
        <f>+N89*P89*Q89*'1. Standard_Cost'!$D$12</f>
        <v>0</v>
      </c>
      <c r="U89" s="104">
        <f>+N89*O89*'1. Standard_Cost'!$E$12</f>
        <v>0</v>
      </c>
      <c r="V89" s="103"/>
      <c r="W89" s="103"/>
      <c r="X89" s="103"/>
      <c r="Y89" s="104">
        <f>+V89*((X89*'1. Standard_Cost'!$B$16)+(W89*X89*'1. Standard_Cost'!$C$16))</f>
        <v>0</v>
      </c>
      <c r="Z89" s="103"/>
      <c r="AA89" s="103"/>
      <c r="AB89" s="104">
        <f>+Z89*'1. Standard_Cost'!$B$20+AA89*'1. Standard_Cost'!$C$20</f>
        <v>0</v>
      </c>
      <c r="AC89" s="105"/>
      <c r="AD89" s="106"/>
      <c r="AE89" s="104">
        <f t="shared" si="128"/>
        <v>0</v>
      </c>
      <c r="AF89" s="104">
        <f t="shared" si="100"/>
        <v>0</v>
      </c>
      <c r="AG89" s="103"/>
      <c r="AH89" s="103"/>
      <c r="AI89" s="103"/>
      <c r="AJ89" s="107"/>
      <c r="AK89" s="107"/>
      <c r="AL89" s="107"/>
      <c r="AM89" s="104">
        <f>AG89*'1. Standard_Cost'!B59+'Incremental_Cost Year 2021'!AH89*'1. Standard_Cost'!C59+'Incremental_Cost Year 2021'!AI89*'1. Standard_Cost'!D59+'Incremental_Cost Year 2021'!AJ89+'Incremental_Cost Year 2021'!AL89+AK89</f>
        <v>0</v>
      </c>
      <c r="AN89" s="104">
        <f>AM89*'1. Standard_Cost'!C28</f>
        <v>0</v>
      </c>
      <c r="AO89" s="107"/>
      <c r="AQ89" s="104">
        <f t="shared" si="129"/>
        <v>0</v>
      </c>
      <c r="AR89" s="104">
        <f t="shared" si="130"/>
        <v>0</v>
      </c>
      <c r="AS89" s="104">
        <f t="shared" si="131"/>
        <v>0</v>
      </c>
      <c r="AT89" s="104">
        <f t="shared" si="132"/>
        <v>0</v>
      </c>
      <c r="AU89" s="229">
        <f t="shared" si="133"/>
        <v>0</v>
      </c>
      <c r="AV89" s="229"/>
      <c r="AW89" s="229"/>
      <c r="AX89" s="229"/>
      <c r="AY89" s="229"/>
      <c r="AZ89" s="229"/>
      <c r="BA89" s="230"/>
    </row>
    <row r="90" spans="1:53" ht="25.7" customHeight="1" outlineLevel="1" x14ac:dyDescent="0.2">
      <c r="A90" s="150"/>
      <c r="B90" s="94"/>
      <c r="C90" s="95"/>
      <c r="D90" s="240"/>
      <c r="E90" s="240"/>
      <c r="F90" s="255"/>
      <c r="G90" s="255"/>
      <c r="H90" s="122" t="s">
        <v>205</v>
      </c>
      <c r="I90" s="117"/>
      <c r="J90" s="117"/>
      <c r="K90" s="117"/>
      <c r="L90" s="118">
        <f>SUM(L86:L89)</f>
        <v>270375</v>
      </c>
      <c r="M90" s="118">
        <f>SUM(M86:M89)</f>
        <v>45152.625</v>
      </c>
      <c r="N90" s="117"/>
      <c r="O90" s="117"/>
      <c r="P90" s="117"/>
      <c r="Q90" s="117"/>
      <c r="R90" s="119">
        <f>SUM(R86:R89)</f>
        <v>0</v>
      </c>
      <c r="S90" s="119">
        <f>SUM(S86:S89)</f>
        <v>0</v>
      </c>
      <c r="T90" s="119">
        <f>SUM(T86:T89)</f>
        <v>0</v>
      </c>
      <c r="U90" s="119">
        <f>SUM(U86:U89)</f>
        <v>0</v>
      </c>
      <c r="V90" s="117"/>
      <c r="W90" s="117"/>
      <c r="X90" s="117"/>
      <c r="Y90" s="118">
        <f>SUM(Y86:Y89)</f>
        <v>0</v>
      </c>
      <c r="Z90" s="117"/>
      <c r="AA90" s="117"/>
      <c r="AB90" s="118">
        <f t="shared" ref="AB90:AE90" si="134">SUM(AB86:AB89)</f>
        <v>0</v>
      </c>
      <c r="AC90" s="118">
        <f t="shared" si="134"/>
        <v>15000</v>
      </c>
      <c r="AD90" s="118">
        <f t="shared" si="134"/>
        <v>0</v>
      </c>
      <c r="AE90" s="118">
        <f t="shared" si="134"/>
        <v>3000</v>
      </c>
      <c r="AF90" s="104">
        <f t="shared" si="100"/>
        <v>18000</v>
      </c>
      <c r="AG90" s="117"/>
      <c r="AH90" s="117"/>
      <c r="AI90" s="117"/>
      <c r="AJ90" s="119">
        <f>SUM(AJ86:AJ89)</f>
        <v>0</v>
      </c>
      <c r="AK90" s="119">
        <f>SUM(AK86:AK89)</f>
        <v>0</v>
      </c>
      <c r="AL90" s="119">
        <f>SUM(AL86:AL89)</f>
        <v>0</v>
      </c>
      <c r="AM90" s="118">
        <f>SUM(AM86:AM89)</f>
        <v>0</v>
      </c>
      <c r="AN90" s="118">
        <f>SUM(AN86:AN89)</f>
        <v>0</v>
      </c>
      <c r="AO90" s="116"/>
      <c r="AP90" s="120"/>
      <c r="AQ90" s="121">
        <f t="shared" ref="AQ90:AZ90" si="135">SUM(AQ86:AQ89)</f>
        <v>315527.625</v>
      </c>
      <c r="AR90" s="121">
        <f t="shared" si="135"/>
        <v>18000</v>
      </c>
      <c r="AS90" s="121">
        <f t="shared" si="135"/>
        <v>0</v>
      </c>
      <c r="AT90" s="121">
        <f t="shared" si="135"/>
        <v>333527.625</v>
      </c>
      <c r="AU90" s="121">
        <f t="shared" si="135"/>
        <v>333527.625</v>
      </c>
      <c r="AV90" s="121">
        <f t="shared" si="135"/>
        <v>0</v>
      </c>
      <c r="AW90" s="121">
        <f t="shared" si="135"/>
        <v>0</v>
      </c>
      <c r="AX90" s="121">
        <f t="shared" si="135"/>
        <v>0</v>
      </c>
      <c r="AY90" s="121">
        <f t="shared" si="135"/>
        <v>0</v>
      </c>
      <c r="AZ90" s="121">
        <f t="shared" si="135"/>
        <v>0</v>
      </c>
      <c r="BA90" s="121"/>
    </row>
    <row r="91" spans="1:53" ht="14.1" customHeight="1" outlineLevel="2" x14ac:dyDescent="0.2">
      <c r="B91" s="94"/>
      <c r="C91" s="95"/>
      <c r="D91" s="238" t="s">
        <v>665</v>
      </c>
      <c r="E91" s="238" t="s">
        <v>207</v>
      </c>
      <c r="F91" s="253" t="s">
        <v>154</v>
      </c>
      <c r="G91" s="253" t="s">
        <v>155</v>
      </c>
      <c r="H91" s="99" t="s">
        <v>49</v>
      </c>
      <c r="I91" s="100" t="s">
        <v>1</v>
      </c>
      <c r="J91" s="101">
        <v>2</v>
      </c>
      <c r="K91" s="101">
        <v>3</v>
      </c>
      <c r="L91" s="102">
        <f>IF(I91&lt;&gt;0,((VLOOKUP(I91,'1. Standard_Cost'!$B$4:$D$8,2)+VLOOKUP(I91,'1. Standard_Cost'!$B$4:$D$8,3))*J91*K91),"0")</f>
        <v>540750</v>
      </c>
      <c r="M91" s="102">
        <f>L91*'1. Standard_Cost'!F4</f>
        <v>90305.25</v>
      </c>
      <c r="N91" s="103"/>
      <c r="O91" s="103"/>
      <c r="P91" s="103"/>
      <c r="Q91" s="103"/>
      <c r="R91" s="104">
        <f>+N91*P91*'1. Standard_Cost'!$B$12</f>
        <v>0</v>
      </c>
      <c r="S91" s="104">
        <f>+N91*O91*P91*'1. Standard_Cost'!$C$12</f>
        <v>0</v>
      </c>
      <c r="T91" s="104">
        <f>+N91*P91*Q91*'1. Standard_Cost'!$D$12</f>
        <v>0</v>
      </c>
      <c r="U91" s="104">
        <f>+N91*O91*'1. Standard_Cost'!$E$12</f>
        <v>0</v>
      </c>
      <c r="V91" s="103"/>
      <c r="W91" s="103"/>
      <c r="X91" s="103"/>
      <c r="Y91" s="104">
        <f>+V91*((X91*'1. Standard_Cost'!$B$16)+(W91*X91*'1. Standard_Cost'!$C$16))</f>
        <v>0</v>
      </c>
      <c r="Z91" s="103"/>
      <c r="AA91" s="103"/>
      <c r="AB91" s="104">
        <f>+Z91*'1. Standard_Cost'!$B$20+AA91*'1. Standard_Cost'!$C$20</f>
        <v>0</v>
      </c>
      <c r="AC91" s="105"/>
      <c r="AD91" s="106"/>
      <c r="AE91" s="104">
        <f t="shared" ref="AE91:AE94" si="136">(R91+S91+T91+U91+Y91+AB91+AC91+AD91)*(20%)</f>
        <v>0</v>
      </c>
      <c r="AF91" s="104">
        <f t="shared" si="100"/>
        <v>0</v>
      </c>
      <c r="AG91" s="103"/>
      <c r="AH91" s="103"/>
      <c r="AI91" s="103"/>
      <c r="AJ91" s="107"/>
      <c r="AK91" s="107"/>
      <c r="AL91" s="107"/>
      <c r="AM91" s="104">
        <f>AG91*'1. Standard_Cost'!B64+'Incremental_Cost Year 2021'!AH91*'1. Standard_Cost'!C64+'Incremental_Cost Year 2021'!AI91*'1. Standard_Cost'!D64+'Incremental_Cost Year 2021'!AJ91+'Incremental_Cost Year 2021'!AL91+AK91</f>
        <v>0</v>
      </c>
      <c r="AN91" s="104">
        <f>AM91*'1. Standard_Cost'!C28</f>
        <v>0</v>
      </c>
      <c r="AO91" s="107"/>
      <c r="AQ91" s="104">
        <f t="shared" ref="AQ91:AQ94" si="137">L91+M91</f>
        <v>631055.25</v>
      </c>
      <c r="AR91" s="104">
        <f t="shared" ref="AR91:AR94" si="138">AF91</f>
        <v>0</v>
      </c>
      <c r="AS91" s="104">
        <f t="shared" ref="AS91:AS94" si="139">AM91+AN91</f>
        <v>0</v>
      </c>
      <c r="AT91" s="104">
        <f>SUM(AQ91,AR91,AS91)</f>
        <v>631055.25</v>
      </c>
      <c r="AU91" s="229">
        <f>AT91</f>
        <v>631055.25</v>
      </c>
      <c r="AV91" s="229"/>
      <c r="AW91" s="229"/>
      <c r="AX91" s="229"/>
      <c r="AY91" s="229"/>
      <c r="AZ91" s="229"/>
      <c r="BA91" s="230"/>
    </row>
    <row r="92" spans="1:53" ht="14.1" customHeight="1" outlineLevel="2" x14ac:dyDescent="0.2">
      <c r="B92" s="94"/>
      <c r="C92" s="95"/>
      <c r="D92" s="239"/>
      <c r="E92" s="239"/>
      <c r="F92" s="254"/>
      <c r="G92" s="254"/>
      <c r="H92" s="99" t="s">
        <v>50</v>
      </c>
      <c r="I92" s="100"/>
      <c r="J92" s="101"/>
      <c r="K92" s="101"/>
      <c r="L92" s="102" t="str">
        <f>IF(I92&lt;&gt;0,((VLOOKUP(I92,'1. Standard_Cost'!$B$4:$D$8,2)+VLOOKUP(I92,'1. Standard_Cost'!$B$4:$D$8,3))*J92*K92),"0")</f>
        <v>0</v>
      </c>
      <c r="M92" s="102">
        <f>L92*'1. Standard_Cost'!F4</f>
        <v>0</v>
      </c>
      <c r="N92" s="103"/>
      <c r="O92" s="103"/>
      <c r="P92" s="103"/>
      <c r="Q92" s="103"/>
      <c r="R92" s="104">
        <f>+N92*P92*'1. Standard_Cost'!$B$12</f>
        <v>0</v>
      </c>
      <c r="S92" s="104">
        <f>+N92*O92*P92*'1. Standard_Cost'!$C$12</f>
        <v>0</v>
      </c>
      <c r="T92" s="104">
        <f>+N92*P92*Q92*'1. Standard_Cost'!$D$12</f>
        <v>0</v>
      </c>
      <c r="U92" s="104">
        <f>+N92*O92*'1. Standard_Cost'!$E$12</f>
        <v>0</v>
      </c>
      <c r="V92" s="103"/>
      <c r="W92" s="103"/>
      <c r="X92" s="103"/>
      <c r="Y92" s="104">
        <f>+V92*((X92*'1. Standard_Cost'!$B$16)+(W92*X92*'1. Standard_Cost'!$C$16))</f>
        <v>0</v>
      </c>
      <c r="Z92" s="103"/>
      <c r="AA92" s="103"/>
      <c r="AB92" s="104">
        <f>+Z92*'1. Standard_Cost'!$B$20+AA92*'1. Standard_Cost'!$C$20</f>
        <v>0</v>
      </c>
      <c r="AC92" s="105"/>
      <c r="AD92" s="106"/>
      <c r="AE92" s="104">
        <f t="shared" si="136"/>
        <v>0</v>
      </c>
      <c r="AF92" s="104">
        <f t="shared" si="100"/>
        <v>0</v>
      </c>
      <c r="AG92" s="103"/>
      <c r="AH92" s="103"/>
      <c r="AI92" s="103"/>
      <c r="AJ92" s="107"/>
      <c r="AK92" s="107"/>
      <c r="AL92" s="107"/>
      <c r="AM92" s="104">
        <f>AG92*'1. Standard_Cost'!B64+'Incremental_Cost Year 2021'!AH92*'1. Standard_Cost'!C64+'Incremental_Cost Year 2021'!AI92*'1. Standard_Cost'!D64+'Incremental_Cost Year 2021'!AJ92+'Incremental_Cost Year 2021'!AL92+AK92</f>
        <v>0</v>
      </c>
      <c r="AN92" s="104">
        <f>AM92*'1. Standard_Cost'!C28</f>
        <v>0</v>
      </c>
      <c r="AO92" s="107"/>
      <c r="AQ92" s="104">
        <f t="shared" si="137"/>
        <v>0</v>
      </c>
      <c r="AR92" s="104">
        <f t="shared" si="138"/>
        <v>0</v>
      </c>
      <c r="AS92" s="104">
        <f t="shared" si="139"/>
        <v>0</v>
      </c>
      <c r="AT92" s="104">
        <f t="shared" ref="AT92:AT94" si="140">SUM(AQ92,AR92,AS92)</f>
        <v>0</v>
      </c>
      <c r="AU92" s="229">
        <f t="shared" ref="AU92:AU94" si="141">AT92</f>
        <v>0</v>
      </c>
      <c r="AV92" s="229">
        <v>0</v>
      </c>
      <c r="AW92" s="229"/>
      <c r="AX92" s="229"/>
      <c r="AY92" s="229"/>
      <c r="AZ92" s="229"/>
      <c r="BA92" s="230"/>
    </row>
    <row r="93" spans="1:53" ht="14.1" customHeight="1" outlineLevel="2" x14ac:dyDescent="0.2">
      <c r="B93" s="94"/>
      <c r="C93" s="95"/>
      <c r="D93" s="239"/>
      <c r="E93" s="239"/>
      <c r="F93" s="254"/>
      <c r="G93" s="254"/>
      <c r="H93" s="99" t="s">
        <v>51</v>
      </c>
      <c r="I93" s="100"/>
      <c r="J93" s="101"/>
      <c r="K93" s="101"/>
      <c r="L93" s="102" t="str">
        <f>IF(I93&lt;&gt;0,((VLOOKUP(I93,'1. Standard_Cost'!$B$4:$D$8,2)+VLOOKUP(I93,'1. Standard_Cost'!$B$4:$D$8,3))*J93*K93),"0")</f>
        <v>0</v>
      </c>
      <c r="M93" s="102">
        <f>L93*'1. Standard_Cost'!F4</f>
        <v>0</v>
      </c>
      <c r="N93" s="103"/>
      <c r="O93" s="103"/>
      <c r="P93" s="103"/>
      <c r="Q93" s="103"/>
      <c r="R93" s="104">
        <f>+N93*P93*'1. Standard_Cost'!$B$12</f>
        <v>0</v>
      </c>
      <c r="S93" s="104">
        <f>+N93*O93*P93*'1. Standard_Cost'!$C$12</f>
        <v>0</v>
      </c>
      <c r="T93" s="104">
        <f>+N93*P93*Q93*'1. Standard_Cost'!$D$12</f>
        <v>0</v>
      </c>
      <c r="U93" s="104">
        <f>+N93*O93*'1. Standard_Cost'!$E$12</f>
        <v>0</v>
      </c>
      <c r="V93" s="103"/>
      <c r="W93" s="103"/>
      <c r="X93" s="103"/>
      <c r="Y93" s="104">
        <f>+V93*((X93*'1. Standard_Cost'!$B$16)+(W93*X93*'1. Standard_Cost'!$C$16))</f>
        <v>0</v>
      </c>
      <c r="Z93" s="103"/>
      <c r="AA93" s="103"/>
      <c r="AB93" s="104">
        <f>+Z93*'1. Standard_Cost'!$B$20+AA93*'1. Standard_Cost'!$C$20</f>
        <v>0</v>
      </c>
      <c r="AC93" s="105"/>
      <c r="AD93" s="106"/>
      <c r="AE93" s="104">
        <f t="shared" si="136"/>
        <v>0</v>
      </c>
      <c r="AF93" s="104">
        <f t="shared" si="100"/>
        <v>0</v>
      </c>
      <c r="AG93" s="103"/>
      <c r="AH93" s="103"/>
      <c r="AI93" s="103"/>
      <c r="AJ93" s="107"/>
      <c r="AK93" s="107"/>
      <c r="AL93" s="107"/>
      <c r="AM93" s="104">
        <f>AG93*'1. Standard_Cost'!B64+'Incremental_Cost Year 2021'!AH93*'1. Standard_Cost'!C64+'Incremental_Cost Year 2021'!AI93*'1. Standard_Cost'!D64+'Incremental_Cost Year 2021'!AJ93+'Incremental_Cost Year 2021'!AL93+AK93</f>
        <v>0</v>
      </c>
      <c r="AN93" s="104">
        <f>AM93*'1. Standard_Cost'!C28</f>
        <v>0</v>
      </c>
      <c r="AO93" s="107"/>
      <c r="AQ93" s="104">
        <f t="shared" si="137"/>
        <v>0</v>
      </c>
      <c r="AR93" s="104">
        <f t="shared" si="138"/>
        <v>0</v>
      </c>
      <c r="AS93" s="104">
        <f t="shared" si="139"/>
        <v>0</v>
      </c>
      <c r="AT93" s="104">
        <f t="shared" si="140"/>
        <v>0</v>
      </c>
      <c r="AU93" s="229">
        <f t="shared" si="141"/>
        <v>0</v>
      </c>
      <c r="AV93" s="229"/>
      <c r="AW93" s="229"/>
      <c r="AX93" s="229"/>
      <c r="AY93" s="229"/>
      <c r="AZ93" s="229"/>
      <c r="BA93" s="230"/>
    </row>
    <row r="94" spans="1:53" ht="14.1" customHeight="1" outlineLevel="2" x14ac:dyDescent="0.2">
      <c r="B94" s="94"/>
      <c r="C94" s="95"/>
      <c r="D94" s="239"/>
      <c r="E94" s="239"/>
      <c r="F94" s="254"/>
      <c r="G94" s="254"/>
      <c r="H94" s="112" t="s">
        <v>179</v>
      </c>
      <c r="I94" s="100"/>
      <c r="J94" s="101"/>
      <c r="K94" s="101"/>
      <c r="L94" s="102" t="str">
        <f>IF(I94&lt;&gt;0,((VLOOKUP(I94,'1. Standard_Cost'!$B$4:$D$8,2)+VLOOKUP(I94,'1. Standard_Cost'!$B$4:$D$8,3))*J94*K94),"0")</f>
        <v>0</v>
      </c>
      <c r="M94" s="102">
        <f>L94*'1. Standard_Cost'!F7</f>
        <v>0</v>
      </c>
      <c r="N94" s="103"/>
      <c r="O94" s="103"/>
      <c r="P94" s="103"/>
      <c r="Q94" s="103"/>
      <c r="R94" s="104">
        <f>+N94*P94*'1. Standard_Cost'!$B$12</f>
        <v>0</v>
      </c>
      <c r="S94" s="104">
        <f>+N94*O94*P94*'1. Standard_Cost'!$C$12</f>
        <v>0</v>
      </c>
      <c r="T94" s="104">
        <f>+N94*P94*Q94*'1. Standard_Cost'!$D$12</f>
        <v>0</v>
      </c>
      <c r="U94" s="104">
        <f>+N94*O94*'1. Standard_Cost'!$E$12</f>
        <v>0</v>
      </c>
      <c r="V94" s="103"/>
      <c r="W94" s="103"/>
      <c r="X94" s="103"/>
      <c r="Y94" s="104">
        <f>+V94*((X94*'1. Standard_Cost'!$B$16)+(W94*X94*'1. Standard_Cost'!$C$16))</f>
        <v>0</v>
      </c>
      <c r="Z94" s="103"/>
      <c r="AA94" s="103"/>
      <c r="AB94" s="104">
        <f>+Z94*'1. Standard_Cost'!$B$20+AA94*'1. Standard_Cost'!$C$20</f>
        <v>0</v>
      </c>
      <c r="AC94" s="105"/>
      <c r="AD94" s="106"/>
      <c r="AE94" s="104">
        <f t="shared" si="136"/>
        <v>0</v>
      </c>
      <c r="AF94" s="104">
        <f t="shared" si="100"/>
        <v>0</v>
      </c>
      <c r="AG94" s="103"/>
      <c r="AH94" s="103"/>
      <c r="AI94" s="103"/>
      <c r="AJ94" s="107"/>
      <c r="AK94" s="107"/>
      <c r="AL94" s="107"/>
      <c r="AM94" s="104">
        <f>AG94*'1. Standard_Cost'!B64+'Incremental_Cost Year 2021'!AH94*'1. Standard_Cost'!C64+'Incremental_Cost Year 2021'!AI94*'1. Standard_Cost'!D64+'Incremental_Cost Year 2021'!AJ94+'Incremental_Cost Year 2021'!AL94+AK94</f>
        <v>0</v>
      </c>
      <c r="AN94" s="104">
        <f>AM94*'1. Standard_Cost'!C28</f>
        <v>0</v>
      </c>
      <c r="AO94" s="107"/>
      <c r="AQ94" s="104">
        <f t="shared" si="137"/>
        <v>0</v>
      </c>
      <c r="AR94" s="104">
        <f t="shared" si="138"/>
        <v>0</v>
      </c>
      <c r="AS94" s="104">
        <f t="shared" si="139"/>
        <v>0</v>
      </c>
      <c r="AT94" s="104">
        <f t="shared" si="140"/>
        <v>0</v>
      </c>
      <c r="AU94" s="229">
        <f t="shared" si="141"/>
        <v>0</v>
      </c>
      <c r="AV94" s="229"/>
      <c r="AW94" s="229"/>
      <c r="AX94" s="229"/>
      <c r="AY94" s="229"/>
      <c r="AZ94" s="229"/>
      <c r="BA94" s="230"/>
    </row>
    <row r="95" spans="1:53" ht="25.7" customHeight="1" outlineLevel="1" x14ac:dyDescent="0.2">
      <c r="A95" s="68"/>
      <c r="B95" s="94"/>
      <c r="C95" s="95"/>
      <c r="D95" s="240"/>
      <c r="E95" s="240"/>
      <c r="F95" s="255"/>
      <c r="G95" s="255"/>
      <c r="H95" s="122" t="s">
        <v>208</v>
      </c>
      <c r="I95" s="117"/>
      <c r="J95" s="117"/>
      <c r="K95" s="117"/>
      <c r="L95" s="118">
        <f>SUM(L91:L94)</f>
        <v>540750</v>
      </c>
      <c r="M95" s="118">
        <f>SUM(M91:M94)</f>
        <v>90305.25</v>
      </c>
      <c r="N95" s="117"/>
      <c r="O95" s="117"/>
      <c r="P95" s="117"/>
      <c r="Q95" s="117"/>
      <c r="R95" s="119">
        <f>SUM(R91:R94)</f>
        <v>0</v>
      </c>
      <c r="S95" s="119">
        <f>SUM(S91:S94)</f>
        <v>0</v>
      </c>
      <c r="T95" s="119">
        <f>SUM(T91:T94)</f>
        <v>0</v>
      </c>
      <c r="U95" s="119">
        <f>SUM(U91:U94)</f>
        <v>0</v>
      </c>
      <c r="V95" s="117"/>
      <c r="W95" s="117"/>
      <c r="X95" s="117"/>
      <c r="Y95" s="118">
        <f>SUM(Y91:Y94)</f>
        <v>0</v>
      </c>
      <c r="Z95" s="117"/>
      <c r="AA95" s="117"/>
      <c r="AB95" s="118">
        <f t="shared" ref="AB95:AE95" si="142">SUM(AB91:AB94)</f>
        <v>0</v>
      </c>
      <c r="AC95" s="118">
        <f t="shared" si="142"/>
        <v>0</v>
      </c>
      <c r="AD95" s="118">
        <f t="shared" si="142"/>
        <v>0</v>
      </c>
      <c r="AE95" s="118">
        <f t="shared" si="142"/>
        <v>0</v>
      </c>
      <c r="AF95" s="104">
        <f t="shared" si="100"/>
        <v>0</v>
      </c>
      <c r="AG95" s="117"/>
      <c r="AH95" s="117"/>
      <c r="AI95" s="117"/>
      <c r="AJ95" s="119">
        <f>SUM(AJ91:AJ94)</f>
        <v>0</v>
      </c>
      <c r="AK95" s="119">
        <f>SUM(AK91:AK94)</f>
        <v>0</v>
      </c>
      <c r="AL95" s="119">
        <f>SUM(AL91:AL94)</f>
        <v>0</v>
      </c>
      <c r="AM95" s="118">
        <f>SUM(AM91:AM94)</f>
        <v>0</v>
      </c>
      <c r="AN95" s="118">
        <f>SUM(AN91:AN94)</f>
        <v>0</v>
      </c>
      <c r="AO95" s="116"/>
      <c r="AP95" s="120"/>
      <c r="AQ95" s="121">
        <f t="shared" ref="AQ95:AZ95" si="143">SUM(AQ91:AQ94)</f>
        <v>631055.25</v>
      </c>
      <c r="AR95" s="121">
        <f t="shared" si="143"/>
        <v>0</v>
      </c>
      <c r="AS95" s="121">
        <f t="shared" si="143"/>
        <v>0</v>
      </c>
      <c r="AT95" s="121">
        <f t="shared" si="143"/>
        <v>631055.25</v>
      </c>
      <c r="AU95" s="121">
        <f t="shared" si="143"/>
        <v>631055.25</v>
      </c>
      <c r="AV95" s="121">
        <f t="shared" si="143"/>
        <v>0</v>
      </c>
      <c r="AW95" s="121">
        <f t="shared" si="143"/>
        <v>0</v>
      </c>
      <c r="AX95" s="121">
        <f t="shared" si="143"/>
        <v>0</v>
      </c>
      <c r="AY95" s="121">
        <f t="shared" si="143"/>
        <v>0</v>
      </c>
      <c r="AZ95" s="121">
        <f t="shared" si="143"/>
        <v>0</v>
      </c>
      <c r="BA95" s="121"/>
    </row>
    <row r="96" spans="1:53" ht="14.1" customHeight="1" outlineLevel="2" x14ac:dyDescent="0.2">
      <c r="A96" s="68"/>
      <c r="B96" s="94"/>
      <c r="C96" s="95"/>
      <c r="D96" s="238" t="s">
        <v>665</v>
      </c>
      <c r="E96" s="238" t="s">
        <v>209</v>
      </c>
      <c r="F96" s="253" t="s">
        <v>154</v>
      </c>
      <c r="G96" s="253" t="s">
        <v>155</v>
      </c>
      <c r="H96" s="99" t="s">
        <v>49</v>
      </c>
      <c r="I96" s="100" t="s">
        <v>1</v>
      </c>
      <c r="J96" s="101">
        <v>1</v>
      </c>
      <c r="K96" s="101">
        <v>3</v>
      </c>
      <c r="L96" s="102">
        <f>IF(I96&lt;&gt;0,((VLOOKUP(I96,'1. Standard_Cost'!$B$4:$D$8,2)+VLOOKUP(I96,'1. Standard_Cost'!$B$4:$D$8,3))*J96*K96),"0")</f>
        <v>270375</v>
      </c>
      <c r="M96" s="102">
        <f>L96*'1. Standard_Cost'!F4</f>
        <v>45152.625</v>
      </c>
      <c r="N96" s="103"/>
      <c r="O96" s="103"/>
      <c r="P96" s="103"/>
      <c r="Q96" s="103"/>
      <c r="R96" s="104">
        <f>+N96*P96*'1. Standard_Cost'!$B$12</f>
        <v>0</v>
      </c>
      <c r="S96" s="104">
        <f>+N96*O96*P96*'1. Standard_Cost'!$C$12</f>
        <v>0</v>
      </c>
      <c r="T96" s="104">
        <f>+N96*P96*Q96*'1. Standard_Cost'!$D$12</f>
        <v>0</v>
      </c>
      <c r="U96" s="104">
        <f>+N96*O96*'1. Standard_Cost'!$E$12</f>
        <v>0</v>
      </c>
      <c r="V96" s="103"/>
      <c r="W96" s="103"/>
      <c r="X96" s="103"/>
      <c r="Y96" s="104">
        <f>+V96*((X96*'1. Standard_Cost'!$B$16)+(W96*X96*'1. Standard_Cost'!$C$16))</f>
        <v>0</v>
      </c>
      <c r="Z96" s="103"/>
      <c r="AA96" s="103"/>
      <c r="AB96" s="104">
        <f>+Z96*'1. Standard_Cost'!$B$20+AA96*'1. Standard_Cost'!$C$20</f>
        <v>0</v>
      </c>
      <c r="AC96" s="105"/>
      <c r="AD96" s="106"/>
      <c r="AE96" s="104">
        <f t="shared" ref="AE96:AE99" si="144">(R96+S96+T96+U96+Y96+AB96+AC96+AD96)*(20%)</f>
        <v>0</v>
      </c>
      <c r="AF96" s="104">
        <f t="shared" si="100"/>
        <v>0</v>
      </c>
      <c r="AG96" s="103"/>
      <c r="AH96" s="103"/>
      <c r="AI96" s="103"/>
      <c r="AJ96" s="107"/>
      <c r="AK96" s="107"/>
      <c r="AL96" s="107"/>
      <c r="AM96" s="104">
        <f>AG96*'1. Standard_Cost'!B69+'Incremental_Cost Year 2021'!AH96*'1. Standard_Cost'!C69+'Incremental_Cost Year 2021'!AI96*'1. Standard_Cost'!D69+'Incremental_Cost Year 2021'!AJ96+'Incremental_Cost Year 2021'!AL96+AK96</f>
        <v>0</v>
      </c>
      <c r="AN96" s="104">
        <f>AM96*'1. Standard_Cost'!C28</f>
        <v>0</v>
      </c>
      <c r="AO96" s="107"/>
      <c r="AQ96" s="104">
        <f t="shared" ref="AQ96:AQ99" si="145">L96+M96</f>
        <v>315527.625</v>
      </c>
      <c r="AR96" s="104">
        <f t="shared" ref="AR96:AR99" si="146">AF96</f>
        <v>0</v>
      </c>
      <c r="AS96" s="104">
        <f t="shared" ref="AS96:AS99" si="147">AM96+AN96</f>
        <v>0</v>
      </c>
      <c r="AT96" s="104">
        <f>SUM(AQ96,AR96,AS96)</f>
        <v>315527.625</v>
      </c>
      <c r="AU96" s="229">
        <f>AT96</f>
        <v>315527.625</v>
      </c>
      <c r="AV96" s="229"/>
      <c r="AW96" s="229"/>
      <c r="AX96" s="229"/>
      <c r="AY96" s="229"/>
      <c r="AZ96" s="229"/>
      <c r="BA96" s="230"/>
    </row>
    <row r="97" spans="1:53" ht="14.1" customHeight="1" outlineLevel="2" x14ac:dyDescent="0.2">
      <c r="A97" s="68"/>
      <c r="B97" s="94"/>
      <c r="C97" s="95"/>
      <c r="D97" s="239"/>
      <c r="E97" s="239"/>
      <c r="F97" s="254"/>
      <c r="G97" s="254"/>
      <c r="H97" s="99" t="s">
        <v>50</v>
      </c>
      <c r="I97" s="100"/>
      <c r="J97" s="101"/>
      <c r="K97" s="101"/>
      <c r="L97" s="102" t="str">
        <f>IF(I97&lt;&gt;0,((VLOOKUP(I97,'1. Standard_Cost'!$B$4:$D$8,2)+VLOOKUP(I97,'1. Standard_Cost'!$B$4:$D$8,3))*J97*K97),"0")</f>
        <v>0</v>
      </c>
      <c r="M97" s="102">
        <f>L97*'1. Standard_Cost'!F4</f>
        <v>0</v>
      </c>
      <c r="N97" s="103"/>
      <c r="O97" s="103"/>
      <c r="P97" s="103"/>
      <c r="Q97" s="103"/>
      <c r="R97" s="104">
        <f>+N97*P97*'1. Standard_Cost'!$B$12</f>
        <v>0</v>
      </c>
      <c r="S97" s="104">
        <f>+N97*O97*P97*'1. Standard_Cost'!$C$12</f>
        <v>0</v>
      </c>
      <c r="T97" s="104">
        <f>+N97*P97*Q97*'1. Standard_Cost'!$D$12</f>
        <v>0</v>
      </c>
      <c r="U97" s="104">
        <f>+N97*O97*'1. Standard_Cost'!$E$12</f>
        <v>0</v>
      </c>
      <c r="V97" s="103"/>
      <c r="W97" s="103"/>
      <c r="X97" s="103"/>
      <c r="Y97" s="104">
        <f>+V97*((X97*'1. Standard_Cost'!$B$16)+(W97*X97*'1. Standard_Cost'!$C$16))</f>
        <v>0</v>
      </c>
      <c r="Z97" s="103"/>
      <c r="AA97" s="103"/>
      <c r="AB97" s="104">
        <f>+Z97*'1. Standard_Cost'!$B$20+AA97*'1. Standard_Cost'!$C$20</f>
        <v>0</v>
      </c>
      <c r="AC97" s="105"/>
      <c r="AD97" s="106"/>
      <c r="AE97" s="104">
        <f t="shared" si="144"/>
        <v>0</v>
      </c>
      <c r="AF97" s="104">
        <f t="shared" si="100"/>
        <v>0</v>
      </c>
      <c r="AG97" s="103"/>
      <c r="AH97" s="103"/>
      <c r="AI97" s="103"/>
      <c r="AJ97" s="107"/>
      <c r="AK97" s="107"/>
      <c r="AL97" s="107"/>
      <c r="AM97" s="104">
        <f>AG97*'1. Standard_Cost'!B69+'Incremental_Cost Year 2021'!AH97*'1. Standard_Cost'!C69+'Incremental_Cost Year 2021'!AI97*'1. Standard_Cost'!D69+'Incremental_Cost Year 2021'!AJ97+'Incremental_Cost Year 2021'!AL97+AK97</f>
        <v>0</v>
      </c>
      <c r="AN97" s="104">
        <f>AM97*'1. Standard_Cost'!C28</f>
        <v>0</v>
      </c>
      <c r="AO97" s="107"/>
      <c r="AQ97" s="104">
        <f t="shared" si="145"/>
        <v>0</v>
      </c>
      <c r="AR97" s="104">
        <f t="shared" si="146"/>
        <v>0</v>
      </c>
      <c r="AS97" s="104">
        <f t="shared" si="147"/>
        <v>0</v>
      </c>
      <c r="AT97" s="104">
        <f t="shared" ref="AT97:AT99" si="148">SUM(AQ97,AR97,AS97)</f>
        <v>0</v>
      </c>
      <c r="AU97" s="229"/>
      <c r="AV97" s="229">
        <v>0</v>
      </c>
      <c r="AW97" s="229"/>
      <c r="AX97" s="229"/>
      <c r="AY97" s="229"/>
      <c r="AZ97" s="229"/>
      <c r="BA97" s="230"/>
    </row>
    <row r="98" spans="1:53" ht="14.1" customHeight="1" outlineLevel="2" x14ac:dyDescent="0.2">
      <c r="A98" s="68"/>
      <c r="B98" s="94"/>
      <c r="C98" s="95"/>
      <c r="D98" s="239"/>
      <c r="E98" s="239"/>
      <c r="F98" s="254"/>
      <c r="G98" s="254"/>
      <c r="H98" s="99" t="s">
        <v>51</v>
      </c>
      <c r="I98" s="100"/>
      <c r="J98" s="101"/>
      <c r="K98" s="101"/>
      <c r="L98" s="102" t="str">
        <f>IF(I98&lt;&gt;0,((VLOOKUP(I98,'1. Standard_Cost'!$B$4:$D$8,2)+VLOOKUP(I98,'1. Standard_Cost'!$B$4:$D$8,3))*J98*K98),"0")</f>
        <v>0</v>
      </c>
      <c r="M98" s="102">
        <f>L98*'1. Standard_Cost'!F4</f>
        <v>0</v>
      </c>
      <c r="N98" s="103"/>
      <c r="O98" s="103"/>
      <c r="P98" s="103"/>
      <c r="Q98" s="103"/>
      <c r="R98" s="104">
        <f>+N98*P98*'1. Standard_Cost'!$B$12</f>
        <v>0</v>
      </c>
      <c r="S98" s="104">
        <f>+N98*O98*P98*'1. Standard_Cost'!$C$12</f>
        <v>0</v>
      </c>
      <c r="T98" s="104">
        <f>+N98*P98*Q98*'1. Standard_Cost'!$D$12</f>
        <v>0</v>
      </c>
      <c r="U98" s="104">
        <f>+N98*O98*'1. Standard_Cost'!$E$12</f>
        <v>0</v>
      </c>
      <c r="V98" s="103"/>
      <c r="W98" s="103"/>
      <c r="X98" s="103"/>
      <c r="Y98" s="104">
        <f>+V98*((X98*'1. Standard_Cost'!$B$16)+(W98*X98*'1. Standard_Cost'!$C$16))</f>
        <v>0</v>
      </c>
      <c r="Z98" s="103"/>
      <c r="AA98" s="103"/>
      <c r="AB98" s="104">
        <f>+Z98*'1. Standard_Cost'!$B$20+AA98*'1. Standard_Cost'!$C$20</f>
        <v>0</v>
      </c>
      <c r="AC98" s="105"/>
      <c r="AD98" s="106"/>
      <c r="AE98" s="104">
        <f t="shared" si="144"/>
        <v>0</v>
      </c>
      <c r="AF98" s="104">
        <f t="shared" si="100"/>
        <v>0</v>
      </c>
      <c r="AG98" s="103"/>
      <c r="AH98" s="103"/>
      <c r="AI98" s="103"/>
      <c r="AJ98" s="107"/>
      <c r="AK98" s="107"/>
      <c r="AL98" s="107"/>
      <c r="AM98" s="104">
        <f>AG98*'1. Standard_Cost'!B69+'Incremental_Cost Year 2021'!AH98*'1. Standard_Cost'!C69+'Incremental_Cost Year 2021'!AI98*'1. Standard_Cost'!D69+'Incremental_Cost Year 2021'!AJ98+'Incremental_Cost Year 2021'!AL98+AK98</f>
        <v>0</v>
      </c>
      <c r="AN98" s="104">
        <f>AM98*'1. Standard_Cost'!C28</f>
        <v>0</v>
      </c>
      <c r="AO98" s="107"/>
      <c r="AQ98" s="104">
        <f t="shared" si="145"/>
        <v>0</v>
      </c>
      <c r="AR98" s="104">
        <f t="shared" si="146"/>
        <v>0</v>
      </c>
      <c r="AS98" s="104">
        <f t="shared" si="147"/>
        <v>0</v>
      </c>
      <c r="AT98" s="104">
        <f t="shared" si="148"/>
        <v>0</v>
      </c>
      <c r="AU98" s="229"/>
      <c r="AV98" s="229"/>
      <c r="AW98" s="229"/>
      <c r="AX98" s="229"/>
      <c r="AY98" s="229"/>
      <c r="AZ98" s="229"/>
      <c r="BA98" s="230"/>
    </row>
    <row r="99" spans="1:53" ht="14.1" customHeight="1" outlineLevel="2" x14ac:dyDescent="0.2">
      <c r="A99" s="68"/>
      <c r="B99" s="94"/>
      <c r="C99" s="95"/>
      <c r="D99" s="239"/>
      <c r="E99" s="239"/>
      <c r="F99" s="254"/>
      <c r="G99" s="254"/>
      <c r="H99" s="112" t="s">
        <v>179</v>
      </c>
      <c r="I99" s="100"/>
      <c r="J99" s="101"/>
      <c r="K99" s="101"/>
      <c r="L99" s="102" t="str">
        <f>IF(I99&lt;&gt;0,((VLOOKUP(I99,'1. Standard_Cost'!$B$4:$D$8,2)+VLOOKUP(I99,'1. Standard_Cost'!$B$4:$D$8,3))*J99*K99),"0")</f>
        <v>0</v>
      </c>
      <c r="M99" s="102">
        <f>L99*'1. Standard_Cost'!F49</f>
        <v>0</v>
      </c>
      <c r="N99" s="103"/>
      <c r="O99" s="103"/>
      <c r="P99" s="103"/>
      <c r="Q99" s="103"/>
      <c r="R99" s="104">
        <f>+N99*P99*'1. Standard_Cost'!$B$12</f>
        <v>0</v>
      </c>
      <c r="S99" s="104">
        <f>+N99*O99*P99*'1. Standard_Cost'!$C$12</f>
        <v>0</v>
      </c>
      <c r="T99" s="104">
        <f>+N99*P99*Q99*'1. Standard_Cost'!$D$12</f>
        <v>0</v>
      </c>
      <c r="U99" s="104">
        <f>+N99*O99*'1. Standard_Cost'!$E$12</f>
        <v>0</v>
      </c>
      <c r="V99" s="103"/>
      <c r="W99" s="103"/>
      <c r="X99" s="103"/>
      <c r="Y99" s="104">
        <f>+V99*((X99*'1. Standard_Cost'!$B$16)+(W99*X99*'1. Standard_Cost'!$C$16))</f>
        <v>0</v>
      </c>
      <c r="Z99" s="103"/>
      <c r="AA99" s="103"/>
      <c r="AB99" s="104">
        <f>+Z99*'1. Standard_Cost'!$B$20+AA99*'1. Standard_Cost'!$C$20</f>
        <v>0</v>
      </c>
      <c r="AC99" s="105"/>
      <c r="AD99" s="106"/>
      <c r="AE99" s="104">
        <f t="shared" si="144"/>
        <v>0</v>
      </c>
      <c r="AF99" s="104">
        <f t="shared" si="100"/>
        <v>0</v>
      </c>
      <c r="AG99" s="103"/>
      <c r="AH99" s="103"/>
      <c r="AI99" s="103"/>
      <c r="AJ99" s="107"/>
      <c r="AK99" s="107"/>
      <c r="AL99" s="107"/>
      <c r="AM99" s="104">
        <f>AG99*'1. Standard_Cost'!B69+'Incremental_Cost Year 2021'!AH99*'1. Standard_Cost'!C69+'Incremental_Cost Year 2021'!AI99*'1. Standard_Cost'!D69+'Incremental_Cost Year 2021'!AJ99+'Incremental_Cost Year 2021'!AL99+AK99</f>
        <v>0</v>
      </c>
      <c r="AN99" s="104">
        <f>AM99*'1. Standard_Cost'!C28</f>
        <v>0</v>
      </c>
      <c r="AO99" s="107"/>
      <c r="AQ99" s="104">
        <f t="shared" si="145"/>
        <v>0</v>
      </c>
      <c r="AR99" s="104">
        <f t="shared" si="146"/>
        <v>0</v>
      </c>
      <c r="AS99" s="104">
        <f t="shared" si="147"/>
        <v>0</v>
      </c>
      <c r="AT99" s="104">
        <f t="shared" si="148"/>
        <v>0</v>
      </c>
      <c r="AU99" s="229"/>
      <c r="AV99" s="229"/>
      <c r="AW99" s="229"/>
      <c r="AX99" s="229"/>
      <c r="AY99" s="229"/>
      <c r="AZ99" s="229"/>
      <c r="BA99" s="230"/>
    </row>
    <row r="100" spans="1:53" ht="25.7" customHeight="1" outlineLevel="1" x14ac:dyDescent="0.2">
      <c r="A100" s="68"/>
      <c r="B100" s="94"/>
      <c r="C100" s="95"/>
      <c r="D100" s="240"/>
      <c r="E100" s="240"/>
      <c r="F100" s="255"/>
      <c r="G100" s="255"/>
      <c r="H100" s="122" t="s">
        <v>210</v>
      </c>
      <c r="I100" s="117"/>
      <c r="J100" s="117"/>
      <c r="K100" s="117"/>
      <c r="L100" s="118">
        <f>SUM(L96:L99)</f>
        <v>270375</v>
      </c>
      <c r="M100" s="118">
        <f>SUM(M96:M99)</f>
        <v>45152.625</v>
      </c>
      <c r="N100" s="117"/>
      <c r="O100" s="117"/>
      <c r="P100" s="117"/>
      <c r="Q100" s="117"/>
      <c r="R100" s="119">
        <f>SUM(R96:R99)</f>
        <v>0</v>
      </c>
      <c r="S100" s="119">
        <f>SUM(S96:S99)</f>
        <v>0</v>
      </c>
      <c r="T100" s="119">
        <f>SUM(T96:T99)</f>
        <v>0</v>
      </c>
      <c r="U100" s="119">
        <f>SUM(U96:U99)</f>
        <v>0</v>
      </c>
      <c r="V100" s="117"/>
      <c r="W100" s="117"/>
      <c r="X100" s="117"/>
      <c r="Y100" s="118">
        <f>SUM(Y96:Y99)</f>
        <v>0</v>
      </c>
      <c r="Z100" s="117"/>
      <c r="AA100" s="117"/>
      <c r="AB100" s="118">
        <f t="shared" ref="AB100:AE100" si="149">SUM(AB96:AB99)</f>
        <v>0</v>
      </c>
      <c r="AC100" s="118">
        <f t="shared" si="149"/>
        <v>0</v>
      </c>
      <c r="AD100" s="118">
        <f t="shared" si="149"/>
        <v>0</v>
      </c>
      <c r="AE100" s="118">
        <f t="shared" si="149"/>
        <v>0</v>
      </c>
      <c r="AF100" s="104">
        <f t="shared" si="100"/>
        <v>0</v>
      </c>
      <c r="AG100" s="117"/>
      <c r="AH100" s="117"/>
      <c r="AI100" s="117"/>
      <c r="AJ100" s="119">
        <f>SUM(AJ96:AJ99)</f>
        <v>0</v>
      </c>
      <c r="AK100" s="119">
        <f>SUM(AK96:AK99)</f>
        <v>0</v>
      </c>
      <c r="AL100" s="119">
        <f>SUM(AL96:AL99)</f>
        <v>0</v>
      </c>
      <c r="AM100" s="118">
        <f>SUM(AM96:AM99)</f>
        <v>0</v>
      </c>
      <c r="AN100" s="118">
        <f>SUM(AN96:AN99)</f>
        <v>0</v>
      </c>
      <c r="AO100" s="116"/>
      <c r="AP100" s="120"/>
      <c r="AQ100" s="121">
        <f t="shared" ref="AQ100:AZ100" si="150">SUM(AQ96:AQ99)</f>
        <v>315527.625</v>
      </c>
      <c r="AR100" s="121">
        <f t="shared" si="150"/>
        <v>0</v>
      </c>
      <c r="AS100" s="121">
        <f t="shared" si="150"/>
        <v>0</v>
      </c>
      <c r="AT100" s="121">
        <f t="shared" si="150"/>
        <v>315527.625</v>
      </c>
      <c r="AU100" s="121">
        <f t="shared" si="150"/>
        <v>315527.625</v>
      </c>
      <c r="AV100" s="121">
        <f t="shared" si="150"/>
        <v>0</v>
      </c>
      <c r="AW100" s="121">
        <f t="shared" si="150"/>
        <v>0</v>
      </c>
      <c r="AX100" s="121">
        <f t="shared" si="150"/>
        <v>0</v>
      </c>
      <c r="AY100" s="121">
        <f t="shared" si="150"/>
        <v>0</v>
      </c>
      <c r="AZ100" s="121">
        <f t="shared" si="150"/>
        <v>0</v>
      </c>
      <c r="BA100" s="121"/>
    </row>
    <row r="101" spans="1:53" s="124" customFormat="1" ht="86.45" customHeight="1" x14ac:dyDescent="0.2">
      <c r="B101" s="125"/>
      <c r="C101" s="248" t="s">
        <v>731</v>
      </c>
      <c r="D101" s="248"/>
      <c r="E101" s="249"/>
      <c r="F101" s="126"/>
      <c r="G101" s="126"/>
      <c r="H101" s="127" t="s">
        <v>211</v>
      </c>
      <c r="I101" s="128"/>
      <c r="J101" s="128"/>
      <c r="K101" s="128"/>
      <c r="L101" s="129">
        <f>SUM(L106,L115,L120)</f>
        <v>5665850</v>
      </c>
      <c r="M101" s="129">
        <f>SUM(M106,M115,M120)</f>
        <v>946196.95000000007</v>
      </c>
      <c r="N101" s="128"/>
      <c r="O101" s="128"/>
      <c r="P101" s="128"/>
      <c r="Q101" s="128"/>
      <c r="R101" s="129">
        <f>SUM(R106,R115,R120)</f>
        <v>0</v>
      </c>
      <c r="S101" s="129">
        <f t="shared" ref="S101:U101" si="151">SUM(S106,S115,S120)</f>
        <v>0</v>
      </c>
      <c r="T101" s="129">
        <f t="shared" si="151"/>
        <v>0</v>
      </c>
      <c r="U101" s="129">
        <f t="shared" si="151"/>
        <v>0</v>
      </c>
      <c r="V101" s="128"/>
      <c r="W101" s="128"/>
      <c r="X101" s="128"/>
      <c r="Y101" s="129">
        <f t="shared" ref="Y101" si="152">SUM(Y106,Y115,Y120)</f>
        <v>0</v>
      </c>
      <c r="Z101" s="128"/>
      <c r="AA101" s="128"/>
      <c r="AB101" s="129">
        <f t="shared" ref="AB101:AF101" si="153">SUM(AB106,AB115,AB120)</f>
        <v>0</v>
      </c>
      <c r="AC101" s="129">
        <f t="shared" si="153"/>
        <v>0</v>
      </c>
      <c r="AD101" s="129">
        <f t="shared" si="153"/>
        <v>0</v>
      </c>
      <c r="AE101" s="129">
        <f t="shared" si="153"/>
        <v>0</v>
      </c>
      <c r="AF101" s="129">
        <f t="shared" si="153"/>
        <v>0</v>
      </c>
      <c r="AG101" s="128"/>
      <c r="AH101" s="128"/>
      <c r="AI101" s="128"/>
      <c r="AJ101" s="129">
        <f t="shared" ref="AJ101:AN101" si="154">SUM(AJ106,AJ115,AJ120)</f>
        <v>0</v>
      </c>
      <c r="AK101" s="129">
        <f t="shared" si="154"/>
        <v>0</v>
      </c>
      <c r="AL101" s="129">
        <f t="shared" si="154"/>
        <v>0</v>
      </c>
      <c r="AM101" s="129">
        <f t="shared" si="154"/>
        <v>0</v>
      </c>
      <c r="AN101" s="129">
        <f t="shared" si="154"/>
        <v>0</v>
      </c>
      <c r="AO101" s="130"/>
      <c r="AP101" s="131"/>
      <c r="AQ101" s="129">
        <f>AQ106+AQ115+AQ120+AQ125+AQ130</f>
        <v>5937816.6499999994</v>
      </c>
      <c r="AR101" s="129">
        <f t="shared" ref="AR101:AS101" si="155">AR106+AR115+AR120+AR125+AR130</f>
        <v>0</v>
      </c>
      <c r="AS101" s="129">
        <f t="shared" si="155"/>
        <v>0</v>
      </c>
      <c r="AT101" s="129">
        <f>AT106+AT115+AT120+AT125+AT130</f>
        <v>5937816.6499999994</v>
      </c>
      <c r="AU101" s="129">
        <f>AU106+AU115+AU120+AU125+AU130</f>
        <v>5937816.6499999994</v>
      </c>
      <c r="AV101" s="129">
        <f t="shared" ref="AV101:AZ101" si="156">SUM(AV106,AV115,AV120)</f>
        <v>0</v>
      </c>
      <c r="AW101" s="129">
        <f t="shared" si="156"/>
        <v>0</v>
      </c>
      <c r="AX101" s="129">
        <f t="shared" si="156"/>
        <v>0</v>
      </c>
      <c r="AY101" s="129">
        <f t="shared" si="156"/>
        <v>0</v>
      </c>
      <c r="AZ101" s="129">
        <f t="shared" si="156"/>
        <v>0</v>
      </c>
      <c r="BA101" s="129"/>
    </row>
    <row r="102" spans="1:53" ht="14.1" customHeight="1" outlineLevel="2" x14ac:dyDescent="0.2">
      <c r="A102" s="68"/>
      <c r="B102" s="94"/>
      <c r="C102" s="95"/>
      <c r="D102" s="96"/>
      <c r="E102" s="96"/>
      <c r="F102" s="97"/>
      <c r="G102" s="98"/>
      <c r="H102" s="99" t="s">
        <v>607</v>
      </c>
      <c r="I102" s="100" t="s">
        <v>4</v>
      </c>
      <c r="J102" s="101">
        <v>1.5</v>
      </c>
      <c r="K102" s="101">
        <v>3</v>
      </c>
      <c r="L102" s="102">
        <f>IF(I102&lt;&gt;0,((VLOOKUP(I102,'1. Standard_Cost'!$B$4:$D$8,2)+VLOOKUP(I102,'1. Standard_Cost'!$B$4:$D$8,3))*J102*K102),"0")</f>
        <v>360450</v>
      </c>
      <c r="M102" s="102">
        <f>L102*'1. Standard_Cost'!F4</f>
        <v>60195.15</v>
      </c>
      <c r="N102" s="103"/>
      <c r="O102" s="103"/>
      <c r="P102" s="103"/>
      <c r="Q102" s="103"/>
      <c r="R102" s="104">
        <f>+N102*P102*'[1]1. Standard_Cost'!$B$12</f>
        <v>0</v>
      </c>
      <c r="S102" s="104">
        <f>+N102*O102*P102*'[1]1. Standard_Cost'!$C$12</f>
        <v>0</v>
      </c>
      <c r="T102" s="104">
        <f>+N102*P102*Q102*'[1]1. Standard_Cost'!$D$12</f>
        <v>0</v>
      </c>
      <c r="U102" s="104">
        <f>+N102*O102*'[1]1. Standard_Cost'!$E$12</f>
        <v>0</v>
      </c>
      <c r="V102" s="103"/>
      <c r="W102" s="103"/>
      <c r="X102" s="103"/>
      <c r="Y102" s="104">
        <f>+V102*((X102*'[1]1. Standard_Cost'!$B$16)+(W102*X102*'[1]1. Standard_Cost'!$C$16))</f>
        <v>0</v>
      </c>
      <c r="Z102" s="103"/>
      <c r="AA102" s="103"/>
      <c r="AB102" s="104">
        <f>+Z102*'[1]1. Standard_Cost'!$B$20+AA102*'[1]1. Standard_Cost'!$C$20</f>
        <v>0</v>
      </c>
      <c r="AC102" s="105"/>
      <c r="AD102" s="106"/>
      <c r="AE102" s="104">
        <f t="shared" ref="AE102:AE105" si="157">(R102+S102+T102+U102+Y102+AB102+AC102+AD102)*(20%)</f>
        <v>0</v>
      </c>
      <c r="AF102" s="104">
        <f t="shared" si="100"/>
        <v>0</v>
      </c>
      <c r="AG102" s="103"/>
      <c r="AH102" s="103"/>
      <c r="AI102" s="103"/>
      <c r="AJ102" s="107"/>
      <c r="AK102" s="107"/>
      <c r="AL102" s="107"/>
      <c r="AM102" s="104"/>
      <c r="AN102" s="104">
        <f>AM102*'[1]1. Standard_Cost'!C28</f>
        <v>0</v>
      </c>
      <c r="AO102" s="107"/>
      <c r="AQ102" s="104">
        <f t="shared" ref="AQ102:AQ105" si="158">L102+M102</f>
        <v>420645.15</v>
      </c>
      <c r="AR102" s="104">
        <f t="shared" ref="AR102:AR105" si="159">AF102</f>
        <v>0</v>
      </c>
      <c r="AS102" s="104">
        <f>SUM(AM102+AN102)</f>
        <v>0</v>
      </c>
      <c r="AT102" s="104">
        <f>SUM(AQ102,AR102,AS102)</f>
        <v>420645.15</v>
      </c>
      <c r="AU102" s="229">
        <f>AT102</f>
        <v>420645.15</v>
      </c>
      <c r="AV102" s="229"/>
      <c r="AW102" s="229"/>
      <c r="AX102" s="229"/>
      <c r="AY102" s="229"/>
      <c r="AZ102" s="229"/>
      <c r="BA102" s="230"/>
    </row>
    <row r="103" spans="1:53" ht="14.1" customHeight="1" outlineLevel="2" x14ac:dyDescent="0.2">
      <c r="A103" s="68"/>
      <c r="B103" s="94"/>
      <c r="C103" s="95"/>
      <c r="D103" s="110"/>
      <c r="E103" s="110"/>
      <c r="F103" s="110"/>
      <c r="G103" s="111"/>
      <c r="H103" s="99" t="s">
        <v>668</v>
      </c>
      <c r="I103" s="100" t="s">
        <v>2</v>
      </c>
      <c r="J103" s="101">
        <v>1.5</v>
      </c>
      <c r="K103" s="101">
        <v>2</v>
      </c>
      <c r="L103" s="102">
        <f>IF(I103&lt;&gt;0,((VLOOKUP(I103,'1. Standard_Cost'!$B$4:$D$8,2)+VLOOKUP(I103,'1. Standard_Cost'!$B$4:$D$8,3))*J103*K103),"0")</f>
        <v>360600</v>
      </c>
      <c r="M103" s="102">
        <f>L103*'1. Standard_Cost'!F4</f>
        <v>60220.200000000004</v>
      </c>
      <c r="N103" s="103"/>
      <c r="O103" s="103"/>
      <c r="P103" s="103"/>
      <c r="Q103" s="103"/>
      <c r="R103" s="104">
        <f>+N103*P103*'[1]1. Standard_Cost'!$B$12</f>
        <v>0</v>
      </c>
      <c r="S103" s="104">
        <f>+N103*O103*P103*'[1]1. Standard_Cost'!$C$12</f>
        <v>0</v>
      </c>
      <c r="T103" s="104">
        <f>+N103*P103*Q103*'[1]1. Standard_Cost'!$D$12</f>
        <v>0</v>
      </c>
      <c r="U103" s="104">
        <f>+N103*O103*'[1]1. Standard_Cost'!$E$12</f>
        <v>0</v>
      </c>
      <c r="V103" s="103"/>
      <c r="W103" s="103"/>
      <c r="X103" s="103"/>
      <c r="Y103" s="104">
        <f>+V103*((X103*'[1]1. Standard_Cost'!$B$16)+(W103*X103*'[1]1. Standard_Cost'!$C$16))</f>
        <v>0</v>
      </c>
      <c r="Z103" s="103"/>
      <c r="AA103" s="103"/>
      <c r="AB103" s="104">
        <f>+Z103*'[1]1. Standard_Cost'!$B$20+AA103*'[1]1. Standard_Cost'!$C$20</f>
        <v>0</v>
      </c>
      <c r="AC103" s="105"/>
      <c r="AD103" s="106"/>
      <c r="AE103" s="104">
        <f t="shared" si="157"/>
        <v>0</v>
      </c>
      <c r="AF103" s="104">
        <f t="shared" si="100"/>
        <v>0</v>
      </c>
      <c r="AG103" s="103"/>
      <c r="AH103" s="103"/>
      <c r="AI103" s="103"/>
      <c r="AJ103" s="107"/>
      <c r="AK103" s="107"/>
      <c r="AL103" s="107"/>
      <c r="AM103" s="104">
        <f>AG103*'[1]1. Standard_Cost'!B41+'[1]Incremental_Cost Year 2021'!AH106*'[1]1. Standard_Cost'!C41+'[1]Incremental_Cost Year 2021'!AI106*'[1]1. Standard_Cost'!D41+'[1]Incremental_Cost Year 2021'!AJ106+'[1]Incremental_Cost Year 2021'!AL106+AK103</f>
        <v>0</v>
      </c>
      <c r="AN103" s="104">
        <f>AM103*'[1]1. Standard_Cost'!C28</f>
        <v>0</v>
      </c>
      <c r="AO103" s="107"/>
      <c r="AQ103" s="104">
        <f t="shared" si="158"/>
        <v>420820.2</v>
      </c>
      <c r="AR103" s="104">
        <f>AF103</f>
        <v>0</v>
      </c>
      <c r="AS103" s="104">
        <f t="shared" ref="AS103:AS105" si="160">AM103+AN103</f>
        <v>0</v>
      </c>
      <c r="AT103" s="104">
        <f t="shared" ref="AT103:AT105" si="161">SUM(AQ103,AR103,AS103)</f>
        <v>420820.2</v>
      </c>
      <c r="AU103" s="229">
        <f t="shared" ref="AU103:AU105" si="162">AT103</f>
        <v>420820.2</v>
      </c>
      <c r="AV103" s="229"/>
      <c r="AW103" s="229"/>
      <c r="AX103" s="229"/>
      <c r="AY103" s="229"/>
      <c r="AZ103" s="229"/>
      <c r="BA103" s="230"/>
    </row>
    <row r="104" spans="1:53" ht="14.1" customHeight="1" outlineLevel="2" x14ac:dyDescent="0.2">
      <c r="A104" s="68"/>
      <c r="B104" s="94"/>
      <c r="C104" s="95"/>
      <c r="D104" s="110"/>
      <c r="E104" s="110"/>
      <c r="F104" s="110"/>
      <c r="G104" s="111"/>
      <c r="H104" s="216" t="s">
        <v>667</v>
      </c>
      <c r="I104" s="100" t="s">
        <v>3</v>
      </c>
      <c r="J104" s="101">
        <v>4</v>
      </c>
      <c r="K104" s="101">
        <v>7</v>
      </c>
      <c r="L104" s="102">
        <f>IF(I104&lt;&gt;0,((VLOOKUP(I104,'1. Standard_Cost'!$B$4:$D$8,2)+VLOOKUP(I104,'1. Standard_Cost'!$B$4:$D$8,3))*J104*K104),"0")</f>
        <v>2802800</v>
      </c>
      <c r="M104" s="102">
        <f>L104*'1. Standard_Cost'!F4</f>
        <v>468067.60000000003</v>
      </c>
      <c r="N104" s="103"/>
      <c r="O104" s="103"/>
      <c r="P104" s="103"/>
      <c r="Q104" s="103"/>
      <c r="R104" s="104">
        <f>+N104*P104*'[1]1. Standard_Cost'!$B$12</f>
        <v>0</v>
      </c>
      <c r="S104" s="104">
        <f>+N104*O104*P104*'[1]1. Standard_Cost'!$C$12</f>
        <v>0</v>
      </c>
      <c r="T104" s="104">
        <f>+N104*P104*Q104*'[1]1. Standard_Cost'!$D$12</f>
        <v>0</v>
      </c>
      <c r="U104" s="104">
        <f>+N104*O104*'[1]1. Standard_Cost'!$E$12</f>
        <v>0</v>
      </c>
      <c r="V104" s="103"/>
      <c r="W104" s="103"/>
      <c r="X104" s="103"/>
      <c r="Y104" s="104">
        <f>+V104*((X104*'[1]1. Standard_Cost'!$B$16)+(W104*X104*'[1]1. Standard_Cost'!$C$16))</f>
        <v>0</v>
      </c>
      <c r="Z104" s="103"/>
      <c r="AA104" s="103"/>
      <c r="AB104" s="104">
        <f>+Z104*'[1]1. Standard_Cost'!$B$20+AA104*'[1]1. Standard_Cost'!$C$20</f>
        <v>0</v>
      </c>
      <c r="AC104" s="105"/>
      <c r="AD104" s="106"/>
      <c r="AE104" s="104">
        <f t="shared" si="157"/>
        <v>0</v>
      </c>
      <c r="AF104" s="104">
        <f t="shared" si="100"/>
        <v>0</v>
      </c>
      <c r="AG104" s="103"/>
      <c r="AH104" s="103"/>
      <c r="AI104" s="103"/>
      <c r="AJ104" s="107"/>
      <c r="AK104" s="107"/>
      <c r="AL104" s="107"/>
      <c r="AM104" s="104">
        <f>AG104*'[1]1. Standard_Cost'!B41+'[1]Incremental_Cost Year 2021'!AH107*'[1]1. Standard_Cost'!C41+'[1]Incremental_Cost Year 2021'!AI107*'[1]1. Standard_Cost'!D41+'[1]Incremental_Cost Year 2021'!AJ107+'[1]Incremental_Cost Year 2021'!AL107+AK104</f>
        <v>0</v>
      </c>
      <c r="AN104" s="104">
        <f>AM104*'[1]1. Standard_Cost'!C28</f>
        <v>0</v>
      </c>
      <c r="AO104" s="107"/>
      <c r="AQ104" s="104">
        <f t="shared" si="158"/>
        <v>3270867.6</v>
      </c>
      <c r="AR104" s="104">
        <f t="shared" si="159"/>
        <v>0</v>
      </c>
      <c r="AS104" s="104">
        <f t="shared" si="160"/>
        <v>0</v>
      </c>
      <c r="AT104" s="104">
        <f t="shared" si="161"/>
        <v>3270867.6</v>
      </c>
      <c r="AU104" s="229">
        <f t="shared" si="162"/>
        <v>3270867.6</v>
      </c>
      <c r="AV104" s="229"/>
      <c r="AW104" s="229"/>
      <c r="AX104" s="229"/>
      <c r="AY104" s="229"/>
      <c r="AZ104" s="229"/>
      <c r="BA104" s="230"/>
    </row>
    <row r="105" spans="1:53" ht="14.1" customHeight="1" outlineLevel="2" x14ac:dyDescent="0.2">
      <c r="A105" s="68"/>
      <c r="B105" s="94"/>
      <c r="C105" s="95"/>
      <c r="D105" s="110"/>
      <c r="E105" s="110"/>
      <c r="F105" s="110"/>
      <c r="G105" s="111"/>
      <c r="H105" s="217" t="s">
        <v>669</v>
      </c>
      <c r="I105" s="100" t="s">
        <v>3</v>
      </c>
      <c r="J105" s="101">
        <v>2</v>
      </c>
      <c r="K105" s="101">
        <v>4</v>
      </c>
      <c r="L105" s="102">
        <f>IF(I105&lt;&gt;0,((VLOOKUP(I105,'1. Standard_Cost'!$B$4:$D$8,2)+VLOOKUP(I105,'1. Standard_Cost'!$B$4:$D$8,3))*J105*K105),"0")</f>
        <v>800800</v>
      </c>
      <c r="M105" s="102">
        <f>L105*'1. Standard_Cost'!F4</f>
        <v>133733.6</v>
      </c>
      <c r="N105" s="103"/>
      <c r="O105" s="103"/>
      <c r="P105" s="103"/>
      <c r="Q105" s="103"/>
      <c r="R105" s="104">
        <f>+N105*P105*'[1]1. Standard_Cost'!$B$12</f>
        <v>0</v>
      </c>
      <c r="S105" s="104">
        <f>+N105*O105*P105*'[1]1. Standard_Cost'!$C$12</f>
        <v>0</v>
      </c>
      <c r="T105" s="104">
        <f>+N105*P105*Q105*'[1]1. Standard_Cost'!$D$12</f>
        <v>0</v>
      </c>
      <c r="U105" s="104">
        <f>+N105*O105*'[1]1. Standard_Cost'!$E$12</f>
        <v>0</v>
      </c>
      <c r="V105" s="103"/>
      <c r="W105" s="103"/>
      <c r="X105" s="103"/>
      <c r="Y105" s="104">
        <f>+V105*((X105*'[1]1. Standard_Cost'!$B$16)+(W105*X105*'[1]1. Standard_Cost'!$C$16))</f>
        <v>0</v>
      </c>
      <c r="Z105" s="103"/>
      <c r="AA105" s="103"/>
      <c r="AB105" s="104">
        <f>+Z105*'[1]1. Standard_Cost'!$B$20+AA105*'[1]1. Standard_Cost'!$C$20</f>
        <v>0</v>
      </c>
      <c r="AC105" s="105"/>
      <c r="AD105" s="106"/>
      <c r="AE105" s="104">
        <f t="shared" si="157"/>
        <v>0</v>
      </c>
      <c r="AF105" s="104">
        <f t="shared" si="100"/>
        <v>0</v>
      </c>
      <c r="AG105" s="103"/>
      <c r="AH105" s="103"/>
      <c r="AI105" s="103"/>
      <c r="AJ105" s="107"/>
      <c r="AK105" s="107"/>
      <c r="AL105" s="107"/>
      <c r="AM105" s="104">
        <f>AG105*'[1]1. Standard_Cost'!B41+'[1]Incremental_Cost Year 2021'!AH108*'[1]1. Standard_Cost'!C41+'[1]Incremental_Cost Year 2021'!AI108*'[1]1. Standard_Cost'!D41+'[1]Incremental_Cost Year 2021'!AJ108+'[1]Incremental_Cost Year 2021'!AL108+AK105</f>
        <v>0</v>
      </c>
      <c r="AN105" s="104">
        <f>AM105*'[1]1. Standard_Cost'!C28</f>
        <v>0</v>
      </c>
      <c r="AO105" s="107"/>
      <c r="AQ105" s="104">
        <f t="shared" si="158"/>
        <v>934533.6</v>
      </c>
      <c r="AR105" s="104">
        <f t="shared" si="159"/>
        <v>0</v>
      </c>
      <c r="AS105" s="104">
        <f t="shared" si="160"/>
        <v>0</v>
      </c>
      <c r="AT105" s="104">
        <f t="shared" si="161"/>
        <v>934533.6</v>
      </c>
      <c r="AU105" s="229">
        <f t="shared" si="162"/>
        <v>934533.6</v>
      </c>
      <c r="AV105" s="229"/>
      <c r="AW105" s="229"/>
      <c r="AX105" s="229"/>
      <c r="AY105" s="229"/>
      <c r="AZ105" s="229"/>
      <c r="BA105" s="230"/>
    </row>
    <row r="106" spans="1:53" ht="51.75" customHeight="1" outlineLevel="1" x14ac:dyDescent="0.2">
      <c r="A106" s="68"/>
      <c r="B106" s="94"/>
      <c r="C106" s="95"/>
      <c r="D106" s="113" t="s">
        <v>574</v>
      </c>
      <c r="E106" s="113" t="s">
        <v>212</v>
      </c>
      <c r="F106" s="114">
        <v>2021</v>
      </c>
      <c r="G106" s="115">
        <v>2025</v>
      </c>
      <c r="H106" s="122" t="s">
        <v>213</v>
      </c>
      <c r="I106" s="117"/>
      <c r="J106" s="117"/>
      <c r="K106" s="117"/>
      <c r="L106" s="118">
        <f>SUM(L102:L105)</f>
        <v>4324650</v>
      </c>
      <c r="M106" s="118">
        <f>SUM(M102:M105)</f>
        <v>722216.55</v>
      </c>
      <c r="N106" s="117"/>
      <c r="O106" s="117"/>
      <c r="P106" s="117"/>
      <c r="Q106" s="117"/>
      <c r="R106" s="119">
        <f>SUM(R102:R105)</f>
        <v>0</v>
      </c>
      <c r="S106" s="119">
        <f>SUM(S102:S105)</f>
        <v>0</v>
      </c>
      <c r="T106" s="119">
        <f>SUM(T102:T105)</f>
        <v>0</v>
      </c>
      <c r="U106" s="119">
        <f>SUM(U102:U105)</f>
        <v>0</v>
      </c>
      <c r="V106" s="117"/>
      <c r="W106" s="117"/>
      <c r="X106" s="117"/>
      <c r="Y106" s="118">
        <f>SUM(Y102:Y105)</f>
        <v>0</v>
      </c>
      <c r="Z106" s="117"/>
      <c r="AA106" s="117"/>
      <c r="AB106" s="118">
        <f t="shared" ref="AB106:AF106" si="163">SUM(AB102:AB105)</f>
        <v>0</v>
      </c>
      <c r="AC106" s="118">
        <f t="shared" si="163"/>
        <v>0</v>
      </c>
      <c r="AD106" s="118">
        <f t="shared" si="163"/>
        <v>0</v>
      </c>
      <c r="AE106" s="118">
        <f t="shared" si="163"/>
        <v>0</v>
      </c>
      <c r="AF106" s="118">
        <f t="shared" si="163"/>
        <v>0</v>
      </c>
      <c r="AG106" s="117"/>
      <c r="AH106" s="117"/>
      <c r="AI106" s="117"/>
      <c r="AJ106" s="119">
        <f>SUM(AJ102:AJ105)</f>
        <v>0</v>
      </c>
      <c r="AK106" s="119">
        <f>SUM(AK102:AK105)</f>
        <v>0</v>
      </c>
      <c r="AL106" s="119">
        <f>SUM(AL102:AL105)</f>
        <v>0</v>
      </c>
      <c r="AM106" s="118">
        <f>SUM(AM102:AM105)</f>
        <v>0</v>
      </c>
      <c r="AN106" s="118">
        <f>SUM(AN102:AN105)</f>
        <v>0</v>
      </c>
      <c r="AO106" s="116"/>
      <c r="AP106" s="120"/>
      <c r="AQ106" s="121">
        <f t="shared" ref="AQ106:AZ106" si="164">SUM(AQ102:AQ105)</f>
        <v>5046866.55</v>
      </c>
      <c r="AR106" s="121">
        <f t="shared" si="164"/>
        <v>0</v>
      </c>
      <c r="AS106" s="121">
        <f t="shared" si="164"/>
        <v>0</v>
      </c>
      <c r="AT106" s="121">
        <f>SUM(AT102:AT105)</f>
        <v>5046866.55</v>
      </c>
      <c r="AU106" s="121">
        <f t="shared" si="164"/>
        <v>5046866.55</v>
      </c>
      <c r="AV106" s="121">
        <f t="shared" si="164"/>
        <v>0</v>
      </c>
      <c r="AW106" s="121">
        <f t="shared" si="164"/>
        <v>0</v>
      </c>
      <c r="AX106" s="121">
        <f t="shared" si="164"/>
        <v>0</v>
      </c>
      <c r="AY106" s="121">
        <f t="shared" si="164"/>
        <v>0</v>
      </c>
      <c r="AZ106" s="121">
        <f t="shared" si="164"/>
        <v>0</v>
      </c>
      <c r="BA106" s="121"/>
    </row>
    <row r="107" spans="1:53" ht="14.1" hidden="1" customHeight="1" outlineLevel="2" x14ac:dyDescent="0.2">
      <c r="A107" s="68"/>
      <c r="B107" s="94"/>
      <c r="C107" s="95"/>
      <c r="D107" s="96"/>
      <c r="E107" s="96"/>
      <c r="F107" s="97"/>
      <c r="G107" s="98"/>
      <c r="H107" s="99" t="s">
        <v>579</v>
      </c>
      <c r="I107" s="100" t="s">
        <v>2</v>
      </c>
      <c r="J107" s="101">
        <v>1</v>
      </c>
      <c r="K107" s="101">
        <v>2</v>
      </c>
      <c r="L107" s="102">
        <f>IF(I107&lt;&gt;0,((VLOOKUP(I107,'[1]1. Standard_Cost'!$B$4:$D$8,2)+VLOOKUP(I107,'[1]1. Standard_Cost'!$B$4:$D$8,3))*J107*K107),"0")</f>
        <v>240400</v>
      </c>
      <c r="M107" s="102">
        <f>L107*'[1]1. Standard_Cost'!F5</f>
        <v>0</v>
      </c>
      <c r="N107" s="103"/>
      <c r="O107" s="103"/>
      <c r="P107" s="103"/>
      <c r="Q107" s="103"/>
      <c r="R107" s="104">
        <f>+N107*P107*'[1]1. Standard_Cost'!$B$12</f>
        <v>0</v>
      </c>
      <c r="S107" s="104">
        <f>+N107*O107*P107*'[1]1. Standard_Cost'!$C$12</f>
        <v>0</v>
      </c>
      <c r="T107" s="104">
        <f>+N107*P107*Q107*'[1]1. Standard_Cost'!$D$12</f>
        <v>0</v>
      </c>
      <c r="U107" s="104">
        <f>+N107*O107*'[1]1. Standard_Cost'!$E$12</f>
        <v>0</v>
      </c>
      <c r="V107" s="103"/>
      <c r="W107" s="103"/>
      <c r="X107" s="103"/>
      <c r="Y107" s="104">
        <f>+V107*((X107*'[1]1. Standard_Cost'!$B$16)+(W107*X107*'[1]1. Standard_Cost'!$C$16))</f>
        <v>0</v>
      </c>
      <c r="Z107" s="103"/>
      <c r="AA107" s="103"/>
      <c r="AB107" s="104">
        <f>+Z107*'[1]1. Standard_Cost'!$B$20+AA107*'[1]1. Standard_Cost'!$C$20</f>
        <v>0</v>
      </c>
      <c r="AC107" s="105"/>
      <c r="AD107" s="106"/>
      <c r="AE107" s="104">
        <f>SUM(AD107,AC107,AB107,Y107,U107,T107,S107,R107)*'[1]1. Standard_Cost'!B45</f>
        <v>0</v>
      </c>
      <c r="AF107" s="104">
        <f>SUM(AD107,AE107)</f>
        <v>0</v>
      </c>
      <c r="AG107" s="103"/>
      <c r="AH107" s="103"/>
      <c r="AI107" s="103"/>
      <c r="AJ107" s="107"/>
      <c r="AK107" s="107"/>
      <c r="AL107" s="107"/>
      <c r="AM107" s="104">
        <f>AG107*'[1]1. Standard_Cost'!B41+'[1]Incremental_Cost Year 2021'!AH110*'[1]1. Standard_Cost'!C41+'[1]Incremental_Cost Year 2021'!AI110*'[1]1. Standard_Cost'!D41+'[1]Incremental_Cost Year 2021'!AJ110+'[1]Incremental_Cost Year 2021'!AL110+AK107</f>
        <v>0</v>
      </c>
      <c r="AN107" s="104">
        <f>AM107*'[1]1. Standard_Cost'!C45</f>
        <v>0</v>
      </c>
      <c r="AO107" s="107"/>
      <c r="AQ107" s="104">
        <f t="shared" ref="AQ107:AQ114" si="165">L107+M107</f>
        <v>240400</v>
      </c>
      <c r="AR107" s="104">
        <f t="shared" ref="AR107:AR110" si="166">AF107</f>
        <v>0</v>
      </c>
      <c r="AS107" s="104">
        <f t="shared" ref="AS107:AS114" si="167">AM107+AN107</f>
        <v>0</v>
      </c>
      <c r="AT107" s="104">
        <f>SUM(AQ107,AR107,AS107)</f>
        <v>240400</v>
      </c>
      <c r="AU107" s="229"/>
      <c r="AV107" s="229"/>
      <c r="AW107" s="229"/>
      <c r="AX107" s="229"/>
      <c r="AY107" s="229"/>
      <c r="AZ107" s="229"/>
      <c r="BA107" s="230"/>
    </row>
    <row r="108" spans="1:53" ht="14.1" hidden="1" customHeight="1" outlineLevel="2" x14ac:dyDescent="0.2">
      <c r="A108" s="68"/>
      <c r="B108" s="94"/>
      <c r="C108" s="95"/>
      <c r="D108" s="110"/>
      <c r="E108" s="110"/>
      <c r="F108" s="110"/>
      <c r="G108" s="111"/>
      <c r="H108" s="99" t="s">
        <v>580</v>
      </c>
      <c r="I108" s="100" t="s">
        <v>5</v>
      </c>
      <c r="J108" s="101">
        <v>1</v>
      </c>
      <c r="K108" s="101">
        <v>1</v>
      </c>
      <c r="L108" s="102">
        <f>IF(I108&lt;&gt;0,((VLOOKUP(I108,'[1]1. Standard_Cost'!$B$4:$D$8,2)+VLOOKUP(I108,'[1]1. Standard_Cost'!$B$4:$D$8,3))*J108*K108),"0")</f>
        <v>300100</v>
      </c>
      <c r="M108" s="102">
        <f>L108*'[1]1. Standard_Cost'!F5</f>
        <v>0</v>
      </c>
      <c r="N108" s="103"/>
      <c r="O108" s="103"/>
      <c r="P108" s="103"/>
      <c r="Q108" s="103"/>
      <c r="R108" s="104">
        <f>+N108*P108*'[1]1. Standard_Cost'!$B$12</f>
        <v>0</v>
      </c>
      <c r="S108" s="104">
        <f>+N108*O108*P108*'[1]1. Standard_Cost'!$C$12</f>
        <v>0</v>
      </c>
      <c r="T108" s="104">
        <f>+N108*P108*Q108*'[1]1. Standard_Cost'!$D$12</f>
        <v>0</v>
      </c>
      <c r="U108" s="104">
        <f>+N108*O108*'[1]1. Standard_Cost'!$E$12</f>
        <v>0</v>
      </c>
      <c r="V108" s="103"/>
      <c r="W108" s="103"/>
      <c r="X108" s="103"/>
      <c r="Y108" s="104">
        <f>+V108*((X108*'[1]1. Standard_Cost'!$B$16)+(W108*X108*'[1]1. Standard_Cost'!$C$16))</f>
        <v>0</v>
      </c>
      <c r="Z108" s="103"/>
      <c r="AA108" s="103"/>
      <c r="AB108" s="104">
        <f>+Z108*'[1]1. Standard_Cost'!$B$20+AA108*'[1]1. Standard_Cost'!$C$20</f>
        <v>0</v>
      </c>
      <c r="AC108" s="105"/>
      <c r="AD108" s="106"/>
      <c r="AE108" s="104">
        <f>SUM(AD108,AC108,AB108,Y108,U108,T108,S108,R108)*'[1]1. Standard_Cost'!B45</f>
        <v>0</v>
      </c>
      <c r="AF108" s="104">
        <f t="shared" ref="AF108:AF110" si="168">SUM(AD108,AE108)</f>
        <v>0</v>
      </c>
      <c r="AG108" s="103"/>
      <c r="AH108" s="103"/>
      <c r="AI108" s="103"/>
      <c r="AJ108" s="107"/>
      <c r="AK108" s="107"/>
      <c r="AL108" s="107"/>
      <c r="AM108" s="104">
        <f>AG108*'[1]1. Standard_Cost'!B41+'[1]Incremental_Cost Year 2021'!AH111*'[1]1. Standard_Cost'!C41+'[1]Incremental_Cost Year 2021'!AI111*'[1]1. Standard_Cost'!D41+'[1]Incremental_Cost Year 2021'!AJ111+'[1]Incremental_Cost Year 2021'!AL111+AK108</f>
        <v>0</v>
      </c>
      <c r="AN108" s="104">
        <f>AM108*'[1]1. Standard_Cost'!C45</f>
        <v>0</v>
      </c>
      <c r="AO108" s="107"/>
      <c r="AQ108" s="104">
        <f t="shared" si="165"/>
        <v>300100</v>
      </c>
      <c r="AR108" s="104">
        <f t="shared" si="166"/>
        <v>0</v>
      </c>
      <c r="AS108" s="104">
        <f t="shared" si="167"/>
        <v>0</v>
      </c>
      <c r="AT108" s="104">
        <f t="shared" ref="AT108:AT110" si="169">SUM(AQ108,AR108,AS108)</f>
        <v>300100</v>
      </c>
      <c r="AU108" s="229"/>
      <c r="AV108" s="229">
        <v>0</v>
      </c>
      <c r="AW108" s="229"/>
      <c r="AX108" s="229"/>
      <c r="AY108" s="229"/>
      <c r="AZ108" s="229"/>
      <c r="BA108" s="230"/>
    </row>
    <row r="109" spans="1:53" ht="14.1" hidden="1" customHeight="1" outlineLevel="2" x14ac:dyDescent="0.2">
      <c r="A109" s="68"/>
      <c r="B109" s="94"/>
      <c r="C109" s="95"/>
      <c r="D109" s="110"/>
      <c r="E109" s="110"/>
      <c r="F109" s="110"/>
      <c r="G109" s="111"/>
      <c r="H109" s="99" t="s">
        <v>51</v>
      </c>
      <c r="I109" s="100"/>
      <c r="J109" s="101"/>
      <c r="K109" s="101"/>
      <c r="L109" s="102" t="str">
        <f>IF(I109&lt;&gt;0,((VLOOKUP(I109,'[1]1. Standard_Cost'!$B$4:$D$8,2)+VLOOKUP(I109,'[1]1. Standard_Cost'!$B$4:$D$8,3))*J109*K109),"0")</f>
        <v>0</v>
      </c>
      <c r="M109" s="102">
        <f>L109*'[1]1. Standard_Cost'!F21</f>
        <v>0</v>
      </c>
      <c r="N109" s="103"/>
      <c r="O109" s="103"/>
      <c r="P109" s="103"/>
      <c r="Q109" s="103"/>
      <c r="R109" s="104">
        <f>+N109*P109*'[1]1. Standard_Cost'!$B$12</f>
        <v>0</v>
      </c>
      <c r="S109" s="104">
        <f>+N109*O109*P109*'[1]1. Standard_Cost'!$C$12</f>
        <v>0</v>
      </c>
      <c r="T109" s="104">
        <f>+N109*P109*Q109*'[1]1. Standard_Cost'!$D$12</f>
        <v>0</v>
      </c>
      <c r="U109" s="104">
        <f>+N109*O109*'[1]1. Standard_Cost'!$E$12</f>
        <v>0</v>
      </c>
      <c r="V109" s="103"/>
      <c r="W109" s="103"/>
      <c r="X109" s="103"/>
      <c r="Y109" s="104">
        <f>+V109*((X109*'[1]1. Standard_Cost'!$B$16)+(W109*X109*'[1]1. Standard_Cost'!$C$16))</f>
        <v>0</v>
      </c>
      <c r="Z109" s="103"/>
      <c r="AA109" s="103"/>
      <c r="AB109" s="104">
        <f>+Z109*'[1]1. Standard_Cost'!$B$20+AA109*'[1]1. Standard_Cost'!$C$20</f>
        <v>0</v>
      </c>
      <c r="AC109" s="105"/>
      <c r="AD109" s="106"/>
      <c r="AE109" s="104">
        <f>SUM(AD109,AC109,AB109,Y109,U109,T109,S109,R109)*'[1]1. Standard_Cost'!B45</f>
        <v>0</v>
      </c>
      <c r="AF109" s="104">
        <f t="shared" si="168"/>
        <v>0</v>
      </c>
      <c r="AG109" s="103"/>
      <c r="AH109" s="103"/>
      <c r="AI109" s="103"/>
      <c r="AJ109" s="107"/>
      <c r="AK109" s="107"/>
      <c r="AL109" s="107"/>
      <c r="AM109" s="104">
        <f>AG109*'[1]1. Standard_Cost'!B41+'[1]Incremental_Cost Year 2021'!AH112*'[1]1. Standard_Cost'!C41+'[1]Incremental_Cost Year 2021'!AI112*'[1]1. Standard_Cost'!D41+'[1]Incremental_Cost Year 2021'!AJ112+'[1]Incremental_Cost Year 2021'!AL112+AK109</f>
        <v>0</v>
      </c>
      <c r="AN109" s="104">
        <f>AM109*'[1]1. Standard_Cost'!C45</f>
        <v>0</v>
      </c>
      <c r="AO109" s="107"/>
      <c r="AQ109" s="104">
        <f t="shared" si="165"/>
        <v>0</v>
      </c>
      <c r="AR109" s="104">
        <f t="shared" si="166"/>
        <v>0</v>
      </c>
      <c r="AS109" s="104">
        <f t="shared" si="167"/>
        <v>0</v>
      </c>
      <c r="AT109" s="104">
        <f t="shared" si="169"/>
        <v>0</v>
      </c>
      <c r="AU109" s="229"/>
      <c r="AV109" s="229"/>
      <c r="AW109" s="229"/>
      <c r="AX109" s="229"/>
      <c r="AY109" s="229"/>
      <c r="AZ109" s="229"/>
      <c r="BA109" s="230"/>
    </row>
    <row r="110" spans="1:53" ht="14.1" hidden="1" customHeight="1" outlineLevel="2" x14ac:dyDescent="0.2">
      <c r="A110" s="68"/>
      <c r="B110" s="94"/>
      <c r="C110" s="95"/>
      <c r="D110" s="110"/>
      <c r="E110" s="110"/>
      <c r="F110" s="110"/>
      <c r="G110" s="111"/>
      <c r="H110" s="112" t="s">
        <v>179</v>
      </c>
      <c r="I110" s="100"/>
      <c r="J110" s="101"/>
      <c r="K110" s="101"/>
      <c r="L110" s="102" t="str">
        <f>IF(I110&lt;&gt;0,((VLOOKUP(I110,'[1]1. Standard_Cost'!$B$4:$D$8,2)+VLOOKUP(I110,'[1]1. Standard_Cost'!$B$4:$D$8,3))*J110*K110),"0")</f>
        <v>0</v>
      </c>
      <c r="M110" s="102">
        <f>L110*'[1]1. Standard_Cost'!F21</f>
        <v>0</v>
      </c>
      <c r="N110" s="103"/>
      <c r="O110" s="103"/>
      <c r="P110" s="103"/>
      <c r="Q110" s="103"/>
      <c r="R110" s="104">
        <f>+N110*P110*'[1]1. Standard_Cost'!$B$12</f>
        <v>0</v>
      </c>
      <c r="S110" s="104">
        <f>+N110*O110*P110*'[1]1. Standard_Cost'!$C$12</f>
        <v>0</v>
      </c>
      <c r="T110" s="104">
        <f>+N110*P110*Q110*'[1]1. Standard_Cost'!$D$12</f>
        <v>0</v>
      </c>
      <c r="U110" s="104">
        <f>+N110*O110*'[1]1. Standard_Cost'!$E$12</f>
        <v>0</v>
      </c>
      <c r="V110" s="103"/>
      <c r="W110" s="103"/>
      <c r="X110" s="103"/>
      <c r="Y110" s="104">
        <f>+V110*((X110*'[1]1. Standard_Cost'!$B$16)+(W110*X110*'[1]1. Standard_Cost'!$C$16))</f>
        <v>0</v>
      </c>
      <c r="Z110" s="103"/>
      <c r="AA110" s="103"/>
      <c r="AB110" s="104">
        <f>+Z110*'[1]1. Standard_Cost'!$B$20+AA110*'[1]1. Standard_Cost'!$C$20</f>
        <v>0</v>
      </c>
      <c r="AC110" s="105"/>
      <c r="AD110" s="106"/>
      <c r="AE110" s="104">
        <f>SUM(AD110,AC110,AB110,Y110,U110,T110,S110,R110)*'[1]1. Standard_Cost'!B45</f>
        <v>0</v>
      </c>
      <c r="AF110" s="104">
        <f t="shared" si="168"/>
        <v>0</v>
      </c>
      <c r="AG110" s="103"/>
      <c r="AH110" s="103"/>
      <c r="AI110" s="103"/>
      <c r="AJ110" s="107"/>
      <c r="AK110" s="107"/>
      <c r="AL110" s="107"/>
      <c r="AM110" s="104">
        <f>AG110*'[1]1. Standard_Cost'!B41+'[1]Incremental_Cost Year 2021'!AH113*'[1]1. Standard_Cost'!C41+'[1]Incremental_Cost Year 2021'!AI113*'[1]1. Standard_Cost'!D41+'[1]Incremental_Cost Year 2021'!AJ113+'[1]Incremental_Cost Year 2021'!AL113+AK110</f>
        <v>0</v>
      </c>
      <c r="AN110" s="104">
        <f>AM110*'[1]1. Standard_Cost'!C45</f>
        <v>0</v>
      </c>
      <c r="AO110" s="107"/>
      <c r="AQ110" s="104">
        <f t="shared" si="165"/>
        <v>0</v>
      </c>
      <c r="AR110" s="104">
        <f t="shared" si="166"/>
        <v>0</v>
      </c>
      <c r="AS110" s="104">
        <f t="shared" si="167"/>
        <v>0</v>
      </c>
      <c r="AT110" s="104">
        <f t="shared" si="169"/>
        <v>0</v>
      </c>
      <c r="AU110" s="229"/>
      <c r="AV110" s="229"/>
      <c r="AW110" s="229"/>
      <c r="AX110" s="229"/>
      <c r="AY110" s="229"/>
      <c r="AZ110" s="229"/>
      <c r="BA110" s="230"/>
    </row>
    <row r="111" spans="1:53" ht="14.1" customHeight="1" outlineLevel="2" x14ac:dyDescent="0.2">
      <c r="A111" s="68"/>
      <c r="B111" s="94"/>
      <c r="C111" s="95"/>
      <c r="D111" s="96"/>
      <c r="E111" s="96"/>
      <c r="F111" s="97"/>
      <c r="G111" s="98"/>
      <c r="H111" s="99" t="s">
        <v>579</v>
      </c>
      <c r="I111" s="100" t="s">
        <v>2</v>
      </c>
      <c r="J111" s="101">
        <v>1</v>
      </c>
      <c r="K111" s="101">
        <v>2</v>
      </c>
      <c r="L111" s="102">
        <f>IF(I111&lt;&gt;0,((VLOOKUP(I111,'1. Standard_Cost'!$B$4:$D$8,2)+VLOOKUP(I111,'1. Standard_Cost'!$B$4:$D$8,3))*J111*K111),"0")</f>
        <v>240400</v>
      </c>
      <c r="M111" s="102">
        <f>L111*'1. Standard_Cost'!F4</f>
        <v>40146.800000000003</v>
      </c>
      <c r="N111" s="103"/>
      <c r="O111" s="103"/>
      <c r="P111" s="103"/>
      <c r="Q111" s="103"/>
      <c r="R111" s="104">
        <f>+N111*P111*'[1]1. Standard_Cost'!$B$12</f>
        <v>0</v>
      </c>
      <c r="S111" s="104">
        <f>+N111*O111*P111*'[1]1. Standard_Cost'!$C$12</f>
        <v>0</v>
      </c>
      <c r="T111" s="104">
        <f>+N111*P111*Q111*'[1]1. Standard_Cost'!$D$12</f>
        <v>0</v>
      </c>
      <c r="U111" s="104">
        <f>+N111*O111*'[1]1. Standard_Cost'!$E$12</f>
        <v>0</v>
      </c>
      <c r="V111" s="103"/>
      <c r="W111" s="103"/>
      <c r="X111" s="103"/>
      <c r="Y111" s="104">
        <f>+V111*((X111*'[1]1. Standard_Cost'!$B$16)+(W111*X111*'[1]1. Standard_Cost'!$C$16))</f>
        <v>0</v>
      </c>
      <c r="Z111" s="103"/>
      <c r="AA111" s="103"/>
      <c r="AB111" s="104">
        <f>+Z111*'[1]1. Standard_Cost'!$B$20+AA111*'[1]1. Standard_Cost'!$C$20</f>
        <v>0</v>
      </c>
      <c r="AC111" s="105"/>
      <c r="AD111" s="106"/>
      <c r="AE111" s="104">
        <f t="shared" ref="AE111:AE114" si="170">(R111+S111+T111+U111+Y111+AB111+AC111+AD111)*(20%)</f>
        <v>0</v>
      </c>
      <c r="AF111" s="104">
        <f t="shared" ref="AF111:AF114" si="171">R111+S111+T111+U111+Y111+AB111+AC111+AD111+AE111</f>
        <v>0</v>
      </c>
      <c r="AG111" s="103"/>
      <c r="AH111" s="103"/>
      <c r="AI111" s="103"/>
      <c r="AJ111" s="107"/>
      <c r="AK111" s="107"/>
      <c r="AL111" s="107"/>
      <c r="AM111" s="104">
        <f>AG111*'[1]1. Standard_Cost'!B45+'[1]Incremental_Cost Year 2021'!AH114*'[1]1. Standard_Cost'!C45+'[1]Incremental_Cost Year 2021'!AI114*'[1]1. Standard_Cost'!D45+'[1]Incremental_Cost Year 2021'!AJ114+'[1]Incremental_Cost Year 2021'!AL114+AK111</f>
        <v>0</v>
      </c>
      <c r="AN111" s="104">
        <f>AM111*'[1]1. Standard_Cost'!C28</f>
        <v>0</v>
      </c>
      <c r="AO111" s="107"/>
      <c r="AQ111" s="104">
        <f t="shared" si="165"/>
        <v>280546.8</v>
      </c>
      <c r="AR111" s="104">
        <f>AF111</f>
        <v>0</v>
      </c>
      <c r="AS111" s="104">
        <f>AM111+AN111</f>
        <v>0</v>
      </c>
      <c r="AT111" s="104">
        <f>SUM(AQ111,AR111,AS111)</f>
        <v>280546.8</v>
      </c>
      <c r="AU111" s="229">
        <f>AT111</f>
        <v>280546.8</v>
      </c>
      <c r="AV111" s="229"/>
      <c r="AW111" s="229"/>
      <c r="AX111" s="229"/>
      <c r="AY111" s="229"/>
      <c r="AZ111" s="229"/>
      <c r="BA111" s="230"/>
    </row>
    <row r="112" spans="1:53" ht="14.1" customHeight="1" outlineLevel="2" x14ac:dyDescent="0.2">
      <c r="A112" s="68"/>
      <c r="B112" s="94"/>
      <c r="C112" s="95"/>
      <c r="D112" s="110"/>
      <c r="E112" s="110"/>
      <c r="F112" s="110"/>
      <c r="G112" s="111"/>
      <c r="H112" s="99" t="s">
        <v>580</v>
      </c>
      <c r="I112" s="100"/>
      <c r="J112" s="101">
        <v>1</v>
      </c>
      <c r="K112" s="101">
        <v>1</v>
      </c>
      <c r="L112" s="102">
        <v>300000</v>
      </c>
      <c r="M112" s="102">
        <f>L112*'1. Standard_Cost'!F4</f>
        <v>50100</v>
      </c>
      <c r="N112" s="103"/>
      <c r="O112" s="103"/>
      <c r="P112" s="103"/>
      <c r="Q112" s="103"/>
      <c r="R112" s="104">
        <f>+N112*P112*'[1]1. Standard_Cost'!$B$12</f>
        <v>0</v>
      </c>
      <c r="S112" s="104">
        <f>+N112*O112*P112*'[1]1. Standard_Cost'!$C$12</f>
        <v>0</v>
      </c>
      <c r="T112" s="104">
        <f>+N112*P112*Q112*'[1]1. Standard_Cost'!$D$12</f>
        <v>0</v>
      </c>
      <c r="U112" s="104">
        <f>+N112*O112*'[1]1. Standard_Cost'!$E$12</f>
        <v>0</v>
      </c>
      <c r="V112" s="103"/>
      <c r="W112" s="103"/>
      <c r="X112" s="103"/>
      <c r="Y112" s="104">
        <f>+V112*((X112*'[1]1. Standard_Cost'!$B$16)+(W112*X112*'[1]1. Standard_Cost'!$C$16))</f>
        <v>0</v>
      </c>
      <c r="Z112" s="103"/>
      <c r="AA112" s="103"/>
      <c r="AB112" s="104">
        <f>+Z112*'[1]1. Standard_Cost'!$B$20+AA112*'[1]1. Standard_Cost'!$C$20</f>
        <v>0</v>
      </c>
      <c r="AC112" s="105"/>
      <c r="AD112" s="106"/>
      <c r="AE112" s="104">
        <f t="shared" si="170"/>
        <v>0</v>
      </c>
      <c r="AF112" s="104">
        <f t="shared" si="171"/>
        <v>0</v>
      </c>
      <c r="AG112" s="103"/>
      <c r="AH112" s="103"/>
      <c r="AI112" s="103"/>
      <c r="AJ112" s="107"/>
      <c r="AK112" s="107"/>
      <c r="AL112" s="107"/>
      <c r="AM112" s="104">
        <f>AG112*'[1]1. Standard_Cost'!B45+'[1]Incremental_Cost Year 2021'!AH115*'[1]1. Standard_Cost'!C45+'[1]Incremental_Cost Year 2021'!AI115*'[1]1. Standard_Cost'!D45+'[1]Incremental_Cost Year 2021'!AJ115+'[1]Incremental_Cost Year 2021'!AL115+AK112</f>
        <v>0</v>
      </c>
      <c r="AN112" s="104">
        <f>AM112*'[1]1. Standard_Cost'!C28</f>
        <v>0</v>
      </c>
      <c r="AO112" s="107"/>
      <c r="AQ112" s="104">
        <f t="shared" si="165"/>
        <v>350100</v>
      </c>
      <c r="AR112" s="104">
        <f t="shared" ref="AR112:AR114" si="172">AF112</f>
        <v>0</v>
      </c>
      <c r="AS112" s="104">
        <f t="shared" si="167"/>
        <v>0</v>
      </c>
      <c r="AT112" s="104">
        <f t="shared" ref="AT112:AT114" si="173">SUM(AQ112,AR112,AS112)</f>
        <v>350100</v>
      </c>
      <c r="AU112" s="229">
        <f t="shared" ref="AU112:AU114" si="174">AT112</f>
        <v>350100</v>
      </c>
      <c r="AV112" s="229"/>
      <c r="AW112" s="229"/>
      <c r="AX112" s="229"/>
      <c r="AY112" s="229"/>
      <c r="AZ112" s="229"/>
      <c r="BA112" s="230"/>
    </row>
    <row r="113" spans="1:53" ht="14.1" customHeight="1" outlineLevel="2" x14ac:dyDescent="0.2">
      <c r="A113" s="68"/>
      <c r="B113" s="94"/>
      <c r="C113" s="95"/>
      <c r="D113" s="110"/>
      <c r="E113" s="110"/>
      <c r="F113" s="110"/>
      <c r="G113" s="111"/>
      <c r="H113" s="216" t="s">
        <v>670</v>
      </c>
      <c r="I113" s="100" t="s">
        <v>3</v>
      </c>
      <c r="J113" s="101">
        <v>2</v>
      </c>
      <c r="K113" s="101">
        <v>4</v>
      </c>
      <c r="L113" s="102">
        <f>IF(I113&lt;&gt;0,((VLOOKUP(I113,'1. Standard_Cost'!$B$4:$D$8,2)+VLOOKUP(I113,'1. Standard_Cost'!$B$4:$D$8,3))*J113*K113),"0")</f>
        <v>800800</v>
      </c>
      <c r="M113" s="102">
        <f>L113*'1. Standard_Cost'!F4</f>
        <v>133733.6</v>
      </c>
      <c r="N113" s="103"/>
      <c r="O113" s="103"/>
      <c r="P113" s="103"/>
      <c r="Q113" s="103"/>
      <c r="R113" s="104">
        <f>+N113*P113*'[1]1. Standard_Cost'!$B$12</f>
        <v>0</v>
      </c>
      <c r="S113" s="104">
        <f>+N113*O113*P113*'[1]1. Standard_Cost'!$C$12</f>
        <v>0</v>
      </c>
      <c r="T113" s="104">
        <f>+N113*P113*Q113*'[1]1. Standard_Cost'!$D$12</f>
        <v>0</v>
      </c>
      <c r="U113" s="104">
        <f>+N113*O113*'[1]1. Standard_Cost'!$E$12</f>
        <v>0</v>
      </c>
      <c r="V113" s="103"/>
      <c r="W113" s="103"/>
      <c r="X113" s="103"/>
      <c r="Y113" s="104">
        <f>+V113*((X113*'[1]1. Standard_Cost'!$B$16)+(W113*X113*'[1]1. Standard_Cost'!$C$16))</f>
        <v>0</v>
      </c>
      <c r="Z113" s="103"/>
      <c r="AA113" s="103"/>
      <c r="AB113" s="104">
        <f>+Z113*'[1]1. Standard_Cost'!$B$20+AA113*'[1]1. Standard_Cost'!$C$20</f>
        <v>0</v>
      </c>
      <c r="AC113" s="105"/>
      <c r="AD113" s="106"/>
      <c r="AE113" s="104">
        <f t="shared" si="170"/>
        <v>0</v>
      </c>
      <c r="AF113" s="104">
        <f t="shared" si="171"/>
        <v>0</v>
      </c>
      <c r="AG113" s="103"/>
      <c r="AH113" s="103"/>
      <c r="AI113" s="103"/>
      <c r="AJ113" s="107"/>
      <c r="AK113" s="107"/>
      <c r="AL113" s="107"/>
      <c r="AM113" s="104">
        <f>AG113*'[1]1. Standard_Cost'!B45+'[1]Incremental_Cost Year 2021'!AH116*'[1]1. Standard_Cost'!C45+'[1]Incremental_Cost Year 2021'!AI116*'[1]1. Standard_Cost'!D45+'[1]Incremental_Cost Year 2021'!AJ116+'[1]Incremental_Cost Year 2021'!AL116+AK113</f>
        <v>0</v>
      </c>
      <c r="AN113" s="104">
        <f>AM113*'[1]1. Standard_Cost'!C28</f>
        <v>0</v>
      </c>
      <c r="AO113" s="107"/>
      <c r="AQ113" s="104">
        <f t="shared" si="165"/>
        <v>934533.6</v>
      </c>
      <c r="AR113" s="104">
        <f t="shared" si="172"/>
        <v>0</v>
      </c>
      <c r="AS113" s="104">
        <f t="shared" si="167"/>
        <v>0</v>
      </c>
      <c r="AT113" s="104">
        <f t="shared" si="173"/>
        <v>934533.6</v>
      </c>
      <c r="AU113" s="229">
        <f t="shared" si="174"/>
        <v>934533.6</v>
      </c>
      <c r="AV113" s="229"/>
      <c r="AW113" s="229"/>
      <c r="AX113" s="229"/>
      <c r="AY113" s="229"/>
      <c r="AZ113" s="229"/>
      <c r="BA113" s="230"/>
    </row>
    <row r="114" spans="1:53" ht="14.1" customHeight="1" outlineLevel="2" x14ac:dyDescent="0.2">
      <c r="A114" s="68"/>
      <c r="B114" s="94"/>
      <c r="C114" s="95"/>
      <c r="D114" s="110"/>
      <c r="E114" s="110"/>
      <c r="F114" s="110"/>
      <c r="G114" s="111"/>
      <c r="H114" s="112" t="s">
        <v>179</v>
      </c>
      <c r="I114" s="100"/>
      <c r="J114" s="101"/>
      <c r="K114" s="101"/>
      <c r="L114" s="102" t="str">
        <f>IF(I114&lt;&gt;0,((VLOOKUP(I114,'[1]1. Standard_Cost'!$B$4:$D$8,2)+VLOOKUP(I114,'[1]1. Standard_Cost'!$B$4:$D$8,3))*J114*K114),"0")</f>
        <v>0</v>
      </c>
      <c r="M114" s="102">
        <f>L114*'[1]1. Standard_Cost'!F25</f>
        <v>0</v>
      </c>
      <c r="N114" s="103"/>
      <c r="O114" s="103"/>
      <c r="P114" s="103"/>
      <c r="Q114" s="103"/>
      <c r="R114" s="104">
        <f>+N114*P114*'[1]1. Standard_Cost'!$B$12</f>
        <v>0</v>
      </c>
      <c r="S114" s="104">
        <f>+N114*O114*P114*'[1]1. Standard_Cost'!$C$12</f>
        <v>0</v>
      </c>
      <c r="T114" s="104">
        <f>+N114*P114*Q114*'[1]1. Standard_Cost'!$D$12</f>
        <v>0</v>
      </c>
      <c r="U114" s="104">
        <f>+N114*O114*'[1]1. Standard_Cost'!$E$12</f>
        <v>0</v>
      </c>
      <c r="V114" s="103"/>
      <c r="W114" s="103"/>
      <c r="X114" s="103"/>
      <c r="Y114" s="104">
        <f>+V114*((X114*'[1]1. Standard_Cost'!$B$16)+(W114*X114*'[1]1. Standard_Cost'!$C$16))</f>
        <v>0</v>
      </c>
      <c r="Z114" s="103"/>
      <c r="AA114" s="103"/>
      <c r="AB114" s="104">
        <f>+Z114*'[1]1. Standard_Cost'!$B$20+AA114*'[1]1. Standard_Cost'!$C$20</f>
        <v>0</v>
      </c>
      <c r="AC114" s="105"/>
      <c r="AD114" s="106"/>
      <c r="AE114" s="104">
        <f t="shared" si="170"/>
        <v>0</v>
      </c>
      <c r="AF114" s="104">
        <f t="shared" si="171"/>
        <v>0</v>
      </c>
      <c r="AG114" s="103"/>
      <c r="AH114" s="103"/>
      <c r="AI114" s="103"/>
      <c r="AJ114" s="107"/>
      <c r="AK114" s="107"/>
      <c r="AL114" s="107"/>
      <c r="AM114" s="104">
        <f>AG114*'[1]1. Standard_Cost'!B45+'[1]Incremental_Cost Year 2021'!AH117*'[1]1. Standard_Cost'!C45+'[1]Incremental_Cost Year 2021'!AI117*'[1]1. Standard_Cost'!D45+'[1]Incremental_Cost Year 2021'!AJ117+'[1]Incremental_Cost Year 2021'!AL117+AK114</f>
        <v>0</v>
      </c>
      <c r="AN114" s="104">
        <f>AM114*'[1]1. Standard_Cost'!C28</f>
        <v>0</v>
      </c>
      <c r="AO114" s="107"/>
      <c r="AQ114" s="104">
        <f t="shared" si="165"/>
        <v>0</v>
      </c>
      <c r="AR114" s="104">
        <f t="shared" si="172"/>
        <v>0</v>
      </c>
      <c r="AS114" s="104">
        <f t="shared" si="167"/>
        <v>0</v>
      </c>
      <c r="AT114" s="104">
        <f t="shared" si="173"/>
        <v>0</v>
      </c>
      <c r="AU114" s="229">
        <f t="shared" si="174"/>
        <v>0</v>
      </c>
      <c r="AV114" s="229"/>
      <c r="AW114" s="229"/>
      <c r="AX114" s="229"/>
      <c r="AY114" s="229"/>
      <c r="AZ114" s="229"/>
      <c r="BA114" s="230"/>
    </row>
    <row r="115" spans="1:53" ht="79.5" customHeight="1" outlineLevel="1" x14ac:dyDescent="0.2">
      <c r="A115" s="68"/>
      <c r="B115" s="94"/>
      <c r="C115" s="95"/>
      <c r="D115" s="113" t="s">
        <v>574</v>
      </c>
      <c r="E115" s="113" t="s">
        <v>733</v>
      </c>
      <c r="F115" s="114">
        <v>2021</v>
      </c>
      <c r="G115" s="115">
        <v>2023</v>
      </c>
      <c r="H115" s="122" t="s">
        <v>214</v>
      </c>
      <c r="I115" s="117"/>
      <c r="J115" s="117"/>
      <c r="K115" s="117"/>
      <c r="L115" s="118">
        <f>SUM(L111:L114)</f>
        <v>1341200</v>
      </c>
      <c r="M115" s="118">
        <f>SUM(M111:M114)</f>
        <v>223980.40000000002</v>
      </c>
      <c r="N115" s="117"/>
      <c r="O115" s="117"/>
      <c r="P115" s="117"/>
      <c r="Q115" s="117"/>
      <c r="R115" s="119">
        <f>SUM(R111:R114)</f>
        <v>0</v>
      </c>
      <c r="S115" s="119">
        <f>SUM(S111:S114)</f>
        <v>0</v>
      </c>
      <c r="T115" s="119">
        <f>SUM(T111:T114)</f>
        <v>0</v>
      </c>
      <c r="U115" s="119">
        <f>SUM(U111:U114)</f>
        <v>0</v>
      </c>
      <c r="V115" s="117"/>
      <c r="W115" s="117"/>
      <c r="X115" s="117"/>
      <c r="Y115" s="118">
        <f>SUM(Y111:Y114)</f>
        <v>0</v>
      </c>
      <c r="Z115" s="117"/>
      <c r="AA115" s="117"/>
      <c r="AB115" s="118">
        <f t="shared" ref="AB115:AF115" si="175">SUM(AB111:AB114)</f>
        <v>0</v>
      </c>
      <c r="AC115" s="118">
        <f t="shared" si="175"/>
        <v>0</v>
      </c>
      <c r="AD115" s="118">
        <f t="shared" si="175"/>
        <v>0</v>
      </c>
      <c r="AE115" s="118">
        <f t="shared" si="175"/>
        <v>0</v>
      </c>
      <c r="AF115" s="118">
        <f t="shared" si="175"/>
        <v>0</v>
      </c>
      <c r="AG115" s="117"/>
      <c r="AH115" s="117"/>
      <c r="AI115" s="117"/>
      <c r="AJ115" s="119">
        <f>SUM(AJ111:AJ114)</f>
        <v>0</v>
      </c>
      <c r="AK115" s="119">
        <f>SUM(AK111:AK114)</f>
        <v>0</v>
      </c>
      <c r="AL115" s="119">
        <f>SUM(AL111:AL114)</f>
        <v>0</v>
      </c>
      <c r="AM115" s="118">
        <f>SUM(AM111:AM114)</f>
        <v>0</v>
      </c>
      <c r="AN115" s="118">
        <f>SUM(AN111:AN114)</f>
        <v>0</v>
      </c>
      <c r="AO115" s="116"/>
      <c r="AP115" s="120"/>
      <c r="AQ115" s="121">
        <f t="shared" ref="AQ115:AZ115" si="176">SUM(AQ107:AQ110)</f>
        <v>540500</v>
      </c>
      <c r="AR115" s="121">
        <f>SUM(AR111:AR114)</f>
        <v>0</v>
      </c>
      <c r="AS115" s="121">
        <f t="shared" si="176"/>
        <v>0</v>
      </c>
      <c r="AT115" s="121">
        <f>SUM(AT107:AT110)</f>
        <v>540500</v>
      </c>
      <c r="AU115" s="121">
        <f>AT115</f>
        <v>540500</v>
      </c>
      <c r="AV115" s="121">
        <f t="shared" si="176"/>
        <v>0</v>
      </c>
      <c r="AW115" s="121">
        <f t="shared" si="176"/>
        <v>0</v>
      </c>
      <c r="AX115" s="121">
        <f t="shared" si="176"/>
        <v>0</v>
      </c>
      <c r="AY115" s="121">
        <f t="shared" si="176"/>
        <v>0</v>
      </c>
      <c r="AZ115" s="121">
        <f t="shared" si="176"/>
        <v>0</v>
      </c>
      <c r="BA115" s="121"/>
    </row>
    <row r="116" spans="1:53" ht="14.1" customHeight="1" outlineLevel="2" x14ac:dyDescent="0.2">
      <c r="A116" s="68"/>
      <c r="B116" s="94"/>
      <c r="C116" s="95"/>
      <c r="D116" s="96"/>
      <c r="E116" s="96"/>
      <c r="F116" s="97"/>
      <c r="G116" s="98"/>
      <c r="H116" s="99" t="s">
        <v>49</v>
      </c>
      <c r="I116" s="100"/>
      <c r="J116" s="101"/>
      <c r="K116" s="101"/>
      <c r="L116" s="102" t="str">
        <f>IF(I116&lt;&gt;0,((VLOOKUP(I116,'[1]1. Standard_Cost'!$B$4:$D$8,2)+VLOOKUP(I116,'[1]1. Standard_Cost'!$B$4:$D$8,3))*J116*K116),"0")</f>
        <v>0</v>
      </c>
      <c r="M116" s="102">
        <f>L116*'[1]1. Standard_Cost'!F4</f>
        <v>0</v>
      </c>
      <c r="N116" s="103"/>
      <c r="O116" s="103"/>
      <c r="P116" s="103"/>
      <c r="Q116" s="103"/>
      <c r="R116" s="104">
        <f>+N116*P116*'[1]1. Standard_Cost'!$B$12</f>
        <v>0</v>
      </c>
      <c r="S116" s="104">
        <f>+N116*O116*P116*'[1]1. Standard_Cost'!$C$12</f>
        <v>0</v>
      </c>
      <c r="T116" s="104">
        <f>+N116*P116*Q116*'[1]1. Standard_Cost'!$D$12</f>
        <v>0</v>
      </c>
      <c r="U116" s="104">
        <f>+N116*O116*'[1]1. Standard_Cost'!$E$12</f>
        <v>0</v>
      </c>
      <c r="V116" s="103"/>
      <c r="W116" s="103"/>
      <c r="X116" s="103"/>
      <c r="Y116" s="104">
        <f>+V116*((X116*'[1]1. Standard_Cost'!$B$16)+(W116*X116*'[1]1. Standard_Cost'!$C$16))</f>
        <v>0</v>
      </c>
      <c r="Z116" s="103"/>
      <c r="AA116" s="103"/>
      <c r="AB116" s="104">
        <f>+Z116*'[1]1. Standard_Cost'!$B$20+AA116*'[1]1. Standard_Cost'!$C$20</f>
        <v>0</v>
      </c>
      <c r="AC116" s="105"/>
      <c r="AD116" s="106"/>
      <c r="AE116" s="106">
        <f t="shared" ref="AE116:AE129" si="177">(R116+S116+T116+U116+Y116+AB116+AC116+AD116)*(20%)</f>
        <v>0</v>
      </c>
      <c r="AF116" s="104">
        <f t="shared" ref="AF116:AF119" si="178">R116+S116+T116+U116+Y116+AB116+AC116+AD116+AE116</f>
        <v>0</v>
      </c>
      <c r="AG116" s="103"/>
      <c r="AH116" s="103"/>
      <c r="AI116" s="103"/>
      <c r="AJ116" s="107"/>
      <c r="AK116" s="107"/>
      <c r="AL116" s="107"/>
      <c r="AM116" s="104">
        <f>AG116*'[1]1. Standard_Cost'!B41+'[1]Incremental_Cost Year 2021'!AH115*'[1]1. Standard_Cost'!C41+'[1]Incremental_Cost Year 2021'!AI115*'[1]1. Standard_Cost'!D41+'[1]Incremental_Cost Year 2021'!AJ115+'[1]Incremental_Cost Year 2021'!AL115+AK116</f>
        <v>0</v>
      </c>
      <c r="AN116" s="104">
        <f>AM116*'[1]1. Standard_Cost'!C28</f>
        <v>0</v>
      </c>
      <c r="AO116" s="107"/>
      <c r="AQ116" s="104">
        <f t="shared" ref="AQ116:AQ119" si="179">L116+M116</f>
        <v>0</v>
      </c>
      <c r="AR116" s="104">
        <f t="shared" ref="AR116:AR119" si="180">AF116</f>
        <v>0</v>
      </c>
      <c r="AS116" s="104">
        <f t="shared" ref="AS116:AS119" si="181">AM116+AN116</f>
        <v>0</v>
      </c>
      <c r="AT116" s="104">
        <f>SUM(AQ116,AR116,AS116)</f>
        <v>0</v>
      </c>
      <c r="AU116" s="229"/>
      <c r="AV116" s="229"/>
      <c r="AW116" s="229"/>
      <c r="AX116" s="229"/>
      <c r="AY116" s="229"/>
      <c r="AZ116" s="229"/>
      <c r="BA116" s="230"/>
    </row>
    <row r="117" spans="1:53" ht="14.1" customHeight="1" outlineLevel="2" x14ac:dyDescent="0.2">
      <c r="A117" s="68"/>
      <c r="B117" s="94"/>
      <c r="C117" s="95"/>
      <c r="D117" s="110"/>
      <c r="E117" s="110"/>
      <c r="F117" s="110"/>
      <c r="G117" s="111"/>
      <c r="H117" s="99" t="s">
        <v>50</v>
      </c>
      <c r="I117" s="100"/>
      <c r="J117" s="101"/>
      <c r="K117" s="101"/>
      <c r="L117" s="102" t="str">
        <f>IF(I117&lt;&gt;0,((VLOOKUP(I117,'1. Standard_Cost'!$B$4:$D$8,2)+VLOOKUP(I117,'1. Standard_Cost'!$B$4:$D$8,3))*J117*K117),"0")</f>
        <v>0</v>
      </c>
      <c r="M117" s="102">
        <f>L117*'1. Standard_Cost'!F4</f>
        <v>0</v>
      </c>
      <c r="N117" s="103"/>
      <c r="O117" s="103"/>
      <c r="P117" s="103"/>
      <c r="Q117" s="103"/>
      <c r="R117" s="104">
        <f>+N117*P117*'1. Standard_Cost'!$B$12</f>
        <v>0</v>
      </c>
      <c r="S117" s="104">
        <f>+N117*O117*P117*'1. Standard_Cost'!$C$12</f>
        <v>0</v>
      </c>
      <c r="T117" s="104">
        <f>+N117*P117*Q117*'1. Standard_Cost'!$D$12</f>
        <v>0</v>
      </c>
      <c r="U117" s="104">
        <f>+N117*O117*'1. Standard_Cost'!$E$12</f>
        <v>0</v>
      </c>
      <c r="V117" s="103"/>
      <c r="W117" s="103"/>
      <c r="X117" s="103"/>
      <c r="Y117" s="104">
        <f>+V117*((X117*'1. Standard_Cost'!$B$16)+(W117*X117*'1. Standard_Cost'!$C$16))</f>
        <v>0</v>
      </c>
      <c r="Z117" s="103"/>
      <c r="AA117" s="103"/>
      <c r="AB117" s="104">
        <f>+Z117*'1. Standard_Cost'!$B$20+AA117*'1. Standard_Cost'!$C$20</f>
        <v>0</v>
      </c>
      <c r="AC117" s="105"/>
      <c r="AD117" s="106"/>
      <c r="AE117" s="106">
        <f t="shared" si="177"/>
        <v>0</v>
      </c>
      <c r="AF117" s="104">
        <f t="shared" si="178"/>
        <v>0</v>
      </c>
      <c r="AG117" s="103"/>
      <c r="AH117" s="103"/>
      <c r="AI117" s="103"/>
      <c r="AJ117" s="107"/>
      <c r="AK117" s="107"/>
      <c r="AL117" s="107"/>
      <c r="AM117" s="104">
        <f>AG117*'1. Standard_Cost'!B40+'Incremental_Cost Year 2021'!AH117*'1. Standard_Cost'!C40+'Incremental_Cost Year 2021'!AI117*'1. Standard_Cost'!D40+'Incremental_Cost Year 2021'!AJ117+'Incremental_Cost Year 2021'!AL117+AK117</f>
        <v>0</v>
      </c>
      <c r="AN117" s="104">
        <f>AM117*'1. Standard_Cost'!C28</f>
        <v>0</v>
      </c>
      <c r="AO117" s="107"/>
      <c r="AQ117" s="104">
        <f t="shared" si="179"/>
        <v>0</v>
      </c>
      <c r="AR117" s="104">
        <f t="shared" si="180"/>
        <v>0</v>
      </c>
      <c r="AS117" s="104">
        <f t="shared" si="181"/>
        <v>0</v>
      </c>
      <c r="AT117" s="104">
        <f t="shared" ref="AT117:AT119" si="182">SUM(AQ117,AR117,AS117)</f>
        <v>0</v>
      </c>
      <c r="AU117" s="229"/>
      <c r="AV117" s="229">
        <v>0</v>
      </c>
      <c r="AW117" s="229"/>
      <c r="AX117" s="229"/>
      <c r="AY117" s="229"/>
      <c r="AZ117" s="229"/>
      <c r="BA117" s="230"/>
    </row>
    <row r="118" spans="1:53" ht="14.1" customHeight="1" outlineLevel="2" x14ac:dyDescent="0.2">
      <c r="A118" s="68"/>
      <c r="B118" s="94"/>
      <c r="C118" s="95"/>
      <c r="D118" s="110"/>
      <c r="E118" s="110"/>
      <c r="F118" s="110"/>
      <c r="G118" s="111"/>
      <c r="H118" s="99" t="s">
        <v>51</v>
      </c>
      <c r="I118" s="100"/>
      <c r="J118" s="101"/>
      <c r="K118" s="101"/>
      <c r="L118" s="102" t="str">
        <f>IF(I118&lt;&gt;0,((VLOOKUP(I118,'1. Standard_Cost'!$B$4:$D$8,2)+VLOOKUP(I118,'1. Standard_Cost'!$B$4:$D$8,3))*J118*K118),"0")</f>
        <v>0</v>
      </c>
      <c r="M118" s="102">
        <f>L118*'1. Standard_Cost'!F4</f>
        <v>0</v>
      </c>
      <c r="N118" s="103"/>
      <c r="O118" s="103"/>
      <c r="P118" s="103"/>
      <c r="Q118" s="103"/>
      <c r="R118" s="104">
        <f>+N118*P118*'1. Standard_Cost'!$B$12</f>
        <v>0</v>
      </c>
      <c r="S118" s="104">
        <f>+N118*O118*P118*'1. Standard_Cost'!$C$12</f>
        <v>0</v>
      </c>
      <c r="T118" s="104">
        <f>+N118*P118*Q118*'1. Standard_Cost'!$D$12</f>
        <v>0</v>
      </c>
      <c r="U118" s="104">
        <f>+N118*O118*'1. Standard_Cost'!$E$12</f>
        <v>0</v>
      </c>
      <c r="V118" s="103"/>
      <c r="W118" s="103"/>
      <c r="X118" s="103"/>
      <c r="Y118" s="104">
        <f>+V118*((X118*'1. Standard_Cost'!$B$16)+(W118*X118*'1. Standard_Cost'!$C$16))</f>
        <v>0</v>
      </c>
      <c r="Z118" s="103"/>
      <c r="AA118" s="103"/>
      <c r="AB118" s="104">
        <f>+Z118*'1. Standard_Cost'!$B$20+AA118*'1. Standard_Cost'!$C$20</f>
        <v>0</v>
      </c>
      <c r="AC118" s="105"/>
      <c r="AD118" s="106"/>
      <c r="AE118" s="106">
        <f t="shared" si="177"/>
        <v>0</v>
      </c>
      <c r="AF118" s="104">
        <f t="shared" si="178"/>
        <v>0</v>
      </c>
      <c r="AG118" s="103"/>
      <c r="AH118" s="103"/>
      <c r="AI118" s="103"/>
      <c r="AJ118" s="107"/>
      <c r="AK118" s="107"/>
      <c r="AL118" s="107"/>
      <c r="AM118" s="104">
        <f>AG118*'1. Standard_Cost'!B40+'Incremental_Cost Year 2021'!AH118*'1. Standard_Cost'!C40+'Incremental_Cost Year 2021'!AI118*'1. Standard_Cost'!D40+'Incremental_Cost Year 2021'!AJ118+'Incremental_Cost Year 2021'!AL118+AK118</f>
        <v>0</v>
      </c>
      <c r="AN118" s="104">
        <f>AM118*'1. Standard_Cost'!C28</f>
        <v>0</v>
      </c>
      <c r="AO118" s="107"/>
      <c r="AQ118" s="104">
        <f t="shared" si="179"/>
        <v>0</v>
      </c>
      <c r="AR118" s="104">
        <f t="shared" si="180"/>
        <v>0</v>
      </c>
      <c r="AS118" s="104">
        <f t="shared" si="181"/>
        <v>0</v>
      </c>
      <c r="AT118" s="104">
        <f t="shared" si="182"/>
        <v>0</v>
      </c>
      <c r="AU118" s="229"/>
      <c r="AV118" s="229"/>
      <c r="AW118" s="229"/>
      <c r="AX118" s="229"/>
      <c r="AY118" s="229"/>
      <c r="AZ118" s="229"/>
      <c r="BA118" s="230"/>
    </row>
    <row r="119" spans="1:53" ht="14.1" customHeight="1" outlineLevel="2" x14ac:dyDescent="0.2">
      <c r="A119" s="68"/>
      <c r="B119" s="94"/>
      <c r="C119" s="95"/>
      <c r="D119" s="110"/>
      <c r="E119" s="110"/>
      <c r="F119" s="110"/>
      <c r="G119" s="111"/>
      <c r="H119" s="112" t="s">
        <v>179</v>
      </c>
      <c r="I119" s="100"/>
      <c r="J119" s="101"/>
      <c r="K119" s="101"/>
      <c r="L119" s="102" t="str">
        <f>IF(I119&lt;&gt;0,((VLOOKUP(I119,'1. Standard_Cost'!$B$4:$D$8,2)+VLOOKUP(I119,'1. Standard_Cost'!$B$4:$D$8,3))*J119*K119),"0")</f>
        <v>0</v>
      </c>
      <c r="M119" s="102">
        <f>L119*'1. Standard_Cost'!F20</f>
        <v>0</v>
      </c>
      <c r="N119" s="103"/>
      <c r="O119" s="103"/>
      <c r="P119" s="103"/>
      <c r="Q119" s="103"/>
      <c r="R119" s="104">
        <f>+N119*P119*'1. Standard_Cost'!$B$12</f>
        <v>0</v>
      </c>
      <c r="S119" s="104">
        <f>+N119*O119*P119*'1. Standard_Cost'!$C$12</f>
        <v>0</v>
      </c>
      <c r="T119" s="104">
        <f>+N119*P119*Q119*'1. Standard_Cost'!$D$12</f>
        <v>0</v>
      </c>
      <c r="U119" s="104">
        <f>+N119*O119*'1. Standard_Cost'!$E$12</f>
        <v>0</v>
      </c>
      <c r="V119" s="103"/>
      <c r="W119" s="103"/>
      <c r="X119" s="103"/>
      <c r="Y119" s="104">
        <f>+V119*((X119*'1. Standard_Cost'!$B$16)+(W119*X119*'1. Standard_Cost'!$C$16))</f>
        <v>0</v>
      </c>
      <c r="Z119" s="103"/>
      <c r="AA119" s="103"/>
      <c r="AB119" s="104">
        <f>+Z119*'1. Standard_Cost'!$B$20+AA119*'1. Standard_Cost'!$C$20</f>
        <v>0</v>
      </c>
      <c r="AC119" s="105"/>
      <c r="AD119" s="106"/>
      <c r="AE119" s="106">
        <f t="shared" si="177"/>
        <v>0</v>
      </c>
      <c r="AF119" s="104">
        <f t="shared" si="178"/>
        <v>0</v>
      </c>
      <c r="AG119" s="103"/>
      <c r="AH119" s="103"/>
      <c r="AI119" s="103"/>
      <c r="AJ119" s="107"/>
      <c r="AK119" s="107"/>
      <c r="AL119" s="107"/>
      <c r="AM119" s="104">
        <f>AG119*'1. Standard_Cost'!B40+'Incremental_Cost Year 2021'!AH119*'1. Standard_Cost'!C40+'Incremental_Cost Year 2021'!AI119*'1. Standard_Cost'!D40+'Incremental_Cost Year 2021'!AJ119+'Incremental_Cost Year 2021'!AL119+AK119</f>
        <v>0</v>
      </c>
      <c r="AN119" s="104">
        <f>AM119*'1. Standard_Cost'!C28</f>
        <v>0</v>
      </c>
      <c r="AO119" s="107"/>
      <c r="AQ119" s="104">
        <f t="shared" si="179"/>
        <v>0</v>
      </c>
      <c r="AR119" s="104">
        <f t="shared" si="180"/>
        <v>0</v>
      </c>
      <c r="AS119" s="104">
        <f t="shared" si="181"/>
        <v>0</v>
      </c>
      <c r="AT119" s="104">
        <f t="shared" si="182"/>
        <v>0</v>
      </c>
      <c r="AU119" s="229"/>
      <c r="AV119" s="229"/>
      <c r="AW119" s="229"/>
      <c r="AX119" s="229"/>
      <c r="AY119" s="229"/>
      <c r="AZ119" s="229"/>
      <c r="BA119" s="230"/>
    </row>
    <row r="120" spans="1:53" ht="60" customHeight="1" outlineLevel="1" x14ac:dyDescent="0.2">
      <c r="A120" s="68"/>
      <c r="B120" s="94"/>
      <c r="C120" s="95"/>
      <c r="D120" s="113" t="s">
        <v>48</v>
      </c>
      <c r="E120" s="113" t="s">
        <v>217</v>
      </c>
      <c r="F120" s="114" t="s">
        <v>154</v>
      </c>
      <c r="G120" s="115" t="s">
        <v>155</v>
      </c>
      <c r="H120" s="122" t="s">
        <v>215</v>
      </c>
      <c r="I120" s="117">
        <v>2022</v>
      </c>
      <c r="J120" s="117"/>
      <c r="K120" s="117"/>
      <c r="L120" s="118">
        <f>SUM(L116:L119)</f>
        <v>0</v>
      </c>
      <c r="M120" s="118">
        <f>SUM(M116:M119)</f>
        <v>0</v>
      </c>
      <c r="N120" s="117"/>
      <c r="O120" s="117"/>
      <c r="P120" s="117"/>
      <c r="Q120" s="117"/>
      <c r="R120" s="119">
        <f>SUM(R116:R119)</f>
        <v>0</v>
      </c>
      <c r="S120" s="119">
        <f>SUM(S116:S119)</f>
        <v>0</v>
      </c>
      <c r="T120" s="119">
        <f>SUM(T116:T119)</f>
        <v>0</v>
      </c>
      <c r="U120" s="119">
        <f>SUM(U116:U119)</f>
        <v>0</v>
      </c>
      <c r="V120" s="117"/>
      <c r="W120" s="117"/>
      <c r="X120" s="117"/>
      <c r="Y120" s="118">
        <f>SUM(Y116:Y119)</f>
        <v>0</v>
      </c>
      <c r="Z120" s="117"/>
      <c r="AA120" s="117"/>
      <c r="AB120" s="118">
        <f t="shared" ref="AB120:AF120" si="183">SUM(AB116:AB119)</f>
        <v>0</v>
      </c>
      <c r="AC120" s="118">
        <f t="shared" si="183"/>
        <v>0</v>
      </c>
      <c r="AD120" s="118">
        <f t="shared" si="183"/>
        <v>0</v>
      </c>
      <c r="AE120" s="118">
        <f t="shared" si="183"/>
        <v>0</v>
      </c>
      <c r="AF120" s="118">
        <f t="shared" si="183"/>
        <v>0</v>
      </c>
      <c r="AG120" s="117"/>
      <c r="AH120" s="117"/>
      <c r="AI120" s="117"/>
      <c r="AJ120" s="119">
        <f>SUM(AJ116:AJ119)</f>
        <v>0</v>
      </c>
      <c r="AK120" s="119">
        <f>SUM(AK116:AK119)</f>
        <v>0</v>
      </c>
      <c r="AL120" s="119">
        <f>SUM(AL116:AL119)</f>
        <v>0</v>
      </c>
      <c r="AM120" s="118">
        <f>SUM(AM116:AM119)</f>
        <v>0</v>
      </c>
      <c r="AN120" s="118">
        <f>SUM(AN116:AN119)</f>
        <v>0</v>
      </c>
      <c r="AO120" s="116"/>
      <c r="AP120" s="120"/>
      <c r="AQ120" s="121">
        <f t="shared" ref="AQ120:AZ120" si="184">SUM(AQ116:AQ119)</f>
        <v>0</v>
      </c>
      <c r="AR120" s="121">
        <f t="shared" si="184"/>
        <v>0</v>
      </c>
      <c r="AS120" s="121">
        <f t="shared" si="184"/>
        <v>0</v>
      </c>
      <c r="AT120" s="121">
        <f t="shared" si="184"/>
        <v>0</v>
      </c>
      <c r="AU120" s="121">
        <f t="shared" si="184"/>
        <v>0</v>
      </c>
      <c r="AV120" s="121">
        <f t="shared" si="184"/>
        <v>0</v>
      </c>
      <c r="AW120" s="121">
        <f t="shared" si="184"/>
        <v>0</v>
      </c>
      <c r="AX120" s="121">
        <f t="shared" si="184"/>
        <v>0</v>
      </c>
      <c r="AY120" s="121">
        <f t="shared" si="184"/>
        <v>0</v>
      </c>
      <c r="AZ120" s="121">
        <f t="shared" si="184"/>
        <v>0</v>
      </c>
      <c r="BA120" s="121"/>
    </row>
    <row r="121" spans="1:53" ht="14.1" customHeight="1" outlineLevel="2" x14ac:dyDescent="0.2">
      <c r="A121" s="68"/>
      <c r="B121" s="94"/>
      <c r="C121" s="95"/>
      <c r="D121" s="96"/>
      <c r="E121" s="96"/>
      <c r="F121" s="97"/>
      <c r="G121" s="98"/>
      <c r="H121" s="99"/>
      <c r="I121" s="100" t="s">
        <v>3</v>
      </c>
      <c r="J121" s="101">
        <v>1</v>
      </c>
      <c r="K121" s="101">
        <v>3</v>
      </c>
      <c r="L121" s="102">
        <f>IF(I121&lt;&gt;0,((VLOOKUP(I121,'1. Standard_Cost'!$B$4:$D$8,2)+VLOOKUP(I121,'1. Standard_Cost'!$B$4:$D$8,3))*J121*K121),"0")</f>
        <v>300300</v>
      </c>
      <c r="M121" s="102">
        <f>L121*'1. Standard_Cost'!F4</f>
        <v>50150.100000000006</v>
      </c>
      <c r="N121" s="103"/>
      <c r="O121" s="103"/>
      <c r="P121" s="103"/>
      <c r="Q121" s="103"/>
      <c r="R121" s="104">
        <f>+N121*P121*'1. Standard_Cost'!$B$12</f>
        <v>0</v>
      </c>
      <c r="S121" s="104">
        <f>+N121*O121*P121*'1. Standard_Cost'!$C$12</f>
        <v>0</v>
      </c>
      <c r="T121" s="104">
        <f>+N121*P121*Q121*'1. Standard_Cost'!$D$12</f>
        <v>0</v>
      </c>
      <c r="U121" s="104">
        <f>+N121*O121*'1. Standard_Cost'!$E$12</f>
        <v>0</v>
      </c>
      <c r="V121" s="103"/>
      <c r="W121" s="103"/>
      <c r="X121" s="103"/>
      <c r="Y121" s="104">
        <f>+V121*((X121*'1. Standard_Cost'!$B$16)+(W121*X121*'1. Standard_Cost'!$C$16))</f>
        <v>0</v>
      </c>
      <c r="Z121" s="103"/>
      <c r="AA121" s="103"/>
      <c r="AB121" s="104">
        <f>+Z121*'1. Standard_Cost'!$B$20+AA121*'1. Standard_Cost'!$C$20</f>
        <v>0</v>
      </c>
      <c r="AC121" s="105"/>
      <c r="AD121" s="106"/>
      <c r="AE121" s="104">
        <f t="shared" si="177"/>
        <v>0</v>
      </c>
      <c r="AF121" s="104">
        <f t="shared" ref="AF121:AF124" si="185">R121+S121+T121+U121+Y121+AB121+AC121+AD121+AE121</f>
        <v>0</v>
      </c>
      <c r="AG121" s="103"/>
      <c r="AH121" s="103"/>
      <c r="AI121" s="103"/>
      <c r="AJ121" s="107"/>
      <c r="AK121" s="107"/>
      <c r="AL121" s="107"/>
      <c r="AM121" s="104">
        <f>AG121*'1. Standard_Cost'!B45+'Incremental_Cost Year 2021'!AH121*'1. Standard_Cost'!C45+'Incremental_Cost Year 2021'!AI121*'1. Standard_Cost'!D45+'Incremental_Cost Year 2021'!AJ121+'Incremental_Cost Year 2021'!AL121+AK121</f>
        <v>0</v>
      </c>
      <c r="AN121" s="104">
        <f>AM121*'1. Standard_Cost'!C28</f>
        <v>0</v>
      </c>
      <c r="AO121" s="107"/>
      <c r="AQ121" s="104">
        <f t="shared" ref="AQ121:AQ124" si="186">L121+M121</f>
        <v>350450.1</v>
      </c>
      <c r="AR121" s="104">
        <f t="shared" ref="AR121:AR124" si="187">AF121</f>
        <v>0</v>
      </c>
      <c r="AS121" s="104">
        <f t="shared" ref="AS121:AS124" si="188">AM121+AN121</f>
        <v>0</v>
      </c>
      <c r="AT121" s="104">
        <f>SUM(AQ121,AR121,AS121)</f>
        <v>350450.1</v>
      </c>
      <c r="AU121" s="229">
        <f t="shared" ref="AU121" si="189">AT121</f>
        <v>350450.1</v>
      </c>
      <c r="AV121" s="229"/>
      <c r="AW121" s="229"/>
      <c r="AX121" s="229"/>
      <c r="AY121" s="229"/>
      <c r="AZ121" s="229"/>
      <c r="BA121" s="230"/>
    </row>
    <row r="122" spans="1:53" ht="14.1" customHeight="1" outlineLevel="2" x14ac:dyDescent="0.2">
      <c r="A122" s="68"/>
      <c r="B122" s="94"/>
      <c r="C122" s="95"/>
      <c r="D122" s="110"/>
      <c r="E122" s="110"/>
      <c r="F122" s="110"/>
      <c r="G122" s="111"/>
      <c r="H122" s="99" t="s">
        <v>50</v>
      </c>
      <c r="I122" s="100"/>
      <c r="J122" s="101"/>
      <c r="K122" s="101"/>
      <c r="L122" s="102" t="str">
        <f>IF(I122&lt;&gt;0,((VLOOKUP(I122,'1. Standard_Cost'!$B$4:$D$8,2)+VLOOKUP(I122,'1. Standard_Cost'!$B$4:$D$8,3))*J122*K122),"0")</f>
        <v>0</v>
      </c>
      <c r="M122" s="102">
        <f>L122*'1. Standard_Cost'!F4</f>
        <v>0</v>
      </c>
      <c r="N122" s="103"/>
      <c r="O122" s="103"/>
      <c r="P122" s="103"/>
      <c r="Q122" s="103"/>
      <c r="R122" s="104">
        <f>+N122*P122*'1. Standard_Cost'!$B$12</f>
        <v>0</v>
      </c>
      <c r="S122" s="104">
        <f>+N122*O122*P122*'1. Standard_Cost'!$C$12</f>
        <v>0</v>
      </c>
      <c r="T122" s="104">
        <f>+N122*P122*Q122*'1. Standard_Cost'!$D$12</f>
        <v>0</v>
      </c>
      <c r="U122" s="104">
        <f>+N122*O122*'1. Standard_Cost'!$E$12</f>
        <v>0</v>
      </c>
      <c r="V122" s="103"/>
      <c r="W122" s="103"/>
      <c r="X122" s="103"/>
      <c r="Y122" s="104">
        <f>+V122*((X122*'1. Standard_Cost'!$B$16)+(W122*X122*'1. Standard_Cost'!$C$16))</f>
        <v>0</v>
      </c>
      <c r="Z122" s="103"/>
      <c r="AA122" s="103"/>
      <c r="AB122" s="104">
        <f>+Z122*'1. Standard_Cost'!$B$20+AA122*'1. Standard_Cost'!$C$20</f>
        <v>0</v>
      </c>
      <c r="AC122" s="105"/>
      <c r="AD122" s="106"/>
      <c r="AE122" s="104">
        <f t="shared" si="177"/>
        <v>0</v>
      </c>
      <c r="AF122" s="104">
        <f t="shared" si="185"/>
        <v>0</v>
      </c>
      <c r="AG122" s="103"/>
      <c r="AH122" s="103"/>
      <c r="AI122" s="103"/>
      <c r="AJ122" s="107"/>
      <c r="AK122" s="107"/>
      <c r="AL122" s="107"/>
      <c r="AM122" s="104">
        <f>AG122*'1. Standard_Cost'!B45+'Incremental_Cost Year 2021'!AH122*'1. Standard_Cost'!C45+'Incremental_Cost Year 2021'!AI122*'1. Standard_Cost'!D45+'Incremental_Cost Year 2021'!AJ122+'Incremental_Cost Year 2021'!AL122+AK122</f>
        <v>0</v>
      </c>
      <c r="AN122" s="104">
        <f>AM122*'1. Standard_Cost'!C28</f>
        <v>0</v>
      </c>
      <c r="AO122" s="107"/>
      <c r="AQ122" s="104">
        <f t="shared" si="186"/>
        <v>0</v>
      </c>
      <c r="AR122" s="104">
        <f t="shared" si="187"/>
        <v>0</v>
      </c>
      <c r="AS122" s="104">
        <f t="shared" si="188"/>
        <v>0</v>
      </c>
      <c r="AT122" s="104">
        <f t="shared" ref="AT122:AT124" si="190">SUM(AQ122,AR122,AS122)</f>
        <v>0</v>
      </c>
      <c r="AU122" s="229"/>
      <c r="AV122" s="229">
        <v>0</v>
      </c>
      <c r="AW122" s="229"/>
      <c r="AX122" s="229"/>
      <c r="AY122" s="229"/>
      <c r="AZ122" s="229"/>
      <c r="BA122" s="230"/>
    </row>
    <row r="123" spans="1:53" ht="14.1" customHeight="1" outlineLevel="2" x14ac:dyDescent="0.2">
      <c r="A123" s="68"/>
      <c r="B123" s="94"/>
      <c r="C123" s="95"/>
      <c r="D123" s="110"/>
      <c r="E123" s="110"/>
      <c r="F123" s="110"/>
      <c r="G123" s="111"/>
      <c r="H123" s="99" t="s">
        <v>51</v>
      </c>
      <c r="I123" s="100"/>
      <c r="J123" s="101"/>
      <c r="K123" s="101"/>
      <c r="L123" s="102" t="str">
        <f>IF(I123&lt;&gt;0,((VLOOKUP(I123,'1. Standard_Cost'!$B$4:$D$8,2)+VLOOKUP(I123,'1. Standard_Cost'!$B$4:$D$8,3))*J123*K123),"0")</f>
        <v>0</v>
      </c>
      <c r="M123" s="102">
        <f>L123*'1. Standard_Cost'!F4</f>
        <v>0</v>
      </c>
      <c r="N123" s="103"/>
      <c r="O123" s="103"/>
      <c r="P123" s="103"/>
      <c r="Q123" s="103"/>
      <c r="R123" s="104">
        <f>+N123*P123*'1. Standard_Cost'!$B$12</f>
        <v>0</v>
      </c>
      <c r="S123" s="104">
        <f>+N123*O123*P123*'1. Standard_Cost'!$C$12</f>
        <v>0</v>
      </c>
      <c r="T123" s="104">
        <f>+N123*P123*Q123*'1. Standard_Cost'!$D$12</f>
        <v>0</v>
      </c>
      <c r="U123" s="104">
        <f>+N123*O123*'1. Standard_Cost'!$E$12</f>
        <v>0</v>
      </c>
      <c r="V123" s="103"/>
      <c r="W123" s="103"/>
      <c r="X123" s="103"/>
      <c r="Y123" s="104">
        <f>+V123*((X123*'1. Standard_Cost'!$B$16)+(W123*X123*'1. Standard_Cost'!$C$16))</f>
        <v>0</v>
      </c>
      <c r="Z123" s="103"/>
      <c r="AA123" s="103"/>
      <c r="AB123" s="104">
        <f>+Z123*'1. Standard_Cost'!$B$20+AA123*'1. Standard_Cost'!$C$20</f>
        <v>0</v>
      </c>
      <c r="AC123" s="105"/>
      <c r="AD123" s="106"/>
      <c r="AE123" s="104">
        <f t="shared" si="177"/>
        <v>0</v>
      </c>
      <c r="AF123" s="104">
        <f t="shared" si="185"/>
        <v>0</v>
      </c>
      <c r="AG123" s="103"/>
      <c r="AH123" s="103"/>
      <c r="AI123" s="103"/>
      <c r="AJ123" s="107"/>
      <c r="AK123" s="107"/>
      <c r="AL123" s="107"/>
      <c r="AM123" s="104">
        <f>AG123*'1. Standard_Cost'!B45+'Incremental_Cost Year 2021'!AH123*'1. Standard_Cost'!C45+'Incremental_Cost Year 2021'!AI123*'1. Standard_Cost'!D45+'Incremental_Cost Year 2021'!AJ123+'Incremental_Cost Year 2021'!AL123+AK123</f>
        <v>0</v>
      </c>
      <c r="AN123" s="104">
        <f>AM123*'1. Standard_Cost'!C28</f>
        <v>0</v>
      </c>
      <c r="AO123" s="107"/>
      <c r="AQ123" s="104">
        <f t="shared" si="186"/>
        <v>0</v>
      </c>
      <c r="AR123" s="104">
        <f t="shared" si="187"/>
        <v>0</v>
      </c>
      <c r="AS123" s="104">
        <f t="shared" si="188"/>
        <v>0</v>
      </c>
      <c r="AT123" s="104">
        <f t="shared" si="190"/>
        <v>0</v>
      </c>
      <c r="AU123" s="229"/>
      <c r="AV123" s="229"/>
      <c r="AW123" s="229"/>
      <c r="AX123" s="229"/>
      <c r="AY123" s="229"/>
      <c r="AZ123" s="229"/>
      <c r="BA123" s="230"/>
    </row>
    <row r="124" spans="1:53" ht="14.1" customHeight="1" outlineLevel="2" x14ac:dyDescent="0.2">
      <c r="A124" s="68"/>
      <c r="B124" s="94"/>
      <c r="C124" s="95"/>
      <c r="D124" s="110"/>
      <c r="E124" s="110"/>
      <c r="F124" s="110"/>
      <c r="G124" s="111"/>
      <c r="H124" s="112" t="s">
        <v>179</v>
      </c>
      <c r="I124" s="100"/>
      <c r="J124" s="101"/>
      <c r="K124" s="101"/>
      <c r="L124" s="102" t="str">
        <f>IF(I124&lt;&gt;0,((VLOOKUP(I124,'1. Standard_Cost'!$B$4:$D$8,2)+VLOOKUP(I124,'1. Standard_Cost'!$B$4:$D$8,3))*J124*K124),"0")</f>
        <v>0</v>
      </c>
      <c r="M124" s="102">
        <f>L124*'1. Standard_Cost'!F25</f>
        <v>0</v>
      </c>
      <c r="N124" s="103"/>
      <c r="O124" s="103"/>
      <c r="P124" s="103"/>
      <c r="Q124" s="103"/>
      <c r="R124" s="104">
        <f>+N124*P124*'1. Standard_Cost'!$B$12</f>
        <v>0</v>
      </c>
      <c r="S124" s="104">
        <f>+N124*O124*P124*'1. Standard_Cost'!$C$12</f>
        <v>0</v>
      </c>
      <c r="T124" s="104">
        <f>+N124*P124*Q124*'1. Standard_Cost'!$D$12</f>
        <v>0</v>
      </c>
      <c r="U124" s="104">
        <f>+N124*O124*'1. Standard_Cost'!$E$12</f>
        <v>0</v>
      </c>
      <c r="V124" s="103"/>
      <c r="W124" s="103"/>
      <c r="X124" s="103"/>
      <c r="Y124" s="104">
        <f>+V124*((X124*'1. Standard_Cost'!$B$16)+(W124*X124*'1. Standard_Cost'!$C$16))</f>
        <v>0</v>
      </c>
      <c r="Z124" s="103"/>
      <c r="AA124" s="103"/>
      <c r="AB124" s="104">
        <f>+Z124*'1. Standard_Cost'!$B$20+AA124*'1. Standard_Cost'!$C$20</f>
        <v>0</v>
      </c>
      <c r="AC124" s="105"/>
      <c r="AD124" s="106"/>
      <c r="AE124" s="104">
        <f t="shared" si="177"/>
        <v>0</v>
      </c>
      <c r="AF124" s="104">
        <f t="shared" si="185"/>
        <v>0</v>
      </c>
      <c r="AG124" s="103"/>
      <c r="AH124" s="103"/>
      <c r="AI124" s="103"/>
      <c r="AJ124" s="107"/>
      <c r="AK124" s="107"/>
      <c r="AL124" s="107"/>
      <c r="AM124" s="104">
        <f>AG124*'1. Standard_Cost'!B45+'Incremental_Cost Year 2021'!AH124*'1. Standard_Cost'!C45+'Incremental_Cost Year 2021'!AI124*'1. Standard_Cost'!D45+'Incremental_Cost Year 2021'!AJ124+'Incremental_Cost Year 2021'!AL124+AK124</f>
        <v>0</v>
      </c>
      <c r="AN124" s="104">
        <f>AM124*'1. Standard_Cost'!C28</f>
        <v>0</v>
      </c>
      <c r="AO124" s="107"/>
      <c r="AQ124" s="104">
        <f t="shared" si="186"/>
        <v>0</v>
      </c>
      <c r="AR124" s="104">
        <f t="shared" si="187"/>
        <v>0</v>
      </c>
      <c r="AS124" s="104">
        <f t="shared" si="188"/>
        <v>0</v>
      </c>
      <c r="AT124" s="104">
        <f t="shared" si="190"/>
        <v>0</v>
      </c>
      <c r="AU124" s="229"/>
      <c r="AV124" s="229"/>
      <c r="AW124" s="229"/>
      <c r="AX124" s="229"/>
      <c r="AY124" s="229"/>
      <c r="AZ124" s="229"/>
      <c r="BA124" s="230"/>
    </row>
    <row r="125" spans="1:53" ht="65.25" customHeight="1" outlineLevel="1" x14ac:dyDescent="0.2">
      <c r="A125" s="68"/>
      <c r="B125" s="94"/>
      <c r="C125" s="95"/>
      <c r="D125" s="113" t="s">
        <v>48</v>
      </c>
      <c r="E125" s="113" t="s">
        <v>218</v>
      </c>
      <c r="F125" s="114" t="s">
        <v>154</v>
      </c>
      <c r="G125" s="115" t="s">
        <v>155</v>
      </c>
      <c r="H125" s="122" t="s">
        <v>219</v>
      </c>
      <c r="I125" s="117"/>
      <c r="J125" s="117"/>
      <c r="K125" s="117"/>
      <c r="L125" s="118">
        <f>SUM(L121:L124)</f>
        <v>300300</v>
      </c>
      <c r="M125" s="118">
        <f>SUM(M121:M124)</f>
        <v>50150.100000000006</v>
      </c>
      <c r="N125" s="117"/>
      <c r="O125" s="117"/>
      <c r="P125" s="117"/>
      <c r="Q125" s="117"/>
      <c r="R125" s="119">
        <f>SUM(R121:R124)</f>
        <v>0</v>
      </c>
      <c r="S125" s="119">
        <f>SUM(S121:S124)</f>
        <v>0</v>
      </c>
      <c r="T125" s="119">
        <f>SUM(T121:T124)</f>
        <v>0</v>
      </c>
      <c r="U125" s="119">
        <f>SUM(U121:U124)</f>
        <v>0</v>
      </c>
      <c r="V125" s="117"/>
      <c r="W125" s="117"/>
      <c r="X125" s="117"/>
      <c r="Y125" s="118">
        <f>SUM(Y121:Y124)</f>
        <v>0</v>
      </c>
      <c r="Z125" s="117"/>
      <c r="AA125" s="117"/>
      <c r="AB125" s="118">
        <f t="shared" ref="AB125:AF125" si="191">SUM(AB121:AB124)</f>
        <v>0</v>
      </c>
      <c r="AC125" s="118">
        <f t="shared" si="191"/>
        <v>0</v>
      </c>
      <c r="AD125" s="118">
        <f t="shared" si="191"/>
        <v>0</v>
      </c>
      <c r="AE125" s="118">
        <f t="shared" si="191"/>
        <v>0</v>
      </c>
      <c r="AF125" s="118">
        <f t="shared" si="191"/>
        <v>0</v>
      </c>
      <c r="AG125" s="117"/>
      <c r="AH125" s="117"/>
      <c r="AI125" s="117"/>
      <c r="AJ125" s="119">
        <f>SUM(AJ121:AJ124)</f>
        <v>0</v>
      </c>
      <c r="AK125" s="119">
        <f>SUM(AK121:AK124)</f>
        <v>0</v>
      </c>
      <c r="AL125" s="119">
        <f>SUM(AL121:AL124)</f>
        <v>0</v>
      </c>
      <c r="AM125" s="118">
        <f>SUM(AM121:AM124)</f>
        <v>0</v>
      </c>
      <c r="AN125" s="118">
        <f>SUM(AN121:AN124)</f>
        <v>0</v>
      </c>
      <c r="AO125" s="116"/>
      <c r="AP125" s="120"/>
      <c r="AQ125" s="121">
        <f t="shared" ref="AQ125:AZ125" si="192">SUM(AQ121:AQ124)</f>
        <v>350450.1</v>
      </c>
      <c r="AR125" s="121">
        <f t="shared" si="192"/>
        <v>0</v>
      </c>
      <c r="AS125" s="121">
        <f t="shared" si="192"/>
        <v>0</v>
      </c>
      <c r="AT125" s="121">
        <f t="shared" si="192"/>
        <v>350450.1</v>
      </c>
      <c r="AU125" s="121">
        <f t="shared" si="192"/>
        <v>350450.1</v>
      </c>
      <c r="AV125" s="121">
        <f t="shared" si="192"/>
        <v>0</v>
      </c>
      <c r="AW125" s="121">
        <f t="shared" si="192"/>
        <v>0</v>
      </c>
      <c r="AX125" s="121">
        <f t="shared" si="192"/>
        <v>0</v>
      </c>
      <c r="AY125" s="121">
        <f t="shared" si="192"/>
        <v>0</v>
      </c>
      <c r="AZ125" s="121">
        <f t="shared" si="192"/>
        <v>0</v>
      </c>
      <c r="BA125" s="121"/>
    </row>
    <row r="126" spans="1:53" ht="14.1" customHeight="1" outlineLevel="2" x14ac:dyDescent="0.2">
      <c r="A126" s="68"/>
      <c r="B126" s="94"/>
      <c r="C126" s="95"/>
      <c r="D126" s="96"/>
      <c r="E126" s="96"/>
      <c r="F126" s="97"/>
      <c r="G126" s="98"/>
      <c r="H126" s="99" t="s">
        <v>49</v>
      </c>
      <c r="I126" s="100"/>
      <c r="J126" s="101"/>
      <c r="K126" s="101"/>
      <c r="L126" s="102" t="str">
        <f>IF(I126&lt;&gt;0,((VLOOKUP(I126,'1. Standard_Cost'!$B$4:$D$8,2)+VLOOKUP(I126,'1. Standard_Cost'!$B$4:$D$8,3))*J126*K126),"0")</f>
        <v>0</v>
      </c>
      <c r="M126" s="102">
        <f>L126*'1. Standard_Cost'!F4</f>
        <v>0</v>
      </c>
      <c r="N126" s="103"/>
      <c r="O126" s="103"/>
      <c r="P126" s="103"/>
      <c r="Q126" s="103"/>
      <c r="R126" s="104">
        <f>+N126*P126*'1. Standard_Cost'!$B$12</f>
        <v>0</v>
      </c>
      <c r="S126" s="104">
        <f>+N126*O126*P126*'1. Standard_Cost'!$C$12</f>
        <v>0</v>
      </c>
      <c r="T126" s="104">
        <f>+N126*P126*Q126*'1. Standard_Cost'!$D$12</f>
        <v>0</v>
      </c>
      <c r="U126" s="104">
        <f>+N126*O126*'1. Standard_Cost'!$E$12</f>
        <v>0</v>
      </c>
      <c r="V126" s="103"/>
      <c r="W126" s="103"/>
      <c r="X126" s="103"/>
      <c r="Y126" s="104">
        <f>+V126*((X126*'1. Standard_Cost'!$B$16)+(W126*X126*'1. Standard_Cost'!$C$16))</f>
        <v>0</v>
      </c>
      <c r="Z126" s="103"/>
      <c r="AA126" s="103"/>
      <c r="AB126" s="104">
        <f>+Z126*'1. Standard_Cost'!$B$20+AA126*'1. Standard_Cost'!$C$20</f>
        <v>0</v>
      </c>
      <c r="AC126" s="105"/>
      <c r="AD126" s="106"/>
      <c r="AE126" s="104">
        <f t="shared" si="177"/>
        <v>0</v>
      </c>
      <c r="AF126" s="104">
        <f t="shared" ref="AF126:AF129" si="193">R126+S126+T126+U126+Y126+AB126+AC126+AD126+AE126</f>
        <v>0</v>
      </c>
      <c r="AG126" s="103"/>
      <c r="AH126" s="103"/>
      <c r="AI126" s="103"/>
      <c r="AJ126" s="107"/>
      <c r="AK126" s="107"/>
      <c r="AL126" s="107"/>
      <c r="AM126" s="104">
        <f>AG126*'1. Standard_Cost'!B50+'Incremental_Cost Year 2021'!AH126*'1. Standard_Cost'!C50+'Incremental_Cost Year 2021'!AI126*'1. Standard_Cost'!D50+'Incremental_Cost Year 2021'!AJ126+'Incremental_Cost Year 2021'!AL126+AK126</f>
        <v>0</v>
      </c>
      <c r="AN126" s="104">
        <f>AM126*'1. Standard_Cost'!C28</f>
        <v>0</v>
      </c>
      <c r="AO126" s="107"/>
      <c r="AQ126" s="104">
        <f t="shared" ref="AQ126:AQ129" si="194">L126+M126</f>
        <v>0</v>
      </c>
      <c r="AR126" s="104">
        <f t="shared" ref="AR126:AR129" si="195">AF126</f>
        <v>0</v>
      </c>
      <c r="AS126" s="104">
        <f t="shared" ref="AS126:AS129" si="196">AM126+AN126</f>
        <v>0</v>
      </c>
      <c r="AT126" s="104">
        <f>SUM(AQ126,AR126,AS126)</f>
        <v>0</v>
      </c>
      <c r="AU126" s="229"/>
      <c r="AV126" s="229"/>
      <c r="AW126" s="229"/>
      <c r="AX126" s="229"/>
      <c r="AY126" s="229"/>
      <c r="AZ126" s="229"/>
      <c r="BA126" s="230"/>
    </row>
    <row r="127" spans="1:53" ht="14.1" customHeight="1" outlineLevel="2" x14ac:dyDescent="0.2">
      <c r="A127" s="68"/>
      <c r="B127" s="94"/>
      <c r="C127" s="95"/>
      <c r="D127" s="110"/>
      <c r="E127" s="110"/>
      <c r="F127" s="110"/>
      <c r="G127" s="111"/>
      <c r="H127" s="99" t="s">
        <v>50</v>
      </c>
      <c r="I127" s="100"/>
      <c r="J127" s="101"/>
      <c r="K127" s="101"/>
      <c r="L127" s="102" t="str">
        <f>IF(I127&lt;&gt;0,((VLOOKUP(I127,'1. Standard_Cost'!$B$4:$D$8,2)+VLOOKUP(I127,'1. Standard_Cost'!$B$4:$D$8,3))*J127*K127),"0")</f>
        <v>0</v>
      </c>
      <c r="M127" s="102">
        <f>L127*'1. Standard_Cost'!F4</f>
        <v>0</v>
      </c>
      <c r="N127" s="103"/>
      <c r="O127" s="103"/>
      <c r="P127" s="103"/>
      <c r="Q127" s="103"/>
      <c r="R127" s="104">
        <f>+N127*P127*'1. Standard_Cost'!$B$12</f>
        <v>0</v>
      </c>
      <c r="S127" s="104">
        <f>+N127*O127*P127*'1. Standard_Cost'!$C$12</f>
        <v>0</v>
      </c>
      <c r="T127" s="104">
        <f>+N127*P127*Q127*'1. Standard_Cost'!$D$12</f>
        <v>0</v>
      </c>
      <c r="U127" s="104">
        <f>+N127*O127*'1. Standard_Cost'!$E$12</f>
        <v>0</v>
      </c>
      <c r="V127" s="103"/>
      <c r="W127" s="103"/>
      <c r="X127" s="103"/>
      <c r="Y127" s="104">
        <f>+V127*((X127*'1. Standard_Cost'!$B$16)+(W127*X127*'1. Standard_Cost'!$C$16))</f>
        <v>0</v>
      </c>
      <c r="Z127" s="103"/>
      <c r="AA127" s="103"/>
      <c r="AB127" s="104">
        <f>+Z127*'1. Standard_Cost'!$B$20+AA127*'1. Standard_Cost'!$C$20</f>
        <v>0</v>
      </c>
      <c r="AC127" s="105"/>
      <c r="AD127" s="106"/>
      <c r="AE127" s="104">
        <f t="shared" si="177"/>
        <v>0</v>
      </c>
      <c r="AF127" s="104">
        <f t="shared" si="193"/>
        <v>0</v>
      </c>
      <c r="AG127" s="103"/>
      <c r="AH127" s="103"/>
      <c r="AI127" s="103"/>
      <c r="AJ127" s="107"/>
      <c r="AK127" s="107"/>
      <c r="AL127" s="107"/>
      <c r="AM127" s="104">
        <f>AG127*'1. Standard_Cost'!B50+'Incremental_Cost Year 2021'!AH127*'1. Standard_Cost'!C50+'Incremental_Cost Year 2021'!AI127*'1. Standard_Cost'!D50+'Incremental_Cost Year 2021'!AJ127+'Incremental_Cost Year 2021'!AL127+AK127</f>
        <v>0</v>
      </c>
      <c r="AN127" s="104">
        <f>AM127*'1. Standard_Cost'!C28</f>
        <v>0</v>
      </c>
      <c r="AO127" s="107"/>
      <c r="AQ127" s="104">
        <f t="shared" si="194"/>
        <v>0</v>
      </c>
      <c r="AR127" s="104">
        <f t="shared" si="195"/>
        <v>0</v>
      </c>
      <c r="AS127" s="104">
        <f t="shared" si="196"/>
        <v>0</v>
      </c>
      <c r="AT127" s="104">
        <f t="shared" ref="AT127:AT129" si="197">SUM(AQ127,AR127,AS127)</f>
        <v>0</v>
      </c>
      <c r="AU127" s="229"/>
      <c r="AV127" s="229">
        <v>0</v>
      </c>
      <c r="AW127" s="229"/>
      <c r="AX127" s="229"/>
      <c r="AY127" s="229"/>
      <c r="AZ127" s="229"/>
      <c r="BA127" s="230"/>
    </row>
    <row r="128" spans="1:53" ht="14.1" customHeight="1" outlineLevel="2" x14ac:dyDescent="0.2">
      <c r="A128" s="68"/>
      <c r="B128" s="94"/>
      <c r="C128" s="95"/>
      <c r="D128" s="110"/>
      <c r="E128" s="110"/>
      <c r="F128" s="110"/>
      <c r="G128" s="111"/>
      <c r="H128" s="99" t="s">
        <v>51</v>
      </c>
      <c r="I128" s="100"/>
      <c r="J128" s="101"/>
      <c r="K128" s="101"/>
      <c r="L128" s="102" t="str">
        <f>IF(I128&lt;&gt;0,((VLOOKUP(I128,'1. Standard_Cost'!$B$4:$D$8,2)+VLOOKUP(I128,'1. Standard_Cost'!$B$4:$D$8,3))*J128*K128),"0")</f>
        <v>0</v>
      </c>
      <c r="M128" s="102">
        <f>L128*'1. Standard_Cost'!F4</f>
        <v>0</v>
      </c>
      <c r="N128" s="103"/>
      <c r="O128" s="103"/>
      <c r="P128" s="103"/>
      <c r="Q128" s="103"/>
      <c r="R128" s="104">
        <f>+N128*P128*'1. Standard_Cost'!$B$12</f>
        <v>0</v>
      </c>
      <c r="S128" s="104">
        <f>+N128*O128*P128*'1. Standard_Cost'!$C$12</f>
        <v>0</v>
      </c>
      <c r="T128" s="104">
        <f>+N128*P128*Q128*'1. Standard_Cost'!$D$12</f>
        <v>0</v>
      </c>
      <c r="U128" s="104">
        <f>+N128*O128*'1. Standard_Cost'!$E$12</f>
        <v>0</v>
      </c>
      <c r="V128" s="103"/>
      <c r="W128" s="103"/>
      <c r="X128" s="103"/>
      <c r="Y128" s="104">
        <f>+V128*((X128*'1. Standard_Cost'!$B$16)+(W128*X128*'1. Standard_Cost'!$C$16))</f>
        <v>0</v>
      </c>
      <c r="Z128" s="103"/>
      <c r="AA128" s="103"/>
      <c r="AB128" s="104">
        <f>+Z128*'1. Standard_Cost'!$B$20+AA128*'1. Standard_Cost'!$C$20</f>
        <v>0</v>
      </c>
      <c r="AC128" s="105"/>
      <c r="AD128" s="106"/>
      <c r="AE128" s="104">
        <f t="shared" si="177"/>
        <v>0</v>
      </c>
      <c r="AF128" s="104">
        <f t="shared" si="193"/>
        <v>0</v>
      </c>
      <c r="AG128" s="103"/>
      <c r="AH128" s="103"/>
      <c r="AI128" s="103"/>
      <c r="AJ128" s="107"/>
      <c r="AK128" s="107"/>
      <c r="AL128" s="107"/>
      <c r="AM128" s="104">
        <f>AG128*'1. Standard_Cost'!B50+'Incremental_Cost Year 2021'!AH128*'1. Standard_Cost'!C50+'Incremental_Cost Year 2021'!AI128*'1. Standard_Cost'!D50+'Incremental_Cost Year 2021'!AJ128+'Incremental_Cost Year 2021'!AL128+AK128</f>
        <v>0</v>
      </c>
      <c r="AN128" s="104">
        <f>AM128*'1. Standard_Cost'!C28</f>
        <v>0</v>
      </c>
      <c r="AO128" s="107"/>
      <c r="AQ128" s="104">
        <f t="shared" si="194"/>
        <v>0</v>
      </c>
      <c r="AR128" s="104">
        <f t="shared" si="195"/>
        <v>0</v>
      </c>
      <c r="AS128" s="104">
        <f t="shared" si="196"/>
        <v>0</v>
      </c>
      <c r="AT128" s="104">
        <f t="shared" si="197"/>
        <v>0</v>
      </c>
      <c r="AU128" s="229"/>
      <c r="AV128" s="229"/>
      <c r="AW128" s="229"/>
      <c r="AX128" s="229"/>
      <c r="AY128" s="229"/>
      <c r="AZ128" s="229"/>
      <c r="BA128" s="230"/>
    </row>
    <row r="129" spans="1:53" ht="14.1" customHeight="1" outlineLevel="2" x14ac:dyDescent="0.2">
      <c r="A129" s="68"/>
      <c r="B129" s="94"/>
      <c r="C129" s="95"/>
      <c r="D129" s="110"/>
      <c r="E129" s="110"/>
      <c r="F129" s="110"/>
      <c r="G129" s="111"/>
      <c r="H129" s="112" t="s">
        <v>179</v>
      </c>
      <c r="I129" s="100"/>
      <c r="J129" s="101"/>
      <c r="K129" s="101"/>
      <c r="L129" s="102" t="str">
        <f>IF(I129&lt;&gt;0,((VLOOKUP(I129,'1. Standard_Cost'!$B$4:$D$8,2)+VLOOKUP(I129,'1. Standard_Cost'!$B$4:$D$8,3))*J129*K129),"0")</f>
        <v>0</v>
      </c>
      <c r="M129" s="102">
        <f>L129*'1. Standard_Cost'!F30</f>
        <v>0</v>
      </c>
      <c r="N129" s="103"/>
      <c r="O129" s="103"/>
      <c r="P129" s="103"/>
      <c r="Q129" s="103"/>
      <c r="R129" s="104">
        <f>+N129*P129*'1. Standard_Cost'!$B$12</f>
        <v>0</v>
      </c>
      <c r="S129" s="104">
        <f>+N129*O129*P129*'1. Standard_Cost'!$C$12</f>
        <v>0</v>
      </c>
      <c r="T129" s="104">
        <f>+N129*P129*Q129*'1. Standard_Cost'!$D$12</f>
        <v>0</v>
      </c>
      <c r="U129" s="104">
        <f>+N129*O129*'1. Standard_Cost'!$E$12</f>
        <v>0</v>
      </c>
      <c r="V129" s="103"/>
      <c r="W129" s="103"/>
      <c r="X129" s="103"/>
      <c r="Y129" s="104">
        <f>+V129*((X129*'1. Standard_Cost'!$B$16)+(W129*X129*'1. Standard_Cost'!$C$16))</f>
        <v>0</v>
      </c>
      <c r="Z129" s="103"/>
      <c r="AA129" s="103"/>
      <c r="AB129" s="104">
        <f>+Z129*'1. Standard_Cost'!$B$20+AA129*'1. Standard_Cost'!$C$20</f>
        <v>0</v>
      </c>
      <c r="AC129" s="105"/>
      <c r="AD129" s="106"/>
      <c r="AE129" s="104">
        <f t="shared" si="177"/>
        <v>0</v>
      </c>
      <c r="AF129" s="104">
        <f t="shared" si="193"/>
        <v>0</v>
      </c>
      <c r="AG129" s="103"/>
      <c r="AH129" s="103"/>
      <c r="AI129" s="103"/>
      <c r="AJ129" s="107"/>
      <c r="AK129" s="107"/>
      <c r="AL129" s="107"/>
      <c r="AM129" s="104">
        <f>AG129*'1. Standard_Cost'!B50+'Incremental_Cost Year 2021'!AH129*'1. Standard_Cost'!C50+'Incremental_Cost Year 2021'!AI129*'1. Standard_Cost'!D50+'Incremental_Cost Year 2021'!AJ129+'Incremental_Cost Year 2021'!AL129+AK129</f>
        <v>0</v>
      </c>
      <c r="AN129" s="104">
        <f>AM129*'1. Standard_Cost'!C28</f>
        <v>0</v>
      </c>
      <c r="AO129" s="107"/>
      <c r="AQ129" s="104">
        <f t="shared" si="194"/>
        <v>0</v>
      </c>
      <c r="AR129" s="104">
        <f t="shared" si="195"/>
        <v>0</v>
      </c>
      <c r="AS129" s="104">
        <f t="shared" si="196"/>
        <v>0</v>
      </c>
      <c r="AT129" s="104">
        <f t="shared" si="197"/>
        <v>0</v>
      </c>
      <c r="AU129" s="229"/>
      <c r="AV129" s="229"/>
      <c r="AW129" s="229"/>
      <c r="AX129" s="229"/>
      <c r="AY129" s="229"/>
      <c r="AZ129" s="229"/>
      <c r="BA129" s="230"/>
    </row>
    <row r="130" spans="1:53" ht="86.25" customHeight="1" outlineLevel="1" x14ac:dyDescent="0.2">
      <c r="A130" s="68"/>
      <c r="B130" s="94"/>
      <c r="C130" s="95"/>
      <c r="D130" s="113" t="s">
        <v>48</v>
      </c>
      <c r="E130" s="113" t="s">
        <v>220</v>
      </c>
      <c r="F130" s="114" t="s">
        <v>154</v>
      </c>
      <c r="G130" s="115" t="s">
        <v>155</v>
      </c>
      <c r="H130" s="122" t="s">
        <v>221</v>
      </c>
      <c r="I130" s="117"/>
      <c r="J130" s="117"/>
      <c r="K130" s="117"/>
      <c r="L130" s="118">
        <f>SUM(L126:L129)</f>
        <v>0</v>
      </c>
      <c r="M130" s="118">
        <f>SUM(M126:M129)</f>
        <v>0</v>
      </c>
      <c r="N130" s="117"/>
      <c r="O130" s="117"/>
      <c r="P130" s="117"/>
      <c r="Q130" s="117"/>
      <c r="R130" s="119">
        <f>SUM(R126:R129)</f>
        <v>0</v>
      </c>
      <c r="S130" s="119">
        <f>SUM(S126:S129)</f>
        <v>0</v>
      </c>
      <c r="T130" s="119">
        <f>SUM(T126:T129)</f>
        <v>0</v>
      </c>
      <c r="U130" s="119">
        <f>SUM(U126:U129)</f>
        <v>0</v>
      </c>
      <c r="V130" s="117"/>
      <c r="W130" s="117"/>
      <c r="X130" s="117"/>
      <c r="Y130" s="118">
        <f>SUM(Y126:Y129)</f>
        <v>0</v>
      </c>
      <c r="Z130" s="117"/>
      <c r="AA130" s="117"/>
      <c r="AB130" s="118">
        <f t="shared" ref="AB130:AF130" si="198">SUM(AB126:AB129)</f>
        <v>0</v>
      </c>
      <c r="AC130" s="118">
        <f t="shared" si="198"/>
        <v>0</v>
      </c>
      <c r="AD130" s="118">
        <f t="shared" si="198"/>
        <v>0</v>
      </c>
      <c r="AE130" s="118">
        <f t="shared" si="198"/>
        <v>0</v>
      </c>
      <c r="AF130" s="118">
        <f t="shared" si="198"/>
        <v>0</v>
      </c>
      <c r="AG130" s="117"/>
      <c r="AH130" s="117"/>
      <c r="AI130" s="117"/>
      <c r="AJ130" s="119">
        <f>SUM(AJ126:AJ129)</f>
        <v>0</v>
      </c>
      <c r="AK130" s="119">
        <f>SUM(AK126:AK129)</f>
        <v>0</v>
      </c>
      <c r="AL130" s="119">
        <f>SUM(AL126:AL129)</f>
        <v>0</v>
      </c>
      <c r="AM130" s="118">
        <f>SUM(AM126:AM129)</f>
        <v>0</v>
      </c>
      <c r="AN130" s="118">
        <f>SUM(AN126:AN129)</f>
        <v>0</v>
      </c>
      <c r="AO130" s="116"/>
      <c r="AP130" s="120"/>
      <c r="AQ130" s="121">
        <f t="shared" ref="AQ130:AZ130" si="199">SUM(AQ126:AQ129)</f>
        <v>0</v>
      </c>
      <c r="AR130" s="121">
        <f t="shared" si="199"/>
        <v>0</v>
      </c>
      <c r="AS130" s="121">
        <f t="shared" si="199"/>
        <v>0</v>
      </c>
      <c r="AT130" s="121">
        <f t="shared" si="199"/>
        <v>0</v>
      </c>
      <c r="AU130" s="121">
        <f t="shared" si="199"/>
        <v>0</v>
      </c>
      <c r="AV130" s="121">
        <f t="shared" si="199"/>
        <v>0</v>
      </c>
      <c r="AW130" s="121">
        <f t="shared" si="199"/>
        <v>0</v>
      </c>
      <c r="AX130" s="121">
        <f t="shared" si="199"/>
        <v>0</v>
      </c>
      <c r="AY130" s="121">
        <f t="shared" si="199"/>
        <v>0</v>
      </c>
      <c r="AZ130" s="121">
        <f t="shared" si="199"/>
        <v>0</v>
      </c>
      <c r="BA130" s="121"/>
    </row>
    <row r="131" spans="1:53" ht="45" customHeight="1" outlineLevel="1" x14ac:dyDescent="0.2">
      <c r="A131" s="68"/>
      <c r="B131" s="256" t="s">
        <v>656</v>
      </c>
      <c r="C131" s="266"/>
      <c r="D131" s="266"/>
      <c r="E131" s="267"/>
      <c r="F131" s="225"/>
      <c r="G131" s="225"/>
      <c r="H131" s="83" t="s">
        <v>68</v>
      </c>
      <c r="I131" s="210"/>
      <c r="J131" s="210"/>
      <c r="K131" s="210"/>
      <c r="L131" s="134">
        <f t="shared" ref="L131:AN131" si="200">L132+L203+L234+L310+L351</f>
        <v>6646450</v>
      </c>
      <c r="M131" s="134">
        <f t="shared" si="200"/>
        <v>1380714.25</v>
      </c>
      <c r="N131" s="134">
        <f t="shared" si="200"/>
        <v>0</v>
      </c>
      <c r="O131" s="134">
        <f t="shared" si="200"/>
        <v>0</v>
      </c>
      <c r="P131" s="134">
        <f t="shared" si="200"/>
        <v>0</v>
      </c>
      <c r="Q131" s="134">
        <f t="shared" si="200"/>
        <v>0</v>
      </c>
      <c r="R131" s="134">
        <f t="shared" si="200"/>
        <v>141000</v>
      </c>
      <c r="S131" s="134">
        <f t="shared" si="200"/>
        <v>470000</v>
      </c>
      <c r="T131" s="134">
        <f t="shared" si="200"/>
        <v>0</v>
      </c>
      <c r="U131" s="134">
        <f t="shared" si="200"/>
        <v>60000</v>
      </c>
      <c r="V131" s="134">
        <f t="shared" si="200"/>
        <v>0</v>
      </c>
      <c r="W131" s="134">
        <f t="shared" si="200"/>
        <v>0</v>
      </c>
      <c r="X131" s="134">
        <f t="shared" si="200"/>
        <v>0</v>
      </c>
      <c r="Y131" s="134" t="e">
        <f t="shared" si="200"/>
        <v>#REF!</v>
      </c>
      <c r="Z131" s="134">
        <f t="shared" si="200"/>
        <v>0</v>
      </c>
      <c r="AA131" s="134">
        <f t="shared" si="200"/>
        <v>0</v>
      </c>
      <c r="AB131" s="134" t="e">
        <f t="shared" si="200"/>
        <v>#REF!</v>
      </c>
      <c r="AC131" s="134" t="e">
        <f t="shared" si="200"/>
        <v>#REF!</v>
      </c>
      <c r="AD131" s="134" t="e">
        <f t="shared" si="200"/>
        <v>#REF!</v>
      </c>
      <c r="AE131" s="134" t="e">
        <f t="shared" si="200"/>
        <v>#REF!</v>
      </c>
      <c r="AF131" s="134" t="e">
        <f t="shared" si="200"/>
        <v>#REF!</v>
      </c>
      <c r="AG131" s="134">
        <f t="shared" si="200"/>
        <v>0</v>
      </c>
      <c r="AH131" s="134">
        <f t="shared" si="200"/>
        <v>0</v>
      </c>
      <c r="AI131" s="134">
        <f t="shared" si="200"/>
        <v>0</v>
      </c>
      <c r="AJ131" s="134" t="e">
        <f t="shared" si="200"/>
        <v>#REF!</v>
      </c>
      <c r="AK131" s="134" t="e">
        <f t="shared" si="200"/>
        <v>#REF!</v>
      </c>
      <c r="AL131" s="134" t="e">
        <f t="shared" si="200"/>
        <v>#REF!</v>
      </c>
      <c r="AM131" s="134" t="e">
        <f t="shared" si="200"/>
        <v>#REF!</v>
      </c>
      <c r="AN131" s="134" t="e">
        <f t="shared" si="200"/>
        <v>#REF!</v>
      </c>
      <c r="AO131" s="136"/>
      <c r="AP131" s="137"/>
      <c r="AQ131" s="134">
        <f>AQ132</f>
        <v>9918478.875</v>
      </c>
      <c r="AR131" s="134">
        <f t="shared" ref="AR131:AX131" si="201">AR132</f>
        <v>306000</v>
      </c>
      <c r="AS131" s="134">
        <f t="shared" si="201"/>
        <v>0</v>
      </c>
      <c r="AT131" s="134">
        <f t="shared" si="201"/>
        <v>10224478.875</v>
      </c>
      <c r="AU131" s="134">
        <f t="shared" si="201"/>
        <v>10224478.875</v>
      </c>
      <c r="AV131" s="134">
        <f t="shared" si="201"/>
        <v>0</v>
      </c>
      <c r="AW131" s="134">
        <f t="shared" si="201"/>
        <v>0</v>
      </c>
      <c r="AX131" s="134">
        <f t="shared" si="201"/>
        <v>0</v>
      </c>
      <c r="AY131" s="134">
        <f t="shared" ref="AY131:AZ131" si="202">SUM(AY132)</f>
        <v>0</v>
      </c>
      <c r="AZ131" s="134">
        <f t="shared" si="202"/>
        <v>0</v>
      </c>
      <c r="BA131" s="134"/>
    </row>
    <row r="132" spans="1:53" s="124" customFormat="1" ht="50.25" customHeight="1" x14ac:dyDescent="0.2">
      <c r="B132" s="138"/>
      <c r="C132" s="247" t="s">
        <v>223</v>
      </c>
      <c r="D132" s="248"/>
      <c r="E132" s="249"/>
      <c r="F132" s="222"/>
      <c r="G132" s="222"/>
      <c r="H132" s="130" t="s">
        <v>69</v>
      </c>
      <c r="I132" s="128"/>
      <c r="J132" s="128"/>
      <c r="K132" s="128"/>
      <c r="L132" s="129">
        <f>SUM(L137,L142,L147)</f>
        <v>2362550</v>
      </c>
      <c r="M132" s="129">
        <f>SUM(M137,M142,M147)</f>
        <v>394545.85</v>
      </c>
      <c r="N132" s="129">
        <f t="shared" ref="N132:AO132" si="203">SUM(N137,N142,N147)</f>
        <v>0</v>
      </c>
      <c r="O132" s="129">
        <f t="shared" si="203"/>
        <v>0</v>
      </c>
      <c r="P132" s="129">
        <f t="shared" si="203"/>
        <v>0</v>
      </c>
      <c r="Q132" s="129">
        <f t="shared" si="203"/>
        <v>0</v>
      </c>
      <c r="R132" s="129">
        <f t="shared" si="203"/>
        <v>0</v>
      </c>
      <c r="S132" s="129">
        <f t="shared" si="203"/>
        <v>0</v>
      </c>
      <c r="T132" s="129">
        <f t="shared" si="203"/>
        <v>0</v>
      </c>
      <c r="U132" s="129">
        <f t="shared" si="203"/>
        <v>0</v>
      </c>
      <c r="V132" s="129">
        <f t="shared" si="203"/>
        <v>0</v>
      </c>
      <c r="W132" s="129">
        <f t="shared" si="203"/>
        <v>0</v>
      </c>
      <c r="X132" s="129">
        <f t="shared" si="203"/>
        <v>0</v>
      </c>
      <c r="Y132" s="129">
        <f t="shared" si="203"/>
        <v>0</v>
      </c>
      <c r="Z132" s="129">
        <f t="shared" si="203"/>
        <v>0</v>
      </c>
      <c r="AA132" s="129">
        <f t="shared" si="203"/>
        <v>0</v>
      </c>
      <c r="AB132" s="129">
        <f t="shared" si="203"/>
        <v>0</v>
      </c>
      <c r="AC132" s="129">
        <f t="shared" si="203"/>
        <v>30000</v>
      </c>
      <c r="AD132" s="129">
        <f t="shared" si="203"/>
        <v>0</v>
      </c>
      <c r="AE132" s="129">
        <f t="shared" si="203"/>
        <v>6000</v>
      </c>
      <c r="AF132" s="129">
        <f t="shared" si="203"/>
        <v>36000</v>
      </c>
      <c r="AG132" s="129">
        <f t="shared" si="203"/>
        <v>0</v>
      </c>
      <c r="AH132" s="129">
        <f t="shared" si="203"/>
        <v>0</v>
      </c>
      <c r="AI132" s="129">
        <f t="shared" si="203"/>
        <v>0</v>
      </c>
      <c r="AJ132" s="129">
        <f t="shared" si="203"/>
        <v>0</v>
      </c>
      <c r="AK132" s="129">
        <f t="shared" si="203"/>
        <v>0</v>
      </c>
      <c r="AL132" s="129">
        <f t="shared" si="203"/>
        <v>0</v>
      </c>
      <c r="AM132" s="129">
        <f t="shared" si="203"/>
        <v>0</v>
      </c>
      <c r="AN132" s="129">
        <f t="shared" si="203"/>
        <v>0</v>
      </c>
      <c r="AO132" s="129">
        <f t="shared" si="203"/>
        <v>0</v>
      </c>
      <c r="AP132" s="131"/>
      <c r="AQ132" s="139">
        <f>AQ137+AQ142+AQ147+AQ152+AQ157+AQ162+AQ167+AQ172+AQ177+AQ182+AQ187+AQ192+AQ197+AQ202</f>
        <v>9918478.875</v>
      </c>
      <c r="AR132" s="139">
        <f t="shared" ref="AR132:AU132" si="204">AR137+AR142+AR147+AR152+AR157+AR162+AR167+AR172+AR177+AR182+AR187+AR192+AR197+AR202</f>
        <v>306000</v>
      </c>
      <c r="AS132" s="139">
        <f t="shared" si="204"/>
        <v>0</v>
      </c>
      <c r="AT132" s="139">
        <f t="shared" si="204"/>
        <v>10224478.875</v>
      </c>
      <c r="AU132" s="139">
        <f t="shared" si="204"/>
        <v>10224478.875</v>
      </c>
      <c r="AV132" s="139">
        <f t="shared" ref="AV132:AZ132" si="205">SUM(AV137,AV142,AV147)</f>
        <v>0</v>
      </c>
      <c r="AW132" s="139">
        <f t="shared" si="205"/>
        <v>0</v>
      </c>
      <c r="AX132" s="139">
        <f t="shared" si="205"/>
        <v>0</v>
      </c>
      <c r="AY132" s="139">
        <f t="shared" si="205"/>
        <v>0</v>
      </c>
      <c r="AZ132" s="139">
        <f t="shared" si="205"/>
        <v>0</v>
      </c>
      <c r="BA132" s="139"/>
    </row>
    <row r="133" spans="1:53" ht="14.1" customHeight="1" outlineLevel="2" x14ac:dyDescent="0.2">
      <c r="A133" s="68"/>
      <c r="B133" s="94"/>
      <c r="C133" s="250"/>
      <c r="D133" s="96"/>
      <c r="E133" s="96"/>
      <c r="F133" s="97"/>
      <c r="G133" s="98"/>
      <c r="H133" s="99" t="s">
        <v>583</v>
      </c>
      <c r="I133" s="151" t="s">
        <v>1</v>
      </c>
      <c r="J133" s="101">
        <v>2</v>
      </c>
      <c r="K133" s="101">
        <v>1</v>
      </c>
      <c r="L133" s="102">
        <f>IF(I133&lt;&gt;0,((VLOOKUP(I133,'1. Standard_Cost'!$B$4:$D$8,2)+VLOOKUP(I133,'1. Standard_Cost'!$B$4:$D$8,3))*J133*K133),"0")</f>
        <v>180250</v>
      </c>
      <c r="M133" s="102">
        <f>L133*'1. Standard_Cost'!F4</f>
        <v>30101.75</v>
      </c>
      <c r="N133" s="103"/>
      <c r="O133" s="103"/>
      <c r="P133" s="103"/>
      <c r="Q133" s="103"/>
      <c r="R133" s="104">
        <f>+N133*P133*'1. Standard_Cost'!$B$12</f>
        <v>0</v>
      </c>
      <c r="S133" s="104">
        <f>+N133*O133*P133*'1. Standard_Cost'!$C$12</f>
        <v>0</v>
      </c>
      <c r="T133" s="104">
        <f>+N133*P133*Q133*'1. Standard_Cost'!$D$12</f>
        <v>0</v>
      </c>
      <c r="U133" s="104">
        <f>+N133*O133*'1. Standard_Cost'!$E$12</f>
        <v>0</v>
      </c>
      <c r="V133" s="103"/>
      <c r="W133" s="103"/>
      <c r="X133" s="103"/>
      <c r="Y133" s="104">
        <f>+V133*((X133*'1. Standard_Cost'!$B$16)+(W133*X133*'1. Standard_Cost'!$C$16))</f>
        <v>0</v>
      </c>
      <c r="Z133" s="103"/>
      <c r="AA133" s="103"/>
      <c r="AB133" s="104">
        <f>+Z133*'1. Standard_Cost'!$B$20+AA133*'1. Standard_Cost'!$C$20</f>
        <v>0</v>
      </c>
      <c r="AC133" s="105">
        <v>30000</v>
      </c>
      <c r="AD133" s="106"/>
      <c r="AE133" s="104">
        <f t="shared" ref="AE133:AE136" si="206">(R133+S133+T133+U133+Y133+AB133+AC133+AD133)*(20%)</f>
        <v>6000</v>
      </c>
      <c r="AF133" s="104">
        <f t="shared" ref="AF133:AF198" si="207">R133+S133+T133+U133+Y133+AB133+AC133+AD133+AE133</f>
        <v>36000</v>
      </c>
      <c r="AG133" s="103"/>
      <c r="AH133" s="103"/>
      <c r="AI133" s="103"/>
      <c r="AJ133" s="107"/>
      <c r="AK133" s="107"/>
      <c r="AL133" s="107"/>
      <c r="AM133" s="104">
        <f>AG133*'1. Standard_Cost'!B24+'Incremental_Cost Year 2021'!AH133*'1. Standard_Cost'!C24+'Incremental_Cost Year 2021'!AI133*'1. Standard_Cost'!D24+'Incremental_Cost Year 2021'!AJ133+'Incremental_Cost Year 2021'!AL133+AK133</f>
        <v>0</v>
      </c>
      <c r="AN133" s="104">
        <f>AM133*'1. Standard_Cost'!C28</f>
        <v>0</v>
      </c>
      <c r="AO133" s="107"/>
      <c r="AQ133" s="104">
        <f t="shared" ref="AQ133:AQ146" si="208">L133+M133</f>
        <v>210351.75</v>
      </c>
      <c r="AR133" s="104">
        <f t="shared" ref="AR133:AR136" si="209">AF133</f>
        <v>36000</v>
      </c>
      <c r="AS133" s="104">
        <f t="shared" ref="AS133:AS136" si="210">AM133+AN133</f>
        <v>0</v>
      </c>
      <c r="AT133" s="104">
        <f>SUM(AQ133,AR133,AS133)</f>
        <v>246351.75</v>
      </c>
      <c r="AU133" s="229">
        <f>AT133</f>
        <v>246351.75</v>
      </c>
      <c r="AV133" s="229"/>
      <c r="AW133" s="229"/>
      <c r="AX133" s="229"/>
      <c r="AY133" s="229"/>
      <c r="AZ133" s="229"/>
      <c r="BA133" s="230"/>
    </row>
    <row r="134" spans="1:53" ht="14.1" customHeight="1" outlineLevel="2" x14ac:dyDescent="0.2">
      <c r="A134" s="68"/>
      <c r="B134" s="94"/>
      <c r="C134" s="251"/>
      <c r="D134" s="110"/>
      <c r="E134" s="110"/>
      <c r="F134" s="110"/>
      <c r="G134" s="111"/>
      <c r="H134" s="99" t="s">
        <v>582</v>
      </c>
      <c r="I134" s="100" t="s">
        <v>4</v>
      </c>
      <c r="J134" s="101">
        <v>2</v>
      </c>
      <c r="K134" s="101">
        <v>2</v>
      </c>
      <c r="L134" s="102">
        <f>IF(I134&lt;&gt;0,((VLOOKUP(I134,'1. Standard_Cost'!$B$4:$D$8,2)+VLOOKUP(I134,'1. Standard_Cost'!$B$4:$D$8,3))*J134*K134),"0")</f>
        <v>320400</v>
      </c>
      <c r="M134" s="102">
        <f>L134*'1. Standard_Cost'!F4</f>
        <v>53506.8</v>
      </c>
      <c r="N134" s="103"/>
      <c r="O134" s="103"/>
      <c r="P134" s="103"/>
      <c r="Q134" s="103"/>
      <c r="R134" s="104">
        <f>+N134*P134*'1. Standard_Cost'!$B$12</f>
        <v>0</v>
      </c>
      <c r="S134" s="104">
        <f>+N134*O134*P134*'1. Standard_Cost'!$C$12</f>
        <v>0</v>
      </c>
      <c r="T134" s="104">
        <f>+N134*P134*Q134*'1. Standard_Cost'!$D$12</f>
        <v>0</v>
      </c>
      <c r="U134" s="104">
        <f>+N134*O134*'1. Standard_Cost'!$E$12</f>
        <v>0</v>
      </c>
      <c r="V134" s="103"/>
      <c r="W134" s="103"/>
      <c r="X134" s="103"/>
      <c r="Y134" s="104">
        <f>+V134*((X134*'1. Standard_Cost'!$B$16)+(W134*X134*'1. Standard_Cost'!$C$16))</f>
        <v>0</v>
      </c>
      <c r="Z134" s="103"/>
      <c r="AA134" s="103"/>
      <c r="AB134" s="104">
        <f>+Z134*'1. Standard_Cost'!$B$20+AA134*'1. Standard_Cost'!$C$20</f>
        <v>0</v>
      </c>
      <c r="AC134" s="105"/>
      <c r="AD134" s="106"/>
      <c r="AE134" s="104">
        <f t="shared" si="206"/>
        <v>0</v>
      </c>
      <c r="AF134" s="104">
        <f t="shared" si="207"/>
        <v>0</v>
      </c>
      <c r="AG134" s="103"/>
      <c r="AH134" s="103">
        <v>0</v>
      </c>
      <c r="AI134" s="103">
        <v>0</v>
      </c>
      <c r="AJ134" s="107"/>
      <c r="AK134" s="107"/>
      <c r="AL134" s="107"/>
      <c r="AM134" s="104">
        <f>AG134*'1. Standard_Cost'!B24+'Incremental_Cost Year 2021'!AH134*'1. Standard_Cost'!C24+'Incremental_Cost Year 2021'!AI134*'1. Standard_Cost'!D24+'Incremental_Cost Year 2021'!AJ134+'Incremental_Cost Year 2021'!AL134+AK134</f>
        <v>0</v>
      </c>
      <c r="AN134" s="104">
        <f>AM134*'1. Standard_Cost'!C28</f>
        <v>0</v>
      </c>
      <c r="AO134" s="107"/>
      <c r="AQ134" s="104">
        <f t="shared" si="208"/>
        <v>373906.8</v>
      </c>
      <c r="AR134" s="104">
        <f t="shared" si="209"/>
        <v>0</v>
      </c>
      <c r="AS134" s="104">
        <f t="shared" si="210"/>
        <v>0</v>
      </c>
      <c r="AT134" s="104">
        <f t="shared" ref="AT134:AT136" si="211">SUM(AQ134,AR134,AS134)</f>
        <v>373906.8</v>
      </c>
      <c r="AU134" s="229">
        <f t="shared" ref="AU134:AU136" si="212">AT134</f>
        <v>373906.8</v>
      </c>
      <c r="AV134" s="229">
        <v>0</v>
      </c>
      <c r="AW134" s="229"/>
      <c r="AX134" s="229"/>
      <c r="AY134" s="229"/>
      <c r="AZ134" s="229"/>
      <c r="BA134" s="230"/>
    </row>
    <row r="135" spans="1:53" ht="14.1" customHeight="1" outlineLevel="2" x14ac:dyDescent="0.2">
      <c r="A135" s="68"/>
      <c r="B135" s="94"/>
      <c r="C135" s="251"/>
      <c r="D135" s="110"/>
      <c r="E135" s="110"/>
      <c r="F135" s="110"/>
      <c r="G135" s="111"/>
      <c r="H135" s="99" t="s">
        <v>578</v>
      </c>
      <c r="I135" s="100" t="s">
        <v>2</v>
      </c>
      <c r="J135" s="101">
        <v>2</v>
      </c>
      <c r="K135" s="101">
        <v>4</v>
      </c>
      <c r="L135" s="102">
        <f>IF(I135&lt;&gt;0,((VLOOKUP(I135,'1. Standard_Cost'!$B$4:$D$8,2)+VLOOKUP(I135,'1. Standard_Cost'!$B$4:$D$8,3))*J135*K135),"0")</f>
        <v>961600</v>
      </c>
      <c r="M135" s="102">
        <f>L135*'1. Standard_Cost'!F4</f>
        <v>160587.20000000001</v>
      </c>
      <c r="N135" s="103"/>
      <c r="O135" s="103"/>
      <c r="P135" s="103"/>
      <c r="Q135" s="103"/>
      <c r="R135" s="104">
        <f>+N135*P135*'1. Standard_Cost'!$B$12</f>
        <v>0</v>
      </c>
      <c r="S135" s="104">
        <f>+N135*O135*P135*'1. Standard_Cost'!$C$12</f>
        <v>0</v>
      </c>
      <c r="T135" s="104">
        <f>+N135*P135*Q135*'1. Standard_Cost'!$D$12</f>
        <v>0</v>
      </c>
      <c r="U135" s="104">
        <f>+N135*O135*'1. Standard_Cost'!$E$12</f>
        <v>0</v>
      </c>
      <c r="V135" s="103"/>
      <c r="W135" s="103"/>
      <c r="X135" s="103"/>
      <c r="Y135" s="104">
        <f>+V135*((X135*'1. Standard_Cost'!$B$16)+(W135*X135*'1. Standard_Cost'!$C$16))</f>
        <v>0</v>
      </c>
      <c r="Z135" s="103"/>
      <c r="AA135" s="103"/>
      <c r="AB135" s="104">
        <f>+Z135*'1. Standard_Cost'!$B$20+AA135*'1. Standard_Cost'!$C$20</f>
        <v>0</v>
      </c>
      <c r="AC135" s="105"/>
      <c r="AD135" s="106"/>
      <c r="AE135" s="104">
        <f t="shared" si="206"/>
        <v>0</v>
      </c>
      <c r="AF135" s="104">
        <f t="shared" si="207"/>
        <v>0</v>
      </c>
      <c r="AG135" s="103"/>
      <c r="AH135" s="103"/>
      <c r="AI135" s="103"/>
      <c r="AJ135" s="107"/>
      <c r="AK135" s="107"/>
      <c r="AL135" s="107"/>
      <c r="AM135" s="104">
        <f>AG135*'1. Standard_Cost'!B24+'Incremental_Cost Year 2021'!AH135*'1. Standard_Cost'!C24+'Incremental_Cost Year 2021'!AI135*'1. Standard_Cost'!D24+'Incremental_Cost Year 2021'!AJ135+'Incremental_Cost Year 2021'!AL135+AK135</f>
        <v>0</v>
      </c>
      <c r="AN135" s="104">
        <f>AM135*'1. Standard_Cost'!C28</f>
        <v>0</v>
      </c>
      <c r="AO135" s="107"/>
      <c r="AQ135" s="104">
        <f t="shared" si="208"/>
        <v>1122187.2</v>
      </c>
      <c r="AR135" s="104">
        <f t="shared" si="209"/>
        <v>0</v>
      </c>
      <c r="AS135" s="104">
        <f t="shared" si="210"/>
        <v>0</v>
      </c>
      <c r="AT135" s="104">
        <f t="shared" si="211"/>
        <v>1122187.2</v>
      </c>
      <c r="AU135" s="229">
        <f t="shared" si="212"/>
        <v>1122187.2</v>
      </c>
      <c r="AV135" s="229"/>
      <c r="AW135" s="229"/>
      <c r="AX135" s="229"/>
      <c r="AY135" s="229"/>
      <c r="AZ135" s="229"/>
      <c r="BA135" s="230"/>
    </row>
    <row r="136" spans="1:53" ht="14.1" customHeight="1" outlineLevel="2" x14ac:dyDescent="0.2">
      <c r="A136" s="68"/>
      <c r="B136" s="94"/>
      <c r="C136" s="251"/>
      <c r="D136" s="110"/>
      <c r="E136" s="110"/>
      <c r="F136" s="110"/>
      <c r="G136" s="111"/>
      <c r="H136" s="99" t="s">
        <v>581</v>
      </c>
      <c r="I136" s="100"/>
      <c r="J136" s="101">
        <v>1</v>
      </c>
      <c r="K136" s="101">
        <v>3</v>
      </c>
      <c r="L136" s="102">
        <v>900300</v>
      </c>
      <c r="M136" s="102">
        <f>L136*'1. Standard_Cost'!F4</f>
        <v>150350.1</v>
      </c>
      <c r="N136" s="103"/>
      <c r="O136" s="103"/>
      <c r="P136" s="103"/>
      <c r="Q136" s="103"/>
      <c r="R136" s="104">
        <f>+N136*P136*'1. Standard_Cost'!$B$12</f>
        <v>0</v>
      </c>
      <c r="S136" s="104">
        <f>+N136*O136*P136*'1. Standard_Cost'!$C$12</f>
        <v>0</v>
      </c>
      <c r="T136" s="104">
        <f>+N136*P136*Q136*'1. Standard_Cost'!$D$12</f>
        <v>0</v>
      </c>
      <c r="U136" s="104">
        <f>+N136*O136*'1. Standard_Cost'!$E$12</f>
        <v>0</v>
      </c>
      <c r="V136" s="103"/>
      <c r="W136" s="103"/>
      <c r="X136" s="103"/>
      <c r="Y136" s="104">
        <f>+V136*((X136*'1. Standard_Cost'!$B$16)+(W136*X136*'1. Standard_Cost'!$C$16))</f>
        <v>0</v>
      </c>
      <c r="Z136" s="103"/>
      <c r="AA136" s="103"/>
      <c r="AB136" s="104">
        <f>+Z136*'1. Standard_Cost'!$B$20+AA136*'1. Standard_Cost'!$C$20</f>
        <v>0</v>
      </c>
      <c r="AC136" s="105"/>
      <c r="AD136" s="106"/>
      <c r="AE136" s="104">
        <f t="shared" si="206"/>
        <v>0</v>
      </c>
      <c r="AF136" s="104">
        <f t="shared" si="207"/>
        <v>0</v>
      </c>
      <c r="AG136" s="103"/>
      <c r="AH136" s="103"/>
      <c r="AI136" s="103"/>
      <c r="AJ136" s="107"/>
      <c r="AK136" s="107"/>
      <c r="AL136" s="107"/>
      <c r="AM136" s="104">
        <f>AG136*'1. Standard_Cost'!B24+'Incremental_Cost Year 2021'!AH136*'1. Standard_Cost'!C24+'Incremental_Cost Year 2021'!AI136*'1. Standard_Cost'!D24+'Incremental_Cost Year 2021'!AJ136+'Incremental_Cost Year 2021'!AL136+AK136</f>
        <v>0</v>
      </c>
      <c r="AN136" s="104">
        <f>AM136*'1. Standard_Cost'!C28</f>
        <v>0</v>
      </c>
      <c r="AO136" s="107"/>
      <c r="AQ136" s="104">
        <f t="shared" si="208"/>
        <v>1050650.1000000001</v>
      </c>
      <c r="AR136" s="104">
        <f t="shared" si="209"/>
        <v>0</v>
      </c>
      <c r="AS136" s="104">
        <f t="shared" si="210"/>
        <v>0</v>
      </c>
      <c r="AT136" s="104">
        <f t="shared" si="211"/>
        <v>1050650.1000000001</v>
      </c>
      <c r="AU136" s="229">
        <f t="shared" si="212"/>
        <v>1050650.1000000001</v>
      </c>
      <c r="AV136" s="229"/>
      <c r="AW136" s="229"/>
      <c r="AX136" s="229"/>
      <c r="AY136" s="229"/>
      <c r="AZ136" s="229"/>
      <c r="BA136" s="230"/>
    </row>
    <row r="137" spans="1:53" ht="51" customHeight="1" outlineLevel="1" x14ac:dyDescent="0.2">
      <c r="A137" s="68"/>
      <c r="B137" s="94"/>
      <c r="C137" s="251"/>
      <c r="D137" s="113" t="s">
        <v>515</v>
      </c>
      <c r="E137" s="113" t="s">
        <v>224</v>
      </c>
      <c r="F137" s="114" t="s">
        <v>154</v>
      </c>
      <c r="G137" s="115" t="s">
        <v>155</v>
      </c>
      <c r="H137" s="140" t="s">
        <v>117</v>
      </c>
      <c r="I137" s="117"/>
      <c r="J137" s="117"/>
      <c r="K137" s="117"/>
      <c r="L137" s="118">
        <f>SUM(L133:L136)</f>
        <v>2362550</v>
      </c>
      <c r="M137" s="118">
        <f>SUM(M133:M136)</f>
        <v>394545.85</v>
      </c>
      <c r="N137" s="117"/>
      <c r="O137" s="117"/>
      <c r="P137" s="117"/>
      <c r="Q137" s="117"/>
      <c r="R137" s="119">
        <f>SUM(R133:R136)</f>
        <v>0</v>
      </c>
      <c r="S137" s="119">
        <f>SUM(S133:S136)</f>
        <v>0</v>
      </c>
      <c r="T137" s="119">
        <f>SUM(T133:T136)</f>
        <v>0</v>
      </c>
      <c r="U137" s="119">
        <f>SUM(U133:U136)</f>
        <v>0</v>
      </c>
      <c r="V137" s="117"/>
      <c r="W137" s="117"/>
      <c r="X137" s="117"/>
      <c r="Y137" s="118">
        <f>SUM(Y133:Y136)</f>
        <v>0</v>
      </c>
      <c r="Z137" s="117"/>
      <c r="AA137" s="117"/>
      <c r="AB137" s="118">
        <f t="shared" ref="AB137" si="213">SUM(AB133:AB136)</f>
        <v>0</v>
      </c>
      <c r="AC137" s="118">
        <f t="shared" ref="AC137" si="214">SUM(AC133:AC136)</f>
        <v>30000</v>
      </c>
      <c r="AD137" s="118">
        <f t="shared" ref="AD137" si="215">SUM(AD133:AD136)</f>
        <v>0</v>
      </c>
      <c r="AE137" s="118">
        <f t="shared" ref="AE137:AF137" si="216">SUM(AE133:AE136)</f>
        <v>6000</v>
      </c>
      <c r="AF137" s="118">
        <f t="shared" si="216"/>
        <v>36000</v>
      </c>
      <c r="AG137" s="117"/>
      <c r="AH137" s="117"/>
      <c r="AI137" s="117"/>
      <c r="AJ137" s="119">
        <f>SUM(AJ133:AJ136)</f>
        <v>0</v>
      </c>
      <c r="AK137" s="119">
        <f t="shared" ref="AK137:AN137" si="217">SUM(AK133:AK136)</f>
        <v>0</v>
      </c>
      <c r="AL137" s="119">
        <f t="shared" si="217"/>
        <v>0</v>
      </c>
      <c r="AM137" s="119">
        <f t="shared" si="217"/>
        <v>0</v>
      </c>
      <c r="AN137" s="119">
        <f t="shared" si="217"/>
        <v>0</v>
      </c>
      <c r="AO137" s="116"/>
      <c r="AP137" s="120"/>
      <c r="AQ137" s="118">
        <f t="shared" ref="AQ137:AZ137" si="218">SUM(AQ133:AQ136)</f>
        <v>2757095.85</v>
      </c>
      <c r="AR137" s="118">
        <f t="shared" si="218"/>
        <v>36000</v>
      </c>
      <c r="AS137" s="118">
        <f t="shared" si="218"/>
        <v>0</v>
      </c>
      <c r="AT137" s="118">
        <f t="shared" si="218"/>
        <v>2793095.85</v>
      </c>
      <c r="AU137" s="118">
        <f t="shared" si="218"/>
        <v>2793095.85</v>
      </c>
      <c r="AV137" s="118">
        <f t="shared" si="218"/>
        <v>0</v>
      </c>
      <c r="AW137" s="118">
        <f t="shared" si="218"/>
        <v>0</v>
      </c>
      <c r="AX137" s="118">
        <f t="shared" si="218"/>
        <v>0</v>
      </c>
      <c r="AY137" s="118">
        <f t="shared" si="218"/>
        <v>0</v>
      </c>
      <c r="AZ137" s="118">
        <f t="shared" si="218"/>
        <v>0</v>
      </c>
      <c r="BA137" s="118"/>
    </row>
    <row r="138" spans="1:53" ht="14.1" customHeight="1" outlineLevel="2" x14ac:dyDescent="0.2">
      <c r="A138" s="68"/>
      <c r="B138" s="94"/>
      <c r="C138" s="251"/>
      <c r="D138" s="96"/>
      <c r="E138" s="96"/>
      <c r="F138" s="97"/>
      <c r="G138" s="98"/>
      <c r="H138" s="99"/>
      <c r="I138" s="100"/>
      <c r="J138" s="101"/>
      <c r="K138" s="101"/>
      <c r="L138" s="102" t="str">
        <f>IF(I138&lt;&gt;0,((VLOOKUP(I138,'1. Standard_Cost'!$B$4:$D$8,2)+VLOOKUP(I138,'1. Standard_Cost'!$B$4:$D$8,3))*J138*K138),"0")</f>
        <v>0</v>
      </c>
      <c r="M138" s="102">
        <f>L138*'1. Standard_Cost'!F4</f>
        <v>0</v>
      </c>
      <c r="N138" s="103"/>
      <c r="O138" s="103"/>
      <c r="P138" s="103"/>
      <c r="Q138" s="103"/>
      <c r="R138" s="104">
        <f>+N138*P138*'1. Standard_Cost'!$B$12</f>
        <v>0</v>
      </c>
      <c r="S138" s="104">
        <f>+N138*O138*P138*'1. Standard_Cost'!$C$12</f>
        <v>0</v>
      </c>
      <c r="T138" s="104">
        <f>+N138*P138*Q138*'1. Standard_Cost'!$D$12</f>
        <v>0</v>
      </c>
      <c r="U138" s="104">
        <f>+N138*O138*'1. Standard_Cost'!$E$12</f>
        <v>0</v>
      </c>
      <c r="V138" s="103"/>
      <c r="W138" s="103"/>
      <c r="X138" s="103"/>
      <c r="Y138" s="104">
        <f>+V138*((X138*'1. Standard_Cost'!$B$16)+(W138*X138*'1. Standard_Cost'!$C$16))</f>
        <v>0</v>
      </c>
      <c r="Z138" s="103"/>
      <c r="AA138" s="103"/>
      <c r="AB138" s="104">
        <f>+Z138*'1. Standard_Cost'!$B$20+AA138*'1. Standard_Cost'!$C$20</f>
        <v>0</v>
      </c>
      <c r="AC138" s="105"/>
      <c r="AD138" s="106"/>
      <c r="AE138" s="104">
        <f t="shared" ref="AE138:AE141" si="219">(R138+S138+T138+U138+Y138+AB138+AC138+AD138)*(20%)</f>
        <v>0</v>
      </c>
      <c r="AF138" s="104">
        <f t="shared" si="207"/>
        <v>0</v>
      </c>
      <c r="AG138" s="103"/>
      <c r="AH138" s="103"/>
      <c r="AI138" s="103"/>
      <c r="AJ138" s="107"/>
      <c r="AK138" s="107"/>
      <c r="AL138" s="107"/>
      <c r="AM138" s="104">
        <f>AG138*'1. Standard_Cost'!B24+'Incremental_Cost Year 2021'!AH138*'1. Standard_Cost'!C24+'Incremental_Cost Year 2021'!AI138*'1. Standard_Cost'!D24+'Incremental_Cost Year 2021'!AJ138+'Incremental_Cost Year 2021'!AL138+AK138</f>
        <v>0</v>
      </c>
      <c r="AN138" s="104">
        <f>AM138*'1. Standard_Cost'!C28</f>
        <v>0</v>
      </c>
      <c r="AO138" s="107"/>
      <c r="AQ138" s="104">
        <f t="shared" si="208"/>
        <v>0</v>
      </c>
      <c r="AR138" s="104">
        <f t="shared" ref="AR138:AR141" si="220">AF138</f>
        <v>0</v>
      </c>
      <c r="AS138" s="104">
        <f t="shared" ref="AS138:AS141" si="221">AM138+AN138</f>
        <v>0</v>
      </c>
      <c r="AT138" s="104">
        <f>SUM(AQ138,AR138,AS138)</f>
        <v>0</v>
      </c>
      <c r="AU138" s="229">
        <f>AT138</f>
        <v>0</v>
      </c>
      <c r="AV138" s="229"/>
      <c r="AW138" s="229"/>
      <c r="AX138" s="229"/>
      <c r="AY138" s="229"/>
      <c r="AZ138" s="229"/>
      <c r="BA138" s="230"/>
    </row>
    <row r="139" spans="1:53" ht="14.1" customHeight="1" outlineLevel="2" x14ac:dyDescent="0.2">
      <c r="A139" s="68"/>
      <c r="B139" s="94"/>
      <c r="C139" s="251"/>
      <c r="D139" s="110"/>
      <c r="E139" s="110"/>
      <c r="F139" s="110"/>
      <c r="G139" s="111"/>
      <c r="H139" s="99" t="s">
        <v>50</v>
      </c>
      <c r="I139" s="100"/>
      <c r="J139" s="101"/>
      <c r="K139" s="101"/>
      <c r="L139" s="102" t="str">
        <f>IF(I139&lt;&gt;0,((VLOOKUP(I139,'1. Standard_Cost'!$B$4:$D$8,2)+VLOOKUP(I139,'1. Standard_Cost'!$B$4:$D$8,3))*J139*K139),"0")</f>
        <v>0</v>
      </c>
      <c r="M139" s="102">
        <f>L139*'1. Standard_Cost'!F4</f>
        <v>0</v>
      </c>
      <c r="N139" s="103"/>
      <c r="O139" s="103"/>
      <c r="P139" s="103"/>
      <c r="Q139" s="103"/>
      <c r="R139" s="104">
        <f>+N139*P139*'1. Standard_Cost'!$B$12</f>
        <v>0</v>
      </c>
      <c r="S139" s="104">
        <f>+N139*O139*P139*'1. Standard_Cost'!$C$12</f>
        <v>0</v>
      </c>
      <c r="T139" s="104">
        <f>+N139*P139*Q139*'1. Standard_Cost'!$D$12</f>
        <v>0</v>
      </c>
      <c r="U139" s="104">
        <f>+N139*O139*'1. Standard_Cost'!$E$12</f>
        <v>0</v>
      </c>
      <c r="V139" s="103"/>
      <c r="W139" s="103"/>
      <c r="X139" s="103"/>
      <c r="Y139" s="104">
        <f>+V139*((X139*'1. Standard_Cost'!$B$16)+(W139*X139*'1. Standard_Cost'!$C$16))</f>
        <v>0</v>
      </c>
      <c r="Z139" s="103"/>
      <c r="AA139" s="103"/>
      <c r="AB139" s="104">
        <f>+Z139*'1. Standard_Cost'!$B$20+AA139*'1. Standard_Cost'!$C$20</f>
        <v>0</v>
      </c>
      <c r="AC139" s="105"/>
      <c r="AD139" s="106"/>
      <c r="AE139" s="104">
        <f t="shared" si="219"/>
        <v>0</v>
      </c>
      <c r="AF139" s="104">
        <f t="shared" si="207"/>
        <v>0</v>
      </c>
      <c r="AG139" s="103"/>
      <c r="AH139" s="103">
        <v>0</v>
      </c>
      <c r="AI139" s="103">
        <v>0</v>
      </c>
      <c r="AJ139" s="107"/>
      <c r="AK139" s="107"/>
      <c r="AL139" s="107"/>
      <c r="AM139" s="104">
        <f>AG139*'1. Standard_Cost'!B24+'Incremental_Cost Year 2021'!AH139*'1. Standard_Cost'!C24+'Incremental_Cost Year 2021'!AI139*'1. Standard_Cost'!D24+'Incremental_Cost Year 2021'!AJ139+'Incremental_Cost Year 2021'!AL139+AK139</f>
        <v>0</v>
      </c>
      <c r="AN139" s="104">
        <f>AM139*'1. Standard_Cost'!C28</f>
        <v>0</v>
      </c>
      <c r="AO139" s="107"/>
      <c r="AQ139" s="104">
        <f t="shared" si="208"/>
        <v>0</v>
      </c>
      <c r="AR139" s="104">
        <f t="shared" si="220"/>
        <v>0</v>
      </c>
      <c r="AS139" s="104">
        <f t="shared" si="221"/>
        <v>0</v>
      </c>
      <c r="AT139" s="104">
        <f t="shared" ref="AT139:AT141" si="222">SUM(AQ139,AR139,AS139)</f>
        <v>0</v>
      </c>
      <c r="AU139" s="229">
        <f t="shared" ref="AU139:AU141" si="223">AT139</f>
        <v>0</v>
      </c>
      <c r="AV139" s="229">
        <v>0</v>
      </c>
      <c r="AW139" s="229"/>
      <c r="AX139" s="229"/>
      <c r="AY139" s="229"/>
      <c r="AZ139" s="229"/>
      <c r="BA139" s="230"/>
    </row>
    <row r="140" spans="1:53" ht="14.1" customHeight="1" outlineLevel="2" x14ac:dyDescent="0.2">
      <c r="A140" s="68"/>
      <c r="B140" s="94"/>
      <c r="C140" s="251"/>
      <c r="D140" s="110"/>
      <c r="E140" s="110"/>
      <c r="F140" s="110"/>
      <c r="G140" s="111"/>
      <c r="H140" s="99" t="s">
        <v>51</v>
      </c>
      <c r="I140" s="100"/>
      <c r="J140" s="101"/>
      <c r="K140" s="101"/>
      <c r="L140" s="102" t="str">
        <f>IF(I140&lt;&gt;0,((VLOOKUP(I140,'1. Standard_Cost'!$B$4:$D$8,2)+VLOOKUP(I140,'1. Standard_Cost'!$B$4:$D$8,3))*J140*K140),"0")</f>
        <v>0</v>
      </c>
      <c r="M140" s="102">
        <f>L140*'1. Standard_Cost'!F4</f>
        <v>0</v>
      </c>
      <c r="N140" s="103"/>
      <c r="O140" s="103"/>
      <c r="P140" s="103"/>
      <c r="Q140" s="103"/>
      <c r="R140" s="104">
        <f>+N140*P140*'1. Standard_Cost'!$B$12</f>
        <v>0</v>
      </c>
      <c r="S140" s="104">
        <f>+N140*O140*P140*'1. Standard_Cost'!$C$12</f>
        <v>0</v>
      </c>
      <c r="T140" s="104">
        <f>+N140*P140*Q140*'1. Standard_Cost'!$D$12</f>
        <v>0</v>
      </c>
      <c r="U140" s="104">
        <f>+N140*O140*'1. Standard_Cost'!$E$12</f>
        <v>0</v>
      </c>
      <c r="V140" s="103"/>
      <c r="W140" s="103"/>
      <c r="X140" s="103"/>
      <c r="Y140" s="104">
        <f>+V140*((X140*'1. Standard_Cost'!$B$16)+(W140*X140*'1. Standard_Cost'!$C$16))</f>
        <v>0</v>
      </c>
      <c r="Z140" s="103"/>
      <c r="AA140" s="103"/>
      <c r="AB140" s="104">
        <f>+Z140*'1. Standard_Cost'!$B$20+AA140*'1. Standard_Cost'!$C$20</f>
        <v>0</v>
      </c>
      <c r="AC140" s="105"/>
      <c r="AD140" s="106"/>
      <c r="AE140" s="104">
        <f t="shared" si="219"/>
        <v>0</v>
      </c>
      <c r="AF140" s="104">
        <f t="shared" si="207"/>
        <v>0</v>
      </c>
      <c r="AG140" s="103"/>
      <c r="AH140" s="103"/>
      <c r="AI140" s="103"/>
      <c r="AJ140" s="107"/>
      <c r="AK140" s="107"/>
      <c r="AL140" s="107"/>
      <c r="AM140" s="104">
        <f>AG140*'1. Standard_Cost'!B24+'Incremental_Cost Year 2021'!AH140*'1. Standard_Cost'!C24+'Incremental_Cost Year 2021'!AI140*'1. Standard_Cost'!D24+'Incremental_Cost Year 2021'!AJ140+'Incremental_Cost Year 2021'!AL140+AK140</f>
        <v>0</v>
      </c>
      <c r="AN140" s="104">
        <f>AM140*'1. Standard_Cost'!C28</f>
        <v>0</v>
      </c>
      <c r="AO140" s="107"/>
      <c r="AQ140" s="104">
        <f t="shared" si="208"/>
        <v>0</v>
      </c>
      <c r="AR140" s="104">
        <f t="shared" si="220"/>
        <v>0</v>
      </c>
      <c r="AS140" s="104">
        <f t="shared" si="221"/>
        <v>0</v>
      </c>
      <c r="AT140" s="104">
        <f t="shared" si="222"/>
        <v>0</v>
      </c>
      <c r="AU140" s="229">
        <f t="shared" si="223"/>
        <v>0</v>
      </c>
      <c r="AV140" s="229"/>
      <c r="AW140" s="229"/>
      <c r="AX140" s="229"/>
      <c r="AY140" s="229"/>
      <c r="AZ140" s="229"/>
      <c r="BA140" s="230"/>
    </row>
    <row r="141" spans="1:53" ht="14.1" customHeight="1" outlineLevel="2" x14ac:dyDescent="0.2">
      <c r="A141" s="68"/>
      <c r="B141" s="94"/>
      <c r="C141" s="251"/>
      <c r="D141" s="110"/>
      <c r="E141" s="110"/>
      <c r="F141" s="110"/>
      <c r="G141" s="111"/>
      <c r="H141" s="112" t="s">
        <v>179</v>
      </c>
      <c r="I141" s="100"/>
      <c r="J141" s="101"/>
      <c r="K141" s="101"/>
      <c r="L141" s="102" t="str">
        <f>IF(I141&lt;&gt;0,((VLOOKUP(I141,'1. Standard_Cost'!$B$4:$D$8,2)+VLOOKUP(I141,'1. Standard_Cost'!$B$4:$D$8,3))*J141*K141),"0")</f>
        <v>0</v>
      </c>
      <c r="M141" s="102">
        <f>L141*'1. Standard_Cost'!F4</f>
        <v>0</v>
      </c>
      <c r="N141" s="103"/>
      <c r="O141" s="103"/>
      <c r="P141" s="103"/>
      <c r="Q141" s="103"/>
      <c r="R141" s="104">
        <f>+N141*P141*'1. Standard_Cost'!$B$12</f>
        <v>0</v>
      </c>
      <c r="S141" s="104">
        <f>+N141*O141*P141*'1. Standard_Cost'!$C$12</f>
        <v>0</v>
      </c>
      <c r="T141" s="104">
        <f>+N141*P141*Q141*'1. Standard_Cost'!$D$12</f>
        <v>0</v>
      </c>
      <c r="U141" s="104">
        <f>+N141*O141*'1. Standard_Cost'!$E$12</f>
        <v>0</v>
      </c>
      <c r="V141" s="103"/>
      <c r="W141" s="103"/>
      <c r="X141" s="103"/>
      <c r="Y141" s="104">
        <f>+V141*((X141*'1. Standard_Cost'!$B$16)+(W141*X141*'1. Standard_Cost'!$C$16))</f>
        <v>0</v>
      </c>
      <c r="Z141" s="103"/>
      <c r="AA141" s="103"/>
      <c r="AB141" s="104">
        <f>+Z141*'1. Standard_Cost'!$B$20+AA141*'1. Standard_Cost'!$C$20</f>
        <v>0</v>
      </c>
      <c r="AC141" s="105"/>
      <c r="AD141" s="106"/>
      <c r="AE141" s="104">
        <f t="shared" si="219"/>
        <v>0</v>
      </c>
      <c r="AF141" s="104">
        <f t="shared" si="207"/>
        <v>0</v>
      </c>
      <c r="AG141" s="103"/>
      <c r="AH141" s="103"/>
      <c r="AI141" s="103"/>
      <c r="AJ141" s="107"/>
      <c r="AK141" s="107"/>
      <c r="AL141" s="107"/>
      <c r="AM141" s="104">
        <f>AG141*'1. Standard_Cost'!B24+'Incremental_Cost Year 2021'!AH141*'1. Standard_Cost'!C24+'Incremental_Cost Year 2021'!AI141*'1. Standard_Cost'!D24+'Incremental_Cost Year 2021'!AJ141+'Incremental_Cost Year 2021'!AL141+AK141</f>
        <v>0</v>
      </c>
      <c r="AN141" s="104">
        <f>AM141*'1. Standard_Cost'!C28</f>
        <v>0</v>
      </c>
      <c r="AO141" s="107"/>
      <c r="AQ141" s="104">
        <f t="shared" si="208"/>
        <v>0</v>
      </c>
      <c r="AR141" s="104">
        <f t="shared" si="220"/>
        <v>0</v>
      </c>
      <c r="AS141" s="104">
        <f t="shared" si="221"/>
        <v>0</v>
      </c>
      <c r="AT141" s="104">
        <f t="shared" si="222"/>
        <v>0</v>
      </c>
      <c r="AU141" s="229">
        <f t="shared" si="223"/>
        <v>0</v>
      </c>
      <c r="AV141" s="229"/>
      <c r="AW141" s="229"/>
      <c r="AX141" s="229"/>
      <c r="AY141" s="229"/>
      <c r="AZ141" s="229"/>
      <c r="BA141" s="230"/>
    </row>
    <row r="142" spans="1:53" ht="55.5" customHeight="1" outlineLevel="1" x14ac:dyDescent="0.2">
      <c r="A142" s="68"/>
      <c r="B142" s="94"/>
      <c r="C142" s="251"/>
      <c r="D142" s="113" t="s">
        <v>515</v>
      </c>
      <c r="E142" s="113" t="s">
        <v>225</v>
      </c>
      <c r="F142" s="114" t="s">
        <v>154</v>
      </c>
      <c r="G142" s="115" t="s">
        <v>155</v>
      </c>
      <c r="H142" s="122" t="s">
        <v>118</v>
      </c>
      <c r="I142" s="117"/>
      <c r="J142" s="117"/>
      <c r="K142" s="117"/>
      <c r="L142" s="118">
        <f>SUM(L138:L141)</f>
        <v>0</v>
      </c>
      <c r="M142" s="118">
        <f>SUM(M138:M141)</f>
        <v>0</v>
      </c>
      <c r="N142" s="117"/>
      <c r="O142" s="117"/>
      <c r="P142" s="117"/>
      <c r="Q142" s="117"/>
      <c r="R142" s="119">
        <f>SUM(R138:R141)</f>
        <v>0</v>
      </c>
      <c r="S142" s="119">
        <f>SUM(S138:S141)</f>
        <v>0</v>
      </c>
      <c r="T142" s="119">
        <f>SUM(T138:T141)</f>
        <v>0</v>
      </c>
      <c r="U142" s="119">
        <f>SUM(U138:U141)</f>
        <v>0</v>
      </c>
      <c r="V142" s="117"/>
      <c r="W142" s="117"/>
      <c r="X142" s="117"/>
      <c r="Y142" s="118">
        <f>SUM(Y138:Y141)</f>
        <v>0</v>
      </c>
      <c r="Z142" s="117"/>
      <c r="AA142" s="117"/>
      <c r="AB142" s="118">
        <f t="shared" ref="AB142" si="224">SUM(AB138:AB141)</f>
        <v>0</v>
      </c>
      <c r="AC142" s="118">
        <f t="shared" ref="AC142" si="225">SUM(AC138:AC141)</f>
        <v>0</v>
      </c>
      <c r="AD142" s="118">
        <f t="shared" ref="AD142" si="226">SUM(AD138:AD141)</f>
        <v>0</v>
      </c>
      <c r="AE142" s="118">
        <f t="shared" ref="AE142" si="227">SUM(AE138:AE141)</f>
        <v>0</v>
      </c>
      <c r="AF142" s="118">
        <f t="shared" ref="AF142" si="228">SUM(AF138:AF141)</f>
        <v>0</v>
      </c>
      <c r="AG142" s="117"/>
      <c r="AH142" s="117"/>
      <c r="AI142" s="117"/>
      <c r="AJ142" s="119">
        <f>SUM(AJ138:AJ141)</f>
        <v>0</v>
      </c>
      <c r="AK142" s="119">
        <f t="shared" ref="AK142:AN142" si="229">SUM(AK138:AK141)</f>
        <v>0</v>
      </c>
      <c r="AL142" s="119">
        <f t="shared" si="229"/>
        <v>0</v>
      </c>
      <c r="AM142" s="119">
        <f t="shared" si="229"/>
        <v>0</v>
      </c>
      <c r="AN142" s="119">
        <f t="shared" si="229"/>
        <v>0</v>
      </c>
      <c r="AO142" s="116"/>
      <c r="AP142" s="120"/>
      <c r="AQ142" s="121">
        <f t="shared" ref="AQ142:AZ142" si="230">SUM(AQ138:AQ141)</f>
        <v>0</v>
      </c>
      <c r="AR142" s="121">
        <f t="shared" si="230"/>
        <v>0</v>
      </c>
      <c r="AS142" s="121">
        <f t="shared" si="230"/>
        <v>0</v>
      </c>
      <c r="AT142" s="121">
        <f t="shared" si="230"/>
        <v>0</v>
      </c>
      <c r="AU142" s="121">
        <f t="shared" si="230"/>
        <v>0</v>
      </c>
      <c r="AV142" s="121">
        <f t="shared" si="230"/>
        <v>0</v>
      </c>
      <c r="AW142" s="121">
        <f t="shared" si="230"/>
        <v>0</v>
      </c>
      <c r="AX142" s="121">
        <f t="shared" si="230"/>
        <v>0</v>
      </c>
      <c r="AY142" s="121">
        <f t="shared" si="230"/>
        <v>0</v>
      </c>
      <c r="AZ142" s="121">
        <f t="shared" si="230"/>
        <v>0</v>
      </c>
      <c r="BA142" s="121"/>
    </row>
    <row r="143" spans="1:53" ht="14.1" customHeight="1" outlineLevel="2" x14ac:dyDescent="0.2">
      <c r="A143" s="68"/>
      <c r="B143" s="94"/>
      <c r="C143" s="251"/>
      <c r="D143" s="96"/>
      <c r="E143" s="96"/>
      <c r="F143" s="97"/>
      <c r="G143" s="98"/>
      <c r="H143" s="99"/>
      <c r="I143" s="100"/>
      <c r="J143" s="101"/>
      <c r="K143" s="101"/>
      <c r="L143" s="102" t="str">
        <f>IF(I143&lt;&gt;0,((VLOOKUP(I143,'1. Standard_Cost'!$B$4:$D$8,2)+VLOOKUP(I143,'1. Standard_Cost'!$B$4:$D$8,3))*J143*K143),"0")</f>
        <v>0</v>
      </c>
      <c r="M143" s="102">
        <f>L143*'1. Standard_Cost'!F4</f>
        <v>0</v>
      </c>
      <c r="N143" s="103"/>
      <c r="O143" s="103"/>
      <c r="P143" s="103"/>
      <c r="Q143" s="103"/>
      <c r="R143" s="104">
        <f>+N143*P143*'1. Standard_Cost'!$B$12</f>
        <v>0</v>
      </c>
      <c r="S143" s="104">
        <f>+N143*O143*P143*'1. Standard_Cost'!$C$12</f>
        <v>0</v>
      </c>
      <c r="T143" s="104">
        <f>+N143*P143*Q143*'1. Standard_Cost'!$D$12</f>
        <v>0</v>
      </c>
      <c r="U143" s="104">
        <f>+N143*O143*'1. Standard_Cost'!$E$12</f>
        <v>0</v>
      </c>
      <c r="V143" s="103"/>
      <c r="W143" s="103"/>
      <c r="X143" s="103"/>
      <c r="Y143" s="104">
        <f>+V143*((X143*'1. Standard_Cost'!$B$16)+(W143*X143*'1. Standard_Cost'!$C$16))</f>
        <v>0</v>
      </c>
      <c r="Z143" s="103"/>
      <c r="AA143" s="103"/>
      <c r="AB143" s="104">
        <f>+Z143*'1. Standard_Cost'!$B$20+AA143*'1. Standard_Cost'!$C$20</f>
        <v>0</v>
      </c>
      <c r="AC143" s="105"/>
      <c r="AD143" s="106"/>
      <c r="AE143" s="104">
        <f t="shared" ref="AE143:AE146" si="231">(R143+S143+T143+U143+Y143+AB143+AC143+AD143)*(20%)</f>
        <v>0</v>
      </c>
      <c r="AF143" s="104">
        <f t="shared" si="207"/>
        <v>0</v>
      </c>
      <c r="AG143" s="103"/>
      <c r="AH143" s="103"/>
      <c r="AI143" s="103"/>
      <c r="AJ143" s="107"/>
      <c r="AK143" s="107"/>
      <c r="AL143" s="107"/>
      <c r="AM143" s="104">
        <f>AG143*'1. Standard_Cost'!B24+'Incremental_Cost Year 2021'!AH143*'1. Standard_Cost'!C24+'Incremental_Cost Year 2021'!AI143*'1. Standard_Cost'!D24+'Incremental_Cost Year 2021'!AJ143+'Incremental_Cost Year 2021'!AL143+AK143</f>
        <v>0</v>
      </c>
      <c r="AN143" s="104">
        <f>AM143*'1. Standard_Cost'!C28</f>
        <v>0</v>
      </c>
      <c r="AO143" s="107"/>
      <c r="AQ143" s="104">
        <f t="shared" si="208"/>
        <v>0</v>
      </c>
      <c r="AR143" s="104">
        <f t="shared" ref="AR143:AR146" si="232">AF143</f>
        <v>0</v>
      </c>
      <c r="AS143" s="104">
        <f t="shared" ref="AS143:AS146" si="233">AM143+AN143</f>
        <v>0</v>
      </c>
      <c r="AT143" s="104">
        <f>SUM(AQ143,AR143,AS143)</f>
        <v>0</v>
      </c>
      <c r="AU143" s="229"/>
      <c r="AV143" s="229"/>
      <c r="AW143" s="229"/>
      <c r="AX143" s="229"/>
      <c r="AY143" s="229"/>
      <c r="AZ143" s="229"/>
      <c r="BA143" s="230"/>
    </row>
    <row r="144" spans="1:53" ht="14.1" customHeight="1" outlineLevel="2" x14ac:dyDescent="0.2">
      <c r="A144" s="68"/>
      <c r="B144" s="94"/>
      <c r="C144" s="251"/>
      <c r="D144" s="110"/>
      <c r="E144" s="110"/>
      <c r="F144" s="110"/>
      <c r="G144" s="111"/>
      <c r="H144" s="99" t="s">
        <v>50</v>
      </c>
      <c r="I144" s="100"/>
      <c r="J144" s="101"/>
      <c r="K144" s="101"/>
      <c r="L144" s="102" t="str">
        <f>IF(I144&lt;&gt;0,((VLOOKUP(I144,'1. Standard_Cost'!$B$4:$D$8,2)+VLOOKUP(I144,'1. Standard_Cost'!$B$4:$D$8,3))*J144*K144),"0")</f>
        <v>0</v>
      </c>
      <c r="M144" s="102">
        <f>L144*'1. Standard_Cost'!F4</f>
        <v>0</v>
      </c>
      <c r="N144" s="103"/>
      <c r="O144" s="103"/>
      <c r="P144" s="103"/>
      <c r="Q144" s="103"/>
      <c r="R144" s="104">
        <f>+N144*P144*'1. Standard_Cost'!$B$12</f>
        <v>0</v>
      </c>
      <c r="S144" s="104">
        <f>+N144*O144*P144*'1. Standard_Cost'!$C$12</f>
        <v>0</v>
      </c>
      <c r="T144" s="104">
        <f>+N144*P144*Q144*'1. Standard_Cost'!$D$12</f>
        <v>0</v>
      </c>
      <c r="U144" s="104">
        <f>+N144*O144*'1. Standard_Cost'!$E$12</f>
        <v>0</v>
      </c>
      <c r="V144" s="103"/>
      <c r="W144" s="103"/>
      <c r="X144" s="103"/>
      <c r="Y144" s="104">
        <f>+V144*((X144*'1. Standard_Cost'!$B$16)+(W144*X144*'1. Standard_Cost'!$C$16))</f>
        <v>0</v>
      </c>
      <c r="Z144" s="103"/>
      <c r="AA144" s="103"/>
      <c r="AB144" s="104">
        <f>+Z144*'1. Standard_Cost'!$B$20+AA144*'1. Standard_Cost'!$C$20</f>
        <v>0</v>
      </c>
      <c r="AC144" s="105"/>
      <c r="AD144" s="106"/>
      <c r="AE144" s="104">
        <f t="shared" si="231"/>
        <v>0</v>
      </c>
      <c r="AF144" s="104">
        <f t="shared" si="207"/>
        <v>0</v>
      </c>
      <c r="AG144" s="103"/>
      <c r="AH144" s="103">
        <v>0</v>
      </c>
      <c r="AI144" s="103">
        <v>0</v>
      </c>
      <c r="AJ144" s="107"/>
      <c r="AK144" s="107"/>
      <c r="AL144" s="107"/>
      <c r="AM144" s="104">
        <f>AG144*'1. Standard_Cost'!B24+'Incremental_Cost Year 2021'!AH144*'1. Standard_Cost'!C24+'Incremental_Cost Year 2021'!AI144*'1. Standard_Cost'!D24+'Incremental_Cost Year 2021'!AJ144+'Incremental_Cost Year 2021'!AL144+AK144</f>
        <v>0</v>
      </c>
      <c r="AN144" s="104">
        <f>AM144*'1. Standard_Cost'!C28</f>
        <v>0</v>
      </c>
      <c r="AO144" s="107"/>
      <c r="AQ144" s="104">
        <f t="shared" si="208"/>
        <v>0</v>
      </c>
      <c r="AR144" s="104">
        <f t="shared" si="232"/>
        <v>0</v>
      </c>
      <c r="AS144" s="104">
        <f t="shared" si="233"/>
        <v>0</v>
      </c>
      <c r="AT144" s="104">
        <f t="shared" ref="AT144:AT146" si="234">SUM(AQ144,AR144,AS144)</f>
        <v>0</v>
      </c>
      <c r="AU144" s="229"/>
      <c r="AV144" s="229">
        <v>0</v>
      </c>
      <c r="AW144" s="229"/>
      <c r="AX144" s="229"/>
      <c r="AY144" s="229"/>
      <c r="AZ144" s="229"/>
      <c r="BA144" s="230"/>
    </row>
    <row r="145" spans="1:53" ht="14.1" customHeight="1" outlineLevel="2" x14ac:dyDescent="0.2">
      <c r="A145" s="68"/>
      <c r="B145" s="94"/>
      <c r="C145" s="251"/>
      <c r="D145" s="110"/>
      <c r="E145" s="110"/>
      <c r="F145" s="110"/>
      <c r="G145" s="111"/>
      <c r="H145" s="99" t="s">
        <v>51</v>
      </c>
      <c r="I145" s="100"/>
      <c r="J145" s="101"/>
      <c r="K145" s="101"/>
      <c r="L145" s="102" t="str">
        <f>IF(I145&lt;&gt;0,((VLOOKUP(I145,'1. Standard_Cost'!$B$4:$D$8,2)+VLOOKUP(I145,'1. Standard_Cost'!$B$4:$D$8,3))*J145*K145),"0")</f>
        <v>0</v>
      </c>
      <c r="M145" s="102">
        <f>L145*'1. Standard_Cost'!F4</f>
        <v>0</v>
      </c>
      <c r="N145" s="103"/>
      <c r="O145" s="103"/>
      <c r="P145" s="103"/>
      <c r="Q145" s="103"/>
      <c r="R145" s="104">
        <f>+N145*P145*'1. Standard_Cost'!$B$12</f>
        <v>0</v>
      </c>
      <c r="S145" s="104">
        <f>+N145*O145*P145*'1. Standard_Cost'!$C$12</f>
        <v>0</v>
      </c>
      <c r="T145" s="104">
        <f>+N145*P145*Q145*'1. Standard_Cost'!$D$12</f>
        <v>0</v>
      </c>
      <c r="U145" s="104">
        <f>+N145*O145*'1. Standard_Cost'!$E$12</f>
        <v>0</v>
      </c>
      <c r="V145" s="103"/>
      <c r="W145" s="103"/>
      <c r="X145" s="103"/>
      <c r="Y145" s="104">
        <f>+V145*((X145*'1. Standard_Cost'!$B$16)+(W145*X145*'1. Standard_Cost'!$C$16))</f>
        <v>0</v>
      </c>
      <c r="Z145" s="103"/>
      <c r="AA145" s="103"/>
      <c r="AB145" s="104">
        <f>+Z145*'1. Standard_Cost'!$B$20+AA145*'1. Standard_Cost'!$C$20</f>
        <v>0</v>
      </c>
      <c r="AC145" s="105"/>
      <c r="AD145" s="106"/>
      <c r="AE145" s="104">
        <f t="shared" si="231"/>
        <v>0</v>
      </c>
      <c r="AF145" s="104">
        <f t="shared" si="207"/>
        <v>0</v>
      </c>
      <c r="AG145" s="103"/>
      <c r="AH145" s="103"/>
      <c r="AI145" s="103"/>
      <c r="AJ145" s="107"/>
      <c r="AK145" s="107"/>
      <c r="AL145" s="107"/>
      <c r="AM145" s="104">
        <f>AG145*'1. Standard_Cost'!B24+'Incremental_Cost Year 2021'!AH145*'1. Standard_Cost'!C24+'Incremental_Cost Year 2021'!AI145*'1. Standard_Cost'!D24+'Incremental_Cost Year 2021'!AJ145+'Incremental_Cost Year 2021'!AL145+AK145</f>
        <v>0</v>
      </c>
      <c r="AN145" s="104">
        <f>AM145*'1. Standard_Cost'!C28</f>
        <v>0</v>
      </c>
      <c r="AO145" s="107"/>
      <c r="AQ145" s="104">
        <f t="shared" si="208"/>
        <v>0</v>
      </c>
      <c r="AR145" s="104">
        <f t="shared" si="232"/>
        <v>0</v>
      </c>
      <c r="AS145" s="104">
        <f t="shared" si="233"/>
        <v>0</v>
      </c>
      <c r="AT145" s="104">
        <f t="shared" si="234"/>
        <v>0</v>
      </c>
      <c r="AU145" s="229"/>
      <c r="AV145" s="229"/>
      <c r="AW145" s="229"/>
      <c r="AX145" s="229"/>
      <c r="AY145" s="229"/>
      <c r="AZ145" s="229"/>
      <c r="BA145" s="230"/>
    </row>
    <row r="146" spans="1:53" ht="14.1" customHeight="1" outlineLevel="2" x14ac:dyDescent="0.2">
      <c r="A146" s="68"/>
      <c r="B146" s="94"/>
      <c r="C146" s="251"/>
      <c r="D146" s="110"/>
      <c r="E146" s="110"/>
      <c r="F146" s="110"/>
      <c r="G146" s="111"/>
      <c r="H146" s="112" t="s">
        <v>179</v>
      </c>
      <c r="I146" s="100"/>
      <c r="J146" s="101"/>
      <c r="K146" s="101"/>
      <c r="L146" s="102" t="str">
        <f>IF(I146&lt;&gt;0,((VLOOKUP(I146,'1. Standard_Cost'!$B$4:$D$8,2)+VLOOKUP(I146,'1. Standard_Cost'!$B$4:$D$8,3))*J146*K146),"0")</f>
        <v>0</v>
      </c>
      <c r="M146" s="102">
        <f>L146*'1. Standard_Cost'!F4</f>
        <v>0</v>
      </c>
      <c r="N146" s="103"/>
      <c r="O146" s="103"/>
      <c r="P146" s="103"/>
      <c r="Q146" s="103"/>
      <c r="R146" s="104">
        <f>+N146*P146*'1. Standard_Cost'!$B$12</f>
        <v>0</v>
      </c>
      <c r="S146" s="104">
        <f>+N146*O146*P146*'1. Standard_Cost'!$C$12</f>
        <v>0</v>
      </c>
      <c r="T146" s="104">
        <f>+N146*P146*Q146*'1. Standard_Cost'!$D$12</f>
        <v>0</v>
      </c>
      <c r="U146" s="104">
        <f>+N146*O146*'1. Standard_Cost'!$E$12</f>
        <v>0</v>
      </c>
      <c r="V146" s="103"/>
      <c r="W146" s="103"/>
      <c r="X146" s="103"/>
      <c r="Y146" s="104">
        <f>+V146*((X146*'1. Standard_Cost'!$B$16)+(W146*X146*'1. Standard_Cost'!$C$16))</f>
        <v>0</v>
      </c>
      <c r="Z146" s="103"/>
      <c r="AA146" s="103"/>
      <c r="AB146" s="104">
        <f>+Z146*'1. Standard_Cost'!$B$20+AA146*'1. Standard_Cost'!$C$20</f>
        <v>0</v>
      </c>
      <c r="AC146" s="105"/>
      <c r="AD146" s="106"/>
      <c r="AE146" s="104">
        <f t="shared" si="231"/>
        <v>0</v>
      </c>
      <c r="AF146" s="104">
        <f t="shared" si="207"/>
        <v>0</v>
      </c>
      <c r="AG146" s="103"/>
      <c r="AH146" s="103"/>
      <c r="AI146" s="103"/>
      <c r="AJ146" s="107"/>
      <c r="AK146" s="107"/>
      <c r="AL146" s="107"/>
      <c r="AM146" s="104">
        <f>AG146*'1. Standard_Cost'!B24+'Incremental_Cost Year 2021'!AH146*'1. Standard_Cost'!C24+'Incremental_Cost Year 2021'!AI146*'1. Standard_Cost'!D24+'Incremental_Cost Year 2021'!AJ146+'Incremental_Cost Year 2021'!AL146+AK146</f>
        <v>0</v>
      </c>
      <c r="AN146" s="104">
        <f>AM146*'1. Standard_Cost'!C28</f>
        <v>0</v>
      </c>
      <c r="AO146" s="107"/>
      <c r="AQ146" s="104">
        <f t="shared" si="208"/>
        <v>0</v>
      </c>
      <c r="AR146" s="104">
        <f t="shared" si="232"/>
        <v>0</v>
      </c>
      <c r="AS146" s="104">
        <f t="shared" si="233"/>
        <v>0</v>
      </c>
      <c r="AT146" s="104">
        <f t="shared" si="234"/>
        <v>0</v>
      </c>
      <c r="AU146" s="229"/>
      <c r="AV146" s="229"/>
      <c r="AW146" s="229"/>
      <c r="AX146" s="229"/>
      <c r="AY146" s="229"/>
      <c r="AZ146" s="229"/>
      <c r="BA146" s="230"/>
    </row>
    <row r="147" spans="1:53" ht="46.5" customHeight="1" outlineLevel="1" x14ac:dyDescent="0.2">
      <c r="A147" s="68"/>
      <c r="B147" s="141"/>
      <c r="C147" s="251"/>
      <c r="D147" s="113" t="s">
        <v>515</v>
      </c>
      <c r="E147" s="113" t="s">
        <v>226</v>
      </c>
      <c r="F147" s="114" t="s">
        <v>154</v>
      </c>
      <c r="G147" s="115" t="s">
        <v>155</v>
      </c>
      <c r="H147" s="122" t="s">
        <v>119</v>
      </c>
      <c r="I147" s="117"/>
      <c r="J147" s="117"/>
      <c r="K147" s="117"/>
      <c r="L147" s="118">
        <f>SUM(L143:L146)</f>
        <v>0</v>
      </c>
      <c r="M147" s="118">
        <f>SUM(M143:M146)</f>
        <v>0</v>
      </c>
      <c r="N147" s="117"/>
      <c r="O147" s="117"/>
      <c r="P147" s="117"/>
      <c r="Q147" s="117"/>
      <c r="R147" s="119">
        <f>SUM(R143:R146)</f>
        <v>0</v>
      </c>
      <c r="S147" s="119">
        <f>SUM(S143:S146)</f>
        <v>0</v>
      </c>
      <c r="T147" s="119">
        <f>SUM(T143:T146)</f>
        <v>0</v>
      </c>
      <c r="U147" s="119">
        <f>SUM(U143:U146)</f>
        <v>0</v>
      </c>
      <c r="V147" s="117"/>
      <c r="W147" s="117"/>
      <c r="X147" s="117"/>
      <c r="Y147" s="118">
        <f>SUM(Y143:Y146)</f>
        <v>0</v>
      </c>
      <c r="Z147" s="117"/>
      <c r="AA147" s="117"/>
      <c r="AB147" s="118">
        <f t="shared" ref="AB147" si="235">SUM(AB143:AB146)</f>
        <v>0</v>
      </c>
      <c r="AC147" s="118">
        <f t="shared" ref="AC147" si="236">SUM(AC143:AC146)</f>
        <v>0</v>
      </c>
      <c r="AD147" s="118">
        <f t="shared" ref="AD147" si="237">SUM(AD143:AD146)</f>
        <v>0</v>
      </c>
      <c r="AE147" s="118">
        <f t="shared" ref="AE147:AF147" si="238">SUM(AE143:AE146)</f>
        <v>0</v>
      </c>
      <c r="AF147" s="118">
        <f t="shared" si="238"/>
        <v>0</v>
      </c>
      <c r="AG147" s="117"/>
      <c r="AH147" s="117"/>
      <c r="AI147" s="117"/>
      <c r="AJ147" s="119">
        <f>SUM(AJ143:AJ146)</f>
        <v>0</v>
      </c>
      <c r="AK147" s="119">
        <f t="shared" ref="AK147:AN147" si="239">SUM(AK143:AK146)</f>
        <v>0</v>
      </c>
      <c r="AL147" s="119">
        <f t="shared" si="239"/>
        <v>0</v>
      </c>
      <c r="AM147" s="119">
        <f t="shared" si="239"/>
        <v>0</v>
      </c>
      <c r="AN147" s="119">
        <f t="shared" si="239"/>
        <v>0</v>
      </c>
      <c r="AO147" s="116"/>
      <c r="AP147" s="120"/>
      <c r="AQ147" s="121">
        <f t="shared" ref="AQ147:AZ147" si="240">SUM(AQ143:AQ146)</f>
        <v>0</v>
      </c>
      <c r="AR147" s="121">
        <f t="shared" si="240"/>
        <v>0</v>
      </c>
      <c r="AS147" s="121">
        <f t="shared" si="240"/>
        <v>0</v>
      </c>
      <c r="AT147" s="121">
        <f t="shared" si="240"/>
        <v>0</v>
      </c>
      <c r="AU147" s="121">
        <f t="shared" si="240"/>
        <v>0</v>
      </c>
      <c r="AV147" s="121">
        <f t="shared" si="240"/>
        <v>0</v>
      </c>
      <c r="AW147" s="121">
        <f t="shared" si="240"/>
        <v>0</v>
      </c>
      <c r="AX147" s="121">
        <f t="shared" si="240"/>
        <v>0</v>
      </c>
      <c r="AY147" s="121">
        <f t="shared" si="240"/>
        <v>0</v>
      </c>
      <c r="AZ147" s="121">
        <f t="shared" si="240"/>
        <v>0</v>
      </c>
      <c r="BA147" s="121"/>
    </row>
    <row r="148" spans="1:53" ht="14.1" customHeight="1" outlineLevel="2" x14ac:dyDescent="0.2">
      <c r="A148" s="68"/>
      <c r="B148" s="94"/>
      <c r="C148" s="142"/>
      <c r="D148" s="96"/>
      <c r="E148" s="96"/>
      <c r="F148" s="97"/>
      <c r="G148" s="98"/>
      <c r="H148" s="99" t="s">
        <v>583</v>
      </c>
      <c r="I148" s="100" t="s">
        <v>1</v>
      </c>
      <c r="J148" s="101">
        <v>2</v>
      </c>
      <c r="K148" s="101">
        <v>1</v>
      </c>
      <c r="L148" s="102">
        <f>IF(I148&lt;&gt;0,((VLOOKUP(I148,'1. Standard_Cost'!$B$4:$D$8,2)+VLOOKUP(I148,'1. Standard_Cost'!$B$4:$D$8,3))*J148*K148),"0")</f>
        <v>180250</v>
      </c>
      <c r="M148" s="102">
        <f>L148*'1. Standard_Cost'!F4</f>
        <v>30101.75</v>
      </c>
      <c r="N148" s="103"/>
      <c r="O148" s="103"/>
      <c r="P148" s="103"/>
      <c r="Q148" s="103"/>
      <c r="R148" s="104">
        <f>+N148*P148*'1. Standard_Cost'!$B$12</f>
        <v>0</v>
      </c>
      <c r="S148" s="104">
        <f>+N148*O148*P148*'1. Standard_Cost'!$C$12</f>
        <v>0</v>
      </c>
      <c r="T148" s="104">
        <f>+N148*P148*Q148*'1. Standard_Cost'!$D$12</f>
        <v>0</v>
      </c>
      <c r="U148" s="104">
        <f>+N148*O148*'1. Standard_Cost'!$E$12</f>
        <v>0</v>
      </c>
      <c r="V148" s="103"/>
      <c r="W148" s="103"/>
      <c r="X148" s="103"/>
      <c r="Y148" s="104">
        <f>+V148*((X148*'1. Standard_Cost'!$B$16)+(W148*X148*'1. Standard_Cost'!$C$16))</f>
        <v>0</v>
      </c>
      <c r="Z148" s="103"/>
      <c r="AA148" s="103"/>
      <c r="AB148" s="104">
        <f>+Z148*'1. Standard_Cost'!$B$20+AA148*'1. Standard_Cost'!$C$20</f>
        <v>0</v>
      </c>
      <c r="AC148" s="105">
        <v>30000</v>
      </c>
      <c r="AD148" s="106"/>
      <c r="AE148" s="104">
        <f t="shared" ref="AE148:AE151" si="241">(R148+S148+T148+U148+Y148+AB148+AC148+AD148)*(20%)</f>
        <v>6000</v>
      </c>
      <c r="AF148" s="104">
        <f t="shared" si="207"/>
        <v>36000</v>
      </c>
      <c r="AG148" s="103"/>
      <c r="AH148" s="103"/>
      <c r="AI148" s="103"/>
      <c r="AJ148" s="107"/>
      <c r="AK148" s="107"/>
      <c r="AL148" s="107"/>
      <c r="AM148" s="104">
        <f>AG148*'1. Standard_Cost'!B29+'Incremental_Cost Year 2021'!AH148*'1. Standard_Cost'!C29+'Incremental_Cost Year 2021'!AI148*'1. Standard_Cost'!D29+'Incremental_Cost Year 2021'!AJ148+'Incremental_Cost Year 2021'!AL148+AK148</f>
        <v>0</v>
      </c>
      <c r="AN148" s="104">
        <f>AM148*'1. Standard_Cost'!C28</f>
        <v>0</v>
      </c>
      <c r="AO148" s="107"/>
      <c r="AQ148" s="104">
        <f t="shared" ref="AQ148:AQ151" si="242">L148+M148</f>
        <v>210351.75</v>
      </c>
      <c r="AR148" s="104">
        <f t="shared" ref="AR148:AR151" si="243">AF148</f>
        <v>36000</v>
      </c>
      <c r="AS148" s="104">
        <f t="shared" ref="AS148:AS151" si="244">AM148+AN148</f>
        <v>0</v>
      </c>
      <c r="AT148" s="104">
        <f>SUM(AQ148,AR148,AS148)</f>
        <v>246351.75</v>
      </c>
      <c r="AU148" s="229">
        <f>AT148</f>
        <v>246351.75</v>
      </c>
      <c r="AV148" s="229"/>
      <c r="AW148" s="229"/>
      <c r="AX148" s="229"/>
      <c r="AY148" s="229"/>
      <c r="AZ148" s="229"/>
      <c r="BA148" s="230"/>
    </row>
    <row r="149" spans="1:53" ht="14.1" customHeight="1" outlineLevel="2" x14ac:dyDescent="0.2">
      <c r="A149" s="68"/>
      <c r="B149" s="94"/>
      <c r="C149" s="142"/>
      <c r="D149" s="110"/>
      <c r="E149" s="110"/>
      <c r="F149" s="110"/>
      <c r="G149" s="111"/>
      <c r="H149" s="99" t="s">
        <v>584</v>
      </c>
      <c r="I149" s="100" t="s">
        <v>4</v>
      </c>
      <c r="J149" s="101">
        <v>1</v>
      </c>
      <c r="K149" s="101">
        <v>1</v>
      </c>
      <c r="L149" s="102">
        <f>IF(I149&lt;&gt;0,((VLOOKUP(I149,'1. Standard_Cost'!$B$4:$D$8,2)+VLOOKUP(I149,'1. Standard_Cost'!$B$4:$D$8,3))*J149*K149),"0")</f>
        <v>80100</v>
      </c>
      <c r="M149" s="190">
        <f>L149*'1. Standard_Cost'!F4</f>
        <v>13376.7</v>
      </c>
      <c r="N149" s="103"/>
      <c r="O149" s="103"/>
      <c r="P149" s="103"/>
      <c r="Q149" s="103"/>
      <c r="R149" s="104">
        <f>+N149*P149*'1. Standard_Cost'!$B$12</f>
        <v>0</v>
      </c>
      <c r="S149" s="104">
        <f>+N149*O149*P149*'1. Standard_Cost'!$C$12</f>
        <v>0</v>
      </c>
      <c r="T149" s="104">
        <f>+N149*P149*Q149*'1. Standard_Cost'!$D$12</f>
        <v>0</v>
      </c>
      <c r="U149" s="104">
        <f>+N149*O149*'1. Standard_Cost'!$E$12</f>
        <v>0</v>
      </c>
      <c r="V149" s="103"/>
      <c r="W149" s="103"/>
      <c r="X149" s="103"/>
      <c r="Y149" s="104">
        <f>+V149*((X149*'1. Standard_Cost'!$B$16)+(W149*X149*'1. Standard_Cost'!$C$16))</f>
        <v>0</v>
      </c>
      <c r="Z149" s="103"/>
      <c r="AA149" s="103"/>
      <c r="AB149" s="104">
        <f>+Z149*'1. Standard_Cost'!$B$20+AA149*'1. Standard_Cost'!$C$20</f>
        <v>0</v>
      </c>
      <c r="AC149" s="105"/>
      <c r="AD149" s="106"/>
      <c r="AE149" s="104">
        <f t="shared" si="241"/>
        <v>0</v>
      </c>
      <c r="AF149" s="104">
        <f t="shared" si="207"/>
        <v>0</v>
      </c>
      <c r="AG149" s="103"/>
      <c r="AH149" s="103">
        <v>0</v>
      </c>
      <c r="AI149" s="103">
        <v>0</v>
      </c>
      <c r="AJ149" s="107"/>
      <c r="AK149" s="107"/>
      <c r="AL149" s="107"/>
      <c r="AM149" s="104">
        <f>AG149*'1. Standard_Cost'!B29+'Incremental_Cost Year 2021'!AH149*'1. Standard_Cost'!C29+'Incremental_Cost Year 2021'!AI149*'1. Standard_Cost'!D29+'Incremental_Cost Year 2021'!AJ149+'Incremental_Cost Year 2021'!AL149+AK149</f>
        <v>0</v>
      </c>
      <c r="AN149" s="104">
        <f>AM149*'1. Standard_Cost'!C28</f>
        <v>0</v>
      </c>
      <c r="AO149" s="107"/>
      <c r="AQ149" s="104">
        <f t="shared" si="242"/>
        <v>93476.7</v>
      </c>
      <c r="AR149" s="104">
        <f t="shared" si="243"/>
        <v>0</v>
      </c>
      <c r="AS149" s="104">
        <f t="shared" si="244"/>
        <v>0</v>
      </c>
      <c r="AT149" s="104">
        <f t="shared" ref="AT149:AT151" si="245">SUM(AQ149,AR149,AS149)</f>
        <v>93476.7</v>
      </c>
      <c r="AU149" s="229">
        <f t="shared" ref="AU149:AU150" si="246">AT149</f>
        <v>93476.7</v>
      </c>
      <c r="AV149" s="229">
        <v>0</v>
      </c>
      <c r="AW149" s="229"/>
      <c r="AX149" s="229"/>
      <c r="AY149" s="229"/>
      <c r="AZ149" s="229"/>
      <c r="BA149" s="230"/>
    </row>
    <row r="150" spans="1:53" ht="14.1" customHeight="1" outlineLevel="2" x14ac:dyDescent="0.2">
      <c r="A150" s="68"/>
      <c r="B150" s="94"/>
      <c r="C150" s="142"/>
      <c r="D150" s="110"/>
      <c r="E150" s="110"/>
      <c r="F150" s="110"/>
      <c r="G150" s="111"/>
      <c r="H150" s="99" t="s">
        <v>585</v>
      </c>
      <c r="I150" s="100" t="s">
        <v>3</v>
      </c>
      <c r="J150" s="101">
        <v>1</v>
      </c>
      <c r="K150" s="101">
        <v>1</v>
      </c>
      <c r="L150" s="102">
        <f>IF(I150&lt;&gt;0,((VLOOKUP(I150,'1. Standard_Cost'!$B$4:$D$8,2)+VLOOKUP(I150,'1. Standard_Cost'!$B$4:$D$8,3))*J150*K150),"0")</f>
        <v>100100</v>
      </c>
      <c r="M150" s="190">
        <f>L150*'1. Standard_Cost'!F4</f>
        <v>16716.7</v>
      </c>
      <c r="N150" s="103"/>
      <c r="O150" s="103"/>
      <c r="P150" s="103"/>
      <c r="Q150" s="103"/>
      <c r="R150" s="104">
        <f>+N150*P150*'1. Standard_Cost'!$B$12</f>
        <v>0</v>
      </c>
      <c r="S150" s="104">
        <f>+N150*O150*P150*'1. Standard_Cost'!$C$12</f>
        <v>0</v>
      </c>
      <c r="T150" s="104">
        <f>+N150*P150*Q150*'1. Standard_Cost'!$D$12</f>
        <v>0</v>
      </c>
      <c r="U150" s="104">
        <f>+N150*O150*'1. Standard_Cost'!$E$12</f>
        <v>0</v>
      </c>
      <c r="V150" s="103"/>
      <c r="W150" s="103"/>
      <c r="X150" s="103"/>
      <c r="Y150" s="104">
        <f>+V150*((X150*'1. Standard_Cost'!$B$16)+(W150*X150*'1. Standard_Cost'!$C$16))</f>
        <v>0</v>
      </c>
      <c r="Z150" s="103"/>
      <c r="AA150" s="103"/>
      <c r="AB150" s="104">
        <f>+Z150*'1. Standard_Cost'!$B$20+AA150*'1. Standard_Cost'!$C$20</f>
        <v>0</v>
      </c>
      <c r="AC150" s="105"/>
      <c r="AD150" s="106"/>
      <c r="AE150" s="104">
        <f t="shared" si="241"/>
        <v>0</v>
      </c>
      <c r="AF150" s="104">
        <f t="shared" si="207"/>
        <v>0</v>
      </c>
      <c r="AG150" s="103"/>
      <c r="AH150" s="103"/>
      <c r="AI150" s="103"/>
      <c r="AJ150" s="107"/>
      <c r="AK150" s="107"/>
      <c r="AL150" s="107"/>
      <c r="AM150" s="104">
        <f>AG150*'1. Standard_Cost'!B29+'Incremental_Cost Year 2021'!AH150*'1. Standard_Cost'!C29+'Incremental_Cost Year 2021'!AI150*'1. Standard_Cost'!D29+'Incremental_Cost Year 2021'!AJ150+'Incremental_Cost Year 2021'!AL150+AK150</f>
        <v>0</v>
      </c>
      <c r="AN150" s="104">
        <f>AM150*'1. Standard_Cost'!C28</f>
        <v>0</v>
      </c>
      <c r="AO150" s="107"/>
      <c r="AQ150" s="104">
        <f t="shared" si="242"/>
        <v>116816.7</v>
      </c>
      <c r="AR150" s="104">
        <f t="shared" si="243"/>
        <v>0</v>
      </c>
      <c r="AS150" s="104">
        <f t="shared" si="244"/>
        <v>0</v>
      </c>
      <c r="AT150" s="104">
        <f t="shared" si="245"/>
        <v>116816.7</v>
      </c>
      <c r="AU150" s="229">
        <f t="shared" si="246"/>
        <v>116816.7</v>
      </c>
      <c r="AV150" s="229"/>
      <c r="AW150" s="229"/>
      <c r="AX150" s="229"/>
      <c r="AY150" s="229"/>
      <c r="AZ150" s="229"/>
      <c r="BA150" s="230"/>
    </row>
    <row r="151" spans="1:53" ht="14.1" customHeight="1" outlineLevel="2" x14ac:dyDescent="0.2">
      <c r="A151" s="68"/>
      <c r="B151" s="94"/>
      <c r="C151" s="142"/>
      <c r="D151" s="110"/>
      <c r="E151" s="110"/>
      <c r="F151" s="110"/>
      <c r="G151" s="111"/>
      <c r="H151" s="112" t="s">
        <v>179</v>
      </c>
      <c r="I151" s="100"/>
      <c r="J151" s="101"/>
      <c r="K151" s="101"/>
      <c r="L151" s="102" t="str">
        <f>IF(I151&lt;&gt;0,((VLOOKUP(I151,'1. Standard_Cost'!$B$4:$D$8,2)+VLOOKUP(I151,'1. Standard_Cost'!$B$4:$D$8,3))*J151*K151),"0")</f>
        <v>0</v>
      </c>
      <c r="M151" s="102">
        <f>L151*'1. Standard_Cost'!F9</f>
        <v>0</v>
      </c>
      <c r="N151" s="103"/>
      <c r="O151" s="103"/>
      <c r="P151" s="103"/>
      <c r="Q151" s="103"/>
      <c r="R151" s="104">
        <f>+N151*P151*'1. Standard_Cost'!$B$12</f>
        <v>0</v>
      </c>
      <c r="S151" s="104">
        <f>+N151*O151*P151*'1. Standard_Cost'!$C$12</f>
        <v>0</v>
      </c>
      <c r="T151" s="104">
        <f>+N151*P151*Q151*'1. Standard_Cost'!$D$12</f>
        <v>0</v>
      </c>
      <c r="U151" s="104">
        <f>+N151*O151*'1. Standard_Cost'!$E$12</f>
        <v>0</v>
      </c>
      <c r="V151" s="103"/>
      <c r="W151" s="103"/>
      <c r="X151" s="103"/>
      <c r="Y151" s="104">
        <f>+V151*((X151*'1. Standard_Cost'!$B$16)+(W151*X151*'1. Standard_Cost'!$C$16))</f>
        <v>0</v>
      </c>
      <c r="Z151" s="103"/>
      <c r="AA151" s="103"/>
      <c r="AB151" s="104">
        <f>+Z151*'1. Standard_Cost'!$B$20+AA151*'1. Standard_Cost'!$C$20</f>
        <v>0</v>
      </c>
      <c r="AC151" s="105"/>
      <c r="AD151" s="106"/>
      <c r="AE151" s="104">
        <f t="shared" si="241"/>
        <v>0</v>
      </c>
      <c r="AF151" s="104">
        <f t="shared" si="207"/>
        <v>0</v>
      </c>
      <c r="AG151" s="103"/>
      <c r="AH151" s="103"/>
      <c r="AI151" s="103"/>
      <c r="AJ151" s="107"/>
      <c r="AK151" s="107"/>
      <c r="AL151" s="107"/>
      <c r="AM151" s="104">
        <f>AG151*'1. Standard_Cost'!B29+'Incremental_Cost Year 2021'!AH151*'1. Standard_Cost'!C29+'Incremental_Cost Year 2021'!AI151*'1. Standard_Cost'!D29+'Incremental_Cost Year 2021'!AJ151+'Incremental_Cost Year 2021'!AL151+AK151</f>
        <v>0</v>
      </c>
      <c r="AN151" s="104">
        <f>AM151*'1. Standard_Cost'!C28</f>
        <v>0</v>
      </c>
      <c r="AO151" s="107"/>
      <c r="AQ151" s="104">
        <f t="shared" si="242"/>
        <v>0</v>
      </c>
      <c r="AR151" s="104">
        <f t="shared" si="243"/>
        <v>0</v>
      </c>
      <c r="AS151" s="104">
        <f t="shared" si="244"/>
        <v>0</v>
      </c>
      <c r="AT151" s="104">
        <f t="shared" si="245"/>
        <v>0</v>
      </c>
      <c r="AU151" s="229"/>
      <c r="AV151" s="229"/>
      <c r="AW151" s="229"/>
      <c r="AX151" s="229"/>
      <c r="AY151" s="229"/>
      <c r="AZ151" s="229"/>
      <c r="BA151" s="230"/>
    </row>
    <row r="152" spans="1:53" ht="42.75" customHeight="1" outlineLevel="1" x14ac:dyDescent="0.2">
      <c r="A152" s="68"/>
      <c r="B152" s="141"/>
      <c r="C152" s="142"/>
      <c r="D152" s="113" t="s">
        <v>515</v>
      </c>
      <c r="E152" s="113" t="s">
        <v>227</v>
      </c>
      <c r="F152" s="114" t="s">
        <v>154</v>
      </c>
      <c r="G152" s="115" t="s">
        <v>155</v>
      </c>
      <c r="H152" s="122" t="s">
        <v>228</v>
      </c>
      <c r="I152" s="117"/>
      <c r="J152" s="117"/>
      <c r="K152" s="117"/>
      <c r="L152" s="118">
        <f>SUM(L148:L151)</f>
        <v>360450</v>
      </c>
      <c r="M152" s="118">
        <f>SUM(M148:M151)</f>
        <v>60195.149999999994</v>
      </c>
      <c r="N152" s="117"/>
      <c r="O152" s="117"/>
      <c r="P152" s="117"/>
      <c r="Q152" s="117"/>
      <c r="R152" s="119">
        <f>SUM(R148:R151)</f>
        <v>0</v>
      </c>
      <c r="S152" s="119">
        <f>SUM(S148:S151)</f>
        <v>0</v>
      </c>
      <c r="T152" s="119">
        <f>SUM(T148:T151)</f>
        <v>0</v>
      </c>
      <c r="U152" s="119">
        <f>SUM(U148:U151)</f>
        <v>0</v>
      </c>
      <c r="V152" s="117"/>
      <c r="W152" s="117"/>
      <c r="X152" s="117"/>
      <c r="Y152" s="118">
        <f>SUM(Y148:Y151)</f>
        <v>0</v>
      </c>
      <c r="Z152" s="117"/>
      <c r="AA152" s="117"/>
      <c r="AB152" s="118">
        <f t="shared" ref="AB152:AF152" si="247">SUM(AB148:AB151)</f>
        <v>0</v>
      </c>
      <c r="AC152" s="118">
        <f t="shared" si="247"/>
        <v>30000</v>
      </c>
      <c r="AD152" s="118">
        <f t="shared" si="247"/>
        <v>0</v>
      </c>
      <c r="AE152" s="118">
        <f t="shared" si="247"/>
        <v>6000</v>
      </c>
      <c r="AF152" s="118">
        <f t="shared" si="247"/>
        <v>36000</v>
      </c>
      <c r="AG152" s="117"/>
      <c r="AH152" s="117"/>
      <c r="AI152" s="117"/>
      <c r="AJ152" s="119">
        <f>SUM(AJ148:AJ151)</f>
        <v>0</v>
      </c>
      <c r="AK152" s="119">
        <f t="shared" ref="AK152:AN152" si="248">SUM(AK148:AK151)</f>
        <v>0</v>
      </c>
      <c r="AL152" s="119">
        <f t="shared" si="248"/>
        <v>0</v>
      </c>
      <c r="AM152" s="119">
        <f t="shared" si="248"/>
        <v>0</v>
      </c>
      <c r="AN152" s="119">
        <f t="shared" si="248"/>
        <v>0</v>
      </c>
      <c r="AO152" s="116"/>
      <c r="AP152" s="120"/>
      <c r="AQ152" s="121">
        <f t="shared" ref="AQ152:AZ152" si="249">SUM(AQ148:AQ151)</f>
        <v>420645.15</v>
      </c>
      <c r="AR152" s="121">
        <f t="shared" si="249"/>
        <v>36000</v>
      </c>
      <c r="AS152" s="121">
        <f t="shared" si="249"/>
        <v>0</v>
      </c>
      <c r="AT152" s="121">
        <f t="shared" si="249"/>
        <v>456645.15</v>
      </c>
      <c r="AU152" s="121">
        <f t="shared" si="249"/>
        <v>456645.15</v>
      </c>
      <c r="AV152" s="121">
        <f t="shared" si="249"/>
        <v>0</v>
      </c>
      <c r="AW152" s="121">
        <f t="shared" si="249"/>
        <v>0</v>
      </c>
      <c r="AX152" s="121">
        <f t="shared" si="249"/>
        <v>0</v>
      </c>
      <c r="AY152" s="121">
        <f t="shared" si="249"/>
        <v>0</v>
      </c>
      <c r="AZ152" s="121">
        <f t="shared" si="249"/>
        <v>0</v>
      </c>
      <c r="BA152" s="121"/>
    </row>
    <row r="153" spans="1:53" ht="14.1" customHeight="1" outlineLevel="2" x14ac:dyDescent="0.2">
      <c r="A153" s="68"/>
      <c r="B153" s="94"/>
      <c r="C153" s="142"/>
      <c r="D153" s="96"/>
      <c r="E153" s="96"/>
      <c r="F153" s="97"/>
      <c r="G153" s="98"/>
      <c r="H153" s="99" t="s">
        <v>528</v>
      </c>
      <c r="I153" s="100"/>
      <c r="J153" s="101"/>
      <c r="K153" s="101"/>
      <c r="L153" s="102" t="str">
        <f>IF(I153&lt;&gt;0,((VLOOKUP(I153,'1. Standard_Cost'!$B$4:$D$8,2)+VLOOKUP(I153,'1. Standard_Cost'!$B$4:$D$8,3))*J153*K153),"0")</f>
        <v>0</v>
      </c>
      <c r="M153" s="102">
        <f>L153*'1. Standard_Cost'!F4</f>
        <v>0</v>
      </c>
      <c r="N153" s="103"/>
      <c r="O153" s="103"/>
      <c r="P153" s="103"/>
      <c r="Q153" s="103"/>
      <c r="R153" s="104">
        <f>+N153*P153*'1. Standard_Cost'!$B$12</f>
        <v>0</v>
      </c>
      <c r="S153" s="104">
        <f>+N153*O153*P153*'1. Standard_Cost'!$C$12</f>
        <v>0</v>
      </c>
      <c r="T153" s="104">
        <f>+N153*P153*Q153*'1. Standard_Cost'!$D$12</f>
        <v>0</v>
      </c>
      <c r="U153" s="104">
        <f>+N153*O153*'1. Standard_Cost'!$E$12</f>
        <v>0</v>
      </c>
      <c r="V153" s="103"/>
      <c r="W153" s="103"/>
      <c r="X153" s="103"/>
      <c r="Y153" s="104">
        <f>+V153*((X153*'1. Standard_Cost'!$B$16)+(W153*X153*'1. Standard_Cost'!$C$16))</f>
        <v>0</v>
      </c>
      <c r="Z153" s="103"/>
      <c r="AA153" s="103"/>
      <c r="AB153" s="104">
        <f>+Z153*'1. Standard_Cost'!$B$20+AA153*'1. Standard_Cost'!$C$20</f>
        <v>0</v>
      </c>
      <c r="AC153" s="105"/>
      <c r="AD153" s="106"/>
      <c r="AE153" s="104">
        <f t="shared" ref="AE153:AE156" si="250">(R153+S153+T153+U153+Y153+AB153+AC153+AD153)*(20%)</f>
        <v>0</v>
      </c>
      <c r="AF153" s="104">
        <f t="shared" si="207"/>
        <v>0</v>
      </c>
      <c r="AG153" s="103"/>
      <c r="AH153" s="103"/>
      <c r="AI153" s="103"/>
      <c r="AJ153" s="107"/>
      <c r="AK153" s="107"/>
      <c r="AL153" s="107"/>
      <c r="AM153" s="104">
        <f>AG153*'1. Standard_Cost'!B34+'Incremental_Cost Year 2021'!AH153*'1. Standard_Cost'!C34+'Incremental_Cost Year 2021'!AI153*'1. Standard_Cost'!D34+'Incremental_Cost Year 2021'!AJ153+'Incremental_Cost Year 2021'!AL153+AK153</f>
        <v>0</v>
      </c>
      <c r="AN153" s="104">
        <f>AM153*'1. Standard_Cost'!C28</f>
        <v>0</v>
      </c>
      <c r="AO153" s="107"/>
      <c r="AQ153" s="104">
        <f t="shared" ref="AQ153:AQ156" si="251">L153+M153</f>
        <v>0</v>
      </c>
      <c r="AR153" s="104">
        <f t="shared" ref="AR153:AR156" si="252">AF153</f>
        <v>0</v>
      </c>
      <c r="AS153" s="104">
        <f t="shared" ref="AS153:AS156" si="253">AM153+AN153</f>
        <v>0</v>
      </c>
      <c r="AT153" s="104">
        <f>SUM(AQ153,AR153,AS153)</f>
        <v>0</v>
      </c>
      <c r="AU153" s="229"/>
      <c r="AV153" s="229"/>
      <c r="AW153" s="229"/>
      <c r="AX153" s="229"/>
      <c r="AY153" s="229"/>
      <c r="AZ153" s="229"/>
      <c r="BA153" s="230"/>
    </row>
    <row r="154" spans="1:53" ht="14.1" customHeight="1" outlineLevel="2" x14ac:dyDescent="0.2">
      <c r="A154" s="68"/>
      <c r="B154" s="94"/>
      <c r="C154" s="142"/>
      <c r="D154" s="110"/>
      <c r="E154" s="110"/>
      <c r="F154" s="110"/>
      <c r="G154" s="111"/>
      <c r="H154" s="99" t="s">
        <v>50</v>
      </c>
      <c r="I154" s="100"/>
      <c r="J154" s="101"/>
      <c r="K154" s="101"/>
      <c r="L154" s="102" t="str">
        <f>IF(I154&lt;&gt;0,((VLOOKUP(I154,'1. Standard_Cost'!$B$4:$D$8,2)+VLOOKUP(I154,'1. Standard_Cost'!$B$4:$D$8,3))*J154*K154),"0")</f>
        <v>0</v>
      </c>
      <c r="M154" s="102">
        <f>L154*'1. Standard_Cost'!F4</f>
        <v>0</v>
      </c>
      <c r="N154" s="103"/>
      <c r="O154" s="103"/>
      <c r="P154" s="103"/>
      <c r="Q154" s="103"/>
      <c r="R154" s="104">
        <f>+N154*P154*'1. Standard_Cost'!$B$12</f>
        <v>0</v>
      </c>
      <c r="S154" s="104">
        <f>+N154*O154*P154*'1. Standard_Cost'!$C$12</f>
        <v>0</v>
      </c>
      <c r="T154" s="104">
        <f>+N154*P154*Q154*'1. Standard_Cost'!$D$12</f>
        <v>0</v>
      </c>
      <c r="U154" s="104">
        <f>+N154*O154*'1. Standard_Cost'!$E$12</f>
        <v>0</v>
      </c>
      <c r="V154" s="103"/>
      <c r="W154" s="103"/>
      <c r="X154" s="103"/>
      <c r="Y154" s="104">
        <f>+V154*((X154*'1. Standard_Cost'!$B$16)+(W154*X154*'1. Standard_Cost'!$C$16))</f>
        <v>0</v>
      </c>
      <c r="Z154" s="103"/>
      <c r="AA154" s="103"/>
      <c r="AB154" s="104">
        <f>+Z154*'1. Standard_Cost'!$B$20+AA154*'1. Standard_Cost'!$C$20</f>
        <v>0</v>
      </c>
      <c r="AC154" s="105"/>
      <c r="AD154" s="106"/>
      <c r="AE154" s="104">
        <f t="shared" si="250"/>
        <v>0</v>
      </c>
      <c r="AF154" s="104">
        <f t="shared" si="207"/>
        <v>0</v>
      </c>
      <c r="AG154" s="103"/>
      <c r="AH154" s="103">
        <v>0</v>
      </c>
      <c r="AI154" s="103">
        <v>0</v>
      </c>
      <c r="AJ154" s="107"/>
      <c r="AK154" s="107"/>
      <c r="AL154" s="107"/>
      <c r="AM154" s="104">
        <f>AG154*'1. Standard_Cost'!B34+'Incremental_Cost Year 2021'!AH154*'1. Standard_Cost'!C34+'Incremental_Cost Year 2021'!AI154*'1. Standard_Cost'!D34+'Incremental_Cost Year 2021'!AJ154+'Incremental_Cost Year 2021'!AL154+AK154</f>
        <v>0</v>
      </c>
      <c r="AN154" s="104">
        <f>AM154*'1. Standard_Cost'!C28</f>
        <v>0</v>
      </c>
      <c r="AO154" s="107"/>
      <c r="AQ154" s="104">
        <f t="shared" si="251"/>
        <v>0</v>
      </c>
      <c r="AR154" s="104">
        <f t="shared" si="252"/>
        <v>0</v>
      </c>
      <c r="AS154" s="104">
        <f t="shared" si="253"/>
        <v>0</v>
      </c>
      <c r="AT154" s="104">
        <f t="shared" ref="AT154:AT156" si="254">SUM(AQ154,AR154,AS154)</f>
        <v>0</v>
      </c>
      <c r="AU154" s="229"/>
      <c r="AV154" s="229">
        <v>0</v>
      </c>
      <c r="AW154" s="229"/>
      <c r="AX154" s="229"/>
      <c r="AY154" s="229"/>
      <c r="AZ154" s="229"/>
      <c r="BA154" s="230"/>
    </row>
    <row r="155" spans="1:53" ht="14.1" customHeight="1" outlineLevel="2" x14ac:dyDescent="0.2">
      <c r="A155" s="68"/>
      <c r="B155" s="94"/>
      <c r="C155" s="142"/>
      <c r="D155" s="110"/>
      <c r="E155" s="110"/>
      <c r="F155" s="110"/>
      <c r="G155" s="111"/>
      <c r="H155" s="99" t="s">
        <v>51</v>
      </c>
      <c r="I155" s="100"/>
      <c r="J155" s="101"/>
      <c r="K155" s="101"/>
      <c r="L155" s="102" t="str">
        <f>IF(I155&lt;&gt;0,((VLOOKUP(I155,'1. Standard_Cost'!$B$4:$D$8,2)+VLOOKUP(I155,'1. Standard_Cost'!$B$4:$D$8,3))*J155*K155),"0")</f>
        <v>0</v>
      </c>
      <c r="M155" s="102">
        <f>L155*'1. Standard_Cost'!F14</f>
        <v>0</v>
      </c>
      <c r="N155" s="103"/>
      <c r="O155" s="103"/>
      <c r="P155" s="103"/>
      <c r="Q155" s="103"/>
      <c r="R155" s="104">
        <f>+N155*P155*'1. Standard_Cost'!$B$12</f>
        <v>0</v>
      </c>
      <c r="S155" s="104">
        <f>+N155*O155*P155*'1. Standard_Cost'!$C$12</f>
        <v>0</v>
      </c>
      <c r="T155" s="104">
        <f>+N155*P155*Q155*'1. Standard_Cost'!$D$12</f>
        <v>0</v>
      </c>
      <c r="U155" s="104">
        <f>+N155*O155*'1. Standard_Cost'!$E$12</f>
        <v>0</v>
      </c>
      <c r="V155" s="103"/>
      <c r="W155" s="103"/>
      <c r="X155" s="103"/>
      <c r="Y155" s="104">
        <f>+V155*((X155*'1. Standard_Cost'!$B$16)+(W155*X155*'1. Standard_Cost'!$C$16))</f>
        <v>0</v>
      </c>
      <c r="Z155" s="103"/>
      <c r="AA155" s="103"/>
      <c r="AB155" s="104">
        <f>+Z155*'1. Standard_Cost'!$B$20+AA155*'1. Standard_Cost'!$C$20</f>
        <v>0</v>
      </c>
      <c r="AC155" s="105"/>
      <c r="AD155" s="106"/>
      <c r="AE155" s="104">
        <f t="shared" si="250"/>
        <v>0</v>
      </c>
      <c r="AF155" s="104">
        <f t="shared" si="207"/>
        <v>0</v>
      </c>
      <c r="AG155" s="103"/>
      <c r="AH155" s="103"/>
      <c r="AI155" s="103"/>
      <c r="AJ155" s="107"/>
      <c r="AK155" s="107"/>
      <c r="AL155" s="107"/>
      <c r="AM155" s="104">
        <f>AG155*'1. Standard_Cost'!B34+'Incremental_Cost Year 2021'!AH155*'1. Standard_Cost'!C34+'Incremental_Cost Year 2021'!AI155*'1. Standard_Cost'!D34+'Incremental_Cost Year 2021'!AJ155+'Incremental_Cost Year 2021'!AL155+AK155</f>
        <v>0</v>
      </c>
      <c r="AN155" s="104">
        <f>AM155*'1. Standard_Cost'!C28</f>
        <v>0</v>
      </c>
      <c r="AO155" s="107"/>
      <c r="AQ155" s="104">
        <f t="shared" si="251"/>
        <v>0</v>
      </c>
      <c r="AR155" s="104">
        <f t="shared" si="252"/>
        <v>0</v>
      </c>
      <c r="AS155" s="104">
        <f t="shared" si="253"/>
        <v>0</v>
      </c>
      <c r="AT155" s="104">
        <f t="shared" si="254"/>
        <v>0</v>
      </c>
      <c r="AU155" s="229"/>
      <c r="AV155" s="229"/>
      <c r="AW155" s="229"/>
      <c r="AX155" s="229"/>
      <c r="AY155" s="229"/>
      <c r="AZ155" s="229"/>
      <c r="BA155" s="230"/>
    </row>
    <row r="156" spans="1:53" ht="14.1" customHeight="1" outlineLevel="2" x14ac:dyDescent="0.2">
      <c r="A156" s="68"/>
      <c r="B156" s="94"/>
      <c r="C156" s="142"/>
      <c r="D156" s="110"/>
      <c r="E156" s="110"/>
      <c r="F156" s="110"/>
      <c r="G156" s="111"/>
      <c r="H156" s="112" t="s">
        <v>179</v>
      </c>
      <c r="I156" s="100"/>
      <c r="J156" s="101"/>
      <c r="K156" s="101"/>
      <c r="L156" s="102" t="str">
        <f>IF(I156&lt;&gt;0,((VLOOKUP(I156,'1. Standard_Cost'!$B$4:$D$8,2)+VLOOKUP(I156,'1. Standard_Cost'!$B$4:$D$8,3))*J156*K156),"0")</f>
        <v>0</v>
      </c>
      <c r="M156" s="102">
        <f>L156*'1. Standard_Cost'!F14</f>
        <v>0</v>
      </c>
      <c r="N156" s="103"/>
      <c r="O156" s="103"/>
      <c r="P156" s="103"/>
      <c r="Q156" s="103"/>
      <c r="R156" s="104">
        <f>+N156*P156*'1. Standard_Cost'!$B$12</f>
        <v>0</v>
      </c>
      <c r="S156" s="104">
        <f>+N156*O156*P156*'1. Standard_Cost'!$C$12</f>
        <v>0</v>
      </c>
      <c r="T156" s="104">
        <f>+N156*P156*Q156*'1. Standard_Cost'!$D$12</f>
        <v>0</v>
      </c>
      <c r="U156" s="104">
        <f>+N156*O156*'1. Standard_Cost'!$E$12</f>
        <v>0</v>
      </c>
      <c r="V156" s="103"/>
      <c r="W156" s="103"/>
      <c r="X156" s="103"/>
      <c r="Y156" s="104">
        <f>+V156*((X156*'1. Standard_Cost'!$B$16)+(W156*X156*'1. Standard_Cost'!$C$16))</f>
        <v>0</v>
      </c>
      <c r="Z156" s="103"/>
      <c r="AA156" s="103"/>
      <c r="AB156" s="104">
        <f>+Z156*'1. Standard_Cost'!$B$20+AA156*'1. Standard_Cost'!$C$20</f>
        <v>0</v>
      </c>
      <c r="AC156" s="105"/>
      <c r="AD156" s="106"/>
      <c r="AE156" s="104">
        <f t="shared" si="250"/>
        <v>0</v>
      </c>
      <c r="AF156" s="104">
        <f t="shared" si="207"/>
        <v>0</v>
      </c>
      <c r="AG156" s="103"/>
      <c r="AH156" s="103"/>
      <c r="AI156" s="103"/>
      <c r="AJ156" s="107"/>
      <c r="AK156" s="107"/>
      <c r="AL156" s="107"/>
      <c r="AM156" s="104">
        <f>AG156*'1. Standard_Cost'!B34+'Incremental_Cost Year 2021'!AH156*'1. Standard_Cost'!C34+'Incremental_Cost Year 2021'!AI156*'1. Standard_Cost'!D34+'Incremental_Cost Year 2021'!AJ156+'Incremental_Cost Year 2021'!AL156+AK156</f>
        <v>0</v>
      </c>
      <c r="AN156" s="104">
        <f>AM156*'1. Standard_Cost'!C28</f>
        <v>0</v>
      </c>
      <c r="AO156" s="107"/>
      <c r="AQ156" s="104">
        <f t="shared" si="251"/>
        <v>0</v>
      </c>
      <c r="AR156" s="104">
        <f t="shared" si="252"/>
        <v>0</v>
      </c>
      <c r="AS156" s="104">
        <f t="shared" si="253"/>
        <v>0</v>
      </c>
      <c r="AT156" s="104">
        <f t="shared" si="254"/>
        <v>0</v>
      </c>
      <c r="AU156" s="229"/>
      <c r="AV156" s="229"/>
      <c r="AW156" s="229"/>
      <c r="AX156" s="229"/>
      <c r="AY156" s="229"/>
      <c r="AZ156" s="229"/>
      <c r="BA156" s="230"/>
    </row>
    <row r="157" spans="1:53" ht="49.5" customHeight="1" outlineLevel="1" x14ac:dyDescent="0.2">
      <c r="A157" s="68"/>
      <c r="B157" s="141"/>
      <c r="C157" s="142"/>
      <c r="D157" s="113" t="s">
        <v>515</v>
      </c>
      <c r="E157" s="113" t="s">
        <v>229</v>
      </c>
      <c r="F157" s="114" t="s">
        <v>154</v>
      </c>
      <c r="G157" s="115" t="s">
        <v>155</v>
      </c>
      <c r="H157" s="122" t="s">
        <v>230</v>
      </c>
      <c r="I157" s="117"/>
      <c r="J157" s="117"/>
      <c r="K157" s="117"/>
      <c r="L157" s="118">
        <f>SUM(L153:L156)</f>
        <v>0</v>
      </c>
      <c r="M157" s="118">
        <f>SUM(M153:M156)</f>
        <v>0</v>
      </c>
      <c r="N157" s="117"/>
      <c r="O157" s="117"/>
      <c r="P157" s="117"/>
      <c r="Q157" s="117"/>
      <c r="R157" s="119">
        <f>SUM(R153:R156)</f>
        <v>0</v>
      </c>
      <c r="S157" s="119">
        <f>SUM(S153:S156)</f>
        <v>0</v>
      </c>
      <c r="T157" s="119">
        <f>SUM(T153:T156)</f>
        <v>0</v>
      </c>
      <c r="U157" s="119">
        <f>SUM(U153:U156)</f>
        <v>0</v>
      </c>
      <c r="V157" s="117"/>
      <c r="W157" s="117"/>
      <c r="X157" s="117"/>
      <c r="Y157" s="118">
        <f>SUM(Y153:Y156)</f>
        <v>0</v>
      </c>
      <c r="Z157" s="117"/>
      <c r="AA157" s="117"/>
      <c r="AB157" s="118">
        <f t="shared" ref="AB157:AF157" si="255">SUM(AB153:AB156)</f>
        <v>0</v>
      </c>
      <c r="AC157" s="118">
        <f t="shared" si="255"/>
        <v>0</v>
      </c>
      <c r="AD157" s="118">
        <f t="shared" si="255"/>
        <v>0</v>
      </c>
      <c r="AE157" s="118">
        <f t="shared" si="255"/>
        <v>0</v>
      </c>
      <c r="AF157" s="118">
        <f t="shared" si="255"/>
        <v>0</v>
      </c>
      <c r="AG157" s="117"/>
      <c r="AH157" s="117"/>
      <c r="AI157" s="117"/>
      <c r="AJ157" s="119">
        <f>SUM(AJ153:AJ156)</f>
        <v>0</v>
      </c>
      <c r="AK157" s="119">
        <f t="shared" ref="AK157:AN157" si="256">SUM(AK153:AK156)</f>
        <v>0</v>
      </c>
      <c r="AL157" s="119">
        <f t="shared" si="256"/>
        <v>0</v>
      </c>
      <c r="AM157" s="119">
        <f t="shared" si="256"/>
        <v>0</v>
      </c>
      <c r="AN157" s="119">
        <f t="shared" si="256"/>
        <v>0</v>
      </c>
      <c r="AO157" s="116"/>
      <c r="AP157" s="120"/>
      <c r="AQ157" s="121">
        <f t="shared" ref="AQ157:AZ157" si="257">SUM(AQ153:AQ156)</f>
        <v>0</v>
      </c>
      <c r="AR157" s="121">
        <f t="shared" si="257"/>
        <v>0</v>
      </c>
      <c r="AS157" s="121">
        <f t="shared" si="257"/>
        <v>0</v>
      </c>
      <c r="AT157" s="121">
        <f t="shared" si="257"/>
        <v>0</v>
      </c>
      <c r="AU157" s="121">
        <f t="shared" si="257"/>
        <v>0</v>
      </c>
      <c r="AV157" s="121">
        <f t="shared" si="257"/>
        <v>0</v>
      </c>
      <c r="AW157" s="121">
        <f t="shared" si="257"/>
        <v>0</v>
      </c>
      <c r="AX157" s="121">
        <f t="shared" si="257"/>
        <v>0</v>
      </c>
      <c r="AY157" s="121">
        <f t="shared" si="257"/>
        <v>0</v>
      </c>
      <c r="AZ157" s="121">
        <f t="shared" si="257"/>
        <v>0</v>
      </c>
      <c r="BA157" s="121"/>
    </row>
    <row r="158" spans="1:53" ht="14.1" customHeight="1" outlineLevel="2" x14ac:dyDescent="0.2">
      <c r="A158" s="68"/>
      <c r="B158" s="94"/>
      <c r="C158" s="142"/>
      <c r="D158" s="96"/>
      <c r="E158" s="96"/>
      <c r="F158" s="97"/>
      <c r="G158" s="98"/>
      <c r="H158" s="99"/>
      <c r="I158" s="100"/>
      <c r="J158" s="101"/>
      <c r="K158" s="101"/>
      <c r="L158" s="102" t="str">
        <f>IF(I158&lt;&gt;0,((VLOOKUP(I158,'1. Standard_Cost'!$B$4:$D$8,2)+VLOOKUP(I158,'1. Standard_Cost'!$B$4:$D$8,3))*J158*K158),"0")</f>
        <v>0</v>
      </c>
      <c r="M158" s="102">
        <f>L158*'1. Standard_Cost'!F4</f>
        <v>0</v>
      </c>
      <c r="N158" s="103"/>
      <c r="O158" s="103"/>
      <c r="P158" s="103"/>
      <c r="Q158" s="103"/>
      <c r="R158" s="104">
        <f>+N158*P158*'1. Standard_Cost'!$B$12</f>
        <v>0</v>
      </c>
      <c r="S158" s="104">
        <f>+N158*O158*P158*'1. Standard_Cost'!$C$12</f>
        <v>0</v>
      </c>
      <c r="T158" s="104">
        <f>+N158*P158*Q158*'1. Standard_Cost'!$D$12</f>
        <v>0</v>
      </c>
      <c r="U158" s="104">
        <f>+N158*O158*'1. Standard_Cost'!$E$12</f>
        <v>0</v>
      </c>
      <c r="V158" s="103"/>
      <c r="W158" s="103"/>
      <c r="X158" s="103"/>
      <c r="Y158" s="104">
        <f>+V158*((X158*'1. Standard_Cost'!$B$16)+(W158*X158*'1. Standard_Cost'!$C$16))</f>
        <v>0</v>
      </c>
      <c r="Z158" s="103"/>
      <c r="AA158" s="103"/>
      <c r="AB158" s="104">
        <f>+Z158*'1. Standard_Cost'!$B$20+AA158*'1. Standard_Cost'!$C$20</f>
        <v>0</v>
      </c>
      <c r="AC158" s="105"/>
      <c r="AD158" s="106"/>
      <c r="AE158" s="104">
        <f t="shared" ref="AE158:AE161" si="258">(R158+S158+T158+U158+Y158+AB158+AC158+AD158)*(20%)</f>
        <v>0</v>
      </c>
      <c r="AF158" s="104">
        <f t="shared" si="207"/>
        <v>0</v>
      </c>
      <c r="AG158" s="103"/>
      <c r="AH158" s="103"/>
      <c r="AI158" s="103"/>
      <c r="AJ158" s="107"/>
      <c r="AK158" s="107"/>
      <c r="AL158" s="107"/>
      <c r="AM158" s="104">
        <f>AG158*'1. Standard_Cost'!B39+'Incremental_Cost Year 2021'!AH158*'1. Standard_Cost'!C39+'Incremental_Cost Year 2021'!AI158*'1. Standard_Cost'!D39+'Incremental_Cost Year 2021'!AJ158+'Incremental_Cost Year 2021'!AL158+AK158</f>
        <v>0</v>
      </c>
      <c r="AN158" s="104">
        <f>AM158*'1. Standard_Cost'!C28</f>
        <v>0</v>
      </c>
      <c r="AO158" s="107"/>
      <c r="AQ158" s="104">
        <f t="shared" ref="AQ158:AQ161" si="259">L158+M158</f>
        <v>0</v>
      </c>
      <c r="AR158" s="104">
        <f t="shared" ref="AR158:AR161" si="260">AF158</f>
        <v>0</v>
      </c>
      <c r="AS158" s="104">
        <f t="shared" ref="AS158:AS161" si="261">AM158+AN158</f>
        <v>0</v>
      </c>
      <c r="AT158" s="104">
        <f>SUM(AQ158,AR158,AS158)</f>
        <v>0</v>
      </c>
      <c r="AU158" s="229"/>
      <c r="AV158" s="229"/>
      <c r="AW158" s="229"/>
      <c r="AX158" s="229"/>
      <c r="AY158" s="229"/>
      <c r="AZ158" s="229"/>
      <c r="BA158" s="230"/>
    </row>
    <row r="159" spans="1:53" ht="14.1" customHeight="1" outlineLevel="2" x14ac:dyDescent="0.2">
      <c r="A159" s="68"/>
      <c r="B159" s="94"/>
      <c r="C159" s="142"/>
      <c r="D159" s="110"/>
      <c r="E159" s="110"/>
      <c r="F159" s="110"/>
      <c r="G159" s="111"/>
      <c r="H159" s="99" t="s">
        <v>50</v>
      </c>
      <c r="I159" s="100"/>
      <c r="J159" s="101"/>
      <c r="K159" s="101"/>
      <c r="L159" s="102" t="str">
        <f>IF(I159&lt;&gt;0,((VLOOKUP(I159,'1. Standard_Cost'!$B$4:$D$8,2)+VLOOKUP(I159,'1. Standard_Cost'!$B$4:$D$8,3))*J159*K159),"0")</f>
        <v>0</v>
      </c>
      <c r="M159" s="102">
        <f>L159*'1. Standard_Cost'!F4</f>
        <v>0</v>
      </c>
      <c r="N159" s="103"/>
      <c r="O159" s="103"/>
      <c r="P159" s="103"/>
      <c r="Q159" s="103"/>
      <c r="R159" s="104">
        <f>+N159*P159*'1. Standard_Cost'!$B$12</f>
        <v>0</v>
      </c>
      <c r="S159" s="104">
        <f>+N159*O159*P159*'1. Standard_Cost'!$C$12</f>
        <v>0</v>
      </c>
      <c r="T159" s="104">
        <f>+N159*P159*Q159*'1. Standard_Cost'!$D$12</f>
        <v>0</v>
      </c>
      <c r="U159" s="104">
        <f>+N159*O159*'1. Standard_Cost'!$E$12</f>
        <v>0</v>
      </c>
      <c r="V159" s="103"/>
      <c r="W159" s="103"/>
      <c r="X159" s="103"/>
      <c r="Y159" s="104">
        <f>+V159*((X159*'1. Standard_Cost'!$B$16)+(W159*X159*'1. Standard_Cost'!$C$16))</f>
        <v>0</v>
      </c>
      <c r="Z159" s="103"/>
      <c r="AA159" s="103"/>
      <c r="AB159" s="104">
        <f>+Z159*'1. Standard_Cost'!$B$20+AA159*'1. Standard_Cost'!$C$20</f>
        <v>0</v>
      </c>
      <c r="AC159" s="105"/>
      <c r="AD159" s="106"/>
      <c r="AE159" s="104">
        <f t="shared" si="258"/>
        <v>0</v>
      </c>
      <c r="AF159" s="104">
        <f t="shared" si="207"/>
        <v>0</v>
      </c>
      <c r="AG159" s="103"/>
      <c r="AH159" s="103">
        <v>0</v>
      </c>
      <c r="AI159" s="103">
        <v>0</v>
      </c>
      <c r="AJ159" s="107"/>
      <c r="AK159" s="107"/>
      <c r="AL159" s="107"/>
      <c r="AM159" s="104">
        <f>AG159*'1. Standard_Cost'!B39+'Incremental_Cost Year 2021'!AH159*'1. Standard_Cost'!C39+'Incremental_Cost Year 2021'!AI159*'1. Standard_Cost'!D39+'Incremental_Cost Year 2021'!AJ159+'Incremental_Cost Year 2021'!AL159+AK159</f>
        <v>0</v>
      </c>
      <c r="AN159" s="104">
        <f>AM159*'1. Standard_Cost'!C28</f>
        <v>0</v>
      </c>
      <c r="AO159" s="107"/>
      <c r="AQ159" s="104">
        <f t="shared" si="259"/>
        <v>0</v>
      </c>
      <c r="AR159" s="104">
        <f t="shared" si="260"/>
        <v>0</v>
      </c>
      <c r="AS159" s="104">
        <f t="shared" si="261"/>
        <v>0</v>
      </c>
      <c r="AT159" s="104">
        <f t="shared" ref="AT159:AT161" si="262">SUM(AQ159,AR159,AS159)</f>
        <v>0</v>
      </c>
      <c r="AU159" s="229"/>
      <c r="AV159" s="229">
        <v>0</v>
      </c>
      <c r="AW159" s="229"/>
      <c r="AX159" s="229"/>
      <c r="AY159" s="229"/>
      <c r="AZ159" s="229"/>
      <c r="BA159" s="230"/>
    </row>
    <row r="160" spans="1:53" ht="14.1" customHeight="1" outlineLevel="2" x14ac:dyDescent="0.2">
      <c r="A160" s="68"/>
      <c r="B160" s="94"/>
      <c r="C160" s="142"/>
      <c r="D160" s="110"/>
      <c r="E160" s="110"/>
      <c r="F160" s="110"/>
      <c r="G160" s="111"/>
      <c r="H160" s="99" t="s">
        <v>51</v>
      </c>
      <c r="I160" s="100"/>
      <c r="J160" s="101"/>
      <c r="K160" s="101"/>
      <c r="L160" s="102" t="str">
        <f>IF(I160&lt;&gt;0,((VLOOKUP(I160,'1. Standard_Cost'!$B$4:$D$8,2)+VLOOKUP(I160,'1. Standard_Cost'!$B$4:$D$8,3))*J160*K160),"0")</f>
        <v>0</v>
      </c>
      <c r="M160" s="102">
        <f>L160*'1. Standard_Cost'!F4</f>
        <v>0</v>
      </c>
      <c r="N160" s="103"/>
      <c r="O160" s="103"/>
      <c r="P160" s="103"/>
      <c r="Q160" s="103"/>
      <c r="R160" s="104">
        <f>+N160*P160*'1. Standard_Cost'!$B$12</f>
        <v>0</v>
      </c>
      <c r="S160" s="104">
        <f>+N160*O160*P160*'1. Standard_Cost'!$C$12</f>
        <v>0</v>
      </c>
      <c r="T160" s="104">
        <f>+N160*P160*Q160*'1. Standard_Cost'!$D$12</f>
        <v>0</v>
      </c>
      <c r="U160" s="104">
        <f>+N160*O160*'1. Standard_Cost'!$E$12</f>
        <v>0</v>
      </c>
      <c r="V160" s="103"/>
      <c r="W160" s="103"/>
      <c r="X160" s="103"/>
      <c r="Y160" s="104">
        <f>+V160*((X160*'1. Standard_Cost'!$B$16)+(W160*X160*'1. Standard_Cost'!$C$16))</f>
        <v>0</v>
      </c>
      <c r="Z160" s="103"/>
      <c r="AA160" s="103"/>
      <c r="AB160" s="104">
        <f>+Z160*'1. Standard_Cost'!$B$20+AA160*'1. Standard_Cost'!$C$20</f>
        <v>0</v>
      </c>
      <c r="AC160" s="105"/>
      <c r="AD160" s="106"/>
      <c r="AE160" s="104">
        <f t="shared" si="258"/>
        <v>0</v>
      </c>
      <c r="AF160" s="104">
        <f t="shared" si="207"/>
        <v>0</v>
      </c>
      <c r="AG160" s="103"/>
      <c r="AH160" s="103"/>
      <c r="AI160" s="103"/>
      <c r="AJ160" s="107"/>
      <c r="AK160" s="107"/>
      <c r="AL160" s="107"/>
      <c r="AM160" s="104">
        <f>AG160*'1. Standard_Cost'!B39+'Incremental_Cost Year 2021'!AH160*'1. Standard_Cost'!C39+'Incremental_Cost Year 2021'!AI160*'1. Standard_Cost'!D39+'Incremental_Cost Year 2021'!AJ160+'Incremental_Cost Year 2021'!AL160+AK160</f>
        <v>0</v>
      </c>
      <c r="AN160" s="104">
        <f>AM160*'1. Standard_Cost'!C28</f>
        <v>0</v>
      </c>
      <c r="AO160" s="107"/>
      <c r="AQ160" s="104">
        <f t="shared" si="259"/>
        <v>0</v>
      </c>
      <c r="AR160" s="104">
        <f t="shared" si="260"/>
        <v>0</v>
      </c>
      <c r="AS160" s="104">
        <f t="shared" si="261"/>
        <v>0</v>
      </c>
      <c r="AT160" s="104">
        <f t="shared" si="262"/>
        <v>0</v>
      </c>
      <c r="AU160" s="229"/>
      <c r="AV160" s="229"/>
      <c r="AW160" s="229"/>
      <c r="AX160" s="229"/>
      <c r="AY160" s="229"/>
      <c r="AZ160" s="229"/>
      <c r="BA160" s="230"/>
    </row>
    <row r="161" spans="1:53" ht="14.1" customHeight="1" outlineLevel="2" x14ac:dyDescent="0.2">
      <c r="A161" s="68"/>
      <c r="B161" s="94"/>
      <c r="C161" s="142"/>
      <c r="D161" s="110"/>
      <c r="E161" s="110"/>
      <c r="F161" s="110"/>
      <c r="G161" s="111"/>
      <c r="H161" s="112" t="s">
        <v>179</v>
      </c>
      <c r="I161" s="100"/>
      <c r="J161" s="101"/>
      <c r="K161" s="101"/>
      <c r="L161" s="102" t="str">
        <f>IF(I161&lt;&gt;0,((VLOOKUP(I161,'1. Standard_Cost'!$B$4:$D$8,2)+VLOOKUP(I161,'1. Standard_Cost'!$B$4:$D$8,3))*J161*K161),"0")</f>
        <v>0</v>
      </c>
      <c r="M161" s="102">
        <f>L161*'1. Standard_Cost'!F4</f>
        <v>0</v>
      </c>
      <c r="N161" s="103"/>
      <c r="O161" s="103"/>
      <c r="P161" s="103"/>
      <c r="Q161" s="103"/>
      <c r="R161" s="104">
        <f>+N161*P161*'1. Standard_Cost'!$B$12</f>
        <v>0</v>
      </c>
      <c r="S161" s="104">
        <f>+N161*O161*P161*'1. Standard_Cost'!$C$12</f>
        <v>0</v>
      </c>
      <c r="T161" s="104">
        <f>+N161*P161*Q161*'1. Standard_Cost'!$D$12</f>
        <v>0</v>
      </c>
      <c r="U161" s="104">
        <f>+N161*O161*'1. Standard_Cost'!$E$12</f>
        <v>0</v>
      </c>
      <c r="V161" s="103"/>
      <c r="W161" s="103"/>
      <c r="X161" s="103"/>
      <c r="Y161" s="104">
        <f>+V161*((X161*'1. Standard_Cost'!$B$16)+(W161*X161*'1. Standard_Cost'!$C$16))</f>
        <v>0</v>
      </c>
      <c r="Z161" s="103"/>
      <c r="AA161" s="103"/>
      <c r="AB161" s="104">
        <f>+Z161*'1. Standard_Cost'!$B$20+AA161*'1. Standard_Cost'!$C$20</f>
        <v>0</v>
      </c>
      <c r="AC161" s="105"/>
      <c r="AD161" s="106"/>
      <c r="AE161" s="104">
        <f t="shared" si="258"/>
        <v>0</v>
      </c>
      <c r="AF161" s="104">
        <f t="shared" si="207"/>
        <v>0</v>
      </c>
      <c r="AG161" s="103"/>
      <c r="AH161" s="103"/>
      <c r="AI161" s="103"/>
      <c r="AJ161" s="107"/>
      <c r="AK161" s="107"/>
      <c r="AL161" s="107"/>
      <c r="AM161" s="104">
        <f>AG161*'1. Standard_Cost'!B39+'Incremental_Cost Year 2021'!AH161*'1. Standard_Cost'!C39+'Incremental_Cost Year 2021'!AI161*'1. Standard_Cost'!D39+'Incremental_Cost Year 2021'!AJ161+'Incremental_Cost Year 2021'!AL161+AK161</f>
        <v>0</v>
      </c>
      <c r="AN161" s="104">
        <f>AM161*'1. Standard_Cost'!C28</f>
        <v>0</v>
      </c>
      <c r="AO161" s="107"/>
      <c r="AQ161" s="104">
        <f t="shared" si="259"/>
        <v>0</v>
      </c>
      <c r="AR161" s="104">
        <f t="shared" si="260"/>
        <v>0</v>
      </c>
      <c r="AS161" s="104">
        <f t="shared" si="261"/>
        <v>0</v>
      </c>
      <c r="AT161" s="104">
        <f t="shared" si="262"/>
        <v>0</v>
      </c>
      <c r="AU161" s="229"/>
      <c r="AV161" s="229"/>
      <c r="AW161" s="229"/>
      <c r="AX161" s="229"/>
      <c r="AY161" s="229"/>
      <c r="AZ161" s="229"/>
      <c r="BA161" s="230"/>
    </row>
    <row r="162" spans="1:53" ht="50.25" customHeight="1" outlineLevel="1" x14ac:dyDescent="0.2">
      <c r="A162" s="68"/>
      <c r="B162" s="141"/>
      <c r="C162" s="142"/>
      <c r="D162" s="113" t="s">
        <v>515</v>
      </c>
      <c r="E162" s="113" t="s">
        <v>231</v>
      </c>
      <c r="F162" s="114" t="s">
        <v>154</v>
      </c>
      <c r="G162" s="115" t="s">
        <v>155</v>
      </c>
      <c r="H162" s="122" t="s">
        <v>232</v>
      </c>
      <c r="I162" s="117"/>
      <c r="J162" s="117"/>
      <c r="K162" s="117"/>
      <c r="L162" s="118">
        <f>SUM(L158:L161)</f>
        <v>0</v>
      </c>
      <c r="M162" s="118">
        <f>SUM(M158:M161)</f>
        <v>0</v>
      </c>
      <c r="N162" s="117"/>
      <c r="O162" s="117"/>
      <c r="P162" s="117"/>
      <c r="Q162" s="117"/>
      <c r="R162" s="119">
        <f>SUM(R158:R161)</f>
        <v>0</v>
      </c>
      <c r="S162" s="119">
        <f>SUM(S158:S161)</f>
        <v>0</v>
      </c>
      <c r="T162" s="119">
        <f>SUM(T158:T161)</f>
        <v>0</v>
      </c>
      <c r="U162" s="119">
        <f>SUM(U158:U161)</f>
        <v>0</v>
      </c>
      <c r="V162" s="117"/>
      <c r="W162" s="117"/>
      <c r="X162" s="117"/>
      <c r="Y162" s="118">
        <f>SUM(Y158:Y161)</f>
        <v>0</v>
      </c>
      <c r="Z162" s="117"/>
      <c r="AA162" s="117"/>
      <c r="AB162" s="118">
        <f t="shared" ref="AB162:AF162" si="263">SUM(AB158:AB161)</f>
        <v>0</v>
      </c>
      <c r="AC162" s="118">
        <f t="shared" si="263"/>
        <v>0</v>
      </c>
      <c r="AD162" s="118">
        <f t="shared" si="263"/>
        <v>0</v>
      </c>
      <c r="AE162" s="118">
        <f t="shared" si="263"/>
        <v>0</v>
      </c>
      <c r="AF162" s="118">
        <f t="shared" si="263"/>
        <v>0</v>
      </c>
      <c r="AG162" s="117"/>
      <c r="AH162" s="117"/>
      <c r="AI162" s="117"/>
      <c r="AJ162" s="119">
        <f>SUM(AJ158:AJ161)</f>
        <v>0</v>
      </c>
      <c r="AK162" s="119">
        <f t="shared" ref="AK162:AN162" si="264">SUM(AK158:AK161)</f>
        <v>0</v>
      </c>
      <c r="AL162" s="119">
        <f t="shared" si="264"/>
        <v>0</v>
      </c>
      <c r="AM162" s="119">
        <f t="shared" si="264"/>
        <v>0</v>
      </c>
      <c r="AN162" s="119">
        <f t="shared" si="264"/>
        <v>0</v>
      </c>
      <c r="AO162" s="116"/>
      <c r="AP162" s="120"/>
      <c r="AQ162" s="121">
        <f t="shared" ref="AQ162:AZ162" si="265">SUM(AQ158:AQ161)</f>
        <v>0</v>
      </c>
      <c r="AR162" s="121">
        <f t="shared" si="265"/>
        <v>0</v>
      </c>
      <c r="AS162" s="121">
        <f t="shared" si="265"/>
        <v>0</v>
      </c>
      <c r="AT162" s="121">
        <f t="shared" si="265"/>
        <v>0</v>
      </c>
      <c r="AU162" s="121">
        <f t="shared" si="265"/>
        <v>0</v>
      </c>
      <c r="AV162" s="121">
        <f t="shared" si="265"/>
        <v>0</v>
      </c>
      <c r="AW162" s="121">
        <f t="shared" si="265"/>
        <v>0</v>
      </c>
      <c r="AX162" s="121">
        <f t="shared" si="265"/>
        <v>0</v>
      </c>
      <c r="AY162" s="121">
        <f t="shared" si="265"/>
        <v>0</v>
      </c>
      <c r="AZ162" s="121">
        <f t="shared" si="265"/>
        <v>0</v>
      </c>
      <c r="BA162" s="121"/>
    </row>
    <row r="163" spans="1:53" ht="14.1" customHeight="1" outlineLevel="2" x14ac:dyDescent="0.2">
      <c r="A163" s="68"/>
      <c r="B163" s="94"/>
      <c r="C163" s="142"/>
      <c r="D163" s="96"/>
      <c r="E163" s="96"/>
      <c r="F163" s="97"/>
      <c r="G163" s="98"/>
      <c r="H163" s="99" t="s">
        <v>583</v>
      </c>
      <c r="I163" s="100" t="s">
        <v>1</v>
      </c>
      <c r="J163" s="101">
        <v>2</v>
      </c>
      <c r="K163" s="101">
        <v>1</v>
      </c>
      <c r="L163" s="102">
        <f>IF(I163&lt;&gt;0,((VLOOKUP(I163,'1. Standard_Cost'!$B$4:$D$8,2)+VLOOKUP(I163,'1. Standard_Cost'!$B$4:$D$8,3))*J163*K163),"0")</f>
        <v>180250</v>
      </c>
      <c r="M163" s="102">
        <f>L163*'1. Standard_Cost'!F4</f>
        <v>30101.75</v>
      </c>
      <c r="N163" s="103"/>
      <c r="O163" s="103"/>
      <c r="P163" s="103"/>
      <c r="Q163" s="103"/>
      <c r="R163" s="104">
        <f>+N163*P163*'1. Standard_Cost'!$B$12</f>
        <v>0</v>
      </c>
      <c r="S163" s="104">
        <f>+N163*O163*P163*'1. Standard_Cost'!$C$12</f>
        <v>0</v>
      </c>
      <c r="T163" s="104">
        <f>+N163*P163*Q163*'1. Standard_Cost'!$D$12</f>
        <v>0</v>
      </c>
      <c r="U163" s="104">
        <f>+N163*O163*'1. Standard_Cost'!$E$12</f>
        <v>0</v>
      </c>
      <c r="V163" s="103"/>
      <c r="W163" s="103"/>
      <c r="X163" s="103"/>
      <c r="Y163" s="104">
        <f>+V163*((X163*'1. Standard_Cost'!$B$16)+(W163*X163*'1. Standard_Cost'!$C$16))</f>
        <v>0</v>
      </c>
      <c r="Z163" s="103"/>
      <c r="AA163" s="103"/>
      <c r="AB163" s="104">
        <f>+Z163*'1. Standard_Cost'!$B$20+AA163*'1. Standard_Cost'!$C$20</f>
        <v>0</v>
      </c>
      <c r="AC163" s="105">
        <v>30000</v>
      </c>
      <c r="AD163" s="106"/>
      <c r="AE163" s="104">
        <f t="shared" ref="AE163:AE166" si="266">(R163+S163+T163+U163+Y163+AB163+AC163+AD163)*(20%)</f>
        <v>6000</v>
      </c>
      <c r="AF163" s="104">
        <f t="shared" si="207"/>
        <v>36000</v>
      </c>
      <c r="AG163" s="103"/>
      <c r="AH163" s="103"/>
      <c r="AI163" s="103"/>
      <c r="AJ163" s="107"/>
      <c r="AK163" s="107"/>
      <c r="AL163" s="107"/>
      <c r="AM163" s="104">
        <f>AG163*'1. Standard_Cost'!B44+'Incremental_Cost Year 2021'!AH163*'1. Standard_Cost'!C44+'Incremental_Cost Year 2021'!AI163*'1. Standard_Cost'!D44+'Incremental_Cost Year 2021'!AJ163+'Incremental_Cost Year 2021'!AL163+AK163</f>
        <v>0</v>
      </c>
      <c r="AN163" s="104">
        <f>AM163*'1. Standard_Cost'!C28</f>
        <v>0</v>
      </c>
      <c r="AO163" s="107"/>
      <c r="AQ163" s="104">
        <f t="shared" ref="AQ163:AQ166" si="267">L163+M163</f>
        <v>210351.75</v>
      </c>
      <c r="AR163" s="104">
        <f t="shared" ref="AR163:AR166" si="268">AF163</f>
        <v>36000</v>
      </c>
      <c r="AS163" s="104">
        <f t="shared" ref="AS163:AS166" si="269">AM163+AN163</f>
        <v>0</v>
      </c>
      <c r="AT163" s="104">
        <f>SUM(AQ163,AR163,AS163)</f>
        <v>246351.75</v>
      </c>
      <c r="AU163" s="229">
        <f>AT163</f>
        <v>246351.75</v>
      </c>
      <c r="AV163" s="229"/>
      <c r="AW163" s="229"/>
      <c r="AX163" s="229"/>
      <c r="AY163" s="229"/>
      <c r="AZ163" s="229"/>
      <c r="BA163" s="230"/>
    </row>
    <row r="164" spans="1:53" ht="14.1" customHeight="1" outlineLevel="2" x14ac:dyDescent="0.2">
      <c r="A164" s="68"/>
      <c r="B164" s="94"/>
      <c r="C164" s="142"/>
      <c r="D164" s="110"/>
      <c r="E164" s="110"/>
      <c r="F164" s="110"/>
      <c r="G164" s="111"/>
      <c r="H164" s="99" t="s">
        <v>584</v>
      </c>
      <c r="I164" s="100" t="s">
        <v>4</v>
      </c>
      <c r="J164" s="101">
        <v>1</v>
      </c>
      <c r="K164" s="101">
        <v>1</v>
      </c>
      <c r="L164" s="102">
        <f>IF(I164&lt;&gt;0,((VLOOKUP(I164,'1. Standard_Cost'!$B$4:$D$8,2)+VLOOKUP(I164,'1. Standard_Cost'!$B$4:$D$8,3))*J164*K164),"0")</f>
        <v>80100</v>
      </c>
      <c r="M164" s="102">
        <f>L164*'1. Standard_Cost'!F4</f>
        <v>13376.7</v>
      </c>
      <c r="N164" s="103"/>
      <c r="O164" s="103"/>
      <c r="P164" s="103"/>
      <c r="Q164" s="103"/>
      <c r="R164" s="104">
        <f>+N164*P164*'1. Standard_Cost'!$B$12</f>
        <v>0</v>
      </c>
      <c r="S164" s="104">
        <f>+N164*O164*P164*'1. Standard_Cost'!$C$12</f>
        <v>0</v>
      </c>
      <c r="T164" s="104">
        <f>+N164*P164*Q164*'1. Standard_Cost'!$D$12</f>
        <v>0</v>
      </c>
      <c r="U164" s="104">
        <f>+N164*O164*'1. Standard_Cost'!$E$12</f>
        <v>0</v>
      </c>
      <c r="V164" s="103"/>
      <c r="W164" s="103"/>
      <c r="X164" s="103"/>
      <c r="Y164" s="104">
        <f>+V164*((X164*'1. Standard_Cost'!$B$16)+(W164*X164*'1. Standard_Cost'!$C$16))</f>
        <v>0</v>
      </c>
      <c r="Z164" s="103"/>
      <c r="AA164" s="103"/>
      <c r="AB164" s="104">
        <f>+Z164*'1. Standard_Cost'!$B$20+AA164*'1. Standard_Cost'!$C$20</f>
        <v>0</v>
      </c>
      <c r="AC164" s="105"/>
      <c r="AD164" s="106"/>
      <c r="AE164" s="104">
        <f t="shared" si="266"/>
        <v>0</v>
      </c>
      <c r="AF164" s="104">
        <f t="shared" si="207"/>
        <v>0</v>
      </c>
      <c r="AG164" s="103"/>
      <c r="AH164" s="103">
        <v>0</v>
      </c>
      <c r="AI164" s="103">
        <v>0</v>
      </c>
      <c r="AJ164" s="107"/>
      <c r="AK164" s="107"/>
      <c r="AL164" s="107"/>
      <c r="AM164" s="104">
        <f>AG164*'1. Standard_Cost'!B44+'Incremental_Cost Year 2021'!AH164*'1. Standard_Cost'!C44+'Incremental_Cost Year 2021'!AI164*'1. Standard_Cost'!D44+'Incremental_Cost Year 2021'!AJ164+'Incremental_Cost Year 2021'!AL164+AK164</f>
        <v>0</v>
      </c>
      <c r="AN164" s="104">
        <f>AM164*'1. Standard_Cost'!C28</f>
        <v>0</v>
      </c>
      <c r="AO164" s="107"/>
      <c r="AQ164" s="104">
        <f t="shared" si="267"/>
        <v>93476.7</v>
      </c>
      <c r="AR164" s="104">
        <f t="shared" si="268"/>
        <v>0</v>
      </c>
      <c r="AS164" s="104">
        <f t="shared" si="269"/>
        <v>0</v>
      </c>
      <c r="AT164" s="104">
        <f t="shared" ref="AT164:AT166" si="270">SUM(AQ164,AR164,AS164)</f>
        <v>93476.7</v>
      </c>
      <c r="AU164" s="229">
        <f t="shared" ref="AU164:AU165" si="271">AT164</f>
        <v>93476.7</v>
      </c>
      <c r="AV164" s="229">
        <v>0</v>
      </c>
      <c r="AW164" s="229"/>
      <c r="AX164" s="229"/>
      <c r="AY164" s="229"/>
      <c r="AZ164" s="229"/>
      <c r="BA164" s="230"/>
    </row>
    <row r="165" spans="1:53" ht="14.1" customHeight="1" outlineLevel="2" x14ac:dyDescent="0.2">
      <c r="A165" s="68"/>
      <c r="B165" s="94"/>
      <c r="C165" s="142"/>
      <c r="D165" s="110"/>
      <c r="E165" s="110"/>
      <c r="F165" s="110"/>
      <c r="G165" s="111"/>
      <c r="H165" s="99" t="s">
        <v>585</v>
      </c>
      <c r="I165" s="100" t="s">
        <v>3</v>
      </c>
      <c r="J165" s="101">
        <v>1</v>
      </c>
      <c r="K165" s="101">
        <v>1</v>
      </c>
      <c r="L165" s="102">
        <f>IF(I165&lt;&gt;0,((VLOOKUP(I165,'1. Standard_Cost'!$B$4:$D$8,2)+VLOOKUP(I165,'1. Standard_Cost'!$B$4:$D$8,3))*J165*K165),"0")</f>
        <v>100100</v>
      </c>
      <c r="M165" s="102">
        <f>L165*'1. Standard_Cost'!F4</f>
        <v>16716.7</v>
      </c>
      <c r="N165" s="103"/>
      <c r="O165" s="103"/>
      <c r="P165" s="103"/>
      <c r="Q165" s="103"/>
      <c r="R165" s="104">
        <f>+N165*P165*'1. Standard_Cost'!$B$12</f>
        <v>0</v>
      </c>
      <c r="S165" s="104">
        <f>+N165*O165*P165*'1. Standard_Cost'!$C$12</f>
        <v>0</v>
      </c>
      <c r="T165" s="104">
        <f>+N165*P165*Q165*'1. Standard_Cost'!$D$12</f>
        <v>0</v>
      </c>
      <c r="U165" s="104">
        <f>+N165*O165*'1. Standard_Cost'!$E$12</f>
        <v>0</v>
      </c>
      <c r="V165" s="103"/>
      <c r="W165" s="103"/>
      <c r="X165" s="103"/>
      <c r="Y165" s="104">
        <f>+V165*((X165*'1. Standard_Cost'!$B$16)+(W165*X165*'1. Standard_Cost'!$C$16))</f>
        <v>0</v>
      </c>
      <c r="Z165" s="103"/>
      <c r="AA165" s="103"/>
      <c r="AB165" s="104">
        <f>+Z165*'1. Standard_Cost'!$B$20+AA165*'1. Standard_Cost'!$C$20</f>
        <v>0</v>
      </c>
      <c r="AC165" s="105"/>
      <c r="AD165" s="106"/>
      <c r="AE165" s="104">
        <f t="shared" si="266"/>
        <v>0</v>
      </c>
      <c r="AF165" s="104">
        <f t="shared" si="207"/>
        <v>0</v>
      </c>
      <c r="AG165" s="103"/>
      <c r="AH165" s="103"/>
      <c r="AI165" s="103"/>
      <c r="AJ165" s="107"/>
      <c r="AK165" s="107"/>
      <c r="AL165" s="107"/>
      <c r="AM165" s="104">
        <f>AG165*'1. Standard_Cost'!B44+'Incremental_Cost Year 2021'!AH165*'1. Standard_Cost'!C44+'Incremental_Cost Year 2021'!AI165*'1. Standard_Cost'!D44+'Incremental_Cost Year 2021'!AJ165+'Incremental_Cost Year 2021'!AL165+AK165</f>
        <v>0</v>
      </c>
      <c r="AN165" s="104">
        <f>AM165*'1. Standard_Cost'!C28</f>
        <v>0</v>
      </c>
      <c r="AO165" s="107"/>
      <c r="AQ165" s="104">
        <f t="shared" si="267"/>
        <v>116816.7</v>
      </c>
      <c r="AR165" s="104">
        <f t="shared" si="268"/>
        <v>0</v>
      </c>
      <c r="AS165" s="104">
        <f t="shared" si="269"/>
        <v>0</v>
      </c>
      <c r="AT165" s="104">
        <f t="shared" si="270"/>
        <v>116816.7</v>
      </c>
      <c r="AU165" s="229">
        <f t="shared" si="271"/>
        <v>116816.7</v>
      </c>
      <c r="AV165" s="229"/>
      <c r="AW165" s="229"/>
      <c r="AX165" s="229"/>
      <c r="AY165" s="229"/>
      <c r="AZ165" s="229"/>
      <c r="BA165" s="230"/>
    </row>
    <row r="166" spans="1:53" ht="14.1" customHeight="1" outlineLevel="2" x14ac:dyDescent="0.2">
      <c r="A166" s="68"/>
      <c r="B166" s="94"/>
      <c r="C166" s="142"/>
      <c r="D166" s="110"/>
      <c r="E166" s="110"/>
      <c r="F166" s="110"/>
      <c r="G166" s="111"/>
      <c r="H166" s="112" t="s">
        <v>179</v>
      </c>
      <c r="I166" s="100"/>
      <c r="J166" s="101"/>
      <c r="K166" s="101"/>
      <c r="L166" s="102" t="str">
        <f>IF(I166&lt;&gt;0,((VLOOKUP(I166,'1. Standard_Cost'!$B$4:$D$8,2)+VLOOKUP(I166,'1. Standard_Cost'!$B$4:$D$8,3))*J166*K166),"0")</f>
        <v>0</v>
      </c>
      <c r="M166" s="102">
        <f>L166*'1. Standard_Cost'!F24</f>
        <v>0</v>
      </c>
      <c r="N166" s="103"/>
      <c r="O166" s="103"/>
      <c r="P166" s="103"/>
      <c r="Q166" s="103"/>
      <c r="R166" s="104">
        <f>+N166*P166*'1. Standard_Cost'!$B$12</f>
        <v>0</v>
      </c>
      <c r="S166" s="104">
        <f>+N166*O166*P166*'1. Standard_Cost'!$C$12</f>
        <v>0</v>
      </c>
      <c r="T166" s="104">
        <f>+N166*P166*Q166*'1. Standard_Cost'!$D$12</f>
        <v>0</v>
      </c>
      <c r="U166" s="104">
        <f>+N166*O166*'1. Standard_Cost'!$E$12</f>
        <v>0</v>
      </c>
      <c r="V166" s="103"/>
      <c r="W166" s="103"/>
      <c r="X166" s="103"/>
      <c r="Y166" s="104">
        <f>+V166*((X166*'1. Standard_Cost'!$B$16)+(W166*X166*'1. Standard_Cost'!$C$16))</f>
        <v>0</v>
      </c>
      <c r="Z166" s="103"/>
      <c r="AA166" s="103"/>
      <c r="AB166" s="104">
        <f>+Z166*'1. Standard_Cost'!$B$20+AA166*'1. Standard_Cost'!$C$20</f>
        <v>0</v>
      </c>
      <c r="AC166" s="105"/>
      <c r="AD166" s="106"/>
      <c r="AE166" s="104">
        <f t="shared" si="266"/>
        <v>0</v>
      </c>
      <c r="AF166" s="104">
        <f t="shared" si="207"/>
        <v>0</v>
      </c>
      <c r="AG166" s="103"/>
      <c r="AH166" s="103"/>
      <c r="AI166" s="103"/>
      <c r="AJ166" s="107"/>
      <c r="AK166" s="107"/>
      <c r="AL166" s="107"/>
      <c r="AM166" s="104">
        <f>AG166*'1. Standard_Cost'!B44+'Incremental_Cost Year 2021'!AH166*'1. Standard_Cost'!C44+'Incremental_Cost Year 2021'!AI166*'1. Standard_Cost'!D44+'Incremental_Cost Year 2021'!AJ166+'Incremental_Cost Year 2021'!AL166+AK166</f>
        <v>0</v>
      </c>
      <c r="AN166" s="104">
        <f>AM166*'1. Standard_Cost'!C28</f>
        <v>0</v>
      </c>
      <c r="AO166" s="107"/>
      <c r="AQ166" s="104">
        <f t="shared" si="267"/>
        <v>0</v>
      </c>
      <c r="AR166" s="104">
        <f t="shared" si="268"/>
        <v>0</v>
      </c>
      <c r="AS166" s="104">
        <f t="shared" si="269"/>
        <v>0</v>
      </c>
      <c r="AT166" s="104">
        <f t="shared" si="270"/>
        <v>0</v>
      </c>
      <c r="AU166" s="229"/>
      <c r="AV166" s="229"/>
      <c r="AW166" s="229"/>
      <c r="AX166" s="229"/>
      <c r="AY166" s="229"/>
      <c r="AZ166" s="229"/>
      <c r="BA166" s="230"/>
    </row>
    <row r="167" spans="1:53" ht="60.75" customHeight="1" outlineLevel="1" x14ac:dyDescent="0.2">
      <c r="A167" s="68"/>
      <c r="B167" s="141"/>
      <c r="C167" s="142"/>
      <c r="D167" s="113" t="s">
        <v>515</v>
      </c>
      <c r="E167" s="113" t="s">
        <v>233</v>
      </c>
      <c r="F167" s="114" t="s">
        <v>154</v>
      </c>
      <c r="G167" s="115" t="s">
        <v>155</v>
      </c>
      <c r="H167" s="122" t="s">
        <v>234</v>
      </c>
      <c r="I167" s="117"/>
      <c r="J167" s="117"/>
      <c r="K167" s="117"/>
      <c r="L167" s="118">
        <f>SUM(L163:L166)</f>
        <v>360450</v>
      </c>
      <c r="M167" s="118">
        <f>SUM(M163:M166)</f>
        <v>60195.149999999994</v>
      </c>
      <c r="N167" s="117"/>
      <c r="O167" s="117"/>
      <c r="P167" s="117"/>
      <c r="Q167" s="117"/>
      <c r="R167" s="119">
        <f>SUM(R163:R166)</f>
        <v>0</v>
      </c>
      <c r="S167" s="119">
        <f>SUM(S163:S166)</f>
        <v>0</v>
      </c>
      <c r="T167" s="119">
        <f>SUM(T163:T166)</f>
        <v>0</v>
      </c>
      <c r="U167" s="119">
        <f>SUM(U163:U166)</f>
        <v>0</v>
      </c>
      <c r="V167" s="117"/>
      <c r="W167" s="117"/>
      <c r="X167" s="117"/>
      <c r="Y167" s="118">
        <f>SUM(Y163:Y166)</f>
        <v>0</v>
      </c>
      <c r="Z167" s="117"/>
      <c r="AA167" s="117"/>
      <c r="AB167" s="118">
        <f t="shared" ref="AB167:AF167" si="272">SUM(AB163:AB166)</f>
        <v>0</v>
      </c>
      <c r="AC167" s="118">
        <f t="shared" si="272"/>
        <v>30000</v>
      </c>
      <c r="AD167" s="118">
        <f t="shared" si="272"/>
        <v>0</v>
      </c>
      <c r="AE167" s="118">
        <f t="shared" si="272"/>
        <v>6000</v>
      </c>
      <c r="AF167" s="118">
        <f t="shared" si="272"/>
        <v>36000</v>
      </c>
      <c r="AG167" s="117"/>
      <c r="AH167" s="117"/>
      <c r="AI167" s="117"/>
      <c r="AJ167" s="119">
        <f>SUM(AJ163:AJ166)</f>
        <v>0</v>
      </c>
      <c r="AK167" s="119">
        <f t="shared" ref="AK167:AN167" si="273">SUM(AK163:AK166)</f>
        <v>0</v>
      </c>
      <c r="AL167" s="119">
        <f t="shared" si="273"/>
        <v>0</v>
      </c>
      <c r="AM167" s="119">
        <f t="shared" si="273"/>
        <v>0</v>
      </c>
      <c r="AN167" s="119">
        <f t="shared" si="273"/>
        <v>0</v>
      </c>
      <c r="AO167" s="116"/>
      <c r="AP167" s="120"/>
      <c r="AQ167" s="121">
        <f t="shared" ref="AQ167:AZ167" si="274">SUM(AQ163:AQ166)</f>
        <v>420645.15</v>
      </c>
      <c r="AR167" s="121">
        <f t="shared" si="274"/>
        <v>36000</v>
      </c>
      <c r="AS167" s="121">
        <f t="shared" si="274"/>
        <v>0</v>
      </c>
      <c r="AT167" s="121">
        <f t="shared" si="274"/>
        <v>456645.15</v>
      </c>
      <c r="AU167" s="121">
        <f t="shared" si="274"/>
        <v>456645.15</v>
      </c>
      <c r="AV167" s="121">
        <f t="shared" si="274"/>
        <v>0</v>
      </c>
      <c r="AW167" s="121">
        <f t="shared" si="274"/>
        <v>0</v>
      </c>
      <c r="AX167" s="121">
        <f t="shared" si="274"/>
        <v>0</v>
      </c>
      <c r="AY167" s="121">
        <f t="shared" si="274"/>
        <v>0</v>
      </c>
      <c r="AZ167" s="121">
        <f t="shared" si="274"/>
        <v>0</v>
      </c>
      <c r="BA167" s="121"/>
    </row>
    <row r="168" spans="1:53" ht="14.1" customHeight="1" outlineLevel="2" x14ac:dyDescent="0.2">
      <c r="A168" s="68"/>
      <c r="B168" s="94"/>
      <c r="C168" s="142"/>
      <c r="D168" s="96"/>
      <c r="E168" s="96"/>
      <c r="F168" s="97"/>
      <c r="G168" s="98"/>
      <c r="H168" s="99" t="s">
        <v>528</v>
      </c>
      <c r="I168" s="100" t="s">
        <v>1</v>
      </c>
      <c r="J168" s="101">
        <v>3</v>
      </c>
      <c r="K168" s="101">
        <v>1</v>
      </c>
      <c r="L168" s="102">
        <f>IF(I168&lt;&gt;0,((VLOOKUP(I168,'1. Standard_Cost'!$B$4:$D$8,2)+VLOOKUP(I168,'1. Standard_Cost'!$B$4:$D$8,3))*J168*K168),"0")</f>
        <v>270375</v>
      </c>
      <c r="M168" s="102">
        <f>L168*'1. Standard_Cost'!F4</f>
        <v>45152.625</v>
      </c>
      <c r="N168" s="103"/>
      <c r="O168" s="103"/>
      <c r="P168" s="103"/>
      <c r="Q168" s="103"/>
      <c r="R168" s="104">
        <f>+N168*P168*'1. Standard_Cost'!$B$12</f>
        <v>0</v>
      </c>
      <c r="S168" s="104">
        <f>+N168*O168*P168*'1. Standard_Cost'!$C$12</f>
        <v>0</v>
      </c>
      <c r="T168" s="104">
        <f>+N168*P168*Q168*'1. Standard_Cost'!$D$12</f>
        <v>0</v>
      </c>
      <c r="U168" s="104">
        <f>+N168*O168*'1. Standard_Cost'!$E$12</f>
        <v>0</v>
      </c>
      <c r="V168" s="103"/>
      <c r="W168" s="103"/>
      <c r="X168" s="103"/>
      <c r="Y168" s="104">
        <f>+V168*((X168*'1. Standard_Cost'!$B$16)+(W168*X168*'1. Standard_Cost'!$C$16))</f>
        <v>0</v>
      </c>
      <c r="Z168" s="103"/>
      <c r="AA168" s="103"/>
      <c r="AB168" s="104">
        <f>+Z168*'1. Standard_Cost'!$B$20+AA168*'1. Standard_Cost'!$C$20</f>
        <v>0</v>
      </c>
      <c r="AC168" s="105">
        <v>45000</v>
      </c>
      <c r="AD168" s="106"/>
      <c r="AE168" s="104">
        <f t="shared" ref="AE168:AE171" si="275">(R168+S168+T168+U168+Y168+AB168+AC168+AD168)*(20%)</f>
        <v>9000</v>
      </c>
      <c r="AF168" s="104">
        <f t="shared" si="207"/>
        <v>54000</v>
      </c>
      <c r="AG168" s="103"/>
      <c r="AH168" s="103"/>
      <c r="AI168" s="103"/>
      <c r="AJ168" s="107"/>
      <c r="AK168" s="107"/>
      <c r="AL168" s="107"/>
      <c r="AM168" s="104">
        <f>AG168*'1. Standard_Cost'!B49+'Incremental_Cost Year 2021'!AH168*'1. Standard_Cost'!C49+'Incremental_Cost Year 2021'!AI168*'1. Standard_Cost'!D49+'Incremental_Cost Year 2021'!AJ168+'Incremental_Cost Year 2021'!AL168+AK168</f>
        <v>0</v>
      </c>
      <c r="AN168" s="104">
        <f>AM168*'1. Standard_Cost'!C28</f>
        <v>0</v>
      </c>
      <c r="AO168" s="107"/>
      <c r="AQ168" s="104">
        <f t="shared" ref="AQ168:AQ171" si="276">L168+M168</f>
        <v>315527.625</v>
      </c>
      <c r="AR168" s="104">
        <f t="shared" ref="AR168:AR171" si="277">AF168</f>
        <v>54000</v>
      </c>
      <c r="AS168" s="104">
        <f t="shared" ref="AS168:AS171" si="278">AM168+AN168</f>
        <v>0</v>
      </c>
      <c r="AT168" s="104">
        <f>SUM(AQ168,AR168,AS168)</f>
        <v>369527.625</v>
      </c>
      <c r="AU168" s="229">
        <f>AT168</f>
        <v>369527.625</v>
      </c>
      <c r="AV168" s="229"/>
      <c r="AW168" s="229"/>
      <c r="AX168" s="229"/>
      <c r="AY168" s="229"/>
      <c r="AZ168" s="229"/>
      <c r="BA168" s="230"/>
    </row>
    <row r="169" spans="1:53" ht="14.1" customHeight="1" outlineLevel="2" x14ac:dyDescent="0.2">
      <c r="A169" s="68"/>
      <c r="B169" s="94"/>
      <c r="C169" s="142"/>
      <c r="D169" s="110"/>
      <c r="E169" s="110"/>
      <c r="F169" s="110"/>
      <c r="G169" s="111"/>
      <c r="H169" s="99" t="s">
        <v>50</v>
      </c>
      <c r="I169" s="100"/>
      <c r="J169" s="101"/>
      <c r="K169" s="101"/>
      <c r="L169" s="102" t="str">
        <f>IF(I169&lt;&gt;0,((VLOOKUP(I169,'1. Standard_Cost'!$B$4:$D$8,2)+VLOOKUP(I169,'1. Standard_Cost'!$B$4:$D$8,3))*J169*K169),"0")</f>
        <v>0</v>
      </c>
      <c r="M169" s="102">
        <f>L169*'1. Standard_Cost'!F4</f>
        <v>0</v>
      </c>
      <c r="N169" s="103"/>
      <c r="O169" s="103"/>
      <c r="P169" s="103"/>
      <c r="Q169" s="103"/>
      <c r="R169" s="104">
        <f>+N169*P169*'1. Standard_Cost'!$B$12</f>
        <v>0</v>
      </c>
      <c r="S169" s="104">
        <f>+N169*O169*P169*'1. Standard_Cost'!$C$12</f>
        <v>0</v>
      </c>
      <c r="T169" s="104">
        <f>+N169*P169*Q169*'1. Standard_Cost'!$D$12</f>
        <v>0</v>
      </c>
      <c r="U169" s="104">
        <f>+N169*O169*'1. Standard_Cost'!$E$12</f>
        <v>0</v>
      </c>
      <c r="V169" s="103"/>
      <c r="W169" s="103"/>
      <c r="X169" s="103"/>
      <c r="Y169" s="104">
        <f>+V169*((X169*'1. Standard_Cost'!$B$16)+(W169*X169*'1. Standard_Cost'!$C$16))</f>
        <v>0</v>
      </c>
      <c r="Z169" s="103"/>
      <c r="AA169" s="103"/>
      <c r="AB169" s="104">
        <f>+Z169*'1. Standard_Cost'!$B$20+AA169*'1. Standard_Cost'!$C$20</f>
        <v>0</v>
      </c>
      <c r="AC169" s="105"/>
      <c r="AD169" s="106"/>
      <c r="AE169" s="104">
        <f t="shared" si="275"/>
        <v>0</v>
      </c>
      <c r="AF169" s="104">
        <f t="shared" si="207"/>
        <v>0</v>
      </c>
      <c r="AG169" s="103"/>
      <c r="AH169" s="103">
        <v>0</v>
      </c>
      <c r="AI169" s="103">
        <v>0</v>
      </c>
      <c r="AJ169" s="107"/>
      <c r="AK169" s="107"/>
      <c r="AL169" s="107"/>
      <c r="AM169" s="104">
        <f>AG169*'1. Standard_Cost'!B49+'Incremental_Cost Year 2021'!AH169*'1. Standard_Cost'!C49+'Incremental_Cost Year 2021'!AI169*'1. Standard_Cost'!D49+'Incremental_Cost Year 2021'!AJ169+'Incremental_Cost Year 2021'!AL169+AK169</f>
        <v>0</v>
      </c>
      <c r="AN169" s="104">
        <f>AM169*'1. Standard_Cost'!C28</f>
        <v>0</v>
      </c>
      <c r="AO169" s="107"/>
      <c r="AQ169" s="104">
        <f t="shared" si="276"/>
        <v>0</v>
      </c>
      <c r="AR169" s="104">
        <f t="shared" si="277"/>
        <v>0</v>
      </c>
      <c r="AS169" s="104">
        <f t="shared" si="278"/>
        <v>0</v>
      </c>
      <c r="AT169" s="104">
        <f t="shared" ref="AT169:AT171" si="279">SUM(AQ169,AR169,AS169)</f>
        <v>0</v>
      </c>
      <c r="AU169" s="229">
        <f t="shared" ref="AU169:AU170" si="280">AT169</f>
        <v>0</v>
      </c>
      <c r="AV169" s="229">
        <v>0</v>
      </c>
      <c r="AW169" s="229"/>
      <c r="AX169" s="229"/>
      <c r="AY169" s="229"/>
      <c r="AZ169" s="229"/>
      <c r="BA169" s="230"/>
    </row>
    <row r="170" spans="1:53" ht="14.1" customHeight="1" outlineLevel="2" x14ac:dyDescent="0.2">
      <c r="A170" s="68"/>
      <c r="B170" s="94"/>
      <c r="C170" s="142"/>
      <c r="D170" s="110"/>
      <c r="E170" s="110"/>
      <c r="F170" s="110"/>
      <c r="G170" s="111"/>
      <c r="H170" s="99" t="s">
        <v>51</v>
      </c>
      <c r="I170" s="100"/>
      <c r="J170" s="101"/>
      <c r="K170" s="101"/>
      <c r="L170" s="102" t="str">
        <f>IF(I170&lt;&gt;0,((VLOOKUP(I170,'1. Standard_Cost'!$B$4:$D$8,2)+VLOOKUP(I170,'1. Standard_Cost'!$B$4:$D$8,3))*J170*K170),"0")</f>
        <v>0</v>
      </c>
      <c r="M170" s="102">
        <f>L170*'1. Standard_Cost'!F4</f>
        <v>0</v>
      </c>
      <c r="N170" s="103"/>
      <c r="O170" s="103"/>
      <c r="P170" s="103"/>
      <c r="Q170" s="103"/>
      <c r="R170" s="104">
        <f>+N170*P170*'1. Standard_Cost'!$B$12</f>
        <v>0</v>
      </c>
      <c r="S170" s="104">
        <f>+N170*O170*P170*'1. Standard_Cost'!$C$12</f>
        <v>0</v>
      </c>
      <c r="T170" s="104">
        <f>+N170*P170*Q170*'1. Standard_Cost'!$D$12</f>
        <v>0</v>
      </c>
      <c r="U170" s="104">
        <f>+N170*O170*'1. Standard_Cost'!$E$12</f>
        <v>0</v>
      </c>
      <c r="V170" s="103"/>
      <c r="W170" s="103"/>
      <c r="X170" s="103"/>
      <c r="Y170" s="104">
        <f>+V170*((X170*'1. Standard_Cost'!$B$16)+(W170*X170*'1. Standard_Cost'!$C$16))</f>
        <v>0</v>
      </c>
      <c r="Z170" s="103"/>
      <c r="AA170" s="103"/>
      <c r="AB170" s="104">
        <f>+Z170*'1. Standard_Cost'!$B$20+AA170*'1. Standard_Cost'!$C$20</f>
        <v>0</v>
      </c>
      <c r="AC170" s="105"/>
      <c r="AD170" s="106"/>
      <c r="AE170" s="104">
        <f t="shared" si="275"/>
        <v>0</v>
      </c>
      <c r="AF170" s="104">
        <f t="shared" si="207"/>
        <v>0</v>
      </c>
      <c r="AG170" s="103"/>
      <c r="AH170" s="103"/>
      <c r="AI170" s="103"/>
      <c r="AJ170" s="107"/>
      <c r="AK170" s="107"/>
      <c r="AL170" s="107"/>
      <c r="AM170" s="104">
        <f>AG170*'1. Standard_Cost'!B49+'Incremental_Cost Year 2021'!AH170*'1. Standard_Cost'!C49+'Incremental_Cost Year 2021'!AI170*'1. Standard_Cost'!D49+'Incremental_Cost Year 2021'!AJ170+'Incremental_Cost Year 2021'!AL170+AK170</f>
        <v>0</v>
      </c>
      <c r="AN170" s="104">
        <f>AM170*'1. Standard_Cost'!C28</f>
        <v>0</v>
      </c>
      <c r="AO170" s="107"/>
      <c r="AQ170" s="104">
        <f t="shared" si="276"/>
        <v>0</v>
      </c>
      <c r="AR170" s="104">
        <f t="shared" si="277"/>
        <v>0</v>
      </c>
      <c r="AS170" s="104">
        <f t="shared" si="278"/>
        <v>0</v>
      </c>
      <c r="AT170" s="104">
        <f t="shared" si="279"/>
        <v>0</v>
      </c>
      <c r="AU170" s="229">
        <f t="shared" si="280"/>
        <v>0</v>
      </c>
      <c r="AV170" s="229"/>
      <c r="AW170" s="229"/>
      <c r="AX170" s="229"/>
      <c r="AY170" s="229"/>
      <c r="AZ170" s="229"/>
      <c r="BA170" s="230"/>
    </row>
    <row r="171" spans="1:53" ht="14.1" customHeight="1" outlineLevel="2" x14ac:dyDescent="0.2">
      <c r="A171" s="68"/>
      <c r="B171" s="94"/>
      <c r="C171" s="142"/>
      <c r="D171" s="110"/>
      <c r="E171" s="110"/>
      <c r="F171" s="110"/>
      <c r="G171" s="111"/>
      <c r="H171" s="112" t="s">
        <v>179</v>
      </c>
      <c r="I171" s="100"/>
      <c r="J171" s="101"/>
      <c r="K171" s="101"/>
      <c r="L171" s="102" t="str">
        <f>IF(I171&lt;&gt;0,((VLOOKUP(I171,'1. Standard_Cost'!$B$4:$D$8,2)+VLOOKUP(I171,'1. Standard_Cost'!$B$4:$D$8,3))*J171*K171),"0")</f>
        <v>0</v>
      </c>
      <c r="M171" s="102">
        <f>L171*'1. Standard_Cost'!F29</f>
        <v>0</v>
      </c>
      <c r="N171" s="103"/>
      <c r="O171" s="103"/>
      <c r="P171" s="103"/>
      <c r="Q171" s="103"/>
      <c r="R171" s="104">
        <f>+N171*P171*'1. Standard_Cost'!$B$12</f>
        <v>0</v>
      </c>
      <c r="S171" s="104">
        <f>+N171*O171*P171*'1. Standard_Cost'!$C$12</f>
        <v>0</v>
      </c>
      <c r="T171" s="104">
        <f>+N171*P171*Q171*'1. Standard_Cost'!$D$12</f>
        <v>0</v>
      </c>
      <c r="U171" s="104">
        <f>+N171*O171*'1. Standard_Cost'!$E$12</f>
        <v>0</v>
      </c>
      <c r="V171" s="103"/>
      <c r="W171" s="103"/>
      <c r="X171" s="103"/>
      <c r="Y171" s="104">
        <f>+V171*((X171*'1. Standard_Cost'!$B$16)+(W171*X171*'1. Standard_Cost'!$C$16))</f>
        <v>0</v>
      </c>
      <c r="Z171" s="103"/>
      <c r="AA171" s="103"/>
      <c r="AB171" s="104">
        <f>+Z171*'1. Standard_Cost'!$B$20+AA171*'1. Standard_Cost'!$C$20</f>
        <v>0</v>
      </c>
      <c r="AC171" s="105"/>
      <c r="AD171" s="106"/>
      <c r="AE171" s="104">
        <f t="shared" si="275"/>
        <v>0</v>
      </c>
      <c r="AF171" s="104">
        <f t="shared" si="207"/>
        <v>0</v>
      </c>
      <c r="AG171" s="103"/>
      <c r="AH171" s="103"/>
      <c r="AI171" s="103"/>
      <c r="AJ171" s="107"/>
      <c r="AK171" s="107"/>
      <c r="AL171" s="107"/>
      <c r="AM171" s="104">
        <f>AG171*'1. Standard_Cost'!B49+'Incremental_Cost Year 2021'!AH171*'1. Standard_Cost'!C49+'Incremental_Cost Year 2021'!AI171*'1. Standard_Cost'!D49+'Incremental_Cost Year 2021'!AJ171+'Incremental_Cost Year 2021'!AL171+AK171</f>
        <v>0</v>
      </c>
      <c r="AN171" s="104">
        <f>AM171*'1. Standard_Cost'!C28</f>
        <v>0</v>
      </c>
      <c r="AO171" s="107"/>
      <c r="AQ171" s="104">
        <f t="shared" si="276"/>
        <v>0</v>
      </c>
      <c r="AR171" s="104">
        <f t="shared" si="277"/>
        <v>0</v>
      </c>
      <c r="AS171" s="104">
        <f t="shared" si="278"/>
        <v>0</v>
      </c>
      <c r="AT171" s="104">
        <f t="shared" si="279"/>
        <v>0</v>
      </c>
      <c r="AU171" s="229"/>
      <c r="AV171" s="229"/>
      <c r="AW171" s="229"/>
      <c r="AX171" s="229"/>
      <c r="AY171" s="229"/>
      <c r="AZ171" s="229"/>
      <c r="BA171" s="230"/>
    </row>
    <row r="172" spans="1:53" ht="70.5" customHeight="1" outlineLevel="1" x14ac:dyDescent="0.2">
      <c r="A172" s="68"/>
      <c r="B172" s="141"/>
      <c r="C172" s="142"/>
      <c r="D172" s="113" t="s">
        <v>515</v>
      </c>
      <c r="E172" s="113" t="s">
        <v>235</v>
      </c>
      <c r="F172" s="114" t="s">
        <v>154</v>
      </c>
      <c r="G172" s="115" t="s">
        <v>155</v>
      </c>
      <c r="H172" s="122" t="s">
        <v>236</v>
      </c>
      <c r="I172" s="117"/>
      <c r="J172" s="117"/>
      <c r="K172" s="117"/>
      <c r="L172" s="118">
        <f>SUM(L168:L171)</f>
        <v>270375</v>
      </c>
      <c r="M172" s="118">
        <f>SUM(M168:M171)</f>
        <v>45152.625</v>
      </c>
      <c r="N172" s="117"/>
      <c r="O172" s="117"/>
      <c r="P172" s="117"/>
      <c r="Q172" s="117"/>
      <c r="R172" s="119">
        <f>SUM(R168:R171)</f>
        <v>0</v>
      </c>
      <c r="S172" s="119">
        <f>SUM(S168:S171)</f>
        <v>0</v>
      </c>
      <c r="T172" s="119">
        <f>SUM(T168:T171)</f>
        <v>0</v>
      </c>
      <c r="U172" s="119">
        <f>SUM(U168:U171)</f>
        <v>0</v>
      </c>
      <c r="V172" s="117"/>
      <c r="W172" s="117"/>
      <c r="X172" s="117"/>
      <c r="Y172" s="118">
        <f>SUM(Y168:Y171)</f>
        <v>0</v>
      </c>
      <c r="Z172" s="117"/>
      <c r="AA172" s="117"/>
      <c r="AB172" s="118">
        <f t="shared" ref="AB172:AF172" si="281">SUM(AB168:AB171)</f>
        <v>0</v>
      </c>
      <c r="AC172" s="118">
        <f t="shared" si="281"/>
        <v>45000</v>
      </c>
      <c r="AD172" s="118">
        <f t="shared" si="281"/>
        <v>0</v>
      </c>
      <c r="AE172" s="118">
        <f t="shared" si="281"/>
        <v>9000</v>
      </c>
      <c r="AF172" s="118">
        <f t="shared" si="281"/>
        <v>54000</v>
      </c>
      <c r="AG172" s="117"/>
      <c r="AH172" s="117"/>
      <c r="AI172" s="117"/>
      <c r="AJ172" s="119">
        <f>SUM(AJ168:AJ171)</f>
        <v>0</v>
      </c>
      <c r="AK172" s="119">
        <f t="shared" ref="AK172:AN172" si="282">SUM(AK168:AK171)</f>
        <v>0</v>
      </c>
      <c r="AL172" s="119">
        <f t="shared" si="282"/>
        <v>0</v>
      </c>
      <c r="AM172" s="119">
        <f t="shared" si="282"/>
        <v>0</v>
      </c>
      <c r="AN172" s="119">
        <f t="shared" si="282"/>
        <v>0</v>
      </c>
      <c r="AO172" s="116"/>
      <c r="AP172" s="120"/>
      <c r="AQ172" s="121">
        <f t="shared" ref="AQ172:AZ172" si="283">SUM(AQ168:AQ171)</f>
        <v>315527.625</v>
      </c>
      <c r="AR172" s="121">
        <f t="shared" si="283"/>
        <v>54000</v>
      </c>
      <c r="AS172" s="121">
        <f t="shared" si="283"/>
        <v>0</v>
      </c>
      <c r="AT172" s="121">
        <f t="shared" si="283"/>
        <v>369527.625</v>
      </c>
      <c r="AU172" s="121">
        <f t="shared" si="283"/>
        <v>369527.625</v>
      </c>
      <c r="AV172" s="121">
        <f t="shared" si="283"/>
        <v>0</v>
      </c>
      <c r="AW172" s="121">
        <f t="shared" si="283"/>
        <v>0</v>
      </c>
      <c r="AX172" s="121">
        <f t="shared" si="283"/>
        <v>0</v>
      </c>
      <c r="AY172" s="121">
        <f t="shared" si="283"/>
        <v>0</v>
      </c>
      <c r="AZ172" s="121">
        <f t="shared" si="283"/>
        <v>0</v>
      </c>
      <c r="BA172" s="121"/>
    </row>
    <row r="173" spans="1:53" ht="14.1" customHeight="1" outlineLevel="2" x14ac:dyDescent="0.2">
      <c r="A173" s="68"/>
      <c r="B173" s="94"/>
      <c r="C173" s="142"/>
      <c r="D173" s="96"/>
      <c r="E173" s="96"/>
      <c r="F173" s="97"/>
      <c r="G173" s="98"/>
      <c r="H173" s="99"/>
      <c r="I173" s="100"/>
      <c r="J173" s="101"/>
      <c r="K173" s="101"/>
      <c r="L173" s="102" t="str">
        <f>IF(I173&lt;&gt;0,((VLOOKUP(I173,'1. Standard_Cost'!$B$4:$D$8,2)+VLOOKUP(I173,'1. Standard_Cost'!$B$4:$D$8,3))*J173*K173),"0")</f>
        <v>0</v>
      </c>
      <c r="M173" s="102">
        <f>L173*'1. Standard_Cost'!F4</f>
        <v>0</v>
      </c>
      <c r="N173" s="103"/>
      <c r="O173" s="103"/>
      <c r="P173" s="103"/>
      <c r="Q173" s="103"/>
      <c r="R173" s="104">
        <f>+N173*P173*'1. Standard_Cost'!$B$12</f>
        <v>0</v>
      </c>
      <c r="S173" s="104">
        <f>+N173*O173*P173*'1. Standard_Cost'!$C$12</f>
        <v>0</v>
      </c>
      <c r="T173" s="104">
        <f>+N173*P173*Q173*'1. Standard_Cost'!$D$12</f>
        <v>0</v>
      </c>
      <c r="U173" s="104">
        <f>+N173*O173*'1. Standard_Cost'!$E$12</f>
        <v>0</v>
      </c>
      <c r="V173" s="103"/>
      <c r="W173" s="103"/>
      <c r="X173" s="103"/>
      <c r="Y173" s="104">
        <f>+V173*((X173*'1. Standard_Cost'!$B$16)+(W173*X173*'1. Standard_Cost'!$C$16))</f>
        <v>0</v>
      </c>
      <c r="Z173" s="103"/>
      <c r="AA173" s="103"/>
      <c r="AB173" s="104">
        <f>+Z173*'1. Standard_Cost'!$B$20+AA173*'1. Standard_Cost'!$C$20</f>
        <v>0</v>
      </c>
      <c r="AC173" s="105"/>
      <c r="AD173" s="106"/>
      <c r="AE173" s="104">
        <f t="shared" ref="AE173:AE176" si="284">(R173+S173+T173+U173+Y173+AB173+AC173+AD173)*(20%)</f>
        <v>0</v>
      </c>
      <c r="AF173" s="104">
        <f t="shared" si="207"/>
        <v>0</v>
      </c>
      <c r="AG173" s="103"/>
      <c r="AH173" s="103"/>
      <c r="AI173" s="103"/>
      <c r="AJ173" s="107"/>
      <c r="AK173" s="107"/>
      <c r="AL173" s="107"/>
      <c r="AM173" s="104">
        <f>AG173*'1. Standard_Cost'!B54+'Incremental_Cost Year 2021'!AH173*'1. Standard_Cost'!C54+'Incremental_Cost Year 2021'!AI173*'1. Standard_Cost'!D54+'Incremental_Cost Year 2021'!AJ173+'Incremental_Cost Year 2021'!AL173+AK173</f>
        <v>0</v>
      </c>
      <c r="AN173" s="104">
        <f>AM173*'1. Standard_Cost'!C28</f>
        <v>0</v>
      </c>
      <c r="AO173" s="107"/>
      <c r="AQ173" s="104">
        <f t="shared" ref="AQ173:AQ176" si="285">L173+M173</f>
        <v>0</v>
      </c>
      <c r="AR173" s="104">
        <f t="shared" ref="AR173:AR176" si="286">AF173</f>
        <v>0</v>
      </c>
      <c r="AS173" s="104">
        <f t="shared" ref="AS173:AS176" si="287">AM173+AN173</f>
        <v>0</v>
      </c>
      <c r="AT173" s="104">
        <f>SUM(AQ173,AR173,AS173)</f>
        <v>0</v>
      </c>
      <c r="AU173" s="229"/>
      <c r="AV173" s="229"/>
      <c r="AW173" s="229"/>
      <c r="AX173" s="229"/>
      <c r="AY173" s="229"/>
      <c r="AZ173" s="229"/>
      <c r="BA173" s="230"/>
    </row>
    <row r="174" spans="1:53" ht="14.1" customHeight="1" outlineLevel="2" x14ac:dyDescent="0.2">
      <c r="A174" s="68"/>
      <c r="B174" s="94"/>
      <c r="C174" s="142"/>
      <c r="D174" s="110"/>
      <c r="E174" s="110"/>
      <c r="F174" s="110"/>
      <c r="G174" s="111"/>
      <c r="H174" s="99" t="s">
        <v>50</v>
      </c>
      <c r="I174" s="100"/>
      <c r="J174" s="101"/>
      <c r="K174" s="101"/>
      <c r="L174" s="102" t="str">
        <f>IF(I174&lt;&gt;0,((VLOOKUP(I174,'1. Standard_Cost'!$B$4:$D$8,2)+VLOOKUP(I174,'1. Standard_Cost'!$B$4:$D$8,3))*J174*K174),"0")</f>
        <v>0</v>
      </c>
      <c r="M174" s="102">
        <f>L174*'1. Standard_Cost'!F4</f>
        <v>0</v>
      </c>
      <c r="N174" s="103"/>
      <c r="O174" s="103"/>
      <c r="P174" s="103"/>
      <c r="Q174" s="103"/>
      <c r="R174" s="104">
        <f>+N174*P174*'1. Standard_Cost'!$B$12</f>
        <v>0</v>
      </c>
      <c r="S174" s="104">
        <f>+N174*O174*P174*'1. Standard_Cost'!$C$12</f>
        <v>0</v>
      </c>
      <c r="T174" s="104">
        <f>+N174*P174*Q174*'1. Standard_Cost'!$D$12</f>
        <v>0</v>
      </c>
      <c r="U174" s="104">
        <f>+N174*O174*'1. Standard_Cost'!$E$12</f>
        <v>0</v>
      </c>
      <c r="V174" s="103"/>
      <c r="W174" s="103"/>
      <c r="X174" s="103"/>
      <c r="Y174" s="104">
        <f>+V174*((X174*'1. Standard_Cost'!$B$16)+(W174*X174*'1. Standard_Cost'!$C$16))</f>
        <v>0</v>
      </c>
      <c r="Z174" s="103"/>
      <c r="AA174" s="103"/>
      <c r="AB174" s="104">
        <f>+Z174*'1. Standard_Cost'!$B$20+AA174*'1. Standard_Cost'!$C$20</f>
        <v>0</v>
      </c>
      <c r="AC174" s="105"/>
      <c r="AD174" s="106"/>
      <c r="AE174" s="104">
        <f t="shared" si="284"/>
        <v>0</v>
      </c>
      <c r="AF174" s="104">
        <f t="shared" si="207"/>
        <v>0</v>
      </c>
      <c r="AG174" s="103"/>
      <c r="AH174" s="103">
        <v>0</v>
      </c>
      <c r="AI174" s="103">
        <v>0</v>
      </c>
      <c r="AJ174" s="107"/>
      <c r="AK174" s="107"/>
      <c r="AL174" s="107"/>
      <c r="AM174" s="104">
        <f>AG174*'1. Standard_Cost'!B54+'Incremental_Cost Year 2021'!AH174*'1. Standard_Cost'!C54+'Incremental_Cost Year 2021'!AI174*'1. Standard_Cost'!D54+'Incremental_Cost Year 2021'!AJ174+'Incremental_Cost Year 2021'!AL174+AK174</f>
        <v>0</v>
      </c>
      <c r="AN174" s="104">
        <f>AM174*'1. Standard_Cost'!C28</f>
        <v>0</v>
      </c>
      <c r="AO174" s="107"/>
      <c r="AQ174" s="104">
        <f t="shared" si="285"/>
        <v>0</v>
      </c>
      <c r="AR174" s="104">
        <f t="shared" si="286"/>
        <v>0</v>
      </c>
      <c r="AS174" s="104">
        <f t="shared" si="287"/>
        <v>0</v>
      </c>
      <c r="AT174" s="104">
        <f t="shared" ref="AT174:AT176" si="288">SUM(AQ174,AR174,AS174)</f>
        <v>0</v>
      </c>
      <c r="AU174" s="229"/>
      <c r="AV174" s="229">
        <v>0</v>
      </c>
      <c r="AW174" s="229"/>
      <c r="AX174" s="229"/>
      <c r="AY174" s="229"/>
      <c r="AZ174" s="229"/>
      <c r="BA174" s="230"/>
    </row>
    <row r="175" spans="1:53" ht="14.1" customHeight="1" outlineLevel="2" x14ac:dyDescent="0.2">
      <c r="A175" s="68"/>
      <c r="B175" s="94"/>
      <c r="C175" s="142"/>
      <c r="D175" s="110"/>
      <c r="E175" s="110"/>
      <c r="F175" s="110"/>
      <c r="G175" s="111"/>
      <c r="H175" s="99" t="s">
        <v>51</v>
      </c>
      <c r="I175" s="100"/>
      <c r="J175" s="101"/>
      <c r="K175" s="101"/>
      <c r="L175" s="102" t="str">
        <f>IF(I175&lt;&gt;0,((VLOOKUP(I175,'1. Standard_Cost'!$B$4:$D$8,2)+VLOOKUP(I175,'1. Standard_Cost'!$B$4:$D$8,3))*J175*K175),"0")</f>
        <v>0</v>
      </c>
      <c r="M175" s="102">
        <f>L175*'1. Standard_Cost'!F4</f>
        <v>0</v>
      </c>
      <c r="N175" s="103"/>
      <c r="O175" s="103"/>
      <c r="P175" s="103"/>
      <c r="Q175" s="103"/>
      <c r="R175" s="104">
        <f>+N175*P175*'1. Standard_Cost'!$B$12</f>
        <v>0</v>
      </c>
      <c r="S175" s="104">
        <f>+N175*O175*P175*'1. Standard_Cost'!$C$12</f>
        <v>0</v>
      </c>
      <c r="T175" s="104">
        <f>+N175*P175*Q175*'1. Standard_Cost'!$D$12</f>
        <v>0</v>
      </c>
      <c r="U175" s="104">
        <f>+N175*O175*'1. Standard_Cost'!$E$12</f>
        <v>0</v>
      </c>
      <c r="V175" s="103"/>
      <c r="W175" s="103"/>
      <c r="X175" s="103"/>
      <c r="Y175" s="104">
        <f>+V175*((X175*'1. Standard_Cost'!$B$16)+(W175*X175*'1. Standard_Cost'!$C$16))</f>
        <v>0</v>
      </c>
      <c r="Z175" s="103"/>
      <c r="AA175" s="103"/>
      <c r="AB175" s="104">
        <f>+Z175*'1. Standard_Cost'!$B$20+AA175*'1. Standard_Cost'!$C$20</f>
        <v>0</v>
      </c>
      <c r="AC175" s="105"/>
      <c r="AD175" s="106"/>
      <c r="AE175" s="104">
        <f t="shared" si="284"/>
        <v>0</v>
      </c>
      <c r="AF175" s="104">
        <f t="shared" si="207"/>
        <v>0</v>
      </c>
      <c r="AG175" s="103"/>
      <c r="AH175" s="103"/>
      <c r="AI175" s="103"/>
      <c r="AJ175" s="107"/>
      <c r="AK175" s="107"/>
      <c r="AL175" s="107"/>
      <c r="AM175" s="104">
        <f>AG175*'1. Standard_Cost'!B54+'Incremental_Cost Year 2021'!AH175*'1. Standard_Cost'!C54+'Incremental_Cost Year 2021'!AI175*'1. Standard_Cost'!D54+'Incremental_Cost Year 2021'!AJ175+'Incremental_Cost Year 2021'!AL175+AK175</f>
        <v>0</v>
      </c>
      <c r="AN175" s="104">
        <f>AM175*'1. Standard_Cost'!C28</f>
        <v>0</v>
      </c>
      <c r="AO175" s="107"/>
      <c r="AQ175" s="104">
        <f t="shared" si="285"/>
        <v>0</v>
      </c>
      <c r="AR175" s="104">
        <f t="shared" si="286"/>
        <v>0</v>
      </c>
      <c r="AS175" s="104">
        <f t="shared" si="287"/>
        <v>0</v>
      </c>
      <c r="AT175" s="104">
        <f t="shared" si="288"/>
        <v>0</v>
      </c>
      <c r="AU175" s="229"/>
      <c r="AV175" s="229"/>
      <c r="AW175" s="229"/>
      <c r="AX175" s="229"/>
      <c r="AY175" s="229"/>
      <c r="AZ175" s="229"/>
      <c r="BA175" s="230"/>
    </row>
    <row r="176" spans="1:53" ht="14.1" customHeight="1" outlineLevel="2" x14ac:dyDescent="0.2">
      <c r="A176" s="68"/>
      <c r="B176" s="94"/>
      <c r="C176" s="142"/>
      <c r="D176" s="110"/>
      <c r="E176" s="110"/>
      <c r="F176" s="110"/>
      <c r="G176" s="111"/>
      <c r="H176" s="112" t="s">
        <v>179</v>
      </c>
      <c r="I176" s="100"/>
      <c r="J176" s="101"/>
      <c r="K176" s="101"/>
      <c r="L176" s="102" t="str">
        <f>IF(I176&lt;&gt;0,((VLOOKUP(I176,'1. Standard_Cost'!$B$4:$D$8,2)+VLOOKUP(I176,'1. Standard_Cost'!$B$4:$D$8,3))*J176*K176),"0")</f>
        <v>0</v>
      </c>
      <c r="M176" s="102">
        <f>L176*'1. Standard_Cost'!F34</f>
        <v>0</v>
      </c>
      <c r="N176" s="103"/>
      <c r="O176" s="103"/>
      <c r="P176" s="103"/>
      <c r="Q176" s="103"/>
      <c r="R176" s="104">
        <f>+N176*P176*'1. Standard_Cost'!$B$12</f>
        <v>0</v>
      </c>
      <c r="S176" s="104">
        <f>+N176*O176*P176*'1. Standard_Cost'!$C$12</f>
        <v>0</v>
      </c>
      <c r="T176" s="104">
        <f>+N176*P176*Q176*'1. Standard_Cost'!$D$12</f>
        <v>0</v>
      </c>
      <c r="U176" s="104">
        <f>+N176*O176*'1. Standard_Cost'!$E$12</f>
        <v>0</v>
      </c>
      <c r="V176" s="103"/>
      <c r="W176" s="103"/>
      <c r="X176" s="103"/>
      <c r="Y176" s="104">
        <f>+V176*((X176*'1. Standard_Cost'!$B$16)+(W176*X176*'1. Standard_Cost'!$C$16))</f>
        <v>0</v>
      </c>
      <c r="Z176" s="103"/>
      <c r="AA176" s="103"/>
      <c r="AB176" s="104">
        <f>+Z176*'1. Standard_Cost'!$B$20+AA176*'1. Standard_Cost'!$C$20</f>
        <v>0</v>
      </c>
      <c r="AC176" s="105"/>
      <c r="AD176" s="106"/>
      <c r="AE176" s="104">
        <f t="shared" si="284"/>
        <v>0</v>
      </c>
      <c r="AF176" s="104">
        <f t="shared" si="207"/>
        <v>0</v>
      </c>
      <c r="AG176" s="103"/>
      <c r="AH176" s="103"/>
      <c r="AI176" s="103"/>
      <c r="AJ176" s="107"/>
      <c r="AK176" s="107"/>
      <c r="AL176" s="107"/>
      <c r="AM176" s="104">
        <f>AG176*'1. Standard_Cost'!B54+'Incremental_Cost Year 2021'!AH176*'1. Standard_Cost'!C54+'Incremental_Cost Year 2021'!AI176*'1. Standard_Cost'!D54+'Incremental_Cost Year 2021'!AJ176+'Incremental_Cost Year 2021'!AL176+AK176</f>
        <v>0</v>
      </c>
      <c r="AN176" s="104">
        <f>AM176*'1. Standard_Cost'!C28</f>
        <v>0</v>
      </c>
      <c r="AO176" s="107"/>
      <c r="AQ176" s="104">
        <f t="shared" si="285"/>
        <v>0</v>
      </c>
      <c r="AR176" s="104">
        <f t="shared" si="286"/>
        <v>0</v>
      </c>
      <c r="AS176" s="104">
        <f t="shared" si="287"/>
        <v>0</v>
      </c>
      <c r="AT176" s="104">
        <f t="shared" si="288"/>
        <v>0</v>
      </c>
      <c r="AU176" s="229"/>
      <c r="AV176" s="229"/>
      <c r="AW176" s="229"/>
      <c r="AX176" s="229"/>
      <c r="AY176" s="229"/>
      <c r="AZ176" s="229"/>
      <c r="BA176" s="230"/>
    </row>
    <row r="177" spans="1:53" ht="69" customHeight="1" outlineLevel="1" x14ac:dyDescent="0.2">
      <c r="A177" s="68"/>
      <c r="B177" s="141"/>
      <c r="C177" s="142"/>
      <c r="D177" s="113" t="s">
        <v>515</v>
      </c>
      <c r="E177" s="113" t="s">
        <v>237</v>
      </c>
      <c r="F177" s="114" t="s">
        <v>154</v>
      </c>
      <c r="G177" s="115" t="s">
        <v>155</v>
      </c>
      <c r="H177" s="122" t="s">
        <v>238</v>
      </c>
      <c r="I177" s="117"/>
      <c r="J177" s="117"/>
      <c r="K177" s="117"/>
      <c r="L177" s="118">
        <f>SUM(L173:L176)</f>
        <v>0</v>
      </c>
      <c r="M177" s="118">
        <f>SUM(M173:M176)</f>
        <v>0</v>
      </c>
      <c r="N177" s="117"/>
      <c r="O177" s="117"/>
      <c r="P177" s="117"/>
      <c r="Q177" s="117"/>
      <c r="R177" s="119">
        <f>SUM(R173:R176)</f>
        <v>0</v>
      </c>
      <c r="S177" s="119">
        <f>SUM(S173:S176)</f>
        <v>0</v>
      </c>
      <c r="T177" s="119">
        <f>SUM(T173:T176)</f>
        <v>0</v>
      </c>
      <c r="U177" s="119">
        <f>SUM(U173:U176)</f>
        <v>0</v>
      </c>
      <c r="V177" s="117"/>
      <c r="W177" s="117"/>
      <c r="X177" s="117"/>
      <c r="Y177" s="118">
        <f>SUM(Y173:Y176)</f>
        <v>0</v>
      </c>
      <c r="Z177" s="117"/>
      <c r="AA177" s="117"/>
      <c r="AB177" s="118">
        <f t="shared" ref="AB177:AF177" si="289">SUM(AB173:AB176)</f>
        <v>0</v>
      </c>
      <c r="AC177" s="118">
        <f t="shared" si="289"/>
        <v>0</v>
      </c>
      <c r="AD177" s="118">
        <f t="shared" si="289"/>
        <v>0</v>
      </c>
      <c r="AE177" s="118">
        <f t="shared" si="289"/>
        <v>0</v>
      </c>
      <c r="AF177" s="118">
        <f t="shared" si="289"/>
        <v>0</v>
      </c>
      <c r="AG177" s="117"/>
      <c r="AH177" s="117"/>
      <c r="AI177" s="117"/>
      <c r="AJ177" s="119">
        <f>SUM(AJ173:AJ176)</f>
        <v>0</v>
      </c>
      <c r="AK177" s="119">
        <f t="shared" ref="AK177:AN177" si="290">SUM(AK173:AK176)</f>
        <v>0</v>
      </c>
      <c r="AL177" s="119">
        <f t="shared" si="290"/>
        <v>0</v>
      </c>
      <c r="AM177" s="119">
        <f t="shared" si="290"/>
        <v>0</v>
      </c>
      <c r="AN177" s="119">
        <f t="shared" si="290"/>
        <v>0</v>
      </c>
      <c r="AO177" s="116"/>
      <c r="AP177" s="120"/>
      <c r="AQ177" s="121">
        <f t="shared" ref="AQ177:AZ177" si="291">SUM(AQ173:AQ176)</f>
        <v>0</v>
      </c>
      <c r="AR177" s="121">
        <f t="shared" si="291"/>
        <v>0</v>
      </c>
      <c r="AS177" s="121">
        <f t="shared" si="291"/>
        <v>0</v>
      </c>
      <c r="AT177" s="121">
        <f t="shared" si="291"/>
        <v>0</v>
      </c>
      <c r="AU177" s="121">
        <f t="shared" si="291"/>
        <v>0</v>
      </c>
      <c r="AV177" s="121">
        <f t="shared" si="291"/>
        <v>0</v>
      </c>
      <c r="AW177" s="121">
        <f t="shared" si="291"/>
        <v>0</v>
      </c>
      <c r="AX177" s="121">
        <f t="shared" si="291"/>
        <v>0</v>
      </c>
      <c r="AY177" s="121">
        <f t="shared" si="291"/>
        <v>0</v>
      </c>
      <c r="AZ177" s="121">
        <f t="shared" si="291"/>
        <v>0</v>
      </c>
      <c r="BA177" s="121"/>
    </row>
    <row r="178" spans="1:53" ht="14.1" customHeight="1" outlineLevel="2" x14ac:dyDescent="0.2">
      <c r="A178" s="68"/>
      <c r="B178" s="94"/>
      <c r="C178" s="142"/>
      <c r="D178" s="96"/>
      <c r="E178" s="96"/>
      <c r="F178" s="97"/>
      <c r="G178" s="98"/>
      <c r="H178" s="99" t="s">
        <v>583</v>
      </c>
      <c r="I178" s="100" t="s">
        <v>1</v>
      </c>
      <c r="J178" s="101">
        <v>4</v>
      </c>
      <c r="K178" s="101">
        <v>1</v>
      </c>
      <c r="L178" s="102">
        <f>IF(I178&lt;&gt;0,((VLOOKUP(I178,'1. Standard_Cost'!$B$4:$D$8,2)+VLOOKUP(I178,'1. Standard_Cost'!$B$4:$D$8,3))*J178*K178),"0")</f>
        <v>360500</v>
      </c>
      <c r="M178" s="102">
        <f>L178*'1. Standard_Cost'!F4</f>
        <v>60203.5</v>
      </c>
      <c r="N178" s="103"/>
      <c r="O178" s="103"/>
      <c r="P178" s="103"/>
      <c r="Q178" s="103"/>
      <c r="R178" s="104">
        <f>+N178*P178*'1. Standard_Cost'!$B$12</f>
        <v>0</v>
      </c>
      <c r="S178" s="104">
        <f>+N178*O178*P178*'1. Standard_Cost'!$C$12</f>
        <v>0</v>
      </c>
      <c r="T178" s="104">
        <f>+N178*P178*Q178*'1. Standard_Cost'!$D$12</f>
        <v>0</v>
      </c>
      <c r="U178" s="104">
        <f>+N178*O178*'1. Standard_Cost'!$E$12</f>
        <v>0</v>
      </c>
      <c r="V178" s="103"/>
      <c r="W178" s="103"/>
      <c r="X178" s="103"/>
      <c r="Y178" s="104">
        <f>+V178*((X178*'1. Standard_Cost'!$B$16)+(W178*X178*'1. Standard_Cost'!$C$16))</f>
        <v>0</v>
      </c>
      <c r="Z178" s="103"/>
      <c r="AA178" s="103"/>
      <c r="AB178" s="104">
        <f>+Z178*'1. Standard_Cost'!$B$20+AA178*'1. Standard_Cost'!$C$20</f>
        <v>0</v>
      </c>
      <c r="AC178" s="105">
        <v>60000</v>
      </c>
      <c r="AD178" s="106"/>
      <c r="AE178" s="104">
        <f t="shared" ref="AE178:AE181" si="292">(R178+S178+T178+U178+Y178+AB178+AC178+AD178)*(20%)</f>
        <v>12000</v>
      </c>
      <c r="AF178" s="104">
        <f t="shared" si="207"/>
        <v>72000</v>
      </c>
      <c r="AG178" s="103"/>
      <c r="AH178" s="103"/>
      <c r="AI178" s="103"/>
      <c r="AJ178" s="107"/>
      <c r="AK178" s="107"/>
      <c r="AL178" s="107"/>
      <c r="AM178" s="104">
        <f>SUM(AG178:AL178)</f>
        <v>0</v>
      </c>
      <c r="AN178" s="104">
        <f>AM178*'1. Standard_Cost'!C28</f>
        <v>0</v>
      </c>
      <c r="AO178" s="107"/>
      <c r="AQ178" s="104">
        <f t="shared" ref="AQ178:AQ181" si="293">L178+M178</f>
        <v>420703.5</v>
      </c>
      <c r="AR178" s="104">
        <f t="shared" ref="AR178:AR181" si="294">AF178</f>
        <v>72000</v>
      </c>
      <c r="AS178" s="104">
        <f t="shared" ref="AS178:AS181" si="295">AM178+AN178</f>
        <v>0</v>
      </c>
      <c r="AT178" s="104">
        <f>SUM(AQ178,AR178,AS178)</f>
        <v>492703.5</v>
      </c>
      <c r="AU178" s="229">
        <f>AT178</f>
        <v>492703.5</v>
      </c>
      <c r="AV178" s="229"/>
      <c r="AW178" s="229"/>
      <c r="AX178" s="229"/>
      <c r="AY178" s="229"/>
      <c r="AZ178" s="229"/>
      <c r="BA178" s="230"/>
    </row>
    <row r="179" spans="1:53" ht="14.1" customHeight="1" outlineLevel="2" x14ac:dyDescent="0.2">
      <c r="A179" s="68"/>
      <c r="B179" s="94"/>
      <c r="C179" s="142"/>
      <c r="D179" s="110"/>
      <c r="E179" s="110"/>
      <c r="F179" s="110"/>
      <c r="G179" s="111"/>
      <c r="H179" s="99" t="s">
        <v>588</v>
      </c>
      <c r="I179" s="100" t="s">
        <v>3</v>
      </c>
      <c r="J179" s="101">
        <v>4</v>
      </c>
      <c r="K179" s="101">
        <v>1</v>
      </c>
      <c r="L179" s="102">
        <f>IF(I179&lt;&gt;0,((VLOOKUP(I179,'1. Standard_Cost'!$B$4:$D$8,2)+VLOOKUP(I179,'1. Standard_Cost'!$B$4:$D$8,3))*J179*K179),"0")</f>
        <v>400400</v>
      </c>
      <c r="M179" s="190">
        <f>L179*'1. Standard_Cost'!F4</f>
        <v>66866.8</v>
      </c>
      <c r="N179" s="103"/>
      <c r="O179" s="103"/>
      <c r="P179" s="103"/>
      <c r="Q179" s="103"/>
      <c r="R179" s="104">
        <f>+N179*P179*'1. Standard_Cost'!$B$12</f>
        <v>0</v>
      </c>
      <c r="S179" s="104">
        <f>+N179*O179*P179*'1. Standard_Cost'!$C$12</f>
        <v>0</v>
      </c>
      <c r="T179" s="104">
        <f>+N179*P179*Q179*'1. Standard_Cost'!$D$12</f>
        <v>0</v>
      </c>
      <c r="U179" s="104">
        <f>+N179*O179*'1. Standard_Cost'!$E$12</f>
        <v>0</v>
      </c>
      <c r="V179" s="103"/>
      <c r="W179" s="103"/>
      <c r="X179" s="103"/>
      <c r="Y179" s="104">
        <f>+V179*((X179*'1. Standard_Cost'!$B$16)+(W179*X179*'1. Standard_Cost'!$C$16))</f>
        <v>0</v>
      </c>
      <c r="Z179" s="103"/>
      <c r="AA179" s="103"/>
      <c r="AB179" s="104">
        <f>+Z179*'1. Standard_Cost'!$B$20+AA179*'1. Standard_Cost'!$C$20</f>
        <v>0</v>
      </c>
      <c r="AC179" s="105">
        <v>60000</v>
      </c>
      <c r="AD179" s="106"/>
      <c r="AE179" s="104">
        <f t="shared" si="292"/>
        <v>12000</v>
      </c>
      <c r="AF179" s="104">
        <f t="shared" si="207"/>
        <v>72000</v>
      </c>
      <c r="AG179" s="103"/>
      <c r="AH179" s="103">
        <v>0</v>
      </c>
      <c r="AI179" s="103">
        <v>0</v>
      </c>
      <c r="AJ179" s="107"/>
      <c r="AK179" s="107"/>
      <c r="AL179" s="107"/>
      <c r="AM179" s="104">
        <f>AG179*'1. Standard_Cost'!B59+'Incremental_Cost Year 2021'!AH179*'1. Standard_Cost'!C59+'Incremental_Cost Year 2021'!AI179*'1. Standard_Cost'!D59+'Incremental_Cost Year 2021'!AJ179+'Incremental_Cost Year 2021'!AL179+AK179</f>
        <v>0</v>
      </c>
      <c r="AN179" s="104">
        <f>AM179*'1. Standard_Cost'!C28</f>
        <v>0</v>
      </c>
      <c r="AO179" s="107"/>
      <c r="AQ179" s="104">
        <f t="shared" si="293"/>
        <v>467266.8</v>
      </c>
      <c r="AR179" s="104">
        <f t="shared" si="294"/>
        <v>72000</v>
      </c>
      <c r="AS179" s="104">
        <f t="shared" si="295"/>
        <v>0</v>
      </c>
      <c r="AT179" s="104">
        <f t="shared" ref="AT179:AT181" si="296">SUM(AQ179,AR179,AS179)</f>
        <v>539266.80000000005</v>
      </c>
      <c r="AU179" s="229">
        <f t="shared" ref="AU179:AU181" si="297">AT179</f>
        <v>539266.80000000005</v>
      </c>
      <c r="AV179" s="229">
        <v>0</v>
      </c>
      <c r="AW179" s="229"/>
      <c r="AX179" s="229"/>
      <c r="AY179" s="229"/>
      <c r="AZ179" s="229"/>
      <c r="BA179" s="230"/>
    </row>
    <row r="180" spans="1:53" ht="14.1" customHeight="1" outlineLevel="2" x14ac:dyDescent="0.2">
      <c r="A180" s="68"/>
      <c r="B180" s="94"/>
      <c r="C180" s="142"/>
      <c r="D180" s="110"/>
      <c r="E180" s="110"/>
      <c r="F180" s="110"/>
      <c r="G180" s="111"/>
      <c r="H180" s="99" t="s">
        <v>586</v>
      </c>
      <c r="I180" s="100" t="s">
        <v>4</v>
      </c>
      <c r="J180" s="101">
        <v>1</v>
      </c>
      <c r="K180" s="101">
        <v>1</v>
      </c>
      <c r="L180" s="102">
        <f>IF(I180&lt;&gt;0,((VLOOKUP(I180,'1. Standard_Cost'!$B$4:$D$8,2)+VLOOKUP(I180,'1. Standard_Cost'!$B$4:$D$8,3))*J180*K180),"0")</f>
        <v>80100</v>
      </c>
      <c r="M180" s="190">
        <f>L180*'1. Standard_Cost'!F4</f>
        <v>13376.7</v>
      </c>
      <c r="N180" s="103"/>
      <c r="O180" s="103"/>
      <c r="P180" s="103"/>
      <c r="Q180" s="103"/>
      <c r="R180" s="104">
        <f>+N180*P180*'1. Standard_Cost'!$B$12</f>
        <v>0</v>
      </c>
      <c r="S180" s="104">
        <f>+N180*O180*P180*'1. Standard_Cost'!$C$12</f>
        <v>0</v>
      </c>
      <c r="T180" s="104">
        <f>+N180*P180*Q180*'1. Standard_Cost'!$D$12</f>
        <v>0</v>
      </c>
      <c r="U180" s="104">
        <f>+N180*O180*'1. Standard_Cost'!$E$12</f>
        <v>0</v>
      </c>
      <c r="V180" s="103"/>
      <c r="W180" s="103"/>
      <c r="X180" s="103"/>
      <c r="Y180" s="104">
        <f>+V180*((X180*'1. Standard_Cost'!$B$16)+(W180*X180*'1. Standard_Cost'!$C$16))</f>
        <v>0</v>
      </c>
      <c r="Z180" s="103"/>
      <c r="AA180" s="103"/>
      <c r="AB180" s="104">
        <f>+Z180*'1. Standard_Cost'!$B$20+AA180*'1. Standard_Cost'!$C$20</f>
        <v>0</v>
      </c>
      <c r="AC180" s="105"/>
      <c r="AD180" s="106"/>
      <c r="AE180" s="104">
        <f t="shared" si="292"/>
        <v>0</v>
      </c>
      <c r="AF180" s="104">
        <f t="shared" si="207"/>
        <v>0</v>
      </c>
      <c r="AG180" s="103"/>
      <c r="AH180" s="103"/>
      <c r="AI180" s="103"/>
      <c r="AJ180" s="107"/>
      <c r="AK180" s="107"/>
      <c r="AL180" s="107"/>
      <c r="AM180" s="104">
        <f>AG180*'1. Standard_Cost'!B59+'Incremental_Cost Year 2021'!AH180*'1. Standard_Cost'!C59+'Incremental_Cost Year 2021'!AI180*'1. Standard_Cost'!D59+'Incremental_Cost Year 2021'!AJ180+'Incremental_Cost Year 2021'!AL180+AK180</f>
        <v>0</v>
      </c>
      <c r="AN180" s="104">
        <f>AM180*'1. Standard_Cost'!C28</f>
        <v>0</v>
      </c>
      <c r="AO180" s="107"/>
      <c r="AQ180" s="104">
        <f t="shared" si="293"/>
        <v>93476.7</v>
      </c>
      <c r="AR180" s="104">
        <f t="shared" si="294"/>
        <v>0</v>
      </c>
      <c r="AS180" s="104">
        <f t="shared" si="295"/>
        <v>0</v>
      </c>
      <c r="AT180" s="104">
        <f t="shared" si="296"/>
        <v>93476.7</v>
      </c>
      <c r="AU180" s="229">
        <f t="shared" si="297"/>
        <v>93476.7</v>
      </c>
      <c r="AV180" s="229"/>
      <c r="AW180" s="229"/>
      <c r="AX180" s="229"/>
      <c r="AY180" s="229"/>
      <c r="AZ180" s="229"/>
      <c r="BA180" s="230"/>
    </row>
    <row r="181" spans="1:53" ht="14.1" customHeight="1" outlineLevel="2" x14ac:dyDescent="0.2">
      <c r="A181" s="68"/>
      <c r="B181" s="94"/>
      <c r="C181" s="142"/>
      <c r="D181" s="110"/>
      <c r="E181" s="110"/>
      <c r="F181" s="110"/>
      <c r="G181" s="111"/>
      <c r="H181" s="99" t="s">
        <v>587</v>
      </c>
      <c r="I181" s="100" t="s">
        <v>3</v>
      </c>
      <c r="J181" s="101">
        <v>1</v>
      </c>
      <c r="K181" s="101">
        <v>1</v>
      </c>
      <c r="L181" s="102">
        <f>IF(I181&lt;&gt;0,((VLOOKUP(I181,'1. Standard_Cost'!$B$4:$D$8,2)+VLOOKUP(I181,'1. Standard_Cost'!$B$4:$D$8,3))*J181*K181),"0")</f>
        <v>100100</v>
      </c>
      <c r="M181" s="190">
        <f>L181*'1. Standard_Cost'!F4</f>
        <v>16716.7</v>
      </c>
      <c r="N181" s="103"/>
      <c r="O181" s="103"/>
      <c r="P181" s="103"/>
      <c r="Q181" s="103"/>
      <c r="R181" s="104">
        <f>+N181*P181*'1. Standard_Cost'!$B$12</f>
        <v>0</v>
      </c>
      <c r="S181" s="104">
        <f>+N181*O181*P181*'1. Standard_Cost'!$C$12</f>
        <v>0</v>
      </c>
      <c r="T181" s="104">
        <f>+N181*P181*Q181*'1. Standard_Cost'!$D$12</f>
        <v>0</v>
      </c>
      <c r="U181" s="104">
        <f>+N181*O181*'1. Standard_Cost'!$E$12</f>
        <v>0</v>
      </c>
      <c r="V181" s="103"/>
      <c r="W181" s="103"/>
      <c r="X181" s="103"/>
      <c r="Y181" s="104">
        <f>+V181*((X181*'1. Standard_Cost'!$B$16)+(W181*X181*'1. Standard_Cost'!$C$16))</f>
        <v>0</v>
      </c>
      <c r="Z181" s="103"/>
      <c r="AA181" s="103"/>
      <c r="AB181" s="104">
        <f>+Z181*'1. Standard_Cost'!$B$20+AA181*'1. Standard_Cost'!$C$20</f>
        <v>0</v>
      </c>
      <c r="AC181" s="105"/>
      <c r="AD181" s="106"/>
      <c r="AE181" s="104">
        <f t="shared" si="292"/>
        <v>0</v>
      </c>
      <c r="AF181" s="104">
        <f t="shared" si="207"/>
        <v>0</v>
      </c>
      <c r="AG181" s="103"/>
      <c r="AH181" s="103"/>
      <c r="AI181" s="103"/>
      <c r="AJ181" s="107"/>
      <c r="AK181" s="107"/>
      <c r="AL181" s="107"/>
      <c r="AM181" s="104">
        <f>AG181*'1. Standard_Cost'!B59+'Incremental_Cost Year 2021'!AH181*'1. Standard_Cost'!C59+'Incremental_Cost Year 2021'!AI181*'1. Standard_Cost'!D59+'Incremental_Cost Year 2021'!AJ181+'Incremental_Cost Year 2021'!AL181+AK181</f>
        <v>0</v>
      </c>
      <c r="AN181" s="104">
        <f>AM181*'1. Standard_Cost'!C28</f>
        <v>0</v>
      </c>
      <c r="AO181" s="107"/>
      <c r="AQ181" s="104">
        <f t="shared" si="293"/>
        <v>116816.7</v>
      </c>
      <c r="AR181" s="104">
        <f t="shared" si="294"/>
        <v>0</v>
      </c>
      <c r="AS181" s="104">
        <f t="shared" si="295"/>
        <v>0</v>
      </c>
      <c r="AT181" s="104">
        <f t="shared" si="296"/>
        <v>116816.7</v>
      </c>
      <c r="AU181" s="229">
        <f t="shared" si="297"/>
        <v>116816.7</v>
      </c>
      <c r="AV181" s="229"/>
      <c r="AW181" s="229"/>
      <c r="AX181" s="229"/>
      <c r="AY181" s="229"/>
      <c r="AZ181" s="229"/>
      <c r="BA181" s="230"/>
    </row>
    <row r="182" spans="1:53" ht="85.5" customHeight="1" outlineLevel="1" x14ac:dyDescent="0.2">
      <c r="A182" s="68"/>
      <c r="B182" s="141"/>
      <c r="C182" s="142"/>
      <c r="D182" s="113" t="s">
        <v>515</v>
      </c>
      <c r="E182" s="113" t="s">
        <v>738</v>
      </c>
      <c r="F182" s="114" t="s">
        <v>154</v>
      </c>
      <c r="G182" s="115" t="s">
        <v>155</v>
      </c>
      <c r="H182" s="122" t="s">
        <v>240</v>
      </c>
      <c r="I182" s="117"/>
      <c r="J182" s="117"/>
      <c r="K182" s="117"/>
      <c r="L182" s="118">
        <f>SUM(L178:L181)</f>
        <v>941100</v>
      </c>
      <c r="M182" s="118">
        <f>SUM(M178:M181)</f>
        <v>157163.70000000001</v>
      </c>
      <c r="N182" s="117"/>
      <c r="O182" s="117"/>
      <c r="P182" s="117"/>
      <c r="Q182" s="117"/>
      <c r="R182" s="119">
        <f>SUM(R178:R181)</f>
        <v>0</v>
      </c>
      <c r="S182" s="119">
        <f>SUM(S178:S181)</f>
        <v>0</v>
      </c>
      <c r="T182" s="119">
        <f>SUM(T178:T181)</f>
        <v>0</v>
      </c>
      <c r="U182" s="119">
        <f>SUM(U178:U181)</f>
        <v>0</v>
      </c>
      <c r="V182" s="117"/>
      <c r="W182" s="117"/>
      <c r="X182" s="117"/>
      <c r="Y182" s="118">
        <f>SUM(Y178:Y181)</f>
        <v>0</v>
      </c>
      <c r="Z182" s="117"/>
      <c r="AA182" s="117"/>
      <c r="AB182" s="118">
        <f t="shared" ref="AB182:AF182" si="298">SUM(AB178:AB181)</f>
        <v>0</v>
      </c>
      <c r="AC182" s="118">
        <f t="shared" si="298"/>
        <v>120000</v>
      </c>
      <c r="AD182" s="118">
        <f t="shared" si="298"/>
        <v>0</v>
      </c>
      <c r="AE182" s="118">
        <f t="shared" si="298"/>
        <v>24000</v>
      </c>
      <c r="AF182" s="118">
        <f t="shared" si="298"/>
        <v>144000</v>
      </c>
      <c r="AG182" s="117"/>
      <c r="AH182" s="117"/>
      <c r="AI182" s="117"/>
      <c r="AJ182" s="119">
        <f>SUM(AJ178:AJ181)</f>
        <v>0</v>
      </c>
      <c r="AK182" s="119">
        <f t="shared" ref="AK182:AN182" si="299">SUM(AK178:AK181)</f>
        <v>0</v>
      </c>
      <c r="AL182" s="119">
        <f t="shared" si="299"/>
        <v>0</v>
      </c>
      <c r="AM182" s="119">
        <f t="shared" si="299"/>
        <v>0</v>
      </c>
      <c r="AN182" s="119">
        <f t="shared" si="299"/>
        <v>0</v>
      </c>
      <c r="AO182" s="116"/>
      <c r="AP182" s="120"/>
      <c r="AQ182" s="121">
        <f t="shared" ref="AQ182:AZ182" si="300">SUM(AQ178:AQ181)</f>
        <v>1098263.7</v>
      </c>
      <c r="AR182" s="121">
        <f t="shared" si="300"/>
        <v>144000</v>
      </c>
      <c r="AS182" s="121">
        <f t="shared" si="300"/>
        <v>0</v>
      </c>
      <c r="AT182" s="121">
        <f t="shared" si="300"/>
        <v>1242263.7</v>
      </c>
      <c r="AU182" s="121">
        <f t="shared" si="300"/>
        <v>1242263.7</v>
      </c>
      <c r="AV182" s="121">
        <f t="shared" si="300"/>
        <v>0</v>
      </c>
      <c r="AW182" s="121">
        <f t="shared" si="300"/>
        <v>0</v>
      </c>
      <c r="AX182" s="121">
        <f t="shared" si="300"/>
        <v>0</v>
      </c>
      <c r="AY182" s="121">
        <f t="shared" si="300"/>
        <v>0</v>
      </c>
      <c r="AZ182" s="121">
        <f t="shared" si="300"/>
        <v>0</v>
      </c>
      <c r="BA182" s="121"/>
    </row>
    <row r="183" spans="1:53" ht="14.1" customHeight="1" outlineLevel="2" x14ac:dyDescent="0.2">
      <c r="A183" s="68"/>
      <c r="B183" s="94"/>
      <c r="C183" s="142"/>
      <c r="D183" s="96"/>
      <c r="E183" s="96"/>
      <c r="F183" s="97"/>
      <c r="G183" s="98"/>
      <c r="H183" s="99" t="s">
        <v>570</v>
      </c>
      <c r="I183" s="100"/>
      <c r="J183" s="101">
        <v>2</v>
      </c>
      <c r="K183" s="101">
        <v>2</v>
      </c>
      <c r="L183" s="102">
        <v>320400</v>
      </c>
      <c r="M183" s="102">
        <f>L183*'1. Standard_Cost'!F4</f>
        <v>53506.8</v>
      </c>
      <c r="N183" s="103"/>
      <c r="O183" s="103"/>
      <c r="P183" s="103"/>
      <c r="Q183" s="103"/>
      <c r="R183" s="104">
        <f>+N183*P183*'[1]1. Standard_Cost'!$B$12</f>
        <v>0</v>
      </c>
      <c r="S183" s="104">
        <f>+N183*O183*P183*'[1]1. Standard_Cost'!$C$12</f>
        <v>0</v>
      </c>
      <c r="T183" s="104">
        <f>+N183*P183*Q183*'[1]1. Standard_Cost'!$D$12</f>
        <v>0</v>
      </c>
      <c r="U183" s="104">
        <f>+N183*O183*'[1]1. Standard_Cost'!$E$12</f>
        <v>0</v>
      </c>
      <c r="V183" s="103"/>
      <c r="W183" s="103"/>
      <c r="X183" s="103"/>
      <c r="Y183" s="104">
        <f>+V183*((X183*'[1]1. Standard_Cost'!$B$16)+(W183*X183*'[1]1. Standard_Cost'!$C$16))</f>
        <v>0</v>
      </c>
      <c r="Z183" s="103"/>
      <c r="AA183" s="103"/>
      <c r="AB183" s="104">
        <f>+Z183*'[1]1. Standard_Cost'!$B$20+AA183*'[1]1. Standard_Cost'!$C$20</f>
        <v>0</v>
      </c>
      <c r="AC183" s="105"/>
      <c r="AD183" s="106"/>
      <c r="AE183" s="104">
        <f t="shared" ref="AE183:AE186" si="301">(R183+S183+T183+U183+Y183+AB183+AC183+AD183)*(20%)</f>
        <v>0</v>
      </c>
      <c r="AF183" s="104">
        <f t="shared" si="207"/>
        <v>0</v>
      </c>
      <c r="AG183" s="103"/>
      <c r="AH183" s="103"/>
      <c r="AI183" s="103"/>
      <c r="AJ183" s="107"/>
      <c r="AK183" s="107"/>
      <c r="AL183" s="107"/>
      <c r="AM183" s="104">
        <f>AG183*'1. Standard_Cost'!B62+'Incremental_Cost Year 2021'!AH183*'1. Standard_Cost'!C62+'Incremental_Cost Year 2021'!AI183*'1. Standard_Cost'!D62+'Incremental_Cost Year 2021'!AJ183+'Incremental_Cost Year 2021'!AL183+AK183</f>
        <v>0</v>
      </c>
      <c r="AN183" s="104">
        <f>AM183*'[1]1. Standard_Cost'!C28</f>
        <v>0</v>
      </c>
      <c r="AO183" s="107"/>
      <c r="AQ183" s="104">
        <f t="shared" ref="AQ183:AQ186" si="302">L183+M183</f>
        <v>373906.8</v>
      </c>
      <c r="AR183" s="104">
        <f t="shared" ref="AR183:AR186" si="303">AF183</f>
        <v>0</v>
      </c>
      <c r="AS183" s="104">
        <f>AM183+AN183</f>
        <v>0</v>
      </c>
      <c r="AT183" s="104">
        <f>SUM(AQ183,AR183,AS183)</f>
        <v>373906.8</v>
      </c>
      <c r="AU183" s="229">
        <f>AT183</f>
        <v>373906.8</v>
      </c>
      <c r="AV183" s="229"/>
      <c r="AW183" s="229"/>
      <c r="AX183" s="229"/>
      <c r="AY183" s="229"/>
      <c r="AZ183" s="229"/>
      <c r="BA183" s="230"/>
    </row>
    <row r="184" spans="1:53" ht="14.1" customHeight="1" outlineLevel="2" x14ac:dyDescent="0.2">
      <c r="A184" s="68"/>
      <c r="B184" s="94"/>
      <c r="C184" s="142"/>
      <c r="D184" s="110"/>
      <c r="E184" s="110"/>
      <c r="F184" s="110"/>
      <c r="G184" s="111"/>
      <c r="H184" s="99" t="s">
        <v>578</v>
      </c>
      <c r="I184" s="100"/>
      <c r="J184" s="101">
        <v>2</v>
      </c>
      <c r="K184" s="101">
        <v>4</v>
      </c>
      <c r="L184" s="102">
        <v>961600</v>
      </c>
      <c r="M184" s="102">
        <f>L184*'1. Standard_Cost'!F4</f>
        <v>160587.20000000001</v>
      </c>
      <c r="N184" s="103"/>
      <c r="O184" s="103"/>
      <c r="P184" s="103"/>
      <c r="Q184" s="103"/>
      <c r="R184" s="104">
        <f>+N184*P184*'[1]1. Standard_Cost'!$B$12</f>
        <v>0</v>
      </c>
      <c r="S184" s="104">
        <f>+N184*O184*P184*'[1]1. Standard_Cost'!$C$12</f>
        <v>0</v>
      </c>
      <c r="T184" s="104">
        <f>+N184*P184*Q184*'[1]1. Standard_Cost'!$D$12</f>
        <v>0</v>
      </c>
      <c r="U184" s="104">
        <f>+N184*O184*'[1]1. Standard_Cost'!$E$12</f>
        <v>0</v>
      </c>
      <c r="V184" s="103"/>
      <c r="W184" s="103"/>
      <c r="X184" s="103"/>
      <c r="Y184" s="104">
        <f>+V184*((X184*'[1]1. Standard_Cost'!$B$16)+(W184*X184*'[1]1. Standard_Cost'!$C$16))</f>
        <v>0</v>
      </c>
      <c r="Z184" s="103"/>
      <c r="AA184" s="103"/>
      <c r="AB184" s="104">
        <f>+Z184*'[1]1. Standard_Cost'!$B$20+AA184*'[1]1. Standard_Cost'!$C$20</f>
        <v>0</v>
      </c>
      <c r="AC184" s="105"/>
      <c r="AD184" s="106"/>
      <c r="AE184" s="104">
        <f t="shared" si="301"/>
        <v>0</v>
      </c>
      <c r="AF184" s="104">
        <f t="shared" si="207"/>
        <v>0</v>
      </c>
      <c r="AG184" s="103"/>
      <c r="AH184" s="103">
        <v>0</v>
      </c>
      <c r="AI184" s="103">
        <v>0</v>
      </c>
      <c r="AJ184" s="107"/>
      <c r="AK184" s="107"/>
      <c r="AL184" s="107"/>
      <c r="AM184" s="104">
        <f>AG184*'1. Standard_Cost'!B63+'Incremental_Cost Year 2021'!AH184*'1. Standard_Cost'!C63+'Incremental_Cost Year 2021'!AI184*'1. Standard_Cost'!D63+'Incremental_Cost Year 2021'!AJ184+'Incremental_Cost Year 2021'!AL184+AK184</f>
        <v>0</v>
      </c>
      <c r="AN184" s="104">
        <f>AM184*'[1]1. Standard_Cost'!C28</f>
        <v>0</v>
      </c>
      <c r="AO184" s="107"/>
      <c r="AQ184" s="104">
        <f t="shared" si="302"/>
        <v>1122187.2</v>
      </c>
      <c r="AR184" s="104">
        <f t="shared" si="303"/>
        <v>0</v>
      </c>
      <c r="AS184" s="104"/>
      <c r="AT184" s="104">
        <f t="shared" ref="AT184:AT186" si="304">SUM(AQ184,AR184,AS184)</f>
        <v>1122187.2</v>
      </c>
      <c r="AU184" s="229">
        <f t="shared" ref="AU184:AU185" si="305">AT184</f>
        <v>1122187.2</v>
      </c>
      <c r="AV184" s="229">
        <v>0</v>
      </c>
      <c r="AW184" s="229"/>
      <c r="AX184" s="229"/>
      <c r="AY184" s="229"/>
      <c r="AZ184" s="229"/>
      <c r="BA184" s="230"/>
    </row>
    <row r="185" spans="1:53" ht="14.1" customHeight="1" outlineLevel="2" x14ac:dyDescent="0.2">
      <c r="A185" s="68"/>
      <c r="B185" s="94"/>
      <c r="C185" s="142"/>
      <c r="D185" s="110"/>
      <c r="E185" s="110"/>
      <c r="F185" s="110"/>
      <c r="G185" s="111"/>
      <c r="H185" s="99" t="s">
        <v>581</v>
      </c>
      <c r="I185" s="100"/>
      <c r="J185" s="101">
        <v>1</v>
      </c>
      <c r="K185" s="101">
        <v>3</v>
      </c>
      <c r="L185" s="102">
        <v>900300</v>
      </c>
      <c r="M185" s="102">
        <f>L185*'1. Standard_Cost'!F4</f>
        <v>150350.1</v>
      </c>
      <c r="N185" s="103"/>
      <c r="O185" s="103"/>
      <c r="P185" s="103"/>
      <c r="Q185" s="103"/>
      <c r="R185" s="104">
        <f>+N185*P185*'[1]1. Standard_Cost'!$B$12</f>
        <v>0</v>
      </c>
      <c r="S185" s="104">
        <f>+N185*O185*P185*'[1]1. Standard_Cost'!$C$12</f>
        <v>0</v>
      </c>
      <c r="T185" s="104">
        <f>+N185*P185*Q185*'[1]1. Standard_Cost'!$D$12</f>
        <v>0</v>
      </c>
      <c r="U185" s="104">
        <f>+N185*O185*'[1]1. Standard_Cost'!$E$12</f>
        <v>0</v>
      </c>
      <c r="V185" s="103"/>
      <c r="W185" s="103"/>
      <c r="X185" s="103"/>
      <c r="Y185" s="104">
        <f>+V185*((X185*'[1]1. Standard_Cost'!$B$16)+(W185*X185*'[1]1. Standard_Cost'!$C$16))</f>
        <v>0</v>
      </c>
      <c r="Z185" s="103"/>
      <c r="AA185" s="103"/>
      <c r="AB185" s="104">
        <f>+Z185*'[1]1. Standard_Cost'!$B$20+AA185*'[1]1. Standard_Cost'!$C$20</f>
        <v>0</v>
      </c>
      <c r="AC185" s="105"/>
      <c r="AD185" s="106"/>
      <c r="AE185" s="104">
        <f t="shared" si="301"/>
        <v>0</v>
      </c>
      <c r="AF185" s="104">
        <f t="shared" si="207"/>
        <v>0</v>
      </c>
      <c r="AG185" s="103"/>
      <c r="AH185" s="103"/>
      <c r="AI185" s="103"/>
      <c r="AJ185" s="107"/>
      <c r="AK185" s="107"/>
      <c r="AL185" s="107"/>
      <c r="AM185" s="104">
        <f>AG185*'1. Standard_Cost'!B64+'Incremental_Cost Year 2021'!AH185*'1. Standard_Cost'!C64+'Incremental_Cost Year 2021'!AI185*'1. Standard_Cost'!D64+'Incremental_Cost Year 2021'!AJ185+'Incremental_Cost Year 2021'!AL185+AK185</f>
        <v>0</v>
      </c>
      <c r="AN185" s="104">
        <f>AM185*'[1]1. Standard_Cost'!C28</f>
        <v>0</v>
      </c>
      <c r="AO185" s="107"/>
      <c r="AQ185" s="104">
        <f t="shared" si="302"/>
        <v>1050650.1000000001</v>
      </c>
      <c r="AR185" s="104">
        <f t="shared" si="303"/>
        <v>0</v>
      </c>
      <c r="AS185" s="104"/>
      <c r="AT185" s="104">
        <f t="shared" si="304"/>
        <v>1050650.1000000001</v>
      </c>
      <c r="AU185" s="229">
        <f t="shared" si="305"/>
        <v>1050650.1000000001</v>
      </c>
      <c r="AV185" s="229"/>
      <c r="AW185" s="229"/>
      <c r="AX185" s="229"/>
      <c r="AY185" s="229"/>
      <c r="AZ185" s="229"/>
      <c r="BA185" s="230"/>
    </row>
    <row r="186" spans="1:53" ht="14.1" customHeight="1" outlineLevel="2" x14ac:dyDescent="0.2">
      <c r="A186" s="68"/>
      <c r="B186" s="94"/>
      <c r="C186" s="142"/>
      <c r="D186" s="110"/>
      <c r="E186" s="110"/>
      <c r="F186" s="110"/>
      <c r="G186" s="111"/>
      <c r="H186" s="112" t="s">
        <v>179</v>
      </c>
      <c r="I186" s="100"/>
      <c r="J186" s="101"/>
      <c r="K186" s="101"/>
      <c r="L186" s="102" t="str">
        <f>IF(I186&lt;&gt;0,((VLOOKUP(I186,'[1]1. Standard_Cost'!$B$4:$D$8,2)+VLOOKUP(I186,'[1]1. Standard_Cost'!$B$4:$D$8,3))*J186*K186),"0")</f>
        <v>0</v>
      </c>
      <c r="M186" s="102">
        <f>L186*'[1]1. Standard_Cost'!F4</f>
        <v>0</v>
      </c>
      <c r="N186" s="103"/>
      <c r="O186" s="103"/>
      <c r="P186" s="103"/>
      <c r="Q186" s="103"/>
      <c r="R186" s="104">
        <f>+N186*P186*'[1]1. Standard_Cost'!$B$12</f>
        <v>0</v>
      </c>
      <c r="S186" s="104">
        <f>+N186*O186*P186*'[1]1. Standard_Cost'!$C$12</f>
        <v>0</v>
      </c>
      <c r="T186" s="104">
        <f>+N186*P186*Q186*'[1]1. Standard_Cost'!$D$12</f>
        <v>0</v>
      </c>
      <c r="U186" s="104">
        <f>+N186*O186*'[1]1. Standard_Cost'!$E$12</f>
        <v>0</v>
      </c>
      <c r="V186" s="103"/>
      <c r="W186" s="103"/>
      <c r="X186" s="103"/>
      <c r="Y186" s="104">
        <f>+V186*((X186*'[1]1. Standard_Cost'!$B$16)+(W186*X186*'[1]1. Standard_Cost'!$C$16))</f>
        <v>0</v>
      </c>
      <c r="Z186" s="103"/>
      <c r="AA186" s="103"/>
      <c r="AB186" s="104">
        <f>+Z186*'[1]1. Standard_Cost'!$B$20+AA186*'[1]1. Standard_Cost'!$C$20</f>
        <v>0</v>
      </c>
      <c r="AC186" s="105"/>
      <c r="AD186" s="106"/>
      <c r="AE186" s="104">
        <f t="shared" si="301"/>
        <v>0</v>
      </c>
      <c r="AF186" s="104">
        <f t="shared" si="207"/>
        <v>0</v>
      </c>
      <c r="AG186" s="103"/>
      <c r="AH186" s="103"/>
      <c r="AI186" s="103"/>
      <c r="AJ186" s="107"/>
      <c r="AK186" s="107"/>
      <c r="AL186" s="107"/>
      <c r="AM186" s="104">
        <f>AG186*'1. Standard_Cost'!B65+'Incremental_Cost Year 2021'!AH186*'1. Standard_Cost'!C65+'Incremental_Cost Year 2021'!AI186*'1. Standard_Cost'!D65+'Incremental_Cost Year 2021'!AJ186+'Incremental_Cost Year 2021'!AL186+AK186</f>
        <v>0</v>
      </c>
      <c r="AN186" s="104">
        <f>AM186*'[1]1. Standard_Cost'!C28</f>
        <v>0</v>
      </c>
      <c r="AO186" s="107"/>
      <c r="AQ186" s="104">
        <f t="shared" si="302"/>
        <v>0</v>
      </c>
      <c r="AR186" s="104">
        <f t="shared" si="303"/>
        <v>0</v>
      </c>
      <c r="AS186" s="104"/>
      <c r="AT186" s="104">
        <f t="shared" si="304"/>
        <v>0</v>
      </c>
      <c r="AU186" s="229"/>
      <c r="AV186" s="229"/>
      <c r="AW186" s="229"/>
      <c r="AX186" s="229"/>
      <c r="AY186" s="229"/>
      <c r="AZ186" s="229"/>
      <c r="BA186" s="230"/>
    </row>
    <row r="187" spans="1:53" ht="57" customHeight="1" outlineLevel="1" x14ac:dyDescent="0.2">
      <c r="A187" s="68"/>
      <c r="B187" s="141"/>
      <c r="C187" s="142"/>
      <c r="D187" s="113" t="s">
        <v>574</v>
      </c>
      <c r="E187" s="113" t="s">
        <v>741</v>
      </c>
      <c r="F187" s="114">
        <v>2021</v>
      </c>
      <c r="G187" s="115">
        <v>2022</v>
      </c>
      <c r="H187" s="122" t="s">
        <v>241</v>
      </c>
      <c r="I187" s="117"/>
      <c r="J187" s="117"/>
      <c r="K187" s="117"/>
      <c r="L187" s="118">
        <f>SUM(L183:L186)</f>
        <v>2182300</v>
      </c>
      <c r="M187" s="118">
        <f>SUM(M183:M186)</f>
        <v>364444.1</v>
      </c>
      <c r="N187" s="117"/>
      <c r="O187" s="117"/>
      <c r="P187" s="117"/>
      <c r="Q187" s="117"/>
      <c r="R187" s="119">
        <f>SUM(R183:R186)</f>
        <v>0</v>
      </c>
      <c r="S187" s="119">
        <f>SUM(S183:S186)</f>
        <v>0</v>
      </c>
      <c r="T187" s="119">
        <f>SUM(T183:T186)</f>
        <v>0</v>
      </c>
      <c r="U187" s="119">
        <f>SUM(U183:U186)</f>
        <v>0</v>
      </c>
      <c r="V187" s="117"/>
      <c r="W187" s="117"/>
      <c r="X187" s="117"/>
      <c r="Y187" s="118">
        <f>SUM(Y183:Y186)</f>
        <v>0</v>
      </c>
      <c r="Z187" s="117"/>
      <c r="AA187" s="117"/>
      <c r="AB187" s="118">
        <f t="shared" ref="AB187:AF187" si="306">SUM(AB183:AB186)</f>
        <v>0</v>
      </c>
      <c r="AC187" s="118">
        <f t="shared" si="306"/>
        <v>0</v>
      </c>
      <c r="AD187" s="118">
        <f t="shared" si="306"/>
        <v>0</v>
      </c>
      <c r="AE187" s="118">
        <f t="shared" si="306"/>
        <v>0</v>
      </c>
      <c r="AF187" s="118">
        <f t="shared" si="306"/>
        <v>0</v>
      </c>
      <c r="AG187" s="117"/>
      <c r="AH187" s="117"/>
      <c r="AI187" s="117"/>
      <c r="AJ187" s="119">
        <f>SUM(AJ183:AJ186)</f>
        <v>0</v>
      </c>
      <c r="AK187" s="119">
        <f t="shared" ref="AK187:AN187" si="307">SUM(AK183:AK186)</f>
        <v>0</v>
      </c>
      <c r="AL187" s="119">
        <f t="shared" si="307"/>
        <v>0</v>
      </c>
      <c r="AM187" s="119">
        <f t="shared" si="307"/>
        <v>0</v>
      </c>
      <c r="AN187" s="119">
        <f t="shared" si="307"/>
        <v>0</v>
      </c>
      <c r="AO187" s="116"/>
      <c r="AP187" s="120"/>
      <c r="AQ187" s="121">
        <f t="shared" ref="AQ187:AZ187" si="308">SUM(AQ183:AQ186)</f>
        <v>2546744.1</v>
      </c>
      <c r="AR187" s="121">
        <f t="shared" si="308"/>
        <v>0</v>
      </c>
      <c r="AS187" s="121">
        <f t="shared" si="308"/>
        <v>0</v>
      </c>
      <c r="AT187" s="121">
        <f t="shared" si="308"/>
        <v>2546744.1</v>
      </c>
      <c r="AU187" s="121">
        <f t="shared" si="308"/>
        <v>2546744.1</v>
      </c>
      <c r="AV187" s="121">
        <f t="shared" si="308"/>
        <v>0</v>
      </c>
      <c r="AW187" s="121">
        <f t="shared" si="308"/>
        <v>0</v>
      </c>
      <c r="AX187" s="121">
        <f t="shared" si="308"/>
        <v>0</v>
      </c>
      <c r="AY187" s="121">
        <f t="shared" si="308"/>
        <v>0</v>
      </c>
      <c r="AZ187" s="121">
        <f t="shared" si="308"/>
        <v>0</v>
      </c>
      <c r="BA187" s="121"/>
    </row>
    <row r="188" spans="1:53" ht="14.1" customHeight="1" outlineLevel="2" x14ac:dyDescent="0.2">
      <c r="A188" s="68"/>
      <c r="B188" s="94"/>
      <c r="C188" s="142"/>
      <c r="D188" s="96"/>
      <c r="E188" s="96"/>
      <c r="F188" s="97"/>
      <c r="G188" s="98"/>
      <c r="H188" s="99" t="s">
        <v>49</v>
      </c>
      <c r="I188" s="100"/>
      <c r="J188" s="101"/>
      <c r="K188" s="101"/>
      <c r="L188" s="102" t="str">
        <f>IF(I188&lt;&gt;0,((VLOOKUP(I188,'1. Standard_Cost'!$B$4:$D$8,2)+VLOOKUP(I188,'1. Standard_Cost'!$B$4:$D$8,3))*J188*K188),"0")</f>
        <v>0</v>
      </c>
      <c r="M188" s="102">
        <f>L188*'1. Standard_Cost'!F4</f>
        <v>0</v>
      </c>
      <c r="N188" s="103"/>
      <c r="O188" s="103"/>
      <c r="P188" s="103"/>
      <c r="Q188" s="103"/>
      <c r="R188" s="104">
        <f>+N188*P188*'1. Standard_Cost'!$B$12</f>
        <v>0</v>
      </c>
      <c r="S188" s="104">
        <f>+N188*O188*P188*'1. Standard_Cost'!$C$12</f>
        <v>0</v>
      </c>
      <c r="T188" s="104">
        <f>+N188*P188*Q188*'1. Standard_Cost'!$D$12</f>
        <v>0</v>
      </c>
      <c r="U188" s="104">
        <f>+N188*O188*'1. Standard_Cost'!$E$12</f>
        <v>0</v>
      </c>
      <c r="V188" s="103"/>
      <c r="W188" s="103"/>
      <c r="X188" s="103"/>
      <c r="Y188" s="104">
        <f>+V188*((X188*'1. Standard_Cost'!$B$16)+(W188*X188*'1. Standard_Cost'!$C$16))</f>
        <v>0</v>
      </c>
      <c r="Z188" s="103"/>
      <c r="AA188" s="103"/>
      <c r="AB188" s="104">
        <f>+Z188*'1. Standard_Cost'!$B$20+AA188*'1. Standard_Cost'!$C$20</f>
        <v>0</v>
      </c>
      <c r="AC188" s="105"/>
      <c r="AD188" s="106"/>
      <c r="AE188" s="104">
        <f t="shared" ref="AE188:AE191" si="309">(R188+S188+T188+U188+Y188+AB188+AC188+AD188)*(20%)</f>
        <v>0</v>
      </c>
      <c r="AF188" s="104">
        <f t="shared" si="207"/>
        <v>0</v>
      </c>
      <c r="AG188" s="103"/>
      <c r="AH188" s="103"/>
      <c r="AI188" s="103"/>
      <c r="AJ188" s="107"/>
      <c r="AK188" s="107"/>
      <c r="AL188" s="107"/>
      <c r="AM188" s="104">
        <f>AG188*'1. Standard_Cost'!B69+'Incremental_Cost Year 2021'!AH188*'1. Standard_Cost'!C69+'Incremental_Cost Year 2021'!AI188*'1. Standard_Cost'!D69+'Incremental_Cost Year 2021'!AJ188+'Incremental_Cost Year 2021'!AL188+AK188</f>
        <v>0</v>
      </c>
      <c r="AN188" s="104">
        <f>AM188*'1. Standard_Cost'!C28</f>
        <v>0</v>
      </c>
      <c r="AO188" s="107"/>
      <c r="AQ188" s="104">
        <f t="shared" ref="AQ188:AQ191" si="310">L188+M188</f>
        <v>0</v>
      </c>
      <c r="AR188" s="104">
        <f t="shared" ref="AR188:AR191" si="311">AF188</f>
        <v>0</v>
      </c>
      <c r="AS188" s="104">
        <f t="shared" ref="AS188:AS191" si="312">AM188+AN188</f>
        <v>0</v>
      </c>
      <c r="AT188" s="104">
        <f>SUM(AQ188,AR188,AS188)</f>
        <v>0</v>
      </c>
      <c r="AU188" s="229"/>
      <c r="AV188" s="229"/>
      <c r="AW188" s="229"/>
      <c r="AX188" s="229"/>
      <c r="AY188" s="229"/>
      <c r="AZ188" s="229"/>
      <c r="BA188" s="230"/>
    </row>
    <row r="189" spans="1:53" ht="14.1" customHeight="1" outlineLevel="2" x14ac:dyDescent="0.2">
      <c r="A189" s="68"/>
      <c r="B189" s="94"/>
      <c r="C189" s="142"/>
      <c r="D189" s="110"/>
      <c r="E189" s="110"/>
      <c r="F189" s="110"/>
      <c r="G189" s="111"/>
      <c r="H189" s="99" t="s">
        <v>50</v>
      </c>
      <c r="I189" s="100"/>
      <c r="J189" s="101"/>
      <c r="K189" s="101"/>
      <c r="L189" s="102" t="str">
        <f>IF(I189&lt;&gt;0,((VLOOKUP(I189,'1. Standard_Cost'!$B$4:$D$8,2)+VLOOKUP(I189,'1. Standard_Cost'!$B$4:$D$8,3))*J189*K189),"0")</f>
        <v>0</v>
      </c>
      <c r="M189" s="102">
        <f>L189*'1. Standard_Cost'!F4</f>
        <v>0</v>
      </c>
      <c r="N189" s="103"/>
      <c r="O189" s="103"/>
      <c r="P189" s="103"/>
      <c r="Q189" s="103"/>
      <c r="R189" s="104">
        <f>+N189*P189*'1. Standard_Cost'!$B$12</f>
        <v>0</v>
      </c>
      <c r="S189" s="104">
        <f>+N189*O189*P189*'1. Standard_Cost'!$C$12</f>
        <v>0</v>
      </c>
      <c r="T189" s="104">
        <f>+N189*P189*Q189*'1. Standard_Cost'!$D$12</f>
        <v>0</v>
      </c>
      <c r="U189" s="104">
        <f>+N189*O189*'1. Standard_Cost'!$E$12</f>
        <v>0</v>
      </c>
      <c r="V189" s="103"/>
      <c r="W189" s="103"/>
      <c r="X189" s="103"/>
      <c r="Y189" s="104">
        <f>+V189*((X189*'1. Standard_Cost'!$B$16)+(W189*X189*'1. Standard_Cost'!$C$16))</f>
        <v>0</v>
      </c>
      <c r="Z189" s="103"/>
      <c r="AA189" s="103"/>
      <c r="AB189" s="104">
        <f>+Z189*'1. Standard_Cost'!$B$20+AA189*'1. Standard_Cost'!$C$20</f>
        <v>0</v>
      </c>
      <c r="AC189" s="105"/>
      <c r="AD189" s="106"/>
      <c r="AE189" s="104">
        <f t="shared" si="309"/>
        <v>0</v>
      </c>
      <c r="AF189" s="104">
        <f t="shared" si="207"/>
        <v>0</v>
      </c>
      <c r="AG189" s="103"/>
      <c r="AH189" s="103">
        <v>0</v>
      </c>
      <c r="AI189" s="103">
        <v>0</v>
      </c>
      <c r="AJ189" s="107"/>
      <c r="AK189" s="107"/>
      <c r="AL189" s="107"/>
      <c r="AM189" s="104">
        <f>AG189*'1. Standard_Cost'!B69+'Incremental_Cost Year 2021'!AH189*'1. Standard_Cost'!C69+'Incremental_Cost Year 2021'!AI189*'1. Standard_Cost'!D69+'Incremental_Cost Year 2021'!AJ189+'Incremental_Cost Year 2021'!AL189+AK189</f>
        <v>0</v>
      </c>
      <c r="AN189" s="104">
        <f>AM189*'1. Standard_Cost'!C28</f>
        <v>0</v>
      </c>
      <c r="AO189" s="107"/>
      <c r="AQ189" s="104">
        <f t="shared" si="310"/>
        <v>0</v>
      </c>
      <c r="AR189" s="104">
        <f t="shared" si="311"/>
        <v>0</v>
      </c>
      <c r="AS189" s="104">
        <f t="shared" si="312"/>
        <v>0</v>
      </c>
      <c r="AT189" s="104">
        <f t="shared" ref="AT189:AT191" si="313">SUM(AQ189,AR189,AS189)</f>
        <v>0</v>
      </c>
      <c r="AU189" s="229"/>
      <c r="AV189" s="229">
        <v>0</v>
      </c>
      <c r="AW189" s="229"/>
      <c r="AX189" s="229"/>
      <c r="AY189" s="229"/>
      <c r="AZ189" s="229"/>
      <c r="BA189" s="230"/>
    </row>
    <row r="190" spans="1:53" ht="14.1" customHeight="1" outlineLevel="2" x14ac:dyDescent="0.2">
      <c r="A190" s="68"/>
      <c r="B190" s="94"/>
      <c r="C190" s="142"/>
      <c r="D190" s="110"/>
      <c r="E190" s="110"/>
      <c r="F190" s="110"/>
      <c r="G190" s="111"/>
      <c r="H190" s="99" t="s">
        <v>51</v>
      </c>
      <c r="I190" s="100"/>
      <c r="J190" s="101"/>
      <c r="K190" s="101"/>
      <c r="L190" s="102" t="str">
        <f>IF(I190&lt;&gt;0,((VLOOKUP(I190,'1. Standard_Cost'!$B$4:$D$8,2)+VLOOKUP(I190,'1. Standard_Cost'!$B$4:$D$8,3))*J190*K190),"0")</f>
        <v>0</v>
      </c>
      <c r="M190" s="102">
        <f>L190*'1. Standard_Cost'!F4</f>
        <v>0</v>
      </c>
      <c r="N190" s="103"/>
      <c r="O190" s="103"/>
      <c r="P190" s="103"/>
      <c r="Q190" s="103"/>
      <c r="R190" s="104">
        <f>+N190*P190*'1. Standard_Cost'!$B$12</f>
        <v>0</v>
      </c>
      <c r="S190" s="104">
        <f>+N190*O190*P190*'1. Standard_Cost'!$C$12</f>
        <v>0</v>
      </c>
      <c r="T190" s="104">
        <f>+N190*P190*Q190*'1. Standard_Cost'!$D$12</f>
        <v>0</v>
      </c>
      <c r="U190" s="104">
        <f>+N190*O190*'1. Standard_Cost'!$E$12</f>
        <v>0</v>
      </c>
      <c r="V190" s="103"/>
      <c r="W190" s="103"/>
      <c r="X190" s="103"/>
      <c r="Y190" s="104">
        <f>+V190*((X190*'1. Standard_Cost'!$B$16)+(W190*X190*'1. Standard_Cost'!$C$16))</f>
        <v>0</v>
      </c>
      <c r="Z190" s="103"/>
      <c r="AA190" s="103"/>
      <c r="AB190" s="104">
        <f>+Z190*'1. Standard_Cost'!$B$20+AA190*'1. Standard_Cost'!$C$20</f>
        <v>0</v>
      </c>
      <c r="AC190" s="105"/>
      <c r="AD190" s="106"/>
      <c r="AE190" s="104">
        <f t="shared" si="309"/>
        <v>0</v>
      </c>
      <c r="AF190" s="104">
        <f t="shared" si="207"/>
        <v>0</v>
      </c>
      <c r="AG190" s="103"/>
      <c r="AH190" s="103"/>
      <c r="AI190" s="103"/>
      <c r="AJ190" s="107"/>
      <c r="AK190" s="107"/>
      <c r="AL190" s="107"/>
      <c r="AM190" s="104">
        <f>AG190*'1. Standard_Cost'!B69+'Incremental_Cost Year 2021'!AH190*'1. Standard_Cost'!C69+'Incremental_Cost Year 2021'!AI190*'1. Standard_Cost'!D69+'Incremental_Cost Year 2021'!AJ190+'Incremental_Cost Year 2021'!AL190+AK190</f>
        <v>0</v>
      </c>
      <c r="AN190" s="104">
        <f>AM190*'1. Standard_Cost'!C28</f>
        <v>0</v>
      </c>
      <c r="AO190" s="107"/>
      <c r="AQ190" s="104">
        <f t="shared" si="310"/>
        <v>0</v>
      </c>
      <c r="AR190" s="104">
        <f t="shared" si="311"/>
        <v>0</v>
      </c>
      <c r="AS190" s="104">
        <f t="shared" si="312"/>
        <v>0</v>
      </c>
      <c r="AT190" s="104">
        <f t="shared" si="313"/>
        <v>0</v>
      </c>
      <c r="AU190" s="229"/>
      <c r="AV190" s="229"/>
      <c r="AW190" s="229"/>
      <c r="AX190" s="229"/>
      <c r="AY190" s="229"/>
      <c r="AZ190" s="229"/>
      <c r="BA190" s="230"/>
    </row>
    <row r="191" spans="1:53" ht="14.1" customHeight="1" outlineLevel="2" x14ac:dyDescent="0.2">
      <c r="A191" s="68"/>
      <c r="B191" s="94"/>
      <c r="C191" s="142"/>
      <c r="D191" s="110"/>
      <c r="E191" s="110"/>
      <c r="F191" s="110"/>
      <c r="G191" s="111"/>
      <c r="H191" s="112" t="s">
        <v>179</v>
      </c>
      <c r="I191" s="100"/>
      <c r="J191" s="101"/>
      <c r="K191" s="101"/>
      <c r="L191" s="102" t="str">
        <f>IF(I191&lt;&gt;0,((VLOOKUP(I191,'1. Standard_Cost'!$B$4:$D$8,2)+VLOOKUP(I191,'1. Standard_Cost'!$B$4:$D$8,3))*J191*K191),"0")</f>
        <v>0</v>
      </c>
      <c r="M191" s="102">
        <f>L191*'1. Standard_Cost'!F4</f>
        <v>0</v>
      </c>
      <c r="N191" s="103"/>
      <c r="O191" s="103"/>
      <c r="P191" s="103"/>
      <c r="Q191" s="103"/>
      <c r="R191" s="104">
        <f>+N191*P191*'1. Standard_Cost'!$B$12</f>
        <v>0</v>
      </c>
      <c r="S191" s="104">
        <f>+N191*O191*P191*'1. Standard_Cost'!$C$12</f>
        <v>0</v>
      </c>
      <c r="T191" s="104">
        <f>+N191*P191*Q191*'1. Standard_Cost'!$D$12</f>
        <v>0</v>
      </c>
      <c r="U191" s="104">
        <f>+N191*O191*'1. Standard_Cost'!$E$12</f>
        <v>0</v>
      </c>
      <c r="V191" s="103"/>
      <c r="W191" s="103"/>
      <c r="X191" s="103"/>
      <c r="Y191" s="104">
        <f>+V191*((X191*'1. Standard_Cost'!$B$16)+(W191*X191*'1. Standard_Cost'!$C$16))</f>
        <v>0</v>
      </c>
      <c r="Z191" s="103"/>
      <c r="AA191" s="103"/>
      <c r="AB191" s="104">
        <f>+Z191*'1. Standard_Cost'!$B$20+AA191*'1. Standard_Cost'!$C$20</f>
        <v>0</v>
      </c>
      <c r="AC191" s="105"/>
      <c r="AD191" s="106"/>
      <c r="AE191" s="104">
        <f t="shared" si="309"/>
        <v>0</v>
      </c>
      <c r="AF191" s="104">
        <f t="shared" si="207"/>
        <v>0</v>
      </c>
      <c r="AG191" s="103"/>
      <c r="AH191" s="103"/>
      <c r="AI191" s="103"/>
      <c r="AJ191" s="107"/>
      <c r="AK191" s="107"/>
      <c r="AL191" s="107"/>
      <c r="AM191" s="104">
        <f>AG191*'1. Standard_Cost'!B69+'Incremental_Cost Year 2021'!AH191*'1. Standard_Cost'!C69+'Incremental_Cost Year 2021'!AI191*'1. Standard_Cost'!D69+'Incremental_Cost Year 2021'!AJ191+'Incremental_Cost Year 2021'!AL191+AK191</f>
        <v>0</v>
      </c>
      <c r="AN191" s="104">
        <f>AM191*'1. Standard_Cost'!C28</f>
        <v>0</v>
      </c>
      <c r="AO191" s="107"/>
      <c r="AQ191" s="104">
        <f t="shared" si="310"/>
        <v>0</v>
      </c>
      <c r="AR191" s="104">
        <f t="shared" si="311"/>
        <v>0</v>
      </c>
      <c r="AS191" s="104">
        <f t="shared" si="312"/>
        <v>0</v>
      </c>
      <c r="AT191" s="104">
        <f t="shared" si="313"/>
        <v>0</v>
      </c>
      <c r="AU191" s="229"/>
      <c r="AV191" s="229"/>
      <c r="AW191" s="229"/>
      <c r="AX191" s="229"/>
      <c r="AY191" s="229"/>
      <c r="AZ191" s="229"/>
      <c r="BA191" s="230"/>
    </row>
    <row r="192" spans="1:53" ht="48.75" customHeight="1" outlineLevel="1" x14ac:dyDescent="0.2">
      <c r="A192" s="68"/>
      <c r="B192" s="141"/>
      <c r="C192" s="142"/>
      <c r="D192" s="113" t="s">
        <v>48</v>
      </c>
      <c r="E192" s="113" t="s">
        <v>743</v>
      </c>
      <c r="F192" s="114" t="s">
        <v>154</v>
      </c>
      <c r="G192" s="115" t="s">
        <v>155</v>
      </c>
      <c r="H192" s="122" t="s">
        <v>242</v>
      </c>
      <c r="I192" s="117"/>
      <c r="J192" s="117"/>
      <c r="K192" s="117"/>
      <c r="L192" s="118">
        <f>SUM(L188:L191)</f>
        <v>0</v>
      </c>
      <c r="M192" s="118">
        <f>SUM(M188:M191)</f>
        <v>0</v>
      </c>
      <c r="N192" s="117"/>
      <c r="O192" s="117"/>
      <c r="P192" s="117"/>
      <c r="Q192" s="117"/>
      <c r="R192" s="119">
        <f>SUM(R188:R191)</f>
        <v>0</v>
      </c>
      <c r="S192" s="119">
        <f>SUM(S188:S191)</f>
        <v>0</v>
      </c>
      <c r="T192" s="119">
        <f>SUM(T188:T191)</f>
        <v>0</v>
      </c>
      <c r="U192" s="119">
        <f>SUM(U188:U191)</f>
        <v>0</v>
      </c>
      <c r="V192" s="117"/>
      <c r="W192" s="117"/>
      <c r="X192" s="117"/>
      <c r="Y192" s="118">
        <f>SUM(Y188:Y191)</f>
        <v>0</v>
      </c>
      <c r="Z192" s="117"/>
      <c r="AA192" s="117"/>
      <c r="AB192" s="118">
        <f t="shared" ref="AB192:AF192" si="314">SUM(AB188:AB191)</f>
        <v>0</v>
      </c>
      <c r="AC192" s="118">
        <f t="shared" si="314"/>
        <v>0</v>
      </c>
      <c r="AD192" s="118">
        <f t="shared" si="314"/>
        <v>0</v>
      </c>
      <c r="AE192" s="118">
        <f t="shared" si="314"/>
        <v>0</v>
      </c>
      <c r="AF192" s="118">
        <f t="shared" si="314"/>
        <v>0</v>
      </c>
      <c r="AG192" s="117"/>
      <c r="AH192" s="117"/>
      <c r="AI192" s="117"/>
      <c r="AJ192" s="119">
        <f>SUM(AJ188:AJ191)</f>
        <v>0</v>
      </c>
      <c r="AK192" s="119">
        <f t="shared" ref="AK192:AN192" si="315">SUM(AK188:AK191)</f>
        <v>0</v>
      </c>
      <c r="AL192" s="119">
        <f t="shared" si="315"/>
        <v>0</v>
      </c>
      <c r="AM192" s="119">
        <f t="shared" si="315"/>
        <v>0</v>
      </c>
      <c r="AN192" s="119">
        <f t="shared" si="315"/>
        <v>0</v>
      </c>
      <c r="AO192" s="116"/>
      <c r="AP192" s="120"/>
      <c r="AQ192" s="121">
        <f t="shared" ref="AQ192:AZ192" si="316">SUM(AQ188:AQ191)</f>
        <v>0</v>
      </c>
      <c r="AR192" s="121">
        <f t="shared" si="316"/>
        <v>0</v>
      </c>
      <c r="AS192" s="121">
        <f t="shared" si="316"/>
        <v>0</v>
      </c>
      <c r="AT192" s="121">
        <f t="shared" si="316"/>
        <v>0</v>
      </c>
      <c r="AU192" s="121">
        <f t="shared" si="316"/>
        <v>0</v>
      </c>
      <c r="AV192" s="121">
        <f t="shared" si="316"/>
        <v>0</v>
      </c>
      <c r="AW192" s="121">
        <f t="shared" si="316"/>
        <v>0</v>
      </c>
      <c r="AX192" s="121">
        <f t="shared" si="316"/>
        <v>0</v>
      </c>
      <c r="AY192" s="121">
        <f t="shared" si="316"/>
        <v>0</v>
      </c>
      <c r="AZ192" s="121">
        <f t="shared" si="316"/>
        <v>0</v>
      </c>
      <c r="BA192" s="121"/>
    </row>
    <row r="193" spans="1:53" ht="14.1" customHeight="1" outlineLevel="2" x14ac:dyDescent="0.2">
      <c r="A193" s="68"/>
      <c r="B193" s="94"/>
      <c r="C193" s="142"/>
      <c r="D193" s="96"/>
      <c r="E193" s="96"/>
      <c r="F193" s="97"/>
      <c r="G193" s="98"/>
      <c r="H193" s="99" t="s">
        <v>671</v>
      </c>
      <c r="I193" s="100"/>
      <c r="J193" s="101">
        <v>2</v>
      </c>
      <c r="K193" s="101">
        <v>4</v>
      </c>
      <c r="L193" s="102">
        <v>640800</v>
      </c>
      <c r="M193" s="102">
        <f>L193*'1. Standard_Cost'!F4</f>
        <v>107013.6</v>
      </c>
      <c r="N193" s="103"/>
      <c r="O193" s="103"/>
      <c r="P193" s="103"/>
      <c r="Q193" s="103"/>
      <c r="R193" s="104">
        <f>+N193*P193*'1. Standard_Cost'!$B$12</f>
        <v>0</v>
      </c>
      <c r="S193" s="104">
        <f>+N193*O193*P193*'1. Standard_Cost'!$C$12</f>
        <v>0</v>
      </c>
      <c r="T193" s="104">
        <f>+N193*P193*Q193*'1. Standard_Cost'!$D$12</f>
        <v>0</v>
      </c>
      <c r="U193" s="104">
        <f>+N193*O193*'1. Standard_Cost'!$E$12</f>
        <v>0</v>
      </c>
      <c r="V193" s="103"/>
      <c r="W193" s="103"/>
      <c r="X193" s="103"/>
      <c r="Y193" s="104">
        <f>+V193*((X193*'1. Standard_Cost'!$B$16)+(W193*X193*'1. Standard_Cost'!$C$16))</f>
        <v>0</v>
      </c>
      <c r="Z193" s="103"/>
      <c r="AA193" s="103"/>
      <c r="AB193" s="104">
        <f>+Z193*'1. Standard_Cost'!$B$20+AA193*'1. Standard_Cost'!$C$20</f>
        <v>0</v>
      </c>
      <c r="AC193" s="105"/>
      <c r="AD193" s="106"/>
      <c r="AE193" s="104">
        <f t="shared" ref="AE193:AE196" si="317">(R193+S193+T193+U193+Y193+AB193+AC193+AD193)*(20%)</f>
        <v>0</v>
      </c>
      <c r="AF193" s="104">
        <f t="shared" si="207"/>
        <v>0</v>
      </c>
      <c r="AG193" s="103"/>
      <c r="AH193" s="103"/>
      <c r="AI193" s="103"/>
      <c r="AJ193" s="107"/>
      <c r="AK193" s="107"/>
      <c r="AL193" s="107"/>
      <c r="AM193" s="104">
        <f>AG193*'1. Standard_Cost'!B74+'Incremental_Cost Year 2021'!AH193*'1. Standard_Cost'!C74+'Incremental_Cost Year 2021'!AI193*'1. Standard_Cost'!D74+'Incremental_Cost Year 2021'!AJ193+'Incremental_Cost Year 2021'!AL193+AK193</f>
        <v>0</v>
      </c>
      <c r="AN193" s="104">
        <f>AM193*'1. Standard_Cost'!C28</f>
        <v>0</v>
      </c>
      <c r="AO193" s="107"/>
      <c r="AQ193" s="104">
        <f t="shared" ref="AQ193:AQ196" si="318">L193+M193</f>
        <v>747813.6</v>
      </c>
      <c r="AR193" s="104">
        <f t="shared" ref="AR193:AR196" si="319">AF193</f>
        <v>0</v>
      </c>
      <c r="AS193" s="104">
        <f t="shared" ref="AS193:AS196" si="320">AM193+AN193</f>
        <v>0</v>
      </c>
      <c r="AT193" s="104">
        <f>SUM(AQ193,AR193,AS193)</f>
        <v>747813.6</v>
      </c>
      <c r="AU193" s="229">
        <f t="shared" ref="AU193:AU195" si="321">AT193</f>
        <v>747813.6</v>
      </c>
      <c r="AV193" s="229"/>
      <c r="AW193" s="229"/>
      <c r="AX193" s="229"/>
      <c r="AY193" s="229"/>
      <c r="AZ193" s="229"/>
      <c r="BA193" s="230"/>
    </row>
    <row r="194" spans="1:53" ht="14.1" customHeight="1" outlineLevel="2" x14ac:dyDescent="0.2">
      <c r="A194" s="68"/>
      <c r="B194" s="94"/>
      <c r="C194" s="142"/>
      <c r="D194" s="110"/>
      <c r="E194" s="110"/>
      <c r="F194" s="110"/>
      <c r="G194" s="111"/>
      <c r="H194" s="99" t="s">
        <v>672</v>
      </c>
      <c r="I194" s="100"/>
      <c r="J194" s="101">
        <v>2</v>
      </c>
      <c r="K194" s="101">
        <v>2</v>
      </c>
      <c r="L194" s="102">
        <v>480800</v>
      </c>
      <c r="M194" s="102">
        <f>L194*'1. Standard_Cost'!F4</f>
        <v>80293.600000000006</v>
      </c>
      <c r="N194" s="103"/>
      <c r="O194" s="103"/>
      <c r="P194" s="103"/>
      <c r="Q194" s="103"/>
      <c r="R194" s="104">
        <f>+N194*P194*'1. Standard_Cost'!$B$12</f>
        <v>0</v>
      </c>
      <c r="S194" s="104">
        <f>+N194*O194*P194*'1. Standard_Cost'!$C$12</f>
        <v>0</v>
      </c>
      <c r="T194" s="104">
        <f>+N194*P194*Q194*'1. Standard_Cost'!$D$12</f>
        <v>0</v>
      </c>
      <c r="U194" s="104">
        <f>+N194*O194*'1. Standard_Cost'!$E$12</f>
        <v>0</v>
      </c>
      <c r="V194" s="103"/>
      <c r="W194" s="103"/>
      <c r="X194" s="103"/>
      <c r="Y194" s="104">
        <f>+V194*((X194*'1. Standard_Cost'!$B$16)+(W194*X194*'1. Standard_Cost'!$C$16))</f>
        <v>0</v>
      </c>
      <c r="Z194" s="103"/>
      <c r="AA194" s="103"/>
      <c r="AB194" s="104">
        <f>+Z194*'1. Standard_Cost'!$B$20+AA194*'1. Standard_Cost'!$C$20</f>
        <v>0</v>
      </c>
      <c r="AC194" s="105"/>
      <c r="AD194" s="106"/>
      <c r="AE194" s="104">
        <f t="shared" si="317"/>
        <v>0</v>
      </c>
      <c r="AF194" s="104">
        <f t="shared" si="207"/>
        <v>0</v>
      </c>
      <c r="AG194" s="103"/>
      <c r="AH194" s="103">
        <v>0</v>
      </c>
      <c r="AI194" s="103">
        <v>0</v>
      </c>
      <c r="AJ194" s="107"/>
      <c r="AK194" s="107"/>
      <c r="AL194" s="107"/>
      <c r="AM194" s="104">
        <f>AG194*'1. Standard_Cost'!B74+'Incremental_Cost Year 2021'!AH194*'1. Standard_Cost'!C74+'Incremental_Cost Year 2021'!AI194*'1. Standard_Cost'!D74+'Incremental_Cost Year 2021'!AJ194+'Incremental_Cost Year 2021'!AL194+AK194</f>
        <v>0</v>
      </c>
      <c r="AN194" s="104">
        <f>AM194*'1. Standard_Cost'!C28</f>
        <v>0</v>
      </c>
      <c r="AO194" s="107"/>
      <c r="AQ194" s="104">
        <f t="shared" si="318"/>
        <v>561093.6</v>
      </c>
      <c r="AR194" s="104">
        <f t="shared" si="319"/>
        <v>0</v>
      </c>
      <c r="AS194" s="104">
        <f t="shared" si="320"/>
        <v>0</v>
      </c>
      <c r="AT194" s="104">
        <f t="shared" ref="AT194:AT196" si="322">SUM(AQ194,AR194,AS194)</f>
        <v>561093.6</v>
      </c>
      <c r="AU194" s="229">
        <f t="shared" si="321"/>
        <v>561093.6</v>
      </c>
      <c r="AV194" s="229">
        <v>0</v>
      </c>
      <c r="AW194" s="229"/>
      <c r="AX194" s="229"/>
      <c r="AY194" s="229"/>
      <c r="AZ194" s="229"/>
      <c r="BA194" s="230"/>
    </row>
    <row r="195" spans="1:53" ht="14.1" customHeight="1" outlineLevel="2" x14ac:dyDescent="0.2">
      <c r="A195" s="68"/>
      <c r="B195" s="94"/>
      <c r="C195" s="142"/>
      <c r="D195" s="110"/>
      <c r="E195" s="110"/>
      <c r="F195" s="110"/>
      <c r="G195" s="111"/>
      <c r="H195" s="99" t="s">
        <v>673</v>
      </c>
      <c r="I195" s="100"/>
      <c r="J195" s="101">
        <v>1</v>
      </c>
      <c r="K195" s="101">
        <v>3</v>
      </c>
      <c r="L195" s="102">
        <v>900300</v>
      </c>
      <c r="M195" s="102">
        <f>L195*'1. Standard_Cost'!F4</f>
        <v>150350.1</v>
      </c>
      <c r="N195" s="103"/>
      <c r="O195" s="103"/>
      <c r="P195" s="103"/>
      <c r="Q195" s="103"/>
      <c r="R195" s="104">
        <f>+N195*P195*'1. Standard_Cost'!$B$12</f>
        <v>0</v>
      </c>
      <c r="S195" s="104">
        <f>+N195*O195*P195*'1. Standard_Cost'!$C$12</f>
        <v>0</v>
      </c>
      <c r="T195" s="104">
        <f>+N195*P195*Q195*'1. Standard_Cost'!$D$12</f>
        <v>0</v>
      </c>
      <c r="U195" s="104">
        <f>+N195*O195*'1. Standard_Cost'!$E$12</f>
        <v>0</v>
      </c>
      <c r="V195" s="103"/>
      <c r="W195" s="103"/>
      <c r="X195" s="103"/>
      <c r="Y195" s="104">
        <f>+V195*((X195*'1. Standard_Cost'!$B$16)+(W195*X195*'1. Standard_Cost'!$C$16))</f>
        <v>0</v>
      </c>
      <c r="Z195" s="103"/>
      <c r="AA195" s="103"/>
      <c r="AB195" s="104">
        <f>+Z195*'1. Standard_Cost'!$B$20+AA195*'1. Standard_Cost'!$C$20</f>
        <v>0</v>
      </c>
      <c r="AC195" s="105"/>
      <c r="AD195" s="106"/>
      <c r="AE195" s="104">
        <f t="shared" si="317"/>
        <v>0</v>
      </c>
      <c r="AF195" s="104">
        <f t="shared" si="207"/>
        <v>0</v>
      </c>
      <c r="AG195" s="103"/>
      <c r="AH195" s="103"/>
      <c r="AI195" s="103"/>
      <c r="AJ195" s="107"/>
      <c r="AK195" s="107"/>
      <c r="AL195" s="107"/>
      <c r="AM195" s="104">
        <f>AG195*'1. Standard_Cost'!B74+'Incremental_Cost Year 2021'!AH195*'1. Standard_Cost'!C74+'Incremental_Cost Year 2021'!AI195*'1. Standard_Cost'!D74+'Incremental_Cost Year 2021'!AJ195+'Incremental_Cost Year 2021'!AL195+AK195</f>
        <v>0</v>
      </c>
      <c r="AN195" s="104">
        <f>AM195*'1. Standard_Cost'!C28</f>
        <v>0</v>
      </c>
      <c r="AO195" s="107"/>
      <c r="AQ195" s="104">
        <f t="shared" si="318"/>
        <v>1050650.1000000001</v>
      </c>
      <c r="AR195" s="104">
        <f t="shared" si="319"/>
        <v>0</v>
      </c>
      <c r="AS195" s="104">
        <f t="shared" si="320"/>
        <v>0</v>
      </c>
      <c r="AT195" s="104">
        <f t="shared" si="322"/>
        <v>1050650.1000000001</v>
      </c>
      <c r="AU195" s="229">
        <f t="shared" si="321"/>
        <v>1050650.1000000001</v>
      </c>
      <c r="AV195" s="229"/>
      <c r="AW195" s="229"/>
      <c r="AX195" s="229"/>
      <c r="AY195" s="229"/>
      <c r="AZ195" s="229"/>
      <c r="BA195" s="230"/>
    </row>
    <row r="196" spans="1:53" ht="14.1" customHeight="1" outlineLevel="2" x14ac:dyDescent="0.2">
      <c r="A196" s="68"/>
      <c r="B196" s="94"/>
      <c r="C196" s="142"/>
      <c r="D196" s="110"/>
      <c r="E196" s="110"/>
      <c r="F196" s="110"/>
      <c r="G196" s="111"/>
      <c r="H196" s="112" t="s">
        <v>179</v>
      </c>
      <c r="I196" s="100"/>
      <c r="J196" s="101"/>
      <c r="K196" s="101"/>
      <c r="L196" s="102" t="str">
        <f>IF(I196&lt;&gt;0,((VLOOKUP(I196,'1. Standard_Cost'!$B$4:$D$8,2)+VLOOKUP(I196,'1. Standard_Cost'!$B$4:$D$8,3))*J196*K196),"0")</f>
        <v>0</v>
      </c>
      <c r="M196" s="102">
        <f>L196*'1. Standard_Cost'!F4</f>
        <v>0</v>
      </c>
      <c r="N196" s="103"/>
      <c r="O196" s="103"/>
      <c r="P196" s="103"/>
      <c r="Q196" s="103"/>
      <c r="R196" s="104">
        <f>+N196*P196*'1. Standard_Cost'!$B$12</f>
        <v>0</v>
      </c>
      <c r="S196" s="104">
        <f>+N196*O196*P196*'1. Standard_Cost'!$C$12</f>
        <v>0</v>
      </c>
      <c r="T196" s="104">
        <f>+N196*P196*Q196*'1. Standard_Cost'!$D$12</f>
        <v>0</v>
      </c>
      <c r="U196" s="104">
        <f>+N196*O196*'1. Standard_Cost'!$E$12</f>
        <v>0</v>
      </c>
      <c r="V196" s="103"/>
      <c r="W196" s="103"/>
      <c r="X196" s="103"/>
      <c r="Y196" s="104">
        <f>+V196*((X196*'1. Standard_Cost'!$B$16)+(W196*X196*'1. Standard_Cost'!$C$16))</f>
        <v>0</v>
      </c>
      <c r="Z196" s="103"/>
      <c r="AA196" s="103"/>
      <c r="AB196" s="104">
        <f>+Z196*'1. Standard_Cost'!$B$20+AA196*'1. Standard_Cost'!$C$20</f>
        <v>0</v>
      </c>
      <c r="AC196" s="105"/>
      <c r="AD196" s="106"/>
      <c r="AE196" s="104">
        <f t="shared" si="317"/>
        <v>0</v>
      </c>
      <c r="AF196" s="104">
        <f t="shared" si="207"/>
        <v>0</v>
      </c>
      <c r="AG196" s="103"/>
      <c r="AH196" s="103"/>
      <c r="AI196" s="103"/>
      <c r="AJ196" s="107"/>
      <c r="AK196" s="107"/>
      <c r="AL196" s="107"/>
      <c r="AM196" s="104">
        <f>AG196*'1. Standard_Cost'!B74+'Incremental_Cost Year 2021'!AH196*'1. Standard_Cost'!C74+'Incremental_Cost Year 2021'!AI196*'1. Standard_Cost'!D74+'Incremental_Cost Year 2021'!AJ196+'Incremental_Cost Year 2021'!AL196+AK196</f>
        <v>0</v>
      </c>
      <c r="AN196" s="104">
        <f>AM196*'1. Standard_Cost'!C28</f>
        <v>0</v>
      </c>
      <c r="AO196" s="107"/>
      <c r="AQ196" s="104">
        <f t="shared" si="318"/>
        <v>0</v>
      </c>
      <c r="AR196" s="104">
        <f t="shared" si="319"/>
        <v>0</v>
      </c>
      <c r="AS196" s="104">
        <f t="shared" si="320"/>
        <v>0</v>
      </c>
      <c r="AT196" s="104">
        <f t="shared" si="322"/>
        <v>0</v>
      </c>
      <c r="AU196" s="229"/>
      <c r="AV196" s="229"/>
      <c r="AW196" s="229"/>
      <c r="AX196" s="229"/>
      <c r="AY196" s="229"/>
      <c r="AZ196" s="229"/>
      <c r="BA196" s="230"/>
    </row>
    <row r="197" spans="1:53" ht="62.25" customHeight="1" outlineLevel="1" x14ac:dyDescent="0.2">
      <c r="A197" s="68"/>
      <c r="B197" s="141"/>
      <c r="C197" s="142"/>
      <c r="D197" s="113" t="s">
        <v>515</v>
      </c>
      <c r="E197" s="113" t="s">
        <v>744</v>
      </c>
      <c r="F197" s="114" t="s">
        <v>154</v>
      </c>
      <c r="G197" s="115" t="s">
        <v>155</v>
      </c>
      <c r="H197" s="122" t="s">
        <v>243</v>
      </c>
      <c r="I197" s="117"/>
      <c r="J197" s="117"/>
      <c r="K197" s="117"/>
      <c r="L197" s="118">
        <f>SUM(L193:L196)</f>
        <v>2021900</v>
      </c>
      <c r="M197" s="118">
        <f>SUM(M193:M196)</f>
        <v>337657.30000000005</v>
      </c>
      <c r="N197" s="117"/>
      <c r="O197" s="117"/>
      <c r="P197" s="117"/>
      <c r="Q197" s="117"/>
      <c r="R197" s="119">
        <f>SUM(R193:R196)</f>
        <v>0</v>
      </c>
      <c r="S197" s="119">
        <f>SUM(S193:S196)</f>
        <v>0</v>
      </c>
      <c r="T197" s="119">
        <f>SUM(T193:T196)</f>
        <v>0</v>
      </c>
      <c r="U197" s="119">
        <f>SUM(U193:U196)</f>
        <v>0</v>
      </c>
      <c r="V197" s="117"/>
      <c r="W197" s="117"/>
      <c r="X197" s="117"/>
      <c r="Y197" s="118">
        <f>SUM(Y193:Y196)</f>
        <v>0</v>
      </c>
      <c r="Z197" s="117"/>
      <c r="AA197" s="117"/>
      <c r="AB197" s="118">
        <f t="shared" ref="AB197:AF197" si="323">SUM(AB193:AB196)</f>
        <v>0</v>
      </c>
      <c r="AC197" s="118">
        <f t="shared" si="323"/>
        <v>0</v>
      </c>
      <c r="AD197" s="118">
        <f t="shared" si="323"/>
        <v>0</v>
      </c>
      <c r="AE197" s="118">
        <f t="shared" si="323"/>
        <v>0</v>
      </c>
      <c r="AF197" s="118">
        <f t="shared" si="323"/>
        <v>0</v>
      </c>
      <c r="AG197" s="117"/>
      <c r="AH197" s="117"/>
      <c r="AI197" s="117"/>
      <c r="AJ197" s="119">
        <f>SUM(AJ193:AJ196)</f>
        <v>0</v>
      </c>
      <c r="AK197" s="119">
        <f t="shared" ref="AK197:AN197" si="324">SUM(AK193:AK196)</f>
        <v>0</v>
      </c>
      <c r="AL197" s="119">
        <f t="shared" si="324"/>
        <v>0</v>
      </c>
      <c r="AM197" s="119">
        <f t="shared" si="324"/>
        <v>0</v>
      </c>
      <c r="AN197" s="119">
        <f t="shared" si="324"/>
        <v>0</v>
      </c>
      <c r="AO197" s="116"/>
      <c r="AP197" s="120"/>
      <c r="AQ197" s="121">
        <f t="shared" ref="AQ197:AZ197" si="325">SUM(AQ193:AQ196)</f>
        <v>2359557.2999999998</v>
      </c>
      <c r="AR197" s="121">
        <f t="shared" si="325"/>
        <v>0</v>
      </c>
      <c r="AS197" s="121">
        <f t="shared" si="325"/>
        <v>0</v>
      </c>
      <c r="AT197" s="121">
        <f t="shared" si="325"/>
        <v>2359557.2999999998</v>
      </c>
      <c r="AU197" s="121">
        <f t="shared" si="325"/>
        <v>2359557.2999999998</v>
      </c>
      <c r="AV197" s="121">
        <f t="shared" si="325"/>
        <v>0</v>
      </c>
      <c r="AW197" s="121">
        <f t="shared" si="325"/>
        <v>0</v>
      </c>
      <c r="AX197" s="121">
        <f t="shared" si="325"/>
        <v>0</v>
      </c>
      <c r="AY197" s="121">
        <f t="shared" si="325"/>
        <v>0</v>
      </c>
      <c r="AZ197" s="121">
        <f t="shared" si="325"/>
        <v>0</v>
      </c>
      <c r="BA197" s="121"/>
    </row>
    <row r="198" spans="1:53" ht="14.1" customHeight="1" outlineLevel="2" x14ac:dyDescent="0.2">
      <c r="A198" s="68"/>
      <c r="B198" s="94"/>
      <c r="C198" s="142"/>
      <c r="D198" s="96"/>
      <c r="E198" s="96"/>
      <c r="F198" s="97"/>
      <c r="G198" s="98"/>
      <c r="H198" s="99" t="s">
        <v>49</v>
      </c>
      <c r="I198" s="100"/>
      <c r="J198" s="101"/>
      <c r="K198" s="101"/>
      <c r="L198" s="102" t="str">
        <f>IF(I198&lt;&gt;0,((VLOOKUP(I198,'1. Standard_Cost'!$B$4:$D$8,2)+VLOOKUP(I198,'1. Standard_Cost'!$B$4:$D$8,3))*J198*K198),"0")</f>
        <v>0</v>
      </c>
      <c r="M198" s="102">
        <f>L198*'1. Standard_Cost'!F4</f>
        <v>0</v>
      </c>
      <c r="N198" s="103"/>
      <c r="O198" s="103"/>
      <c r="P198" s="103"/>
      <c r="Q198" s="103"/>
      <c r="R198" s="104">
        <f>+N198*P198*'1. Standard_Cost'!$B$12</f>
        <v>0</v>
      </c>
      <c r="S198" s="104">
        <f>+N198*O198*P198*'1. Standard_Cost'!$C$12</f>
        <v>0</v>
      </c>
      <c r="T198" s="104">
        <f>+N198*P198*Q198*'1. Standard_Cost'!$D$12</f>
        <v>0</v>
      </c>
      <c r="U198" s="104">
        <f>+N198*O198*'1. Standard_Cost'!$E$12</f>
        <v>0</v>
      </c>
      <c r="V198" s="103"/>
      <c r="W198" s="103"/>
      <c r="X198" s="103"/>
      <c r="Y198" s="104">
        <f>+V198*((X198*'1. Standard_Cost'!$B$16)+(W198*X198*'1. Standard_Cost'!$C$16))</f>
        <v>0</v>
      </c>
      <c r="Z198" s="103"/>
      <c r="AA198" s="103"/>
      <c r="AB198" s="104">
        <f>+Z198*'1. Standard_Cost'!$B$20+AA198*'1. Standard_Cost'!$C$20</f>
        <v>0</v>
      </c>
      <c r="AC198" s="105"/>
      <c r="AD198" s="106"/>
      <c r="AE198" s="104">
        <f t="shared" ref="AE198:AE201" si="326">(R198+S198+T198+U198+Y198+AB198+AC198+AD198)*(20%)</f>
        <v>0</v>
      </c>
      <c r="AF198" s="104">
        <f t="shared" si="207"/>
        <v>0</v>
      </c>
      <c r="AG198" s="103"/>
      <c r="AH198" s="103"/>
      <c r="AI198" s="103"/>
      <c r="AJ198" s="107"/>
      <c r="AK198" s="107"/>
      <c r="AL198" s="107"/>
      <c r="AM198" s="104">
        <f>AG198*'1. Standard_Cost'!B79+'Incremental_Cost Year 2021'!AH198*'1. Standard_Cost'!C79+'Incremental_Cost Year 2021'!AI198*'1. Standard_Cost'!D79+'Incremental_Cost Year 2021'!AJ198+'Incremental_Cost Year 2021'!AL198+AK198</f>
        <v>0</v>
      </c>
      <c r="AN198" s="104">
        <f>AM198*'1. Standard_Cost'!C28</f>
        <v>0</v>
      </c>
      <c r="AO198" s="107"/>
      <c r="AQ198" s="104">
        <f t="shared" ref="AQ198:AQ201" si="327">L198+M198</f>
        <v>0</v>
      </c>
      <c r="AR198" s="104">
        <f t="shared" ref="AR198:AR201" si="328">AF198</f>
        <v>0</v>
      </c>
      <c r="AS198" s="104">
        <f t="shared" ref="AS198:AS201" si="329">AM198+AN198</f>
        <v>0</v>
      </c>
      <c r="AT198" s="104">
        <f>SUM(AQ198,AR198,AS198)</f>
        <v>0</v>
      </c>
      <c r="AU198" s="229"/>
      <c r="AV198" s="229"/>
      <c r="AW198" s="229"/>
      <c r="AX198" s="229"/>
      <c r="AY198" s="229"/>
      <c r="AZ198" s="229"/>
      <c r="BA198" s="230"/>
    </row>
    <row r="199" spans="1:53" ht="14.1" customHeight="1" outlineLevel="2" x14ac:dyDescent="0.2">
      <c r="A199" s="68"/>
      <c r="B199" s="94"/>
      <c r="C199" s="142"/>
      <c r="D199" s="110"/>
      <c r="E199" s="110"/>
      <c r="F199" s="110"/>
      <c r="G199" s="111"/>
      <c r="H199" s="99" t="s">
        <v>50</v>
      </c>
      <c r="I199" s="100"/>
      <c r="J199" s="101"/>
      <c r="K199" s="101"/>
      <c r="L199" s="102" t="str">
        <f>IF(I199&lt;&gt;0,((VLOOKUP(I199,'1. Standard_Cost'!$B$4:$D$8,2)+VLOOKUP(I199,'1. Standard_Cost'!$B$4:$D$8,3))*J199*K199),"0")</f>
        <v>0</v>
      </c>
      <c r="M199" s="102">
        <f>L199*'1. Standard_Cost'!F4</f>
        <v>0</v>
      </c>
      <c r="N199" s="103"/>
      <c r="O199" s="103"/>
      <c r="P199" s="103"/>
      <c r="Q199" s="103"/>
      <c r="R199" s="104">
        <f>+N199*P199*'1. Standard_Cost'!$B$12</f>
        <v>0</v>
      </c>
      <c r="S199" s="104">
        <f>+N199*O199*P199*'1. Standard_Cost'!$C$12</f>
        <v>0</v>
      </c>
      <c r="T199" s="104">
        <f>+N199*P199*Q199*'1. Standard_Cost'!$D$12</f>
        <v>0</v>
      </c>
      <c r="U199" s="104">
        <f>+N199*O199*'1. Standard_Cost'!$E$12</f>
        <v>0</v>
      </c>
      <c r="V199" s="103"/>
      <c r="W199" s="103"/>
      <c r="X199" s="103"/>
      <c r="Y199" s="104">
        <f>+V199*((X199*'1. Standard_Cost'!$B$16)+(W199*X199*'1. Standard_Cost'!$C$16))</f>
        <v>0</v>
      </c>
      <c r="Z199" s="103"/>
      <c r="AA199" s="103"/>
      <c r="AB199" s="104">
        <f>+Z199*'1. Standard_Cost'!$B$20+AA199*'1. Standard_Cost'!$C$20</f>
        <v>0</v>
      </c>
      <c r="AC199" s="105"/>
      <c r="AD199" s="106"/>
      <c r="AE199" s="104">
        <f t="shared" si="326"/>
        <v>0</v>
      </c>
      <c r="AF199" s="104">
        <f t="shared" ref="AF199:AF201" si="330">R199+S199+T199+U199+Y199+AB199+AC199+AD199+AE199</f>
        <v>0</v>
      </c>
      <c r="AG199" s="103"/>
      <c r="AH199" s="103">
        <v>0</v>
      </c>
      <c r="AI199" s="103">
        <v>0</v>
      </c>
      <c r="AJ199" s="107"/>
      <c r="AK199" s="107"/>
      <c r="AL199" s="107"/>
      <c r="AM199" s="104">
        <f>AG199*'1. Standard_Cost'!B79+'Incremental_Cost Year 2021'!AH199*'1. Standard_Cost'!C79+'Incremental_Cost Year 2021'!AI199*'1. Standard_Cost'!D79+'Incremental_Cost Year 2021'!AJ199+'Incremental_Cost Year 2021'!AL199+AK199</f>
        <v>0</v>
      </c>
      <c r="AN199" s="104">
        <f>AM199*'1. Standard_Cost'!C28</f>
        <v>0</v>
      </c>
      <c r="AO199" s="107"/>
      <c r="AQ199" s="104">
        <f t="shared" si="327"/>
        <v>0</v>
      </c>
      <c r="AR199" s="104">
        <f t="shared" si="328"/>
        <v>0</v>
      </c>
      <c r="AS199" s="104">
        <f t="shared" si="329"/>
        <v>0</v>
      </c>
      <c r="AT199" s="104">
        <f t="shared" ref="AT199:AT201" si="331">SUM(AQ199,AR199,AS199)</f>
        <v>0</v>
      </c>
      <c r="AU199" s="229"/>
      <c r="AV199" s="229">
        <v>0</v>
      </c>
      <c r="AW199" s="229"/>
      <c r="AX199" s="229"/>
      <c r="AY199" s="229"/>
      <c r="AZ199" s="229"/>
      <c r="BA199" s="230"/>
    </row>
    <row r="200" spans="1:53" ht="14.1" customHeight="1" outlineLevel="2" x14ac:dyDescent="0.2">
      <c r="A200" s="68"/>
      <c r="B200" s="94"/>
      <c r="C200" s="142"/>
      <c r="D200" s="110"/>
      <c r="E200" s="110"/>
      <c r="F200" s="110"/>
      <c r="G200" s="111"/>
      <c r="H200" s="99" t="s">
        <v>51</v>
      </c>
      <c r="I200" s="100"/>
      <c r="J200" s="101"/>
      <c r="K200" s="101"/>
      <c r="L200" s="102" t="str">
        <f>IF(I200&lt;&gt;0,((VLOOKUP(I200,'1. Standard_Cost'!$B$4:$D$8,2)+VLOOKUP(I200,'1. Standard_Cost'!$B$4:$D$8,3))*J200*K200),"0")</f>
        <v>0</v>
      </c>
      <c r="M200" s="102">
        <f>L200*'1. Standard_Cost'!F4</f>
        <v>0</v>
      </c>
      <c r="N200" s="103"/>
      <c r="O200" s="103"/>
      <c r="P200" s="103"/>
      <c r="Q200" s="103"/>
      <c r="R200" s="104">
        <f>+N200*P200*'1. Standard_Cost'!$B$12</f>
        <v>0</v>
      </c>
      <c r="S200" s="104">
        <f>+N200*O200*P200*'1. Standard_Cost'!$C$12</f>
        <v>0</v>
      </c>
      <c r="T200" s="104">
        <f>+N200*P200*Q200*'1. Standard_Cost'!$D$12</f>
        <v>0</v>
      </c>
      <c r="U200" s="104">
        <f>+N200*O200*'1. Standard_Cost'!$E$12</f>
        <v>0</v>
      </c>
      <c r="V200" s="103"/>
      <c r="W200" s="103"/>
      <c r="X200" s="103"/>
      <c r="Y200" s="104">
        <f>+V200*((X200*'1. Standard_Cost'!$B$16)+(W200*X200*'1. Standard_Cost'!$C$16))</f>
        <v>0</v>
      </c>
      <c r="Z200" s="103"/>
      <c r="AA200" s="103"/>
      <c r="AB200" s="104">
        <f>+Z200*'1. Standard_Cost'!$B$20+AA200*'1. Standard_Cost'!$C$20</f>
        <v>0</v>
      </c>
      <c r="AC200" s="105"/>
      <c r="AD200" s="106"/>
      <c r="AE200" s="104">
        <f t="shared" si="326"/>
        <v>0</v>
      </c>
      <c r="AF200" s="104">
        <f t="shared" si="330"/>
        <v>0</v>
      </c>
      <c r="AG200" s="103"/>
      <c r="AH200" s="103"/>
      <c r="AI200" s="103"/>
      <c r="AJ200" s="107"/>
      <c r="AK200" s="107"/>
      <c r="AL200" s="107"/>
      <c r="AM200" s="104">
        <f>AG200*'1. Standard_Cost'!B79+'Incremental_Cost Year 2021'!AH200*'1. Standard_Cost'!C79+'Incremental_Cost Year 2021'!AI200*'1. Standard_Cost'!D79+'Incremental_Cost Year 2021'!AJ200+'Incremental_Cost Year 2021'!AL200+AK200</f>
        <v>0</v>
      </c>
      <c r="AN200" s="104">
        <f>AM200*'1. Standard_Cost'!C28</f>
        <v>0</v>
      </c>
      <c r="AO200" s="107"/>
      <c r="AQ200" s="104">
        <f t="shared" si="327"/>
        <v>0</v>
      </c>
      <c r="AR200" s="104">
        <f t="shared" si="328"/>
        <v>0</v>
      </c>
      <c r="AS200" s="104">
        <f t="shared" si="329"/>
        <v>0</v>
      </c>
      <c r="AT200" s="104">
        <f t="shared" si="331"/>
        <v>0</v>
      </c>
      <c r="AU200" s="229"/>
      <c r="AV200" s="229"/>
      <c r="AW200" s="229"/>
      <c r="AX200" s="229"/>
      <c r="AY200" s="229"/>
      <c r="AZ200" s="229"/>
      <c r="BA200" s="230"/>
    </row>
    <row r="201" spans="1:53" ht="14.1" customHeight="1" outlineLevel="2" x14ac:dyDescent="0.2">
      <c r="A201" s="68"/>
      <c r="B201" s="94"/>
      <c r="C201" s="142"/>
      <c r="D201" s="110"/>
      <c r="E201" s="110"/>
      <c r="F201" s="110"/>
      <c r="G201" s="111"/>
      <c r="H201" s="112" t="s">
        <v>179</v>
      </c>
      <c r="I201" s="100"/>
      <c r="J201" s="101"/>
      <c r="K201" s="101"/>
      <c r="L201" s="102" t="str">
        <f>IF(I201&lt;&gt;0,((VLOOKUP(I201,'1. Standard_Cost'!$B$4:$D$8,2)+VLOOKUP(I201,'1. Standard_Cost'!$B$4:$D$8,3))*J201*K201),"0")</f>
        <v>0</v>
      </c>
      <c r="M201" s="102">
        <f>L201*'1. Standard_Cost'!F4</f>
        <v>0</v>
      </c>
      <c r="N201" s="103"/>
      <c r="O201" s="103"/>
      <c r="P201" s="103"/>
      <c r="Q201" s="103"/>
      <c r="R201" s="104">
        <f>+N201*P201*'1. Standard_Cost'!$B$12</f>
        <v>0</v>
      </c>
      <c r="S201" s="104">
        <f>+N201*O201*P201*'1. Standard_Cost'!$C$12</f>
        <v>0</v>
      </c>
      <c r="T201" s="104">
        <f>+N201*P201*Q201*'1. Standard_Cost'!$D$12</f>
        <v>0</v>
      </c>
      <c r="U201" s="104">
        <f>+N201*O201*'1. Standard_Cost'!$E$12</f>
        <v>0</v>
      </c>
      <c r="V201" s="103"/>
      <c r="W201" s="103"/>
      <c r="X201" s="103"/>
      <c r="Y201" s="104">
        <f>+V201*((X201*'1. Standard_Cost'!$B$16)+(W201*X201*'1. Standard_Cost'!$C$16))</f>
        <v>0</v>
      </c>
      <c r="Z201" s="103"/>
      <c r="AA201" s="103"/>
      <c r="AB201" s="104">
        <f>+Z201*'1. Standard_Cost'!$B$20+AA201*'1. Standard_Cost'!$C$20</f>
        <v>0</v>
      </c>
      <c r="AC201" s="105"/>
      <c r="AD201" s="106"/>
      <c r="AE201" s="104">
        <f t="shared" si="326"/>
        <v>0</v>
      </c>
      <c r="AF201" s="104">
        <f t="shared" si="330"/>
        <v>0</v>
      </c>
      <c r="AG201" s="103"/>
      <c r="AH201" s="103"/>
      <c r="AI201" s="103"/>
      <c r="AJ201" s="107"/>
      <c r="AK201" s="107"/>
      <c r="AL201" s="107"/>
      <c r="AM201" s="104">
        <f>AG201*'1. Standard_Cost'!B79+'Incremental_Cost Year 2021'!AH201*'1. Standard_Cost'!C79+'Incremental_Cost Year 2021'!AI201*'1. Standard_Cost'!D79+'Incremental_Cost Year 2021'!AJ201+'Incremental_Cost Year 2021'!AL201+AK201</f>
        <v>0</v>
      </c>
      <c r="AN201" s="104">
        <f>AM201*'1. Standard_Cost'!C28</f>
        <v>0</v>
      </c>
      <c r="AO201" s="107"/>
      <c r="AQ201" s="104">
        <f t="shared" si="327"/>
        <v>0</v>
      </c>
      <c r="AR201" s="104">
        <f t="shared" si="328"/>
        <v>0</v>
      </c>
      <c r="AS201" s="104">
        <f t="shared" si="329"/>
        <v>0</v>
      </c>
      <c r="AT201" s="104">
        <f t="shared" si="331"/>
        <v>0</v>
      </c>
      <c r="AU201" s="229"/>
      <c r="AV201" s="229"/>
      <c r="AW201" s="229"/>
      <c r="AX201" s="229"/>
      <c r="AY201" s="229"/>
      <c r="AZ201" s="229"/>
      <c r="BA201" s="230"/>
    </row>
    <row r="202" spans="1:53" ht="65.25" customHeight="1" outlineLevel="1" x14ac:dyDescent="0.2">
      <c r="A202" s="68"/>
      <c r="B202" s="141"/>
      <c r="C202" s="142"/>
      <c r="D202" s="113" t="s">
        <v>48</v>
      </c>
      <c r="E202" s="113" t="s">
        <v>245</v>
      </c>
      <c r="F202" s="114" t="s">
        <v>154</v>
      </c>
      <c r="G202" s="115" t="s">
        <v>155</v>
      </c>
      <c r="H202" s="122" t="s">
        <v>244</v>
      </c>
      <c r="I202" s="117"/>
      <c r="J202" s="117"/>
      <c r="K202" s="117"/>
      <c r="L202" s="118">
        <f>SUM(L198:L201)</f>
        <v>0</v>
      </c>
      <c r="M202" s="118">
        <f>SUM(M198:M201)</f>
        <v>0</v>
      </c>
      <c r="N202" s="117"/>
      <c r="O202" s="117"/>
      <c r="P202" s="117"/>
      <c r="Q202" s="117"/>
      <c r="R202" s="119">
        <f>SUM(R198:R201)</f>
        <v>0</v>
      </c>
      <c r="S202" s="119">
        <f>SUM(S198:S201)</f>
        <v>0</v>
      </c>
      <c r="T202" s="119">
        <f>SUM(T198:T201)</f>
        <v>0</v>
      </c>
      <c r="U202" s="119">
        <f>SUM(U198:U201)</f>
        <v>0</v>
      </c>
      <c r="V202" s="117"/>
      <c r="W202" s="117"/>
      <c r="X202" s="117"/>
      <c r="Y202" s="118">
        <f>SUM(Y198:Y201)</f>
        <v>0</v>
      </c>
      <c r="Z202" s="117"/>
      <c r="AA202" s="117"/>
      <c r="AB202" s="118">
        <f t="shared" ref="AB202:AF202" si="332">SUM(AB198:AB201)</f>
        <v>0</v>
      </c>
      <c r="AC202" s="118">
        <f t="shared" si="332"/>
        <v>0</v>
      </c>
      <c r="AD202" s="118">
        <f t="shared" si="332"/>
        <v>0</v>
      </c>
      <c r="AE202" s="118">
        <f t="shared" si="332"/>
        <v>0</v>
      </c>
      <c r="AF202" s="118">
        <f t="shared" si="332"/>
        <v>0</v>
      </c>
      <c r="AG202" s="117"/>
      <c r="AH202" s="117"/>
      <c r="AI202" s="117"/>
      <c r="AJ202" s="119">
        <f>SUM(AJ198:AJ201)</f>
        <v>0</v>
      </c>
      <c r="AK202" s="119">
        <f t="shared" ref="AK202:AN202" si="333">SUM(AK198:AK201)</f>
        <v>0</v>
      </c>
      <c r="AL202" s="119">
        <f t="shared" si="333"/>
        <v>0</v>
      </c>
      <c r="AM202" s="119">
        <f t="shared" si="333"/>
        <v>0</v>
      </c>
      <c r="AN202" s="119">
        <f t="shared" si="333"/>
        <v>0</v>
      </c>
      <c r="AO202" s="116"/>
      <c r="AP202" s="120"/>
      <c r="AQ202" s="121">
        <f t="shared" ref="AQ202:AZ202" si="334">SUM(AQ198:AQ201)</f>
        <v>0</v>
      </c>
      <c r="AR202" s="121">
        <f t="shared" si="334"/>
        <v>0</v>
      </c>
      <c r="AS202" s="121">
        <f t="shared" si="334"/>
        <v>0</v>
      </c>
      <c r="AT202" s="121">
        <f t="shared" si="334"/>
        <v>0</v>
      </c>
      <c r="AU202" s="121">
        <f t="shared" si="334"/>
        <v>0</v>
      </c>
      <c r="AV202" s="121">
        <f t="shared" si="334"/>
        <v>0</v>
      </c>
      <c r="AW202" s="121">
        <f t="shared" si="334"/>
        <v>0</v>
      </c>
      <c r="AX202" s="121">
        <f t="shared" si="334"/>
        <v>0</v>
      </c>
      <c r="AY202" s="121">
        <f t="shared" si="334"/>
        <v>0</v>
      </c>
      <c r="AZ202" s="121">
        <f t="shared" si="334"/>
        <v>0</v>
      </c>
      <c r="BA202" s="121"/>
    </row>
    <row r="203" spans="1:53" s="124" customFormat="1" ht="63" customHeight="1" x14ac:dyDescent="0.2">
      <c r="B203" s="138"/>
      <c r="C203" s="247" t="s">
        <v>246</v>
      </c>
      <c r="D203" s="248"/>
      <c r="E203" s="249"/>
      <c r="F203" s="222"/>
      <c r="G203" s="222"/>
      <c r="H203" s="130" t="s">
        <v>247</v>
      </c>
      <c r="I203" s="128"/>
      <c r="J203" s="128"/>
      <c r="K203" s="128"/>
      <c r="L203" s="129">
        <f>SUM(L208,L213)</f>
        <v>0</v>
      </c>
      <c r="M203" s="129">
        <f>SUM(M208,M310,M213)</f>
        <v>270757.09999999998</v>
      </c>
      <c r="N203" s="128"/>
      <c r="O203" s="128"/>
      <c r="P203" s="128"/>
      <c r="Q203" s="128"/>
      <c r="R203" s="129">
        <f>SUM(R208,R213)</f>
        <v>0</v>
      </c>
      <c r="S203" s="129">
        <f t="shared" ref="S203:U203" si="335">SUM(S208,S213)</f>
        <v>0</v>
      </c>
      <c r="T203" s="129">
        <f t="shared" si="335"/>
        <v>0</v>
      </c>
      <c r="U203" s="129">
        <f t="shared" si="335"/>
        <v>0</v>
      </c>
      <c r="V203" s="128"/>
      <c r="W203" s="128"/>
      <c r="X203" s="128"/>
      <c r="Y203" s="129" t="e">
        <f>SUM(Y208,#REF!,Y213)</f>
        <v>#REF!</v>
      </c>
      <c r="Z203" s="128"/>
      <c r="AA203" s="128"/>
      <c r="AB203" s="129" t="e">
        <f>SUM(AB208,#REF!,AB213)</f>
        <v>#REF!</v>
      </c>
      <c r="AC203" s="129" t="e">
        <f>SUM(AC208,#REF!,AC213)</f>
        <v>#REF!</v>
      </c>
      <c r="AD203" s="129" t="e">
        <f>SUM(AD208,#REF!,AD213)</f>
        <v>#REF!</v>
      </c>
      <c r="AE203" s="129" t="e">
        <f>SUM(AE208,#REF!,AE213)</f>
        <v>#REF!</v>
      </c>
      <c r="AF203" s="129" t="e">
        <f>SUM(AF208,#REF!,AF213)</f>
        <v>#REF!</v>
      </c>
      <c r="AG203" s="128"/>
      <c r="AH203" s="128"/>
      <c r="AI203" s="128"/>
      <c r="AJ203" s="129" t="e">
        <f>SUM(AJ208,#REF!,AJ213)</f>
        <v>#REF!</v>
      </c>
      <c r="AK203" s="129" t="e">
        <f>SUM(AK208,#REF!,AK213)</f>
        <v>#REF!</v>
      </c>
      <c r="AL203" s="129" t="e">
        <f>SUM(AL208,#REF!,AL213)</f>
        <v>#REF!</v>
      </c>
      <c r="AM203" s="129" t="e">
        <f>SUM(AM208,#REF!,AM213)</f>
        <v>#REF!</v>
      </c>
      <c r="AN203" s="139" t="e">
        <f>SUM(AN208,#REF!,AN213)</f>
        <v>#REF!</v>
      </c>
      <c r="AO203" s="130"/>
      <c r="AP203" s="131"/>
      <c r="AQ203" s="139">
        <f>AQ208+AQ213+AQ218+AQ223+AQ228+AQ233</f>
        <v>0</v>
      </c>
      <c r="AR203" s="139">
        <f t="shared" ref="AR203:AZ203" si="336">AR208+AR213+AR218+AR223+AR228+AR233</f>
        <v>181200</v>
      </c>
      <c r="AS203" s="139">
        <f t="shared" si="336"/>
        <v>0</v>
      </c>
      <c r="AT203" s="139">
        <f t="shared" si="336"/>
        <v>181200</v>
      </c>
      <c r="AU203" s="139">
        <f t="shared" si="336"/>
        <v>181200</v>
      </c>
      <c r="AV203" s="139">
        <f t="shared" si="336"/>
        <v>0</v>
      </c>
      <c r="AW203" s="139">
        <f t="shared" si="336"/>
        <v>0</v>
      </c>
      <c r="AX203" s="139">
        <f t="shared" si="336"/>
        <v>0</v>
      </c>
      <c r="AY203" s="139">
        <f t="shared" si="336"/>
        <v>0</v>
      </c>
      <c r="AZ203" s="139">
        <f t="shared" si="336"/>
        <v>0</v>
      </c>
      <c r="BA203" s="139"/>
    </row>
    <row r="204" spans="1:53" ht="14.1" customHeight="1" outlineLevel="2" x14ac:dyDescent="0.2">
      <c r="A204" s="68"/>
      <c r="B204" s="94"/>
      <c r="C204" s="250"/>
      <c r="D204" s="96"/>
      <c r="E204" s="96"/>
      <c r="F204" s="97"/>
      <c r="G204" s="98"/>
      <c r="H204" s="99" t="s">
        <v>49</v>
      </c>
      <c r="I204" s="100"/>
      <c r="J204" s="101"/>
      <c r="K204" s="101"/>
      <c r="L204" s="102" t="str">
        <f>IF(I204&lt;&gt;0,((VLOOKUP(I204,'1. Standard_Cost'!$B$4:$D$8,2)+VLOOKUP(I204,'1. Standard_Cost'!$B$4:$D$8,3))*J204*K204),"0")</f>
        <v>0</v>
      </c>
      <c r="M204" s="102">
        <f>L204*'1. Standard_Cost'!F4</f>
        <v>0</v>
      </c>
      <c r="N204" s="103"/>
      <c r="O204" s="103"/>
      <c r="P204" s="103"/>
      <c r="Q204" s="103"/>
      <c r="R204" s="104">
        <f>+N204*P204*'1. Standard_Cost'!$B$12</f>
        <v>0</v>
      </c>
      <c r="S204" s="104">
        <f>+N204*O204*P204*'1. Standard_Cost'!$C$12</f>
        <v>0</v>
      </c>
      <c r="T204" s="104">
        <f>+N204*P204*Q204*'1. Standard_Cost'!$D$12</f>
        <v>0</v>
      </c>
      <c r="U204" s="104">
        <f>+N204*O204*'1. Standard_Cost'!$E$12</f>
        <v>0</v>
      </c>
      <c r="V204" s="103"/>
      <c r="W204" s="103"/>
      <c r="X204" s="103"/>
      <c r="Y204" s="104">
        <f>+V204*((X204*'1. Standard_Cost'!$B$16)+(W204*X204*'1. Standard_Cost'!$C$16))</f>
        <v>0</v>
      </c>
      <c r="Z204" s="103"/>
      <c r="AA204" s="103"/>
      <c r="AB204" s="104">
        <f>+Z204*'1. Standard_Cost'!$B$20+AA204*'1. Standard_Cost'!$C$20</f>
        <v>0</v>
      </c>
      <c r="AC204" s="105"/>
      <c r="AD204" s="106"/>
      <c r="AE204" s="104">
        <f t="shared" ref="AE204:AE207" si="337">(R204+S204+T204+U204+Y204+AB204+AC204+AD204)*(20%)</f>
        <v>0</v>
      </c>
      <c r="AF204" s="104">
        <f t="shared" ref="AF204:AF207" si="338">R204+S204+T204+U204+Y204+AB204+AC204+AD204+AE204</f>
        <v>0</v>
      </c>
      <c r="AG204" s="103"/>
      <c r="AH204" s="103"/>
      <c r="AI204" s="103"/>
      <c r="AJ204" s="107"/>
      <c r="AK204" s="107"/>
      <c r="AL204" s="107"/>
      <c r="AM204" s="104">
        <f>AG204*'1. Standard_Cost'!B40+'Incremental_Cost Year 2021'!AH204*'1. Standard_Cost'!C40+'Incremental_Cost Year 2021'!AI204*'1. Standard_Cost'!D40+'Incremental_Cost Year 2021'!AJ204+'Incremental_Cost Year 2021'!AL204+AK204</f>
        <v>0</v>
      </c>
      <c r="AN204" s="104">
        <f>AM204*'1. Standard_Cost'!C28</f>
        <v>0</v>
      </c>
      <c r="AO204" s="107"/>
      <c r="AQ204" s="104">
        <f t="shared" ref="AQ204:AQ207" si="339">L204+M204</f>
        <v>0</v>
      </c>
      <c r="AR204" s="104">
        <f t="shared" ref="AR204:AR207" si="340">AF204</f>
        <v>0</v>
      </c>
      <c r="AS204" s="104">
        <f t="shared" ref="AS204:AS207" si="341">AM204+AN204</f>
        <v>0</v>
      </c>
      <c r="AT204" s="104">
        <f>SUM(AQ204,AR204,AS204)</f>
        <v>0</v>
      </c>
      <c r="AU204" s="229"/>
      <c r="AV204" s="229"/>
      <c r="AW204" s="229"/>
      <c r="AX204" s="229"/>
      <c r="AY204" s="229"/>
      <c r="AZ204" s="229"/>
      <c r="BA204" s="230"/>
    </row>
    <row r="205" spans="1:53" ht="14.1" customHeight="1" outlineLevel="2" x14ac:dyDescent="0.2">
      <c r="A205" s="68"/>
      <c r="B205" s="94"/>
      <c r="C205" s="251"/>
      <c r="D205" s="110"/>
      <c r="E205" s="110"/>
      <c r="F205" s="110"/>
      <c r="G205" s="111"/>
      <c r="H205" s="99" t="s">
        <v>50</v>
      </c>
      <c r="I205" s="100"/>
      <c r="J205" s="101"/>
      <c r="K205" s="101"/>
      <c r="L205" s="102" t="str">
        <f>IF(I205&lt;&gt;0,((VLOOKUP(I205,'1. Standard_Cost'!$B$4:$D$8,2)+VLOOKUP(I205,'1. Standard_Cost'!$B$4:$D$8,3))*J205*K205),"0")</f>
        <v>0</v>
      </c>
      <c r="M205" s="102">
        <f>L205*'1. Standard_Cost'!F4</f>
        <v>0</v>
      </c>
      <c r="N205" s="103"/>
      <c r="O205" s="103"/>
      <c r="P205" s="103"/>
      <c r="Q205" s="103"/>
      <c r="R205" s="104">
        <f>+N205*P205*'1. Standard_Cost'!$B$12</f>
        <v>0</v>
      </c>
      <c r="S205" s="104">
        <f>+N205*O205*P205*'1. Standard_Cost'!$C$12</f>
        <v>0</v>
      </c>
      <c r="T205" s="104">
        <f>+N205*P205*Q205*'1. Standard_Cost'!$D$12</f>
        <v>0</v>
      </c>
      <c r="U205" s="104">
        <f>+N205*O205*'1. Standard_Cost'!$E$12</f>
        <v>0</v>
      </c>
      <c r="V205" s="103"/>
      <c r="W205" s="103"/>
      <c r="X205" s="103"/>
      <c r="Y205" s="104">
        <f>+V205*((X205*'1. Standard_Cost'!$B$16)+(W205*X205*'1. Standard_Cost'!$C$16))</f>
        <v>0</v>
      </c>
      <c r="Z205" s="103"/>
      <c r="AA205" s="103"/>
      <c r="AB205" s="104">
        <f>+Z205*'1. Standard_Cost'!$B$20+AA205*'1. Standard_Cost'!$C$20</f>
        <v>0</v>
      </c>
      <c r="AC205" s="105"/>
      <c r="AD205" s="106"/>
      <c r="AE205" s="104">
        <f t="shared" si="337"/>
        <v>0</v>
      </c>
      <c r="AF205" s="104">
        <f t="shared" si="338"/>
        <v>0</v>
      </c>
      <c r="AG205" s="103"/>
      <c r="AH205" s="103">
        <v>0</v>
      </c>
      <c r="AI205" s="103">
        <v>0</v>
      </c>
      <c r="AJ205" s="107"/>
      <c r="AK205" s="107"/>
      <c r="AL205" s="107"/>
      <c r="AM205" s="104">
        <f>AG205*'1. Standard_Cost'!B40+'Incremental_Cost Year 2021'!AH205*'1. Standard_Cost'!C40+'Incremental_Cost Year 2021'!AI205*'1. Standard_Cost'!D40+'Incremental_Cost Year 2021'!AJ205+'Incremental_Cost Year 2021'!AL205+AK205</f>
        <v>0</v>
      </c>
      <c r="AN205" s="104">
        <f>AM205*'1. Standard_Cost'!C28</f>
        <v>0</v>
      </c>
      <c r="AO205" s="107"/>
      <c r="AQ205" s="104">
        <f t="shared" si="339"/>
        <v>0</v>
      </c>
      <c r="AR205" s="104">
        <f t="shared" si="340"/>
        <v>0</v>
      </c>
      <c r="AS205" s="104">
        <f t="shared" si="341"/>
        <v>0</v>
      </c>
      <c r="AT205" s="104">
        <f t="shared" ref="AT205:AT207" si="342">SUM(AQ205,AR205,AS205)</f>
        <v>0</v>
      </c>
      <c r="AU205" s="229"/>
      <c r="AV205" s="229">
        <v>0</v>
      </c>
      <c r="AW205" s="229"/>
      <c r="AX205" s="229"/>
      <c r="AY205" s="229"/>
      <c r="AZ205" s="229"/>
      <c r="BA205" s="230"/>
    </row>
    <row r="206" spans="1:53" ht="14.1" customHeight="1" outlineLevel="2" x14ac:dyDescent="0.2">
      <c r="A206" s="68"/>
      <c r="B206" s="94"/>
      <c r="C206" s="251"/>
      <c r="D206" s="110"/>
      <c r="E206" s="110"/>
      <c r="F206" s="110"/>
      <c r="G206" s="111"/>
      <c r="H206" s="99" t="s">
        <v>51</v>
      </c>
      <c r="I206" s="100"/>
      <c r="J206" s="101"/>
      <c r="K206" s="101"/>
      <c r="L206" s="102" t="str">
        <f>IF(I206&lt;&gt;0,((VLOOKUP(I206,'1. Standard_Cost'!$B$4:$D$8,2)+VLOOKUP(I206,'1. Standard_Cost'!$B$4:$D$8,3))*J206*K206),"0")</f>
        <v>0</v>
      </c>
      <c r="M206" s="102">
        <f>L206*'1. Standard_Cost'!F4</f>
        <v>0</v>
      </c>
      <c r="N206" s="103"/>
      <c r="O206" s="103"/>
      <c r="P206" s="103"/>
      <c r="Q206" s="103"/>
      <c r="R206" s="104">
        <f>+N206*P206*'1. Standard_Cost'!$B$12</f>
        <v>0</v>
      </c>
      <c r="S206" s="104">
        <f>+N206*O206*P206*'1. Standard_Cost'!$C$12</f>
        <v>0</v>
      </c>
      <c r="T206" s="104">
        <f>+N206*P206*Q206*'1. Standard_Cost'!$D$12</f>
        <v>0</v>
      </c>
      <c r="U206" s="104">
        <f>+N206*O206*'1. Standard_Cost'!$E$12</f>
        <v>0</v>
      </c>
      <c r="V206" s="103"/>
      <c r="W206" s="103"/>
      <c r="X206" s="103"/>
      <c r="Y206" s="104">
        <f>+V206*((X206*'1. Standard_Cost'!$B$16)+(W206*X206*'1. Standard_Cost'!$C$16))</f>
        <v>0</v>
      </c>
      <c r="Z206" s="103"/>
      <c r="AA206" s="103"/>
      <c r="AB206" s="104">
        <f>+Z206*'1. Standard_Cost'!$B$20+AA206*'1. Standard_Cost'!$C$20</f>
        <v>0</v>
      </c>
      <c r="AC206" s="105"/>
      <c r="AD206" s="106"/>
      <c r="AE206" s="104">
        <f t="shared" si="337"/>
        <v>0</v>
      </c>
      <c r="AF206" s="104">
        <f t="shared" si="338"/>
        <v>0</v>
      </c>
      <c r="AG206" s="103"/>
      <c r="AH206" s="103"/>
      <c r="AI206" s="103"/>
      <c r="AJ206" s="107"/>
      <c r="AK206" s="107"/>
      <c r="AL206" s="107"/>
      <c r="AM206" s="104">
        <f>AG206*'1. Standard_Cost'!B40+'Incremental_Cost Year 2021'!AH206*'1. Standard_Cost'!C40+'Incremental_Cost Year 2021'!AI206*'1. Standard_Cost'!D40+'Incremental_Cost Year 2021'!AJ206+'Incremental_Cost Year 2021'!AL206+AK206</f>
        <v>0</v>
      </c>
      <c r="AN206" s="104">
        <f>AM206*'1. Standard_Cost'!C28</f>
        <v>0</v>
      </c>
      <c r="AO206" s="107"/>
      <c r="AQ206" s="104">
        <f t="shared" si="339"/>
        <v>0</v>
      </c>
      <c r="AR206" s="104">
        <f t="shared" si="340"/>
        <v>0</v>
      </c>
      <c r="AS206" s="104">
        <f t="shared" si="341"/>
        <v>0</v>
      </c>
      <c r="AT206" s="104">
        <f t="shared" si="342"/>
        <v>0</v>
      </c>
      <c r="AU206" s="229"/>
      <c r="AV206" s="229"/>
      <c r="AW206" s="229"/>
      <c r="AX206" s="229"/>
      <c r="AY206" s="229"/>
      <c r="AZ206" s="229"/>
      <c r="BA206" s="230"/>
    </row>
    <row r="207" spans="1:53" ht="14.1" customHeight="1" outlineLevel="2" x14ac:dyDescent="0.2">
      <c r="A207" s="68"/>
      <c r="B207" s="94"/>
      <c r="C207" s="251"/>
      <c r="D207" s="110"/>
      <c r="E207" s="110"/>
      <c r="F207" s="110"/>
      <c r="G207" s="111"/>
      <c r="H207" s="112" t="s">
        <v>179</v>
      </c>
      <c r="I207" s="100"/>
      <c r="J207" s="101"/>
      <c r="K207" s="101"/>
      <c r="L207" s="102" t="str">
        <f>IF(I207&lt;&gt;0,((VLOOKUP(I207,'1. Standard_Cost'!$B$4:$D$8,2)+VLOOKUP(I207,'1. Standard_Cost'!$B$4:$D$8,3))*J207*K207),"0")</f>
        <v>0</v>
      </c>
      <c r="M207" s="102">
        <f>L207*'1. Standard_Cost'!F4</f>
        <v>0</v>
      </c>
      <c r="N207" s="103"/>
      <c r="O207" s="103"/>
      <c r="P207" s="103"/>
      <c r="Q207" s="103"/>
      <c r="R207" s="104">
        <f>+N207*P207*'1. Standard_Cost'!$B$12</f>
        <v>0</v>
      </c>
      <c r="S207" s="104">
        <f>+N207*O207*P207*'1. Standard_Cost'!$C$12</f>
        <v>0</v>
      </c>
      <c r="T207" s="104">
        <f>+N207*P207*Q207*'1. Standard_Cost'!$D$12</f>
        <v>0</v>
      </c>
      <c r="U207" s="104">
        <f>+N207*O207*'1. Standard_Cost'!$E$12</f>
        <v>0</v>
      </c>
      <c r="V207" s="103"/>
      <c r="W207" s="103"/>
      <c r="X207" s="103"/>
      <c r="Y207" s="104">
        <f>+V207*((X207*'1. Standard_Cost'!$B$16)+(W207*X207*'1. Standard_Cost'!$C$16))</f>
        <v>0</v>
      </c>
      <c r="Z207" s="103"/>
      <c r="AA207" s="103"/>
      <c r="AB207" s="104">
        <f>+Z207*'1. Standard_Cost'!$B$20+AA207*'1. Standard_Cost'!$C$20</f>
        <v>0</v>
      </c>
      <c r="AC207" s="105"/>
      <c r="AD207" s="106"/>
      <c r="AE207" s="104">
        <f t="shared" si="337"/>
        <v>0</v>
      </c>
      <c r="AF207" s="104">
        <f t="shared" si="338"/>
        <v>0</v>
      </c>
      <c r="AG207" s="103"/>
      <c r="AH207" s="103"/>
      <c r="AI207" s="103"/>
      <c r="AJ207" s="107"/>
      <c r="AK207" s="107"/>
      <c r="AL207" s="107"/>
      <c r="AM207" s="104">
        <f>AG207*'1. Standard_Cost'!B40+'Incremental_Cost Year 2021'!AH207*'1. Standard_Cost'!C40+'Incremental_Cost Year 2021'!AI207*'1. Standard_Cost'!D40+'Incremental_Cost Year 2021'!AJ207+'Incremental_Cost Year 2021'!AL207+AK207</f>
        <v>0</v>
      </c>
      <c r="AN207" s="104">
        <f>AM207*'1. Standard_Cost'!C28</f>
        <v>0</v>
      </c>
      <c r="AO207" s="107"/>
      <c r="AQ207" s="104">
        <f t="shared" si="339"/>
        <v>0</v>
      </c>
      <c r="AR207" s="104">
        <f t="shared" si="340"/>
        <v>0</v>
      </c>
      <c r="AS207" s="104">
        <f t="shared" si="341"/>
        <v>0</v>
      </c>
      <c r="AT207" s="104">
        <f t="shared" si="342"/>
        <v>0</v>
      </c>
      <c r="AU207" s="229"/>
      <c r="AV207" s="229"/>
      <c r="AW207" s="229"/>
      <c r="AX207" s="229"/>
      <c r="AY207" s="229"/>
      <c r="AZ207" s="229"/>
      <c r="BA207" s="230"/>
    </row>
    <row r="208" spans="1:53" ht="45.75" customHeight="1" outlineLevel="1" x14ac:dyDescent="0.2">
      <c r="A208" s="68"/>
      <c r="B208" s="94"/>
      <c r="C208" s="251"/>
      <c r="D208" s="113" t="s">
        <v>48</v>
      </c>
      <c r="E208" s="113" t="s">
        <v>250</v>
      </c>
      <c r="F208" s="114" t="s">
        <v>154</v>
      </c>
      <c r="G208" s="115" t="s">
        <v>155</v>
      </c>
      <c r="H208" s="140" t="s">
        <v>248</v>
      </c>
      <c r="I208" s="117"/>
      <c r="J208" s="117"/>
      <c r="K208" s="117"/>
      <c r="L208" s="118">
        <f>SUM(L204:L207)</f>
        <v>0</v>
      </c>
      <c r="M208" s="118">
        <f>SUM(M204:M207)</f>
        <v>0</v>
      </c>
      <c r="N208" s="117"/>
      <c r="O208" s="117"/>
      <c r="P208" s="117"/>
      <c r="Q208" s="117"/>
      <c r="R208" s="119">
        <f>SUM(R204:R207)</f>
        <v>0</v>
      </c>
      <c r="S208" s="119">
        <f>SUM(S204:S207)</f>
        <v>0</v>
      </c>
      <c r="T208" s="119">
        <f>SUM(T204:T207)</f>
        <v>0</v>
      </c>
      <c r="U208" s="119">
        <f>SUM(U204:U207)</f>
        <v>0</v>
      </c>
      <c r="V208" s="117"/>
      <c r="W208" s="117"/>
      <c r="X208" s="117"/>
      <c r="Y208" s="118">
        <f>SUM(Y204:Y207)</f>
        <v>0</v>
      </c>
      <c r="Z208" s="117"/>
      <c r="AA208" s="117"/>
      <c r="AB208" s="118">
        <f t="shared" ref="AB208:AF208" si="343">SUM(AB204:AB207)</f>
        <v>0</v>
      </c>
      <c r="AC208" s="118">
        <f t="shared" si="343"/>
        <v>0</v>
      </c>
      <c r="AD208" s="118">
        <f t="shared" si="343"/>
        <v>0</v>
      </c>
      <c r="AE208" s="118">
        <f t="shared" si="343"/>
        <v>0</v>
      </c>
      <c r="AF208" s="118">
        <f t="shared" si="343"/>
        <v>0</v>
      </c>
      <c r="AG208" s="117"/>
      <c r="AH208" s="117"/>
      <c r="AI208" s="117"/>
      <c r="AJ208" s="119">
        <f>SUM(AJ204:AJ207)</f>
        <v>0</v>
      </c>
      <c r="AK208" s="119">
        <f t="shared" ref="AK208:AN208" si="344">SUM(AK204:AK207)</f>
        <v>0</v>
      </c>
      <c r="AL208" s="119">
        <f t="shared" si="344"/>
        <v>0</v>
      </c>
      <c r="AM208" s="119">
        <f t="shared" si="344"/>
        <v>0</v>
      </c>
      <c r="AN208" s="119">
        <f t="shared" si="344"/>
        <v>0</v>
      </c>
      <c r="AO208" s="116"/>
      <c r="AP208" s="120"/>
      <c r="AQ208" s="118">
        <f t="shared" ref="AQ208:AZ208" si="345">SUM(AQ204:AQ207)</f>
        <v>0</v>
      </c>
      <c r="AR208" s="118">
        <f t="shared" si="345"/>
        <v>0</v>
      </c>
      <c r="AS208" s="118">
        <f t="shared" si="345"/>
        <v>0</v>
      </c>
      <c r="AT208" s="118">
        <f t="shared" si="345"/>
        <v>0</v>
      </c>
      <c r="AU208" s="118">
        <f t="shared" si="345"/>
        <v>0</v>
      </c>
      <c r="AV208" s="118">
        <f t="shared" si="345"/>
        <v>0</v>
      </c>
      <c r="AW208" s="118">
        <f t="shared" si="345"/>
        <v>0</v>
      </c>
      <c r="AX208" s="118">
        <f t="shared" si="345"/>
        <v>0</v>
      </c>
      <c r="AY208" s="118">
        <f t="shared" si="345"/>
        <v>0</v>
      </c>
      <c r="AZ208" s="118">
        <f t="shared" si="345"/>
        <v>0</v>
      </c>
      <c r="BA208" s="118"/>
    </row>
    <row r="209" spans="1:53" ht="14.1" customHeight="1" outlineLevel="2" x14ac:dyDescent="0.2">
      <c r="A209" s="68"/>
      <c r="B209" s="94"/>
      <c r="C209" s="251"/>
      <c r="D209" s="96"/>
      <c r="E209" s="96"/>
      <c r="F209" s="97"/>
      <c r="G209" s="98"/>
      <c r="H209" s="99" t="s">
        <v>49</v>
      </c>
      <c r="I209" s="100"/>
      <c r="J209" s="101"/>
      <c r="K209" s="101"/>
      <c r="L209" s="102" t="str">
        <f>IF(I209&lt;&gt;0,((VLOOKUP(I209,'1. Standard_Cost'!$B$4:$D$8,2)+VLOOKUP(I209,'1. Standard_Cost'!$B$4:$D$8,3))*J209*K209),"0")</f>
        <v>0</v>
      </c>
      <c r="M209" s="102">
        <f>L209*'1. Standard_Cost'!F4</f>
        <v>0</v>
      </c>
      <c r="N209" s="103"/>
      <c r="O209" s="103"/>
      <c r="P209" s="103"/>
      <c r="Q209" s="103"/>
      <c r="R209" s="104">
        <f>+N209*P209*'1. Standard_Cost'!$B$12</f>
        <v>0</v>
      </c>
      <c r="S209" s="104">
        <f>+N209*O209*P209*'1. Standard_Cost'!$C$12</f>
        <v>0</v>
      </c>
      <c r="T209" s="104">
        <f>+N209*P209*Q209*'1. Standard_Cost'!$D$12</f>
        <v>0</v>
      </c>
      <c r="U209" s="104">
        <f>+N209*O209*'1. Standard_Cost'!$E$12</f>
        <v>0</v>
      </c>
      <c r="V209" s="103"/>
      <c r="W209" s="103"/>
      <c r="X209" s="103"/>
      <c r="Y209" s="104">
        <f>+V209*((X209*'1. Standard_Cost'!$B$16)+(W209*X209*'1. Standard_Cost'!$C$16))</f>
        <v>0</v>
      </c>
      <c r="Z209" s="103"/>
      <c r="AA209" s="103"/>
      <c r="AB209" s="104">
        <f>+Z209*'1. Standard_Cost'!$B$20+AA209*'1. Standard_Cost'!$C$20</f>
        <v>0</v>
      </c>
      <c r="AC209" s="105"/>
      <c r="AD209" s="106"/>
      <c r="AE209" s="104">
        <f t="shared" ref="AE209:AE212" si="346">(R209+S209+T209+U209+Y209+AB209+AC209+AD209)*(20%)</f>
        <v>0</v>
      </c>
      <c r="AF209" s="104">
        <f t="shared" ref="AF209:AF212" si="347">R209+S209+T209+U209+Y209+AB209+AC209+AD209+AE209</f>
        <v>0</v>
      </c>
      <c r="AG209" s="103"/>
      <c r="AH209" s="103"/>
      <c r="AI209" s="103"/>
      <c r="AJ209" s="107"/>
      <c r="AK209" s="107"/>
      <c r="AL209" s="107"/>
      <c r="AM209" s="104">
        <f>AG209*'1. Standard_Cost'!B40+'Incremental_Cost Year 2021'!AH209*'1. Standard_Cost'!C40+'Incremental_Cost Year 2021'!AI209*'1. Standard_Cost'!D40+'Incremental_Cost Year 2021'!AJ209+'Incremental_Cost Year 2021'!AL209+AK209</f>
        <v>0</v>
      </c>
      <c r="AN209" s="104">
        <f>AM209*'1. Standard_Cost'!C28</f>
        <v>0</v>
      </c>
      <c r="AO209" s="107"/>
      <c r="AQ209" s="104">
        <f t="shared" ref="AQ209:AQ212" si="348">L209+M209</f>
        <v>0</v>
      </c>
      <c r="AR209" s="104">
        <f t="shared" ref="AR209:AR212" si="349">AF209</f>
        <v>0</v>
      </c>
      <c r="AS209" s="104">
        <f t="shared" ref="AS209:AS212" si="350">AM209+AN209</f>
        <v>0</v>
      </c>
      <c r="AT209" s="104">
        <f>SUM(AQ209,AR209,AS209)</f>
        <v>0</v>
      </c>
      <c r="AU209" s="229"/>
      <c r="AV209" s="229"/>
      <c r="AW209" s="229"/>
      <c r="AX209" s="229"/>
      <c r="AY209" s="229"/>
      <c r="AZ209" s="229"/>
      <c r="BA209" s="230"/>
    </row>
    <row r="210" spans="1:53" ht="14.1" customHeight="1" outlineLevel="2" x14ac:dyDescent="0.2">
      <c r="A210" s="68"/>
      <c r="B210" s="94"/>
      <c r="C210" s="251"/>
      <c r="D210" s="110"/>
      <c r="E210" s="110"/>
      <c r="F210" s="110"/>
      <c r="G210" s="111"/>
      <c r="H210" s="99" t="s">
        <v>50</v>
      </c>
      <c r="I210" s="100"/>
      <c r="J210" s="101"/>
      <c r="K210" s="101"/>
      <c r="L210" s="102" t="str">
        <f>IF(I210&lt;&gt;0,((VLOOKUP(I210,'1. Standard_Cost'!$B$4:$D$8,2)+VLOOKUP(I210,'1. Standard_Cost'!$B$4:$D$8,3))*J210*K210),"0")</f>
        <v>0</v>
      </c>
      <c r="M210" s="102">
        <f>L210*'1. Standard_Cost'!F4</f>
        <v>0</v>
      </c>
      <c r="N210" s="103"/>
      <c r="O210" s="103"/>
      <c r="P210" s="103"/>
      <c r="Q210" s="103"/>
      <c r="R210" s="104">
        <f>+N210*P210*'1. Standard_Cost'!$B$12</f>
        <v>0</v>
      </c>
      <c r="S210" s="104">
        <f>+N210*O210*P210*'1. Standard_Cost'!$C$12</f>
        <v>0</v>
      </c>
      <c r="T210" s="104">
        <f>+N210*P210*Q210*'1. Standard_Cost'!$D$12</f>
        <v>0</v>
      </c>
      <c r="U210" s="104">
        <f>+N210*O210*'1. Standard_Cost'!$E$12</f>
        <v>0</v>
      </c>
      <c r="V210" s="103"/>
      <c r="W210" s="103"/>
      <c r="X210" s="103"/>
      <c r="Y210" s="104">
        <f>+V210*((X210*'1. Standard_Cost'!$B$16)+(W210*X210*'1. Standard_Cost'!$C$16))</f>
        <v>0</v>
      </c>
      <c r="Z210" s="103"/>
      <c r="AA210" s="103"/>
      <c r="AB210" s="104">
        <f>+Z210*'1. Standard_Cost'!$B$20+AA210*'1. Standard_Cost'!$C$20</f>
        <v>0</v>
      </c>
      <c r="AC210" s="105"/>
      <c r="AD210" s="106"/>
      <c r="AE210" s="104">
        <f t="shared" si="346"/>
        <v>0</v>
      </c>
      <c r="AF210" s="104">
        <f t="shared" si="347"/>
        <v>0</v>
      </c>
      <c r="AG210" s="103"/>
      <c r="AH210" s="103">
        <v>0</v>
      </c>
      <c r="AI210" s="103">
        <v>0</v>
      </c>
      <c r="AJ210" s="107"/>
      <c r="AK210" s="107"/>
      <c r="AL210" s="107"/>
      <c r="AM210" s="104">
        <f>AG210*'1. Standard_Cost'!B40+'Incremental_Cost Year 2021'!AH210*'1. Standard_Cost'!C40+'Incremental_Cost Year 2021'!AI210*'1. Standard_Cost'!D40+'Incremental_Cost Year 2021'!AJ210+'Incremental_Cost Year 2021'!AL210+AK210</f>
        <v>0</v>
      </c>
      <c r="AN210" s="104">
        <f>AM210*'1. Standard_Cost'!C28</f>
        <v>0</v>
      </c>
      <c r="AO210" s="107"/>
      <c r="AQ210" s="104">
        <f t="shared" si="348"/>
        <v>0</v>
      </c>
      <c r="AR210" s="104">
        <f t="shared" si="349"/>
        <v>0</v>
      </c>
      <c r="AS210" s="104">
        <f t="shared" si="350"/>
        <v>0</v>
      </c>
      <c r="AT210" s="104">
        <f t="shared" ref="AT210:AT212" si="351">SUM(AQ210,AR210,AS210)</f>
        <v>0</v>
      </c>
      <c r="AU210" s="229"/>
      <c r="AV210" s="229">
        <v>0</v>
      </c>
      <c r="AW210" s="229"/>
      <c r="AX210" s="229"/>
      <c r="AY210" s="229"/>
      <c r="AZ210" s="229"/>
      <c r="BA210" s="230"/>
    </row>
    <row r="211" spans="1:53" ht="14.1" customHeight="1" outlineLevel="2" x14ac:dyDescent="0.2">
      <c r="A211" s="68"/>
      <c r="B211" s="94"/>
      <c r="C211" s="251"/>
      <c r="D211" s="110"/>
      <c r="E211" s="110"/>
      <c r="F211" s="110"/>
      <c r="G211" s="111"/>
      <c r="H211" s="99" t="s">
        <v>51</v>
      </c>
      <c r="I211" s="100"/>
      <c r="J211" s="101"/>
      <c r="K211" s="101"/>
      <c r="L211" s="102" t="str">
        <f>IF(I211&lt;&gt;0,((VLOOKUP(I211,'1. Standard_Cost'!$B$4:$D$8,2)+VLOOKUP(I211,'1. Standard_Cost'!$B$4:$D$8,3))*J211*K211),"0")</f>
        <v>0</v>
      </c>
      <c r="M211" s="102">
        <f>L211*'1. Standard_Cost'!F4</f>
        <v>0</v>
      </c>
      <c r="N211" s="103"/>
      <c r="O211" s="103"/>
      <c r="P211" s="103"/>
      <c r="Q211" s="103"/>
      <c r="R211" s="104">
        <f>+N211*P211*'1. Standard_Cost'!$B$12</f>
        <v>0</v>
      </c>
      <c r="S211" s="104">
        <f>+N211*O211*P211*'1. Standard_Cost'!$C$12</f>
        <v>0</v>
      </c>
      <c r="T211" s="104">
        <f>+N211*P211*Q211*'1. Standard_Cost'!$D$12</f>
        <v>0</v>
      </c>
      <c r="U211" s="104">
        <f>+N211*O211*'1. Standard_Cost'!$E$12</f>
        <v>0</v>
      </c>
      <c r="V211" s="103"/>
      <c r="W211" s="103"/>
      <c r="X211" s="103"/>
      <c r="Y211" s="104">
        <f>+V211*((X211*'1. Standard_Cost'!$B$16)+(W211*X211*'1. Standard_Cost'!$C$16))</f>
        <v>0</v>
      </c>
      <c r="Z211" s="103"/>
      <c r="AA211" s="103"/>
      <c r="AB211" s="104">
        <f>+Z211*'1. Standard_Cost'!$B$20+AA211*'1. Standard_Cost'!$C$20</f>
        <v>0</v>
      </c>
      <c r="AC211" s="105"/>
      <c r="AD211" s="106"/>
      <c r="AE211" s="104">
        <f t="shared" si="346"/>
        <v>0</v>
      </c>
      <c r="AF211" s="104">
        <f t="shared" si="347"/>
        <v>0</v>
      </c>
      <c r="AG211" s="103"/>
      <c r="AH211" s="103"/>
      <c r="AI211" s="103"/>
      <c r="AJ211" s="107"/>
      <c r="AK211" s="107"/>
      <c r="AL211" s="107"/>
      <c r="AM211" s="104">
        <f>AG211*'1. Standard_Cost'!B40+'Incremental_Cost Year 2021'!AH211*'1. Standard_Cost'!C40+'Incremental_Cost Year 2021'!AI211*'1. Standard_Cost'!D40+'Incremental_Cost Year 2021'!AJ211+'Incremental_Cost Year 2021'!AL211+AK211</f>
        <v>0</v>
      </c>
      <c r="AN211" s="104">
        <f>AM211*'1. Standard_Cost'!C28</f>
        <v>0</v>
      </c>
      <c r="AO211" s="107"/>
      <c r="AQ211" s="104">
        <f t="shared" si="348"/>
        <v>0</v>
      </c>
      <c r="AR211" s="104">
        <f t="shared" si="349"/>
        <v>0</v>
      </c>
      <c r="AS211" s="104">
        <f t="shared" si="350"/>
        <v>0</v>
      </c>
      <c r="AT211" s="104">
        <f t="shared" si="351"/>
        <v>0</v>
      </c>
      <c r="AU211" s="229"/>
      <c r="AV211" s="229"/>
      <c r="AW211" s="229"/>
      <c r="AX211" s="229"/>
      <c r="AY211" s="229"/>
      <c r="AZ211" s="229"/>
      <c r="BA211" s="230"/>
    </row>
    <row r="212" spans="1:53" ht="14.1" customHeight="1" outlineLevel="2" x14ac:dyDescent="0.2">
      <c r="A212" s="68"/>
      <c r="B212" s="94"/>
      <c r="C212" s="251"/>
      <c r="D212" s="110"/>
      <c r="E212" s="110"/>
      <c r="F212" s="110"/>
      <c r="G212" s="111"/>
      <c r="H212" s="112" t="s">
        <v>179</v>
      </c>
      <c r="I212" s="100"/>
      <c r="J212" s="101"/>
      <c r="K212" s="101"/>
      <c r="L212" s="102" t="str">
        <f>IF(I212&lt;&gt;0,((VLOOKUP(I212,'1. Standard_Cost'!$B$4:$D$8,2)+VLOOKUP(I212,'1. Standard_Cost'!$B$4:$D$8,3))*J212*K212),"0")</f>
        <v>0</v>
      </c>
      <c r="M212" s="102">
        <f>L212*'1. Standard_Cost'!F4</f>
        <v>0</v>
      </c>
      <c r="N212" s="103"/>
      <c r="O212" s="103"/>
      <c r="P212" s="103"/>
      <c r="Q212" s="103"/>
      <c r="R212" s="104">
        <f>+N212*P212*'1. Standard_Cost'!$B$12</f>
        <v>0</v>
      </c>
      <c r="S212" s="104">
        <f>+N212*O212*P212*'1. Standard_Cost'!$C$12</f>
        <v>0</v>
      </c>
      <c r="T212" s="104">
        <f>+N212*P212*Q212*'1. Standard_Cost'!$D$12</f>
        <v>0</v>
      </c>
      <c r="U212" s="104">
        <f>+N212*O212*'1. Standard_Cost'!$E$12</f>
        <v>0</v>
      </c>
      <c r="V212" s="103"/>
      <c r="W212" s="103"/>
      <c r="X212" s="103"/>
      <c r="Y212" s="104">
        <f>+V212*((X212*'1. Standard_Cost'!$B$16)+(W212*X212*'1. Standard_Cost'!$C$16))</f>
        <v>0</v>
      </c>
      <c r="Z212" s="103"/>
      <c r="AA212" s="103"/>
      <c r="AB212" s="104">
        <f>+Z212*'1. Standard_Cost'!$B$20+AA212*'1. Standard_Cost'!$C$20</f>
        <v>0</v>
      </c>
      <c r="AC212" s="105"/>
      <c r="AD212" s="106"/>
      <c r="AE212" s="104">
        <f t="shared" si="346"/>
        <v>0</v>
      </c>
      <c r="AF212" s="104">
        <f t="shared" si="347"/>
        <v>0</v>
      </c>
      <c r="AG212" s="103"/>
      <c r="AH212" s="103"/>
      <c r="AI212" s="103"/>
      <c r="AJ212" s="107"/>
      <c r="AK212" s="107"/>
      <c r="AL212" s="107"/>
      <c r="AM212" s="104">
        <f>AG212*'1. Standard_Cost'!B40+'Incremental_Cost Year 2021'!AH212*'1. Standard_Cost'!C40+'Incremental_Cost Year 2021'!AI212*'1. Standard_Cost'!D40+'Incremental_Cost Year 2021'!AJ212+'Incremental_Cost Year 2021'!AL212+AK212</f>
        <v>0</v>
      </c>
      <c r="AN212" s="104">
        <f>AM212*'1. Standard_Cost'!C28</f>
        <v>0</v>
      </c>
      <c r="AO212" s="107"/>
      <c r="AQ212" s="104">
        <f t="shared" si="348"/>
        <v>0</v>
      </c>
      <c r="AR212" s="104">
        <f t="shared" si="349"/>
        <v>0</v>
      </c>
      <c r="AS212" s="104">
        <f t="shared" si="350"/>
        <v>0</v>
      </c>
      <c r="AT212" s="104">
        <f t="shared" si="351"/>
        <v>0</v>
      </c>
      <c r="AU212" s="229"/>
      <c r="AV212" s="229"/>
      <c r="AW212" s="229"/>
      <c r="AX212" s="229"/>
      <c r="AY212" s="229"/>
      <c r="AZ212" s="229"/>
      <c r="BA212" s="230"/>
    </row>
    <row r="213" spans="1:53" ht="51" customHeight="1" outlineLevel="1" x14ac:dyDescent="0.2">
      <c r="A213" s="68"/>
      <c r="B213" s="141"/>
      <c r="C213" s="251"/>
      <c r="D213" s="113" t="s">
        <v>48</v>
      </c>
      <c r="E213" s="113" t="s">
        <v>746</v>
      </c>
      <c r="F213" s="114" t="s">
        <v>154</v>
      </c>
      <c r="G213" s="115" t="s">
        <v>155</v>
      </c>
      <c r="H213" s="122" t="s">
        <v>249</v>
      </c>
      <c r="I213" s="117"/>
      <c r="J213" s="117"/>
      <c r="K213" s="117"/>
      <c r="L213" s="118">
        <f>SUM(L209:L212)</f>
        <v>0</v>
      </c>
      <c r="M213" s="118">
        <f>SUM(M209:M212)</f>
        <v>0</v>
      </c>
      <c r="N213" s="117"/>
      <c r="O213" s="117"/>
      <c r="P213" s="117"/>
      <c r="Q213" s="117"/>
      <c r="R213" s="119">
        <f>SUM(R209:R212)</f>
        <v>0</v>
      </c>
      <c r="S213" s="119">
        <f>SUM(S209:S212)</f>
        <v>0</v>
      </c>
      <c r="T213" s="119">
        <f>SUM(T209:T212)</f>
        <v>0</v>
      </c>
      <c r="U213" s="119">
        <f>SUM(U209:U212)</f>
        <v>0</v>
      </c>
      <c r="V213" s="117"/>
      <c r="W213" s="117"/>
      <c r="X213" s="117"/>
      <c r="Y213" s="118">
        <f>SUM(Y209:Y212)</f>
        <v>0</v>
      </c>
      <c r="Z213" s="117"/>
      <c r="AA213" s="117"/>
      <c r="AB213" s="118">
        <f t="shared" ref="AB213:AF213" si="352">SUM(AB209:AB212)</f>
        <v>0</v>
      </c>
      <c r="AC213" s="118">
        <f t="shared" si="352"/>
        <v>0</v>
      </c>
      <c r="AD213" s="118">
        <f t="shared" si="352"/>
        <v>0</v>
      </c>
      <c r="AE213" s="118">
        <f t="shared" si="352"/>
        <v>0</v>
      </c>
      <c r="AF213" s="118">
        <f t="shared" si="352"/>
        <v>0</v>
      </c>
      <c r="AG213" s="117"/>
      <c r="AH213" s="117"/>
      <c r="AI213" s="117"/>
      <c r="AJ213" s="119">
        <f>SUM(AJ209:AJ212)</f>
        <v>0</v>
      </c>
      <c r="AK213" s="119">
        <f t="shared" ref="AK213:AN213" si="353">SUM(AK209:AK212)</f>
        <v>0</v>
      </c>
      <c r="AL213" s="119">
        <f t="shared" si="353"/>
        <v>0</v>
      </c>
      <c r="AM213" s="119">
        <f t="shared" si="353"/>
        <v>0</v>
      </c>
      <c r="AN213" s="119">
        <f t="shared" si="353"/>
        <v>0</v>
      </c>
      <c r="AO213" s="116"/>
      <c r="AP213" s="120"/>
      <c r="AQ213" s="121">
        <f t="shared" ref="AQ213:AZ213" si="354">SUM(AQ209:AQ212)</f>
        <v>0</v>
      </c>
      <c r="AR213" s="121">
        <f t="shared" si="354"/>
        <v>0</v>
      </c>
      <c r="AS213" s="121">
        <f t="shared" si="354"/>
        <v>0</v>
      </c>
      <c r="AT213" s="121">
        <f t="shared" si="354"/>
        <v>0</v>
      </c>
      <c r="AU213" s="121">
        <f t="shared" si="354"/>
        <v>0</v>
      </c>
      <c r="AV213" s="121">
        <f t="shared" si="354"/>
        <v>0</v>
      </c>
      <c r="AW213" s="121">
        <f t="shared" si="354"/>
        <v>0</v>
      </c>
      <c r="AX213" s="121">
        <f t="shared" si="354"/>
        <v>0</v>
      </c>
      <c r="AY213" s="121">
        <f t="shared" si="354"/>
        <v>0</v>
      </c>
      <c r="AZ213" s="121">
        <f t="shared" si="354"/>
        <v>0</v>
      </c>
      <c r="BA213" s="121"/>
    </row>
    <row r="214" spans="1:53" ht="14.1" customHeight="1" outlineLevel="2" x14ac:dyDescent="0.2">
      <c r="A214" s="68"/>
      <c r="B214" s="94"/>
      <c r="C214" s="142"/>
      <c r="D214" s="96"/>
      <c r="E214" s="96"/>
      <c r="F214" s="97"/>
      <c r="G214" s="98"/>
      <c r="H214" s="99" t="s">
        <v>49</v>
      </c>
      <c r="I214" s="100"/>
      <c r="J214" s="101"/>
      <c r="K214" s="101"/>
      <c r="L214" s="102" t="str">
        <f>IF(I214&lt;&gt;0,((VLOOKUP(I214,'1. Standard_Cost'!$B$4:$D$8,2)+VLOOKUP(I214,'1. Standard_Cost'!$B$4:$D$8,3))*J214*K214),"0")</f>
        <v>0</v>
      </c>
      <c r="M214" s="102">
        <f>L214*'1. Standard_Cost'!F4</f>
        <v>0</v>
      </c>
      <c r="N214" s="103"/>
      <c r="O214" s="103"/>
      <c r="P214" s="103"/>
      <c r="Q214" s="103"/>
      <c r="R214" s="104">
        <f>+N214*P214*'1. Standard_Cost'!$B$12</f>
        <v>0</v>
      </c>
      <c r="S214" s="104">
        <f>+N214*O214*P214*'1. Standard_Cost'!$C$12</f>
        <v>0</v>
      </c>
      <c r="T214" s="104">
        <f>+N214*P214*Q214*'1. Standard_Cost'!$D$12</f>
        <v>0</v>
      </c>
      <c r="U214" s="104">
        <f>+N214*O214*'1. Standard_Cost'!$E$12</f>
        <v>0</v>
      </c>
      <c r="V214" s="103"/>
      <c r="W214" s="103"/>
      <c r="X214" s="103"/>
      <c r="Y214" s="104">
        <f>+V214*((X214*'1. Standard_Cost'!$B$16)+(W214*X214*'1. Standard_Cost'!$C$16))</f>
        <v>0</v>
      </c>
      <c r="Z214" s="103"/>
      <c r="AA214" s="103"/>
      <c r="AB214" s="104">
        <f>+Z214*'1. Standard_Cost'!$B$20+AA214*'1. Standard_Cost'!$C$20</f>
        <v>0</v>
      </c>
      <c r="AC214" s="105"/>
      <c r="AD214" s="106"/>
      <c r="AE214" s="104">
        <f t="shared" ref="AE214:AE217" si="355">(R214+S214+T214+U214+Y214+AB214+AC214+AD214)*(20%)</f>
        <v>0</v>
      </c>
      <c r="AF214" s="104">
        <f t="shared" ref="AF214:AF217" si="356">R214+S214+T214+U214+Y214+AB214+AC214+AD214+AE214</f>
        <v>0</v>
      </c>
      <c r="AG214" s="103"/>
      <c r="AH214" s="103"/>
      <c r="AI214" s="103"/>
      <c r="AJ214" s="107"/>
      <c r="AK214" s="107"/>
      <c r="AL214" s="107"/>
      <c r="AM214" s="104">
        <f>AG214*'1. Standard_Cost'!B45+'Incremental_Cost Year 2021'!AH214*'1. Standard_Cost'!C45+'Incremental_Cost Year 2021'!AI214*'1. Standard_Cost'!D45+'Incremental_Cost Year 2021'!AJ214+'Incremental_Cost Year 2021'!AL214+AK214</f>
        <v>0</v>
      </c>
      <c r="AN214" s="104">
        <f>AM214*'1. Standard_Cost'!C28</f>
        <v>0</v>
      </c>
      <c r="AO214" s="107"/>
      <c r="AQ214" s="104">
        <f t="shared" ref="AQ214:AQ217" si="357">L214+M214</f>
        <v>0</v>
      </c>
      <c r="AR214" s="104">
        <f t="shared" ref="AR214:AR217" si="358">AF214</f>
        <v>0</v>
      </c>
      <c r="AS214" s="104">
        <f t="shared" ref="AS214:AS217" si="359">AM214+AN214</f>
        <v>0</v>
      </c>
      <c r="AT214" s="104">
        <f>SUM(AQ214,AR214,AS214)</f>
        <v>0</v>
      </c>
      <c r="AU214" s="229"/>
      <c r="AV214" s="229"/>
      <c r="AW214" s="229"/>
      <c r="AX214" s="229"/>
      <c r="AY214" s="229"/>
      <c r="AZ214" s="229"/>
      <c r="BA214" s="230"/>
    </row>
    <row r="215" spans="1:53" ht="14.1" customHeight="1" outlineLevel="2" x14ac:dyDescent="0.2">
      <c r="A215" s="68"/>
      <c r="B215" s="94"/>
      <c r="C215" s="142"/>
      <c r="D215" s="110"/>
      <c r="E215" s="110"/>
      <c r="F215" s="110"/>
      <c r="G215" s="111"/>
      <c r="H215" s="99" t="s">
        <v>50</v>
      </c>
      <c r="I215" s="100"/>
      <c r="J215" s="101"/>
      <c r="K215" s="101"/>
      <c r="L215" s="102" t="str">
        <f>IF(I215&lt;&gt;0,((VLOOKUP(I215,'1. Standard_Cost'!$B$4:$D$8,2)+VLOOKUP(I215,'1. Standard_Cost'!$B$4:$D$8,3))*J215*K215),"0")</f>
        <v>0</v>
      </c>
      <c r="M215" s="102">
        <f>L215*'1. Standard_Cost'!F4</f>
        <v>0</v>
      </c>
      <c r="N215" s="103"/>
      <c r="O215" s="103"/>
      <c r="P215" s="103"/>
      <c r="Q215" s="103"/>
      <c r="R215" s="104">
        <f>+N215*P215*'1. Standard_Cost'!$B$12</f>
        <v>0</v>
      </c>
      <c r="S215" s="104">
        <f>+N215*O215*P215*'1. Standard_Cost'!$C$12</f>
        <v>0</v>
      </c>
      <c r="T215" s="104">
        <f>+N215*P215*Q215*'1. Standard_Cost'!$D$12</f>
        <v>0</v>
      </c>
      <c r="U215" s="104">
        <f>+N215*O215*'1. Standard_Cost'!$E$12</f>
        <v>0</v>
      </c>
      <c r="V215" s="103"/>
      <c r="W215" s="103"/>
      <c r="X215" s="103"/>
      <c r="Y215" s="104">
        <f>+V215*((X215*'1. Standard_Cost'!$B$16)+(W215*X215*'1. Standard_Cost'!$C$16))</f>
        <v>0</v>
      </c>
      <c r="Z215" s="103"/>
      <c r="AA215" s="103"/>
      <c r="AB215" s="104">
        <f>+Z215*'1. Standard_Cost'!$B$20+AA215*'1. Standard_Cost'!$C$20</f>
        <v>0</v>
      </c>
      <c r="AC215" s="105"/>
      <c r="AD215" s="106"/>
      <c r="AE215" s="104">
        <f t="shared" si="355"/>
        <v>0</v>
      </c>
      <c r="AF215" s="104">
        <f t="shared" si="356"/>
        <v>0</v>
      </c>
      <c r="AG215" s="103"/>
      <c r="AH215" s="103">
        <v>0</v>
      </c>
      <c r="AI215" s="103">
        <v>0</v>
      </c>
      <c r="AJ215" s="107"/>
      <c r="AK215" s="107"/>
      <c r="AL215" s="107"/>
      <c r="AM215" s="104">
        <f>AG215*'1. Standard_Cost'!B45+'Incremental_Cost Year 2021'!AH215*'1. Standard_Cost'!C45+'Incremental_Cost Year 2021'!AI215*'1. Standard_Cost'!D45+'Incremental_Cost Year 2021'!AJ215+'Incremental_Cost Year 2021'!AL215+AK215</f>
        <v>0</v>
      </c>
      <c r="AN215" s="104">
        <f>AM215*'1. Standard_Cost'!C28</f>
        <v>0</v>
      </c>
      <c r="AO215" s="107"/>
      <c r="AQ215" s="104">
        <f t="shared" si="357"/>
        <v>0</v>
      </c>
      <c r="AR215" s="104">
        <f t="shared" si="358"/>
        <v>0</v>
      </c>
      <c r="AS215" s="104">
        <f t="shared" si="359"/>
        <v>0</v>
      </c>
      <c r="AT215" s="104">
        <f t="shared" ref="AT215:AT217" si="360">SUM(AQ215,AR215,AS215)</f>
        <v>0</v>
      </c>
      <c r="AU215" s="229"/>
      <c r="AV215" s="229">
        <v>0</v>
      </c>
      <c r="AW215" s="229"/>
      <c r="AX215" s="229"/>
      <c r="AY215" s="229"/>
      <c r="AZ215" s="229"/>
      <c r="BA215" s="230"/>
    </row>
    <row r="216" spans="1:53" ht="14.1" customHeight="1" outlineLevel="2" x14ac:dyDescent="0.2">
      <c r="A216" s="68"/>
      <c r="B216" s="94"/>
      <c r="C216" s="142"/>
      <c r="D216" s="110"/>
      <c r="E216" s="110"/>
      <c r="F216" s="110"/>
      <c r="G216" s="111"/>
      <c r="H216" s="99" t="s">
        <v>51</v>
      </c>
      <c r="I216" s="100"/>
      <c r="J216" s="101"/>
      <c r="K216" s="101"/>
      <c r="L216" s="102" t="str">
        <f>IF(I216&lt;&gt;0,((VLOOKUP(I216,'1. Standard_Cost'!$B$4:$D$8,2)+VLOOKUP(I216,'1. Standard_Cost'!$B$4:$D$8,3))*J216*K216),"0")</f>
        <v>0</v>
      </c>
      <c r="M216" s="102">
        <f>L216*'1. Standard_Cost'!F4</f>
        <v>0</v>
      </c>
      <c r="N216" s="103"/>
      <c r="O216" s="103"/>
      <c r="P216" s="103"/>
      <c r="Q216" s="103"/>
      <c r="R216" s="104">
        <f>+N216*P216*'1. Standard_Cost'!$B$12</f>
        <v>0</v>
      </c>
      <c r="S216" s="104">
        <f>+N216*O216*P216*'1. Standard_Cost'!$C$12</f>
        <v>0</v>
      </c>
      <c r="T216" s="104">
        <f>+N216*P216*Q216*'1. Standard_Cost'!$D$12</f>
        <v>0</v>
      </c>
      <c r="U216" s="104">
        <f>+N216*O216*'1. Standard_Cost'!$E$12</f>
        <v>0</v>
      </c>
      <c r="V216" s="103"/>
      <c r="W216" s="103"/>
      <c r="X216" s="103"/>
      <c r="Y216" s="104">
        <f>+V216*((X216*'1. Standard_Cost'!$B$16)+(W216*X216*'1. Standard_Cost'!$C$16))</f>
        <v>0</v>
      </c>
      <c r="Z216" s="103"/>
      <c r="AA216" s="103"/>
      <c r="AB216" s="104">
        <f>+Z216*'1. Standard_Cost'!$B$20+AA216*'1. Standard_Cost'!$C$20</f>
        <v>0</v>
      </c>
      <c r="AC216" s="105"/>
      <c r="AD216" s="106"/>
      <c r="AE216" s="104">
        <f t="shared" si="355"/>
        <v>0</v>
      </c>
      <c r="AF216" s="104">
        <f t="shared" si="356"/>
        <v>0</v>
      </c>
      <c r="AG216" s="103"/>
      <c r="AH216" s="103"/>
      <c r="AI216" s="103"/>
      <c r="AJ216" s="107"/>
      <c r="AK216" s="107"/>
      <c r="AL216" s="107"/>
      <c r="AM216" s="104">
        <f>AG216*'1. Standard_Cost'!B45+'Incremental_Cost Year 2021'!AH216*'1. Standard_Cost'!C45+'Incremental_Cost Year 2021'!AI216*'1. Standard_Cost'!D45+'Incremental_Cost Year 2021'!AJ216+'Incremental_Cost Year 2021'!AL216+AK216</f>
        <v>0</v>
      </c>
      <c r="AN216" s="104">
        <f>AM216*'1. Standard_Cost'!C28</f>
        <v>0</v>
      </c>
      <c r="AO216" s="107"/>
      <c r="AQ216" s="104">
        <f t="shared" si="357"/>
        <v>0</v>
      </c>
      <c r="AR216" s="104">
        <f t="shared" si="358"/>
        <v>0</v>
      </c>
      <c r="AS216" s="104">
        <f t="shared" si="359"/>
        <v>0</v>
      </c>
      <c r="AT216" s="104">
        <f t="shared" si="360"/>
        <v>0</v>
      </c>
      <c r="AU216" s="229"/>
      <c r="AV216" s="229"/>
      <c r="AW216" s="229"/>
      <c r="AX216" s="229"/>
      <c r="AY216" s="229"/>
      <c r="AZ216" s="229"/>
      <c r="BA216" s="230"/>
    </row>
    <row r="217" spans="1:53" ht="14.1" customHeight="1" outlineLevel="2" x14ac:dyDescent="0.2">
      <c r="A217" s="68"/>
      <c r="B217" s="94"/>
      <c r="C217" s="142"/>
      <c r="D217" s="110"/>
      <c r="E217" s="110"/>
      <c r="F217" s="110"/>
      <c r="G217" s="111"/>
      <c r="H217" s="112" t="s">
        <v>179</v>
      </c>
      <c r="I217" s="100"/>
      <c r="J217" s="101"/>
      <c r="K217" s="101"/>
      <c r="L217" s="102" t="str">
        <f>IF(I217&lt;&gt;0,((VLOOKUP(I217,'1. Standard_Cost'!$B$4:$D$8,2)+VLOOKUP(I217,'1. Standard_Cost'!$B$4:$D$8,3))*J217*K217),"0")</f>
        <v>0</v>
      </c>
      <c r="M217" s="102">
        <f>L217*'1. Standard_Cost'!F4</f>
        <v>0</v>
      </c>
      <c r="N217" s="103"/>
      <c r="O217" s="103"/>
      <c r="P217" s="103"/>
      <c r="Q217" s="103"/>
      <c r="R217" s="104">
        <f>+N217*P217*'1. Standard_Cost'!$B$12</f>
        <v>0</v>
      </c>
      <c r="S217" s="104">
        <f>+N217*O217*P217*'1. Standard_Cost'!$C$12</f>
        <v>0</v>
      </c>
      <c r="T217" s="104">
        <f>+N217*P217*Q217*'1. Standard_Cost'!$D$12</f>
        <v>0</v>
      </c>
      <c r="U217" s="104">
        <f>+N217*O217*'1. Standard_Cost'!$E$12</f>
        <v>0</v>
      </c>
      <c r="V217" s="103"/>
      <c r="W217" s="103"/>
      <c r="X217" s="103"/>
      <c r="Y217" s="104">
        <f>+V217*((X217*'1. Standard_Cost'!$B$16)+(W217*X217*'1. Standard_Cost'!$C$16))</f>
        <v>0</v>
      </c>
      <c r="Z217" s="103"/>
      <c r="AA217" s="103"/>
      <c r="AB217" s="104">
        <f>+Z217*'1. Standard_Cost'!$B$20+AA217*'1. Standard_Cost'!$C$20</f>
        <v>0</v>
      </c>
      <c r="AC217" s="105"/>
      <c r="AD217" s="106"/>
      <c r="AE217" s="104">
        <f t="shared" si="355"/>
        <v>0</v>
      </c>
      <c r="AF217" s="104">
        <f t="shared" si="356"/>
        <v>0</v>
      </c>
      <c r="AG217" s="103"/>
      <c r="AH217" s="103"/>
      <c r="AI217" s="103"/>
      <c r="AJ217" s="107"/>
      <c r="AK217" s="107"/>
      <c r="AL217" s="107"/>
      <c r="AM217" s="104">
        <f>AG217*'1. Standard_Cost'!B45+'Incremental_Cost Year 2021'!AH217*'1. Standard_Cost'!C45+'Incremental_Cost Year 2021'!AI217*'1. Standard_Cost'!D45+'Incremental_Cost Year 2021'!AJ217+'Incremental_Cost Year 2021'!AL217+AK217</f>
        <v>0</v>
      </c>
      <c r="AN217" s="104">
        <f>AM217*'1. Standard_Cost'!C28</f>
        <v>0</v>
      </c>
      <c r="AO217" s="107"/>
      <c r="AQ217" s="104">
        <f t="shared" si="357"/>
        <v>0</v>
      </c>
      <c r="AR217" s="104">
        <f t="shared" si="358"/>
        <v>0</v>
      </c>
      <c r="AS217" s="104">
        <f t="shared" si="359"/>
        <v>0</v>
      </c>
      <c r="AT217" s="104">
        <f t="shared" si="360"/>
        <v>0</v>
      </c>
      <c r="AU217" s="229"/>
      <c r="AV217" s="229"/>
      <c r="AW217" s="229"/>
      <c r="AX217" s="229"/>
      <c r="AY217" s="229"/>
      <c r="AZ217" s="229"/>
      <c r="BA217" s="230"/>
    </row>
    <row r="218" spans="1:53" ht="45.75" customHeight="1" outlineLevel="1" x14ac:dyDescent="0.2">
      <c r="A218" s="68"/>
      <c r="B218" s="141"/>
      <c r="C218" s="142"/>
      <c r="D218" s="113" t="s">
        <v>48</v>
      </c>
      <c r="E218" s="113" t="s">
        <v>747</v>
      </c>
      <c r="F218" s="114" t="s">
        <v>154</v>
      </c>
      <c r="G218" s="115" t="s">
        <v>155</v>
      </c>
      <c r="H218" s="122" t="s">
        <v>251</v>
      </c>
      <c r="I218" s="117"/>
      <c r="J218" s="117"/>
      <c r="K218" s="117"/>
      <c r="L218" s="118">
        <f>SUM(L214:L217)</f>
        <v>0</v>
      </c>
      <c r="M218" s="118">
        <f>SUM(M214:M217)</f>
        <v>0</v>
      </c>
      <c r="N218" s="117"/>
      <c r="O218" s="117"/>
      <c r="P218" s="117"/>
      <c r="Q218" s="117"/>
      <c r="R218" s="119">
        <f>SUM(R214:R217)</f>
        <v>0</v>
      </c>
      <c r="S218" s="119">
        <f>SUM(S214:S217)</f>
        <v>0</v>
      </c>
      <c r="T218" s="119">
        <f>SUM(T214:T217)</f>
        <v>0</v>
      </c>
      <c r="U218" s="119">
        <f>SUM(U214:U217)</f>
        <v>0</v>
      </c>
      <c r="V218" s="117"/>
      <c r="W218" s="117"/>
      <c r="X218" s="117"/>
      <c r="Y218" s="118">
        <f>SUM(Y214:Y217)</f>
        <v>0</v>
      </c>
      <c r="Z218" s="117"/>
      <c r="AA218" s="117"/>
      <c r="AB218" s="118">
        <f t="shared" ref="AB218:AF218" si="361">SUM(AB214:AB217)</f>
        <v>0</v>
      </c>
      <c r="AC218" s="118">
        <f t="shared" si="361"/>
        <v>0</v>
      </c>
      <c r="AD218" s="118">
        <f t="shared" si="361"/>
        <v>0</v>
      </c>
      <c r="AE218" s="118">
        <f t="shared" si="361"/>
        <v>0</v>
      </c>
      <c r="AF218" s="118">
        <f t="shared" si="361"/>
        <v>0</v>
      </c>
      <c r="AG218" s="117"/>
      <c r="AH218" s="117"/>
      <c r="AI218" s="117"/>
      <c r="AJ218" s="119">
        <f>SUM(AJ214:AJ217)</f>
        <v>0</v>
      </c>
      <c r="AK218" s="119">
        <f t="shared" ref="AK218:AN218" si="362">SUM(AK214:AK217)</f>
        <v>0</v>
      </c>
      <c r="AL218" s="119">
        <f t="shared" si="362"/>
        <v>0</v>
      </c>
      <c r="AM218" s="119">
        <f t="shared" si="362"/>
        <v>0</v>
      </c>
      <c r="AN218" s="119">
        <f t="shared" si="362"/>
        <v>0</v>
      </c>
      <c r="AO218" s="116"/>
      <c r="AP218" s="120"/>
      <c r="AQ218" s="121">
        <f t="shared" ref="AQ218:AZ218" si="363">SUM(AQ214:AQ217)</f>
        <v>0</v>
      </c>
      <c r="AR218" s="121">
        <f t="shared" si="363"/>
        <v>0</v>
      </c>
      <c r="AS218" s="121">
        <f t="shared" si="363"/>
        <v>0</v>
      </c>
      <c r="AT218" s="121">
        <f t="shared" si="363"/>
        <v>0</v>
      </c>
      <c r="AU218" s="121">
        <f t="shared" si="363"/>
        <v>0</v>
      </c>
      <c r="AV218" s="121">
        <f t="shared" si="363"/>
        <v>0</v>
      </c>
      <c r="AW218" s="121">
        <f t="shared" si="363"/>
        <v>0</v>
      </c>
      <c r="AX218" s="121">
        <f t="shared" si="363"/>
        <v>0</v>
      </c>
      <c r="AY218" s="121">
        <f t="shared" si="363"/>
        <v>0</v>
      </c>
      <c r="AZ218" s="121">
        <f t="shared" si="363"/>
        <v>0</v>
      </c>
      <c r="BA218" s="121"/>
    </row>
    <row r="219" spans="1:53" ht="14.1" customHeight="1" outlineLevel="2" x14ac:dyDescent="0.2">
      <c r="A219" s="68"/>
      <c r="B219" s="94"/>
      <c r="C219" s="142"/>
      <c r="D219" s="96"/>
      <c r="E219" s="96"/>
      <c r="F219" s="97"/>
      <c r="G219" s="98"/>
      <c r="H219" s="99" t="s">
        <v>49</v>
      </c>
      <c r="I219" s="100"/>
      <c r="J219" s="101"/>
      <c r="K219" s="101"/>
      <c r="L219" s="102" t="str">
        <f>IF(I219&lt;&gt;0,((VLOOKUP(I219,'1. Standard_Cost'!$B$4:$D$8,2)+VLOOKUP(I219,'1. Standard_Cost'!$B$4:$D$8,3))*J219*K219),"0")</f>
        <v>0</v>
      </c>
      <c r="M219" s="102">
        <f>L219*'1. Standard_Cost'!F4</f>
        <v>0</v>
      </c>
      <c r="N219" s="103"/>
      <c r="O219" s="103"/>
      <c r="P219" s="103"/>
      <c r="Q219" s="103"/>
      <c r="R219" s="104">
        <f>+N219*P219*'1. Standard_Cost'!$B$12</f>
        <v>0</v>
      </c>
      <c r="S219" s="104">
        <f>+N219*O219*P219*'1. Standard_Cost'!$C$12</f>
        <v>0</v>
      </c>
      <c r="T219" s="104">
        <f>+N219*P219*Q219*'1. Standard_Cost'!$D$12</f>
        <v>0</v>
      </c>
      <c r="U219" s="104">
        <f>+N219*O219*'1. Standard_Cost'!$E$12</f>
        <v>0</v>
      </c>
      <c r="V219" s="103"/>
      <c r="W219" s="103"/>
      <c r="X219" s="103"/>
      <c r="Y219" s="104">
        <f>+V219*((X219*'1. Standard_Cost'!$B$16)+(W219*X219*'1. Standard_Cost'!$C$16))</f>
        <v>0</v>
      </c>
      <c r="Z219" s="103"/>
      <c r="AA219" s="103"/>
      <c r="AB219" s="104">
        <f>+Z219*'1. Standard_Cost'!$B$20+AA219*'1. Standard_Cost'!$C$20</f>
        <v>0</v>
      </c>
      <c r="AC219" s="105"/>
      <c r="AD219" s="106"/>
      <c r="AE219" s="104">
        <f t="shared" ref="AE219:AE222" si="364">(R219+S219+T219+U219+Y219+AB219+AC219+AD219)*(20%)</f>
        <v>0</v>
      </c>
      <c r="AF219" s="104">
        <f t="shared" ref="AF219:AF222" si="365">R219+S219+T219+U219+Y219+AB219+AC219+AD219+AE219</f>
        <v>0</v>
      </c>
      <c r="AG219" s="103"/>
      <c r="AH219" s="103"/>
      <c r="AI219" s="103"/>
      <c r="AJ219" s="107"/>
      <c r="AK219" s="107"/>
      <c r="AL219" s="107"/>
      <c r="AM219" s="104">
        <f>AG219*'1. Standard_Cost'!B50+'Incremental_Cost Year 2021'!AH219*'1. Standard_Cost'!C50+'Incremental_Cost Year 2021'!AI219*'1. Standard_Cost'!D50+'Incremental_Cost Year 2021'!AJ219+'Incremental_Cost Year 2021'!AL219+AK219</f>
        <v>0</v>
      </c>
      <c r="AN219" s="104">
        <f>AM219*'1. Standard_Cost'!C28</f>
        <v>0</v>
      </c>
      <c r="AO219" s="107"/>
      <c r="AQ219" s="104">
        <f t="shared" ref="AQ219:AQ222" si="366">L219+M219</f>
        <v>0</v>
      </c>
      <c r="AR219" s="104">
        <f t="shared" ref="AR219:AR222" si="367">AF219</f>
        <v>0</v>
      </c>
      <c r="AS219" s="104">
        <f t="shared" ref="AS219:AS222" si="368">AM219+AN219</f>
        <v>0</v>
      </c>
      <c r="AT219" s="104">
        <f>SUM(AQ219,AR219,AS219)</f>
        <v>0</v>
      </c>
      <c r="AU219" s="229"/>
      <c r="AV219" s="229"/>
      <c r="AW219" s="229"/>
      <c r="AX219" s="229"/>
      <c r="AY219" s="229"/>
      <c r="AZ219" s="229"/>
      <c r="BA219" s="230"/>
    </row>
    <row r="220" spans="1:53" ht="14.1" customHeight="1" outlineLevel="2" x14ac:dyDescent="0.2">
      <c r="A220" s="68"/>
      <c r="B220" s="94"/>
      <c r="C220" s="250"/>
      <c r="D220" s="110"/>
      <c r="E220" s="110"/>
      <c r="F220" s="110"/>
      <c r="G220" s="111"/>
      <c r="H220" s="99" t="s">
        <v>50</v>
      </c>
      <c r="I220" s="100"/>
      <c r="J220" s="101"/>
      <c r="K220" s="101"/>
      <c r="L220" s="102" t="str">
        <f>IF(I220&lt;&gt;0,((VLOOKUP(I220,'1. Standard_Cost'!$B$4:$D$8,2)+VLOOKUP(I220,'1. Standard_Cost'!$B$4:$D$8,3))*J220*K220),"0")</f>
        <v>0</v>
      </c>
      <c r="M220" s="102">
        <f>L220*'1. Standard_Cost'!F4</f>
        <v>0</v>
      </c>
      <c r="N220" s="103"/>
      <c r="O220" s="103"/>
      <c r="P220" s="103"/>
      <c r="Q220" s="103"/>
      <c r="R220" s="104">
        <f>+N220*P220*'1. Standard_Cost'!$B$12</f>
        <v>0</v>
      </c>
      <c r="S220" s="104">
        <f>+N220*O220*P220*'1. Standard_Cost'!$C$12</f>
        <v>0</v>
      </c>
      <c r="T220" s="104">
        <f>+N220*P220*Q220*'1. Standard_Cost'!$D$12</f>
        <v>0</v>
      </c>
      <c r="U220" s="104">
        <f>+N220*O220*'1. Standard_Cost'!$E$12</f>
        <v>0</v>
      </c>
      <c r="V220" s="103"/>
      <c r="W220" s="103"/>
      <c r="X220" s="103"/>
      <c r="Y220" s="104">
        <f>+V220*((X220*'1. Standard_Cost'!$B$16)+(W220*X220*'1. Standard_Cost'!$C$16))</f>
        <v>0</v>
      </c>
      <c r="Z220" s="103"/>
      <c r="AA220" s="103"/>
      <c r="AB220" s="104">
        <f>+Z220*'1. Standard_Cost'!$B$20+AA220*'1. Standard_Cost'!$C$20</f>
        <v>0</v>
      </c>
      <c r="AC220" s="105"/>
      <c r="AD220" s="106"/>
      <c r="AE220" s="104">
        <f t="shared" si="364"/>
        <v>0</v>
      </c>
      <c r="AF220" s="104">
        <f t="shared" si="365"/>
        <v>0</v>
      </c>
      <c r="AG220" s="103"/>
      <c r="AH220" s="103">
        <v>0</v>
      </c>
      <c r="AI220" s="103">
        <v>0</v>
      </c>
      <c r="AJ220" s="107"/>
      <c r="AK220" s="107"/>
      <c r="AL220" s="107"/>
      <c r="AM220" s="104">
        <f>AG220*'1. Standard_Cost'!B50+'Incremental_Cost Year 2021'!AH220*'1. Standard_Cost'!C50+'Incremental_Cost Year 2021'!AI220*'1. Standard_Cost'!D50+'Incremental_Cost Year 2021'!AJ220+'Incremental_Cost Year 2021'!AL220+AK220</f>
        <v>0</v>
      </c>
      <c r="AN220" s="104">
        <f>AM220*'1. Standard_Cost'!C28</f>
        <v>0</v>
      </c>
      <c r="AO220" s="107"/>
      <c r="AQ220" s="104">
        <f t="shared" si="366"/>
        <v>0</v>
      </c>
      <c r="AR220" s="104">
        <f t="shared" si="367"/>
        <v>0</v>
      </c>
      <c r="AS220" s="104">
        <f t="shared" si="368"/>
        <v>0</v>
      </c>
      <c r="AT220" s="104">
        <f t="shared" ref="AT220:AT222" si="369">SUM(AQ220,AR220,AS220)</f>
        <v>0</v>
      </c>
      <c r="AU220" s="229"/>
      <c r="AV220" s="229">
        <v>0</v>
      </c>
      <c r="AW220" s="229"/>
      <c r="AX220" s="229"/>
      <c r="AY220" s="229"/>
      <c r="AZ220" s="229"/>
      <c r="BA220" s="230"/>
    </row>
    <row r="221" spans="1:53" ht="14.1" customHeight="1" outlineLevel="2" x14ac:dyDescent="0.2">
      <c r="A221" s="68"/>
      <c r="B221" s="94"/>
      <c r="C221" s="251"/>
      <c r="D221" s="110"/>
      <c r="E221" s="110"/>
      <c r="F221" s="110"/>
      <c r="G221" s="111"/>
      <c r="H221" s="99" t="s">
        <v>51</v>
      </c>
      <c r="I221" s="100"/>
      <c r="J221" s="101"/>
      <c r="K221" s="101"/>
      <c r="L221" s="102" t="str">
        <f>IF(I221&lt;&gt;0,((VLOOKUP(I221,'1. Standard_Cost'!$B$4:$D$8,2)+VLOOKUP(I221,'1. Standard_Cost'!$B$4:$D$8,3))*J221*K221),"0")</f>
        <v>0</v>
      </c>
      <c r="M221" s="102">
        <f>L221*'1. Standard_Cost'!F4</f>
        <v>0</v>
      </c>
      <c r="N221" s="103"/>
      <c r="O221" s="103"/>
      <c r="P221" s="103"/>
      <c r="Q221" s="103"/>
      <c r="R221" s="104">
        <f>+N221*P221*'1. Standard_Cost'!$B$12</f>
        <v>0</v>
      </c>
      <c r="S221" s="104">
        <f>+N221*O221*P221*'1. Standard_Cost'!$C$12</f>
        <v>0</v>
      </c>
      <c r="T221" s="104">
        <f>+N221*P221*Q221*'1. Standard_Cost'!$D$12</f>
        <v>0</v>
      </c>
      <c r="U221" s="104">
        <f>+N221*O221*'1. Standard_Cost'!$E$12</f>
        <v>0</v>
      </c>
      <c r="V221" s="103"/>
      <c r="W221" s="103"/>
      <c r="X221" s="103"/>
      <c r="Y221" s="104">
        <f>+V221*((X221*'1. Standard_Cost'!$B$16)+(W221*X221*'1. Standard_Cost'!$C$16))</f>
        <v>0</v>
      </c>
      <c r="Z221" s="103"/>
      <c r="AA221" s="103"/>
      <c r="AB221" s="104">
        <f>+Z221*'1. Standard_Cost'!$B$20+AA221*'1. Standard_Cost'!$C$20</f>
        <v>0</v>
      </c>
      <c r="AC221" s="105"/>
      <c r="AD221" s="106"/>
      <c r="AE221" s="104">
        <f t="shared" si="364"/>
        <v>0</v>
      </c>
      <c r="AF221" s="104">
        <f t="shared" si="365"/>
        <v>0</v>
      </c>
      <c r="AG221" s="103"/>
      <c r="AH221" s="103"/>
      <c r="AI221" s="103"/>
      <c r="AJ221" s="107"/>
      <c r="AK221" s="107"/>
      <c r="AL221" s="107"/>
      <c r="AM221" s="104">
        <f>AG221*'1. Standard_Cost'!B50+'Incremental_Cost Year 2021'!AH221*'1. Standard_Cost'!C50+'Incremental_Cost Year 2021'!AI221*'1. Standard_Cost'!D50+'Incremental_Cost Year 2021'!AJ221+'Incremental_Cost Year 2021'!AL221+AK221</f>
        <v>0</v>
      </c>
      <c r="AN221" s="104">
        <f>AM221*'1. Standard_Cost'!C28</f>
        <v>0</v>
      </c>
      <c r="AO221" s="107"/>
      <c r="AQ221" s="104">
        <f t="shared" si="366"/>
        <v>0</v>
      </c>
      <c r="AR221" s="104">
        <f t="shared" si="367"/>
        <v>0</v>
      </c>
      <c r="AS221" s="104">
        <f t="shared" si="368"/>
        <v>0</v>
      </c>
      <c r="AT221" s="104">
        <f t="shared" si="369"/>
        <v>0</v>
      </c>
      <c r="AU221" s="229"/>
      <c r="AV221" s="229"/>
      <c r="AW221" s="229"/>
      <c r="AX221" s="229"/>
      <c r="AY221" s="229"/>
      <c r="AZ221" s="229"/>
      <c r="BA221" s="230"/>
    </row>
    <row r="222" spans="1:53" ht="14.1" customHeight="1" outlineLevel="2" x14ac:dyDescent="0.2">
      <c r="A222" s="68"/>
      <c r="B222" s="94"/>
      <c r="C222" s="251"/>
      <c r="D222" s="110"/>
      <c r="E222" s="110"/>
      <c r="F222" s="110"/>
      <c r="G222" s="111"/>
      <c r="H222" s="112" t="s">
        <v>179</v>
      </c>
      <c r="I222" s="100"/>
      <c r="J222" s="101"/>
      <c r="K222" s="101"/>
      <c r="L222" s="102" t="str">
        <f>IF(I222&lt;&gt;0,((VLOOKUP(I222,'1. Standard_Cost'!$B$4:$D$8,2)+VLOOKUP(I222,'1. Standard_Cost'!$B$4:$D$8,3))*J222*K222),"0")</f>
        <v>0</v>
      </c>
      <c r="M222" s="102">
        <f>L222*'1. Standard_Cost'!F4</f>
        <v>0</v>
      </c>
      <c r="N222" s="103"/>
      <c r="O222" s="103"/>
      <c r="P222" s="103"/>
      <c r="Q222" s="103"/>
      <c r="R222" s="104">
        <f>+N222*P222*'1. Standard_Cost'!$B$12</f>
        <v>0</v>
      </c>
      <c r="S222" s="104">
        <f>+N222*O222*P222*'1. Standard_Cost'!$C$12</f>
        <v>0</v>
      </c>
      <c r="T222" s="104">
        <f>+N222*P222*Q222*'1. Standard_Cost'!$D$12</f>
        <v>0</v>
      </c>
      <c r="U222" s="104">
        <f>+N222*O222*'1. Standard_Cost'!$E$12</f>
        <v>0</v>
      </c>
      <c r="V222" s="103"/>
      <c r="W222" s="103"/>
      <c r="X222" s="103"/>
      <c r="Y222" s="104">
        <f>+V222*((X222*'1. Standard_Cost'!$B$16)+(W222*X222*'1. Standard_Cost'!$C$16))</f>
        <v>0</v>
      </c>
      <c r="Z222" s="103"/>
      <c r="AA222" s="103"/>
      <c r="AB222" s="104">
        <f>+Z222*'1. Standard_Cost'!$B$20+AA222*'1. Standard_Cost'!$C$20</f>
        <v>0</v>
      </c>
      <c r="AC222" s="105"/>
      <c r="AD222" s="106"/>
      <c r="AE222" s="104">
        <f t="shared" si="364"/>
        <v>0</v>
      </c>
      <c r="AF222" s="104">
        <f t="shared" si="365"/>
        <v>0</v>
      </c>
      <c r="AG222" s="103"/>
      <c r="AH222" s="103"/>
      <c r="AI222" s="103"/>
      <c r="AJ222" s="107"/>
      <c r="AK222" s="107"/>
      <c r="AL222" s="107"/>
      <c r="AM222" s="104">
        <f>AG222*'1. Standard_Cost'!B50+'Incremental_Cost Year 2021'!AH222*'1. Standard_Cost'!C50+'Incremental_Cost Year 2021'!AI222*'1. Standard_Cost'!D50+'Incremental_Cost Year 2021'!AJ222+'Incremental_Cost Year 2021'!AL222+AK222</f>
        <v>0</v>
      </c>
      <c r="AN222" s="104">
        <f>AM222*'1. Standard_Cost'!C28</f>
        <v>0</v>
      </c>
      <c r="AO222" s="107"/>
      <c r="AQ222" s="104">
        <f t="shared" si="366"/>
        <v>0</v>
      </c>
      <c r="AR222" s="104">
        <f t="shared" si="367"/>
        <v>0</v>
      </c>
      <c r="AS222" s="104">
        <f t="shared" si="368"/>
        <v>0</v>
      </c>
      <c r="AT222" s="104">
        <f t="shared" si="369"/>
        <v>0</v>
      </c>
      <c r="AU222" s="229"/>
      <c r="AV222" s="229"/>
      <c r="AW222" s="229"/>
      <c r="AX222" s="229"/>
      <c r="AY222" s="229"/>
      <c r="AZ222" s="229"/>
      <c r="BA222" s="230"/>
    </row>
    <row r="223" spans="1:53" ht="94.5" customHeight="1" outlineLevel="1" x14ac:dyDescent="0.2">
      <c r="A223" s="68"/>
      <c r="B223" s="141"/>
      <c r="C223" s="251"/>
      <c r="D223" s="113" t="s">
        <v>48</v>
      </c>
      <c r="E223" s="113" t="s">
        <v>748</v>
      </c>
      <c r="F223" s="114" t="s">
        <v>154</v>
      </c>
      <c r="G223" s="115" t="s">
        <v>155</v>
      </c>
      <c r="H223" s="122" t="s">
        <v>252</v>
      </c>
      <c r="I223" s="117"/>
      <c r="J223" s="117"/>
      <c r="K223" s="117"/>
      <c r="L223" s="118">
        <f>SUM(L219:L222)</f>
        <v>0</v>
      </c>
      <c r="M223" s="118">
        <f>SUM(M219:M222)</f>
        <v>0</v>
      </c>
      <c r="N223" s="117"/>
      <c r="O223" s="117"/>
      <c r="P223" s="117"/>
      <c r="Q223" s="117"/>
      <c r="R223" s="119">
        <f>SUM(R219:R222)</f>
        <v>0</v>
      </c>
      <c r="S223" s="119">
        <f>SUM(S219:S222)</f>
        <v>0</v>
      </c>
      <c r="T223" s="119">
        <f>SUM(T219:T222)</f>
        <v>0</v>
      </c>
      <c r="U223" s="119">
        <f>SUM(U219:U222)</f>
        <v>0</v>
      </c>
      <c r="V223" s="117"/>
      <c r="W223" s="117"/>
      <c r="X223" s="117"/>
      <c r="Y223" s="118">
        <f>SUM(Y219:Y222)</f>
        <v>0</v>
      </c>
      <c r="Z223" s="117"/>
      <c r="AA223" s="117"/>
      <c r="AB223" s="118">
        <f t="shared" ref="AB223:AF223" si="370">SUM(AB219:AB222)</f>
        <v>0</v>
      </c>
      <c r="AC223" s="118">
        <f t="shared" si="370"/>
        <v>0</v>
      </c>
      <c r="AD223" s="118">
        <f t="shared" si="370"/>
        <v>0</v>
      </c>
      <c r="AE223" s="118">
        <f t="shared" si="370"/>
        <v>0</v>
      </c>
      <c r="AF223" s="118">
        <f t="shared" si="370"/>
        <v>0</v>
      </c>
      <c r="AG223" s="117"/>
      <c r="AH223" s="117"/>
      <c r="AI223" s="117"/>
      <c r="AJ223" s="119">
        <f>SUM(AJ219:AJ222)</f>
        <v>0</v>
      </c>
      <c r="AK223" s="119">
        <f t="shared" ref="AK223:AN223" si="371">SUM(AK219:AK222)</f>
        <v>0</v>
      </c>
      <c r="AL223" s="119">
        <f t="shared" si="371"/>
        <v>0</v>
      </c>
      <c r="AM223" s="119">
        <f t="shared" si="371"/>
        <v>0</v>
      </c>
      <c r="AN223" s="119">
        <f t="shared" si="371"/>
        <v>0</v>
      </c>
      <c r="AO223" s="116"/>
      <c r="AP223" s="120"/>
      <c r="AQ223" s="121">
        <f t="shared" ref="AQ223:AZ223" si="372">SUM(AQ219:AQ222)</f>
        <v>0</v>
      </c>
      <c r="AR223" s="121">
        <f t="shared" si="372"/>
        <v>0</v>
      </c>
      <c r="AS223" s="121">
        <f t="shared" si="372"/>
        <v>0</v>
      </c>
      <c r="AT223" s="121">
        <f t="shared" si="372"/>
        <v>0</v>
      </c>
      <c r="AU223" s="121">
        <f t="shared" si="372"/>
        <v>0</v>
      </c>
      <c r="AV223" s="121">
        <f t="shared" si="372"/>
        <v>0</v>
      </c>
      <c r="AW223" s="121">
        <f t="shared" si="372"/>
        <v>0</v>
      </c>
      <c r="AX223" s="121">
        <f t="shared" si="372"/>
        <v>0</v>
      </c>
      <c r="AY223" s="121">
        <f t="shared" si="372"/>
        <v>0</v>
      </c>
      <c r="AZ223" s="121">
        <f t="shared" si="372"/>
        <v>0</v>
      </c>
      <c r="BA223" s="121"/>
    </row>
    <row r="224" spans="1:53" ht="14.1" customHeight="1" outlineLevel="2" x14ac:dyDescent="0.2">
      <c r="A224" s="68"/>
      <c r="B224" s="94"/>
      <c r="C224" s="251"/>
      <c r="D224" s="96"/>
      <c r="E224" s="96"/>
      <c r="F224" s="97"/>
      <c r="G224" s="98"/>
      <c r="H224" s="99" t="s">
        <v>49</v>
      </c>
      <c r="I224" s="100"/>
      <c r="J224" s="101"/>
      <c r="K224" s="101"/>
      <c r="L224" s="102" t="str">
        <f>IF(I224&lt;&gt;0,((VLOOKUP(I224,'1. Standard_Cost'!$B$4:$D$8,2)+VLOOKUP(I224,'1. Standard_Cost'!$B$4:$D$8,3))*J224*K224),"0")</f>
        <v>0</v>
      </c>
      <c r="M224" s="102">
        <f>L224*'1. Standard_Cost'!F4</f>
        <v>0</v>
      </c>
      <c r="N224" s="103"/>
      <c r="O224" s="103"/>
      <c r="P224" s="103"/>
      <c r="Q224" s="103"/>
      <c r="R224" s="104">
        <f>+N224*P224*'1. Standard_Cost'!$B$12</f>
        <v>0</v>
      </c>
      <c r="S224" s="104">
        <f>+N224*O224*P224*'1. Standard_Cost'!$C$12</f>
        <v>0</v>
      </c>
      <c r="T224" s="104">
        <f>+N224*P224*Q224*'1. Standard_Cost'!$D$12</f>
        <v>0</v>
      </c>
      <c r="U224" s="104">
        <f>+N224*O224*'1. Standard_Cost'!$E$12</f>
        <v>0</v>
      </c>
      <c r="V224" s="103"/>
      <c r="W224" s="103"/>
      <c r="X224" s="103"/>
      <c r="Y224" s="104">
        <f>+V224*((X224*'1. Standard_Cost'!$B$16)+(W224*X224*'1. Standard_Cost'!$C$16))</f>
        <v>0</v>
      </c>
      <c r="Z224" s="103"/>
      <c r="AA224" s="103"/>
      <c r="AB224" s="104">
        <f>+Z224*'1. Standard_Cost'!$B$20+AA224*'1. Standard_Cost'!$C$20</f>
        <v>0</v>
      </c>
      <c r="AC224" s="105">
        <v>151000</v>
      </c>
      <c r="AD224" s="106"/>
      <c r="AE224" s="104">
        <f t="shared" ref="AE224:AE227" si="373">(R224+S224+T224+U224+Y224+AB224+AC224+AD224)*(20%)</f>
        <v>30200</v>
      </c>
      <c r="AF224" s="104">
        <f t="shared" ref="AF224:AF227" si="374">R224+S224+T224+U224+Y224+AB224+AC224+AD224+AE224</f>
        <v>181200</v>
      </c>
      <c r="AG224" s="103"/>
      <c r="AH224" s="103"/>
      <c r="AI224" s="103"/>
      <c r="AJ224" s="107"/>
      <c r="AK224" s="107"/>
      <c r="AL224" s="107"/>
      <c r="AM224" s="104">
        <f>AG224*'1. Standard_Cost'!B56+'Incremental_Cost Year 2021'!AH224*'1. Standard_Cost'!C56+'Incremental_Cost Year 2021'!AI224*'1. Standard_Cost'!D56+'Incremental_Cost Year 2021'!AJ224+'Incremental_Cost Year 2021'!AL224+AK224</f>
        <v>0</v>
      </c>
      <c r="AN224" s="104">
        <f>AM224*'1. Standard_Cost'!C28</f>
        <v>0</v>
      </c>
      <c r="AO224" s="107"/>
      <c r="AQ224" s="104">
        <f t="shared" ref="AQ224:AQ227" si="375">L224+M224</f>
        <v>0</v>
      </c>
      <c r="AR224" s="104">
        <f t="shared" ref="AR224:AR227" si="376">AF224</f>
        <v>181200</v>
      </c>
      <c r="AS224" s="104">
        <f t="shared" ref="AS224:AS227" si="377">AM224+AN224</f>
        <v>0</v>
      </c>
      <c r="AT224" s="104">
        <f>SUM(AQ224,AR224,AS224)</f>
        <v>181200</v>
      </c>
      <c r="AU224" s="229">
        <f t="shared" ref="AU224" si="378">AT224</f>
        <v>181200</v>
      </c>
      <c r="AV224" s="229"/>
      <c r="AW224" s="229"/>
      <c r="AX224" s="229"/>
      <c r="AY224" s="229"/>
      <c r="AZ224" s="229"/>
      <c r="BA224" s="230"/>
    </row>
    <row r="225" spans="1:53" ht="14.1" customHeight="1" outlineLevel="2" x14ac:dyDescent="0.2">
      <c r="A225" s="68"/>
      <c r="B225" s="94"/>
      <c r="C225" s="251"/>
      <c r="D225" s="110"/>
      <c r="E225" s="110"/>
      <c r="F225" s="110"/>
      <c r="G225" s="111"/>
      <c r="H225" s="99" t="s">
        <v>50</v>
      </c>
      <c r="I225" s="100"/>
      <c r="J225" s="101"/>
      <c r="K225" s="101"/>
      <c r="L225" s="102" t="str">
        <f>IF(I225&lt;&gt;0,((VLOOKUP(I225,'1. Standard_Cost'!$B$4:$D$8,2)+VLOOKUP(I225,'1. Standard_Cost'!$B$4:$D$8,3))*J225*K225),"0")</f>
        <v>0</v>
      </c>
      <c r="M225" s="102">
        <f>L225*'1. Standard_Cost'!F4</f>
        <v>0</v>
      </c>
      <c r="N225" s="103"/>
      <c r="O225" s="103"/>
      <c r="P225" s="103"/>
      <c r="Q225" s="103"/>
      <c r="R225" s="104">
        <f>+N225*P225*'1. Standard_Cost'!$B$12</f>
        <v>0</v>
      </c>
      <c r="S225" s="104">
        <f>+N225*O225*P225*'1. Standard_Cost'!$C$12</f>
        <v>0</v>
      </c>
      <c r="T225" s="104">
        <f>+N225*P225*Q225*'1. Standard_Cost'!$D$12</f>
        <v>0</v>
      </c>
      <c r="U225" s="104">
        <f>+N225*O225*'1. Standard_Cost'!$E$12</f>
        <v>0</v>
      </c>
      <c r="V225" s="103"/>
      <c r="W225" s="103"/>
      <c r="X225" s="103"/>
      <c r="Y225" s="104">
        <f>+V225*((X225*'1. Standard_Cost'!$B$16)+(W225*X225*'1. Standard_Cost'!$C$16))</f>
        <v>0</v>
      </c>
      <c r="Z225" s="103"/>
      <c r="AA225" s="103"/>
      <c r="AB225" s="104">
        <f>+Z225*'1. Standard_Cost'!$B$20+AA225*'1. Standard_Cost'!$C$20</f>
        <v>0</v>
      </c>
      <c r="AC225" s="105"/>
      <c r="AD225" s="106"/>
      <c r="AE225" s="104">
        <f t="shared" si="373"/>
        <v>0</v>
      </c>
      <c r="AF225" s="104">
        <f t="shared" si="374"/>
        <v>0</v>
      </c>
      <c r="AG225" s="103"/>
      <c r="AH225" s="103">
        <v>0</v>
      </c>
      <c r="AI225" s="103">
        <v>0</v>
      </c>
      <c r="AJ225" s="107"/>
      <c r="AK225" s="107"/>
      <c r="AL225" s="107"/>
      <c r="AM225" s="104">
        <f>AG225*'1. Standard_Cost'!B56+'Incremental_Cost Year 2021'!AH225*'1. Standard_Cost'!C56+'Incremental_Cost Year 2021'!AI225*'1. Standard_Cost'!D56+'Incremental_Cost Year 2021'!AJ225+'Incremental_Cost Year 2021'!AL225+AK225</f>
        <v>0</v>
      </c>
      <c r="AN225" s="104">
        <f>AM225*'1. Standard_Cost'!C28</f>
        <v>0</v>
      </c>
      <c r="AO225" s="107"/>
      <c r="AQ225" s="104">
        <f t="shared" si="375"/>
        <v>0</v>
      </c>
      <c r="AR225" s="104">
        <f t="shared" si="376"/>
        <v>0</v>
      </c>
      <c r="AS225" s="104">
        <f t="shared" si="377"/>
        <v>0</v>
      </c>
      <c r="AT225" s="104">
        <f t="shared" ref="AT225:AT227" si="379">SUM(AQ225,AR225,AS225)</f>
        <v>0</v>
      </c>
      <c r="AU225" s="229"/>
      <c r="AV225" s="229">
        <v>0</v>
      </c>
      <c r="AW225" s="229"/>
      <c r="AX225" s="229"/>
      <c r="AY225" s="229"/>
      <c r="AZ225" s="229"/>
      <c r="BA225" s="230"/>
    </row>
    <row r="226" spans="1:53" ht="14.1" customHeight="1" outlineLevel="2" x14ac:dyDescent="0.2">
      <c r="A226" s="68"/>
      <c r="B226" s="94"/>
      <c r="C226" s="251"/>
      <c r="D226" s="110"/>
      <c r="E226" s="110"/>
      <c r="F226" s="110"/>
      <c r="G226" s="111"/>
      <c r="H226" s="99" t="s">
        <v>51</v>
      </c>
      <c r="I226" s="100"/>
      <c r="J226" s="101"/>
      <c r="K226" s="101"/>
      <c r="L226" s="102" t="str">
        <f>IF(I226&lt;&gt;0,((VLOOKUP(I226,'1. Standard_Cost'!$B$4:$D$8,2)+VLOOKUP(I226,'1. Standard_Cost'!$B$4:$D$8,3))*J226*K226),"0")</f>
        <v>0</v>
      </c>
      <c r="M226" s="102">
        <f>L226*'1. Standard_Cost'!F4</f>
        <v>0</v>
      </c>
      <c r="N226" s="103"/>
      <c r="O226" s="103"/>
      <c r="P226" s="103"/>
      <c r="Q226" s="103"/>
      <c r="R226" s="104">
        <f>+N226*P226*'1. Standard_Cost'!$B$12</f>
        <v>0</v>
      </c>
      <c r="S226" s="104">
        <f>+N226*O226*P226*'1. Standard_Cost'!$C$12</f>
        <v>0</v>
      </c>
      <c r="T226" s="104">
        <f>+N226*P226*Q226*'1. Standard_Cost'!$D$12</f>
        <v>0</v>
      </c>
      <c r="U226" s="104">
        <f>+N226*O226*'1. Standard_Cost'!$E$12</f>
        <v>0</v>
      </c>
      <c r="V226" s="103"/>
      <c r="W226" s="103"/>
      <c r="X226" s="103"/>
      <c r="Y226" s="104">
        <f>+V226*((X226*'1. Standard_Cost'!$B$16)+(W226*X226*'1. Standard_Cost'!$C$16))</f>
        <v>0</v>
      </c>
      <c r="Z226" s="103"/>
      <c r="AA226" s="103"/>
      <c r="AB226" s="104">
        <f>+Z226*'1. Standard_Cost'!$B$20+AA226*'1. Standard_Cost'!$C$20</f>
        <v>0</v>
      </c>
      <c r="AC226" s="105"/>
      <c r="AD226" s="106"/>
      <c r="AE226" s="104">
        <f t="shared" si="373"/>
        <v>0</v>
      </c>
      <c r="AF226" s="104">
        <f t="shared" si="374"/>
        <v>0</v>
      </c>
      <c r="AG226" s="103"/>
      <c r="AH226" s="103"/>
      <c r="AI226" s="103"/>
      <c r="AJ226" s="107"/>
      <c r="AK226" s="107"/>
      <c r="AL226" s="107"/>
      <c r="AM226" s="104">
        <f>AG226*'1. Standard_Cost'!B56+'Incremental_Cost Year 2021'!AH226*'1. Standard_Cost'!C56+'Incremental_Cost Year 2021'!AI226*'1. Standard_Cost'!D56+'Incremental_Cost Year 2021'!AJ226+'Incremental_Cost Year 2021'!AL226+AK226</f>
        <v>0</v>
      </c>
      <c r="AN226" s="104">
        <f>AM226*'1. Standard_Cost'!C28</f>
        <v>0</v>
      </c>
      <c r="AO226" s="107"/>
      <c r="AQ226" s="104">
        <f t="shared" si="375"/>
        <v>0</v>
      </c>
      <c r="AR226" s="104">
        <f t="shared" si="376"/>
        <v>0</v>
      </c>
      <c r="AS226" s="104">
        <f t="shared" si="377"/>
        <v>0</v>
      </c>
      <c r="AT226" s="104">
        <f t="shared" si="379"/>
        <v>0</v>
      </c>
      <c r="AU226" s="229"/>
      <c r="AV226" s="229"/>
      <c r="AW226" s="229"/>
      <c r="AX226" s="229"/>
      <c r="AY226" s="229"/>
      <c r="AZ226" s="229"/>
      <c r="BA226" s="230"/>
    </row>
    <row r="227" spans="1:53" ht="14.1" customHeight="1" outlineLevel="2" x14ac:dyDescent="0.2">
      <c r="A227" s="68"/>
      <c r="B227" s="94"/>
      <c r="C227" s="251"/>
      <c r="D227" s="110"/>
      <c r="E227" s="110"/>
      <c r="F227" s="110"/>
      <c r="G227" s="111"/>
      <c r="H227" s="112" t="s">
        <v>179</v>
      </c>
      <c r="I227" s="100"/>
      <c r="J227" s="101"/>
      <c r="K227" s="101"/>
      <c r="L227" s="102" t="str">
        <f>IF(I227&lt;&gt;0,((VLOOKUP(I227,'1. Standard_Cost'!$B$4:$D$8,2)+VLOOKUP(I227,'1. Standard_Cost'!$B$4:$D$8,3))*J227*K227),"0")</f>
        <v>0</v>
      </c>
      <c r="M227" s="102">
        <f>L227*'1. Standard_Cost'!F36</f>
        <v>0</v>
      </c>
      <c r="N227" s="103"/>
      <c r="O227" s="103"/>
      <c r="P227" s="103"/>
      <c r="Q227" s="103"/>
      <c r="R227" s="104">
        <f>+N227*P227*'1. Standard_Cost'!$B$12</f>
        <v>0</v>
      </c>
      <c r="S227" s="104">
        <f>+N227*O227*P227*'1. Standard_Cost'!$C$12</f>
        <v>0</v>
      </c>
      <c r="T227" s="104">
        <f>+N227*P227*Q227*'1. Standard_Cost'!$D$12</f>
        <v>0</v>
      </c>
      <c r="U227" s="104">
        <f>+N227*O227*'1. Standard_Cost'!$E$12</f>
        <v>0</v>
      </c>
      <c r="V227" s="103"/>
      <c r="W227" s="103"/>
      <c r="X227" s="103"/>
      <c r="Y227" s="104">
        <f>+V227*((X227*'1. Standard_Cost'!$B$16)+(W227*X227*'1. Standard_Cost'!$C$16))</f>
        <v>0</v>
      </c>
      <c r="Z227" s="103"/>
      <c r="AA227" s="103"/>
      <c r="AB227" s="104">
        <f>+Z227*'1. Standard_Cost'!$B$20+AA227*'1. Standard_Cost'!$C$20</f>
        <v>0</v>
      </c>
      <c r="AC227" s="105"/>
      <c r="AD227" s="106"/>
      <c r="AE227" s="104">
        <f t="shared" si="373"/>
        <v>0</v>
      </c>
      <c r="AF227" s="104">
        <f t="shared" si="374"/>
        <v>0</v>
      </c>
      <c r="AG227" s="103"/>
      <c r="AH227" s="103"/>
      <c r="AI227" s="103"/>
      <c r="AJ227" s="107"/>
      <c r="AK227" s="107"/>
      <c r="AL227" s="107"/>
      <c r="AM227" s="104">
        <f>AG227*'1. Standard_Cost'!B56+'Incremental_Cost Year 2021'!AH227*'1. Standard_Cost'!C56+'Incremental_Cost Year 2021'!AI227*'1. Standard_Cost'!D56+'Incremental_Cost Year 2021'!AJ227+'Incremental_Cost Year 2021'!AL227+AK227</f>
        <v>0</v>
      </c>
      <c r="AN227" s="104">
        <f>AM227*'1. Standard_Cost'!C28</f>
        <v>0</v>
      </c>
      <c r="AO227" s="107"/>
      <c r="AQ227" s="104">
        <f t="shared" si="375"/>
        <v>0</v>
      </c>
      <c r="AR227" s="104">
        <f t="shared" si="376"/>
        <v>0</v>
      </c>
      <c r="AS227" s="104">
        <f t="shared" si="377"/>
        <v>0</v>
      </c>
      <c r="AT227" s="104">
        <f t="shared" si="379"/>
        <v>0</v>
      </c>
      <c r="AU227" s="229"/>
      <c r="AV227" s="229"/>
      <c r="AW227" s="229"/>
      <c r="AX227" s="229"/>
      <c r="AY227" s="229"/>
      <c r="AZ227" s="229"/>
      <c r="BA227" s="230"/>
    </row>
    <row r="228" spans="1:53" ht="44.25" customHeight="1" outlineLevel="1" x14ac:dyDescent="0.2">
      <c r="A228" s="68"/>
      <c r="B228" s="94"/>
      <c r="C228" s="251"/>
      <c r="D228" s="113" t="s">
        <v>48</v>
      </c>
      <c r="E228" s="113" t="s">
        <v>749</v>
      </c>
      <c r="F228" s="114" t="s">
        <v>154</v>
      </c>
      <c r="G228" s="115" t="s">
        <v>155</v>
      </c>
      <c r="H228" s="122" t="s">
        <v>253</v>
      </c>
      <c r="I228" s="117"/>
      <c r="J228" s="117"/>
      <c r="K228" s="117"/>
      <c r="L228" s="118">
        <f>SUM(L224:L227)</f>
        <v>0</v>
      </c>
      <c r="M228" s="118">
        <f>SUM(M224:M227)</f>
        <v>0</v>
      </c>
      <c r="N228" s="117"/>
      <c r="O228" s="117"/>
      <c r="P228" s="117"/>
      <c r="Q228" s="117"/>
      <c r="R228" s="119">
        <f>SUM(R224:R227)</f>
        <v>0</v>
      </c>
      <c r="S228" s="119">
        <f>SUM(S224:S227)</f>
        <v>0</v>
      </c>
      <c r="T228" s="119">
        <f>SUM(T224:T227)</f>
        <v>0</v>
      </c>
      <c r="U228" s="119">
        <f>SUM(U224:U227)</f>
        <v>0</v>
      </c>
      <c r="V228" s="117"/>
      <c r="W228" s="117"/>
      <c r="X228" s="117"/>
      <c r="Y228" s="118">
        <f>SUM(Y224:Y227)</f>
        <v>0</v>
      </c>
      <c r="Z228" s="117"/>
      <c r="AA228" s="117"/>
      <c r="AB228" s="118">
        <f t="shared" ref="AB228:AF228" si="380">SUM(AB224:AB227)</f>
        <v>0</v>
      </c>
      <c r="AC228" s="118">
        <f t="shared" si="380"/>
        <v>151000</v>
      </c>
      <c r="AD228" s="118">
        <f t="shared" si="380"/>
        <v>0</v>
      </c>
      <c r="AE228" s="118">
        <f t="shared" si="380"/>
        <v>30200</v>
      </c>
      <c r="AF228" s="118">
        <f t="shared" si="380"/>
        <v>181200</v>
      </c>
      <c r="AG228" s="117"/>
      <c r="AH228" s="117"/>
      <c r="AI228" s="117"/>
      <c r="AJ228" s="119">
        <f>SUM(AJ224:AJ227)</f>
        <v>0</v>
      </c>
      <c r="AK228" s="119">
        <f t="shared" ref="AK228:AN228" si="381">SUM(AK224:AK227)</f>
        <v>0</v>
      </c>
      <c r="AL228" s="119">
        <f t="shared" si="381"/>
        <v>0</v>
      </c>
      <c r="AM228" s="119">
        <f t="shared" si="381"/>
        <v>0</v>
      </c>
      <c r="AN228" s="119">
        <f t="shared" si="381"/>
        <v>0</v>
      </c>
      <c r="AO228" s="116"/>
      <c r="AP228" s="120"/>
      <c r="AQ228" s="121">
        <f t="shared" ref="AQ228:AZ228" si="382">SUM(AQ224:AQ227)</f>
        <v>0</v>
      </c>
      <c r="AR228" s="121">
        <f t="shared" si="382"/>
        <v>181200</v>
      </c>
      <c r="AS228" s="121">
        <f t="shared" si="382"/>
        <v>0</v>
      </c>
      <c r="AT228" s="121">
        <f t="shared" si="382"/>
        <v>181200</v>
      </c>
      <c r="AU228" s="121">
        <f t="shared" si="382"/>
        <v>181200</v>
      </c>
      <c r="AV228" s="121">
        <f t="shared" si="382"/>
        <v>0</v>
      </c>
      <c r="AW228" s="121">
        <f t="shared" si="382"/>
        <v>0</v>
      </c>
      <c r="AX228" s="121">
        <f t="shared" si="382"/>
        <v>0</v>
      </c>
      <c r="AY228" s="121">
        <f t="shared" si="382"/>
        <v>0</v>
      </c>
      <c r="AZ228" s="121">
        <f t="shared" si="382"/>
        <v>0</v>
      </c>
      <c r="BA228" s="121"/>
    </row>
    <row r="229" spans="1:53" ht="14.1" customHeight="1" outlineLevel="2" x14ac:dyDescent="0.2">
      <c r="A229" s="68"/>
      <c r="B229" s="94"/>
      <c r="C229" s="251"/>
      <c r="D229" s="96"/>
      <c r="E229" s="96"/>
      <c r="F229" s="97"/>
      <c r="G229" s="98"/>
      <c r="H229" s="99" t="s">
        <v>49</v>
      </c>
      <c r="I229" s="100"/>
      <c r="J229" s="101"/>
      <c r="K229" s="101"/>
      <c r="L229" s="102" t="str">
        <f>IF(I229&lt;&gt;0,((VLOOKUP(I229,'1. Standard_Cost'!$B$4:$D$8,2)+VLOOKUP(I229,'1. Standard_Cost'!$B$4:$D$8,3))*J229*K229),"0")</f>
        <v>0</v>
      </c>
      <c r="M229" s="102">
        <f>L229*'1. Standard_Cost'!F4</f>
        <v>0</v>
      </c>
      <c r="N229" s="103"/>
      <c r="O229" s="103"/>
      <c r="P229" s="103"/>
      <c r="Q229" s="103"/>
      <c r="R229" s="104">
        <f>+N229*P229*'1. Standard_Cost'!$B$12</f>
        <v>0</v>
      </c>
      <c r="S229" s="104">
        <f>+N229*O229*P229*'1. Standard_Cost'!$C$12</f>
        <v>0</v>
      </c>
      <c r="T229" s="104">
        <f>+N229*P229*Q229*'1. Standard_Cost'!$D$12</f>
        <v>0</v>
      </c>
      <c r="U229" s="104">
        <f>+N229*O229*'1. Standard_Cost'!$E$12</f>
        <v>0</v>
      </c>
      <c r="V229" s="103"/>
      <c r="W229" s="103"/>
      <c r="X229" s="103"/>
      <c r="Y229" s="104">
        <f>+V229*((X229*'1. Standard_Cost'!$B$16)+(W229*X229*'1. Standard_Cost'!$C$16))</f>
        <v>0</v>
      </c>
      <c r="Z229" s="103"/>
      <c r="AA229" s="103"/>
      <c r="AB229" s="104">
        <f>+Z229*'1. Standard_Cost'!$B$20+AA229*'1. Standard_Cost'!$C$20</f>
        <v>0</v>
      </c>
      <c r="AC229" s="105"/>
      <c r="AD229" s="106"/>
      <c r="AE229" s="104">
        <f t="shared" ref="AE229:AE232" si="383">(R229+S229+T229+U229+Y229+AB229+AC229+AD229)*(20%)</f>
        <v>0</v>
      </c>
      <c r="AF229" s="104">
        <f t="shared" ref="AF229:AF232" si="384">R229+S229+T229+U229+Y229+AB229+AC229+AD229+AE229</f>
        <v>0</v>
      </c>
      <c r="AG229" s="103"/>
      <c r="AH229" s="103"/>
      <c r="AI229" s="103"/>
      <c r="AJ229" s="107"/>
      <c r="AK229" s="107"/>
      <c r="AL229" s="107"/>
      <c r="AM229" s="104">
        <f>AG229*'1. Standard_Cost'!B56+'Incremental_Cost Year 2021'!AH229*'1. Standard_Cost'!C56+'Incremental_Cost Year 2021'!AI229*'1. Standard_Cost'!D56+'Incremental_Cost Year 2021'!AJ229+'Incremental_Cost Year 2021'!AL229+AK229</f>
        <v>0</v>
      </c>
      <c r="AN229" s="104">
        <f>AM229*'1. Standard_Cost'!C28</f>
        <v>0</v>
      </c>
      <c r="AO229" s="107"/>
      <c r="AQ229" s="104">
        <f t="shared" ref="AQ229:AQ232" si="385">L229+M229</f>
        <v>0</v>
      </c>
      <c r="AR229" s="104">
        <f t="shared" ref="AR229:AR232" si="386">AF229</f>
        <v>0</v>
      </c>
      <c r="AS229" s="104">
        <f t="shared" ref="AS229:AS232" si="387">AM229+AN229</f>
        <v>0</v>
      </c>
      <c r="AT229" s="104">
        <f>SUM(AQ229,AR229,AS229)</f>
        <v>0</v>
      </c>
      <c r="AU229" s="229"/>
      <c r="AV229" s="229"/>
      <c r="AW229" s="229"/>
      <c r="AX229" s="229"/>
      <c r="AY229" s="229"/>
      <c r="AZ229" s="229"/>
      <c r="BA229" s="230"/>
    </row>
    <row r="230" spans="1:53" ht="14.1" customHeight="1" outlineLevel="2" x14ac:dyDescent="0.2">
      <c r="A230" s="68"/>
      <c r="B230" s="94"/>
      <c r="C230" s="251"/>
      <c r="D230" s="110"/>
      <c r="E230" s="110"/>
      <c r="F230" s="110"/>
      <c r="G230" s="111"/>
      <c r="H230" s="99" t="s">
        <v>50</v>
      </c>
      <c r="I230" s="100"/>
      <c r="J230" s="101"/>
      <c r="K230" s="101"/>
      <c r="L230" s="102" t="str">
        <f>IF(I230&lt;&gt;0,((VLOOKUP(I230,'1. Standard_Cost'!$B$4:$D$8,2)+VLOOKUP(I230,'1. Standard_Cost'!$B$4:$D$8,3))*J230*K230),"0")</f>
        <v>0</v>
      </c>
      <c r="M230" s="102">
        <f>L230*'1. Standard_Cost'!F4</f>
        <v>0</v>
      </c>
      <c r="N230" s="103"/>
      <c r="O230" s="103"/>
      <c r="P230" s="103"/>
      <c r="Q230" s="103"/>
      <c r="R230" s="104">
        <f>+N230*P230*'1. Standard_Cost'!$B$12</f>
        <v>0</v>
      </c>
      <c r="S230" s="104">
        <f>+N230*O230*P230*'1. Standard_Cost'!$C$12</f>
        <v>0</v>
      </c>
      <c r="T230" s="104">
        <f>+N230*P230*Q230*'1. Standard_Cost'!$D$12</f>
        <v>0</v>
      </c>
      <c r="U230" s="104">
        <f>+N230*O230*'1. Standard_Cost'!$E$12</f>
        <v>0</v>
      </c>
      <c r="V230" s="103"/>
      <c r="W230" s="103"/>
      <c r="X230" s="103"/>
      <c r="Y230" s="104">
        <f>+V230*((X230*'1. Standard_Cost'!$B$16)+(W230*X230*'1. Standard_Cost'!$C$16))</f>
        <v>0</v>
      </c>
      <c r="Z230" s="103"/>
      <c r="AA230" s="103"/>
      <c r="AB230" s="104">
        <f>+Z230*'1. Standard_Cost'!$B$20+AA230*'1. Standard_Cost'!$C$20</f>
        <v>0</v>
      </c>
      <c r="AC230" s="105"/>
      <c r="AD230" s="106"/>
      <c r="AE230" s="104">
        <f t="shared" si="383"/>
        <v>0</v>
      </c>
      <c r="AF230" s="104">
        <f t="shared" si="384"/>
        <v>0</v>
      </c>
      <c r="AG230" s="103"/>
      <c r="AH230" s="103">
        <v>0</v>
      </c>
      <c r="AI230" s="103">
        <v>0</v>
      </c>
      <c r="AJ230" s="107"/>
      <c r="AK230" s="107"/>
      <c r="AL230" s="107"/>
      <c r="AM230" s="104">
        <f>AG230*'1. Standard_Cost'!B56+'Incremental_Cost Year 2021'!AH230*'1. Standard_Cost'!C56+'Incremental_Cost Year 2021'!AI230*'1. Standard_Cost'!D56+'Incremental_Cost Year 2021'!AJ230+'Incremental_Cost Year 2021'!AL230+AK230</f>
        <v>0</v>
      </c>
      <c r="AN230" s="104">
        <f>AM230*'1. Standard_Cost'!C28</f>
        <v>0</v>
      </c>
      <c r="AO230" s="107"/>
      <c r="AQ230" s="104">
        <f t="shared" si="385"/>
        <v>0</v>
      </c>
      <c r="AR230" s="104">
        <f t="shared" si="386"/>
        <v>0</v>
      </c>
      <c r="AS230" s="104">
        <f t="shared" si="387"/>
        <v>0</v>
      </c>
      <c r="AT230" s="104">
        <f t="shared" ref="AT230:AT232" si="388">SUM(AQ230,AR230,AS230)</f>
        <v>0</v>
      </c>
      <c r="AU230" s="229"/>
      <c r="AV230" s="229">
        <v>0</v>
      </c>
      <c r="AW230" s="229"/>
      <c r="AX230" s="229"/>
      <c r="AY230" s="229"/>
      <c r="AZ230" s="229"/>
      <c r="BA230" s="230"/>
    </row>
    <row r="231" spans="1:53" ht="14.1" customHeight="1" outlineLevel="2" x14ac:dyDescent="0.2">
      <c r="A231" s="68"/>
      <c r="B231" s="94"/>
      <c r="C231" s="251"/>
      <c r="D231" s="110"/>
      <c r="E231" s="110"/>
      <c r="F231" s="110"/>
      <c r="G231" s="111"/>
      <c r="H231" s="99" t="s">
        <v>51</v>
      </c>
      <c r="I231" s="100"/>
      <c r="J231" s="101"/>
      <c r="K231" s="101"/>
      <c r="L231" s="102" t="str">
        <f>IF(I231&lt;&gt;0,((VLOOKUP(I231,'1. Standard_Cost'!$B$4:$D$8,2)+VLOOKUP(I231,'1. Standard_Cost'!$B$4:$D$8,3))*J231*K231),"0")</f>
        <v>0</v>
      </c>
      <c r="M231" s="102">
        <f>L231*'1. Standard_Cost'!F4</f>
        <v>0</v>
      </c>
      <c r="N231" s="103"/>
      <c r="O231" s="103"/>
      <c r="P231" s="103"/>
      <c r="Q231" s="103"/>
      <c r="R231" s="104">
        <f>+N231*P231*'1. Standard_Cost'!$B$12</f>
        <v>0</v>
      </c>
      <c r="S231" s="104">
        <f>+N231*O231*P231*'1. Standard_Cost'!$C$12</f>
        <v>0</v>
      </c>
      <c r="T231" s="104">
        <f>+N231*P231*Q231*'1. Standard_Cost'!$D$12</f>
        <v>0</v>
      </c>
      <c r="U231" s="104">
        <f>+N231*O231*'1. Standard_Cost'!$E$12</f>
        <v>0</v>
      </c>
      <c r="V231" s="103"/>
      <c r="W231" s="103"/>
      <c r="X231" s="103"/>
      <c r="Y231" s="104">
        <f>+V231*((X231*'1. Standard_Cost'!$B$16)+(W231*X231*'1. Standard_Cost'!$C$16))</f>
        <v>0</v>
      </c>
      <c r="Z231" s="103"/>
      <c r="AA231" s="103"/>
      <c r="AB231" s="104">
        <f>+Z231*'1. Standard_Cost'!$B$20+AA231*'1. Standard_Cost'!$C$20</f>
        <v>0</v>
      </c>
      <c r="AC231" s="105"/>
      <c r="AD231" s="106"/>
      <c r="AE231" s="104">
        <f t="shared" si="383"/>
        <v>0</v>
      </c>
      <c r="AF231" s="104">
        <f t="shared" si="384"/>
        <v>0</v>
      </c>
      <c r="AG231" s="103"/>
      <c r="AH231" s="103"/>
      <c r="AI231" s="103"/>
      <c r="AJ231" s="107"/>
      <c r="AK231" s="107"/>
      <c r="AL231" s="107"/>
      <c r="AM231" s="104">
        <f>AG231*'1. Standard_Cost'!B56+'Incremental_Cost Year 2021'!AH231*'1. Standard_Cost'!C56+'Incremental_Cost Year 2021'!AI231*'1. Standard_Cost'!D56+'Incremental_Cost Year 2021'!AJ231+'Incremental_Cost Year 2021'!AL231+AK231</f>
        <v>0</v>
      </c>
      <c r="AN231" s="104">
        <f>AM231*'1. Standard_Cost'!C28</f>
        <v>0</v>
      </c>
      <c r="AO231" s="107"/>
      <c r="AQ231" s="104">
        <f t="shared" si="385"/>
        <v>0</v>
      </c>
      <c r="AR231" s="104">
        <f t="shared" si="386"/>
        <v>0</v>
      </c>
      <c r="AS231" s="104">
        <f t="shared" si="387"/>
        <v>0</v>
      </c>
      <c r="AT231" s="104">
        <f t="shared" si="388"/>
        <v>0</v>
      </c>
      <c r="AU231" s="229"/>
      <c r="AV231" s="229"/>
      <c r="AW231" s="229"/>
      <c r="AX231" s="229"/>
      <c r="AY231" s="229"/>
      <c r="AZ231" s="229"/>
      <c r="BA231" s="230"/>
    </row>
    <row r="232" spans="1:53" ht="14.1" customHeight="1" outlineLevel="2" x14ac:dyDescent="0.2">
      <c r="A232" s="68"/>
      <c r="B232" s="94"/>
      <c r="C232" s="251"/>
      <c r="D232" s="110"/>
      <c r="E232" s="110"/>
      <c r="F232" s="110"/>
      <c r="G232" s="111"/>
      <c r="H232" s="112" t="s">
        <v>179</v>
      </c>
      <c r="I232" s="100"/>
      <c r="J232" s="101"/>
      <c r="K232" s="101"/>
      <c r="L232" s="102" t="str">
        <f>IF(I232&lt;&gt;0,((VLOOKUP(I232,'1. Standard_Cost'!$B$4:$D$8,2)+VLOOKUP(I232,'1. Standard_Cost'!$B$4:$D$8,3))*J232*K232),"0")</f>
        <v>0</v>
      </c>
      <c r="M232" s="102">
        <f>L232*'1. Standard_Cost'!F36</f>
        <v>0</v>
      </c>
      <c r="N232" s="103"/>
      <c r="O232" s="103"/>
      <c r="P232" s="103"/>
      <c r="Q232" s="103"/>
      <c r="R232" s="104">
        <f>+N232*P232*'1. Standard_Cost'!$B$12</f>
        <v>0</v>
      </c>
      <c r="S232" s="104">
        <f>+N232*O232*P232*'1. Standard_Cost'!$C$12</f>
        <v>0</v>
      </c>
      <c r="T232" s="104">
        <f>+N232*P232*Q232*'1. Standard_Cost'!$D$12</f>
        <v>0</v>
      </c>
      <c r="U232" s="104">
        <f>+N232*O232*'1. Standard_Cost'!$E$12</f>
        <v>0</v>
      </c>
      <c r="V232" s="103"/>
      <c r="W232" s="103"/>
      <c r="X232" s="103"/>
      <c r="Y232" s="104">
        <f>+V232*((X232*'1. Standard_Cost'!$B$16)+(W232*X232*'1. Standard_Cost'!$C$16))</f>
        <v>0</v>
      </c>
      <c r="Z232" s="103"/>
      <c r="AA232" s="103"/>
      <c r="AB232" s="104">
        <f>+Z232*'1. Standard_Cost'!$B$20+AA232*'1. Standard_Cost'!$C$20</f>
        <v>0</v>
      </c>
      <c r="AC232" s="105"/>
      <c r="AD232" s="106"/>
      <c r="AE232" s="104">
        <f t="shared" si="383"/>
        <v>0</v>
      </c>
      <c r="AF232" s="104">
        <f t="shared" si="384"/>
        <v>0</v>
      </c>
      <c r="AG232" s="103"/>
      <c r="AH232" s="103"/>
      <c r="AI232" s="103"/>
      <c r="AJ232" s="107"/>
      <c r="AK232" s="107"/>
      <c r="AL232" s="107"/>
      <c r="AM232" s="104">
        <f>AG232*'1. Standard_Cost'!B56+'Incremental_Cost Year 2021'!AH232*'1. Standard_Cost'!C56+'Incremental_Cost Year 2021'!AI232*'1. Standard_Cost'!D56+'Incremental_Cost Year 2021'!AJ232+'Incremental_Cost Year 2021'!AL232+AK232</f>
        <v>0</v>
      </c>
      <c r="AN232" s="104">
        <f>AM232*'1. Standard_Cost'!C28</f>
        <v>0</v>
      </c>
      <c r="AO232" s="107"/>
      <c r="AQ232" s="104">
        <f t="shared" si="385"/>
        <v>0</v>
      </c>
      <c r="AR232" s="104">
        <f t="shared" si="386"/>
        <v>0</v>
      </c>
      <c r="AS232" s="104">
        <f t="shared" si="387"/>
        <v>0</v>
      </c>
      <c r="AT232" s="104">
        <f t="shared" si="388"/>
        <v>0</v>
      </c>
      <c r="AU232" s="229"/>
      <c r="AV232" s="229"/>
      <c r="AW232" s="229"/>
      <c r="AX232" s="229"/>
      <c r="AY232" s="229"/>
      <c r="AZ232" s="229"/>
      <c r="BA232" s="230"/>
    </row>
    <row r="233" spans="1:53" ht="62.25" customHeight="1" outlineLevel="1" x14ac:dyDescent="0.2">
      <c r="A233" s="68"/>
      <c r="B233" s="141"/>
      <c r="C233" s="251"/>
      <c r="D233" s="113" t="s">
        <v>48</v>
      </c>
      <c r="E233" s="113" t="s">
        <v>753</v>
      </c>
      <c r="F233" s="114" t="s">
        <v>154</v>
      </c>
      <c r="G233" s="115" t="s">
        <v>155</v>
      </c>
      <c r="H233" s="122" t="s">
        <v>254</v>
      </c>
      <c r="I233" s="117"/>
      <c r="J233" s="117"/>
      <c r="K233" s="117"/>
      <c r="L233" s="118">
        <f>SUM(L229:L232)</f>
        <v>0</v>
      </c>
      <c r="M233" s="118">
        <f>SUM(M229:M232)</f>
        <v>0</v>
      </c>
      <c r="N233" s="117"/>
      <c r="O233" s="117"/>
      <c r="P233" s="117"/>
      <c r="Q233" s="117"/>
      <c r="R233" s="119">
        <f>SUM(R229:R232)</f>
        <v>0</v>
      </c>
      <c r="S233" s="119">
        <f>SUM(S229:S232)</f>
        <v>0</v>
      </c>
      <c r="T233" s="119">
        <f>SUM(T229:T232)</f>
        <v>0</v>
      </c>
      <c r="U233" s="119">
        <f>SUM(U229:U232)</f>
        <v>0</v>
      </c>
      <c r="V233" s="117"/>
      <c r="W233" s="117"/>
      <c r="X233" s="117"/>
      <c r="Y233" s="118">
        <f>SUM(Y229:Y232)</f>
        <v>0</v>
      </c>
      <c r="Z233" s="117"/>
      <c r="AA233" s="117"/>
      <c r="AB233" s="118">
        <f t="shared" ref="AB233:AF233" si="389">SUM(AB229:AB232)</f>
        <v>0</v>
      </c>
      <c r="AC233" s="118">
        <f t="shared" si="389"/>
        <v>0</v>
      </c>
      <c r="AD233" s="118">
        <f t="shared" si="389"/>
        <v>0</v>
      </c>
      <c r="AE233" s="118">
        <f t="shared" si="389"/>
        <v>0</v>
      </c>
      <c r="AF233" s="118">
        <f t="shared" si="389"/>
        <v>0</v>
      </c>
      <c r="AG233" s="117"/>
      <c r="AH233" s="117"/>
      <c r="AI233" s="117"/>
      <c r="AJ233" s="119">
        <f>SUM(AJ229:AJ232)</f>
        <v>0</v>
      </c>
      <c r="AK233" s="119">
        <f t="shared" ref="AK233:AN233" si="390">SUM(AK229:AK232)</f>
        <v>0</v>
      </c>
      <c r="AL233" s="119">
        <f t="shared" si="390"/>
        <v>0</v>
      </c>
      <c r="AM233" s="119">
        <f t="shared" si="390"/>
        <v>0</v>
      </c>
      <c r="AN233" s="119">
        <f t="shared" si="390"/>
        <v>0</v>
      </c>
      <c r="AO233" s="116"/>
      <c r="AP233" s="120"/>
      <c r="AQ233" s="121">
        <f t="shared" ref="AQ233:AZ233" si="391">SUM(AQ229:AQ232)</f>
        <v>0</v>
      </c>
      <c r="AR233" s="121">
        <f t="shared" si="391"/>
        <v>0</v>
      </c>
      <c r="AS233" s="121">
        <f t="shared" si="391"/>
        <v>0</v>
      </c>
      <c r="AT233" s="121">
        <f t="shared" si="391"/>
        <v>0</v>
      </c>
      <c r="AU233" s="121">
        <f t="shared" si="391"/>
        <v>0</v>
      </c>
      <c r="AV233" s="121">
        <f t="shared" si="391"/>
        <v>0</v>
      </c>
      <c r="AW233" s="121">
        <f t="shared" si="391"/>
        <v>0</v>
      </c>
      <c r="AX233" s="121">
        <f t="shared" si="391"/>
        <v>0</v>
      </c>
      <c r="AY233" s="121">
        <f t="shared" si="391"/>
        <v>0</v>
      </c>
      <c r="AZ233" s="121">
        <f t="shared" si="391"/>
        <v>0</v>
      </c>
      <c r="BA233" s="121"/>
    </row>
    <row r="234" spans="1:53" s="124" customFormat="1" ht="73.5" customHeight="1" x14ac:dyDescent="0.2">
      <c r="B234" s="138"/>
      <c r="C234" s="247" t="s">
        <v>754</v>
      </c>
      <c r="D234" s="248"/>
      <c r="E234" s="249"/>
      <c r="F234" s="222"/>
      <c r="G234" s="222"/>
      <c r="H234" s="130" t="s">
        <v>255</v>
      </c>
      <c r="I234" s="128"/>
      <c r="J234" s="128"/>
      <c r="K234" s="128"/>
      <c r="L234" s="129">
        <f>SUM(L239,L244,L249)</f>
        <v>1300900</v>
      </c>
      <c r="M234" s="129">
        <f>SUM(M239,M244,M249)</f>
        <v>217250.30000000002</v>
      </c>
      <c r="N234" s="128"/>
      <c r="O234" s="128"/>
      <c r="P234" s="128"/>
      <c r="Q234" s="128"/>
      <c r="R234" s="129">
        <f>SUM(R239,R244,R249)</f>
        <v>0</v>
      </c>
      <c r="S234" s="129">
        <f t="shared" ref="S234:U234" si="392">SUM(S239,S244,S249)</f>
        <v>0</v>
      </c>
      <c r="T234" s="129">
        <f t="shared" si="392"/>
        <v>0</v>
      </c>
      <c r="U234" s="129">
        <f t="shared" si="392"/>
        <v>0</v>
      </c>
      <c r="V234" s="128"/>
      <c r="W234" s="128"/>
      <c r="X234" s="128"/>
      <c r="Y234" s="129">
        <f t="shared" ref="Y234" si="393">SUM(Y239,Y244,Y249)</f>
        <v>0</v>
      </c>
      <c r="Z234" s="128"/>
      <c r="AA234" s="128"/>
      <c r="AB234" s="129">
        <f t="shared" ref="AB234:AF234" si="394">SUM(AB239,AB244,AB249)</f>
        <v>0</v>
      </c>
      <c r="AC234" s="129">
        <f>SUM(AC239,AC244,AC249,AC254,AC259,AC264,AC269,AC274,AC279,AC284,AC289,AC294,AC299,AC304,AC309)</f>
        <v>180000</v>
      </c>
      <c r="AD234" s="129">
        <f t="shared" si="394"/>
        <v>0</v>
      </c>
      <c r="AE234" s="129">
        <f t="shared" si="394"/>
        <v>0</v>
      </c>
      <c r="AF234" s="129">
        <f t="shared" si="394"/>
        <v>0</v>
      </c>
      <c r="AG234" s="128"/>
      <c r="AH234" s="128"/>
      <c r="AI234" s="128"/>
      <c r="AJ234" s="129">
        <f t="shared" ref="AJ234:AN234" si="395">SUM(AJ239,AJ244,AJ249)</f>
        <v>0</v>
      </c>
      <c r="AK234" s="129">
        <f t="shared" si="395"/>
        <v>0</v>
      </c>
      <c r="AL234" s="129">
        <f t="shared" si="395"/>
        <v>0</v>
      </c>
      <c r="AM234" s="129">
        <f t="shared" si="395"/>
        <v>0</v>
      </c>
      <c r="AN234" s="139">
        <f t="shared" si="395"/>
        <v>0</v>
      </c>
      <c r="AO234" s="130"/>
      <c r="AP234" s="131"/>
      <c r="AQ234" s="139">
        <f>AQ239+AQ244+AQ249+AQ254+AQ259+AQ264+AQ269+AQ274+AQ279+AQ284+AQ289+AQ294+AQ299+AQ304+AQ309</f>
        <v>2990169.09</v>
      </c>
      <c r="AR234" s="139">
        <f t="shared" ref="AR234:AS234" si="396">AR239+AR244+AR249+AR254+AR259+AR264+AR269+AR274+AR279+AR284+AR289+AR294+AR299+AR304+AR309</f>
        <v>216000</v>
      </c>
      <c r="AS234" s="139">
        <f t="shared" si="396"/>
        <v>0</v>
      </c>
      <c r="AT234" s="139">
        <f>AT239+AT244+AT249+AT254+AT259+AT264+AT269+AT274+AT279+AT284+AT289+AT294+AT299+AT304+AT309</f>
        <v>3206169.09</v>
      </c>
      <c r="AU234" s="139">
        <f t="shared" ref="AU234:AX234" si="397">AU239+AU244+AU249+AU254+AU259+AU264+AU269+AU274+AU279+AU284+AU289+AU294+AU299+AU304+AU309</f>
        <v>1034008.65</v>
      </c>
      <c r="AV234" s="139">
        <f t="shared" si="397"/>
        <v>0</v>
      </c>
      <c r="AW234" s="139">
        <f t="shared" si="397"/>
        <v>0</v>
      </c>
      <c r="AX234" s="139">
        <f t="shared" si="397"/>
        <v>0</v>
      </c>
      <c r="AY234" s="139">
        <f t="shared" ref="AY234:AZ234" si="398">SUM(AY239,AY244,AY249)</f>
        <v>0</v>
      </c>
      <c r="AZ234" s="139">
        <f t="shared" si="398"/>
        <v>0</v>
      </c>
      <c r="BA234" s="139"/>
    </row>
    <row r="235" spans="1:53" ht="14.1" customHeight="1" outlineLevel="2" x14ac:dyDescent="0.2">
      <c r="A235" s="68"/>
      <c r="B235" s="94"/>
      <c r="C235" s="250"/>
      <c r="D235" s="96"/>
      <c r="E235" s="96"/>
      <c r="F235" s="97"/>
      <c r="G235" s="98"/>
      <c r="H235" s="99" t="s">
        <v>671</v>
      </c>
      <c r="I235" s="100"/>
      <c r="J235" s="101">
        <v>1</v>
      </c>
      <c r="K235" s="101">
        <v>1</v>
      </c>
      <c r="L235" s="102">
        <v>80100</v>
      </c>
      <c r="M235" s="102">
        <f>L235*'1. Standard_Cost'!F4</f>
        <v>13376.7</v>
      </c>
      <c r="N235" s="103"/>
      <c r="O235" s="103"/>
      <c r="P235" s="103"/>
      <c r="Q235" s="103"/>
      <c r="R235" s="104">
        <f>+N235*P235*'1. Standard_Cost'!$B$12</f>
        <v>0</v>
      </c>
      <c r="S235" s="104">
        <f>+N235*O235*P235*'1. Standard_Cost'!$C$12</f>
        <v>0</v>
      </c>
      <c r="T235" s="104">
        <f>+N235*P235*Q235*'1. Standard_Cost'!$D$12</f>
        <v>0</v>
      </c>
      <c r="U235" s="104">
        <f>+N235*O235*'1. Standard_Cost'!$E$12</f>
        <v>0</v>
      </c>
      <c r="V235" s="103"/>
      <c r="W235" s="103"/>
      <c r="X235" s="103"/>
      <c r="Y235" s="104">
        <f>+V235*((X235*'1. Standard_Cost'!$B$16)+(W235*X235*'1. Standard_Cost'!$C$16))</f>
        <v>0</v>
      </c>
      <c r="Z235" s="103"/>
      <c r="AA235" s="103"/>
      <c r="AB235" s="104">
        <f>+Z235*'1. Standard_Cost'!$B$20+AA235*'1. Standard_Cost'!$C$20</f>
        <v>0</v>
      </c>
      <c r="AC235" s="105"/>
      <c r="AD235" s="106"/>
      <c r="AE235" s="104">
        <f t="shared" ref="AE235:AE238" si="399">(R235+S235+T235+U235+Y235+AB235+AC235+AD235)*(20%)</f>
        <v>0</v>
      </c>
      <c r="AF235" s="104">
        <f t="shared" ref="AF235:AF238" si="400">R235+S235+T235+U235+Y235+AB235+AC235+AD235+AE235</f>
        <v>0</v>
      </c>
      <c r="AG235" s="103"/>
      <c r="AH235" s="103"/>
      <c r="AI235" s="103"/>
      <c r="AJ235" s="107"/>
      <c r="AK235" s="107"/>
      <c r="AL235" s="107"/>
      <c r="AM235" s="104">
        <f>AG235*'1. Standard_Cost'!B76+'Incremental_Cost Year 2021'!AH235*'1. Standard_Cost'!C76+'Incremental_Cost Year 2021'!AI235*'1. Standard_Cost'!D76+'Incremental_Cost Year 2021'!AJ235+'Incremental_Cost Year 2021'!AL235+AK235</f>
        <v>0</v>
      </c>
      <c r="AN235" s="104">
        <f>AM235*'1. Standard_Cost'!C28</f>
        <v>0</v>
      </c>
      <c r="AO235" s="107"/>
      <c r="AQ235" s="104">
        <f t="shared" ref="AQ235:AQ238" si="401">L235+M235</f>
        <v>93476.7</v>
      </c>
      <c r="AR235" s="104">
        <f t="shared" ref="AR235:AR238" si="402">AF235</f>
        <v>0</v>
      </c>
      <c r="AS235" s="104">
        <f t="shared" ref="AS235:AS238" si="403">AM235+AN235</f>
        <v>0</v>
      </c>
      <c r="AT235" s="104">
        <f>SUM(AQ235,AR235,AS235)</f>
        <v>93476.7</v>
      </c>
      <c r="AU235" s="229"/>
      <c r="AV235" s="229"/>
      <c r="AW235" s="229"/>
      <c r="AX235" s="229"/>
      <c r="AY235" s="229"/>
      <c r="AZ235" s="229"/>
      <c r="BA235" s="230"/>
    </row>
    <row r="236" spans="1:53" ht="14.1" customHeight="1" outlineLevel="2" x14ac:dyDescent="0.2">
      <c r="A236" s="68"/>
      <c r="B236" s="94"/>
      <c r="C236" s="251"/>
      <c r="D236" s="110"/>
      <c r="E236" s="110"/>
      <c r="F236" s="110"/>
      <c r="G236" s="111"/>
      <c r="H236" s="99" t="s">
        <v>672</v>
      </c>
      <c r="I236" s="100"/>
      <c r="J236" s="101">
        <v>0.5</v>
      </c>
      <c r="K236" s="101">
        <v>2</v>
      </c>
      <c r="L236" s="102">
        <v>120200</v>
      </c>
      <c r="M236" s="102">
        <f>L236*'1. Standard_Cost'!F4</f>
        <v>20073.400000000001</v>
      </c>
      <c r="N236" s="103"/>
      <c r="O236" s="103"/>
      <c r="P236" s="103"/>
      <c r="Q236" s="103"/>
      <c r="R236" s="104">
        <f>+N236*P236*'1. Standard_Cost'!$B$12</f>
        <v>0</v>
      </c>
      <c r="S236" s="104">
        <f>+N236*O236*P236*'1. Standard_Cost'!$C$12</f>
        <v>0</v>
      </c>
      <c r="T236" s="104">
        <f>+N236*P236*Q236*'1. Standard_Cost'!$D$12</f>
        <v>0</v>
      </c>
      <c r="U236" s="104">
        <f>+N236*O236*'1. Standard_Cost'!$E$12</f>
        <v>0</v>
      </c>
      <c r="V236" s="103"/>
      <c r="W236" s="103"/>
      <c r="X236" s="103"/>
      <c r="Y236" s="104">
        <f>+V236*((X236*'1. Standard_Cost'!$B$16)+(W236*X236*'1. Standard_Cost'!$C$16))</f>
        <v>0</v>
      </c>
      <c r="Z236" s="103"/>
      <c r="AA236" s="103"/>
      <c r="AB236" s="104">
        <f>+Z236*'1. Standard_Cost'!$B$20+AA236*'1. Standard_Cost'!$C$20</f>
        <v>0</v>
      </c>
      <c r="AC236" s="105"/>
      <c r="AD236" s="106"/>
      <c r="AE236" s="104">
        <f t="shared" si="399"/>
        <v>0</v>
      </c>
      <c r="AF236" s="104">
        <f t="shared" si="400"/>
        <v>0</v>
      </c>
      <c r="AG236" s="103"/>
      <c r="AH236" s="103">
        <v>0</v>
      </c>
      <c r="AI236" s="103">
        <v>0</v>
      </c>
      <c r="AJ236" s="107"/>
      <c r="AK236" s="107"/>
      <c r="AL236" s="107"/>
      <c r="AM236" s="104">
        <f>AG236*'1. Standard_Cost'!B76+'Incremental_Cost Year 2021'!AH236*'1. Standard_Cost'!C76+'Incremental_Cost Year 2021'!AI236*'1. Standard_Cost'!D76+'Incremental_Cost Year 2021'!AJ236+'Incremental_Cost Year 2021'!AL236+AK236</f>
        <v>0</v>
      </c>
      <c r="AN236" s="104">
        <f>AM236*'1. Standard_Cost'!C28</f>
        <v>0</v>
      </c>
      <c r="AO236" s="107"/>
      <c r="AQ236" s="104">
        <f t="shared" si="401"/>
        <v>140273.4</v>
      </c>
      <c r="AR236" s="104">
        <f t="shared" si="402"/>
        <v>0</v>
      </c>
      <c r="AS236" s="104">
        <f t="shared" si="403"/>
        <v>0</v>
      </c>
      <c r="AT236" s="104">
        <f t="shared" ref="AT236:AT238" si="404">SUM(AQ236,AR236,AS236)</f>
        <v>140273.4</v>
      </c>
      <c r="AU236" s="229"/>
      <c r="AV236" s="229">
        <v>0</v>
      </c>
      <c r="AW236" s="229"/>
      <c r="AX236" s="229"/>
      <c r="AY236" s="229"/>
      <c r="AZ236" s="229"/>
      <c r="BA236" s="230"/>
    </row>
    <row r="237" spans="1:53" ht="14.1" customHeight="1" outlineLevel="2" x14ac:dyDescent="0.2">
      <c r="A237" s="68"/>
      <c r="B237" s="94"/>
      <c r="C237" s="251"/>
      <c r="D237" s="110"/>
      <c r="E237" s="110"/>
      <c r="F237" s="110"/>
      <c r="G237" s="111"/>
      <c r="H237" s="99" t="s">
        <v>717</v>
      </c>
      <c r="I237" s="100"/>
      <c r="J237" s="101">
        <v>0.5</v>
      </c>
      <c r="K237" s="101">
        <v>3</v>
      </c>
      <c r="L237" s="102">
        <v>450150</v>
      </c>
      <c r="M237" s="102">
        <f>L237*'1. Standard_Cost'!F4</f>
        <v>75175.05</v>
      </c>
      <c r="N237" s="103"/>
      <c r="O237" s="103"/>
      <c r="P237" s="103"/>
      <c r="Q237" s="103"/>
      <c r="R237" s="104">
        <f>+N237*P237*'1. Standard_Cost'!$B$12</f>
        <v>0</v>
      </c>
      <c r="S237" s="104">
        <f>+N237*O237*P237*'1. Standard_Cost'!$C$12</f>
        <v>0</v>
      </c>
      <c r="T237" s="104">
        <f>+N237*P237*Q237*'1. Standard_Cost'!$D$12</f>
        <v>0</v>
      </c>
      <c r="U237" s="104">
        <f>+N237*O237*'1. Standard_Cost'!$E$12</f>
        <v>0</v>
      </c>
      <c r="V237" s="103"/>
      <c r="W237" s="103"/>
      <c r="X237" s="103"/>
      <c r="Y237" s="104">
        <f>+V237*((X237*'1. Standard_Cost'!$B$16)+(W237*X237*'1. Standard_Cost'!$C$16))</f>
        <v>0</v>
      </c>
      <c r="Z237" s="103"/>
      <c r="AA237" s="103"/>
      <c r="AB237" s="104">
        <f>+Z237*'1. Standard_Cost'!$B$20+AA237*'1. Standard_Cost'!$C$20</f>
        <v>0</v>
      </c>
      <c r="AC237" s="105"/>
      <c r="AD237" s="106"/>
      <c r="AE237" s="104">
        <f t="shared" si="399"/>
        <v>0</v>
      </c>
      <c r="AF237" s="104">
        <f t="shared" si="400"/>
        <v>0</v>
      </c>
      <c r="AG237" s="103"/>
      <c r="AH237" s="103"/>
      <c r="AI237" s="103"/>
      <c r="AJ237" s="107"/>
      <c r="AK237" s="107"/>
      <c r="AL237" s="107"/>
      <c r="AM237" s="104">
        <f>AG237*'1. Standard_Cost'!B76+'Incremental_Cost Year 2021'!AH237*'1. Standard_Cost'!C76+'Incremental_Cost Year 2021'!AI237*'1. Standard_Cost'!D76+'Incremental_Cost Year 2021'!AJ237+'Incremental_Cost Year 2021'!AL237+AK237</f>
        <v>0</v>
      </c>
      <c r="AN237" s="104">
        <f>AM237*'1. Standard_Cost'!C28</f>
        <v>0</v>
      </c>
      <c r="AO237" s="107"/>
      <c r="AQ237" s="104">
        <f t="shared" si="401"/>
        <v>525325.05000000005</v>
      </c>
      <c r="AR237" s="104">
        <f t="shared" si="402"/>
        <v>0</v>
      </c>
      <c r="AS237" s="104">
        <f t="shared" si="403"/>
        <v>0</v>
      </c>
      <c r="AT237" s="104">
        <f t="shared" si="404"/>
        <v>525325.05000000005</v>
      </c>
      <c r="AU237" s="229"/>
      <c r="AV237" s="229"/>
      <c r="AW237" s="229"/>
      <c r="AX237" s="229"/>
      <c r="AY237" s="229"/>
      <c r="AZ237" s="229"/>
      <c r="BA237" s="230"/>
    </row>
    <row r="238" spans="1:53" ht="14.1" customHeight="1" outlineLevel="2" x14ac:dyDescent="0.2">
      <c r="A238" s="68"/>
      <c r="B238" s="94"/>
      <c r="C238" s="251"/>
      <c r="D238" s="110"/>
      <c r="E238" s="110"/>
      <c r="F238" s="110"/>
      <c r="G238" s="111"/>
      <c r="H238" s="112" t="s">
        <v>179</v>
      </c>
      <c r="I238" s="100"/>
      <c r="J238" s="101"/>
      <c r="K238" s="101"/>
      <c r="L238" s="102" t="str">
        <f>IF(I238&lt;&gt;0,((VLOOKUP(I238,'1. Standard_Cost'!$B$4:$D$8,2)+VLOOKUP(I238,'1. Standard_Cost'!$B$4:$D$8,3))*J238*K238),"0")</f>
        <v>0</v>
      </c>
      <c r="M238" s="102">
        <f>L238*'1. Standard_Cost'!F56</f>
        <v>0</v>
      </c>
      <c r="N238" s="103"/>
      <c r="O238" s="103"/>
      <c r="P238" s="103"/>
      <c r="Q238" s="103"/>
      <c r="R238" s="104">
        <f>+N238*P238*'1. Standard_Cost'!$B$12</f>
        <v>0</v>
      </c>
      <c r="S238" s="104">
        <f>+N238*O238*P238*'1. Standard_Cost'!$C$12</f>
        <v>0</v>
      </c>
      <c r="T238" s="104">
        <f>+N238*P238*Q238*'1. Standard_Cost'!$D$12</f>
        <v>0</v>
      </c>
      <c r="U238" s="104">
        <f>+N238*O238*'1. Standard_Cost'!$E$12</f>
        <v>0</v>
      </c>
      <c r="V238" s="103"/>
      <c r="W238" s="103"/>
      <c r="X238" s="103"/>
      <c r="Y238" s="104">
        <f>+V238*((X238*'1. Standard_Cost'!$B$16)+(W238*X238*'1. Standard_Cost'!$C$16))</f>
        <v>0</v>
      </c>
      <c r="Z238" s="103"/>
      <c r="AA238" s="103"/>
      <c r="AB238" s="104">
        <f>+Z238*'1. Standard_Cost'!$B$20+AA238*'1. Standard_Cost'!$C$20</f>
        <v>0</v>
      </c>
      <c r="AC238" s="105"/>
      <c r="AD238" s="106"/>
      <c r="AE238" s="104">
        <f t="shared" si="399"/>
        <v>0</v>
      </c>
      <c r="AF238" s="104">
        <f t="shared" si="400"/>
        <v>0</v>
      </c>
      <c r="AG238" s="103"/>
      <c r="AH238" s="103"/>
      <c r="AI238" s="103"/>
      <c r="AJ238" s="107"/>
      <c r="AK238" s="107"/>
      <c r="AL238" s="107"/>
      <c r="AM238" s="104">
        <f>AG238*'1. Standard_Cost'!B76+'Incremental_Cost Year 2021'!AH238*'1. Standard_Cost'!C76+'Incremental_Cost Year 2021'!AI238*'1. Standard_Cost'!D76+'Incremental_Cost Year 2021'!AJ238+'Incremental_Cost Year 2021'!AL238+AK238</f>
        <v>0</v>
      </c>
      <c r="AN238" s="104">
        <f>AM238*'1. Standard_Cost'!C28</f>
        <v>0</v>
      </c>
      <c r="AO238" s="107"/>
      <c r="AQ238" s="104">
        <f t="shared" si="401"/>
        <v>0</v>
      </c>
      <c r="AR238" s="104">
        <f t="shared" si="402"/>
        <v>0</v>
      </c>
      <c r="AS238" s="104">
        <f t="shared" si="403"/>
        <v>0</v>
      </c>
      <c r="AT238" s="104">
        <f t="shared" si="404"/>
        <v>0</v>
      </c>
      <c r="AU238" s="229"/>
      <c r="AV238" s="229"/>
      <c r="AW238" s="229"/>
      <c r="AX238" s="229"/>
      <c r="AY238" s="229"/>
      <c r="AZ238" s="229"/>
      <c r="BA238" s="230"/>
    </row>
    <row r="239" spans="1:53" ht="62.25" customHeight="1" outlineLevel="1" x14ac:dyDescent="0.2">
      <c r="A239" s="68"/>
      <c r="B239" s="94"/>
      <c r="C239" s="251"/>
      <c r="D239" s="113" t="s">
        <v>48</v>
      </c>
      <c r="E239" s="113" t="s">
        <v>256</v>
      </c>
      <c r="F239" s="114" t="s">
        <v>154</v>
      </c>
      <c r="G239" s="115" t="s">
        <v>155</v>
      </c>
      <c r="H239" s="140" t="s">
        <v>257</v>
      </c>
      <c r="I239" s="117"/>
      <c r="J239" s="117"/>
      <c r="K239" s="117"/>
      <c r="L239" s="118">
        <f>SUM(L235:L238)</f>
        <v>650450</v>
      </c>
      <c r="M239" s="118">
        <f>SUM(M235:M238)</f>
        <v>108625.15000000001</v>
      </c>
      <c r="N239" s="117"/>
      <c r="O239" s="117"/>
      <c r="P239" s="117"/>
      <c r="Q239" s="117"/>
      <c r="R239" s="119">
        <f>SUM(R235:R238)</f>
        <v>0</v>
      </c>
      <c r="S239" s="119">
        <f>SUM(S235:S238)</f>
        <v>0</v>
      </c>
      <c r="T239" s="119">
        <f>SUM(T235:T238)</f>
        <v>0</v>
      </c>
      <c r="U239" s="119">
        <f>SUM(U235:U238)</f>
        <v>0</v>
      </c>
      <c r="V239" s="117"/>
      <c r="W239" s="117"/>
      <c r="X239" s="117"/>
      <c r="Y239" s="118">
        <f>SUM(Y235:Y238)</f>
        <v>0</v>
      </c>
      <c r="Z239" s="117"/>
      <c r="AA239" s="117"/>
      <c r="AB239" s="118">
        <f t="shared" ref="AB239:AF239" si="405">SUM(AB235:AB238)</f>
        <v>0</v>
      </c>
      <c r="AC239" s="118">
        <f t="shared" si="405"/>
        <v>0</v>
      </c>
      <c r="AD239" s="118">
        <f t="shared" si="405"/>
        <v>0</v>
      </c>
      <c r="AE239" s="118">
        <f t="shared" si="405"/>
        <v>0</v>
      </c>
      <c r="AF239" s="118">
        <f t="shared" si="405"/>
        <v>0</v>
      </c>
      <c r="AG239" s="117"/>
      <c r="AH239" s="117"/>
      <c r="AI239" s="117"/>
      <c r="AJ239" s="119">
        <f>SUM(AJ235:AJ238)</f>
        <v>0</v>
      </c>
      <c r="AK239" s="119">
        <f t="shared" ref="AK239:AN239" si="406">SUM(AK235:AK238)</f>
        <v>0</v>
      </c>
      <c r="AL239" s="119">
        <f t="shared" si="406"/>
        <v>0</v>
      </c>
      <c r="AM239" s="119">
        <f t="shared" si="406"/>
        <v>0</v>
      </c>
      <c r="AN239" s="119">
        <f t="shared" si="406"/>
        <v>0</v>
      </c>
      <c r="AO239" s="116"/>
      <c r="AP239" s="120"/>
      <c r="AQ239" s="118">
        <f t="shared" ref="AQ239:AZ239" si="407">SUM(AQ235:AQ238)</f>
        <v>759075.15</v>
      </c>
      <c r="AR239" s="118">
        <f t="shared" si="407"/>
        <v>0</v>
      </c>
      <c r="AS239" s="118">
        <f t="shared" si="407"/>
        <v>0</v>
      </c>
      <c r="AT239" s="118">
        <f t="shared" si="407"/>
        <v>759075.15</v>
      </c>
      <c r="AU239" s="118">
        <f t="shared" si="407"/>
        <v>0</v>
      </c>
      <c r="AV239" s="118">
        <f t="shared" si="407"/>
        <v>0</v>
      </c>
      <c r="AW239" s="118">
        <f t="shared" si="407"/>
        <v>0</v>
      </c>
      <c r="AX239" s="118">
        <f t="shared" si="407"/>
        <v>0</v>
      </c>
      <c r="AY239" s="118">
        <f t="shared" si="407"/>
        <v>0</v>
      </c>
      <c r="AZ239" s="118">
        <f t="shared" si="407"/>
        <v>0</v>
      </c>
      <c r="BA239" s="118"/>
    </row>
    <row r="240" spans="1:53" ht="14.1" customHeight="1" outlineLevel="2" x14ac:dyDescent="0.2">
      <c r="A240" s="68"/>
      <c r="B240" s="94"/>
      <c r="C240" s="251"/>
      <c r="D240" s="96"/>
      <c r="E240" s="96"/>
      <c r="F240" s="97"/>
      <c r="G240" s="98"/>
      <c r="H240" s="99" t="s">
        <v>671</v>
      </c>
      <c r="I240" s="100"/>
      <c r="J240" s="101">
        <v>1</v>
      </c>
      <c r="K240" s="101">
        <v>1</v>
      </c>
      <c r="L240" s="102">
        <v>80100</v>
      </c>
      <c r="M240" s="102">
        <f>L240*'1. Standard_Cost'!F4</f>
        <v>13376.7</v>
      </c>
      <c r="N240" s="103"/>
      <c r="O240" s="103"/>
      <c r="P240" s="103"/>
      <c r="Q240" s="103"/>
      <c r="R240" s="104">
        <f>+N240*P240*'1. Standard_Cost'!$B$12</f>
        <v>0</v>
      </c>
      <c r="S240" s="104">
        <f>+N240*O240*P240*'1. Standard_Cost'!$C$12</f>
        <v>0</v>
      </c>
      <c r="T240" s="104">
        <f>+N240*P240*Q240*'1. Standard_Cost'!$D$12</f>
        <v>0</v>
      </c>
      <c r="U240" s="104">
        <f>+N240*O240*'1. Standard_Cost'!$E$12</f>
        <v>0</v>
      </c>
      <c r="V240" s="103"/>
      <c r="W240" s="103"/>
      <c r="X240" s="103"/>
      <c r="Y240" s="104">
        <f>+V240*((X240*'1. Standard_Cost'!$B$16)+(W240*X240*'1. Standard_Cost'!$C$16))</f>
        <v>0</v>
      </c>
      <c r="Z240" s="103"/>
      <c r="AA240" s="103"/>
      <c r="AB240" s="104">
        <f>+Z240*'1. Standard_Cost'!$B$20+AA240*'1. Standard_Cost'!$C$20</f>
        <v>0</v>
      </c>
      <c r="AC240" s="105"/>
      <c r="AD240" s="106"/>
      <c r="AE240" s="104">
        <f t="shared" ref="AE240:AE243" si="408">(R240+S240+T240+U240+Y240+AB240+AC240+AD240)*(20%)</f>
        <v>0</v>
      </c>
      <c r="AF240" s="104">
        <f t="shared" ref="AF240:AF243" si="409">R240+S240+T240+U240+Y240+AB240+AC240+AD240+AE240</f>
        <v>0</v>
      </c>
      <c r="AG240" s="103"/>
      <c r="AH240" s="103"/>
      <c r="AI240" s="103"/>
      <c r="AJ240" s="107"/>
      <c r="AK240" s="107"/>
      <c r="AL240" s="107"/>
      <c r="AM240" s="104">
        <f>AG240*'1. Standard_Cost'!B76+'Incremental_Cost Year 2021'!AH240*'1. Standard_Cost'!C76+'Incremental_Cost Year 2021'!AI240*'1. Standard_Cost'!D76+'Incremental_Cost Year 2021'!AJ240+'Incremental_Cost Year 2021'!AL240+AK240</f>
        <v>0</v>
      </c>
      <c r="AN240" s="104">
        <f>AM240*'1. Standard_Cost'!C28</f>
        <v>0</v>
      </c>
      <c r="AO240" s="107"/>
      <c r="AQ240" s="104">
        <f t="shared" ref="AQ240:AQ243" si="410">L240+M240</f>
        <v>93476.7</v>
      </c>
      <c r="AR240" s="104">
        <f t="shared" ref="AR240:AR243" si="411">AF240</f>
        <v>0</v>
      </c>
      <c r="AS240" s="104">
        <f t="shared" ref="AS240:AS243" si="412">AM240+AN240</f>
        <v>0</v>
      </c>
      <c r="AT240" s="104">
        <f>SUM(AQ240,AR240,AS240)</f>
        <v>93476.7</v>
      </c>
      <c r="AU240" s="229"/>
      <c r="AV240" s="229"/>
      <c r="AW240" s="229"/>
      <c r="AX240" s="229"/>
      <c r="AY240" s="229"/>
      <c r="AZ240" s="229"/>
      <c r="BA240" s="230"/>
    </row>
    <row r="241" spans="1:53" ht="14.1" customHeight="1" outlineLevel="2" x14ac:dyDescent="0.2">
      <c r="A241" s="68"/>
      <c r="B241" s="94"/>
      <c r="C241" s="251"/>
      <c r="D241" s="110"/>
      <c r="E241" s="110"/>
      <c r="F241" s="110"/>
      <c r="G241" s="111"/>
      <c r="H241" s="99" t="s">
        <v>672</v>
      </c>
      <c r="I241" s="100"/>
      <c r="J241" s="101">
        <v>0.5</v>
      </c>
      <c r="K241" s="101">
        <v>2</v>
      </c>
      <c r="L241" s="102">
        <v>120200</v>
      </c>
      <c r="M241" s="102">
        <f>L241*'1. Standard_Cost'!F4</f>
        <v>20073.400000000001</v>
      </c>
      <c r="N241" s="103"/>
      <c r="O241" s="103"/>
      <c r="P241" s="103"/>
      <c r="Q241" s="103"/>
      <c r="R241" s="104">
        <f>+N241*P241*'1. Standard_Cost'!$B$12</f>
        <v>0</v>
      </c>
      <c r="S241" s="104">
        <f>+N241*O241*P241*'1. Standard_Cost'!$C$12</f>
        <v>0</v>
      </c>
      <c r="T241" s="104">
        <f>+N241*P241*Q241*'1. Standard_Cost'!$D$12</f>
        <v>0</v>
      </c>
      <c r="U241" s="104">
        <f>+N241*O241*'1. Standard_Cost'!$E$12</f>
        <v>0</v>
      </c>
      <c r="V241" s="103"/>
      <c r="W241" s="103"/>
      <c r="X241" s="103"/>
      <c r="Y241" s="104">
        <f>+V241*((X241*'1. Standard_Cost'!$B$16)+(W241*X241*'1. Standard_Cost'!$C$16))</f>
        <v>0</v>
      </c>
      <c r="Z241" s="103"/>
      <c r="AA241" s="103"/>
      <c r="AB241" s="104">
        <f>+Z241*'1. Standard_Cost'!$B$20+AA241*'1. Standard_Cost'!$C$20</f>
        <v>0</v>
      </c>
      <c r="AC241" s="105"/>
      <c r="AD241" s="106"/>
      <c r="AE241" s="104">
        <f t="shared" si="408"/>
        <v>0</v>
      </c>
      <c r="AF241" s="104">
        <f t="shared" si="409"/>
        <v>0</v>
      </c>
      <c r="AG241" s="103"/>
      <c r="AH241" s="103">
        <v>0</v>
      </c>
      <c r="AI241" s="103">
        <v>0</v>
      </c>
      <c r="AJ241" s="107"/>
      <c r="AK241" s="107"/>
      <c r="AL241" s="107"/>
      <c r="AM241" s="104">
        <f>AG241*'1. Standard_Cost'!B76+'Incremental_Cost Year 2021'!AH241*'1. Standard_Cost'!C76+'Incremental_Cost Year 2021'!AI241*'1. Standard_Cost'!D76+'Incremental_Cost Year 2021'!AJ241+'Incremental_Cost Year 2021'!AL241+AK241</f>
        <v>0</v>
      </c>
      <c r="AN241" s="104">
        <f>AM241*'1. Standard_Cost'!C28</f>
        <v>0</v>
      </c>
      <c r="AO241" s="107"/>
      <c r="AQ241" s="104">
        <f t="shared" si="410"/>
        <v>140273.4</v>
      </c>
      <c r="AR241" s="104">
        <f t="shared" si="411"/>
        <v>0</v>
      </c>
      <c r="AS241" s="104">
        <f t="shared" si="412"/>
        <v>0</v>
      </c>
      <c r="AT241" s="104">
        <f t="shared" ref="AT241:AT243" si="413">SUM(AQ241,AR241,AS241)</f>
        <v>140273.4</v>
      </c>
      <c r="AU241" s="229"/>
      <c r="AV241" s="229">
        <v>0</v>
      </c>
      <c r="AW241" s="229"/>
      <c r="AX241" s="229"/>
      <c r="AY241" s="229"/>
      <c r="AZ241" s="229"/>
      <c r="BA241" s="230"/>
    </row>
    <row r="242" spans="1:53" ht="14.1" customHeight="1" outlineLevel="2" x14ac:dyDescent="0.2">
      <c r="A242" s="68"/>
      <c r="B242" s="94"/>
      <c r="C242" s="251"/>
      <c r="D242" s="110"/>
      <c r="E242" s="110"/>
      <c r="F242" s="110"/>
      <c r="G242" s="111"/>
      <c r="H242" s="99" t="s">
        <v>717</v>
      </c>
      <c r="I242" s="100"/>
      <c r="J242" s="101">
        <v>0.5</v>
      </c>
      <c r="K242" s="101">
        <v>3</v>
      </c>
      <c r="L242" s="102">
        <v>450150</v>
      </c>
      <c r="M242" s="102">
        <f>L242*'1. Standard_Cost'!F4</f>
        <v>75175.05</v>
      </c>
      <c r="N242" s="103"/>
      <c r="O242" s="103"/>
      <c r="P242" s="103"/>
      <c r="Q242" s="103"/>
      <c r="R242" s="104">
        <f>+N242*P242*'1. Standard_Cost'!$B$12</f>
        <v>0</v>
      </c>
      <c r="S242" s="104">
        <f>+N242*O242*P242*'1. Standard_Cost'!$C$12</f>
        <v>0</v>
      </c>
      <c r="T242" s="104">
        <f>+N242*P242*Q242*'1. Standard_Cost'!$D$12</f>
        <v>0</v>
      </c>
      <c r="U242" s="104">
        <f>+N242*O242*'1. Standard_Cost'!$E$12</f>
        <v>0</v>
      </c>
      <c r="V242" s="103"/>
      <c r="W242" s="103"/>
      <c r="X242" s="103"/>
      <c r="Y242" s="104">
        <f>+V242*((X242*'1. Standard_Cost'!$B$16)+(W242*X242*'1. Standard_Cost'!$C$16))</f>
        <v>0</v>
      </c>
      <c r="Z242" s="103"/>
      <c r="AA242" s="103"/>
      <c r="AB242" s="104">
        <f>+Z242*'1. Standard_Cost'!$B$20+AA242*'1. Standard_Cost'!$C$20</f>
        <v>0</v>
      </c>
      <c r="AC242" s="105"/>
      <c r="AD242" s="106"/>
      <c r="AE242" s="104">
        <f t="shared" si="408"/>
        <v>0</v>
      </c>
      <c r="AF242" s="104">
        <f t="shared" si="409"/>
        <v>0</v>
      </c>
      <c r="AG242" s="103"/>
      <c r="AH242" s="103"/>
      <c r="AI242" s="103"/>
      <c r="AJ242" s="107"/>
      <c r="AK242" s="107"/>
      <c r="AL242" s="107"/>
      <c r="AM242" s="104">
        <f>AG242*'1. Standard_Cost'!B76+'Incremental_Cost Year 2021'!AH242*'1. Standard_Cost'!C76+'Incremental_Cost Year 2021'!AI242*'1. Standard_Cost'!D76+'Incremental_Cost Year 2021'!AJ242+'Incremental_Cost Year 2021'!AL242+AK242</f>
        <v>0</v>
      </c>
      <c r="AN242" s="104">
        <f>AM242*'1. Standard_Cost'!C28</f>
        <v>0</v>
      </c>
      <c r="AO242" s="107"/>
      <c r="AQ242" s="104">
        <f t="shared" si="410"/>
        <v>525325.05000000005</v>
      </c>
      <c r="AR242" s="104">
        <f t="shared" si="411"/>
        <v>0</v>
      </c>
      <c r="AS242" s="104">
        <f t="shared" si="412"/>
        <v>0</v>
      </c>
      <c r="AT242" s="104">
        <f t="shared" si="413"/>
        <v>525325.05000000005</v>
      </c>
      <c r="AU242" s="229"/>
      <c r="AV242" s="229"/>
      <c r="AW242" s="229"/>
      <c r="AX242" s="229"/>
      <c r="AY242" s="229"/>
      <c r="AZ242" s="229"/>
      <c r="BA242" s="230"/>
    </row>
    <row r="243" spans="1:53" ht="14.1" customHeight="1" outlineLevel="2" x14ac:dyDescent="0.2">
      <c r="A243" s="68"/>
      <c r="B243" s="94"/>
      <c r="C243" s="251"/>
      <c r="D243" s="110"/>
      <c r="E243" s="110"/>
      <c r="F243" s="110"/>
      <c r="G243" s="111"/>
      <c r="H243" s="112" t="s">
        <v>179</v>
      </c>
      <c r="I243" s="100"/>
      <c r="J243" s="101"/>
      <c r="K243" s="101"/>
      <c r="L243" s="102" t="str">
        <f>IF(I243&lt;&gt;0,((VLOOKUP(I243,'1. Standard_Cost'!$B$4:$D$8,2)+VLOOKUP(I243,'1. Standard_Cost'!$B$4:$D$8,3))*J243*K243),"0")</f>
        <v>0</v>
      </c>
      <c r="M243" s="102">
        <f>L243*'1. Standard_Cost'!F56</f>
        <v>0</v>
      </c>
      <c r="N243" s="103"/>
      <c r="O243" s="103"/>
      <c r="P243" s="103"/>
      <c r="Q243" s="103"/>
      <c r="R243" s="104">
        <f>+N243*P243*'1. Standard_Cost'!$B$12</f>
        <v>0</v>
      </c>
      <c r="S243" s="104">
        <f>+N243*O243*P243*'1. Standard_Cost'!$C$12</f>
        <v>0</v>
      </c>
      <c r="T243" s="104">
        <f>+N243*P243*Q243*'1. Standard_Cost'!$D$12</f>
        <v>0</v>
      </c>
      <c r="U243" s="104">
        <f>+N243*O243*'1. Standard_Cost'!$E$12</f>
        <v>0</v>
      </c>
      <c r="V243" s="103"/>
      <c r="W243" s="103"/>
      <c r="X243" s="103"/>
      <c r="Y243" s="104">
        <f>+V243*((X243*'1. Standard_Cost'!$B$16)+(W243*X243*'1. Standard_Cost'!$C$16))</f>
        <v>0</v>
      </c>
      <c r="Z243" s="103"/>
      <c r="AA243" s="103"/>
      <c r="AB243" s="104">
        <f>+Z243*'1. Standard_Cost'!$B$20+AA243*'1. Standard_Cost'!$C$20</f>
        <v>0</v>
      </c>
      <c r="AC243" s="105"/>
      <c r="AD243" s="106"/>
      <c r="AE243" s="104">
        <f t="shared" si="408"/>
        <v>0</v>
      </c>
      <c r="AF243" s="104">
        <f t="shared" si="409"/>
        <v>0</v>
      </c>
      <c r="AG243" s="103"/>
      <c r="AH243" s="103"/>
      <c r="AI243" s="103"/>
      <c r="AJ243" s="107"/>
      <c r="AK243" s="107"/>
      <c r="AL243" s="107"/>
      <c r="AM243" s="104">
        <f>AG243*'1. Standard_Cost'!B76+'Incremental_Cost Year 2021'!AH243*'1. Standard_Cost'!C76+'Incremental_Cost Year 2021'!AI243*'1. Standard_Cost'!D76+'Incremental_Cost Year 2021'!AJ243+'Incremental_Cost Year 2021'!AL243+AK243</f>
        <v>0</v>
      </c>
      <c r="AN243" s="104">
        <f>AM243*'1. Standard_Cost'!C28</f>
        <v>0</v>
      </c>
      <c r="AO243" s="107"/>
      <c r="AQ243" s="104">
        <f t="shared" si="410"/>
        <v>0</v>
      </c>
      <c r="AR243" s="104">
        <f t="shared" si="411"/>
        <v>0</v>
      </c>
      <c r="AS243" s="104">
        <f t="shared" si="412"/>
        <v>0</v>
      </c>
      <c r="AT243" s="104">
        <f t="shared" si="413"/>
        <v>0</v>
      </c>
      <c r="AU243" s="229"/>
      <c r="AV243" s="229"/>
      <c r="AW243" s="229"/>
      <c r="AX243" s="229"/>
      <c r="AY243" s="229"/>
      <c r="AZ243" s="229"/>
      <c r="BA243" s="230"/>
    </row>
    <row r="244" spans="1:53" ht="52.5" customHeight="1" outlineLevel="1" x14ac:dyDescent="0.2">
      <c r="A244" s="68"/>
      <c r="B244" s="94"/>
      <c r="C244" s="251"/>
      <c r="D244" s="113" t="s">
        <v>48</v>
      </c>
      <c r="E244" s="113" t="s">
        <v>756</v>
      </c>
      <c r="F244" s="114" t="s">
        <v>154</v>
      </c>
      <c r="G244" s="115" t="s">
        <v>155</v>
      </c>
      <c r="H244" s="122" t="s">
        <v>258</v>
      </c>
      <c r="I244" s="117"/>
      <c r="J244" s="117"/>
      <c r="K244" s="117"/>
      <c r="L244" s="118">
        <f>SUM(L240:L243)</f>
        <v>650450</v>
      </c>
      <c r="M244" s="118">
        <f>SUM(M240:M243)</f>
        <v>108625.15000000001</v>
      </c>
      <c r="N244" s="117"/>
      <c r="O244" s="117"/>
      <c r="P244" s="117"/>
      <c r="Q244" s="117"/>
      <c r="R244" s="119">
        <f>SUM(R240:R243)</f>
        <v>0</v>
      </c>
      <c r="S244" s="119">
        <f>SUM(S240:S243)</f>
        <v>0</v>
      </c>
      <c r="T244" s="119">
        <f>SUM(T240:T243)</f>
        <v>0</v>
      </c>
      <c r="U244" s="119">
        <f>SUM(U240:U243)</f>
        <v>0</v>
      </c>
      <c r="V244" s="117"/>
      <c r="W244" s="117"/>
      <c r="X244" s="117"/>
      <c r="Y244" s="118">
        <f>SUM(Y240:Y243)</f>
        <v>0</v>
      </c>
      <c r="Z244" s="117"/>
      <c r="AA244" s="117"/>
      <c r="AB244" s="118">
        <f t="shared" ref="AB244:AF244" si="414">SUM(AB240:AB243)</f>
        <v>0</v>
      </c>
      <c r="AC244" s="118">
        <f t="shared" si="414"/>
        <v>0</v>
      </c>
      <c r="AD244" s="118">
        <f t="shared" si="414"/>
        <v>0</v>
      </c>
      <c r="AE244" s="118">
        <f t="shared" si="414"/>
        <v>0</v>
      </c>
      <c r="AF244" s="118">
        <f t="shared" si="414"/>
        <v>0</v>
      </c>
      <c r="AG244" s="117"/>
      <c r="AH244" s="117"/>
      <c r="AI244" s="117"/>
      <c r="AJ244" s="119">
        <f>SUM(AJ240:AJ243)</f>
        <v>0</v>
      </c>
      <c r="AK244" s="119">
        <f t="shared" ref="AK244:AN244" si="415">SUM(AK240:AK243)</f>
        <v>0</v>
      </c>
      <c r="AL244" s="119">
        <f t="shared" si="415"/>
        <v>0</v>
      </c>
      <c r="AM244" s="119">
        <f t="shared" si="415"/>
        <v>0</v>
      </c>
      <c r="AN244" s="119">
        <f t="shared" si="415"/>
        <v>0</v>
      </c>
      <c r="AO244" s="116"/>
      <c r="AP244" s="120"/>
      <c r="AQ244" s="121">
        <f t="shared" ref="AQ244:AZ244" si="416">SUM(AQ240:AQ243)</f>
        <v>759075.15</v>
      </c>
      <c r="AR244" s="121">
        <f t="shared" si="416"/>
        <v>0</v>
      </c>
      <c r="AS244" s="121">
        <f t="shared" si="416"/>
        <v>0</v>
      </c>
      <c r="AT244" s="121">
        <f t="shared" si="416"/>
        <v>759075.15</v>
      </c>
      <c r="AU244" s="121">
        <f t="shared" si="416"/>
        <v>0</v>
      </c>
      <c r="AV244" s="121">
        <f t="shared" si="416"/>
        <v>0</v>
      </c>
      <c r="AW244" s="121">
        <f t="shared" si="416"/>
        <v>0</v>
      </c>
      <c r="AX244" s="121">
        <f t="shared" si="416"/>
        <v>0</v>
      </c>
      <c r="AY244" s="121">
        <f t="shared" si="416"/>
        <v>0</v>
      </c>
      <c r="AZ244" s="121">
        <f t="shared" si="416"/>
        <v>0</v>
      </c>
      <c r="BA244" s="121"/>
    </row>
    <row r="245" spans="1:53" ht="14.1" customHeight="1" outlineLevel="2" x14ac:dyDescent="0.2">
      <c r="A245" s="68"/>
      <c r="B245" s="94"/>
      <c r="C245" s="251"/>
      <c r="D245" s="96"/>
      <c r="E245" s="96"/>
      <c r="F245" s="97"/>
      <c r="G245" s="98"/>
      <c r="H245" s="99" t="s">
        <v>49</v>
      </c>
      <c r="I245" s="100"/>
      <c r="J245" s="101"/>
      <c r="K245" s="101"/>
      <c r="L245" s="102" t="str">
        <f>IF(I245&lt;&gt;0,((VLOOKUP(I245,'1. Standard_Cost'!$B$4:$D$8,2)+VLOOKUP(I245,'1. Standard_Cost'!$B$4:$D$8,3))*J245*K245),"0")</f>
        <v>0</v>
      </c>
      <c r="M245" s="102">
        <f>L245*'1. Standard_Cost'!F4</f>
        <v>0</v>
      </c>
      <c r="N245" s="103"/>
      <c r="O245" s="103"/>
      <c r="P245" s="103"/>
      <c r="Q245" s="103"/>
      <c r="R245" s="104">
        <f>+N245*P245*'1. Standard_Cost'!$B$12</f>
        <v>0</v>
      </c>
      <c r="S245" s="104">
        <f>+N245*O245*P245*'1. Standard_Cost'!$C$12</f>
        <v>0</v>
      </c>
      <c r="T245" s="104">
        <f>+N245*P245*Q245*'1. Standard_Cost'!$D$12</f>
        <v>0</v>
      </c>
      <c r="U245" s="104">
        <f>+N245*O245*'1. Standard_Cost'!$E$12</f>
        <v>0</v>
      </c>
      <c r="V245" s="103"/>
      <c r="W245" s="103"/>
      <c r="X245" s="103"/>
      <c r="Y245" s="104">
        <f>+V245*((X245*'1. Standard_Cost'!$B$16)+(W245*X245*'1. Standard_Cost'!$C$16))</f>
        <v>0</v>
      </c>
      <c r="Z245" s="103"/>
      <c r="AA245" s="103"/>
      <c r="AB245" s="104">
        <f>+Z245*'1. Standard_Cost'!$B$20+AA245*'1. Standard_Cost'!$C$20</f>
        <v>0</v>
      </c>
      <c r="AC245" s="105"/>
      <c r="AD245" s="106"/>
      <c r="AE245" s="104">
        <f t="shared" ref="AE245:AE248" si="417">(R245+S245+T245+U245+Y245+AB245+AC245+AD245)*(20%)</f>
        <v>0</v>
      </c>
      <c r="AF245" s="104">
        <f t="shared" ref="AF245:AF248" si="418">R245+S245+T245+U245+Y245+AB245+AC245+AD245+AE245</f>
        <v>0</v>
      </c>
      <c r="AG245" s="103"/>
      <c r="AH245" s="103"/>
      <c r="AI245" s="103"/>
      <c r="AJ245" s="107"/>
      <c r="AK245" s="107"/>
      <c r="AL245" s="107"/>
      <c r="AM245" s="104">
        <f>AG245*'1. Standard_Cost'!B76+'Incremental_Cost Year 2021'!AH245*'1. Standard_Cost'!C76+'Incremental_Cost Year 2021'!AI245*'1. Standard_Cost'!D76+'Incremental_Cost Year 2021'!AJ245+'Incremental_Cost Year 2021'!AL245+AK245</f>
        <v>0</v>
      </c>
      <c r="AN245" s="104">
        <f>AM245*'1. Standard_Cost'!C28</f>
        <v>0</v>
      </c>
      <c r="AO245" s="107"/>
      <c r="AQ245" s="104">
        <f t="shared" ref="AQ245:AQ248" si="419">L245+M245</f>
        <v>0</v>
      </c>
      <c r="AR245" s="104">
        <f t="shared" ref="AR245:AR248" si="420">AF245</f>
        <v>0</v>
      </c>
      <c r="AS245" s="104">
        <f t="shared" ref="AS245:AS248" si="421">AM245+AN245</f>
        <v>0</v>
      </c>
      <c r="AT245" s="104">
        <f>SUM(AQ245,AR245,AS245)</f>
        <v>0</v>
      </c>
      <c r="AU245" s="229"/>
      <c r="AV245" s="229"/>
      <c r="AW245" s="229"/>
      <c r="AX245" s="229"/>
      <c r="AY245" s="229"/>
      <c r="AZ245" s="229"/>
      <c r="BA245" s="230"/>
    </row>
    <row r="246" spans="1:53" ht="14.1" customHeight="1" outlineLevel="2" x14ac:dyDescent="0.2">
      <c r="A246" s="68"/>
      <c r="B246" s="94"/>
      <c r="C246" s="251"/>
      <c r="D246" s="110"/>
      <c r="E246" s="110"/>
      <c r="F246" s="110"/>
      <c r="G246" s="111"/>
      <c r="H246" s="99" t="s">
        <v>50</v>
      </c>
      <c r="I246" s="100"/>
      <c r="J246" s="101"/>
      <c r="K246" s="101"/>
      <c r="L246" s="102" t="str">
        <f>IF(I246&lt;&gt;0,((VLOOKUP(I246,'1. Standard_Cost'!$B$4:$D$8,2)+VLOOKUP(I246,'1. Standard_Cost'!$B$4:$D$8,3))*J246*K246),"0")</f>
        <v>0</v>
      </c>
      <c r="M246" s="102">
        <f>L246*'1. Standard_Cost'!F4</f>
        <v>0</v>
      </c>
      <c r="N246" s="103"/>
      <c r="O246" s="103"/>
      <c r="P246" s="103"/>
      <c r="Q246" s="103"/>
      <c r="R246" s="104">
        <f>+N246*P246*'1. Standard_Cost'!$B$12</f>
        <v>0</v>
      </c>
      <c r="S246" s="104">
        <f>+N246*O246*P246*'1. Standard_Cost'!$C$12</f>
        <v>0</v>
      </c>
      <c r="T246" s="104">
        <f>+N246*P246*Q246*'1. Standard_Cost'!$D$12</f>
        <v>0</v>
      </c>
      <c r="U246" s="104">
        <f>+N246*O246*'1. Standard_Cost'!$E$12</f>
        <v>0</v>
      </c>
      <c r="V246" s="103"/>
      <c r="W246" s="103"/>
      <c r="X246" s="103"/>
      <c r="Y246" s="104">
        <f>+V246*((X246*'1. Standard_Cost'!$B$16)+(W246*X246*'1. Standard_Cost'!$C$16))</f>
        <v>0</v>
      </c>
      <c r="Z246" s="103"/>
      <c r="AA246" s="103"/>
      <c r="AB246" s="104">
        <f>+Z246*'1. Standard_Cost'!$B$20+AA246*'1. Standard_Cost'!$C$20</f>
        <v>0</v>
      </c>
      <c r="AC246" s="105"/>
      <c r="AD246" s="106"/>
      <c r="AE246" s="104">
        <f t="shared" si="417"/>
        <v>0</v>
      </c>
      <c r="AF246" s="104">
        <f t="shared" si="418"/>
        <v>0</v>
      </c>
      <c r="AG246" s="103"/>
      <c r="AH246" s="103">
        <v>0</v>
      </c>
      <c r="AI246" s="103">
        <v>0</v>
      </c>
      <c r="AJ246" s="107"/>
      <c r="AK246" s="107"/>
      <c r="AL246" s="107"/>
      <c r="AM246" s="104">
        <f>AG246*'1. Standard_Cost'!B76+'Incremental_Cost Year 2021'!AH246*'1. Standard_Cost'!C76+'Incremental_Cost Year 2021'!AI246*'1. Standard_Cost'!D76+'Incremental_Cost Year 2021'!AJ246+'Incremental_Cost Year 2021'!AL246+AK246</f>
        <v>0</v>
      </c>
      <c r="AN246" s="104">
        <f>AM246*'1. Standard_Cost'!C28</f>
        <v>0</v>
      </c>
      <c r="AO246" s="107"/>
      <c r="AQ246" s="104">
        <f t="shared" si="419"/>
        <v>0</v>
      </c>
      <c r="AR246" s="104">
        <f t="shared" si="420"/>
        <v>0</v>
      </c>
      <c r="AS246" s="104">
        <f t="shared" si="421"/>
        <v>0</v>
      </c>
      <c r="AT246" s="104">
        <f t="shared" ref="AT246:AT248" si="422">SUM(AQ246,AR246,AS246)</f>
        <v>0</v>
      </c>
      <c r="AU246" s="229"/>
      <c r="AV246" s="229">
        <v>0</v>
      </c>
      <c r="AW246" s="229"/>
      <c r="AX246" s="229"/>
      <c r="AY246" s="229"/>
      <c r="AZ246" s="229"/>
      <c r="BA246" s="230"/>
    </row>
    <row r="247" spans="1:53" ht="14.1" customHeight="1" outlineLevel="2" x14ac:dyDescent="0.2">
      <c r="A247" s="68"/>
      <c r="B247" s="94"/>
      <c r="C247" s="251"/>
      <c r="D247" s="110"/>
      <c r="E247" s="110"/>
      <c r="F247" s="110"/>
      <c r="G247" s="111"/>
      <c r="H247" s="99" t="s">
        <v>51</v>
      </c>
      <c r="I247" s="100"/>
      <c r="J247" s="101"/>
      <c r="K247" s="101"/>
      <c r="L247" s="102" t="str">
        <f>IF(I247&lt;&gt;0,((VLOOKUP(I247,'1. Standard_Cost'!$B$4:$D$8,2)+VLOOKUP(I247,'1. Standard_Cost'!$B$4:$D$8,3))*J247*K247),"0")</f>
        <v>0</v>
      </c>
      <c r="M247" s="102">
        <f>L247*'1. Standard_Cost'!F4</f>
        <v>0</v>
      </c>
      <c r="N247" s="103"/>
      <c r="O247" s="103"/>
      <c r="P247" s="103"/>
      <c r="Q247" s="103"/>
      <c r="R247" s="104">
        <f>+N247*P247*'1. Standard_Cost'!$B$12</f>
        <v>0</v>
      </c>
      <c r="S247" s="104">
        <f>+N247*O247*P247*'1. Standard_Cost'!$C$12</f>
        <v>0</v>
      </c>
      <c r="T247" s="104">
        <f>+N247*P247*Q247*'1. Standard_Cost'!$D$12</f>
        <v>0</v>
      </c>
      <c r="U247" s="104">
        <f>+N247*O247*'1. Standard_Cost'!$E$12</f>
        <v>0</v>
      </c>
      <c r="V247" s="103"/>
      <c r="W247" s="103"/>
      <c r="X247" s="103"/>
      <c r="Y247" s="104">
        <f>+V247*((X247*'1. Standard_Cost'!$B$16)+(W247*X247*'1. Standard_Cost'!$C$16))</f>
        <v>0</v>
      </c>
      <c r="Z247" s="103"/>
      <c r="AA247" s="103"/>
      <c r="AB247" s="104">
        <f>+Z247*'1. Standard_Cost'!$B$20+AA247*'1. Standard_Cost'!$C$20</f>
        <v>0</v>
      </c>
      <c r="AC247" s="105"/>
      <c r="AD247" s="106"/>
      <c r="AE247" s="104">
        <f t="shared" si="417"/>
        <v>0</v>
      </c>
      <c r="AF247" s="104">
        <f t="shared" si="418"/>
        <v>0</v>
      </c>
      <c r="AG247" s="103"/>
      <c r="AH247" s="103"/>
      <c r="AI247" s="103"/>
      <c r="AJ247" s="107"/>
      <c r="AK247" s="107"/>
      <c r="AL247" s="107"/>
      <c r="AM247" s="104">
        <f>AG247*'1. Standard_Cost'!B76+'Incremental_Cost Year 2021'!AH247*'1. Standard_Cost'!C76+'Incremental_Cost Year 2021'!AI247*'1. Standard_Cost'!D76+'Incremental_Cost Year 2021'!AJ247+'Incremental_Cost Year 2021'!AL247+AK247</f>
        <v>0</v>
      </c>
      <c r="AN247" s="104">
        <f>AM247*'1. Standard_Cost'!C28</f>
        <v>0</v>
      </c>
      <c r="AO247" s="107"/>
      <c r="AQ247" s="104">
        <f t="shared" si="419"/>
        <v>0</v>
      </c>
      <c r="AR247" s="104">
        <f t="shared" si="420"/>
        <v>0</v>
      </c>
      <c r="AS247" s="104">
        <f t="shared" si="421"/>
        <v>0</v>
      </c>
      <c r="AT247" s="104">
        <f t="shared" si="422"/>
        <v>0</v>
      </c>
      <c r="AU247" s="229"/>
      <c r="AV247" s="229"/>
      <c r="AW247" s="229"/>
      <c r="AX247" s="229"/>
      <c r="AY247" s="229"/>
      <c r="AZ247" s="229"/>
      <c r="BA247" s="230"/>
    </row>
    <row r="248" spans="1:53" ht="14.1" customHeight="1" outlineLevel="2" x14ac:dyDescent="0.2">
      <c r="A248" s="68"/>
      <c r="B248" s="94"/>
      <c r="C248" s="251"/>
      <c r="D248" s="110"/>
      <c r="E248" s="110"/>
      <c r="F248" s="110"/>
      <c r="G248" s="111"/>
      <c r="H248" s="112" t="s">
        <v>179</v>
      </c>
      <c r="I248" s="100"/>
      <c r="J248" s="101"/>
      <c r="K248" s="101"/>
      <c r="L248" s="102" t="str">
        <f>IF(I248&lt;&gt;0,((VLOOKUP(I248,'1. Standard_Cost'!$B$4:$D$8,2)+VLOOKUP(I248,'1. Standard_Cost'!$B$4:$D$8,3))*J248*K248),"0")</f>
        <v>0</v>
      </c>
      <c r="M248" s="102">
        <f>L248*'1. Standard_Cost'!F56</f>
        <v>0</v>
      </c>
      <c r="N248" s="103"/>
      <c r="O248" s="103"/>
      <c r="P248" s="103"/>
      <c r="Q248" s="103"/>
      <c r="R248" s="104">
        <f>+N248*P248*'1. Standard_Cost'!$B$12</f>
        <v>0</v>
      </c>
      <c r="S248" s="104">
        <f>+N248*O248*P248*'1. Standard_Cost'!$C$12</f>
        <v>0</v>
      </c>
      <c r="T248" s="104">
        <f>+N248*P248*Q248*'1. Standard_Cost'!$D$12</f>
        <v>0</v>
      </c>
      <c r="U248" s="104">
        <f>+N248*O248*'1. Standard_Cost'!$E$12</f>
        <v>0</v>
      </c>
      <c r="V248" s="103"/>
      <c r="W248" s="103"/>
      <c r="X248" s="103"/>
      <c r="Y248" s="104">
        <f>+V248*((X248*'1. Standard_Cost'!$B$16)+(W248*X248*'1. Standard_Cost'!$C$16))</f>
        <v>0</v>
      </c>
      <c r="Z248" s="103"/>
      <c r="AA248" s="103"/>
      <c r="AB248" s="104">
        <f>+Z248*'1. Standard_Cost'!$B$20+AA248*'1. Standard_Cost'!$C$20</f>
        <v>0</v>
      </c>
      <c r="AC248" s="105"/>
      <c r="AD248" s="106"/>
      <c r="AE248" s="104">
        <f t="shared" si="417"/>
        <v>0</v>
      </c>
      <c r="AF248" s="104">
        <f t="shared" si="418"/>
        <v>0</v>
      </c>
      <c r="AG248" s="103"/>
      <c r="AH248" s="103"/>
      <c r="AI248" s="103"/>
      <c r="AJ248" s="107"/>
      <c r="AK248" s="107"/>
      <c r="AL248" s="107"/>
      <c r="AM248" s="104">
        <f>AG248*'1. Standard_Cost'!B76+'Incremental_Cost Year 2021'!AH248*'1. Standard_Cost'!C76+'Incremental_Cost Year 2021'!AI248*'1. Standard_Cost'!D76+'Incremental_Cost Year 2021'!AJ248+'Incremental_Cost Year 2021'!AL248+AK248</f>
        <v>0</v>
      </c>
      <c r="AN248" s="104">
        <f>AM248*'1. Standard_Cost'!C28</f>
        <v>0</v>
      </c>
      <c r="AO248" s="107"/>
      <c r="AQ248" s="104">
        <f t="shared" si="419"/>
        <v>0</v>
      </c>
      <c r="AR248" s="104">
        <f t="shared" si="420"/>
        <v>0</v>
      </c>
      <c r="AS248" s="104">
        <f t="shared" si="421"/>
        <v>0</v>
      </c>
      <c r="AT248" s="104">
        <f t="shared" si="422"/>
        <v>0</v>
      </c>
      <c r="AU248" s="229"/>
      <c r="AV248" s="229"/>
      <c r="AW248" s="229"/>
      <c r="AX248" s="229"/>
      <c r="AY248" s="229"/>
      <c r="AZ248" s="229"/>
      <c r="BA248" s="230"/>
    </row>
    <row r="249" spans="1:53" ht="80.25" customHeight="1" outlineLevel="1" x14ac:dyDescent="0.2">
      <c r="A249" s="68"/>
      <c r="B249" s="141"/>
      <c r="C249" s="251"/>
      <c r="D249" s="113" t="s">
        <v>48</v>
      </c>
      <c r="E249" s="113" t="s">
        <v>757</v>
      </c>
      <c r="F249" s="114" t="s">
        <v>154</v>
      </c>
      <c r="G249" s="115" t="s">
        <v>155</v>
      </c>
      <c r="H249" s="122" t="s">
        <v>259</v>
      </c>
      <c r="I249" s="117"/>
      <c r="J249" s="117"/>
      <c r="K249" s="117"/>
      <c r="L249" s="118">
        <f>SUM(L245:L248)</f>
        <v>0</v>
      </c>
      <c r="M249" s="118">
        <f>SUM(M245:M248)</f>
        <v>0</v>
      </c>
      <c r="N249" s="117"/>
      <c r="O249" s="117"/>
      <c r="P249" s="117"/>
      <c r="Q249" s="117"/>
      <c r="R249" s="119">
        <f>SUM(R245:R248)</f>
        <v>0</v>
      </c>
      <c r="S249" s="119">
        <f>SUM(S245:S248)</f>
        <v>0</v>
      </c>
      <c r="T249" s="119">
        <f>SUM(T245:T248)</f>
        <v>0</v>
      </c>
      <c r="U249" s="119">
        <f>SUM(U245:U248)</f>
        <v>0</v>
      </c>
      <c r="V249" s="117"/>
      <c r="W249" s="117"/>
      <c r="X249" s="117"/>
      <c r="Y249" s="118">
        <f>SUM(Y245:Y248)</f>
        <v>0</v>
      </c>
      <c r="Z249" s="117"/>
      <c r="AA249" s="117"/>
      <c r="AB249" s="118">
        <f t="shared" ref="AB249:AF249" si="423">SUM(AB245:AB248)</f>
        <v>0</v>
      </c>
      <c r="AC249" s="118">
        <f t="shared" si="423"/>
        <v>0</v>
      </c>
      <c r="AD249" s="118">
        <f t="shared" si="423"/>
        <v>0</v>
      </c>
      <c r="AE249" s="118">
        <f t="shared" si="423"/>
        <v>0</v>
      </c>
      <c r="AF249" s="118">
        <f t="shared" si="423"/>
        <v>0</v>
      </c>
      <c r="AG249" s="117"/>
      <c r="AH249" s="117"/>
      <c r="AI249" s="117"/>
      <c r="AJ249" s="119">
        <f>SUM(AJ245:AJ248)</f>
        <v>0</v>
      </c>
      <c r="AK249" s="119">
        <f t="shared" ref="AK249:AN249" si="424">SUM(AK245:AK248)</f>
        <v>0</v>
      </c>
      <c r="AL249" s="119">
        <f t="shared" si="424"/>
        <v>0</v>
      </c>
      <c r="AM249" s="119">
        <f t="shared" si="424"/>
        <v>0</v>
      </c>
      <c r="AN249" s="119">
        <f t="shared" si="424"/>
        <v>0</v>
      </c>
      <c r="AO249" s="116"/>
      <c r="AP249" s="120"/>
      <c r="AQ249" s="121">
        <f t="shared" ref="AQ249:AZ249" si="425">SUM(AQ245:AQ248)</f>
        <v>0</v>
      </c>
      <c r="AR249" s="121">
        <f t="shared" si="425"/>
        <v>0</v>
      </c>
      <c r="AS249" s="121">
        <f t="shared" si="425"/>
        <v>0</v>
      </c>
      <c r="AT249" s="121">
        <f t="shared" si="425"/>
        <v>0</v>
      </c>
      <c r="AU249" s="121">
        <f t="shared" si="425"/>
        <v>0</v>
      </c>
      <c r="AV249" s="121">
        <f t="shared" si="425"/>
        <v>0</v>
      </c>
      <c r="AW249" s="121">
        <f t="shared" si="425"/>
        <v>0</v>
      </c>
      <c r="AX249" s="121">
        <f t="shared" si="425"/>
        <v>0</v>
      </c>
      <c r="AY249" s="121">
        <f t="shared" si="425"/>
        <v>0</v>
      </c>
      <c r="AZ249" s="121">
        <f t="shared" si="425"/>
        <v>0</v>
      </c>
      <c r="BA249" s="121"/>
    </row>
    <row r="250" spans="1:53" ht="14.1" customHeight="1" outlineLevel="2" x14ac:dyDescent="0.2">
      <c r="A250" s="68"/>
      <c r="B250" s="94"/>
      <c r="C250" s="142"/>
      <c r="D250" s="96"/>
      <c r="E250" s="96"/>
      <c r="F250" s="97"/>
      <c r="G250" s="98"/>
      <c r="H250" s="99" t="s">
        <v>49</v>
      </c>
      <c r="I250" s="100"/>
      <c r="J250" s="101"/>
      <c r="K250" s="101"/>
      <c r="L250" s="102" t="str">
        <f>IF(I250&lt;&gt;0,((VLOOKUP(I250,'1. Standard_Cost'!$B$4:$D$8,2)+VLOOKUP(I250,'1. Standard_Cost'!$B$4:$D$8,3))*J250*K250),"0")</f>
        <v>0</v>
      </c>
      <c r="M250" s="102">
        <f>L250*'1. Standard_Cost'!F4</f>
        <v>0</v>
      </c>
      <c r="N250" s="103"/>
      <c r="O250" s="103"/>
      <c r="P250" s="103"/>
      <c r="Q250" s="103"/>
      <c r="R250" s="104">
        <f>+N250*P250*'1. Standard_Cost'!$B$12</f>
        <v>0</v>
      </c>
      <c r="S250" s="104">
        <f>+N250*O250*P250*'1. Standard_Cost'!$C$12</f>
        <v>0</v>
      </c>
      <c r="T250" s="104">
        <f>+N250*P250*Q250*'1. Standard_Cost'!$D$12</f>
        <v>0</v>
      </c>
      <c r="U250" s="104">
        <f>+N250*O250*'1. Standard_Cost'!$E$12</f>
        <v>0</v>
      </c>
      <c r="V250" s="103"/>
      <c r="W250" s="103"/>
      <c r="X250" s="103"/>
      <c r="Y250" s="104">
        <f>+V250*((X250*'1. Standard_Cost'!$B$16)+(W250*X250*'1. Standard_Cost'!$C$16))</f>
        <v>0</v>
      </c>
      <c r="Z250" s="103"/>
      <c r="AA250" s="103"/>
      <c r="AB250" s="104">
        <f>+Z250*'1. Standard_Cost'!$B$20+AA250*'1. Standard_Cost'!$C$20</f>
        <v>0</v>
      </c>
      <c r="AC250" s="105"/>
      <c r="AD250" s="106"/>
      <c r="AE250" s="104">
        <f t="shared" ref="AE250:AE253" si="426">(R250+S250+T250+U250+Y250+AB250+AC250+AD250)*(20%)</f>
        <v>0</v>
      </c>
      <c r="AF250" s="104">
        <f t="shared" ref="AF250:AF253" si="427">R250+S250+T250+U250+Y250+AB250+AC250+AD250+AE250</f>
        <v>0</v>
      </c>
      <c r="AG250" s="103"/>
      <c r="AH250" s="103"/>
      <c r="AI250" s="103"/>
      <c r="AJ250" s="107"/>
      <c r="AK250" s="107"/>
      <c r="AL250" s="107"/>
      <c r="AM250" s="104">
        <f>AG250*'1. Standard_Cost'!B81+'Incremental_Cost Year 2021'!AH250*'1. Standard_Cost'!C81+'Incremental_Cost Year 2021'!AI250*'1. Standard_Cost'!D81+'Incremental_Cost Year 2021'!AJ250+'Incremental_Cost Year 2021'!AL250+AK250</f>
        <v>0</v>
      </c>
      <c r="AN250" s="104">
        <f>AM250*'1. Standard_Cost'!C28</f>
        <v>0</v>
      </c>
      <c r="AO250" s="107"/>
      <c r="AQ250" s="104">
        <f t="shared" ref="AQ250:AQ253" si="428">L250+M250</f>
        <v>0</v>
      </c>
      <c r="AR250" s="104">
        <f t="shared" ref="AR250:AR253" si="429">AF250</f>
        <v>0</v>
      </c>
      <c r="AS250" s="104">
        <f t="shared" ref="AS250:AS253" si="430">AM250+AN250</f>
        <v>0</v>
      </c>
      <c r="AT250" s="104">
        <f>SUM(AQ250,AR250,AS250)</f>
        <v>0</v>
      </c>
      <c r="AU250" s="229"/>
      <c r="AV250" s="229"/>
      <c r="AW250" s="229"/>
      <c r="AX250" s="229"/>
      <c r="AY250" s="229"/>
      <c r="AZ250" s="229"/>
      <c r="BA250" s="230"/>
    </row>
    <row r="251" spans="1:53" ht="14.1" customHeight="1" outlineLevel="2" x14ac:dyDescent="0.2">
      <c r="A251" s="68"/>
      <c r="B251" s="94"/>
      <c r="C251" s="142"/>
      <c r="D251" s="110"/>
      <c r="E251" s="110"/>
      <c r="F251" s="110"/>
      <c r="G251" s="111"/>
      <c r="H251" s="99" t="s">
        <v>50</v>
      </c>
      <c r="I251" s="100"/>
      <c r="J251" s="101"/>
      <c r="K251" s="101"/>
      <c r="L251" s="102" t="str">
        <f>IF(I251&lt;&gt;0,((VLOOKUP(I251,'1. Standard_Cost'!$B$4:$D$8,2)+VLOOKUP(I251,'1. Standard_Cost'!$B$4:$D$8,3))*J251*K251),"0")</f>
        <v>0</v>
      </c>
      <c r="M251" s="102">
        <f>L251*'1. Standard_Cost'!F4</f>
        <v>0</v>
      </c>
      <c r="N251" s="103"/>
      <c r="O251" s="103"/>
      <c r="P251" s="103"/>
      <c r="Q251" s="103"/>
      <c r="R251" s="104">
        <f>+N251*P251*'1. Standard_Cost'!$B$12</f>
        <v>0</v>
      </c>
      <c r="S251" s="104">
        <f>+N251*O251*P251*'1. Standard_Cost'!$C$12</f>
        <v>0</v>
      </c>
      <c r="T251" s="104">
        <f>+N251*P251*Q251*'1. Standard_Cost'!$D$12</f>
        <v>0</v>
      </c>
      <c r="U251" s="104">
        <f>+N251*O251*'1. Standard_Cost'!$E$12</f>
        <v>0</v>
      </c>
      <c r="V251" s="103"/>
      <c r="W251" s="103"/>
      <c r="X251" s="103"/>
      <c r="Y251" s="104">
        <f>+V251*((X251*'1. Standard_Cost'!$B$16)+(W251*X251*'1. Standard_Cost'!$C$16))</f>
        <v>0</v>
      </c>
      <c r="Z251" s="103"/>
      <c r="AA251" s="103"/>
      <c r="AB251" s="104">
        <f>+Z251*'1. Standard_Cost'!$B$20+AA251*'1. Standard_Cost'!$C$20</f>
        <v>0</v>
      </c>
      <c r="AC251" s="105"/>
      <c r="AD251" s="106"/>
      <c r="AE251" s="104">
        <f t="shared" si="426"/>
        <v>0</v>
      </c>
      <c r="AF251" s="104">
        <f t="shared" si="427"/>
        <v>0</v>
      </c>
      <c r="AG251" s="103"/>
      <c r="AH251" s="103">
        <v>0</v>
      </c>
      <c r="AI251" s="103">
        <v>0</v>
      </c>
      <c r="AJ251" s="107"/>
      <c r="AK251" s="107"/>
      <c r="AL251" s="107"/>
      <c r="AM251" s="104">
        <f>AG251*'1. Standard_Cost'!B81+'Incremental_Cost Year 2021'!AH251*'1. Standard_Cost'!C81+'Incremental_Cost Year 2021'!AI251*'1. Standard_Cost'!D81+'Incremental_Cost Year 2021'!AJ251+'Incremental_Cost Year 2021'!AL251+AK251</f>
        <v>0</v>
      </c>
      <c r="AN251" s="104">
        <f>AM251*'1. Standard_Cost'!C28</f>
        <v>0</v>
      </c>
      <c r="AO251" s="107"/>
      <c r="AQ251" s="104">
        <f t="shared" si="428"/>
        <v>0</v>
      </c>
      <c r="AR251" s="104">
        <f t="shared" si="429"/>
        <v>0</v>
      </c>
      <c r="AS251" s="104">
        <f t="shared" si="430"/>
        <v>0</v>
      </c>
      <c r="AT251" s="104">
        <f t="shared" ref="AT251:AT253" si="431">SUM(AQ251,AR251,AS251)</f>
        <v>0</v>
      </c>
      <c r="AU251" s="229"/>
      <c r="AV251" s="229">
        <v>0</v>
      </c>
      <c r="AW251" s="229"/>
      <c r="AX251" s="229"/>
      <c r="AY251" s="229"/>
      <c r="AZ251" s="229"/>
      <c r="BA251" s="230"/>
    </row>
    <row r="252" spans="1:53" ht="14.1" customHeight="1" outlineLevel="2" x14ac:dyDescent="0.2">
      <c r="A252" s="68"/>
      <c r="B252" s="94"/>
      <c r="C252" s="142"/>
      <c r="D252" s="110"/>
      <c r="E252" s="110"/>
      <c r="F252" s="110"/>
      <c r="G252" s="111"/>
      <c r="H252" s="99" t="s">
        <v>51</v>
      </c>
      <c r="I252" s="100"/>
      <c r="J252" s="101"/>
      <c r="K252" s="101"/>
      <c r="L252" s="102" t="str">
        <f>IF(I252&lt;&gt;0,((VLOOKUP(I252,'1. Standard_Cost'!$B$4:$D$8,2)+VLOOKUP(I252,'1. Standard_Cost'!$B$4:$D$8,3))*J252*K252),"0")</f>
        <v>0</v>
      </c>
      <c r="M252" s="102">
        <f>L252*'1. Standard_Cost'!F4</f>
        <v>0</v>
      </c>
      <c r="N252" s="103"/>
      <c r="O252" s="103"/>
      <c r="P252" s="103"/>
      <c r="Q252" s="103"/>
      <c r="R252" s="104">
        <f>+N252*P252*'1. Standard_Cost'!$B$12</f>
        <v>0</v>
      </c>
      <c r="S252" s="104">
        <f>+N252*O252*P252*'1. Standard_Cost'!$C$12</f>
        <v>0</v>
      </c>
      <c r="T252" s="104">
        <f>+N252*P252*Q252*'1. Standard_Cost'!$D$12</f>
        <v>0</v>
      </c>
      <c r="U252" s="104">
        <f>+N252*O252*'1. Standard_Cost'!$E$12</f>
        <v>0</v>
      </c>
      <c r="V252" s="103"/>
      <c r="W252" s="103"/>
      <c r="X252" s="103"/>
      <c r="Y252" s="104">
        <f>+V252*((X252*'1. Standard_Cost'!$B$16)+(W252*X252*'1. Standard_Cost'!$C$16))</f>
        <v>0</v>
      </c>
      <c r="Z252" s="103"/>
      <c r="AA252" s="103"/>
      <c r="AB252" s="104">
        <f>+Z252*'1. Standard_Cost'!$B$20+AA252*'1. Standard_Cost'!$C$20</f>
        <v>0</v>
      </c>
      <c r="AC252" s="105"/>
      <c r="AD252" s="106"/>
      <c r="AE252" s="104">
        <f t="shared" si="426"/>
        <v>0</v>
      </c>
      <c r="AF252" s="104">
        <f t="shared" si="427"/>
        <v>0</v>
      </c>
      <c r="AG252" s="103"/>
      <c r="AH252" s="103"/>
      <c r="AI252" s="103"/>
      <c r="AJ252" s="107"/>
      <c r="AK252" s="107"/>
      <c r="AL252" s="107"/>
      <c r="AM252" s="104">
        <f>AG252*'1. Standard_Cost'!B81+'Incremental_Cost Year 2021'!AH252*'1. Standard_Cost'!C81+'Incremental_Cost Year 2021'!AI252*'1. Standard_Cost'!D81+'Incremental_Cost Year 2021'!AJ252+'Incremental_Cost Year 2021'!AL252+AK252</f>
        <v>0</v>
      </c>
      <c r="AN252" s="104">
        <f>AM252*'1. Standard_Cost'!C28</f>
        <v>0</v>
      </c>
      <c r="AO252" s="107"/>
      <c r="AQ252" s="104">
        <f t="shared" si="428"/>
        <v>0</v>
      </c>
      <c r="AR252" s="104">
        <f t="shared" si="429"/>
        <v>0</v>
      </c>
      <c r="AS252" s="104">
        <f t="shared" si="430"/>
        <v>0</v>
      </c>
      <c r="AT252" s="104">
        <f t="shared" si="431"/>
        <v>0</v>
      </c>
      <c r="AU252" s="229"/>
      <c r="AV252" s="229"/>
      <c r="AW252" s="229"/>
      <c r="AX252" s="229"/>
      <c r="AY252" s="229"/>
      <c r="AZ252" s="229"/>
      <c r="BA252" s="230"/>
    </row>
    <row r="253" spans="1:53" ht="14.1" customHeight="1" outlineLevel="2" x14ac:dyDescent="0.2">
      <c r="A253" s="68"/>
      <c r="B253" s="94"/>
      <c r="C253" s="142"/>
      <c r="D253" s="110"/>
      <c r="E253" s="110"/>
      <c r="F253" s="110"/>
      <c r="G253" s="111"/>
      <c r="H253" s="112" t="s">
        <v>179</v>
      </c>
      <c r="I253" s="100"/>
      <c r="J253" s="101"/>
      <c r="K253" s="101"/>
      <c r="L253" s="102" t="str">
        <f>IF(I253&lt;&gt;0,((VLOOKUP(I253,'1. Standard_Cost'!$B$4:$D$8,2)+VLOOKUP(I253,'1. Standard_Cost'!$B$4:$D$8,3))*J253*K253),"0")</f>
        <v>0</v>
      </c>
      <c r="M253" s="102">
        <f>L253*'1. Standard_Cost'!F61</f>
        <v>0</v>
      </c>
      <c r="N253" s="103"/>
      <c r="O253" s="103"/>
      <c r="P253" s="103"/>
      <c r="Q253" s="103"/>
      <c r="R253" s="104">
        <f>+N253*P253*'1. Standard_Cost'!$B$12</f>
        <v>0</v>
      </c>
      <c r="S253" s="104">
        <f>+N253*O253*P253*'1. Standard_Cost'!$C$12</f>
        <v>0</v>
      </c>
      <c r="T253" s="104">
        <f>+N253*P253*Q253*'1. Standard_Cost'!$D$12</f>
        <v>0</v>
      </c>
      <c r="U253" s="104">
        <f>+N253*O253*'1. Standard_Cost'!$E$12</f>
        <v>0</v>
      </c>
      <c r="V253" s="103"/>
      <c r="W253" s="103"/>
      <c r="X253" s="103"/>
      <c r="Y253" s="104">
        <f>+V253*((X253*'1. Standard_Cost'!$B$16)+(W253*X253*'1. Standard_Cost'!$C$16))</f>
        <v>0</v>
      </c>
      <c r="Z253" s="103"/>
      <c r="AA253" s="103"/>
      <c r="AB253" s="104">
        <f>+Z253*'1. Standard_Cost'!$B$20+AA253*'1. Standard_Cost'!$C$20</f>
        <v>0</v>
      </c>
      <c r="AC253" s="105"/>
      <c r="AD253" s="106"/>
      <c r="AE253" s="104">
        <f t="shared" si="426"/>
        <v>0</v>
      </c>
      <c r="AF253" s="104">
        <f t="shared" si="427"/>
        <v>0</v>
      </c>
      <c r="AG253" s="103"/>
      <c r="AH253" s="103"/>
      <c r="AI253" s="103"/>
      <c r="AJ253" s="107"/>
      <c r="AK253" s="107"/>
      <c r="AL253" s="107"/>
      <c r="AM253" s="104">
        <f>AG253*'1. Standard_Cost'!B81+'Incremental_Cost Year 2021'!AH253*'1. Standard_Cost'!C81+'Incremental_Cost Year 2021'!AI253*'1. Standard_Cost'!D81+'Incremental_Cost Year 2021'!AJ253+'Incremental_Cost Year 2021'!AL253+AK253</f>
        <v>0</v>
      </c>
      <c r="AN253" s="104">
        <f>AM253*'1. Standard_Cost'!C28</f>
        <v>0</v>
      </c>
      <c r="AO253" s="107"/>
      <c r="AQ253" s="104">
        <f t="shared" si="428"/>
        <v>0</v>
      </c>
      <c r="AR253" s="104">
        <f t="shared" si="429"/>
        <v>0</v>
      </c>
      <c r="AS253" s="104">
        <f t="shared" si="430"/>
        <v>0</v>
      </c>
      <c r="AT253" s="104">
        <f t="shared" si="431"/>
        <v>0</v>
      </c>
      <c r="AU253" s="229"/>
      <c r="AV253" s="229"/>
      <c r="AW253" s="229"/>
      <c r="AX253" s="229"/>
      <c r="AY253" s="229"/>
      <c r="AZ253" s="229"/>
      <c r="BA253" s="230"/>
    </row>
    <row r="254" spans="1:53" ht="66" customHeight="1" outlineLevel="1" x14ac:dyDescent="0.2">
      <c r="A254" s="68"/>
      <c r="B254" s="141"/>
      <c r="C254" s="142"/>
      <c r="D254" s="113" t="s">
        <v>48</v>
      </c>
      <c r="E254" s="113" t="s">
        <v>260</v>
      </c>
      <c r="F254" s="114" t="s">
        <v>154</v>
      </c>
      <c r="G254" s="115" t="s">
        <v>155</v>
      </c>
      <c r="H254" s="122" t="s">
        <v>261</v>
      </c>
      <c r="I254" s="117"/>
      <c r="J254" s="117"/>
      <c r="K254" s="117"/>
      <c r="L254" s="118">
        <f>SUM(L250:L253)</f>
        <v>0</v>
      </c>
      <c r="M254" s="118">
        <f>SUM(M250:M253)</f>
        <v>0</v>
      </c>
      <c r="N254" s="117"/>
      <c r="O254" s="117"/>
      <c r="P254" s="117"/>
      <c r="Q254" s="117"/>
      <c r="R254" s="119">
        <f>SUM(R250:R253)</f>
        <v>0</v>
      </c>
      <c r="S254" s="119">
        <f>SUM(S250:S253)</f>
        <v>0</v>
      </c>
      <c r="T254" s="119">
        <f>SUM(T250:T253)</f>
        <v>0</v>
      </c>
      <c r="U254" s="119">
        <f>SUM(U250:U253)</f>
        <v>0</v>
      </c>
      <c r="V254" s="117"/>
      <c r="W254" s="117"/>
      <c r="X254" s="117"/>
      <c r="Y254" s="118">
        <f>SUM(Y250:Y253)</f>
        <v>0</v>
      </c>
      <c r="Z254" s="117"/>
      <c r="AA254" s="117"/>
      <c r="AB254" s="118">
        <f t="shared" ref="AB254:AF254" si="432">SUM(AB250:AB253)</f>
        <v>0</v>
      </c>
      <c r="AC254" s="118">
        <f t="shared" si="432"/>
        <v>0</v>
      </c>
      <c r="AD254" s="118">
        <f t="shared" si="432"/>
        <v>0</v>
      </c>
      <c r="AE254" s="118">
        <f t="shared" si="432"/>
        <v>0</v>
      </c>
      <c r="AF254" s="118">
        <f t="shared" si="432"/>
        <v>0</v>
      </c>
      <c r="AG254" s="117"/>
      <c r="AH254" s="117"/>
      <c r="AI254" s="117"/>
      <c r="AJ254" s="119">
        <f>SUM(AJ250:AJ253)</f>
        <v>0</v>
      </c>
      <c r="AK254" s="119">
        <f t="shared" ref="AK254:AN254" si="433">SUM(AK250:AK253)</f>
        <v>0</v>
      </c>
      <c r="AL254" s="119">
        <f t="shared" si="433"/>
        <v>0</v>
      </c>
      <c r="AM254" s="119">
        <f t="shared" si="433"/>
        <v>0</v>
      </c>
      <c r="AN254" s="119">
        <f t="shared" si="433"/>
        <v>0</v>
      </c>
      <c r="AO254" s="116"/>
      <c r="AP254" s="120"/>
      <c r="AQ254" s="121">
        <f t="shared" ref="AQ254:AZ254" si="434">SUM(AQ250:AQ253)</f>
        <v>0</v>
      </c>
      <c r="AR254" s="121">
        <f t="shared" si="434"/>
        <v>0</v>
      </c>
      <c r="AS254" s="121">
        <f t="shared" si="434"/>
        <v>0</v>
      </c>
      <c r="AT254" s="121">
        <f t="shared" si="434"/>
        <v>0</v>
      </c>
      <c r="AU254" s="121">
        <f t="shared" si="434"/>
        <v>0</v>
      </c>
      <c r="AV254" s="121">
        <f t="shared" si="434"/>
        <v>0</v>
      </c>
      <c r="AW254" s="121">
        <f t="shared" si="434"/>
        <v>0</v>
      </c>
      <c r="AX254" s="121">
        <f t="shared" si="434"/>
        <v>0</v>
      </c>
      <c r="AY254" s="121">
        <f t="shared" si="434"/>
        <v>0</v>
      </c>
      <c r="AZ254" s="121">
        <f t="shared" si="434"/>
        <v>0</v>
      </c>
      <c r="BA254" s="121"/>
    </row>
    <row r="255" spans="1:53" ht="14.1" customHeight="1" outlineLevel="2" x14ac:dyDescent="0.2">
      <c r="A255" s="68"/>
      <c r="B255" s="94"/>
      <c r="C255" s="142"/>
      <c r="D255" s="96"/>
      <c r="E255" s="96"/>
      <c r="F255" s="97"/>
      <c r="G255" s="98"/>
      <c r="H255" s="99" t="s">
        <v>49</v>
      </c>
      <c r="I255" s="100"/>
      <c r="J255" s="101"/>
      <c r="K255" s="101"/>
      <c r="L255" s="102" t="str">
        <f>IF(I255&lt;&gt;0,((VLOOKUP(I255,'1. Standard_Cost'!$B$4:$D$8,2)+VLOOKUP(I255,'1. Standard_Cost'!$B$4:$D$8,3))*J255*K255),"0")</f>
        <v>0</v>
      </c>
      <c r="M255" s="102">
        <f>L255*'1. Standard_Cost'!F4</f>
        <v>0</v>
      </c>
      <c r="N255" s="103"/>
      <c r="O255" s="103"/>
      <c r="P255" s="103"/>
      <c r="Q255" s="103"/>
      <c r="R255" s="104">
        <f>+N255*P255*'1. Standard_Cost'!$B$12</f>
        <v>0</v>
      </c>
      <c r="S255" s="104">
        <f>+N255*O255*P255*'1. Standard_Cost'!$C$12</f>
        <v>0</v>
      </c>
      <c r="T255" s="104">
        <f>+N255*P255*Q255*'1. Standard_Cost'!$D$12</f>
        <v>0</v>
      </c>
      <c r="U255" s="104">
        <f>+N255*O255*'1. Standard_Cost'!$E$12</f>
        <v>0</v>
      </c>
      <c r="V255" s="103"/>
      <c r="W255" s="103"/>
      <c r="X255" s="103"/>
      <c r="Y255" s="104">
        <f>+V255*((X255*'1. Standard_Cost'!$B$16)+(W255*X255*'1. Standard_Cost'!$C$16))</f>
        <v>0</v>
      </c>
      <c r="Z255" s="103"/>
      <c r="AA255" s="103"/>
      <c r="AB255" s="104">
        <f>+Z255*'1. Standard_Cost'!$B$20+AA255*'1. Standard_Cost'!$C$20</f>
        <v>0</v>
      </c>
      <c r="AC255" s="105"/>
      <c r="AD255" s="106"/>
      <c r="AE255" s="104">
        <f t="shared" ref="AE255:AE258" si="435">(R255+S255+T255+U255+Y255+AB255+AC255+AD255)*(20%)</f>
        <v>0</v>
      </c>
      <c r="AF255" s="104">
        <f t="shared" ref="AF255:AF258" si="436">R255+S255+T255+U255+Y255+AB255+AC255+AD255+AE255</f>
        <v>0</v>
      </c>
      <c r="AG255" s="103"/>
      <c r="AH255" s="103"/>
      <c r="AI255" s="103"/>
      <c r="AJ255" s="107"/>
      <c r="AK255" s="107"/>
      <c r="AL255" s="107"/>
      <c r="AM255" s="104">
        <f>AG255*'1. Standard_Cost'!B86+'Incremental_Cost Year 2021'!AH255*'1. Standard_Cost'!C86+'Incremental_Cost Year 2021'!AI255*'1. Standard_Cost'!D86+'Incremental_Cost Year 2021'!AJ255+'Incremental_Cost Year 2021'!AL255+AK255</f>
        <v>0</v>
      </c>
      <c r="AN255" s="104">
        <f>AM255*'1. Standard_Cost'!C28</f>
        <v>0</v>
      </c>
      <c r="AO255" s="107"/>
      <c r="AQ255" s="104">
        <f t="shared" ref="AQ255:AQ258" si="437">L255+M255</f>
        <v>0</v>
      </c>
      <c r="AR255" s="104">
        <f t="shared" ref="AR255:AR258" si="438">AF255</f>
        <v>0</v>
      </c>
      <c r="AS255" s="104">
        <f t="shared" ref="AS255:AS258" si="439">AM255+AN255</f>
        <v>0</v>
      </c>
      <c r="AT255" s="104">
        <f>SUM(AQ255,AR255,AS255)</f>
        <v>0</v>
      </c>
      <c r="AU255" s="229"/>
      <c r="AV255" s="229"/>
      <c r="AW255" s="229"/>
      <c r="AX255" s="229"/>
      <c r="AY255" s="229"/>
      <c r="AZ255" s="229"/>
      <c r="BA255" s="230"/>
    </row>
    <row r="256" spans="1:53" ht="14.1" customHeight="1" outlineLevel="2" x14ac:dyDescent="0.2">
      <c r="A256" s="68"/>
      <c r="B256" s="94"/>
      <c r="C256" s="250"/>
      <c r="D256" s="110"/>
      <c r="E256" s="110"/>
      <c r="F256" s="110"/>
      <c r="G256" s="111"/>
      <c r="H256" s="99" t="s">
        <v>50</v>
      </c>
      <c r="I256" s="100"/>
      <c r="J256" s="101"/>
      <c r="K256" s="101"/>
      <c r="L256" s="102" t="str">
        <f>IF(I256&lt;&gt;0,((VLOOKUP(I256,'1. Standard_Cost'!$B$4:$D$8,2)+VLOOKUP(I256,'1. Standard_Cost'!$B$4:$D$8,3))*J256*K256),"0")</f>
        <v>0</v>
      </c>
      <c r="M256" s="102">
        <f>L256*'1. Standard_Cost'!F4</f>
        <v>0</v>
      </c>
      <c r="N256" s="103"/>
      <c r="O256" s="103"/>
      <c r="P256" s="103"/>
      <c r="Q256" s="103"/>
      <c r="R256" s="104">
        <f>+N256*P256*'1. Standard_Cost'!$B$12</f>
        <v>0</v>
      </c>
      <c r="S256" s="104">
        <f>+N256*O256*P256*'1. Standard_Cost'!$C$12</f>
        <v>0</v>
      </c>
      <c r="T256" s="104">
        <f>+N256*P256*Q256*'1. Standard_Cost'!$D$12</f>
        <v>0</v>
      </c>
      <c r="U256" s="104">
        <f>+N256*O256*'1. Standard_Cost'!$E$12</f>
        <v>0</v>
      </c>
      <c r="V256" s="103"/>
      <c r="W256" s="103"/>
      <c r="X256" s="103"/>
      <c r="Y256" s="104">
        <f>+V256*((X256*'1. Standard_Cost'!$B$16)+(W256*X256*'1. Standard_Cost'!$C$16))</f>
        <v>0</v>
      </c>
      <c r="Z256" s="103"/>
      <c r="AA256" s="103"/>
      <c r="AB256" s="104">
        <f>+Z256*'1. Standard_Cost'!$B$20+AA256*'1. Standard_Cost'!$C$20</f>
        <v>0</v>
      </c>
      <c r="AC256" s="105"/>
      <c r="AD256" s="106"/>
      <c r="AE256" s="104">
        <f t="shared" si="435"/>
        <v>0</v>
      </c>
      <c r="AF256" s="104">
        <f t="shared" si="436"/>
        <v>0</v>
      </c>
      <c r="AG256" s="103"/>
      <c r="AH256" s="103">
        <v>0</v>
      </c>
      <c r="AI256" s="103">
        <v>0</v>
      </c>
      <c r="AJ256" s="107"/>
      <c r="AK256" s="107"/>
      <c r="AL256" s="107"/>
      <c r="AM256" s="104">
        <f>AG256*'1. Standard_Cost'!B86+'Incremental_Cost Year 2021'!AH256*'1. Standard_Cost'!C86+'Incremental_Cost Year 2021'!AI256*'1. Standard_Cost'!D86+'Incremental_Cost Year 2021'!AJ256+'Incremental_Cost Year 2021'!AL256+AK256</f>
        <v>0</v>
      </c>
      <c r="AN256" s="104">
        <f>AM256*'1. Standard_Cost'!C28</f>
        <v>0</v>
      </c>
      <c r="AO256" s="107"/>
      <c r="AQ256" s="104">
        <f t="shared" si="437"/>
        <v>0</v>
      </c>
      <c r="AR256" s="104">
        <f t="shared" si="438"/>
        <v>0</v>
      </c>
      <c r="AS256" s="104">
        <f t="shared" si="439"/>
        <v>0</v>
      </c>
      <c r="AT256" s="104">
        <f t="shared" ref="AT256:AT258" si="440">SUM(AQ256,AR256,AS256)</f>
        <v>0</v>
      </c>
      <c r="AU256" s="229"/>
      <c r="AV256" s="229">
        <v>0</v>
      </c>
      <c r="AW256" s="229"/>
      <c r="AX256" s="229"/>
      <c r="AY256" s="229"/>
      <c r="AZ256" s="229"/>
      <c r="BA256" s="230"/>
    </row>
    <row r="257" spans="1:53" ht="14.1" customHeight="1" outlineLevel="2" x14ac:dyDescent="0.2">
      <c r="A257" s="68"/>
      <c r="B257" s="94"/>
      <c r="C257" s="251"/>
      <c r="D257" s="110"/>
      <c r="E257" s="110"/>
      <c r="F257" s="110"/>
      <c r="G257" s="111"/>
      <c r="H257" s="99" t="s">
        <v>51</v>
      </c>
      <c r="I257" s="100"/>
      <c r="J257" s="101"/>
      <c r="K257" s="101"/>
      <c r="L257" s="102" t="str">
        <f>IF(I257&lt;&gt;0,((VLOOKUP(I257,'1. Standard_Cost'!$B$4:$D$8,2)+VLOOKUP(I257,'1. Standard_Cost'!$B$4:$D$8,3))*J257*K257),"0")</f>
        <v>0</v>
      </c>
      <c r="M257" s="102">
        <f>L257*'1. Standard_Cost'!F4</f>
        <v>0</v>
      </c>
      <c r="N257" s="103"/>
      <c r="O257" s="103"/>
      <c r="P257" s="103"/>
      <c r="Q257" s="103"/>
      <c r="R257" s="104">
        <f>+N257*P257*'1. Standard_Cost'!$B$12</f>
        <v>0</v>
      </c>
      <c r="S257" s="104">
        <f>+N257*O257*P257*'1. Standard_Cost'!$C$12</f>
        <v>0</v>
      </c>
      <c r="T257" s="104">
        <f>+N257*P257*Q257*'1. Standard_Cost'!$D$12</f>
        <v>0</v>
      </c>
      <c r="U257" s="104">
        <f>+N257*O257*'1. Standard_Cost'!$E$12</f>
        <v>0</v>
      </c>
      <c r="V257" s="103"/>
      <c r="W257" s="103"/>
      <c r="X257" s="103"/>
      <c r="Y257" s="104">
        <f>+V257*((X257*'1. Standard_Cost'!$B$16)+(W257*X257*'1. Standard_Cost'!$C$16))</f>
        <v>0</v>
      </c>
      <c r="Z257" s="103"/>
      <c r="AA257" s="103"/>
      <c r="AB257" s="104">
        <f>+Z257*'1. Standard_Cost'!$B$20+AA257*'1. Standard_Cost'!$C$20</f>
        <v>0</v>
      </c>
      <c r="AC257" s="105"/>
      <c r="AD257" s="106"/>
      <c r="AE257" s="104">
        <f t="shared" si="435"/>
        <v>0</v>
      </c>
      <c r="AF257" s="104">
        <f t="shared" si="436"/>
        <v>0</v>
      </c>
      <c r="AG257" s="103"/>
      <c r="AH257" s="103"/>
      <c r="AI257" s="103"/>
      <c r="AJ257" s="107"/>
      <c r="AK257" s="107"/>
      <c r="AL257" s="107"/>
      <c r="AM257" s="104">
        <f>AG257*'1. Standard_Cost'!B86+'Incremental_Cost Year 2021'!AH257*'1. Standard_Cost'!C86+'Incremental_Cost Year 2021'!AI257*'1. Standard_Cost'!D86+'Incremental_Cost Year 2021'!AJ257+'Incremental_Cost Year 2021'!AL257+AK257</f>
        <v>0</v>
      </c>
      <c r="AN257" s="104">
        <f>AM257*'1. Standard_Cost'!C28</f>
        <v>0</v>
      </c>
      <c r="AO257" s="107"/>
      <c r="AQ257" s="104">
        <f t="shared" si="437"/>
        <v>0</v>
      </c>
      <c r="AR257" s="104">
        <f t="shared" si="438"/>
        <v>0</v>
      </c>
      <c r="AS257" s="104">
        <f t="shared" si="439"/>
        <v>0</v>
      </c>
      <c r="AT257" s="104">
        <f t="shared" si="440"/>
        <v>0</v>
      </c>
      <c r="AU257" s="229"/>
      <c r="AV257" s="229"/>
      <c r="AW257" s="229"/>
      <c r="AX257" s="229"/>
      <c r="AY257" s="229"/>
      <c r="AZ257" s="229"/>
      <c r="BA257" s="230"/>
    </row>
    <row r="258" spans="1:53" ht="14.1" customHeight="1" outlineLevel="2" x14ac:dyDescent="0.2">
      <c r="A258" s="68"/>
      <c r="B258" s="94"/>
      <c r="C258" s="251"/>
      <c r="D258" s="110"/>
      <c r="E258" s="110"/>
      <c r="F258" s="110"/>
      <c r="G258" s="111"/>
      <c r="H258" s="112" t="s">
        <v>179</v>
      </c>
      <c r="I258" s="100"/>
      <c r="J258" s="101"/>
      <c r="K258" s="101"/>
      <c r="L258" s="102" t="str">
        <f>IF(I258&lt;&gt;0,((VLOOKUP(I258,'1. Standard_Cost'!$B$4:$D$8,2)+VLOOKUP(I258,'1. Standard_Cost'!$B$4:$D$8,3))*J258*K258),"0")</f>
        <v>0</v>
      </c>
      <c r="M258" s="102">
        <f>L258*'1. Standard_Cost'!F66</f>
        <v>0</v>
      </c>
      <c r="N258" s="103"/>
      <c r="O258" s="103"/>
      <c r="P258" s="103"/>
      <c r="Q258" s="103"/>
      <c r="R258" s="104">
        <f>+N258*P258*'1. Standard_Cost'!$B$12</f>
        <v>0</v>
      </c>
      <c r="S258" s="104">
        <f>+N258*O258*P258*'1. Standard_Cost'!$C$12</f>
        <v>0</v>
      </c>
      <c r="T258" s="104">
        <f>+N258*P258*Q258*'1. Standard_Cost'!$D$12</f>
        <v>0</v>
      </c>
      <c r="U258" s="104">
        <f>+N258*O258*'1. Standard_Cost'!$E$12</f>
        <v>0</v>
      </c>
      <c r="V258" s="103"/>
      <c r="W258" s="103"/>
      <c r="X258" s="103"/>
      <c r="Y258" s="104">
        <f>+V258*((X258*'1. Standard_Cost'!$B$16)+(W258*X258*'1. Standard_Cost'!$C$16))</f>
        <v>0</v>
      </c>
      <c r="Z258" s="103"/>
      <c r="AA258" s="103"/>
      <c r="AB258" s="104">
        <f>+Z258*'1. Standard_Cost'!$B$20+AA258*'1. Standard_Cost'!$C$20</f>
        <v>0</v>
      </c>
      <c r="AC258" s="105"/>
      <c r="AD258" s="106"/>
      <c r="AE258" s="104">
        <f t="shared" si="435"/>
        <v>0</v>
      </c>
      <c r="AF258" s="104">
        <f t="shared" si="436"/>
        <v>0</v>
      </c>
      <c r="AG258" s="103"/>
      <c r="AH258" s="103"/>
      <c r="AI258" s="103"/>
      <c r="AJ258" s="107"/>
      <c r="AK258" s="107"/>
      <c r="AL258" s="107"/>
      <c r="AM258" s="104">
        <f>AG258*'1. Standard_Cost'!B86+'Incremental_Cost Year 2021'!AH258*'1. Standard_Cost'!C86+'Incremental_Cost Year 2021'!AI258*'1. Standard_Cost'!D86+'Incremental_Cost Year 2021'!AJ258+'Incremental_Cost Year 2021'!AL258+AK258</f>
        <v>0</v>
      </c>
      <c r="AN258" s="104">
        <f>AM258*'1. Standard_Cost'!C28</f>
        <v>0</v>
      </c>
      <c r="AO258" s="107"/>
      <c r="AQ258" s="104">
        <f t="shared" si="437"/>
        <v>0</v>
      </c>
      <c r="AR258" s="104">
        <f t="shared" si="438"/>
        <v>0</v>
      </c>
      <c r="AS258" s="104">
        <f t="shared" si="439"/>
        <v>0</v>
      </c>
      <c r="AT258" s="104">
        <f t="shared" si="440"/>
        <v>0</v>
      </c>
      <c r="AU258" s="229"/>
      <c r="AV258" s="229"/>
      <c r="AW258" s="229"/>
      <c r="AX258" s="229"/>
      <c r="AY258" s="229"/>
      <c r="AZ258" s="229"/>
      <c r="BA258" s="230"/>
    </row>
    <row r="259" spans="1:53" ht="52.5" customHeight="1" outlineLevel="1" x14ac:dyDescent="0.2">
      <c r="A259" s="68"/>
      <c r="B259" s="141"/>
      <c r="C259" s="251"/>
      <c r="D259" s="113" t="s">
        <v>48</v>
      </c>
      <c r="E259" s="113" t="s">
        <v>262</v>
      </c>
      <c r="F259" s="114" t="s">
        <v>154</v>
      </c>
      <c r="G259" s="115" t="s">
        <v>155</v>
      </c>
      <c r="H259" s="122" t="s">
        <v>263</v>
      </c>
      <c r="I259" s="117"/>
      <c r="J259" s="117"/>
      <c r="K259" s="117"/>
      <c r="L259" s="118">
        <f>SUM(L255:L258)</f>
        <v>0</v>
      </c>
      <c r="M259" s="118">
        <f>SUM(M255:M258)</f>
        <v>0</v>
      </c>
      <c r="N259" s="117"/>
      <c r="O259" s="117"/>
      <c r="P259" s="117"/>
      <c r="Q259" s="117"/>
      <c r="R259" s="119">
        <f>SUM(R255:R258)</f>
        <v>0</v>
      </c>
      <c r="S259" s="119">
        <f>SUM(S255:S258)</f>
        <v>0</v>
      </c>
      <c r="T259" s="119">
        <f>SUM(T255:T258)</f>
        <v>0</v>
      </c>
      <c r="U259" s="119">
        <f>SUM(U255:U258)</f>
        <v>0</v>
      </c>
      <c r="V259" s="117"/>
      <c r="W259" s="117"/>
      <c r="X259" s="117"/>
      <c r="Y259" s="118">
        <f>SUM(Y255:Y258)</f>
        <v>0</v>
      </c>
      <c r="Z259" s="117"/>
      <c r="AA259" s="117"/>
      <c r="AB259" s="118">
        <f t="shared" ref="AB259:AF259" si="441">SUM(AB255:AB258)</f>
        <v>0</v>
      </c>
      <c r="AC259" s="118">
        <f t="shared" si="441"/>
        <v>0</v>
      </c>
      <c r="AD259" s="118">
        <f t="shared" si="441"/>
        <v>0</v>
      </c>
      <c r="AE259" s="118">
        <f t="shared" si="441"/>
        <v>0</v>
      </c>
      <c r="AF259" s="118">
        <f t="shared" si="441"/>
        <v>0</v>
      </c>
      <c r="AG259" s="117"/>
      <c r="AH259" s="117"/>
      <c r="AI259" s="117"/>
      <c r="AJ259" s="119">
        <f>SUM(AJ255:AJ258)</f>
        <v>0</v>
      </c>
      <c r="AK259" s="119">
        <f t="shared" ref="AK259:AN259" si="442">SUM(AK255:AK258)</f>
        <v>0</v>
      </c>
      <c r="AL259" s="119">
        <f t="shared" si="442"/>
        <v>0</v>
      </c>
      <c r="AM259" s="119">
        <f t="shared" si="442"/>
        <v>0</v>
      </c>
      <c r="AN259" s="119">
        <f t="shared" si="442"/>
        <v>0</v>
      </c>
      <c r="AO259" s="116"/>
      <c r="AP259" s="120"/>
      <c r="AQ259" s="121">
        <f t="shared" ref="AQ259:AZ259" si="443">SUM(AQ255:AQ258)</f>
        <v>0</v>
      </c>
      <c r="AR259" s="121">
        <f t="shared" si="443"/>
        <v>0</v>
      </c>
      <c r="AS259" s="121">
        <f t="shared" si="443"/>
        <v>0</v>
      </c>
      <c r="AT259" s="121">
        <f t="shared" si="443"/>
        <v>0</v>
      </c>
      <c r="AU259" s="121">
        <f t="shared" si="443"/>
        <v>0</v>
      </c>
      <c r="AV259" s="121">
        <f t="shared" si="443"/>
        <v>0</v>
      </c>
      <c r="AW259" s="121">
        <f t="shared" si="443"/>
        <v>0</v>
      </c>
      <c r="AX259" s="121">
        <f t="shared" si="443"/>
        <v>0</v>
      </c>
      <c r="AY259" s="121">
        <f t="shared" si="443"/>
        <v>0</v>
      </c>
      <c r="AZ259" s="121">
        <f t="shared" si="443"/>
        <v>0</v>
      </c>
      <c r="BA259" s="121"/>
    </row>
    <row r="260" spans="1:53" ht="14.1" customHeight="1" outlineLevel="2" x14ac:dyDescent="0.2">
      <c r="A260" s="68"/>
      <c r="B260" s="94"/>
      <c r="C260" s="251"/>
      <c r="D260" s="96"/>
      <c r="E260" s="96"/>
      <c r="F260" s="97"/>
      <c r="G260" s="98"/>
      <c r="H260" s="99" t="s">
        <v>49</v>
      </c>
      <c r="I260" s="100"/>
      <c r="J260" s="101"/>
      <c r="K260" s="101"/>
      <c r="L260" s="102" t="str">
        <f>IF(I260&lt;&gt;0,((VLOOKUP(I260,'1. Standard_Cost'!$B$4:$D$8,2)+VLOOKUP(I260,'1. Standard_Cost'!$B$4:$D$8,3))*J260*K260),"0")</f>
        <v>0</v>
      </c>
      <c r="M260" s="102">
        <f>L260*'1. Standard_Cost'!F4</f>
        <v>0</v>
      </c>
      <c r="N260" s="103"/>
      <c r="O260" s="103"/>
      <c r="P260" s="103"/>
      <c r="Q260" s="103"/>
      <c r="R260" s="104">
        <f>+N260*P260*'1. Standard_Cost'!$B$12</f>
        <v>0</v>
      </c>
      <c r="S260" s="104">
        <f>+N260*O260*P260*'1. Standard_Cost'!$C$12</f>
        <v>0</v>
      </c>
      <c r="T260" s="104">
        <f>+N260*P260*Q260*'1. Standard_Cost'!$D$12</f>
        <v>0</v>
      </c>
      <c r="U260" s="104">
        <f>+N260*O260*'1. Standard_Cost'!$E$12</f>
        <v>0</v>
      </c>
      <c r="V260" s="103"/>
      <c r="W260" s="103"/>
      <c r="X260" s="103"/>
      <c r="Y260" s="104">
        <f>+V260*((X260*'1. Standard_Cost'!$B$16)+(W260*X260*'1. Standard_Cost'!$C$16))</f>
        <v>0</v>
      </c>
      <c r="Z260" s="103"/>
      <c r="AA260" s="103"/>
      <c r="AB260" s="104">
        <f>+Z260*'1. Standard_Cost'!$B$20+AA260*'1. Standard_Cost'!$C$20</f>
        <v>0</v>
      </c>
      <c r="AC260" s="105"/>
      <c r="AD260" s="106"/>
      <c r="AE260" s="104">
        <f t="shared" ref="AE260:AE263" si="444">(R260+S260+T260+U260+Y260+AB260+AC260+AD260)*(20%)</f>
        <v>0</v>
      </c>
      <c r="AF260" s="104">
        <f t="shared" ref="AF260:AF263" si="445">R260+S260+T260+U260+Y260+AB260+AC260+AD260+AE260</f>
        <v>0</v>
      </c>
      <c r="AG260" s="103"/>
      <c r="AH260" s="103"/>
      <c r="AI260" s="103"/>
      <c r="AJ260" s="107"/>
      <c r="AK260" s="107"/>
      <c r="AL260" s="107"/>
      <c r="AM260" s="104">
        <f>AG260*'1. Standard_Cost'!B92+'Incremental_Cost Year 2021'!AH260*'1. Standard_Cost'!C92+'Incremental_Cost Year 2021'!AI260*'1. Standard_Cost'!D92+'Incremental_Cost Year 2021'!AJ260+'Incremental_Cost Year 2021'!AL260+AK260</f>
        <v>0</v>
      </c>
      <c r="AN260" s="104">
        <f>AM260*'1. Standard_Cost'!C28</f>
        <v>0</v>
      </c>
      <c r="AO260" s="107"/>
      <c r="AQ260" s="104">
        <f t="shared" ref="AQ260:AQ263" si="446">L260+M260</f>
        <v>0</v>
      </c>
      <c r="AR260" s="104">
        <f t="shared" ref="AR260:AR263" si="447">AF260</f>
        <v>0</v>
      </c>
      <c r="AS260" s="104">
        <f t="shared" ref="AS260:AS263" si="448">AM260+AN260</f>
        <v>0</v>
      </c>
      <c r="AT260" s="104">
        <f>SUM(AQ260,AR260,AS260)</f>
        <v>0</v>
      </c>
      <c r="AU260" s="229"/>
      <c r="AV260" s="229"/>
      <c r="AW260" s="229"/>
      <c r="AX260" s="229"/>
      <c r="AY260" s="229"/>
      <c r="AZ260" s="229"/>
      <c r="BA260" s="230"/>
    </row>
    <row r="261" spans="1:53" ht="14.1" customHeight="1" outlineLevel="2" x14ac:dyDescent="0.2">
      <c r="A261" s="68"/>
      <c r="B261" s="94"/>
      <c r="C261" s="251"/>
      <c r="D261" s="110"/>
      <c r="E261" s="110"/>
      <c r="F261" s="110"/>
      <c r="G261" s="111"/>
      <c r="H261" s="99" t="s">
        <v>50</v>
      </c>
      <c r="I261" s="100"/>
      <c r="J261" s="101"/>
      <c r="K261" s="101"/>
      <c r="L261" s="102" t="str">
        <f>IF(I261&lt;&gt;0,((VLOOKUP(I261,'1. Standard_Cost'!$B$4:$D$8,2)+VLOOKUP(I261,'1. Standard_Cost'!$B$4:$D$8,3))*J261*K261),"0")</f>
        <v>0</v>
      </c>
      <c r="M261" s="102">
        <f>L261*'1. Standard_Cost'!F4</f>
        <v>0</v>
      </c>
      <c r="N261" s="103"/>
      <c r="O261" s="103"/>
      <c r="P261" s="103"/>
      <c r="Q261" s="103"/>
      <c r="R261" s="104">
        <f>+N261*P261*'1. Standard_Cost'!$B$12</f>
        <v>0</v>
      </c>
      <c r="S261" s="104">
        <f>+N261*O261*P261*'1. Standard_Cost'!$C$12</f>
        <v>0</v>
      </c>
      <c r="T261" s="104">
        <f>+N261*P261*Q261*'1. Standard_Cost'!$D$12</f>
        <v>0</v>
      </c>
      <c r="U261" s="104">
        <f>+N261*O261*'1. Standard_Cost'!$E$12</f>
        <v>0</v>
      </c>
      <c r="V261" s="103"/>
      <c r="W261" s="103"/>
      <c r="X261" s="103"/>
      <c r="Y261" s="104">
        <f>+V261*((X261*'1. Standard_Cost'!$B$16)+(W261*X261*'1. Standard_Cost'!$C$16))</f>
        <v>0</v>
      </c>
      <c r="Z261" s="103"/>
      <c r="AA261" s="103"/>
      <c r="AB261" s="104">
        <f>+Z261*'1. Standard_Cost'!$B$20+AA261*'1. Standard_Cost'!$C$20</f>
        <v>0</v>
      </c>
      <c r="AC261" s="105"/>
      <c r="AD261" s="106"/>
      <c r="AE261" s="104">
        <f t="shared" si="444"/>
        <v>0</v>
      </c>
      <c r="AF261" s="104">
        <f t="shared" si="445"/>
        <v>0</v>
      </c>
      <c r="AG261" s="103"/>
      <c r="AH261" s="103">
        <v>0</v>
      </c>
      <c r="AI261" s="103">
        <v>0</v>
      </c>
      <c r="AJ261" s="107"/>
      <c r="AK261" s="107"/>
      <c r="AL261" s="107"/>
      <c r="AM261" s="104">
        <f>AG261*'1. Standard_Cost'!B92+'Incremental_Cost Year 2021'!AH261*'1. Standard_Cost'!C92+'Incremental_Cost Year 2021'!AI261*'1. Standard_Cost'!D92+'Incremental_Cost Year 2021'!AJ261+'Incremental_Cost Year 2021'!AL261+AK261</f>
        <v>0</v>
      </c>
      <c r="AN261" s="104">
        <f>AM261*'1. Standard_Cost'!C28</f>
        <v>0</v>
      </c>
      <c r="AO261" s="107"/>
      <c r="AQ261" s="104">
        <f t="shared" si="446"/>
        <v>0</v>
      </c>
      <c r="AR261" s="104">
        <f t="shared" si="447"/>
        <v>0</v>
      </c>
      <c r="AS261" s="104">
        <f t="shared" si="448"/>
        <v>0</v>
      </c>
      <c r="AT261" s="104">
        <f t="shared" ref="AT261:AT263" si="449">SUM(AQ261,AR261,AS261)</f>
        <v>0</v>
      </c>
      <c r="AU261" s="229"/>
      <c r="AV261" s="229">
        <v>0</v>
      </c>
      <c r="AW261" s="229"/>
      <c r="AX261" s="229"/>
      <c r="AY261" s="229"/>
      <c r="AZ261" s="229"/>
      <c r="BA261" s="230"/>
    </row>
    <row r="262" spans="1:53" ht="14.1" customHeight="1" outlineLevel="2" x14ac:dyDescent="0.2">
      <c r="A262" s="68"/>
      <c r="B262" s="94"/>
      <c r="C262" s="251"/>
      <c r="D262" s="110"/>
      <c r="E262" s="110"/>
      <c r="F262" s="110"/>
      <c r="G262" s="111"/>
      <c r="H262" s="99" t="s">
        <v>51</v>
      </c>
      <c r="I262" s="100"/>
      <c r="J262" s="101"/>
      <c r="K262" s="101"/>
      <c r="L262" s="102" t="str">
        <f>IF(I262&lt;&gt;0,((VLOOKUP(I262,'1. Standard_Cost'!$B$4:$D$8,2)+VLOOKUP(I262,'1. Standard_Cost'!$B$4:$D$8,3))*J262*K262),"0")</f>
        <v>0</v>
      </c>
      <c r="M262" s="102">
        <f>L262*'1. Standard_Cost'!F4</f>
        <v>0</v>
      </c>
      <c r="N262" s="103"/>
      <c r="O262" s="103"/>
      <c r="P262" s="103"/>
      <c r="Q262" s="103"/>
      <c r="R262" s="104">
        <f>+N262*P262*'1. Standard_Cost'!$B$12</f>
        <v>0</v>
      </c>
      <c r="S262" s="104">
        <f>+N262*O262*P262*'1. Standard_Cost'!$C$12</f>
        <v>0</v>
      </c>
      <c r="T262" s="104">
        <f>+N262*P262*Q262*'1. Standard_Cost'!$D$12</f>
        <v>0</v>
      </c>
      <c r="U262" s="104">
        <f>+N262*O262*'1. Standard_Cost'!$E$12</f>
        <v>0</v>
      </c>
      <c r="V262" s="103"/>
      <c r="W262" s="103"/>
      <c r="X262" s="103"/>
      <c r="Y262" s="104">
        <f>+V262*((X262*'1. Standard_Cost'!$B$16)+(W262*X262*'1. Standard_Cost'!$C$16))</f>
        <v>0</v>
      </c>
      <c r="Z262" s="103"/>
      <c r="AA262" s="103"/>
      <c r="AB262" s="104">
        <f>+Z262*'1. Standard_Cost'!$B$20+AA262*'1. Standard_Cost'!$C$20</f>
        <v>0</v>
      </c>
      <c r="AC262" s="105"/>
      <c r="AD262" s="106"/>
      <c r="AE262" s="104">
        <f t="shared" si="444"/>
        <v>0</v>
      </c>
      <c r="AF262" s="104">
        <f t="shared" si="445"/>
        <v>0</v>
      </c>
      <c r="AG262" s="103"/>
      <c r="AH262" s="103"/>
      <c r="AI262" s="103"/>
      <c r="AJ262" s="107"/>
      <c r="AK262" s="107"/>
      <c r="AL262" s="107"/>
      <c r="AM262" s="104">
        <f>AG262*'1. Standard_Cost'!B92+'Incremental_Cost Year 2021'!AH262*'1. Standard_Cost'!C92+'Incremental_Cost Year 2021'!AI262*'1. Standard_Cost'!D92+'Incremental_Cost Year 2021'!AJ262+'Incremental_Cost Year 2021'!AL262+AK262</f>
        <v>0</v>
      </c>
      <c r="AN262" s="104">
        <f>AM262*'1. Standard_Cost'!C28</f>
        <v>0</v>
      </c>
      <c r="AO262" s="107"/>
      <c r="AQ262" s="104">
        <f t="shared" si="446"/>
        <v>0</v>
      </c>
      <c r="AR262" s="104">
        <f t="shared" si="447"/>
        <v>0</v>
      </c>
      <c r="AS262" s="104">
        <f t="shared" si="448"/>
        <v>0</v>
      </c>
      <c r="AT262" s="104">
        <f t="shared" si="449"/>
        <v>0</v>
      </c>
      <c r="AU262" s="229"/>
      <c r="AV262" s="229"/>
      <c r="AW262" s="229"/>
      <c r="AX262" s="229"/>
      <c r="AY262" s="229"/>
      <c r="AZ262" s="229"/>
      <c r="BA262" s="230"/>
    </row>
    <row r="263" spans="1:53" ht="14.1" customHeight="1" outlineLevel="2" x14ac:dyDescent="0.2">
      <c r="A263" s="68"/>
      <c r="B263" s="94"/>
      <c r="C263" s="251"/>
      <c r="D263" s="110"/>
      <c r="E263" s="110"/>
      <c r="F263" s="110"/>
      <c r="G263" s="111"/>
      <c r="H263" s="112" t="s">
        <v>179</v>
      </c>
      <c r="I263" s="100"/>
      <c r="J263" s="101"/>
      <c r="K263" s="101"/>
      <c r="L263" s="102" t="str">
        <f>IF(I263&lt;&gt;0,((VLOOKUP(I263,'1. Standard_Cost'!$B$4:$D$8,2)+VLOOKUP(I263,'1. Standard_Cost'!$B$4:$D$8,3))*J263*K263),"0")</f>
        <v>0</v>
      </c>
      <c r="M263" s="102">
        <f>L263*'1. Standard_Cost'!F72</f>
        <v>0</v>
      </c>
      <c r="N263" s="103"/>
      <c r="O263" s="103"/>
      <c r="P263" s="103"/>
      <c r="Q263" s="103"/>
      <c r="R263" s="104">
        <f>+N263*P263*'1. Standard_Cost'!$B$12</f>
        <v>0</v>
      </c>
      <c r="S263" s="104">
        <f>+N263*O263*P263*'1. Standard_Cost'!$C$12</f>
        <v>0</v>
      </c>
      <c r="T263" s="104">
        <f>+N263*P263*Q263*'1. Standard_Cost'!$D$12</f>
        <v>0</v>
      </c>
      <c r="U263" s="104">
        <f>+N263*O263*'1. Standard_Cost'!$E$12</f>
        <v>0</v>
      </c>
      <c r="V263" s="103"/>
      <c r="W263" s="103"/>
      <c r="X263" s="103"/>
      <c r="Y263" s="104">
        <f>+V263*((X263*'1. Standard_Cost'!$B$16)+(W263*X263*'1. Standard_Cost'!$C$16))</f>
        <v>0</v>
      </c>
      <c r="Z263" s="103"/>
      <c r="AA263" s="103"/>
      <c r="AB263" s="104">
        <f>+Z263*'1. Standard_Cost'!$B$20+AA263*'1. Standard_Cost'!$C$20</f>
        <v>0</v>
      </c>
      <c r="AC263" s="105"/>
      <c r="AD263" s="106"/>
      <c r="AE263" s="104">
        <f t="shared" si="444"/>
        <v>0</v>
      </c>
      <c r="AF263" s="104">
        <f t="shared" si="445"/>
        <v>0</v>
      </c>
      <c r="AG263" s="103"/>
      <c r="AH263" s="103"/>
      <c r="AI263" s="103"/>
      <c r="AJ263" s="107"/>
      <c r="AK263" s="107"/>
      <c r="AL263" s="107"/>
      <c r="AM263" s="104">
        <f>AG263*'1. Standard_Cost'!B92+'Incremental_Cost Year 2021'!AH263*'1. Standard_Cost'!C92+'Incremental_Cost Year 2021'!AI263*'1. Standard_Cost'!D92+'Incremental_Cost Year 2021'!AJ263+'Incremental_Cost Year 2021'!AL263+AK263</f>
        <v>0</v>
      </c>
      <c r="AN263" s="104">
        <f>AM263*'1. Standard_Cost'!C28</f>
        <v>0</v>
      </c>
      <c r="AO263" s="107"/>
      <c r="AQ263" s="104">
        <f t="shared" si="446"/>
        <v>0</v>
      </c>
      <c r="AR263" s="104">
        <f t="shared" si="447"/>
        <v>0</v>
      </c>
      <c r="AS263" s="104">
        <f t="shared" si="448"/>
        <v>0</v>
      </c>
      <c r="AT263" s="104">
        <f t="shared" si="449"/>
        <v>0</v>
      </c>
      <c r="AU263" s="229"/>
      <c r="AV263" s="229"/>
      <c r="AW263" s="229"/>
      <c r="AX263" s="229"/>
      <c r="AY263" s="229"/>
      <c r="AZ263" s="229"/>
      <c r="BA263" s="230"/>
    </row>
    <row r="264" spans="1:53" ht="62.25" customHeight="1" outlineLevel="1" x14ac:dyDescent="0.2">
      <c r="A264" s="68"/>
      <c r="B264" s="94"/>
      <c r="C264" s="251"/>
      <c r="D264" s="113" t="s">
        <v>48</v>
      </c>
      <c r="E264" s="113" t="s">
        <v>759</v>
      </c>
      <c r="F264" s="114" t="s">
        <v>154</v>
      </c>
      <c r="G264" s="115" t="s">
        <v>155</v>
      </c>
      <c r="H264" s="122" t="s">
        <v>265</v>
      </c>
      <c r="I264" s="117"/>
      <c r="J264" s="117"/>
      <c r="K264" s="117"/>
      <c r="L264" s="118">
        <f>SUM(L260:L263)</f>
        <v>0</v>
      </c>
      <c r="M264" s="118">
        <f>SUM(M260:M263)</f>
        <v>0</v>
      </c>
      <c r="N264" s="117"/>
      <c r="O264" s="117"/>
      <c r="P264" s="117"/>
      <c r="Q264" s="117"/>
      <c r="R264" s="119">
        <f>SUM(R260:R263)</f>
        <v>0</v>
      </c>
      <c r="S264" s="119">
        <f>SUM(S260:S263)</f>
        <v>0</v>
      </c>
      <c r="T264" s="119">
        <f>SUM(T260:T263)</f>
        <v>0</v>
      </c>
      <c r="U264" s="119">
        <f>SUM(U260:U263)</f>
        <v>0</v>
      </c>
      <c r="V264" s="117"/>
      <c r="W264" s="117"/>
      <c r="X264" s="117"/>
      <c r="Y264" s="118">
        <f>SUM(Y260:Y263)</f>
        <v>0</v>
      </c>
      <c r="Z264" s="117"/>
      <c r="AA264" s="117"/>
      <c r="AB264" s="118">
        <f t="shared" ref="AB264:AF264" si="450">SUM(AB260:AB263)</f>
        <v>0</v>
      </c>
      <c r="AC264" s="118">
        <f t="shared" si="450"/>
        <v>0</v>
      </c>
      <c r="AD264" s="118">
        <f t="shared" si="450"/>
        <v>0</v>
      </c>
      <c r="AE264" s="118">
        <f t="shared" si="450"/>
        <v>0</v>
      </c>
      <c r="AF264" s="118">
        <f t="shared" si="450"/>
        <v>0</v>
      </c>
      <c r="AG264" s="117"/>
      <c r="AH264" s="117"/>
      <c r="AI264" s="117"/>
      <c r="AJ264" s="119">
        <f>SUM(AJ260:AJ263)</f>
        <v>0</v>
      </c>
      <c r="AK264" s="119">
        <f t="shared" ref="AK264:AN264" si="451">SUM(AK260:AK263)</f>
        <v>0</v>
      </c>
      <c r="AL264" s="119">
        <f t="shared" si="451"/>
        <v>0</v>
      </c>
      <c r="AM264" s="119">
        <f t="shared" si="451"/>
        <v>0</v>
      </c>
      <c r="AN264" s="119">
        <f t="shared" si="451"/>
        <v>0</v>
      </c>
      <c r="AO264" s="116"/>
      <c r="AP264" s="120"/>
      <c r="AQ264" s="121">
        <f t="shared" ref="AQ264:AZ264" si="452">SUM(AQ260:AQ263)</f>
        <v>0</v>
      </c>
      <c r="AR264" s="121">
        <f t="shared" si="452"/>
        <v>0</v>
      </c>
      <c r="AS264" s="121">
        <f t="shared" si="452"/>
        <v>0</v>
      </c>
      <c r="AT264" s="121">
        <f t="shared" si="452"/>
        <v>0</v>
      </c>
      <c r="AU264" s="121">
        <f t="shared" si="452"/>
        <v>0</v>
      </c>
      <c r="AV264" s="121">
        <f t="shared" si="452"/>
        <v>0</v>
      </c>
      <c r="AW264" s="121">
        <f t="shared" si="452"/>
        <v>0</v>
      </c>
      <c r="AX264" s="121">
        <f t="shared" si="452"/>
        <v>0</v>
      </c>
      <c r="AY264" s="121">
        <f t="shared" si="452"/>
        <v>0</v>
      </c>
      <c r="AZ264" s="121">
        <f t="shared" si="452"/>
        <v>0</v>
      </c>
      <c r="BA264" s="121"/>
    </row>
    <row r="265" spans="1:53" ht="14.1" customHeight="1" outlineLevel="2" x14ac:dyDescent="0.2">
      <c r="A265" s="68"/>
      <c r="B265" s="94"/>
      <c r="C265" s="251"/>
      <c r="D265" s="96"/>
      <c r="E265" s="96"/>
      <c r="F265" s="97"/>
      <c r="G265" s="98"/>
      <c r="H265" s="99" t="s">
        <v>49</v>
      </c>
      <c r="I265" s="100"/>
      <c r="J265" s="101"/>
      <c r="K265" s="101"/>
      <c r="L265" s="102" t="str">
        <f>IF(I265&lt;&gt;0,((VLOOKUP(I265,'1. Standard_Cost'!$B$4:$D$8,2)+VLOOKUP(I265,'1. Standard_Cost'!$B$4:$D$8,3))*J265*K265),"0")</f>
        <v>0</v>
      </c>
      <c r="M265" s="102">
        <f>L265*'1. Standard_Cost'!F4</f>
        <v>0</v>
      </c>
      <c r="N265" s="103"/>
      <c r="O265" s="103"/>
      <c r="P265" s="103"/>
      <c r="Q265" s="103"/>
      <c r="R265" s="104">
        <f>+N265*P265*'1. Standard_Cost'!$B$12</f>
        <v>0</v>
      </c>
      <c r="S265" s="104">
        <f>+N265*O265*P265*'1. Standard_Cost'!$C$12</f>
        <v>0</v>
      </c>
      <c r="T265" s="104">
        <f>+N265*P265*Q265*'1. Standard_Cost'!$D$12</f>
        <v>0</v>
      </c>
      <c r="U265" s="104">
        <f>+N265*O265*'1. Standard_Cost'!$E$12</f>
        <v>0</v>
      </c>
      <c r="V265" s="103"/>
      <c r="W265" s="103"/>
      <c r="X265" s="103"/>
      <c r="Y265" s="104">
        <f>+V265*((X265*'1. Standard_Cost'!$B$16)+(W265*X265*'1. Standard_Cost'!$C$16))</f>
        <v>0</v>
      </c>
      <c r="Z265" s="103"/>
      <c r="AA265" s="103"/>
      <c r="AB265" s="104">
        <f>+Z265*'1. Standard_Cost'!$B$20+AA265*'1. Standard_Cost'!$C$20</f>
        <v>0</v>
      </c>
      <c r="AC265" s="105"/>
      <c r="AD265" s="106"/>
      <c r="AE265" s="104">
        <f t="shared" ref="AE265:AE268" si="453">(R265+S265+T265+U265+Y265+AB265+AC265+AD265)*(20%)</f>
        <v>0</v>
      </c>
      <c r="AF265" s="104">
        <f t="shared" ref="AF265:AF268" si="454">R265+S265+T265+U265+Y265+AB265+AC265+AD265+AE265</f>
        <v>0</v>
      </c>
      <c r="AG265" s="103"/>
      <c r="AH265" s="103"/>
      <c r="AI265" s="103"/>
      <c r="AJ265" s="107"/>
      <c r="AK265" s="107"/>
      <c r="AL265" s="107"/>
      <c r="AM265" s="104">
        <f>AG265*'1. Standard_Cost'!B92+'Incremental_Cost Year 2021'!AH265*'1. Standard_Cost'!C92+'Incremental_Cost Year 2021'!AI265*'1. Standard_Cost'!D92+'Incremental_Cost Year 2021'!AJ265+'Incremental_Cost Year 2021'!AL265+AK265</f>
        <v>0</v>
      </c>
      <c r="AN265" s="104">
        <f>AM265*'1. Standard_Cost'!C28</f>
        <v>0</v>
      </c>
      <c r="AO265" s="107"/>
      <c r="AQ265" s="104">
        <f t="shared" ref="AQ265:AQ268" si="455">L265+M265</f>
        <v>0</v>
      </c>
      <c r="AR265" s="104">
        <f t="shared" ref="AR265:AR268" si="456">AF265</f>
        <v>0</v>
      </c>
      <c r="AS265" s="104">
        <f t="shared" ref="AS265:AS268" si="457">AM265+AN265</f>
        <v>0</v>
      </c>
      <c r="AT265" s="104">
        <f>SUM(AQ265,AR265,AS265)</f>
        <v>0</v>
      </c>
      <c r="AU265" s="229"/>
      <c r="AV265" s="229"/>
      <c r="AW265" s="229"/>
      <c r="AX265" s="229"/>
      <c r="AY265" s="229"/>
      <c r="AZ265" s="229"/>
      <c r="BA265" s="230"/>
    </row>
    <row r="266" spans="1:53" ht="14.1" customHeight="1" outlineLevel="2" x14ac:dyDescent="0.2">
      <c r="A266" s="68"/>
      <c r="B266" s="94"/>
      <c r="C266" s="251"/>
      <c r="D266" s="110"/>
      <c r="E266" s="110"/>
      <c r="F266" s="110"/>
      <c r="G266" s="111"/>
      <c r="H266" s="99" t="s">
        <v>50</v>
      </c>
      <c r="I266" s="100"/>
      <c r="J266" s="101"/>
      <c r="K266" s="101"/>
      <c r="L266" s="102" t="str">
        <f>IF(I266&lt;&gt;0,((VLOOKUP(I266,'1. Standard_Cost'!$B$4:$D$8,2)+VLOOKUP(I266,'1. Standard_Cost'!$B$4:$D$8,3))*J266*K266),"0")</f>
        <v>0</v>
      </c>
      <c r="M266" s="102">
        <f>L266*'1. Standard_Cost'!F4</f>
        <v>0</v>
      </c>
      <c r="N266" s="103"/>
      <c r="O266" s="103"/>
      <c r="P266" s="103"/>
      <c r="Q266" s="103"/>
      <c r="R266" s="104">
        <f>+N266*P266*'1. Standard_Cost'!$B$12</f>
        <v>0</v>
      </c>
      <c r="S266" s="104">
        <f>+N266*O266*P266*'1. Standard_Cost'!$C$12</f>
        <v>0</v>
      </c>
      <c r="T266" s="104">
        <f>+N266*P266*Q266*'1. Standard_Cost'!$D$12</f>
        <v>0</v>
      </c>
      <c r="U266" s="104">
        <f>+N266*O266*'1. Standard_Cost'!$E$12</f>
        <v>0</v>
      </c>
      <c r="V266" s="103"/>
      <c r="W266" s="103"/>
      <c r="X266" s="103"/>
      <c r="Y266" s="104">
        <f>+V266*((X266*'1. Standard_Cost'!$B$16)+(W266*X266*'1. Standard_Cost'!$C$16))</f>
        <v>0</v>
      </c>
      <c r="Z266" s="103"/>
      <c r="AA266" s="103"/>
      <c r="AB266" s="104">
        <f>+Z266*'1. Standard_Cost'!$B$20+AA266*'1. Standard_Cost'!$C$20</f>
        <v>0</v>
      </c>
      <c r="AC266" s="105"/>
      <c r="AD266" s="106"/>
      <c r="AE266" s="104">
        <f t="shared" si="453"/>
        <v>0</v>
      </c>
      <c r="AF266" s="104">
        <f t="shared" si="454"/>
        <v>0</v>
      </c>
      <c r="AG266" s="103"/>
      <c r="AH266" s="103">
        <v>0</v>
      </c>
      <c r="AI266" s="103">
        <v>0</v>
      </c>
      <c r="AJ266" s="107"/>
      <c r="AK266" s="107"/>
      <c r="AL266" s="107"/>
      <c r="AM266" s="104">
        <f>AG266*'1. Standard_Cost'!B92+'Incremental_Cost Year 2021'!AH266*'1. Standard_Cost'!C92+'Incremental_Cost Year 2021'!AI266*'1. Standard_Cost'!D92+'Incremental_Cost Year 2021'!AJ266+'Incremental_Cost Year 2021'!AL266+AK266</f>
        <v>0</v>
      </c>
      <c r="AN266" s="104">
        <f>AM266*'1. Standard_Cost'!C28</f>
        <v>0</v>
      </c>
      <c r="AO266" s="107"/>
      <c r="AQ266" s="104">
        <f t="shared" si="455"/>
        <v>0</v>
      </c>
      <c r="AR266" s="104">
        <f t="shared" si="456"/>
        <v>0</v>
      </c>
      <c r="AS266" s="104">
        <f t="shared" si="457"/>
        <v>0</v>
      </c>
      <c r="AT266" s="104">
        <f t="shared" ref="AT266:AT268" si="458">SUM(AQ266,AR266,AS266)</f>
        <v>0</v>
      </c>
      <c r="AU266" s="229"/>
      <c r="AV266" s="229">
        <v>0</v>
      </c>
      <c r="AW266" s="229"/>
      <c r="AX266" s="229"/>
      <c r="AY266" s="229"/>
      <c r="AZ266" s="229"/>
      <c r="BA266" s="230"/>
    </row>
    <row r="267" spans="1:53" ht="14.1" customHeight="1" outlineLevel="2" x14ac:dyDescent="0.2">
      <c r="A267" s="68"/>
      <c r="B267" s="94"/>
      <c r="C267" s="251"/>
      <c r="D267" s="110"/>
      <c r="E267" s="110"/>
      <c r="F267" s="110"/>
      <c r="G267" s="111"/>
      <c r="H267" s="99" t="s">
        <v>51</v>
      </c>
      <c r="I267" s="100"/>
      <c r="J267" s="101"/>
      <c r="K267" s="101"/>
      <c r="L267" s="102" t="str">
        <f>IF(I267&lt;&gt;0,((VLOOKUP(I267,'1. Standard_Cost'!$B$4:$D$8,2)+VLOOKUP(I267,'1. Standard_Cost'!$B$4:$D$8,3))*J267*K267),"0")</f>
        <v>0</v>
      </c>
      <c r="M267" s="102">
        <f>L267*'1. Standard_Cost'!F4</f>
        <v>0</v>
      </c>
      <c r="N267" s="103"/>
      <c r="O267" s="103"/>
      <c r="P267" s="103"/>
      <c r="Q267" s="103"/>
      <c r="R267" s="104">
        <f>+N267*P267*'1. Standard_Cost'!$B$12</f>
        <v>0</v>
      </c>
      <c r="S267" s="104">
        <f>+N267*O267*P267*'1. Standard_Cost'!$C$12</f>
        <v>0</v>
      </c>
      <c r="T267" s="104">
        <f>+N267*P267*Q267*'1. Standard_Cost'!$D$12</f>
        <v>0</v>
      </c>
      <c r="U267" s="104">
        <f>+N267*O267*'1. Standard_Cost'!$E$12</f>
        <v>0</v>
      </c>
      <c r="V267" s="103"/>
      <c r="W267" s="103"/>
      <c r="X267" s="103"/>
      <c r="Y267" s="104">
        <f>+V267*((X267*'1. Standard_Cost'!$B$16)+(W267*X267*'1. Standard_Cost'!$C$16))</f>
        <v>0</v>
      </c>
      <c r="Z267" s="103"/>
      <c r="AA267" s="103"/>
      <c r="AB267" s="104">
        <f>+Z267*'1. Standard_Cost'!$B$20+AA267*'1. Standard_Cost'!$C$20</f>
        <v>0</v>
      </c>
      <c r="AC267" s="105"/>
      <c r="AD267" s="106"/>
      <c r="AE267" s="104">
        <f t="shared" si="453"/>
        <v>0</v>
      </c>
      <c r="AF267" s="104">
        <f t="shared" si="454"/>
        <v>0</v>
      </c>
      <c r="AG267" s="103"/>
      <c r="AH267" s="103"/>
      <c r="AI267" s="103"/>
      <c r="AJ267" s="107"/>
      <c r="AK267" s="107"/>
      <c r="AL267" s="107"/>
      <c r="AM267" s="104">
        <f>AG267*'1. Standard_Cost'!B92+'Incremental_Cost Year 2021'!AH267*'1. Standard_Cost'!C92+'Incremental_Cost Year 2021'!AI267*'1. Standard_Cost'!D92+'Incremental_Cost Year 2021'!AJ267+'Incremental_Cost Year 2021'!AL267+AK267</f>
        <v>0</v>
      </c>
      <c r="AN267" s="104">
        <f>AM267*'1. Standard_Cost'!C28</f>
        <v>0</v>
      </c>
      <c r="AO267" s="107"/>
      <c r="AQ267" s="104">
        <f t="shared" si="455"/>
        <v>0</v>
      </c>
      <c r="AR267" s="104">
        <f t="shared" si="456"/>
        <v>0</v>
      </c>
      <c r="AS267" s="104">
        <f t="shared" si="457"/>
        <v>0</v>
      </c>
      <c r="AT267" s="104">
        <f t="shared" si="458"/>
        <v>0</v>
      </c>
      <c r="AU267" s="229"/>
      <c r="AV267" s="229"/>
      <c r="AW267" s="229"/>
      <c r="AX267" s="229"/>
      <c r="AY267" s="229"/>
      <c r="AZ267" s="229"/>
      <c r="BA267" s="230"/>
    </row>
    <row r="268" spans="1:53" ht="14.1" customHeight="1" outlineLevel="2" x14ac:dyDescent="0.2">
      <c r="A268" s="68"/>
      <c r="B268" s="94"/>
      <c r="C268" s="251"/>
      <c r="D268" s="110"/>
      <c r="E268" s="110"/>
      <c r="F268" s="110"/>
      <c r="G268" s="111"/>
      <c r="H268" s="112" t="s">
        <v>179</v>
      </c>
      <c r="I268" s="100"/>
      <c r="J268" s="101"/>
      <c r="K268" s="101"/>
      <c r="L268" s="102" t="str">
        <f>IF(I268&lt;&gt;0,((VLOOKUP(I268,'1. Standard_Cost'!$B$4:$D$8,2)+VLOOKUP(I268,'1. Standard_Cost'!$B$4:$D$8,3))*J268*K268),"0")</f>
        <v>0</v>
      </c>
      <c r="M268" s="102">
        <f>L268*'1. Standard_Cost'!F4</f>
        <v>0</v>
      </c>
      <c r="N268" s="103"/>
      <c r="O268" s="103"/>
      <c r="P268" s="103"/>
      <c r="Q268" s="103"/>
      <c r="R268" s="104">
        <f>+N268*P268*'1. Standard_Cost'!$B$12</f>
        <v>0</v>
      </c>
      <c r="S268" s="104">
        <f>+N268*O268*P268*'1. Standard_Cost'!$C$12</f>
        <v>0</v>
      </c>
      <c r="T268" s="104">
        <f>+N268*P268*Q268*'1. Standard_Cost'!$D$12</f>
        <v>0</v>
      </c>
      <c r="U268" s="104">
        <f>+N268*O268*'1. Standard_Cost'!$E$12</f>
        <v>0</v>
      </c>
      <c r="V268" s="103"/>
      <c r="W268" s="103"/>
      <c r="X268" s="103"/>
      <c r="Y268" s="104">
        <f>+V268*((X268*'1. Standard_Cost'!$B$16)+(W268*X268*'1. Standard_Cost'!$C$16))</f>
        <v>0</v>
      </c>
      <c r="Z268" s="103"/>
      <c r="AA268" s="103"/>
      <c r="AB268" s="104">
        <f>+Z268*'1. Standard_Cost'!$B$20+AA268*'1. Standard_Cost'!$C$20</f>
        <v>0</v>
      </c>
      <c r="AC268" s="105"/>
      <c r="AD268" s="106"/>
      <c r="AE268" s="104">
        <f t="shared" si="453"/>
        <v>0</v>
      </c>
      <c r="AF268" s="104">
        <f t="shared" si="454"/>
        <v>0</v>
      </c>
      <c r="AG268" s="103"/>
      <c r="AH268" s="103"/>
      <c r="AI268" s="103"/>
      <c r="AJ268" s="107"/>
      <c r="AK268" s="107"/>
      <c r="AL268" s="107"/>
      <c r="AM268" s="104">
        <f>AG268*'1. Standard_Cost'!B92+'Incremental_Cost Year 2021'!AH268*'1. Standard_Cost'!C92+'Incremental_Cost Year 2021'!AI268*'1. Standard_Cost'!D92+'Incremental_Cost Year 2021'!AJ268+'Incremental_Cost Year 2021'!AL268+AK268</f>
        <v>0</v>
      </c>
      <c r="AN268" s="104">
        <f>AM268*'1. Standard_Cost'!C28</f>
        <v>0</v>
      </c>
      <c r="AO268" s="107"/>
      <c r="AQ268" s="104">
        <f t="shared" si="455"/>
        <v>0</v>
      </c>
      <c r="AR268" s="104">
        <f t="shared" si="456"/>
        <v>0</v>
      </c>
      <c r="AS268" s="104">
        <f t="shared" si="457"/>
        <v>0</v>
      </c>
      <c r="AT268" s="104">
        <f t="shared" si="458"/>
        <v>0</v>
      </c>
      <c r="AU268" s="229"/>
      <c r="AV268" s="229"/>
      <c r="AW268" s="229"/>
      <c r="AX268" s="229"/>
      <c r="AY268" s="229"/>
      <c r="AZ268" s="229"/>
      <c r="BA268" s="230"/>
    </row>
    <row r="269" spans="1:53" ht="57" customHeight="1" outlineLevel="1" x14ac:dyDescent="0.2">
      <c r="A269" s="68"/>
      <c r="B269" s="141"/>
      <c r="C269" s="251"/>
      <c r="D269" s="113" t="s">
        <v>48</v>
      </c>
      <c r="E269" s="113" t="s">
        <v>266</v>
      </c>
      <c r="F269" s="114" t="s">
        <v>154</v>
      </c>
      <c r="G269" s="115" t="s">
        <v>155</v>
      </c>
      <c r="H269" s="122" t="s">
        <v>267</v>
      </c>
      <c r="I269" s="117"/>
      <c r="J269" s="117"/>
      <c r="K269" s="117"/>
      <c r="L269" s="118">
        <f>SUM(L265:L268)</f>
        <v>0</v>
      </c>
      <c r="M269" s="118">
        <f>SUM(M265:M268)</f>
        <v>0</v>
      </c>
      <c r="N269" s="117"/>
      <c r="O269" s="117"/>
      <c r="P269" s="117"/>
      <c r="Q269" s="117"/>
      <c r="R269" s="119">
        <f>SUM(R265:R268)</f>
        <v>0</v>
      </c>
      <c r="S269" s="119">
        <f>SUM(S265:S268)</f>
        <v>0</v>
      </c>
      <c r="T269" s="119">
        <f>SUM(T265:T268)</f>
        <v>0</v>
      </c>
      <c r="U269" s="119">
        <f>SUM(U265:U268)</f>
        <v>0</v>
      </c>
      <c r="V269" s="117"/>
      <c r="W269" s="117"/>
      <c r="X269" s="117"/>
      <c r="Y269" s="118">
        <f>SUM(Y265:Y268)</f>
        <v>0</v>
      </c>
      <c r="Z269" s="117"/>
      <c r="AA269" s="117"/>
      <c r="AB269" s="118">
        <f t="shared" ref="AB269:AF269" si="459">SUM(AB265:AB268)</f>
        <v>0</v>
      </c>
      <c r="AC269" s="118">
        <f t="shared" si="459"/>
        <v>0</v>
      </c>
      <c r="AD269" s="118">
        <f t="shared" si="459"/>
        <v>0</v>
      </c>
      <c r="AE269" s="118">
        <f t="shared" si="459"/>
        <v>0</v>
      </c>
      <c r="AF269" s="118">
        <f t="shared" si="459"/>
        <v>0</v>
      </c>
      <c r="AG269" s="117"/>
      <c r="AH269" s="117"/>
      <c r="AI269" s="117"/>
      <c r="AJ269" s="119">
        <f>SUM(AJ265:AJ268)</f>
        <v>0</v>
      </c>
      <c r="AK269" s="119">
        <f t="shared" ref="AK269:AN269" si="460">SUM(AK265:AK268)</f>
        <v>0</v>
      </c>
      <c r="AL269" s="119">
        <f t="shared" si="460"/>
        <v>0</v>
      </c>
      <c r="AM269" s="119">
        <f t="shared" si="460"/>
        <v>0</v>
      </c>
      <c r="AN269" s="119">
        <f t="shared" si="460"/>
        <v>0</v>
      </c>
      <c r="AO269" s="116"/>
      <c r="AP269" s="120"/>
      <c r="AQ269" s="121">
        <f t="shared" ref="AQ269:AZ269" si="461">SUM(AQ265:AQ268)</f>
        <v>0</v>
      </c>
      <c r="AR269" s="121">
        <f t="shared" si="461"/>
        <v>0</v>
      </c>
      <c r="AS269" s="121">
        <f t="shared" si="461"/>
        <v>0</v>
      </c>
      <c r="AT269" s="121">
        <f t="shared" si="461"/>
        <v>0</v>
      </c>
      <c r="AU269" s="121">
        <f t="shared" si="461"/>
        <v>0</v>
      </c>
      <c r="AV269" s="121">
        <f t="shared" si="461"/>
        <v>0</v>
      </c>
      <c r="AW269" s="121">
        <f t="shared" si="461"/>
        <v>0</v>
      </c>
      <c r="AX269" s="121">
        <f t="shared" si="461"/>
        <v>0</v>
      </c>
      <c r="AY269" s="121">
        <f t="shared" si="461"/>
        <v>0</v>
      </c>
      <c r="AZ269" s="121">
        <f t="shared" si="461"/>
        <v>0</v>
      </c>
      <c r="BA269" s="121"/>
    </row>
    <row r="270" spans="1:53" ht="14.1" customHeight="1" outlineLevel="2" x14ac:dyDescent="0.2">
      <c r="A270" s="68"/>
      <c r="B270" s="94"/>
      <c r="C270" s="142"/>
      <c r="D270" s="96"/>
      <c r="E270" s="96"/>
      <c r="F270" s="97"/>
      <c r="G270" s="98"/>
      <c r="H270" s="99" t="s">
        <v>49</v>
      </c>
      <c r="I270" s="100"/>
      <c r="J270" s="101"/>
      <c r="K270" s="101"/>
      <c r="L270" s="102" t="str">
        <f>IF(I270&lt;&gt;0,((VLOOKUP(I270,'1. Standard_Cost'!$B$4:$D$8,2)+VLOOKUP(I270,'1. Standard_Cost'!$B$4:$D$8,3))*J270*K270),"0")</f>
        <v>0</v>
      </c>
      <c r="M270" s="102">
        <f>L270*'1. Standard_Cost'!F4</f>
        <v>0</v>
      </c>
      <c r="N270" s="103"/>
      <c r="O270" s="103"/>
      <c r="P270" s="103"/>
      <c r="Q270" s="103"/>
      <c r="R270" s="104">
        <f>+N270*P270*'1. Standard_Cost'!$B$12</f>
        <v>0</v>
      </c>
      <c r="S270" s="104">
        <f>+N270*O270*P270*'1. Standard_Cost'!$C$12</f>
        <v>0</v>
      </c>
      <c r="T270" s="104">
        <f>+N270*P270*Q270*'1. Standard_Cost'!$D$12</f>
        <v>0</v>
      </c>
      <c r="U270" s="104">
        <f>+N270*O270*'1. Standard_Cost'!$E$12</f>
        <v>0</v>
      </c>
      <c r="V270" s="103"/>
      <c r="W270" s="103"/>
      <c r="X270" s="103"/>
      <c r="Y270" s="104">
        <f>+V270*((X270*'1. Standard_Cost'!$B$16)+(W270*X270*'1. Standard_Cost'!$C$16))</f>
        <v>0</v>
      </c>
      <c r="Z270" s="103"/>
      <c r="AA270" s="103"/>
      <c r="AB270" s="104">
        <f>+Z270*'1. Standard_Cost'!$B$20+AA270*'1. Standard_Cost'!$C$20</f>
        <v>0</v>
      </c>
      <c r="AC270" s="105"/>
      <c r="AD270" s="106"/>
      <c r="AE270" s="104">
        <f t="shared" ref="AE270:AE273" si="462">(R270+S270+T270+U270+Y270+AB270+AC270+AD270)*(20%)</f>
        <v>0</v>
      </c>
      <c r="AF270" s="104">
        <f t="shared" ref="AF270:AF273" si="463">R270+S270+T270+U270+Y270+AB270+AC270+AD270+AE270</f>
        <v>0</v>
      </c>
      <c r="AG270" s="103"/>
      <c r="AH270" s="103"/>
      <c r="AI270" s="103"/>
      <c r="AJ270" s="107"/>
      <c r="AK270" s="107"/>
      <c r="AL270" s="107"/>
      <c r="AM270" s="104">
        <f>AG270*'1. Standard_Cost'!B97+'Incremental_Cost Year 2021'!AH270*'1. Standard_Cost'!C97+'Incremental_Cost Year 2021'!AI270*'1. Standard_Cost'!D97+'Incremental_Cost Year 2021'!AJ270+'Incremental_Cost Year 2021'!AL270+AK270</f>
        <v>0</v>
      </c>
      <c r="AN270" s="104">
        <f>AM270*'1. Standard_Cost'!C28</f>
        <v>0</v>
      </c>
      <c r="AO270" s="107"/>
      <c r="AQ270" s="104">
        <f t="shared" ref="AQ270:AQ273" si="464">L270+M270</f>
        <v>0</v>
      </c>
      <c r="AR270" s="104">
        <f t="shared" ref="AR270:AR273" si="465">AF270</f>
        <v>0</v>
      </c>
      <c r="AS270" s="104">
        <f t="shared" ref="AS270:AS273" si="466">AM270+AN270</f>
        <v>0</v>
      </c>
      <c r="AT270" s="104">
        <f>SUM(AQ270,AR270,AS270)</f>
        <v>0</v>
      </c>
      <c r="AU270" s="229"/>
      <c r="AV270" s="229"/>
      <c r="AW270" s="229"/>
      <c r="AX270" s="229"/>
      <c r="AY270" s="229"/>
      <c r="AZ270" s="229"/>
      <c r="BA270" s="230"/>
    </row>
    <row r="271" spans="1:53" ht="14.1" customHeight="1" outlineLevel="2" x14ac:dyDescent="0.2">
      <c r="A271" s="68"/>
      <c r="B271" s="94"/>
      <c r="C271" s="142"/>
      <c r="D271" s="110"/>
      <c r="E271" s="110"/>
      <c r="F271" s="110"/>
      <c r="G271" s="111"/>
      <c r="H271" s="99" t="s">
        <v>50</v>
      </c>
      <c r="I271" s="100"/>
      <c r="J271" s="101"/>
      <c r="K271" s="101"/>
      <c r="L271" s="102" t="str">
        <f>IF(I271&lt;&gt;0,((VLOOKUP(I271,'1. Standard_Cost'!$B$4:$D$8,2)+VLOOKUP(I271,'1. Standard_Cost'!$B$4:$D$8,3))*J271*K271),"0")</f>
        <v>0</v>
      </c>
      <c r="M271" s="102">
        <f>L271*'1. Standard_Cost'!F4</f>
        <v>0</v>
      </c>
      <c r="N271" s="103"/>
      <c r="O271" s="103"/>
      <c r="P271" s="103"/>
      <c r="Q271" s="103"/>
      <c r="R271" s="104">
        <f>+N271*P271*'1. Standard_Cost'!$B$12</f>
        <v>0</v>
      </c>
      <c r="S271" s="104">
        <f>+N271*O271*P271*'1. Standard_Cost'!$C$12</f>
        <v>0</v>
      </c>
      <c r="T271" s="104">
        <f>+N271*P271*Q271*'1. Standard_Cost'!$D$12</f>
        <v>0</v>
      </c>
      <c r="U271" s="104">
        <f>+N271*O271*'1. Standard_Cost'!$E$12</f>
        <v>0</v>
      </c>
      <c r="V271" s="103"/>
      <c r="W271" s="103"/>
      <c r="X271" s="103"/>
      <c r="Y271" s="104">
        <f>+V271*((X271*'1. Standard_Cost'!$B$16)+(W271*X271*'1. Standard_Cost'!$C$16))</f>
        <v>0</v>
      </c>
      <c r="Z271" s="103"/>
      <c r="AA271" s="103"/>
      <c r="AB271" s="104">
        <f>+Z271*'1. Standard_Cost'!$B$20+AA271*'1. Standard_Cost'!$C$20</f>
        <v>0</v>
      </c>
      <c r="AC271" s="105"/>
      <c r="AD271" s="106"/>
      <c r="AE271" s="104">
        <f t="shared" si="462"/>
        <v>0</v>
      </c>
      <c r="AF271" s="104">
        <f t="shared" si="463"/>
        <v>0</v>
      </c>
      <c r="AG271" s="103"/>
      <c r="AH271" s="103">
        <v>0</v>
      </c>
      <c r="AI271" s="103">
        <v>0</v>
      </c>
      <c r="AJ271" s="107"/>
      <c r="AK271" s="107"/>
      <c r="AL271" s="107"/>
      <c r="AM271" s="104">
        <f>AG271*'1. Standard_Cost'!B97+'Incremental_Cost Year 2021'!AH271*'1. Standard_Cost'!C97+'Incremental_Cost Year 2021'!AI271*'1. Standard_Cost'!D97+'Incremental_Cost Year 2021'!AJ271+'Incremental_Cost Year 2021'!AL271+AK271</f>
        <v>0</v>
      </c>
      <c r="AN271" s="104">
        <f>AM271*'1. Standard_Cost'!C28</f>
        <v>0</v>
      </c>
      <c r="AO271" s="107"/>
      <c r="AQ271" s="104">
        <f t="shared" si="464"/>
        <v>0</v>
      </c>
      <c r="AR271" s="104">
        <f t="shared" si="465"/>
        <v>0</v>
      </c>
      <c r="AS271" s="104">
        <f t="shared" si="466"/>
        <v>0</v>
      </c>
      <c r="AT271" s="104">
        <f t="shared" ref="AT271:AT273" si="467">SUM(AQ271,AR271,AS271)</f>
        <v>0</v>
      </c>
      <c r="AU271" s="229"/>
      <c r="AV271" s="229">
        <v>0</v>
      </c>
      <c r="AW271" s="229"/>
      <c r="AX271" s="229"/>
      <c r="AY271" s="229"/>
      <c r="AZ271" s="229"/>
      <c r="BA271" s="230"/>
    </row>
    <row r="272" spans="1:53" ht="14.1" customHeight="1" outlineLevel="2" x14ac:dyDescent="0.2">
      <c r="A272" s="68"/>
      <c r="B272" s="94"/>
      <c r="C272" s="142"/>
      <c r="D272" s="110"/>
      <c r="E272" s="110"/>
      <c r="F272" s="110"/>
      <c r="G272" s="111"/>
      <c r="H272" s="99" t="s">
        <v>51</v>
      </c>
      <c r="I272" s="100"/>
      <c r="J272" s="101"/>
      <c r="K272" s="101"/>
      <c r="L272" s="102" t="str">
        <f>IF(I272&lt;&gt;0,((VLOOKUP(I272,'1. Standard_Cost'!$B$4:$D$8,2)+VLOOKUP(I272,'1. Standard_Cost'!$B$4:$D$8,3))*J272*K272),"0")</f>
        <v>0</v>
      </c>
      <c r="M272" s="102">
        <f>L272*'1. Standard_Cost'!F4</f>
        <v>0</v>
      </c>
      <c r="N272" s="103"/>
      <c r="O272" s="103"/>
      <c r="P272" s="103"/>
      <c r="Q272" s="103"/>
      <c r="R272" s="104">
        <f>+N272*P272*'1. Standard_Cost'!$B$12</f>
        <v>0</v>
      </c>
      <c r="S272" s="104">
        <f>+N272*O272*P272*'1. Standard_Cost'!$C$12</f>
        <v>0</v>
      </c>
      <c r="T272" s="104">
        <f>+N272*P272*Q272*'1. Standard_Cost'!$D$12</f>
        <v>0</v>
      </c>
      <c r="U272" s="104">
        <f>+N272*O272*'1. Standard_Cost'!$E$12</f>
        <v>0</v>
      </c>
      <c r="V272" s="103"/>
      <c r="W272" s="103"/>
      <c r="X272" s="103"/>
      <c r="Y272" s="104">
        <f>+V272*((X272*'1. Standard_Cost'!$B$16)+(W272*X272*'1. Standard_Cost'!$C$16))</f>
        <v>0</v>
      </c>
      <c r="Z272" s="103"/>
      <c r="AA272" s="103"/>
      <c r="AB272" s="104">
        <f>+Z272*'1. Standard_Cost'!$B$20+AA272*'1. Standard_Cost'!$C$20</f>
        <v>0</v>
      </c>
      <c r="AC272" s="105"/>
      <c r="AD272" s="106"/>
      <c r="AE272" s="104">
        <f t="shared" si="462"/>
        <v>0</v>
      </c>
      <c r="AF272" s="104">
        <f t="shared" si="463"/>
        <v>0</v>
      </c>
      <c r="AG272" s="103"/>
      <c r="AH272" s="103"/>
      <c r="AI272" s="103"/>
      <c r="AJ272" s="107"/>
      <c r="AK272" s="107"/>
      <c r="AL272" s="107"/>
      <c r="AM272" s="104">
        <f>AG272*'1. Standard_Cost'!B97+'Incremental_Cost Year 2021'!AH272*'1. Standard_Cost'!C97+'Incremental_Cost Year 2021'!AI272*'1. Standard_Cost'!D97+'Incremental_Cost Year 2021'!AJ272+'Incremental_Cost Year 2021'!AL272+AK272</f>
        <v>0</v>
      </c>
      <c r="AN272" s="104">
        <f>AM272*'1. Standard_Cost'!C28</f>
        <v>0</v>
      </c>
      <c r="AO272" s="107"/>
      <c r="AQ272" s="104">
        <f t="shared" si="464"/>
        <v>0</v>
      </c>
      <c r="AR272" s="104">
        <f t="shared" si="465"/>
        <v>0</v>
      </c>
      <c r="AS272" s="104">
        <f t="shared" si="466"/>
        <v>0</v>
      </c>
      <c r="AT272" s="104">
        <f t="shared" si="467"/>
        <v>0</v>
      </c>
      <c r="AU272" s="229"/>
      <c r="AV272" s="229"/>
      <c r="AW272" s="229"/>
      <c r="AX272" s="229"/>
      <c r="AY272" s="229"/>
      <c r="AZ272" s="229"/>
      <c r="BA272" s="230"/>
    </row>
    <row r="273" spans="1:53" ht="14.1" customHeight="1" outlineLevel="2" x14ac:dyDescent="0.2">
      <c r="A273" s="68"/>
      <c r="B273" s="94"/>
      <c r="C273" s="142"/>
      <c r="D273" s="110"/>
      <c r="E273" s="110"/>
      <c r="F273" s="110"/>
      <c r="G273" s="111"/>
      <c r="H273" s="112" t="s">
        <v>179</v>
      </c>
      <c r="I273" s="100"/>
      <c r="J273" s="101"/>
      <c r="K273" s="101"/>
      <c r="L273" s="102" t="str">
        <f>IF(I273&lt;&gt;0,((VLOOKUP(I273,'1. Standard_Cost'!$B$4:$D$8,2)+VLOOKUP(I273,'1. Standard_Cost'!$B$4:$D$8,3))*J273*K273),"0")</f>
        <v>0</v>
      </c>
      <c r="M273" s="102">
        <f>L273*'1. Standard_Cost'!F4</f>
        <v>0</v>
      </c>
      <c r="N273" s="103"/>
      <c r="O273" s="103"/>
      <c r="P273" s="103"/>
      <c r="Q273" s="103"/>
      <c r="R273" s="104">
        <f>+N273*P273*'1. Standard_Cost'!$B$12</f>
        <v>0</v>
      </c>
      <c r="S273" s="104">
        <f>+N273*O273*P273*'1. Standard_Cost'!$C$12</f>
        <v>0</v>
      </c>
      <c r="T273" s="104">
        <f>+N273*P273*Q273*'1. Standard_Cost'!$D$12</f>
        <v>0</v>
      </c>
      <c r="U273" s="104">
        <f>+N273*O273*'1. Standard_Cost'!$E$12</f>
        <v>0</v>
      </c>
      <c r="V273" s="103"/>
      <c r="W273" s="103"/>
      <c r="X273" s="103"/>
      <c r="Y273" s="104">
        <f>+V273*((X273*'1. Standard_Cost'!$B$16)+(W273*X273*'1. Standard_Cost'!$C$16))</f>
        <v>0</v>
      </c>
      <c r="Z273" s="103"/>
      <c r="AA273" s="103"/>
      <c r="AB273" s="104">
        <f>+Z273*'1. Standard_Cost'!$B$20+AA273*'1. Standard_Cost'!$C$20</f>
        <v>0</v>
      </c>
      <c r="AC273" s="105"/>
      <c r="AD273" s="106"/>
      <c r="AE273" s="104">
        <f t="shared" si="462"/>
        <v>0</v>
      </c>
      <c r="AF273" s="104">
        <f t="shared" si="463"/>
        <v>0</v>
      </c>
      <c r="AG273" s="103"/>
      <c r="AH273" s="103"/>
      <c r="AI273" s="103"/>
      <c r="AJ273" s="107"/>
      <c r="AK273" s="107"/>
      <c r="AL273" s="107"/>
      <c r="AM273" s="104">
        <f>AG273*'1. Standard_Cost'!B97+'Incremental_Cost Year 2021'!AH273*'1. Standard_Cost'!C97+'Incremental_Cost Year 2021'!AI273*'1. Standard_Cost'!D97+'Incremental_Cost Year 2021'!AJ273+'Incremental_Cost Year 2021'!AL273+AK273</f>
        <v>0</v>
      </c>
      <c r="AN273" s="104">
        <f>AM273*'1. Standard_Cost'!C28</f>
        <v>0</v>
      </c>
      <c r="AO273" s="107"/>
      <c r="AQ273" s="104">
        <f t="shared" si="464"/>
        <v>0</v>
      </c>
      <c r="AR273" s="104">
        <f t="shared" si="465"/>
        <v>0</v>
      </c>
      <c r="AS273" s="104">
        <f t="shared" si="466"/>
        <v>0</v>
      </c>
      <c r="AT273" s="104">
        <f t="shared" si="467"/>
        <v>0</v>
      </c>
      <c r="AU273" s="229"/>
      <c r="AV273" s="229"/>
      <c r="AW273" s="229"/>
      <c r="AX273" s="229"/>
      <c r="AY273" s="229"/>
      <c r="AZ273" s="229"/>
      <c r="BA273" s="230"/>
    </row>
    <row r="274" spans="1:53" ht="54" customHeight="1" outlineLevel="1" x14ac:dyDescent="0.2">
      <c r="A274" s="68"/>
      <c r="B274" s="141"/>
      <c r="C274" s="142"/>
      <c r="D274" s="113" t="s">
        <v>48</v>
      </c>
      <c r="E274" s="113" t="s">
        <v>268</v>
      </c>
      <c r="F274" s="114" t="s">
        <v>154</v>
      </c>
      <c r="G274" s="115" t="s">
        <v>155</v>
      </c>
      <c r="H274" s="122" t="s">
        <v>269</v>
      </c>
      <c r="I274" s="117"/>
      <c r="J274" s="117"/>
      <c r="K274" s="117"/>
      <c r="L274" s="118">
        <f>SUM(L270:L273)</f>
        <v>0</v>
      </c>
      <c r="M274" s="118">
        <f>SUM(M270:M273)</f>
        <v>0</v>
      </c>
      <c r="N274" s="117"/>
      <c r="O274" s="117"/>
      <c r="P274" s="117"/>
      <c r="Q274" s="117"/>
      <c r="R274" s="119">
        <f>SUM(R270:R273)</f>
        <v>0</v>
      </c>
      <c r="S274" s="119">
        <f>SUM(S270:S273)</f>
        <v>0</v>
      </c>
      <c r="T274" s="119">
        <f>SUM(T270:T273)</f>
        <v>0</v>
      </c>
      <c r="U274" s="119">
        <f>SUM(U270:U273)</f>
        <v>0</v>
      </c>
      <c r="V274" s="117"/>
      <c r="W274" s="117"/>
      <c r="X274" s="117"/>
      <c r="Y274" s="118">
        <f>SUM(Y270:Y273)</f>
        <v>0</v>
      </c>
      <c r="Z274" s="117"/>
      <c r="AA274" s="117"/>
      <c r="AB274" s="118">
        <f t="shared" ref="AB274:AF274" si="468">SUM(AB270:AB273)</f>
        <v>0</v>
      </c>
      <c r="AC274" s="118">
        <f t="shared" si="468"/>
        <v>0</v>
      </c>
      <c r="AD274" s="118">
        <f t="shared" si="468"/>
        <v>0</v>
      </c>
      <c r="AE274" s="118">
        <f t="shared" si="468"/>
        <v>0</v>
      </c>
      <c r="AF274" s="118">
        <f t="shared" si="468"/>
        <v>0</v>
      </c>
      <c r="AG274" s="117"/>
      <c r="AH274" s="117"/>
      <c r="AI274" s="117"/>
      <c r="AJ274" s="119">
        <f>SUM(AJ270:AJ273)</f>
        <v>0</v>
      </c>
      <c r="AK274" s="119">
        <f t="shared" ref="AK274:AN274" si="469">SUM(AK270:AK273)</f>
        <v>0</v>
      </c>
      <c r="AL274" s="119">
        <f t="shared" si="469"/>
        <v>0</v>
      </c>
      <c r="AM274" s="119">
        <f t="shared" si="469"/>
        <v>0</v>
      </c>
      <c r="AN274" s="119">
        <f t="shared" si="469"/>
        <v>0</v>
      </c>
      <c r="AO274" s="116"/>
      <c r="AP274" s="120"/>
      <c r="AQ274" s="121">
        <f t="shared" ref="AQ274:AZ274" si="470">SUM(AQ270:AQ273)</f>
        <v>0</v>
      </c>
      <c r="AR274" s="121">
        <f t="shared" si="470"/>
        <v>0</v>
      </c>
      <c r="AS274" s="121">
        <f t="shared" si="470"/>
        <v>0</v>
      </c>
      <c r="AT274" s="121">
        <f t="shared" si="470"/>
        <v>0</v>
      </c>
      <c r="AU274" s="121">
        <f t="shared" si="470"/>
        <v>0</v>
      </c>
      <c r="AV274" s="121">
        <f t="shared" si="470"/>
        <v>0</v>
      </c>
      <c r="AW274" s="121">
        <f t="shared" si="470"/>
        <v>0</v>
      </c>
      <c r="AX274" s="121">
        <f t="shared" si="470"/>
        <v>0</v>
      </c>
      <c r="AY274" s="121">
        <f t="shared" si="470"/>
        <v>0</v>
      </c>
      <c r="AZ274" s="121">
        <f t="shared" si="470"/>
        <v>0</v>
      </c>
      <c r="BA274" s="121"/>
    </row>
    <row r="275" spans="1:53" ht="14.1" customHeight="1" outlineLevel="2" x14ac:dyDescent="0.2">
      <c r="A275" s="68"/>
      <c r="B275" s="94"/>
      <c r="C275" s="142"/>
      <c r="D275" s="96"/>
      <c r="E275" s="96"/>
      <c r="F275" s="97"/>
      <c r="G275" s="98"/>
      <c r="H275" s="99" t="s">
        <v>49</v>
      </c>
      <c r="I275" s="100"/>
      <c r="J275" s="101"/>
      <c r="K275" s="101"/>
      <c r="L275" s="102" t="str">
        <f>IF(I275&lt;&gt;0,((VLOOKUP(I275,'1. Standard_Cost'!$B$4:$D$8,2)+VLOOKUP(I275,'1. Standard_Cost'!$B$4:$D$8,3))*J275*K275),"0")</f>
        <v>0</v>
      </c>
      <c r="M275" s="102">
        <f>L275*'1. Standard_Cost'!F4</f>
        <v>0</v>
      </c>
      <c r="N275" s="103"/>
      <c r="O275" s="103"/>
      <c r="P275" s="103"/>
      <c r="Q275" s="103"/>
      <c r="R275" s="104">
        <f>+N275*P275*'1. Standard_Cost'!$B$12</f>
        <v>0</v>
      </c>
      <c r="S275" s="104">
        <f>+N275*O275*P275*'1. Standard_Cost'!$C$12</f>
        <v>0</v>
      </c>
      <c r="T275" s="104">
        <f>+N275*P275*Q275*'1. Standard_Cost'!$D$12</f>
        <v>0</v>
      </c>
      <c r="U275" s="104">
        <f>+N275*O275*'1. Standard_Cost'!$E$12</f>
        <v>0</v>
      </c>
      <c r="V275" s="103"/>
      <c r="W275" s="103"/>
      <c r="X275" s="103"/>
      <c r="Y275" s="104">
        <f>+V275*((X275*'1. Standard_Cost'!$B$16)+(W275*X275*'1. Standard_Cost'!$C$16))</f>
        <v>0</v>
      </c>
      <c r="Z275" s="103"/>
      <c r="AA275" s="103"/>
      <c r="AB275" s="104">
        <f>+Z275*'1. Standard_Cost'!$B$20+AA275*'1. Standard_Cost'!$C$20</f>
        <v>0</v>
      </c>
      <c r="AC275" s="105"/>
      <c r="AD275" s="106"/>
      <c r="AE275" s="104">
        <f t="shared" ref="AE275:AE278" si="471">(R275+S275+T275+U275+Y275+AB275+AC275+AD275)*(20%)</f>
        <v>0</v>
      </c>
      <c r="AF275" s="104">
        <f t="shared" ref="AF275:AF278" si="472">R275+S275+T275+U275+Y275+AB275+AC275+AD275+AE275</f>
        <v>0</v>
      </c>
      <c r="AG275" s="103"/>
      <c r="AH275" s="103"/>
      <c r="AI275" s="103"/>
      <c r="AJ275" s="107"/>
      <c r="AK275" s="107"/>
      <c r="AL275" s="107"/>
      <c r="AM275" s="104">
        <f>AG275*'1. Standard_Cost'!B102+'Incremental_Cost Year 2021'!AH275*'1. Standard_Cost'!C102+'Incremental_Cost Year 2021'!AI275*'1. Standard_Cost'!D102+'Incremental_Cost Year 2021'!AJ275+'Incremental_Cost Year 2021'!AL275+AK275</f>
        <v>0</v>
      </c>
      <c r="AN275" s="104">
        <f>AM275*'1. Standard_Cost'!C28</f>
        <v>0</v>
      </c>
      <c r="AO275" s="107"/>
      <c r="AQ275" s="104">
        <f t="shared" ref="AQ275:AQ278" si="473">L275+M275</f>
        <v>0</v>
      </c>
      <c r="AR275" s="104">
        <f t="shared" ref="AR275:AR278" si="474">AF275</f>
        <v>0</v>
      </c>
      <c r="AS275" s="104">
        <f t="shared" ref="AS275:AS278" si="475">AM275+AN275</f>
        <v>0</v>
      </c>
      <c r="AT275" s="104">
        <f>SUM(AQ275,AR275,AS275)</f>
        <v>0</v>
      </c>
      <c r="AU275" s="229"/>
      <c r="AV275" s="229"/>
      <c r="AW275" s="229"/>
      <c r="AX275" s="229"/>
      <c r="AY275" s="229"/>
      <c r="AZ275" s="229"/>
      <c r="BA275" s="230"/>
    </row>
    <row r="276" spans="1:53" ht="14.1" customHeight="1" outlineLevel="2" x14ac:dyDescent="0.2">
      <c r="A276" s="68"/>
      <c r="B276" s="94"/>
      <c r="C276" s="142"/>
      <c r="D276" s="110"/>
      <c r="E276" s="110"/>
      <c r="F276" s="110"/>
      <c r="G276" s="111"/>
      <c r="H276" s="99" t="s">
        <v>50</v>
      </c>
      <c r="I276" s="100"/>
      <c r="J276" s="101"/>
      <c r="K276" s="101"/>
      <c r="L276" s="102" t="str">
        <f>IF(I276&lt;&gt;0,((VLOOKUP(I276,'1. Standard_Cost'!$B$4:$D$8,2)+VLOOKUP(I276,'1. Standard_Cost'!$B$4:$D$8,3))*J276*K276),"0")</f>
        <v>0</v>
      </c>
      <c r="M276" s="102">
        <f>L276*'1. Standard_Cost'!F4</f>
        <v>0</v>
      </c>
      <c r="N276" s="103"/>
      <c r="O276" s="103"/>
      <c r="P276" s="103"/>
      <c r="Q276" s="103"/>
      <c r="R276" s="104">
        <f>+N276*P276*'1. Standard_Cost'!$B$12</f>
        <v>0</v>
      </c>
      <c r="S276" s="104">
        <f>+N276*O276*P276*'1. Standard_Cost'!$C$12</f>
        <v>0</v>
      </c>
      <c r="T276" s="104">
        <f>+N276*P276*Q276*'1. Standard_Cost'!$D$12</f>
        <v>0</v>
      </c>
      <c r="U276" s="104">
        <f>+N276*O276*'1. Standard_Cost'!$E$12</f>
        <v>0</v>
      </c>
      <c r="V276" s="103"/>
      <c r="W276" s="103"/>
      <c r="X276" s="103"/>
      <c r="Y276" s="104">
        <f>+V276*((X276*'1. Standard_Cost'!$B$16)+(W276*X276*'1. Standard_Cost'!$C$16))</f>
        <v>0</v>
      </c>
      <c r="Z276" s="103"/>
      <c r="AA276" s="103"/>
      <c r="AB276" s="104">
        <f>+Z276*'1. Standard_Cost'!$B$20+AA276*'1. Standard_Cost'!$C$20</f>
        <v>0</v>
      </c>
      <c r="AC276" s="105"/>
      <c r="AD276" s="106"/>
      <c r="AE276" s="104">
        <f t="shared" si="471"/>
        <v>0</v>
      </c>
      <c r="AF276" s="104">
        <f t="shared" si="472"/>
        <v>0</v>
      </c>
      <c r="AG276" s="103"/>
      <c r="AH276" s="103">
        <v>0</v>
      </c>
      <c r="AI276" s="103">
        <v>0</v>
      </c>
      <c r="AJ276" s="107"/>
      <c r="AK276" s="107"/>
      <c r="AL276" s="107"/>
      <c r="AM276" s="104">
        <f>AG276*'1. Standard_Cost'!B102+'Incremental_Cost Year 2021'!AH276*'1. Standard_Cost'!C102+'Incremental_Cost Year 2021'!AI276*'1. Standard_Cost'!D102+'Incremental_Cost Year 2021'!AJ276+'Incremental_Cost Year 2021'!AL276+AK276</f>
        <v>0</v>
      </c>
      <c r="AN276" s="104">
        <f>AM276*'1. Standard_Cost'!C28</f>
        <v>0</v>
      </c>
      <c r="AO276" s="107"/>
      <c r="AQ276" s="104">
        <f t="shared" si="473"/>
        <v>0</v>
      </c>
      <c r="AR276" s="104">
        <f t="shared" si="474"/>
        <v>0</v>
      </c>
      <c r="AS276" s="104">
        <f t="shared" si="475"/>
        <v>0</v>
      </c>
      <c r="AT276" s="104">
        <f t="shared" ref="AT276:AT278" si="476">SUM(AQ276,AR276,AS276)</f>
        <v>0</v>
      </c>
      <c r="AU276" s="229"/>
      <c r="AV276" s="229">
        <v>0</v>
      </c>
      <c r="AW276" s="229"/>
      <c r="AX276" s="229"/>
      <c r="AY276" s="229"/>
      <c r="AZ276" s="229"/>
      <c r="BA276" s="230"/>
    </row>
    <row r="277" spans="1:53" ht="14.1" customHeight="1" outlineLevel="2" x14ac:dyDescent="0.2">
      <c r="A277" s="68"/>
      <c r="B277" s="94"/>
      <c r="C277" s="142"/>
      <c r="D277" s="110"/>
      <c r="E277" s="110"/>
      <c r="F277" s="110"/>
      <c r="G277" s="111"/>
      <c r="H277" s="99" t="s">
        <v>51</v>
      </c>
      <c r="I277" s="100"/>
      <c r="J277" s="101"/>
      <c r="K277" s="101"/>
      <c r="L277" s="102" t="str">
        <f>IF(I277&lt;&gt;0,((VLOOKUP(I277,'1. Standard_Cost'!$B$4:$D$8,2)+VLOOKUP(I277,'1. Standard_Cost'!$B$4:$D$8,3))*J277*K277),"0")</f>
        <v>0</v>
      </c>
      <c r="M277" s="102">
        <f>L277*'1. Standard_Cost'!F4</f>
        <v>0</v>
      </c>
      <c r="N277" s="103"/>
      <c r="O277" s="103"/>
      <c r="P277" s="103"/>
      <c r="Q277" s="103"/>
      <c r="R277" s="104">
        <f>+N277*P277*'1. Standard_Cost'!$B$12</f>
        <v>0</v>
      </c>
      <c r="S277" s="104">
        <f>+N277*O277*P277*'1. Standard_Cost'!$C$12</f>
        <v>0</v>
      </c>
      <c r="T277" s="104">
        <f>+N277*P277*Q277*'1. Standard_Cost'!$D$12</f>
        <v>0</v>
      </c>
      <c r="U277" s="104">
        <f>+N277*O277*'1. Standard_Cost'!$E$12</f>
        <v>0</v>
      </c>
      <c r="V277" s="103"/>
      <c r="W277" s="103"/>
      <c r="X277" s="103"/>
      <c r="Y277" s="104">
        <f>+V277*((X277*'1. Standard_Cost'!$B$16)+(W277*X277*'1. Standard_Cost'!$C$16))</f>
        <v>0</v>
      </c>
      <c r="Z277" s="103"/>
      <c r="AA277" s="103"/>
      <c r="AB277" s="104">
        <f>+Z277*'1. Standard_Cost'!$B$20+AA277*'1. Standard_Cost'!$C$20</f>
        <v>0</v>
      </c>
      <c r="AC277" s="105"/>
      <c r="AD277" s="106"/>
      <c r="AE277" s="104">
        <f t="shared" si="471"/>
        <v>0</v>
      </c>
      <c r="AF277" s="104">
        <f t="shared" si="472"/>
        <v>0</v>
      </c>
      <c r="AG277" s="103"/>
      <c r="AH277" s="103"/>
      <c r="AI277" s="103"/>
      <c r="AJ277" s="107"/>
      <c r="AK277" s="107"/>
      <c r="AL277" s="107"/>
      <c r="AM277" s="104">
        <f>AG277*'1. Standard_Cost'!B102+'Incremental_Cost Year 2021'!AH277*'1. Standard_Cost'!C102+'Incremental_Cost Year 2021'!AI277*'1. Standard_Cost'!D102+'Incremental_Cost Year 2021'!AJ277+'Incremental_Cost Year 2021'!AL277+AK277</f>
        <v>0</v>
      </c>
      <c r="AN277" s="104">
        <f>AM277*'1. Standard_Cost'!C28</f>
        <v>0</v>
      </c>
      <c r="AO277" s="107"/>
      <c r="AQ277" s="104">
        <f t="shared" si="473"/>
        <v>0</v>
      </c>
      <c r="AR277" s="104">
        <f t="shared" si="474"/>
        <v>0</v>
      </c>
      <c r="AS277" s="104">
        <f t="shared" si="475"/>
        <v>0</v>
      </c>
      <c r="AT277" s="104">
        <f t="shared" si="476"/>
        <v>0</v>
      </c>
      <c r="AU277" s="229"/>
      <c r="AV277" s="229"/>
      <c r="AW277" s="229"/>
      <c r="AX277" s="229"/>
      <c r="AY277" s="229"/>
      <c r="AZ277" s="229"/>
      <c r="BA277" s="230"/>
    </row>
    <row r="278" spans="1:53" ht="14.1" customHeight="1" outlineLevel="2" x14ac:dyDescent="0.2">
      <c r="A278" s="68"/>
      <c r="B278" s="94"/>
      <c r="C278" s="142"/>
      <c r="D278" s="110"/>
      <c r="E278" s="110"/>
      <c r="F278" s="110"/>
      <c r="G278" s="111"/>
      <c r="H278" s="112" t="s">
        <v>179</v>
      </c>
      <c r="I278" s="100"/>
      <c r="J278" s="101"/>
      <c r="K278" s="101"/>
      <c r="L278" s="102" t="str">
        <f>IF(I278&lt;&gt;0,((VLOOKUP(I278,'1. Standard_Cost'!$B$4:$D$8,2)+VLOOKUP(I278,'1. Standard_Cost'!$B$4:$D$8,3))*J278*K278),"0")</f>
        <v>0</v>
      </c>
      <c r="M278" s="102">
        <f>L278*'1. Standard_Cost'!F82</f>
        <v>0</v>
      </c>
      <c r="N278" s="103"/>
      <c r="O278" s="103"/>
      <c r="P278" s="103"/>
      <c r="Q278" s="103"/>
      <c r="R278" s="104">
        <f>+N278*P278*'1. Standard_Cost'!$B$12</f>
        <v>0</v>
      </c>
      <c r="S278" s="104">
        <f>+N278*O278*P278*'1. Standard_Cost'!$C$12</f>
        <v>0</v>
      </c>
      <c r="T278" s="104">
        <f>+N278*P278*Q278*'1. Standard_Cost'!$D$12</f>
        <v>0</v>
      </c>
      <c r="U278" s="104">
        <f>+N278*O278*'1. Standard_Cost'!$E$12</f>
        <v>0</v>
      </c>
      <c r="V278" s="103"/>
      <c r="W278" s="103"/>
      <c r="X278" s="103"/>
      <c r="Y278" s="104">
        <f>+V278*((X278*'1. Standard_Cost'!$B$16)+(W278*X278*'1. Standard_Cost'!$C$16))</f>
        <v>0</v>
      </c>
      <c r="Z278" s="103"/>
      <c r="AA278" s="103"/>
      <c r="AB278" s="104">
        <f>+Z278*'1. Standard_Cost'!$B$20+AA278*'1. Standard_Cost'!$C$20</f>
        <v>0</v>
      </c>
      <c r="AC278" s="105"/>
      <c r="AD278" s="106"/>
      <c r="AE278" s="104">
        <f t="shared" si="471"/>
        <v>0</v>
      </c>
      <c r="AF278" s="104">
        <f t="shared" si="472"/>
        <v>0</v>
      </c>
      <c r="AG278" s="103"/>
      <c r="AH278" s="103"/>
      <c r="AI278" s="103"/>
      <c r="AJ278" s="107"/>
      <c r="AK278" s="107"/>
      <c r="AL278" s="107"/>
      <c r="AM278" s="104">
        <f>AG278*'1. Standard_Cost'!B102+'Incremental_Cost Year 2021'!AH278*'1. Standard_Cost'!C102+'Incremental_Cost Year 2021'!AI278*'1. Standard_Cost'!D102+'Incremental_Cost Year 2021'!AJ278+'Incremental_Cost Year 2021'!AL278+AK278</f>
        <v>0</v>
      </c>
      <c r="AN278" s="104">
        <f>AM278*'1. Standard_Cost'!C28</f>
        <v>0</v>
      </c>
      <c r="AO278" s="107"/>
      <c r="AQ278" s="104">
        <f t="shared" si="473"/>
        <v>0</v>
      </c>
      <c r="AR278" s="104">
        <f t="shared" si="474"/>
        <v>0</v>
      </c>
      <c r="AS278" s="104">
        <f t="shared" si="475"/>
        <v>0</v>
      </c>
      <c r="AT278" s="104">
        <f t="shared" si="476"/>
        <v>0</v>
      </c>
      <c r="AU278" s="229"/>
      <c r="AV278" s="229"/>
      <c r="AW278" s="229"/>
      <c r="AX278" s="229"/>
      <c r="AY278" s="229"/>
      <c r="AZ278" s="229"/>
      <c r="BA278" s="230"/>
    </row>
    <row r="279" spans="1:53" ht="60" customHeight="1" outlineLevel="1" x14ac:dyDescent="0.2">
      <c r="A279" s="68"/>
      <c r="B279" s="141"/>
      <c r="C279" s="142"/>
      <c r="D279" s="113" t="s">
        <v>48</v>
      </c>
      <c r="E279" s="113" t="s">
        <v>272</v>
      </c>
      <c r="F279" s="114" t="s">
        <v>154</v>
      </c>
      <c r="G279" s="115" t="s">
        <v>155</v>
      </c>
      <c r="H279" s="122" t="s">
        <v>270</v>
      </c>
      <c r="I279" s="117"/>
      <c r="J279" s="117"/>
      <c r="K279" s="117"/>
      <c r="L279" s="118">
        <f>SUM(L275:L278)</f>
        <v>0</v>
      </c>
      <c r="M279" s="118">
        <f>SUM(M275:M278)</f>
        <v>0</v>
      </c>
      <c r="N279" s="117"/>
      <c r="O279" s="117"/>
      <c r="P279" s="117"/>
      <c r="Q279" s="117"/>
      <c r="R279" s="119">
        <f>SUM(R275:R278)</f>
        <v>0</v>
      </c>
      <c r="S279" s="119">
        <f>SUM(S275:S278)</f>
        <v>0</v>
      </c>
      <c r="T279" s="119">
        <f>SUM(T275:T278)</f>
        <v>0</v>
      </c>
      <c r="U279" s="119">
        <f>SUM(U275:U278)</f>
        <v>0</v>
      </c>
      <c r="V279" s="117"/>
      <c r="W279" s="117"/>
      <c r="X279" s="117"/>
      <c r="Y279" s="118">
        <f>SUM(Y275:Y278)</f>
        <v>0</v>
      </c>
      <c r="Z279" s="117"/>
      <c r="AA279" s="117"/>
      <c r="AB279" s="118">
        <f t="shared" ref="AB279:AF279" si="477">SUM(AB275:AB278)</f>
        <v>0</v>
      </c>
      <c r="AC279" s="118">
        <f t="shared" si="477"/>
        <v>0</v>
      </c>
      <c r="AD279" s="118">
        <f t="shared" si="477"/>
        <v>0</v>
      </c>
      <c r="AE279" s="118">
        <f t="shared" si="477"/>
        <v>0</v>
      </c>
      <c r="AF279" s="118">
        <f t="shared" si="477"/>
        <v>0</v>
      </c>
      <c r="AG279" s="117"/>
      <c r="AH279" s="117"/>
      <c r="AI279" s="117"/>
      <c r="AJ279" s="119">
        <f>SUM(AJ275:AJ278)</f>
        <v>0</v>
      </c>
      <c r="AK279" s="119">
        <f t="shared" ref="AK279:AN279" si="478">SUM(AK275:AK278)</f>
        <v>0</v>
      </c>
      <c r="AL279" s="119">
        <f t="shared" si="478"/>
        <v>0</v>
      </c>
      <c r="AM279" s="119">
        <f t="shared" si="478"/>
        <v>0</v>
      </c>
      <c r="AN279" s="119">
        <f t="shared" si="478"/>
        <v>0</v>
      </c>
      <c r="AO279" s="116"/>
      <c r="AP279" s="120"/>
      <c r="AQ279" s="121">
        <f t="shared" ref="AQ279:AZ279" si="479">SUM(AQ275:AQ278)</f>
        <v>0</v>
      </c>
      <c r="AR279" s="121">
        <f t="shared" si="479"/>
        <v>0</v>
      </c>
      <c r="AS279" s="121">
        <f t="shared" si="479"/>
        <v>0</v>
      </c>
      <c r="AT279" s="121">
        <f t="shared" si="479"/>
        <v>0</v>
      </c>
      <c r="AU279" s="121">
        <f t="shared" si="479"/>
        <v>0</v>
      </c>
      <c r="AV279" s="121">
        <f t="shared" si="479"/>
        <v>0</v>
      </c>
      <c r="AW279" s="121">
        <f t="shared" si="479"/>
        <v>0</v>
      </c>
      <c r="AX279" s="121">
        <f t="shared" si="479"/>
        <v>0</v>
      </c>
      <c r="AY279" s="121">
        <f t="shared" si="479"/>
        <v>0</v>
      </c>
      <c r="AZ279" s="121">
        <f t="shared" si="479"/>
        <v>0</v>
      </c>
      <c r="BA279" s="121"/>
    </row>
    <row r="280" spans="1:53" ht="14.1" customHeight="1" outlineLevel="2" x14ac:dyDescent="0.2">
      <c r="A280" s="68"/>
      <c r="B280" s="94"/>
      <c r="C280" s="142"/>
      <c r="D280" s="96"/>
      <c r="E280" s="96"/>
      <c r="F280" s="97"/>
      <c r="G280" s="98"/>
      <c r="H280" s="99" t="s">
        <v>671</v>
      </c>
      <c r="I280" s="100"/>
      <c r="J280" s="101">
        <v>1</v>
      </c>
      <c r="K280" s="101">
        <v>1</v>
      </c>
      <c r="L280" s="102">
        <v>80100</v>
      </c>
      <c r="M280" s="102">
        <f>L280*'1. Standard_Cost'!F4</f>
        <v>13376.7</v>
      </c>
      <c r="N280" s="103"/>
      <c r="O280" s="103"/>
      <c r="P280" s="103"/>
      <c r="Q280" s="103"/>
      <c r="R280" s="104">
        <f>+N280*P280*'1. Standard_Cost'!$B$12</f>
        <v>0</v>
      </c>
      <c r="S280" s="104">
        <f>+N280*O280*P280*'1. Standard_Cost'!$C$12</f>
        <v>0</v>
      </c>
      <c r="T280" s="104">
        <f>+N280*P280*Q280*'1. Standard_Cost'!$D$12</f>
        <v>0</v>
      </c>
      <c r="U280" s="104">
        <f>+N280*O280*'1. Standard_Cost'!$E$12</f>
        <v>0</v>
      </c>
      <c r="V280" s="103"/>
      <c r="W280" s="103"/>
      <c r="X280" s="103"/>
      <c r="Y280" s="104">
        <f>+V280*((X280*'1. Standard_Cost'!$B$16)+(W280*X280*'1. Standard_Cost'!$C$16))</f>
        <v>0</v>
      </c>
      <c r="Z280" s="103"/>
      <c r="AA280" s="103"/>
      <c r="AB280" s="104">
        <f>+Z280*'1. Standard_Cost'!$B$20+AA280*'1. Standard_Cost'!$C$20</f>
        <v>0</v>
      </c>
      <c r="AC280" s="105"/>
      <c r="AD280" s="106"/>
      <c r="AE280" s="104">
        <f t="shared" ref="AE280:AE283" si="480">(R280+S280+T280+U280+Y280+AB280+AC280+AD280)*(20%)</f>
        <v>0</v>
      </c>
      <c r="AF280" s="104">
        <f t="shared" ref="AF280:AF283" si="481">R280+S280+T280+U280+Y280+AB280+AC280+AD280+AE280</f>
        <v>0</v>
      </c>
      <c r="AG280" s="103"/>
      <c r="AH280" s="103"/>
      <c r="AI280" s="103"/>
      <c r="AJ280" s="107"/>
      <c r="AK280" s="107"/>
      <c r="AL280" s="107"/>
      <c r="AM280" s="104">
        <f>AG280*'1. Standard_Cost'!B107+'Incremental_Cost Year 2021'!AH280*'1. Standard_Cost'!C107+'Incremental_Cost Year 2021'!AI280*'1. Standard_Cost'!D107+'Incremental_Cost Year 2021'!AJ280+'Incremental_Cost Year 2021'!AL280+AK280</f>
        <v>0</v>
      </c>
      <c r="AN280" s="104">
        <f>AM280*'1. Standard_Cost'!C28</f>
        <v>0</v>
      </c>
      <c r="AO280" s="107"/>
      <c r="AQ280" s="104">
        <f t="shared" ref="AQ280:AQ283" si="482">L280+M280</f>
        <v>93476.7</v>
      </c>
      <c r="AR280" s="104">
        <f t="shared" ref="AR280:AR283" si="483">AF280</f>
        <v>0</v>
      </c>
      <c r="AS280" s="104">
        <f t="shared" ref="AS280:AS283" si="484">AM280+AN280</f>
        <v>0</v>
      </c>
      <c r="AT280" s="104">
        <f>SUM(AQ280,AR280,AS280)</f>
        <v>93476.7</v>
      </c>
      <c r="AU280" s="229"/>
      <c r="AV280" s="229"/>
      <c r="AW280" s="229"/>
      <c r="AX280" s="229"/>
      <c r="AY280" s="229"/>
      <c r="AZ280" s="229"/>
      <c r="BA280" s="230"/>
    </row>
    <row r="281" spans="1:53" ht="14.1" customHeight="1" outlineLevel="2" x14ac:dyDescent="0.2">
      <c r="A281" s="68"/>
      <c r="B281" s="94"/>
      <c r="C281" s="142"/>
      <c r="D281" s="110"/>
      <c r="E281" s="110"/>
      <c r="F281" s="110"/>
      <c r="G281" s="111"/>
      <c r="H281" s="99" t="s">
        <v>672</v>
      </c>
      <c r="I281" s="100"/>
      <c r="J281" s="101">
        <v>0.5</v>
      </c>
      <c r="K281" s="101">
        <v>1</v>
      </c>
      <c r="L281" s="102">
        <v>60100</v>
      </c>
      <c r="M281" s="102">
        <f>L281*'1. Standard_Cost'!F4</f>
        <v>10036.700000000001</v>
      </c>
      <c r="N281" s="103"/>
      <c r="O281" s="103"/>
      <c r="P281" s="103"/>
      <c r="Q281" s="103"/>
      <c r="R281" s="104">
        <f>+N281*P281*'1. Standard_Cost'!$B$12</f>
        <v>0</v>
      </c>
      <c r="S281" s="104">
        <f>+N281*O281*P281*'1. Standard_Cost'!$C$12</f>
        <v>0</v>
      </c>
      <c r="T281" s="104">
        <f>+N281*P281*Q281*'1. Standard_Cost'!$D$12</f>
        <v>0</v>
      </c>
      <c r="U281" s="104">
        <f>+N281*O281*'1. Standard_Cost'!$E$12</f>
        <v>0</v>
      </c>
      <c r="V281" s="103"/>
      <c r="W281" s="103"/>
      <c r="X281" s="103"/>
      <c r="Y281" s="104">
        <f>+V281*((X281*'1. Standard_Cost'!$B$16)+(W281*X281*'1. Standard_Cost'!$C$16))</f>
        <v>0</v>
      </c>
      <c r="Z281" s="103"/>
      <c r="AA281" s="103"/>
      <c r="AB281" s="104">
        <f>+Z281*'1. Standard_Cost'!$B$20+AA281*'1. Standard_Cost'!$C$20</f>
        <v>0</v>
      </c>
      <c r="AC281" s="105"/>
      <c r="AD281" s="106"/>
      <c r="AE281" s="104">
        <f t="shared" si="480"/>
        <v>0</v>
      </c>
      <c r="AF281" s="104">
        <f t="shared" si="481"/>
        <v>0</v>
      </c>
      <c r="AG281" s="103"/>
      <c r="AH281" s="103">
        <v>0</v>
      </c>
      <c r="AI281" s="103">
        <v>0</v>
      </c>
      <c r="AJ281" s="107"/>
      <c r="AK281" s="107"/>
      <c r="AL281" s="107"/>
      <c r="AM281" s="104">
        <f>AG281*'1. Standard_Cost'!B107+'Incremental_Cost Year 2021'!AH281*'1. Standard_Cost'!C107+'Incremental_Cost Year 2021'!AI281*'1. Standard_Cost'!D107+'Incremental_Cost Year 2021'!AJ281+'Incremental_Cost Year 2021'!AL281+AK281</f>
        <v>0</v>
      </c>
      <c r="AN281" s="104">
        <f>AM281*'1. Standard_Cost'!C28</f>
        <v>0</v>
      </c>
      <c r="AO281" s="107"/>
      <c r="AQ281" s="104">
        <f t="shared" si="482"/>
        <v>70136.7</v>
      </c>
      <c r="AR281" s="104">
        <f t="shared" si="483"/>
        <v>0</v>
      </c>
      <c r="AS281" s="104">
        <f t="shared" si="484"/>
        <v>0</v>
      </c>
      <c r="AT281" s="104">
        <f t="shared" ref="AT281:AT283" si="485">SUM(AQ281,AR281,AS281)</f>
        <v>70136.7</v>
      </c>
      <c r="AU281" s="229"/>
      <c r="AV281" s="229">
        <v>0</v>
      </c>
      <c r="AW281" s="229"/>
      <c r="AX281" s="229"/>
      <c r="AY281" s="229"/>
      <c r="AZ281" s="229"/>
      <c r="BA281" s="230"/>
    </row>
    <row r="282" spans="1:53" ht="14.1" customHeight="1" outlineLevel="2" x14ac:dyDescent="0.2">
      <c r="A282" s="68"/>
      <c r="B282" s="94"/>
      <c r="C282" s="142"/>
      <c r="D282" s="110"/>
      <c r="E282" s="110"/>
      <c r="F282" s="110"/>
      <c r="G282" s="111"/>
      <c r="H282" s="99" t="s">
        <v>717</v>
      </c>
      <c r="I282" s="100"/>
      <c r="J282" s="101">
        <v>0.2</v>
      </c>
      <c r="K282" s="101">
        <v>3</v>
      </c>
      <c r="L282" s="102">
        <v>180060</v>
      </c>
      <c r="M282" s="102">
        <f>L282*'1. Standard_Cost'!F4</f>
        <v>30070.02</v>
      </c>
      <c r="N282" s="103"/>
      <c r="O282" s="103"/>
      <c r="P282" s="103"/>
      <c r="Q282" s="103"/>
      <c r="R282" s="104">
        <f>+N282*P282*'1. Standard_Cost'!$B$12</f>
        <v>0</v>
      </c>
      <c r="S282" s="104">
        <f>+N282*O282*P282*'1. Standard_Cost'!$C$12</f>
        <v>0</v>
      </c>
      <c r="T282" s="104">
        <f>+N282*P282*Q282*'1. Standard_Cost'!$D$12</f>
        <v>0</v>
      </c>
      <c r="U282" s="104">
        <f>+N282*O282*'1. Standard_Cost'!$E$12</f>
        <v>0</v>
      </c>
      <c r="V282" s="103"/>
      <c r="W282" s="103"/>
      <c r="X282" s="103"/>
      <c r="Y282" s="104">
        <f>+V282*((X282*'1. Standard_Cost'!$B$16)+(W282*X282*'1. Standard_Cost'!$C$16))</f>
        <v>0</v>
      </c>
      <c r="Z282" s="103"/>
      <c r="AA282" s="103"/>
      <c r="AB282" s="104">
        <f>+Z282*'1. Standard_Cost'!$B$20+AA282*'1. Standard_Cost'!$C$20</f>
        <v>0</v>
      </c>
      <c r="AC282" s="105"/>
      <c r="AD282" s="106"/>
      <c r="AE282" s="104">
        <f t="shared" si="480"/>
        <v>0</v>
      </c>
      <c r="AF282" s="104">
        <f t="shared" si="481"/>
        <v>0</v>
      </c>
      <c r="AG282" s="103"/>
      <c r="AH282" s="103"/>
      <c r="AI282" s="103"/>
      <c r="AJ282" s="107"/>
      <c r="AK282" s="107"/>
      <c r="AL282" s="107"/>
      <c r="AM282" s="104">
        <f>AG282*'1. Standard_Cost'!B107+'Incremental_Cost Year 2021'!AH282*'1. Standard_Cost'!C107+'Incremental_Cost Year 2021'!AI282*'1. Standard_Cost'!D107+'Incremental_Cost Year 2021'!AJ282+'Incremental_Cost Year 2021'!AL282+AK282</f>
        <v>0</v>
      </c>
      <c r="AN282" s="104">
        <f>AM282*'1. Standard_Cost'!C28</f>
        <v>0</v>
      </c>
      <c r="AO282" s="107"/>
      <c r="AQ282" s="104">
        <f t="shared" si="482"/>
        <v>210130.02</v>
      </c>
      <c r="AR282" s="104">
        <f t="shared" si="483"/>
        <v>0</v>
      </c>
      <c r="AS282" s="104">
        <f t="shared" si="484"/>
        <v>0</v>
      </c>
      <c r="AT282" s="104">
        <f t="shared" si="485"/>
        <v>210130.02</v>
      </c>
      <c r="AU282" s="229"/>
      <c r="AV282" s="229"/>
      <c r="AW282" s="229"/>
      <c r="AX282" s="229"/>
      <c r="AY282" s="229"/>
      <c r="AZ282" s="229"/>
      <c r="BA282" s="230"/>
    </row>
    <row r="283" spans="1:53" ht="14.1" customHeight="1" outlineLevel="2" x14ac:dyDescent="0.2">
      <c r="A283" s="68"/>
      <c r="B283" s="94"/>
      <c r="C283" s="142"/>
      <c r="D283" s="110"/>
      <c r="E283" s="110"/>
      <c r="F283" s="110"/>
      <c r="G283" s="111"/>
      <c r="H283" s="112" t="s">
        <v>179</v>
      </c>
      <c r="I283" s="100"/>
      <c r="J283" s="101"/>
      <c r="K283" s="101"/>
      <c r="L283" s="102" t="str">
        <f>IF(I283&lt;&gt;0,((VLOOKUP(I283,'1. Standard_Cost'!$B$4:$D$8,2)+VLOOKUP(I283,'1. Standard_Cost'!$B$4:$D$8,3))*J283*K283),"0")</f>
        <v>0</v>
      </c>
      <c r="M283" s="102">
        <f>L283*'1. Standard_Cost'!F87</f>
        <v>0</v>
      </c>
      <c r="N283" s="103"/>
      <c r="O283" s="103"/>
      <c r="P283" s="103"/>
      <c r="Q283" s="103"/>
      <c r="R283" s="104">
        <f>+N283*P283*'1. Standard_Cost'!$B$12</f>
        <v>0</v>
      </c>
      <c r="S283" s="104">
        <f>+N283*O283*P283*'1. Standard_Cost'!$C$12</f>
        <v>0</v>
      </c>
      <c r="T283" s="104">
        <f>+N283*P283*Q283*'1. Standard_Cost'!$D$12</f>
        <v>0</v>
      </c>
      <c r="U283" s="104">
        <f>+N283*O283*'1. Standard_Cost'!$E$12</f>
        <v>0</v>
      </c>
      <c r="V283" s="103"/>
      <c r="W283" s="103"/>
      <c r="X283" s="103"/>
      <c r="Y283" s="104">
        <f>+V283*((X283*'1. Standard_Cost'!$B$16)+(W283*X283*'1. Standard_Cost'!$C$16))</f>
        <v>0</v>
      </c>
      <c r="Z283" s="103"/>
      <c r="AA283" s="103"/>
      <c r="AB283" s="104">
        <f>+Z283*'1. Standard_Cost'!$B$20+AA283*'1. Standard_Cost'!$C$20</f>
        <v>0</v>
      </c>
      <c r="AC283" s="105"/>
      <c r="AD283" s="106"/>
      <c r="AE283" s="104">
        <f t="shared" si="480"/>
        <v>0</v>
      </c>
      <c r="AF283" s="104">
        <f t="shared" si="481"/>
        <v>0</v>
      </c>
      <c r="AG283" s="103"/>
      <c r="AH283" s="103"/>
      <c r="AI283" s="103"/>
      <c r="AJ283" s="107"/>
      <c r="AK283" s="107"/>
      <c r="AL283" s="107"/>
      <c r="AM283" s="104">
        <f>AG283*'1. Standard_Cost'!B107+'Incremental_Cost Year 2021'!AH283*'1. Standard_Cost'!C107+'Incremental_Cost Year 2021'!AI283*'1. Standard_Cost'!D107+'Incremental_Cost Year 2021'!AJ283+'Incremental_Cost Year 2021'!AL283+AK283</f>
        <v>0</v>
      </c>
      <c r="AN283" s="104">
        <f>AM283*'1. Standard_Cost'!C28</f>
        <v>0</v>
      </c>
      <c r="AO283" s="107"/>
      <c r="AQ283" s="104">
        <f t="shared" si="482"/>
        <v>0</v>
      </c>
      <c r="AR283" s="104">
        <f t="shared" si="483"/>
        <v>0</v>
      </c>
      <c r="AS283" s="104">
        <f t="shared" si="484"/>
        <v>0</v>
      </c>
      <c r="AT283" s="104">
        <f t="shared" si="485"/>
        <v>0</v>
      </c>
      <c r="AU283" s="229"/>
      <c r="AV283" s="229"/>
      <c r="AW283" s="229"/>
      <c r="AX283" s="229"/>
      <c r="AY283" s="229"/>
      <c r="AZ283" s="229"/>
      <c r="BA283" s="230"/>
    </row>
    <row r="284" spans="1:53" ht="54" customHeight="1" outlineLevel="1" x14ac:dyDescent="0.2">
      <c r="A284" s="68"/>
      <c r="B284" s="141"/>
      <c r="C284" s="142"/>
      <c r="D284" s="113" t="s">
        <v>515</v>
      </c>
      <c r="E284" s="113" t="s">
        <v>273</v>
      </c>
      <c r="F284" s="114" t="s">
        <v>154</v>
      </c>
      <c r="G284" s="115" t="s">
        <v>155</v>
      </c>
      <c r="H284" s="122" t="s">
        <v>271</v>
      </c>
      <c r="I284" s="117"/>
      <c r="J284" s="117"/>
      <c r="K284" s="117"/>
      <c r="L284" s="118">
        <f>SUM(L280:L283)</f>
        <v>320260</v>
      </c>
      <c r="M284" s="118">
        <f>SUM(M280:M283)</f>
        <v>53483.42</v>
      </c>
      <c r="N284" s="117"/>
      <c r="O284" s="117"/>
      <c r="P284" s="117"/>
      <c r="Q284" s="117"/>
      <c r="R284" s="119">
        <f>SUM(R280:R283)</f>
        <v>0</v>
      </c>
      <c r="S284" s="119">
        <f>SUM(S280:S283)</f>
        <v>0</v>
      </c>
      <c r="T284" s="119">
        <f>SUM(T280:T283)</f>
        <v>0</v>
      </c>
      <c r="U284" s="119">
        <f>SUM(U280:U283)</f>
        <v>0</v>
      </c>
      <c r="V284" s="117"/>
      <c r="W284" s="117"/>
      <c r="X284" s="117"/>
      <c r="Y284" s="118">
        <f>SUM(Y280:Y283)</f>
        <v>0</v>
      </c>
      <c r="Z284" s="117"/>
      <c r="AA284" s="117"/>
      <c r="AB284" s="118">
        <f t="shared" ref="AB284:AF284" si="486">SUM(AB280:AB283)</f>
        <v>0</v>
      </c>
      <c r="AC284" s="118">
        <f t="shared" si="486"/>
        <v>0</v>
      </c>
      <c r="AD284" s="118">
        <f t="shared" si="486"/>
        <v>0</v>
      </c>
      <c r="AE284" s="118">
        <f t="shared" si="486"/>
        <v>0</v>
      </c>
      <c r="AF284" s="118">
        <f t="shared" si="486"/>
        <v>0</v>
      </c>
      <c r="AG284" s="117"/>
      <c r="AH284" s="117"/>
      <c r="AI284" s="117"/>
      <c r="AJ284" s="119">
        <f>SUM(AJ280:AJ283)</f>
        <v>0</v>
      </c>
      <c r="AK284" s="119">
        <f t="shared" ref="AK284:AN284" si="487">SUM(AK280:AK283)</f>
        <v>0</v>
      </c>
      <c r="AL284" s="119">
        <f t="shared" si="487"/>
        <v>0</v>
      </c>
      <c r="AM284" s="119">
        <f t="shared" si="487"/>
        <v>0</v>
      </c>
      <c r="AN284" s="119">
        <f t="shared" si="487"/>
        <v>0</v>
      </c>
      <c r="AO284" s="116"/>
      <c r="AP284" s="120"/>
      <c r="AQ284" s="121">
        <f t="shared" ref="AQ284:AZ284" si="488">SUM(AQ280:AQ283)</f>
        <v>373743.42</v>
      </c>
      <c r="AR284" s="121">
        <f t="shared" si="488"/>
        <v>0</v>
      </c>
      <c r="AS284" s="121">
        <f t="shared" si="488"/>
        <v>0</v>
      </c>
      <c r="AT284" s="121">
        <f t="shared" si="488"/>
        <v>373743.42</v>
      </c>
      <c r="AU284" s="121">
        <f t="shared" si="488"/>
        <v>0</v>
      </c>
      <c r="AV284" s="121">
        <f t="shared" si="488"/>
        <v>0</v>
      </c>
      <c r="AW284" s="121">
        <f t="shared" si="488"/>
        <v>0</v>
      </c>
      <c r="AX284" s="121">
        <f t="shared" si="488"/>
        <v>0</v>
      </c>
      <c r="AY284" s="121">
        <f t="shared" si="488"/>
        <v>0</v>
      </c>
      <c r="AZ284" s="121">
        <f t="shared" si="488"/>
        <v>0</v>
      </c>
      <c r="BA284" s="121"/>
    </row>
    <row r="285" spans="1:53" ht="14.1" customHeight="1" outlineLevel="2" x14ac:dyDescent="0.2">
      <c r="A285" s="68"/>
      <c r="B285" s="94"/>
      <c r="C285" s="142"/>
      <c r="D285" s="96"/>
      <c r="E285" s="96"/>
      <c r="F285" s="97"/>
      <c r="G285" s="98"/>
      <c r="H285" s="99" t="s">
        <v>49</v>
      </c>
      <c r="I285" s="100"/>
      <c r="J285" s="101"/>
      <c r="K285" s="101"/>
      <c r="L285" s="102" t="str">
        <f>IF(I285&lt;&gt;0,((VLOOKUP(I285,'1. Standard_Cost'!$B$4:$D$8,2)+VLOOKUP(I285,'1. Standard_Cost'!$B$4:$D$8,3))*J285*K285),"0")</f>
        <v>0</v>
      </c>
      <c r="M285" s="102">
        <f>L285*'1. Standard_Cost'!F4</f>
        <v>0</v>
      </c>
      <c r="N285" s="103"/>
      <c r="O285" s="103"/>
      <c r="P285" s="103"/>
      <c r="Q285" s="103"/>
      <c r="R285" s="104">
        <f>+N285*P285*'1. Standard_Cost'!$B$12</f>
        <v>0</v>
      </c>
      <c r="S285" s="104">
        <f>+N285*O285*P285*'1. Standard_Cost'!$C$12</f>
        <v>0</v>
      </c>
      <c r="T285" s="104">
        <f>+N285*P285*Q285*'1. Standard_Cost'!$D$12</f>
        <v>0</v>
      </c>
      <c r="U285" s="104">
        <f>+N285*O285*'1. Standard_Cost'!$E$12</f>
        <v>0</v>
      </c>
      <c r="V285" s="103"/>
      <c r="W285" s="103"/>
      <c r="X285" s="103"/>
      <c r="Y285" s="104">
        <f>+V285*((X285*'1. Standard_Cost'!$B$16)+(W285*X285*'1. Standard_Cost'!$C$16))</f>
        <v>0</v>
      </c>
      <c r="Z285" s="103"/>
      <c r="AA285" s="103"/>
      <c r="AB285" s="104">
        <f>+Z285*'1. Standard_Cost'!$B$20+AA285*'1. Standard_Cost'!$C$20</f>
        <v>0</v>
      </c>
      <c r="AC285" s="105"/>
      <c r="AD285" s="106"/>
      <c r="AE285" s="106">
        <f t="shared" ref="AE285:AE288" si="489">(R285+S285+T285+U285+Y285+AB285+AC285+AD285)*(20%)</f>
        <v>0</v>
      </c>
      <c r="AF285" s="104">
        <f t="shared" ref="AF285:AF288" si="490">R285+S285+T285+U285+Y285+AB285+AC285+AD285+AE285</f>
        <v>0</v>
      </c>
      <c r="AG285" s="103"/>
      <c r="AH285" s="103"/>
      <c r="AI285" s="103"/>
      <c r="AJ285" s="107"/>
      <c r="AK285" s="107"/>
      <c r="AL285" s="107"/>
      <c r="AM285" s="104">
        <f>AG285*'1. Standard_Cost'!B112+'Incremental_Cost Year 2021'!AH285*'1. Standard_Cost'!C112+'Incremental_Cost Year 2021'!AI285*'1. Standard_Cost'!D112+'Incremental_Cost Year 2021'!AJ285+'Incremental_Cost Year 2021'!AL285+AK285</f>
        <v>0</v>
      </c>
      <c r="AN285" s="104">
        <f>AM285*'1. Standard_Cost'!C28</f>
        <v>0</v>
      </c>
      <c r="AO285" s="107"/>
      <c r="AQ285" s="104">
        <f t="shared" ref="AQ285:AQ288" si="491">L285+M285</f>
        <v>0</v>
      </c>
      <c r="AR285" s="104">
        <f t="shared" ref="AR285:AR288" si="492">AF285</f>
        <v>0</v>
      </c>
      <c r="AS285" s="104">
        <f t="shared" ref="AS285:AS288" si="493">AM285+AN285</f>
        <v>0</v>
      </c>
      <c r="AT285" s="104">
        <f>SUM(AQ285,AR285,AS285)</f>
        <v>0</v>
      </c>
      <c r="AU285" s="229"/>
      <c r="AV285" s="229"/>
      <c r="AW285" s="229"/>
      <c r="AX285" s="229"/>
      <c r="AY285" s="229"/>
      <c r="AZ285" s="229"/>
      <c r="BA285" s="230"/>
    </row>
    <row r="286" spans="1:53" ht="14.1" customHeight="1" outlineLevel="2" x14ac:dyDescent="0.2">
      <c r="A286" s="68"/>
      <c r="B286" s="94"/>
      <c r="C286" s="142"/>
      <c r="D286" s="110"/>
      <c r="E286" s="110"/>
      <c r="F286" s="110"/>
      <c r="G286" s="111"/>
      <c r="H286" s="99" t="s">
        <v>50</v>
      </c>
      <c r="I286" s="100"/>
      <c r="J286" s="101"/>
      <c r="K286" s="101"/>
      <c r="L286" s="102" t="str">
        <f>IF(I286&lt;&gt;0,((VLOOKUP(I286,'1. Standard_Cost'!$B$4:$D$8,2)+VLOOKUP(I286,'1. Standard_Cost'!$B$4:$D$8,3))*J286*K286),"0")</f>
        <v>0</v>
      </c>
      <c r="M286" s="102">
        <f>L286*'1. Standard_Cost'!F4</f>
        <v>0</v>
      </c>
      <c r="N286" s="103"/>
      <c r="O286" s="103"/>
      <c r="P286" s="103"/>
      <c r="Q286" s="103"/>
      <c r="R286" s="104">
        <f>+N286*P286*'1. Standard_Cost'!$B$12</f>
        <v>0</v>
      </c>
      <c r="S286" s="104">
        <f>+N286*O286*P286*'1. Standard_Cost'!$C$12</f>
        <v>0</v>
      </c>
      <c r="T286" s="104">
        <f>+N286*P286*Q286*'1. Standard_Cost'!$D$12</f>
        <v>0</v>
      </c>
      <c r="U286" s="104">
        <f>+N286*O286*'1. Standard_Cost'!$E$12</f>
        <v>0</v>
      </c>
      <c r="V286" s="103"/>
      <c r="W286" s="103"/>
      <c r="X286" s="103"/>
      <c r="Y286" s="104">
        <f>+V286*((X286*'1. Standard_Cost'!$B$16)+(W286*X286*'1. Standard_Cost'!$C$16))</f>
        <v>0</v>
      </c>
      <c r="Z286" s="103"/>
      <c r="AA286" s="103"/>
      <c r="AB286" s="104">
        <f>+Z286*'1. Standard_Cost'!$B$20+AA286*'1. Standard_Cost'!$C$20</f>
        <v>0</v>
      </c>
      <c r="AC286" s="105"/>
      <c r="AD286" s="106"/>
      <c r="AE286" s="106">
        <f t="shared" si="489"/>
        <v>0</v>
      </c>
      <c r="AF286" s="104">
        <f t="shared" si="490"/>
        <v>0</v>
      </c>
      <c r="AG286" s="103"/>
      <c r="AH286" s="103">
        <v>0</v>
      </c>
      <c r="AI286" s="103">
        <v>0</v>
      </c>
      <c r="AJ286" s="107"/>
      <c r="AK286" s="107"/>
      <c r="AL286" s="107"/>
      <c r="AM286" s="104">
        <f>AG286*'1. Standard_Cost'!B112+'Incremental_Cost Year 2021'!AH286*'1. Standard_Cost'!C112+'Incremental_Cost Year 2021'!AI286*'1. Standard_Cost'!D112+'Incremental_Cost Year 2021'!AJ286+'Incremental_Cost Year 2021'!AL286+AK286</f>
        <v>0</v>
      </c>
      <c r="AN286" s="104">
        <f>AM286*'1. Standard_Cost'!C28</f>
        <v>0</v>
      </c>
      <c r="AO286" s="107"/>
      <c r="AQ286" s="104">
        <f t="shared" si="491"/>
        <v>0</v>
      </c>
      <c r="AR286" s="104">
        <f t="shared" si="492"/>
        <v>0</v>
      </c>
      <c r="AS286" s="104">
        <f t="shared" si="493"/>
        <v>0</v>
      </c>
      <c r="AT286" s="104">
        <f t="shared" ref="AT286:AT288" si="494">SUM(AQ286,AR286,AS286)</f>
        <v>0</v>
      </c>
      <c r="AU286" s="229"/>
      <c r="AV286" s="229">
        <v>0</v>
      </c>
      <c r="AW286" s="229"/>
      <c r="AX286" s="229"/>
      <c r="AY286" s="229"/>
      <c r="AZ286" s="229"/>
      <c r="BA286" s="230"/>
    </row>
    <row r="287" spans="1:53" ht="14.1" customHeight="1" outlineLevel="2" x14ac:dyDescent="0.2">
      <c r="A287" s="68"/>
      <c r="B287" s="94"/>
      <c r="C287" s="142"/>
      <c r="D287" s="110"/>
      <c r="E287" s="110"/>
      <c r="F287" s="110"/>
      <c r="G287" s="111"/>
      <c r="H287" s="99" t="s">
        <v>51</v>
      </c>
      <c r="I287" s="100"/>
      <c r="J287" s="101"/>
      <c r="K287" s="101"/>
      <c r="L287" s="102" t="str">
        <f>IF(I287&lt;&gt;0,((VLOOKUP(I287,'1. Standard_Cost'!$B$4:$D$8,2)+VLOOKUP(I287,'1. Standard_Cost'!$B$4:$D$8,3))*J287*K287),"0")</f>
        <v>0</v>
      </c>
      <c r="M287" s="102">
        <f>L287*'1. Standard_Cost'!F4</f>
        <v>0</v>
      </c>
      <c r="N287" s="103"/>
      <c r="O287" s="103"/>
      <c r="P287" s="103"/>
      <c r="Q287" s="103"/>
      <c r="R287" s="104">
        <f>+N287*P287*'1. Standard_Cost'!$B$12</f>
        <v>0</v>
      </c>
      <c r="S287" s="104">
        <f>+N287*O287*P287*'1. Standard_Cost'!$C$12</f>
        <v>0</v>
      </c>
      <c r="T287" s="104">
        <f>+N287*P287*Q287*'1. Standard_Cost'!$D$12</f>
        <v>0</v>
      </c>
      <c r="U287" s="104">
        <f>+N287*O287*'1. Standard_Cost'!$E$12</f>
        <v>0</v>
      </c>
      <c r="V287" s="103"/>
      <c r="W287" s="103"/>
      <c r="X287" s="103"/>
      <c r="Y287" s="104">
        <f>+V287*((X287*'1. Standard_Cost'!$B$16)+(W287*X287*'1. Standard_Cost'!$C$16))</f>
        <v>0</v>
      </c>
      <c r="Z287" s="103"/>
      <c r="AA287" s="103"/>
      <c r="AB287" s="104">
        <f>+Z287*'1. Standard_Cost'!$B$20+AA287*'1. Standard_Cost'!$C$20</f>
        <v>0</v>
      </c>
      <c r="AC287" s="105"/>
      <c r="AD287" s="106"/>
      <c r="AE287" s="106">
        <f t="shared" si="489"/>
        <v>0</v>
      </c>
      <c r="AF287" s="104">
        <f t="shared" si="490"/>
        <v>0</v>
      </c>
      <c r="AG287" s="103"/>
      <c r="AH287" s="103"/>
      <c r="AI287" s="103"/>
      <c r="AJ287" s="107"/>
      <c r="AK287" s="107"/>
      <c r="AL287" s="107"/>
      <c r="AM287" s="104">
        <f>AG287*'1. Standard_Cost'!B112+'Incremental_Cost Year 2021'!AH287*'1. Standard_Cost'!C112+'Incremental_Cost Year 2021'!AI287*'1. Standard_Cost'!D112+'Incremental_Cost Year 2021'!AJ287+'Incremental_Cost Year 2021'!AL287+AK287</f>
        <v>0</v>
      </c>
      <c r="AN287" s="104">
        <f>AM287*'1. Standard_Cost'!C28</f>
        <v>0</v>
      </c>
      <c r="AO287" s="107"/>
      <c r="AQ287" s="104">
        <f t="shared" si="491"/>
        <v>0</v>
      </c>
      <c r="AR287" s="104">
        <f t="shared" si="492"/>
        <v>0</v>
      </c>
      <c r="AS287" s="104">
        <f t="shared" si="493"/>
        <v>0</v>
      </c>
      <c r="AT287" s="104">
        <f t="shared" si="494"/>
        <v>0</v>
      </c>
      <c r="AU287" s="229"/>
      <c r="AV287" s="229"/>
      <c r="AW287" s="229"/>
      <c r="AX287" s="229"/>
      <c r="AY287" s="229"/>
      <c r="AZ287" s="229"/>
      <c r="BA287" s="230"/>
    </row>
    <row r="288" spans="1:53" ht="14.1" customHeight="1" outlineLevel="2" x14ac:dyDescent="0.2">
      <c r="A288" s="68"/>
      <c r="B288" s="94"/>
      <c r="C288" s="142"/>
      <c r="D288" s="110"/>
      <c r="E288" s="110"/>
      <c r="F288" s="110"/>
      <c r="G288" s="111"/>
      <c r="H288" s="112" t="s">
        <v>179</v>
      </c>
      <c r="I288" s="100"/>
      <c r="J288" s="101"/>
      <c r="K288" s="101"/>
      <c r="L288" s="102" t="str">
        <f>IF(I288&lt;&gt;0,((VLOOKUP(I288,'1. Standard_Cost'!$B$4:$D$8,2)+VLOOKUP(I288,'1. Standard_Cost'!$B$4:$D$8,3))*J288*K288),"0")</f>
        <v>0</v>
      </c>
      <c r="M288" s="102">
        <f>L288*'1. Standard_Cost'!F4</f>
        <v>0</v>
      </c>
      <c r="N288" s="103"/>
      <c r="O288" s="103"/>
      <c r="P288" s="103"/>
      <c r="Q288" s="103"/>
      <c r="R288" s="104">
        <f>+N288*P288*'1. Standard_Cost'!$B$12</f>
        <v>0</v>
      </c>
      <c r="S288" s="104">
        <f>+N288*O288*P288*'1. Standard_Cost'!$C$12</f>
        <v>0</v>
      </c>
      <c r="T288" s="104">
        <f>+N288*P288*Q288*'1. Standard_Cost'!$D$12</f>
        <v>0</v>
      </c>
      <c r="U288" s="104">
        <f>+N288*O288*'1. Standard_Cost'!$E$12</f>
        <v>0</v>
      </c>
      <c r="V288" s="103"/>
      <c r="W288" s="103"/>
      <c r="X288" s="103"/>
      <c r="Y288" s="104">
        <f>+V288*((X288*'1. Standard_Cost'!$B$16)+(W288*X288*'1. Standard_Cost'!$C$16))</f>
        <v>0</v>
      </c>
      <c r="Z288" s="103"/>
      <c r="AA288" s="103"/>
      <c r="AB288" s="104">
        <f>+Z288*'1. Standard_Cost'!$B$20+AA288*'1. Standard_Cost'!$C$20</f>
        <v>0</v>
      </c>
      <c r="AC288" s="105"/>
      <c r="AD288" s="106"/>
      <c r="AE288" s="106">
        <f t="shared" si="489"/>
        <v>0</v>
      </c>
      <c r="AF288" s="104">
        <f t="shared" si="490"/>
        <v>0</v>
      </c>
      <c r="AG288" s="103"/>
      <c r="AH288" s="103"/>
      <c r="AI288" s="103"/>
      <c r="AJ288" s="107"/>
      <c r="AK288" s="107"/>
      <c r="AL288" s="107"/>
      <c r="AM288" s="104">
        <f>AG288*'1. Standard_Cost'!B112+'Incremental_Cost Year 2021'!AH288*'1. Standard_Cost'!C112+'Incremental_Cost Year 2021'!AI288*'1. Standard_Cost'!D112+'Incremental_Cost Year 2021'!AJ288+'Incremental_Cost Year 2021'!AL288+AK288</f>
        <v>0</v>
      </c>
      <c r="AN288" s="104">
        <f>AM288*'1. Standard_Cost'!C28</f>
        <v>0</v>
      </c>
      <c r="AO288" s="107"/>
      <c r="AQ288" s="104">
        <f t="shared" si="491"/>
        <v>0</v>
      </c>
      <c r="AR288" s="104">
        <f t="shared" si="492"/>
        <v>0</v>
      </c>
      <c r="AS288" s="104">
        <f t="shared" si="493"/>
        <v>0</v>
      </c>
      <c r="AT288" s="104">
        <f t="shared" si="494"/>
        <v>0</v>
      </c>
      <c r="AU288" s="229"/>
      <c r="AV288" s="229"/>
      <c r="AW288" s="229"/>
      <c r="AX288" s="229"/>
      <c r="AY288" s="229"/>
      <c r="AZ288" s="229"/>
      <c r="BA288" s="230"/>
    </row>
    <row r="289" spans="1:53" ht="60" customHeight="1" outlineLevel="1" x14ac:dyDescent="0.2">
      <c r="A289" s="68"/>
      <c r="B289" s="141"/>
      <c r="C289" s="142"/>
      <c r="D289" s="113" t="s">
        <v>48</v>
      </c>
      <c r="E289" s="113" t="s">
        <v>276</v>
      </c>
      <c r="F289" s="114" t="s">
        <v>154</v>
      </c>
      <c r="G289" s="115" t="s">
        <v>155</v>
      </c>
      <c r="H289" s="122" t="s">
        <v>274</v>
      </c>
      <c r="I289" s="117"/>
      <c r="J289" s="117"/>
      <c r="K289" s="117"/>
      <c r="L289" s="118">
        <f>SUM(L285:L288)</f>
        <v>0</v>
      </c>
      <c r="M289" s="118">
        <f>SUM(M285:M288)</f>
        <v>0</v>
      </c>
      <c r="N289" s="117"/>
      <c r="O289" s="117"/>
      <c r="P289" s="117"/>
      <c r="Q289" s="117"/>
      <c r="R289" s="119">
        <f>SUM(R285:R288)</f>
        <v>0</v>
      </c>
      <c r="S289" s="119">
        <f>SUM(S285:S288)</f>
        <v>0</v>
      </c>
      <c r="T289" s="119">
        <f>SUM(T285:T288)</f>
        <v>0</v>
      </c>
      <c r="U289" s="119">
        <f>SUM(U285:U288)</f>
        <v>0</v>
      </c>
      <c r="V289" s="117"/>
      <c r="W289" s="117"/>
      <c r="X289" s="117"/>
      <c r="Y289" s="118">
        <f>SUM(Y285:Y288)</f>
        <v>0</v>
      </c>
      <c r="Z289" s="117"/>
      <c r="AA289" s="117"/>
      <c r="AB289" s="118">
        <f t="shared" ref="AB289:AF289" si="495">SUM(AB285:AB288)</f>
        <v>0</v>
      </c>
      <c r="AC289" s="118">
        <f t="shared" si="495"/>
        <v>0</v>
      </c>
      <c r="AD289" s="118">
        <f t="shared" si="495"/>
        <v>0</v>
      </c>
      <c r="AE289" s="118">
        <f t="shared" si="495"/>
        <v>0</v>
      </c>
      <c r="AF289" s="118">
        <f t="shared" si="495"/>
        <v>0</v>
      </c>
      <c r="AG289" s="117"/>
      <c r="AH289" s="117"/>
      <c r="AI289" s="117"/>
      <c r="AJ289" s="119">
        <f>SUM(AJ285:AJ288)</f>
        <v>0</v>
      </c>
      <c r="AK289" s="119">
        <f t="shared" ref="AK289:AN289" si="496">SUM(AK285:AK288)</f>
        <v>0</v>
      </c>
      <c r="AL289" s="119">
        <f t="shared" si="496"/>
        <v>0</v>
      </c>
      <c r="AM289" s="119">
        <f t="shared" si="496"/>
        <v>0</v>
      </c>
      <c r="AN289" s="119">
        <f t="shared" si="496"/>
        <v>0</v>
      </c>
      <c r="AO289" s="116"/>
      <c r="AP289" s="120"/>
      <c r="AQ289" s="121">
        <f t="shared" ref="AQ289:AZ289" si="497">SUM(AQ285:AQ288)</f>
        <v>0</v>
      </c>
      <c r="AR289" s="121">
        <f t="shared" si="497"/>
        <v>0</v>
      </c>
      <c r="AS289" s="121">
        <f t="shared" si="497"/>
        <v>0</v>
      </c>
      <c r="AT289" s="121">
        <f t="shared" si="497"/>
        <v>0</v>
      </c>
      <c r="AU289" s="121">
        <f t="shared" si="497"/>
        <v>0</v>
      </c>
      <c r="AV289" s="121">
        <f t="shared" si="497"/>
        <v>0</v>
      </c>
      <c r="AW289" s="121">
        <f t="shared" si="497"/>
        <v>0</v>
      </c>
      <c r="AX289" s="121">
        <f t="shared" si="497"/>
        <v>0</v>
      </c>
      <c r="AY289" s="121">
        <f t="shared" si="497"/>
        <v>0</v>
      </c>
      <c r="AZ289" s="121">
        <f t="shared" si="497"/>
        <v>0</v>
      </c>
      <c r="BA289" s="121"/>
    </row>
    <row r="290" spans="1:53" ht="14.1" customHeight="1" outlineLevel="2" x14ac:dyDescent="0.2">
      <c r="A290" s="68"/>
      <c r="B290" s="94"/>
      <c r="C290" s="142"/>
      <c r="D290" s="96"/>
      <c r="E290" s="96"/>
      <c r="F290" s="97"/>
      <c r="G290" s="98"/>
      <c r="H290" s="99" t="s">
        <v>671</v>
      </c>
      <c r="I290" s="100"/>
      <c r="J290" s="101">
        <v>1</v>
      </c>
      <c r="K290" s="101">
        <v>2</v>
      </c>
      <c r="L290" s="102">
        <v>160200</v>
      </c>
      <c r="M290" s="190">
        <f>L290*'1. Standard_Cost'!F4</f>
        <v>26753.4</v>
      </c>
      <c r="N290" s="103"/>
      <c r="O290" s="103"/>
      <c r="P290" s="103"/>
      <c r="Q290" s="103"/>
      <c r="R290" s="104">
        <f>+N290*P290*'1. Standard_Cost'!$B$12</f>
        <v>0</v>
      </c>
      <c r="S290" s="104">
        <f>+N290*O290*P290*'1. Standard_Cost'!$C$12</f>
        <v>0</v>
      </c>
      <c r="T290" s="104">
        <f>+N290*P290*Q290*'1. Standard_Cost'!$D$12</f>
        <v>0</v>
      </c>
      <c r="U290" s="104">
        <f>+N290*O290*'1. Standard_Cost'!$E$12</f>
        <v>0</v>
      </c>
      <c r="V290" s="103"/>
      <c r="W290" s="103"/>
      <c r="X290" s="103"/>
      <c r="Y290" s="104">
        <f>+V290*((X290*'1. Standard_Cost'!$B$16)+(W290*X290*'1. Standard_Cost'!$C$16))</f>
        <v>0</v>
      </c>
      <c r="Z290" s="103"/>
      <c r="AA290" s="103"/>
      <c r="AB290" s="104">
        <f>+Z290*'1. Standard_Cost'!$B$20+AA290*'1. Standard_Cost'!$C$20</f>
        <v>0</v>
      </c>
      <c r="AC290" s="105">
        <v>90000</v>
      </c>
      <c r="AD290" s="106"/>
      <c r="AE290" s="106">
        <f t="shared" ref="AE290:AE293" si="498">(R290+S290+T290+U290+Y290+AB290+AC290+AD290)*(20%)</f>
        <v>18000</v>
      </c>
      <c r="AF290" s="104">
        <f t="shared" ref="AF290:AF293" si="499">R290+S290+T290+U290+Y290+AB290+AC290+AD290+AE290</f>
        <v>108000</v>
      </c>
      <c r="AG290" s="103"/>
      <c r="AH290" s="103"/>
      <c r="AI290" s="103"/>
      <c r="AJ290" s="107"/>
      <c r="AK290" s="107"/>
      <c r="AL290" s="107"/>
      <c r="AM290" s="104">
        <f>AG290*'1. Standard_Cost'!B117+'Incremental_Cost Year 2021'!AH290*'1. Standard_Cost'!C117+'Incremental_Cost Year 2021'!AI290*'1. Standard_Cost'!D117+'Incremental_Cost Year 2021'!AJ290+'Incremental_Cost Year 2021'!AL290+AK290</f>
        <v>0</v>
      </c>
      <c r="AN290" s="104">
        <f>AM290*'1. Standard_Cost'!C28</f>
        <v>0</v>
      </c>
      <c r="AO290" s="107"/>
      <c r="AQ290" s="104">
        <f>L290+M290</f>
        <v>186953.4</v>
      </c>
      <c r="AR290" s="104">
        <f t="shared" ref="AR290:AR293" si="500">AF290</f>
        <v>108000</v>
      </c>
      <c r="AS290" s="104">
        <f t="shared" ref="AS290:AS293" si="501">AM290+AN290</f>
        <v>0</v>
      </c>
      <c r="AT290" s="104">
        <f>SUM(AQ290,AR290,AS290)</f>
        <v>294953.40000000002</v>
      </c>
      <c r="AU290" s="229">
        <f>AT290</f>
        <v>294953.40000000002</v>
      </c>
      <c r="AV290" s="229"/>
      <c r="AW290" s="229"/>
      <c r="AX290" s="229"/>
      <c r="AY290" s="229"/>
      <c r="AZ290" s="229"/>
      <c r="BA290" s="230"/>
    </row>
    <row r="291" spans="1:53" ht="14.1" customHeight="1" outlineLevel="2" x14ac:dyDescent="0.2">
      <c r="A291" s="68"/>
      <c r="B291" s="94"/>
      <c r="C291" s="142"/>
      <c r="D291" s="110"/>
      <c r="E291" s="110"/>
      <c r="F291" s="110"/>
      <c r="G291" s="111"/>
      <c r="H291" s="99" t="s">
        <v>672</v>
      </c>
      <c r="I291" s="100"/>
      <c r="J291" s="101">
        <v>0.5</v>
      </c>
      <c r="K291" s="101">
        <v>1</v>
      </c>
      <c r="L291" s="102">
        <v>60100</v>
      </c>
      <c r="M291" s="102">
        <f>L291*'1. Standard_Cost'!F4</f>
        <v>10036.700000000001</v>
      </c>
      <c r="N291" s="103"/>
      <c r="O291" s="103"/>
      <c r="P291" s="103"/>
      <c r="Q291" s="103"/>
      <c r="R291" s="104">
        <f>+N291*P291*'1. Standard_Cost'!$B$12</f>
        <v>0</v>
      </c>
      <c r="S291" s="104">
        <f>+N291*O291*P291*'1. Standard_Cost'!$C$12</f>
        <v>0</v>
      </c>
      <c r="T291" s="104">
        <f>+N291*P291*Q291*'1. Standard_Cost'!$D$12</f>
        <v>0</v>
      </c>
      <c r="U291" s="104">
        <f>+N291*O291*'1. Standard_Cost'!$E$12</f>
        <v>0</v>
      </c>
      <c r="V291" s="103"/>
      <c r="W291" s="103"/>
      <c r="X291" s="103"/>
      <c r="Y291" s="104">
        <f>+V291*((X291*'1. Standard_Cost'!$B$16)+(W291*X291*'1. Standard_Cost'!$C$16))</f>
        <v>0</v>
      </c>
      <c r="Z291" s="103"/>
      <c r="AA291" s="103"/>
      <c r="AB291" s="104">
        <f>+Z291*'1. Standard_Cost'!$B$20+AA291*'1. Standard_Cost'!$C$20</f>
        <v>0</v>
      </c>
      <c r="AC291" s="105"/>
      <c r="AD291" s="106"/>
      <c r="AE291" s="106">
        <f t="shared" si="498"/>
        <v>0</v>
      </c>
      <c r="AF291" s="104">
        <f t="shared" si="499"/>
        <v>0</v>
      </c>
      <c r="AG291" s="103"/>
      <c r="AH291" s="103">
        <v>0</v>
      </c>
      <c r="AI291" s="103">
        <v>0</v>
      </c>
      <c r="AJ291" s="107"/>
      <c r="AK291" s="107"/>
      <c r="AL291" s="107"/>
      <c r="AM291" s="104">
        <f>AG291*'1. Standard_Cost'!B117+'Incremental_Cost Year 2021'!AH291*'1. Standard_Cost'!C117+'Incremental_Cost Year 2021'!AI291*'1. Standard_Cost'!D117+'Incremental_Cost Year 2021'!AJ291+'Incremental_Cost Year 2021'!AL291+AK291</f>
        <v>0</v>
      </c>
      <c r="AN291" s="104">
        <f>AM291*'1. Standard_Cost'!C28</f>
        <v>0</v>
      </c>
      <c r="AO291" s="107"/>
      <c r="AQ291" s="104">
        <f t="shared" ref="AQ291:AQ293" si="502">L291+M291</f>
        <v>70136.7</v>
      </c>
      <c r="AR291" s="104">
        <f t="shared" si="500"/>
        <v>0</v>
      </c>
      <c r="AS291" s="104">
        <f t="shared" si="501"/>
        <v>0</v>
      </c>
      <c r="AT291" s="104">
        <f t="shared" ref="AT291:AT293" si="503">SUM(AQ291,AR291,AS291)</f>
        <v>70136.7</v>
      </c>
      <c r="AU291" s="229"/>
      <c r="AV291" s="229">
        <v>0</v>
      </c>
      <c r="AW291" s="229"/>
      <c r="AX291" s="229"/>
      <c r="AY291" s="229"/>
      <c r="AZ291" s="229"/>
      <c r="BA291" s="230"/>
    </row>
    <row r="292" spans="1:53" ht="14.1" customHeight="1" outlineLevel="2" x14ac:dyDescent="0.2">
      <c r="A292" s="68"/>
      <c r="B292" s="94"/>
      <c r="C292" s="142"/>
      <c r="D292" s="110"/>
      <c r="E292" s="110"/>
      <c r="F292" s="110"/>
      <c r="G292" s="111"/>
      <c r="H292" s="99" t="s">
        <v>717</v>
      </c>
      <c r="I292" s="100"/>
      <c r="J292" s="101">
        <v>0.2</v>
      </c>
      <c r="K292" s="101">
        <v>3</v>
      </c>
      <c r="L292" s="102">
        <v>180060</v>
      </c>
      <c r="M292" s="190">
        <f>L292*'1. Standard_Cost'!F4</f>
        <v>30070.02</v>
      </c>
      <c r="N292" s="103"/>
      <c r="O292" s="103"/>
      <c r="P292" s="103"/>
      <c r="Q292" s="103"/>
      <c r="R292" s="104">
        <f>+N292*P292*'1. Standard_Cost'!$B$12</f>
        <v>0</v>
      </c>
      <c r="S292" s="104">
        <f>+N292*O292*P292*'1. Standard_Cost'!$C$12</f>
        <v>0</v>
      </c>
      <c r="T292" s="104">
        <f>+N292*P292*Q292*'1. Standard_Cost'!$D$12</f>
        <v>0</v>
      </c>
      <c r="U292" s="104">
        <f>+N292*O292*'1. Standard_Cost'!$E$12</f>
        <v>0</v>
      </c>
      <c r="V292" s="103"/>
      <c r="W292" s="103"/>
      <c r="X292" s="103"/>
      <c r="Y292" s="104">
        <f>+V292*((X292*'1. Standard_Cost'!$B$16)+(W292*X292*'1. Standard_Cost'!$C$16))</f>
        <v>0</v>
      </c>
      <c r="Z292" s="103"/>
      <c r="AA292" s="103"/>
      <c r="AB292" s="104">
        <f>+Z292*'1. Standard_Cost'!$B$20+AA292*'1. Standard_Cost'!$C$20</f>
        <v>0</v>
      </c>
      <c r="AC292" s="105"/>
      <c r="AD292" s="106"/>
      <c r="AE292" s="106">
        <f t="shared" si="498"/>
        <v>0</v>
      </c>
      <c r="AF292" s="104">
        <f t="shared" si="499"/>
        <v>0</v>
      </c>
      <c r="AG292" s="103"/>
      <c r="AH292" s="103"/>
      <c r="AI292" s="103"/>
      <c r="AJ292" s="107"/>
      <c r="AK292" s="107"/>
      <c r="AL292" s="107"/>
      <c r="AM292" s="104">
        <f>AG292*'1. Standard_Cost'!B117+'Incremental_Cost Year 2021'!AH292*'1. Standard_Cost'!C117+'Incremental_Cost Year 2021'!AI292*'1. Standard_Cost'!D117+'Incremental_Cost Year 2021'!AJ292+'Incremental_Cost Year 2021'!AL292+AK292</f>
        <v>0</v>
      </c>
      <c r="AN292" s="104">
        <f>AM292*'1. Standard_Cost'!C28</f>
        <v>0</v>
      </c>
      <c r="AO292" s="107"/>
      <c r="AQ292" s="104">
        <f t="shared" si="502"/>
        <v>210130.02</v>
      </c>
      <c r="AR292" s="104">
        <f t="shared" si="500"/>
        <v>0</v>
      </c>
      <c r="AS292" s="104">
        <f t="shared" si="501"/>
        <v>0</v>
      </c>
      <c r="AT292" s="104">
        <f t="shared" si="503"/>
        <v>210130.02</v>
      </c>
      <c r="AU292" s="229"/>
      <c r="AV292" s="229"/>
      <c r="AW292" s="229"/>
      <c r="AX292" s="229"/>
      <c r="AY292" s="229"/>
      <c r="AZ292" s="229"/>
      <c r="BA292" s="230"/>
    </row>
    <row r="293" spans="1:53" ht="14.1" customHeight="1" outlineLevel="2" x14ac:dyDescent="0.2">
      <c r="A293" s="68"/>
      <c r="B293" s="94"/>
      <c r="C293" s="142"/>
      <c r="D293" s="110"/>
      <c r="E293" s="110"/>
      <c r="F293" s="110"/>
      <c r="G293" s="111"/>
      <c r="H293" s="112" t="s">
        <v>179</v>
      </c>
      <c r="I293" s="100"/>
      <c r="J293" s="101"/>
      <c r="K293" s="101"/>
      <c r="L293" s="102" t="str">
        <f>IF(I293&lt;&gt;0,((VLOOKUP(I293,'1. Standard_Cost'!$B$4:$D$8,2)+VLOOKUP(I293,'1. Standard_Cost'!$B$4:$D$8,3))*J293*K293),"0")</f>
        <v>0</v>
      </c>
      <c r="M293" s="102">
        <f>L293*'1. Standard_Cost'!F97</f>
        <v>0</v>
      </c>
      <c r="N293" s="103"/>
      <c r="O293" s="103"/>
      <c r="P293" s="103"/>
      <c r="Q293" s="103"/>
      <c r="R293" s="104">
        <f>+N293*P293*'1. Standard_Cost'!$B$12</f>
        <v>0</v>
      </c>
      <c r="S293" s="104">
        <f>+N293*O293*P293*'1. Standard_Cost'!$C$12</f>
        <v>0</v>
      </c>
      <c r="T293" s="104">
        <f>+N293*P293*Q293*'1. Standard_Cost'!$D$12</f>
        <v>0</v>
      </c>
      <c r="U293" s="104">
        <f>+N293*O293*'1. Standard_Cost'!$E$12</f>
        <v>0</v>
      </c>
      <c r="V293" s="103"/>
      <c r="W293" s="103"/>
      <c r="X293" s="103"/>
      <c r="Y293" s="104">
        <f>+V293*((X293*'1. Standard_Cost'!$B$16)+(W293*X293*'1. Standard_Cost'!$C$16))</f>
        <v>0</v>
      </c>
      <c r="Z293" s="103"/>
      <c r="AA293" s="103"/>
      <c r="AB293" s="104">
        <f>+Z293*'1. Standard_Cost'!$B$20+AA293*'1. Standard_Cost'!$C$20</f>
        <v>0</v>
      </c>
      <c r="AC293" s="105"/>
      <c r="AD293" s="106"/>
      <c r="AE293" s="106">
        <f t="shared" si="498"/>
        <v>0</v>
      </c>
      <c r="AF293" s="104">
        <f t="shared" si="499"/>
        <v>0</v>
      </c>
      <c r="AG293" s="103"/>
      <c r="AH293" s="103"/>
      <c r="AI293" s="103"/>
      <c r="AJ293" s="107"/>
      <c r="AK293" s="107"/>
      <c r="AL293" s="107"/>
      <c r="AM293" s="104">
        <f>AG293*'1. Standard_Cost'!B117+'Incremental_Cost Year 2021'!AH293*'1. Standard_Cost'!C117+'Incremental_Cost Year 2021'!AI293*'1. Standard_Cost'!D117+'Incremental_Cost Year 2021'!AJ293+'Incremental_Cost Year 2021'!AL293+AK293</f>
        <v>0</v>
      </c>
      <c r="AN293" s="104">
        <f>AM293*'1. Standard_Cost'!C28</f>
        <v>0</v>
      </c>
      <c r="AO293" s="107"/>
      <c r="AQ293" s="104">
        <f t="shared" si="502"/>
        <v>0</v>
      </c>
      <c r="AR293" s="104">
        <f t="shared" si="500"/>
        <v>0</v>
      </c>
      <c r="AS293" s="104">
        <f t="shared" si="501"/>
        <v>0</v>
      </c>
      <c r="AT293" s="104">
        <f t="shared" si="503"/>
        <v>0</v>
      </c>
      <c r="AU293" s="229"/>
      <c r="AV293" s="229"/>
      <c r="AW293" s="229"/>
      <c r="AX293" s="229"/>
      <c r="AY293" s="229"/>
      <c r="AZ293" s="229"/>
      <c r="BA293" s="230"/>
    </row>
    <row r="294" spans="1:53" ht="64.5" customHeight="1" outlineLevel="1" x14ac:dyDescent="0.2">
      <c r="A294" s="68"/>
      <c r="B294" s="141"/>
      <c r="C294" s="142"/>
      <c r="D294" s="113" t="s">
        <v>515</v>
      </c>
      <c r="E294" s="113" t="s">
        <v>277</v>
      </c>
      <c r="F294" s="114" t="s">
        <v>154</v>
      </c>
      <c r="G294" s="115" t="s">
        <v>155</v>
      </c>
      <c r="H294" s="122" t="s">
        <v>275</v>
      </c>
      <c r="I294" s="117"/>
      <c r="J294" s="117"/>
      <c r="K294" s="117"/>
      <c r="L294" s="118">
        <f>SUM(L290:L293)</f>
        <v>400360</v>
      </c>
      <c r="M294" s="118">
        <f>SUM(M290:M293)</f>
        <v>66860.12000000001</v>
      </c>
      <c r="N294" s="117"/>
      <c r="O294" s="117"/>
      <c r="P294" s="117"/>
      <c r="Q294" s="117"/>
      <c r="R294" s="119">
        <f>SUM(R290:R293)</f>
        <v>0</v>
      </c>
      <c r="S294" s="119">
        <f>SUM(S290:S293)</f>
        <v>0</v>
      </c>
      <c r="T294" s="119">
        <f>SUM(T290:T293)</f>
        <v>0</v>
      </c>
      <c r="U294" s="119">
        <f>SUM(U290:U293)</f>
        <v>0</v>
      </c>
      <c r="V294" s="117"/>
      <c r="W294" s="117"/>
      <c r="X294" s="117"/>
      <c r="Y294" s="118">
        <f>SUM(Y290:Y293)</f>
        <v>0</v>
      </c>
      <c r="Z294" s="117"/>
      <c r="AA294" s="117"/>
      <c r="AB294" s="118">
        <f t="shared" ref="AB294:AF294" si="504">SUM(AB290:AB293)</f>
        <v>0</v>
      </c>
      <c r="AC294" s="118">
        <f t="shared" si="504"/>
        <v>90000</v>
      </c>
      <c r="AD294" s="118">
        <f t="shared" si="504"/>
        <v>0</v>
      </c>
      <c r="AE294" s="118">
        <f t="shared" si="504"/>
        <v>18000</v>
      </c>
      <c r="AF294" s="118">
        <f t="shared" si="504"/>
        <v>108000</v>
      </c>
      <c r="AG294" s="117"/>
      <c r="AH294" s="117"/>
      <c r="AI294" s="117"/>
      <c r="AJ294" s="119">
        <f>SUM(AJ290:AJ293)</f>
        <v>0</v>
      </c>
      <c r="AK294" s="119">
        <f t="shared" ref="AK294:AN294" si="505">SUM(AK290:AK293)</f>
        <v>0</v>
      </c>
      <c r="AL294" s="119">
        <f t="shared" si="505"/>
        <v>0</v>
      </c>
      <c r="AM294" s="119">
        <f t="shared" si="505"/>
        <v>0</v>
      </c>
      <c r="AN294" s="119">
        <f t="shared" si="505"/>
        <v>0</v>
      </c>
      <c r="AO294" s="116"/>
      <c r="AP294" s="120"/>
      <c r="AQ294" s="121">
        <f t="shared" ref="AQ294:AZ294" si="506">SUM(AQ290:AQ293)</f>
        <v>467220.12</v>
      </c>
      <c r="AR294" s="121">
        <f t="shared" si="506"/>
        <v>108000</v>
      </c>
      <c r="AS294" s="121">
        <f t="shared" si="506"/>
        <v>0</v>
      </c>
      <c r="AT294" s="121">
        <f t="shared" si="506"/>
        <v>575220.12</v>
      </c>
      <c r="AU294" s="121">
        <f t="shared" si="506"/>
        <v>294953.40000000002</v>
      </c>
      <c r="AV294" s="121">
        <f t="shared" si="506"/>
        <v>0</v>
      </c>
      <c r="AW294" s="121">
        <f t="shared" si="506"/>
        <v>0</v>
      </c>
      <c r="AX294" s="121">
        <f t="shared" si="506"/>
        <v>0</v>
      </c>
      <c r="AY294" s="121">
        <f t="shared" si="506"/>
        <v>0</v>
      </c>
      <c r="AZ294" s="121">
        <f t="shared" si="506"/>
        <v>0</v>
      </c>
      <c r="BA294" s="121"/>
    </row>
    <row r="295" spans="1:53" ht="14.1" customHeight="1" outlineLevel="2" x14ac:dyDescent="0.2">
      <c r="A295" s="68"/>
      <c r="B295" s="94"/>
      <c r="C295" s="142"/>
      <c r="D295" s="96"/>
      <c r="E295" s="96"/>
      <c r="F295" s="97"/>
      <c r="G295" s="98"/>
      <c r="H295" s="99" t="s">
        <v>528</v>
      </c>
      <c r="I295" s="100" t="s">
        <v>1</v>
      </c>
      <c r="J295" s="101">
        <v>3</v>
      </c>
      <c r="K295" s="101">
        <v>2</v>
      </c>
      <c r="L295" s="102">
        <f>IF(I295&lt;&gt;0,((VLOOKUP(I295,'1. Standard_Cost'!$B$4:$D$8,2)+VLOOKUP(I295,'1. Standard_Cost'!$B$4:$D$8,3))*J295*K295),"0")</f>
        <v>540750</v>
      </c>
      <c r="M295" s="102">
        <f>L295*'1. Standard_Cost'!F4</f>
        <v>90305.25</v>
      </c>
      <c r="N295" s="103"/>
      <c r="O295" s="103"/>
      <c r="P295" s="103"/>
      <c r="Q295" s="103"/>
      <c r="R295" s="104">
        <f>+N295*P295*'1. Standard_Cost'!$B$12</f>
        <v>0</v>
      </c>
      <c r="S295" s="104">
        <f>+N295*O295*P295*'1. Standard_Cost'!$C$12</f>
        <v>0</v>
      </c>
      <c r="T295" s="104">
        <f>+N295*P295*Q295*'1. Standard_Cost'!$D$12</f>
        <v>0</v>
      </c>
      <c r="U295" s="104">
        <f>+N295*O295*'1. Standard_Cost'!$E$12</f>
        <v>0</v>
      </c>
      <c r="V295" s="103"/>
      <c r="W295" s="103"/>
      <c r="X295" s="103"/>
      <c r="Y295" s="104">
        <f>+V295*((X295*'1. Standard_Cost'!$B$16)+(W295*X295*'1. Standard_Cost'!$C$16))</f>
        <v>0</v>
      </c>
      <c r="Z295" s="103"/>
      <c r="AA295" s="103"/>
      <c r="AB295" s="104">
        <f>+Z295*'1. Standard_Cost'!$B$20+AA295*'1. Standard_Cost'!$C$20</f>
        <v>0</v>
      </c>
      <c r="AC295" s="105">
        <v>90000</v>
      </c>
      <c r="AD295" s="106"/>
      <c r="AE295" s="106">
        <f t="shared" ref="AE295:AE298" si="507">(R295+S295+T295+U295+Y295+AB295+AC295+AD295)*(20%)</f>
        <v>18000</v>
      </c>
      <c r="AF295" s="104">
        <f t="shared" ref="AF295:AF298" si="508">R295+S295+T295+U295+Y295+AB295+AC295+AD295+AE295</f>
        <v>108000</v>
      </c>
      <c r="AG295" s="103"/>
      <c r="AH295" s="103"/>
      <c r="AI295" s="103"/>
      <c r="AJ295" s="107"/>
      <c r="AK295" s="107"/>
      <c r="AL295" s="107"/>
      <c r="AM295" s="104">
        <f>AG295*'1. Standard_Cost'!B122+'Incremental_Cost Year 2021'!AH295*'1. Standard_Cost'!C122+'Incremental_Cost Year 2021'!AI295*'1. Standard_Cost'!D122+'Incremental_Cost Year 2021'!AJ295+'Incremental_Cost Year 2021'!AL295+AK295</f>
        <v>0</v>
      </c>
      <c r="AN295" s="104">
        <f>AM295*'1. Standard_Cost'!C28</f>
        <v>0</v>
      </c>
      <c r="AO295" s="107"/>
      <c r="AQ295" s="104">
        <f t="shared" ref="AQ295:AQ298" si="509">L295+M295</f>
        <v>631055.25</v>
      </c>
      <c r="AR295" s="104">
        <f t="shared" ref="AR295:AR298" si="510">AF295</f>
        <v>108000</v>
      </c>
      <c r="AS295" s="104">
        <f t="shared" ref="AS295:AS298" si="511">AM295+AN295</f>
        <v>0</v>
      </c>
      <c r="AT295" s="104">
        <f>SUM(AQ295,AR295,AS295)</f>
        <v>739055.25</v>
      </c>
      <c r="AU295" s="229">
        <f>AT295</f>
        <v>739055.25</v>
      </c>
      <c r="AV295" s="229"/>
      <c r="AW295" s="229"/>
      <c r="AX295" s="229"/>
      <c r="AY295" s="229"/>
      <c r="AZ295" s="229"/>
      <c r="BA295" s="230"/>
    </row>
    <row r="296" spans="1:53" ht="14.1" customHeight="1" outlineLevel="2" x14ac:dyDescent="0.2">
      <c r="A296" s="68"/>
      <c r="B296" s="94"/>
      <c r="C296" s="142"/>
      <c r="D296" s="110"/>
      <c r="E296" s="110"/>
      <c r="F296" s="110"/>
      <c r="G296" s="111"/>
      <c r="H296" s="99" t="s">
        <v>50</v>
      </c>
      <c r="I296" s="100"/>
      <c r="J296" s="101"/>
      <c r="K296" s="101"/>
      <c r="L296" s="102" t="str">
        <f>IF(I296&lt;&gt;0,((VLOOKUP(I296,'1. Standard_Cost'!$B$4:$D$8,2)+VLOOKUP(I296,'1. Standard_Cost'!$B$4:$D$8,3))*J296*K296),"0")</f>
        <v>0</v>
      </c>
      <c r="M296" s="102">
        <f>L296*'1. Standard_Cost'!F102</f>
        <v>0</v>
      </c>
      <c r="N296" s="103"/>
      <c r="O296" s="103"/>
      <c r="P296" s="103"/>
      <c r="Q296" s="103"/>
      <c r="R296" s="104">
        <f>+N296*P296*'1. Standard_Cost'!$B$12</f>
        <v>0</v>
      </c>
      <c r="S296" s="104">
        <f>+N296*O296*P296*'1. Standard_Cost'!$C$12</f>
        <v>0</v>
      </c>
      <c r="T296" s="104">
        <f>+N296*P296*Q296*'1. Standard_Cost'!$D$12</f>
        <v>0</v>
      </c>
      <c r="U296" s="104">
        <f>+N296*O296*'1. Standard_Cost'!$E$12</f>
        <v>0</v>
      </c>
      <c r="V296" s="103"/>
      <c r="W296" s="103"/>
      <c r="X296" s="103"/>
      <c r="Y296" s="104">
        <f>+V296*((X296*'1. Standard_Cost'!$B$16)+(W296*X296*'1. Standard_Cost'!$C$16))</f>
        <v>0</v>
      </c>
      <c r="Z296" s="103"/>
      <c r="AA296" s="103"/>
      <c r="AB296" s="104">
        <f>+Z296*'1. Standard_Cost'!$B$20+AA296*'1. Standard_Cost'!$C$20</f>
        <v>0</v>
      </c>
      <c r="AC296" s="105"/>
      <c r="AD296" s="106"/>
      <c r="AE296" s="106">
        <f t="shared" si="507"/>
        <v>0</v>
      </c>
      <c r="AF296" s="104">
        <f t="shared" si="508"/>
        <v>0</v>
      </c>
      <c r="AG296" s="103"/>
      <c r="AH296" s="103">
        <v>0</v>
      </c>
      <c r="AI296" s="103">
        <v>0</v>
      </c>
      <c r="AJ296" s="107"/>
      <c r="AK296" s="107"/>
      <c r="AL296" s="107"/>
      <c r="AM296" s="104">
        <f>AG296*'1. Standard_Cost'!B122+'Incremental_Cost Year 2021'!AH296*'1. Standard_Cost'!C122+'Incremental_Cost Year 2021'!AI296*'1. Standard_Cost'!D122+'Incremental_Cost Year 2021'!AJ296+'Incremental_Cost Year 2021'!AL296+AK296</f>
        <v>0</v>
      </c>
      <c r="AN296" s="104">
        <f>AM296*'1. Standard_Cost'!C28</f>
        <v>0</v>
      </c>
      <c r="AO296" s="107"/>
      <c r="AQ296" s="104">
        <f t="shared" si="509"/>
        <v>0</v>
      </c>
      <c r="AR296" s="104">
        <f t="shared" si="510"/>
        <v>0</v>
      </c>
      <c r="AS296" s="104">
        <f t="shared" si="511"/>
        <v>0</v>
      </c>
      <c r="AT296" s="104">
        <f t="shared" ref="AT296:AT298" si="512">SUM(AQ296,AR296,AS296)</f>
        <v>0</v>
      </c>
      <c r="AU296" s="229"/>
      <c r="AV296" s="229">
        <v>0</v>
      </c>
      <c r="AW296" s="229"/>
      <c r="AX296" s="229"/>
      <c r="AY296" s="229"/>
      <c r="AZ296" s="229"/>
      <c r="BA296" s="230"/>
    </row>
    <row r="297" spans="1:53" ht="14.1" customHeight="1" outlineLevel="2" x14ac:dyDescent="0.2">
      <c r="A297" s="68"/>
      <c r="B297" s="94"/>
      <c r="C297" s="142"/>
      <c r="D297" s="110"/>
      <c r="E297" s="110"/>
      <c r="F297" s="110"/>
      <c r="G297" s="111"/>
      <c r="H297" s="99" t="s">
        <v>51</v>
      </c>
      <c r="I297" s="100"/>
      <c r="J297" s="101"/>
      <c r="K297" s="101"/>
      <c r="L297" s="102" t="str">
        <f>IF(I297&lt;&gt;0,((VLOOKUP(I297,'1. Standard_Cost'!$B$4:$D$8,2)+VLOOKUP(I297,'1. Standard_Cost'!$B$4:$D$8,3))*J297*K297),"0")</f>
        <v>0</v>
      </c>
      <c r="M297" s="102">
        <f>L297*'1. Standard_Cost'!F102</f>
        <v>0</v>
      </c>
      <c r="N297" s="103"/>
      <c r="O297" s="103"/>
      <c r="P297" s="103"/>
      <c r="Q297" s="103"/>
      <c r="R297" s="104">
        <f>+N297*P297*'1. Standard_Cost'!$B$12</f>
        <v>0</v>
      </c>
      <c r="S297" s="104">
        <f>+N297*O297*P297*'1. Standard_Cost'!$C$12</f>
        <v>0</v>
      </c>
      <c r="T297" s="104">
        <f>+N297*P297*Q297*'1. Standard_Cost'!$D$12</f>
        <v>0</v>
      </c>
      <c r="U297" s="104">
        <f>+N297*O297*'1. Standard_Cost'!$E$12</f>
        <v>0</v>
      </c>
      <c r="V297" s="103"/>
      <c r="W297" s="103"/>
      <c r="X297" s="103"/>
      <c r="Y297" s="104">
        <f>+V297*((X297*'1. Standard_Cost'!$B$16)+(W297*X297*'1. Standard_Cost'!$C$16))</f>
        <v>0</v>
      </c>
      <c r="Z297" s="103"/>
      <c r="AA297" s="103"/>
      <c r="AB297" s="104">
        <f>+Z297*'1. Standard_Cost'!$B$20+AA297*'1. Standard_Cost'!$C$20</f>
        <v>0</v>
      </c>
      <c r="AC297" s="105"/>
      <c r="AD297" s="106"/>
      <c r="AE297" s="106">
        <f t="shared" si="507"/>
        <v>0</v>
      </c>
      <c r="AF297" s="104">
        <f t="shared" si="508"/>
        <v>0</v>
      </c>
      <c r="AG297" s="103"/>
      <c r="AH297" s="103"/>
      <c r="AI297" s="103"/>
      <c r="AJ297" s="107"/>
      <c r="AK297" s="107"/>
      <c r="AL297" s="107"/>
      <c r="AM297" s="104">
        <f>AG297*'1. Standard_Cost'!B122+'Incremental_Cost Year 2021'!AH297*'1. Standard_Cost'!C122+'Incremental_Cost Year 2021'!AI297*'1. Standard_Cost'!D122+'Incremental_Cost Year 2021'!AJ297+'Incremental_Cost Year 2021'!AL297+AK297</f>
        <v>0</v>
      </c>
      <c r="AN297" s="104">
        <f>AM297*'1. Standard_Cost'!C28</f>
        <v>0</v>
      </c>
      <c r="AO297" s="107"/>
      <c r="AQ297" s="104">
        <f t="shared" si="509"/>
        <v>0</v>
      </c>
      <c r="AR297" s="104">
        <f t="shared" si="510"/>
        <v>0</v>
      </c>
      <c r="AS297" s="104">
        <f t="shared" si="511"/>
        <v>0</v>
      </c>
      <c r="AT297" s="104">
        <f t="shared" si="512"/>
        <v>0</v>
      </c>
      <c r="AU297" s="229"/>
      <c r="AV297" s="229"/>
      <c r="AW297" s="229"/>
      <c r="AX297" s="229"/>
      <c r="AY297" s="229"/>
      <c r="AZ297" s="229"/>
      <c r="BA297" s="230"/>
    </row>
    <row r="298" spans="1:53" ht="14.1" customHeight="1" outlineLevel="2" x14ac:dyDescent="0.2">
      <c r="A298" s="68"/>
      <c r="B298" s="94"/>
      <c r="C298" s="142"/>
      <c r="D298" s="110"/>
      <c r="E298" s="110"/>
      <c r="F298" s="110"/>
      <c r="G298" s="111"/>
      <c r="H298" s="112" t="s">
        <v>179</v>
      </c>
      <c r="I298" s="100"/>
      <c r="J298" s="101"/>
      <c r="K298" s="101"/>
      <c r="L298" s="102" t="str">
        <f>IF(I298&lt;&gt;0,((VLOOKUP(I298,'1. Standard_Cost'!$B$4:$D$8,2)+VLOOKUP(I298,'1. Standard_Cost'!$B$4:$D$8,3))*J298*K298),"0")</f>
        <v>0</v>
      </c>
      <c r="M298" s="102">
        <f>L298*'1. Standard_Cost'!F102</f>
        <v>0</v>
      </c>
      <c r="N298" s="103"/>
      <c r="O298" s="103"/>
      <c r="P298" s="103"/>
      <c r="Q298" s="103"/>
      <c r="R298" s="104">
        <f>+N298*P298*'1. Standard_Cost'!$B$12</f>
        <v>0</v>
      </c>
      <c r="S298" s="104">
        <f>+N298*O298*P298*'1. Standard_Cost'!$C$12</f>
        <v>0</v>
      </c>
      <c r="T298" s="104">
        <f>+N298*P298*Q298*'1. Standard_Cost'!$D$12</f>
        <v>0</v>
      </c>
      <c r="U298" s="104">
        <f>+N298*O298*'1. Standard_Cost'!$E$12</f>
        <v>0</v>
      </c>
      <c r="V298" s="103"/>
      <c r="W298" s="103"/>
      <c r="X298" s="103"/>
      <c r="Y298" s="104">
        <f>+V298*((X298*'1. Standard_Cost'!$B$16)+(W298*X298*'1. Standard_Cost'!$C$16))</f>
        <v>0</v>
      </c>
      <c r="Z298" s="103"/>
      <c r="AA298" s="103"/>
      <c r="AB298" s="104">
        <f>+Z298*'1. Standard_Cost'!$B$20+AA298*'1. Standard_Cost'!$C$20</f>
        <v>0</v>
      </c>
      <c r="AC298" s="105"/>
      <c r="AD298" s="106"/>
      <c r="AE298" s="106">
        <f t="shared" si="507"/>
        <v>0</v>
      </c>
      <c r="AF298" s="104">
        <f t="shared" si="508"/>
        <v>0</v>
      </c>
      <c r="AG298" s="103"/>
      <c r="AH298" s="103"/>
      <c r="AI298" s="103"/>
      <c r="AJ298" s="107"/>
      <c r="AK298" s="107"/>
      <c r="AL298" s="107"/>
      <c r="AM298" s="104">
        <f>AG298*'1. Standard_Cost'!B122+'Incremental_Cost Year 2021'!AH298*'1. Standard_Cost'!C122+'Incremental_Cost Year 2021'!AI298*'1. Standard_Cost'!D122+'Incremental_Cost Year 2021'!AJ298+'Incremental_Cost Year 2021'!AL298+AK298</f>
        <v>0</v>
      </c>
      <c r="AN298" s="104">
        <f>AM298*'1. Standard_Cost'!C28</f>
        <v>0</v>
      </c>
      <c r="AO298" s="107"/>
      <c r="AQ298" s="104">
        <f t="shared" si="509"/>
        <v>0</v>
      </c>
      <c r="AR298" s="104">
        <f t="shared" si="510"/>
        <v>0</v>
      </c>
      <c r="AS298" s="104">
        <f t="shared" si="511"/>
        <v>0</v>
      </c>
      <c r="AT298" s="104">
        <f t="shared" si="512"/>
        <v>0</v>
      </c>
      <c r="AU298" s="229"/>
      <c r="AV298" s="229"/>
      <c r="AW298" s="229"/>
      <c r="AX298" s="229"/>
      <c r="AY298" s="229"/>
      <c r="AZ298" s="229"/>
      <c r="BA298" s="230"/>
    </row>
    <row r="299" spans="1:53" ht="81" customHeight="1" outlineLevel="1" x14ac:dyDescent="0.2">
      <c r="A299" s="68"/>
      <c r="B299" s="141"/>
      <c r="C299" s="142"/>
      <c r="D299" s="113" t="s">
        <v>515</v>
      </c>
      <c r="E299" s="113" t="s">
        <v>279</v>
      </c>
      <c r="F299" s="114" t="s">
        <v>154</v>
      </c>
      <c r="G299" s="115" t="s">
        <v>155</v>
      </c>
      <c r="H299" s="122" t="s">
        <v>278</v>
      </c>
      <c r="I299" s="117"/>
      <c r="J299" s="117"/>
      <c r="K299" s="117"/>
      <c r="L299" s="118">
        <f>SUM(L295:L298)</f>
        <v>540750</v>
      </c>
      <c r="M299" s="118">
        <f>SUM(M295:M298)</f>
        <v>90305.25</v>
      </c>
      <c r="N299" s="117"/>
      <c r="O299" s="117"/>
      <c r="P299" s="117"/>
      <c r="Q299" s="117"/>
      <c r="R299" s="119">
        <f>SUM(R295:R298)</f>
        <v>0</v>
      </c>
      <c r="S299" s="119">
        <f>SUM(S295:S298)</f>
        <v>0</v>
      </c>
      <c r="T299" s="119">
        <f>SUM(T295:T298)</f>
        <v>0</v>
      </c>
      <c r="U299" s="119">
        <f>SUM(U295:U298)</f>
        <v>0</v>
      </c>
      <c r="V299" s="117"/>
      <c r="W299" s="117"/>
      <c r="X299" s="117"/>
      <c r="Y299" s="118">
        <f>SUM(Y295:Y298)</f>
        <v>0</v>
      </c>
      <c r="Z299" s="117"/>
      <c r="AA299" s="117"/>
      <c r="AB299" s="118">
        <f t="shared" ref="AB299:AF299" si="513">SUM(AB295:AB298)</f>
        <v>0</v>
      </c>
      <c r="AC299" s="118">
        <f t="shared" si="513"/>
        <v>90000</v>
      </c>
      <c r="AD299" s="118">
        <f t="shared" si="513"/>
        <v>0</v>
      </c>
      <c r="AE299" s="118">
        <f t="shared" si="513"/>
        <v>18000</v>
      </c>
      <c r="AF299" s="118">
        <f t="shared" si="513"/>
        <v>108000</v>
      </c>
      <c r="AG299" s="117"/>
      <c r="AH299" s="117"/>
      <c r="AI299" s="117"/>
      <c r="AJ299" s="119">
        <f>SUM(AJ295:AJ298)</f>
        <v>0</v>
      </c>
      <c r="AK299" s="119">
        <f t="shared" ref="AK299:AN299" si="514">SUM(AK295:AK298)</f>
        <v>0</v>
      </c>
      <c r="AL299" s="119">
        <f t="shared" si="514"/>
        <v>0</v>
      </c>
      <c r="AM299" s="119">
        <f t="shared" si="514"/>
        <v>0</v>
      </c>
      <c r="AN299" s="119">
        <f t="shared" si="514"/>
        <v>0</v>
      </c>
      <c r="AO299" s="116"/>
      <c r="AP299" s="120"/>
      <c r="AQ299" s="121">
        <f t="shared" ref="AQ299:AZ299" si="515">SUM(AQ295:AQ298)</f>
        <v>631055.25</v>
      </c>
      <c r="AR299" s="121">
        <f t="shared" si="515"/>
        <v>108000</v>
      </c>
      <c r="AS299" s="121">
        <f t="shared" si="515"/>
        <v>0</v>
      </c>
      <c r="AT299" s="121">
        <f t="shared" si="515"/>
        <v>739055.25</v>
      </c>
      <c r="AU299" s="121">
        <f t="shared" si="515"/>
        <v>739055.25</v>
      </c>
      <c r="AV299" s="121">
        <f t="shared" si="515"/>
        <v>0</v>
      </c>
      <c r="AW299" s="121">
        <f t="shared" si="515"/>
        <v>0</v>
      </c>
      <c r="AX299" s="121">
        <f t="shared" si="515"/>
        <v>0</v>
      </c>
      <c r="AY299" s="121">
        <f t="shared" si="515"/>
        <v>0</v>
      </c>
      <c r="AZ299" s="121">
        <f t="shared" si="515"/>
        <v>0</v>
      </c>
      <c r="BA299" s="121"/>
    </row>
    <row r="300" spans="1:53" ht="14.1" customHeight="1" outlineLevel="2" x14ac:dyDescent="0.2">
      <c r="A300" s="68"/>
      <c r="B300" s="94"/>
      <c r="C300" s="142"/>
      <c r="D300" s="96"/>
      <c r="E300" s="96"/>
      <c r="F300" s="97"/>
      <c r="G300" s="98"/>
      <c r="H300" s="99" t="s">
        <v>49</v>
      </c>
      <c r="I300" s="100"/>
      <c r="J300" s="101"/>
      <c r="K300" s="101"/>
      <c r="L300" s="102" t="str">
        <f>IF(I300&lt;&gt;0,((VLOOKUP(I300,'1. Standard_Cost'!$B$4:$D$8,2)+VLOOKUP(I300,'1. Standard_Cost'!$B$4:$D$8,3))*J300*K300),"0")</f>
        <v>0</v>
      </c>
      <c r="M300" s="102">
        <f>L300*'1. Standard_Cost'!F4</f>
        <v>0</v>
      </c>
      <c r="N300" s="103"/>
      <c r="O300" s="103"/>
      <c r="P300" s="103"/>
      <c r="Q300" s="103"/>
      <c r="R300" s="104">
        <f>+N300*P300*'1. Standard_Cost'!$B$12</f>
        <v>0</v>
      </c>
      <c r="S300" s="104">
        <f>+N300*O300*P300*'1. Standard_Cost'!$C$12</f>
        <v>0</v>
      </c>
      <c r="T300" s="104">
        <f>+N300*P300*Q300*'1. Standard_Cost'!$D$12</f>
        <v>0</v>
      </c>
      <c r="U300" s="104">
        <f>+N300*O300*'1. Standard_Cost'!$E$12</f>
        <v>0</v>
      </c>
      <c r="V300" s="103"/>
      <c r="W300" s="103"/>
      <c r="X300" s="103"/>
      <c r="Y300" s="104">
        <f>+V300*((X300*'1. Standard_Cost'!$B$16)+(W300*X300*'1. Standard_Cost'!$C$16))</f>
        <v>0</v>
      </c>
      <c r="Z300" s="103"/>
      <c r="AA300" s="103"/>
      <c r="AB300" s="104">
        <f>+Z300*'1. Standard_Cost'!$B$20+AA300*'1. Standard_Cost'!$C$20</f>
        <v>0</v>
      </c>
      <c r="AC300" s="105"/>
      <c r="AD300" s="106"/>
      <c r="AE300" s="106">
        <f t="shared" ref="AE300:AE303" si="516">(R300+S300+T300+U300+Y300+AB300+AC300+AD300)*(20%)</f>
        <v>0</v>
      </c>
      <c r="AF300" s="104">
        <f t="shared" ref="AF300:AF303" si="517">R300+S300+T300+U300+Y300+AB300+AC300+AD300+AE300</f>
        <v>0</v>
      </c>
      <c r="AG300" s="103"/>
      <c r="AH300" s="103"/>
      <c r="AI300" s="103"/>
      <c r="AJ300" s="107"/>
      <c r="AK300" s="107"/>
      <c r="AL300" s="107"/>
      <c r="AM300" s="104">
        <f>AG300*'1. Standard_Cost'!B127+'Incremental_Cost Year 2021'!AH300*'1. Standard_Cost'!C127+'Incremental_Cost Year 2021'!AI300*'1. Standard_Cost'!D127+'Incremental_Cost Year 2021'!AJ300+'Incremental_Cost Year 2021'!AL300+AK300</f>
        <v>0</v>
      </c>
      <c r="AN300" s="104">
        <f>AM300*'1. Standard_Cost'!C28</f>
        <v>0</v>
      </c>
      <c r="AO300" s="107"/>
      <c r="AQ300" s="104">
        <f t="shared" ref="AQ300:AQ303" si="518">L300+M300</f>
        <v>0</v>
      </c>
      <c r="AR300" s="104">
        <f t="shared" ref="AR300:AR303" si="519">AF300</f>
        <v>0</v>
      </c>
      <c r="AS300" s="104">
        <f t="shared" ref="AS300:AS303" si="520">AM300+AN300</f>
        <v>0</v>
      </c>
      <c r="AT300" s="104">
        <f>SUM(AQ300,AR300,AS300)</f>
        <v>0</v>
      </c>
      <c r="AU300" s="229"/>
      <c r="AV300" s="229"/>
      <c r="AW300" s="229"/>
      <c r="AX300" s="229"/>
      <c r="AY300" s="229"/>
      <c r="AZ300" s="229"/>
      <c r="BA300" s="230"/>
    </row>
    <row r="301" spans="1:53" ht="14.1" customHeight="1" outlineLevel="2" x14ac:dyDescent="0.2">
      <c r="A301" s="68"/>
      <c r="B301" s="94"/>
      <c r="C301" s="142"/>
      <c r="D301" s="110"/>
      <c r="E301" s="110"/>
      <c r="F301" s="110"/>
      <c r="G301" s="111"/>
      <c r="H301" s="99" t="s">
        <v>50</v>
      </c>
      <c r="I301" s="100"/>
      <c r="J301" s="101"/>
      <c r="K301" s="101"/>
      <c r="L301" s="102" t="str">
        <f>IF(I301&lt;&gt;0,((VLOOKUP(I301,'1. Standard_Cost'!$B$4:$D$8,2)+VLOOKUP(I301,'1. Standard_Cost'!$B$4:$D$8,3))*J301*K301),"0")</f>
        <v>0</v>
      </c>
      <c r="M301" s="102">
        <f>L301*'1. Standard_Cost'!F4</f>
        <v>0</v>
      </c>
      <c r="N301" s="103"/>
      <c r="O301" s="103"/>
      <c r="P301" s="103"/>
      <c r="Q301" s="103"/>
      <c r="R301" s="104">
        <f>+N301*P301*'1. Standard_Cost'!$B$12</f>
        <v>0</v>
      </c>
      <c r="S301" s="104">
        <f>+N301*O301*P301*'1. Standard_Cost'!$C$12</f>
        <v>0</v>
      </c>
      <c r="T301" s="104">
        <f>+N301*P301*Q301*'1. Standard_Cost'!$D$12</f>
        <v>0</v>
      </c>
      <c r="U301" s="104">
        <f>+N301*O301*'1. Standard_Cost'!$E$12</f>
        <v>0</v>
      </c>
      <c r="V301" s="103"/>
      <c r="W301" s="103"/>
      <c r="X301" s="103"/>
      <c r="Y301" s="104">
        <f>+V301*((X301*'1. Standard_Cost'!$B$16)+(W301*X301*'1. Standard_Cost'!$C$16))</f>
        <v>0</v>
      </c>
      <c r="Z301" s="103"/>
      <c r="AA301" s="103"/>
      <c r="AB301" s="104">
        <f>+Z301*'1. Standard_Cost'!$B$20+AA301*'1. Standard_Cost'!$C$20</f>
        <v>0</v>
      </c>
      <c r="AC301" s="105"/>
      <c r="AD301" s="106"/>
      <c r="AE301" s="106">
        <f t="shared" si="516"/>
        <v>0</v>
      </c>
      <c r="AF301" s="104">
        <f t="shared" si="517"/>
        <v>0</v>
      </c>
      <c r="AG301" s="103"/>
      <c r="AH301" s="103">
        <v>0</v>
      </c>
      <c r="AI301" s="103">
        <v>0</v>
      </c>
      <c r="AJ301" s="107"/>
      <c r="AK301" s="107"/>
      <c r="AL301" s="107"/>
      <c r="AM301" s="104">
        <f>AG301*'1. Standard_Cost'!B127+'Incremental_Cost Year 2021'!AH301*'1. Standard_Cost'!C127+'Incremental_Cost Year 2021'!AI301*'1. Standard_Cost'!D127+'Incremental_Cost Year 2021'!AJ301+'Incremental_Cost Year 2021'!AL301+AK301</f>
        <v>0</v>
      </c>
      <c r="AN301" s="104">
        <f>AM301*'1. Standard_Cost'!C28</f>
        <v>0</v>
      </c>
      <c r="AO301" s="107"/>
      <c r="AQ301" s="104">
        <f t="shared" si="518"/>
        <v>0</v>
      </c>
      <c r="AR301" s="104">
        <f t="shared" si="519"/>
        <v>0</v>
      </c>
      <c r="AS301" s="104">
        <f t="shared" si="520"/>
        <v>0</v>
      </c>
      <c r="AT301" s="104">
        <f t="shared" ref="AT301:AT303" si="521">SUM(AQ301,AR301,AS301)</f>
        <v>0</v>
      </c>
      <c r="AU301" s="229"/>
      <c r="AV301" s="229">
        <v>0</v>
      </c>
      <c r="AW301" s="229"/>
      <c r="AX301" s="229"/>
      <c r="AY301" s="229"/>
      <c r="AZ301" s="229"/>
      <c r="BA301" s="230"/>
    </row>
    <row r="302" spans="1:53" ht="14.1" customHeight="1" outlineLevel="2" x14ac:dyDescent="0.2">
      <c r="A302" s="68"/>
      <c r="B302" s="94"/>
      <c r="C302" s="142"/>
      <c r="D302" s="110"/>
      <c r="E302" s="110"/>
      <c r="F302" s="110"/>
      <c r="G302" s="111"/>
      <c r="H302" s="99" t="s">
        <v>51</v>
      </c>
      <c r="I302" s="100"/>
      <c r="J302" s="101"/>
      <c r="K302" s="101"/>
      <c r="L302" s="102" t="str">
        <f>IF(I302&lt;&gt;0,((VLOOKUP(I302,'1. Standard_Cost'!$B$4:$D$8,2)+VLOOKUP(I302,'1. Standard_Cost'!$B$4:$D$8,3))*J302*K302),"0")</f>
        <v>0</v>
      </c>
      <c r="M302" s="102">
        <f>L302*'1. Standard_Cost'!F4</f>
        <v>0</v>
      </c>
      <c r="N302" s="103"/>
      <c r="O302" s="103"/>
      <c r="P302" s="103"/>
      <c r="Q302" s="103"/>
      <c r="R302" s="104">
        <f>+N302*P302*'1. Standard_Cost'!$B$12</f>
        <v>0</v>
      </c>
      <c r="S302" s="104">
        <f>+N302*O302*P302*'1. Standard_Cost'!$C$12</f>
        <v>0</v>
      </c>
      <c r="T302" s="104">
        <f>+N302*P302*Q302*'1. Standard_Cost'!$D$12</f>
        <v>0</v>
      </c>
      <c r="U302" s="104">
        <f>+N302*O302*'1. Standard_Cost'!$E$12</f>
        <v>0</v>
      </c>
      <c r="V302" s="103"/>
      <c r="W302" s="103"/>
      <c r="X302" s="103"/>
      <c r="Y302" s="104">
        <f>+V302*((X302*'1. Standard_Cost'!$B$16)+(W302*X302*'1. Standard_Cost'!$C$16))</f>
        <v>0</v>
      </c>
      <c r="Z302" s="103"/>
      <c r="AA302" s="103"/>
      <c r="AB302" s="104">
        <f>+Z302*'1. Standard_Cost'!$B$20+AA302*'1. Standard_Cost'!$C$20</f>
        <v>0</v>
      </c>
      <c r="AC302" s="105"/>
      <c r="AD302" s="106"/>
      <c r="AE302" s="106">
        <f t="shared" si="516"/>
        <v>0</v>
      </c>
      <c r="AF302" s="104">
        <f t="shared" si="517"/>
        <v>0</v>
      </c>
      <c r="AG302" s="103"/>
      <c r="AH302" s="103"/>
      <c r="AI302" s="103"/>
      <c r="AJ302" s="107"/>
      <c r="AK302" s="107"/>
      <c r="AL302" s="107"/>
      <c r="AM302" s="104">
        <f>AG302*'1. Standard_Cost'!B127+'Incremental_Cost Year 2021'!AH302*'1. Standard_Cost'!C127+'Incremental_Cost Year 2021'!AI302*'1. Standard_Cost'!D127+'Incremental_Cost Year 2021'!AJ302+'Incremental_Cost Year 2021'!AL302+AK302</f>
        <v>0</v>
      </c>
      <c r="AN302" s="104">
        <f>AM302*'1. Standard_Cost'!C28</f>
        <v>0</v>
      </c>
      <c r="AO302" s="107"/>
      <c r="AQ302" s="104">
        <f t="shared" si="518"/>
        <v>0</v>
      </c>
      <c r="AR302" s="104">
        <f t="shared" si="519"/>
        <v>0</v>
      </c>
      <c r="AS302" s="104">
        <f t="shared" si="520"/>
        <v>0</v>
      </c>
      <c r="AT302" s="104">
        <f t="shared" si="521"/>
        <v>0</v>
      </c>
      <c r="AU302" s="229"/>
      <c r="AV302" s="229"/>
      <c r="AW302" s="229"/>
      <c r="AX302" s="229"/>
      <c r="AY302" s="229"/>
      <c r="AZ302" s="229"/>
      <c r="BA302" s="230"/>
    </row>
    <row r="303" spans="1:53" ht="14.1" customHeight="1" outlineLevel="2" x14ac:dyDescent="0.2">
      <c r="A303" s="68"/>
      <c r="B303" s="94"/>
      <c r="C303" s="142"/>
      <c r="D303" s="110"/>
      <c r="E303" s="110"/>
      <c r="F303" s="110"/>
      <c r="G303" s="111"/>
      <c r="H303" s="112" t="s">
        <v>179</v>
      </c>
      <c r="I303" s="100"/>
      <c r="J303" s="101"/>
      <c r="K303" s="101"/>
      <c r="L303" s="102" t="str">
        <f>IF(I303&lt;&gt;0,((VLOOKUP(I303,'1. Standard_Cost'!$B$4:$D$8,2)+VLOOKUP(I303,'1. Standard_Cost'!$B$4:$D$8,3))*J303*K303),"0")</f>
        <v>0</v>
      </c>
      <c r="M303" s="102">
        <f>L303*'1. Standard_Cost'!F107</f>
        <v>0</v>
      </c>
      <c r="N303" s="103"/>
      <c r="O303" s="103"/>
      <c r="P303" s="103"/>
      <c r="Q303" s="103"/>
      <c r="R303" s="104">
        <f>+N303*P303*'1. Standard_Cost'!$B$12</f>
        <v>0</v>
      </c>
      <c r="S303" s="104">
        <f>+N303*O303*P303*'1. Standard_Cost'!$C$12</f>
        <v>0</v>
      </c>
      <c r="T303" s="104">
        <f>+N303*P303*Q303*'1. Standard_Cost'!$D$12</f>
        <v>0</v>
      </c>
      <c r="U303" s="104">
        <f>+N303*O303*'1. Standard_Cost'!$E$12</f>
        <v>0</v>
      </c>
      <c r="V303" s="103"/>
      <c r="W303" s="103"/>
      <c r="X303" s="103"/>
      <c r="Y303" s="104">
        <f>+V303*((X303*'1. Standard_Cost'!$B$16)+(W303*X303*'1. Standard_Cost'!$C$16))</f>
        <v>0</v>
      </c>
      <c r="Z303" s="103"/>
      <c r="AA303" s="103"/>
      <c r="AB303" s="104">
        <f>+Z303*'1. Standard_Cost'!$B$20+AA303*'1. Standard_Cost'!$C$20</f>
        <v>0</v>
      </c>
      <c r="AC303" s="105"/>
      <c r="AD303" s="106"/>
      <c r="AE303" s="106">
        <f t="shared" si="516"/>
        <v>0</v>
      </c>
      <c r="AF303" s="104">
        <f t="shared" si="517"/>
        <v>0</v>
      </c>
      <c r="AG303" s="103"/>
      <c r="AH303" s="103"/>
      <c r="AI303" s="103"/>
      <c r="AJ303" s="107"/>
      <c r="AK303" s="107"/>
      <c r="AL303" s="107"/>
      <c r="AM303" s="104">
        <f>AG303*'1. Standard_Cost'!B127+'Incremental_Cost Year 2021'!AH303*'1. Standard_Cost'!C127+'Incremental_Cost Year 2021'!AI303*'1. Standard_Cost'!D127+'Incremental_Cost Year 2021'!AJ303+'Incremental_Cost Year 2021'!AL303+AK303</f>
        <v>0</v>
      </c>
      <c r="AN303" s="104">
        <f>AM303*'1. Standard_Cost'!C28</f>
        <v>0</v>
      </c>
      <c r="AO303" s="107"/>
      <c r="AQ303" s="104">
        <f t="shared" si="518"/>
        <v>0</v>
      </c>
      <c r="AR303" s="104">
        <f t="shared" si="519"/>
        <v>0</v>
      </c>
      <c r="AS303" s="104">
        <f t="shared" si="520"/>
        <v>0</v>
      </c>
      <c r="AT303" s="104">
        <f t="shared" si="521"/>
        <v>0</v>
      </c>
      <c r="AU303" s="229"/>
      <c r="AV303" s="229"/>
      <c r="AW303" s="229"/>
      <c r="AX303" s="229"/>
      <c r="AY303" s="229"/>
      <c r="AZ303" s="229"/>
      <c r="BA303" s="230"/>
    </row>
    <row r="304" spans="1:53" ht="65.25" customHeight="1" outlineLevel="1" x14ac:dyDescent="0.2">
      <c r="A304" s="68"/>
      <c r="B304" s="141"/>
      <c r="C304" s="142"/>
      <c r="D304" s="113" t="s">
        <v>48</v>
      </c>
      <c r="E304" s="113" t="s">
        <v>760</v>
      </c>
      <c r="F304" s="114" t="s">
        <v>154</v>
      </c>
      <c r="G304" s="115" t="s">
        <v>155</v>
      </c>
      <c r="H304" s="122" t="s">
        <v>280</v>
      </c>
      <c r="I304" s="117"/>
      <c r="J304" s="117"/>
      <c r="K304" s="117"/>
      <c r="L304" s="118">
        <f>SUM(L300:L303)</f>
        <v>0</v>
      </c>
      <c r="M304" s="118">
        <f>SUM(M300:M303)</f>
        <v>0</v>
      </c>
      <c r="N304" s="117"/>
      <c r="O304" s="117"/>
      <c r="P304" s="117"/>
      <c r="Q304" s="117"/>
      <c r="R304" s="119">
        <f>SUM(R300:R303)</f>
        <v>0</v>
      </c>
      <c r="S304" s="119">
        <f>SUM(S300:S303)</f>
        <v>0</v>
      </c>
      <c r="T304" s="119">
        <f>SUM(T300:T303)</f>
        <v>0</v>
      </c>
      <c r="U304" s="119">
        <f>SUM(U300:U303)</f>
        <v>0</v>
      </c>
      <c r="V304" s="117"/>
      <c r="W304" s="117"/>
      <c r="X304" s="117"/>
      <c r="Y304" s="118">
        <f>SUM(Y300:Y303)</f>
        <v>0</v>
      </c>
      <c r="Z304" s="117"/>
      <c r="AA304" s="117"/>
      <c r="AB304" s="118">
        <f t="shared" ref="AB304:AF304" si="522">SUM(AB300:AB303)</f>
        <v>0</v>
      </c>
      <c r="AC304" s="118">
        <f t="shared" si="522"/>
        <v>0</v>
      </c>
      <c r="AD304" s="118">
        <f t="shared" si="522"/>
        <v>0</v>
      </c>
      <c r="AE304" s="118">
        <f t="shared" si="522"/>
        <v>0</v>
      </c>
      <c r="AF304" s="118">
        <f t="shared" si="522"/>
        <v>0</v>
      </c>
      <c r="AG304" s="117"/>
      <c r="AH304" s="117"/>
      <c r="AI304" s="117"/>
      <c r="AJ304" s="119">
        <f>SUM(AJ300:AJ303)</f>
        <v>0</v>
      </c>
      <c r="AK304" s="119">
        <f t="shared" ref="AK304:AN304" si="523">SUM(AK300:AK303)</f>
        <v>0</v>
      </c>
      <c r="AL304" s="119">
        <f t="shared" si="523"/>
        <v>0</v>
      </c>
      <c r="AM304" s="119">
        <f t="shared" si="523"/>
        <v>0</v>
      </c>
      <c r="AN304" s="119">
        <f t="shared" si="523"/>
        <v>0</v>
      </c>
      <c r="AO304" s="116"/>
      <c r="AP304" s="120"/>
      <c r="AQ304" s="121">
        <f t="shared" ref="AQ304:AZ304" si="524">SUM(AQ300:AQ303)</f>
        <v>0</v>
      </c>
      <c r="AR304" s="121">
        <f t="shared" si="524"/>
        <v>0</v>
      </c>
      <c r="AS304" s="121">
        <f t="shared" si="524"/>
        <v>0</v>
      </c>
      <c r="AT304" s="121">
        <f t="shared" si="524"/>
        <v>0</v>
      </c>
      <c r="AU304" s="121">
        <f t="shared" si="524"/>
        <v>0</v>
      </c>
      <c r="AV304" s="121">
        <f t="shared" si="524"/>
        <v>0</v>
      </c>
      <c r="AW304" s="121">
        <f t="shared" si="524"/>
        <v>0</v>
      </c>
      <c r="AX304" s="121">
        <f t="shared" si="524"/>
        <v>0</v>
      </c>
      <c r="AY304" s="121">
        <f t="shared" si="524"/>
        <v>0</v>
      </c>
      <c r="AZ304" s="121">
        <f t="shared" si="524"/>
        <v>0</v>
      </c>
      <c r="BA304" s="121"/>
    </row>
    <row r="305" spans="1:53" ht="14.1" customHeight="1" outlineLevel="2" x14ac:dyDescent="0.2">
      <c r="A305" s="68"/>
      <c r="B305" s="94"/>
      <c r="C305" s="142"/>
      <c r="D305" s="96"/>
      <c r="E305" s="96"/>
      <c r="F305" s="97"/>
      <c r="G305" s="98"/>
      <c r="H305" s="99" t="s">
        <v>49</v>
      </c>
      <c r="I305" s="100"/>
      <c r="J305" s="101"/>
      <c r="K305" s="101"/>
      <c r="L305" s="102" t="str">
        <f>IF(I305&lt;&gt;0,((VLOOKUP(I305,'1. Standard_Cost'!$B$4:$D$8,2)+VLOOKUP(I305,'1. Standard_Cost'!$B$4:$D$8,3))*J305*K305),"0")</f>
        <v>0</v>
      </c>
      <c r="M305" s="102">
        <f>L305*'1. Standard_Cost'!F4</f>
        <v>0</v>
      </c>
      <c r="N305" s="103"/>
      <c r="O305" s="103"/>
      <c r="P305" s="103"/>
      <c r="Q305" s="103"/>
      <c r="R305" s="104">
        <f>+N305*P305*'1. Standard_Cost'!$B$12</f>
        <v>0</v>
      </c>
      <c r="S305" s="104">
        <f>+N305*O305*P305*'1. Standard_Cost'!$C$12</f>
        <v>0</v>
      </c>
      <c r="T305" s="104">
        <f>+N305*P305*Q305*'1. Standard_Cost'!$D$12</f>
        <v>0</v>
      </c>
      <c r="U305" s="104">
        <f>+N305*O305*'1. Standard_Cost'!$E$12</f>
        <v>0</v>
      </c>
      <c r="V305" s="103"/>
      <c r="W305" s="103"/>
      <c r="X305" s="103"/>
      <c r="Y305" s="104">
        <f>+V305*((X305*'1. Standard_Cost'!$B$16)+(W305*X305*'1. Standard_Cost'!$C$16))</f>
        <v>0</v>
      </c>
      <c r="Z305" s="103"/>
      <c r="AA305" s="103"/>
      <c r="AB305" s="104">
        <f>+Z305*'1. Standard_Cost'!$B$20+AA305*'1. Standard_Cost'!$C$20</f>
        <v>0</v>
      </c>
      <c r="AC305" s="105"/>
      <c r="AD305" s="106"/>
      <c r="AE305" s="106">
        <f t="shared" ref="AE305:AE308" si="525">(R305+S305+T305+U305+Y305+AB305+AC305+AD305)*(20%)</f>
        <v>0</v>
      </c>
      <c r="AF305" s="104">
        <f t="shared" ref="AF305:AF308" si="526">R305+S305+T305+U305+Y305+AB305+AC305+AD305+AE305</f>
        <v>0</v>
      </c>
      <c r="AG305" s="103"/>
      <c r="AH305" s="103"/>
      <c r="AI305" s="103"/>
      <c r="AJ305" s="107"/>
      <c r="AK305" s="107"/>
      <c r="AL305" s="107"/>
      <c r="AM305" s="104">
        <f>AG305*'1. Standard_Cost'!B132+'Incremental_Cost Year 2021'!AH305*'1. Standard_Cost'!C132+'Incremental_Cost Year 2021'!AI305*'1. Standard_Cost'!D132+'Incremental_Cost Year 2021'!AJ305+'Incremental_Cost Year 2021'!AL305+AK305</f>
        <v>0</v>
      </c>
      <c r="AN305" s="104">
        <f>AM305*'1. Standard_Cost'!C28</f>
        <v>0</v>
      </c>
      <c r="AO305" s="107"/>
      <c r="AQ305" s="104">
        <f t="shared" ref="AQ305:AQ308" si="527">L305+M305</f>
        <v>0</v>
      </c>
      <c r="AR305" s="104">
        <f t="shared" ref="AR305:AR308" si="528">AF305</f>
        <v>0</v>
      </c>
      <c r="AS305" s="104">
        <f t="shared" ref="AS305:AS308" si="529">AM305+AN305</f>
        <v>0</v>
      </c>
      <c r="AT305" s="104">
        <f>SUM(AQ305,AR305,AS305)</f>
        <v>0</v>
      </c>
      <c r="AU305" s="229"/>
      <c r="AV305" s="229"/>
      <c r="AW305" s="229"/>
      <c r="AX305" s="229"/>
      <c r="AY305" s="229"/>
      <c r="AZ305" s="229"/>
      <c r="BA305" s="230"/>
    </row>
    <row r="306" spans="1:53" ht="14.1" customHeight="1" outlineLevel="2" x14ac:dyDescent="0.2">
      <c r="A306" s="68"/>
      <c r="B306" s="94"/>
      <c r="C306" s="142"/>
      <c r="D306" s="110"/>
      <c r="E306" s="110"/>
      <c r="F306" s="110"/>
      <c r="G306" s="111"/>
      <c r="H306" s="99" t="s">
        <v>50</v>
      </c>
      <c r="I306" s="100"/>
      <c r="J306" s="101"/>
      <c r="K306" s="101"/>
      <c r="L306" s="102" t="str">
        <f>IF(I306&lt;&gt;0,((VLOOKUP(I306,'1. Standard_Cost'!$B$4:$D$8,2)+VLOOKUP(I306,'1. Standard_Cost'!$B$4:$D$8,3))*J306*K306),"0")</f>
        <v>0</v>
      </c>
      <c r="M306" s="102">
        <f>L306*'1. Standard_Cost'!F4</f>
        <v>0</v>
      </c>
      <c r="N306" s="103"/>
      <c r="O306" s="103"/>
      <c r="P306" s="103"/>
      <c r="Q306" s="103"/>
      <c r="R306" s="104">
        <f>+N306*P306*'1. Standard_Cost'!$B$12</f>
        <v>0</v>
      </c>
      <c r="S306" s="104">
        <f>+N306*O306*P306*'1. Standard_Cost'!$C$12</f>
        <v>0</v>
      </c>
      <c r="T306" s="104">
        <f>+N306*P306*Q306*'1. Standard_Cost'!$D$12</f>
        <v>0</v>
      </c>
      <c r="U306" s="104">
        <f>+N306*O306*'1. Standard_Cost'!$E$12</f>
        <v>0</v>
      </c>
      <c r="V306" s="103"/>
      <c r="W306" s="103"/>
      <c r="X306" s="103"/>
      <c r="Y306" s="104">
        <f>+V306*((X306*'1. Standard_Cost'!$B$16)+(W306*X306*'1. Standard_Cost'!$C$16))</f>
        <v>0</v>
      </c>
      <c r="Z306" s="103"/>
      <c r="AA306" s="103"/>
      <c r="AB306" s="104">
        <f>+Z306*'1. Standard_Cost'!$B$20+AA306*'1. Standard_Cost'!$C$20</f>
        <v>0</v>
      </c>
      <c r="AC306" s="105"/>
      <c r="AD306" s="106"/>
      <c r="AE306" s="106">
        <f t="shared" si="525"/>
        <v>0</v>
      </c>
      <c r="AF306" s="104">
        <f t="shared" si="526"/>
        <v>0</v>
      </c>
      <c r="AG306" s="103"/>
      <c r="AH306" s="103">
        <v>0</v>
      </c>
      <c r="AI306" s="103">
        <v>0</v>
      </c>
      <c r="AJ306" s="107"/>
      <c r="AK306" s="107"/>
      <c r="AL306" s="107"/>
      <c r="AM306" s="104">
        <f>AG306*'1. Standard_Cost'!B132+'Incremental_Cost Year 2021'!AH306*'1. Standard_Cost'!C132+'Incremental_Cost Year 2021'!AI306*'1. Standard_Cost'!D132+'Incremental_Cost Year 2021'!AJ306+'Incremental_Cost Year 2021'!AL306+AK306</f>
        <v>0</v>
      </c>
      <c r="AN306" s="104">
        <f>AM306*'1. Standard_Cost'!C28</f>
        <v>0</v>
      </c>
      <c r="AO306" s="107"/>
      <c r="AQ306" s="104">
        <f t="shared" si="527"/>
        <v>0</v>
      </c>
      <c r="AR306" s="104">
        <f t="shared" si="528"/>
        <v>0</v>
      </c>
      <c r="AS306" s="104">
        <f t="shared" si="529"/>
        <v>0</v>
      </c>
      <c r="AT306" s="104">
        <f t="shared" ref="AT306:AT308" si="530">SUM(AQ306,AR306,AS306)</f>
        <v>0</v>
      </c>
      <c r="AU306" s="229"/>
      <c r="AV306" s="229">
        <v>0</v>
      </c>
      <c r="AW306" s="229"/>
      <c r="AX306" s="229"/>
      <c r="AY306" s="229"/>
      <c r="AZ306" s="229"/>
      <c r="BA306" s="230"/>
    </row>
    <row r="307" spans="1:53" ht="14.1" customHeight="1" outlineLevel="2" x14ac:dyDescent="0.2">
      <c r="A307" s="68"/>
      <c r="B307" s="94"/>
      <c r="C307" s="142"/>
      <c r="D307" s="110"/>
      <c r="E307" s="110"/>
      <c r="F307" s="110"/>
      <c r="G307" s="111"/>
      <c r="H307" s="99" t="s">
        <v>51</v>
      </c>
      <c r="I307" s="100"/>
      <c r="J307" s="101"/>
      <c r="K307" s="101"/>
      <c r="L307" s="102" t="str">
        <f>IF(I307&lt;&gt;0,((VLOOKUP(I307,'1. Standard_Cost'!$B$4:$D$8,2)+VLOOKUP(I307,'1. Standard_Cost'!$B$4:$D$8,3))*J307*K307),"0")</f>
        <v>0</v>
      </c>
      <c r="M307" s="102">
        <f>L307*'1. Standard_Cost'!F4</f>
        <v>0</v>
      </c>
      <c r="N307" s="103"/>
      <c r="O307" s="103"/>
      <c r="P307" s="103"/>
      <c r="Q307" s="103"/>
      <c r="R307" s="104">
        <f>+N307*P307*'1. Standard_Cost'!$B$12</f>
        <v>0</v>
      </c>
      <c r="S307" s="104">
        <f>+N307*O307*P307*'1. Standard_Cost'!$C$12</f>
        <v>0</v>
      </c>
      <c r="T307" s="104">
        <f>+N307*P307*Q307*'1. Standard_Cost'!$D$12</f>
        <v>0</v>
      </c>
      <c r="U307" s="104">
        <f>+N307*O307*'1. Standard_Cost'!$E$12</f>
        <v>0</v>
      </c>
      <c r="V307" s="103"/>
      <c r="W307" s="103"/>
      <c r="X307" s="103"/>
      <c r="Y307" s="104">
        <f>+V307*((X307*'1. Standard_Cost'!$B$16)+(W307*X307*'1. Standard_Cost'!$C$16))</f>
        <v>0</v>
      </c>
      <c r="Z307" s="103"/>
      <c r="AA307" s="103"/>
      <c r="AB307" s="104">
        <f>+Z307*'1. Standard_Cost'!$B$20+AA307*'1. Standard_Cost'!$C$20</f>
        <v>0</v>
      </c>
      <c r="AC307" s="105"/>
      <c r="AD307" s="106"/>
      <c r="AE307" s="106">
        <f t="shared" si="525"/>
        <v>0</v>
      </c>
      <c r="AF307" s="104">
        <f t="shared" si="526"/>
        <v>0</v>
      </c>
      <c r="AG307" s="103"/>
      <c r="AH307" s="103"/>
      <c r="AI307" s="103"/>
      <c r="AJ307" s="107"/>
      <c r="AK307" s="107"/>
      <c r="AL307" s="107"/>
      <c r="AM307" s="104">
        <f>AG307*'1. Standard_Cost'!B132+'Incremental_Cost Year 2021'!AH307*'1. Standard_Cost'!C132+'Incremental_Cost Year 2021'!AI307*'1. Standard_Cost'!D132+'Incremental_Cost Year 2021'!AJ307+'Incremental_Cost Year 2021'!AL307+AK307</f>
        <v>0</v>
      </c>
      <c r="AN307" s="104">
        <f>AM307*'1. Standard_Cost'!C28</f>
        <v>0</v>
      </c>
      <c r="AO307" s="107"/>
      <c r="AQ307" s="104">
        <f t="shared" si="527"/>
        <v>0</v>
      </c>
      <c r="AR307" s="104">
        <f t="shared" si="528"/>
        <v>0</v>
      </c>
      <c r="AS307" s="104">
        <f t="shared" si="529"/>
        <v>0</v>
      </c>
      <c r="AT307" s="104">
        <f t="shared" si="530"/>
        <v>0</v>
      </c>
      <c r="AU307" s="229"/>
      <c r="AV307" s="229"/>
      <c r="AW307" s="229"/>
      <c r="AX307" s="229"/>
      <c r="AY307" s="229"/>
      <c r="AZ307" s="229"/>
      <c r="BA307" s="230"/>
    </row>
    <row r="308" spans="1:53" ht="14.1" customHeight="1" outlineLevel="2" x14ac:dyDescent="0.2">
      <c r="A308" s="68"/>
      <c r="B308" s="94"/>
      <c r="C308" s="142"/>
      <c r="D308" s="110"/>
      <c r="E308" s="110"/>
      <c r="F308" s="110"/>
      <c r="G308" s="111"/>
      <c r="H308" s="112" t="s">
        <v>179</v>
      </c>
      <c r="I308" s="100"/>
      <c r="J308" s="101"/>
      <c r="K308" s="101"/>
      <c r="L308" s="102" t="str">
        <f>IF(I308&lt;&gt;0,((VLOOKUP(I308,'1. Standard_Cost'!$B$4:$D$8,2)+VLOOKUP(I308,'1. Standard_Cost'!$B$4:$D$8,3))*J308*K308),"0")</f>
        <v>0</v>
      </c>
      <c r="M308" s="102">
        <f>L308*'1. Standard_Cost'!F112</f>
        <v>0</v>
      </c>
      <c r="N308" s="103"/>
      <c r="O308" s="103"/>
      <c r="P308" s="103"/>
      <c r="Q308" s="103"/>
      <c r="R308" s="104">
        <f>+N308*P308*'1. Standard_Cost'!$B$12</f>
        <v>0</v>
      </c>
      <c r="S308" s="104">
        <f>+N308*O308*P308*'1. Standard_Cost'!$C$12</f>
        <v>0</v>
      </c>
      <c r="T308" s="104">
        <f>+N308*P308*Q308*'1. Standard_Cost'!$D$12</f>
        <v>0</v>
      </c>
      <c r="U308" s="104">
        <f>+N308*O308*'1. Standard_Cost'!$E$12</f>
        <v>0</v>
      </c>
      <c r="V308" s="103"/>
      <c r="W308" s="103"/>
      <c r="X308" s="103"/>
      <c r="Y308" s="104">
        <f>+V308*((X308*'1. Standard_Cost'!$B$16)+(W308*X308*'1. Standard_Cost'!$C$16))</f>
        <v>0</v>
      </c>
      <c r="Z308" s="103"/>
      <c r="AA308" s="103"/>
      <c r="AB308" s="104">
        <f>+Z308*'1. Standard_Cost'!$B$20+AA308*'1. Standard_Cost'!$C$20</f>
        <v>0</v>
      </c>
      <c r="AC308" s="105"/>
      <c r="AD308" s="106"/>
      <c r="AE308" s="106">
        <f t="shared" si="525"/>
        <v>0</v>
      </c>
      <c r="AF308" s="104">
        <f t="shared" si="526"/>
        <v>0</v>
      </c>
      <c r="AG308" s="103"/>
      <c r="AH308" s="103"/>
      <c r="AI308" s="103"/>
      <c r="AJ308" s="107"/>
      <c r="AK308" s="107"/>
      <c r="AL308" s="107"/>
      <c r="AM308" s="104">
        <f>AG308*'1. Standard_Cost'!B132+'Incremental_Cost Year 2021'!AH308*'1. Standard_Cost'!C132+'Incremental_Cost Year 2021'!AI308*'1. Standard_Cost'!D132+'Incremental_Cost Year 2021'!AJ308+'Incremental_Cost Year 2021'!AL308+AK308</f>
        <v>0</v>
      </c>
      <c r="AN308" s="104">
        <f>AM308*'1. Standard_Cost'!C28</f>
        <v>0</v>
      </c>
      <c r="AO308" s="107"/>
      <c r="AQ308" s="104">
        <f t="shared" si="527"/>
        <v>0</v>
      </c>
      <c r="AR308" s="104">
        <f t="shared" si="528"/>
        <v>0</v>
      </c>
      <c r="AS308" s="104">
        <f t="shared" si="529"/>
        <v>0</v>
      </c>
      <c r="AT308" s="104">
        <f t="shared" si="530"/>
        <v>0</v>
      </c>
      <c r="AU308" s="229"/>
      <c r="AV308" s="229"/>
      <c r="AW308" s="229"/>
      <c r="AX308" s="229"/>
      <c r="AY308" s="229"/>
      <c r="AZ308" s="229"/>
      <c r="BA308" s="230"/>
    </row>
    <row r="309" spans="1:53" ht="48.75" customHeight="1" outlineLevel="1" x14ac:dyDescent="0.2">
      <c r="A309" s="68"/>
      <c r="B309" s="141"/>
      <c r="C309" s="142"/>
      <c r="D309" s="113" t="s">
        <v>48</v>
      </c>
      <c r="E309" s="113" t="s">
        <v>761</v>
      </c>
      <c r="F309" s="114" t="s">
        <v>154</v>
      </c>
      <c r="G309" s="115" t="s">
        <v>155</v>
      </c>
      <c r="H309" s="122" t="s">
        <v>281</v>
      </c>
      <c r="I309" s="117"/>
      <c r="J309" s="117"/>
      <c r="K309" s="117"/>
      <c r="L309" s="118">
        <f>SUM(L305:L308)</f>
        <v>0</v>
      </c>
      <c r="M309" s="118">
        <f>SUM(M305:M308)</f>
        <v>0</v>
      </c>
      <c r="N309" s="117"/>
      <c r="O309" s="117"/>
      <c r="P309" s="117"/>
      <c r="Q309" s="117"/>
      <c r="R309" s="119">
        <f>SUM(R305:R308)</f>
        <v>0</v>
      </c>
      <c r="S309" s="119">
        <f>SUM(S305:S308)</f>
        <v>0</v>
      </c>
      <c r="T309" s="119">
        <f>SUM(T305:T308)</f>
        <v>0</v>
      </c>
      <c r="U309" s="119">
        <f>SUM(U305:U308)</f>
        <v>0</v>
      </c>
      <c r="V309" s="117"/>
      <c r="W309" s="117"/>
      <c r="X309" s="117"/>
      <c r="Y309" s="118">
        <f>SUM(Y305:Y308)</f>
        <v>0</v>
      </c>
      <c r="Z309" s="117"/>
      <c r="AA309" s="117"/>
      <c r="AB309" s="118">
        <f t="shared" ref="AB309:AF309" si="531">SUM(AB305:AB308)</f>
        <v>0</v>
      </c>
      <c r="AC309" s="118">
        <f t="shared" si="531"/>
        <v>0</v>
      </c>
      <c r="AD309" s="118">
        <f t="shared" si="531"/>
        <v>0</v>
      </c>
      <c r="AE309" s="118">
        <f t="shared" si="531"/>
        <v>0</v>
      </c>
      <c r="AF309" s="118">
        <f t="shared" si="531"/>
        <v>0</v>
      </c>
      <c r="AG309" s="117"/>
      <c r="AH309" s="117"/>
      <c r="AI309" s="117"/>
      <c r="AJ309" s="119">
        <f>SUM(AJ305:AJ308)</f>
        <v>0</v>
      </c>
      <c r="AK309" s="119">
        <f t="shared" ref="AK309:AN309" si="532">SUM(AK305:AK308)</f>
        <v>0</v>
      </c>
      <c r="AL309" s="119">
        <f t="shared" si="532"/>
        <v>0</v>
      </c>
      <c r="AM309" s="119">
        <f t="shared" si="532"/>
        <v>0</v>
      </c>
      <c r="AN309" s="119">
        <f t="shared" si="532"/>
        <v>0</v>
      </c>
      <c r="AO309" s="116"/>
      <c r="AP309" s="120"/>
      <c r="AQ309" s="121">
        <f t="shared" ref="AQ309:AZ309" si="533">SUM(AQ305:AQ308)</f>
        <v>0</v>
      </c>
      <c r="AR309" s="121">
        <f t="shared" si="533"/>
        <v>0</v>
      </c>
      <c r="AS309" s="121">
        <f t="shared" si="533"/>
        <v>0</v>
      </c>
      <c r="AT309" s="121">
        <f t="shared" si="533"/>
        <v>0</v>
      </c>
      <c r="AU309" s="121">
        <f t="shared" si="533"/>
        <v>0</v>
      </c>
      <c r="AV309" s="121">
        <f t="shared" si="533"/>
        <v>0</v>
      </c>
      <c r="AW309" s="121">
        <f t="shared" si="533"/>
        <v>0</v>
      </c>
      <c r="AX309" s="121">
        <f t="shared" si="533"/>
        <v>0</v>
      </c>
      <c r="AY309" s="121">
        <f t="shared" si="533"/>
        <v>0</v>
      </c>
      <c r="AZ309" s="121">
        <f t="shared" si="533"/>
        <v>0</v>
      </c>
      <c r="BA309" s="121"/>
    </row>
    <row r="310" spans="1:53" s="124" customFormat="1" ht="72" customHeight="1" x14ac:dyDescent="0.2">
      <c r="B310" s="138"/>
      <c r="C310" s="247" t="s">
        <v>735</v>
      </c>
      <c r="D310" s="248"/>
      <c r="E310" s="249"/>
      <c r="F310" s="222"/>
      <c r="G310" s="222"/>
      <c r="H310" s="130" t="s">
        <v>284</v>
      </c>
      <c r="I310" s="128"/>
      <c r="J310" s="128"/>
      <c r="K310" s="128"/>
      <c r="L310" s="129">
        <f>SUM(L315,L320,)</f>
        <v>1621300</v>
      </c>
      <c r="M310" s="129">
        <f>SUM(M315,M320,)</f>
        <v>270757.09999999998</v>
      </c>
      <c r="N310" s="128"/>
      <c r="O310" s="128"/>
      <c r="P310" s="128"/>
      <c r="Q310" s="128"/>
      <c r="R310" s="129">
        <f>SUM(R315,R320,)</f>
        <v>0</v>
      </c>
      <c r="S310" s="129">
        <f>SUM(S315,S320,)</f>
        <v>0</v>
      </c>
      <c r="T310" s="129">
        <f t="shared" ref="T310:U310" si="534">SUM(T315,T320,)</f>
        <v>0</v>
      </c>
      <c r="U310" s="129">
        <f t="shared" si="534"/>
        <v>0</v>
      </c>
      <c r="V310" s="128"/>
      <c r="W310" s="128"/>
      <c r="X310" s="128"/>
      <c r="Y310" s="129">
        <v>0</v>
      </c>
      <c r="Z310" s="128"/>
      <c r="AA310" s="128"/>
      <c r="AB310" s="129">
        <f>SUM(AB315,AB320)</f>
        <v>0</v>
      </c>
      <c r="AC310" s="129">
        <f t="shared" ref="AC310:AN310" si="535">SUM(AC315,AC320)</f>
        <v>0</v>
      </c>
      <c r="AD310" s="129">
        <f t="shared" si="535"/>
        <v>0</v>
      </c>
      <c r="AE310" s="129">
        <f t="shared" si="535"/>
        <v>0</v>
      </c>
      <c r="AF310" s="129">
        <f t="shared" si="535"/>
        <v>0</v>
      </c>
      <c r="AG310" s="129">
        <f t="shared" si="535"/>
        <v>0</v>
      </c>
      <c r="AH310" s="129">
        <f t="shared" si="535"/>
        <v>0</v>
      </c>
      <c r="AI310" s="129">
        <f t="shared" si="535"/>
        <v>0</v>
      </c>
      <c r="AJ310" s="129">
        <f t="shared" si="535"/>
        <v>0</v>
      </c>
      <c r="AK310" s="129">
        <f t="shared" si="535"/>
        <v>0</v>
      </c>
      <c r="AL310" s="129">
        <f t="shared" si="535"/>
        <v>0</v>
      </c>
      <c r="AM310" s="129">
        <f t="shared" si="535"/>
        <v>0</v>
      </c>
      <c r="AN310" s="129">
        <f t="shared" si="535"/>
        <v>0</v>
      </c>
      <c r="AO310" s="130"/>
      <c r="AP310" s="131"/>
      <c r="AQ310" s="139">
        <f>AQ315+AQ320+AQ325+AQ330+AQ335+AQ340+AQ345+AQ350</f>
        <v>6347943.1799999997</v>
      </c>
      <c r="AR310" s="139">
        <f t="shared" ref="AR310:AZ310" si="536">AR315+AR320+AR325+AR330+AR335+AR340+AR345+AR350</f>
        <v>144000</v>
      </c>
      <c r="AS310" s="139">
        <f t="shared" si="536"/>
        <v>0</v>
      </c>
      <c r="AT310" s="139">
        <f t="shared" si="536"/>
        <v>6491943.1799999997</v>
      </c>
      <c r="AU310" s="139">
        <f t="shared" si="536"/>
        <v>6491943.1799999997</v>
      </c>
      <c r="AV310" s="139">
        <f t="shared" si="536"/>
        <v>0</v>
      </c>
      <c r="AW310" s="139">
        <f t="shared" si="536"/>
        <v>0</v>
      </c>
      <c r="AX310" s="139">
        <f t="shared" si="536"/>
        <v>0</v>
      </c>
      <c r="AY310" s="139">
        <f t="shared" si="536"/>
        <v>0</v>
      </c>
      <c r="AZ310" s="139">
        <f t="shared" si="536"/>
        <v>0</v>
      </c>
      <c r="BA310" s="139"/>
    </row>
    <row r="311" spans="1:53" ht="14.1" customHeight="1" outlineLevel="2" x14ac:dyDescent="0.2">
      <c r="A311" s="68"/>
      <c r="B311" s="94"/>
      <c r="C311" s="250"/>
      <c r="D311" s="96"/>
      <c r="E311" s="96"/>
      <c r="F311" s="97"/>
      <c r="G311" s="98"/>
      <c r="H311" s="99" t="s">
        <v>671</v>
      </c>
      <c r="I311" s="100"/>
      <c r="J311" s="101">
        <v>2</v>
      </c>
      <c r="K311" s="101">
        <v>2</v>
      </c>
      <c r="L311" s="102">
        <v>320400</v>
      </c>
      <c r="M311" s="102">
        <f>L311*'1. Standard_Cost'!F4</f>
        <v>53506.8</v>
      </c>
      <c r="N311" s="103"/>
      <c r="O311" s="103"/>
      <c r="P311" s="103"/>
      <c r="Q311" s="103"/>
      <c r="R311" s="104">
        <f>+N311*P311*'1. Standard_Cost'!$B$12</f>
        <v>0</v>
      </c>
      <c r="S311" s="104">
        <f>+N311*O311*P311*'1. Standard_Cost'!$C$12</f>
        <v>0</v>
      </c>
      <c r="T311" s="104">
        <f>+N311*P311*Q311*'1. Standard_Cost'!$D$12</f>
        <v>0</v>
      </c>
      <c r="U311" s="104">
        <f>+N311*O311*'1. Standard_Cost'!$E$12</f>
        <v>0</v>
      </c>
      <c r="V311" s="103"/>
      <c r="W311" s="103"/>
      <c r="X311" s="103"/>
      <c r="Y311" s="104">
        <f>+V311*((X311*'1. Standard_Cost'!$B$16)+(W311*X311*'1. Standard_Cost'!$C$16))</f>
        <v>0</v>
      </c>
      <c r="Z311" s="103"/>
      <c r="AA311" s="103"/>
      <c r="AB311" s="104">
        <f>+Z311*'1. Standard_Cost'!$B$20+AA311*'1. Standard_Cost'!$C$20</f>
        <v>0</v>
      </c>
      <c r="AC311" s="105"/>
      <c r="AD311" s="106"/>
      <c r="AE311" s="106">
        <f t="shared" ref="AE311:AE314" si="537">(R311+S311+T311+U311+Y311+AB311+AC311+AD311)*(20%)</f>
        <v>0</v>
      </c>
      <c r="AF311" s="104">
        <f t="shared" ref="AF311:AF314" si="538">R311+S311+T311+U311+Y311+AB311+AC311+AD311+AE311</f>
        <v>0</v>
      </c>
      <c r="AG311" s="103"/>
      <c r="AH311" s="103"/>
      <c r="AI311" s="103"/>
      <c r="AJ311" s="107"/>
      <c r="AK311" s="107"/>
      <c r="AL311" s="107"/>
      <c r="AM311" s="104">
        <f>AG311*'1. Standard_Cost'!B152+'Incremental_Cost Year 2021'!AH311*'1. Standard_Cost'!C152+'Incremental_Cost Year 2021'!AI311*'1. Standard_Cost'!D152+'Incremental_Cost Year 2021'!AJ311+'Incremental_Cost Year 2021'!AL311+AK311</f>
        <v>0</v>
      </c>
      <c r="AN311" s="104">
        <f>AM311*'1. Standard_Cost'!C28</f>
        <v>0</v>
      </c>
      <c r="AO311" s="107"/>
      <c r="AQ311" s="104">
        <f t="shared" ref="AQ311:AQ314" si="539">L311+M311</f>
        <v>373906.8</v>
      </c>
      <c r="AR311" s="104">
        <f t="shared" ref="AR311:AR314" si="540">AF311</f>
        <v>0</v>
      </c>
      <c r="AS311" s="104">
        <f t="shared" ref="AS311:AS314" si="541">AM311+AN311</f>
        <v>0</v>
      </c>
      <c r="AT311" s="104">
        <f>SUM(AQ311,AR311,AS311)</f>
        <v>373906.8</v>
      </c>
      <c r="AU311" s="229">
        <f>AT311</f>
        <v>373906.8</v>
      </c>
      <c r="AV311" s="229"/>
      <c r="AW311" s="229"/>
      <c r="AX311" s="229"/>
      <c r="AY311" s="229"/>
      <c r="AZ311" s="229"/>
      <c r="BA311" s="230"/>
    </row>
    <row r="312" spans="1:53" ht="14.1" customHeight="1" outlineLevel="2" x14ac:dyDescent="0.2">
      <c r="A312" s="68"/>
      <c r="B312" s="94"/>
      <c r="C312" s="251"/>
      <c r="D312" s="110"/>
      <c r="E312" s="110"/>
      <c r="F312" s="110"/>
      <c r="G312" s="111"/>
      <c r="H312" s="99" t="s">
        <v>691</v>
      </c>
      <c r="I312" s="100"/>
      <c r="J312" s="101">
        <v>1</v>
      </c>
      <c r="K312" s="101">
        <v>1</v>
      </c>
      <c r="L312" s="102">
        <v>120200</v>
      </c>
      <c r="M312" s="102">
        <f>L312*'1. Standard_Cost'!F4</f>
        <v>20073.400000000001</v>
      </c>
      <c r="N312" s="103"/>
      <c r="O312" s="103"/>
      <c r="P312" s="103"/>
      <c r="Q312" s="103"/>
      <c r="R312" s="104">
        <f>+N312*P312*'1. Standard_Cost'!$B$12</f>
        <v>0</v>
      </c>
      <c r="S312" s="104">
        <f>+N312*O312*P312*'1. Standard_Cost'!$C$12</f>
        <v>0</v>
      </c>
      <c r="T312" s="104">
        <f>+N312*P312*Q312*'1. Standard_Cost'!$D$12</f>
        <v>0</v>
      </c>
      <c r="U312" s="104">
        <f>+N312*O312*'1. Standard_Cost'!$E$12</f>
        <v>0</v>
      </c>
      <c r="V312" s="103"/>
      <c r="W312" s="103"/>
      <c r="X312" s="103"/>
      <c r="Y312" s="104">
        <f>+V312*((X312*'1. Standard_Cost'!$B$16)+(W312*X312*'1. Standard_Cost'!$C$16))</f>
        <v>0</v>
      </c>
      <c r="Z312" s="103"/>
      <c r="AA312" s="103"/>
      <c r="AB312" s="104">
        <f>+Z312*'1. Standard_Cost'!$B$20+AA312*'1. Standard_Cost'!$C$20</f>
        <v>0</v>
      </c>
      <c r="AC312" s="105"/>
      <c r="AD312" s="106"/>
      <c r="AE312" s="106">
        <f t="shared" si="537"/>
        <v>0</v>
      </c>
      <c r="AF312" s="104">
        <f t="shared" si="538"/>
        <v>0</v>
      </c>
      <c r="AG312" s="103"/>
      <c r="AH312" s="103">
        <v>0</v>
      </c>
      <c r="AI312" s="103">
        <v>0</v>
      </c>
      <c r="AJ312" s="107"/>
      <c r="AK312" s="107"/>
      <c r="AL312" s="107"/>
      <c r="AM312" s="104">
        <f>AG312*'1. Standard_Cost'!B152+'Incremental_Cost Year 2021'!AH312*'1. Standard_Cost'!C152+'Incremental_Cost Year 2021'!AI312*'1. Standard_Cost'!D152+'Incremental_Cost Year 2021'!AJ312+'Incremental_Cost Year 2021'!AL312+AK312</f>
        <v>0</v>
      </c>
      <c r="AN312" s="104">
        <f>AM312*'1. Standard_Cost'!C28</f>
        <v>0</v>
      </c>
      <c r="AO312" s="107"/>
      <c r="AQ312" s="104">
        <f t="shared" si="539"/>
        <v>140273.4</v>
      </c>
      <c r="AR312" s="104">
        <f t="shared" si="540"/>
        <v>0</v>
      </c>
      <c r="AS312" s="104">
        <f t="shared" si="541"/>
        <v>0</v>
      </c>
      <c r="AT312" s="104">
        <f t="shared" ref="AT312:AT314" si="542">SUM(AQ312,AR312,AS312)</f>
        <v>140273.4</v>
      </c>
      <c r="AU312" s="229">
        <f t="shared" ref="AU312:AU313" si="543">AT312</f>
        <v>140273.4</v>
      </c>
      <c r="AV312" s="229">
        <v>0</v>
      </c>
      <c r="AW312" s="229"/>
      <c r="AX312" s="229"/>
      <c r="AY312" s="229"/>
      <c r="AZ312" s="229"/>
      <c r="BA312" s="230"/>
    </row>
    <row r="313" spans="1:53" ht="14.1" customHeight="1" outlineLevel="2" x14ac:dyDescent="0.2">
      <c r="A313" s="68"/>
      <c r="B313" s="94"/>
      <c r="C313" s="251"/>
      <c r="D313" s="110"/>
      <c r="E313" s="110"/>
      <c r="F313" s="110"/>
      <c r="G313" s="111"/>
      <c r="H313" s="99" t="s">
        <v>717</v>
      </c>
      <c r="I313" s="100"/>
      <c r="J313" s="101">
        <v>0.5</v>
      </c>
      <c r="K313" s="101">
        <v>3</v>
      </c>
      <c r="L313" s="102">
        <v>450150</v>
      </c>
      <c r="M313" s="102">
        <f>L313*'1. Standard_Cost'!F4</f>
        <v>75175.05</v>
      </c>
      <c r="N313" s="103"/>
      <c r="O313" s="103"/>
      <c r="P313" s="103"/>
      <c r="Q313" s="103"/>
      <c r="R313" s="104">
        <f>+N313*P313*'1. Standard_Cost'!$B$12</f>
        <v>0</v>
      </c>
      <c r="S313" s="104">
        <f>+N313*O313*P313*'1. Standard_Cost'!$C$12</f>
        <v>0</v>
      </c>
      <c r="T313" s="104">
        <f>+N313*P313*Q313*'1. Standard_Cost'!$D$12</f>
        <v>0</v>
      </c>
      <c r="U313" s="104">
        <f>+N313*O313*'1. Standard_Cost'!$E$12</f>
        <v>0</v>
      </c>
      <c r="V313" s="103"/>
      <c r="W313" s="103"/>
      <c r="X313" s="103"/>
      <c r="Y313" s="104">
        <f>+V313*((X313*'1. Standard_Cost'!$B$16)+(W313*X313*'1. Standard_Cost'!$C$16))</f>
        <v>0</v>
      </c>
      <c r="Z313" s="103"/>
      <c r="AA313" s="103"/>
      <c r="AB313" s="104">
        <f>+Z313*'1. Standard_Cost'!$B$20+AA313*'1. Standard_Cost'!$C$20</f>
        <v>0</v>
      </c>
      <c r="AC313" s="105"/>
      <c r="AD313" s="106"/>
      <c r="AE313" s="106">
        <f t="shared" si="537"/>
        <v>0</v>
      </c>
      <c r="AF313" s="104">
        <f t="shared" si="538"/>
        <v>0</v>
      </c>
      <c r="AG313" s="103"/>
      <c r="AH313" s="103"/>
      <c r="AI313" s="103"/>
      <c r="AJ313" s="107"/>
      <c r="AK313" s="107"/>
      <c r="AL313" s="107"/>
      <c r="AM313" s="104">
        <f>AG313*'1. Standard_Cost'!B152+'Incremental_Cost Year 2021'!AH313*'1. Standard_Cost'!C152+'Incremental_Cost Year 2021'!AI313*'1. Standard_Cost'!D152+'Incremental_Cost Year 2021'!AJ313+'Incremental_Cost Year 2021'!AL313+AK313</f>
        <v>0</v>
      </c>
      <c r="AN313" s="104">
        <f>AM313*'1. Standard_Cost'!C28</f>
        <v>0</v>
      </c>
      <c r="AO313" s="107"/>
      <c r="AQ313" s="104">
        <f t="shared" si="539"/>
        <v>525325.05000000005</v>
      </c>
      <c r="AR313" s="104">
        <f t="shared" si="540"/>
        <v>0</v>
      </c>
      <c r="AS313" s="104">
        <f t="shared" si="541"/>
        <v>0</v>
      </c>
      <c r="AT313" s="104">
        <f t="shared" si="542"/>
        <v>525325.05000000005</v>
      </c>
      <c r="AU313" s="229">
        <f t="shared" si="543"/>
        <v>525325.05000000005</v>
      </c>
      <c r="AV313" s="229"/>
      <c r="AW313" s="229"/>
      <c r="AX313" s="229"/>
      <c r="AY313" s="229"/>
      <c r="AZ313" s="229"/>
      <c r="BA313" s="230"/>
    </row>
    <row r="314" spans="1:53" ht="14.1" customHeight="1" outlineLevel="2" x14ac:dyDescent="0.2">
      <c r="A314" s="68"/>
      <c r="B314" s="94"/>
      <c r="C314" s="251"/>
      <c r="D314" s="110"/>
      <c r="E314" s="110"/>
      <c r="F314" s="110"/>
      <c r="G314" s="111"/>
      <c r="H314" s="112" t="s">
        <v>179</v>
      </c>
      <c r="I314" s="100"/>
      <c r="J314" s="101"/>
      <c r="K314" s="101"/>
      <c r="L314" s="102" t="str">
        <f>IF(I314&lt;&gt;0,((VLOOKUP(I314,'1. Standard_Cost'!$B$4:$D$8,2)+VLOOKUP(I314,'1. Standard_Cost'!$B$4:$D$8,3))*J314*K314),"0")</f>
        <v>0</v>
      </c>
      <c r="M314" s="102">
        <f>L314*'1. Standard_Cost'!F132</f>
        <v>0</v>
      </c>
      <c r="N314" s="103"/>
      <c r="O314" s="103"/>
      <c r="P314" s="103"/>
      <c r="Q314" s="103"/>
      <c r="R314" s="104">
        <f>+N314*P314*'1. Standard_Cost'!$B$12</f>
        <v>0</v>
      </c>
      <c r="S314" s="104">
        <f>+N314*O314*P314*'1. Standard_Cost'!$C$12</f>
        <v>0</v>
      </c>
      <c r="T314" s="104">
        <f>+N314*P314*Q314*'1. Standard_Cost'!$D$12</f>
        <v>0</v>
      </c>
      <c r="U314" s="104">
        <f>+N314*O314*'1. Standard_Cost'!$E$12</f>
        <v>0</v>
      </c>
      <c r="V314" s="103"/>
      <c r="W314" s="103"/>
      <c r="X314" s="103"/>
      <c r="Y314" s="104">
        <f>+V314*((X314*'1. Standard_Cost'!$B$16)+(W314*X314*'1. Standard_Cost'!$C$16))</f>
        <v>0</v>
      </c>
      <c r="Z314" s="103"/>
      <c r="AA314" s="103"/>
      <c r="AB314" s="104">
        <f>+Z314*'1. Standard_Cost'!$B$20+AA314*'1. Standard_Cost'!$C$20</f>
        <v>0</v>
      </c>
      <c r="AC314" s="105"/>
      <c r="AD314" s="106"/>
      <c r="AE314" s="106">
        <f t="shared" si="537"/>
        <v>0</v>
      </c>
      <c r="AF314" s="104">
        <f t="shared" si="538"/>
        <v>0</v>
      </c>
      <c r="AG314" s="103"/>
      <c r="AH314" s="103"/>
      <c r="AI314" s="103"/>
      <c r="AJ314" s="107"/>
      <c r="AK314" s="107"/>
      <c r="AL314" s="107"/>
      <c r="AM314" s="104">
        <f>AG314*'1. Standard_Cost'!B152+'Incremental_Cost Year 2021'!AH314*'1. Standard_Cost'!C152+'Incremental_Cost Year 2021'!AI314*'1. Standard_Cost'!D152+'Incremental_Cost Year 2021'!AJ314+'Incremental_Cost Year 2021'!AL314+AK314</f>
        <v>0</v>
      </c>
      <c r="AN314" s="104">
        <f>AM314*'1. Standard_Cost'!C28</f>
        <v>0</v>
      </c>
      <c r="AO314" s="107"/>
      <c r="AQ314" s="104">
        <f t="shared" si="539"/>
        <v>0</v>
      </c>
      <c r="AR314" s="104">
        <f t="shared" si="540"/>
        <v>0</v>
      </c>
      <c r="AS314" s="104">
        <f t="shared" si="541"/>
        <v>0</v>
      </c>
      <c r="AT314" s="104">
        <f t="shared" si="542"/>
        <v>0</v>
      </c>
      <c r="AU314" s="229"/>
      <c r="AV314" s="229"/>
      <c r="AW314" s="229"/>
      <c r="AX314" s="229"/>
      <c r="AY314" s="229"/>
      <c r="AZ314" s="229"/>
      <c r="BA314" s="230"/>
    </row>
    <row r="315" spans="1:53" ht="47.25" customHeight="1" outlineLevel="1" x14ac:dyDescent="0.2">
      <c r="A315" s="68"/>
      <c r="B315" s="94"/>
      <c r="C315" s="251"/>
      <c r="D315" s="113" t="s">
        <v>48</v>
      </c>
      <c r="E315" s="113" t="s">
        <v>286</v>
      </c>
      <c r="F315" s="114" t="s">
        <v>154</v>
      </c>
      <c r="G315" s="115" t="s">
        <v>155</v>
      </c>
      <c r="H315" s="140" t="s">
        <v>287</v>
      </c>
      <c r="I315" s="117"/>
      <c r="J315" s="117"/>
      <c r="K315" s="117"/>
      <c r="L315" s="118">
        <f>SUM(L311:L314)</f>
        <v>890750</v>
      </c>
      <c r="M315" s="118">
        <f>SUM(M311:M314)</f>
        <v>148755.25</v>
      </c>
      <c r="N315" s="117"/>
      <c r="O315" s="117"/>
      <c r="P315" s="117"/>
      <c r="Q315" s="117"/>
      <c r="R315" s="119">
        <f>SUM(R311:R314)</f>
        <v>0</v>
      </c>
      <c r="S315" s="119">
        <f>SUM(S311:S314)</f>
        <v>0</v>
      </c>
      <c r="T315" s="119">
        <f>SUM(T311:T314)</f>
        <v>0</v>
      </c>
      <c r="U315" s="119">
        <f>SUM(U311:U314)</f>
        <v>0</v>
      </c>
      <c r="V315" s="117"/>
      <c r="W315" s="117"/>
      <c r="X315" s="117"/>
      <c r="Y315" s="118">
        <f>SUM(Y311:Y314)</f>
        <v>0</v>
      </c>
      <c r="Z315" s="117"/>
      <c r="AA315" s="117"/>
      <c r="AB315" s="118">
        <f t="shared" ref="AB315:AF315" si="544">SUM(AB311:AB314)</f>
        <v>0</v>
      </c>
      <c r="AC315" s="118">
        <f t="shared" si="544"/>
        <v>0</v>
      </c>
      <c r="AD315" s="118">
        <f t="shared" si="544"/>
        <v>0</v>
      </c>
      <c r="AE315" s="118">
        <f t="shared" si="544"/>
        <v>0</v>
      </c>
      <c r="AF315" s="118">
        <f t="shared" si="544"/>
        <v>0</v>
      </c>
      <c r="AG315" s="117"/>
      <c r="AH315" s="117"/>
      <c r="AI315" s="117"/>
      <c r="AJ315" s="119">
        <f>SUM(AJ311:AJ314)</f>
        <v>0</v>
      </c>
      <c r="AK315" s="119">
        <f t="shared" ref="AK315:AN315" si="545">SUM(AK311:AK314)</f>
        <v>0</v>
      </c>
      <c r="AL315" s="119">
        <f t="shared" si="545"/>
        <v>0</v>
      </c>
      <c r="AM315" s="119">
        <f t="shared" si="545"/>
        <v>0</v>
      </c>
      <c r="AN315" s="119">
        <f t="shared" si="545"/>
        <v>0</v>
      </c>
      <c r="AO315" s="116"/>
      <c r="AP315" s="120"/>
      <c r="AQ315" s="118">
        <f t="shared" ref="AQ315:AZ315" si="546">SUM(AQ311:AQ314)</f>
        <v>1039505.25</v>
      </c>
      <c r="AR315" s="118">
        <f t="shared" si="546"/>
        <v>0</v>
      </c>
      <c r="AS315" s="118">
        <f t="shared" si="546"/>
        <v>0</v>
      </c>
      <c r="AT315" s="118">
        <f t="shared" si="546"/>
        <v>1039505.25</v>
      </c>
      <c r="AU315" s="118">
        <f t="shared" si="546"/>
        <v>1039505.25</v>
      </c>
      <c r="AV315" s="118">
        <f t="shared" si="546"/>
        <v>0</v>
      </c>
      <c r="AW315" s="118">
        <f t="shared" si="546"/>
        <v>0</v>
      </c>
      <c r="AX315" s="118">
        <f t="shared" si="546"/>
        <v>0</v>
      </c>
      <c r="AY315" s="118">
        <f t="shared" si="546"/>
        <v>0</v>
      </c>
      <c r="AZ315" s="118">
        <f t="shared" si="546"/>
        <v>0</v>
      </c>
      <c r="BA315" s="118"/>
    </row>
    <row r="316" spans="1:53" ht="14.1" customHeight="1" outlineLevel="2" x14ac:dyDescent="0.2">
      <c r="A316" s="68"/>
      <c r="B316" s="94"/>
      <c r="C316" s="251"/>
      <c r="D316" s="96"/>
      <c r="E316" s="96"/>
      <c r="F316" s="97"/>
      <c r="G316" s="98"/>
      <c r="H316" s="99" t="s">
        <v>671</v>
      </c>
      <c r="I316" s="100"/>
      <c r="J316" s="101">
        <v>1</v>
      </c>
      <c r="K316" s="101">
        <v>2</v>
      </c>
      <c r="L316" s="102">
        <v>160200</v>
      </c>
      <c r="M316" s="102">
        <f>L316*'1. Standard_Cost'!F4</f>
        <v>26753.4</v>
      </c>
      <c r="N316" s="103"/>
      <c r="O316" s="103"/>
      <c r="P316" s="103"/>
      <c r="Q316" s="103"/>
      <c r="R316" s="104">
        <f>+N316*P316*'1. Standard_Cost'!$B$12</f>
        <v>0</v>
      </c>
      <c r="S316" s="104">
        <f>+N316*O316*P316*'1. Standard_Cost'!$C$12</f>
        <v>0</v>
      </c>
      <c r="T316" s="104">
        <f>+N316*P316*Q316*'1. Standard_Cost'!$D$12</f>
        <v>0</v>
      </c>
      <c r="U316" s="104">
        <f>+N316*O316*'1. Standard_Cost'!$E$12</f>
        <v>0</v>
      </c>
      <c r="V316" s="103"/>
      <c r="W316" s="103"/>
      <c r="X316" s="103"/>
      <c r="Y316" s="104">
        <f>+V316*((X316*'1. Standard_Cost'!$B$16)+(W316*X316*'1. Standard_Cost'!$C$16))</f>
        <v>0</v>
      </c>
      <c r="Z316" s="103"/>
      <c r="AA316" s="103"/>
      <c r="AB316" s="104">
        <f>+Z316*'1. Standard_Cost'!$B$20+AA316*'1. Standard_Cost'!$C$20</f>
        <v>0</v>
      </c>
      <c r="AC316" s="105"/>
      <c r="AD316" s="106"/>
      <c r="AE316" s="106">
        <f t="shared" ref="AE316:AE319" si="547">(R316+S316+T316+U316+Y316+AB316+AC316+AD316)*(20%)</f>
        <v>0</v>
      </c>
      <c r="AF316" s="104">
        <f t="shared" ref="AF316:AF319" si="548">R316+S316+T316+U316+Y316+AB316+AC316+AD316+AE316</f>
        <v>0</v>
      </c>
      <c r="AG316" s="103"/>
      <c r="AH316" s="103"/>
      <c r="AI316" s="103"/>
      <c r="AJ316" s="107"/>
      <c r="AK316" s="107"/>
      <c r="AL316" s="107"/>
      <c r="AM316" s="104">
        <f>AG316*'1. Standard_Cost'!B152+'Incremental_Cost Year 2021'!AH316*'1. Standard_Cost'!C152+'Incremental_Cost Year 2021'!AI316*'1. Standard_Cost'!D152+'Incremental_Cost Year 2021'!AJ316+'Incremental_Cost Year 2021'!AL316+AK316</f>
        <v>0</v>
      </c>
      <c r="AN316" s="104">
        <f>AM316*'1. Standard_Cost'!C28</f>
        <v>0</v>
      </c>
      <c r="AO316" s="107"/>
      <c r="AQ316" s="104">
        <f t="shared" ref="AQ316:AQ319" si="549">L316+M316</f>
        <v>186953.4</v>
      </c>
      <c r="AR316" s="104">
        <f t="shared" ref="AR316:AR319" si="550">AF316</f>
        <v>0</v>
      </c>
      <c r="AS316" s="104">
        <f t="shared" ref="AS316:AS319" si="551">AM316+AN316</f>
        <v>0</v>
      </c>
      <c r="AT316" s="104">
        <f>SUM(AQ316,AR316,AS316)</f>
        <v>186953.4</v>
      </c>
      <c r="AU316" s="229">
        <f>AT316</f>
        <v>186953.4</v>
      </c>
      <c r="AV316" s="229"/>
      <c r="AW316" s="229"/>
      <c r="AX316" s="229"/>
      <c r="AY316" s="229"/>
      <c r="AZ316" s="229"/>
      <c r="BA316" s="230"/>
    </row>
    <row r="317" spans="1:53" ht="14.1" customHeight="1" outlineLevel="2" x14ac:dyDescent="0.2">
      <c r="A317" s="68"/>
      <c r="B317" s="94"/>
      <c r="C317" s="251"/>
      <c r="D317" s="110"/>
      <c r="E317" s="110"/>
      <c r="F317" s="110"/>
      <c r="G317" s="111"/>
      <c r="H317" s="99" t="s">
        <v>672</v>
      </c>
      <c r="I317" s="100"/>
      <c r="J317" s="101">
        <v>1</v>
      </c>
      <c r="K317" s="101">
        <v>1</v>
      </c>
      <c r="L317" s="102">
        <v>120200</v>
      </c>
      <c r="M317" s="102">
        <f>L317*'1. Standard_Cost'!F4</f>
        <v>20073.400000000001</v>
      </c>
      <c r="N317" s="103"/>
      <c r="O317" s="103"/>
      <c r="P317" s="103"/>
      <c r="Q317" s="103"/>
      <c r="R317" s="104">
        <f>+N317*P317*'1. Standard_Cost'!$B$12</f>
        <v>0</v>
      </c>
      <c r="S317" s="104">
        <f>+N317*O317*P317*'1. Standard_Cost'!$C$12</f>
        <v>0</v>
      </c>
      <c r="T317" s="104">
        <f>+N317*P317*Q317*'1. Standard_Cost'!$D$12</f>
        <v>0</v>
      </c>
      <c r="U317" s="104">
        <f>+N317*O317*'1. Standard_Cost'!$E$12</f>
        <v>0</v>
      </c>
      <c r="V317" s="103"/>
      <c r="W317" s="103"/>
      <c r="X317" s="103"/>
      <c r="Y317" s="104">
        <f>+V317*((X317*'1. Standard_Cost'!$B$16)+(W317*X317*'1. Standard_Cost'!$C$16))</f>
        <v>0</v>
      </c>
      <c r="Z317" s="103"/>
      <c r="AA317" s="103"/>
      <c r="AB317" s="104">
        <f>+Z317*'1. Standard_Cost'!$B$20+AA317*'1. Standard_Cost'!$C$20</f>
        <v>0</v>
      </c>
      <c r="AC317" s="105"/>
      <c r="AD317" s="106"/>
      <c r="AE317" s="106">
        <f t="shared" si="547"/>
        <v>0</v>
      </c>
      <c r="AF317" s="104">
        <f t="shared" si="548"/>
        <v>0</v>
      </c>
      <c r="AG317" s="103"/>
      <c r="AH317" s="103">
        <v>0</v>
      </c>
      <c r="AI317" s="103">
        <v>0</v>
      </c>
      <c r="AJ317" s="107"/>
      <c r="AK317" s="107"/>
      <c r="AL317" s="107"/>
      <c r="AM317" s="104">
        <f>AG317*'1. Standard_Cost'!B152+'Incremental_Cost Year 2021'!AH317*'1. Standard_Cost'!C152+'Incremental_Cost Year 2021'!AI317*'1. Standard_Cost'!D152+'Incremental_Cost Year 2021'!AJ317+'Incremental_Cost Year 2021'!AL317+AK317</f>
        <v>0</v>
      </c>
      <c r="AN317" s="104">
        <f>AM317*'1. Standard_Cost'!C28</f>
        <v>0</v>
      </c>
      <c r="AO317" s="107"/>
      <c r="AQ317" s="104">
        <f t="shared" si="549"/>
        <v>140273.4</v>
      </c>
      <c r="AR317" s="104">
        <f t="shared" si="550"/>
        <v>0</v>
      </c>
      <c r="AS317" s="104">
        <f t="shared" si="551"/>
        <v>0</v>
      </c>
      <c r="AT317" s="104">
        <f t="shared" ref="AT317:AT319" si="552">SUM(AQ317,AR317,AS317)</f>
        <v>140273.4</v>
      </c>
      <c r="AU317" s="229">
        <f t="shared" ref="AU317:AU318" si="553">AT317</f>
        <v>140273.4</v>
      </c>
      <c r="AV317" s="229">
        <v>0</v>
      </c>
      <c r="AW317" s="229"/>
      <c r="AX317" s="229"/>
      <c r="AY317" s="229"/>
      <c r="AZ317" s="229"/>
      <c r="BA317" s="230"/>
    </row>
    <row r="318" spans="1:53" ht="14.1" customHeight="1" outlineLevel="2" x14ac:dyDescent="0.2">
      <c r="A318" s="68"/>
      <c r="B318" s="94"/>
      <c r="C318" s="251"/>
      <c r="D318" s="110"/>
      <c r="E318" s="110"/>
      <c r="F318" s="110"/>
      <c r="G318" s="111"/>
      <c r="H318" s="99" t="s">
        <v>717</v>
      </c>
      <c r="I318" s="100"/>
      <c r="J318" s="101">
        <v>1</v>
      </c>
      <c r="K318" s="101">
        <v>3</v>
      </c>
      <c r="L318" s="102">
        <v>450150</v>
      </c>
      <c r="M318" s="102">
        <f>L318*'1. Standard_Cost'!F4</f>
        <v>75175.05</v>
      </c>
      <c r="N318" s="103"/>
      <c r="O318" s="103"/>
      <c r="P318" s="103"/>
      <c r="Q318" s="103"/>
      <c r="R318" s="104">
        <f>+N318*P318*'1. Standard_Cost'!$B$12</f>
        <v>0</v>
      </c>
      <c r="S318" s="104">
        <f>+N318*O318*P318*'1. Standard_Cost'!$C$12</f>
        <v>0</v>
      </c>
      <c r="T318" s="104">
        <f>+N318*P318*Q318*'1. Standard_Cost'!$D$12</f>
        <v>0</v>
      </c>
      <c r="U318" s="104">
        <f>+N318*O318*'1. Standard_Cost'!$E$12</f>
        <v>0</v>
      </c>
      <c r="V318" s="103"/>
      <c r="W318" s="103"/>
      <c r="X318" s="103"/>
      <c r="Y318" s="104">
        <f>+V318*((X318*'1. Standard_Cost'!$B$16)+(W318*X318*'1. Standard_Cost'!$C$16))</f>
        <v>0</v>
      </c>
      <c r="Z318" s="103"/>
      <c r="AA318" s="103"/>
      <c r="AB318" s="104">
        <f>+Z318*'1. Standard_Cost'!$B$20+AA318*'1. Standard_Cost'!$C$20</f>
        <v>0</v>
      </c>
      <c r="AC318" s="105"/>
      <c r="AD318" s="106"/>
      <c r="AE318" s="106">
        <f t="shared" si="547"/>
        <v>0</v>
      </c>
      <c r="AF318" s="104">
        <f t="shared" si="548"/>
        <v>0</v>
      </c>
      <c r="AG318" s="103"/>
      <c r="AH318" s="103"/>
      <c r="AI318" s="103"/>
      <c r="AJ318" s="107"/>
      <c r="AK318" s="107"/>
      <c r="AL318" s="107"/>
      <c r="AM318" s="104">
        <f>AG318*'1. Standard_Cost'!B152+'Incremental_Cost Year 2021'!AH318*'1. Standard_Cost'!C152+'Incremental_Cost Year 2021'!AI318*'1. Standard_Cost'!D152+'Incremental_Cost Year 2021'!AJ318+'Incremental_Cost Year 2021'!AL318+AK318</f>
        <v>0</v>
      </c>
      <c r="AN318" s="104">
        <f>AM318*'1. Standard_Cost'!C28</f>
        <v>0</v>
      </c>
      <c r="AO318" s="107"/>
      <c r="AQ318" s="104">
        <f t="shared" si="549"/>
        <v>525325.05000000005</v>
      </c>
      <c r="AR318" s="104">
        <f t="shared" si="550"/>
        <v>0</v>
      </c>
      <c r="AS318" s="104">
        <f t="shared" si="551"/>
        <v>0</v>
      </c>
      <c r="AT318" s="104">
        <f t="shared" si="552"/>
        <v>525325.05000000005</v>
      </c>
      <c r="AU318" s="229">
        <f t="shared" si="553"/>
        <v>525325.05000000005</v>
      </c>
      <c r="AV318" s="229"/>
      <c r="AW318" s="229"/>
      <c r="AX318" s="229"/>
      <c r="AY318" s="229"/>
      <c r="AZ318" s="229"/>
      <c r="BA318" s="230"/>
    </row>
    <row r="319" spans="1:53" ht="14.1" customHeight="1" outlineLevel="2" x14ac:dyDescent="0.2">
      <c r="A319" s="68"/>
      <c r="B319" s="94"/>
      <c r="C319" s="251"/>
      <c r="D319" s="110"/>
      <c r="E319" s="110"/>
      <c r="F319" s="110"/>
      <c r="G319" s="111"/>
      <c r="H319" s="112" t="s">
        <v>179</v>
      </c>
      <c r="I319" s="100"/>
      <c r="J319" s="101"/>
      <c r="K319" s="101"/>
      <c r="L319" s="102" t="str">
        <f>IF(I319&lt;&gt;0,((VLOOKUP(I319,'1. Standard_Cost'!$B$4:$D$8,2)+VLOOKUP(I319,'1. Standard_Cost'!$B$4:$D$8,3))*J319*K319),"0")</f>
        <v>0</v>
      </c>
      <c r="M319" s="102">
        <f>L319*'1. Standard_Cost'!F132</f>
        <v>0</v>
      </c>
      <c r="N319" s="103"/>
      <c r="O319" s="103"/>
      <c r="P319" s="103"/>
      <c r="Q319" s="103"/>
      <c r="R319" s="104">
        <f>+N319*P319*'1. Standard_Cost'!$B$12</f>
        <v>0</v>
      </c>
      <c r="S319" s="104">
        <f>+N319*O319*P319*'1. Standard_Cost'!$C$12</f>
        <v>0</v>
      </c>
      <c r="T319" s="104">
        <f>+N319*P319*Q319*'1. Standard_Cost'!$D$12</f>
        <v>0</v>
      </c>
      <c r="U319" s="104">
        <f>+N319*O319*'1. Standard_Cost'!$E$12</f>
        <v>0</v>
      </c>
      <c r="V319" s="103"/>
      <c r="W319" s="103"/>
      <c r="X319" s="103"/>
      <c r="Y319" s="104">
        <f>+V319*((X319*'1. Standard_Cost'!$B$16)+(W319*X319*'1. Standard_Cost'!$C$16))</f>
        <v>0</v>
      </c>
      <c r="Z319" s="103"/>
      <c r="AA319" s="103"/>
      <c r="AB319" s="104">
        <f>+Z319*'1. Standard_Cost'!$B$20+AA319*'1. Standard_Cost'!$C$20</f>
        <v>0</v>
      </c>
      <c r="AC319" s="105"/>
      <c r="AD319" s="106"/>
      <c r="AE319" s="106">
        <f t="shared" si="547"/>
        <v>0</v>
      </c>
      <c r="AF319" s="104">
        <f t="shared" si="548"/>
        <v>0</v>
      </c>
      <c r="AG319" s="103"/>
      <c r="AH319" s="103"/>
      <c r="AI319" s="103"/>
      <c r="AJ319" s="107"/>
      <c r="AK319" s="107"/>
      <c r="AL319" s="107"/>
      <c r="AM319" s="104">
        <f>AG319*'1. Standard_Cost'!B152+'Incremental_Cost Year 2021'!AH319*'1. Standard_Cost'!C152+'Incremental_Cost Year 2021'!AI319*'1. Standard_Cost'!D152+'Incremental_Cost Year 2021'!AJ319+'Incremental_Cost Year 2021'!AL319+AK319</f>
        <v>0</v>
      </c>
      <c r="AN319" s="104">
        <f>AM319*'1. Standard_Cost'!C28</f>
        <v>0</v>
      </c>
      <c r="AO319" s="107"/>
      <c r="AQ319" s="104">
        <f t="shared" si="549"/>
        <v>0</v>
      </c>
      <c r="AR319" s="104">
        <f t="shared" si="550"/>
        <v>0</v>
      </c>
      <c r="AS319" s="104">
        <f t="shared" si="551"/>
        <v>0</v>
      </c>
      <c r="AT319" s="104">
        <f t="shared" si="552"/>
        <v>0</v>
      </c>
      <c r="AU319" s="229"/>
      <c r="AV319" s="229"/>
      <c r="AW319" s="229"/>
      <c r="AX319" s="229"/>
      <c r="AY319" s="229"/>
      <c r="AZ319" s="229"/>
      <c r="BA319" s="230"/>
    </row>
    <row r="320" spans="1:53" ht="71.25" customHeight="1" outlineLevel="1" x14ac:dyDescent="0.2">
      <c r="A320" s="68"/>
      <c r="B320" s="94"/>
      <c r="C320" s="251"/>
      <c r="D320" s="113" t="s">
        <v>48</v>
      </c>
      <c r="E320" s="113" t="s">
        <v>288</v>
      </c>
      <c r="F320" s="114" t="s">
        <v>154</v>
      </c>
      <c r="G320" s="115" t="s">
        <v>155</v>
      </c>
      <c r="H320" s="122" t="s">
        <v>289</v>
      </c>
      <c r="I320" s="117"/>
      <c r="J320" s="117"/>
      <c r="K320" s="117"/>
      <c r="L320" s="118">
        <f>SUM(L316:L319)</f>
        <v>730550</v>
      </c>
      <c r="M320" s="118">
        <f>SUM(M316:M319)</f>
        <v>122001.85</v>
      </c>
      <c r="N320" s="117"/>
      <c r="O320" s="117"/>
      <c r="P320" s="117"/>
      <c r="Q320" s="117"/>
      <c r="R320" s="119">
        <f>SUM(R316:R319)</f>
        <v>0</v>
      </c>
      <c r="S320" s="119">
        <f>SUM(S316:S319)</f>
        <v>0</v>
      </c>
      <c r="T320" s="119">
        <f>SUM(T316:T319)</f>
        <v>0</v>
      </c>
      <c r="U320" s="119">
        <f>SUM(U316:U319)</f>
        <v>0</v>
      </c>
      <c r="V320" s="117"/>
      <c r="W320" s="117"/>
      <c r="X320" s="117"/>
      <c r="Y320" s="118">
        <f>SUM(Y316:Y319)</f>
        <v>0</v>
      </c>
      <c r="Z320" s="117"/>
      <c r="AA320" s="117"/>
      <c r="AB320" s="118">
        <f t="shared" ref="AB320:AF320" si="554">SUM(AB316:AB319)</f>
        <v>0</v>
      </c>
      <c r="AC320" s="118">
        <f t="shared" si="554"/>
        <v>0</v>
      </c>
      <c r="AD320" s="118">
        <f t="shared" si="554"/>
        <v>0</v>
      </c>
      <c r="AE320" s="118">
        <f t="shared" si="554"/>
        <v>0</v>
      </c>
      <c r="AF320" s="118">
        <f t="shared" si="554"/>
        <v>0</v>
      </c>
      <c r="AG320" s="117"/>
      <c r="AH320" s="117"/>
      <c r="AI320" s="117"/>
      <c r="AJ320" s="119">
        <f>SUM(AJ316:AJ319)</f>
        <v>0</v>
      </c>
      <c r="AK320" s="119">
        <f t="shared" ref="AK320:AN320" si="555">SUM(AK316:AK319)</f>
        <v>0</v>
      </c>
      <c r="AL320" s="119">
        <f t="shared" si="555"/>
        <v>0</v>
      </c>
      <c r="AM320" s="119">
        <f t="shared" si="555"/>
        <v>0</v>
      </c>
      <c r="AN320" s="119">
        <f t="shared" si="555"/>
        <v>0</v>
      </c>
      <c r="AO320" s="116"/>
      <c r="AP320" s="120"/>
      <c r="AQ320" s="121">
        <f t="shared" ref="AQ320:AZ320" si="556">SUM(AQ316:AQ319)</f>
        <v>852551.85000000009</v>
      </c>
      <c r="AR320" s="121">
        <f t="shared" si="556"/>
        <v>0</v>
      </c>
      <c r="AS320" s="121">
        <f t="shared" si="556"/>
        <v>0</v>
      </c>
      <c r="AT320" s="121">
        <f t="shared" si="556"/>
        <v>852551.85000000009</v>
      </c>
      <c r="AU320" s="121">
        <f t="shared" si="556"/>
        <v>852551.85000000009</v>
      </c>
      <c r="AV320" s="121">
        <f t="shared" si="556"/>
        <v>0</v>
      </c>
      <c r="AW320" s="121">
        <f t="shared" si="556"/>
        <v>0</v>
      </c>
      <c r="AX320" s="121">
        <f t="shared" si="556"/>
        <v>0</v>
      </c>
      <c r="AY320" s="121">
        <f t="shared" si="556"/>
        <v>0</v>
      </c>
      <c r="AZ320" s="121">
        <f t="shared" si="556"/>
        <v>0</v>
      </c>
      <c r="BA320" s="121"/>
    </row>
    <row r="321" spans="1:53" ht="14.1" customHeight="1" outlineLevel="2" x14ac:dyDescent="0.2">
      <c r="A321" s="68"/>
      <c r="B321" s="94"/>
      <c r="C321" s="142"/>
      <c r="D321" s="96"/>
      <c r="E321" s="96"/>
      <c r="F321" s="97"/>
      <c r="G321" s="98"/>
      <c r="H321" s="99" t="s">
        <v>671</v>
      </c>
      <c r="I321" s="100"/>
      <c r="J321" s="101">
        <v>1</v>
      </c>
      <c r="K321" s="101">
        <v>2</v>
      </c>
      <c r="L321" s="102">
        <v>160200</v>
      </c>
      <c r="M321" s="102">
        <f>L321*'1. Standard_Cost'!F4</f>
        <v>26753.4</v>
      </c>
      <c r="N321" s="103"/>
      <c r="O321" s="103"/>
      <c r="P321" s="103"/>
      <c r="Q321" s="103"/>
      <c r="R321" s="104">
        <f>+N321*P321*'1. Standard_Cost'!$B$12</f>
        <v>0</v>
      </c>
      <c r="S321" s="104">
        <f>+N321*O321*P321*'1. Standard_Cost'!$C$12</f>
        <v>0</v>
      </c>
      <c r="T321" s="104">
        <f>+N321*P321*Q321*'1. Standard_Cost'!$D$12</f>
        <v>0</v>
      </c>
      <c r="U321" s="104">
        <f>+N321*O321*'1. Standard_Cost'!$E$12</f>
        <v>0</v>
      </c>
      <c r="V321" s="103"/>
      <c r="W321" s="103"/>
      <c r="X321" s="103"/>
      <c r="Y321" s="104">
        <f>+V321*((X321*'1. Standard_Cost'!$B$16)+(W321*X321*'1. Standard_Cost'!$C$16))</f>
        <v>0</v>
      </c>
      <c r="Z321" s="103"/>
      <c r="AA321" s="103"/>
      <c r="AB321" s="104">
        <f>+Z321*'1. Standard_Cost'!$B$20+AA321*'1. Standard_Cost'!$C$20</f>
        <v>0</v>
      </c>
      <c r="AC321" s="105"/>
      <c r="AD321" s="106"/>
      <c r="AE321" s="106">
        <f t="shared" ref="AE321:AE324" si="557">(R321+S321+T321+U321+Y321+AB321+AC321+AD321)*(20%)</f>
        <v>0</v>
      </c>
      <c r="AF321" s="104">
        <f t="shared" ref="AF321:AF324" si="558">R321+S321+T321+U321+Y321+AB321+AC321+AD321+AE321</f>
        <v>0</v>
      </c>
      <c r="AG321" s="103"/>
      <c r="AH321" s="103"/>
      <c r="AI321" s="103"/>
      <c r="AJ321" s="107"/>
      <c r="AK321" s="107"/>
      <c r="AL321" s="107"/>
      <c r="AM321" s="104">
        <f>AG321*'1. Standard_Cost'!B157+'Incremental_Cost Year 2021'!AH321*'1. Standard_Cost'!C157+'Incremental_Cost Year 2021'!AI321*'1. Standard_Cost'!D157+'Incremental_Cost Year 2021'!AJ321+'Incremental_Cost Year 2021'!AL321+AK321</f>
        <v>0</v>
      </c>
      <c r="AN321" s="104">
        <f>AM321*'1. Standard_Cost'!C28</f>
        <v>0</v>
      </c>
      <c r="AO321" s="107"/>
      <c r="AQ321" s="104">
        <f t="shared" ref="AQ321:AQ324" si="559">L321+M321</f>
        <v>186953.4</v>
      </c>
      <c r="AR321" s="104">
        <f t="shared" ref="AR321:AR324" si="560">AF321</f>
        <v>0</v>
      </c>
      <c r="AS321" s="104">
        <f t="shared" ref="AS321:AS324" si="561">AM321+AN321</f>
        <v>0</v>
      </c>
      <c r="AT321" s="104">
        <f>SUM(AQ321,AR321,AS321)</f>
        <v>186953.4</v>
      </c>
      <c r="AU321" s="229">
        <f>AT321</f>
        <v>186953.4</v>
      </c>
      <c r="AV321" s="229"/>
      <c r="AW321" s="229"/>
      <c r="AX321" s="229"/>
      <c r="AY321" s="229"/>
      <c r="AZ321" s="229"/>
      <c r="BA321" s="230"/>
    </row>
    <row r="322" spans="1:53" ht="14.1" customHeight="1" outlineLevel="2" x14ac:dyDescent="0.2">
      <c r="A322" s="68"/>
      <c r="B322" s="94"/>
      <c r="C322" s="142"/>
      <c r="D322" s="110"/>
      <c r="E322" s="110"/>
      <c r="F322" s="110"/>
      <c r="G322" s="111"/>
      <c r="H322" s="99" t="s">
        <v>672</v>
      </c>
      <c r="I322" s="100"/>
      <c r="J322" s="101">
        <v>1</v>
      </c>
      <c r="K322" s="101">
        <v>2</v>
      </c>
      <c r="L322" s="102">
        <v>240400</v>
      </c>
      <c r="M322" s="102">
        <f>L322*'1. Standard_Cost'!F4</f>
        <v>40146.800000000003</v>
      </c>
      <c r="N322" s="103"/>
      <c r="O322" s="103"/>
      <c r="P322" s="103"/>
      <c r="Q322" s="103"/>
      <c r="R322" s="104">
        <f>+N322*P322*'1. Standard_Cost'!$B$12</f>
        <v>0</v>
      </c>
      <c r="S322" s="104">
        <f>+N322*O322*P322*'1. Standard_Cost'!$C$12</f>
        <v>0</v>
      </c>
      <c r="T322" s="104">
        <f>+N322*P322*Q322*'1. Standard_Cost'!$D$12</f>
        <v>0</v>
      </c>
      <c r="U322" s="104">
        <f>+N322*O322*'1. Standard_Cost'!$E$12</f>
        <v>0</v>
      </c>
      <c r="V322" s="103"/>
      <c r="W322" s="103"/>
      <c r="X322" s="103"/>
      <c r="Y322" s="104">
        <f>+V322*((X322*'1. Standard_Cost'!$B$16)+(W322*X322*'1. Standard_Cost'!$C$16))</f>
        <v>0</v>
      </c>
      <c r="Z322" s="103"/>
      <c r="AA322" s="103"/>
      <c r="AB322" s="104">
        <f>+Z322*'1. Standard_Cost'!$B$20+AA322*'1. Standard_Cost'!$C$20</f>
        <v>0</v>
      </c>
      <c r="AC322" s="105"/>
      <c r="AD322" s="106"/>
      <c r="AE322" s="106">
        <f t="shared" si="557"/>
        <v>0</v>
      </c>
      <c r="AF322" s="104">
        <f t="shared" si="558"/>
        <v>0</v>
      </c>
      <c r="AG322" s="103"/>
      <c r="AH322" s="103">
        <v>0</v>
      </c>
      <c r="AI322" s="103">
        <v>0</v>
      </c>
      <c r="AJ322" s="107"/>
      <c r="AK322" s="107"/>
      <c r="AL322" s="107"/>
      <c r="AM322" s="104">
        <f>AG322*'1. Standard_Cost'!B157+'Incremental_Cost Year 2021'!AH322*'1. Standard_Cost'!C157+'Incremental_Cost Year 2021'!AI322*'1. Standard_Cost'!D157+'Incremental_Cost Year 2021'!AJ322+'Incremental_Cost Year 2021'!AL322+AK322</f>
        <v>0</v>
      </c>
      <c r="AN322" s="104">
        <f>AM322*'1. Standard_Cost'!C28</f>
        <v>0</v>
      </c>
      <c r="AO322" s="107"/>
      <c r="AQ322" s="104">
        <f t="shared" si="559"/>
        <v>280546.8</v>
      </c>
      <c r="AR322" s="104">
        <f t="shared" si="560"/>
        <v>0</v>
      </c>
      <c r="AS322" s="104">
        <f t="shared" si="561"/>
        <v>0</v>
      </c>
      <c r="AT322" s="104">
        <f t="shared" ref="AT322:AT324" si="562">SUM(AQ322,AR322,AS322)</f>
        <v>280546.8</v>
      </c>
      <c r="AU322" s="229">
        <f t="shared" ref="AU322:AU323" si="563">AT322</f>
        <v>280546.8</v>
      </c>
      <c r="AV322" s="229">
        <v>0</v>
      </c>
      <c r="AW322" s="229"/>
      <c r="AX322" s="229"/>
      <c r="AY322" s="229"/>
      <c r="AZ322" s="229"/>
      <c r="BA322" s="230"/>
    </row>
    <row r="323" spans="1:53" ht="14.1" customHeight="1" outlineLevel="2" x14ac:dyDescent="0.2">
      <c r="A323" s="68"/>
      <c r="B323" s="94"/>
      <c r="C323" s="142"/>
      <c r="D323" s="110"/>
      <c r="E323" s="110"/>
      <c r="F323" s="110"/>
      <c r="G323" s="111"/>
      <c r="H323" s="99" t="s">
        <v>717</v>
      </c>
      <c r="I323" s="100"/>
      <c r="J323" s="101">
        <v>0.5</v>
      </c>
      <c r="K323" s="101">
        <v>3</v>
      </c>
      <c r="L323" s="102">
        <v>450150</v>
      </c>
      <c r="M323" s="102">
        <f>L323*'1. Standard_Cost'!F4</f>
        <v>75175.05</v>
      </c>
      <c r="N323" s="103"/>
      <c r="O323" s="103"/>
      <c r="P323" s="103"/>
      <c r="Q323" s="103"/>
      <c r="R323" s="104">
        <f>+N323*P323*'1. Standard_Cost'!$B$12</f>
        <v>0</v>
      </c>
      <c r="S323" s="104">
        <f>+N323*O323*P323*'1. Standard_Cost'!$C$12</f>
        <v>0</v>
      </c>
      <c r="T323" s="104">
        <f>+N323*P323*Q323*'1. Standard_Cost'!$D$12</f>
        <v>0</v>
      </c>
      <c r="U323" s="104">
        <f>+N323*O323*'1. Standard_Cost'!$E$12</f>
        <v>0</v>
      </c>
      <c r="V323" s="103"/>
      <c r="W323" s="103"/>
      <c r="X323" s="103"/>
      <c r="Y323" s="104">
        <f>+V323*((X323*'1. Standard_Cost'!$B$16)+(W323*X323*'1. Standard_Cost'!$C$16))</f>
        <v>0</v>
      </c>
      <c r="Z323" s="103"/>
      <c r="AA323" s="103"/>
      <c r="AB323" s="104">
        <f>+Z323*'1. Standard_Cost'!$B$20+AA323*'1. Standard_Cost'!$C$20</f>
        <v>0</v>
      </c>
      <c r="AC323" s="105"/>
      <c r="AD323" s="106"/>
      <c r="AE323" s="106">
        <f t="shared" si="557"/>
        <v>0</v>
      </c>
      <c r="AF323" s="104">
        <f t="shared" si="558"/>
        <v>0</v>
      </c>
      <c r="AG323" s="103"/>
      <c r="AH323" s="103"/>
      <c r="AI323" s="103"/>
      <c r="AJ323" s="107"/>
      <c r="AK323" s="107"/>
      <c r="AL323" s="107"/>
      <c r="AM323" s="104">
        <f>AG323*'1. Standard_Cost'!B157+'Incremental_Cost Year 2021'!AH323*'1. Standard_Cost'!C157+'Incremental_Cost Year 2021'!AI323*'1. Standard_Cost'!D157+'Incremental_Cost Year 2021'!AJ323+'Incremental_Cost Year 2021'!AL323+AK323</f>
        <v>0</v>
      </c>
      <c r="AN323" s="104">
        <f>AM323*'1. Standard_Cost'!C28</f>
        <v>0</v>
      </c>
      <c r="AO323" s="107"/>
      <c r="AQ323" s="104">
        <f t="shared" si="559"/>
        <v>525325.05000000005</v>
      </c>
      <c r="AR323" s="104">
        <f t="shared" si="560"/>
        <v>0</v>
      </c>
      <c r="AS323" s="104">
        <f t="shared" si="561"/>
        <v>0</v>
      </c>
      <c r="AT323" s="104">
        <f t="shared" si="562"/>
        <v>525325.05000000005</v>
      </c>
      <c r="AU323" s="229">
        <f t="shared" si="563"/>
        <v>525325.05000000005</v>
      </c>
      <c r="AV323" s="229"/>
      <c r="AW323" s="229"/>
      <c r="AX323" s="229"/>
      <c r="AY323" s="229"/>
      <c r="AZ323" s="229"/>
      <c r="BA323" s="230"/>
    </row>
    <row r="324" spans="1:53" ht="14.1" customHeight="1" outlineLevel="2" x14ac:dyDescent="0.2">
      <c r="A324" s="68"/>
      <c r="B324" s="94"/>
      <c r="C324" s="142"/>
      <c r="D324" s="110"/>
      <c r="E324" s="110"/>
      <c r="F324" s="110"/>
      <c r="G324" s="111"/>
      <c r="H324" s="112" t="s">
        <v>179</v>
      </c>
      <c r="I324" s="100"/>
      <c r="J324" s="101"/>
      <c r="K324" s="101"/>
      <c r="L324" s="102" t="str">
        <f>IF(I324&lt;&gt;0,((VLOOKUP(I324,'1. Standard_Cost'!$B$4:$D$8,2)+VLOOKUP(I324,'1. Standard_Cost'!$B$4:$D$8,3))*J324*K324),"0")</f>
        <v>0</v>
      </c>
      <c r="M324" s="102">
        <f>L324*'1. Standard_Cost'!F137</f>
        <v>0</v>
      </c>
      <c r="N324" s="103"/>
      <c r="O324" s="103"/>
      <c r="P324" s="103"/>
      <c r="Q324" s="103"/>
      <c r="R324" s="104">
        <f>+N324*P324*'1. Standard_Cost'!$B$12</f>
        <v>0</v>
      </c>
      <c r="S324" s="104">
        <f>+N324*O324*P324*'1. Standard_Cost'!$C$12</f>
        <v>0</v>
      </c>
      <c r="T324" s="104">
        <f>+N324*P324*Q324*'1. Standard_Cost'!$D$12</f>
        <v>0</v>
      </c>
      <c r="U324" s="104">
        <f>+N324*O324*'1. Standard_Cost'!$E$12</f>
        <v>0</v>
      </c>
      <c r="V324" s="103"/>
      <c r="W324" s="103"/>
      <c r="X324" s="103"/>
      <c r="Y324" s="104">
        <f>+V324*((X324*'1. Standard_Cost'!$B$16)+(W324*X324*'1. Standard_Cost'!$C$16))</f>
        <v>0</v>
      </c>
      <c r="Z324" s="103"/>
      <c r="AA324" s="103"/>
      <c r="AB324" s="104">
        <f>+Z324*'1. Standard_Cost'!$B$20+AA324*'1. Standard_Cost'!$C$20</f>
        <v>0</v>
      </c>
      <c r="AC324" s="105"/>
      <c r="AD324" s="106"/>
      <c r="AE324" s="106">
        <f t="shared" si="557"/>
        <v>0</v>
      </c>
      <c r="AF324" s="104">
        <f t="shared" si="558"/>
        <v>0</v>
      </c>
      <c r="AG324" s="103"/>
      <c r="AH324" s="103"/>
      <c r="AI324" s="103"/>
      <c r="AJ324" s="107"/>
      <c r="AK324" s="107"/>
      <c r="AL324" s="107"/>
      <c r="AM324" s="104">
        <f>AG324*'1. Standard_Cost'!B157+'Incremental_Cost Year 2021'!AH324*'1. Standard_Cost'!C157+'Incremental_Cost Year 2021'!AI324*'1. Standard_Cost'!D157+'Incremental_Cost Year 2021'!AJ324+'Incremental_Cost Year 2021'!AL324+AK324</f>
        <v>0</v>
      </c>
      <c r="AN324" s="104">
        <f>AM324*'1. Standard_Cost'!C28</f>
        <v>0</v>
      </c>
      <c r="AO324" s="107"/>
      <c r="AQ324" s="104">
        <f t="shared" si="559"/>
        <v>0</v>
      </c>
      <c r="AR324" s="104">
        <f t="shared" si="560"/>
        <v>0</v>
      </c>
      <c r="AS324" s="104">
        <f t="shared" si="561"/>
        <v>0</v>
      </c>
      <c r="AT324" s="104">
        <f t="shared" si="562"/>
        <v>0</v>
      </c>
      <c r="AU324" s="229"/>
      <c r="AV324" s="229"/>
      <c r="AW324" s="229"/>
      <c r="AX324" s="229"/>
      <c r="AY324" s="229"/>
      <c r="AZ324" s="229"/>
      <c r="BA324" s="230"/>
    </row>
    <row r="325" spans="1:53" ht="46.5" customHeight="1" outlineLevel="1" x14ac:dyDescent="0.2">
      <c r="A325" s="68"/>
      <c r="B325" s="141"/>
      <c r="C325" s="142"/>
      <c r="D325" s="113" t="s">
        <v>48</v>
      </c>
      <c r="E325" s="227" t="s">
        <v>764</v>
      </c>
      <c r="F325" s="114" t="s">
        <v>154</v>
      </c>
      <c r="G325" s="115" t="s">
        <v>155</v>
      </c>
      <c r="H325" s="122" t="s">
        <v>290</v>
      </c>
      <c r="I325" s="117"/>
      <c r="J325" s="117"/>
      <c r="K325" s="117"/>
      <c r="L325" s="118">
        <f>SUM(L321:L324)</f>
        <v>850750</v>
      </c>
      <c r="M325" s="118">
        <f>SUM(M321:M324)</f>
        <v>142075.25</v>
      </c>
      <c r="N325" s="117"/>
      <c r="O325" s="117"/>
      <c r="P325" s="117"/>
      <c r="Q325" s="117"/>
      <c r="R325" s="119">
        <f>SUM(R321:R324)</f>
        <v>0</v>
      </c>
      <c r="S325" s="119">
        <f>SUM(S321:S324)</f>
        <v>0</v>
      </c>
      <c r="T325" s="119">
        <f>SUM(T321:T324)</f>
        <v>0</v>
      </c>
      <c r="U325" s="119">
        <f>SUM(U321:U324)</f>
        <v>0</v>
      </c>
      <c r="V325" s="117"/>
      <c r="W325" s="117"/>
      <c r="X325" s="117"/>
      <c r="Y325" s="118">
        <f>SUM(Y321:Y324)</f>
        <v>0</v>
      </c>
      <c r="Z325" s="117"/>
      <c r="AA325" s="117"/>
      <c r="AB325" s="118">
        <f t="shared" ref="AB325:AF325" si="564">SUM(AB321:AB324)</f>
        <v>0</v>
      </c>
      <c r="AC325" s="118">
        <f t="shared" si="564"/>
        <v>0</v>
      </c>
      <c r="AD325" s="118">
        <f t="shared" si="564"/>
        <v>0</v>
      </c>
      <c r="AE325" s="118">
        <f t="shared" si="564"/>
        <v>0</v>
      </c>
      <c r="AF325" s="118">
        <f t="shared" si="564"/>
        <v>0</v>
      </c>
      <c r="AG325" s="117"/>
      <c r="AH325" s="117"/>
      <c r="AI325" s="117"/>
      <c r="AJ325" s="119">
        <f>SUM(AJ321:AJ324)</f>
        <v>0</v>
      </c>
      <c r="AK325" s="119">
        <f t="shared" ref="AK325:AN325" si="565">SUM(AK321:AK324)</f>
        <v>0</v>
      </c>
      <c r="AL325" s="119">
        <f t="shared" si="565"/>
        <v>0</v>
      </c>
      <c r="AM325" s="119">
        <f t="shared" si="565"/>
        <v>0</v>
      </c>
      <c r="AN325" s="119">
        <f t="shared" si="565"/>
        <v>0</v>
      </c>
      <c r="AO325" s="116"/>
      <c r="AP325" s="120"/>
      <c r="AQ325" s="121">
        <f t="shared" ref="AQ325:AZ325" si="566">SUM(AQ321:AQ324)</f>
        <v>992825.25</v>
      </c>
      <c r="AR325" s="121">
        <f t="shared" si="566"/>
        <v>0</v>
      </c>
      <c r="AS325" s="121">
        <f t="shared" si="566"/>
        <v>0</v>
      </c>
      <c r="AT325" s="121">
        <f t="shared" si="566"/>
        <v>992825.25</v>
      </c>
      <c r="AU325" s="121">
        <f t="shared" si="566"/>
        <v>992825.25</v>
      </c>
      <c r="AV325" s="121">
        <f t="shared" si="566"/>
        <v>0</v>
      </c>
      <c r="AW325" s="121">
        <f t="shared" si="566"/>
        <v>0</v>
      </c>
      <c r="AX325" s="121">
        <f t="shared" si="566"/>
        <v>0</v>
      </c>
      <c r="AY325" s="121">
        <f t="shared" si="566"/>
        <v>0</v>
      </c>
      <c r="AZ325" s="121">
        <f t="shared" si="566"/>
        <v>0</v>
      </c>
      <c r="BA325" s="121"/>
    </row>
    <row r="326" spans="1:53" ht="14.1" customHeight="1" outlineLevel="2" x14ac:dyDescent="0.2">
      <c r="A326" s="68"/>
      <c r="B326" s="94"/>
      <c r="C326" s="142"/>
      <c r="D326" s="96"/>
      <c r="E326" s="96"/>
      <c r="F326" s="97"/>
      <c r="G326" s="98"/>
      <c r="H326" s="99" t="s">
        <v>671</v>
      </c>
      <c r="I326" s="100"/>
      <c r="J326" s="101">
        <v>2</v>
      </c>
      <c r="K326" s="101">
        <v>6</v>
      </c>
      <c r="L326" s="102">
        <v>961200</v>
      </c>
      <c r="M326" s="102">
        <f>L326*'1. Standard_Cost'!F4</f>
        <v>160520.40000000002</v>
      </c>
      <c r="N326" s="103"/>
      <c r="O326" s="103"/>
      <c r="P326" s="103"/>
      <c r="Q326" s="103"/>
      <c r="R326" s="104">
        <f>+N326*P326*'1. Standard_Cost'!$B$12</f>
        <v>0</v>
      </c>
      <c r="S326" s="104">
        <f>+N326*O326*P326*'1. Standard_Cost'!$C$12</f>
        <v>0</v>
      </c>
      <c r="T326" s="104">
        <f>+N326*P326*Q326*'1. Standard_Cost'!$D$12</f>
        <v>0</v>
      </c>
      <c r="U326" s="104">
        <f>+N326*O326*'1. Standard_Cost'!$E$12</f>
        <v>0</v>
      </c>
      <c r="V326" s="103"/>
      <c r="W326" s="103"/>
      <c r="X326" s="103"/>
      <c r="Y326" s="104">
        <f>+V326*((X326*'1. Standard_Cost'!$B$16)+(W326*X326*'1. Standard_Cost'!$C$16))</f>
        <v>0</v>
      </c>
      <c r="Z326" s="103"/>
      <c r="AA326" s="103"/>
      <c r="AB326" s="104">
        <f>+Z326*'1. Standard_Cost'!$B$20+AA326*'1. Standard_Cost'!$C$20</f>
        <v>0</v>
      </c>
      <c r="AC326" s="105">
        <v>60000</v>
      </c>
      <c r="AD326" s="106"/>
      <c r="AE326" s="106">
        <f t="shared" ref="AE326:AE329" si="567">(R326+S326+T326+U326+Y326+AB326+AC326+AD326)*(20%)</f>
        <v>12000</v>
      </c>
      <c r="AF326" s="104">
        <f t="shared" ref="AF326:AF329" si="568">R326+S326+T326+U326+Y326+AB326+AC326+AD326+AE326</f>
        <v>72000</v>
      </c>
      <c r="AG326" s="103"/>
      <c r="AH326" s="103"/>
      <c r="AI326" s="103"/>
      <c r="AJ326" s="107"/>
      <c r="AK326" s="107"/>
      <c r="AL326" s="107"/>
      <c r="AM326" s="104">
        <f>AG326*'1. Standard_Cost'!B162+'Incremental_Cost Year 2021'!AH326*'1. Standard_Cost'!C162+'Incremental_Cost Year 2021'!AI326*'1. Standard_Cost'!D162+'Incremental_Cost Year 2021'!AJ326+'Incremental_Cost Year 2021'!AL326+AK326</f>
        <v>0</v>
      </c>
      <c r="AN326" s="104">
        <f>AM326*'1. Standard_Cost'!C28</f>
        <v>0</v>
      </c>
      <c r="AO326" s="107"/>
      <c r="AQ326" s="104">
        <f t="shared" ref="AQ326:AQ329" si="569">L326+M326</f>
        <v>1121720.3999999999</v>
      </c>
      <c r="AR326" s="104">
        <f t="shared" ref="AR326:AR329" si="570">AF326</f>
        <v>72000</v>
      </c>
      <c r="AS326" s="104">
        <f t="shared" ref="AS326:AS329" si="571">AM326+AN326</f>
        <v>0</v>
      </c>
      <c r="AT326" s="104">
        <f>SUM(AQ326,AR326,AS326)</f>
        <v>1193720.3999999999</v>
      </c>
      <c r="AU326" s="229">
        <f>AT326</f>
        <v>1193720.3999999999</v>
      </c>
      <c r="AV326" s="229"/>
      <c r="AW326" s="229"/>
      <c r="AX326" s="229"/>
      <c r="AY326" s="229"/>
      <c r="AZ326" s="229"/>
      <c r="BA326" s="230"/>
    </row>
    <row r="327" spans="1:53" ht="14.1" customHeight="1" outlineLevel="2" x14ac:dyDescent="0.2">
      <c r="A327" s="68"/>
      <c r="B327" s="94"/>
      <c r="C327" s="250"/>
      <c r="D327" s="110"/>
      <c r="E327" s="110"/>
      <c r="F327" s="110"/>
      <c r="G327" s="111"/>
      <c r="H327" s="99" t="s">
        <v>692</v>
      </c>
      <c r="I327" s="100"/>
      <c r="J327" s="101">
        <v>1</v>
      </c>
      <c r="K327" s="101">
        <v>2</v>
      </c>
      <c r="L327" s="102">
        <v>240400</v>
      </c>
      <c r="M327" s="102">
        <f>L327*'1. Standard_Cost'!F4</f>
        <v>40146.800000000003</v>
      </c>
      <c r="N327" s="103"/>
      <c r="O327" s="103"/>
      <c r="P327" s="103"/>
      <c r="Q327" s="103"/>
      <c r="R327" s="104">
        <f>+N327*P327*'1. Standard_Cost'!$B$12</f>
        <v>0</v>
      </c>
      <c r="S327" s="104">
        <f>+N327*O327*P327*'1. Standard_Cost'!$C$12</f>
        <v>0</v>
      </c>
      <c r="T327" s="104">
        <f>+N327*P327*Q327*'1. Standard_Cost'!$D$12</f>
        <v>0</v>
      </c>
      <c r="U327" s="104">
        <f>+N327*O327*'1. Standard_Cost'!$E$12</f>
        <v>0</v>
      </c>
      <c r="V327" s="103"/>
      <c r="W327" s="103"/>
      <c r="X327" s="103"/>
      <c r="Y327" s="104">
        <f>+V327*((X327*'1. Standard_Cost'!$B$16)+(W327*X327*'1. Standard_Cost'!$C$16))</f>
        <v>0</v>
      </c>
      <c r="Z327" s="103"/>
      <c r="AA327" s="103"/>
      <c r="AB327" s="104">
        <f>+Z327*'1. Standard_Cost'!$B$20+AA327*'1. Standard_Cost'!$C$20</f>
        <v>0</v>
      </c>
      <c r="AC327" s="105">
        <v>60000</v>
      </c>
      <c r="AD327" s="106"/>
      <c r="AE327" s="106">
        <f t="shared" si="567"/>
        <v>12000</v>
      </c>
      <c r="AF327" s="104">
        <f t="shared" si="568"/>
        <v>72000</v>
      </c>
      <c r="AG327" s="103"/>
      <c r="AH327" s="103">
        <v>0</v>
      </c>
      <c r="AI327" s="103">
        <v>0</v>
      </c>
      <c r="AJ327" s="107"/>
      <c r="AK327" s="107"/>
      <c r="AL327" s="107"/>
      <c r="AM327" s="104">
        <f>AG327*'1. Standard_Cost'!B162+'Incremental_Cost Year 2021'!AH327*'1. Standard_Cost'!C162+'Incremental_Cost Year 2021'!AI327*'1. Standard_Cost'!D162+'Incremental_Cost Year 2021'!AJ327+'Incremental_Cost Year 2021'!AL327+AK327</f>
        <v>0</v>
      </c>
      <c r="AN327" s="104">
        <f>AM327*'1. Standard_Cost'!C28</f>
        <v>0</v>
      </c>
      <c r="AO327" s="107"/>
      <c r="AQ327" s="104">
        <f t="shared" si="569"/>
        <v>280546.8</v>
      </c>
      <c r="AR327" s="104">
        <f t="shared" si="570"/>
        <v>72000</v>
      </c>
      <c r="AS327" s="104">
        <f t="shared" si="571"/>
        <v>0</v>
      </c>
      <c r="AT327" s="104">
        <f t="shared" ref="AT327:AT329" si="572">SUM(AQ327,AR327,AS327)</f>
        <v>352546.8</v>
      </c>
      <c r="AU327" s="229">
        <f>AT327</f>
        <v>352546.8</v>
      </c>
      <c r="AV327" s="229">
        <v>0</v>
      </c>
      <c r="AW327" s="229"/>
      <c r="AX327" s="229"/>
      <c r="AY327" s="229"/>
      <c r="AZ327" s="229"/>
      <c r="BA327" s="230"/>
    </row>
    <row r="328" spans="1:53" ht="14.1" customHeight="1" outlineLevel="2" x14ac:dyDescent="0.2">
      <c r="A328" s="68"/>
      <c r="B328" s="94"/>
      <c r="C328" s="251"/>
      <c r="D328" s="110"/>
      <c r="E328" s="110"/>
      <c r="F328" s="110"/>
      <c r="G328" s="111"/>
      <c r="H328" s="99" t="s">
        <v>672</v>
      </c>
      <c r="I328" s="100"/>
      <c r="J328" s="101">
        <v>2</v>
      </c>
      <c r="K328" s="101">
        <v>2</v>
      </c>
      <c r="L328" s="102">
        <v>480800</v>
      </c>
      <c r="M328" s="102">
        <f>L328*'1. Standard_Cost'!F4</f>
        <v>80293.600000000006</v>
      </c>
      <c r="N328" s="103"/>
      <c r="O328" s="103"/>
      <c r="P328" s="103"/>
      <c r="Q328" s="103"/>
      <c r="R328" s="104">
        <f>+N328*P328*'1. Standard_Cost'!$B$12</f>
        <v>0</v>
      </c>
      <c r="S328" s="104">
        <f>+N328*O328*P328*'1. Standard_Cost'!$C$12</f>
        <v>0</v>
      </c>
      <c r="T328" s="104">
        <f>+N328*P328*Q328*'1. Standard_Cost'!$D$12</f>
        <v>0</v>
      </c>
      <c r="U328" s="104">
        <f>+N328*O328*'1. Standard_Cost'!$E$12</f>
        <v>0</v>
      </c>
      <c r="V328" s="103"/>
      <c r="W328" s="103"/>
      <c r="X328" s="103"/>
      <c r="Y328" s="104">
        <f>+V328*((X328*'1. Standard_Cost'!$B$16)+(W328*X328*'1. Standard_Cost'!$C$16))</f>
        <v>0</v>
      </c>
      <c r="Z328" s="103"/>
      <c r="AA328" s="103"/>
      <c r="AB328" s="104">
        <f>+Z328*'1. Standard_Cost'!$B$20+AA328*'1. Standard_Cost'!$C$20</f>
        <v>0</v>
      </c>
      <c r="AC328" s="105"/>
      <c r="AD328" s="106"/>
      <c r="AE328" s="106">
        <f t="shared" si="567"/>
        <v>0</v>
      </c>
      <c r="AF328" s="104">
        <f t="shared" si="568"/>
        <v>0</v>
      </c>
      <c r="AG328" s="103"/>
      <c r="AH328" s="103"/>
      <c r="AI328" s="103"/>
      <c r="AJ328" s="107"/>
      <c r="AK328" s="107"/>
      <c r="AL328" s="107"/>
      <c r="AM328" s="104">
        <f>AG328*'1. Standard_Cost'!B162+'Incremental_Cost Year 2021'!AH328*'1. Standard_Cost'!C162+'Incremental_Cost Year 2021'!AI328*'1. Standard_Cost'!D162+'Incremental_Cost Year 2021'!AJ328+'Incremental_Cost Year 2021'!AL328+AK328</f>
        <v>0</v>
      </c>
      <c r="AN328" s="104">
        <f>AM328*'1. Standard_Cost'!C28</f>
        <v>0</v>
      </c>
      <c r="AO328" s="107"/>
      <c r="AQ328" s="104">
        <f t="shared" si="569"/>
        <v>561093.6</v>
      </c>
      <c r="AR328" s="104">
        <f t="shared" si="570"/>
        <v>0</v>
      </c>
      <c r="AS328" s="104">
        <f t="shared" si="571"/>
        <v>0</v>
      </c>
      <c r="AT328" s="104">
        <f t="shared" si="572"/>
        <v>561093.6</v>
      </c>
      <c r="AU328" s="229">
        <f t="shared" ref="AU328:AU329" si="573">AT328</f>
        <v>561093.6</v>
      </c>
      <c r="AV328" s="229"/>
      <c r="AW328" s="229"/>
      <c r="AX328" s="229"/>
      <c r="AY328" s="229"/>
      <c r="AZ328" s="229"/>
      <c r="BA328" s="230"/>
    </row>
    <row r="329" spans="1:53" ht="14.1" customHeight="1" outlineLevel="2" x14ac:dyDescent="0.2">
      <c r="A329" s="68"/>
      <c r="B329" s="94"/>
      <c r="C329" s="251"/>
      <c r="D329" s="110"/>
      <c r="E329" s="110"/>
      <c r="F329" s="110"/>
      <c r="G329" s="111"/>
      <c r="H329" s="112" t="s">
        <v>717</v>
      </c>
      <c r="I329" s="100"/>
      <c r="J329" s="101">
        <v>1</v>
      </c>
      <c r="K329" s="101">
        <v>3</v>
      </c>
      <c r="L329" s="102">
        <v>900300</v>
      </c>
      <c r="M329" s="102">
        <f>L329*'1. Standard_Cost'!F4</f>
        <v>150350.1</v>
      </c>
      <c r="N329" s="103"/>
      <c r="O329" s="103"/>
      <c r="P329" s="103"/>
      <c r="Q329" s="103"/>
      <c r="R329" s="104">
        <f>+N329*P329*'1. Standard_Cost'!$B$12</f>
        <v>0</v>
      </c>
      <c r="S329" s="104">
        <f>+N329*O329*P329*'1. Standard_Cost'!$C$12</f>
        <v>0</v>
      </c>
      <c r="T329" s="104">
        <f>+N329*P329*Q329*'1. Standard_Cost'!$D$12</f>
        <v>0</v>
      </c>
      <c r="U329" s="104">
        <f>+N329*O329*'1. Standard_Cost'!$E$12</f>
        <v>0</v>
      </c>
      <c r="V329" s="103"/>
      <c r="W329" s="103"/>
      <c r="X329" s="103"/>
      <c r="Y329" s="104">
        <f>+V329*((X329*'1. Standard_Cost'!$B$16)+(W329*X329*'1. Standard_Cost'!$C$16))</f>
        <v>0</v>
      </c>
      <c r="Z329" s="103"/>
      <c r="AA329" s="103"/>
      <c r="AB329" s="104">
        <f>+Z329*'1. Standard_Cost'!$B$20+AA329*'1. Standard_Cost'!$C$20</f>
        <v>0</v>
      </c>
      <c r="AC329" s="105"/>
      <c r="AD329" s="106"/>
      <c r="AE329" s="106">
        <f t="shared" si="567"/>
        <v>0</v>
      </c>
      <c r="AF329" s="104">
        <f t="shared" si="568"/>
        <v>0</v>
      </c>
      <c r="AG329" s="103"/>
      <c r="AH329" s="103"/>
      <c r="AI329" s="103"/>
      <c r="AJ329" s="107"/>
      <c r="AK329" s="107"/>
      <c r="AL329" s="107"/>
      <c r="AM329" s="104">
        <f>AG329*'1. Standard_Cost'!B162+'Incremental_Cost Year 2021'!AH329*'1. Standard_Cost'!C162+'Incremental_Cost Year 2021'!AI329*'1. Standard_Cost'!D162+'Incremental_Cost Year 2021'!AJ329+'Incremental_Cost Year 2021'!AL329+AK329</f>
        <v>0</v>
      </c>
      <c r="AN329" s="104">
        <f>AM329*'1. Standard_Cost'!C28</f>
        <v>0</v>
      </c>
      <c r="AO329" s="107"/>
      <c r="AQ329" s="104">
        <f t="shared" si="569"/>
        <v>1050650.1000000001</v>
      </c>
      <c r="AR329" s="104">
        <f t="shared" si="570"/>
        <v>0</v>
      </c>
      <c r="AS329" s="104">
        <f t="shared" si="571"/>
        <v>0</v>
      </c>
      <c r="AT329" s="104">
        <f t="shared" si="572"/>
        <v>1050650.1000000001</v>
      </c>
      <c r="AU329" s="229">
        <f t="shared" si="573"/>
        <v>1050650.1000000001</v>
      </c>
      <c r="AV329" s="229"/>
      <c r="AW329" s="229"/>
      <c r="AX329" s="229"/>
      <c r="AY329" s="229"/>
      <c r="AZ329" s="229"/>
      <c r="BA329" s="230"/>
    </row>
    <row r="330" spans="1:53" ht="41.25" customHeight="1" outlineLevel="1" x14ac:dyDescent="0.2">
      <c r="A330" s="68"/>
      <c r="B330" s="141"/>
      <c r="C330" s="251"/>
      <c r="D330" s="113" t="s">
        <v>48</v>
      </c>
      <c r="E330" s="113" t="s">
        <v>767</v>
      </c>
      <c r="F330" s="114" t="s">
        <v>154</v>
      </c>
      <c r="G330" s="115" t="s">
        <v>155</v>
      </c>
      <c r="H330" s="122" t="s">
        <v>291</v>
      </c>
      <c r="I330" s="117"/>
      <c r="J330" s="117"/>
      <c r="K330" s="117"/>
      <c r="L330" s="118">
        <f>SUM(L326:L329)</f>
        <v>2582700</v>
      </c>
      <c r="M330" s="118">
        <f>SUM(M326:M329)</f>
        <v>431310.9</v>
      </c>
      <c r="N330" s="117"/>
      <c r="O330" s="117"/>
      <c r="P330" s="117"/>
      <c r="Q330" s="117"/>
      <c r="R330" s="119">
        <f>SUM(R326:R329)</f>
        <v>0</v>
      </c>
      <c r="S330" s="119">
        <f>SUM(S326:S329)</f>
        <v>0</v>
      </c>
      <c r="T330" s="119">
        <f>SUM(T326:T329)</f>
        <v>0</v>
      </c>
      <c r="U330" s="119">
        <f>SUM(U326:U329)</f>
        <v>0</v>
      </c>
      <c r="V330" s="117"/>
      <c r="W330" s="117"/>
      <c r="X330" s="117"/>
      <c r="Y330" s="118">
        <f>SUM(Y326:Y329)</f>
        <v>0</v>
      </c>
      <c r="Z330" s="117"/>
      <c r="AA330" s="117"/>
      <c r="AB330" s="118">
        <f t="shared" ref="AB330:AF330" si="574">SUM(AB326:AB329)</f>
        <v>0</v>
      </c>
      <c r="AC330" s="118">
        <f t="shared" si="574"/>
        <v>120000</v>
      </c>
      <c r="AD330" s="118">
        <f t="shared" si="574"/>
        <v>0</v>
      </c>
      <c r="AE330" s="118">
        <f t="shared" si="574"/>
        <v>24000</v>
      </c>
      <c r="AF330" s="118">
        <f t="shared" si="574"/>
        <v>144000</v>
      </c>
      <c r="AG330" s="117"/>
      <c r="AH330" s="117"/>
      <c r="AI330" s="117"/>
      <c r="AJ330" s="119">
        <f>SUM(AJ326:AJ329)</f>
        <v>0</v>
      </c>
      <c r="AK330" s="119">
        <f t="shared" ref="AK330:AN330" si="575">SUM(AK326:AK329)</f>
        <v>0</v>
      </c>
      <c r="AL330" s="119">
        <f t="shared" si="575"/>
        <v>0</v>
      </c>
      <c r="AM330" s="119">
        <f t="shared" si="575"/>
        <v>0</v>
      </c>
      <c r="AN330" s="119">
        <f t="shared" si="575"/>
        <v>0</v>
      </c>
      <c r="AO330" s="116"/>
      <c r="AP330" s="120"/>
      <c r="AQ330" s="121">
        <f t="shared" ref="AQ330:AZ330" si="576">SUM(AQ326:AQ329)</f>
        <v>3014010.9</v>
      </c>
      <c r="AR330" s="121">
        <f t="shared" si="576"/>
        <v>144000</v>
      </c>
      <c r="AS330" s="121">
        <f t="shared" si="576"/>
        <v>0</v>
      </c>
      <c r="AT330" s="121">
        <f t="shared" si="576"/>
        <v>3158010.9</v>
      </c>
      <c r="AU330" s="121">
        <f t="shared" si="576"/>
        <v>3158010.9</v>
      </c>
      <c r="AV330" s="121">
        <f t="shared" si="576"/>
        <v>0</v>
      </c>
      <c r="AW330" s="121">
        <f t="shared" si="576"/>
        <v>0</v>
      </c>
      <c r="AX330" s="121">
        <f t="shared" si="576"/>
        <v>0</v>
      </c>
      <c r="AY330" s="121">
        <f t="shared" si="576"/>
        <v>0</v>
      </c>
      <c r="AZ330" s="121">
        <f t="shared" si="576"/>
        <v>0</v>
      </c>
      <c r="BA330" s="121"/>
    </row>
    <row r="331" spans="1:53" ht="14.1" customHeight="1" outlineLevel="2" x14ac:dyDescent="0.2">
      <c r="A331" s="68"/>
      <c r="B331" s="94"/>
      <c r="C331" s="251"/>
      <c r="D331" s="96"/>
      <c r="E331" s="96"/>
      <c r="F331" s="97"/>
      <c r="G331" s="98"/>
      <c r="H331" s="99" t="s">
        <v>671</v>
      </c>
      <c r="I331" s="100"/>
      <c r="J331" s="101">
        <v>1</v>
      </c>
      <c r="K331" s="101">
        <v>2</v>
      </c>
      <c r="L331" s="102">
        <v>160200</v>
      </c>
      <c r="M331" s="102">
        <f>L331*'1. Standard_Cost'!F4</f>
        <v>26753.4</v>
      </c>
      <c r="N331" s="103"/>
      <c r="O331" s="103"/>
      <c r="P331" s="103"/>
      <c r="Q331" s="103"/>
      <c r="R331" s="104">
        <f>+N331*P331*'1. Standard_Cost'!$B$12</f>
        <v>0</v>
      </c>
      <c r="S331" s="104">
        <f>+N331*O331*P331*'1. Standard_Cost'!$C$12</f>
        <v>0</v>
      </c>
      <c r="T331" s="104">
        <f>+N331*P331*Q331*'1. Standard_Cost'!$D$12</f>
        <v>0</v>
      </c>
      <c r="U331" s="104">
        <f>+N331*O331*'1. Standard_Cost'!$E$12</f>
        <v>0</v>
      </c>
      <c r="V331" s="103"/>
      <c r="W331" s="103"/>
      <c r="X331" s="103"/>
      <c r="Y331" s="104">
        <f>+V331*((X331*'1. Standard_Cost'!$B$16)+(W331*X331*'1. Standard_Cost'!$C$16))</f>
        <v>0</v>
      </c>
      <c r="Z331" s="103"/>
      <c r="AA331" s="103"/>
      <c r="AB331" s="104">
        <f>+Z331*'1. Standard_Cost'!$B$20+AA331*'1. Standard_Cost'!$C$20</f>
        <v>0</v>
      </c>
      <c r="AC331" s="105"/>
      <c r="AD331" s="106"/>
      <c r="AE331" s="106">
        <f t="shared" ref="AE331:AE334" si="577">(R331+S331+T331+U331+Y331+AB331+AC331+AD331)*(20%)</f>
        <v>0</v>
      </c>
      <c r="AF331" s="104">
        <f t="shared" ref="AF331:AF334" si="578">R331+S331+T331+U331+Y331+AB331+AC331+AD331+AE331</f>
        <v>0</v>
      </c>
      <c r="AG331" s="103"/>
      <c r="AH331" s="103"/>
      <c r="AI331" s="103"/>
      <c r="AJ331" s="107"/>
      <c r="AK331" s="107"/>
      <c r="AL331" s="107"/>
      <c r="AM331" s="104">
        <f>AG331*'1. Standard_Cost'!B168+'Incremental_Cost Year 2021'!AH331*'1. Standard_Cost'!C168+'Incremental_Cost Year 2021'!AI331*'1. Standard_Cost'!D168+'Incremental_Cost Year 2021'!AJ331+'Incremental_Cost Year 2021'!AL331+AK331</f>
        <v>0</v>
      </c>
      <c r="AN331" s="104">
        <f>AM331*'1. Standard_Cost'!C28</f>
        <v>0</v>
      </c>
      <c r="AO331" s="107"/>
      <c r="AQ331" s="104">
        <f t="shared" ref="AQ331:AQ334" si="579">L331+M331</f>
        <v>186953.4</v>
      </c>
      <c r="AR331" s="104">
        <f t="shared" ref="AR331:AR334" si="580">AF331</f>
        <v>0</v>
      </c>
      <c r="AS331" s="104">
        <f t="shared" ref="AS331:AS334" si="581">AM331+AN331</f>
        <v>0</v>
      </c>
      <c r="AT331" s="104">
        <f>SUM(AQ331,AR331,AS331)</f>
        <v>186953.4</v>
      </c>
      <c r="AU331" s="229">
        <f>AT331</f>
        <v>186953.4</v>
      </c>
      <c r="AV331" s="229"/>
      <c r="AW331" s="229"/>
      <c r="AX331" s="229"/>
      <c r="AY331" s="229"/>
      <c r="AZ331" s="229"/>
      <c r="BA331" s="230"/>
    </row>
    <row r="332" spans="1:53" ht="14.1" customHeight="1" outlineLevel="2" x14ac:dyDescent="0.2">
      <c r="A332" s="68"/>
      <c r="B332" s="94"/>
      <c r="C332" s="251"/>
      <c r="D332" s="110"/>
      <c r="E332" s="110"/>
      <c r="F332" s="110"/>
      <c r="G332" s="111"/>
      <c r="H332" s="99" t="s">
        <v>692</v>
      </c>
      <c r="I332" s="100"/>
      <c r="J332" s="101">
        <v>0.5</v>
      </c>
      <c r="K332" s="101">
        <v>1</v>
      </c>
      <c r="L332" s="102">
        <v>50500</v>
      </c>
      <c r="M332" s="102">
        <f>L332*'1. Standard_Cost'!F4</f>
        <v>8433.5</v>
      </c>
      <c r="N332" s="103"/>
      <c r="O332" s="103"/>
      <c r="P332" s="103"/>
      <c r="Q332" s="103"/>
      <c r="R332" s="104">
        <f>+N332*P332*'1. Standard_Cost'!$B$12</f>
        <v>0</v>
      </c>
      <c r="S332" s="104">
        <f>+N332*O332*P332*'1. Standard_Cost'!$C$12</f>
        <v>0</v>
      </c>
      <c r="T332" s="104">
        <f>+N332*P332*Q332*'1. Standard_Cost'!$D$12</f>
        <v>0</v>
      </c>
      <c r="U332" s="104">
        <f>+N332*O332*'1. Standard_Cost'!$E$12</f>
        <v>0</v>
      </c>
      <c r="V332" s="103"/>
      <c r="W332" s="103"/>
      <c r="X332" s="103"/>
      <c r="Y332" s="104">
        <f>+V332*((X332*'1. Standard_Cost'!$B$16)+(W332*X332*'1. Standard_Cost'!$C$16))</f>
        <v>0</v>
      </c>
      <c r="Z332" s="103"/>
      <c r="AA332" s="103"/>
      <c r="AB332" s="104">
        <f>+Z332*'1. Standard_Cost'!$B$20+AA332*'1. Standard_Cost'!$C$20</f>
        <v>0</v>
      </c>
      <c r="AC332" s="105"/>
      <c r="AD332" s="106"/>
      <c r="AE332" s="106">
        <f t="shared" si="577"/>
        <v>0</v>
      </c>
      <c r="AF332" s="104">
        <f t="shared" si="578"/>
        <v>0</v>
      </c>
      <c r="AG332" s="103"/>
      <c r="AH332" s="103">
        <v>0</v>
      </c>
      <c r="AI332" s="103">
        <v>0</v>
      </c>
      <c r="AJ332" s="107"/>
      <c r="AK332" s="107"/>
      <c r="AL332" s="107"/>
      <c r="AM332" s="104">
        <f>AG332*'1. Standard_Cost'!B168+'Incremental_Cost Year 2021'!AH332*'1. Standard_Cost'!C168+'Incremental_Cost Year 2021'!AI332*'1. Standard_Cost'!D168+'Incremental_Cost Year 2021'!AJ332+'Incremental_Cost Year 2021'!AL332+AK332</f>
        <v>0</v>
      </c>
      <c r="AN332" s="104">
        <f>AM332*'1. Standard_Cost'!C28</f>
        <v>0</v>
      </c>
      <c r="AO332" s="107"/>
      <c r="AQ332" s="104">
        <f t="shared" si="579"/>
        <v>58933.5</v>
      </c>
      <c r="AR332" s="104">
        <f t="shared" si="580"/>
        <v>0</v>
      </c>
      <c r="AS332" s="104">
        <f t="shared" si="581"/>
        <v>0</v>
      </c>
      <c r="AT332" s="104">
        <f t="shared" ref="AT332:AT334" si="582">SUM(AQ332,AR332,AS332)</f>
        <v>58933.5</v>
      </c>
      <c r="AU332" s="229">
        <f t="shared" ref="AU332:AU334" si="583">AT332</f>
        <v>58933.5</v>
      </c>
      <c r="AV332" s="229">
        <v>0</v>
      </c>
      <c r="AW332" s="229"/>
      <c r="AX332" s="229"/>
      <c r="AY332" s="229"/>
      <c r="AZ332" s="229"/>
      <c r="BA332" s="230"/>
    </row>
    <row r="333" spans="1:53" ht="14.1" customHeight="1" outlineLevel="2" x14ac:dyDescent="0.2">
      <c r="A333" s="68"/>
      <c r="B333" s="94"/>
      <c r="C333" s="251"/>
      <c r="D333" s="110"/>
      <c r="E333" s="110"/>
      <c r="F333" s="110"/>
      <c r="G333" s="111"/>
      <c r="H333" s="99" t="s">
        <v>672</v>
      </c>
      <c r="I333" s="100"/>
      <c r="J333" s="101">
        <v>0.2</v>
      </c>
      <c r="K333" s="101">
        <v>1</v>
      </c>
      <c r="L333" s="102">
        <v>24040</v>
      </c>
      <c r="M333" s="102">
        <f>L333*'1. Standard_Cost'!F4</f>
        <v>4014.6800000000003</v>
      </c>
      <c r="N333" s="103"/>
      <c r="O333" s="103"/>
      <c r="P333" s="103"/>
      <c r="Q333" s="103"/>
      <c r="R333" s="104">
        <f>+N333*P333*'1. Standard_Cost'!$B$12</f>
        <v>0</v>
      </c>
      <c r="S333" s="104">
        <f>+N333*O333*P333*'1. Standard_Cost'!$C$12</f>
        <v>0</v>
      </c>
      <c r="T333" s="104">
        <f>+N333*P333*Q333*'1. Standard_Cost'!$D$12</f>
        <v>0</v>
      </c>
      <c r="U333" s="104">
        <f>+N333*O333*'1. Standard_Cost'!$E$12</f>
        <v>0</v>
      </c>
      <c r="V333" s="103"/>
      <c r="W333" s="103"/>
      <c r="X333" s="103"/>
      <c r="Y333" s="104">
        <f>+V333*((X333*'1. Standard_Cost'!$B$16)+(W333*X333*'1. Standard_Cost'!$C$16))</f>
        <v>0</v>
      </c>
      <c r="Z333" s="103"/>
      <c r="AA333" s="103"/>
      <c r="AB333" s="104">
        <f>+Z333*'1. Standard_Cost'!$B$20+AA333*'1. Standard_Cost'!$C$20</f>
        <v>0</v>
      </c>
      <c r="AC333" s="105"/>
      <c r="AD333" s="106"/>
      <c r="AE333" s="106">
        <f t="shared" si="577"/>
        <v>0</v>
      </c>
      <c r="AF333" s="104">
        <f t="shared" si="578"/>
        <v>0</v>
      </c>
      <c r="AG333" s="103"/>
      <c r="AH333" s="103"/>
      <c r="AI333" s="103"/>
      <c r="AJ333" s="107"/>
      <c r="AK333" s="107"/>
      <c r="AL333" s="107"/>
      <c r="AM333" s="104">
        <f>AG333*'1. Standard_Cost'!B168+'Incremental_Cost Year 2021'!AH333*'1. Standard_Cost'!C168+'Incremental_Cost Year 2021'!AI333*'1. Standard_Cost'!D168+'Incremental_Cost Year 2021'!AJ333+'Incremental_Cost Year 2021'!AL333+AK333</f>
        <v>0</v>
      </c>
      <c r="AN333" s="104">
        <f>AM333*'1. Standard_Cost'!C28</f>
        <v>0</v>
      </c>
      <c r="AO333" s="107"/>
      <c r="AQ333" s="104">
        <f t="shared" si="579"/>
        <v>28054.68</v>
      </c>
      <c r="AR333" s="104">
        <f t="shared" si="580"/>
        <v>0</v>
      </c>
      <c r="AS333" s="104">
        <f t="shared" si="581"/>
        <v>0</v>
      </c>
      <c r="AT333" s="104">
        <f t="shared" si="582"/>
        <v>28054.68</v>
      </c>
      <c r="AU333" s="229">
        <f t="shared" si="583"/>
        <v>28054.68</v>
      </c>
      <c r="AV333" s="229"/>
      <c r="AW333" s="229"/>
      <c r="AX333" s="229"/>
      <c r="AY333" s="229"/>
      <c r="AZ333" s="229"/>
      <c r="BA333" s="230"/>
    </row>
    <row r="334" spans="1:53" ht="14.1" customHeight="1" outlineLevel="2" x14ac:dyDescent="0.2">
      <c r="A334" s="68"/>
      <c r="B334" s="94"/>
      <c r="C334" s="251"/>
      <c r="D334" s="110"/>
      <c r="E334" s="110"/>
      <c r="F334" s="110"/>
      <c r="G334" s="111"/>
      <c r="H334" s="112" t="s">
        <v>717</v>
      </c>
      <c r="I334" s="100"/>
      <c r="J334" s="101">
        <v>0.5</v>
      </c>
      <c r="K334" s="101">
        <v>1</v>
      </c>
      <c r="L334" s="102">
        <v>150050</v>
      </c>
      <c r="M334" s="102">
        <f>L334*'1. Standard_Cost'!F4</f>
        <v>25058.350000000002</v>
      </c>
      <c r="N334" s="103"/>
      <c r="O334" s="103"/>
      <c r="P334" s="103"/>
      <c r="Q334" s="103"/>
      <c r="R334" s="104">
        <f>+N334*P334*'1. Standard_Cost'!$B$12</f>
        <v>0</v>
      </c>
      <c r="S334" s="104">
        <f>+N334*O334*P334*'1. Standard_Cost'!$C$12</f>
        <v>0</v>
      </c>
      <c r="T334" s="104">
        <f>+N334*P334*Q334*'1. Standard_Cost'!$D$12</f>
        <v>0</v>
      </c>
      <c r="U334" s="104">
        <f>+N334*O334*'1. Standard_Cost'!$E$12</f>
        <v>0</v>
      </c>
      <c r="V334" s="103"/>
      <c r="W334" s="103"/>
      <c r="X334" s="103"/>
      <c r="Y334" s="104">
        <f>+V334*((X334*'1. Standard_Cost'!$B$16)+(W334*X334*'1. Standard_Cost'!$C$16))</f>
        <v>0</v>
      </c>
      <c r="Z334" s="103"/>
      <c r="AA334" s="103"/>
      <c r="AB334" s="104">
        <f>+Z334*'1. Standard_Cost'!$B$20+AA334*'1. Standard_Cost'!$C$20</f>
        <v>0</v>
      </c>
      <c r="AC334" s="105"/>
      <c r="AD334" s="106"/>
      <c r="AE334" s="106">
        <f t="shared" si="577"/>
        <v>0</v>
      </c>
      <c r="AF334" s="104">
        <f t="shared" si="578"/>
        <v>0</v>
      </c>
      <c r="AG334" s="103"/>
      <c r="AH334" s="103"/>
      <c r="AI334" s="103"/>
      <c r="AJ334" s="107"/>
      <c r="AK334" s="107"/>
      <c r="AL334" s="107"/>
      <c r="AM334" s="104">
        <f>AG334*'1. Standard_Cost'!B168+'Incremental_Cost Year 2021'!AH334*'1. Standard_Cost'!C168+'Incremental_Cost Year 2021'!AI334*'1. Standard_Cost'!D168+'Incremental_Cost Year 2021'!AJ334+'Incremental_Cost Year 2021'!AL334+AK334</f>
        <v>0</v>
      </c>
      <c r="AN334" s="104">
        <f>AM334*'1. Standard_Cost'!C28</f>
        <v>0</v>
      </c>
      <c r="AO334" s="107"/>
      <c r="AQ334" s="104">
        <f t="shared" si="579"/>
        <v>175108.35</v>
      </c>
      <c r="AR334" s="104">
        <f t="shared" si="580"/>
        <v>0</v>
      </c>
      <c r="AS334" s="104">
        <f t="shared" si="581"/>
        <v>0</v>
      </c>
      <c r="AT334" s="104">
        <f t="shared" si="582"/>
        <v>175108.35</v>
      </c>
      <c r="AU334" s="229">
        <f t="shared" si="583"/>
        <v>175108.35</v>
      </c>
      <c r="AV334" s="229"/>
      <c r="AW334" s="229"/>
      <c r="AX334" s="229"/>
      <c r="AY334" s="229"/>
      <c r="AZ334" s="229"/>
      <c r="BA334" s="230"/>
    </row>
    <row r="335" spans="1:53" ht="63" customHeight="1" outlineLevel="1" x14ac:dyDescent="0.2">
      <c r="A335" s="68"/>
      <c r="B335" s="94"/>
      <c r="C335" s="251"/>
      <c r="D335" s="113" t="s">
        <v>48</v>
      </c>
      <c r="E335" s="113" t="s">
        <v>769</v>
      </c>
      <c r="F335" s="114" t="s">
        <v>154</v>
      </c>
      <c r="G335" s="115" t="s">
        <v>155</v>
      </c>
      <c r="H335" s="122" t="s">
        <v>292</v>
      </c>
      <c r="I335" s="117"/>
      <c r="J335" s="117"/>
      <c r="K335" s="117"/>
      <c r="L335" s="118">
        <f>SUM(L331:L334)</f>
        <v>384790</v>
      </c>
      <c r="M335" s="118">
        <f>SUM(M331:M334)</f>
        <v>64259.930000000008</v>
      </c>
      <c r="N335" s="117"/>
      <c r="O335" s="117"/>
      <c r="P335" s="117"/>
      <c r="Q335" s="117"/>
      <c r="R335" s="119">
        <f>SUM(R331:R334)</f>
        <v>0</v>
      </c>
      <c r="S335" s="119">
        <f>SUM(S331:S334)</f>
        <v>0</v>
      </c>
      <c r="T335" s="119">
        <f>SUM(T331:T334)</f>
        <v>0</v>
      </c>
      <c r="U335" s="119">
        <f>SUM(U331:U334)</f>
        <v>0</v>
      </c>
      <c r="V335" s="117"/>
      <c r="W335" s="117"/>
      <c r="X335" s="117"/>
      <c r="Y335" s="118">
        <f>SUM(Y331:Y334)</f>
        <v>0</v>
      </c>
      <c r="Z335" s="117"/>
      <c r="AA335" s="117"/>
      <c r="AB335" s="118">
        <f t="shared" ref="AB335:AF335" si="584">SUM(AB331:AB334)</f>
        <v>0</v>
      </c>
      <c r="AC335" s="118">
        <f t="shared" si="584"/>
        <v>0</v>
      </c>
      <c r="AD335" s="118">
        <f t="shared" si="584"/>
        <v>0</v>
      </c>
      <c r="AE335" s="118">
        <f t="shared" si="584"/>
        <v>0</v>
      </c>
      <c r="AF335" s="118">
        <f t="shared" si="584"/>
        <v>0</v>
      </c>
      <c r="AG335" s="117"/>
      <c r="AH335" s="117"/>
      <c r="AI335" s="117"/>
      <c r="AJ335" s="119">
        <f>SUM(AJ331:AJ334)</f>
        <v>0</v>
      </c>
      <c r="AK335" s="119">
        <f t="shared" ref="AK335:AN335" si="585">SUM(AK331:AK334)</f>
        <v>0</v>
      </c>
      <c r="AL335" s="119">
        <f t="shared" si="585"/>
        <v>0</v>
      </c>
      <c r="AM335" s="119">
        <f t="shared" si="585"/>
        <v>0</v>
      </c>
      <c r="AN335" s="119">
        <f t="shared" si="585"/>
        <v>0</v>
      </c>
      <c r="AO335" s="116"/>
      <c r="AP335" s="120"/>
      <c r="AQ335" s="121">
        <f t="shared" ref="AQ335:AZ335" si="586">SUM(AQ331:AQ334)</f>
        <v>449049.93000000005</v>
      </c>
      <c r="AR335" s="121">
        <f t="shared" si="586"/>
        <v>0</v>
      </c>
      <c r="AS335" s="121">
        <f t="shared" si="586"/>
        <v>0</v>
      </c>
      <c r="AT335" s="121">
        <f t="shared" si="586"/>
        <v>449049.93000000005</v>
      </c>
      <c r="AU335" s="121">
        <f t="shared" si="586"/>
        <v>449049.93000000005</v>
      </c>
      <c r="AV335" s="121">
        <f t="shared" si="586"/>
        <v>0</v>
      </c>
      <c r="AW335" s="121">
        <f t="shared" si="586"/>
        <v>0</v>
      </c>
      <c r="AX335" s="121">
        <f t="shared" si="586"/>
        <v>0</v>
      </c>
      <c r="AY335" s="121">
        <f t="shared" si="586"/>
        <v>0</v>
      </c>
      <c r="AZ335" s="121">
        <f t="shared" si="586"/>
        <v>0</v>
      </c>
      <c r="BA335" s="121"/>
    </row>
    <row r="336" spans="1:53" ht="14.1" customHeight="1" outlineLevel="2" x14ac:dyDescent="0.2">
      <c r="A336" s="68"/>
      <c r="B336" s="94"/>
      <c r="C336" s="251"/>
      <c r="D336" s="96"/>
      <c r="E336" s="96"/>
      <c r="F336" s="97"/>
      <c r="G336" s="98"/>
      <c r="H336" s="99"/>
      <c r="I336" s="100"/>
      <c r="J336" s="101"/>
      <c r="K336" s="101"/>
      <c r="L336" s="102" t="str">
        <f>IF(I336&lt;&gt;0,((VLOOKUP(I336,'1. Standard_Cost'!$B$4:$D$8,2)+VLOOKUP(I336,'1. Standard_Cost'!$B$4:$D$8,3))*J336*K336),"0")</f>
        <v>0</v>
      </c>
      <c r="M336" s="102">
        <f>L336*'1. Standard_Cost'!F4</f>
        <v>0</v>
      </c>
      <c r="N336" s="103"/>
      <c r="O336" s="103"/>
      <c r="P336" s="103"/>
      <c r="Q336" s="103"/>
      <c r="R336" s="104">
        <f>+N336*P336*'1. Standard_Cost'!$B$12</f>
        <v>0</v>
      </c>
      <c r="S336" s="104">
        <f>+N336*O336*P336*'1. Standard_Cost'!$C$12</f>
        <v>0</v>
      </c>
      <c r="T336" s="104">
        <f>+N336*P336*Q336*'1. Standard_Cost'!$D$12</f>
        <v>0</v>
      </c>
      <c r="U336" s="104">
        <f>+N336*O336*'1. Standard_Cost'!$E$12</f>
        <v>0</v>
      </c>
      <c r="V336" s="103"/>
      <c r="W336" s="103"/>
      <c r="X336" s="103"/>
      <c r="Y336" s="104">
        <f>+V336*((X336*'1. Standard_Cost'!$B$16)+(W336*X336*'1. Standard_Cost'!$C$16))</f>
        <v>0</v>
      </c>
      <c r="Z336" s="103"/>
      <c r="AA336" s="103"/>
      <c r="AB336" s="104">
        <f>+Z336*'1. Standard_Cost'!$B$20+AA336*'1. Standard_Cost'!$C$20</f>
        <v>0</v>
      </c>
      <c r="AC336" s="105"/>
      <c r="AD336" s="106"/>
      <c r="AE336" s="106">
        <f t="shared" ref="AE336:AE339" si="587">(R336+S336+T336+U336+Y336+AB336+AC336+AD336)*(20%)</f>
        <v>0</v>
      </c>
      <c r="AF336" s="104">
        <f t="shared" ref="AF336:AF339" si="588">R336+S336+T336+U336+Y336+AB336+AC336+AD336+AE336</f>
        <v>0</v>
      </c>
      <c r="AG336" s="103"/>
      <c r="AH336" s="103"/>
      <c r="AI336" s="103"/>
      <c r="AJ336" s="107"/>
      <c r="AK336" s="107"/>
      <c r="AL336" s="107"/>
      <c r="AM336" s="104">
        <f>AG336*'1. Standard_Cost'!B168+'Incremental_Cost Year 2021'!AH336*'1. Standard_Cost'!C168+'Incremental_Cost Year 2021'!AI336*'1. Standard_Cost'!D168+'Incremental_Cost Year 2021'!AJ336+'Incremental_Cost Year 2021'!AL336+AK336</f>
        <v>0</v>
      </c>
      <c r="AN336" s="104">
        <f>AM336*'1. Standard_Cost'!C28</f>
        <v>0</v>
      </c>
      <c r="AO336" s="107"/>
      <c r="AQ336" s="104">
        <f t="shared" ref="AQ336:AQ339" si="589">L336+M336</f>
        <v>0</v>
      </c>
      <c r="AR336" s="104">
        <f t="shared" ref="AR336:AR339" si="590">AF336</f>
        <v>0</v>
      </c>
      <c r="AS336" s="104">
        <f t="shared" ref="AS336:AS339" si="591">AM336+AN336</f>
        <v>0</v>
      </c>
      <c r="AT336" s="104">
        <f>SUM(AQ336,AR336,AS336)</f>
        <v>0</v>
      </c>
      <c r="AU336" s="229"/>
      <c r="AV336" s="229"/>
      <c r="AW336" s="229"/>
      <c r="AX336" s="229"/>
      <c r="AY336" s="229"/>
      <c r="AZ336" s="229"/>
      <c r="BA336" s="230"/>
    </row>
    <row r="337" spans="1:53" ht="14.1" customHeight="1" outlineLevel="2" x14ac:dyDescent="0.2">
      <c r="A337" s="68"/>
      <c r="B337" s="94"/>
      <c r="C337" s="251"/>
      <c r="D337" s="110"/>
      <c r="E337" s="110"/>
      <c r="F337" s="110"/>
      <c r="G337" s="111"/>
      <c r="H337" s="99"/>
      <c r="I337" s="100"/>
      <c r="J337" s="101"/>
      <c r="K337" s="101"/>
      <c r="L337" s="102" t="str">
        <f>IF(I337&lt;&gt;0,((VLOOKUP(I337,'1. Standard_Cost'!$B$4:$D$8,2)+VLOOKUP(I337,'1. Standard_Cost'!$B$4:$D$8,3))*J337*K337),"0")</f>
        <v>0</v>
      </c>
      <c r="M337" s="102">
        <f>L337*'1. Standard_Cost'!F4</f>
        <v>0</v>
      </c>
      <c r="N337" s="103"/>
      <c r="O337" s="103"/>
      <c r="P337" s="103"/>
      <c r="Q337" s="103"/>
      <c r="R337" s="104">
        <f>+N337*P337*'1. Standard_Cost'!$B$12</f>
        <v>0</v>
      </c>
      <c r="S337" s="104">
        <f>+N337*O337*P337*'1. Standard_Cost'!$C$12</f>
        <v>0</v>
      </c>
      <c r="T337" s="104">
        <f>+N337*P337*Q337*'1. Standard_Cost'!$D$12</f>
        <v>0</v>
      </c>
      <c r="U337" s="104">
        <f>+N337*O337*'1. Standard_Cost'!$E$12</f>
        <v>0</v>
      </c>
      <c r="V337" s="103"/>
      <c r="W337" s="103"/>
      <c r="X337" s="103"/>
      <c r="Y337" s="104">
        <f>+V337*((X337*'1. Standard_Cost'!$B$16)+(W337*X337*'1. Standard_Cost'!$C$16))</f>
        <v>0</v>
      </c>
      <c r="Z337" s="103"/>
      <c r="AA337" s="103"/>
      <c r="AB337" s="104">
        <f>+Z337*'1. Standard_Cost'!$B$20+AA337*'1. Standard_Cost'!$C$20</f>
        <v>0</v>
      </c>
      <c r="AC337" s="105"/>
      <c r="AD337" s="106"/>
      <c r="AE337" s="106">
        <f t="shared" si="587"/>
        <v>0</v>
      </c>
      <c r="AF337" s="104">
        <f t="shared" si="588"/>
        <v>0</v>
      </c>
      <c r="AG337" s="103"/>
      <c r="AH337" s="103">
        <v>0</v>
      </c>
      <c r="AI337" s="103">
        <v>0</v>
      </c>
      <c r="AJ337" s="107"/>
      <c r="AK337" s="107"/>
      <c r="AL337" s="107"/>
      <c r="AM337" s="104">
        <f>AG337*'1. Standard_Cost'!B168+'Incremental_Cost Year 2021'!AH337*'1. Standard_Cost'!C168+'Incremental_Cost Year 2021'!AI337*'1. Standard_Cost'!D168+'Incremental_Cost Year 2021'!AJ337+'Incremental_Cost Year 2021'!AL337+AK337</f>
        <v>0</v>
      </c>
      <c r="AN337" s="104">
        <f>AM337*'1. Standard_Cost'!C28</f>
        <v>0</v>
      </c>
      <c r="AO337" s="107"/>
      <c r="AQ337" s="104">
        <f t="shared" si="589"/>
        <v>0</v>
      </c>
      <c r="AR337" s="104">
        <f t="shared" si="590"/>
        <v>0</v>
      </c>
      <c r="AS337" s="104">
        <f t="shared" si="591"/>
        <v>0</v>
      </c>
      <c r="AT337" s="104">
        <f t="shared" ref="AT337:AT339" si="592">SUM(AQ337,AR337,AS337)</f>
        <v>0</v>
      </c>
      <c r="AU337" s="229"/>
      <c r="AV337" s="229">
        <v>0</v>
      </c>
      <c r="AW337" s="229"/>
      <c r="AX337" s="229"/>
      <c r="AY337" s="229"/>
      <c r="AZ337" s="229"/>
      <c r="BA337" s="230"/>
    </row>
    <row r="338" spans="1:53" ht="14.1" customHeight="1" outlineLevel="2" x14ac:dyDescent="0.2">
      <c r="A338" s="68"/>
      <c r="B338" s="94"/>
      <c r="C338" s="251"/>
      <c r="D338" s="110"/>
      <c r="E338" s="110"/>
      <c r="F338" s="110"/>
      <c r="G338" s="111"/>
      <c r="H338" s="99"/>
      <c r="I338" s="100"/>
      <c r="J338" s="101"/>
      <c r="K338" s="101"/>
      <c r="L338" s="102" t="str">
        <f>IF(I338&lt;&gt;0,((VLOOKUP(I338,'1. Standard_Cost'!$B$4:$D$8,2)+VLOOKUP(I338,'1. Standard_Cost'!$B$4:$D$8,3))*J338*K338),"0")</f>
        <v>0</v>
      </c>
      <c r="M338" s="102">
        <f>L338*'1. Standard_Cost'!F4</f>
        <v>0</v>
      </c>
      <c r="N338" s="103"/>
      <c r="O338" s="103"/>
      <c r="P338" s="103"/>
      <c r="Q338" s="103"/>
      <c r="R338" s="104">
        <f>+N338*P338*'1. Standard_Cost'!$B$12</f>
        <v>0</v>
      </c>
      <c r="S338" s="104">
        <f>+N338*O338*P338*'1. Standard_Cost'!$C$12</f>
        <v>0</v>
      </c>
      <c r="T338" s="104">
        <f>+N338*P338*Q338*'1. Standard_Cost'!$D$12</f>
        <v>0</v>
      </c>
      <c r="U338" s="104">
        <f>+N338*O338*'1. Standard_Cost'!$E$12</f>
        <v>0</v>
      </c>
      <c r="V338" s="103"/>
      <c r="W338" s="103"/>
      <c r="X338" s="103"/>
      <c r="Y338" s="104">
        <f>+V338*((X338*'1. Standard_Cost'!$B$16)+(W338*X338*'1. Standard_Cost'!$C$16))</f>
        <v>0</v>
      </c>
      <c r="Z338" s="103"/>
      <c r="AA338" s="103"/>
      <c r="AB338" s="104">
        <f>+Z338*'1. Standard_Cost'!$B$20+AA338*'1. Standard_Cost'!$C$20</f>
        <v>0</v>
      </c>
      <c r="AC338" s="105"/>
      <c r="AD338" s="106"/>
      <c r="AE338" s="106">
        <f t="shared" si="587"/>
        <v>0</v>
      </c>
      <c r="AF338" s="104">
        <f t="shared" si="588"/>
        <v>0</v>
      </c>
      <c r="AG338" s="103"/>
      <c r="AH338" s="103"/>
      <c r="AI338" s="103"/>
      <c r="AJ338" s="107"/>
      <c r="AK338" s="107"/>
      <c r="AL338" s="107"/>
      <c r="AM338" s="104">
        <f>AG338*'1. Standard_Cost'!B168+'Incremental_Cost Year 2021'!AH338*'1. Standard_Cost'!C168+'Incremental_Cost Year 2021'!AI338*'1. Standard_Cost'!D168+'Incremental_Cost Year 2021'!AJ338+'Incremental_Cost Year 2021'!AL338+AK338</f>
        <v>0</v>
      </c>
      <c r="AN338" s="104">
        <f>AM338*'1. Standard_Cost'!C28</f>
        <v>0</v>
      </c>
      <c r="AO338" s="107"/>
      <c r="AQ338" s="104">
        <f t="shared" si="589"/>
        <v>0</v>
      </c>
      <c r="AR338" s="104">
        <f t="shared" si="590"/>
        <v>0</v>
      </c>
      <c r="AS338" s="104">
        <f t="shared" si="591"/>
        <v>0</v>
      </c>
      <c r="AT338" s="104">
        <f t="shared" si="592"/>
        <v>0</v>
      </c>
      <c r="AU338" s="229"/>
      <c r="AV338" s="229"/>
      <c r="AW338" s="229"/>
      <c r="AX338" s="229"/>
      <c r="AY338" s="229"/>
      <c r="AZ338" s="229"/>
      <c r="BA338" s="230"/>
    </row>
    <row r="339" spans="1:53" ht="14.1" customHeight="1" outlineLevel="2" x14ac:dyDescent="0.2">
      <c r="A339" s="68"/>
      <c r="B339" s="94"/>
      <c r="C339" s="251"/>
      <c r="D339" s="110"/>
      <c r="E339" s="110"/>
      <c r="F339" s="110"/>
      <c r="G339" s="111"/>
      <c r="H339" s="112"/>
      <c r="I339" s="100"/>
      <c r="J339" s="101"/>
      <c r="K339" s="101"/>
      <c r="L339" s="102" t="str">
        <f>IF(I339&lt;&gt;0,((VLOOKUP(I339,'1. Standard_Cost'!$B$4:$D$8,2)+VLOOKUP(I339,'1. Standard_Cost'!$B$4:$D$8,3))*J339*K339),"0")</f>
        <v>0</v>
      </c>
      <c r="M339" s="102">
        <f>L339*'1. Standard_Cost'!F148</f>
        <v>0</v>
      </c>
      <c r="N339" s="103"/>
      <c r="O339" s="103"/>
      <c r="P339" s="103"/>
      <c r="Q339" s="103"/>
      <c r="R339" s="104">
        <f>+N339*P339*'1. Standard_Cost'!$B$12</f>
        <v>0</v>
      </c>
      <c r="S339" s="104">
        <f>+N339*O339*P339*'1. Standard_Cost'!$C$12</f>
        <v>0</v>
      </c>
      <c r="T339" s="104">
        <f>+N339*P339*Q339*'1. Standard_Cost'!$D$12</f>
        <v>0</v>
      </c>
      <c r="U339" s="104">
        <f>+N339*O339*'1. Standard_Cost'!$E$12</f>
        <v>0</v>
      </c>
      <c r="V339" s="103"/>
      <c r="W339" s="103"/>
      <c r="X339" s="103"/>
      <c r="Y339" s="104">
        <f>+V339*((X339*'1. Standard_Cost'!$B$16)+(W339*X339*'1. Standard_Cost'!$C$16))</f>
        <v>0</v>
      </c>
      <c r="Z339" s="103"/>
      <c r="AA339" s="103"/>
      <c r="AB339" s="104">
        <f>+Z339*'1. Standard_Cost'!$B$20+AA339*'1. Standard_Cost'!$C$20</f>
        <v>0</v>
      </c>
      <c r="AC339" s="105"/>
      <c r="AD339" s="106"/>
      <c r="AE339" s="106">
        <f t="shared" si="587"/>
        <v>0</v>
      </c>
      <c r="AF339" s="104">
        <f t="shared" si="588"/>
        <v>0</v>
      </c>
      <c r="AG339" s="103"/>
      <c r="AH339" s="103"/>
      <c r="AI339" s="103"/>
      <c r="AJ339" s="107"/>
      <c r="AK339" s="107"/>
      <c r="AL339" s="107"/>
      <c r="AM339" s="104">
        <f>AG339*'1. Standard_Cost'!B168+'Incremental_Cost Year 2021'!AH339*'1. Standard_Cost'!C168+'Incremental_Cost Year 2021'!AI339*'1. Standard_Cost'!D168+'Incremental_Cost Year 2021'!AJ339+'Incremental_Cost Year 2021'!AL339+AK339</f>
        <v>0</v>
      </c>
      <c r="AN339" s="104">
        <f>AM339*'1. Standard_Cost'!C28</f>
        <v>0</v>
      </c>
      <c r="AO339" s="107"/>
      <c r="AQ339" s="104">
        <f t="shared" si="589"/>
        <v>0</v>
      </c>
      <c r="AR339" s="104">
        <f t="shared" si="590"/>
        <v>0</v>
      </c>
      <c r="AS339" s="104">
        <f t="shared" si="591"/>
        <v>0</v>
      </c>
      <c r="AT339" s="104">
        <f t="shared" si="592"/>
        <v>0</v>
      </c>
      <c r="AU339" s="229"/>
      <c r="AV339" s="229"/>
      <c r="AW339" s="229"/>
      <c r="AX339" s="229"/>
      <c r="AY339" s="229"/>
      <c r="AZ339" s="229"/>
      <c r="BA339" s="230"/>
    </row>
    <row r="340" spans="1:53" ht="48.75" customHeight="1" outlineLevel="1" x14ac:dyDescent="0.2">
      <c r="A340" s="68"/>
      <c r="B340" s="141"/>
      <c r="C340" s="251"/>
      <c r="D340" s="113" t="s">
        <v>48</v>
      </c>
      <c r="E340" s="113" t="s">
        <v>770</v>
      </c>
      <c r="F340" s="114" t="s">
        <v>154</v>
      </c>
      <c r="G340" s="115" t="s">
        <v>155</v>
      </c>
      <c r="H340" s="122" t="s">
        <v>267</v>
      </c>
      <c r="I340" s="117"/>
      <c r="J340" s="117"/>
      <c r="K340" s="117"/>
      <c r="L340" s="118">
        <f>SUM(L336:L339)</f>
        <v>0</v>
      </c>
      <c r="M340" s="118">
        <f>SUM(M336:M339)</f>
        <v>0</v>
      </c>
      <c r="N340" s="117"/>
      <c r="O340" s="117"/>
      <c r="P340" s="117"/>
      <c r="Q340" s="117"/>
      <c r="R340" s="119">
        <f>SUM(R336:R339)</f>
        <v>0</v>
      </c>
      <c r="S340" s="119">
        <f>SUM(S336:S339)</f>
        <v>0</v>
      </c>
      <c r="T340" s="119">
        <f>SUM(T336:T339)</f>
        <v>0</v>
      </c>
      <c r="U340" s="119">
        <f>SUM(U336:U339)</f>
        <v>0</v>
      </c>
      <c r="V340" s="117"/>
      <c r="W340" s="117"/>
      <c r="X340" s="117"/>
      <c r="Y340" s="118">
        <f>SUM(Y336:Y339)</f>
        <v>0</v>
      </c>
      <c r="Z340" s="117"/>
      <c r="AA340" s="117"/>
      <c r="AB340" s="118">
        <f t="shared" ref="AB340:AF340" si="593">SUM(AB336:AB339)</f>
        <v>0</v>
      </c>
      <c r="AC340" s="118">
        <f t="shared" si="593"/>
        <v>0</v>
      </c>
      <c r="AD340" s="118">
        <f t="shared" si="593"/>
        <v>0</v>
      </c>
      <c r="AE340" s="118">
        <f t="shared" si="593"/>
        <v>0</v>
      </c>
      <c r="AF340" s="118">
        <f t="shared" si="593"/>
        <v>0</v>
      </c>
      <c r="AG340" s="117"/>
      <c r="AH340" s="117"/>
      <c r="AI340" s="117"/>
      <c r="AJ340" s="119">
        <f>SUM(AJ336:AJ339)</f>
        <v>0</v>
      </c>
      <c r="AK340" s="119">
        <f t="shared" ref="AK340:AN340" si="594">SUM(AK336:AK339)</f>
        <v>0</v>
      </c>
      <c r="AL340" s="119">
        <f t="shared" si="594"/>
        <v>0</v>
      </c>
      <c r="AM340" s="119">
        <f t="shared" si="594"/>
        <v>0</v>
      </c>
      <c r="AN340" s="119">
        <f t="shared" si="594"/>
        <v>0</v>
      </c>
      <c r="AO340" s="116"/>
      <c r="AP340" s="120"/>
      <c r="AQ340" s="121">
        <f t="shared" ref="AQ340:AZ340" si="595">SUM(AQ336:AQ339)</f>
        <v>0</v>
      </c>
      <c r="AR340" s="121">
        <f t="shared" si="595"/>
        <v>0</v>
      </c>
      <c r="AS340" s="121">
        <f t="shared" si="595"/>
        <v>0</v>
      </c>
      <c r="AT340" s="121">
        <f t="shared" si="595"/>
        <v>0</v>
      </c>
      <c r="AU340" s="121">
        <f t="shared" si="595"/>
        <v>0</v>
      </c>
      <c r="AV340" s="121">
        <f t="shared" si="595"/>
        <v>0</v>
      </c>
      <c r="AW340" s="121">
        <f t="shared" si="595"/>
        <v>0</v>
      </c>
      <c r="AX340" s="121">
        <f t="shared" si="595"/>
        <v>0</v>
      </c>
      <c r="AY340" s="121">
        <f t="shared" si="595"/>
        <v>0</v>
      </c>
      <c r="AZ340" s="121">
        <f t="shared" si="595"/>
        <v>0</v>
      </c>
      <c r="BA340" s="121"/>
    </row>
    <row r="341" spans="1:53" ht="14.1" customHeight="1" outlineLevel="2" x14ac:dyDescent="0.2">
      <c r="A341" s="68"/>
      <c r="B341" s="94"/>
      <c r="C341" s="142"/>
      <c r="D341" s="96"/>
      <c r="E341" s="96"/>
      <c r="F341" s="97"/>
      <c r="G341" s="98"/>
      <c r="H341" s="99" t="s">
        <v>49</v>
      </c>
      <c r="I341" s="100"/>
      <c r="J341" s="101"/>
      <c r="K341" s="101"/>
      <c r="L341" s="102" t="str">
        <f>IF(I341&lt;&gt;0,((VLOOKUP(I341,'1. Standard_Cost'!$B$4:$D$8,2)+VLOOKUP(I341,'1. Standard_Cost'!$B$4:$D$8,3))*J341*K341),"0")</f>
        <v>0</v>
      </c>
      <c r="M341" s="102">
        <f>L341*'1. Standard_Cost'!F4</f>
        <v>0</v>
      </c>
      <c r="N341" s="103"/>
      <c r="O341" s="103"/>
      <c r="P341" s="103"/>
      <c r="Q341" s="103"/>
      <c r="R341" s="104">
        <f>+N341*P341*'1. Standard_Cost'!$B$12</f>
        <v>0</v>
      </c>
      <c r="S341" s="104">
        <f>+N341*O341*P341*'1. Standard_Cost'!$C$12</f>
        <v>0</v>
      </c>
      <c r="T341" s="104">
        <f>+N341*P341*Q341*'1. Standard_Cost'!$D$12</f>
        <v>0</v>
      </c>
      <c r="U341" s="104">
        <f>+N341*O341*'1. Standard_Cost'!$E$12</f>
        <v>0</v>
      </c>
      <c r="V341" s="103"/>
      <c r="W341" s="103"/>
      <c r="X341" s="103"/>
      <c r="Y341" s="104">
        <f>+V341*((X341*'1. Standard_Cost'!$B$16)+(W341*X341*'1. Standard_Cost'!$C$16))</f>
        <v>0</v>
      </c>
      <c r="Z341" s="103"/>
      <c r="AA341" s="103"/>
      <c r="AB341" s="104">
        <f>+Z341*'1. Standard_Cost'!$B$20+AA341*'1. Standard_Cost'!$C$20</f>
        <v>0</v>
      </c>
      <c r="AC341" s="105"/>
      <c r="AD341" s="106"/>
      <c r="AE341" s="106">
        <f t="shared" ref="AE341:AE344" si="596">(R341+S341+T341+U341+Y341+AB341+AC341+AD341)*(20%)</f>
        <v>0</v>
      </c>
      <c r="AF341" s="104">
        <f t="shared" ref="AF341:AF344" si="597">R341+S341+T341+U341+Y341+AB341+AC341+AD341+AE341</f>
        <v>0</v>
      </c>
      <c r="AG341" s="103"/>
      <c r="AH341" s="103"/>
      <c r="AI341" s="103"/>
      <c r="AJ341" s="107"/>
      <c r="AK341" s="107"/>
      <c r="AL341" s="107"/>
      <c r="AM341" s="104">
        <f>AG341*'1. Standard_Cost'!B173+'Incremental_Cost Year 2021'!AH341*'1. Standard_Cost'!C173+'Incremental_Cost Year 2021'!AI341*'1. Standard_Cost'!D173+'Incremental_Cost Year 2021'!AJ341+'Incremental_Cost Year 2021'!AL341+AK341</f>
        <v>0</v>
      </c>
      <c r="AN341" s="104">
        <f>AM341*'1. Standard_Cost'!C28</f>
        <v>0</v>
      </c>
      <c r="AO341" s="107"/>
      <c r="AQ341" s="104">
        <f t="shared" ref="AQ341:AQ344" si="598">L341+M341</f>
        <v>0</v>
      </c>
      <c r="AR341" s="104">
        <f t="shared" ref="AR341:AR344" si="599">AF341</f>
        <v>0</v>
      </c>
      <c r="AS341" s="104">
        <f t="shared" ref="AS341:AS344" si="600">AM341+AN341</f>
        <v>0</v>
      </c>
      <c r="AT341" s="104">
        <f>SUM(AQ341,AR341,AS341)</f>
        <v>0</v>
      </c>
      <c r="AU341" s="229"/>
      <c r="AV341" s="229"/>
      <c r="AW341" s="229"/>
      <c r="AX341" s="229"/>
      <c r="AY341" s="229"/>
      <c r="AZ341" s="229"/>
      <c r="BA341" s="230"/>
    </row>
    <row r="342" spans="1:53" ht="14.1" customHeight="1" outlineLevel="2" x14ac:dyDescent="0.2">
      <c r="A342" s="68"/>
      <c r="B342" s="94"/>
      <c r="C342" s="142"/>
      <c r="D342" s="110"/>
      <c r="E342" s="110"/>
      <c r="F342" s="110"/>
      <c r="G342" s="111"/>
      <c r="H342" s="99" t="s">
        <v>50</v>
      </c>
      <c r="I342" s="100"/>
      <c r="J342" s="101"/>
      <c r="K342" s="101"/>
      <c r="L342" s="102" t="str">
        <f>IF(I342&lt;&gt;0,((VLOOKUP(I342,'1. Standard_Cost'!$B$4:$D$8,2)+VLOOKUP(I342,'1. Standard_Cost'!$B$4:$D$8,3))*J342*K342),"0")</f>
        <v>0</v>
      </c>
      <c r="M342" s="102">
        <f>L342*'1. Standard_Cost'!F4</f>
        <v>0</v>
      </c>
      <c r="N342" s="103"/>
      <c r="O342" s="103"/>
      <c r="P342" s="103"/>
      <c r="Q342" s="103"/>
      <c r="R342" s="104">
        <f>+N342*P342*'1. Standard_Cost'!$B$12</f>
        <v>0</v>
      </c>
      <c r="S342" s="104">
        <f>+N342*O342*P342*'1. Standard_Cost'!$C$12</f>
        <v>0</v>
      </c>
      <c r="T342" s="104">
        <f>+N342*P342*Q342*'1. Standard_Cost'!$D$12</f>
        <v>0</v>
      </c>
      <c r="U342" s="104">
        <f>+N342*O342*'1. Standard_Cost'!$E$12</f>
        <v>0</v>
      </c>
      <c r="V342" s="103"/>
      <c r="W342" s="103"/>
      <c r="X342" s="103"/>
      <c r="Y342" s="104">
        <f>+V342*((X342*'1. Standard_Cost'!$B$16)+(W342*X342*'1. Standard_Cost'!$C$16))</f>
        <v>0</v>
      </c>
      <c r="Z342" s="103"/>
      <c r="AA342" s="103"/>
      <c r="AB342" s="104">
        <f>+Z342*'1. Standard_Cost'!$B$20+AA342*'1. Standard_Cost'!$C$20</f>
        <v>0</v>
      </c>
      <c r="AC342" s="105"/>
      <c r="AD342" s="106"/>
      <c r="AE342" s="106">
        <f t="shared" si="596"/>
        <v>0</v>
      </c>
      <c r="AF342" s="104">
        <f t="shared" si="597"/>
        <v>0</v>
      </c>
      <c r="AG342" s="103"/>
      <c r="AH342" s="103">
        <v>0</v>
      </c>
      <c r="AI342" s="103">
        <v>0</v>
      </c>
      <c r="AJ342" s="107"/>
      <c r="AK342" s="107"/>
      <c r="AL342" s="107"/>
      <c r="AM342" s="104">
        <f>AG342*'1. Standard_Cost'!B173+'Incremental_Cost Year 2021'!AH342*'1. Standard_Cost'!C173+'Incremental_Cost Year 2021'!AI342*'1. Standard_Cost'!D173+'Incremental_Cost Year 2021'!AJ342+'Incremental_Cost Year 2021'!AL342+AK342</f>
        <v>0</v>
      </c>
      <c r="AN342" s="104">
        <f>AM342*'1. Standard_Cost'!C28</f>
        <v>0</v>
      </c>
      <c r="AO342" s="107"/>
      <c r="AQ342" s="104">
        <f t="shared" si="598"/>
        <v>0</v>
      </c>
      <c r="AR342" s="104">
        <f t="shared" si="599"/>
        <v>0</v>
      </c>
      <c r="AS342" s="104">
        <f t="shared" si="600"/>
        <v>0</v>
      </c>
      <c r="AT342" s="104">
        <f t="shared" ref="AT342:AT344" si="601">SUM(AQ342,AR342,AS342)</f>
        <v>0</v>
      </c>
      <c r="AU342" s="229"/>
      <c r="AV342" s="229">
        <v>0</v>
      </c>
      <c r="AW342" s="229"/>
      <c r="AX342" s="229"/>
      <c r="AY342" s="229"/>
      <c r="AZ342" s="229"/>
      <c r="BA342" s="230"/>
    </row>
    <row r="343" spans="1:53" ht="14.1" customHeight="1" outlineLevel="2" x14ac:dyDescent="0.2">
      <c r="A343" s="68"/>
      <c r="B343" s="94"/>
      <c r="C343" s="142"/>
      <c r="D343" s="110"/>
      <c r="E343" s="110"/>
      <c r="F343" s="110"/>
      <c r="G343" s="111"/>
      <c r="H343" s="99" t="s">
        <v>51</v>
      </c>
      <c r="I343" s="100"/>
      <c r="J343" s="101"/>
      <c r="K343" s="101"/>
      <c r="L343" s="102" t="str">
        <f>IF(I343&lt;&gt;0,((VLOOKUP(I343,'1. Standard_Cost'!$B$4:$D$8,2)+VLOOKUP(I343,'1. Standard_Cost'!$B$4:$D$8,3))*J343*K343),"0")</f>
        <v>0</v>
      </c>
      <c r="M343" s="102">
        <f>L343*'1. Standard_Cost'!F4</f>
        <v>0</v>
      </c>
      <c r="N343" s="103"/>
      <c r="O343" s="103"/>
      <c r="P343" s="103"/>
      <c r="Q343" s="103"/>
      <c r="R343" s="104">
        <f>+N343*P343*'1. Standard_Cost'!$B$12</f>
        <v>0</v>
      </c>
      <c r="S343" s="104">
        <f>+N343*O343*P343*'1. Standard_Cost'!$C$12</f>
        <v>0</v>
      </c>
      <c r="T343" s="104">
        <f>+N343*P343*Q343*'1. Standard_Cost'!$D$12</f>
        <v>0</v>
      </c>
      <c r="U343" s="104">
        <f>+N343*O343*'1. Standard_Cost'!$E$12</f>
        <v>0</v>
      </c>
      <c r="V343" s="103"/>
      <c r="W343" s="103"/>
      <c r="X343" s="103"/>
      <c r="Y343" s="104">
        <f>+V343*((X343*'1. Standard_Cost'!$B$16)+(W343*X343*'1. Standard_Cost'!$C$16))</f>
        <v>0</v>
      </c>
      <c r="Z343" s="103"/>
      <c r="AA343" s="103"/>
      <c r="AB343" s="104">
        <f>+Z343*'1. Standard_Cost'!$B$20+AA343*'1. Standard_Cost'!$C$20</f>
        <v>0</v>
      </c>
      <c r="AC343" s="105"/>
      <c r="AD343" s="106"/>
      <c r="AE343" s="106">
        <f t="shared" si="596"/>
        <v>0</v>
      </c>
      <c r="AF343" s="104">
        <f t="shared" si="597"/>
        <v>0</v>
      </c>
      <c r="AG343" s="103"/>
      <c r="AH343" s="103"/>
      <c r="AI343" s="103"/>
      <c r="AJ343" s="107"/>
      <c r="AK343" s="107"/>
      <c r="AL343" s="107"/>
      <c r="AM343" s="104">
        <f>AG343*'1. Standard_Cost'!B173+'Incremental_Cost Year 2021'!AH343*'1. Standard_Cost'!C173+'Incremental_Cost Year 2021'!AI343*'1. Standard_Cost'!D173+'Incremental_Cost Year 2021'!AJ343+'Incremental_Cost Year 2021'!AL343+AK343</f>
        <v>0</v>
      </c>
      <c r="AN343" s="104">
        <f>AM343*'1. Standard_Cost'!C28</f>
        <v>0</v>
      </c>
      <c r="AO343" s="107"/>
      <c r="AQ343" s="104">
        <f t="shared" si="598"/>
        <v>0</v>
      </c>
      <c r="AR343" s="104">
        <f t="shared" si="599"/>
        <v>0</v>
      </c>
      <c r="AS343" s="104">
        <f t="shared" si="600"/>
        <v>0</v>
      </c>
      <c r="AT343" s="104">
        <f t="shared" si="601"/>
        <v>0</v>
      </c>
      <c r="AU343" s="229"/>
      <c r="AV343" s="229"/>
      <c r="AW343" s="229"/>
      <c r="AX343" s="229"/>
      <c r="AY343" s="229"/>
      <c r="AZ343" s="229"/>
      <c r="BA343" s="230"/>
    </row>
    <row r="344" spans="1:53" ht="14.1" customHeight="1" outlineLevel="2" x14ac:dyDescent="0.2">
      <c r="A344" s="68"/>
      <c r="B344" s="94"/>
      <c r="C344" s="142"/>
      <c r="D344" s="110"/>
      <c r="E344" s="110"/>
      <c r="F344" s="110"/>
      <c r="G344" s="111"/>
      <c r="H344" s="112" t="s">
        <v>179</v>
      </c>
      <c r="I344" s="100"/>
      <c r="J344" s="101"/>
      <c r="K344" s="101"/>
      <c r="L344" s="102" t="str">
        <f>IF(I344&lt;&gt;0,((VLOOKUP(I344,'1. Standard_Cost'!$B$4:$D$8,2)+VLOOKUP(I344,'1. Standard_Cost'!$B$4:$D$8,3))*J344*K344),"0")</f>
        <v>0</v>
      </c>
      <c r="M344" s="102">
        <f>L344*'1. Standard_Cost'!F153</f>
        <v>0</v>
      </c>
      <c r="N344" s="103"/>
      <c r="O344" s="103"/>
      <c r="P344" s="103"/>
      <c r="Q344" s="103"/>
      <c r="R344" s="104">
        <f>+N344*P344*'1. Standard_Cost'!$B$12</f>
        <v>0</v>
      </c>
      <c r="S344" s="104">
        <f>+N344*O344*P344*'1. Standard_Cost'!$C$12</f>
        <v>0</v>
      </c>
      <c r="T344" s="104">
        <f>+N344*P344*Q344*'1. Standard_Cost'!$D$12</f>
        <v>0</v>
      </c>
      <c r="U344" s="104">
        <f>+N344*O344*'1. Standard_Cost'!$E$12</f>
        <v>0</v>
      </c>
      <c r="V344" s="103"/>
      <c r="W344" s="103"/>
      <c r="X344" s="103"/>
      <c r="Y344" s="104">
        <f>+V344*((X344*'1. Standard_Cost'!$B$16)+(W344*X344*'1. Standard_Cost'!$C$16))</f>
        <v>0</v>
      </c>
      <c r="Z344" s="103"/>
      <c r="AA344" s="103"/>
      <c r="AB344" s="104">
        <f>+Z344*'1. Standard_Cost'!$B$20+AA344*'1. Standard_Cost'!$C$20</f>
        <v>0</v>
      </c>
      <c r="AC344" s="105"/>
      <c r="AD344" s="106"/>
      <c r="AE344" s="106">
        <f t="shared" si="596"/>
        <v>0</v>
      </c>
      <c r="AF344" s="104">
        <f t="shared" si="597"/>
        <v>0</v>
      </c>
      <c r="AG344" s="103"/>
      <c r="AH344" s="103"/>
      <c r="AI344" s="103"/>
      <c r="AJ344" s="107"/>
      <c r="AK344" s="107"/>
      <c r="AL344" s="107"/>
      <c r="AM344" s="104">
        <f>AG344*'1. Standard_Cost'!B173+'Incremental_Cost Year 2021'!AH344*'1. Standard_Cost'!C173+'Incremental_Cost Year 2021'!AI344*'1. Standard_Cost'!D173+'Incremental_Cost Year 2021'!AJ344+'Incremental_Cost Year 2021'!AL344+AK344</f>
        <v>0</v>
      </c>
      <c r="AN344" s="104">
        <f>AM344*'1. Standard_Cost'!C28</f>
        <v>0</v>
      </c>
      <c r="AO344" s="107"/>
      <c r="AQ344" s="104">
        <f t="shared" si="598"/>
        <v>0</v>
      </c>
      <c r="AR344" s="104">
        <f t="shared" si="599"/>
        <v>0</v>
      </c>
      <c r="AS344" s="104">
        <f t="shared" si="600"/>
        <v>0</v>
      </c>
      <c r="AT344" s="104">
        <f t="shared" si="601"/>
        <v>0</v>
      </c>
      <c r="AU344" s="229"/>
      <c r="AV344" s="229"/>
      <c r="AW344" s="229"/>
      <c r="AX344" s="229"/>
      <c r="AY344" s="229"/>
      <c r="AZ344" s="229"/>
      <c r="BA344" s="230"/>
    </row>
    <row r="345" spans="1:53" ht="24.6" customHeight="1" outlineLevel="1" x14ac:dyDescent="0.2">
      <c r="A345" s="68"/>
      <c r="B345" s="141"/>
      <c r="C345" s="142"/>
      <c r="D345" s="113" t="s">
        <v>48</v>
      </c>
      <c r="E345" s="113" t="s">
        <v>771</v>
      </c>
      <c r="F345" s="114" t="s">
        <v>154</v>
      </c>
      <c r="G345" s="115" t="s">
        <v>155</v>
      </c>
      <c r="H345" s="122" t="s">
        <v>293</v>
      </c>
      <c r="I345" s="117"/>
      <c r="J345" s="117"/>
      <c r="K345" s="117"/>
      <c r="L345" s="118">
        <f>SUM(L341:L344)</f>
        <v>0</v>
      </c>
      <c r="M345" s="118">
        <f>SUM(M341:M344)</f>
        <v>0</v>
      </c>
      <c r="N345" s="117"/>
      <c r="O345" s="117"/>
      <c r="P345" s="117"/>
      <c r="Q345" s="117"/>
      <c r="R345" s="119">
        <f>SUM(R341:R344)</f>
        <v>0</v>
      </c>
      <c r="S345" s="119">
        <f>SUM(S341:S344)</f>
        <v>0</v>
      </c>
      <c r="T345" s="119">
        <f>SUM(T341:T344)</f>
        <v>0</v>
      </c>
      <c r="U345" s="119">
        <f>SUM(U341:U344)</f>
        <v>0</v>
      </c>
      <c r="V345" s="117"/>
      <c r="W345" s="117"/>
      <c r="X345" s="117"/>
      <c r="Y345" s="118">
        <f>SUM(Y341:Y344)</f>
        <v>0</v>
      </c>
      <c r="Z345" s="117"/>
      <c r="AA345" s="117"/>
      <c r="AB345" s="118">
        <f t="shared" ref="AB345:AF345" si="602">SUM(AB341:AB344)</f>
        <v>0</v>
      </c>
      <c r="AC345" s="118">
        <f t="shared" si="602"/>
        <v>0</v>
      </c>
      <c r="AD345" s="118">
        <f t="shared" si="602"/>
        <v>0</v>
      </c>
      <c r="AE345" s="118">
        <f t="shared" si="602"/>
        <v>0</v>
      </c>
      <c r="AF345" s="118">
        <f t="shared" si="602"/>
        <v>0</v>
      </c>
      <c r="AG345" s="117"/>
      <c r="AH345" s="117"/>
      <c r="AI345" s="117"/>
      <c r="AJ345" s="119">
        <f>SUM(AJ341:AJ344)</f>
        <v>0</v>
      </c>
      <c r="AK345" s="119">
        <f t="shared" ref="AK345:AN345" si="603">SUM(AK341:AK344)</f>
        <v>0</v>
      </c>
      <c r="AL345" s="119">
        <f t="shared" si="603"/>
        <v>0</v>
      </c>
      <c r="AM345" s="119">
        <f t="shared" si="603"/>
        <v>0</v>
      </c>
      <c r="AN345" s="119">
        <f t="shared" si="603"/>
        <v>0</v>
      </c>
      <c r="AO345" s="116"/>
      <c r="AP345" s="120"/>
      <c r="AQ345" s="121">
        <f t="shared" ref="AQ345:AZ345" si="604">SUM(AQ341:AQ344)</f>
        <v>0</v>
      </c>
      <c r="AR345" s="121">
        <f t="shared" si="604"/>
        <v>0</v>
      </c>
      <c r="AS345" s="121">
        <f t="shared" si="604"/>
        <v>0</v>
      </c>
      <c r="AT345" s="121">
        <f t="shared" si="604"/>
        <v>0</v>
      </c>
      <c r="AU345" s="121">
        <f t="shared" si="604"/>
        <v>0</v>
      </c>
      <c r="AV345" s="121">
        <f t="shared" si="604"/>
        <v>0</v>
      </c>
      <c r="AW345" s="121">
        <f t="shared" si="604"/>
        <v>0</v>
      </c>
      <c r="AX345" s="121">
        <f t="shared" si="604"/>
        <v>0</v>
      </c>
      <c r="AY345" s="121">
        <f t="shared" si="604"/>
        <v>0</v>
      </c>
      <c r="AZ345" s="121">
        <f t="shared" si="604"/>
        <v>0</v>
      </c>
      <c r="BA345" s="121"/>
    </row>
    <row r="346" spans="1:53" ht="14.1" customHeight="1" outlineLevel="2" x14ac:dyDescent="0.2">
      <c r="A346" s="68"/>
      <c r="B346" s="94"/>
      <c r="C346" s="142"/>
      <c r="D346" s="96"/>
      <c r="E346" s="96"/>
      <c r="F346" s="97"/>
      <c r="G346" s="98"/>
      <c r="H346" s="99" t="s">
        <v>49</v>
      </c>
      <c r="I346" s="100"/>
      <c r="J346" s="101"/>
      <c r="K346" s="101"/>
      <c r="L346" s="102" t="str">
        <f>IF(I346&lt;&gt;0,((VLOOKUP(I346,'1. Standard_Cost'!$B$4:$D$8,2)+VLOOKUP(I346,'1. Standard_Cost'!$B$4:$D$8,3))*J346*K346),"0")</f>
        <v>0</v>
      </c>
      <c r="M346" s="102">
        <f>L346*'1. Standard_Cost'!F4</f>
        <v>0</v>
      </c>
      <c r="N346" s="103"/>
      <c r="O346" s="103"/>
      <c r="P346" s="103"/>
      <c r="Q346" s="103"/>
      <c r="R346" s="104">
        <f>+N346*P346*'1. Standard_Cost'!$B$12</f>
        <v>0</v>
      </c>
      <c r="S346" s="104">
        <f>+N346*O346*P346*'1. Standard_Cost'!$C$12</f>
        <v>0</v>
      </c>
      <c r="T346" s="104">
        <f>+N346*P346*Q346*'1. Standard_Cost'!$D$12</f>
        <v>0</v>
      </c>
      <c r="U346" s="104">
        <f>+N346*O346*'1. Standard_Cost'!$E$12</f>
        <v>0</v>
      </c>
      <c r="V346" s="103"/>
      <c r="W346" s="103"/>
      <c r="X346" s="103"/>
      <c r="Y346" s="104">
        <f>+V346*((X346*'1. Standard_Cost'!$B$16)+(W346*X346*'1. Standard_Cost'!$C$16))</f>
        <v>0</v>
      </c>
      <c r="Z346" s="103"/>
      <c r="AA346" s="103"/>
      <c r="AB346" s="104">
        <f>+Z346*'1. Standard_Cost'!$B$20+AA346*'1. Standard_Cost'!$C$20</f>
        <v>0</v>
      </c>
      <c r="AC346" s="105"/>
      <c r="AD346" s="106"/>
      <c r="AE346" s="106">
        <f t="shared" ref="AE346:AE349" si="605">(R346+S346+T346+U346+Y346+AB346+AC346+AD346)*(20%)</f>
        <v>0</v>
      </c>
      <c r="AF346" s="104">
        <f t="shared" ref="AF346:AF349" si="606">R346+S346+T346+U346+Y346+AB346+AC346+AD346+AE346</f>
        <v>0</v>
      </c>
      <c r="AG346" s="103"/>
      <c r="AH346" s="103"/>
      <c r="AI346" s="103"/>
      <c r="AJ346" s="107"/>
      <c r="AK346" s="107"/>
      <c r="AL346" s="107"/>
      <c r="AM346" s="104">
        <f>AG346*'1. Standard_Cost'!B178+'Incremental_Cost Year 2021'!AH346*'1. Standard_Cost'!C178+'Incremental_Cost Year 2021'!AI346*'1. Standard_Cost'!D178+'Incremental_Cost Year 2021'!AJ346+'Incremental_Cost Year 2021'!AL346+AK346</f>
        <v>0</v>
      </c>
      <c r="AN346" s="104">
        <f>AM346*'1. Standard_Cost'!C28</f>
        <v>0</v>
      </c>
      <c r="AO346" s="107"/>
      <c r="AQ346" s="104">
        <f t="shared" ref="AQ346:AQ349" si="607">L346+M346</f>
        <v>0</v>
      </c>
      <c r="AR346" s="104">
        <f t="shared" ref="AR346:AR349" si="608">AF346</f>
        <v>0</v>
      </c>
      <c r="AS346" s="104">
        <f t="shared" ref="AS346:AS349" si="609">AM346+AN346</f>
        <v>0</v>
      </c>
      <c r="AT346" s="104">
        <f>SUM(AQ346,AR346,AS346)</f>
        <v>0</v>
      </c>
      <c r="AU346" s="229"/>
      <c r="AV346" s="229"/>
      <c r="AW346" s="229"/>
      <c r="AX346" s="229"/>
      <c r="AY346" s="229"/>
      <c r="AZ346" s="229"/>
      <c r="BA346" s="230"/>
    </row>
    <row r="347" spans="1:53" ht="14.1" customHeight="1" outlineLevel="2" x14ac:dyDescent="0.2">
      <c r="A347" s="68"/>
      <c r="B347" s="94"/>
      <c r="C347" s="142"/>
      <c r="D347" s="110"/>
      <c r="E347" s="110"/>
      <c r="F347" s="110"/>
      <c r="G347" s="111"/>
      <c r="H347" s="99" t="s">
        <v>50</v>
      </c>
      <c r="I347" s="100"/>
      <c r="J347" s="101"/>
      <c r="K347" s="101"/>
      <c r="L347" s="102" t="str">
        <f>IF(I347&lt;&gt;0,((VLOOKUP(I347,'1. Standard_Cost'!$B$4:$D$8,2)+VLOOKUP(I347,'1. Standard_Cost'!$B$4:$D$8,3))*J347*K347),"0")</f>
        <v>0</v>
      </c>
      <c r="M347" s="102">
        <f>L347*'1. Standard_Cost'!F4</f>
        <v>0</v>
      </c>
      <c r="N347" s="103"/>
      <c r="O347" s="103"/>
      <c r="P347" s="103"/>
      <c r="Q347" s="103"/>
      <c r="R347" s="104">
        <f>+N347*P347*'1. Standard_Cost'!$B$12</f>
        <v>0</v>
      </c>
      <c r="S347" s="104">
        <f>+N347*O347*P347*'1. Standard_Cost'!$C$12</f>
        <v>0</v>
      </c>
      <c r="T347" s="104">
        <f>+N347*P347*Q347*'1. Standard_Cost'!$D$12</f>
        <v>0</v>
      </c>
      <c r="U347" s="104">
        <f>+N347*O347*'1. Standard_Cost'!$E$12</f>
        <v>0</v>
      </c>
      <c r="V347" s="103"/>
      <c r="W347" s="103"/>
      <c r="X347" s="103"/>
      <c r="Y347" s="104">
        <f>+V347*((X347*'1. Standard_Cost'!$B$16)+(W347*X347*'1. Standard_Cost'!$C$16))</f>
        <v>0</v>
      </c>
      <c r="Z347" s="103"/>
      <c r="AA347" s="103"/>
      <c r="AB347" s="104">
        <f>+Z347*'1. Standard_Cost'!$B$20+AA347*'1. Standard_Cost'!$C$20</f>
        <v>0</v>
      </c>
      <c r="AC347" s="105"/>
      <c r="AD347" s="106"/>
      <c r="AE347" s="106">
        <f t="shared" si="605"/>
        <v>0</v>
      </c>
      <c r="AF347" s="104">
        <f t="shared" si="606"/>
        <v>0</v>
      </c>
      <c r="AG347" s="103"/>
      <c r="AH347" s="103">
        <v>0</v>
      </c>
      <c r="AI347" s="103">
        <v>0</v>
      </c>
      <c r="AJ347" s="107"/>
      <c r="AK347" s="107"/>
      <c r="AL347" s="107"/>
      <c r="AM347" s="104">
        <f>AG347*'1. Standard_Cost'!B178+'Incremental_Cost Year 2021'!AH347*'1. Standard_Cost'!C178+'Incremental_Cost Year 2021'!AI347*'1. Standard_Cost'!D178+'Incremental_Cost Year 2021'!AJ347+'Incremental_Cost Year 2021'!AL347+AK347</f>
        <v>0</v>
      </c>
      <c r="AN347" s="104">
        <f>AM347*'1. Standard_Cost'!C28</f>
        <v>0</v>
      </c>
      <c r="AO347" s="107"/>
      <c r="AQ347" s="104">
        <f t="shared" si="607"/>
        <v>0</v>
      </c>
      <c r="AR347" s="104">
        <f t="shared" si="608"/>
        <v>0</v>
      </c>
      <c r="AS347" s="104">
        <f t="shared" si="609"/>
        <v>0</v>
      </c>
      <c r="AT347" s="104">
        <f t="shared" ref="AT347:AT349" si="610">SUM(AQ347,AR347,AS347)</f>
        <v>0</v>
      </c>
      <c r="AU347" s="229"/>
      <c r="AV347" s="229">
        <v>0</v>
      </c>
      <c r="AW347" s="229"/>
      <c r="AX347" s="229"/>
      <c r="AY347" s="229"/>
      <c r="AZ347" s="229"/>
      <c r="BA347" s="230"/>
    </row>
    <row r="348" spans="1:53" ht="14.1" customHeight="1" outlineLevel="2" x14ac:dyDescent="0.2">
      <c r="A348" s="68"/>
      <c r="B348" s="94"/>
      <c r="C348" s="142"/>
      <c r="D348" s="110"/>
      <c r="E348" s="110"/>
      <c r="F348" s="110"/>
      <c r="G348" s="111"/>
      <c r="H348" s="99" t="s">
        <v>51</v>
      </c>
      <c r="I348" s="100"/>
      <c r="J348" s="101"/>
      <c r="K348" s="101"/>
      <c r="L348" s="102" t="str">
        <f>IF(I348&lt;&gt;0,((VLOOKUP(I348,'1. Standard_Cost'!$B$4:$D$8,2)+VLOOKUP(I348,'1. Standard_Cost'!$B$4:$D$8,3))*J348*K348),"0")</f>
        <v>0</v>
      </c>
      <c r="M348" s="102">
        <f>L348*'1. Standard_Cost'!F4</f>
        <v>0</v>
      </c>
      <c r="N348" s="103"/>
      <c r="O348" s="103"/>
      <c r="P348" s="103"/>
      <c r="Q348" s="103"/>
      <c r="R348" s="104">
        <f>+N348*P348*'1. Standard_Cost'!$B$12</f>
        <v>0</v>
      </c>
      <c r="S348" s="104">
        <f>+N348*O348*P348*'1. Standard_Cost'!$C$12</f>
        <v>0</v>
      </c>
      <c r="T348" s="104">
        <f>+N348*P348*Q348*'1. Standard_Cost'!$D$12</f>
        <v>0</v>
      </c>
      <c r="U348" s="104">
        <f>+N348*O348*'1. Standard_Cost'!$E$12</f>
        <v>0</v>
      </c>
      <c r="V348" s="103"/>
      <c r="W348" s="103"/>
      <c r="X348" s="103"/>
      <c r="Y348" s="104">
        <f>+V348*((X348*'1. Standard_Cost'!$B$16)+(W348*X348*'1. Standard_Cost'!$C$16))</f>
        <v>0</v>
      </c>
      <c r="Z348" s="103"/>
      <c r="AA348" s="103"/>
      <c r="AB348" s="104">
        <f>+Z348*'1. Standard_Cost'!$B$20+AA348*'1. Standard_Cost'!$C$20</f>
        <v>0</v>
      </c>
      <c r="AC348" s="105"/>
      <c r="AD348" s="106"/>
      <c r="AE348" s="106">
        <f t="shared" si="605"/>
        <v>0</v>
      </c>
      <c r="AF348" s="104">
        <f t="shared" si="606"/>
        <v>0</v>
      </c>
      <c r="AG348" s="103"/>
      <c r="AH348" s="103"/>
      <c r="AI348" s="103"/>
      <c r="AJ348" s="107"/>
      <c r="AK348" s="107"/>
      <c r="AL348" s="107"/>
      <c r="AM348" s="104">
        <f>AG348*'1. Standard_Cost'!B178+'Incremental_Cost Year 2021'!AH348*'1. Standard_Cost'!C178+'Incremental_Cost Year 2021'!AI348*'1. Standard_Cost'!D178+'Incremental_Cost Year 2021'!AJ348+'Incremental_Cost Year 2021'!AL348+AK348</f>
        <v>0</v>
      </c>
      <c r="AN348" s="104">
        <f>AM348*'1. Standard_Cost'!C28</f>
        <v>0</v>
      </c>
      <c r="AO348" s="107"/>
      <c r="AQ348" s="104">
        <f t="shared" si="607"/>
        <v>0</v>
      </c>
      <c r="AR348" s="104">
        <f t="shared" si="608"/>
        <v>0</v>
      </c>
      <c r="AS348" s="104">
        <f t="shared" si="609"/>
        <v>0</v>
      </c>
      <c r="AT348" s="104">
        <f t="shared" si="610"/>
        <v>0</v>
      </c>
      <c r="AU348" s="229"/>
      <c r="AV348" s="229"/>
      <c r="AW348" s="229"/>
      <c r="AX348" s="229"/>
      <c r="AY348" s="229"/>
      <c r="AZ348" s="229"/>
      <c r="BA348" s="230"/>
    </row>
    <row r="349" spans="1:53" ht="14.1" customHeight="1" outlineLevel="2" x14ac:dyDescent="0.2">
      <c r="A349" s="68"/>
      <c r="B349" s="94"/>
      <c r="C349" s="142"/>
      <c r="D349" s="110"/>
      <c r="E349" s="110"/>
      <c r="F349" s="110"/>
      <c r="G349" s="111"/>
      <c r="H349" s="112" t="s">
        <v>179</v>
      </c>
      <c r="I349" s="100"/>
      <c r="J349" s="101"/>
      <c r="K349" s="101"/>
      <c r="L349" s="102" t="str">
        <f>IF(I349&lt;&gt;0,((VLOOKUP(I349,'1. Standard_Cost'!$B$4:$D$8,2)+VLOOKUP(I349,'1. Standard_Cost'!$B$4:$D$8,3))*J349*K349),"0")</f>
        <v>0</v>
      </c>
      <c r="M349" s="102">
        <f>L349*'1. Standard_Cost'!F158</f>
        <v>0</v>
      </c>
      <c r="N349" s="103"/>
      <c r="O349" s="103"/>
      <c r="P349" s="103"/>
      <c r="Q349" s="103"/>
      <c r="R349" s="104">
        <f>+N349*P349*'1. Standard_Cost'!$B$12</f>
        <v>0</v>
      </c>
      <c r="S349" s="104">
        <f>+N349*O349*P349*'1. Standard_Cost'!$C$12</f>
        <v>0</v>
      </c>
      <c r="T349" s="104">
        <f>+N349*P349*Q349*'1. Standard_Cost'!$D$12</f>
        <v>0</v>
      </c>
      <c r="U349" s="104">
        <f>+N349*O349*'1. Standard_Cost'!$E$12</f>
        <v>0</v>
      </c>
      <c r="V349" s="103"/>
      <c r="W349" s="103"/>
      <c r="X349" s="103"/>
      <c r="Y349" s="104">
        <f>+V349*((X349*'1. Standard_Cost'!$B$16)+(W349*X349*'1. Standard_Cost'!$C$16))</f>
        <v>0</v>
      </c>
      <c r="Z349" s="103"/>
      <c r="AA349" s="103"/>
      <c r="AB349" s="104">
        <f>+Z349*'1. Standard_Cost'!$B$20+AA349*'1. Standard_Cost'!$C$20</f>
        <v>0</v>
      </c>
      <c r="AC349" s="105"/>
      <c r="AD349" s="106"/>
      <c r="AE349" s="106">
        <f t="shared" si="605"/>
        <v>0</v>
      </c>
      <c r="AF349" s="104">
        <f t="shared" si="606"/>
        <v>0</v>
      </c>
      <c r="AG349" s="103"/>
      <c r="AH349" s="103"/>
      <c r="AI349" s="103"/>
      <c r="AJ349" s="107"/>
      <c r="AK349" s="107"/>
      <c r="AL349" s="107"/>
      <c r="AM349" s="104">
        <f>AG349*'1. Standard_Cost'!B178+'Incremental_Cost Year 2021'!AH349*'1. Standard_Cost'!C178+'Incremental_Cost Year 2021'!AI349*'1. Standard_Cost'!D178+'Incremental_Cost Year 2021'!AJ349+'Incremental_Cost Year 2021'!AL349+AK349</f>
        <v>0</v>
      </c>
      <c r="AN349" s="104">
        <f>AM349*'1. Standard_Cost'!C28</f>
        <v>0</v>
      </c>
      <c r="AO349" s="107"/>
      <c r="AQ349" s="104">
        <f t="shared" si="607"/>
        <v>0</v>
      </c>
      <c r="AR349" s="104">
        <f t="shared" si="608"/>
        <v>0</v>
      </c>
      <c r="AS349" s="104">
        <f t="shared" si="609"/>
        <v>0</v>
      </c>
      <c r="AT349" s="104">
        <f t="shared" si="610"/>
        <v>0</v>
      </c>
      <c r="AU349" s="229"/>
      <c r="AV349" s="229"/>
      <c r="AW349" s="229"/>
      <c r="AX349" s="229"/>
      <c r="AY349" s="229"/>
      <c r="AZ349" s="229"/>
      <c r="BA349" s="230"/>
    </row>
    <row r="350" spans="1:53" ht="75" customHeight="1" outlineLevel="1" x14ac:dyDescent="0.2">
      <c r="A350" s="68"/>
      <c r="B350" s="141"/>
      <c r="C350" s="142"/>
      <c r="D350" s="113" t="s">
        <v>48</v>
      </c>
      <c r="E350" s="113" t="s">
        <v>773</v>
      </c>
      <c r="F350" s="114" t="s">
        <v>154</v>
      </c>
      <c r="G350" s="115" t="s">
        <v>155</v>
      </c>
      <c r="H350" s="122" t="s">
        <v>294</v>
      </c>
      <c r="I350" s="117"/>
      <c r="J350" s="117"/>
      <c r="K350" s="117"/>
      <c r="L350" s="118">
        <f>SUM(L346:L349)</f>
        <v>0</v>
      </c>
      <c r="M350" s="118">
        <f>SUM(M346:M349)</f>
        <v>0</v>
      </c>
      <c r="N350" s="117"/>
      <c r="O350" s="117"/>
      <c r="P350" s="117"/>
      <c r="Q350" s="117"/>
      <c r="R350" s="119">
        <f>SUM(R346:R349)</f>
        <v>0</v>
      </c>
      <c r="S350" s="119">
        <f>SUM(S346:S349)</f>
        <v>0</v>
      </c>
      <c r="T350" s="119">
        <f>SUM(T346:T349)</f>
        <v>0</v>
      </c>
      <c r="U350" s="119">
        <f>SUM(U346:U349)</f>
        <v>0</v>
      </c>
      <c r="V350" s="117"/>
      <c r="W350" s="117"/>
      <c r="X350" s="117"/>
      <c r="Y350" s="118">
        <f>SUM(Y346:Y349)</f>
        <v>0</v>
      </c>
      <c r="Z350" s="117"/>
      <c r="AA350" s="117"/>
      <c r="AB350" s="118">
        <f t="shared" ref="AB350:AF350" si="611">SUM(AB346:AB349)</f>
        <v>0</v>
      </c>
      <c r="AC350" s="118">
        <f t="shared" si="611"/>
        <v>0</v>
      </c>
      <c r="AD350" s="118">
        <f t="shared" si="611"/>
        <v>0</v>
      </c>
      <c r="AE350" s="118">
        <f t="shared" si="611"/>
        <v>0</v>
      </c>
      <c r="AF350" s="118">
        <f t="shared" si="611"/>
        <v>0</v>
      </c>
      <c r="AG350" s="117"/>
      <c r="AH350" s="117"/>
      <c r="AI350" s="117"/>
      <c r="AJ350" s="119">
        <f>SUM(AJ346:AJ349)</f>
        <v>0</v>
      </c>
      <c r="AK350" s="119">
        <f t="shared" ref="AK350:AN350" si="612">SUM(AK346:AK349)</f>
        <v>0</v>
      </c>
      <c r="AL350" s="119">
        <f t="shared" si="612"/>
        <v>0</v>
      </c>
      <c r="AM350" s="119">
        <f t="shared" si="612"/>
        <v>0</v>
      </c>
      <c r="AN350" s="119">
        <f t="shared" si="612"/>
        <v>0</v>
      </c>
      <c r="AO350" s="116"/>
      <c r="AP350" s="120"/>
      <c r="AQ350" s="121">
        <f t="shared" ref="AQ350:AZ350" si="613">SUM(AQ346:AQ349)</f>
        <v>0</v>
      </c>
      <c r="AR350" s="121">
        <f t="shared" si="613"/>
        <v>0</v>
      </c>
      <c r="AS350" s="121">
        <f t="shared" si="613"/>
        <v>0</v>
      </c>
      <c r="AT350" s="121">
        <f t="shared" si="613"/>
        <v>0</v>
      </c>
      <c r="AU350" s="121">
        <f t="shared" si="613"/>
        <v>0</v>
      </c>
      <c r="AV350" s="121">
        <f t="shared" si="613"/>
        <v>0</v>
      </c>
      <c r="AW350" s="121">
        <f t="shared" si="613"/>
        <v>0</v>
      </c>
      <c r="AX350" s="121">
        <f t="shared" si="613"/>
        <v>0</v>
      </c>
      <c r="AY350" s="121">
        <f t="shared" si="613"/>
        <v>0</v>
      </c>
      <c r="AZ350" s="121">
        <f t="shared" si="613"/>
        <v>0</v>
      </c>
      <c r="BA350" s="121"/>
    </row>
    <row r="351" spans="1:53" s="124" customFormat="1" ht="54.75" customHeight="1" x14ac:dyDescent="0.2">
      <c r="B351" s="138"/>
      <c r="C351" s="247" t="s">
        <v>736</v>
      </c>
      <c r="D351" s="248"/>
      <c r="E351" s="249"/>
      <c r="F351" s="222"/>
      <c r="G351" s="222"/>
      <c r="H351" s="130" t="s">
        <v>295</v>
      </c>
      <c r="I351" s="128"/>
      <c r="J351" s="128"/>
      <c r="K351" s="128"/>
      <c r="L351" s="129">
        <f>SUM(L356,L361,L366)</f>
        <v>1361700</v>
      </c>
      <c r="M351" s="129">
        <f>SUM(M356,M361,M366)</f>
        <v>227403.9</v>
      </c>
      <c r="N351" s="128"/>
      <c r="O351" s="128"/>
      <c r="P351" s="128"/>
      <c r="Q351" s="128"/>
      <c r="R351" s="129">
        <f>SUM(R356,R361,R366)</f>
        <v>141000</v>
      </c>
      <c r="S351" s="129">
        <f t="shared" ref="S351:U351" si="614">SUM(S356,S361,S366)</f>
        <v>470000</v>
      </c>
      <c r="T351" s="129">
        <f t="shared" si="614"/>
        <v>0</v>
      </c>
      <c r="U351" s="129">
        <f t="shared" si="614"/>
        <v>60000</v>
      </c>
      <c r="V351" s="128"/>
      <c r="W351" s="128"/>
      <c r="X351" s="128"/>
      <c r="Y351" s="129">
        <f t="shared" ref="Y351" si="615">SUM(Y356,Y361,Y366)</f>
        <v>0</v>
      </c>
      <c r="Z351" s="128"/>
      <c r="AA351" s="128"/>
      <c r="AB351" s="129">
        <f t="shared" ref="AB351:AF351" si="616">SUM(AB356,AB361,AB366)</f>
        <v>195000</v>
      </c>
      <c r="AC351" s="129">
        <f>SUM(AC356,AC361,AC366,AC371,AC376,AC381,AC386,AC391,AC396,AC401,AC406,AC411,AC416,AC421,AC426)</f>
        <v>1155000</v>
      </c>
      <c r="AD351" s="129">
        <f t="shared" si="616"/>
        <v>0</v>
      </c>
      <c r="AE351" s="129">
        <f t="shared" si="616"/>
        <v>282200</v>
      </c>
      <c r="AF351" s="129">
        <f t="shared" si="616"/>
        <v>1693200</v>
      </c>
      <c r="AG351" s="128"/>
      <c r="AH351" s="128"/>
      <c r="AI351" s="128"/>
      <c r="AJ351" s="129">
        <f t="shared" ref="AJ351:AN351" si="617">SUM(AJ356,AJ361,AJ366)</f>
        <v>0</v>
      </c>
      <c r="AK351" s="129">
        <f t="shared" si="617"/>
        <v>0</v>
      </c>
      <c r="AL351" s="129">
        <f t="shared" si="617"/>
        <v>0</v>
      </c>
      <c r="AM351" s="129">
        <f t="shared" si="617"/>
        <v>0</v>
      </c>
      <c r="AN351" s="139">
        <f t="shared" si="617"/>
        <v>0</v>
      </c>
      <c r="AO351" s="130"/>
      <c r="AP351" s="131"/>
      <c r="AQ351" s="139">
        <f>AQ356+AQ361+AQ366+AQ371+AQ376+AQ381+AQ386+AQ391+AQ396+AQ401+AQ406+AQ411+AQ416+AQ421+AQ426</f>
        <v>4660575</v>
      </c>
      <c r="AR351" s="139">
        <f t="shared" ref="AR351:AX351" si="618">AR356+AR361+AR366+AR371+AR376+AR381+AR386+AR391+AR396+AR401+AR406+AR411+AR416+AR421+AR426</f>
        <v>6267600</v>
      </c>
      <c r="AS351" s="139">
        <f t="shared" si="618"/>
        <v>0</v>
      </c>
      <c r="AT351" s="139">
        <f t="shared" si="618"/>
        <v>10928175.000000002</v>
      </c>
      <c r="AU351" s="139">
        <f t="shared" si="618"/>
        <v>10928175.000000002</v>
      </c>
      <c r="AV351" s="139">
        <f t="shared" si="618"/>
        <v>0</v>
      </c>
      <c r="AW351" s="139">
        <f t="shared" si="618"/>
        <v>0</v>
      </c>
      <c r="AX351" s="139">
        <f t="shared" si="618"/>
        <v>0</v>
      </c>
      <c r="AY351" s="139">
        <f t="shared" ref="AY351:AZ351" si="619">SUM(AY356,AY361,AY366)</f>
        <v>0</v>
      </c>
      <c r="AZ351" s="139">
        <f t="shared" si="619"/>
        <v>0</v>
      </c>
      <c r="BA351" s="139"/>
    </row>
    <row r="352" spans="1:53" ht="14.1" customHeight="1" outlineLevel="2" x14ac:dyDescent="0.2">
      <c r="A352" s="68"/>
      <c r="B352" s="94"/>
      <c r="C352" s="250"/>
      <c r="D352" s="235" t="s">
        <v>545</v>
      </c>
      <c r="E352" s="96"/>
      <c r="F352" s="97"/>
      <c r="G352" s="98"/>
      <c r="H352" s="99" t="s">
        <v>518</v>
      </c>
      <c r="I352" s="100" t="s">
        <v>4</v>
      </c>
      <c r="J352" s="101">
        <v>2</v>
      </c>
      <c r="K352" s="101">
        <v>5</v>
      </c>
      <c r="L352" s="102">
        <f>IF(I352&lt;&gt;0,((VLOOKUP(I352,'1. Standard_Cost'!$B$4:$D$8,2)+VLOOKUP(I352,'1. Standard_Cost'!$B$4:$D$8,3))*J352*K352),"0")</f>
        <v>801000</v>
      </c>
      <c r="M352" s="195">
        <f>L352*'1. Standard_Cost'!F4</f>
        <v>133767</v>
      </c>
      <c r="N352" s="103">
        <v>2</v>
      </c>
      <c r="O352" s="103">
        <v>2</v>
      </c>
      <c r="P352" s="103">
        <v>5</v>
      </c>
      <c r="Q352" s="103"/>
      <c r="R352" s="104">
        <f>+N352*P352*'1. Standard_Cost'!$B$12</f>
        <v>15000</v>
      </c>
      <c r="S352" s="104">
        <f>+N352*O352*P352*'1. Standard_Cost'!$C$12</f>
        <v>50000</v>
      </c>
      <c r="T352" s="104">
        <f>+N352*P352*Q352*'[2]1. Standard_Cost'!$D$12</f>
        <v>0</v>
      </c>
      <c r="U352" s="104">
        <f>+N352*O352*'1. Standard_Cost'!$E$12</f>
        <v>20000</v>
      </c>
      <c r="V352" s="103"/>
      <c r="W352" s="103"/>
      <c r="X352" s="103"/>
      <c r="Y352" s="104">
        <f>+V352*((X352*'[2]1. Standard_Cost'!$B$16)+(W352*X352*'[2]1. Standard_Cost'!$C$16))</f>
        <v>0</v>
      </c>
      <c r="Z352" s="103"/>
      <c r="AA352" s="103"/>
      <c r="AB352" s="104">
        <f>+Z352*'[2]1. Standard_Cost'!$B$20+AA352*'[2]1. Standard_Cost'!$C$20</f>
        <v>0</v>
      </c>
      <c r="AC352" s="105"/>
      <c r="AD352" s="106">
        <v>0</v>
      </c>
      <c r="AE352" s="106">
        <f>SUM(AD352,AC352,AB352,Y352,U352,T352,S352,R352)*'1. Standard_Cost'!B28</f>
        <v>17000</v>
      </c>
      <c r="AF352" s="196">
        <f t="shared" ref="AF352:AF355" si="620">R352+S352+T352+U352+Y352+AB352+AC352+AD352+AE352</f>
        <v>102000</v>
      </c>
      <c r="AG352" s="103"/>
      <c r="AH352" s="103"/>
      <c r="AI352" s="103"/>
      <c r="AJ352" s="107"/>
      <c r="AK352" s="107"/>
      <c r="AL352" s="107"/>
      <c r="AM352" s="104">
        <f>AG352*'[2]1. Standard_Cost'!B203+'[2]Incremental_Cost Year 1'!AH365*'[2]1. Standard_Cost'!C203+'[2]Incremental_Cost Year 1'!AI365*'[2]1. Standard_Cost'!D203+'[2]Incremental_Cost Year 1'!AJ365+'[2]Incremental_Cost Year 1'!AL365+AK352</f>
        <v>0</v>
      </c>
      <c r="AN352" s="104">
        <f>AM352*'[2]1. Standard_Cost'!C28</f>
        <v>0</v>
      </c>
      <c r="AO352" s="107"/>
      <c r="AQ352" s="104">
        <f t="shared" ref="AQ352:AQ355" si="621">L352+M352</f>
        <v>934767</v>
      </c>
      <c r="AR352" s="104">
        <f t="shared" ref="AR352:AR355" si="622">AF352</f>
        <v>102000</v>
      </c>
      <c r="AS352" s="104">
        <f t="shared" ref="AS352:AS355" si="623">AM352+AN352</f>
        <v>0</v>
      </c>
      <c r="AT352" s="104">
        <f>SUM(AQ352,AR352,AS352)</f>
        <v>1036767</v>
      </c>
      <c r="AU352" s="229">
        <f>AT352</f>
        <v>1036767</v>
      </c>
      <c r="AV352" s="229"/>
      <c r="AW352" s="229"/>
      <c r="AX352" s="229"/>
      <c r="AY352" s="229"/>
      <c r="AZ352" s="229"/>
      <c r="BA352" s="230"/>
    </row>
    <row r="353" spans="1:53" ht="14.1" customHeight="1" outlineLevel="2" x14ac:dyDescent="0.2">
      <c r="A353" s="68"/>
      <c r="B353" s="94"/>
      <c r="C353" s="251"/>
      <c r="D353" s="236"/>
      <c r="E353" s="110"/>
      <c r="F353" s="110"/>
      <c r="G353" s="111"/>
      <c r="H353" s="99" t="s">
        <v>546</v>
      </c>
      <c r="I353" s="100" t="s">
        <v>4</v>
      </c>
      <c r="J353" s="101">
        <v>1</v>
      </c>
      <c r="K353" s="101">
        <v>2</v>
      </c>
      <c r="L353" s="102">
        <f>IF(I353&lt;&gt;0,((VLOOKUP(I353,'1. Standard_Cost'!$B$4:$D$8,2)+VLOOKUP(I353,'1. Standard_Cost'!$B$4:$D$8,3))*J353*K353),"0")</f>
        <v>160200</v>
      </c>
      <c r="M353" s="195">
        <f>L353*'1. Standard_Cost'!F4</f>
        <v>26753.4</v>
      </c>
      <c r="N353" s="103"/>
      <c r="O353" s="103"/>
      <c r="P353" s="103"/>
      <c r="Q353" s="103"/>
      <c r="R353" s="104">
        <f>+N353*P353*'[2]1. Standard_Cost'!$B$12</f>
        <v>0</v>
      </c>
      <c r="S353" s="104">
        <f>+N353*O353*P353*'[2]1. Standard_Cost'!$C$12</f>
        <v>0</v>
      </c>
      <c r="T353" s="104">
        <f>+N353*P353*Q353*'[2]1. Standard_Cost'!$D$12</f>
        <v>0</v>
      </c>
      <c r="U353" s="104">
        <f>+N353*O353*'[2]1. Standard_Cost'!$E$12</f>
        <v>0</v>
      </c>
      <c r="V353" s="103"/>
      <c r="W353" s="103"/>
      <c r="X353" s="103"/>
      <c r="Y353" s="104">
        <f>+V353*((X353*'[2]1. Standard_Cost'!$B$16)+(W353*X353*'[2]1. Standard_Cost'!$C$16))</f>
        <v>0</v>
      </c>
      <c r="Z353" s="103"/>
      <c r="AA353" s="103"/>
      <c r="AB353" s="104">
        <f>+Z353*'[2]1. Standard_Cost'!$B$20+AA353*'[2]1. Standard_Cost'!$C$20</f>
        <v>0</v>
      </c>
      <c r="AC353" s="105"/>
      <c r="AD353" s="106"/>
      <c r="AE353" s="106">
        <f t="shared" ref="AE353:AE355" si="624">(R353+S353+T353+U353+Y353+AB353+AC353+AD353)*(20%)</f>
        <v>0</v>
      </c>
      <c r="AF353" s="196">
        <f t="shared" si="620"/>
        <v>0</v>
      </c>
      <c r="AG353" s="103"/>
      <c r="AH353" s="103">
        <v>0</v>
      </c>
      <c r="AI353" s="103">
        <v>0</v>
      </c>
      <c r="AJ353" s="107"/>
      <c r="AK353" s="107"/>
      <c r="AL353" s="107"/>
      <c r="AM353" s="104">
        <f>AG353*'[2]1. Standard_Cost'!B203+'[2]Incremental_Cost Year 1'!AH366*'[2]1. Standard_Cost'!C203+'[2]Incremental_Cost Year 1'!AI366*'[2]1. Standard_Cost'!D203+'[2]Incremental_Cost Year 1'!AJ366+'[2]Incremental_Cost Year 1'!AL366+AK353</f>
        <v>0</v>
      </c>
      <c r="AN353" s="104">
        <f>AM353*'[2]1. Standard_Cost'!C28</f>
        <v>0</v>
      </c>
      <c r="AO353" s="107"/>
      <c r="AQ353" s="104">
        <f t="shared" si="621"/>
        <v>186953.4</v>
      </c>
      <c r="AR353" s="104">
        <f t="shared" si="622"/>
        <v>0</v>
      </c>
      <c r="AS353" s="104">
        <f t="shared" si="623"/>
        <v>0</v>
      </c>
      <c r="AT353" s="104">
        <f t="shared" ref="AT353:AT355" si="625">SUM(AQ353,AR353,AS353)</f>
        <v>186953.4</v>
      </c>
      <c r="AU353" s="229">
        <f t="shared" ref="AU353:AU354" si="626">AT353</f>
        <v>186953.4</v>
      </c>
      <c r="AV353" s="229">
        <v>0</v>
      </c>
      <c r="AW353" s="229"/>
      <c r="AX353" s="229"/>
      <c r="AY353" s="229"/>
      <c r="AZ353" s="229"/>
      <c r="BA353" s="230"/>
    </row>
    <row r="354" spans="1:53" ht="14.1" customHeight="1" outlineLevel="2" x14ac:dyDescent="0.2">
      <c r="A354" s="68"/>
      <c r="B354" s="94"/>
      <c r="C354" s="251"/>
      <c r="D354" s="236"/>
      <c r="E354" s="110"/>
      <c r="F354" s="110"/>
      <c r="G354" s="111"/>
      <c r="H354" s="99" t="s">
        <v>547</v>
      </c>
      <c r="I354" s="100"/>
      <c r="J354" s="101"/>
      <c r="K354" s="101"/>
      <c r="L354" s="102" t="str">
        <f>IF(I354&lt;&gt;0,((VLOOKUP(I354,'[2]1. Standard_Cost'!$B$4:$D$8,2)+VLOOKUP(I354,'[2]1. Standard_Cost'!$B$4:$D$8,3))*J354*K354),"0")</f>
        <v>0</v>
      </c>
      <c r="M354" s="195">
        <f>L354*'[2]1. Standard_Cost'!F4</f>
        <v>0</v>
      </c>
      <c r="N354" s="103"/>
      <c r="O354" s="103"/>
      <c r="P354" s="103"/>
      <c r="Q354" s="103"/>
      <c r="R354" s="104">
        <f>+N354*P354*'[2]1. Standard_Cost'!$B$12</f>
        <v>0</v>
      </c>
      <c r="S354" s="104">
        <f>+N354*O354*P354*'[2]1. Standard_Cost'!$C$12</f>
        <v>0</v>
      </c>
      <c r="T354" s="104">
        <f>+N354*P354*Q354*'[2]1. Standard_Cost'!$D$12</f>
        <v>0</v>
      </c>
      <c r="U354" s="104">
        <f>+N354*O354*'[2]1. Standard_Cost'!$E$12</f>
        <v>0</v>
      </c>
      <c r="V354" s="103"/>
      <c r="W354" s="103"/>
      <c r="X354" s="103"/>
      <c r="Y354" s="104">
        <f>+V354*((X354*'[2]1. Standard_Cost'!$B$16)+(W354*X354*'[2]1. Standard_Cost'!$C$16))</f>
        <v>0</v>
      </c>
      <c r="Z354" s="103"/>
      <c r="AA354" s="103"/>
      <c r="AB354" s="104">
        <f>+Z354*'[2]1. Standard_Cost'!$B$20+AA354*'[2]1. Standard_Cost'!$C$20</f>
        <v>0</v>
      </c>
      <c r="AC354" s="105">
        <v>525000</v>
      </c>
      <c r="AD354" s="106">
        <v>0</v>
      </c>
      <c r="AE354" s="106">
        <f>SUM(AD354,AC354,AB354,Y354,U354,T354,S354,R354)*'1. Standard_Cost'!B28</f>
        <v>105000</v>
      </c>
      <c r="AF354" s="196">
        <f t="shared" si="620"/>
        <v>630000</v>
      </c>
      <c r="AG354" s="103"/>
      <c r="AH354" s="103"/>
      <c r="AI354" s="103"/>
      <c r="AJ354" s="107"/>
      <c r="AK354" s="107"/>
      <c r="AL354" s="107"/>
      <c r="AM354" s="104">
        <f>AG354*'[2]1. Standard_Cost'!B203+'[2]Incremental_Cost Year 1'!AH367*'[2]1. Standard_Cost'!C203+'[2]Incremental_Cost Year 1'!AI367*'[2]1. Standard_Cost'!D203+'[2]Incremental_Cost Year 1'!AJ367+'[2]Incremental_Cost Year 1'!AL367+AK354</f>
        <v>0</v>
      </c>
      <c r="AN354" s="104">
        <f>AM354*'[2]1. Standard_Cost'!C28</f>
        <v>0</v>
      </c>
      <c r="AO354" s="107"/>
      <c r="AQ354" s="104">
        <f t="shared" si="621"/>
        <v>0</v>
      </c>
      <c r="AR354" s="104">
        <f t="shared" si="622"/>
        <v>630000</v>
      </c>
      <c r="AS354" s="104">
        <f t="shared" si="623"/>
        <v>0</v>
      </c>
      <c r="AT354" s="104">
        <f t="shared" si="625"/>
        <v>630000</v>
      </c>
      <c r="AU354" s="229">
        <f t="shared" si="626"/>
        <v>630000</v>
      </c>
      <c r="AV354" s="229"/>
      <c r="AW354" s="229"/>
      <c r="AX354" s="229"/>
      <c r="AY354" s="229"/>
      <c r="AZ354" s="229"/>
      <c r="BA354" s="230"/>
    </row>
    <row r="355" spans="1:53" ht="14.1" customHeight="1" outlineLevel="2" x14ac:dyDescent="0.2">
      <c r="A355" s="68"/>
      <c r="B355" s="94"/>
      <c r="C355" s="251"/>
      <c r="D355" s="236"/>
      <c r="E355" s="110"/>
      <c r="F355" s="110"/>
      <c r="G355" s="111"/>
      <c r="H355" s="112" t="s">
        <v>179</v>
      </c>
      <c r="I355" s="100"/>
      <c r="J355" s="101"/>
      <c r="K355" s="101"/>
      <c r="L355" s="102" t="str">
        <f>IF(I355&lt;&gt;0,((VLOOKUP(I355,'[2]1. Standard_Cost'!$B$4:$D$8,2)+VLOOKUP(I355,'[2]1. Standard_Cost'!$B$4:$D$8,3))*J355*K355),"0")</f>
        <v>0</v>
      </c>
      <c r="M355" s="195">
        <f>L355*'[2]1. Standard_Cost'!F9</f>
        <v>0</v>
      </c>
      <c r="N355" s="103"/>
      <c r="O355" s="103"/>
      <c r="P355" s="103"/>
      <c r="Q355" s="103"/>
      <c r="R355" s="104">
        <f>+N355*P355*'[2]1. Standard_Cost'!$B$12</f>
        <v>0</v>
      </c>
      <c r="S355" s="104">
        <f>+N355*O355*P355*'[2]1. Standard_Cost'!$C$12</f>
        <v>0</v>
      </c>
      <c r="T355" s="104">
        <f>+N355*P355*Q355*'[2]1. Standard_Cost'!$D$12</f>
        <v>0</v>
      </c>
      <c r="U355" s="104">
        <f>+N355*O355*'[2]1. Standard_Cost'!$E$12</f>
        <v>0</v>
      </c>
      <c r="V355" s="103"/>
      <c r="W355" s="103"/>
      <c r="X355" s="103"/>
      <c r="Y355" s="104">
        <f>+V355*((X355*'[2]1. Standard_Cost'!$B$16)+(W355*X355*'[2]1. Standard_Cost'!$C$16))</f>
        <v>0</v>
      </c>
      <c r="Z355" s="103"/>
      <c r="AA355" s="103"/>
      <c r="AB355" s="104">
        <f>+Z355*'[2]1. Standard_Cost'!$B$20+AA355*'[2]1. Standard_Cost'!$C$20</f>
        <v>0</v>
      </c>
      <c r="AC355" s="105"/>
      <c r="AD355" s="106"/>
      <c r="AE355" s="106">
        <f t="shared" si="624"/>
        <v>0</v>
      </c>
      <c r="AF355" s="196">
        <f t="shared" si="620"/>
        <v>0</v>
      </c>
      <c r="AG355" s="103"/>
      <c r="AH355" s="103"/>
      <c r="AI355" s="103"/>
      <c r="AJ355" s="107"/>
      <c r="AK355" s="107"/>
      <c r="AL355" s="107"/>
      <c r="AM355" s="104">
        <f>AG355*'[2]1. Standard_Cost'!B203+'[2]Incremental_Cost Year 1'!AH368*'[2]1. Standard_Cost'!C203+'[2]Incremental_Cost Year 1'!AI368*'[2]1. Standard_Cost'!D203+'[2]Incremental_Cost Year 1'!AJ368+'[2]Incremental_Cost Year 1'!AL368+AK355</f>
        <v>0</v>
      </c>
      <c r="AN355" s="104">
        <f>AM355*'[2]1. Standard_Cost'!C28</f>
        <v>0</v>
      </c>
      <c r="AO355" s="107"/>
      <c r="AQ355" s="104">
        <f t="shared" si="621"/>
        <v>0</v>
      </c>
      <c r="AR355" s="104">
        <f t="shared" si="622"/>
        <v>0</v>
      </c>
      <c r="AS355" s="104">
        <f t="shared" si="623"/>
        <v>0</v>
      </c>
      <c r="AT355" s="104">
        <f t="shared" si="625"/>
        <v>0</v>
      </c>
      <c r="AU355" s="229"/>
      <c r="AV355" s="229"/>
      <c r="AW355" s="229"/>
      <c r="AX355" s="229"/>
      <c r="AY355" s="229"/>
      <c r="AZ355" s="229"/>
      <c r="BA355" s="230"/>
    </row>
    <row r="356" spans="1:53" ht="78" customHeight="1" outlineLevel="1" x14ac:dyDescent="0.2">
      <c r="A356" s="68"/>
      <c r="B356" s="94"/>
      <c r="C356" s="251"/>
      <c r="D356" s="237"/>
      <c r="E356" s="113" t="s">
        <v>774</v>
      </c>
      <c r="F356" s="114" t="s">
        <v>154</v>
      </c>
      <c r="G356" s="115" t="s">
        <v>155</v>
      </c>
      <c r="H356" s="140" t="s">
        <v>296</v>
      </c>
      <c r="I356" s="117"/>
      <c r="J356" s="117"/>
      <c r="K356" s="117"/>
      <c r="L356" s="118">
        <f>SUM(L352:L355)</f>
        <v>961200</v>
      </c>
      <c r="M356" s="118">
        <f>SUM(M352:M355)</f>
        <v>160520.4</v>
      </c>
      <c r="N356" s="117"/>
      <c r="O356" s="117"/>
      <c r="P356" s="117"/>
      <c r="Q356" s="117"/>
      <c r="R356" s="119">
        <f>SUM(R352:R355)</f>
        <v>15000</v>
      </c>
      <c r="S356" s="119">
        <f>SUM(S352:S355)</f>
        <v>50000</v>
      </c>
      <c r="T356" s="119">
        <f>SUM(T352:T355)</f>
        <v>0</v>
      </c>
      <c r="U356" s="119">
        <f>SUM(U352:U355)</f>
        <v>20000</v>
      </c>
      <c r="V356" s="117"/>
      <c r="W356" s="117"/>
      <c r="X356" s="117"/>
      <c r="Y356" s="118">
        <f>SUM(Y352:Y355)</f>
        <v>0</v>
      </c>
      <c r="Z356" s="117"/>
      <c r="AA356" s="117"/>
      <c r="AB356" s="118">
        <f t="shared" ref="AB356:AE356" si="627">SUM(AB352:AB355)</f>
        <v>0</v>
      </c>
      <c r="AC356" s="118">
        <f>SUM(AC352:AC355)</f>
        <v>525000</v>
      </c>
      <c r="AD356" s="118">
        <f t="shared" si="627"/>
        <v>0</v>
      </c>
      <c r="AE356" s="118">
        <f t="shared" si="627"/>
        <v>122000</v>
      </c>
      <c r="AF356" s="118">
        <f>SUM(AF352:AF355)</f>
        <v>732000</v>
      </c>
      <c r="AG356" s="117"/>
      <c r="AH356" s="117"/>
      <c r="AI356" s="117"/>
      <c r="AJ356" s="119">
        <f>SUM(AJ352:AJ355)</f>
        <v>0</v>
      </c>
      <c r="AK356" s="119">
        <f t="shared" ref="AK356:AN356" si="628">SUM(AK352:AK355)</f>
        <v>0</v>
      </c>
      <c r="AL356" s="119">
        <f t="shared" si="628"/>
        <v>0</v>
      </c>
      <c r="AM356" s="119">
        <f t="shared" si="628"/>
        <v>0</v>
      </c>
      <c r="AN356" s="119">
        <f t="shared" si="628"/>
        <v>0</v>
      </c>
      <c r="AO356" s="116"/>
      <c r="AP356" s="120"/>
      <c r="AQ356" s="118">
        <f t="shared" ref="AQ356:AZ356" si="629">SUM(AQ352:AQ355)</f>
        <v>1121720.3999999999</v>
      </c>
      <c r="AR356" s="118">
        <f t="shared" si="629"/>
        <v>732000</v>
      </c>
      <c r="AS356" s="118">
        <f t="shared" si="629"/>
        <v>0</v>
      </c>
      <c r="AT356" s="118">
        <f t="shared" si="629"/>
        <v>1853720.4</v>
      </c>
      <c r="AU356" s="118">
        <f t="shared" si="629"/>
        <v>1853720.4</v>
      </c>
      <c r="AV356" s="118">
        <f t="shared" si="629"/>
        <v>0</v>
      </c>
      <c r="AW356" s="118">
        <f t="shared" si="629"/>
        <v>0</v>
      </c>
      <c r="AX356" s="118">
        <f t="shared" si="629"/>
        <v>0</v>
      </c>
      <c r="AY356" s="118">
        <f t="shared" si="629"/>
        <v>0</v>
      </c>
      <c r="AZ356" s="118">
        <f t="shared" si="629"/>
        <v>0</v>
      </c>
      <c r="BA356" s="118"/>
    </row>
    <row r="357" spans="1:53" ht="14.1" customHeight="1" outlineLevel="2" x14ac:dyDescent="0.2">
      <c r="A357" s="68"/>
      <c r="B357" s="94"/>
      <c r="C357" s="251"/>
      <c r="D357" s="235" t="s">
        <v>545</v>
      </c>
      <c r="E357" s="96"/>
      <c r="F357" s="97"/>
      <c r="G357" s="98"/>
      <c r="H357" s="99" t="s">
        <v>555</v>
      </c>
      <c r="I357" s="100"/>
      <c r="J357" s="101"/>
      <c r="K357" s="101"/>
      <c r="L357" s="102" t="str">
        <f>IF(I357&lt;&gt;0,((VLOOKUP(I357,'[2]1. Standard_Cost'!$B$4:$D$8,2)+VLOOKUP(I357,'[2]1. Standard_Cost'!$B$4:$D$8,3))*J357*K357),"0")</f>
        <v>0</v>
      </c>
      <c r="M357" s="102">
        <f>L357*'1. Standard_Cost'!F4</f>
        <v>0</v>
      </c>
      <c r="N357" s="103">
        <v>2</v>
      </c>
      <c r="O357" s="103">
        <v>2</v>
      </c>
      <c r="P357" s="103">
        <v>17</v>
      </c>
      <c r="Q357" s="103"/>
      <c r="R357" s="104">
        <f>+N357*P357*'1. Standard_Cost'!$B$12</f>
        <v>51000</v>
      </c>
      <c r="S357" s="104">
        <f>+N357*O357*P357*'1. Standard_Cost'!$C$12</f>
        <v>170000</v>
      </c>
      <c r="T357" s="104">
        <f>+N357*P357*Q357*'[2]1. Standard_Cost'!$D$12</f>
        <v>0</v>
      </c>
      <c r="U357" s="104">
        <f>+N357*O357*'1. Standard_Cost'!$E$12</f>
        <v>20000</v>
      </c>
      <c r="V357" s="103"/>
      <c r="W357" s="103"/>
      <c r="X357" s="103"/>
      <c r="Y357" s="104">
        <f>+V357*((X357*'[2]1. Standard_Cost'!$B$16)+(W357*X357*'[2]1. Standard_Cost'!$C$16))</f>
        <v>0</v>
      </c>
      <c r="Z357" s="103"/>
      <c r="AA357" s="103">
        <v>2</v>
      </c>
      <c r="AB357" s="104">
        <f>+Z357*'1. Standard_Cost'!$B$20+AA357*'1. Standard_Cost'!$C$20</f>
        <v>70000</v>
      </c>
      <c r="AC357" s="105"/>
      <c r="AD357" s="106"/>
      <c r="AE357" s="106">
        <f t="shared" ref="AE357:AE360" si="630">(R357+S357+T357+U357+Y357+AB357+AC357+AD357)*(20%)</f>
        <v>62200</v>
      </c>
      <c r="AF357" s="104">
        <f t="shared" ref="AF357:AF360" si="631">R357+S357+T357+U357+Y357+AB357+AC357+AD357+AE357</f>
        <v>373200</v>
      </c>
      <c r="AG357" s="103"/>
      <c r="AH357" s="103"/>
      <c r="AI357" s="103"/>
      <c r="AJ357" s="107"/>
      <c r="AK357" s="107"/>
      <c r="AL357" s="107"/>
      <c r="AM357" s="104">
        <f>AG357*'[2]1. Standard_Cost'!B203+'[2]Incremental_Cost Year 1'!AH370*'[2]1. Standard_Cost'!C203+'[2]Incremental_Cost Year 1'!AI370*'[2]1. Standard_Cost'!D203+'[2]Incremental_Cost Year 1'!AJ370+'[2]Incremental_Cost Year 1'!AL370+AK357</f>
        <v>0</v>
      </c>
      <c r="AN357" s="104">
        <f>AM357*'[2]1. Standard_Cost'!C28</f>
        <v>0</v>
      </c>
      <c r="AO357" s="107"/>
      <c r="AQ357" s="104">
        <f t="shared" ref="AQ357:AQ360" si="632">L357+M357</f>
        <v>0</v>
      </c>
      <c r="AR357" s="104">
        <f t="shared" ref="AR357:AR360" si="633">AF357</f>
        <v>373200</v>
      </c>
      <c r="AS357" s="104">
        <f t="shared" ref="AS357:AS360" si="634">AM357+AN357</f>
        <v>0</v>
      </c>
      <c r="AT357" s="104">
        <f>SUM(AQ357,AR357,AS357)</f>
        <v>373200</v>
      </c>
      <c r="AU357" s="229">
        <f>AT357</f>
        <v>373200</v>
      </c>
      <c r="AV357" s="229"/>
      <c r="AW357" s="229"/>
      <c r="AX357" s="229"/>
      <c r="AY357" s="229"/>
      <c r="AZ357" s="229"/>
      <c r="BA357" s="230"/>
    </row>
    <row r="358" spans="1:53" ht="14.1" customHeight="1" outlineLevel="2" x14ac:dyDescent="0.2">
      <c r="A358" s="68"/>
      <c r="B358" s="94"/>
      <c r="C358" s="251"/>
      <c r="D358" s="236"/>
      <c r="E358" s="110"/>
      <c r="F358" s="110"/>
      <c r="G358" s="111"/>
      <c r="H358" s="99" t="s">
        <v>556</v>
      </c>
      <c r="I358" s="100" t="s">
        <v>4</v>
      </c>
      <c r="J358" s="101">
        <v>1</v>
      </c>
      <c r="K358" s="101">
        <v>2</v>
      </c>
      <c r="L358" s="102">
        <f>IF(I358&lt;&gt;0,((VLOOKUP(I358,'1. Standard_Cost'!$B$4:$D$8,2)+VLOOKUP(I358,'1. Standard_Cost'!$B$4:$D$8,3))*J358*K358),"0")</f>
        <v>160200</v>
      </c>
      <c r="M358" s="102">
        <f>L358*'1. Standard_Cost'!F4</f>
        <v>26753.4</v>
      </c>
      <c r="N358" s="103"/>
      <c r="O358" s="103"/>
      <c r="P358" s="103"/>
      <c r="Q358" s="103"/>
      <c r="R358" s="104">
        <f>+N358*P358*'[2]1. Standard_Cost'!$B$12</f>
        <v>0</v>
      </c>
      <c r="S358" s="104">
        <f>+N358*O358*P358*'[2]1. Standard_Cost'!$C$12</f>
        <v>0</v>
      </c>
      <c r="T358" s="104">
        <f>+N358*P358*Q358*'[2]1. Standard_Cost'!$D$12</f>
        <v>0</v>
      </c>
      <c r="U358" s="104">
        <f>+N358*O358*'[2]1. Standard_Cost'!$E$12</f>
        <v>0</v>
      </c>
      <c r="V358" s="103"/>
      <c r="W358" s="103"/>
      <c r="X358" s="103"/>
      <c r="Y358" s="104">
        <f>+V358*((X358*'[2]1. Standard_Cost'!$B$16)+(W358*X358*'[2]1. Standard_Cost'!$C$16))</f>
        <v>0</v>
      </c>
      <c r="Z358" s="103"/>
      <c r="AA358" s="103"/>
      <c r="AB358" s="104">
        <f>+Z358*'[2]1. Standard_Cost'!$B$20+AA358*'[2]1. Standard_Cost'!$C$20</f>
        <v>0</v>
      </c>
      <c r="AC358" s="105"/>
      <c r="AD358" s="106"/>
      <c r="AE358" s="106">
        <f t="shared" si="630"/>
        <v>0</v>
      </c>
      <c r="AF358" s="104">
        <f t="shared" si="631"/>
        <v>0</v>
      </c>
      <c r="AG358" s="103"/>
      <c r="AH358" s="103">
        <v>0</v>
      </c>
      <c r="AI358" s="103">
        <v>0</v>
      </c>
      <c r="AJ358" s="107"/>
      <c r="AK358" s="107"/>
      <c r="AL358" s="107"/>
      <c r="AM358" s="104">
        <f>AG358*'[2]1. Standard_Cost'!B203+'[2]Incremental_Cost Year 1'!AH371*'[2]1. Standard_Cost'!C203+'[2]Incremental_Cost Year 1'!AI371*'[2]1. Standard_Cost'!D203+'[2]Incremental_Cost Year 1'!AJ371+'[2]Incremental_Cost Year 1'!AL371+AK358</f>
        <v>0</v>
      </c>
      <c r="AN358" s="104">
        <f>AM358*'[2]1. Standard_Cost'!C28</f>
        <v>0</v>
      </c>
      <c r="AO358" s="107"/>
      <c r="AQ358" s="104">
        <f t="shared" si="632"/>
        <v>186953.4</v>
      </c>
      <c r="AR358" s="104">
        <f t="shared" si="633"/>
        <v>0</v>
      </c>
      <c r="AS358" s="104">
        <f t="shared" si="634"/>
        <v>0</v>
      </c>
      <c r="AT358" s="104">
        <f t="shared" ref="AT358:AT360" si="635">SUM(AQ358,AR358,AS358)</f>
        <v>186953.4</v>
      </c>
      <c r="AU358" s="229">
        <f>AT358</f>
        <v>186953.4</v>
      </c>
      <c r="AV358" s="229">
        <v>0</v>
      </c>
      <c r="AW358" s="229"/>
      <c r="AX358" s="229"/>
      <c r="AY358" s="229"/>
      <c r="AZ358" s="229"/>
      <c r="BA358" s="230"/>
    </row>
    <row r="359" spans="1:53" ht="14.1" customHeight="1" outlineLevel="2" x14ac:dyDescent="0.2">
      <c r="A359" s="68"/>
      <c r="B359" s="94"/>
      <c r="C359" s="251"/>
      <c r="D359" s="236"/>
      <c r="E359" s="110"/>
      <c r="F359" s="110"/>
      <c r="G359" s="111"/>
      <c r="H359" s="99" t="s">
        <v>51</v>
      </c>
      <c r="I359" s="100"/>
      <c r="J359" s="101"/>
      <c r="K359" s="101"/>
      <c r="L359" s="102" t="str">
        <f>IF(I359&lt;&gt;0,((VLOOKUP(I359,'[2]1. Standard_Cost'!$B$4:$D$8,2)+VLOOKUP(I359,'[2]1. Standard_Cost'!$B$4:$D$8,3))*J359*K359),"0")</f>
        <v>0</v>
      </c>
      <c r="M359" s="102">
        <f>L359*'[2]1. Standard_Cost'!F11</f>
        <v>0</v>
      </c>
      <c r="N359" s="103"/>
      <c r="O359" s="103"/>
      <c r="P359" s="103"/>
      <c r="Q359" s="103"/>
      <c r="R359" s="104">
        <f>+N359*P359*'[2]1. Standard_Cost'!$B$12</f>
        <v>0</v>
      </c>
      <c r="S359" s="104">
        <f>+N359*O359*P359*'[2]1. Standard_Cost'!$C$12</f>
        <v>0</v>
      </c>
      <c r="T359" s="104">
        <f>+N359*P359*Q359*'[2]1. Standard_Cost'!$D$12</f>
        <v>0</v>
      </c>
      <c r="U359" s="104">
        <f>+N359*O359*'[2]1. Standard_Cost'!$E$12</f>
        <v>0</v>
      </c>
      <c r="V359" s="103"/>
      <c r="W359" s="103"/>
      <c r="X359" s="103"/>
      <c r="Y359" s="104">
        <f>+V359*((X359*'[2]1. Standard_Cost'!$B$16)+(W359*X359*'[2]1. Standard_Cost'!$C$16))</f>
        <v>0</v>
      </c>
      <c r="Z359" s="103"/>
      <c r="AA359" s="103"/>
      <c r="AB359" s="104">
        <f>+Z359*'[2]1. Standard_Cost'!$B$20+AA359*'[2]1. Standard_Cost'!$C$20</f>
        <v>0</v>
      </c>
      <c r="AC359" s="105"/>
      <c r="AD359" s="106"/>
      <c r="AE359" s="106">
        <f t="shared" si="630"/>
        <v>0</v>
      </c>
      <c r="AF359" s="104">
        <f t="shared" si="631"/>
        <v>0</v>
      </c>
      <c r="AG359" s="103"/>
      <c r="AH359" s="103"/>
      <c r="AI359" s="103"/>
      <c r="AJ359" s="107"/>
      <c r="AK359" s="107"/>
      <c r="AL359" s="107"/>
      <c r="AM359" s="104">
        <f>AG359*'[2]1. Standard_Cost'!B203+'[2]Incremental_Cost Year 1'!AH372*'[2]1. Standard_Cost'!C203+'[2]Incremental_Cost Year 1'!AI372*'[2]1. Standard_Cost'!D203+'[2]Incremental_Cost Year 1'!AJ372+'[2]Incremental_Cost Year 1'!AL372+AK359</f>
        <v>0</v>
      </c>
      <c r="AN359" s="104">
        <f>AM359*'[2]1. Standard_Cost'!C28</f>
        <v>0</v>
      </c>
      <c r="AO359" s="107"/>
      <c r="AQ359" s="104">
        <f t="shared" si="632"/>
        <v>0</v>
      </c>
      <c r="AR359" s="104">
        <f t="shared" si="633"/>
        <v>0</v>
      </c>
      <c r="AS359" s="104">
        <f t="shared" si="634"/>
        <v>0</v>
      </c>
      <c r="AT359" s="104">
        <f t="shared" si="635"/>
        <v>0</v>
      </c>
      <c r="AU359" s="229"/>
      <c r="AV359" s="229"/>
      <c r="AW359" s="229"/>
      <c r="AX359" s="229"/>
      <c r="AY359" s="229"/>
      <c r="AZ359" s="229"/>
      <c r="BA359" s="230"/>
    </row>
    <row r="360" spans="1:53" ht="14.1" customHeight="1" outlineLevel="2" x14ac:dyDescent="0.2">
      <c r="A360" s="68"/>
      <c r="B360" s="94"/>
      <c r="C360" s="251"/>
      <c r="D360" s="236"/>
      <c r="E360" s="110"/>
      <c r="F360" s="110"/>
      <c r="G360" s="111"/>
      <c r="H360" s="112" t="s">
        <v>179</v>
      </c>
      <c r="I360" s="100"/>
      <c r="J360" s="101"/>
      <c r="K360" s="101"/>
      <c r="L360" s="102" t="str">
        <f>IF(I360&lt;&gt;0,((VLOOKUP(I360,'[2]1. Standard_Cost'!$B$4:$D$8,2)+VLOOKUP(I360,'[2]1. Standard_Cost'!$B$4:$D$8,3))*J360*K360),"0")</f>
        <v>0</v>
      </c>
      <c r="M360" s="102">
        <f>L360*'[2]1. Standard_Cost'!F183</f>
        <v>0</v>
      </c>
      <c r="N360" s="103"/>
      <c r="O360" s="103"/>
      <c r="P360" s="103"/>
      <c r="Q360" s="103"/>
      <c r="R360" s="104">
        <f>+N360*P360*'[2]1. Standard_Cost'!$B$12</f>
        <v>0</v>
      </c>
      <c r="S360" s="104">
        <f>+N360*O360*P360*'[2]1. Standard_Cost'!$C$12</f>
        <v>0</v>
      </c>
      <c r="T360" s="104">
        <f>+N360*P360*Q360*'[2]1. Standard_Cost'!$D$12</f>
        <v>0</v>
      </c>
      <c r="U360" s="104">
        <f>+N360*O360*'[2]1. Standard_Cost'!$E$12</f>
        <v>0</v>
      </c>
      <c r="V360" s="103"/>
      <c r="W360" s="103"/>
      <c r="X360" s="103"/>
      <c r="Y360" s="104">
        <f>+V360*((X360*'[2]1. Standard_Cost'!$B$16)+(W360*X360*'[2]1. Standard_Cost'!$C$16))</f>
        <v>0</v>
      </c>
      <c r="Z360" s="103"/>
      <c r="AA360" s="103"/>
      <c r="AB360" s="104">
        <f>+Z360*'[2]1. Standard_Cost'!$B$20+AA360*'[2]1. Standard_Cost'!$C$20</f>
        <v>0</v>
      </c>
      <c r="AC360" s="105"/>
      <c r="AD360" s="106"/>
      <c r="AE360" s="106">
        <f t="shared" si="630"/>
        <v>0</v>
      </c>
      <c r="AF360" s="104">
        <f t="shared" si="631"/>
        <v>0</v>
      </c>
      <c r="AG360" s="103"/>
      <c r="AH360" s="103"/>
      <c r="AI360" s="103"/>
      <c r="AJ360" s="107"/>
      <c r="AK360" s="107"/>
      <c r="AL360" s="107"/>
      <c r="AM360" s="104">
        <f>AG360*'[2]1. Standard_Cost'!B203+'[2]Incremental_Cost Year 1'!AH373*'[2]1. Standard_Cost'!C203+'[2]Incremental_Cost Year 1'!AI373*'[2]1. Standard_Cost'!D203+'[2]Incremental_Cost Year 1'!AJ373+'[2]Incremental_Cost Year 1'!AL373+AK360</f>
        <v>0</v>
      </c>
      <c r="AN360" s="104">
        <f>AM360*'[2]1. Standard_Cost'!C28</f>
        <v>0</v>
      </c>
      <c r="AO360" s="107"/>
      <c r="AQ360" s="104">
        <f t="shared" si="632"/>
        <v>0</v>
      </c>
      <c r="AR360" s="104">
        <f t="shared" si="633"/>
        <v>0</v>
      </c>
      <c r="AS360" s="104">
        <f t="shared" si="634"/>
        <v>0</v>
      </c>
      <c r="AT360" s="104">
        <f t="shared" si="635"/>
        <v>0</v>
      </c>
      <c r="AU360" s="229"/>
      <c r="AV360" s="229"/>
      <c r="AW360" s="229"/>
      <c r="AX360" s="229"/>
      <c r="AY360" s="229"/>
      <c r="AZ360" s="229"/>
      <c r="BA360" s="230"/>
    </row>
    <row r="361" spans="1:53" ht="61.5" customHeight="1" outlineLevel="1" x14ac:dyDescent="0.2">
      <c r="A361" s="68"/>
      <c r="B361" s="94"/>
      <c r="C361" s="251"/>
      <c r="D361" s="237"/>
      <c r="E361" s="113" t="s">
        <v>776</v>
      </c>
      <c r="F361" s="114" t="s">
        <v>154</v>
      </c>
      <c r="G361" s="115" t="s">
        <v>155</v>
      </c>
      <c r="H361" s="122" t="s">
        <v>298</v>
      </c>
      <c r="I361" s="117"/>
      <c r="J361" s="117"/>
      <c r="K361" s="117"/>
      <c r="L361" s="118">
        <f>SUM(L357:L360)</f>
        <v>160200</v>
      </c>
      <c r="M361" s="118">
        <f>SUM(M357:M360)</f>
        <v>26753.4</v>
      </c>
      <c r="N361" s="117"/>
      <c r="O361" s="117"/>
      <c r="P361" s="117"/>
      <c r="Q361" s="117"/>
      <c r="R361" s="119">
        <f>SUM(R357:R360)</f>
        <v>51000</v>
      </c>
      <c r="S361" s="119">
        <f>SUM(S357:S360)</f>
        <v>170000</v>
      </c>
      <c r="T361" s="119">
        <f>SUM(T357:T360)</f>
        <v>0</v>
      </c>
      <c r="U361" s="119">
        <f>SUM(U357:U360)</f>
        <v>20000</v>
      </c>
      <c r="V361" s="117"/>
      <c r="W361" s="117"/>
      <c r="X361" s="117"/>
      <c r="Y361" s="118">
        <f>SUM(Y357:Y360)</f>
        <v>0</v>
      </c>
      <c r="Z361" s="117"/>
      <c r="AA361" s="117"/>
      <c r="AB361" s="118">
        <f t="shared" ref="AB361:AF361" si="636">SUM(AB357:AB360)</f>
        <v>70000</v>
      </c>
      <c r="AC361" s="118">
        <f t="shared" si="636"/>
        <v>0</v>
      </c>
      <c r="AD361" s="118">
        <f t="shared" si="636"/>
        <v>0</v>
      </c>
      <c r="AE361" s="118">
        <f t="shared" si="636"/>
        <v>62200</v>
      </c>
      <c r="AF361" s="118">
        <f t="shared" si="636"/>
        <v>373200</v>
      </c>
      <c r="AG361" s="117"/>
      <c r="AH361" s="117"/>
      <c r="AI361" s="117"/>
      <c r="AJ361" s="119">
        <f>SUM(AJ357:AJ360)</f>
        <v>0</v>
      </c>
      <c r="AK361" s="119">
        <f t="shared" ref="AK361:AN361" si="637">SUM(AK357:AK360)</f>
        <v>0</v>
      </c>
      <c r="AL361" s="119">
        <f t="shared" si="637"/>
        <v>0</v>
      </c>
      <c r="AM361" s="119">
        <f t="shared" si="637"/>
        <v>0</v>
      </c>
      <c r="AN361" s="119">
        <f t="shared" si="637"/>
        <v>0</v>
      </c>
      <c r="AO361" s="116"/>
      <c r="AP361" s="120"/>
      <c r="AQ361" s="121">
        <f t="shared" ref="AQ361:AZ361" si="638">SUM(AQ357:AQ360)</f>
        <v>186953.4</v>
      </c>
      <c r="AR361" s="121">
        <f t="shared" si="638"/>
        <v>373200</v>
      </c>
      <c r="AS361" s="121">
        <f t="shared" si="638"/>
        <v>0</v>
      </c>
      <c r="AT361" s="121">
        <f t="shared" si="638"/>
        <v>560153.4</v>
      </c>
      <c r="AU361" s="121">
        <f t="shared" si="638"/>
        <v>560153.4</v>
      </c>
      <c r="AV361" s="121">
        <f t="shared" si="638"/>
        <v>0</v>
      </c>
      <c r="AW361" s="121">
        <f t="shared" si="638"/>
        <v>0</v>
      </c>
      <c r="AX361" s="121">
        <f t="shared" si="638"/>
        <v>0</v>
      </c>
      <c r="AY361" s="121">
        <f t="shared" si="638"/>
        <v>0</v>
      </c>
      <c r="AZ361" s="121">
        <f t="shared" si="638"/>
        <v>0</v>
      </c>
      <c r="BA361" s="121"/>
    </row>
    <row r="362" spans="1:53" ht="14.1" customHeight="1" outlineLevel="2" x14ac:dyDescent="0.2">
      <c r="A362" s="68"/>
      <c r="B362" s="94"/>
      <c r="C362" s="251"/>
      <c r="D362" s="235" t="s">
        <v>545</v>
      </c>
      <c r="E362" s="96"/>
      <c r="F362" s="97"/>
      <c r="G362" s="98"/>
      <c r="H362" s="99" t="s">
        <v>548</v>
      </c>
      <c r="I362" s="100" t="s">
        <v>4</v>
      </c>
      <c r="J362" s="101">
        <v>1</v>
      </c>
      <c r="K362" s="101">
        <v>3</v>
      </c>
      <c r="L362" s="102">
        <f>IF(I362&lt;&gt;0,((VLOOKUP(I362,'1. Standard_Cost'!$B$4:$D$8,2)+VLOOKUP(I362,'1. Standard_Cost'!$B$4:$D$8,3))*J362*K362),"0")</f>
        <v>240300</v>
      </c>
      <c r="M362" s="102">
        <f>L362*'1. Standard_Cost'!F4</f>
        <v>40130.100000000006</v>
      </c>
      <c r="N362" s="103"/>
      <c r="O362" s="103"/>
      <c r="P362" s="103"/>
      <c r="Q362" s="103"/>
      <c r="R362" s="104">
        <f>+N362*P362*'[2]1. Standard_Cost'!$B$12</f>
        <v>0</v>
      </c>
      <c r="S362" s="104">
        <f>+N362*O362*P362*'[2]1. Standard_Cost'!$C$12</f>
        <v>0</v>
      </c>
      <c r="T362" s="104">
        <f>+N362*P362*Q362*'[2]1. Standard_Cost'!$D$12</f>
        <v>0</v>
      </c>
      <c r="U362" s="104">
        <f>+N362*O362*'[2]1. Standard_Cost'!$E$12</f>
        <v>0</v>
      </c>
      <c r="V362" s="103"/>
      <c r="W362" s="103"/>
      <c r="X362" s="103"/>
      <c r="Y362" s="104">
        <f>+V362*((X362*'[2]1. Standard_Cost'!$B$16)+(W362*X362*'[2]1. Standard_Cost'!$C$16))</f>
        <v>0</v>
      </c>
      <c r="Z362" s="103"/>
      <c r="AA362" s="103"/>
      <c r="AB362" s="104">
        <f>+Z362*'[2]1. Standard_Cost'!$B$20+AA362*'[2]1. Standard_Cost'!$C$20</f>
        <v>0</v>
      </c>
      <c r="AC362" s="105"/>
      <c r="AD362" s="106"/>
      <c r="AE362" s="106">
        <f t="shared" ref="AE362:AE365" si="639">(R362+S362+T362+U362+Y362+AB362+AC362+AD362)*(20%)</f>
        <v>0</v>
      </c>
      <c r="AF362" s="104">
        <f t="shared" ref="AF362:AF365" si="640">R362+S362+T362+U362+Y362+AB362+AC362+AD362+AE362</f>
        <v>0</v>
      </c>
      <c r="AG362" s="103"/>
      <c r="AH362" s="103"/>
      <c r="AI362" s="103"/>
      <c r="AJ362" s="107"/>
      <c r="AK362" s="107"/>
      <c r="AL362" s="107"/>
      <c r="AM362" s="104">
        <f>AG362*'[2]1. Standard_Cost'!B203+'[2]Incremental_Cost Year 1'!AH375*'[2]1. Standard_Cost'!C203+'[2]Incremental_Cost Year 1'!AI375*'[2]1. Standard_Cost'!D203+'[2]Incremental_Cost Year 1'!AJ375+'[2]Incremental_Cost Year 1'!AL375+AK362</f>
        <v>0</v>
      </c>
      <c r="AN362" s="104">
        <f>AM362*'[2]1. Standard_Cost'!C28</f>
        <v>0</v>
      </c>
      <c r="AO362" s="107"/>
      <c r="AQ362" s="104">
        <f t="shared" ref="AQ362:AQ365" si="641">L362+M362</f>
        <v>280430.09999999998</v>
      </c>
      <c r="AR362" s="104">
        <f t="shared" ref="AR362:AR365" si="642">AF362</f>
        <v>0</v>
      </c>
      <c r="AS362" s="104">
        <f t="shared" ref="AS362:AS365" si="643">AM362+AN362</f>
        <v>0</v>
      </c>
      <c r="AT362" s="104">
        <f>SUM(AQ362,AR362,AS362)</f>
        <v>280430.09999999998</v>
      </c>
      <c r="AU362" s="229">
        <f>AT362</f>
        <v>280430.09999999998</v>
      </c>
      <c r="AV362" s="229"/>
      <c r="AW362" s="229"/>
      <c r="AX362" s="229"/>
      <c r="AY362" s="229"/>
      <c r="AZ362" s="229"/>
      <c r="BA362" s="230"/>
    </row>
    <row r="363" spans="1:53" ht="14.1" customHeight="1" outlineLevel="2" x14ac:dyDescent="0.2">
      <c r="A363" s="68"/>
      <c r="B363" s="94"/>
      <c r="C363" s="251"/>
      <c r="D363" s="236"/>
      <c r="E363" s="110"/>
      <c r="F363" s="110"/>
      <c r="G363" s="111"/>
      <c r="H363" s="99" t="s">
        <v>549</v>
      </c>
      <c r="I363" s="100"/>
      <c r="J363" s="101"/>
      <c r="K363" s="101"/>
      <c r="L363" s="102" t="str">
        <f>IF(I363&lt;&gt;0,((VLOOKUP(I363,'[2]1. Standard_Cost'!$B$4:$D$8,2)+VLOOKUP(I363,'[2]1. Standard_Cost'!$B$4:$D$8,3))*J363*K363),"0")</f>
        <v>0</v>
      </c>
      <c r="M363" s="102">
        <f>L363*'[2]1. Standard_Cost'!F183</f>
        <v>0</v>
      </c>
      <c r="N363" s="103">
        <v>2</v>
      </c>
      <c r="O363" s="103">
        <v>2</v>
      </c>
      <c r="P363" s="103">
        <v>25</v>
      </c>
      <c r="Q363" s="103"/>
      <c r="R363" s="104">
        <f>+N363*P363*'1. Standard_Cost'!$B$12</f>
        <v>75000</v>
      </c>
      <c r="S363" s="104">
        <f>+N363*O363*P363*'1. Standard_Cost'!$C$12</f>
        <v>250000</v>
      </c>
      <c r="T363" s="104">
        <f>+N363*P363*Q363*'[2]1. Standard_Cost'!$D$12</f>
        <v>0</v>
      </c>
      <c r="U363" s="104">
        <f>+N363*O363*'1. Standard_Cost'!$E$12</f>
        <v>20000</v>
      </c>
      <c r="V363" s="103"/>
      <c r="W363" s="103"/>
      <c r="X363" s="103"/>
      <c r="Y363" s="104">
        <f>+V363*((X363*'[2]1. Standard_Cost'!$B$16)+(W363*X363*'[2]1. Standard_Cost'!$C$16))</f>
        <v>0</v>
      </c>
      <c r="Z363" s="103">
        <v>1</v>
      </c>
      <c r="AA363" s="103">
        <v>1</v>
      </c>
      <c r="AB363" s="104">
        <f>+Z363*'1. Standard_Cost'!$B$20+AA363*'1. Standard_Cost'!$C$20</f>
        <v>125000</v>
      </c>
      <c r="AC363" s="105"/>
      <c r="AD363" s="106"/>
      <c r="AE363" s="106">
        <f t="shared" si="639"/>
        <v>94000</v>
      </c>
      <c r="AF363" s="104">
        <f t="shared" si="640"/>
        <v>564000</v>
      </c>
      <c r="AG363" s="103"/>
      <c r="AH363" s="103">
        <v>0</v>
      </c>
      <c r="AI363" s="103">
        <v>0</v>
      </c>
      <c r="AJ363" s="107"/>
      <c r="AK363" s="107"/>
      <c r="AL363" s="107"/>
      <c r="AM363" s="104">
        <f>AG363*'[2]1. Standard_Cost'!B203+'[2]Incremental_Cost Year 1'!AH376*'[2]1. Standard_Cost'!C203+'[2]Incremental_Cost Year 1'!AI376*'[2]1. Standard_Cost'!D203+'[2]Incremental_Cost Year 1'!AJ376+'[2]Incremental_Cost Year 1'!AL376+AK363</f>
        <v>0</v>
      </c>
      <c r="AN363" s="104">
        <f>AM363*'[2]1. Standard_Cost'!C28</f>
        <v>0</v>
      </c>
      <c r="AO363" s="107"/>
      <c r="AQ363" s="104">
        <f t="shared" si="641"/>
        <v>0</v>
      </c>
      <c r="AR363" s="104">
        <f t="shared" si="642"/>
        <v>564000</v>
      </c>
      <c r="AS363" s="104">
        <f t="shared" si="643"/>
        <v>0</v>
      </c>
      <c r="AT363" s="104">
        <f t="shared" ref="AT363:AT365" si="644">SUM(AQ363,AR363,AS363)</f>
        <v>564000</v>
      </c>
      <c r="AU363" s="229">
        <f t="shared" ref="AU363:AU364" si="645">AT363</f>
        <v>564000</v>
      </c>
      <c r="AV363" s="229">
        <v>0</v>
      </c>
      <c r="AW363" s="229"/>
      <c r="AX363" s="229"/>
      <c r="AY363" s="229"/>
      <c r="AZ363" s="229"/>
      <c r="BA363" s="230"/>
    </row>
    <row r="364" spans="1:53" ht="14.1" customHeight="1" outlineLevel="2" x14ac:dyDescent="0.2">
      <c r="A364" s="68"/>
      <c r="B364" s="94"/>
      <c r="C364" s="251"/>
      <c r="D364" s="236"/>
      <c r="E364" s="110"/>
      <c r="F364" s="110"/>
      <c r="G364" s="111"/>
      <c r="H364" s="99" t="s">
        <v>550</v>
      </c>
      <c r="I364" s="100"/>
      <c r="J364" s="101"/>
      <c r="K364" s="101"/>
      <c r="L364" s="102" t="str">
        <f>IF(I364&lt;&gt;0,((VLOOKUP(I364,'[2]1. Standard_Cost'!$B$4:$D$8,2)+VLOOKUP(I364,'[2]1. Standard_Cost'!$B$4:$D$8,3))*J364*K364),"0")</f>
        <v>0</v>
      </c>
      <c r="M364" s="102">
        <f>L364*'[2]1. Standard_Cost'!F183</f>
        <v>0</v>
      </c>
      <c r="N364" s="103"/>
      <c r="O364" s="103"/>
      <c r="P364" s="103"/>
      <c r="Q364" s="103"/>
      <c r="R364" s="104">
        <f>+N364*P364*'[2]1. Standard_Cost'!$B$12</f>
        <v>0</v>
      </c>
      <c r="S364" s="104">
        <f>+N364*O364*P364*'[2]1. Standard_Cost'!$C$12</f>
        <v>0</v>
      </c>
      <c r="T364" s="104">
        <f>+N364*P364*Q364*'[2]1. Standard_Cost'!$D$12</f>
        <v>0</v>
      </c>
      <c r="U364" s="104">
        <f>+N364*O364*'[2]1. Standard_Cost'!$E$12</f>
        <v>0</v>
      </c>
      <c r="V364" s="103"/>
      <c r="W364" s="103"/>
      <c r="X364" s="103"/>
      <c r="Y364" s="104">
        <f>+V364*((X364*'[2]1. Standard_Cost'!$B$16)+(W364*X364*'[2]1. Standard_Cost'!$C$16))</f>
        <v>0</v>
      </c>
      <c r="Z364" s="103"/>
      <c r="AA364" s="103"/>
      <c r="AB364" s="104">
        <f>+Z364*'[2]1. Standard_Cost'!$B$20+AA364*'[2]1. Standard_Cost'!$C$20</f>
        <v>0</v>
      </c>
      <c r="AC364" s="105">
        <v>20000</v>
      </c>
      <c r="AD364" s="106"/>
      <c r="AE364" s="106">
        <f t="shared" si="639"/>
        <v>4000</v>
      </c>
      <c r="AF364" s="104">
        <f t="shared" si="640"/>
        <v>24000</v>
      </c>
      <c r="AG364" s="103"/>
      <c r="AH364" s="103"/>
      <c r="AI364" s="103"/>
      <c r="AJ364" s="107"/>
      <c r="AK364" s="107"/>
      <c r="AL364" s="107"/>
      <c r="AM364" s="104">
        <f>AG364*'[2]1. Standard_Cost'!B203+'[2]Incremental_Cost Year 1'!AH377*'[2]1. Standard_Cost'!C203+'[2]Incremental_Cost Year 1'!AI377*'[2]1. Standard_Cost'!D203+'[2]Incremental_Cost Year 1'!AJ377+'[2]Incremental_Cost Year 1'!AL377+AK364</f>
        <v>0</v>
      </c>
      <c r="AN364" s="104">
        <f>AM364*'[2]1. Standard_Cost'!C28</f>
        <v>0</v>
      </c>
      <c r="AO364" s="107"/>
      <c r="AQ364" s="104">
        <f t="shared" si="641"/>
        <v>0</v>
      </c>
      <c r="AR364" s="104">
        <f t="shared" si="642"/>
        <v>24000</v>
      </c>
      <c r="AS364" s="104">
        <f t="shared" si="643"/>
        <v>0</v>
      </c>
      <c r="AT364" s="104">
        <f t="shared" si="644"/>
        <v>24000</v>
      </c>
      <c r="AU364" s="229">
        <f t="shared" si="645"/>
        <v>24000</v>
      </c>
      <c r="AV364" s="229"/>
      <c r="AW364" s="229"/>
      <c r="AX364" s="229"/>
      <c r="AY364" s="229"/>
      <c r="AZ364" s="229"/>
      <c r="BA364" s="230"/>
    </row>
    <row r="365" spans="1:53" ht="14.1" customHeight="1" outlineLevel="2" x14ac:dyDescent="0.2">
      <c r="A365" s="68"/>
      <c r="B365" s="94"/>
      <c r="C365" s="251"/>
      <c r="D365" s="236"/>
      <c r="E365" s="110"/>
      <c r="F365" s="110"/>
      <c r="G365" s="111"/>
      <c r="H365" s="112" t="s">
        <v>179</v>
      </c>
      <c r="I365" s="100"/>
      <c r="J365" s="101"/>
      <c r="K365" s="101"/>
      <c r="L365" s="102" t="str">
        <f>IF(I365&lt;&gt;0,((VLOOKUP(I365,'[2]1. Standard_Cost'!$B$4:$D$8,2)+VLOOKUP(I365,'[2]1. Standard_Cost'!$B$4:$D$8,3))*J365*K365),"0")</f>
        <v>0</v>
      </c>
      <c r="M365" s="102">
        <f>L365*'[2]1. Standard_Cost'!F183</f>
        <v>0</v>
      </c>
      <c r="N365" s="103"/>
      <c r="O365" s="103"/>
      <c r="P365" s="103"/>
      <c r="Q365" s="103"/>
      <c r="R365" s="104">
        <f>+N365*P365*'[2]1. Standard_Cost'!$B$12</f>
        <v>0</v>
      </c>
      <c r="S365" s="104">
        <f>+N365*O365*P365*'[2]1. Standard_Cost'!$C$12</f>
        <v>0</v>
      </c>
      <c r="T365" s="104">
        <f>+N365*P365*Q365*'[2]1. Standard_Cost'!$D$12</f>
        <v>0</v>
      </c>
      <c r="U365" s="104">
        <f>+N365*O365*'[2]1. Standard_Cost'!$E$12</f>
        <v>0</v>
      </c>
      <c r="V365" s="103"/>
      <c r="W365" s="103"/>
      <c r="X365" s="103"/>
      <c r="Y365" s="104">
        <f>+V365*((X365*'[2]1. Standard_Cost'!$B$16)+(W365*X365*'[2]1. Standard_Cost'!$C$16))</f>
        <v>0</v>
      </c>
      <c r="Z365" s="103"/>
      <c r="AA365" s="103"/>
      <c r="AB365" s="104">
        <f>+Z365*'[2]1. Standard_Cost'!$B$20+AA365*'[2]1. Standard_Cost'!$C$20</f>
        <v>0</v>
      </c>
      <c r="AC365" s="105"/>
      <c r="AD365" s="106"/>
      <c r="AE365" s="106">
        <f t="shared" si="639"/>
        <v>0</v>
      </c>
      <c r="AF365" s="104">
        <f t="shared" si="640"/>
        <v>0</v>
      </c>
      <c r="AG365" s="103"/>
      <c r="AH365" s="103"/>
      <c r="AI365" s="103"/>
      <c r="AJ365" s="107"/>
      <c r="AK365" s="107"/>
      <c r="AL365" s="107"/>
      <c r="AM365" s="104">
        <f>AG365*'[2]1. Standard_Cost'!B203+'[2]Incremental_Cost Year 1'!AH378*'[2]1. Standard_Cost'!C203+'[2]Incremental_Cost Year 1'!AI378*'[2]1. Standard_Cost'!D203+'[2]Incremental_Cost Year 1'!AJ378+'[2]Incremental_Cost Year 1'!AL378+AK365</f>
        <v>0</v>
      </c>
      <c r="AN365" s="104">
        <f>AM365*'[2]1. Standard_Cost'!C28</f>
        <v>0</v>
      </c>
      <c r="AO365" s="107"/>
      <c r="AQ365" s="104">
        <f t="shared" si="641"/>
        <v>0</v>
      </c>
      <c r="AR365" s="104">
        <f t="shared" si="642"/>
        <v>0</v>
      </c>
      <c r="AS365" s="104">
        <f t="shared" si="643"/>
        <v>0</v>
      </c>
      <c r="AT365" s="104">
        <f t="shared" si="644"/>
        <v>0</v>
      </c>
      <c r="AU365" s="229"/>
      <c r="AV365" s="229"/>
      <c r="AW365" s="229"/>
      <c r="AX365" s="229"/>
      <c r="AY365" s="229"/>
      <c r="AZ365" s="229"/>
      <c r="BA365" s="230"/>
    </row>
    <row r="366" spans="1:53" ht="53.25" customHeight="1" outlineLevel="1" x14ac:dyDescent="0.2">
      <c r="A366" s="68"/>
      <c r="B366" s="141"/>
      <c r="C366" s="251"/>
      <c r="D366" s="237"/>
      <c r="E366" s="113" t="s">
        <v>299</v>
      </c>
      <c r="F366" s="114" t="s">
        <v>154</v>
      </c>
      <c r="G366" s="115" t="s">
        <v>155</v>
      </c>
      <c r="H366" s="122" t="s">
        <v>300</v>
      </c>
      <c r="I366" s="117"/>
      <c r="J366" s="117"/>
      <c r="K366" s="117"/>
      <c r="L366" s="118">
        <f>SUM(L362:L365)</f>
        <v>240300</v>
      </c>
      <c r="M366" s="118">
        <f>SUM(M362:M365)</f>
        <v>40130.100000000006</v>
      </c>
      <c r="N366" s="117"/>
      <c r="O366" s="117"/>
      <c r="P366" s="117"/>
      <c r="Q366" s="117"/>
      <c r="R366" s="119">
        <f>SUM(R362:R365)</f>
        <v>75000</v>
      </c>
      <c r="S366" s="119">
        <f>SUM(S362:S365)</f>
        <v>250000</v>
      </c>
      <c r="T366" s="119">
        <f>SUM(T362:T365)</f>
        <v>0</v>
      </c>
      <c r="U366" s="119">
        <f>SUM(U362:U365)</f>
        <v>20000</v>
      </c>
      <c r="V366" s="117"/>
      <c r="W366" s="117"/>
      <c r="X366" s="117"/>
      <c r="Y366" s="118">
        <f>SUM(Y362:Y365)</f>
        <v>0</v>
      </c>
      <c r="Z366" s="117"/>
      <c r="AA366" s="117"/>
      <c r="AB366" s="118">
        <f t="shared" ref="AB366:AF366" si="646">SUM(AB362:AB365)</f>
        <v>125000</v>
      </c>
      <c r="AC366" s="118">
        <f t="shared" si="646"/>
        <v>20000</v>
      </c>
      <c r="AD366" s="118">
        <f t="shared" si="646"/>
        <v>0</v>
      </c>
      <c r="AE366" s="118">
        <f t="shared" si="646"/>
        <v>98000</v>
      </c>
      <c r="AF366" s="118">
        <f t="shared" si="646"/>
        <v>588000</v>
      </c>
      <c r="AG366" s="117"/>
      <c r="AH366" s="117"/>
      <c r="AI366" s="117"/>
      <c r="AJ366" s="119">
        <f>SUM(AJ362:AJ365)</f>
        <v>0</v>
      </c>
      <c r="AK366" s="119">
        <f t="shared" ref="AK366:AN366" si="647">SUM(AK362:AK365)</f>
        <v>0</v>
      </c>
      <c r="AL366" s="119">
        <f t="shared" si="647"/>
        <v>0</v>
      </c>
      <c r="AM366" s="119">
        <f t="shared" si="647"/>
        <v>0</v>
      </c>
      <c r="AN366" s="119">
        <f t="shared" si="647"/>
        <v>0</v>
      </c>
      <c r="AO366" s="116"/>
      <c r="AP366" s="120"/>
      <c r="AQ366" s="121">
        <f t="shared" ref="AQ366:AZ366" si="648">SUM(AQ362:AQ365)</f>
        <v>280430.09999999998</v>
      </c>
      <c r="AR366" s="121">
        <f t="shared" si="648"/>
        <v>588000</v>
      </c>
      <c r="AS366" s="121">
        <f t="shared" si="648"/>
        <v>0</v>
      </c>
      <c r="AT366" s="121">
        <f t="shared" si="648"/>
        <v>868430.1</v>
      </c>
      <c r="AU366" s="121">
        <f t="shared" si="648"/>
        <v>868430.1</v>
      </c>
      <c r="AV366" s="121">
        <f t="shared" si="648"/>
        <v>0</v>
      </c>
      <c r="AW366" s="121">
        <f t="shared" si="648"/>
        <v>0</v>
      </c>
      <c r="AX366" s="121">
        <f t="shared" si="648"/>
        <v>0</v>
      </c>
      <c r="AY366" s="121">
        <f t="shared" si="648"/>
        <v>0</v>
      </c>
      <c r="AZ366" s="121">
        <f t="shared" si="648"/>
        <v>0</v>
      </c>
      <c r="BA366" s="121"/>
    </row>
    <row r="367" spans="1:53" ht="14.1" customHeight="1" outlineLevel="2" x14ac:dyDescent="0.2">
      <c r="A367" s="68"/>
      <c r="B367" s="94"/>
      <c r="C367" s="142"/>
      <c r="D367" s="235" t="s">
        <v>545</v>
      </c>
      <c r="E367" s="96"/>
      <c r="F367" s="97"/>
      <c r="G367" s="98"/>
      <c r="H367" s="99" t="s">
        <v>557</v>
      </c>
      <c r="I367" s="100" t="s">
        <v>4</v>
      </c>
      <c r="J367" s="101">
        <v>1</v>
      </c>
      <c r="K367" s="101">
        <v>5</v>
      </c>
      <c r="L367" s="102">
        <f>IF(I367&lt;&gt;0,((VLOOKUP(I367,'1. Standard_Cost'!$B$4:$D$8,2)+VLOOKUP(I367,'1. Standard_Cost'!$B$4:$D$8,3))*J367*K367),"0")</f>
        <v>400500</v>
      </c>
      <c r="M367" s="102">
        <f>L367*'1. Standard_Cost'!F4</f>
        <v>66883.5</v>
      </c>
      <c r="N367" s="103"/>
      <c r="O367" s="103"/>
      <c r="P367" s="103"/>
      <c r="Q367" s="103"/>
      <c r="R367" s="104">
        <f>+N367*P367*'[2]1. Standard_Cost'!$B$12</f>
        <v>0</v>
      </c>
      <c r="S367" s="104">
        <f>+N367*O367*P367*'[2]1. Standard_Cost'!$C$12</f>
        <v>0</v>
      </c>
      <c r="T367" s="104">
        <f>+N367*P367*Q367*'[2]1. Standard_Cost'!$D$12</f>
        <v>0</v>
      </c>
      <c r="U367" s="104">
        <f>+N367*O367*'[2]1. Standard_Cost'!$E$12</f>
        <v>0</v>
      </c>
      <c r="V367" s="103"/>
      <c r="W367" s="103"/>
      <c r="X367" s="103"/>
      <c r="Y367" s="104">
        <f>+V367*((X367*'[2]1. Standard_Cost'!$B$16)+(W367*X367*'[2]1. Standard_Cost'!$C$16))</f>
        <v>0</v>
      </c>
      <c r="Z367" s="103"/>
      <c r="AA367" s="103"/>
      <c r="AB367" s="104">
        <f>+Z367*'[2]1. Standard_Cost'!$B$20+AA367*'[2]1. Standard_Cost'!$C$20</f>
        <v>0</v>
      </c>
      <c r="AC367" s="105"/>
      <c r="AD367" s="106"/>
      <c r="AE367" s="106">
        <f t="shared" ref="AE367:AE370" si="649">(R367+S367+T367+U367+Y367+AB367+AC367+AD367)*(20%)</f>
        <v>0</v>
      </c>
      <c r="AF367" s="104">
        <f t="shared" ref="AF367:AF370" si="650">R367+S367+T367+U367+Y367+AB367+AC367+AD367+AE367</f>
        <v>0</v>
      </c>
      <c r="AG367" s="103"/>
      <c r="AH367" s="103"/>
      <c r="AI367" s="103"/>
      <c r="AJ367" s="107"/>
      <c r="AK367" s="107"/>
      <c r="AL367" s="107"/>
      <c r="AM367" s="104">
        <f>AG367*'[2]1. Standard_Cost'!B208+'[2]Incremental_Cost Year 1'!AH380*'[2]1. Standard_Cost'!C208+'[2]Incremental_Cost Year 1'!AI380*'[2]1. Standard_Cost'!D208+'[2]Incremental_Cost Year 1'!AJ380+'[2]Incremental_Cost Year 1'!AL380+AK367</f>
        <v>0</v>
      </c>
      <c r="AN367" s="104">
        <f>AM367*'[2]1. Standard_Cost'!C28</f>
        <v>0</v>
      </c>
      <c r="AO367" s="107"/>
      <c r="AQ367" s="104">
        <f t="shared" ref="AQ367:AQ370" si="651">L367+M367</f>
        <v>467383.5</v>
      </c>
      <c r="AR367" s="104">
        <f t="shared" ref="AR367:AR370" si="652">AF367</f>
        <v>0</v>
      </c>
      <c r="AS367" s="104">
        <f t="shared" ref="AS367:AS370" si="653">AM367+AN367</f>
        <v>0</v>
      </c>
      <c r="AT367" s="104">
        <f>SUM(AQ367,AR367,AS367)</f>
        <v>467383.5</v>
      </c>
      <c r="AU367" s="229">
        <f>AT367</f>
        <v>467383.5</v>
      </c>
      <c r="AV367" s="229"/>
      <c r="AW367" s="229"/>
      <c r="AX367" s="229"/>
      <c r="AY367" s="229"/>
      <c r="AZ367" s="229"/>
      <c r="BA367" s="230"/>
    </row>
    <row r="368" spans="1:53" ht="14.1" customHeight="1" outlineLevel="2" x14ac:dyDescent="0.2">
      <c r="A368" s="68"/>
      <c r="B368" s="94"/>
      <c r="C368" s="142"/>
      <c r="D368" s="236"/>
      <c r="E368" s="110"/>
      <c r="F368" s="110"/>
      <c r="G368" s="111"/>
      <c r="H368" s="99" t="s">
        <v>558</v>
      </c>
      <c r="I368" s="100"/>
      <c r="J368" s="101"/>
      <c r="K368" s="101"/>
      <c r="L368" s="102" t="str">
        <f>IF(I368&lt;&gt;0,((VLOOKUP(I368,'[2]1. Standard_Cost'!$B$4:$D$8,2)+VLOOKUP(I368,'[2]1. Standard_Cost'!$B$4:$D$8,3))*J368*K368),"0")</f>
        <v>0</v>
      </c>
      <c r="M368" s="102">
        <f>L368*'[2]1. Standard_Cost'!F188</f>
        <v>0</v>
      </c>
      <c r="N368" s="103">
        <v>2</v>
      </c>
      <c r="O368" s="103">
        <v>2</v>
      </c>
      <c r="P368" s="103">
        <v>20</v>
      </c>
      <c r="Q368" s="103">
        <v>2</v>
      </c>
      <c r="R368" s="104">
        <f>+N368*P368*'1. Standard_Cost'!$B$12</f>
        <v>60000</v>
      </c>
      <c r="S368" s="104">
        <f>+N368*O368*P368*'1. Standard_Cost'!$C$12</f>
        <v>200000</v>
      </c>
      <c r="T368" s="104">
        <f>+N368*P368*Q368*'1. Standard_Cost'!$D$12</f>
        <v>480000</v>
      </c>
      <c r="U368" s="104">
        <f>+N368*O368*'1. Standard_Cost'!$E$12</f>
        <v>20000</v>
      </c>
      <c r="V368" s="103"/>
      <c r="W368" s="103"/>
      <c r="X368" s="103"/>
      <c r="Y368" s="104">
        <f>+V368*((X368*'[2]1. Standard_Cost'!$B$16)+(W368*X368*'[2]1. Standard_Cost'!$C$16))</f>
        <v>0</v>
      </c>
      <c r="Z368" s="103"/>
      <c r="AA368" s="103">
        <v>3</v>
      </c>
      <c r="AB368" s="104">
        <f>+Z368*'1. Standard_Cost'!$B$20+AA368*'1. Standard_Cost'!$C$20</f>
        <v>105000</v>
      </c>
      <c r="AC368" s="105"/>
      <c r="AD368" s="106"/>
      <c r="AE368" s="106">
        <f t="shared" si="649"/>
        <v>173000</v>
      </c>
      <c r="AF368" s="104">
        <f t="shared" si="650"/>
        <v>1038000</v>
      </c>
      <c r="AG368" s="103"/>
      <c r="AH368" s="103">
        <v>0</v>
      </c>
      <c r="AI368" s="103">
        <v>0</v>
      </c>
      <c r="AJ368" s="107"/>
      <c r="AK368" s="107"/>
      <c r="AL368" s="107"/>
      <c r="AM368" s="104">
        <f>AG368*'[2]1. Standard_Cost'!B208+'[2]Incremental_Cost Year 1'!AH381*'[2]1. Standard_Cost'!C208+'[2]Incremental_Cost Year 1'!AI381*'[2]1. Standard_Cost'!D208+'[2]Incremental_Cost Year 1'!AJ381+'[2]Incremental_Cost Year 1'!AL381+AK368</f>
        <v>0</v>
      </c>
      <c r="AN368" s="104">
        <f>AM368*'[2]1. Standard_Cost'!C28</f>
        <v>0</v>
      </c>
      <c r="AO368" s="107"/>
      <c r="AQ368" s="104">
        <f t="shared" si="651"/>
        <v>0</v>
      </c>
      <c r="AR368" s="104">
        <f t="shared" si="652"/>
        <v>1038000</v>
      </c>
      <c r="AS368" s="104">
        <f t="shared" si="653"/>
        <v>0</v>
      </c>
      <c r="AT368" s="104">
        <f t="shared" ref="AT368:AT370" si="654">SUM(AQ368,AR368,AS368)</f>
        <v>1038000</v>
      </c>
      <c r="AU368" s="229">
        <f t="shared" ref="AU368:AU369" si="655">AT368</f>
        <v>1038000</v>
      </c>
      <c r="AV368" s="229">
        <v>0</v>
      </c>
      <c r="AW368" s="229"/>
      <c r="AX368" s="229"/>
      <c r="AY368" s="229"/>
      <c r="AZ368" s="229"/>
      <c r="BA368" s="230"/>
    </row>
    <row r="369" spans="1:53" ht="14.1" customHeight="1" outlineLevel="2" x14ac:dyDescent="0.2">
      <c r="A369" s="68"/>
      <c r="B369" s="94"/>
      <c r="C369" s="142"/>
      <c r="D369" s="236"/>
      <c r="E369" s="110"/>
      <c r="F369" s="110"/>
      <c r="G369" s="111"/>
      <c r="H369" s="99" t="s">
        <v>559</v>
      </c>
      <c r="I369" s="100"/>
      <c r="J369" s="101"/>
      <c r="K369" s="101"/>
      <c r="L369" s="102" t="str">
        <f>IF(I369&lt;&gt;0,((VLOOKUP(I369,'[2]1. Standard_Cost'!$B$4:$D$8,2)+VLOOKUP(I369,'[2]1. Standard_Cost'!$B$4:$D$8,3))*J369*K369),"0")</f>
        <v>0</v>
      </c>
      <c r="M369" s="102">
        <f>L369*'[2]1. Standard_Cost'!F188</f>
        <v>0</v>
      </c>
      <c r="N369" s="103"/>
      <c r="O369" s="103"/>
      <c r="P369" s="103"/>
      <c r="Q369" s="103"/>
      <c r="R369" s="104">
        <f>+N369*P369*'[2]1. Standard_Cost'!$B$12</f>
        <v>0</v>
      </c>
      <c r="S369" s="104">
        <f>+N369*O369*P369*'[2]1. Standard_Cost'!$C$12</f>
        <v>0</v>
      </c>
      <c r="T369" s="104">
        <f>+N369*P369*Q369*'[2]1. Standard_Cost'!$D$12</f>
        <v>0</v>
      </c>
      <c r="U369" s="104">
        <f>+N369*O369*'[2]1. Standard_Cost'!$E$12</f>
        <v>0</v>
      </c>
      <c r="V369" s="103"/>
      <c r="W369" s="103"/>
      <c r="X369" s="103"/>
      <c r="Y369" s="104">
        <f>+V369*((X369*'[2]1. Standard_Cost'!$B$16)+(W369*X369*'[2]1. Standard_Cost'!$C$16))</f>
        <v>0</v>
      </c>
      <c r="Z369" s="103"/>
      <c r="AA369" s="103"/>
      <c r="AB369" s="104">
        <f>+Z369*'[2]1. Standard_Cost'!$B$20+AA369*'[2]1. Standard_Cost'!$C$20</f>
        <v>0</v>
      </c>
      <c r="AC369" s="105">
        <v>20000</v>
      </c>
      <c r="AD369" s="106"/>
      <c r="AE369" s="106">
        <f t="shared" si="649"/>
        <v>4000</v>
      </c>
      <c r="AF369" s="104">
        <f t="shared" si="650"/>
        <v>24000</v>
      </c>
      <c r="AG369" s="103"/>
      <c r="AH369" s="103"/>
      <c r="AI369" s="103"/>
      <c r="AJ369" s="107"/>
      <c r="AK369" s="107"/>
      <c r="AL369" s="107"/>
      <c r="AM369" s="104">
        <f>AG369*'[2]1. Standard_Cost'!B208+'[2]Incremental_Cost Year 1'!AH382*'[2]1. Standard_Cost'!C208+'[2]Incremental_Cost Year 1'!AI382*'[2]1. Standard_Cost'!D208+'[2]Incremental_Cost Year 1'!AJ382+'[2]Incremental_Cost Year 1'!AL382+AK369</f>
        <v>0</v>
      </c>
      <c r="AN369" s="104">
        <f>AM369*'[2]1. Standard_Cost'!C28</f>
        <v>0</v>
      </c>
      <c r="AO369" s="107"/>
      <c r="AQ369" s="104">
        <f t="shared" si="651"/>
        <v>0</v>
      </c>
      <c r="AR369" s="104">
        <f t="shared" si="652"/>
        <v>24000</v>
      </c>
      <c r="AS369" s="104">
        <f t="shared" si="653"/>
        <v>0</v>
      </c>
      <c r="AT369" s="104">
        <f t="shared" si="654"/>
        <v>24000</v>
      </c>
      <c r="AU369" s="229">
        <f t="shared" si="655"/>
        <v>24000</v>
      </c>
      <c r="AV369" s="229"/>
      <c r="AW369" s="229"/>
      <c r="AX369" s="229"/>
      <c r="AY369" s="229"/>
      <c r="AZ369" s="229"/>
      <c r="BA369" s="230"/>
    </row>
    <row r="370" spans="1:53" ht="14.1" customHeight="1" outlineLevel="2" x14ac:dyDescent="0.2">
      <c r="A370" s="68"/>
      <c r="B370" s="94"/>
      <c r="C370" s="142"/>
      <c r="D370" s="236"/>
      <c r="E370" s="110"/>
      <c r="F370" s="110"/>
      <c r="G370" s="111"/>
      <c r="H370" s="112" t="s">
        <v>179</v>
      </c>
      <c r="I370" s="100"/>
      <c r="J370" s="101"/>
      <c r="K370" s="101"/>
      <c r="L370" s="102" t="str">
        <f>IF(I370&lt;&gt;0,((VLOOKUP(I370,'[2]1. Standard_Cost'!$B$4:$D$8,2)+VLOOKUP(I370,'[2]1. Standard_Cost'!$B$4:$D$8,3))*J370*K370),"0")</f>
        <v>0</v>
      </c>
      <c r="M370" s="102">
        <f>L370*'[2]1. Standard_Cost'!F188</f>
        <v>0</v>
      </c>
      <c r="N370" s="103"/>
      <c r="O370" s="103"/>
      <c r="P370" s="103"/>
      <c r="Q370" s="103"/>
      <c r="R370" s="104">
        <f>+N370*P370*'[2]1. Standard_Cost'!$B$12</f>
        <v>0</v>
      </c>
      <c r="S370" s="104">
        <f>+N370*O370*P370*'[2]1. Standard_Cost'!$C$12</f>
        <v>0</v>
      </c>
      <c r="T370" s="104">
        <f>+N370*P370*Q370*'[2]1. Standard_Cost'!$D$12</f>
        <v>0</v>
      </c>
      <c r="U370" s="104">
        <f>+N370*O370*'[2]1. Standard_Cost'!$E$12</f>
        <v>0</v>
      </c>
      <c r="V370" s="103"/>
      <c r="W370" s="103"/>
      <c r="X370" s="103"/>
      <c r="Y370" s="104">
        <f>+V370*((X370*'[2]1. Standard_Cost'!$B$16)+(W370*X370*'[2]1. Standard_Cost'!$C$16))</f>
        <v>0</v>
      </c>
      <c r="Z370" s="103"/>
      <c r="AA370" s="103"/>
      <c r="AB370" s="104">
        <f>+Z370*'[2]1. Standard_Cost'!$B$20+AA370*'[2]1. Standard_Cost'!$C$20</f>
        <v>0</v>
      </c>
      <c r="AC370" s="105"/>
      <c r="AD370" s="106"/>
      <c r="AE370" s="106">
        <f t="shared" si="649"/>
        <v>0</v>
      </c>
      <c r="AF370" s="104">
        <f t="shared" si="650"/>
        <v>0</v>
      </c>
      <c r="AG370" s="103"/>
      <c r="AH370" s="103"/>
      <c r="AI370" s="103"/>
      <c r="AJ370" s="107"/>
      <c r="AK370" s="107"/>
      <c r="AL370" s="107"/>
      <c r="AM370" s="104">
        <f>AG370*'[2]1. Standard_Cost'!B208+'[2]Incremental_Cost Year 1'!AH383*'[2]1. Standard_Cost'!C208+'[2]Incremental_Cost Year 1'!AI383*'[2]1. Standard_Cost'!D208+'[2]Incremental_Cost Year 1'!AJ383+'[2]Incremental_Cost Year 1'!AL383+AK370</f>
        <v>0</v>
      </c>
      <c r="AN370" s="104">
        <f>AM370*'[2]1. Standard_Cost'!C28</f>
        <v>0</v>
      </c>
      <c r="AO370" s="107"/>
      <c r="AQ370" s="104">
        <f t="shared" si="651"/>
        <v>0</v>
      </c>
      <c r="AR370" s="104">
        <f t="shared" si="652"/>
        <v>0</v>
      </c>
      <c r="AS370" s="104">
        <f t="shared" si="653"/>
        <v>0</v>
      </c>
      <c r="AT370" s="104">
        <f t="shared" si="654"/>
        <v>0</v>
      </c>
      <c r="AU370" s="229"/>
      <c r="AV370" s="229"/>
      <c r="AW370" s="229"/>
      <c r="AX370" s="229"/>
      <c r="AY370" s="229"/>
      <c r="AZ370" s="229"/>
      <c r="BA370" s="230"/>
    </row>
    <row r="371" spans="1:53" ht="42.75" customHeight="1" outlineLevel="1" x14ac:dyDescent="0.2">
      <c r="A371" s="68"/>
      <c r="B371" s="141"/>
      <c r="C371" s="142"/>
      <c r="D371" s="237"/>
      <c r="E371" s="113" t="s">
        <v>778</v>
      </c>
      <c r="F371" s="114" t="s">
        <v>154</v>
      </c>
      <c r="G371" s="115" t="s">
        <v>155</v>
      </c>
      <c r="H371" s="122" t="s">
        <v>302</v>
      </c>
      <c r="I371" s="117"/>
      <c r="J371" s="117"/>
      <c r="K371" s="117"/>
      <c r="L371" s="118">
        <f>SUM(L367:L370)</f>
        <v>400500</v>
      </c>
      <c r="M371" s="118">
        <f>SUM(M367:M370)</f>
        <v>66883.5</v>
      </c>
      <c r="N371" s="117"/>
      <c r="O371" s="117"/>
      <c r="P371" s="117"/>
      <c r="Q371" s="117"/>
      <c r="R371" s="119">
        <f>SUM(R367:R370)</f>
        <v>60000</v>
      </c>
      <c r="S371" s="119">
        <f>SUM(S367:S370)</f>
        <v>200000</v>
      </c>
      <c r="T371" s="119">
        <f>SUM(T367:T370)</f>
        <v>480000</v>
      </c>
      <c r="U371" s="119">
        <f>SUM(U367:U370)</f>
        <v>20000</v>
      </c>
      <c r="V371" s="117"/>
      <c r="W371" s="117"/>
      <c r="X371" s="117"/>
      <c r="Y371" s="118">
        <f>SUM(Y367:Y370)</f>
        <v>0</v>
      </c>
      <c r="Z371" s="117"/>
      <c r="AA371" s="117"/>
      <c r="AB371" s="118">
        <f t="shared" ref="AB371:AF371" si="656">SUM(AB367:AB370)</f>
        <v>105000</v>
      </c>
      <c r="AC371" s="118">
        <f t="shared" si="656"/>
        <v>20000</v>
      </c>
      <c r="AD371" s="118">
        <f t="shared" si="656"/>
        <v>0</v>
      </c>
      <c r="AE371" s="118">
        <f t="shared" si="656"/>
        <v>177000</v>
      </c>
      <c r="AF371" s="118">
        <f t="shared" si="656"/>
        <v>1062000</v>
      </c>
      <c r="AG371" s="117"/>
      <c r="AH371" s="117"/>
      <c r="AI371" s="117"/>
      <c r="AJ371" s="119">
        <f>SUM(AJ367:AJ370)</f>
        <v>0</v>
      </c>
      <c r="AK371" s="119">
        <f t="shared" ref="AK371:AN371" si="657">SUM(AK367:AK370)</f>
        <v>0</v>
      </c>
      <c r="AL371" s="119">
        <f t="shared" si="657"/>
        <v>0</v>
      </c>
      <c r="AM371" s="119">
        <f t="shared" si="657"/>
        <v>0</v>
      </c>
      <c r="AN371" s="119">
        <f t="shared" si="657"/>
        <v>0</v>
      </c>
      <c r="AO371" s="116"/>
      <c r="AP371" s="120"/>
      <c r="AQ371" s="121">
        <f t="shared" ref="AQ371:AZ371" si="658">SUM(AQ367:AQ370)</f>
        <v>467383.5</v>
      </c>
      <c r="AR371" s="121">
        <f t="shared" si="658"/>
        <v>1062000</v>
      </c>
      <c r="AS371" s="121">
        <f t="shared" si="658"/>
        <v>0</v>
      </c>
      <c r="AT371" s="121">
        <f t="shared" si="658"/>
        <v>1529383.5</v>
      </c>
      <c r="AU371" s="121">
        <f t="shared" si="658"/>
        <v>1529383.5</v>
      </c>
      <c r="AV371" s="121">
        <f t="shared" si="658"/>
        <v>0</v>
      </c>
      <c r="AW371" s="121">
        <f t="shared" si="658"/>
        <v>0</v>
      </c>
      <c r="AX371" s="121">
        <f t="shared" si="658"/>
        <v>0</v>
      </c>
      <c r="AY371" s="121">
        <f t="shared" si="658"/>
        <v>0</v>
      </c>
      <c r="AZ371" s="121">
        <f t="shared" si="658"/>
        <v>0</v>
      </c>
      <c r="BA371" s="121"/>
    </row>
    <row r="372" spans="1:53" ht="14.1" customHeight="1" outlineLevel="2" x14ac:dyDescent="0.2">
      <c r="A372" s="68"/>
      <c r="B372" s="94"/>
      <c r="C372" s="142"/>
      <c r="D372" s="235" t="s">
        <v>545</v>
      </c>
      <c r="E372" s="96"/>
      <c r="F372" s="97"/>
      <c r="G372" s="98"/>
      <c r="H372" s="99" t="s">
        <v>551</v>
      </c>
      <c r="I372" s="100"/>
      <c r="J372" s="101"/>
      <c r="K372" s="101"/>
      <c r="L372" s="102" t="str">
        <f>IF(I372&lt;&gt;0,((VLOOKUP(I372,'[2]1. Standard_Cost'!$B$4:$D$8,2)+VLOOKUP(I372,'[2]1. Standard_Cost'!$B$4:$D$8,3))*J372*K372),"0")</f>
        <v>0</v>
      </c>
      <c r="M372" s="102">
        <f>L372*'[2]1. Standard_Cost'!F193</f>
        <v>0</v>
      </c>
      <c r="N372" s="103">
        <v>0</v>
      </c>
      <c r="O372" s="103">
        <v>0</v>
      </c>
      <c r="P372" s="103">
        <v>0</v>
      </c>
      <c r="Q372" s="103"/>
      <c r="R372" s="104">
        <f>+N372*P372*'[2]1. Standard_Cost'!$B$12</f>
        <v>0</v>
      </c>
      <c r="S372" s="104">
        <f>+N372*O372*P372*'[2]1. Standard_Cost'!$C$12</f>
        <v>0</v>
      </c>
      <c r="T372" s="104">
        <f>+N372*P372*Q372*'[2]1. Standard_Cost'!$D$12</f>
        <v>0</v>
      </c>
      <c r="U372" s="104">
        <f>+N372*O372*'[2]1. Standard_Cost'!$E$12</f>
        <v>0</v>
      </c>
      <c r="V372" s="103"/>
      <c r="W372" s="103"/>
      <c r="X372" s="103"/>
      <c r="Y372" s="104">
        <f>+V372*((X372*'[2]1. Standard_Cost'!$B$16)+(W372*X372*'[2]1. Standard_Cost'!$C$16))</f>
        <v>0</v>
      </c>
      <c r="Z372" s="103"/>
      <c r="AA372" s="103">
        <v>3</v>
      </c>
      <c r="AB372" s="104">
        <f>+Z372*'1. Standard_Cost'!$B$20+AA372*'1. Standard_Cost'!$C$20</f>
        <v>105000</v>
      </c>
      <c r="AC372" s="105"/>
      <c r="AD372" s="106"/>
      <c r="AE372" s="106">
        <f t="shared" ref="AE372:AE375" si="659">(R372+S372+T372+U372+Y372+AB372+AC372+AD372)*(20%)</f>
        <v>21000</v>
      </c>
      <c r="AF372" s="104">
        <f t="shared" ref="AF372:AF375" si="660">R372+S372+T372+U372+Y372+AB372+AC372+AD372+AE372</f>
        <v>126000</v>
      </c>
      <c r="AG372" s="103"/>
      <c r="AH372" s="103"/>
      <c r="AI372" s="103"/>
      <c r="AJ372" s="107"/>
      <c r="AK372" s="107"/>
      <c r="AL372" s="107"/>
      <c r="AM372" s="104">
        <f>AG372*'[2]1. Standard_Cost'!B213+'[2]Incremental_Cost Year 1'!AH385*'[2]1. Standard_Cost'!C213+'[2]Incremental_Cost Year 1'!AI385*'[2]1. Standard_Cost'!D213+'[2]Incremental_Cost Year 1'!AJ385+'[2]Incremental_Cost Year 1'!AL385+AK372</f>
        <v>0</v>
      </c>
      <c r="AN372" s="104">
        <f>AM372*'[2]1. Standard_Cost'!C28</f>
        <v>0</v>
      </c>
      <c r="AO372" s="107"/>
      <c r="AQ372" s="104">
        <f t="shared" ref="AQ372:AQ375" si="661">L372+M372</f>
        <v>0</v>
      </c>
      <c r="AR372" s="104">
        <f t="shared" ref="AR372:AR375" si="662">AF372</f>
        <v>126000</v>
      </c>
      <c r="AS372" s="104">
        <f t="shared" ref="AS372:AS375" si="663">AM372+AN372</f>
        <v>0</v>
      </c>
      <c r="AT372" s="104">
        <f>SUM(AQ372,AR372,AS372)</f>
        <v>126000</v>
      </c>
      <c r="AU372" s="229">
        <f>AT372</f>
        <v>126000</v>
      </c>
      <c r="AV372" s="229"/>
      <c r="AW372" s="229"/>
      <c r="AX372" s="229"/>
      <c r="AY372" s="229"/>
      <c r="AZ372" s="229"/>
      <c r="BA372" s="230"/>
    </row>
    <row r="373" spans="1:53" ht="14.1" customHeight="1" outlineLevel="2" x14ac:dyDescent="0.2">
      <c r="A373" s="68"/>
      <c r="B373" s="94"/>
      <c r="C373" s="250"/>
      <c r="D373" s="236"/>
      <c r="E373" s="110"/>
      <c r="F373" s="110"/>
      <c r="G373" s="111"/>
      <c r="H373" s="99" t="s">
        <v>552</v>
      </c>
      <c r="I373" s="100"/>
      <c r="J373" s="101"/>
      <c r="K373" s="101"/>
      <c r="L373" s="102" t="str">
        <f>IF(I373&lt;&gt;0,((VLOOKUP(I373,'[2]1. Standard_Cost'!$B$4:$D$8,2)+VLOOKUP(I373,'[2]1. Standard_Cost'!$B$4:$D$8,3))*J373*K373),"0")</f>
        <v>0</v>
      </c>
      <c r="M373" s="102">
        <f>L373*'[2]1. Standard_Cost'!F193</f>
        <v>0</v>
      </c>
      <c r="N373" s="103">
        <v>2</v>
      </c>
      <c r="O373" s="103">
        <v>2</v>
      </c>
      <c r="P373" s="103">
        <v>20</v>
      </c>
      <c r="Q373" s="103"/>
      <c r="R373" s="104">
        <f>+N373*P373*'1. Standard_Cost'!$B$12</f>
        <v>60000</v>
      </c>
      <c r="S373" s="104">
        <f>+N373*O373*P373*'1. Standard_Cost'!$C$12</f>
        <v>200000</v>
      </c>
      <c r="T373" s="104">
        <f>+N373*P373*Q373*'[2]1. Standard_Cost'!$D$12</f>
        <v>0</v>
      </c>
      <c r="U373" s="104">
        <f>+N373*O373*'1. Standard_Cost'!$E$12</f>
        <v>20000</v>
      </c>
      <c r="V373" s="103"/>
      <c r="W373" s="103"/>
      <c r="X373" s="103"/>
      <c r="Y373" s="104">
        <f>+V373*((X373*'[2]1. Standard_Cost'!$B$16)+(W373*X373*'[2]1. Standard_Cost'!$C$16))</f>
        <v>0</v>
      </c>
      <c r="Z373" s="103"/>
      <c r="AA373" s="103"/>
      <c r="AB373" s="104">
        <f>+Z373*'[2]1. Standard_Cost'!$B$20+AA373*'[2]1. Standard_Cost'!$C$20</f>
        <v>0</v>
      </c>
      <c r="AC373" s="105"/>
      <c r="AD373" s="106"/>
      <c r="AE373" s="106">
        <f t="shared" si="659"/>
        <v>56000</v>
      </c>
      <c r="AF373" s="104">
        <f t="shared" si="660"/>
        <v>336000</v>
      </c>
      <c r="AG373" s="103"/>
      <c r="AH373" s="103">
        <v>0</v>
      </c>
      <c r="AI373" s="103">
        <v>0</v>
      </c>
      <c r="AJ373" s="107"/>
      <c r="AK373" s="107"/>
      <c r="AL373" s="107"/>
      <c r="AM373" s="104">
        <f>AG373*'[2]1. Standard_Cost'!B213+'[2]Incremental_Cost Year 1'!AH386*'[2]1. Standard_Cost'!C213+'[2]Incremental_Cost Year 1'!AI386*'[2]1. Standard_Cost'!D213+'[2]Incremental_Cost Year 1'!AJ386+'[2]Incremental_Cost Year 1'!AL386+AK373</f>
        <v>0</v>
      </c>
      <c r="AN373" s="104">
        <f>AM373*'[2]1. Standard_Cost'!C28</f>
        <v>0</v>
      </c>
      <c r="AO373" s="107"/>
      <c r="AQ373" s="104">
        <f t="shared" si="661"/>
        <v>0</v>
      </c>
      <c r="AR373" s="104">
        <f t="shared" si="662"/>
        <v>336000</v>
      </c>
      <c r="AS373" s="104">
        <f t="shared" si="663"/>
        <v>0</v>
      </c>
      <c r="AT373" s="104">
        <f t="shared" ref="AT373:AT375" si="664">SUM(AQ373,AR373,AS373)</f>
        <v>336000</v>
      </c>
      <c r="AU373" s="229">
        <f>AT373</f>
        <v>336000</v>
      </c>
      <c r="AV373" s="229">
        <v>0</v>
      </c>
      <c r="AW373" s="229"/>
      <c r="AX373" s="229"/>
      <c r="AY373" s="229"/>
      <c r="AZ373" s="229"/>
      <c r="BA373" s="230"/>
    </row>
    <row r="374" spans="1:53" ht="14.1" customHeight="1" outlineLevel="2" x14ac:dyDescent="0.2">
      <c r="A374" s="68"/>
      <c r="B374" s="94"/>
      <c r="C374" s="251"/>
      <c r="D374" s="236"/>
      <c r="E374" s="110"/>
      <c r="F374" s="110"/>
      <c r="G374" s="111"/>
      <c r="H374" s="99" t="s">
        <v>51</v>
      </c>
      <c r="I374" s="100"/>
      <c r="J374" s="101"/>
      <c r="K374" s="101"/>
      <c r="L374" s="102" t="str">
        <f>IF(I374&lt;&gt;0,((VLOOKUP(I374,'[2]1. Standard_Cost'!$B$4:$D$8,2)+VLOOKUP(I374,'[2]1. Standard_Cost'!$B$4:$D$8,3))*J374*K374),"0")</f>
        <v>0</v>
      </c>
      <c r="M374" s="102">
        <f>L374*'[2]1. Standard_Cost'!F193</f>
        <v>0</v>
      </c>
      <c r="N374" s="103"/>
      <c r="O374" s="103"/>
      <c r="P374" s="103"/>
      <c r="Q374" s="103"/>
      <c r="R374" s="104">
        <f>+N374*P374*'[2]1. Standard_Cost'!$B$12</f>
        <v>0</v>
      </c>
      <c r="S374" s="104">
        <f>+N374*O374*P374*'[2]1. Standard_Cost'!$C$12</f>
        <v>0</v>
      </c>
      <c r="T374" s="104">
        <f>+N374*P374*Q374*'[2]1. Standard_Cost'!$D$12</f>
        <v>0</v>
      </c>
      <c r="U374" s="104">
        <f>+N374*O374*'[2]1. Standard_Cost'!$E$12</f>
        <v>0</v>
      </c>
      <c r="V374" s="103"/>
      <c r="W374" s="103"/>
      <c r="X374" s="103"/>
      <c r="Y374" s="104">
        <f>+V374*((X374*'[2]1. Standard_Cost'!$B$16)+(W374*X374*'[2]1. Standard_Cost'!$C$16))</f>
        <v>0</v>
      </c>
      <c r="Z374" s="103"/>
      <c r="AA374" s="103"/>
      <c r="AB374" s="104">
        <f>+Z374*'[2]1. Standard_Cost'!$B$20+AA374*'[2]1. Standard_Cost'!$C$20</f>
        <v>0</v>
      </c>
      <c r="AC374" s="105"/>
      <c r="AD374" s="106"/>
      <c r="AE374" s="106">
        <f t="shared" si="659"/>
        <v>0</v>
      </c>
      <c r="AF374" s="104">
        <f t="shared" si="660"/>
        <v>0</v>
      </c>
      <c r="AG374" s="103"/>
      <c r="AH374" s="103"/>
      <c r="AI374" s="103"/>
      <c r="AJ374" s="107"/>
      <c r="AK374" s="107"/>
      <c r="AL374" s="107"/>
      <c r="AM374" s="104">
        <f>AG374*'[2]1. Standard_Cost'!B213+'[2]Incremental_Cost Year 1'!AH387*'[2]1. Standard_Cost'!C213+'[2]Incremental_Cost Year 1'!AI387*'[2]1. Standard_Cost'!D213+'[2]Incremental_Cost Year 1'!AJ387+'[2]Incremental_Cost Year 1'!AL387+AK374</f>
        <v>0</v>
      </c>
      <c r="AN374" s="104">
        <f>AM374*'[2]1. Standard_Cost'!C28</f>
        <v>0</v>
      </c>
      <c r="AO374" s="107"/>
      <c r="AQ374" s="104">
        <f t="shared" si="661"/>
        <v>0</v>
      </c>
      <c r="AR374" s="104">
        <f t="shared" si="662"/>
        <v>0</v>
      </c>
      <c r="AS374" s="104">
        <f t="shared" si="663"/>
        <v>0</v>
      </c>
      <c r="AT374" s="104">
        <f t="shared" si="664"/>
        <v>0</v>
      </c>
      <c r="AU374" s="229">
        <f>AT374</f>
        <v>0</v>
      </c>
      <c r="AV374" s="229"/>
      <c r="AW374" s="229"/>
      <c r="AX374" s="229"/>
      <c r="AY374" s="229"/>
      <c r="AZ374" s="229"/>
      <c r="BA374" s="230"/>
    </row>
    <row r="375" spans="1:53" ht="14.1" customHeight="1" outlineLevel="2" x14ac:dyDescent="0.2">
      <c r="A375" s="68"/>
      <c r="B375" s="94"/>
      <c r="C375" s="251"/>
      <c r="D375" s="236"/>
      <c r="E375" s="110"/>
      <c r="F375" s="110"/>
      <c r="G375" s="111"/>
      <c r="H375" s="112" t="s">
        <v>179</v>
      </c>
      <c r="I375" s="100"/>
      <c r="J375" s="101"/>
      <c r="K375" s="101"/>
      <c r="L375" s="102" t="str">
        <f>IF(I375&lt;&gt;0,((VLOOKUP(I375,'[2]1. Standard_Cost'!$B$4:$D$8,2)+VLOOKUP(I375,'[2]1. Standard_Cost'!$B$4:$D$8,3))*J375*K375),"0")</f>
        <v>0</v>
      </c>
      <c r="M375" s="102">
        <f>L375*'[2]1. Standard_Cost'!F193</f>
        <v>0</v>
      </c>
      <c r="N375" s="103"/>
      <c r="O375" s="103"/>
      <c r="P375" s="103"/>
      <c r="Q375" s="103"/>
      <c r="R375" s="104">
        <f>+N375*P375*'[2]1. Standard_Cost'!$B$12</f>
        <v>0</v>
      </c>
      <c r="S375" s="104">
        <f>+N375*O375*P375*'[2]1. Standard_Cost'!$C$12</f>
        <v>0</v>
      </c>
      <c r="T375" s="104">
        <f>+N375*P375*Q375*'[2]1. Standard_Cost'!$D$12</f>
        <v>0</v>
      </c>
      <c r="U375" s="104">
        <f>+N375*O375*'[2]1. Standard_Cost'!$E$12</f>
        <v>0</v>
      </c>
      <c r="V375" s="103"/>
      <c r="W375" s="103"/>
      <c r="X375" s="103"/>
      <c r="Y375" s="104">
        <f>+V375*((X375*'[2]1. Standard_Cost'!$B$16)+(W375*X375*'[2]1. Standard_Cost'!$C$16))</f>
        <v>0</v>
      </c>
      <c r="Z375" s="103"/>
      <c r="AA375" s="103"/>
      <c r="AB375" s="104">
        <f>+Z375*'[2]1. Standard_Cost'!$B$20+AA375*'[2]1. Standard_Cost'!$C$20</f>
        <v>0</v>
      </c>
      <c r="AC375" s="105"/>
      <c r="AD375" s="106"/>
      <c r="AE375" s="106">
        <f t="shared" si="659"/>
        <v>0</v>
      </c>
      <c r="AF375" s="104">
        <f t="shared" si="660"/>
        <v>0</v>
      </c>
      <c r="AG375" s="103"/>
      <c r="AH375" s="103"/>
      <c r="AI375" s="103"/>
      <c r="AJ375" s="107"/>
      <c r="AK375" s="107"/>
      <c r="AL375" s="107"/>
      <c r="AM375" s="104">
        <f>AG375*'[2]1. Standard_Cost'!B213+'[2]Incremental_Cost Year 1'!AH388*'[2]1. Standard_Cost'!C213+'[2]Incremental_Cost Year 1'!AI388*'[2]1. Standard_Cost'!D213+'[2]Incremental_Cost Year 1'!AJ388+'[2]Incremental_Cost Year 1'!AL388+AK375</f>
        <v>0</v>
      </c>
      <c r="AN375" s="104">
        <f>AM375*'[2]1. Standard_Cost'!C28</f>
        <v>0</v>
      </c>
      <c r="AO375" s="107"/>
      <c r="AQ375" s="104">
        <f t="shared" si="661"/>
        <v>0</v>
      </c>
      <c r="AR375" s="104">
        <f t="shared" si="662"/>
        <v>0</v>
      </c>
      <c r="AS375" s="104">
        <f t="shared" si="663"/>
        <v>0</v>
      </c>
      <c r="AT375" s="104">
        <f t="shared" si="664"/>
        <v>0</v>
      </c>
      <c r="AU375" s="229">
        <f>AT375</f>
        <v>0</v>
      </c>
      <c r="AV375" s="229"/>
      <c r="AW375" s="229"/>
      <c r="AX375" s="229"/>
      <c r="AY375" s="229"/>
      <c r="AZ375" s="229"/>
      <c r="BA375" s="230"/>
    </row>
    <row r="376" spans="1:53" ht="52.5" customHeight="1" outlineLevel="1" x14ac:dyDescent="0.2">
      <c r="A376" s="68"/>
      <c r="B376" s="141"/>
      <c r="C376" s="251"/>
      <c r="D376" s="237"/>
      <c r="E376" s="113" t="s">
        <v>303</v>
      </c>
      <c r="F376" s="114" t="s">
        <v>154</v>
      </c>
      <c r="G376" s="115" t="s">
        <v>155</v>
      </c>
      <c r="H376" s="122" t="s">
        <v>304</v>
      </c>
      <c r="I376" s="117"/>
      <c r="J376" s="117"/>
      <c r="K376" s="117"/>
      <c r="L376" s="118">
        <f>SUM(L372:L375)</f>
        <v>0</v>
      </c>
      <c r="M376" s="118">
        <f>SUM(M372:M375)</f>
        <v>0</v>
      </c>
      <c r="N376" s="117"/>
      <c r="O376" s="117"/>
      <c r="P376" s="117"/>
      <c r="Q376" s="117"/>
      <c r="R376" s="119">
        <f>SUM(R372:R375)</f>
        <v>60000</v>
      </c>
      <c r="S376" s="119">
        <f>SUM(S372:S375)</f>
        <v>200000</v>
      </c>
      <c r="T376" s="119">
        <f>SUM(T372:T375)</f>
        <v>0</v>
      </c>
      <c r="U376" s="119">
        <f>SUM(U372:U375)</f>
        <v>20000</v>
      </c>
      <c r="V376" s="117"/>
      <c r="W376" s="117"/>
      <c r="X376" s="117"/>
      <c r="Y376" s="118">
        <f>SUM(Y372:Y375)</f>
        <v>0</v>
      </c>
      <c r="Z376" s="117"/>
      <c r="AA376" s="117"/>
      <c r="AB376" s="118">
        <f t="shared" ref="AB376:AF376" si="665">SUM(AB372:AB375)</f>
        <v>105000</v>
      </c>
      <c r="AC376" s="118">
        <f t="shared" si="665"/>
        <v>0</v>
      </c>
      <c r="AD376" s="118">
        <f t="shared" si="665"/>
        <v>0</v>
      </c>
      <c r="AE376" s="118">
        <f t="shared" si="665"/>
        <v>77000</v>
      </c>
      <c r="AF376" s="118">
        <f t="shared" si="665"/>
        <v>462000</v>
      </c>
      <c r="AG376" s="117"/>
      <c r="AH376" s="117"/>
      <c r="AI376" s="117"/>
      <c r="AJ376" s="119">
        <f>SUM(AJ372:AJ375)</f>
        <v>0</v>
      </c>
      <c r="AK376" s="119">
        <f t="shared" ref="AK376:AN376" si="666">SUM(AK372:AK375)</f>
        <v>0</v>
      </c>
      <c r="AL376" s="119">
        <f t="shared" si="666"/>
        <v>0</v>
      </c>
      <c r="AM376" s="119">
        <f t="shared" si="666"/>
        <v>0</v>
      </c>
      <c r="AN376" s="119">
        <f t="shared" si="666"/>
        <v>0</v>
      </c>
      <c r="AO376" s="116"/>
      <c r="AP376" s="120"/>
      <c r="AQ376" s="121">
        <f t="shared" ref="AQ376:AZ376" si="667">SUM(AQ372:AQ375)</f>
        <v>0</v>
      </c>
      <c r="AR376" s="121">
        <f t="shared" si="667"/>
        <v>462000</v>
      </c>
      <c r="AS376" s="121">
        <f t="shared" si="667"/>
        <v>0</v>
      </c>
      <c r="AT376" s="121">
        <f t="shared" si="667"/>
        <v>462000</v>
      </c>
      <c r="AU376" s="121">
        <f t="shared" si="667"/>
        <v>462000</v>
      </c>
      <c r="AV376" s="121">
        <f t="shared" si="667"/>
        <v>0</v>
      </c>
      <c r="AW376" s="121">
        <f t="shared" si="667"/>
        <v>0</v>
      </c>
      <c r="AX376" s="121">
        <f t="shared" si="667"/>
        <v>0</v>
      </c>
      <c r="AY376" s="121">
        <f t="shared" si="667"/>
        <v>0</v>
      </c>
      <c r="AZ376" s="121">
        <f t="shared" si="667"/>
        <v>0</v>
      </c>
      <c r="BA376" s="121"/>
    </row>
    <row r="377" spans="1:53" ht="14.1" customHeight="1" outlineLevel="2" x14ac:dyDescent="0.2">
      <c r="A377" s="68"/>
      <c r="B377" s="94"/>
      <c r="C377" s="251"/>
      <c r="D377" s="235" t="s">
        <v>545</v>
      </c>
      <c r="E377" s="96"/>
      <c r="F377" s="97"/>
      <c r="G377" s="98"/>
      <c r="H377" s="99" t="s">
        <v>557</v>
      </c>
      <c r="I377" s="100" t="s">
        <v>4</v>
      </c>
      <c r="J377" s="101">
        <v>1</v>
      </c>
      <c r="K377" s="101">
        <v>4</v>
      </c>
      <c r="L377" s="102">
        <f>IF(I377&lt;&gt;0,((VLOOKUP(I377,'1. Standard_Cost'!$B$4:$D$8,2)+VLOOKUP(I377,'1. Standard_Cost'!$B$4:$D$8,3))*J377*K377),"0")</f>
        <v>320400</v>
      </c>
      <c r="M377" s="102">
        <f>L377*'1. Standard_Cost'!F4</f>
        <v>53506.8</v>
      </c>
      <c r="N377" s="103"/>
      <c r="O377" s="103"/>
      <c r="P377" s="103"/>
      <c r="Q377" s="103"/>
      <c r="R377" s="104">
        <f>+N377*P377*'[2]1. Standard_Cost'!$B$12</f>
        <v>0</v>
      </c>
      <c r="S377" s="104">
        <f>+N377*O377*P377*'[2]1. Standard_Cost'!$C$12</f>
        <v>0</v>
      </c>
      <c r="T377" s="104">
        <f>+N377*P377*Q377*'[2]1. Standard_Cost'!$D$12</f>
        <v>0</v>
      </c>
      <c r="U377" s="104">
        <f>+N377*O377*'[2]1. Standard_Cost'!$E$12</f>
        <v>0</v>
      </c>
      <c r="V377" s="103"/>
      <c r="W377" s="103"/>
      <c r="X377" s="103"/>
      <c r="Y377" s="104">
        <f>+V377*((X377*'[2]1. Standard_Cost'!$B$16)+(W377*X377*'[2]1. Standard_Cost'!$C$16))</f>
        <v>0</v>
      </c>
      <c r="Z377" s="103"/>
      <c r="AA377" s="103"/>
      <c r="AB377" s="104">
        <f>+Z377*'[2]1. Standard_Cost'!$B$20+AA377*'[2]1. Standard_Cost'!$C$20</f>
        <v>0</v>
      </c>
      <c r="AC377" s="105"/>
      <c r="AD377" s="106"/>
      <c r="AE377" s="106">
        <f t="shared" ref="AE377:AE380" si="668">(R377+S377+T377+U377+Y377+AB377+AC377+AD377)*(20%)</f>
        <v>0</v>
      </c>
      <c r="AF377" s="104">
        <f t="shared" ref="AF377:AF380" si="669">R377+S377+T377+U377+Y377+AB377+AC377+AD377+AE377</f>
        <v>0</v>
      </c>
      <c r="AG377" s="103"/>
      <c r="AH377" s="103"/>
      <c r="AI377" s="103"/>
      <c r="AJ377" s="107"/>
      <c r="AK377" s="107"/>
      <c r="AL377" s="107"/>
      <c r="AM377" s="104">
        <f>AG377*'[2]1. Standard_Cost'!B219+'[2]Incremental_Cost Year 1'!AH390*'[2]1. Standard_Cost'!C219+'[2]Incremental_Cost Year 1'!AI390*'[2]1. Standard_Cost'!D219+'[2]Incremental_Cost Year 1'!AJ390+'[2]Incremental_Cost Year 1'!AL390+AK377</f>
        <v>0</v>
      </c>
      <c r="AN377" s="104">
        <f>AM377*'[2]1. Standard_Cost'!C28</f>
        <v>0</v>
      </c>
      <c r="AO377" s="107"/>
      <c r="AQ377" s="104">
        <f t="shared" ref="AQ377:AQ380" si="670">L377+M377</f>
        <v>373906.8</v>
      </c>
      <c r="AR377" s="104">
        <f t="shared" ref="AR377:AR380" si="671">AF377</f>
        <v>0</v>
      </c>
      <c r="AS377" s="104">
        <f t="shared" ref="AS377:AS380" si="672">AM377+AN377</f>
        <v>0</v>
      </c>
      <c r="AT377" s="104">
        <f>SUM(AQ377,AR377,AS377)</f>
        <v>373906.8</v>
      </c>
      <c r="AU377" s="229">
        <f>AT377</f>
        <v>373906.8</v>
      </c>
      <c r="AV377" s="229"/>
      <c r="AW377" s="229"/>
      <c r="AX377" s="229"/>
      <c r="AY377" s="229"/>
      <c r="AZ377" s="229"/>
      <c r="BA377" s="230"/>
    </row>
    <row r="378" spans="1:53" ht="14.1" customHeight="1" outlineLevel="2" x14ac:dyDescent="0.2">
      <c r="A378" s="68"/>
      <c r="B378" s="94"/>
      <c r="C378" s="251"/>
      <c r="D378" s="236"/>
      <c r="E378" s="110"/>
      <c r="F378" s="110"/>
      <c r="G378" s="111"/>
      <c r="H378" s="99" t="s">
        <v>558</v>
      </c>
      <c r="I378" s="100"/>
      <c r="J378" s="101"/>
      <c r="K378" s="101"/>
      <c r="L378" s="102" t="str">
        <f>IF(I378&lt;&gt;0,((VLOOKUP(I378,'[2]1. Standard_Cost'!$B$4:$D$8,2)+VLOOKUP(I378,'[2]1. Standard_Cost'!$B$4:$D$8,3))*J378*K378),"0")</f>
        <v>0</v>
      </c>
      <c r="M378" s="102">
        <f>L378*'[2]1. Standard_Cost'!F199</f>
        <v>0</v>
      </c>
      <c r="N378" s="103">
        <v>1</v>
      </c>
      <c r="O378" s="103">
        <v>1</v>
      </c>
      <c r="P378" s="103">
        <v>124</v>
      </c>
      <c r="Q378" s="103"/>
      <c r="R378" s="104">
        <f>+N378*P378*'1. Standard_Cost'!$B$12</f>
        <v>186000</v>
      </c>
      <c r="S378" s="104">
        <f>+N378*O378*P378*'1. Standard_Cost'!$C$12</f>
        <v>310000</v>
      </c>
      <c r="T378" s="104">
        <f>+N378*P378*Q378*'[2]1. Standard_Cost'!$D$12</f>
        <v>0</v>
      </c>
      <c r="U378" s="104">
        <f>+N378*O378*'1. Standard_Cost'!$E$12</f>
        <v>5000</v>
      </c>
      <c r="V378" s="103"/>
      <c r="W378" s="103"/>
      <c r="X378" s="103"/>
      <c r="Y378" s="104">
        <f>+V378*((X378*'[2]1. Standard_Cost'!$B$16)+(W378*X378*'[2]1. Standard_Cost'!$C$16))</f>
        <v>0</v>
      </c>
      <c r="Z378" s="103"/>
      <c r="AA378" s="103">
        <v>3</v>
      </c>
      <c r="AB378" s="104">
        <f>+Z378*'1. Standard_Cost'!$B$20+AA378*'1. Standard_Cost'!$C$20</f>
        <v>105000</v>
      </c>
      <c r="AC378" s="105"/>
      <c r="AD378" s="106"/>
      <c r="AE378" s="106">
        <f t="shared" si="668"/>
        <v>121200</v>
      </c>
      <c r="AF378" s="104">
        <f t="shared" si="669"/>
        <v>727200</v>
      </c>
      <c r="AG378" s="103"/>
      <c r="AH378" s="103">
        <v>0</v>
      </c>
      <c r="AI378" s="103">
        <v>0</v>
      </c>
      <c r="AJ378" s="107"/>
      <c r="AK378" s="107"/>
      <c r="AL378" s="107"/>
      <c r="AM378" s="104">
        <f>AG378*'[2]1. Standard_Cost'!B219+'[2]Incremental_Cost Year 1'!AH391*'[2]1. Standard_Cost'!C219+'[2]Incremental_Cost Year 1'!AI391*'[2]1. Standard_Cost'!D219+'[2]Incremental_Cost Year 1'!AJ391+'[2]Incremental_Cost Year 1'!AL391+AK378</f>
        <v>0</v>
      </c>
      <c r="AN378" s="104">
        <f>AM378*'[2]1. Standard_Cost'!C28</f>
        <v>0</v>
      </c>
      <c r="AO378" s="107"/>
      <c r="AQ378" s="104">
        <f t="shared" si="670"/>
        <v>0</v>
      </c>
      <c r="AR378" s="104">
        <f t="shared" si="671"/>
        <v>727200</v>
      </c>
      <c r="AS378" s="104">
        <f t="shared" si="672"/>
        <v>0</v>
      </c>
      <c r="AT378" s="104">
        <f t="shared" ref="AT378:AT380" si="673">SUM(AQ378,AR378,AS378)</f>
        <v>727200</v>
      </c>
      <c r="AU378" s="229">
        <f t="shared" ref="AU378:AU380" si="674">AT378</f>
        <v>727200</v>
      </c>
      <c r="AV378" s="229">
        <v>0</v>
      </c>
      <c r="AW378" s="229"/>
      <c r="AX378" s="229"/>
      <c r="AY378" s="229"/>
      <c r="AZ378" s="229"/>
      <c r="BA378" s="230"/>
    </row>
    <row r="379" spans="1:53" ht="14.1" customHeight="1" outlineLevel="2" x14ac:dyDescent="0.2">
      <c r="A379" s="68"/>
      <c r="B379" s="94"/>
      <c r="C379" s="251"/>
      <c r="D379" s="236"/>
      <c r="E379" s="110"/>
      <c r="F379" s="110"/>
      <c r="G379" s="111"/>
      <c r="H379" s="99" t="s">
        <v>559</v>
      </c>
      <c r="I379" s="100"/>
      <c r="J379" s="101"/>
      <c r="K379" s="101"/>
      <c r="L379" s="102" t="str">
        <f>IF(I379&lt;&gt;0,((VLOOKUP(I379,'[2]1. Standard_Cost'!$B$4:$D$8,2)+VLOOKUP(I379,'[2]1. Standard_Cost'!$B$4:$D$8,3))*J379*K379),"0")</f>
        <v>0</v>
      </c>
      <c r="M379" s="102">
        <f>L379*'[2]1. Standard_Cost'!F199</f>
        <v>0</v>
      </c>
      <c r="N379" s="103"/>
      <c r="O379" s="103"/>
      <c r="P379" s="103"/>
      <c r="Q379" s="103"/>
      <c r="R379" s="104">
        <f>+N379*P379*'[2]1. Standard_Cost'!$B$12</f>
        <v>0</v>
      </c>
      <c r="S379" s="104">
        <f>+N379*O379*P379*'[2]1. Standard_Cost'!$C$12</f>
        <v>0</v>
      </c>
      <c r="T379" s="104">
        <f>+N379*P379*Q379*'[2]1. Standard_Cost'!$D$12</f>
        <v>0</v>
      </c>
      <c r="U379" s="104">
        <f>+N379*O379*'[2]1. Standard_Cost'!$E$12</f>
        <v>0</v>
      </c>
      <c r="V379" s="103"/>
      <c r="W379" s="103"/>
      <c r="X379" s="103"/>
      <c r="Y379" s="104">
        <f>+V379*((X379*'[2]1. Standard_Cost'!$B$16)+(W379*X379*'[2]1. Standard_Cost'!$C$16))</f>
        <v>0</v>
      </c>
      <c r="Z379" s="103"/>
      <c r="AA379" s="103"/>
      <c r="AB379" s="104">
        <f>+Z379*'[2]1. Standard_Cost'!$B$20+AA379*'[2]1. Standard_Cost'!$C$20</f>
        <v>0</v>
      </c>
      <c r="AC379" s="105">
        <v>62000</v>
      </c>
      <c r="AD379" s="106"/>
      <c r="AE379" s="106">
        <f t="shared" si="668"/>
        <v>12400</v>
      </c>
      <c r="AF379" s="104">
        <f t="shared" si="669"/>
        <v>74400</v>
      </c>
      <c r="AG379" s="103"/>
      <c r="AH379" s="103"/>
      <c r="AI379" s="103"/>
      <c r="AJ379" s="107"/>
      <c r="AK379" s="107"/>
      <c r="AL379" s="107"/>
      <c r="AM379" s="104">
        <f>AG379*'[2]1. Standard_Cost'!B219+'[2]Incremental_Cost Year 1'!AH392*'[2]1. Standard_Cost'!C219+'[2]Incremental_Cost Year 1'!AI392*'[2]1. Standard_Cost'!D219+'[2]Incremental_Cost Year 1'!AJ392+'[2]Incremental_Cost Year 1'!AL392+AK379</f>
        <v>0</v>
      </c>
      <c r="AN379" s="104">
        <f>AM379*'[2]1. Standard_Cost'!C28</f>
        <v>0</v>
      </c>
      <c r="AO379" s="107"/>
      <c r="AQ379" s="104">
        <f t="shared" si="670"/>
        <v>0</v>
      </c>
      <c r="AR379" s="104">
        <f t="shared" si="671"/>
        <v>74400</v>
      </c>
      <c r="AS379" s="104">
        <f t="shared" si="672"/>
        <v>0</v>
      </c>
      <c r="AT379" s="104">
        <f t="shared" si="673"/>
        <v>74400</v>
      </c>
      <c r="AU379" s="229">
        <f t="shared" si="674"/>
        <v>74400</v>
      </c>
      <c r="AV379" s="229"/>
      <c r="AW379" s="229"/>
      <c r="AX379" s="229"/>
      <c r="AY379" s="229"/>
      <c r="AZ379" s="229"/>
      <c r="BA379" s="230"/>
    </row>
    <row r="380" spans="1:53" ht="14.1" customHeight="1" outlineLevel="2" x14ac:dyDescent="0.2">
      <c r="A380" s="68"/>
      <c r="B380" s="94"/>
      <c r="C380" s="251"/>
      <c r="D380" s="236"/>
      <c r="E380" s="110"/>
      <c r="F380" s="110"/>
      <c r="G380" s="111"/>
      <c r="H380" s="112" t="s">
        <v>179</v>
      </c>
      <c r="I380" s="100"/>
      <c r="J380" s="101"/>
      <c r="K380" s="101"/>
      <c r="L380" s="102" t="str">
        <f>IF(I380&lt;&gt;0,((VLOOKUP(I380,'[2]1. Standard_Cost'!$B$4:$D$8,2)+VLOOKUP(I380,'[2]1. Standard_Cost'!$B$4:$D$8,3))*J380*K380),"0")</f>
        <v>0</v>
      </c>
      <c r="M380" s="102">
        <f>L380*'[2]1. Standard_Cost'!F199</f>
        <v>0</v>
      </c>
      <c r="N380" s="103"/>
      <c r="O380" s="103"/>
      <c r="P380" s="103"/>
      <c r="Q380" s="103"/>
      <c r="R380" s="104">
        <f>+N380*P380*'[2]1. Standard_Cost'!$B$12</f>
        <v>0</v>
      </c>
      <c r="S380" s="104">
        <f>+N380*O380*P380*'[2]1. Standard_Cost'!$C$12</f>
        <v>0</v>
      </c>
      <c r="T380" s="104">
        <f>+N380*P380*Q380*'[2]1. Standard_Cost'!$D$12</f>
        <v>0</v>
      </c>
      <c r="U380" s="104">
        <f>+N380*O380*'[2]1. Standard_Cost'!$E$12</f>
        <v>0</v>
      </c>
      <c r="V380" s="103"/>
      <c r="W380" s="103"/>
      <c r="X380" s="103"/>
      <c r="Y380" s="104">
        <f>+V380*((X380*'[2]1. Standard_Cost'!$B$16)+(W380*X380*'[2]1. Standard_Cost'!$C$16))</f>
        <v>0</v>
      </c>
      <c r="Z380" s="103"/>
      <c r="AA380" s="103"/>
      <c r="AB380" s="104">
        <f>+Z380*'[2]1. Standard_Cost'!$B$20+AA380*'[2]1. Standard_Cost'!$C$20</f>
        <v>0</v>
      </c>
      <c r="AC380" s="105"/>
      <c r="AD380" s="106"/>
      <c r="AE380" s="106">
        <f t="shared" si="668"/>
        <v>0</v>
      </c>
      <c r="AF380" s="104">
        <f t="shared" si="669"/>
        <v>0</v>
      </c>
      <c r="AG380" s="103"/>
      <c r="AH380" s="103"/>
      <c r="AI380" s="103"/>
      <c r="AJ380" s="107"/>
      <c r="AK380" s="107"/>
      <c r="AL380" s="107"/>
      <c r="AM380" s="104">
        <f>AG380*'[2]1. Standard_Cost'!B219+'[2]Incremental_Cost Year 1'!AH393*'[2]1. Standard_Cost'!C219+'[2]Incremental_Cost Year 1'!AI393*'[2]1. Standard_Cost'!D219+'[2]Incremental_Cost Year 1'!AJ393+'[2]Incremental_Cost Year 1'!AL393+AK380</f>
        <v>0</v>
      </c>
      <c r="AN380" s="104">
        <f>AM380*'[2]1. Standard_Cost'!C28</f>
        <v>0</v>
      </c>
      <c r="AO380" s="107"/>
      <c r="AQ380" s="104">
        <f t="shared" si="670"/>
        <v>0</v>
      </c>
      <c r="AR380" s="104">
        <f t="shared" si="671"/>
        <v>0</v>
      </c>
      <c r="AS380" s="104">
        <f t="shared" si="672"/>
        <v>0</v>
      </c>
      <c r="AT380" s="104">
        <f t="shared" si="673"/>
        <v>0</v>
      </c>
      <c r="AU380" s="229">
        <f t="shared" si="674"/>
        <v>0</v>
      </c>
      <c r="AV380" s="229"/>
      <c r="AW380" s="229"/>
      <c r="AX380" s="229"/>
      <c r="AY380" s="229"/>
      <c r="AZ380" s="229"/>
      <c r="BA380" s="230"/>
    </row>
    <row r="381" spans="1:53" ht="25.7" customHeight="1" outlineLevel="1" x14ac:dyDescent="0.2">
      <c r="A381" s="68"/>
      <c r="B381" s="94"/>
      <c r="C381" s="251"/>
      <c r="D381" s="237"/>
      <c r="E381" s="113" t="s">
        <v>780</v>
      </c>
      <c r="F381" s="114" t="s">
        <v>154</v>
      </c>
      <c r="G381" s="115" t="s">
        <v>155</v>
      </c>
      <c r="H381" s="122" t="s">
        <v>305</v>
      </c>
      <c r="I381" s="117"/>
      <c r="J381" s="117"/>
      <c r="K381" s="117"/>
      <c r="L381" s="118">
        <f>SUM(L377:L380)</f>
        <v>320400</v>
      </c>
      <c r="M381" s="118">
        <f>SUM(M377:M380)</f>
        <v>53506.8</v>
      </c>
      <c r="N381" s="117"/>
      <c r="O381" s="117"/>
      <c r="P381" s="117"/>
      <c r="Q381" s="117"/>
      <c r="R381" s="119">
        <f>SUM(R377:R380)</f>
        <v>186000</v>
      </c>
      <c r="S381" s="119">
        <f>SUM(S377:S380)</f>
        <v>310000</v>
      </c>
      <c r="T381" s="119">
        <f>SUM(T377:T380)</f>
        <v>0</v>
      </c>
      <c r="U381" s="119">
        <f>SUM(U377:U380)</f>
        <v>5000</v>
      </c>
      <c r="V381" s="117"/>
      <c r="W381" s="117"/>
      <c r="X381" s="117"/>
      <c r="Y381" s="118">
        <f>SUM(Y377:Y380)</f>
        <v>0</v>
      </c>
      <c r="Z381" s="117"/>
      <c r="AA381" s="117"/>
      <c r="AB381" s="118">
        <f t="shared" ref="AB381:AF381" si="675">SUM(AB377:AB380)</f>
        <v>105000</v>
      </c>
      <c r="AC381" s="118">
        <f t="shared" si="675"/>
        <v>62000</v>
      </c>
      <c r="AD381" s="118">
        <f t="shared" si="675"/>
        <v>0</v>
      </c>
      <c r="AE381" s="118">
        <f t="shared" si="675"/>
        <v>133600</v>
      </c>
      <c r="AF381" s="118">
        <f t="shared" si="675"/>
        <v>801600</v>
      </c>
      <c r="AG381" s="117"/>
      <c r="AH381" s="117"/>
      <c r="AI381" s="117"/>
      <c r="AJ381" s="119">
        <f>SUM(AJ377:AJ380)</f>
        <v>0</v>
      </c>
      <c r="AK381" s="119">
        <f t="shared" ref="AK381:AN381" si="676">SUM(AK377:AK380)</f>
        <v>0</v>
      </c>
      <c r="AL381" s="119">
        <f t="shared" si="676"/>
        <v>0</v>
      </c>
      <c r="AM381" s="119">
        <f t="shared" si="676"/>
        <v>0</v>
      </c>
      <c r="AN381" s="119">
        <f t="shared" si="676"/>
        <v>0</v>
      </c>
      <c r="AO381" s="116"/>
      <c r="AP381" s="120"/>
      <c r="AQ381" s="121">
        <f t="shared" ref="AQ381:AZ381" si="677">SUM(AQ377:AQ380)</f>
        <v>373906.8</v>
      </c>
      <c r="AR381" s="121">
        <f t="shared" si="677"/>
        <v>801600</v>
      </c>
      <c r="AS381" s="121">
        <f t="shared" si="677"/>
        <v>0</v>
      </c>
      <c r="AT381" s="121">
        <f t="shared" si="677"/>
        <v>1175506.8</v>
      </c>
      <c r="AU381" s="121">
        <f t="shared" si="677"/>
        <v>1175506.8</v>
      </c>
      <c r="AV381" s="121">
        <f t="shared" si="677"/>
        <v>0</v>
      </c>
      <c r="AW381" s="121">
        <f t="shared" si="677"/>
        <v>0</v>
      </c>
      <c r="AX381" s="121">
        <f t="shared" si="677"/>
        <v>0</v>
      </c>
      <c r="AY381" s="121">
        <f t="shared" si="677"/>
        <v>0</v>
      </c>
      <c r="AZ381" s="121">
        <f t="shared" si="677"/>
        <v>0</v>
      </c>
      <c r="BA381" s="121"/>
    </row>
    <row r="382" spans="1:53" ht="14.1" customHeight="1" outlineLevel="2" x14ac:dyDescent="0.2">
      <c r="A382" s="68"/>
      <c r="B382" s="94"/>
      <c r="C382" s="251"/>
      <c r="D382" s="235" t="s">
        <v>545</v>
      </c>
      <c r="E382" s="96"/>
      <c r="F382" s="97"/>
      <c r="G382" s="98"/>
      <c r="H382" s="99" t="s">
        <v>551</v>
      </c>
      <c r="I382" s="100"/>
      <c r="J382" s="101"/>
      <c r="K382" s="101"/>
      <c r="L382" s="102" t="str">
        <f>IF(I382&lt;&gt;0,((VLOOKUP(I382,'[2]1. Standard_Cost'!$B$4:$D$8,2)+VLOOKUP(I382,'[2]1. Standard_Cost'!$B$4:$D$8,3))*J382*K382),"0")</f>
        <v>0</v>
      </c>
      <c r="M382" s="102">
        <f>L382*'[2]1. Standard_Cost'!F4</f>
        <v>0</v>
      </c>
      <c r="N382" s="103"/>
      <c r="O382" s="103"/>
      <c r="P382" s="103"/>
      <c r="Q382" s="103"/>
      <c r="R382" s="104">
        <f>+N382*P382*'[2]1. Standard_Cost'!$B$12</f>
        <v>0</v>
      </c>
      <c r="S382" s="104">
        <f>+N382*O382*P382*'[2]1. Standard_Cost'!$C$12</f>
        <v>0</v>
      </c>
      <c r="T382" s="104">
        <f>+N382*P382*Q382*'[2]1. Standard_Cost'!$D$12</f>
        <v>0</v>
      </c>
      <c r="U382" s="104">
        <f>+N382*O382*'[2]1. Standard_Cost'!$E$12</f>
        <v>0</v>
      </c>
      <c r="V382" s="103"/>
      <c r="W382" s="103"/>
      <c r="X382" s="103"/>
      <c r="Y382" s="104">
        <f>+V382*((X382*'[2]1. Standard_Cost'!$B$16)+(W382*X382*'[2]1. Standard_Cost'!$C$16))</f>
        <v>0</v>
      </c>
      <c r="Z382" s="103"/>
      <c r="AA382" s="103">
        <v>3</v>
      </c>
      <c r="AB382" s="104">
        <f>+Z382*'1. Standard_Cost'!$B$20+AA382*'1. Standard_Cost'!$C$20</f>
        <v>105000</v>
      </c>
      <c r="AC382" s="105"/>
      <c r="AD382" s="106"/>
      <c r="AE382" s="106">
        <f t="shared" ref="AE382:AE385" si="678">(R382+S382+T382+U382+Y382+AB382+AC382+AD382)*(20%)</f>
        <v>21000</v>
      </c>
      <c r="AF382" s="104">
        <f t="shared" ref="AF382:AF385" si="679">R382+S382+T382+U382+Y382+AB382+AC382+AD382+AE382</f>
        <v>126000</v>
      </c>
      <c r="AG382" s="103"/>
      <c r="AH382" s="103"/>
      <c r="AI382" s="103"/>
      <c r="AJ382" s="107"/>
      <c r="AK382" s="107"/>
      <c r="AL382" s="107"/>
      <c r="AM382" s="104">
        <f>AG382*'[2]1. Standard_Cost'!B219+'[2]Incremental_Cost Year 1'!AH395*'[2]1. Standard_Cost'!C219+'[2]Incremental_Cost Year 1'!AI395*'[2]1. Standard_Cost'!D219+'[2]Incremental_Cost Year 1'!AJ395+'[2]Incremental_Cost Year 1'!AL395+AK382</f>
        <v>0</v>
      </c>
      <c r="AN382" s="104">
        <f>AM382*'[2]1. Standard_Cost'!C28</f>
        <v>0</v>
      </c>
      <c r="AO382" s="107"/>
      <c r="AQ382" s="104">
        <f t="shared" ref="AQ382:AQ385" si="680">L382+M382</f>
        <v>0</v>
      </c>
      <c r="AR382" s="104">
        <f t="shared" ref="AR382:AR385" si="681">AF382</f>
        <v>126000</v>
      </c>
      <c r="AS382" s="104">
        <f t="shared" ref="AS382:AS385" si="682">AM382+AN382</f>
        <v>0</v>
      </c>
      <c r="AT382" s="104">
        <f>SUM(AQ382,AR382,AS382)</f>
        <v>126000</v>
      </c>
      <c r="AU382" s="229">
        <f>AT382</f>
        <v>126000</v>
      </c>
      <c r="AV382" s="229"/>
      <c r="AW382" s="229"/>
      <c r="AX382" s="229"/>
      <c r="AY382" s="229"/>
      <c r="AZ382" s="229"/>
      <c r="BA382" s="230"/>
    </row>
    <row r="383" spans="1:53" ht="14.1" customHeight="1" outlineLevel="2" x14ac:dyDescent="0.2">
      <c r="A383" s="68"/>
      <c r="B383" s="94"/>
      <c r="C383" s="251"/>
      <c r="D383" s="236"/>
      <c r="E383" s="110"/>
      <c r="F383" s="110"/>
      <c r="G383" s="111"/>
      <c r="H383" s="99" t="s">
        <v>552</v>
      </c>
      <c r="I383" s="100"/>
      <c r="J383" s="101"/>
      <c r="K383" s="101"/>
      <c r="L383" s="102" t="str">
        <f>IF(I383&lt;&gt;0,((VLOOKUP(I383,'[2]1. Standard_Cost'!$B$4:$D$8,2)+VLOOKUP(I383,'[2]1. Standard_Cost'!$B$4:$D$8,3))*J383*K383),"0")</f>
        <v>0</v>
      </c>
      <c r="M383" s="102">
        <f>L383*'[2]1. Standard_Cost'!F199</f>
        <v>0</v>
      </c>
      <c r="N383" s="103">
        <v>1</v>
      </c>
      <c r="O383" s="103">
        <v>1</v>
      </c>
      <c r="P383" s="103">
        <v>124</v>
      </c>
      <c r="Q383" s="103"/>
      <c r="R383" s="104">
        <f>+N383*P383*'1. Standard_Cost'!$B$12</f>
        <v>186000</v>
      </c>
      <c r="S383" s="104">
        <f>+N383*O383*P383*'1. Standard_Cost'!$C$12</f>
        <v>310000</v>
      </c>
      <c r="T383" s="104">
        <f>+N383*P383*Q383*'[2]1. Standard_Cost'!$D$12</f>
        <v>0</v>
      </c>
      <c r="U383" s="104">
        <f>+N383*O383*'1. Standard_Cost'!$E$12</f>
        <v>5000</v>
      </c>
      <c r="V383" s="103"/>
      <c r="W383" s="103"/>
      <c r="X383" s="103"/>
      <c r="Y383" s="104">
        <f>+V383*((X383*'[2]1. Standard_Cost'!$B$16)+(W383*X383*'[2]1. Standard_Cost'!$C$16))</f>
        <v>0</v>
      </c>
      <c r="Z383" s="103"/>
      <c r="AA383" s="103"/>
      <c r="AB383" s="104">
        <f>+Z383*'[2]1. Standard_Cost'!$B$20+AA383*'[2]1. Standard_Cost'!$C$20</f>
        <v>0</v>
      </c>
      <c r="AC383" s="105"/>
      <c r="AD383" s="106"/>
      <c r="AE383" s="106">
        <f t="shared" si="678"/>
        <v>100200</v>
      </c>
      <c r="AF383" s="104">
        <f t="shared" si="679"/>
        <v>601200</v>
      </c>
      <c r="AG383" s="103"/>
      <c r="AH383" s="103">
        <v>0</v>
      </c>
      <c r="AI383" s="103">
        <v>0</v>
      </c>
      <c r="AJ383" s="107"/>
      <c r="AK383" s="107"/>
      <c r="AL383" s="107"/>
      <c r="AM383" s="104">
        <f>AG383*'[2]1. Standard_Cost'!B219+'[2]Incremental_Cost Year 1'!AH396*'[2]1. Standard_Cost'!C219+'[2]Incremental_Cost Year 1'!AI396*'[2]1. Standard_Cost'!D219+'[2]Incremental_Cost Year 1'!AJ396+'[2]Incremental_Cost Year 1'!AL396+AK383</f>
        <v>0</v>
      </c>
      <c r="AN383" s="104">
        <f>AM383*'[2]1. Standard_Cost'!C28</f>
        <v>0</v>
      </c>
      <c r="AO383" s="107"/>
      <c r="AQ383" s="104">
        <f t="shared" si="680"/>
        <v>0</v>
      </c>
      <c r="AR383" s="104">
        <f t="shared" si="681"/>
        <v>601200</v>
      </c>
      <c r="AS383" s="104">
        <f t="shared" si="682"/>
        <v>0</v>
      </c>
      <c r="AT383" s="104">
        <f t="shared" ref="AT383:AT385" si="683">SUM(AQ383,AR383,AS383)</f>
        <v>601200</v>
      </c>
      <c r="AU383" s="229">
        <f t="shared" ref="AU383:AU384" si="684">AT383</f>
        <v>601200</v>
      </c>
      <c r="AV383" s="229">
        <v>0</v>
      </c>
      <c r="AW383" s="229"/>
      <c r="AX383" s="229"/>
      <c r="AY383" s="229"/>
      <c r="AZ383" s="229"/>
      <c r="BA383" s="230"/>
    </row>
    <row r="384" spans="1:53" ht="14.1" customHeight="1" outlineLevel="2" x14ac:dyDescent="0.2">
      <c r="A384" s="68"/>
      <c r="B384" s="94"/>
      <c r="C384" s="251"/>
      <c r="D384" s="236"/>
      <c r="E384" s="110"/>
      <c r="F384" s="110"/>
      <c r="G384" s="111"/>
      <c r="H384" s="99" t="s">
        <v>51</v>
      </c>
      <c r="I384" s="100"/>
      <c r="J384" s="101"/>
      <c r="K384" s="101"/>
      <c r="L384" s="102" t="str">
        <f>IF(I384&lt;&gt;0,((VLOOKUP(I384,'[2]1. Standard_Cost'!$B$4:$D$8,2)+VLOOKUP(I384,'[2]1. Standard_Cost'!$B$4:$D$8,3))*J384*K384),"0")</f>
        <v>0</v>
      </c>
      <c r="M384" s="102">
        <f>L384*'[2]1. Standard_Cost'!F199</f>
        <v>0</v>
      </c>
      <c r="N384" s="103"/>
      <c r="O384" s="103"/>
      <c r="P384" s="103"/>
      <c r="Q384" s="103"/>
      <c r="R384" s="104">
        <f>+N384*P384*'[2]1. Standard_Cost'!$B$12</f>
        <v>0</v>
      </c>
      <c r="S384" s="104">
        <f>+N384*O384*P384*'[2]1. Standard_Cost'!$C$12</f>
        <v>0</v>
      </c>
      <c r="T384" s="104">
        <f>+N384*P384*Q384*'[2]1. Standard_Cost'!$D$12</f>
        <v>0</v>
      </c>
      <c r="U384" s="104">
        <f>+N384*O384*'[2]1. Standard_Cost'!$E$12</f>
        <v>0</v>
      </c>
      <c r="V384" s="103"/>
      <c r="W384" s="103"/>
      <c r="X384" s="103"/>
      <c r="Y384" s="104">
        <f>+V384*((X384*'[2]1. Standard_Cost'!$B$16)+(W384*X384*'[2]1. Standard_Cost'!$C$16))</f>
        <v>0</v>
      </c>
      <c r="Z384" s="103"/>
      <c r="AA384" s="103"/>
      <c r="AB384" s="104">
        <f>+Z384*'[2]1. Standard_Cost'!$B$20+AA384*'[2]1. Standard_Cost'!$C$20</f>
        <v>0</v>
      </c>
      <c r="AC384" s="105"/>
      <c r="AD384" s="106"/>
      <c r="AE384" s="106">
        <f t="shared" si="678"/>
        <v>0</v>
      </c>
      <c r="AF384" s="104">
        <f t="shared" si="679"/>
        <v>0</v>
      </c>
      <c r="AG384" s="103"/>
      <c r="AH384" s="103"/>
      <c r="AI384" s="103"/>
      <c r="AJ384" s="107"/>
      <c r="AK384" s="107"/>
      <c r="AL384" s="107"/>
      <c r="AM384" s="104">
        <f>AG384*'[2]1. Standard_Cost'!B219+'[2]Incremental_Cost Year 1'!AH397*'[2]1. Standard_Cost'!C219+'[2]Incremental_Cost Year 1'!AI397*'[2]1. Standard_Cost'!D219+'[2]Incremental_Cost Year 1'!AJ397+'[2]Incremental_Cost Year 1'!AL397+AK384</f>
        <v>0</v>
      </c>
      <c r="AN384" s="104">
        <f>AM384*'[2]1. Standard_Cost'!C28</f>
        <v>0</v>
      </c>
      <c r="AO384" s="107"/>
      <c r="AQ384" s="104">
        <f t="shared" si="680"/>
        <v>0</v>
      </c>
      <c r="AR384" s="104">
        <f t="shared" si="681"/>
        <v>0</v>
      </c>
      <c r="AS384" s="104">
        <f t="shared" si="682"/>
        <v>0</v>
      </c>
      <c r="AT384" s="104">
        <f t="shared" si="683"/>
        <v>0</v>
      </c>
      <c r="AU384" s="229">
        <f t="shared" si="684"/>
        <v>0</v>
      </c>
      <c r="AV384" s="229"/>
      <c r="AW384" s="229"/>
      <c r="AX384" s="229"/>
      <c r="AY384" s="229"/>
      <c r="AZ384" s="229"/>
      <c r="BA384" s="230"/>
    </row>
    <row r="385" spans="1:53" ht="14.1" customHeight="1" outlineLevel="2" x14ac:dyDescent="0.2">
      <c r="A385" s="68"/>
      <c r="B385" s="94"/>
      <c r="C385" s="251"/>
      <c r="D385" s="236"/>
      <c r="E385" s="110"/>
      <c r="F385" s="110"/>
      <c r="G385" s="111"/>
      <c r="H385" s="112" t="s">
        <v>179</v>
      </c>
      <c r="I385" s="100"/>
      <c r="J385" s="101"/>
      <c r="K385" s="101"/>
      <c r="L385" s="102" t="str">
        <f>IF(I385&lt;&gt;0,((VLOOKUP(I385,'[2]1. Standard_Cost'!$B$4:$D$8,2)+VLOOKUP(I385,'[2]1. Standard_Cost'!$B$4:$D$8,3))*J385*K385),"0")</f>
        <v>0</v>
      </c>
      <c r="M385" s="102">
        <f>L385*'[2]1. Standard_Cost'!F199</f>
        <v>0</v>
      </c>
      <c r="N385" s="103"/>
      <c r="O385" s="103"/>
      <c r="P385" s="103"/>
      <c r="Q385" s="103"/>
      <c r="R385" s="104">
        <f>+N385*P385*'[2]1. Standard_Cost'!$B$12</f>
        <v>0</v>
      </c>
      <c r="S385" s="104">
        <f>+N385*O385*P385*'[2]1. Standard_Cost'!$C$12</f>
        <v>0</v>
      </c>
      <c r="T385" s="104">
        <f>+N385*P385*Q385*'[2]1. Standard_Cost'!$D$12</f>
        <v>0</v>
      </c>
      <c r="U385" s="104">
        <f>+N385*O385*'[2]1. Standard_Cost'!$E$12</f>
        <v>0</v>
      </c>
      <c r="V385" s="103"/>
      <c r="W385" s="103"/>
      <c r="X385" s="103"/>
      <c r="Y385" s="104">
        <f>+V385*((X385*'[2]1. Standard_Cost'!$B$16)+(W385*X385*'[2]1. Standard_Cost'!$C$16))</f>
        <v>0</v>
      </c>
      <c r="Z385" s="103"/>
      <c r="AA385" s="103"/>
      <c r="AB385" s="104">
        <f>+Z385*'[2]1. Standard_Cost'!$B$20+AA385*'[2]1. Standard_Cost'!$C$20</f>
        <v>0</v>
      </c>
      <c r="AC385" s="105"/>
      <c r="AD385" s="106"/>
      <c r="AE385" s="106">
        <f t="shared" si="678"/>
        <v>0</v>
      </c>
      <c r="AF385" s="104">
        <f t="shared" si="679"/>
        <v>0</v>
      </c>
      <c r="AG385" s="103"/>
      <c r="AH385" s="103"/>
      <c r="AI385" s="103"/>
      <c r="AJ385" s="107"/>
      <c r="AK385" s="107"/>
      <c r="AL385" s="107"/>
      <c r="AM385" s="104">
        <f>AG385*'[2]1. Standard_Cost'!B219+'[2]Incremental_Cost Year 1'!AH398*'[2]1. Standard_Cost'!C219+'[2]Incremental_Cost Year 1'!AI398*'[2]1. Standard_Cost'!D219+'[2]Incremental_Cost Year 1'!AJ398+'[2]Incremental_Cost Year 1'!AL398+AK385</f>
        <v>0</v>
      </c>
      <c r="AN385" s="104">
        <f>AM385*'[2]1. Standard_Cost'!C28</f>
        <v>0</v>
      </c>
      <c r="AO385" s="107"/>
      <c r="AQ385" s="104">
        <f t="shared" si="680"/>
        <v>0</v>
      </c>
      <c r="AR385" s="104">
        <f t="shared" si="681"/>
        <v>0</v>
      </c>
      <c r="AS385" s="104">
        <f t="shared" si="682"/>
        <v>0</v>
      </c>
      <c r="AT385" s="104">
        <f t="shared" si="683"/>
        <v>0</v>
      </c>
      <c r="AU385" s="229"/>
      <c r="AV385" s="229"/>
      <c r="AW385" s="229"/>
      <c r="AX385" s="229"/>
      <c r="AY385" s="229"/>
      <c r="AZ385" s="229"/>
      <c r="BA385" s="230"/>
    </row>
    <row r="386" spans="1:53" ht="67.5" customHeight="1" outlineLevel="1" x14ac:dyDescent="0.2">
      <c r="A386" s="68"/>
      <c r="B386" s="141"/>
      <c r="C386" s="251"/>
      <c r="D386" s="237"/>
      <c r="E386" s="113" t="s">
        <v>779</v>
      </c>
      <c r="F386" s="114" t="s">
        <v>154</v>
      </c>
      <c r="G386" s="115" t="s">
        <v>155</v>
      </c>
      <c r="H386" s="122" t="s">
        <v>307</v>
      </c>
      <c r="I386" s="117"/>
      <c r="J386" s="117"/>
      <c r="K386" s="117"/>
      <c r="L386" s="118">
        <f>SUM(L382:L385)</f>
        <v>0</v>
      </c>
      <c r="M386" s="118">
        <f>SUM(M382:M385)</f>
        <v>0</v>
      </c>
      <c r="N386" s="117"/>
      <c r="O386" s="117"/>
      <c r="P386" s="117"/>
      <c r="Q386" s="117"/>
      <c r="R386" s="119">
        <f>SUM(R382:R385)</f>
        <v>186000</v>
      </c>
      <c r="S386" s="119">
        <f>SUM(S382:S385)</f>
        <v>310000</v>
      </c>
      <c r="T386" s="119">
        <f>SUM(T382:T385)</f>
        <v>0</v>
      </c>
      <c r="U386" s="119">
        <f>SUM(U382:U385)</f>
        <v>5000</v>
      </c>
      <c r="V386" s="117"/>
      <c r="W386" s="117"/>
      <c r="X386" s="117"/>
      <c r="Y386" s="118">
        <f>SUM(Y382:Y385)</f>
        <v>0</v>
      </c>
      <c r="Z386" s="117"/>
      <c r="AA386" s="117"/>
      <c r="AB386" s="118">
        <f t="shared" ref="AB386:AF386" si="685">SUM(AB382:AB385)</f>
        <v>105000</v>
      </c>
      <c r="AC386" s="118">
        <f t="shared" si="685"/>
        <v>0</v>
      </c>
      <c r="AD386" s="118">
        <f t="shared" si="685"/>
        <v>0</v>
      </c>
      <c r="AE386" s="118">
        <f t="shared" si="685"/>
        <v>121200</v>
      </c>
      <c r="AF386" s="118">
        <f t="shared" si="685"/>
        <v>727200</v>
      </c>
      <c r="AG386" s="117"/>
      <c r="AH386" s="117"/>
      <c r="AI386" s="117"/>
      <c r="AJ386" s="119">
        <f>SUM(AJ382:AJ385)</f>
        <v>0</v>
      </c>
      <c r="AK386" s="119">
        <f t="shared" ref="AK386:AN386" si="686">SUM(AK382:AK385)</f>
        <v>0</v>
      </c>
      <c r="AL386" s="119">
        <f t="shared" si="686"/>
        <v>0</v>
      </c>
      <c r="AM386" s="119">
        <f t="shared" si="686"/>
        <v>0</v>
      </c>
      <c r="AN386" s="119">
        <f t="shared" si="686"/>
        <v>0</v>
      </c>
      <c r="AO386" s="116"/>
      <c r="AP386" s="120"/>
      <c r="AQ386" s="121">
        <f t="shared" ref="AQ386:AZ386" si="687">SUM(AQ382:AQ385)</f>
        <v>0</v>
      </c>
      <c r="AR386" s="121">
        <f t="shared" si="687"/>
        <v>727200</v>
      </c>
      <c r="AS386" s="121">
        <f t="shared" si="687"/>
        <v>0</v>
      </c>
      <c r="AT386" s="121">
        <f t="shared" si="687"/>
        <v>727200</v>
      </c>
      <c r="AU386" s="121">
        <f t="shared" si="687"/>
        <v>727200</v>
      </c>
      <c r="AV386" s="121">
        <f t="shared" si="687"/>
        <v>0</v>
      </c>
      <c r="AW386" s="121">
        <f t="shared" si="687"/>
        <v>0</v>
      </c>
      <c r="AX386" s="121">
        <f t="shared" si="687"/>
        <v>0</v>
      </c>
      <c r="AY386" s="121">
        <f t="shared" si="687"/>
        <v>0</v>
      </c>
      <c r="AZ386" s="121">
        <f t="shared" si="687"/>
        <v>0</v>
      </c>
      <c r="BA386" s="121"/>
    </row>
    <row r="387" spans="1:53" ht="14.1" customHeight="1" outlineLevel="2" x14ac:dyDescent="0.2">
      <c r="A387" s="68"/>
      <c r="B387" s="94"/>
      <c r="C387" s="142"/>
      <c r="D387" s="235" t="s">
        <v>545</v>
      </c>
      <c r="E387" s="96"/>
      <c r="F387" s="97"/>
      <c r="G387" s="98"/>
      <c r="H387" s="99" t="s">
        <v>560</v>
      </c>
      <c r="I387" s="100" t="s">
        <v>2</v>
      </c>
      <c r="J387" s="101">
        <v>1</v>
      </c>
      <c r="K387" s="101">
        <v>1</v>
      </c>
      <c r="L387" s="102">
        <f>IF(I387&lt;&gt;0,((VLOOKUP(I387,'1. Standard_Cost'!$B$4:$D$8,2)+VLOOKUP(I387,'1. Standard_Cost'!$B$4:$D$8,3))*J387*K387),"0")</f>
        <v>120200</v>
      </c>
      <c r="M387" s="102">
        <f>L387*'1. Standard_Cost'!F4</f>
        <v>20073.400000000001</v>
      </c>
      <c r="N387" s="103"/>
      <c r="O387" s="103"/>
      <c r="P387" s="103"/>
      <c r="Q387" s="103"/>
      <c r="R387" s="104">
        <f>+N387*P387*'[2]1. Standard_Cost'!$B$12</f>
        <v>0</v>
      </c>
      <c r="S387" s="104">
        <f>+N387*O387*P387*'[2]1. Standard_Cost'!$C$12</f>
        <v>0</v>
      </c>
      <c r="T387" s="104">
        <f>+N387*P387*Q387*'[2]1. Standard_Cost'!$D$12</f>
        <v>0</v>
      </c>
      <c r="U387" s="104">
        <f>+N387*O387*'[2]1. Standard_Cost'!$E$12</f>
        <v>0</v>
      </c>
      <c r="V387" s="103"/>
      <c r="W387" s="103"/>
      <c r="X387" s="103"/>
      <c r="Y387" s="104">
        <f>+V387*((X387*'[2]1. Standard_Cost'!$B$16)+(W387*X387*'[2]1. Standard_Cost'!$C$16))</f>
        <v>0</v>
      </c>
      <c r="Z387" s="103"/>
      <c r="AA387" s="103"/>
      <c r="AB387" s="104">
        <f>+Z387*'[2]1. Standard_Cost'!$B$20+AA387*'[2]1. Standard_Cost'!$C$20</f>
        <v>0</v>
      </c>
      <c r="AC387" s="105"/>
      <c r="AD387" s="106"/>
      <c r="AE387" s="106">
        <f t="shared" ref="AE387:AE390" si="688">(R387+S387+T387+U387+Y387+AB387+AC387+AD387)*(20%)</f>
        <v>0</v>
      </c>
      <c r="AF387" s="104">
        <f t="shared" ref="AF387:AF390" si="689">R387+S387+T387+U387+Y387+AB387+AC387+AD387+AE387</f>
        <v>0</v>
      </c>
      <c r="AG387" s="103"/>
      <c r="AH387" s="103"/>
      <c r="AI387" s="103"/>
      <c r="AJ387" s="107"/>
      <c r="AK387" s="107"/>
      <c r="AL387" s="107"/>
      <c r="AM387" s="104">
        <f>AG387*'[2]1. Standard_Cost'!B224+'[2]Incremental_Cost Year 1'!AH400*'[2]1. Standard_Cost'!C224+'[2]Incremental_Cost Year 1'!AI400*'[2]1. Standard_Cost'!D224+'[2]Incremental_Cost Year 1'!AJ400+'[2]Incremental_Cost Year 1'!AL400+AK387</f>
        <v>0</v>
      </c>
      <c r="AN387" s="104">
        <f>AM387*'[2]1. Standard_Cost'!C28</f>
        <v>0</v>
      </c>
      <c r="AO387" s="107"/>
      <c r="AQ387" s="104">
        <f t="shared" ref="AQ387:AQ390" si="690">L387+M387</f>
        <v>140273.4</v>
      </c>
      <c r="AR387" s="104">
        <f t="shared" ref="AR387:AR390" si="691">AF387</f>
        <v>0</v>
      </c>
      <c r="AS387" s="104">
        <f t="shared" ref="AS387:AS390" si="692">AM387+AN387</f>
        <v>0</v>
      </c>
      <c r="AT387" s="104">
        <f>SUM(AQ387,AR387,AS387)</f>
        <v>140273.4</v>
      </c>
      <c r="AU387" s="229">
        <f>AT387</f>
        <v>140273.4</v>
      </c>
      <c r="AV387" s="229"/>
      <c r="AW387" s="229"/>
      <c r="AX387" s="229"/>
      <c r="AY387" s="229"/>
      <c r="AZ387" s="229"/>
      <c r="BA387" s="230"/>
    </row>
    <row r="388" spans="1:53" ht="14.1" customHeight="1" outlineLevel="2" x14ac:dyDescent="0.2">
      <c r="A388" s="68"/>
      <c r="B388" s="94"/>
      <c r="C388" s="142"/>
      <c r="D388" s="236"/>
      <c r="E388" s="110"/>
      <c r="F388" s="110"/>
      <c r="G388" s="111"/>
      <c r="H388" s="99" t="s">
        <v>561</v>
      </c>
      <c r="I388" s="100"/>
      <c r="J388" s="101"/>
      <c r="K388" s="101"/>
      <c r="L388" s="102" t="str">
        <f>IF(I388&lt;&gt;0,((VLOOKUP(I388,'[2]1. Standard_Cost'!$B$4:$D$8,2)+VLOOKUP(I388,'[2]1. Standard_Cost'!$B$4:$D$8,3))*J388*K388),"0")</f>
        <v>0</v>
      </c>
      <c r="M388" s="102">
        <f>L388*'[2]1. Standard_Cost'!F204</f>
        <v>0</v>
      </c>
      <c r="N388" s="103">
        <v>1</v>
      </c>
      <c r="O388" s="103">
        <v>1</v>
      </c>
      <c r="P388" s="103">
        <v>20</v>
      </c>
      <c r="Q388" s="103"/>
      <c r="R388" s="104">
        <f>+N388*P388*'1. Standard_Cost'!$B$12</f>
        <v>30000</v>
      </c>
      <c r="S388" s="104">
        <f>+N388*O388*P388*'1. Standard_Cost'!$C$12</f>
        <v>50000</v>
      </c>
      <c r="T388" s="104">
        <f>+N388*P388*Q388*'[2]1. Standard_Cost'!$D$12</f>
        <v>0</v>
      </c>
      <c r="U388" s="104">
        <f>+N388*O388*'1. Standard_Cost'!$E$12</f>
        <v>5000</v>
      </c>
      <c r="V388" s="103"/>
      <c r="W388" s="103"/>
      <c r="X388" s="103"/>
      <c r="Y388" s="104">
        <f>+V388*((X388*'[2]1. Standard_Cost'!$B$16)+(W388*X388*'[2]1. Standard_Cost'!$C$16))</f>
        <v>0</v>
      </c>
      <c r="Z388" s="103"/>
      <c r="AA388" s="103"/>
      <c r="AB388" s="104">
        <f>+Z388*'1. Standard_Cost'!$B$20+AA388*'1. Standard_Cost'!$C$20</f>
        <v>0</v>
      </c>
      <c r="AC388" s="105"/>
      <c r="AD388" s="106"/>
      <c r="AE388" s="106">
        <f t="shared" si="688"/>
        <v>17000</v>
      </c>
      <c r="AF388" s="104">
        <f t="shared" si="689"/>
        <v>102000</v>
      </c>
      <c r="AG388" s="103"/>
      <c r="AH388" s="103">
        <v>0</v>
      </c>
      <c r="AI388" s="103">
        <v>0</v>
      </c>
      <c r="AJ388" s="107"/>
      <c r="AK388" s="107"/>
      <c r="AL388" s="107"/>
      <c r="AM388" s="104">
        <f>AG388*'[2]1. Standard_Cost'!B224+'[2]Incremental_Cost Year 1'!AH401*'[2]1. Standard_Cost'!C224+'[2]Incremental_Cost Year 1'!AI401*'[2]1. Standard_Cost'!D224+'[2]Incremental_Cost Year 1'!AJ401+'[2]Incremental_Cost Year 1'!AL401+AK388</f>
        <v>0</v>
      </c>
      <c r="AN388" s="104">
        <f>AM388*'[2]1. Standard_Cost'!C28</f>
        <v>0</v>
      </c>
      <c r="AO388" s="107"/>
      <c r="AQ388" s="104">
        <f t="shared" si="690"/>
        <v>0</v>
      </c>
      <c r="AR388" s="104">
        <f t="shared" si="691"/>
        <v>102000</v>
      </c>
      <c r="AS388" s="104">
        <f t="shared" si="692"/>
        <v>0</v>
      </c>
      <c r="AT388" s="104">
        <f t="shared" ref="AT388:AT390" si="693">SUM(AQ388,AR388,AS388)</f>
        <v>102000</v>
      </c>
      <c r="AU388" s="229">
        <f t="shared" ref="AU388:AU389" si="694">AT388</f>
        <v>102000</v>
      </c>
      <c r="AV388" s="229">
        <v>0</v>
      </c>
      <c r="AW388" s="229"/>
      <c r="AX388" s="229"/>
      <c r="AY388" s="229"/>
      <c r="AZ388" s="229"/>
      <c r="BA388" s="230"/>
    </row>
    <row r="389" spans="1:53" ht="14.1" customHeight="1" outlineLevel="2" x14ac:dyDescent="0.2">
      <c r="A389" s="68"/>
      <c r="B389" s="94"/>
      <c r="C389" s="142"/>
      <c r="D389" s="236"/>
      <c r="E389" s="110"/>
      <c r="F389" s="110"/>
      <c r="G389" s="111"/>
      <c r="H389" s="99" t="s">
        <v>51</v>
      </c>
      <c r="I389" s="100"/>
      <c r="J389" s="101"/>
      <c r="K389" s="101"/>
      <c r="L389" s="102" t="str">
        <f>IF(I389&lt;&gt;0,((VLOOKUP(I389,'[2]1. Standard_Cost'!$B$4:$D$8,2)+VLOOKUP(I389,'[2]1. Standard_Cost'!$B$4:$D$8,3))*J389*K389),"0")</f>
        <v>0</v>
      </c>
      <c r="M389" s="102">
        <f>L389*'[2]1. Standard_Cost'!F204</f>
        <v>0</v>
      </c>
      <c r="N389" s="103"/>
      <c r="O389" s="103"/>
      <c r="P389" s="103"/>
      <c r="Q389" s="103"/>
      <c r="R389" s="104">
        <f>+N389*P389*'[2]1. Standard_Cost'!$B$12</f>
        <v>0</v>
      </c>
      <c r="S389" s="104">
        <f>+N389*O389*P389*'[2]1. Standard_Cost'!$C$12</f>
        <v>0</v>
      </c>
      <c r="T389" s="104">
        <f>+N389*P389*Q389*'[2]1. Standard_Cost'!$D$12</f>
        <v>0</v>
      </c>
      <c r="U389" s="104">
        <f>+N389*O389*'[2]1. Standard_Cost'!$E$12</f>
        <v>0</v>
      </c>
      <c r="V389" s="103"/>
      <c r="W389" s="103"/>
      <c r="X389" s="103"/>
      <c r="Y389" s="104">
        <f>+V389*((X389*'[2]1. Standard_Cost'!$B$16)+(W389*X389*'[2]1. Standard_Cost'!$C$16))</f>
        <v>0</v>
      </c>
      <c r="Z389" s="103"/>
      <c r="AA389" s="103"/>
      <c r="AB389" s="104">
        <f>+Z389*'[2]1. Standard_Cost'!$B$20+AA389*'[2]1. Standard_Cost'!$C$20</f>
        <v>0</v>
      </c>
      <c r="AC389" s="105"/>
      <c r="AD389" s="106"/>
      <c r="AE389" s="106">
        <f t="shared" si="688"/>
        <v>0</v>
      </c>
      <c r="AF389" s="104">
        <f t="shared" si="689"/>
        <v>0</v>
      </c>
      <c r="AG389" s="103"/>
      <c r="AH389" s="103"/>
      <c r="AI389" s="103"/>
      <c r="AJ389" s="107"/>
      <c r="AK389" s="107"/>
      <c r="AL389" s="107"/>
      <c r="AM389" s="104">
        <f>AG389*'[2]1. Standard_Cost'!B224+'[2]Incremental_Cost Year 1'!AH402*'[2]1. Standard_Cost'!C224+'[2]Incremental_Cost Year 1'!AI402*'[2]1. Standard_Cost'!D224+'[2]Incremental_Cost Year 1'!AJ402+'[2]Incremental_Cost Year 1'!AL402+AK389</f>
        <v>0</v>
      </c>
      <c r="AN389" s="104">
        <f>AM389*'[2]1. Standard_Cost'!C28</f>
        <v>0</v>
      </c>
      <c r="AO389" s="107"/>
      <c r="AQ389" s="104">
        <f t="shared" si="690"/>
        <v>0</v>
      </c>
      <c r="AR389" s="104">
        <f t="shared" si="691"/>
        <v>0</v>
      </c>
      <c r="AS389" s="104">
        <f t="shared" si="692"/>
        <v>0</v>
      </c>
      <c r="AT389" s="104">
        <f t="shared" si="693"/>
        <v>0</v>
      </c>
      <c r="AU389" s="229">
        <f t="shared" si="694"/>
        <v>0</v>
      </c>
      <c r="AV389" s="229"/>
      <c r="AW389" s="229"/>
      <c r="AX389" s="229"/>
      <c r="AY389" s="229"/>
      <c r="AZ389" s="229"/>
      <c r="BA389" s="230"/>
    </row>
    <row r="390" spans="1:53" ht="14.1" customHeight="1" outlineLevel="2" x14ac:dyDescent="0.2">
      <c r="A390" s="68"/>
      <c r="B390" s="94"/>
      <c r="C390" s="142"/>
      <c r="D390" s="236"/>
      <c r="E390" s="110"/>
      <c r="F390" s="110"/>
      <c r="G390" s="111"/>
      <c r="H390" s="112" t="s">
        <v>179</v>
      </c>
      <c r="I390" s="100"/>
      <c r="J390" s="101"/>
      <c r="K390" s="101"/>
      <c r="L390" s="102" t="str">
        <f>IF(I390&lt;&gt;0,((VLOOKUP(I390,'[2]1. Standard_Cost'!$B$4:$D$8,2)+VLOOKUP(I390,'[2]1. Standard_Cost'!$B$4:$D$8,3))*J390*K390),"0")</f>
        <v>0</v>
      </c>
      <c r="M390" s="102">
        <f>L390*'[2]1. Standard_Cost'!F204</f>
        <v>0</v>
      </c>
      <c r="N390" s="103"/>
      <c r="O390" s="103"/>
      <c r="P390" s="103"/>
      <c r="Q390" s="103"/>
      <c r="R390" s="104">
        <f>+N390*P390*'[2]1. Standard_Cost'!$B$12</f>
        <v>0</v>
      </c>
      <c r="S390" s="104">
        <f>+N390*O390*P390*'[2]1. Standard_Cost'!$C$12</f>
        <v>0</v>
      </c>
      <c r="T390" s="104">
        <f>+N390*P390*Q390*'[2]1. Standard_Cost'!$D$12</f>
        <v>0</v>
      </c>
      <c r="U390" s="104">
        <f>+N390*O390*'[2]1. Standard_Cost'!$E$12</f>
        <v>0</v>
      </c>
      <c r="V390" s="103"/>
      <c r="W390" s="103"/>
      <c r="X390" s="103"/>
      <c r="Y390" s="104">
        <f>+V390*((X390*'[2]1. Standard_Cost'!$B$16)+(W390*X390*'[2]1. Standard_Cost'!$C$16))</f>
        <v>0</v>
      </c>
      <c r="Z390" s="103"/>
      <c r="AA390" s="103"/>
      <c r="AB390" s="104">
        <f>+Z390*'[2]1. Standard_Cost'!$B$20+AA390*'[2]1. Standard_Cost'!$C$20</f>
        <v>0</v>
      </c>
      <c r="AC390" s="105"/>
      <c r="AD390" s="106"/>
      <c r="AE390" s="106">
        <f t="shared" si="688"/>
        <v>0</v>
      </c>
      <c r="AF390" s="104">
        <f t="shared" si="689"/>
        <v>0</v>
      </c>
      <c r="AG390" s="103"/>
      <c r="AH390" s="103"/>
      <c r="AI390" s="103"/>
      <c r="AJ390" s="107"/>
      <c r="AK390" s="107"/>
      <c r="AL390" s="107"/>
      <c r="AM390" s="104">
        <f>AG390*'[2]1. Standard_Cost'!B224+'[2]Incremental_Cost Year 1'!AH403*'[2]1. Standard_Cost'!C224+'[2]Incremental_Cost Year 1'!AI403*'[2]1. Standard_Cost'!D224+'[2]Incremental_Cost Year 1'!AJ403+'[2]Incremental_Cost Year 1'!AL403+AK390</f>
        <v>0</v>
      </c>
      <c r="AN390" s="104">
        <f>AM390*'[2]1. Standard_Cost'!C28</f>
        <v>0</v>
      </c>
      <c r="AO390" s="107"/>
      <c r="AQ390" s="104">
        <f t="shared" si="690"/>
        <v>0</v>
      </c>
      <c r="AR390" s="104">
        <f t="shared" si="691"/>
        <v>0</v>
      </c>
      <c r="AS390" s="104">
        <f t="shared" si="692"/>
        <v>0</v>
      </c>
      <c r="AT390" s="104">
        <f t="shared" si="693"/>
        <v>0</v>
      </c>
      <c r="AU390" s="229">
        <f>AT390</f>
        <v>0</v>
      </c>
      <c r="AV390" s="229"/>
      <c r="AW390" s="229"/>
      <c r="AX390" s="229"/>
      <c r="AY390" s="229"/>
      <c r="AZ390" s="229"/>
      <c r="BA390" s="230"/>
    </row>
    <row r="391" spans="1:53" ht="40.5" customHeight="1" outlineLevel="1" x14ac:dyDescent="0.2">
      <c r="A391" s="68"/>
      <c r="B391" s="141"/>
      <c r="C391" s="142"/>
      <c r="D391" s="237"/>
      <c r="E391" s="113" t="s">
        <v>308</v>
      </c>
      <c r="F391" s="114" t="s">
        <v>154</v>
      </c>
      <c r="G391" s="115" t="s">
        <v>155</v>
      </c>
      <c r="H391" s="122" t="s">
        <v>309</v>
      </c>
      <c r="I391" s="117"/>
      <c r="J391" s="117"/>
      <c r="K391" s="117"/>
      <c r="L391" s="118">
        <f>SUM(L387:L390)</f>
        <v>120200</v>
      </c>
      <c r="M391" s="118">
        <f>SUM(M387:M390)</f>
        <v>20073.400000000001</v>
      </c>
      <c r="N391" s="117"/>
      <c r="O391" s="117"/>
      <c r="P391" s="117"/>
      <c r="Q391" s="117"/>
      <c r="R391" s="119">
        <f>SUM(R387:R390)</f>
        <v>30000</v>
      </c>
      <c r="S391" s="119">
        <f>SUM(S387:S390)</f>
        <v>50000</v>
      </c>
      <c r="T391" s="119">
        <f>SUM(T387:T390)</f>
        <v>0</v>
      </c>
      <c r="U391" s="119">
        <f>SUM(U387:U390)</f>
        <v>5000</v>
      </c>
      <c r="V391" s="117"/>
      <c r="W391" s="117"/>
      <c r="X391" s="117"/>
      <c r="Y391" s="118">
        <f>SUM(Y387:Y390)</f>
        <v>0</v>
      </c>
      <c r="Z391" s="117"/>
      <c r="AA391" s="117"/>
      <c r="AB391" s="118">
        <f t="shared" ref="AB391:AF391" si="695">SUM(AB387:AB390)</f>
        <v>0</v>
      </c>
      <c r="AC391" s="118">
        <f t="shared" si="695"/>
        <v>0</v>
      </c>
      <c r="AD391" s="118">
        <f t="shared" si="695"/>
        <v>0</v>
      </c>
      <c r="AE391" s="118">
        <f t="shared" si="695"/>
        <v>17000</v>
      </c>
      <c r="AF391" s="118">
        <f t="shared" si="695"/>
        <v>102000</v>
      </c>
      <c r="AG391" s="117"/>
      <c r="AH391" s="117"/>
      <c r="AI391" s="117"/>
      <c r="AJ391" s="119">
        <f>SUM(AJ387:AJ390)</f>
        <v>0</v>
      </c>
      <c r="AK391" s="119">
        <f t="shared" ref="AK391:AN391" si="696">SUM(AK387:AK390)</f>
        <v>0</v>
      </c>
      <c r="AL391" s="119">
        <f t="shared" si="696"/>
        <v>0</v>
      </c>
      <c r="AM391" s="119">
        <f t="shared" si="696"/>
        <v>0</v>
      </c>
      <c r="AN391" s="119">
        <f t="shared" si="696"/>
        <v>0</v>
      </c>
      <c r="AO391" s="116"/>
      <c r="AP391" s="120"/>
      <c r="AQ391" s="121">
        <f t="shared" ref="AQ391:AZ391" si="697">SUM(AQ387:AQ390)</f>
        <v>140273.4</v>
      </c>
      <c r="AR391" s="121">
        <f t="shared" si="697"/>
        <v>102000</v>
      </c>
      <c r="AS391" s="121">
        <f t="shared" si="697"/>
        <v>0</v>
      </c>
      <c r="AT391" s="121">
        <f t="shared" si="697"/>
        <v>242273.4</v>
      </c>
      <c r="AU391" s="121">
        <f t="shared" si="697"/>
        <v>242273.4</v>
      </c>
      <c r="AV391" s="121">
        <f t="shared" si="697"/>
        <v>0</v>
      </c>
      <c r="AW391" s="121">
        <f t="shared" si="697"/>
        <v>0</v>
      </c>
      <c r="AX391" s="121">
        <f t="shared" si="697"/>
        <v>0</v>
      </c>
      <c r="AY391" s="121">
        <f t="shared" si="697"/>
        <v>0</v>
      </c>
      <c r="AZ391" s="121">
        <f t="shared" si="697"/>
        <v>0</v>
      </c>
      <c r="BA391" s="121"/>
    </row>
    <row r="392" spans="1:53" ht="14.1" customHeight="1" outlineLevel="2" x14ac:dyDescent="0.2">
      <c r="A392" s="68"/>
      <c r="B392" s="94"/>
      <c r="C392" s="142"/>
      <c r="D392" s="235" t="s">
        <v>545</v>
      </c>
      <c r="E392" s="96"/>
      <c r="F392" s="97"/>
      <c r="G392" s="98"/>
      <c r="H392" s="162" t="s">
        <v>562</v>
      </c>
      <c r="I392" s="151" t="s">
        <v>4</v>
      </c>
      <c r="J392" s="163">
        <v>3</v>
      </c>
      <c r="K392" s="163">
        <v>5</v>
      </c>
      <c r="L392" s="102">
        <f>IF(I392&lt;&gt;0,((VLOOKUP(I392,'1. Standard_Cost'!$B$4:$D$8,2)+VLOOKUP(I392,'1. Standard_Cost'!$B$4:$D$8,3))*J392*K392),"0")</f>
        <v>1201500</v>
      </c>
      <c r="M392" s="102">
        <f>L392*'1. Standard_Cost'!F4</f>
        <v>200650.5</v>
      </c>
      <c r="N392" s="103"/>
      <c r="O392" s="103"/>
      <c r="P392" s="103"/>
      <c r="Q392" s="103"/>
      <c r="R392" s="104">
        <f>+N392*P392*'[2]1. Standard_Cost'!$B$12</f>
        <v>0</v>
      </c>
      <c r="S392" s="104">
        <f>+N392*O392*P392*'[2]1. Standard_Cost'!$C$12</f>
        <v>0</v>
      </c>
      <c r="T392" s="104">
        <f>+N392*P392*Q392*'[2]1. Standard_Cost'!$D$12</f>
        <v>0</v>
      </c>
      <c r="U392" s="104">
        <f>+N392*O392*'[2]1. Standard_Cost'!$E$12</f>
        <v>0</v>
      </c>
      <c r="V392" s="103"/>
      <c r="W392" s="103"/>
      <c r="X392" s="103"/>
      <c r="Y392" s="104">
        <f>+V392*((X392*'[2]1. Standard_Cost'!$B$16)+(W392*X392*'[2]1. Standard_Cost'!$C$16))</f>
        <v>0</v>
      </c>
      <c r="Z392" s="103"/>
      <c r="AA392" s="103"/>
      <c r="AB392" s="104">
        <f>+Z392*'[2]1. Standard_Cost'!$B$20+AA392*'[2]1. Standard_Cost'!$C$20</f>
        <v>0</v>
      </c>
      <c r="AC392" s="105"/>
      <c r="AD392" s="106"/>
      <c r="AE392" s="106">
        <f t="shared" ref="AE392:AE395" si="698">(R392+S392+T392+U392+Y392+AB392+AC392+AD392)*(20%)</f>
        <v>0</v>
      </c>
      <c r="AF392" s="104">
        <f t="shared" ref="AF392:AF395" si="699">R392+S392+T392+U392+Y392+AB392+AC392+AD392+AE392</f>
        <v>0</v>
      </c>
      <c r="AG392" s="103"/>
      <c r="AH392" s="103"/>
      <c r="AI392" s="103"/>
      <c r="AJ392" s="107"/>
      <c r="AK392" s="107"/>
      <c r="AL392" s="107"/>
      <c r="AM392" s="104">
        <f>AG392*'[2]1. Standard_Cost'!B229+'[2]Incremental_Cost Year 1'!AH405*'[2]1. Standard_Cost'!C229+'[2]Incremental_Cost Year 1'!AI405*'[2]1. Standard_Cost'!D229+'[2]Incremental_Cost Year 1'!AJ405+'[2]Incremental_Cost Year 1'!AL405+AK392</f>
        <v>0</v>
      </c>
      <c r="AN392" s="104">
        <f>AM392*'[2]1. Standard_Cost'!C28</f>
        <v>0</v>
      </c>
      <c r="AO392" s="107"/>
      <c r="AQ392" s="104">
        <f t="shared" ref="AQ392:AQ395" si="700">L392+M392</f>
        <v>1402150.5</v>
      </c>
      <c r="AR392" s="104">
        <f t="shared" ref="AR392:AR395" si="701">AF392</f>
        <v>0</v>
      </c>
      <c r="AS392" s="104">
        <f t="shared" ref="AS392:AS395" si="702">AM392+AN392</f>
        <v>0</v>
      </c>
      <c r="AT392" s="104">
        <f>SUM(AQ392,AR392,AS392)</f>
        <v>1402150.5</v>
      </c>
      <c r="AU392" s="229">
        <f>AT392</f>
        <v>1402150.5</v>
      </c>
      <c r="AV392" s="229"/>
      <c r="AW392" s="229"/>
      <c r="AX392" s="229"/>
      <c r="AY392" s="229"/>
      <c r="AZ392" s="229"/>
      <c r="BA392" s="230"/>
    </row>
    <row r="393" spans="1:53" ht="14.1" customHeight="1" outlineLevel="2" x14ac:dyDescent="0.2">
      <c r="A393" s="68"/>
      <c r="B393" s="94"/>
      <c r="C393" s="142"/>
      <c r="D393" s="236"/>
      <c r="E393" s="110"/>
      <c r="F393" s="110"/>
      <c r="G393" s="111"/>
      <c r="H393" s="162" t="s">
        <v>563</v>
      </c>
      <c r="I393" s="151"/>
      <c r="J393" s="163"/>
      <c r="K393" s="163"/>
      <c r="L393" s="102" t="str">
        <f>IF(I393&lt;&gt;0,((VLOOKUP(I393,'[2]1. Standard_Cost'!$B$4:$D$8,2)+VLOOKUP(I393,'[2]1. Standard_Cost'!$B$4:$D$8,3))*J393*K393),"0")</f>
        <v>0</v>
      </c>
      <c r="M393" s="102">
        <f>L393*'[2]1. Standard_Cost'!F4</f>
        <v>0</v>
      </c>
      <c r="N393" s="103">
        <v>2</v>
      </c>
      <c r="O393" s="103">
        <v>2</v>
      </c>
      <c r="P393" s="103">
        <v>20</v>
      </c>
      <c r="Q393" s="103"/>
      <c r="R393" s="104">
        <f>+N393*P393*'1. Standard_Cost'!$B$12</f>
        <v>60000</v>
      </c>
      <c r="S393" s="104">
        <f>+N393*O393*P393*'1. Standard_Cost'!$C$12</f>
        <v>200000</v>
      </c>
      <c r="T393" s="104">
        <f>+N393*P393*Q393*'[2]1. Standard_Cost'!$D$12</f>
        <v>0</v>
      </c>
      <c r="U393" s="104">
        <f>+N393*O393*'1. Standard_Cost'!$E$12</f>
        <v>20000</v>
      </c>
      <c r="V393" s="103"/>
      <c r="W393" s="103"/>
      <c r="X393" s="103"/>
      <c r="Y393" s="104">
        <f>+V393*((X393*'[2]1. Standard_Cost'!$B$16)+(W393*X393*'[2]1. Standard_Cost'!$C$16))</f>
        <v>0</v>
      </c>
      <c r="Z393" s="103"/>
      <c r="AA393" s="103"/>
      <c r="AB393" s="104">
        <f>+Z393*'[2]1. Standard_Cost'!$B$20+AA393*'[2]1. Standard_Cost'!$C$20</f>
        <v>0</v>
      </c>
      <c r="AC393" s="105"/>
      <c r="AD393" s="106"/>
      <c r="AE393" s="106">
        <f t="shared" si="698"/>
        <v>56000</v>
      </c>
      <c r="AF393" s="104">
        <f t="shared" si="699"/>
        <v>336000</v>
      </c>
      <c r="AG393" s="103"/>
      <c r="AH393" s="103">
        <v>0</v>
      </c>
      <c r="AI393" s="103">
        <v>0</v>
      </c>
      <c r="AJ393" s="107"/>
      <c r="AK393" s="107"/>
      <c r="AL393" s="107"/>
      <c r="AM393" s="104">
        <f>AG393*'[2]1. Standard_Cost'!B229+'[2]Incremental_Cost Year 1'!AH406*'[2]1. Standard_Cost'!C229+'[2]Incremental_Cost Year 1'!AI406*'[2]1. Standard_Cost'!D229+'[2]Incremental_Cost Year 1'!AJ406+'[2]Incremental_Cost Year 1'!AL406+AK393</f>
        <v>0</v>
      </c>
      <c r="AN393" s="104">
        <f>AM393*'[2]1. Standard_Cost'!C28</f>
        <v>0</v>
      </c>
      <c r="AO393" s="107"/>
      <c r="AQ393" s="104">
        <f t="shared" si="700"/>
        <v>0</v>
      </c>
      <c r="AR393" s="104">
        <f t="shared" si="701"/>
        <v>336000</v>
      </c>
      <c r="AS393" s="104">
        <f t="shared" si="702"/>
        <v>0</v>
      </c>
      <c r="AT393" s="104">
        <f t="shared" ref="AT393:AT395" si="703">SUM(AQ393,AR393,AS393)</f>
        <v>336000</v>
      </c>
      <c r="AU393" s="229">
        <f t="shared" ref="AU393:AU395" si="704">AT393</f>
        <v>336000</v>
      </c>
      <c r="AV393" s="229">
        <v>0</v>
      </c>
      <c r="AW393" s="229"/>
      <c r="AX393" s="229"/>
      <c r="AY393" s="229"/>
      <c r="AZ393" s="229"/>
      <c r="BA393" s="230"/>
    </row>
    <row r="394" spans="1:53" ht="14.1" customHeight="1" outlineLevel="2" x14ac:dyDescent="0.2">
      <c r="A394" s="68"/>
      <c r="B394" s="94"/>
      <c r="C394" s="142"/>
      <c r="D394" s="236"/>
      <c r="E394" s="110"/>
      <c r="F394" s="110"/>
      <c r="G394" s="111"/>
      <c r="H394" s="162" t="s">
        <v>564</v>
      </c>
      <c r="I394" s="151" t="s">
        <v>4</v>
      </c>
      <c r="J394" s="163">
        <v>1</v>
      </c>
      <c r="K394" s="163">
        <v>1</v>
      </c>
      <c r="L394" s="102">
        <f>IF(I394&lt;&gt;0,((VLOOKUP(I394,'1. Standard_Cost'!$B$4:$D$8,2)+VLOOKUP(I394,'1. Standard_Cost'!$B$4:$D$8,3))*J394*K394),"0")</f>
        <v>80100</v>
      </c>
      <c r="M394" s="102">
        <f>L394*'1. Standard_Cost'!F31</f>
        <v>0</v>
      </c>
      <c r="N394" s="103"/>
      <c r="O394" s="103"/>
      <c r="P394" s="103"/>
      <c r="Q394" s="103"/>
      <c r="R394" s="104">
        <f>+N394*P394*'[2]1. Standard_Cost'!$B$12</f>
        <v>0</v>
      </c>
      <c r="S394" s="104">
        <f>+N394*O394*P394*'[2]1. Standard_Cost'!$C$12</f>
        <v>0</v>
      </c>
      <c r="T394" s="104">
        <f>+N394*P394*Q394*'[2]1. Standard_Cost'!$D$12</f>
        <v>0</v>
      </c>
      <c r="U394" s="104">
        <f>+N394*O394*'[2]1. Standard_Cost'!$E$12</f>
        <v>0</v>
      </c>
      <c r="V394" s="103"/>
      <c r="W394" s="103"/>
      <c r="X394" s="103"/>
      <c r="Y394" s="104">
        <f>+V394*((X394*'[2]1. Standard_Cost'!$B$16)+(W394*X394*'[2]1. Standard_Cost'!$C$16))</f>
        <v>0</v>
      </c>
      <c r="Z394" s="103"/>
      <c r="AA394" s="103"/>
      <c r="AB394" s="104">
        <f>+Z394*'[2]1. Standard_Cost'!$B$20+AA394*'[2]1. Standard_Cost'!$C$20</f>
        <v>0</v>
      </c>
      <c r="AC394" s="105"/>
      <c r="AD394" s="106"/>
      <c r="AE394" s="106">
        <f t="shared" si="698"/>
        <v>0</v>
      </c>
      <c r="AF394" s="104">
        <f t="shared" si="699"/>
        <v>0</v>
      </c>
      <c r="AG394" s="103"/>
      <c r="AH394" s="103"/>
      <c r="AI394" s="103"/>
      <c r="AJ394" s="107"/>
      <c r="AK394" s="107"/>
      <c r="AL394" s="107"/>
      <c r="AM394" s="104">
        <f>AG394*'[2]1. Standard_Cost'!B229+'[2]Incremental_Cost Year 1'!AH407*'[2]1. Standard_Cost'!C229+'[2]Incremental_Cost Year 1'!AI407*'[2]1. Standard_Cost'!D229+'[2]Incremental_Cost Year 1'!AJ407+'[2]Incremental_Cost Year 1'!AL407+AK394</f>
        <v>0</v>
      </c>
      <c r="AN394" s="104">
        <f>AM394*'[2]1. Standard_Cost'!C28</f>
        <v>0</v>
      </c>
      <c r="AO394" s="107"/>
      <c r="AQ394" s="104">
        <f t="shared" si="700"/>
        <v>80100</v>
      </c>
      <c r="AR394" s="104">
        <f t="shared" si="701"/>
        <v>0</v>
      </c>
      <c r="AS394" s="104">
        <f t="shared" si="702"/>
        <v>0</v>
      </c>
      <c r="AT394" s="104">
        <f t="shared" si="703"/>
        <v>80100</v>
      </c>
      <c r="AU394" s="229">
        <f t="shared" si="704"/>
        <v>80100</v>
      </c>
      <c r="AV394" s="229"/>
      <c r="AW394" s="229"/>
      <c r="AX394" s="229"/>
      <c r="AY394" s="229"/>
      <c r="AZ394" s="229"/>
      <c r="BA394" s="230"/>
    </row>
    <row r="395" spans="1:53" ht="14.1" customHeight="1" outlineLevel="2" x14ac:dyDescent="0.2">
      <c r="A395" s="68"/>
      <c r="B395" s="94"/>
      <c r="C395" s="142"/>
      <c r="D395" s="236"/>
      <c r="E395" s="110"/>
      <c r="F395" s="110"/>
      <c r="G395" s="111"/>
      <c r="H395" s="112" t="s">
        <v>179</v>
      </c>
      <c r="I395" s="151"/>
      <c r="J395" s="163"/>
      <c r="K395" s="163"/>
      <c r="L395" s="102" t="str">
        <f>IF(I395&lt;&gt;0,((VLOOKUP(I395,'[2]1. Standard_Cost'!$B$4:$D$8,2)+VLOOKUP(I395,'[2]1. Standard_Cost'!$B$4:$D$8,3))*J395*K395),"0")</f>
        <v>0</v>
      </c>
      <c r="M395" s="102">
        <f>L395*'[2]1. Standard_Cost'!F209</f>
        <v>0</v>
      </c>
      <c r="N395" s="103"/>
      <c r="O395" s="103"/>
      <c r="P395" s="103"/>
      <c r="Q395" s="103"/>
      <c r="R395" s="104">
        <f>+N395*P395*'[2]1. Standard_Cost'!$B$12</f>
        <v>0</v>
      </c>
      <c r="S395" s="104">
        <f>+N395*O395*P395*'[2]1. Standard_Cost'!$C$12</f>
        <v>0</v>
      </c>
      <c r="T395" s="104">
        <f>+N395*P395*Q395*'[2]1. Standard_Cost'!$D$12</f>
        <v>0</v>
      </c>
      <c r="U395" s="104">
        <f>+N395*O395*'[2]1. Standard_Cost'!$E$12</f>
        <v>0</v>
      </c>
      <c r="V395" s="103"/>
      <c r="W395" s="103"/>
      <c r="X395" s="103"/>
      <c r="Y395" s="104">
        <f>+V395*((X395*'[2]1. Standard_Cost'!$B$16)+(W395*X395*'[2]1. Standard_Cost'!$C$16))</f>
        <v>0</v>
      </c>
      <c r="Z395" s="103"/>
      <c r="AA395" s="103"/>
      <c r="AB395" s="104">
        <f>+Z395*'[2]1. Standard_Cost'!$B$20+AA395*'[2]1. Standard_Cost'!$C$20</f>
        <v>0</v>
      </c>
      <c r="AC395" s="105"/>
      <c r="AD395" s="106"/>
      <c r="AE395" s="106">
        <f t="shared" si="698"/>
        <v>0</v>
      </c>
      <c r="AF395" s="104">
        <f t="shared" si="699"/>
        <v>0</v>
      </c>
      <c r="AG395" s="103"/>
      <c r="AH395" s="103"/>
      <c r="AI395" s="103"/>
      <c r="AJ395" s="107"/>
      <c r="AK395" s="107"/>
      <c r="AL395" s="107"/>
      <c r="AM395" s="104">
        <f>AG395*'[2]1. Standard_Cost'!B229+'[2]Incremental_Cost Year 1'!AH408*'[2]1. Standard_Cost'!C229+'[2]Incremental_Cost Year 1'!AI408*'[2]1. Standard_Cost'!D229+'[2]Incremental_Cost Year 1'!AJ408+'[2]Incremental_Cost Year 1'!AL408+AK395</f>
        <v>0</v>
      </c>
      <c r="AN395" s="104">
        <f>AM395*'[2]1. Standard_Cost'!C28</f>
        <v>0</v>
      </c>
      <c r="AO395" s="107"/>
      <c r="AQ395" s="104">
        <f t="shared" si="700"/>
        <v>0</v>
      </c>
      <c r="AR395" s="104">
        <f t="shared" si="701"/>
        <v>0</v>
      </c>
      <c r="AS395" s="104">
        <f t="shared" si="702"/>
        <v>0</v>
      </c>
      <c r="AT395" s="104">
        <f t="shared" si="703"/>
        <v>0</v>
      </c>
      <c r="AU395" s="229">
        <f t="shared" si="704"/>
        <v>0</v>
      </c>
      <c r="AV395" s="229"/>
      <c r="AW395" s="229"/>
      <c r="AX395" s="229"/>
      <c r="AY395" s="229"/>
      <c r="AZ395" s="229"/>
      <c r="BA395" s="230"/>
    </row>
    <row r="396" spans="1:53" ht="24.6" customHeight="1" outlineLevel="1" x14ac:dyDescent="0.2">
      <c r="A396" s="68"/>
      <c r="B396" s="141"/>
      <c r="C396" s="142"/>
      <c r="D396" s="237"/>
      <c r="E396" s="113" t="s">
        <v>310</v>
      </c>
      <c r="F396" s="114" t="s">
        <v>154</v>
      </c>
      <c r="G396" s="115" t="s">
        <v>155</v>
      </c>
      <c r="H396" s="151" t="s">
        <v>311</v>
      </c>
      <c r="I396" s="197"/>
      <c r="J396" s="197"/>
      <c r="K396" s="197"/>
      <c r="L396" s="118">
        <f>SUM(L392:L395)</f>
        <v>1281600</v>
      </c>
      <c r="M396" s="118">
        <f>SUM(M392:M395)</f>
        <v>200650.5</v>
      </c>
      <c r="N396" s="117"/>
      <c r="O396" s="117"/>
      <c r="P396" s="117"/>
      <c r="Q396" s="117"/>
      <c r="R396" s="119">
        <f>SUM(R392:R395)</f>
        <v>60000</v>
      </c>
      <c r="S396" s="119">
        <f>SUM(S392:S395)</f>
        <v>200000</v>
      </c>
      <c r="T396" s="119">
        <f>SUM(T392:T395)</f>
        <v>0</v>
      </c>
      <c r="U396" s="119">
        <f>SUM(U392:U395)</f>
        <v>20000</v>
      </c>
      <c r="V396" s="117"/>
      <c r="W396" s="117"/>
      <c r="X396" s="117"/>
      <c r="Y396" s="118">
        <f>SUM(Y392:Y395)</f>
        <v>0</v>
      </c>
      <c r="Z396" s="117"/>
      <c r="AA396" s="117"/>
      <c r="AB396" s="118">
        <f t="shared" ref="AB396:AF396" si="705">SUM(AB392:AB395)</f>
        <v>0</v>
      </c>
      <c r="AC396" s="118">
        <f t="shared" si="705"/>
        <v>0</v>
      </c>
      <c r="AD396" s="118">
        <f t="shared" si="705"/>
        <v>0</v>
      </c>
      <c r="AE396" s="118">
        <f t="shared" si="705"/>
        <v>56000</v>
      </c>
      <c r="AF396" s="118">
        <f t="shared" si="705"/>
        <v>336000</v>
      </c>
      <c r="AG396" s="117"/>
      <c r="AH396" s="117"/>
      <c r="AI396" s="117"/>
      <c r="AJ396" s="119">
        <f>SUM(AJ392:AJ395)</f>
        <v>0</v>
      </c>
      <c r="AK396" s="119">
        <f t="shared" ref="AK396:AN396" si="706">SUM(AK392:AK395)</f>
        <v>0</v>
      </c>
      <c r="AL396" s="119">
        <f t="shared" si="706"/>
        <v>0</v>
      </c>
      <c r="AM396" s="119">
        <f t="shared" si="706"/>
        <v>0</v>
      </c>
      <c r="AN396" s="119">
        <f t="shared" si="706"/>
        <v>0</v>
      </c>
      <c r="AO396" s="116"/>
      <c r="AP396" s="120"/>
      <c r="AQ396" s="121">
        <f t="shared" ref="AQ396:AZ396" si="707">SUM(AQ392:AQ395)</f>
        <v>1482250.5</v>
      </c>
      <c r="AR396" s="121">
        <f t="shared" si="707"/>
        <v>336000</v>
      </c>
      <c r="AS396" s="121">
        <f t="shared" si="707"/>
        <v>0</v>
      </c>
      <c r="AT396" s="121">
        <f t="shared" si="707"/>
        <v>1818250.5</v>
      </c>
      <c r="AU396" s="121">
        <f t="shared" si="707"/>
        <v>1818250.5</v>
      </c>
      <c r="AV396" s="121">
        <f t="shared" si="707"/>
        <v>0</v>
      </c>
      <c r="AW396" s="121">
        <f t="shared" si="707"/>
        <v>0</v>
      </c>
      <c r="AX396" s="121">
        <f t="shared" si="707"/>
        <v>0</v>
      </c>
      <c r="AY396" s="121">
        <f t="shared" si="707"/>
        <v>0</v>
      </c>
      <c r="AZ396" s="121">
        <f t="shared" si="707"/>
        <v>0</v>
      </c>
      <c r="BA396" s="121"/>
    </row>
    <row r="397" spans="1:53" ht="14.1" customHeight="1" outlineLevel="2" x14ac:dyDescent="0.2">
      <c r="A397" s="68"/>
      <c r="B397" s="94"/>
      <c r="C397" s="142"/>
      <c r="D397" s="96"/>
      <c r="E397" s="96"/>
      <c r="F397" s="97"/>
      <c r="G397" s="98"/>
      <c r="H397" s="99" t="s">
        <v>565</v>
      </c>
      <c r="I397" s="100" t="s">
        <v>1</v>
      </c>
      <c r="J397" s="101">
        <v>2</v>
      </c>
      <c r="K397" s="101">
        <v>1</v>
      </c>
      <c r="L397" s="102">
        <f>IF(I397&lt;&gt;0,((VLOOKUP(I397,'1. Standard_Cost'!$B$4:$D$8,2)+VLOOKUP(I397,'1. Standard_Cost'!$B$4:$D$8,3))*J397*K397),"0")</f>
        <v>180250</v>
      </c>
      <c r="M397" s="190">
        <f>L397*'1. Standard_Cost'!F4</f>
        <v>30101.75</v>
      </c>
      <c r="N397" s="103"/>
      <c r="O397" s="103"/>
      <c r="P397" s="103"/>
      <c r="Q397" s="103"/>
      <c r="R397" s="104">
        <f>+N397*P397*'1. Standard_Cost'!$B$12</f>
        <v>0</v>
      </c>
      <c r="S397" s="104">
        <f>+N397*O397*P397*'1. Standard_Cost'!$C$12</f>
        <v>0</v>
      </c>
      <c r="T397" s="104">
        <f>+N397*P397*Q397*'1. Standard_Cost'!$D$12</f>
        <v>0</v>
      </c>
      <c r="U397" s="104">
        <f>+N397*O397*'1. Standard_Cost'!$E$12</f>
        <v>0</v>
      </c>
      <c r="V397" s="103"/>
      <c r="W397" s="103"/>
      <c r="X397" s="103"/>
      <c r="Y397" s="104">
        <f>+V397*((X397*'1. Standard_Cost'!$B$16)+(W397*X397*'1. Standard_Cost'!$C$16))</f>
        <v>0</v>
      </c>
      <c r="Z397" s="103"/>
      <c r="AA397" s="103"/>
      <c r="AB397" s="104">
        <f>+Z397*'1. Standard_Cost'!$B$20+AA397*'1. Standard_Cost'!$C$20</f>
        <v>0</v>
      </c>
      <c r="AC397" s="105">
        <v>30000</v>
      </c>
      <c r="AD397" s="106"/>
      <c r="AE397" s="106">
        <f t="shared" ref="AE397:AE400" si="708">(R397+S397+T397+U397+Y397+AB397+AC397+AD397)*(20%)</f>
        <v>6000</v>
      </c>
      <c r="AF397" s="104">
        <f t="shared" ref="AF397:AF400" si="709">R397+S397+T397+U397+Y397+AB397+AC397+AD397+AE397</f>
        <v>36000</v>
      </c>
      <c r="AG397" s="103"/>
      <c r="AH397" s="103"/>
      <c r="AI397" s="103"/>
      <c r="AJ397" s="107"/>
      <c r="AK397" s="107"/>
      <c r="AL397" s="107"/>
      <c r="AM397" s="104">
        <f>AG397*'1. Standard_Cost'!B229+'Incremental_Cost Year 2021'!AH397*'1. Standard_Cost'!C229+'Incremental_Cost Year 2021'!AI397*'1. Standard_Cost'!D229+'Incremental_Cost Year 2021'!AJ397+'Incremental_Cost Year 2021'!AL397+AK397</f>
        <v>0</v>
      </c>
      <c r="AN397" s="104">
        <f>AM397*'1. Standard_Cost'!C28</f>
        <v>0</v>
      </c>
      <c r="AO397" s="107"/>
      <c r="AQ397" s="104">
        <f t="shared" ref="AQ397:AQ400" si="710">L397+M397</f>
        <v>210351.75</v>
      </c>
      <c r="AR397" s="104">
        <f t="shared" ref="AR397:AR400" si="711">AF397</f>
        <v>36000</v>
      </c>
      <c r="AS397" s="104">
        <f t="shared" ref="AS397:AS400" si="712">AM397+AN397</f>
        <v>0</v>
      </c>
      <c r="AT397" s="104">
        <f>SUM(AQ397,AR397,AS397)</f>
        <v>246351.75</v>
      </c>
      <c r="AU397" s="229">
        <f>AT397</f>
        <v>246351.75</v>
      </c>
      <c r="AV397" s="229"/>
      <c r="AW397" s="229"/>
      <c r="AX397" s="229"/>
      <c r="AY397" s="229"/>
      <c r="AZ397" s="229"/>
      <c r="BA397" s="230"/>
    </row>
    <row r="398" spans="1:53" ht="14.1" customHeight="1" outlineLevel="2" x14ac:dyDescent="0.2">
      <c r="A398" s="68"/>
      <c r="B398" s="94"/>
      <c r="C398" s="142"/>
      <c r="D398" s="110"/>
      <c r="E398" s="110"/>
      <c r="F398" s="110"/>
      <c r="G398" s="111"/>
      <c r="H398" s="99" t="s">
        <v>50</v>
      </c>
      <c r="I398" s="100"/>
      <c r="J398" s="101"/>
      <c r="K398" s="101"/>
      <c r="L398" s="102" t="str">
        <f>IF(I398&lt;&gt;0,((VLOOKUP(I398,'1. Standard_Cost'!$B$4:$D$8,2)+VLOOKUP(I398,'1. Standard_Cost'!$B$4:$D$8,3))*J398*K398),"0")</f>
        <v>0</v>
      </c>
      <c r="M398" s="102">
        <f>L398*'1. Standard_Cost'!F209</f>
        <v>0</v>
      </c>
      <c r="N398" s="103"/>
      <c r="O398" s="103"/>
      <c r="P398" s="103"/>
      <c r="Q398" s="103"/>
      <c r="R398" s="104">
        <f>+N398*P398*'1. Standard_Cost'!$B$12</f>
        <v>0</v>
      </c>
      <c r="S398" s="104">
        <f>+N398*O398*P398*'1. Standard_Cost'!$C$12</f>
        <v>0</v>
      </c>
      <c r="T398" s="104">
        <f>+N398*P398*Q398*'1. Standard_Cost'!$D$12</f>
        <v>0</v>
      </c>
      <c r="U398" s="104">
        <f>+N398*O398*'1. Standard_Cost'!$E$12</f>
        <v>0</v>
      </c>
      <c r="V398" s="103"/>
      <c r="W398" s="103"/>
      <c r="X398" s="103"/>
      <c r="Y398" s="104">
        <f>+V398*((X398*'1. Standard_Cost'!$B$16)+(W398*X398*'1. Standard_Cost'!$C$16))</f>
        <v>0</v>
      </c>
      <c r="Z398" s="103"/>
      <c r="AA398" s="103"/>
      <c r="AB398" s="104">
        <f>+Z398*'1. Standard_Cost'!$B$20+AA398*'1. Standard_Cost'!$C$20</f>
        <v>0</v>
      </c>
      <c r="AC398" s="105"/>
      <c r="AD398" s="106"/>
      <c r="AE398" s="106">
        <f t="shared" si="708"/>
        <v>0</v>
      </c>
      <c r="AF398" s="104">
        <f t="shared" si="709"/>
        <v>0</v>
      </c>
      <c r="AG398" s="103"/>
      <c r="AH398" s="103">
        <v>0</v>
      </c>
      <c r="AI398" s="103">
        <v>0</v>
      </c>
      <c r="AJ398" s="107"/>
      <c r="AK398" s="107"/>
      <c r="AL398" s="107"/>
      <c r="AM398" s="104">
        <f>AG398*'1. Standard_Cost'!B229+'Incremental_Cost Year 2021'!AH398*'1. Standard_Cost'!C229+'Incremental_Cost Year 2021'!AI398*'1. Standard_Cost'!D229+'Incremental_Cost Year 2021'!AJ398+'Incremental_Cost Year 2021'!AL398+AK398</f>
        <v>0</v>
      </c>
      <c r="AN398" s="104">
        <f>AM398*'1. Standard_Cost'!C28</f>
        <v>0</v>
      </c>
      <c r="AO398" s="107"/>
      <c r="AQ398" s="104">
        <f t="shared" si="710"/>
        <v>0</v>
      </c>
      <c r="AR398" s="104">
        <f t="shared" si="711"/>
        <v>0</v>
      </c>
      <c r="AS398" s="104">
        <f t="shared" si="712"/>
        <v>0</v>
      </c>
      <c r="AT398" s="104">
        <f t="shared" ref="AT398:AT400" si="713">SUM(AQ398,AR398,AS398)</f>
        <v>0</v>
      </c>
      <c r="AU398" s="229">
        <f t="shared" ref="AU398:AU400" si="714">AT398</f>
        <v>0</v>
      </c>
      <c r="AV398" s="229">
        <v>0</v>
      </c>
      <c r="AW398" s="229"/>
      <c r="AX398" s="229"/>
      <c r="AY398" s="229"/>
      <c r="AZ398" s="229"/>
      <c r="BA398" s="230"/>
    </row>
    <row r="399" spans="1:53" ht="14.1" customHeight="1" outlineLevel="2" x14ac:dyDescent="0.2">
      <c r="A399" s="68"/>
      <c r="B399" s="94"/>
      <c r="C399" s="142"/>
      <c r="D399" s="110"/>
      <c r="E399" s="110"/>
      <c r="F399" s="110"/>
      <c r="G399" s="111"/>
      <c r="H399" s="99" t="s">
        <v>51</v>
      </c>
      <c r="I399" s="100"/>
      <c r="J399" s="101"/>
      <c r="K399" s="101"/>
      <c r="L399" s="102" t="str">
        <f>IF(I399&lt;&gt;0,((VLOOKUP(I399,'1. Standard_Cost'!$B$4:$D$8,2)+VLOOKUP(I399,'1. Standard_Cost'!$B$4:$D$8,3))*J399*K399),"0")</f>
        <v>0</v>
      </c>
      <c r="M399" s="102">
        <f>L399*'1. Standard_Cost'!F209</f>
        <v>0</v>
      </c>
      <c r="N399" s="103"/>
      <c r="O399" s="103"/>
      <c r="P399" s="103"/>
      <c r="Q399" s="103"/>
      <c r="R399" s="104">
        <f>+N399*P399*'1. Standard_Cost'!$B$12</f>
        <v>0</v>
      </c>
      <c r="S399" s="104">
        <f>+N399*O399*P399*'1. Standard_Cost'!$C$12</f>
        <v>0</v>
      </c>
      <c r="T399" s="104">
        <f>+N399*P399*Q399*'1. Standard_Cost'!$D$12</f>
        <v>0</v>
      </c>
      <c r="U399" s="104">
        <f>+N399*O399*'1. Standard_Cost'!$E$12</f>
        <v>0</v>
      </c>
      <c r="V399" s="103"/>
      <c r="W399" s="103"/>
      <c r="X399" s="103"/>
      <c r="Y399" s="104">
        <f>+V399*((X399*'1. Standard_Cost'!$B$16)+(W399*X399*'1. Standard_Cost'!$C$16))</f>
        <v>0</v>
      </c>
      <c r="Z399" s="103"/>
      <c r="AA399" s="103"/>
      <c r="AB399" s="104">
        <f>+Z399*'1. Standard_Cost'!$B$20+AA399*'1. Standard_Cost'!$C$20</f>
        <v>0</v>
      </c>
      <c r="AC399" s="105"/>
      <c r="AD399" s="106"/>
      <c r="AE399" s="106">
        <f t="shared" si="708"/>
        <v>0</v>
      </c>
      <c r="AF399" s="104">
        <f t="shared" si="709"/>
        <v>0</v>
      </c>
      <c r="AG399" s="103"/>
      <c r="AH399" s="103"/>
      <c r="AI399" s="103"/>
      <c r="AJ399" s="107"/>
      <c r="AK399" s="107"/>
      <c r="AL399" s="107"/>
      <c r="AM399" s="104">
        <f>AG399*'1. Standard_Cost'!B229+'Incremental_Cost Year 2021'!AH399*'1. Standard_Cost'!C229+'Incremental_Cost Year 2021'!AI399*'1. Standard_Cost'!D229+'Incremental_Cost Year 2021'!AJ399+'Incremental_Cost Year 2021'!AL399+AK399</f>
        <v>0</v>
      </c>
      <c r="AN399" s="104">
        <f>AM399*'1. Standard_Cost'!C28</f>
        <v>0</v>
      </c>
      <c r="AO399" s="107"/>
      <c r="AQ399" s="104">
        <f t="shared" si="710"/>
        <v>0</v>
      </c>
      <c r="AR399" s="104">
        <f t="shared" si="711"/>
        <v>0</v>
      </c>
      <c r="AS399" s="104">
        <f t="shared" si="712"/>
        <v>0</v>
      </c>
      <c r="AT399" s="104">
        <f t="shared" si="713"/>
        <v>0</v>
      </c>
      <c r="AU399" s="229">
        <f t="shared" si="714"/>
        <v>0</v>
      </c>
      <c r="AV399" s="229"/>
      <c r="AW399" s="229"/>
      <c r="AX399" s="229"/>
      <c r="AY399" s="229"/>
      <c r="AZ399" s="229"/>
      <c r="BA399" s="230"/>
    </row>
    <row r="400" spans="1:53" ht="14.1" customHeight="1" outlineLevel="2" x14ac:dyDescent="0.2">
      <c r="A400" s="68"/>
      <c r="B400" s="94"/>
      <c r="C400" s="142"/>
      <c r="D400" s="110"/>
      <c r="E400" s="110"/>
      <c r="F400" s="110"/>
      <c r="G400" s="111"/>
      <c r="H400" s="112" t="s">
        <v>179</v>
      </c>
      <c r="I400" s="100"/>
      <c r="J400" s="101"/>
      <c r="K400" s="101"/>
      <c r="L400" s="102" t="str">
        <f>IF(I400&lt;&gt;0,((VLOOKUP(I400,'1. Standard_Cost'!$B$4:$D$8,2)+VLOOKUP(I400,'1. Standard_Cost'!$B$4:$D$8,3))*J400*K400),"0")</f>
        <v>0</v>
      </c>
      <c r="M400" s="102">
        <f>L400*'1. Standard_Cost'!F209</f>
        <v>0</v>
      </c>
      <c r="N400" s="103"/>
      <c r="O400" s="103"/>
      <c r="P400" s="103"/>
      <c r="Q400" s="103"/>
      <c r="R400" s="104">
        <f>+N400*P400*'1. Standard_Cost'!$B$12</f>
        <v>0</v>
      </c>
      <c r="S400" s="104">
        <f>+N400*O400*P400*'1. Standard_Cost'!$C$12</f>
        <v>0</v>
      </c>
      <c r="T400" s="104">
        <f>+N400*P400*Q400*'1. Standard_Cost'!$D$12</f>
        <v>0</v>
      </c>
      <c r="U400" s="104">
        <f>+N400*O400*'1. Standard_Cost'!$E$12</f>
        <v>0</v>
      </c>
      <c r="V400" s="103"/>
      <c r="W400" s="103"/>
      <c r="X400" s="103"/>
      <c r="Y400" s="104">
        <f>+V400*((X400*'1. Standard_Cost'!$B$16)+(W400*X400*'1. Standard_Cost'!$C$16))</f>
        <v>0</v>
      </c>
      <c r="Z400" s="103"/>
      <c r="AA400" s="103"/>
      <c r="AB400" s="104">
        <f>+Z400*'1. Standard_Cost'!$B$20+AA400*'1. Standard_Cost'!$C$20</f>
        <v>0</v>
      </c>
      <c r="AC400" s="105"/>
      <c r="AD400" s="106"/>
      <c r="AE400" s="106">
        <f t="shared" si="708"/>
        <v>0</v>
      </c>
      <c r="AF400" s="104">
        <f t="shared" si="709"/>
        <v>0</v>
      </c>
      <c r="AG400" s="103"/>
      <c r="AH400" s="103"/>
      <c r="AI400" s="103"/>
      <c r="AJ400" s="107"/>
      <c r="AK400" s="107"/>
      <c r="AL400" s="107"/>
      <c r="AM400" s="104">
        <f>AG400*'1. Standard_Cost'!B229+'Incremental_Cost Year 2021'!AH400*'1. Standard_Cost'!C229+'Incremental_Cost Year 2021'!AI400*'1. Standard_Cost'!D229+'Incremental_Cost Year 2021'!AJ400+'Incremental_Cost Year 2021'!AL400+AK400</f>
        <v>0</v>
      </c>
      <c r="AN400" s="104">
        <f>AM400*'1. Standard_Cost'!C28</f>
        <v>0</v>
      </c>
      <c r="AO400" s="107"/>
      <c r="AQ400" s="104">
        <f t="shared" si="710"/>
        <v>0</v>
      </c>
      <c r="AR400" s="104">
        <f t="shared" si="711"/>
        <v>0</v>
      </c>
      <c r="AS400" s="104">
        <f t="shared" si="712"/>
        <v>0</v>
      </c>
      <c r="AT400" s="104">
        <f t="shared" si="713"/>
        <v>0</v>
      </c>
      <c r="AU400" s="229">
        <f t="shared" si="714"/>
        <v>0</v>
      </c>
      <c r="AV400" s="229"/>
      <c r="AW400" s="229"/>
      <c r="AX400" s="229"/>
      <c r="AY400" s="229"/>
      <c r="AZ400" s="229"/>
      <c r="BA400" s="230"/>
    </row>
    <row r="401" spans="1:53" ht="24.6" customHeight="1" outlineLevel="1" x14ac:dyDescent="0.2">
      <c r="A401" s="68"/>
      <c r="B401" s="141"/>
      <c r="C401" s="142"/>
      <c r="D401" s="113" t="s">
        <v>515</v>
      </c>
      <c r="E401" s="113" t="s">
        <v>312</v>
      </c>
      <c r="F401" s="114" t="s">
        <v>154</v>
      </c>
      <c r="G401" s="115" t="s">
        <v>155</v>
      </c>
      <c r="H401" s="122" t="s">
        <v>313</v>
      </c>
      <c r="I401" s="117"/>
      <c r="J401" s="117"/>
      <c r="K401" s="117"/>
      <c r="L401" s="118">
        <f>SUM(L397:L400)</f>
        <v>180250</v>
      </c>
      <c r="M401" s="118">
        <f>SUM(M397:M400)</f>
        <v>30101.75</v>
      </c>
      <c r="N401" s="117"/>
      <c r="O401" s="117"/>
      <c r="P401" s="117"/>
      <c r="Q401" s="117"/>
      <c r="R401" s="119">
        <f>SUM(R397:R400)</f>
        <v>0</v>
      </c>
      <c r="S401" s="119">
        <f>SUM(S397:S400)</f>
        <v>0</v>
      </c>
      <c r="T401" s="119">
        <f>SUM(T397:T400)</f>
        <v>0</v>
      </c>
      <c r="U401" s="119">
        <f>SUM(U397:U400)</f>
        <v>0</v>
      </c>
      <c r="V401" s="117"/>
      <c r="W401" s="117"/>
      <c r="X401" s="117"/>
      <c r="Y401" s="118">
        <f>SUM(Y397:Y400)</f>
        <v>0</v>
      </c>
      <c r="Z401" s="117"/>
      <c r="AA401" s="117"/>
      <c r="AB401" s="118">
        <f t="shared" ref="AB401:AF401" si="715">SUM(AB397:AB400)</f>
        <v>0</v>
      </c>
      <c r="AC401" s="118">
        <f t="shared" si="715"/>
        <v>30000</v>
      </c>
      <c r="AD401" s="118">
        <f t="shared" si="715"/>
        <v>0</v>
      </c>
      <c r="AE401" s="118">
        <f t="shared" si="715"/>
        <v>6000</v>
      </c>
      <c r="AF401" s="118">
        <f t="shared" si="715"/>
        <v>36000</v>
      </c>
      <c r="AG401" s="117"/>
      <c r="AH401" s="117"/>
      <c r="AI401" s="117"/>
      <c r="AJ401" s="119">
        <f>SUM(AJ397:AJ400)</f>
        <v>0</v>
      </c>
      <c r="AK401" s="119">
        <f t="shared" ref="AK401:AN401" si="716">SUM(AK397:AK400)</f>
        <v>0</v>
      </c>
      <c r="AL401" s="119">
        <f t="shared" si="716"/>
        <v>0</v>
      </c>
      <c r="AM401" s="119">
        <f t="shared" si="716"/>
        <v>0</v>
      </c>
      <c r="AN401" s="119">
        <f t="shared" si="716"/>
        <v>0</v>
      </c>
      <c r="AO401" s="116"/>
      <c r="AP401" s="120"/>
      <c r="AQ401" s="121">
        <f t="shared" ref="AQ401:AZ401" si="717">SUM(AQ397:AQ400)</f>
        <v>210351.75</v>
      </c>
      <c r="AR401" s="121">
        <f t="shared" si="717"/>
        <v>36000</v>
      </c>
      <c r="AS401" s="121">
        <f t="shared" si="717"/>
        <v>0</v>
      </c>
      <c r="AT401" s="121">
        <f t="shared" si="717"/>
        <v>246351.75</v>
      </c>
      <c r="AU401" s="121">
        <f t="shared" si="717"/>
        <v>246351.75</v>
      </c>
      <c r="AV401" s="121">
        <f t="shared" si="717"/>
        <v>0</v>
      </c>
      <c r="AW401" s="121">
        <f t="shared" si="717"/>
        <v>0</v>
      </c>
      <c r="AX401" s="121">
        <f t="shared" si="717"/>
        <v>0</v>
      </c>
      <c r="AY401" s="121">
        <f t="shared" si="717"/>
        <v>0</v>
      </c>
      <c r="AZ401" s="121">
        <f t="shared" si="717"/>
        <v>0</v>
      </c>
      <c r="BA401" s="121"/>
    </row>
    <row r="402" spans="1:53" ht="14.1" customHeight="1" outlineLevel="2" x14ac:dyDescent="0.2">
      <c r="A402" s="68"/>
      <c r="B402" s="94"/>
      <c r="C402" s="142"/>
      <c r="D402" s="96"/>
      <c r="E402" s="96"/>
      <c r="F402" s="97"/>
      <c r="G402" s="98"/>
      <c r="H402" s="99" t="s">
        <v>565</v>
      </c>
      <c r="I402" s="100" t="s">
        <v>1</v>
      </c>
      <c r="J402" s="101">
        <v>2</v>
      </c>
      <c r="K402" s="101">
        <v>1</v>
      </c>
      <c r="L402" s="102">
        <f>IF(I402&lt;&gt;0,((VLOOKUP(I402,'1. Standard_Cost'!$B$4:$D$8,2)+VLOOKUP(I402,'1. Standard_Cost'!$B$4:$D$8,3))*J402*K402),"0")</f>
        <v>180250</v>
      </c>
      <c r="M402" s="102">
        <f>L402*'1. Standard_Cost'!F4</f>
        <v>30101.75</v>
      </c>
      <c r="N402" s="103"/>
      <c r="O402" s="103"/>
      <c r="P402" s="103"/>
      <c r="Q402" s="103"/>
      <c r="R402" s="104">
        <f>+N402*P402*'1. Standard_Cost'!$B$12</f>
        <v>0</v>
      </c>
      <c r="S402" s="104">
        <f>+N402*O402*P402*'1. Standard_Cost'!$C$12</f>
        <v>0</v>
      </c>
      <c r="T402" s="104">
        <f>+N402*P402*Q402*'1. Standard_Cost'!$D$12</f>
        <v>0</v>
      </c>
      <c r="U402" s="104">
        <f>+N402*O402*'1. Standard_Cost'!$E$12</f>
        <v>0</v>
      </c>
      <c r="V402" s="103"/>
      <c r="W402" s="103"/>
      <c r="X402" s="103"/>
      <c r="Y402" s="104">
        <f>+V402*((X402*'1. Standard_Cost'!$B$16)+(W402*X402*'1. Standard_Cost'!$C$16))</f>
        <v>0</v>
      </c>
      <c r="Z402" s="103"/>
      <c r="AA402" s="103"/>
      <c r="AB402" s="104">
        <f>+Z402*'1. Standard_Cost'!$B$20+AA402*'1. Standard_Cost'!$C$20</f>
        <v>0</v>
      </c>
      <c r="AC402" s="105">
        <v>30000</v>
      </c>
      <c r="AD402" s="106"/>
      <c r="AE402" s="106">
        <f t="shared" ref="AE402:AE405" si="718">(R402+S402+T402+U402+Y402+AB402+AC402+AD402)*(20%)</f>
        <v>6000</v>
      </c>
      <c r="AF402" s="104">
        <f t="shared" ref="AF402:AF405" si="719">R402+S402+T402+U402+Y402+AB402+AC402+AD402+AE402</f>
        <v>36000</v>
      </c>
      <c r="AG402" s="103"/>
      <c r="AH402" s="103"/>
      <c r="AI402" s="103"/>
      <c r="AJ402" s="107"/>
      <c r="AK402" s="107"/>
      <c r="AL402" s="107"/>
      <c r="AM402" s="104">
        <f>AG402*'1. Standard_Cost'!B234+'Incremental_Cost Year 2021'!AH402*'1. Standard_Cost'!C234+'Incremental_Cost Year 2021'!AI402*'1. Standard_Cost'!D234+'Incremental_Cost Year 2021'!AJ402+'Incremental_Cost Year 2021'!AL402+AK402</f>
        <v>0</v>
      </c>
      <c r="AN402" s="104">
        <f>AM402*'1. Standard_Cost'!C28</f>
        <v>0</v>
      </c>
      <c r="AO402" s="107"/>
      <c r="AQ402" s="104">
        <f t="shared" ref="AQ402:AQ405" si="720">L402+M402</f>
        <v>210351.75</v>
      </c>
      <c r="AR402" s="104">
        <f t="shared" ref="AR402:AR405" si="721">AF402</f>
        <v>36000</v>
      </c>
      <c r="AS402" s="104">
        <f t="shared" ref="AS402:AS405" si="722">AM402+AN402</f>
        <v>0</v>
      </c>
      <c r="AT402" s="104">
        <f>SUM(AQ402,AR402,AS402)</f>
        <v>246351.75</v>
      </c>
      <c r="AU402" s="229">
        <f>AT402</f>
        <v>246351.75</v>
      </c>
      <c r="AV402" s="229"/>
      <c r="AW402" s="229"/>
      <c r="AX402" s="229"/>
      <c r="AY402" s="229"/>
      <c r="AZ402" s="229"/>
      <c r="BA402" s="230"/>
    </row>
    <row r="403" spans="1:53" ht="14.1" customHeight="1" outlineLevel="2" x14ac:dyDescent="0.2">
      <c r="A403" s="68"/>
      <c r="B403" s="94"/>
      <c r="C403" s="142"/>
      <c r="D403" s="110"/>
      <c r="E403" s="110"/>
      <c r="F403" s="110"/>
      <c r="G403" s="111"/>
      <c r="H403" s="99" t="s">
        <v>50</v>
      </c>
      <c r="I403" s="100"/>
      <c r="J403" s="101"/>
      <c r="K403" s="101"/>
      <c r="L403" s="102" t="str">
        <f>IF(I403&lt;&gt;0,((VLOOKUP(I403,'1. Standard_Cost'!$B$4:$D$8,2)+VLOOKUP(I403,'1. Standard_Cost'!$B$4:$D$8,3))*J403*K403),"0")</f>
        <v>0</v>
      </c>
      <c r="M403" s="102">
        <f>L403*'1. Standard_Cost'!F4</f>
        <v>0</v>
      </c>
      <c r="N403" s="103"/>
      <c r="O403" s="103"/>
      <c r="P403" s="103"/>
      <c r="Q403" s="103"/>
      <c r="R403" s="104">
        <f>+N403*P403*'1. Standard_Cost'!$B$12</f>
        <v>0</v>
      </c>
      <c r="S403" s="104">
        <f>+N403*O403*P403*'1. Standard_Cost'!$C$12</f>
        <v>0</v>
      </c>
      <c r="T403" s="104">
        <f>+N403*P403*Q403*'1. Standard_Cost'!$D$12</f>
        <v>0</v>
      </c>
      <c r="U403" s="104">
        <f>+N403*O403*'1. Standard_Cost'!$E$12</f>
        <v>0</v>
      </c>
      <c r="V403" s="103"/>
      <c r="W403" s="103"/>
      <c r="X403" s="103"/>
      <c r="Y403" s="104">
        <f>+V403*((X403*'1. Standard_Cost'!$B$16)+(W403*X403*'1. Standard_Cost'!$C$16))</f>
        <v>0</v>
      </c>
      <c r="Z403" s="103"/>
      <c r="AA403" s="103"/>
      <c r="AB403" s="104">
        <f>+Z403*'1. Standard_Cost'!$B$20+AA403*'1. Standard_Cost'!$C$20</f>
        <v>0</v>
      </c>
      <c r="AC403" s="105"/>
      <c r="AD403" s="106"/>
      <c r="AE403" s="106">
        <f t="shared" si="718"/>
        <v>0</v>
      </c>
      <c r="AF403" s="104">
        <f t="shared" si="719"/>
        <v>0</v>
      </c>
      <c r="AG403" s="103"/>
      <c r="AH403" s="103">
        <v>0</v>
      </c>
      <c r="AI403" s="103">
        <v>0</v>
      </c>
      <c r="AJ403" s="107"/>
      <c r="AK403" s="107"/>
      <c r="AL403" s="107"/>
      <c r="AM403" s="104">
        <f>AG403*'1. Standard_Cost'!B234+'Incremental_Cost Year 2021'!AH403*'1. Standard_Cost'!C234+'Incremental_Cost Year 2021'!AI403*'1. Standard_Cost'!D234+'Incremental_Cost Year 2021'!AJ403+'Incremental_Cost Year 2021'!AL403+AK403</f>
        <v>0</v>
      </c>
      <c r="AN403" s="104">
        <f>AM403*'1. Standard_Cost'!C28</f>
        <v>0</v>
      </c>
      <c r="AO403" s="107"/>
      <c r="AQ403" s="104">
        <f t="shared" si="720"/>
        <v>0</v>
      </c>
      <c r="AR403" s="104">
        <f t="shared" si="721"/>
        <v>0</v>
      </c>
      <c r="AS403" s="104">
        <f t="shared" si="722"/>
        <v>0</v>
      </c>
      <c r="AT403" s="104">
        <f t="shared" ref="AT403:AT405" si="723">SUM(AQ403,AR403,AS403)</f>
        <v>0</v>
      </c>
      <c r="AU403" s="229">
        <f t="shared" ref="AU403:AU410" si="724">AT403</f>
        <v>0</v>
      </c>
      <c r="AV403" s="229">
        <v>0</v>
      </c>
      <c r="AW403" s="229"/>
      <c r="AX403" s="229"/>
      <c r="AY403" s="229"/>
      <c r="AZ403" s="229"/>
      <c r="BA403" s="230"/>
    </row>
    <row r="404" spans="1:53" ht="14.1" customHeight="1" outlineLevel="2" x14ac:dyDescent="0.2">
      <c r="A404" s="68"/>
      <c r="B404" s="94"/>
      <c r="C404" s="142"/>
      <c r="D404" s="110"/>
      <c r="E404" s="110"/>
      <c r="F404" s="110"/>
      <c r="G404" s="111"/>
      <c r="H404" s="99" t="s">
        <v>51</v>
      </c>
      <c r="I404" s="100"/>
      <c r="J404" s="101"/>
      <c r="K404" s="101"/>
      <c r="L404" s="102" t="str">
        <f>IF(I404&lt;&gt;0,((VLOOKUP(I404,'1. Standard_Cost'!$B$4:$D$8,2)+VLOOKUP(I404,'1. Standard_Cost'!$B$4:$D$8,3))*J404*K404),"0")</f>
        <v>0</v>
      </c>
      <c r="M404" s="102">
        <f>L404*'1. Standard_Cost'!F214</f>
        <v>0</v>
      </c>
      <c r="N404" s="103"/>
      <c r="O404" s="103"/>
      <c r="P404" s="103"/>
      <c r="Q404" s="103"/>
      <c r="R404" s="104">
        <f>+N404*P404*'1. Standard_Cost'!$B$12</f>
        <v>0</v>
      </c>
      <c r="S404" s="104">
        <f>+N404*O404*P404*'1. Standard_Cost'!$C$12</f>
        <v>0</v>
      </c>
      <c r="T404" s="104">
        <f>+N404*P404*Q404*'1. Standard_Cost'!$D$12</f>
        <v>0</v>
      </c>
      <c r="U404" s="104">
        <f>+N404*O404*'1. Standard_Cost'!$E$12</f>
        <v>0</v>
      </c>
      <c r="V404" s="103"/>
      <c r="W404" s="103"/>
      <c r="X404" s="103"/>
      <c r="Y404" s="104">
        <f>+V404*((X404*'1. Standard_Cost'!$B$16)+(W404*X404*'1. Standard_Cost'!$C$16))</f>
        <v>0</v>
      </c>
      <c r="Z404" s="103"/>
      <c r="AA404" s="103"/>
      <c r="AB404" s="104">
        <f>+Z404*'1. Standard_Cost'!$B$20+AA404*'1. Standard_Cost'!$C$20</f>
        <v>0</v>
      </c>
      <c r="AC404" s="105"/>
      <c r="AD404" s="106"/>
      <c r="AE404" s="106">
        <f t="shared" si="718"/>
        <v>0</v>
      </c>
      <c r="AF404" s="104">
        <f t="shared" si="719"/>
        <v>0</v>
      </c>
      <c r="AG404" s="103"/>
      <c r="AH404" s="103"/>
      <c r="AI404" s="103"/>
      <c r="AJ404" s="107"/>
      <c r="AK404" s="107"/>
      <c r="AL404" s="107"/>
      <c r="AM404" s="104">
        <f>AG404*'1. Standard_Cost'!B234+'Incremental_Cost Year 2021'!AH404*'1. Standard_Cost'!C234+'Incremental_Cost Year 2021'!AI404*'1. Standard_Cost'!D234+'Incremental_Cost Year 2021'!AJ404+'Incremental_Cost Year 2021'!AL404+AK404</f>
        <v>0</v>
      </c>
      <c r="AN404" s="104">
        <f>AM404*'1. Standard_Cost'!C28</f>
        <v>0</v>
      </c>
      <c r="AO404" s="107"/>
      <c r="AQ404" s="104">
        <f t="shared" si="720"/>
        <v>0</v>
      </c>
      <c r="AR404" s="104">
        <f t="shared" si="721"/>
        <v>0</v>
      </c>
      <c r="AS404" s="104">
        <f t="shared" si="722"/>
        <v>0</v>
      </c>
      <c r="AT404" s="104">
        <f t="shared" si="723"/>
        <v>0</v>
      </c>
      <c r="AU404" s="229">
        <f t="shared" si="724"/>
        <v>0</v>
      </c>
      <c r="AV404" s="229"/>
      <c r="AW404" s="229"/>
      <c r="AX404" s="229"/>
      <c r="AY404" s="229"/>
      <c r="AZ404" s="229"/>
      <c r="BA404" s="230"/>
    </row>
    <row r="405" spans="1:53" ht="14.1" customHeight="1" outlineLevel="2" x14ac:dyDescent="0.2">
      <c r="A405" s="68"/>
      <c r="B405" s="94"/>
      <c r="C405" s="142"/>
      <c r="D405" s="110"/>
      <c r="E405" s="110"/>
      <c r="F405" s="110"/>
      <c r="G405" s="111"/>
      <c r="H405" s="112" t="s">
        <v>179</v>
      </c>
      <c r="I405" s="100"/>
      <c r="J405" s="101"/>
      <c r="K405" s="101"/>
      <c r="L405" s="102" t="str">
        <f>IF(I405&lt;&gt;0,((VLOOKUP(I405,'1. Standard_Cost'!$B$4:$D$8,2)+VLOOKUP(I405,'1. Standard_Cost'!$B$4:$D$8,3))*J405*K405),"0")</f>
        <v>0</v>
      </c>
      <c r="M405" s="102">
        <f>L405*'1. Standard_Cost'!F214</f>
        <v>0</v>
      </c>
      <c r="N405" s="103"/>
      <c r="O405" s="103"/>
      <c r="P405" s="103"/>
      <c r="Q405" s="103"/>
      <c r="R405" s="104">
        <f>+N405*P405*'1. Standard_Cost'!$B$12</f>
        <v>0</v>
      </c>
      <c r="S405" s="104">
        <f>+N405*O405*P405*'1. Standard_Cost'!$C$12</f>
        <v>0</v>
      </c>
      <c r="T405" s="104">
        <f>+N405*P405*Q405*'1. Standard_Cost'!$D$12</f>
        <v>0</v>
      </c>
      <c r="U405" s="104">
        <f>+N405*O405*'1. Standard_Cost'!$E$12</f>
        <v>0</v>
      </c>
      <c r="V405" s="103"/>
      <c r="W405" s="103"/>
      <c r="X405" s="103"/>
      <c r="Y405" s="104">
        <f>+V405*((X405*'1. Standard_Cost'!$B$16)+(W405*X405*'1. Standard_Cost'!$C$16))</f>
        <v>0</v>
      </c>
      <c r="Z405" s="103"/>
      <c r="AA405" s="103"/>
      <c r="AB405" s="104">
        <f>+Z405*'1. Standard_Cost'!$B$20+AA405*'1. Standard_Cost'!$C$20</f>
        <v>0</v>
      </c>
      <c r="AC405" s="105"/>
      <c r="AD405" s="106"/>
      <c r="AE405" s="106">
        <f t="shared" si="718"/>
        <v>0</v>
      </c>
      <c r="AF405" s="104">
        <f t="shared" si="719"/>
        <v>0</v>
      </c>
      <c r="AG405" s="103"/>
      <c r="AH405" s="103"/>
      <c r="AI405" s="103"/>
      <c r="AJ405" s="107"/>
      <c r="AK405" s="107"/>
      <c r="AL405" s="107"/>
      <c r="AM405" s="104">
        <f>AG405*'1. Standard_Cost'!B234+'Incremental_Cost Year 2021'!AH405*'1. Standard_Cost'!C234+'Incremental_Cost Year 2021'!AI405*'1. Standard_Cost'!D234+'Incremental_Cost Year 2021'!AJ405+'Incremental_Cost Year 2021'!AL405+AK405</f>
        <v>0</v>
      </c>
      <c r="AN405" s="104">
        <f>AM405*'1. Standard_Cost'!C28</f>
        <v>0</v>
      </c>
      <c r="AO405" s="107"/>
      <c r="AQ405" s="104">
        <f t="shared" si="720"/>
        <v>0</v>
      </c>
      <c r="AR405" s="104">
        <f t="shared" si="721"/>
        <v>0</v>
      </c>
      <c r="AS405" s="104">
        <f t="shared" si="722"/>
        <v>0</v>
      </c>
      <c r="AT405" s="104">
        <f t="shared" si="723"/>
        <v>0</v>
      </c>
      <c r="AU405" s="229">
        <f t="shared" si="724"/>
        <v>0</v>
      </c>
      <c r="AV405" s="229"/>
      <c r="AW405" s="229"/>
      <c r="AX405" s="229"/>
      <c r="AY405" s="229"/>
      <c r="AZ405" s="229"/>
      <c r="BA405" s="230"/>
    </row>
    <row r="406" spans="1:53" ht="24.6" customHeight="1" outlineLevel="1" x14ac:dyDescent="0.2">
      <c r="A406" s="68"/>
      <c r="B406" s="141"/>
      <c r="C406" s="142"/>
      <c r="D406" s="113" t="s">
        <v>515</v>
      </c>
      <c r="E406" s="113" t="s">
        <v>781</v>
      </c>
      <c r="F406" s="114" t="s">
        <v>154</v>
      </c>
      <c r="G406" s="115" t="s">
        <v>155</v>
      </c>
      <c r="H406" s="122" t="s">
        <v>314</v>
      </c>
      <c r="I406" s="117"/>
      <c r="J406" s="117"/>
      <c r="K406" s="117"/>
      <c r="L406" s="118">
        <f>SUM(L402:L405)</f>
        <v>180250</v>
      </c>
      <c r="M406" s="118">
        <f>SUM(M402:M405)</f>
        <v>30101.75</v>
      </c>
      <c r="N406" s="117"/>
      <c r="O406" s="117"/>
      <c r="P406" s="117"/>
      <c r="Q406" s="117"/>
      <c r="R406" s="119">
        <f>SUM(R402:R405)</f>
        <v>0</v>
      </c>
      <c r="S406" s="119">
        <f>SUM(S402:S405)</f>
        <v>0</v>
      </c>
      <c r="T406" s="119">
        <f>SUM(T402:T405)</f>
        <v>0</v>
      </c>
      <c r="U406" s="119">
        <f>SUM(U402:U405)</f>
        <v>0</v>
      </c>
      <c r="V406" s="117"/>
      <c r="W406" s="117"/>
      <c r="X406" s="117"/>
      <c r="Y406" s="118">
        <f>SUM(Y402:Y405)</f>
        <v>0</v>
      </c>
      <c r="Z406" s="117"/>
      <c r="AA406" s="117"/>
      <c r="AB406" s="118">
        <f t="shared" ref="AB406:AF406" si="725">SUM(AB402:AB405)</f>
        <v>0</v>
      </c>
      <c r="AC406" s="118">
        <f t="shared" si="725"/>
        <v>30000</v>
      </c>
      <c r="AD406" s="118">
        <f t="shared" si="725"/>
        <v>0</v>
      </c>
      <c r="AE406" s="118">
        <f t="shared" si="725"/>
        <v>6000</v>
      </c>
      <c r="AF406" s="118">
        <f t="shared" si="725"/>
        <v>36000</v>
      </c>
      <c r="AG406" s="117"/>
      <c r="AH406" s="117"/>
      <c r="AI406" s="117"/>
      <c r="AJ406" s="119">
        <f>SUM(AJ402:AJ405)</f>
        <v>0</v>
      </c>
      <c r="AK406" s="119">
        <f t="shared" ref="AK406:AN406" si="726">SUM(AK402:AK405)</f>
        <v>0</v>
      </c>
      <c r="AL406" s="119">
        <f t="shared" si="726"/>
        <v>0</v>
      </c>
      <c r="AM406" s="119">
        <f t="shared" si="726"/>
        <v>0</v>
      </c>
      <c r="AN406" s="119">
        <f t="shared" si="726"/>
        <v>0</v>
      </c>
      <c r="AO406" s="116"/>
      <c r="AP406" s="120"/>
      <c r="AQ406" s="121">
        <f t="shared" ref="AQ406:AZ406" si="727">SUM(AQ402:AQ405)</f>
        <v>210351.75</v>
      </c>
      <c r="AR406" s="121">
        <f t="shared" si="727"/>
        <v>36000</v>
      </c>
      <c r="AS406" s="121">
        <f t="shared" si="727"/>
        <v>0</v>
      </c>
      <c r="AT406" s="121">
        <f t="shared" si="727"/>
        <v>246351.75</v>
      </c>
      <c r="AU406" s="121">
        <f t="shared" si="727"/>
        <v>246351.75</v>
      </c>
      <c r="AV406" s="121">
        <f t="shared" si="727"/>
        <v>0</v>
      </c>
      <c r="AW406" s="121">
        <f t="shared" si="727"/>
        <v>0</v>
      </c>
      <c r="AX406" s="121">
        <f t="shared" si="727"/>
        <v>0</v>
      </c>
      <c r="AY406" s="121">
        <f t="shared" si="727"/>
        <v>0</v>
      </c>
      <c r="AZ406" s="121">
        <f t="shared" si="727"/>
        <v>0</v>
      </c>
      <c r="BA406" s="121"/>
    </row>
    <row r="407" spans="1:53" ht="14.1" customHeight="1" outlineLevel="2" x14ac:dyDescent="0.2">
      <c r="A407" s="68"/>
      <c r="B407" s="94"/>
      <c r="C407" s="142"/>
      <c r="D407" s="96"/>
      <c r="E407" s="96"/>
      <c r="F407" s="97"/>
      <c r="G407" s="98"/>
      <c r="H407" s="99" t="s">
        <v>49</v>
      </c>
      <c r="I407" s="100"/>
      <c r="J407" s="101"/>
      <c r="K407" s="101"/>
      <c r="L407" s="102" t="str">
        <f>IF(I407&lt;&gt;0,((VLOOKUP(I407,'1. Standard_Cost'!$B$4:$D$8,2)+VLOOKUP(I407,'1. Standard_Cost'!$B$4:$D$8,3))*J407*K407),"0")</f>
        <v>0</v>
      </c>
      <c r="M407" s="102">
        <f>L407*'1. Standard_Cost'!F4</f>
        <v>0</v>
      </c>
      <c r="N407" s="103"/>
      <c r="O407" s="103"/>
      <c r="P407" s="103"/>
      <c r="Q407" s="103"/>
      <c r="R407" s="104">
        <f>+N407*P407*'1. Standard_Cost'!$B$12</f>
        <v>0</v>
      </c>
      <c r="S407" s="104">
        <f>+N407*O407*P407*'1. Standard_Cost'!$C$12</f>
        <v>0</v>
      </c>
      <c r="T407" s="104">
        <f>+N407*P407*Q407*'1. Standard_Cost'!$D$12</f>
        <v>0</v>
      </c>
      <c r="U407" s="104">
        <f>+N407*O407*'1. Standard_Cost'!$E$12</f>
        <v>0</v>
      </c>
      <c r="V407" s="103"/>
      <c r="W407" s="103"/>
      <c r="X407" s="103"/>
      <c r="Y407" s="104">
        <f>+V407*((X407*'1. Standard_Cost'!$B$16)+(W407*X407*'1. Standard_Cost'!$C$16))</f>
        <v>0</v>
      </c>
      <c r="Z407" s="103"/>
      <c r="AA407" s="103"/>
      <c r="AB407" s="104">
        <f>+Z407*'1. Standard_Cost'!$B$20+AA407*'1. Standard_Cost'!$C$20</f>
        <v>0</v>
      </c>
      <c r="AC407" s="105"/>
      <c r="AD407" s="106"/>
      <c r="AE407" s="106">
        <f t="shared" ref="AE407:AE410" si="728">(R407+S407+T407+U407+Y407+AB407+AC407+AD407)*(20%)</f>
        <v>0</v>
      </c>
      <c r="AF407" s="104">
        <f t="shared" ref="AF407:AF410" si="729">R407+S407+T407+U407+Y407+AB407+AC407+AD407+AE407</f>
        <v>0</v>
      </c>
      <c r="AG407" s="103"/>
      <c r="AH407" s="103"/>
      <c r="AI407" s="103"/>
      <c r="AJ407" s="107"/>
      <c r="AK407" s="107"/>
      <c r="AL407" s="107"/>
      <c r="AM407" s="104">
        <f>AG407*'1. Standard_Cost'!B239+'Incremental_Cost Year 2021'!AH407*'1. Standard_Cost'!C239+'Incremental_Cost Year 2021'!AI407*'1. Standard_Cost'!D239+'Incremental_Cost Year 2021'!AJ407+'Incremental_Cost Year 2021'!AL407+AK407</f>
        <v>0</v>
      </c>
      <c r="AN407" s="104">
        <f>AM407*'1. Standard_Cost'!C28</f>
        <v>0</v>
      </c>
      <c r="AO407" s="107"/>
      <c r="AQ407" s="104">
        <f t="shared" ref="AQ407:AQ410" si="730">L407+M407</f>
        <v>0</v>
      </c>
      <c r="AR407" s="104">
        <f t="shared" ref="AR407:AR410" si="731">AF407</f>
        <v>0</v>
      </c>
      <c r="AS407" s="104">
        <f t="shared" ref="AS407:AS410" si="732">AM407+AN407</f>
        <v>0</v>
      </c>
      <c r="AT407" s="104">
        <f>SUM(AQ407,AR407,AS407)</f>
        <v>0</v>
      </c>
      <c r="AU407" s="229">
        <f t="shared" si="724"/>
        <v>0</v>
      </c>
      <c r="AV407" s="229"/>
      <c r="AW407" s="229"/>
      <c r="AX407" s="229"/>
      <c r="AY407" s="229"/>
      <c r="AZ407" s="229"/>
      <c r="BA407" s="230"/>
    </row>
    <row r="408" spans="1:53" ht="14.1" customHeight="1" outlineLevel="2" x14ac:dyDescent="0.2">
      <c r="A408" s="68"/>
      <c r="B408" s="94"/>
      <c r="C408" s="142"/>
      <c r="D408" s="110"/>
      <c r="E408" s="110"/>
      <c r="F408" s="110"/>
      <c r="G408" s="111"/>
      <c r="H408" s="99" t="s">
        <v>50</v>
      </c>
      <c r="I408" s="100"/>
      <c r="J408" s="101"/>
      <c r="K408" s="101"/>
      <c r="L408" s="102" t="str">
        <f>IF(I408&lt;&gt;0,((VLOOKUP(I408,'1. Standard_Cost'!$B$4:$D$8,2)+VLOOKUP(I408,'1. Standard_Cost'!$B$4:$D$8,3))*J408*K408),"0")</f>
        <v>0</v>
      </c>
      <c r="M408" s="102">
        <f>L408*'1. Standard_Cost'!F219</f>
        <v>0</v>
      </c>
      <c r="N408" s="103"/>
      <c r="O408" s="103"/>
      <c r="P408" s="103"/>
      <c r="Q408" s="103"/>
      <c r="R408" s="104">
        <f>+N408*P408*'1. Standard_Cost'!$B$12</f>
        <v>0</v>
      </c>
      <c r="S408" s="104">
        <f>+N408*O408*P408*'1. Standard_Cost'!$C$12</f>
        <v>0</v>
      </c>
      <c r="T408" s="104">
        <f>+N408*P408*Q408*'1. Standard_Cost'!$D$12</f>
        <v>0</v>
      </c>
      <c r="U408" s="104">
        <f>+N408*O408*'1. Standard_Cost'!$E$12</f>
        <v>0</v>
      </c>
      <c r="V408" s="103"/>
      <c r="W408" s="103"/>
      <c r="X408" s="103"/>
      <c r="Y408" s="104">
        <f>+V408*((X408*'1. Standard_Cost'!$B$16)+(W408*X408*'1. Standard_Cost'!$C$16))</f>
        <v>0</v>
      </c>
      <c r="Z408" s="103"/>
      <c r="AA408" s="103"/>
      <c r="AB408" s="104">
        <f>+Z408*'1. Standard_Cost'!$B$20+AA408*'1. Standard_Cost'!$C$20</f>
        <v>0</v>
      </c>
      <c r="AC408" s="105"/>
      <c r="AD408" s="106"/>
      <c r="AE408" s="106">
        <f t="shared" si="728"/>
        <v>0</v>
      </c>
      <c r="AF408" s="104">
        <f t="shared" si="729"/>
        <v>0</v>
      </c>
      <c r="AG408" s="103"/>
      <c r="AH408" s="103">
        <v>0</v>
      </c>
      <c r="AI408" s="103">
        <v>0</v>
      </c>
      <c r="AJ408" s="107"/>
      <c r="AK408" s="107"/>
      <c r="AL408" s="107"/>
      <c r="AM408" s="104">
        <f>AG408*'1. Standard_Cost'!B239+'Incremental_Cost Year 2021'!AH408*'1. Standard_Cost'!C239+'Incremental_Cost Year 2021'!AI408*'1. Standard_Cost'!D239+'Incremental_Cost Year 2021'!AJ408+'Incremental_Cost Year 2021'!AL408+AK408</f>
        <v>0</v>
      </c>
      <c r="AN408" s="104">
        <f>AM408*'1. Standard_Cost'!C28</f>
        <v>0</v>
      </c>
      <c r="AO408" s="107"/>
      <c r="AQ408" s="104">
        <f t="shared" si="730"/>
        <v>0</v>
      </c>
      <c r="AR408" s="104">
        <f t="shared" si="731"/>
        <v>0</v>
      </c>
      <c r="AS408" s="104">
        <f t="shared" si="732"/>
        <v>0</v>
      </c>
      <c r="AT408" s="104">
        <f t="shared" ref="AT408:AT410" si="733">SUM(AQ408,AR408,AS408)</f>
        <v>0</v>
      </c>
      <c r="AU408" s="229">
        <f t="shared" si="724"/>
        <v>0</v>
      </c>
      <c r="AV408" s="229">
        <v>0</v>
      </c>
      <c r="AW408" s="229"/>
      <c r="AX408" s="229"/>
      <c r="AY408" s="229"/>
      <c r="AZ408" s="229"/>
      <c r="BA408" s="230"/>
    </row>
    <row r="409" spans="1:53" ht="14.1" customHeight="1" outlineLevel="2" x14ac:dyDescent="0.2">
      <c r="A409" s="68"/>
      <c r="B409" s="94"/>
      <c r="C409" s="142"/>
      <c r="D409" s="110"/>
      <c r="E409" s="110"/>
      <c r="F409" s="110"/>
      <c r="G409" s="111"/>
      <c r="H409" s="99" t="s">
        <v>51</v>
      </c>
      <c r="I409" s="100"/>
      <c r="J409" s="101"/>
      <c r="K409" s="101"/>
      <c r="L409" s="102" t="str">
        <f>IF(I409&lt;&gt;0,((VLOOKUP(I409,'1. Standard_Cost'!$B$4:$D$8,2)+VLOOKUP(I409,'1. Standard_Cost'!$B$4:$D$8,3))*J409*K409),"0")</f>
        <v>0</v>
      </c>
      <c r="M409" s="102">
        <f>L409*'1. Standard_Cost'!F219</f>
        <v>0</v>
      </c>
      <c r="N409" s="103"/>
      <c r="O409" s="103"/>
      <c r="P409" s="103"/>
      <c r="Q409" s="103"/>
      <c r="R409" s="104">
        <f>+N409*P409*'1. Standard_Cost'!$B$12</f>
        <v>0</v>
      </c>
      <c r="S409" s="104">
        <f>+N409*O409*P409*'1. Standard_Cost'!$C$12</f>
        <v>0</v>
      </c>
      <c r="T409" s="104">
        <f>+N409*P409*Q409*'1. Standard_Cost'!$D$12</f>
        <v>0</v>
      </c>
      <c r="U409" s="104">
        <f>+N409*O409*'1. Standard_Cost'!$E$12</f>
        <v>0</v>
      </c>
      <c r="V409" s="103"/>
      <c r="W409" s="103"/>
      <c r="X409" s="103"/>
      <c r="Y409" s="104">
        <f>+V409*((X409*'1. Standard_Cost'!$B$16)+(W409*X409*'1. Standard_Cost'!$C$16))</f>
        <v>0</v>
      </c>
      <c r="Z409" s="103"/>
      <c r="AA409" s="103"/>
      <c r="AB409" s="104">
        <f>+Z409*'1. Standard_Cost'!$B$20+AA409*'1. Standard_Cost'!$C$20</f>
        <v>0</v>
      </c>
      <c r="AC409" s="105"/>
      <c r="AD409" s="106"/>
      <c r="AE409" s="106">
        <f t="shared" si="728"/>
        <v>0</v>
      </c>
      <c r="AF409" s="104">
        <f t="shared" si="729"/>
        <v>0</v>
      </c>
      <c r="AG409" s="103"/>
      <c r="AH409" s="103"/>
      <c r="AI409" s="103"/>
      <c r="AJ409" s="107"/>
      <c r="AK409" s="107"/>
      <c r="AL409" s="107"/>
      <c r="AM409" s="104">
        <f>AG409*'1. Standard_Cost'!B239+'Incremental_Cost Year 2021'!AH409*'1. Standard_Cost'!C239+'Incremental_Cost Year 2021'!AI409*'1. Standard_Cost'!D239+'Incremental_Cost Year 2021'!AJ409+'Incremental_Cost Year 2021'!AL409+AK409</f>
        <v>0</v>
      </c>
      <c r="AN409" s="104">
        <f>AM409*'1. Standard_Cost'!C28</f>
        <v>0</v>
      </c>
      <c r="AO409" s="107"/>
      <c r="AQ409" s="104">
        <f t="shared" si="730"/>
        <v>0</v>
      </c>
      <c r="AR409" s="104">
        <f t="shared" si="731"/>
        <v>0</v>
      </c>
      <c r="AS409" s="104">
        <f t="shared" si="732"/>
        <v>0</v>
      </c>
      <c r="AT409" s="104">
        <f t="shared" si="733"/>
        <v>0</v>
      </c>
      <c r="AU409" s="229">
        <f t="shared" si="724"/>
        <v>0</v>
      </c>
      <c r="AV409" s="229"/>
      <c r="AW409" s="229"/>
      <c r="AX409" s="229"/>
      <c r="AY409" s="229"/>
      <c r="AZ409" s="229"/>
      <c r="BA409" s="230"/>
    </row>
    <row r="410" spans="1:53" ht="14.1" customHeight="1" outlineLevel="2" x14ac:dyDescent="0.2">
      <c r="A410" s="68"/>
      <c r="B410" s="94"/>
      <c r="C410" s="142"/>
      <c r="D410" s="110"/>
      <c r="E410" s="110"/>
      <c r="F410" s="110"/>
      <c r="G410" s="111"/>
      <c r="H410" s="112" t="s">
        <v>179</v>
      </c>
      <c r="I410" s="100"/>
      <c r="J410" s="101"/>
      <c r="K410" s="101"/>
      <c r="L410" s="102" t="str">
        <f>IF(I410&lt;&gt;0,((VLOOKUP(I410,'1. Standard_Cost'!$B$4:$D$8,2)+VLOOKUP(I410,'1. Standard_Cost'!$B$4:$D$8,3))*J410*K410),"0")</f>
        <v>0</v>
      </c>
      <c r="M410" s="102">
        <f>L410*'1. Standard_Cost'!F219</f>
        <v>0</v>
      </c>
      <c r="N410" s="103"/>
      <c r="O410" s="103"/>
      <c r="P410" s="103"/>
      <c r="Q410" s="103"/>
      <c r="R410" s="104">
        <f>+N410*P410*'1. Standard_Cost'!$B$12</f>
        <v>0</v>
      </c>
      <c r="S410" s="104">
        <f>+N410*O410*P410*'1. Standard_Cost'!$C$12</f>
        <v>0</v>
      </c>
      <c r="T410" s="104">
        <f>+N410*P410*Q410*'1. Standard_Cost'!$D$12</f>
        <v>0</v>
      </c>
      <c r="U410" s="104">
        <f>+N410*O410*'1. Standard_Cost'!$E$12</f>
        <v>0</v>
      </c>
      <c r="V410" s="103"/>
      <c r="W410" s="103"/>
      <c r="X410" s="103"/>
      <c r="Y410" s="104">
        <f>+V410*((X410*'1. Standard_Cost'!$B$16)+(W410*X410*'1. Standard_Cost'!$C$16))</f>
        <v>0</v>
      </c>
      <c r="Z410" s="103"/>
      <c r="AA410" s="103"/>
      <c r="AB410" s="104">
        <f>+Z410*'1. Standard_Cost'!$B$20+AA410*'1. Standard_Cost'!$C$20</f>
        <v>0</v>
      </c>
      <c r="AC410" s="105"/>
      <c r="AD410" s="106"/>
      <c r="AE410" s="106">
        <f t="shared" si="728"/>
        <v>0</v>
      </c>
      <c r="AF410" s="104">
        <f t="shared" si="729"/>
        <v>0</v>
      </c>
      <c r="AG410" s="103"/>
      <c r="AH410" s="103"/>
      <c r="AI410" s="103"/>
      <c r="AJ410" s="107"/>
      <c r="AK410" s="107"/>
      <c r="AL410" s="107"/>
      <c r="AM410" s="104">
        <f>AG410*'1. Standard_Cost'!B239+'Incremental_Cost Year 2021'!AH410*'1. Standard_Cost'!C239+'Incremental_Cost Year 2021'!AI410*'1. Standard_Cost'!D239+'Incremental_Cost Year 2021'!AJ410+'Incremental_Cost Year 2021'!AL410+AK410</f>
        <v>0</v>
      </c>
      <c r="AN410" s="104">
        <f>AM410*'1. Standard_Cost'!C28</f>
        <v>0</v>
      </c>
      <c r="AO410" s="107"/>
      <c r="AQ410" s="104">
        <f t="shared" si="730"/>
        <v>0</v>
      </c>
      <c r="AR410" s="104">
        <f t="shared" si="731"/>
        <v>0</v>
      </c>
      <c r="AS410" s="104">
        <f t="shared" si="732"/>
        <v>0</v>
      </c>
      <c r="AT410" s="104">
        <f t="shared" si="733"/>
        <v>0</v>
      </c>
      <c r="AU410" s="229">
        <f t="shared" si="724"/>
        <v>0</v>
      </c>
      <c r="AV410" s="229"/>
      <c r="AW410" s="229"/>
      <c r="AX410" s="229"/>
      <c r="AY410" s="229"/>
      <c r="AZ410" s="229"/>
      <c r="BA410" s="230"/>
    </row>
    <row r="411" spans="1:53" ht="24.6" customHeight="1" outlineLevel="1" x14ac:dyDescent="0.2">
      <c r="A411" s="68"/>
      <c r="B411" s="141"/>
      <c r="C411" s="142"/>
      <c r="D411" s="113" t="s">
        <v>515</v>
      </c>
      <c r="E411" s="113" t="s">
        <v>782</v>
      </c>
      <c r="F411" s="114" t="s">
        <v>154</v>
      </c>
      <c r="G411" s="115" t="s">
        <v>155</v>
      </c>
      <c r="H411" s="122" t="s">
        <v>315</v>
      </c>
      <c r="I411" s="117"/>
      <c r="J411" s="117"/>
      <c r="K411" s="117"/>
      <c r="L411" s="118">
        <f>SUM(L407:L410)</f>
        <v>0</v>
      </c>
      <c r="M411" s="118">
        <f>SUM(M407:M410)</f>
        <v>0</v>
      </c>
      <c r="N411" s="117"/>
      <c r="O411" s="117"/>
      <c r="P411" s="117"/>
      <c r="Q411" s="117"/>
      <c r="R411" s="119">
        <f>SUM(R407:R410)</f>
        <v>0</v>
      </c>
      <c r="S411" s="119">
        <f>SUM(S407:S410)</f>
        <v>0</v>
      </c>
      <c r="T411" s="119">
        <f>SUM(T407:T410)</f>
        <v>0</v>
      </c>
      <c r="U411" s="119">
        <f>SUM(U407:U410)</f>
        <v>0</v>
      </c>
      <c r="V411" s="117"/>
      <c r="W411" s="117"/>
      <c r="X411" s="117"/>
      <c r="Y411" s="118">
        <f>SUM(Y407:Y410)</f>
        <v>0</v>
      </c>
      <c r="Z411" s="117"/>
      <c r="AA411" s="117"/>
      <c r="AB411" s="118">
        <f t="shared" ref="AB411:AF411" si="734">SUM(AB407:AB410)</f>
        <v>0</v>
      </c>
      <c r="AC411" s="118">
        <f t="shared" si="734"/>
        <v>0</v>
      </c>
      <c r="AD411" s="118">
        <f t="shared" si="734"/>
        <v>0</v>
      </c>
      <c r="AE411" s="118">
        <f t="shared" si="734"/>
        <v>0</v>
      </c>
      <c r="AF411" s="118">
        <f t="shared" si="734"/>
        <v>0</v>
      </c>
      <c r="AG411" s="117"/>
      <c r="AH411" s="117"/>
      <c r="AI411" s="117"/>
      <c r="AJ411" s="119">
        <f>SUM(AJ407:AJ410)</f>
        <v>0</v>
      </c>
      <c r="AK411" s="119">
        <f t="shared" ref="AK411:AN411" si="735">SUM(AK407:AK410)</f>
        <v>0</v>
      </c>
      <c r="AL411" s="119">
        <f t="shared" si="735"/>
        <v>0</v>
      </c>
      <c r="AM411" s="119">
        <f t="shared" si="735"/>
        <v>0</v>
      </c>
      <c r="AN411" s="119">
        <f t="shared" si="735"/>
        <v>0</v>
      </c>
      <c r="AO411" s="116"/>
      <c r="AP411" s="120"/>
      <c r="AQ411" s="121">
        <f t="shared" ref="AQ411:AZ411" si="736">SUM(AQ407:AQ410)</f>
        <v>0</v>
      </c>
      <c r="AR411" s="121">
        <f t="shared" si="736"/>
        <v>0</v>
      </c>
      <c r="AS411" s="121">
        <f t="shared" si="736"/>
        <v>0</v>
      </c>
      <c r="AT411" s="121">
        <f t="shared" si="736"/>
        <v>0</v>
      </c>
      <c r="AU411" s="121">
        <f t="shared" si="736"/>
        <v>0</v>
      </c>
      <c r="AV411" s="121">
        <f t="shared" si="736"/>
        <v>0</v>
      </c>
      <c r="AW411" s="121">
        <f t="shared" si="736"/>
        <v>0</v>
      </c>
      <c r="AX411" s="121">
        <f t="shared" si="736"/>
        <v>0</v>
      </c>
      <c r="AY411" s="121">
        <f t="shared" si="736"/>
        <v>0</v>
      </c>
      <c r="AZ411" s="121">
        <f t="shared" si="736"/>
        <v>0</v>
      </c>
      <c r="BA411" s="121"/>
    </row>
    <row r="412" spans="1:53" ht="14.1" customHeight="1" outlineLevel="2" x14ac:dyDescent="0.2">
      <c r="A412" s="68"/>
      <c r="B412" s="94"/>
      <c r="C412" s="142"/>
      <c r="D412" s="96"/>
      <c r="E412" s="96"/>
      <c r="F412" s="97"/>
      <c r="G412" s="98"/>
      <c r="H412" s="99" t="s">
        <v>565</v>
      </c>
      <c r="I412" s="100" t="s">
        <v>4</v>
      </c>
      <c r="J412" s="101">
        <v>2</v>
      </c>
      <c r="K412" s="101">
        <v>1</v>
      </c>
      <c r="L412" s="102">
        <f>IF(I412&lt;&gt;0,((VLOOKUP(I412,'1. Standard_Cost'!$B$4:$D$8,2)+VLOOKUP(I412,'1. Standard_Cost'!$B$4:$D$8,3))*J412*K412),"0")</f>
        <v>160200</v>
      </c>
      <c r="M412" s="102">
        <f>L412*'1. Standard_Cost'!F4</f>
        <v>26753.4</v>
      </c>
      <c r="N412" s="103"/>
      <c r="O412" s="103"/>
      <c r="P412" s="103"/>
      <c r="Q412" s="103"/>
      <c r="R412" s="104">
        <f>+N412*P412*'1. Standard_Cost'!$B$12</f>
        <v>0</v>
      </c>
      <c r="S412" s="104">
        <f>+N412*O412*P412*'1. Standard_Cost'!$C$12</f>
        <v>0</v>
      </c>
      <c r="T412" s="104">
        <f>+N412*P412*Q412*'1. Standard_Cost'!$D$12</f>
        <v>0</v>
      </c>
      <c r="U412" s="104">
        <f>+N412*O412*'1. Standard_Cost'!$E$12</f>
        <v>0</v>
      </c>
      <c r="V412" s="103"/>
      <c r="W412" s="103"/>
      <c r="X412" s="103"/>
      <c r="Y412" s="104">
        <f>+V412*((X412*'1. Standard_Cost'!$B$16)+(W412*X412*'1. Standard_Cost'!$C$16))</f>
        <v>0</v>
      </c>
      <c r="Z412" s="103"/>
      <c r="AA412" s="103"/>
      <c r="AB412" s="104">
        <f>+Z412*'1. Standard_Cost'!$B$20+AA412*'1. Standard_Cost'!$C$20</f>
        <v>0</v>
      </c>
      <c r="AC412" s="105">
        <v>30000</v>
      </c>
      <c r="AD412" s="106"/>
      <c r="AE412" s="106">
        <f t="shared" ref="AE412:AE415" si="737">(R412+S412+T412+U412+Y412+AB412+AC412+AD412)*(20%)</f>
        <v>6000</v>
      </c>
      <c r="AF412" s="104">
        <f t="shared" ref="AF412:AF415" si="738">R412+S412+T412+U412+Y412+AB412+AC412+AD412+AE412</f>
        <v>36000</v>
      </c>
      <c r="AG412" s="103"/>
      <c r="AH412" s="103"/>
      <c r="AI412" s="103"/>
      <c r="AJ412" s="107"/>
      <c r="AK412" s="107"/>
      <c r="AL412" s="107"/>
      <c r="AM412" s="104">
        <f>AG412*'1. Standard_Cost'!B244+'Incremental_Cost Year 2021'!AH412*'1. Standard_Cost'!C244+'Incremental_Cost Year 2021'!AI412*'1. Standard_Cost'!D244+'Incremental_Cost Year 2021'!AJ412+'Incremental_Cost Year 2021'!AL412+AK412</f>
        <v>0</v>
      </c>
      <c r="AN412" s="104">
        <f>AM412*'1. Standard_Cost'!C28</f>
        <v>0</v>
      </c>
      <c r="AO412" s="107"/>
      <c r="AQ412" s="104">
        <f t="shared" ref="AQ412:AQ415" si="739">L412+M412</f>
        <v>186953.4</v>
      </c>
      <c r="AR412" s="104">
        <f t="shared" ref="AR412:AR415" si="740">AF412</f>
        <v>36000</v>
      </c>
      <c r="AS412" s="104">
        <f t="shared" ref="AS412:AS415" si="741">AM412+AN412</f>
        <v>0</v>
      </c>
      <c r="AT412" s="104">
        <f>SUM(AQ412,AR412,AS412)</f>
        <v>222953.4</v>
      </c>
      <c r="AU412" s="229">
        <f>AT412</f>
        <v>222953.4</v>
      </c>
      <c r="AV412" s="229"/>
      <c r="AW412" s="229"/>
      <c r="AX412" s="229"/>
      <c r="AY412" s="229"/>
      <c r="AZ412" s="229"/>
      <c r="BA412" s="230"/>
    </row>
    <row r="413" spans="1:53" ht="14.1" customHeight="1" outlineLevel="2" x14ac:dyDescent="0.2">
      <c r="A413" s="68"/>
      <c r="B413" s="94"/>
      <c r="C413" s="142"/>
      <c r="D413" s="110"/>
      <c r="E413" s="110"/>
      <c r="F413" s="110"/>
      <c r="G413" s="111"/>
      <c r="H413" s="99" t="s">
        <v>50</v>
      </c>
      <c r="I413" s="100"/>
      <c r="J413" s="101"/>
      <c r="K413" s="101"/>
      <c r="L413" s="102" t="str">
        <f>IF(I413&lt;&gt;0,((VLOOKUP(I413,'1. Standard_Cost'!$B$4:$D$8,2)+VLOOKUP(I413,'1. Standard_Cost'!$B$4:$D$8,3))*J413*K413),"0")</f>
        <v>0</v>
      </c>
      <c r="M413" s="102">
        <f>L413*'1. Standard_Cost'!F4</f>
        <v>0</v>
      </c>
      <c r="N413" s="103"/>
      <c r="O413" s="103"/>
      <c r="P413" s="103"/>
      <c r="Q413" s="103"/>
      <c r="R413" s="104">
        <f>+N413*P413*'1. Standard_Cost'!$B$12</f>
        <v>0</v>
      </c>
      <c r="S413" s="104">
        <f>+N413*O413*P413*'1. Standard_Cost'!$C$12</f>
        <v>0</v>
      </c>
      <c r="T413" s="104">
        <f>+N413*P413*Q413*'1. Standard_Cost'!$D$12</f>
        <v>0</v>
      </c>
      <c r="U413" s="104">
        <f>+N413*O413*'1. Standard_Cost'!$E$12</f>
        <v>0</v>
      </c>
      <c r="V413" s="103"/>
      <c r="W413" s="103"/>
      <c r="X413" s="103"/>
      <c r="Y413" s="104">
        <f>+V413*((X413*'1. Standard_Cost'!$B$16)+(W413*X413*'1. Standard_Cost'!$C$16))</f>
        <v>0</v>
      </c>
      <c r="Z413" s="103"/>
      <c r="AA413" s="103"/>
      <c r="AB413" s="104">
        <f>+Z413*'1. Standard_Cost'!$B$20+AA413*'1. Standard_Cost'!$C$20</f>
        <v>0</v>
      </c>
      <c r="AC413" s="105"/>
      <c r="AD413" s="106"/>
      <c r="AE413" s="106">
        <f t="shared" si="737"/>
        <v>0</v>
      </c>
      <c r="AF413" s="104">
        <f t="shared" si="738"/>
        <v>0</v>
      </c>
      <c r="AG413" s="103"/>
      <c r="AH413" s="103">
        <v>0</v>
      </c>
      <c r="AI413" s="103">
        <v>0</v>
      </c>
      <c r="AJ413" s="107"/>
      <c r="AK413" s="107"/>
      <c r="AL413" s="107"/>
      <c r="AM413" s="104">
        <f>AG413*'1. Standard_Cost'!B244+'Incremental_Cost Year 2021'!AH413*'1. Standard_Cost'!C244+'Incremental_Cost Year 2021'!AI413*'1. Standard_Cost'!D244+'Incremental_Cost Year 2021'!AJ413+'Incremental_Cost Year 2021'!AL413+AK413</f>
        <v>0</v>
      </c>
      <c r="AN413" s="104">
        <f>AM413*'1. Standard_Cost'!C28</f>
        <v>0</v>
      </c>
      <c r="AO413" s="107"/>
      <c r="AQ413" s="104">
        <f t="shared" si="739"/>
        <v>0</v>
      </c>
      <c r="AR413" s="104">
        <f t="shared" si="740"/>
        <v>0</v>
      </c>
      <c r="AS413" s="104">
        <f t="shared" si="741"/>
        <v>0</v>
      </c>
      <c r="AT413" s="104">
        <f t="shared" ref="AT413:AT415" si="742">SUM(AQ413,AR413,AS413)</f>
        <v>0</v>
      </c>
      <c r="AU413" s="229">
        <f t="shared" ref="AU413:AU425" si="743">AT413</f>
        <v>0</v>
      </c>
      <c r="AV413" s="229">
        <v>0</v>
      </c>
      <c r="AW413" s="229"/>
      <c r="AX413" s="229"/>
      <c r="AY413" s="229"/>
      <c r="AZ413" s="229"/>
      <c r="BA413" s="230"/>
    </row>
    <row r="414" spans="1:53" ht="14.1" customHeight="1" outlineLevel="2" x14ac:dyDescent="0.2">
      <c r="A414" s="68"/>
      <c r="B414" s="94"/>
      <c r="C414" s="142"/>
      <c r="D414" s="110"/>
      <c r="E414" s="110"/>
      <c r="F414" s="110"/>
      <c r="G414" s="111"/>
      <c r="H414" s="99" t="s">
        <v>51</v>
      </c>
      <c r="I414" s="100"/>
      <c r="J414" s="101"/>
      <c r="K414" s="101"/>
      <c r="L414" s="102" t="str">
        <f>IF(I414&lt;&gt;0,((VLOOKUP(I414,'1. Standard_Cost'!$B$4:$D$8,2)+VLOOKUP(I414,'1. Standard_Cost'!$B$4:$D$8,3))*J414*K414),"0")</f>
        <v>0</v>
      </c>
      <c r="M414" s="102">
        <f>L414*'1. Standard_Cost'!F224</f>
        <v>0</v>
      </c>
      <c r="N414" s="103"/>
      <c r="O414" s="103"/>
      <c r="P414" s="103"/>
      <c r="Q414" s="103"/>
      <c r="R414" s="104">
        <f>+N414*P414*'1. Standard_Cost'!$B$12</f>
        <v>0</v>
      </c>
      <c r="S414" s="104">
        <f>+N414*O414*P414*'1. Standard_Cost'!$C$12</f>
        <v>0</v>
      </c>
      <c r="T414" s="104">
        <f>+N414*P414*Q414*'1. Standard_Cost'!$D$12</f>
        <v>0</v>
      </c>
      <c r="U414" s="104">
        <f>+N414*O414*'1. Standard_Cost'!$E$12</f>
        <v>0</v>
      </c>
      <c r="V414" s="103"/>
      <c r="W414" s="103"/>
      <c r="X414" s="103"/>
      <c r="Y414" s="104">
        <f>+V414*((X414*'1. Standard_Cost'!$B$16)+(W414*X414*'1. Standard_Cost'!$C$16))</f>
        <v>0</v>
      </c>
      <c r="Z414" s="103"/>
      <c r="AA414" s="103"/>
      <c r="AB414" s="104">
        <f>+Z414*'1. Standard_Cost'!$B$20+AA414*'1. Standard_Cost'!$C$20</f>
        <v>0</v>
      </c>
      <c r="AC414" s="105"/>
      <c r="AD414" s="106"/>
      <c r="AE414" s="106">
        <f t="shared" si="737"/>
        <v>0</v>
      </c>
      <c r="AF414" s="104">
        <f t="shared" si="738"/>
        <v>0</v>
      </c>
      <c r="AG414" s="103"/>
      <c r="AH414" s="103"/>
      <c r="AI414" s="103"/>
      <c r="AJ414" s="107"/>
      <c r="AK414" s="107"/>
      <c r="AL414" s="107"/>
      <c r="AM414" s="104">
        <f>AG414*'1. Standard_Cost'!B244+'Incremental_Cost Year 2021'!AH414*'1. Standard_Cost'!C244+'Incremental_Cost Year 2021'!AI414*'1. Standard_Cost'!D244+'Incremental_Cost Year 2021'!AJ414+'Incremental_Cost Year 2021'!AL414+AK414</f>
        <v>0</v>
      </c>
      <c r="AN414" s="104">
        <f>AM414*'1. Standard_Cost'!C28</f>
        <v>0</v>
      </c>
      <c r="AO414" s="107"/>
      <c r="AQ414" s="104">
        <f t="shared" si="739"/>
        <v>0</v>
      </c>
      <c r="AR414" s="104">
        <f t="shared" si="740"/>
        <v>0</v>
      </c>
      <c r="AS414" s="104">
        <f t="shared" si="741"/>
        <v>0</v>
      </c>
      <c r="AT414" s="104">
        <f t="shared" si="742"/>
        <v>0</v>
      </c>
      <c r="AU414" s="229">
        <f t="shared" si="743"/>
        <v>0</v>
      </c>
      <c r="AV414" s="229"/>
      <c r="AW414" s="229"/>
      <c r="AX414" s="229"/>
      <c r="AY414" s="229"/>
      <c r="AZ414" s="229"/>
      <c r="BA414" s="230"/>
    </row>
    <row r="415" spans="1:53" ht="14.1" customHeight="1" outlineLevel="2" x14ac:dyDescent="0.2">
      <c r="A415" s="68"/>
      <c r="B415" s="94"/>
      <c r="C415" s="142"/>
      <c r="D415" s="110"/>
      <c r="E415" s="110"/>
      <c r="F415" s="110"/>
      <c r="G415" s="111"/>
      <c r="H415" s="112" t="s">
        <v>179</v>
      </c>
      <c r="I415" s="100"/>
      <c r="J415" s="101"/>
      <c r="K415" s="101"/>
      <c r="L415" s="102" t="str">
        <f>IF(I415&lt;&gt;0,((VLOOKUP(I415,'1. Standard_Cost'!$B$4:$D$8,2)+VLOOKUP(I415,'1. Standard_Cost'!$B$4:$D$8,3))*J415*K415),"0")</f>
        <v>0</v>
      </c>
      <c r="M415" s="102">
        <f>L415*'1. Standard_Cost'!F224</f>
        <v>0</v>
      </c>
      <c r="N415" s="103"/>
      <c r="O415" s="103"/>
      <c r="P415" s="103"/>
      <c r="Q415" s="103"/>
      <c r="R415" s="104">
        <f>+N415*P415*'1. Standard_Cost'!$B$12</f>
        <v>0</v>
      </c>
      <c r="S415" s="104">
        <f>+N415*O415*P415*'1. Standard_Cost'!$C$12</f>
        <v>0</v>
      </c>
      <c r="T415" s="104">
        <f>+N415*P415*Q415*'1. Standard_Cost'!$D$12</f>
        <v>0</v>
      </c>
      <c r="U415" s="104">
        <f>+N415*O415*'1. Standard_Cost'!$E$12</f>
        <v>0</v>
      </c>
      <c r="V415" s="103"/>
      <c r="W415" s="103"/>
      <c r="X415" s="103"/>
      <c r="Y415" s="104">
        <f>+V415*((X415*'1. Standard_Cost'!$B$16)+(W415*X415*'1. Standard_Cost'!$C$16))</f>
        <v>0</v>
      </c>
      <c r="Z415" s="103"/>
      <c r="AA415" s="103"/>
      <c r="AB415" s="104">
        <f>+Z415*'1. Standard_Cost'!$B$20+AA415*'1. Standard_Cost'!$C$20</f>
        <v>0</v>
      </c>
      <c r="AC415" s="105"/>
      <c r="AD415" s="106"/>
      <c r="AE415" s="106">
        <f t="shared" si="737"/>
        <v>0</v>
      </c>
      <c r="AF415" s="104">
        <f t="shared" si="738"/>
        <v>0</v>
      </c>
      <c r="AG415" s="103"/>
      <c r="AH415" s="103"/>
      <c r="AI415" s="103"/>
      <c r="AJ415" s="107"/>
      <c r="AK415" s="107"/>
      <c r="AL415" s="107"/>
      <c r="AM415" s="104">
        <f>AG415*'1. Standard_Cost'!B244+'Incremental_Cost Year 2021'!AH415*'1. Standard_Cost'!C244+'Incremental_Cost Year 2021'!AI415*'1. Standard_Cost'!D244+'Incremental_Cost Year 2021'!AJ415+'Incremental_Cost Year 2021'!AL415+AK415</f>
        <v>0</v>
      </c>
      <c r="AN415" s="104">
        <f>AM415*'1. Standard_Cost'!C28</f>
        <v>0</v>
      </c>
      <c r="AO415" s="107"/>
      <c r="AQ415" s="104">
        <f t="shared" si="739"/>
        <v>0</v>
      </c>
      <c r="AR415" s="104">
        <f t="shared" si="740"/>
        <v>0</v>
      </c>
      <c r="AS415" s="104">
        <f t="shared" si="741"/>
        <v>0</v>
      </c>
      <c r="AT415" s="104">
        <f t="shared" si="742"/>
        <v>0</v>
      </c>
      <c r="AU415" s="229">
        <f t="shared" si="743"/>
        <v>0</v>
      </c>
      <c r="AV415" s="229"/>
      <c r="AW415" s="229"/>
      <c r="AX415" s="229"/>
      <c r="AY415" s="229"/>
      <c r="AZ415" s="229"/>
      <c r="BA415" s="230"/>
    </row>
    <row r="416" spans="1:53" ht="24.6" customHeight="1" outlineLevel="1" x14ac:dyDescent="0.2">
      <c r="A416" s="68"/>
      <c r="B416" s="141"/>
      <c r="C416" s="142"/>
      <c r="D416" s="113" t="s">
        <v>48</v>
      </c>
      <c r="E416" s="113" t="s">
        <v>783</v>
      </c>
      <c r="F416" s="114" t="s">
        <v>154</v>
      </c>
      <c r="G416" s="115" t="s">
        <v>155</v>
      </c>
      <c r="H416" s="122" t="s">
        <v>316</v>
      </c>
      <c r="I416" s="117"/>
      <c r="J416" s="117"/>
      <c r="K416" s="117"/>
      <c r="L416" s="118">
        <f>SUM(L412:L415)</f>
        <v>160200</v>
      </c>
      <c r="M416" s="118">
        <f>SUM(M412:M415)</f>
        <v>26753.4</v>
      </c>
      <c r="N416" s="117"/>
      <c r="O416" s="117"/>
      <c r="P416" s="117"/>
      <c r="Q416" s="117"/>
      <c r="R416" s="119">
        <f>SUM(R412:R415)</f>
        <v>0</v>
      </c>
      <c r="S416" s="119">
        <f>SUM(S412:S415)</f>
        <v>0</v>
      </c>
      <c r="T416" s="119">
        <f>SUM(T412:T415)</f>
        <v>0</v>
      </c>
      <c r="U416" s="119">
        <f>SUM(U412:U415)</f>
        <v>0</v>
      </c>
      <c r="V416" s="117"/>
      <c r="W416" s="117"/>
      <c r="X416" s="117"/>
      <c r="Y416" s="118">
        <f>SUM(Y412:Y415)</f>
        <v>0</v>
      </c>
      <c r="Z416" s="117"/>
      <c r="AA416" s="117"/>
      <c r="AB416" s="118">
        <f t="shared" ref="AB416:AF416" si="744">SUM(AB412:AB415)</f>
        <v>0</v>
      </c>
      <c r="AC416" s="118">
        <f t="shared" si="744"/>
        <v>30000</v>
      </c>
      <c r="AD416" s="118">
        <f t="shared" si="744"/>
        <v>0</v>
      </c>
      <c r="AE416" s="118">
        <f t="shared" si="744"/>
        <v>6000</v>
      </c>
      <c r="AF416" s="118">
        <f t="shared" si="744"/>
        <v>36000</v>
      </c>
      <c r="AG416" s="117"/>
      <c r="AH416" s="117"/>
      <c r="AI416" s="117"/>
      <c r="AJ416" s="119">
        <f>SUM(AJ412:AJ415)</f>
        <v>0</v>
      </c>
      <c r="AK416" s="119">
        <f t="shared" ref="AK416:AN416" si="745">SUM(AK412:AK415)</f>
        <v>0</v>
      </c>
      <c r="AL416" s="119">
        <f t="shared" si="745"/>
        <v>0</v>
      </c>
      <c r="AM416" s="119">
        <f t="shared" si="745"/>
        <v>0</v>
      </c>
      <c r="AN416" s="119">
        <f t="shared" si="745"/>
        <v>0</v>
      </c>
      <c r="AO416" s="116"/>
      <c r="AP416" s="120"/>
      <c r="AQ416" s="121">
        <f t="shared" ref="AQ416:AZ416" si="746">SUM(AQ412:AQ415)</f>
        <v>186953.4</v>
      </c>
      <c r="AR416" s="121">
        <f t="shared" si="746"/>
        <v>36000</v>
      </c>
      <c r="AS416" s="121">
        <f t="shared" si="746"/>
        <v>0</v>
      </c>
      <c r="AT416" s="121">
        <f t="shared" si="746"/>
        <v>222953.4</v>
      </c>
      <c r="AU416" s="121">
        <f t="shared" si="746"/>
        <v>222953.4</v>
      </c>
      <c r="AV416" s="121">
        <f t="shared" si="746"/>
        <v>0</v>
      </c>
      <c r="AW416" s="121">
        <f t="shared" si="746"/>
        <v>0</v>
      </c>
      <c r="AX416" s="121">
        <f t="shared" si="746"/>
        <v>0</v>
      </c>
      <c r="AY416" s="121">
        <f t="shared" si="746"/>
        <v>0</v>
      </c>
      <c r="AZ416" s="121">
        <f t="shared" si="746"/>
        <v>0</v>
      </c>
      <c r="BA416" s="121"/>
    </row>
    <row r="417" spans="1:53" ht="14.1" customHeight="1" outlineLevel="2" x14ac:dyDescent="0.2">
      <c r="A417" s="68"/>
      <c r="B417" s="94"/>
      <c r="C417" s="142"/>
      <c r="D417" s="96"/>
      <c r="E417" s="96"/>
      <c r="F417" s="97"/>
      <c r="G417" s="98"/>
      <c r="H417" s="99" t="s">
        <v>49</v>
      </c>
      <c r="I417" s="100"/>
      <c r="J417" s="101"/>
      <c r="K417" s="101"/>
      <c r="L417" s="102" t="str">
        <f>IF(I417&lt;&gt;0,((VLOOKUP(I417,'1. Standard_Cost'!$B$4:$D$8,2)+VLOOKUP(I417,'1. Standard_Cost'!$B$4:$D$8,3))*J417*K417),"0")</f>
        <v>0</v>
      </c>
      <c r="M417" s="102">
        <f>L417*'1. Standard_Cost'!F4</f>
        <v>0</v>
      </c>
      <c r="N417" s="103"/>
      <c r="O417" s="103"/>
      <c r="P417" s="103"/>
      <c r="Q417" s="103"/>
      <c r="R417" s="104">
        <f>+N417*P417*'1. Standard_Cost'!$B$12</f>
        <v>0</v>
      </c>
      <c r="S417" s="104">
        <f>+N417*O417*P417*'1. Standard_Cost'!$C$12</f>
        <v>0</v>
      </c>
      <c r="T417" s="104">
        <f>+N417*P417*Q417*'1. Standard_Cost'!$D$12</f>
        <v>0</v>
      </c>
      <c r="U417" s="104">
        <f>+N417*O417*'1. Standard_Cost'!$E$12</f>
        <v>0</v>
      </c>
      <c r="V417" s="103"/>
      <c r="W417" s="103"/>
      <c r="X417" s="103"/>
      <c r="Y417" s="104">
        <f>+V417*((X417*'1. Standard_Cost'!$B$16)+(W417*X417*'1. Standard_Cost'!$C$16))</f>
        <v>0</v>
      </c>
      <c r="Z417" s="103"/>
      <c r="AA417" s="103"/>
      <c r="AB417" s="104">
        <f>+Z417*'1. Standard_Cost'!$B$20+AA417*'1. Standard_Cost'!$C$20</f>
        <v>0</v>
      </c>
      <c r="AC417" s="105"/>
      <c r="AD417" s="106"/>
      <c r="AE417" s="106">
        <f t="shared" ref="AE417:AE420" si="747">(R417+S417+T417+U417+Y417+AB417+AC417+AD417)*(20%)</f>
        <v>0</v>
      </c>
      <c r="AF417" s="104">
        <f t="shared" ref="AF417:AF420" si="748">R417+S417+T417+U417+Y417+AB417+AC417+AD417+AE417</f>
        <v>0</v>
      </c>
      <c r="AG417" s="103"/>
      <c r="AH417" s="103"/>
      <c r="AI417" s="103"/>
      <c r="AJ417" s="107"/>
      <c r="AK417" s="107"/>
      <c r="AL417" s="107"/>
      <c r="AM417" s="104">
        <f>AG417*'1. Standard_Cost'!B249+'Incremental_Cost Year 2021'!AH417*'1. Standard_Cost'!C249+'Incremental_Cost Year 2021'!AI417*'1. Standard_Cost'!D249+'Incremental_Cost Year 2021'!AJ417+'Incremental_Cost Year 2021'!AL417+AK417</f>
        <v>0</v>
      </c>
      <c r="AN417" s="104">
        <f>AM417*'1. Standard_Cost'!C28</f>
        <v>0</v>
      </c>
      <c r="AO417" s="107"/>
      <c r="AQ417" s="104">
        <f t="shared" ref="AQ417:AQ420" si="749">L417+M417</f>
        <v>0</v>
      </c>
      <c r="AR417" s="104">
        <f t="shared" ref="AR417:AR420" si="750">AF417</f>
        <v>0</v>
      </c>
      <c r="AS417" s="104">
        <f t="shared" ref="AS417:AS420" si="751">AM417+AN417</f>
        <v>0</v>
      </c>
      <c r="AT417" s="104">
        <f>SUM(AQ417,AR417,AS417)</f>
        <v>0</v>
      </c>
      <c r="AU417" s="229">
        <f t="shared" si="743"/>
        <v>0</v>
      </c>
      <c r="AV417" s="229"/>
      <c r="AW417" s="229"/>
      <c r="AX417" s="229"/>
      <c r="AY417" s="229"/>
      <c r="AZ417" s="229"/>
      <c r="BA417" s="230"/>
    </row>
    <row r="418" spans="1:53" ht="14.1" customHeight="1" outlineLevel="2" x14ac:dyDescent="0.2">
      <c r="A418" s="68"/>
      <c r="B418" s="94"/>
      <c r="C418" s="142"/>
      <c r="D418" s="110"/>
      <c r="E418" s="110"/>
      <c r="F418" s="110"/>
      <c r="G418" s="111"/>
      <c r="H418" s="99" t="s">
        <v>50</v>
      </c>
      <c r="I418" s="100"/>
      <c r="J418" s="101"/>
      <c r="K418" s="101"/>
      <c r="L418" s="102" t="str">
        <f>IF(I418&lt;&gt;0,((VLOOKUP(I418,'1. Standard_Cost'!$B$4:$D$8,2)+VLOOKUP(I418,'1. Standard_Cost'!$B$4:$D$8,3))*J418*K418),"0")</f>
        <v>0</v>
      </c>
      <c r="M418" s="102">
        <f>L418*'1. Standard_Cost'!F4</f>
        <v>0</v>
      </c>
      <c r="N418" s="103"/>
      <c r="O418" s="103"/>
      <c r="P418" s="103"/>
      <c r="Q418" s="103"/>
      <c r="R418" s="104">
        <f>+N418*P418*'1. Standard_Cost'!$B$12</f>
        <v>0</v>
      </c>
      <c r="S418" s="104">
        <f>+N418*O418*P418*'1. Standard_Cost'!$C$12</f>
        <v>0</v>
      </c>
      <c r="T418" s="104">
        <f>+N418*P418*Q418*'1. Standard_Cost'!$D$12</f>
        <v>0</v>
      </c>
      <c r="U418" s="104">
        <f>+N418*O418*'1. Standard_Cost'!$E$12</f>
        <v>0</v>
      </c>
      <c r="V418" s="103"/>
      <c r="W418" s="103"/>
      <c r="X418" s="103"/>
      <c r="Y418" s="104">
        <f>+V418*((X418*'1. Standard_Cost'!$B$16)+(W418*X418*'1. Standard_Cost'!$C$16))</f>
        <v>0</v>
      </c>
      <c r="Z418" s="103"/>
      <c r="AA418" s="103"/>
      <c r="AB418" s="104">
        <f>+Z418*'1. Standard_Cost'!$B$20+AA418*'1. Standard_Cost'!$C$20</f>
        <v>0</v>
      </c>
      <c r="AC418" s="105"/>
      <c r="AD418" s="106"/>
      <c r="AE418" s="106">
        <f t="shared" si="747"/>
        <v>0</v>
      </c>
      <c r="AF418" s="104">
        <f t="shared" si="748"/>
        <v>0</v>
      </c>
      <c r="AG418" s="103"/>
      <c r="AH418" s="103">
        <v>0</v>
      </c>
      <c r="AI418" s="103">
        <v>0</v>
      </c>
      <c r="AJ418" s="107"/>
      <c r="AK418" s="107"/>
      <c r="AL418" s="107"/>
      <c r="AM418" s="104">
        <f>AG418*'1. Standard_Cost'!B249+'Incremental_Cost Year 2021'!AH418*'1. Standard_Cost'!C249+'Incremental_Cost Year 2021'!AI418*'1. Standard_Cost'!D249+'Incremental_Cost Year 2021'!AJ418+'Incremental_Cost Year 2021'!AL418+AK418</f>
        <v>0</v>
      </c>
      <c r="AN418" s="104">
        <f>AM418*'1. Standard_Cost'!C28</f>
        <v>0</v>
      </c>
      <c r="AO418" s="107"/>
      <c r="AQ418" s="104">
        <f t="shared" si="749"/>
        <v>0</v>
      </c>
      <c r="AR418" s="104">
        <f t="shared" si="750"/>
        <v>0</v>
      </c>
      <c r="AS418" s="104">
        <f t="shared" si="751"/>
        <v>0</v>
      </c>
      <c r="AT418" s="104">
        <f t="shared" ref="AT418:AT420" si="752">SUM(AQ418,AR418,AS418)</f>
        <v>0</v>
      </c>
      <c r="AU418" s="229">
        <f t="shared" si="743"/>
        <v>0</v>
      </c>
      <c r="AV418" s="229">
        <v>0</v>
      </c>
      <c r="AW418" s="229"/>
      <c r="AX418" s="229"/>
      <c r="AY418" s="229"/>
      <c r="AZ418" s="229"/>
      <c r="BA418" s="230"/>
    </row>
    <row r="419" spans="1:53" ht="14.1" customHeight="1" outlineLevel="2" x14ac:dyDescent="0.2">
      <c r="A419" s="68"/>
      <c r="B419" s="94"/>
      <c r="C419" s="142"/>
      <c r="D419" s="110"/>
      <c r="E419" s="110"/>
      <c r="F419" s="110"/>
      <c r="G419" s="111"/>
      <c r="H419" s="99" t="s">
        <v>51</v>
      </c>
      <c r="I419" s="100"/>
      <c r="J419" s="101"/>
      <c r="K419" s="101"/>
      <c r="L419" s="102" t="str">
        <f>IF(I419&lt;&gt;0,((VLOOKUP(I419,'1. Standard_Cost'!$B$4:$D$8,2)+VLOOKUP(I419,'1. Standard_Cost'!$B$4:$D$8,3))*J419*K419),"0")</f>
        <v>0</v>
      </c>
      <c r="M419" s="102">
        <f>L419*'1. Standard_Cost'!F229</f>
        <v>0</v>
      </c>
      <c r="N419" s="103"/>
      <c r="O419" s="103"/>
      <c r="P419" s="103"/>
      <c r="Q419" s="103"/>
      <c r="R419" s="104">
        <f>+N419*P419*'1. Standard_Cost'!$B$12</f>
        <v>0</v>
      </c>
      <c r="S419" s="104">
        <f>+N419*O419*P419*'1. Standard_Cost'!$C$12</f>
        <v>0</v>
      </c>
      <c r="T419" s="104">
        <f>+N419*P419*Q419*'1. Standard_Cost'!$D$12</f>
        <v>0</v>
      </c>
      <c r="U419" s="104">
        <f>+N419*O419*'1. Standard_Cost'!$E$12</f>
        <v>0</v>
      </c>
      <c r="V419" s="103"/>
      <c r="W419" s="103"/>
      <c r="X419" s="103"/>
      <c r="Y419" s="104">
        <f>+V419*((X419*'1. Standard_Cost'!$B$16)+(W419*X419*'1. Standard_Cost'!$C$16))</f>
        <v>0</v>
      </c>
      <c r="Z419" s="103"/>
      <c r="AA419" s="103"/>
      <c r="AB419" s="104">
        <f>+Z419*'1. Standard_Cost'!$B$20+AA419*'1. Standard_Cost'!$C$20</f>
        <v>0</v>
      </c>
      <c r="AC419" s="105"/>
      <c r="AD419" s="106"/>
      <c r="AE419" s="106">
        <f t="shared" si="747"/>
        <v>0</v>
      </c>
      <c r="AF419" s="104">
        <f t="shared" si="748"/>
        <v>0</v>
      </c>
      <c r="AG419" s="103"/>
      <c r="AH419" s="103"/>
      <c r="AI419" s="103"/>
      <c r="AJ419" s="107"/>
      <c r="AK419" s="107"/>
      <c r="AL419" s="107"/>
      <c r="AM419" s="104">
        <f>AG419*'1. Standard_Cost'!B249+'Incremental_Cost Year 2021'!AH419*'1. Standard_Cost'!C249+'Incremental_Cost Year 2021'!AI419*'1. Standard_Cost'!D249+'Incremental_Cost Year 2021'!AJ419+'Incremental_Cost Year 2021'!AL419+AK419</f>
        <v>0</v>
      </c>
      <c r="AN419" s="104">
        <f>AM419*'1. Standard_Cost'!C28</f>
        <v>0</v>
      </c>
      <c r="AO419" s="107"/>
      <c r="AQ419" s="104">
        <f t="shared" si="749"/>
        <v>0</v>
      </c>
      <c r="AR419" s="104">
        <f t="shared" si="750"/>
        <v>0</v>
      </c>
      <c r="AS419" s="104">
        <f t="shared" si="751"/>
        <v>0</v>
      </c>
      <c r="AT419" s="104">
        <f t="shared" si="752"/>
        <v>0</v>
      </c>
      <c r="AU419" s="229">
        <f t="shared" si="743"/>
        <v>0</v>
      </c>
      <c r="AV419" s="229"/>
      <c r="AW419" s="229"/>
      <c r="AX419" s="229"/>
      <c r="AY419" s="229"/>
      <c r="AZ419" s="229"/>
      <c r="BA419" s="230"/>
    </row>
    <row r="420" spans="1:53" ht="14.1" customHeight="1" outlineLevel="2" x14ac:dyDescent="0.2">
      <c r="A420" s="68"/>
      <c r="B420" s="94"/>
      <c r="C420" s="142"/>
      <c r="D420" s="110"/>
      <c r="E420" s="110"/>
      <c r="F420" s="110"/>
      <c r="G420" s="111"/>
      <c r="H420" s="112" t="s">
        <v>179</v>
      </c>
      <c r="I420" s="100"/>
      <c r="J420" s="101"/>
      <c r="K420" s="101"/>
      <c r="L420" s="102" t="str">
        <f>IF(I420&lt;&gt;0,((VLOOKUP(I420,'1. Standard_Cost'!$B$4:$D$8,2)+VLOOKUP(I420,'1. Standard_Cost'!$B$4:$D$8,3))*J420*K420),"0")</f>
        <v>0</v>
      </c>
      <c r="M420" s="102">
        <f>L420*'1. Standard_Cost'!F229</f>
        <v>0</v>
      </c>
      <c r="N420" s="103"/>
      <c r="O420" s="103"/>
      <c r="P420" s="103"/>
      <c r="Q420" s="103"/>
      <c r="R420" s="104">
        <f>+N420*P420*'1. Standard_Cost'!$B$12</f>
        <v>0</v>
      </c>
      <c r="S420" s="104">
        <f>+N420*O420*P420*'1. Standard_Cost'!$C$12</f>
        <v>0</v>
      </c>
      <c r="T420" s="104">
        <f>+N420*P420*Q420*'1. Standard_Cost'!$D$12</f>
        <v>0</v>
      </c>
      <c r="U420" s="104">
        <f>+N420*O420*'1. Standard_Cost'!$E$12</f>
        <v>0</v>
      </c>
      <c r="V420" s="103"/>
      <c r="W420" s="103"/>
      <c r="X420" s="103"/>
      <c r="Y420" s="104">
        <f>+V420*((X420*'1. Standard_Cost'!$B$16)+(W420*X420*'1. Standard_Cost'!$C$16))</f>
        <v>0</v>
      </c>
      <c r="Z420" s="103"/>
      <c r="AA420" s="103"/>
      <c r="AB420" s="104">
        <f>+Z420*'1. Standard_Cost'!$B$20+AA420*'1. Standard_Cost'!$C$20</f>
        <v>0</v>
      </c>
      <c r="AC420" s="105"/>
      <c r="AD420" s="106"/>
      <c r="AE420" s="106">
        <f t="shared" si="747"/>
        <v>0</v>
      </c>
      <c r="AF420" s="104">
        <f t="shared" si="748"/>
        <v>0</v>
      </c>
      <c r="AG420" s="103"/>
      <c r="AH420" s="103"/>
      <c r="AI420" s="103"/>
      <c r="AJ420" s="107"/>
      <c r="AK420" s="107"/>
      <c r="AL420" s="107"/>
      <c r="AM420" s="104">
        <f>AG420*'1. Standard_Cost'!B249+'Incremental_Cost Year 2021'!AH420*'1. Standard_Cost'!C249+'Incremental_Cost Year 2021'!AI420*'1. Standard_Cost'!D249+'Incremental_Cost Year 2021'!AJ420+'Incremental_Cost Year 2021'!AL420+AK420</f>
        <v>0</v>
      </c>
      <c r="AN420" s="104">
        <f>AM420*'1. Standard_Cost'!C28</f>
        <v>0</v>
      </c>
      <c r="AO420" s="107"/>
      <c r="AQ420" s="104">
        <f t="shared" si="749"/>
        <v>0</v>
      </c>
      <c r="AR420" s="104">
        <f t="shared" si="750"/>
        <v>0</v>
      </c>
      <c r="AS420" s="104">
        <f t="shared" si="751"/>
        <v>0</v>
      </c>
      <c r="AT420" s="104">
        <f t="shared" si="752"/>
        <v>0</v>
      </c>
      <c r="AU420" s="229">
        <f t="shared" si="743"/>
        <v>0</v>
      </c>
      <c r="AV420" s="229"/>
      <c r="AW420" s="229"/>
      <c r="AX420" s="229"/>
      <c r="AY420" s="229"/>
      <c r="AZ420" s="229"/>
      <c r="BA420" s="230"/>
    </row>
    <row r="421" spans="1:53" ht="24.6" customHeight="1" outlineLevel="1" x14ac:dyDescent="0.2">
      <c r="A421" s="68"/>
      <c r="B421" s="141"/>
      <c r="C421" s="142"/>
      <c r="D421" s="113" t="s">
        <v>48</v>
      </c>
      <c r="E421" s="113" t="s">
        <v>317</v>
      </c>
      <c r="F421" s="114" t="s">
        <v>154</v>
      </c>
      <c r="G421" s="115" t="s">
        <v>155</v>
      </c>
      <c r="H421" s="122" t="s">
        <v>318</v>
      </c>
      <c r="I421" s="117"/>
      <c r="J421" s="117"/>
      <c r="K421" s="117"/>
      <c r="L421" s="118">
        <f>SUM(L417:L420)</f>
        <v>0</v>
      </c>
      <c r="M421" s="118">
        <f>SUM(M417:M420)</f>
        <v>0</v>
      </c>
      <c r="N421" s="117"/>
      <c r="O421" s="117"/>
      <c r="P421" s="117"/>
      <c r="Q421" s="117"/>
      <c r="R421" s="119">
        <f>SUM(R417:R420)</f>
        <v>0</v>
      </c>
      <c r="S421" s="119">
        <f>SUM(S417:S420)</f>
        <v>0</v>
      </c>
      <c r="T421" s="119">
        <f>SUM(T417:T420)</f>
        <v>0</v>
      </c>
      <c r="U421" s="119">
        <f>SUM(U417:U420)</f>
        <v>0</v>
      </c>
      <c r="V421" s="117"/>
      <c r="W421" s="117"/>
      <c r="X421" s="117"/>
      <c r="Y421" s="118">
        <f>SUM(Y417:Y420)</f>
        <v>0</v>
      </c>
      <c r="Z421" s="117"/>
      <c r="AA421" s="117"/>
      <c r="AB421" s="118">
        <f t="shared" ref="AB421:AF421" si="753">SUM(AB417:AB420)</f>
        <v>0</v>
      </c>
      <c r="AC421" s="118">
        <f t="shared" si="753"/>
        <v>0</v>
      </c>
      <c r="AD421" s="118">
        <f t="shared" si="753"/>
        <v>0</v>
      </c>
      <c r="AE421" s="118">
        <f t="shared" si="753"/>
        <v>0</v>
      </c>
      <c r="AF421" s="118">
        <f t="shared" si="753"/>
        <v>0</v>
      </c>
      <c r="AG421" s="117"/>
      <c r="AH421" s="117"/>
      <c r="AI421" s="117"/>
      <c r="AJ421" s="119">
        <f>SUM(AJ417:AJ420)</f>
        <v>0</v>
      </c>
      <c r="AK421" s="119">
        <f t="shared" ref="AK421:AN421" si="754">SUM(AK417:AK420)</f>
        <v>0</v>
      </c>
      <c r="AL421" s="119">
        <f t="shared" si="754"/>
        <v>0</v>
      </c>
      <c r="AM421" s="119">
        <f t="shared" si="754"/>
        <v>0</v>
      </c>
      <c r="AN421" s="119">
        <f t="shared" si="754"/>
        <v>0</v>
      </c>
      <c r="AO421" s="116"/>
      <c r="AP421" s="120"/>
      <c r="AQ421" s="121">
        <f t="shared" ref="AQ421:AZ421" si="755">SUM(AQ417:AQ420)</f>
        <v>0</v>
      </c>
      <c r="AR421" s="121">
        <f t="shared" si="755"/>
        <v>0</v>
      </c>
      <c r="AS421" s="121">
        <f t="shared" si="755"/>
        <v>0</v>
      </c>
      <c r="AT421" s="121">
        <f t="shared" si="755"/>
        <v>0</v>
      </c>
      <c r="AU421" s="121">
        <f t="shared" si="755"/>
        <v>0</v>
      </c>
      <c r="AV421" s="121">
        <f t="shared" si="755"/>
        <v>0</v>
      </c>
      <c r="AW421" s="121">
        <f t="shared" si="755"/>
        <v>0</v>
      </c>
      <c r="AX421" s="121">
        <f t="shared" si="755"/>
        <v>0</v>
      </c>
      <c r="AY421" s="121">
        <f t="shared" si="755"/>
        <v>0</v>
      </c>
      <c r="AZ421" s="121">
        <f t="shared" si="755"/>
        <v>0</v>
      </c>
      <c r="BA421" s="121"/>
    </row>
    <row r="422" spans="1:53" ht="14.1" customHeight="1" outlineLevel="2" x14ac:dyDescent="0.2">
      <c r="A422" s="68"/>
      <c r="B422" s="94"/>
      <c r="C422" s="142"/>
      <c r="D422" s="96"/>
      <c r="E422" s="96"/>
      <c r="F422" s="97"/>
      <c r="G422" s="98"/>
      <c r="H422" s="99" t="s">
        <v>542</v>
      </c>
      <c r="I422" s="100"/>
      <c r="J422" s="101"/>
      <c r="K422" s="101"/>
      <c r="L422" s="102" t="str">
        <f>IF(I422&lt;&gt;0,((VLOOKUP(I422,'1. Standard_Cost'!$B$4:$D$8,2)+VLOOKUP(I422,'1. Standard_Cost'!$B$4:$D$8,3))*J422*K422),"0")</f>
        <v>0</v>
      </c>
      <c r="M422" s="102">
        <f>L422*'1. Standard_Cost'!F4</f>
        <v>0</v>
      </c>
      <c r="N422" s="103"/>
      <c r="O422" s="103"/>
      <c r="P422" s="103">
        <v>25</v>
      </c>
      <c r="Q422" s="103"/>
      <c r="R422" s="104">
        <f>+N422*P422*'1. Standard_Cost'!$B$12</f>
        <v>0</v>
      </c>
      <c r="S422" s="104">
        <f>+N422*O422*P422*'1. Standard_Cost'!$C$12</f>
        <v>0</v>
      </c>
      <c r="T422" s="104">
        <f>+N422*P422*Q422*'1. Standard_Cost'!$D$12</f>
        <v>0</v>
      </c>
      <c r="U422" s="104">
        <f>+N422*O422*'1. Standard_Cost'!$E$12</f>
        <v>0</v>
      </c>
      <c r="V422" s="103"/>
      <c r="W422" s="103"/>
      <c r="X422" s="103"/>
      <c r="Y422" s="104">
        <f>+V422*((X422*'1. Standard_Cost'!$B$16)+(W422*X422*'1. Standard_Cost'!$C$16))</f>
        <v>0</v>
      </c>
      <c r="Z422" s="103">
        <v>3</v>
      </c>
      <c r="AA422" s="103">
        <v>3</v>
      </c>
      <c r="AB422" s="104">
        <f>+Z422*'1. Standard_Cost'!$B$20+AA422*'1. Standard_Cost'!$C$20</f>
        <v>375000</v>
      </c>
      <c r="AC422" s="105">
        <v>438000</v>
      </c>
      <c r="AD422" s="106"/>
      <c r="AE422" s="106">
        <f t="shared" ref="AE422:AE425" si="756">(R422+S422+T422+U422+Y422+AB422+AC422+AD422)*(20%)</f>
        <v>162600</v>
      </c>
      <c r="AF422" s="104">
        <f t="shared" ref="AF422:AF425" si="757">R422+S422+T422+U422+Y422+AB422+AC422+AD422+AE422</f>
        <v>975600</v>
      </c>
      <c r="AG422" s="103"/>
      <c r="AH422" s="103"/>
      <c r="AI422" s="103"/>
      <c r="AJ422" s="107"/>
      <c r="AK422" s="107"/>
      <c r="AL422" s="107"/>
      <c r="AM422" s="104">
        <f>AG422*'1. Standard_Cost'!B254+'Incremental_Cost Year 2021'!AH422*'1. Standard_Cost'!C254+'Incremental_Cost Year 2021'!AI422*'1. Standard_Cost'!D254+'Incremental_Cost Year 2021'!AJ422+'Incremental_Cost Year 2021'!AL422+AK422</f>
        <v>0</v>
      </c>
      <c r="AN422" s="104">
        <f>AM422*'1. Standard_Cost'!C28</f>
        <v>0</v>
      </c>
      <c r="AO422" s="107"/>
      <c r="AQ422" s="104">
        <f t="shared" ref="AQ422:AQ425" si="758">L422+M422</f>
        <v>0</v>
      </c>
      <c r="AR422" s="104">
        <f t="shared" ref="AR422:AR425" si="759">AF422</f>
        <v>975600</v>
      </c>
      <c r="AS422" s="104">
        <f t="shared" ref="AS422:AS425" si="760">AM422+AN422</f>
        <v>0</v>
      </c>
      <c r="AT422" s="104">
        <f>SUM(AQ422,AR422,AS422)</f>
        <v>975600</v>
      </c>
      <c r="AU422" s="229">
        <f t="shared" si="743"/>
        <v>975600</v>
      </c>
      <c r="AV422" s="229"/>
      <c r="AW422" s="229"/>
      <c r="AX422" s="229"/>
      <c r="AY422" s="229"/>
      <c r="AZ422" s="229"/>
      <c r="BA422" s="230"/>
    </row>
    <row r="423" spans="1:53" ht="14.1" customHeight="1" outlineLevel="2" x14ac:dyDescent="0.2">
      <c r="A423" s="68"/>
      <c r="B423" s="94"/>
      <c r="C423" s="142"/>
      <c r="D423" s="110"/>
      <c r="E423" s="110"/>
      <c r="F423" s="110"/>
      <c r="G423" s="111"/>
      <c r="H423" s="99" t="s">
        <v>50</v>
      </c>
      <c r="I423" s="100"/>
      <c r="J423" s="101"/>
      <c r="K423" s="101"/>
      <c r="L423" s="102" t="str">
        <f>IF(I423&lt;&gt;0,((VLOOKUP(I423,'1. Standard_Cost'!$B$4:$D$8,2)+VLOOKUP(I423,'1. Standard_Cost'!$B$4:$D$8,3))*J423*K423),"0")</f>
        <v>0</v>
      </c>
      <c r="M423" s="102">
        <f>L423*'1. Standard_Cost'!F4</f>
        <v>0</v>
      </c>
      <c r="N423" s="103"/>
      <c r="O423" s="103"/>
      <c r="P423" s="103"/>
      <c r="Q423" s="103"/>
      <c r="R423" s="104">
        <f>+N423*P423*'1. Standard_Cost'!$B$12</f>
        <v>0</v>
      </c>
      <c r="S423" s="104">
        <f>+N423*O423*P423*'1. Standard_Cost'!$C$12</f>
        <v>0</v>
      </c>
      <c r="T423" s="104">
        <f>+N423*P423*Q423*'1. Standard_Cost'!$D$12</f>
        <v>0</v>
      </c>
      <c r="U423" s="104">
        <f>+N423*O423*'1. Standard_Cost'!$E$12</f>
        <v>0</v>
      </c>
      <c r="V423" s="103"/>
      <c r="W423" s="103"/>
      <c r="X423" s="103"/>
      <c r="Y423" s="104">
        <f>+V423*((X423*'1. Standard_Cost'!$B$16)+(W423*X423*'1. Standard_Cost'!$C$16))</f>
        <v>0</v>
      </c>
      <c r="Z423" s="103"/>
      <c r="AA423" s="103"/>
      <c r="AB423" s="104">
        <f>+Z423*'1. Standard_Cost'!$B$20+AA423*'1. Standard_Cost'!$C$20</f>
        <v>0</v>
      </c>
      <c r="AC423" s="105"/>
      <c r="AD423" s="106"/>
      <c r="AE423" s="106">
        <f t="shared" si="756"/>
        <v>0</v>
      </c>
      <c r="AF423" s="104">
        <f t="shared" si="757"/>
        <v>0</v>
      </c>
      <c r="AG423" s="103"/>
      <c r="AH423" s="103">
        <v>0</v>
      </c>
      <c r="AI423" s="103">
        <v>0</v>
      </c>
      <c r="AJ423" s="107"/>
      <c r="AK423" s="107"/>
      <c r="AL423" s="107"/>
      <c r="AM423" s="104">
        <f>AG423*'1. Standard_Cost'!B254+'Incremental_Cost Year 2021'!AH423*'1. Standard_Cost'!C254+'Incremental_Cost Year 2021'!AI423*'1. Standard_Cost'!D254+'Incremental_Cost Year 2021'!AJ423+'Incremental_Cost Year 2021'!AL423+AK423</f>
        <v>0</v>
      </c>
      <c r="AN423" s="104">
        <f>AM423*'1. Standard_Cost'!C28</f>
        <v>0</v>
      </c>
      <c r="AO423" s="107"/>
      <c r="AQ423" s="104">
        <f t="shared" si="758"/>
        <v>0</v>
      </c>
      <c r="AR423" s="104">
        <f t="shared" si="759"/>
        <v>0</v>
      </c>
      <c r="AS423" s="104">
        <f t="shared" si="760"/>
        <v>0</v>
      </c>
      <c r="AT423" s="104">
        <f t="shared" ref="AT423:AT425" si="761">SUM(AQ423,AR423,AS423)</f>
        <v>0</v>
      </c>
      <c r="AU423" s="229">
        <f t="shared" si="743"/>
        <v>0</v>
      </c>
      <c r="AV423" s="229">
        <v>0</v>
      </c>
      <c r="AW423" s="229"/>
      <c r="AX423" s="229"/>
      <c r="AY423" s="229"/>
      <c r="AZ423" s="229"/>
      <c r="BA423" s="230"/>
    </row>
    <row r="424" spans="1:53" ht="14.1" customHeight="1" outlineLevel="2" x14ac:dyDescent="0.2">
      <c r="A424" s="68"/>
      <c r="B424" s="94"/>
      <c r="C424" s="142"/>
      <c r="D424" s="110"/>
      <c r="E424" s="110"/>
      <c r="F424" s="110"/>
      <c r="G424" s="111"/>
      <c r="H424" s="99" t="s">
        <v>51</v>
      </c>
      <c r="I424" s="100"/>
      <c r="J424" s="101"/>
      <c r="K424" s="101"/>
      <c r="L424" s="102" t="str">
        <f>IF(I424&lt;&gt;0,((VLOOKUP(I424,'1. Standard_Cost'!$B$4:$D$8,2)+VLOOKUP(I424,'1. Standard_Cost'!$B$4:$D$8,3))*J424*K424),"0")</f>
        <v>0</v>
      </c>
      <c r="M424" s="102">
        <f>L424*'1. Standard_Cost'!F4</f>
        <v>0</v>
      </c>
      <c r="N424" s="103"/>
      <c r="O424" s="103"/>
      <c r="P424" s="103"/>
      <c r="Q424" s="103"/>
      <c r="R424" s="104">
        <f>+N424*P424*'1. Standard_Cost'!$B$12</f>
        <v>0</v>
      </c>
      <c r="S424" s="104">
        <f>+N424*O424*P424*'1. Standard_Cost'!$C$12</f>
        <v>0</v>
      </c>
      <c r="T424" s="104">
        <f>+N424*P424*Q424*'1. Standard_Cost'!$D$12</f>
        <v>0</v>
      </c>
      <c r="U424" s="104">
        <f>+N424*O424*'1. Standard_Cost'!$E$12</f>
        <v>0</v>
      </c>
      <c r="V424" s="103"/>
      <c r="W424" s="103"/>
      <c r="X424" s="103"/>
      <c r="Y424" s="104">
        <f>+V424*((X424*'1. Standard_Cost'!$B$16)+(W424*X424*'1. Standard_Cost'!$C$16))</f>
        <v>0</v>
      </c>
      <c r="Z424" s="103"/>
      <c r="AA424" s="103"/>
      <c r="AB424" s="104">
        <f>+Z424*'1. Standard_Cost'!$B$20+AA424*'1. Standard_Cost'!$C$20</f>
        <v>0</v>
      </c>
      <c r="AC424" s="105"/>
      <c r="AD424" s="106"/>
      <c r="AE424" s="106">
        <f t="shared" si="756"/>
        <v>0</v>
      </c>
      <c r="AF424" s="104">
        <f t="shared" si="757"/>
        <v>0</v>
      </c>
      <c r="AG424" s="103"/>
      <c r="AH424" s="103"/>
      <c r="AI424" s="103"/>
      <c r="AJ424" s="107"/>
      <c r="AK424" s="107"/>
      <c r="AL424" s="107"/>
      <c r="AM424" s="104">
        <f>AG424*'1. Standard_Cost'!B254+'Incremental_Cost Year 2021'!AH424*'1. Standard_Cost'!C254+'Incremental_Cost Year 2021'!AI424*'1. Standard_Cost'!D254+'Incremental_Cost Year 2021'!AJ424+'Incremental_Cost Year 2021'!AL424+AK424</f>
        <v>0</v>
      </c>
      <c r="AN424" s="104">
        <f>AM424*'1. Standard_Cost'!C28</f>
        <v>0</v>
      </c>
      <c r="AO424" s="107"/>
      <c r="AQ424" s="104">
        <f t="shared" si="758"/>
        <v>0</v>
      </c>
      <c r="AR424" s="104">
        <f t="shared" si="759"/>
        <v>0</v>
      </c>
      <c r="AS424" s="104">
        <f t="shared" si="760"/>
        <v>0</v>
      </c>
      <c r="AT424" s="104">
        <f t="shared" si="761"/>
        <v>0</v>
      </c>
      <c r="AU424" s="229">
        <f t="shared" si="743"/>
        <v>0</v>
      </c>
      <c r="AV424" s="229"/>
      <c r="AW424" s="229"/>
      <c r="AX424" s="229"/>
      <c r="AY424" s="229"/>
      <c r="AZ424" s="229"/>
      <c r="BA424" s="230"/>
    </row>
    <row r="425" spans="1:53" ht="14.1" customHeight="1" outlineLevel="2" x14ac:dyDescent="0.2">
      <c r="A425" s="68"/>
      <c r="B425" s="94"/>
      <c r="C425" s="142"/>
      <c r="D425" s="110"/>
      <c r="E425" s="110"/>
      <c r="F425" s="110"/>
      <c r="G425" s="111"/>
      <c r="H425" s="112" t="s">
        <v>179</v>
      </c>
      <c r="I425" s="100"/>
      <c r="J425" s="101"/>
      <c r="K425" s="101"/>
      <c r="L425" s="102" t="str">
        <f>IF(I425&lt;&gt;0,((VLOOKUP(I425,'1. Standard_Cost'!$B$4:$D$8,2)+VLOOKUP(I425,'1. Standard_Cost'!$B$4:$D$8,3))*J425*K425),"0")</f>
        <v>0</v>
      </c>
      <c r="M425" s="102">
        <f>L425*'1. Standard_Cost'!F234</f>
        <v>0</v>
      </c>
      <c r="N425" s="103"/>
      <c r="O425" s="103"/>
      <c r="P425" s="103"/>
      <c r="Q425" s="103"/>
      <c r="R425" s="104">
        <f>+N425*P425*'1. Standard_Cost'!$B$12</f>
        <v>0</v>
      </c>
      <c r="S425" s="104">
        <f>+N425*O425*P425*'1. Standard_Cost'!$C$12</f>
        <v>0</v>
      </c>
      <c r="T425" s="104">
        <f>+N425*P425*Q425*'1. Standard_Cost'!$D$12</f>
        <v>0</v>
      </c>
      <c r="U425" s="104">
        <f>+N425*O425*'1. Standard_Cost'!$E$12</f>
        <v>0</v>
      </c>
      <c r="V425" s="103"/>
      <c r="W425" s="103"/>
      <c r="X425" s="103"/>
      <c r="Y425" s="104">
        <f>+V425*((X425*'1. Standard_Cost'!$B$16)+(W425*X425*'1. Standard_Cost'!$C$16))</f>
        <v>0</v>
      </c>
      <c r="Z425" s="103"/>
      <c r="AA425" s="103"/>
      <c r="AB425" s="104">
        <f>+Z425*'1. Standard_Cost'!$B$20+AA425*'1. Standard_Cost'!$C$20</f>
        <v>0</v>
      </c>
      <c r="AC425" s="105"/>
      <c r="AD425" s="106"/>
      <c r="AE425" s="106">
        <f t="shared" si="756"/>
        <v>0</v>
      </c>
      <c r="AF425" s="104">
        <f t="shared" si="757"/>
        <v>0</v>
      </c>
      <c r="AG425" s="103"/>
      <c r="AH425" s="103"/>
      <c r="AI425" s="103"/>
      <c r="AJ425" s="107"/>
      <c r="AK425" s="107"/>
      <c r="AL425" s="107"/>
      <c r="AM425" s="104">
        <f>AG425*'1. Standard_Cost'!B254+'Incremental_Cost Year 2021'!AH425*'1. Standard_Cost'!C254+'Incremental_Cost Year 2021'!AI425*'1. Standard_Cost'!D254+'Incremental_Cost Year 2021'!AJ425+'Incremental_Cost Year 2021'!AL425+AK425</f>
        <v>0</v>
      </c>
      <c r="AN425" s="104">
        <f>AM425*'1. Standard_Cost'!C28</f>
        <v>0</v>
      </c>
      <c r="AO425" s="107"/>
      <c r="AQ425" s="104">
        <f t="shared" si="758"/>
        <v>0</v>
      </c>
      <c r="AR425" s="104">
        <f t="shared" si="759"/>
        <v>0</v>
      </c>
      <c r="AS425" s="104">
        <f t="shared" si="760"/>
        <v>0</v>
      </c>
      <c r="AT425" s="104">
        <f t="shared" si="761"/>
        <v>0</v>
      </c>
      <c r="AU425" s="229">
        <f t="shared" si="743"/>
        <v>0</v>
      </c>
      <c r="AV425" s="229"/>
      <c r="AW425" s="229"/>
      <c r="AX425" s="229"/>
      <c r="AY425" s="229"/>
      <c r="AZ425" s="229"/>
      <c r="BA425" s="230"/>
    </row>
    <row r="426" spans="1:53" ht="24.6" customHeight="1" outlineLevel="1" x14ac:dyDescent="0.2">
      <c r="A426" s="68"/>
      <c r="B426" s="141"/>
      <c r="C426" s="142"/>
      <c r="D426" s="113" t="s">
        <v>48</v>
      </c>
      <c r="E426" s="113" t="s">
        <v>785</v>
      </c>
      <c r="F426" s="114" t="s">
        <v>154</v>
      </c>
      <c r="G426" s="115" t="s">
        <v>155</v>
      </c>
      <c r="H426" s="122" t="s">
        <v>319</v>
      </c>
      <c r="I426" s="117"/>
      <c r="J426" s="117"/>
      <c r="K426" s="117"/>
      <c r="L426" s="118">
        <f>SUM(L422:L425)</f>
        <v>0</v>
      </c>
      <c r="M426" s="118">
        <f>SUM(M422:M425)</f>
        <v>0</v>
      </c>
      <c r="N426" s="117"/>
      <c r="O426" s="117"/>
      <c r="P426" s="117"/>
      <c r="Q426" s="117"/>
      <c r="R426" s="119">
        <f>SUM(R422:R425)</f>
        <v>0</v>
      </c>
      <c r="S426" s="119">
        <f>SUM(S422:S425)</f>
        <v>0</v>
      </c>
      <c r="T426" s="119">
        <f>SUM(T422:T425)</f>
        <v>0</v>
      </c>
      <c r="U426" s="119">
        <f>SUM(U422:U425)</f>
        <v>0</v>
      </c>
      <c r="V426" s="117"/>
      <c r="W426" s="117"/>
      <c r="X426" s="117"/>
      <c r="Y426" s="118">
        <f>SUM(Y422:Y425)</f>
        <v>0</v>
      </c>
      <c r="Z426" s="117"/>
      <c r="AA426" s="117"/>
      <c r="AB426" s="118">
        <f t="shared" ref="AB426:AF426" si="762">SUM(AB422:AB425)</f>
        <v>375000</v>
      </c>
      <c r="AC426" s="118">
        <f t="shared" si="762"/>
        <v>438000</v>
      </c>
      <c r="AD426" s="118">
        <f t="shared" si="762"/>
        <v>0</v>
      </c>
      <c r="AE426" s="118">
        <f t="shared" si="762"/>
        <v>162600</v>
      </c>
      <c r="AF426" s="118">
        <f t="shared" si="762"/>
        <v>975600</v>
      </c>
      <c r="AG426" s="117"/>
      <c r="AH426" s="117"/>
      <c r="AI426" s="117"/>
      <c r="AJ426" s="119">
        <f>SUM(AJ422:AJ425)</f>
        <v>0</v>
      </c>
      <c r="AK426" s="119">
        <f t="shared" ref="AK426:AN426" si="763">SUM(AK422:AK425)</f>
        <v>0</v>
      </c>
      <c r="AL426" s="119">
        <f t="shared" si="763"/>
        <v>0</v>
      </c>
      <c r="AM426" s="119">
        <f t="shared" si="763"/>
        <v>0</v>
      </c>
      <c r="AN426" s="119">
        <f t="shared" si="763"/>
        <v>0</v>
      </c>
      <c r="AO426" s="116"/>
      <c r="AP426" s="120"/>
      <c r="AQ426" s="121">
        <f t="shared" ref="AQ426:AZ426" si="764">SUM(AQ422:AQ425)</f>
        <v>0</v>
      </c>
      <c r="AR426" s="121">
        <f t="shared" si="764"/>
        <v>975600</v>
      </c>
      <c r="AS426" s="121">
        <f t="shared" si="764"/>
        <v>0</v>
      </c>
      <c r="AT426" s="121">
        <f t="shared" si="764"/>
        <v>975600</v>
      </c>
      <c r="AU426" s="121">
        <f t="shared" si="764"/>
        <v>975600</v>
      </c>
      <c r="AV426" s="121">
        <f t="shared" si="764"/>
        <v>0</v>
      </c>
      <c r="AW426" s="121">
        <f t="shared" si="764"/>
        <v>0</v>
      </c>
      <c r="AX426" s="121">
        <f t="shared" si="764"/>
        <v>0</v>
      </c>
      <c r="AY426" s="121">
        <f t="shared" si="764"/>
        <v>0</v>
      </c>
      <c r="AZ426" s="121">
        <f t="shared" si="764"/>
        <v>0</v>
      </c>
      <c r="BA426" s="121"/>
    </row>
    <row r="427" spans="1:53" ht="57" customHeight="1" outlineLevel="1" x14ac:dyDescent="0.2">
      <c r="A427" s="68"/>
      <c r="B427" s="256" t="s">
        <v>787</v>
      </c>
      <c r="C427" s="257"/>
      <c r="D427" s="257"/>
      <c r="E427" s="258"/>
      <c r="F427" s="225"/>
      <c r="G427" s="225"/>
      <c r="H427" s="83" t="s">
        <v>320</v>
      </c>
      <c r="I427" s="210"/>
      <c r="J427" s="210"/>
      <c r="K427" s="210"/>
      <c r="L427" s="134">
        <f>L428+L514+L590+L681</f>
        <v>5647300</v>
      </c>
      <c r="M427" s="134">
        <f t="shared" ref="M427:AO427" si="765">M428+M514+M590+M681</f>
        <v>943099.10000000009</v>
      </c>
      <c r="N427" s="134">
        <f t="shared" si="765"/>
        <v>0</v>
      </c>
      <c r="O427" s="134">
        <f t="shared" si="765"/>
        <v>0</v>
      </c>
      <c r="P427" s="134">
        <f t="shared" si="765"/>
        <v>0</v>
      </c>
      <c r="Q427" s="134">
        <f t="shared" si="765"/>
        <v>0</v>
      </c>
      <c r="R427" s="134">
        <f t="shared" si="765"/>
        <v>0</v>
      </c>
      <c r="S427" s="134">
        <f t="shared" si="765"/>
        <v>0</v>
      </c>
      <c r="T427" s="134">
        <f t="shared" si="765"/>
        <v>0</v>
      </c>
      <c r="U427" s="134">
        <f t="shared" si="765"/>
        <v>0</v>
      </c>
      <c r="V427" s="134">
        <f t="shared" si="765"/>
        <v>0</v>
      </c>
      <c r="W427" s="134">
        <f t="shared" si="765"/>
        <v>0</v>
      </c>
      <c r="X427" s="134">
        <f t="shared" si="765"/>
        <v>0</v>
      </c>
      <c r="Y427" s="134">
        <f t="shared" si="765"/>
        <v>0</v>
      </c>
      <c r="Z427" s="134">
        <f t="shared" si="765"/>
        <v>0</v>
      </c>
      <c r="AA427" s="134">
        <f t="shared" si="765"/>
        <v>0</v>
      </c>
      <c r="AB427" s="134">
        <f t="shared" si="765"/>
        <v>0</v>
      </c>
      <c r="AC427" s="134">
        <f t="shared" si="765"/>
        <v>5508000</v>
      </c>
      <c r="AD427" s="134">
        <f t="shared" si="765"/>
        <v>0</v>
      </c>
      <c r="AE427" s="134">
        <f t="shared" si="765"/>
        <v>220000</v>
      </c>
      <c r="AF427" s="134">
        <f t="shared" si="765"/>
        <v>1320000</v>
      </c>
      <c r="AG427" s="134">
        <f t="shared" si="765"/>
        <v>0</v>
      </c>
      <c r="AH427" s="134">
        <f t="shared" si="765"/>
        <v>0</v>
      </c>
      <c r="AI427" s="134">
        <f t="shared" si="765"/>
        <v>0</v>
      </c>
      <c r="AJ427" s="134">
        <f t="shared" si="765"/>
        <v>0</v>
      </c>
      <c r="AK427" s="134">
        <f t="shared" si="765"/>
        <v>0</v>
      </c>
      <c r="AL427" s="134">
        <f t="shared" si="765"/>
        <v>0</v>
      </c>
      <c r="AM427" s="134">
        <f t="shared" si="765"/>
        <v>0</v>
      </c>
      <c r="AN427" s="134">
        <f t="shared" si="765"/>
        <v>0</v>
      </c>
      <c r="AO427" s="134">
        <f t="shared" si="765"/>
        <v>0</v>
      </c>
      <c r="AP427" s="137"/>
      <c r="AQ427" s="134">
        <f>SUM(AQ428,AQ514,AQ590,AQ681)</f>
        <v>25825768.350000001</v>
      </c>
      <c r="AR427" s="134">
        <f t="shared" ref="AR427:AX427" si="766">SUM(AR428,AR514,AR590,AR681)</f>
        <v>21056760</v>
      </c>
      <c r="AS427" s="134">
        <f t="shared" si="766"/>
        <v>13800000</v>
      </c>
      <c r="AT427" s="134">
        <f t="shared" si="766"/>
        <v>60682528.350000001</v>
      </c>
      <c r="AU427" s="134">
        <f t="shared" si="766"/>
        <v>46882528.350000001</v>
      </c>
      <c r="AV427" s="134">
        <f t="shared" si="766"/>
        <v>13800000</v>
      </c>
      <c r="AW427" s="134">
        <f t="shared" si="766"/>
        <v>0</v>
      </c>
      <c r="AX427" s="134">
        <f t="shared" si="766"/>
        <v>0</v>
      </c>
      <c r="AY427" s="134">
        <f t="shared" ref="AY427:AZ427" si="767">SUM(AY428)</f>
        <v>0</v>
      </c>
      <c r="AZ427" s="134">
        <f t="shared" si="767"/>
        <v>0</v>
      </c>
      <c r="BA427" s="134"/>
    </row>
    <row r="428" spans="1:53" s="124" customFormat="1" ht="60.75" customHeight="1" x14ac:dyDescent="0.2">
      <c r="B428" s="138"/>
      <c r="C428" s="247" t="s">
        <v>674</v>
      </c>
      <c r="D428" s="247"/>
      <c r="E428" s="252"/>
      <c r="F428" s="222"/>
      <c r="G428" s="222"/>
      <c r="H428" s="130" t="s">
        <v>321</v>
      </c>
      <c r="I428" s="128"/>
      <c r="J428" s="128"/>
      <c r="K428" s="128"/>
      <c r="L428" s="129">
        <f>SUM(L433,L438,L443)</f>
        <v>2823450</v>
      </c>
      <c r="M428" s="129">
        <f>SUM(M433,M438,M443)</f>
        <v>471516.15</v>
      </c>
      <c r="N428" s="128"/>
      <c r="O428" s="128"/>
      <c r="P428" s="128"/>
      <c r="Q428" s="128"/>
      <c r="R428" s="129">
        <f>SUM(R433,R438,R443)</f>
        <v>0</v>
      </c>
      <c r="S428" s="129">
        <f t="shared" ref="S428:U428" si="768">SUM(S433,S438,S443)</f>
        <v>0</v>
      </c>
      <c r="T428" s="129">
        <f t="shared" si="768"/>
        <v>0</v>
      </c>
      <c r="U428" s="129">
        <f t="shared" si="768"/>
        <v>0</v>
      </c>
      <c r="V428" s="128"/>
      <c r="W428" s="128"/>
      <c r="X428" s="128"/>
      <c r="Y428" s="129">
        <f t="shared" ref="Y428" si="769">SUM(Y433,Y438,Y443)</f>
        <v>0</v>
      </c>
      <c r="Z428" s="128"/>
      <c r="AA428" s="128"/>
      <c r="AB428" s="129">
        <f t="shared" ref="AB428:AF428" si="770">SUM(AB433,AB438,AB443)</f>
        <v>0</v>
      </c>
      <c r="AC428" s="129">
        <f>SUM(AC433,AC438,AC443,AC448,AC453,AC458,AC463,AC468,AC473,AC478,AC483,AC488,AC493,AC498,AC503,AC508,AC513)</f>
        <v>1440000</v>
      </c>
      <c r="AD428" s="129">
        <f t="shared" si="770"/>
        <v>0</v>
      </c>
      <c r="AE428" s="129">
        <f t="shared" si="770"/>
        <v>114000</v>
      </c>
      <c r="AF428" s="129">
        <f t="shared" si="770"/>
        <v>684000</v>
      </c>
      <c r="AG428" s="128"/>
      <c r="AH428" s="128"/>
      <c r="AI428" s="128"/>
      <c r="AJ428" s="129">
        <f t="shared" ref="AJ428:AN428" si="771">SUM(AJ433,AJ438,AJ443)</f>
        <v>0</v>
      </c>
      <c r="AK428" s="129">
        <f t="shared" si="771"/>
        <v>0</v>
      </c>
      <c r="AL428" s="129">
        <f t="shared" si="771"/>
        <v>0</v>
      </c>
      <c r="AM428" s="129">
        <f t="shared" si="771"/>
        <v>0</v>
      </c>
      <c r="AN428" s="139">
        <f t="shared" si="771"/>
        <v>0</v>
      </c>
      <c r="AO428" s="130"/>
      <c r="AP428" s="131"/>
      <c r="AQ428" s="139">
        <f>AQ433+AQ438+AQ443+AQ448+AQ453+AQ458+AQ463+AQ468+AQ473+AQ478+AQ483+AQ488+AQ493+AQ498+AQ503+AQ508+AQ513</f>
        <v>9324621.75</v>
      </c>
      <c r="AR428" s="139">
        <f t="shared" ref="AR428:AX428" si="772">AR433+AR438+AR443+AR448+AR453+AR458+AR463+AR468+AR473+AR478+AR483+AR488+AR493+AR498+AR503+AR508+AR513</f>
        <v>1728000</v>
      </c>
      <c r="AS428" s="139">
        <f t="shared" si="772"/>
        <v>0</v>
      </c>
      <c r="AT428" s="139">
        <f t="shared" si="772"/>
        <v>11052621.75</v>
      </c>
      <c r="AU428" s="139">
        <f t="shared" si="772"/>
        <v>11052621.75</v>
      </c>
      <c r="AV428" s="139">
        <f t="shared" si="772"/>
        <v>0</v>
      </c>
      <c r="AW428" s="139">
        <f t="shared" si="772"/>
        <v>0</v>
      </c>
      <c r="AX428" s="139">
        <f t="shared" si="772"/>
        <v>0</v>
      </c>
      <c r="AY428" s="139">
        <f t="shared" ref="AY428:AZ428" si="773">SUM(AY433,AY438,AY443)</f>
        <v>0</v>
      </c>
      <c r="AZ428" s="139">
        <f t="shared" si="773"/>
        <v>0</v>
      </c>
      <c r="BA428" s="139"/>
    </row>
    <row r="429" spans="1:53" ht="14.1" customHeight="1" outlineLevel="2" x14ac:dyDescent="0.2">
      <c r="A429" s="68"/>
      <c r="B429" s="94"/>
      <c r="C429" s="250"/>
      <c r="D429" s="96"/>
      <c r="E429" s="96"/>
      <c r="F429" s="97"/>
      <c r="G429" s="98"/>
      <c r="H429" s="99" t="s">
        <v>565</v>
      </c>
      <c r="I429" s="100" t="s">
        <v>1</v>
      </c>
      <c r="J429" s="101">
        <v>6</v>
      </c>
      <c r="K429" s="101">
        <v>1</v>
      </c>
      <c r="L429" s="102">
        <f>IF(I429&lt;&gt;0,((VLOOKUP(I429,'1. Standard_Cost'!$B$4:$D$8,2)+VLOOKUP(I429,'1. Standard_Cost'!$B$4:$D$8,3))*J429*K429),"0")</f>
        <v>540750</v>
      </c>
      <c r="M429" s="102">
        <f>L429*'1. Standard_Cost'!F4</f>
        <v>90305.25</v>
      </c>
      <c r="N429" s="103"/>
      <c r="O429" s="103"/>
      <c r="P429" s="103"/>
      <c r="Q429" s="103"/>
      <c r="R429" s="104">
        <f>+N429*P429*'1. Standard_Cost'!$B$12</f>
        <v>0</v>
      </c>
      <c r="S429" s="104">
        <f>+N429*O429*P429*'1. Standard_Cost'!$C$12</f>
        <v>0</v>
      </c>
      <c r="T429" s="104">
        <f>+N429*P429*Q429*'1. Standard_Cost'!$D$12</f>
        <v>0</v>
      </c>
      <c r="U429" s="104">
        <f>+N429*O429*'1. Standard_Cost'!$E$12</f>
        <v>0</v>
      </c>
      <c r="V429" s="103"/>
      <c r="W429" s="103"/>
      <c r="X429" s="103"/>
      <c r="Y429" s="104">
        <f>+V429*((X429*'1. Standard_Cost'!$B$16)+(W429*X429*'1. Standard_Cost'!$C$16))</f>
        <v>0</v>
      </c>
      <c r="Z429" s="103"/>
      <c r="AA429" s="103"/>
      <c r="AB429" s="104">
        <f>+Z429*'1. Standard_Cost'!$B$20+AA429*'1. Standard_Cost'!$C$20</f>
        <v>0</v>
      </c>
      <c r="AC429" s="105">
        <v>120000</v>
      </c>
      <c r="AD429" s="106"/>
      <c r="AE429" s="106">
        <f t="shared" ref="AE429:AE432" si="774">(R429+S429+T429+U429+Y429+AB429+AC429+AD429)*(20%)</f>
        <v>24000</v>
      </c>
      <c r="AF429" s="104">
        <f t="shared" ref="AF429:AF432" si="775">R429+S429+T429+U429+Y429+AB429+AC429+AD429+AE429</f>
        <v>144000</v>
      </c>
      <c r="AG429" s="103"/>
      <c r="AH429" s="103"/>
      <c r="AI429" s="103"/>
      <c r="AJ429" s="107"/>
      <c r="AK429" s="107"/>
      <c r="AL429" s="107"/>
      <c r="AM429" s="104">
        <f>AG429*'1. Standard_Cost'!B41+'Incremental_Cost Year 2021'!AH429*'1. Standard_Cost'!C41+'Incremental_Cost Year 2021'!AI429*'1. Standard_Cost'!D41+'Incremental_Cost Year 2021'!AJ429+'Incremental_Cost Year 2021'!AL429+AK429</f>
        <v>0</v>
      </c>
      <c r="AN429" s="104">
        <f>AM429*'1. Standard_Cost'!C28</f>
        <v>0</v>
      </c>
      <c r="AO429" s="107"/>
      <c r="AQ429" s="104">
        <f t="shared" ref="AQ429:AQ432" si="776">L429+M429</f>
        <v>631055.25</v>
      </c>
      <c r="AR429" s="104">
        <f t="shared" ref="AR429:AR432" si="777">AF429</f>
        <v>144000</v>
      </c>
      <c r="AS429" s="104">
        <f t="shared" ref="AS429:AS432" si="778">AM429+AN429</f>
        <v>0</v>
      </c>
      <c r="AT429" s="104">
        <f>SUM(AQ429,AR429,AS429)</f>
        <v>775055.25</v>
      </c>
      <c r="AU429" s="229">
        <f>AT429</f>
        <v>775055.25</v>
      </c>
      <c r="AV429" s="229"/>
      <c r="AW429" s="229"/>
      <c r="AX429" s="229"/>
      <c r="AY429" s="229"/>
      <c r="AZ429" s="229"/>
      <c r="BA429" s="230"/>
    </row>
    <row r="430" spans="1:53" ht="14.1" customHeight="1" outlineLevel="2" x14ac:dyDescent="0.2">
      <c r="A430" s="68"/>
      <c r="B430" s="94"/>
      <c r="C430" s="251"/>
      <c r="D430" s="110"/>
      <c r="E430" s="110"/>
      <c r="F430" s="110"/>
      <c r="G430" s="111"/>
      <c r="H430" s="99" t="s">
        <v>565</v>
      </c>
      <c r="I430" s="100" t="s">
        <v>3</v>
      </c>
      <c r="J430" s="101">
        <v>6</v>
      </c>
      <c r="K430" s="101">
        <v>1</v>
      </c>
      <c r="L430" s="102">
        <f>IF(I430&lt;&gt;0,((VLOOKUP(I430,'1. Standard_Cost'!$B$4:$D$8,2)+VLOOKUP(I430,'1. Standard_Cost'!$B$4:$D$8,3))*J430*K430),"0")</f>
        <v>600600</v>
      </c>
      <c r="M430" s="190">
        <f>L430*'1. Standard_Cost'!F4</f>
        <v>100300.20000000001</v>
      </c>
      <c r="N430" s="103"/>
      <c r="O430" s="103"/>
      <c r="P430" s="103"/>
      <c r="Q430" s="103"/>
      <c r="R430" s="104">
        <f>+N430*P430*'1. Standard_Cost'!$B$12</f>
        <v>0</v>
      </c>
      <c r="S430" s="104">
        <f>+N430*O430*P430*'1. Standard_Cost'!$C$12</f>
        <v>0</v>
      </c>
      <c r="T430" s="104">
        <f>+N430*P430*Q430*'1. Standard_Cost'!$D$12</f>
        <v>0</v>
      </c>
      <c r="U430" s="104">
        <f>+N430*O430*'1. Standard_Cost'!$E$12</f>
        <v>0</v>
      </c>
      <c r="V430" s="103"/>
      <c r="W430" s="103"/>
      <c r="X430" s="103"/>
      <c r="Y430" s="104">
        <f>+V430*((X430*'1. Standard_Cost'!$B$16)+(W430*X430*'1. Standard_Cost'!$C$16))</f>
        <v>0</v>
      </c>
      <c r="Z430" s="103"/>
      <c r="AA430" s="103"/>
      <c r="AB430" s="104">
        <f>+Z430*'1. Standard_Cost'!$B$20+AA430*'1. Standard_Cost'!$C$20</f>
        <v>0</v>
      </c>
      <c r="AC430" s="105">
        <v>120000</v>
      </c>
      <c r="AD430" s="106"/>
      <c r="AE430" s="106">
        <f t="shared" si="774"/>
        <v>24000</v>
      </c>
      <c r="AF430" s="104">
        <f t="shared" si="775"/>
        <v>144000</v>
      </c>
      <c r="AG430" s="103"/>
      <c r="AH430" s="103">
        <v>0</v>
      </c>
      <c r="AI430" s="103">
        <v>0</v>
      </c>
      <c r="AJ430" s="107"/>
      <c r="AK430" s="107"/>
      <c r="AL430" s="107"/>
      <c r="AM430" s="104">
        <f>AG430*'1. Standard_Cost'!B41+'Incremental_Cost Year 2021'!AH430*'1. Standard_Cost'!C41+'Incremental_Cost Year 2021'!AI430*'1. Standard_Cost'!D41+'Incremental_Cost Year 2021'!AJ430+'Incremental_Cost Year 2021'!AL430+AK430</f>
        <v>0</v>
      </c>
      <c r="AN430" s="106">
        <f>AM430*'1. Standard_Cost'!C28</f>
        <v>0</v>
      </c>
      <c r="AO430" s="107"/>
      <c r="AQ430" s="104">
        <f t="shared" si="776"/>
        <v>700900.2</v>
      </c>
      <c r="AR430" s="104">
        <f t="shared" si="777"/>
        <v>144000</v>
      </c>
      <c r="AS430" s="104">
        <f t="shared" si="778"/>
        <v>0</v>
      </c>
      <c r="AT430" s="104">
        <f t="shared" ref="AT430:AT432" si="779">SUM(AQ430,AR430,AS430)</f>
        <v>844900.2</v>
      </c>
      <c r="AU430" s="229">
        <f>AT430</f>
        <v>844900.2</v>
      </c>
      <c r="AV430" s="229">
        <v>0</v>
      </c>
      <c r="AW430" s="229"/>
      <c r="AX430" s="229"/>
      <c r="AY430" s="229"/>
      <c r="AZ430" s="229"/>
      <c r="BA430" s="230"/>
    </row>
    <row r="431" spans="1:53" ht="14.1" customHeight="1" outlineLevel="2" x14ac:dyDescent="0.2">
      <c r="A431" s="68"/>
      <c r="B431" s="94"/>
      <c r="C431" s="251"/>
      <c r="D431" s="110"/>
      <c r="E431" s="110"/>
      <c r="F431" s="110"/>
      <c r="G431" s="111"/>
      <c r="H431" s="99" t="s">
        <v>51</v>
      </c>
      <c r="I431" s="100"/>
      <c r="J431" s="101"/>
      <c r="K431" s="101"/>
      <c r="L431" s="102" t="str">
        <f>IF(I431&lt;&gt;0,((VLOOKUP(I431,'1. Standard_Cost'!$B$4:$D$8,2)+VLOOKUP(I431,'1. Standard_Cost'!$B$4:$D$8,3))*J431*K431),"0")</f>
        <v>0</v>
      </c>
      <c r="M431" s="102">
        <f>L431*'1. Standard_Cost'!F4</f>
        <v>0</v>
      </c>
      <c r="N431" s="103"/>
      <c r="O431" s="103"/>
      <c r="P431" s="103"/>
      <c r="Q431" s="103"/>
      <c r="R431" s="104">
        <f>+N431*P431*'1. Standard_Cost'!$B$12</f>
        <v>0</v>
      </c>
      <c r="S431" s="104">
        <f>+N431*O431*P431*'1. Standard_Cost'!$C$12</f>
        <v>0</v>
      </c>
      <c r="T431" s="104">
        <f>+N431*P431*Q431*'1. Standard_Cost'!$D$12</f>
        <v>0</v>
      </c>
      <c r="U431" s="104">
        <f>+N431*O431*'1. Standard_Cost'!$E$12</f>
        <v>0</v>
      </c>
      <c r="V431" s="103"/>
      <c r="W431" s="103"/>
      <c r="X431" s="103"/>
      <c r="Y431" s="104">
        <f>+V431*((X431*'1. Standard_Cost'!$B$16)+(W431*X431*'1. Standard_Cost'!$C$16))</f>
        <v>0</v>
      </c>
      <c r="Z431" s="103"/>
      <c r="AA431" s="103"/>
      <c r="AB431" s="104">
        <f>+Z431*'1. Standard_Cost'!$B$20+AA431*'1. Standard_Cost'!$C$20</f>
        <v>0</v>
      </c>
      <c r="AC431" s="105"/>
      <c r="AD431" s="106"/>
      <c r="AE431" s="106">
        <f t="shared" si="774"/>
        <v>0</v>
      </c>
      <c r="AF431" s="104">
        <f t="shared" si="775"/>
        <v>0</v>
      </c>
      <c r="AG431" s="103"/>
      <c r="AH431" s="103"/>
      <c r="AI431" s="103"/>
      <c r="AJ431" s="107"/>
      <c r="AK431" s="107"/>
      <c r="AL431" s="107"/>
      <c r="AM431" s="104">
        <f>AG431*'1. Standard_Cost'!B41+'Incremental_Cost Year 2021'!AH431*'1. Standard_Cost'!C41+'Incremental_Cost Year 2021'!AI431*'1. Standard_Cost'!D41+'Incremental_Cost Year 2021'!AJ431+'Incremental_Cost Year 2021'!AL431+AK431</f>
        <v>0</v>
      </c>
      <c r="AN431" s="104">
        <f>AM431*'1. Standard_Cost'!C28</f>
        <v>0</v>
      </c>
      <c r="AO431" s="107"/>
      <c r="AQ431" s="104">
        <f t="shared" si="776"/>
        <v>0</v>
      </c>
      <c r="AR431" s="104">
        <f t="shared" si="777"/>
        <v>0</v>
      </c>
      <c r="AS431" s="104">
        <f t="shared" si="778"/>
        <v>0</v>
      </c>
      <c r="AT431" s="104">
        <f t="shared" si="779"/>
        <v>0</v>
      </c>
      <c r="AU431" s="229">
        <f t="shared" ref="AU431:AU432" si="780">AT431</f>
        <v>0</v>
      </c>
      <c r="AV431" s="229"/>
      <c r="AW431" s="229"/>
      <c r="AX431" s="229"/>
      <c r="AY431" s="229"/>
      <c r="AZ431" s="229"/>
      <c r="BA431" s="230"/>
    </row>
    <row r="432" spans="1:53" ht="14.1" customHeight="1" outlineLevel="2" x14ac:dyDescent="0.2">
      <c r="A432" s="68"/>
      <c r="B432" s="94"/>
      <c r="C432" s="251"/>
      <c r="D432" s="110"/>
      <c r="E432" s="110"/>
      <c r="F432" s="110"/>
      <c r="G432" s="111"/>
      <c r="H432" s="112" t="s">
        <v>179</v>
      </c>
      <c r="I432" s="100"/>
      <c r="J432" s="101"/>
      <c r="K432" s="101"/>
      <c r="L432" s="102" t="str">
        <f>IF(I432&lt;&gt;0,((VLOOKUP(I432,'1. Standard_Cost'!$B$4:$D$8,2)+VLOOKUP(I432,'1. Standard_Cost'!$B$4:$D$8,3))*J432*K432),"0")</f>
        <v>0</v>
      </c>
      <c r="M432" s="102">
        <f>L432*'1. Standard_Cost'!F21</f>
        <v>0</v>
      </c>
      <c r="N432" s="103"/>
      <c r="O432" s="103"/>
      <c r="P432" s="103"/>
      <c r="Q432" s="103"/>
      <c r="R432" s="104">
        <f>+N432*P432*'1. Standard_Cost'!$B$12</f>
        <v>0</v>
      </c>
      <c r="S432" s="104">
        <f>+N432*O432*P432*'1. Standard_Cost'!$C$12</f>
        <v>0</v>
      </c>
      <c r="T432" s="104">
        <f>+N432*P432*Q432*'1. Standard_Cost'!$D$12</f>
        <v>0</v>
      </c>
      <c r="U432" s="104">
        <f>+N432*O432*'1. Standard_Cost'!$E$12</f>
        <v>0</v>
      </c>
      <c r="V432" s="103"/>
      <c r="W432" s="103"/>
      <c r="X432" s="103"/>
      <c r="Y432" s="104">
        <f>+V432*((X432*'1. Standard_Cost'!$B$16)+(W432*X432*'1. Standard_Cost'!$C$16))</f>
        <v>0</v>
      </c>
      <c r="Z432" s="103"/>
      <c r="AA432" s="103"/>
      <c r="AB432" s="104">
        <f>+Z432*'1. Standard_Cost'!$B$20+AA432*'1. Standard_Cost'!$C$20</f>
        <v>0</v>
      </c>
      <c r="AC432" s="105"/>
      <c r="AD432" s="106"/>
      <c r="AE432" s="106">
        <f t="shared" si="774"/>
        <v>0</v>
      </c>
      <c r="AF432" s="104">
        <f t="shared" si="775"/>
        <v>0</v>
      </c>
      <c r="AG432" s="103"/>
      <c r="AH432" s="103"/>
      <c r="AI432" s="103"/>
      <c r="AJ432" s="107"/>
      <c r="AK432" s="107"/>
      <c r="AL432" s="107"/>
      <c r="AM432" s="104">
        <f>AG432*'1. Standard_Cost'!B41+'Incremental_Cost Year 2021'!AH432*'1. Standard_Cost'!C41+'Incremental_Cost Year 2021'!AI432*'1. Standard_Cost'!D41+'Incremental_Cost Year 2021'!AJ432+'Incremental_Cost Year 2021'!AL432+AK432</f>
        <v>0</v>
      </c>
      <c r="AN432" s="104">
        <f>AM432*'1. Standard_Cost'!C28</f>
        <v>0</v>
      </c>
      <c r="AO432" s="107"/>
      <c r="AQ432" s="104">
        <f t="shared" si="776"/>
        <v>0</v>
      </c>
      <c r="AR432" s="104">
        <f t="shared" si="777"/>
        <v>0</v>
      </c>
      <c r="AS432" s="104">
        <f t="shared" si="778"/>
        <v>0</v>
      </c>
      <c r="AT432" s="104">
        <f t="shared" si="779"/>
        <v>0</v>
      </c>
      <c r="AU432" s="229">
        <f t="shared" si="780"/>
        <v>0</v>
      </c>
      <c r="AV432" s="229"/>
      <c r="AW432" s="229"/>
      <c r="AX432" s="229"/>
      <c r="AY432" s="229"/>
      <c r="AZ432" s="229"/>
      <c r="BA432" s="230"/>
    </row>
    <row r="433" spans="1:53" ht="45.75" customHeight="1" outlineLevel="1" x14ac:dyDescent="0.2">
      <c r="A433" s="68"/>
      <c r="B433" s="94"/>
      <c r="C433" s="251"/>
      <c r="D433" s="113" t="s">
        <v>515</v>
      </c>
      <c r="E433" s="113" t="s">
        <v>793</v>
      </c>
      <c r="F433" s="114" t="s">
        <v>154</v>
      </c>
      <c r="G433" s="115" t="s">
        <v>155</v>
      </c>
      <c r="H433" s="140" t="s">
        <v>323</v>
      </c>
      <c r="I433" s="117"/>
      <c r="J433" s="117"/>
      <c r="K433" s="117"/>
      <c r="L433" s="118">
        <f>SUM(L429:L432)</f>
        <v>1141350</v>
      </c>
      <c r="M433" s="118">
        <f>SUM(M429:M432)</f>
        <v>190605.45</v>
      </c>
      <c r="N433" s="117"/>
      <c r="O433" s="117"/>
      <c r="P433" s="117"/>
      <c r="Q433" s="117"/>
      <c r="R433" s="119">
        <f>SUM(R429:R432)</f>
        <v>0</v>
      </c>
      <c r="S433" s="119">
        <f>SUM(S429:S432)</f>
        <v>0</v>
      </c>
      <c r="T433" s="119">
        <f>SUM(T429:T432)</f>
        <v>0</v>
      </c>
      <c r="U433" s="119">
        <f>SUM(U429:U432)</f>
        <v>0</v>
      </c>
      <c r="V433" s="117"/>
      <c r="W433" s="117"/>
      <c r="X433" s="117"/>
      <c r="Y433" s="118">
        <f>SUM(Y429:Y432)</f>
        <v>0</v>
      </c>
      <c r="Z433" s="117"/>
      <c r="AA433" s="117"/>
      <c r="AB433" s="118">
        <f t="shared" ref="AB433:AF433" si="781">SUM(AB429:AB432)</f>
        <v>0</v>
      </c>
      <c r="AC433" s="118">
        <f t="shared" si="781"/>
        <v>240000</v>
      </c>
      <c r="AD433" s="118">
        <f t="shared" si="781"/>
        <v>0</v>
      </c>
      <c r="AE433" s="118">
        <f t="shared" si="781"/>
        <v>48000</v>
      </c>
      <c r="AF433" s="118">
        <f t="shared" si="781"/>
        <v>288000</v>
      </c>
      <c r="AG433" s="117"/>
      <c r="AH433" s="117"/>
      <c r="AI433" s="117"/>
      <c r="AJ433" s="119">
        <f>SUM(AJ429:AJ432)</f>
        <v>0</v>
      </c>
      <c r="AK433" s="119">
        <f t="shared" ref="AK433:AN433" si="782">SUM(AK429:AK432)</f>
        <v>0</v>
      </c>
      <c r="AL433" s="119">
        <f t="shared" si="782"/>
        <v>0</v>
      </c>
      <c r="AM433" s="119">
        <f t="shared" si="782"/>
        <v>0</v>
      </c>
      <c r="AN433" s="119">
        <f t="shared" si="782"/>
        <v>0</v>
      </c>
      <c r="AO433" s="116"/>
      <c r="AP433" s="120"/>
      <c r="AQ433" s="118">
        <f t="shared" ref="AQ433:AZ433" si="783">SUM(AQ429:AQ432)</f>
        <v>1331955.45</v>
      </c>
      <c r="AR433" s="118">
        <f t="shared" si="783"/>
        <v>288000</v>
      </c>
      <c r="AS433" s="118">
        <f t="shared" si="783"/>
        <v>0</v>
      </c>
      <c r="AT433" s="118">
        <f t="shared" si="783"/>
        <v>1619955.45</v>
      </c>
      <c r="AU433" s="118">
        <f t="shared" si="783"/>
        <v>1619955.45</v>
      </c>
      <c r="AV433" s="118">
        <f t="shared" si="783"/>
        <v>0</v>
      </c>
      <c r="AW433" s="118">
        <f t="shared" si="783"/>
        <v>0</v>
      </c>
      <c r="AX433" s="118">
        <f t="shared" si="783"/>
        <v>0</v>
      </c>
      <c r="AY433" s="118">
        <f t="shared" si="783"/>
        <v>0</v>
      </c>
      <c r="AZ433" s="118">
        <f t="shared" si="783"/>
        <v>0</v>
      </c>
      <c r="BA433" s="118"/>
    </row>
    <row r="434" spans="1:53" ht="14.1" customHeight="1" outlineLevel="2" x14ac:dyDescent="0.2">
      <c r="A434" s="68"/>
      <c r="B434" s="94"/>
      <c r="C434" s="251"/>
      <c r="D434" s="96"/>
      <c r="E434" s="96"/>
      <c r="F434" s="97"/>
      <c r="G434" s="98"/>
      <c r="H434" s="99" t="s">
        <v>565</v>
      </c>
      <c r="I434" s="100" t="s">
        <v>1</v>
      </c>
      <c r="J434" s="101">
        <v>6</v>
      </c>
      <c r="K434" s="101">
        <v>1</v>
      </c>
      <c r="L434" s="102">
        <f>IF(I434&lt;&gt;0,((VLOOKUP(I434,'1. Standard_Cost'!$B$4:$D$8,2)+VLOOKUP(I434,'1. Standard_Cost'!$B$4:$D$8,3))*J434*K434),"0")</f>
        <v>540750</v>
      </c>
      <c r="M434" s="102">
        <f>L434*'1. Standard_Cost'!F4</f>
        <v>90305.25</v>
      </c>
      <c r="N434" s="103"/>
      <c r="O434" s="103"/>
      <c r="P434" s="103"/>
      <c r="Q434" s="103"/>
      <c r="R434" s="104">
        <f>+N434*P434*'1. Standard_Cost'!$B$12</f>
        <v>0</v>
      </c>
      <c r="S434" s="104">
        <f>+N434*O434*P434*'1. Standard_Cost'!$C$12</f>
        <v>0</v>
      </c>
      <c r="T434" s="104">
        <f>+N434*P434*Q434*'1. Standard_Cost'!$D$12</f>
        <v>0</v>
      </c>
      <c r="U434" s="104">
        <f>+N434*O434*'1. Standard_Cost'!$E$12</f>
        <v>0</v>
      </c>
      <c r="V434" s="103"/>
      <c r="W434" s="103"/>
      <c r="X434" s="103"/>
      <c r="Y434" s="104">
        <f>+V434*((X434*'1. Standard_Cost'!$B$16)+(W434*X434*'1. Standard_Cost'!$C$16))</f>
        <v>0</v>
      </c>
      <c r="Z434" s="103"/>
      <c r="AA434" s="103"/>
      <c r="AB434" s="104">
        <f>+Z434*'1. Standard_Cost'!$B$20+AA434*'1. Standard_Cost'!$C$20</f>
        <v>0</v>
      </c>
      <c r="AC434" s="105">
        <v>120000</v>
      </c>
      <c r="AD434" s="106"/>
      <c r="AE434" s="106">
        <f t="shared" ref="AE434:AE437" si="784">(R434+S434+T434+U434+Y434+AB434+AC434+AD434)*(20%)</f>
        <v>24000</v>
      </c>
      <c r="AF434" s="104">
        <f t="shared" ref="AF434:AF437" si="785">R434+S434+T434+U434+Y434+AB434+AC434+AD434+AE434</f>
        <v>144000</v>
      </c>
      <c r="AG434" s="103"/>
      <c r="AH434" s="103"/>
      <c r="AI434" s="103"/>
      <c r="AJ434" s="107"/>
      <c r="AK434" s="107"/>
      <c r="AL434" s="107"/>
      <c r="AM434" s="104">
        <f>AG434*'1. Standard_Cost'!B41+'Incremental_Cost Year 2021'!AH434*'1. Standard_Cost'!C41+'Incremental_Cost Year 2021'!AI434*'1. Standard_Cost'!D41+'Incremental_Cost Year 2021'!AJ434+'Incremental_Cost Year 2021'!AL434+AK434</f>
        <v>0</v>
      </c>
      <c r="AN434" s="104">
        <f>AM434*'1. Standard_Cost'!C28</f>
        <v>0</v>
      </c>
      <c r="AO434" s="107"/>
      <c r="AQ434" s="104">
        <f t="shared" ref="AQ434:AQ437" si="786">L434+M434</f>
        <v>631055.25</v>
      </c>
      <c r="AR434" s="104">
        <f t="shared" ref="AR434:AR437" si="787">AF434</f>
        <v>144000</v>
      </c>
      <c r="AS434" s="104">
        <f t="shared" ref="AS434:AS437" si="788">AM434+AN434</f>
        <v>0</v>
      </c>
      <c r="AT434" s="104">
        <f>SUM(AQ434,AR434,AS434)</f>
        <v>775055.25</v>
      </c>
      <c r="AU434" s="229">
        <f>AT434</f>
        <v>775055.25</v>
      </c>
      <c r="AV434" s="229"/>
      <c r="AW434" s="229"/>
      <c r="AX434" s="229"/>
      <c r="AY434" s="229"/>
      <c r="AZ434" s="229"/>
      <c r="BA434" s="230"/>
    </row>
    <row r="435" spans="1:53" ht="14.1" customHeight="1" outlineLevel="2" x14ac:dyDescent="0.2">
      <c r="A435" s="68"/>
      <c r="B435" s="94"/>
      <c r="C435" s="251"/>
      <c r="D435" s="110"/>
      <c r="E435" s="110"/>
      <c r="F435" s="110"/>
      <c r="G435" s="111"/>
      <c r="H435" s="99" t="s">
        <v>565</v>
      </c>
      <c r="I435" s="100" t="s">
        <v>3</v>
      </c>
      <c r="J435" s="101">
        <v>6</v>
      </c>
      <c r="K435" s="101">
        <v>1</v>
      </c>
      <c r="L435" s="102">
        <f>IF(I435&lt;&gt;0,((VLOOKUP(I435,'1. Standard_Cost'!$B$4:$D$8,2)+VLOOKUP(I435,'1. Standard_Cost'!$B$4:$D$8,3))*J435*K435),"0")</f>
        <v>600600</v>
      </c>
      <c r="M435" s="102">
        <f>L435*'1. Standard_Cost'!F4</f>
        <v>100300.20000000001</v>
      </c>
      <c r="N435" s="103"/>
      <c r="O435" s="103"/>
      <c r="P435" s="103"/>
      <c r="Q435" s="103"/>
      <c r="R435" s="104">
        <f>+N435*P435*'1. Standard_Cost'!$B$12</f>
        <v>0</v>
      </c>
      <c r="S435" s="104">
        <f>+N435*O435*P435*'1. Standard_Cost'!$C$12</f>
        <v>0</v>
      </c>
      <c r="T435" s="104">
        <f>+N435*P435*Q435*'1. Standard_Cost'!$D$12</f>
        <v>0</v>
      </c>
      <c r="U435" s="104">
        <f>+N435*O435*'1. Standard_Cost'!$E$12</f>
        <v>0</v>
      </c>
      <c r="V435" s="103"/>
      <c r="W435" s="103"/>
      <c r="X435" s="103"/>
      <c r="Y435" s="104">
        <f>+V435*((X435*'1. Standard_Cost'!$B$16)+(W435*X435*'1. Standard_Cost'!$C$16))</f>
        <v>0</v>
      </c>
      <c r="Z435" s="103"/>
      <c r="AA435" s="103"/>
      <c r="AB435" s="104">
        <f>+Z435*'1. Standard_Cost'!$B$20+AA435*'1. Standard_Cost'!$C$20</f>
        <v>0</v>
      </c>
      <c r="AC435" s="105">
        <v>120000</v>
      </c>
      <c r="AD435" s="106"/>
      <c r="AE435" s="106">
        <f t="shared" si="784"/>
        <v>24000</v>
      </c>
      <c r="AF435" s="104">
        <f t="shared" si="785"/>
        <v>144000</v>
      </c>
      <c r="AG435" s="103"/>
      <c r="AH435" s="103">
        <v>0</v>
      </c>
      <c r="AI435" s="103">
        <v>0</v>
      </c>
      <c r="AJ435" s="107"/>
      <c r="AK435" s="107"/>
      <c r="AL435" s="107"/>
      <c r="AM435" s="104">
        <f>AG435*'1. Standard_Cost'!B41+'Incremental_Cost Year 2021'!AH435*'1. Standard_Cost'!C41+'Incremental_Cost Year 2021'!AI435*'1. Standard_Cost'!D41+'Incremental_Cost Year 2021'!AJ435+'Incremental_Cost Year 2021'!AL435+AK435</f>
        <v>0</v>
      </c>
      <c r="AN435" s="104">
        <f>AM435*'1. Standard_Cost'!C28</f>
        <v>0</v>
      </c>
      <c r="AO435" s="107"/>
      <c r="AQ435" s="104">
        <f t="shared" si="786"/>
        <v>700900.2</v>
      </c>
      <c r="AR435" s="104">
        <f t="shared" si="787"/>
        <v>144000</v>
      </c>
      <c r="AS435" s="104">
        <f t="shared" si="788"/>
        <v>0</v>
      </c>
      <c r="AT435" s="104">
        <f t="shared" ref="AT435:AT437" si="789">SUM(AQ435,AR435,AS435)</f>
        <v>844900.2</v>
      </c>
      <c r="AU435" s="229">
        <f>AT435</f>
        <v>844900.2</v>
      </c>
      <c r="AV435" s="229">
        <v>0</v>
      </c>
      <c r="AW435" s="229"/>
      <c r="AX435" s="229"/>
      <c r="AY435" s="229"/>
      <c r="AZ435" s="229"/>
      <c r="BA435" s="230"/>
    </row>
    <row r="436" spans="1:53" ht="14.1" customHeight="1" outlineLevel="2" x14ac:dyDescent="0.2">
      <c r="A436" s="68"/>
      <c r="B436" s="94"/>
      <c r="C436" s="251"/>
      <c r="D436" s="110"/>
      <c r="E436" s="110"/>
      <c r="F436" s="110"/>
      <c r="G436" s="111"/>
      <c r="H436" s="99" t="s">
        <v>51</v>
      </c>
      <c r="I436" s="100"/>
      <c r="J436" s="101"/>
      <c r="K436" s="101"/>
      <c r="L436" s="102" t="str">
        <f>IF(I436&lt;&gt;0,((VLOOKUP(I436,'1. Standard_Cost'!$B$4:$D$8,2)+VLOOKUP(I436,'1. Standard_Cost'!$B$4:$D$8,3))*J436*K436),"0")</f>
        <v>0</v>
      </c>
      <c r="M436" s="102">
        <f>L436*'1. Standard_Cost'!F21</f>
        <v>0</v>
      </c>
      <c r="N436" s="103"/>
      <c r="O436" s="103"/>
      <c r="P436" s="103"/>
      <c r="Q436" s="103"/>
      <c r="R436" s="104">
        <f>+N436*P436*'1. Standard_Cost'!$B$12</f>
        <v>0</v>
      </c>
      <c r="S436" s="104">
        <f>+N436*O436*P436*'1. Standard_Cost'!$C$12</f>
        <v>0</v>
      </c>
      <c r="T436" s="104">
        <f>+N436*P436*Q436*'1. Standard_Cost'!$D$12</f>
        <v>0</v>
      </c>
      <c r="U436" s="104">
        <f>+N436*O436*'1. Standard_Cost'!$E$12</f>
        <v>0</v>
      </c>
      <c r="V436" s="103"/>
      <c r="W436" s="103"/>
      <c r="X436" s="103"/>
      <c r="Y436" s="104">
        <f>+V436*((X436*'1. Standard_Cost'!$B$16)+(W436*X436*'1. Standard_Cost'!$C$16))</f>
        <v>0</v>
      </c>
      <c r="Z436" s="103"/>
      <c r="AA436" s="103"/>
      <c r="AB436" s="104">
        <f>+Z436*'1. Standard_Cost'!$B$20+AA436*'1. Standard_Cost'!$C$20</f>
        <v>0</v>
      </c>
      <c r="AC436" s="105"/>
      <c r="AD436" s="106"/>
      <c r="AE436" s="106">
        <f t="shared" si="784"/>
        <v>0</v>
      </c>
      <c r="AF436" s="104">
        <f t="shared" si="785"/>
        <v>0</v>
      </c>
      <c r="AG436" s="103"/>
      <c r="AH436" s="103"/>
      <c r="AI436" s="103"/>
      <c r="AJ436" s="107"/>
      <c r="AK436" s="107"/>
      <c r="AL436" s="107"/>
      <c r="AM436" s="104">
        <f>AG436*'1. Standard_Cost'!B41+'Incremental_Cost Year 2021'!AH436*'1. Standard_Cost'!C41+'Incremental_Cost Year 2021'!AI436*'1. Standard_Cost'!D41+'Incremental_Cost Year 2021'!AJ436+'Incremental_Cost Year 2021'!AL436+AK436</f>
        <v>0</v>
      </c>
      <c r="AN436" s="104">
        <f>AM436*'1. Standard_Cost'!C28</f>
        <v>0</v>
      </c>
      <c r="AO436" s="107"/>
      <c r="AQ436" s="104">
        <f t="shared" si="786"/>
        <v>0</v>
      </c>
      <c r="AR436" s="104">
        <f t="shared" si="787"/>
        <v>0</v>
      </c>
      <c r="AS436" s="104">
        <f t="shared" si="788"/>
        <v>0</v>
      </c>
      <c r="AT436" s="104">
        <f t="shared" si="789"/>
        <v>0</v>
      </c>
      <c r="AU436" s="229">
        <f t="shared" ref="AU436:AU437" si="790">AT436</f>
        <v>0</v>
      </c>
      <c r="AV436" s="229"/>
      <c r="AW436" s="229"/>
      <c r="AX436" s="229"/>
      <c r="AY436" s="229"/>
      <c r="AZ436" s="229"/>
      <c r="BA436" s="230"/>
    </row>
    <row r="437" spans="1:53" ht="14.1" customHeight="1" outlineLevel="2" x14ac:dyDescent="0.2">
      <c r="A437" s="68"/>
      <c r="B437" s="94"/>
      <c r="C437" s="251"/>
      <c r="D437" s="110"/>
      <c r="E437" s="110"/>
      <c r="F437" s="110"/>
      <c r="G437" s="111"/>
      <c r="H437" s="112" t="s">
        <v>179</v>
      </c>
      <c r="I437" s="100"/>
      <c r="J437" s="101"/>
      <c r="K437" s="101"/>
      <c r="L437" s="102" t="str">
        <f>IF(I437&lt;&gt;0,((VLOOKUP(I437,'1. Standard_Cost'!$B$4:$D$8,2)+VLOOKUP(I437,'1. Standard_Cost'!$B$4:$D$8,3))*J437*K437),"0")</f>
        <v>0</v>
      </c>
      <c r="M437" s="102">
        <f>L437*'1. Standard_Cost'!F21</f>
        <v>0</v>
      </c>
      <c r="N437" s="103"/>
      <c r="O437" s="103"/>
      <c r="P437" s="103"/>
      <c r="Q437" s="103"/>
      <c r="R437" s="104">
        <f>+N437*P437*'1. Standard_Cost'!$B$12</f>
        <v>0</v>
      </c>
      <c r="S437" s="104">
        <f>+N437*O437*P437*'1. Standard_Cost'!$C$12</f>
        <v>0</v>
      </c>
      <c r="T437" s="104">
        <f>+N437*P437*Q437*'1. Standard_Cost'!$D$12</f>
        <v>0</v>
      </c>
      <c r="U437" s="104">
        <f>+N437*O437*'1. Standard_Cost'!$E$12</f>
        <v>0</v>
      </c>
      <c r="V437" s="103"/>
      <c r="W437" s="103"/>
      <c r="X437" s="103"/>
      <c r="Y437" s="104">
        <f>+V437*((X437*'1. Standard_Cost'!$B$16)+(W437*X437*'1. Standard_Cost'!$C$16))</f>
        <v>0</v>
      </c>
      <c r="Z437" s="103"/>
      <c r="AA437" s="103"/>
      <c r="AB437" s="104">
        <f>+Z437*'1. Standard_Cost'!$B$20+AA437*'1. Standard_Cost'!$C$20</f>
        <v>0</v>
      </c>
      <c r="AC437" s="105"/>
      <c r="AD437" s="106"/>
      <c r="AE437" s="106">
        <f t="shared" si="784"/>
        <v>0</v>
      </c>
      <c r="AF437" s="104">
        <f t="shared" si="785"/>
        <v>0</v>
      </c>
      <c r="AG437" s="103"/>
      <c r="AH437" s="103"/>
      <c r="AI437" s="103"/>
      <c r="AJ437" s="107"/>
      <c r="AK437" s="107"/>
      <c r="AL437" s="107"/>
      <c r="AM437" s="104">
        <f>AG437*'1. Standard_Cost'!B41+'Incremental_Cost Year 2021'!AH437*'1. Standard_Cost'!C41+'Incremental_Cost Year 2021'!AI437*'1. Standard_Cost'!D41+'Incremental_Cost Year 2021'!AJ437+'Incremental_Cost Year 2021'!AL437+AK437</f>
        <v>0</v>
      </c>
      <c r="AN437" s="104">
        <f>AM437*'1. Standard_Cost'!C28</f>
        <v>0</v>
      </c>
      <c r="AO437" s="107"/>
      <c r="AQ437" s="104">
        <f t="shared" si="786"/>
        <v>0</v>
      </c>
      <c r="AR437" s="104">
        <f t="shared" si="787"/>
        <v>0</v>
      </c>
      <c r="AS437" s="104">
        <f t="shared" si="788"/>
        <v>0</v>
      </c>
      <c r="AT437" s="104">
        <f t="shared" si="789"/>
        <v>0</v>
      </c>
      <c r="AU437" s="229">
        <f t="shared" si="790"/>
        <v>0</v>
      </c>
      <c r="AV437" s="229"/>
      <c r="AW437" s="229"/>
      <c r="AX437" s="229"/>
      <c r="AY437" s="229"/>
      <c r="AZ437" s="229"/>
      <c r="BA437" s="230"/>
    </row>
    <row r="438" spans="1:53" ht="25.7" customHeight="1" outlineLevel="1" x14ac:dyDescent="0.2">
      <c r="A438" s="68"/>
      <c r="B438" s="94"/>
      <c r="C438" s="251"/>
      <c r="D438" s="113" t="s">
        <v>515</v>
      </c>
      <c r="E438" s="113" t="s">
        <v>675</v>
      </c>
      <c r="F438" s="114" t="s">
        <v>154</v>
      </c>
      <c r="G438" s="115" t="s">
        <v>155</v>
      </c>
      <c r="H438" s="122" t="s">
        <v>325</v>
      </c>
      <c r="I438" s="117"/>
      <c r="J438" s="117"/>
      <c r="K438" s="117"/>
      <c r="L438" s="118">
        <f>SUM(L434:L437)</f>
        <v>1141350</v>
      </c>
      <c r="M438" s="118">
        <f>SUM(M434:M437)</f>
        <v>190605.45</v>
      </c>
      <c r="N438" s="117"/>
      <c r="O438" s="117"/>
      <c r="P438" s="117"/>
      <c r="Q438" s="117"/>
      <c r="R438" s="119">
        <f>SUM(R434:R437)</f>
        <v>0</v>
      </c>
      <c r="S438" s="119">
        <f>SUM(S434:S437)</f>
        <v>0</v>
      </c>
      <c r="T438" s="119">
        <f>SUM(T434:T437)</f>
        <v>0</v>
      </c>
      <c r="U438" s="119">
        <f>SUM(U434:U437)</f>
        <v>0</v>
      </c>
      <c r="V438" s="117"/>
      <c r="W438" s="117"/>
      <c r="X438" s="117"/>
      <c r="Y438" s="118">
        <f>SUM(Y434:Y437)</f>
        <v>0</v>
      </c>
      <c r="Z438" s="117"/>
      <c r="AA438" s="117"/>
      <c r="AB438" s="118">
        <f t="shared" ref="AB438:AF438" si="791">SUM(AB434:AB437)</f>
        <v>0</v>
      </c>
      <c r="AC438" s="118">
        <f t="shared" si="791"/>
        <v>240000</v>
      </c>
      <c r="AD438" s="118">
        <f t="shared" si="791"/>
        <v>0</v>
      </c>
      <c r="AE438" s="118">
        <f t="shared" si="791"/>
        <v>48000</v>
      </c>
      <c r="AF438" s="118">
        <f t="shared" si="791"/>
        <v>288000</v>
      </c>
      <c r="AG438" s="117"/>
      <c r="AH438" s="117"/>
      <c r="AI438" s="117"/>
      <c r="AJ438" s="119">
        <f>SUM(AJ434:AJ437)</f>
        <v>0</v>
      </c>
      <c r="AK438" s="119">
        <f t="shared" ref="AK438:AN438" si="792">SUM(AK434:AK437)</f>
        <v>0</v>
      </c>
      <c r="AL438" s="119">
        <f t="shared" si="792"/>
        <v>0</v>
      </c>
      <c r="AM438" s="119">
        <f t="shared" si="792"/>
        <v>0</v>
      </c>
      <c r="AN438" s="119">
        <f t="shared" si="792"/>
        <v>0</v>
      </c>
      <c r="AO438" s="116"/>
      <c r="AP438" s="120"/>
      <c r="AQ438" s="121">
        <f t="shared" ref="AQ438:AZ438" si="793">SUM(AQ434:AQ437)</f>
        <v>1331955.45</v>
      </c>
      <c r="AR438" s="121">
        <f t="shared" si="793"/>
        <v>288000</v>
      </c>
      <c r="AS438" s="121">
        <f t="shared" si="793"/>
        <v>0</v>
      </c>
      <c r="AT438" s="121">
        <f t="shared" si="793"/>
        <v>1619955.45</v>
      </c>
      <c r="AU438" s="121">
        <f t="shared" si="793"/>
        <v>1619955.45</v>
      </c>
      <c r="AV438" s="121">
        <f t="shared" si="793"/>
        <v>0</v>
      </c>
      <c r="AW438" s="121">
        <f t="shared" si="793"/>
        <v>0</v>
      </c>
      <c r="AX438" s="121">
        <f t="shared" si="793"/>
        <v>0</v>
      </c>
      <c r="AY438" s="121">
        <f t="shared" si="793"/>
        <v>0</v>
      </c>
      <c r="AZ438" s="121">
        <f t="shared" si="793"/>
        <v>0</v>
      </c>
      <c r="BA438" s="121"/>
    </row>
    <row r="439" spans="1:53" ht="14.1" customHeight="1" outlineLevel="2" x14ac:dyDescent="0.2">
      <c r="A439" s="68"/>
      <c r="B439" s="94"/>
      <c r="C439" s="251"/>
      <c r="D439" s="96"/>
      <c r="E439" s="96"/>
      <c r="F439" s="97"/>
      <c r="G439" s="98"/>
      <c r="H439" s="99" t="s">
        <v>565</v>
      </c>
      <c r="I439" s="100" t="s">
        <v>1</v>
      </c>
      <c r="J439" s="101">
        <v>3</v>
      </c>
      <c r="K439" s="101">
        <v>2</v>
      </c>
      <c r="L439" s="102">
        <f>IF(I439&lt;&gt;0,((VLOOKUP(I439,'1. Standard_Cost'!$B$4:$D$8,2)+VLOOKUP(I439,'1. Standard_Cost'!$B$4:$D$8,3))*J439*K439),"0")</f>
        <v>540750</v>
      </c>
      <c r="M439" s="102">
        <f>L439*'1. Standard_Cost'!F4</f>
        <v>90305.25</v>
      </c>
      <c r="N439" s="103"/>
      <c r="O439" s="103"/>
      <c r="P439" s="103"/>
      <c r="Q439" s="103"/>
      <c r="R439" s="104">
        <f>+N439*P439*'1. Standard_Cost'!$B$12</f>
        <v>0</v>
      </c>
      <c r="S439" s="104">
        <f>+N439*O439*P439*'1. Standard_Cost'!$C$12</f>
        <v>0</v>
      </c>
      <c r="T439" s="104">
        <f>+N439*P439*Q439*'1. Standard_Cost'!$D$12</f>
        <v>0</v>
      </c>
      <c r="U439" s="104">
        <f>+N439*O439*'1. Standard_Cost'!$E$12</f>
        <v>0</v>
      </c>
      <c r="V439" s="103"/>
      <c r="W439" s="103"/>
      <c r="X439" s="103"/>
      <c r="Y439" s="104">
        <f>+V439*((X439*'1. Standard_Cost'!$B$16)+(W439*X439*'1. Standard_Cost'!$C$16))</f>
        <v>0</v>
      </c>
      <c r="Z439" s="103"/>
      <c r="AA439" s="103"/>
      <c r="AB439" s="104">
        <f>+Z439*'1. Standard_Cost'!$B$20+AA439*'1. Standard_Cost'!$C$20</f>
        <v>0</v>
      </c>
      <c r="AC439" s="105">
        <v>90000</v>
      </c>
      <c r="AD439" s="106"/>
      <c r="AE439" s="106">
        <f t="shared" ref="AE439:AE442" si="794">(R439+S439+T439+U439+Y439+AB439+AC439+AD439)*(20%)</f>
        <v>18000</v>
      </c>
      <c r="AF439" s="104">
        <f t="shared" ref="AF439:AF442" si="795">R439+S439+T439+U439+Y439+AB439+AC439+AD439+AE439</f>
        <v>108000</v>
      </c>
      <c r="AG439" s="103"/>
      <c r="AH439" s="103"/>
      <c r="AI439" s="103"/>
      <c r="AJ439" s="107"/>
      <c r="AK439" s="107"/>
      <c r="AL439" s="107"/>
      <c r="AM439" s="104">
        <f>AG439*'1. Standard_Cost'!B41+'Incremental_Cost Year 2021'!AH439*'1. Standard_Cost'!C41+'Incremental_Cost Year 2021'!AI439*'1. Standard_Cost'!D41+'Incremental_Cost Year 2021'!AJ439+'Incremental_Cost Year 2021'!AL439+AK439</f>
        <v>0</v>
      </c>
      <c r="AN439" s="104">
        <f>AM439*'1. Standard_Cost'!C28</f>
        <v>0</v>
      </c>
      <c r="AO439" s="107"/>
      <c r="AQ439" s="104">
        <f t="shared" ref="AQ439:AQ442" si="796">L439+M439</f>
        <v>631055.25</v>
      </c>
      <c r="AR439" s="104">
        <f t="shared" ref="AR439:AR442" si="797">AF439</f>
        <v>108000</v>
      </c>
      <c r="AS439" s="104">
        <f t="shared" ref="AS439:AS442" si="798">AM439+AN439</f>
        <v>0</v>
      </c>
      <c r="AT439" s="104">
        <f>SUM(AQ439,AR439,AS439)</f>
        <v>739055.25</v>
      </c>
      <c r="AU439" s="229">
        <f>AT439</f>
        <v>739055.25</v>
      </c>
      <c r="AV439" s="229"/>
      <c r="AW439" s="229"/>
      <c r="AX439" s="229"/>
      <c r="AY439" s="229"/>
      <c r="AZ439" s="229"/>
      <c r="BA439" s="230"/>
    </row>
    <row r="440" spans="1:53" ht="14.1" customHeight="1" outlineLevel="2" x14ac:dyDescent="0.2">
      <c r="A440" s="68"/>
      <c r="B440" s="94"/>
      <c r="C440" s="251"/>
      <c r="D440" s="110"/>
      <c r="E440" s="110"/>
      <c r="F440" s="110"/>
      <c r="G440" s="111"/>
      <c r="H440" s="99" t="s">
        <v>50</v>
      </c>
      <c r="I440" s="100"/>
      <c r="J440" s="101"/>
      <c r="K440" s="101"/>
      <c r="L440" s="102" t="str">
        <f>IF(I440&lt;&gt;0,((VLOOKUP(I440,'1. Standard_Cost'!$B$4:$D$8,2)+VLOOKUP(I440,'1. Standard_Cost'!$B$4:$D$8,3))*J440*K440),"0")</f>
        <v>0</v>
      </c>
      <c r="M440" s="102">
        <f>L440*'1. Standard_Cost'!F4</f>
        <v>0</v>
      </c>
      <c r="N440" s="103"/>
      <c r="O440" s="103"/>
      <c r="P440" s="103"/>
      <c r="Q440" s="103"/>
      <c r="R440" s="104">
        <f>+N440*P440*'1. Standard_Cost'!$B$12</f>
        <v>0</v>
      </c>
      <c r="S440" s="104">
        <f>+N440*O440*P440*'1. Standard_Cost'!$C$12</f>
        <v>0</v>
      </c>
      <c r="T440" s="104">
        <f>+N440*P440*Q440*'1. Standard_Cost'!$D$12</f>
        <v>0</v>
      </c>
      <c r="U440" s="104">
        <f>+N440*O440*'1. Standard_Cost'!$E$12</f>
        <v>0</v>
      </c>
      <c r="V440" s="103"/>
      <c r="W440" s="103"/>
      <c r="X440" s="103"/>
      <c r="Y440" s="104">
        <f>+V440*((X440*'1. Standard_Cost'!$B$16)+(W440*X440*'1. Standard_Cost'!$C$16))</f>
        <v>0</v>
      </c>
      <c r="Z440" s="103"/>
      <c r="AA440" s="103"/>
      <c r="AB440" s="104">
        <f>+Z440*'1. Standard_Cost'!$B$20+AA440*'1. Standard_Cost'!$C$20</f>
        <v>0</v>
      </c>
      <c r="AC440" s="105"/>
      <c r="AD440" s="106"/>
      <c r="AE440" s="106">
        <f t="shared" si="794"/>
        <v>0</v>
      </c>
      <c r="AF440" s="104">
        <f t="shared" si="795"/>
        <v>0</v>
      </c>
      <c r="AG440" s="103"/>
      <c r="AH440" s="103">
        <v>0</v>
      </c>
      <c r="AI440" s="103">
        <v>0</v>
      </c>
      <c r="AJ440" s="107"/>
      <c r="AK440" s="107"/>
      <c r="AL440" s="107"/>
      <c r="AM440" s="104">
        <f>AG440*'1. Standard_Cost'!B41+'Incremental_Cost Year 2021'!AH440*'1. Standard_Cost'!C41+'Incremental_Cost Year 2021'!AI440*'1. Standard_Cost'!D41+'Incremental_Cost Year 2021'!AJ440+'Incremental_Cost Year 2021'!AL440+AK440</f>
        <v>0</v>
      </c>
      <c r="AN440" s="104">
        <f>AM440*'1. Standard_Cost'!C28</f>
        <v>0</v>
      </c>
      <c r="AO440" s="107"/>
      <c r="AQ440" s="104">
        <f t="shared" si="796"/>
        <v>0</v>
      </c>
      <c r="AR440" s="104">
        <f t="shared" si="797"/>
        <v>0</v>
      </c>
      <c r="AS440" s="104">
        <f t="shared" si="798"/>
        <v>0</v>
      </c>
      <c r="AT440" s="104">
        <f t="shared" ref="AT440:AT442" si="799">SUM(AQ440,AR440,AS440)</f>
        <v>0</v>
      </c>
      <c r="AU440" s="229">
        <f t="shared" ref="AU440:AU442" si="800">AT440</f>
        <v>0</v>
      </c>
      <c r="AV440" s="229">
        <v>0</v>
      </c>
      <c r="AW440" s="229"/>
      <c r="AX440" s="229"/>
      <c r="AY440" s="229"/>
      <c r="AZ440" s="229"/>
      <c r="BA440" s="230"/>
    </row>
    <row r="441" spans="1:53" ht="14.1" customHeight="1" outlineLevel="2" x14ac:dyDescent="0.2">
      <c r="A441" s="68"/>
      <c r="B441" s="94"/>
      <c r="C441" s="251"/>
      <c r="D441" s="110"/>
      <c r="E441" s="110"/>
      <c r="F441" s="110"/>
      <c r="G441" s="111"/>
      <c r="H441" s="99" t="s">
        <v>51</v>
      </c>
      <c r="I441" s="100"/>
      <c r="J441" s="101"/>
      <c r="K441" s="101"/>
      <c r="L441" s="102" t="str">
        <f>IF(I441&lt;&gt;0,((VLOOKUP(I441,'1. Standard_Cost'!$B$4:$D$8,2)+VLOOKUP(I441,'1. Standard_Cost'!$B$4:$D$8,3))*J441*K441),"0")</f>
        <v>0</v>
      </c>
      <c r="M441" s="102">
        <f>L441*'1. Standard_Cost'!F21</f>
        <v>0</v>
      </c>
      <c r="N441" s="103"/>
      <c r="O441" s="103"/>
      <c r="P441" s="103"/>
      <c r="Q441" s="103"/>
      <c r="R441" s="104">
        <f>+N441*P441*'1. Standard_Cost'!$B$12</f>
        <v>0</v>
      </c>
      <c r="S441" s="104">
        <f>+N441*O441*P441*'1. Standard_Cost'!$C$12</f>
        <v>0</v>
      </c>
      <c r="T441" s="104">
        <f>+N441*P441*Q441*'1. Standard_Cost'!$D$12</f>
        <v>0</v>
      </c>
      <c r="U441" s="104">
        <f>+N441*O441*'1. Standard_Cost'!$E$12</f>
        <v>0</v>
      </c>
      <c r="V441" s="103"/>
      <c r="W441" s="103"/>
      <c r="X441" s="103"/>
      <c r="Y441" s="104">
        <f>+V441*((X441*'1. Standard_Cost'!$B$16)+(W441*X441*'1. Standard_Cost'!$C$16))</f>
        <v>0</v>
      </c>
      <c r="Z441" s="103"/>
      <c r="AA441" s="103"/>
      <c r="AB441" s="104">
        <f>+Z441*'1. Standard_Cost'!$B$20+AA441*'1. Standard_Cost'!$C$20</f>
        <v>0</v>
      </c>
      <c r="AC441" s="105"/>
      <c r="AD441" s="106"/>
      <c r="AE441" s="106">
        <f t="shared" si="794"/>
        <v>0</v>
      </c>
      <c r="AF441" s="104">
        <f t="shared" si="795"/>
        <v>0</v>
      </c>
      <c r="AG441" s="103"/>
      <c r="AH441" s="103"/>
      <c r="AI441" s="103"/>
      <c r="AJ441" s="107"/>
      <c r="AK441" s="107"/>
      <c r="AL441" s="107"/>
      <c r="AM441" s="104">
        <f>AG441*'1. Standard_Cost'!B41+'Incremental_Cost Year 2021'!AH441*'1. Standard_Cost'!C41+'Incremental_Cost Year 2021'!AI441*'1. Standard_Cost'!D41+'Incremental_Cost Year 2021'!AJ441+'Incremental_Cost Year 2021'!AL441+AK441</f>
        <v>0</v>
      </c>
      <c r="AN441" s="104">
        <f>AM441*'1. Standard_Cost'!C28</f>
        <v>0</v>
      </c>
      <c r="AO441" s="107"/>
      <c r="AQ441" s="104">
        <f t="shared" si="796"/>
        <v>0</v>
      </c>
      <c r="AR441" s="104">
        <f t="shared" si="797"/>
        <v>0</v>
      </c>
      <c r="AS441" s="104">
        <f t="shared" si="798"/>
        <v>0</v>
      </c>
      <c r="AT441" s="104">
        <f t="shared" si="799"/>
        <v>0</v>
      </c>
      <c r="AU441" s="229">
        <f t="shared" si="800"/>
        <v>0</v>
      </c>
      <c r="AV441" s="229"/>
      <c r="AW441" s="229"/>
      <c r="AX441" s="229"/>
      <c r="AY441" s="229"/>
      <c r="AZ441" s="229"/>
      <c r="BA441" s="230"/>
    </row>
    <row r="442" spans="1:53" ht="14.1" customHeight="1" outlineLevel="2" x14ac:dyDescent="0.2">
      <c r="A442" s="68"/>
      <c r="B442" s="94"/>
      <c r="C442" s="251"/>
      <c r="D442" s="110"/>
      <c r="E442" s="110"/>
      <c r="F442" s="110"/>
      <c r="G442" s="111"/>
      <c r="H442" s="112" t="s">
        <v>179</v>
      </c>
      <c r="I442" s="100"/>
      <c r="J442" s="101"/>
      <c r="K442" s="101"/>
      <c r="L442" s="102" t="str">
        <f>IF(I442&lt;&gt;0,((VLOOKUP(I442,'1. Standard_Cost'!$B$4:$D$8,2)+VLOOKUP(I442,'1. Standard_Cost'!$B$4:$D$8,3))*J442*K442),"0")</f>
        <v>0</v>
      </c>
      <c r="M442" s="102">
        <f>L442*'1. Standard_Cost'!F21</f>
        <v>0</v>
      </c>
      <c r="N442" s="103"/>
      <c r="O442" s="103"/>
      <c r="P442" s="103"/>
      <c r="Q442" s="103"/>
      <c r="R442" s="104">
        <f>+N442*P442*'1. Standard_Cost'!$B$12</f>
        <v>0</v>
      </c>
      <c r="S442" s="104">
        <f>+N442*O442*P442*'1. Standard_Cost'!$C$12</f>
        <v>0</v>
      </c>
      <c r="T442" s="104">
        <f>+N442*P442*Q442*'1. Standard_Cost'!$D$12</f>
        <v>0</v>
      </c>
      <c r="U442" s="104">
        <f>+N442*O442*'1. Standard_Cost'!$E$12</f>
        <v>0</v>
      </c>
      <c r="V442" s="103"/>
      <c r="W442" s="103"/>
      <c r="X442" s="103"/>
      <c r="Y442" s="104">
        <f>+V442*((X442*'1. Standard_Cost'!$B$16)+(W442*X442*'1. Standard_Cost'!$C$16))</f>
        <v>0</v>
      </c>
      <c r="Z442" s="103"/>
      <c r="AA442" s="103"/>
      <c r="AB442" s="104">
        <f>+Z442*'1. Standard_Cost'!$B$20+AA442*'1. Standard_Cost'!$C$20</f>
        <v>0</v>
      </c>
      <c r="AC442" s="105"/>
      <c r="AD442" s="106"/>
      <c r="AE442" s="106">
        <f t="shared" si="794"/>
        <v>0</v>
      </c>
      <c r="AF442" s="104">
        <f t="shared" si="795"/>
        <v>0</v>
      </c>
      <c r="AG442" s="103"/>
      <c r="AH442" s="103"/>
      <c r="AI442" s="103"/>
      <c r="AJ442" s="107"/>
      <c r="AK442" s="107"/>
      <c r="AL442" s="107"/>
      <c r="AM442" s="104">
        <f>AG442*'1. Standard_Cost'!B41+'Incremental_Cost Year 2021'!AH442*'1. Standard_Cost'!C41+'Incremental_Cost Year 2021'!AI442*'1. Standard_Cost'!D41+'Incremental_Cost Year 2021'!AJ442+'Incremental_Cost Year 2021'!AL442+AK442</f>
        <v>0</v>
      </c>
      <c r="AN442" s="104">
        <f>AM442*'1. Standard_Cost'!C28</f>
        <v>0</v>
      </c>
      <c r="AO442" s="107"/>
      <c r="AQ442" s="104">
        <f t="shared" si="796"/>
        <v>0</v>
      </c>
      <c r="AR442" s="104">
        <f t="shared" si="797"/>
        <v>0</v>
      </c>
      <c r="AS442" s="104">
        <f t="shared" si="798"/>
        <v>0</v>
      </c>
      <c r="AT442" s="104">
        <f t="shared" si="799"/>
        <v>0</v>
      </c>
      <c r="AU442" s="229">
        <f t="shared" si="800"/>
        <v>0</v>
      </c>
      <c r="AV442" s="229"/>
      <c r="AW442" s="229"/>
      <c r="AX442" s="229"/>
      <c r="AY442" s="229"/>
      <c r="AZ442" s="229"/>
      <c r="BA442" s="230"/>
    </row>
    <row r="443" spans="1:53" ht="24.6" customHeight="1" outlineLevel="1" x14ac:dyDescent="0.2">
      <c r="A443" s="68"/>
      <c r="B443" s="141"/>
      <c r="C443" s="251"/>
      <c r="D443" s="113" t="s">
        <v>515</v>
      </c>
      <c r="E443" s="113" t="s">
        <v>326</v>
      </c>
      <c r="F443" s="114" t="s">
        <v>154</v>
      </c>
      <c r="G443" s="115" t="s">
        <v>155</v>
      </c>
      <c r="H443" s="122" t="s">
        <v>327</v>
      </c>
      <c r="I443" s="117"/>
      <c r="J443" s="117"/>
      <c r="K443" s="117"/>
      <c r="L443" s="118">
        <f>SUM(L439:L442)</f>
        <v>540750</v>
      </c>
      <c r="M443" s="118">
        <f>SUM(M439:M442)</f>
        <v>90305.25</v>
      </c>
      <c r="N443" s="117"/>
      <c r="O443" s="117"/>
      <c r="P443" s="117"/>
      <c r="Q443" s="117"/>
      <c r="R443" s="119">
        <f>SUM(R439:R442)</f>
        <v>0</v>
      </c>
      <c r="S443" s="119">
        <f>SUM(S439:S442)</f>
        <v>0</v>
      </c>
      <c r="T443" s="119">
        <f>SUM(T439:T442)</f>
        <v>0</v>
      </c>
      <c r="U443" s="119">
        <f>SUM(U439:U442)</f>
        <v>0</v>
      </c>
      <c r="V443" s="117"/>
      <c r="W443" s="117"/>
      <c r="X443" s="117"/>
      <c r="Y443" s="118">
        <f>SUM(Y439:Y442)</f>
        <v>0</v>
      </c>
      <c r="Z443" s="117"/>
      <c r="AA443" s="117"/>
      <c r="AB443" s="118">
        <f t="shared" ref="AB443:AF443" si="801">SUM(AB439:AB442)</f>
        <v>0</v>
      </c>
      <c r="AC443" s="118">
        <f t="shared" si="801"/>
        <v>90000</v>
      </c>
      <c r="AD443" s="118">
        <f t="shared" si="801"/>
        <v>0</v>
      </c>
      <c r="AE443" s="118">
        <f t="shared" si="801"/>
        <v>18000</v>
      </c>
      <c r="AF443" s="118">
        <f t="shared" si="801"/>
        <v>108000</v>
      </c>
      <c r="AG443" s="117"/>
      <c r="AH443" s="117"/>
      <c r="AI443" s="117"/>
      <c r="AJ443" s="119">
        <f>SUM(AJ439:AJ442)</f>
        <v>0</v>
      </c>
      <c r="AK443" s="119">
        <f t="shared" ref="AK443:AN443" si="802">SUM(AK439:AK442)</f>
        <v>0</v>
      </c>
      <c r="AL443" s="119">
        <f t="shared" si="802"/>
        <v>0</v>
      </c>
      <c r="AM443" s="119">
        <f t="shared" si="802"/>
        <v>0</v>
      </c>
      <c r="AN443" s="119">
        <f t="shared" si="802"/>
        <v>0</v>
      </c>
      <c r="AO443" s="116"/>
      <c r="AP443" s="120"/>
      <c r="AQ443" s="121">
        <f t="shared" ref="AQ443:AZ443" si="803">SUM(AQ439:AQ442)</f>
        <v>631055.25</v>
      </c>
      <c r="AR443" s="121">
        <f t="shared" si="803"/>
        <v>108000</v>
      </c>
      <c r="AS443" s="121">
        <f t="shared" si="803"/>
        <v>0</v>
      </c>
      <c r="AT443" s="121">
        <f t="shared" si="803"/>
        <v>739055.25</v>
      </c>
      <c r="AU443" s="121">
        <f t="shared" si="803"/>
        <v>739055.25</v>
      </c>
      <c r="AV443" s="121">
        <f t="shared" si="803"/>
        <v>0</v>
      </c>
      <c r="AW443" s="121">
        <f t="shared" si="803"/>
        <v>0</v>
      </c>
      <c r="AX443" s="121">
        <f t="shared" si="803"/>
        <v>0</v>
      </c>
      <c r="AY443" s="121">
        <f t="shared" si="803"/>
        <v>0</v>
      </c>
      <c r="AZ443" s="121">
        <f t="shared" si="803"/>
        <v>0</v>
      </c>
      <c r="BA443" s="121"/>
    </row>
    <row r="444" spans="1:53" ht="14.1" customHeight="1" outlineLevel="2" x14ac:dyDescent="0.2">
      <c r="A444" s="68"/>
      <c r="B444" s="94"/>
      <c r="C444" s="95"/>
      <c r="D444" s="96"/>
      <c r="E444" s="96"/>
      <c r="F444" s="97"/>
      <c r="G444" s="98"/>
      <c r="H444" s="99" t="s">
        <v>565</v>
      </c>
      <c r="I444" s="100" t="s">
        <v>1</v>
      </c>
      <c r="J444" s="101">
        <v>2</v>
      </c>
      <c r="K444" s="101">
        <v>2</v>
      </c>
      <c r="L444" s="102">
        <f>IF(I444&lt;&gt;0,((VLOOKUP(I444,'1. Standard_Cost'!$B$4:$D$8,2)+VLOOKUP(I444,'1. Standard_Cost'!$B$4:$D$8,3))*J444*K444),"0")</f>
        <v>360500</v>
      </c>
      <c r="M444" s="102">
        <f>L444*'1. Standard_Cost'!F4</f>
        <v>60203.5</v>
      </c>
      <c r="N444" s="103"/>
      <c r="O444" s="103"/>
      <c r="P444" s="103"/>
      <c r="Q444" s="103"/>
      <c r="R444" s="104">
        <f>+N444*P444*'1. Standard_Cost'!$B$12</f>
        <v>0</v>
      </c>
      <c r="S444" s="104">
        <f>+N444*O444*P444*'1. Standard_Cost'!$C$12</f>
        <v>0</v>
      </c>
      <c r="T444" s="104">
        <f>+N444*P444*Q444*'1. Standard_Cost'!$D$12</f>
        <v>0</v>
      </c>
      <c r="U444" s="104">
        <f>+N444*O444*'1. Standard_Cost'!$E$12</f>
        <v>0</v>
      </c>
      <c r="V444" s="103"/>
      <c r="W444" s="103"/>
      <c r="X444" s="103"/>
      <c r="Y444" s="104">
        <f>+V444*((X444*'1. Standard_Cost'!$B$16)+(W444*X444*'1. Standard_Cost'!$C$16))</f>
        <v>0</v>
      </c>
      <c r="Z444" s="103"/>
      <c r="AA444" s="103"/>
      <c r="AB444" s="104">
        <f>+Z444*'1. Standard_Cost'!$B$20+AA444*'1. Standard_Cost'!$C$20</f>
        <v>0</v>
      </c>
      <c r="AC444" s="105">
        <v>60000</v>
      </c>
      <c r="AD444" s="106"/>
      <c r="AE444" s="106">
        <f t="shared" ref="AE444:AE447" si="804">(R444+S444+T444+U444+Y444+AB444+AC444+AD444)*(20%)</f>
        <v>12000</v>
      </c>
      <c r="AF444" s="104">
        <f t="shared" ref="AF444:AF447" si="805">R444+S444+T444+U444+Y444+AB444+AC444+AD444+AE444</f>
        <v>72000</v>
      </c>
      <c r="AG444" s="103"/>
      <c r="AH444" s="103"/>
      <c r="AI444" s="103"/>
      <c r="AJ444" s="107"/>
      <c r="AK444" s="107"/>
      <c r="AL444" s="107"/>
      <c r="AM444" s="104">
        <f>AG444*'1. Standard_Cost'!B46+'Incremental_Cost Year 2021'!AH444*'1. Standard_Cost'!C46+'Incremental_Cost Year 2021'!AI444*'1. Standard_Cost'!D46+'Incremental_Cost Year 2021'!AJ444+'Incremental_Cost Year 2021'!AL444+AK444</f>
        <v>0</v>
      </c>
      <c r="AN444" s="104">
        <f>AM444*'1. Standard_Cost'!C28</f>
        <v>0</v>
      </c>
      <c r="AO444" s="107"/>
      <c r="AQ444" s="104">
        <f t="shared" ref="AQ444:AQ447" si="806">L444+M444</f>
        <v>420703.5</v>
      </c>
      <c r="AR444" s="104">
        <f t="shared" ref="AR444:AR447" si="807">AF444</f>
        <v>72000</v>
      </c>
      <c r="AS444" s="104">
        <f t="shared" ref="AS444:AS447" si="808">AM444+AN444</f>
        <v>0</v>
      </c>
      <c r="AT444" s="104">
        <f>SUM(AQ444,AR444,AS444)</f>
        <v>492703.5</v>
      </c>
      <c r="AU444" s="229">
        <f>AT444</f>
        <v>492703.5</v>
      </c>
      <c r="AV444" s="229"/>
      <c r="AW444" s="229"/>
      <c r="AX444" s="229"/>
      <c r="AY444" s="229"/>
      <c r="AZ444" s="229"/>
      <c r="BA444" s="230"/>
    </row>
    <row r="445" spans="1:53" ht="14.1" customHeight="1" outlineLevel="2" x14ac:dyDescent="0.2">
      <c r="A445" s="68"/>
      <c r="B445" s="94"/>
      <c r="C445" s="95"/>
      <c r="D445" s="110"/>
      <c r="E445" s="110"/>
      <c r="F445" s="110"/>
      <c r="G445" s="111"/>
      <c r="H445" s="99" t="s">
        <v>50</v>
      </c>
      <c r="I445" s="100"/>
      <c r="J445" s="101"/>
      <c r="K445" s="101"/>
      <c r="L445" s="102" t="str">
        <f>IF(I445&lt;&gt;0,((VLOOKUP(I445,'1. Standard_Cost'!$B$4:$D$8,2)+VLOOKUP(I445,'1. Standard_Cost'!$B$4:$D$8,3))*J445*K445),"0")</f>
        <v>0</v>
      </c>
      <c r="M445" s="102">
        <f>L445*'1. Standard_Cost'!F26</f>
        <v>0</v>
      </c>
      <c r="N445" s="103"/>
      <c r="O445" s="103"/>
      <c r="P445" s="103"/>
      <c r="Q445" s="103"/>
      <c r="R445" s="104">
        <f>+N445*P445*'1. Standard_Cost'!$B$12</f>
        <v>0</v>
      </c>
      <c r="S445" s="104">
        <f>+N445*O445*P445*'1. Standard_Cost'!$C$12</f>
        <v>0</v>
      </c>
      <c r="T445" s="104">
        <f>+N445*P445*Q445*'1. Standard_Cost'!$D$12</f>
        <v>0</v>
      </c>
      <c r="U445" s="104">
        <f>+N445*O445*'1. Standard_Cost'!$E$12</f>
        <v>0</v>
      </c>
      <c r="V445" s="103"/>
      <c r="W445" s="103"/>
      <c r="X445" s="103"/>
      <c r="Y445" s="104">
        <f>+V445*((X445*'1. Standard_Cost'!$B$16)+(W445*X445*'1. Standard_Cost'!$C$16))</f>
        <v>0</v>
      </c>
      <c r="Z445" s="103"/>
      <c r="AA445" s="103"/>
      <c r="AB445" s="104">
        <f>+Z445*'1. Standard_Cost'!$B$20+AA445*'1. Standard_Cost'!$C$20</f>
        <v>0</v>
      </c>
      <c r="AC445" s="105"/>
      <c r="AD445" s="106"/>
      <c r="AE445" s="106">
        <f t="shared" si="804"/>
        <v>0</v>
      </c>
      <c r="AF445" s="104">
        <f t="shared" si="805"/>
        <v>0</v>
      </c>
      <c r="AG445" s="103"/>
      <c r="AH445" s="103">
        <v>0</v>
      </c>
      <c r="AI445" s="103">
        <v>0</v>
      </c>
      <c r="AJ445" s="107"/>
      <c r="AK445" s="107"/>
      <c r="AL445" s="107"/>
      <c r="AM445" s="104">
        <f>AG445*'1. Standard_Cost'!B46+'Incremental_Cost Year 2021'!AH445*'1. Standard_Cost'!C46+'Incremental_Cost Year 2021'!AI445*'1. Standard_Cost'!D46+'Incremental_Cost Year 2021'!AJ445+'Incremental_Cost Year 2021'!AL445+AK445</f>
        <v>0</v>
      </c>
      <c r="AN445" s="104">
        <f>AM445*'1. Standard_Cost'!C28</f>
        <v>0</v>
      </c>
      <c r="AO445" s="107"/>
      <c r="AQ445" s="104">
        <f t="shared" si="806"/>
        <v>0</v>
      </c>
      <c r="AR445" s="104">
        <f t="shared" si="807"/>
        <v>0</v>
      </c>
      <c r="AS445" s="104">
        <f t="shared" si="808"/>
        <v>0</v>
      </c>
      <c r="AT445" s="104">
        <f t="shared" ref="AT445:AT447" si="809">SUM(AQ445,AR445,AS445)</f>
        <v>0</v>
      </c>
      <c r="AU445" s="229">
        <f t="shared" ref="AU445:AU447" si="810">AT445</f>
        <v>0</v>
      </c>
      <c r="AV445" s="229">
        <v>0</v>
      </c>
      <c r="AW445" s="229"/>
      <c r="AX445" s="229"/>
      <c r="AY445" s="229"/>
      <c r="AZ445" s="229"/>
      <c r="BA445" s="230"/>
    </row>
    <row r="446" spans="1:53" ht="14.1" customHeight="1" outlineLevel="2" x14ac:dyDescent="0.2">
      <c r="A446" s="68"/>
      <c r="B446" s="94"/>
      <c r="C446" s="95"/>
      <c r="D446" s="110"/>
      <c r="E446" s="110"/>
      <c r="F446" s="110"/>
      <c r="G446" s="111"/>
      <c r="H446" s="99" t="s">
        <v>51</v>
      </c>
      <c r="I446" s="100"/>
      <c r="J446" s="101"/>
      <c r="K446" s="101"/>
      <c r="L446" s="102" t="str">
        <f>IF(I446&lt;&gt;0,((VLOOKUP(I446,'1. Standard_Cost'!$B$4:$D$8,2)+VLOOKUP(I446,'1. Standard_Cost'!$B$4:$D$8,3))*J446*K446),"0")</f>
        <v>0</v>
      </c>
      <c r="M446" s="102">
        <f>L446*'1. Standard_Cost'!F26</f>
        <v>0</v>
      </c>
      <c r="N446" s="103"/>
      <c r="O446" s="103"/>
      <c r="P446" s="103"/>
      <c r="Q446" s="103"/>
      <c r="R446" s="104">
        <f>+N446*P446*'1. Standard_Cost'!$B$12</f>
        <v>0</v>
      </c>
      <c r="S446" s="104">
        <f>+N446*O446*P446*'1. Standard_Cost'!$C$12</f>
        <v>0</v>
      </c>
      <c r="T446" s="104">
        <f>+N446*P446*Q446*'1. Standard_Cost'!$D$12</f>
        <v>0</v>
      </c>
      <c r="U446" s="104">
        <f>+N446*O446*'1. Standard_Cost'!$E$12</f>
        <v>0</v>
      </c>
      <c r="V446" s="103"/>
      <c r="W446" s="103"/>
      <c r="X446" s="103"/>
      <c r="Y446" s="104">
        <f>+V446*((X446*'1. Standard_Cost'!$B$16)+(W446*X446*'1. Standard_Cost'!$C$16))</f>
        <v>0</v>
      </c>
      <c r="Z446" s="103"/>
      <c r="AA446" s="103"/>
      <c r="AB446" s="104">
        <f>+Z446*'1. Standard_Cost'!$B$20+AA446*'1. Standard_Cost'!$C$20</f>
        <v>0</v>
      </c>
      <c r="AC446" s="105"/>
      <c r="AD446" s="106"/>
      <c r="AE446" s="106">
        <f t="shared" si="804"/>
        <v>0</v>
      </c>
      <c r="AF446" s="104">
        <f t="shared" si="805"/>
        <v>0</v>
      </c>
      <c r="AG446" s="103"/>
      <c r="AH446" s="103"/>
      <c r="AI446" s="103"/>
      <c r="AJ446" s="107"/>
      <c r="AK446" s="107"/>
      <c r="AL446" s="107"/>
      <c r="AM446" s="104">
        <f>AG446*'1. Standard_Cost'!B46+'Incremental_Cost Year 2021'!AH446*'1. Standard_Cost'!C46+'Incremental_Cost Year 2021'!AI446*'1. Standard_Cost'!D46+'Incremental_Cost Year 2021'!AJ446+'Incremental_Cost Year 2021'!AL446+AK446</f>
        <v>0</v>
      </c>
      <c r="AN446" s="104">
        <f>AM446*'1. Standard_Cost'!C28</f>
        <v>0</v>
      </c>
      <c r="AO446" s="107"/>
      <c r="AQ446" s="104">
        <f t="shared" si="806"/>
        <v>0</v>
      </c>
      <c r="AR446" s="104">
        <f t="shared" si="807"/>
        <v>0</v>
      </c>
      <c r="AS446" s="104">
        <f t="shared" si="808"/>
        <v>0</v>
      </c>
      <c r="AT446" s="104">
        <f t="shared" si="809"/>
        <v>0</v>
      </c>
      <c r="AU446" s="229">
        <f t="shared" si="810"/>
        <v>0</v>
      </c>
      <c r="AV446" s="229"/>
      <c r="AW446" s="229"/>
      <c r="AX446" s="229"/>
      <c r="AY446" s="229"/>
      <c r="AZ446" s="229"/>
      <c r="BA446" s="230"/>
    </row>
    <row r="447" spans="1:53" ht="14.1" customHeight="1" outlineLevel="2" x14ac:dyDescent="0.2">
      <c r="A447" s="68"/>
      <c r="B447" s="94"/>
      <c r="C447" s="95"/>
      <c r="D447" s="110"/>
      <c r="E447" s="110"/>
      <c r="F447" s="110"/>
      <c r="G447" s="111"/>
      <c r="H447" s="112" t="s">
        <v>179</v>
      </c>
      <c r="I447" s="100"/>
      <c r="J447" s="101"/>
      <c r="K447" s="101"/>
      <c r="L447" s="102" t="str">
        <f>IF(I447&lt;&gt;0,((VLOOKUP(I447,'1. Standard_Cost'!$B$4:$D$8,2)+VLOOKUP(I447,'1. Standard_Cost'!$B$4:$D$8,3))*J447*K447),"0")</f>
        <v>0</v>
      </c>
      <c r="M447" s="102">
        <f>L447*'1. Standard_Cost'!F26</f>
        <v>0</v>
      </c>
      <c r="N447" s="103"/>
      <c r="O447" s="103"/>
      <c r="P447" s="103"/>
      <c r="Q447" s="103"/>
      <c r="R447" s="104">
        <f>+N447*P447*'1. Standard_Cost'!$B$12</f>
        <v>0</v>
      </c>
      <c r="S447" s="104">
        <f>+N447*O447*P447*'1. Standard_Cost'!$C$12</f>
        <v>0</v>
      </c>
      <c r="T447" s="104">
        <f>+N447*P447*Q447*'1. Standard_Cost'!$D$12</f>
        <v>0</v>
      </c>
      <c r="U447" s="104">
        <f>+N447*O447*'1. Standard_Cost'!$E$12</f>
        <v>0</v>
      </c>
      <c r="V447" s="103"/>
      <c r="W447" s="103"/>
      <c r="X447" s="103"/>
      <c r="Y447" s="104">
        <f>+V447*((X447*'1. Standard_Cost'!$B$16)+(W447*X447*'1. Standard_Cost'!$C$16))</f>
        <v>0</v>
      </c>
      <c r="Z447" s="103"/>
      <c r="AA447" s="103"/>
      <c r="AB447" s="104">
        <f>+Z447*'1. Standard_Cost'!$B$20+AA447*'1. Standard_Cost'!$C$20</f>
        <v>0</v>
      </c>
      <c r="AC447" s="105"/>
      <c r="AD447" s="106"/>
      <c r="AE447" s="106">
        <f t="shared" si="804"/>
        <v>0</v>
      </c>
      <c r="AF447" s="104">
        <f t="shared" si="805"/>
        <v>0</v>
      </c>
      <c r="AG447" s="103"/>
      <c r="AH447" s="103"/>
      <c r="AI447" s="103"/>
      <c r="AJ447" s="107"/>
      <c r="AK447" s="107"/>
      <c r="AL447" s="107"/>
      <c r="AM447" s="104">
        <f>AG447*'1. Standard_Cost'!B46+'Incremental_Cost Year 2021'!AH447*'1. Standard_Cost'!C46+'Incremental_Cost Year 2021'!AI447*'1. Standard_Cost'!D46+'Incremental_Cost Year 2021'!AJ447+'Incremental_Cost Year 2021'!AL447+AK447</f>
        <v>0</v>
      </c>
      <c r="AN447" s="104">
        <f>AM447*'1. Standard_Cost'!C28</f>
        <v>0</v>
      </c>
      <c r="AO447" s="107"/>
      <c r="AQ447" s="104">
        <f t="shared" si="806"/>
        <v>0</v>
      </c>
      <c r="AR447" s="104">
        <f t="shared" si="807"/>
        <v>0</v>
      </c>
      <c r="AS447" s="104">
        <f t="shared" si="808"/>
        <v>0</v>
      </c>
      <c r="AT447" s="104">
        <f t="shared" si="809"/>
        <v>0</v>
      </c>
      <c r="AU447" s="229">
        <f t="shared" si="810"/>
        <v>0</v>
      </c>
      <c r="AV447" s="229"/>
      <c r="AW447" s="229"/>
      <c r="AX447" s="229"/>
      <c r="AY447" s="229"/>
      <c r="AZ447" s="229"/>
      <c r="BA447" s="230"/>
    </row>
    <row r="448" spans="1:53" ht="24.6" customHeight="1" outlineLevel="1" x14ac:dyDescent="0.2">
      <c r="A448" s="68"/>
      <c r="B448" s="141"/>
      <c r="C448" s="95"/>
      <c r="D448" s="113" t="s">
        <v>515</v>
      </c>
      <c r="E448" s="113" t="s">
        <v>676</v>
      </c>
      <c r="F448" s="114" t="s">
        <v>154</v>
      </c>
      <c r="G448" s="115" t="s">
        <v>155</v>
      </c>
      <c r="H448" s="122" t="s">
        <v>328</v>
      </c>
      <c r="I448" s="117"/>
      <c r="J448" s="117"/>
      <c r="K448" s="117"/>
      <c r="L448" s="118">
        <f>SUM(L444:L447)</f>
        <v>360500</v>
      </c>
      <c r="M448" s="118">
        <f>SUM(M444:M447)</f>
        <v>60203.5</v>
      </c>
      <c r="N448" s="117"/>
      <c r="O448" s="117"/>
      <c r="P448" s="117"/>
      <c r="Q448" s="117"/>
      <c r="R448" s="119">
        <f>SUM(R444:R447)</f>
        <v>0</v>
      </c>
      <c r="S448" s="119">
        <f>SUM(S444:S447)</f>
        <v>0</v>
      </c>
      <c r="T448" s="119">
        <f>SUM(T444:T447)</f>
        <v>0</v>
      </c>
      <c r="U448" s="119">
        <f>SUM(U444:U447)</f>
        <v>0</v>
      </c>
      <c r="V448" s="117"/>
      <c r="W448" s="117"/>
      <c r="X448" s="117"/>
      <c r="Y448" s="118">
        <f>SUM(Y444:Y447)</f>
        <v>0</v>
      </c>
      <c r="Z448" s="117"/>
      <c r="AA448" s="117"/>
      <c r="AB448" s="118">
        <f t="shared" ref="AB448:AF448" si="811">SUM(AB444:AB447)</f>
        <v>0</v>
      </c>
      <c r="AC448" s="118">
        <f t="shared" si="811"/>
        <v>60000</v>
      </c>
      <c r="AD448" s="118">
        <f t="shared" si="811"/>
        <v>0</v>
      </c>
      <c r="AE448" s="118">
        <f t="shared" si="811"/>
        <v>12000</v>
      </c>
      <c r="AF448" s="118">
        <f t="shared" si="811"/>
        <v>72000</v>
      </c>
      <c r="AG448" s="117"/>
      <c r="AH448" s="117"/>
      <c r="AI448" s="117"/>
      <c r="AJ448" s="119">
        <f>SUM(AJ444:AJ447)</f>
        <v>0</v>
      </c>
      <c r="AK448" s="119">
        <f t="shared" ref="AK448:AN448" si="812">SUM(AK444:AK447)</f>
        <v>0</v>
      </c>
      <c r="AL448" s="119">
        <f t="shared" si="812"/>
        <v>0</v>
      </c>
      <c r="AM448" s="119">
        <f t="shared" si="812"/>
        <v>0</v>
      </c>
      <c r="AN448" s="119">
        <f t="shared" si="812"/>
        <v>0</v>
      </c>
      <c r="AO448" s="116"/>
      <c r="AP448" s="120"/>
      <c r="AQ448" s="121">
        <f t="shared" ref="AQ448:AZ448" si="813">SUM(AQ444:AQ447)</f>
        <v>420703.5</v>
      </c>
      <c r="AR448" s="121">
        <f t="shared" si="813"/>
        <v>72000</v>
      </c>
      <c r="AS448" s="121">
        <f t="shared" si="813"/>
        <v>0</v>
      </c>
      <c r="AT448" s="121">
        <f t="shared" si="813"/>
        <v>492703.5</v>
      </c>
      <c r="AU448" s="121">
        <f t="shared" si="813"/>
        <v>492703.5</v>
      </c>
      <c r="AV448" s="121">
        <f t="shared" si="813"/>
        <v>0</v>
      </c>
      <c r="AW448" s="121">
        <f t="shared" si="813"/>
        <v>0</v>
      </c>
      <c r="AX448" s="121">
        <f t="shared" si="813"/>
        <v>0</v>
      </c>
      <c r="AY448" s="121">
        <f t="shared" si="813"/>
        <v>0</v>
      </c>
      <c r="AZ448" s="121">
        <f t="shared" si="813"/>
        <v>0</v>
      </c>
      <c r="BA448" s="121"/>
    </row>
    <row r="449" spans="1:53" ht="14.1" customHeight="1" outlineLevel="2" x14ac:dyDescent="0.2">
      <c r="A449" s="68"/>
      <c r="B449" s="94"/>
      <c r="C449" s="95"/>
      <c r="D449" s="96"/>
      <c r="E449" s="96"/>
      <c r="F449" s="97"/>
      <c r="G449" s="98"/>
      <c r="H449" s="99" t="s">
        <v>565</v>
      </c>
      <c r="I449" s="100" t="s">
        <v>1</v>
      </c>
      <c r="J449" s="101">
        <v>3</v>
      </c>
      <c r="K449" s="101">
        <v>2</v>
      </c>
      <c r="L449" s="102">
        <f>IF(I449&lt;&gt;0,((VLOOKUP(I449,'1. Standard_Cost'!$B$4:$D$8,2)+VLOOKUP(I449,'1. Standard_Cost'!$B$4:$D$8,3))*J449*K449),"0")</f>
        <v>540750</v>
      </c>
      <c r="M449" s="190">
        <f>L449*'1. Standard_Cost'!F4</f>
        <v>90305.25</v>
      </c>
      <c r="N449" s="103"/>
      <c r="O449" s="103"/>
      <c r="P449" s="103"/>
      <c r="Q449" s="103"/>
      <c r="R449" s="104">
        <f>+N449*P449*'1. Standard_Cost'!$B$12</f>
        <v>0</v>
      </c>
      <c r="S449" s="104">
        <f>+N449*O449*P449*'1. Standard_Cost'!$C$12</f>
        <v>0</v>
      </c>
      <c r="T449" s="104">
        <f>+N449*P449*Q449*'1. Standard_Cost'!$D$12</f>
        <v>0</v>
      </c>
      <c r="U449" s="104">
        <f>+N449*O449*'1. Standard_Cost'!$E$12</f>
        <v>0</v>
      </c>
      <c r="V449" s="103"/>
      <c r="W449" s="103"/>
      <c r="X449" s="103"/>
      <c r="Y449" s="104">
        <f>+V449*((X449*'1. Standard_Cost'!$B$16)+(W449*X449*'1. Standard_Cost'!$C$16))</f>
        <v>0</v>
      </c>
      <c r="Z449" s="103"/>
      <c r="AA449" s="103"/>
      <c r="AB449" s="104">
        <f>+Z449*'1. Standard_Cost'!$B$20+AA449*'1. Standard_Cost'!$C$20</f>
        <v>0</v>
      </c>
      <c r="AC449" s="105">
        <v>90000</v>
      </c>
      <c r="AD449" s="106"/>
      <c r="AE449" s="106">
        <f t="shared" ref="AE449:AE452" si="814">(R449+S449+T449+U449+Y449+AB449+AC449+AD449)*(20%)</f>
        <v>18000</v>
      </c>
      <c r="AF449" s="104">
        <f t="shared" ref="AF449:AF452" si="815">R449+S449+T449+U449+Y449+AB449+AC449+AD449+AE449</f>
        <v>108000</v>
      </c>
      <c r="AG449" s="103"/>
      <c r="AH449" s="103"/>
      <c r="AI449" s="103"/>
      <c r="AJ449" s="107"/>
      <c r="AK449" s="107"/>
      <c r="AL449" s="107"/>
      <c r="AM449" s="104">
        <f>AG449*'1. Standard_Cost'!B51+'Incremental_Cost Year 2021'!AH449*'1. Standard_Cost'!C51+'Incremental_Cost Year 2021'!AI449*'1. Standard_Cost'!D51+'Incremental_Cost Year 2021'!AJ449+'Incremental_Cost Year 2021'!AL449+AK449</f>
        <v>0</v>
      </c>
      <c r="AN449" s="104">
        <f>AM449*'1. Standard_Cost'!C28</f>
        <v>0</v>
      </c>
      <c r="AO449" s="107"/>
      <c r="AQ449" s="104">
        <f t="shared" ref="AQ449:AQ452" si="816">L449+M449</f>
        <v>631055.25</v>
      </c>
      <c r="AR449" s="104">
        <f t="shared" ref="AR449:AR452" si="817">AF449</f>
        <v>108000</v>
      </c>
      <c r="AS449" s="104">
        <f t="shared" ref="AS449:AS452" si="818">AM449+AN449</f>
        <v>0</v>
      </c>
      <c r="AT449" s="104">
        <f>SUM(AQ449,AR449,AS449)</f>
        <v>739055.25</v>
      </c>
      <c r="AU449" s="229">
        <f>AT449</f>
        <v>739055.25</v>
      </c>
      <c r="AV449" s="229"/>
      <c r="AW449" s="229"/>
      <c r="AX449" s="229"/>
      <c r="AY449" s="229"/>
      <c r="AZ449" s="229"/>
      <c r="BA449" s="230"/>
    </row>
    <row r="450" spans="1:53" ht="14.1" customHeight="1" outlineLevel="2" x14ac:dyDescent="0.2">
      <c r="A450" s="68"/>
      <c r="B450" s="94"/>
      <c r="C450" s="95"/>
      <c r="D450" s="110"/>
      <c r="E450" s="110"/>
      <c r="F450" s="110"/>
      <c r="G450" s="111"/>
      <c r="H450" s="99" t="s">
        <v>50</v>
      </c>
      <c r="I450" s="100"/>
      <c r="J450" s="101"/>
      <c r="K450" s="101"/>
      <c r="L450" s="102" t="str">
        <f>IF(I450&lt;&gt;0,((VLOOKUP(I450,'1. Standard_Cost'!$B$4:$D$8,2)+VLOOKUP(I450,'1. Standard_Cost'!$B$4:$D$8,3))*J450*K450),"0")</f>
        <v>0</v>
      </c>
      <c r="M450" s="102">
        <f>L450*'1. Standard_Cost'!F31</f>
        <v>0</v>
      </c>
      <c r="N450" s="103"/>
      <c r="O450" s="103"/>
      <c r="P450" s="103"/>
      <c r="Q450" s="103"/>
      <c r="R450" s="104">
        <f>+N450*P450*'1. Standard_Cost'!$B$12</f>
        <v>0</v>
      </c>
      <c r="S450" s="104">
        <f>+N450*O450*P450*'1. Standard_Cost'!$C$12</f>
        <v>0</v>
      </c>
      <c r="T450" s="104">
        <f>+N450*P450*Q450*'1. Standard_Cost'!$D$12</f>
        <v>0</v>
      </c>
      <c r="U450" s="104">
        <f>+N450*O450*'1. Standard_Cost'!$E$12</f>
        <v>0</v>
      </c>
      <c r="V450" s="103"/>
      <c r="W450" s="103"/>
      <c r="X450" s="103"/>
      <c r="Y450" s="104">
        <f>+V450*((X450*'1. Standard_Cost'!$B$16)+(W450*X450*'1. Standard_Cost'!$C$16))</f>
        <v>0</v>
      </c>
      <c r="Z450" s="103"/>
      <c r="AA450" s="103"/>
      <c r="AB450" s="104">
        <f>+Z450*'1. Standard_Cost'!$B$20+AA450*'1. Standard_Cost'!$C$20</f>
        <v>0</v>
      </c>
      <c r="AC450" s="105"/>
      <c r="AD450" s="106"/>
      <c r="AE450" s="106">
        <f t="shared" si="814"/>
        <v>0</v>
      </c>
      <c r="AF450" s="104">
        <f t="shared" si="815"/>
        <v>0</v>
      </c>
      <c r="AG450" s="103"/>
      <c r="AH450" s="103">
        <v>0</v>
      </c>
      <c r="AI450" s="103">
        <v>0</v>
      </c>
      <c r="AJ450" s="107"/>
      <c r="AK450" s="107"/>
      <c r="AL450" s="107"/>
      <c r="AM450" s="104">
        <f>AG450*'1. Standard_Cost'!B51+'Incremental_Cost Year 2021'!AH450*'1. Standard_Cost'!C51+'Incremental_Cost Year 2021'!AI450*'1. Standard_Cost'!D51+'Incremental_Cost Year 2021'!AJ450+'Incremental_Cost Year 2021'!AL450+AK450</f>
        <v>0</v>
      </c>
      <c r="AN450" s="104">
        <f>AM450*'1. Standard_Cost'!C28</f>
        <v>0</v>
      </c>
      <c r="AO450" s="107"/>
      <c r="AQ450" s="104">
        <f t="shared" si="816"/>
        <v>0</v>
      </c>
      <c r="AR450" s="104">
        <f t="shared" si="817"/>
        <v>0</v>
      </c>
      <c r="AS450" s="104">
        <f t="shared" si="818"/>
        <v>0</v>
      </c>
      <c r="AT450" s="104">
        <f t="shared" ref="AT450:AT452" si="819">SUM(AQ450,AR450,AS450)</f>
        <v>0</v>
      </c>
      <c r="AU450" s="229">
        <f t="shared" ref="AU450:AU451" si="820">AT450</f>
        <v>0</v>
      </c>
      <c r="AV450" s="229">
        <v>0</v>
      </c>
      <c r="AW450" s="229"/>
      <c r="AX450" s="229"/>
      <c r="AY450" s="229"/>
      <c r="AZ450" s="229"/>
      <c r="BA450" s="230"/>
    </row>
    <row r="451" spans="1:53" ht="14.1" customHeight="1" outlineLevel="2" x14ac:dyDescent="0.2">
      <c r="A451" s="68"/>
      <c r="B451" s="94"/>
      <c r="C451" s="95"/>
      <c r="D451" s="110"/>
      <c r="E451" s="110"/>
      <c r="F451" s="110"/>
      <c r="G451" s="111"/>
      <c r="H451" s="99" t="s">
        <v>51</v>
      </c>
      <c r="I451" s="100"/>
      <c r="J451" s="101"/>
      <c r="K451" s="101"/>
      <c r="L451" s="102" t="str">
        <f>IF(I451&lt;&gt;0,((VLOOKUP(I451,'1. Standard_Cost'!$B$4:$D$8,2)+VLOOKUP(I451,'1. Standard_Cost'!$B$4:$D$8,3))*J451*K451),"0")</f>
        <v>0</v>
      </c>
      <c r="M451" s="102">
        <f>L451*'1. Standard_Cost'!F31</f>
        <v>0</v>
      </c>
      <c r="N451" s="103"/>
      <c r="O451" s="103"/>
      <c r="P451" s="103"/>
      <c r="Q451" s="103"/>
      <c r="R451" s="104">
        <f>+N451*P451*'1. Standard_Cost'!$B$12</f>
        <v>0</v>
      </c>
      <c r="S451" s="104">
        <f>+N451*O451*P451*'1. Standard_Cost'!$C$12</f>
        <v>0</v>
      </c>
      <c r="T451" s="104">
        <f>+N451*P451*Q451*'1. Standard_Cost'!$D$12</f>
        <v>0</v>
      </c>
      <c r="U451" s="104">
        <f>+N451*O451*'1. Standard_Cost'!$E$12</f>
        <v>0</v>
      </c>
      <c r="V451" s="103"/>
      <c r="W451" s="103"/>
      <c r="X451" s="103"/>
      <c r="Y451" s="104">
        <f>+V451*((X451*'1. Standard_Cost'!$B$16)+(W451*X451*'1. Standard_Cost'!$C$16))</f>
        <v>0</v>
      </c>
      <c r="Z451" s="103"/>
      <c r="AA451" s="103"/>
      <c r="AB451" s="104">
        <f>+Z451*'1. Standard_Cost'!$B$20+AA451*'1. Standard_Cost'!$C$20</f>
        <v>0</v>
      </c>
      <c r="AC451" s="105"/>
      <c r="AD451" s="106"/>
      <c r="AE451" s="106">
        <f t="shared" si="814"/>
        <v>0</v>
      </c>
      <c r="AF451" s="104">
        <f t="shared" si="815"/>
        <v>0</v>
      </c>
      <c r="AG451" s="103"/>
      <c r="AH451" s="103"/>
      <c r="AI451" s="103"/>
      <c r="AJ451" s="107"/>
      <c r="AK451" s="107"/>
      <c r="AL451" s="107"/>
      <c r="AM451" s="104">
        <f>AG451*'1. Standard_Cost'!B51+'Incremental_Cost Year 2021'!AH451*'1. Standard_Cost'!C51+'Incremental_Cost Year 2021'!AI451*'1. Standard_Cost'!D51+'Incremental_Cost Year 2021'!AJ451+'Incremental_Cost Year 2021'!AL451+AK451</f>
        <v>0</v>
      </c>
      <c r="AN451" s="104">
        <f>AM451*'1. Standard_Cost'!C28</f>
        <v>0</v>
      </c>
      <c r="AO451" s="107"/>
      <c r="AQ451" s="104">
        <f t="shared" si="816"/>
        <v>0</v>
      </c>
      <c r="AR451" s="104">
        <f t="shared" si="817"/>
        <v>0</v>
      </c>
      <c r="AS451" s="104">
        <f t="shared" si="818"/>
        <v>0</v>
      </c>
      <c r="AT451" s="104">
        <f t="shared" si="819"/>
        <v>0</v>
      </c>
      <c r="AU451" s="229">
        <f t="shared" si="820"/>
        <v>0</v>
      </c>
      <c r="AV451" s="229"/>
      <c r="AW451" s="229"/>
      <c r="AX451" s="229"/>
      <c r="AY451" s="229"/>
      <c r="AZ451" s="229"/>
      <c r="BA451" s="230"/>
    </row>
    <row r="452" spans="1:53" ht="14.1" customHeight="1" outlineLevel="2" x14ac:dyDescent="0.2">
      <c r="A452" s="68"/>
      <c r="B452" s="94"/>
      <c r="C452" s="95"/>
      <c r="D452" s="110"/>
      <c r="E452" s="110"/>
      <c r="F452" s="110"/>
      <c r="G452" s="111"/>
      <c r="H452" s="112" t="s">
        <v>179</v>
      </c>
      <c r="I452" s="100"/>
      <c r="J452" s="101"/>
      <c r="K452" s="101"/>
      <c r="L452" s="102" t="str">
        <f>IF(I452&lt;&gt;0,((VLOOKUP(I452,'1. Standard_Cost'!$B$4:$D$8,2)+VLOOKUP(I452,'1. Standard_Cost'!$B$4:$D$8,3))*J452*K452),"0")</f>
        <v>0</v>
      </c>
      <c r="M452" s="102">
        <f>L452*'1. Standard_Cost'!F31</f>
        <v>0</v>
      </c>
      <c r="N452" s="103"/>
      <c r="O452" s="103"/>
      <c r="P452" s="103"/>
      <c r="Q452" s="103"/>
      <c r="R452" s="104">
        <f>+N452*P452*'1. Standard_Cost'!$B$12</f>
        <v>0</v>
      </c>
      <c r="S452" s="104">
        <f>+N452*O452*P452*'1. Standard_Cost'!$C$12</f>
        <v>0</v>
      </c>
      <c r="T452" s="104">
        <f>+N452*P452*Q452*'1. Standard_Cost'!$D$12</f>
        <v>0</v>
      </c>
      <c r="U452" s="104">
        <f>+N452*O452*'1. Standard_Cost'!$E$12</f>
        <v>0</v>
      </c>
      <c r="V452" s="103"/>
      <c r="W452" s="103"/>
      <c r="X452" s="103"/>
      <c r="Y452" s="104">
        <f>+V452*((X452*'1. Standard_Cost'!$B$16)+(W452*X452*'1. Standard_Cost'!$C$16))</f>
        <v>0</v>
      </c>
      <c r="Z452" s="103"/>
      <c r="AA452" s="103"/>
      <c r="AB452" s="104">
        <f>+Z452*'1. Standard_Cost'!$B$20+AA452*'1. Standard_Cost'!$C$20</f>
        <v>0</v>
      </c>
      <c r="AC452" s="105"/>
      <c r="AD452" s="106"/>
      <c r="AE452" s="106">
        <f t="shared" si="814"/>
        <v>0</v>
      </c>
      <c r="AF452" s="104">
        <f t="shared" si="815"/>
        <v>0</v>
      </c>
      <c r="AG452" s="103"/>
      <c r="AH452" s="103"/>
      <c r="AI452" s="103"/>
      <c r="AJ452" s="107"/>
      <c r="AK452" s="107"/>
      <c r="AL452" s="107"/>
      <c r="AM452" s="104">
        <f>AG452*'1. Standard_Cost'!B51+'Incremental_Cost Year 2021'!AH452*'1. Standard_Cost'!C51+'Incremental_Cost Year 2021'!AI452*'1. Standard_Cost'!D51+'Incremental_Cost Year 2021'!AJ452+'Incremental_Cost Year 2021'!AL452+AK452</f>
        <v>0</v>
      </c>
      <c r="AN452" s="104">
        <f>AM452*'1. Standard_Cost'!C28</f>
        <v>0</v>
      </c>
      <c r="AO452" s="107"/>
      <c r="AQ452" s="104">
        <f t="shared" si="816"/>
        <v>0</v>
      </c>
      <c r="AR452" s="104">
        <f t="shared" si="817"/>
        <v>0</v>
      </c>
      <c r="AS452" s="104">
        <f t="shared" si="818"/>
        <v>0</v>
      </c>
      <c r="AT452" s="104">
        <f t="shared" si="819"/>
        <v>0</v>
      </c>
      <c r="AU452" s="229">
        <f>AT452</f>
        <v>0</v>
      </c>
      <c r="AV452" s="229"/>
      <c r="AW452" s="229"/>
      <c r="AX452" s="229"/>
      <c r="AY452" s="229"/>
      <c r="AZ452" s="229"/>
      <c r="BA452" s="230"/>
    </row>
    <row r="453" spans="1:53" ht="56.25" customHeight="1" outlineLevel="1" x14ac:dyDescent="0.2">
      <c r="A453" s="68"/>
      <c r="B453" s="141"/>
      <c r="C453" s="95"/>
      <c r="D453" s="113" t="s">
        <v>515</v>
      </c>
      <c r="E453" s="113" t="s">
        <v>329</v>
      </c>
      <c r="F453" s="114" t="s">
        <v>154</v>
      </c>
      <c r="G453" s="115" t="s">
        <v>155</v>
      </c>
      <c r="H453" s="122" t="s">
        <v>330</v>
      </c>
      <c r="I453" s="117"/>
      <c r="J453" s="117"/>
      <c r="K453" s="117"/>
      <c r="L453" s="118">
        <f>SUM(L449:L452)</f>
        <v>540750</v>
      </c>
      <c r="M453" s="118">
        <f>SUM(M449:M452)</f>
        <v>90305.25</v>
      </c>
      <c r="N453" s="117"/>
      <c r="O453" s="117"/>
      <c r="P453" s="117"/>
      <c r="Q453" s="117"/>
      <c r="R453" s="119">
        <f>SUM(R449:R452)</f>
        <v>0</v>
      </c>
      <c r="S453" s="119">
        <f>SUM(S449:S452)</f>
        <v>0</v>
      </c>
      <c r="T453" s="119">
        <f>SUM(T449:T452)</f>
        <v>0</v>
      </c>
      <c r="U453" s="119">
        <f>SUM(U449:U452)</f>
        <v>0</v>
      </c>
      <c r="V453" s="117"/>
      <c r="W453" s="117"/>
      <c r="X453" s="117"/>
      <c r="Y453" s="118">
        <f>SUM(Y449:Y452)</f>
        <v>0</v>
      </c>
      <c r="Z453" s="117"/>
      <c r="AA453" s="117"/>
      <c r="AB453" s="118">
        <f t="shared" ref="AB453:AF453" si="821">SUM(AB449:AB452)</f>
        <v>0</v>
      </c>
      <c r="AC453" s="118">
        <f t="shared" si="821"/>
        <v>90000</v>
      </c>
      <c r="AD453" s="118">
        <f t="shared" si="821"/>
        <v>0</v>
      </c>
      <c r="AE453" s="118">
        <f t="shared" si="821"/>
        <v>18000</v>
      </c>
      <c r="AF453" s="118">
        <f t="shared" si="821"/>
        <v>108000</v>
      </c>
      <c r="AG453" s="117"/>
      <c r="AH453" s="117"/>
      <c r="AI453" s="117"/>
      <c r="AJ453" s="119">
        <f>SUM(AJ449:AJ452)</f>
        <v>0</v>
      </c>
      <c r="AK453" s="119">
        <f t="shared" ref="AK453:AN453" si="822">SUM(AK449:AK452)</f>
        <v>0</v>
      </c>
      <c r="AL453" s="119">
        <f t="shared" si="822"/>
        <v>0</v>
      </c>
      <c r="AM453" s="119">
        <f t="shared" si="822"/>
        <v>0</v>
      </c>
      <c r="AN453" s="119">
        <f t="shared" si="822"/>
        <v>0</v>
      </c>
      <c r="AO453" s="116"/>
      <c r="AP453" s="120"/>
      <c r="AQ453" s="121">
        <f t="shared" ref="AQ453:AZ453" si="823">SUM(AQ449:AQ452)</f>
        <v>631055.25</v>
      </c>
      <c r="AR453" s="121">
        <f t="shared" si="823"/>
        <v>108000</v>
      </c>
      <c r="AS453" s="121">
        <f t="shared" si="823"/>
        <v>0</v>
      </c>
      <c r="AT453" s="121">
        <f t="shared" si="823"/>
        <v>739055.25</v>
      </c>
      <c r="AU453" s="121">
        <f t="shared" si="823"/>
        <v>739055.25</v>
      </c>
      <c r="AV453" s="121">
        <f t="shared" si="823"/>
        <v>0</v>
      </c>
      <c r="AW453" s="121">
        <f t="shared" si="823"/>
        <v>0</v>
      </c>
      <c r="AX453" s="121">
        <f t="shared" si="823"/>
        <v>0</v>
      </c>
      <c r="AY453" s="121">
        <f t="shared" si="823"/>
        <v>0</v>
      </c>
      <c r="AZ453" s="121">
        <f t="shared" si="823"/>
        <v>0</v>
      </c>
      <c r="BA453" s="121"/>
    </row>
    <row r="454" spans="1:53" ht="14.1" customHeight="1" outlineLevel="2" x14ac:dyDescent="0.2">
      <c r="A454" s="68"/>
      <c r="B454" s="94"/>
      <c r="C454" s="250"/>
      <c r="D454" s="96"/>
      <c r="E454" s="96"/>
      <c r="F454" s="97"/>
      <c r="G454" s="98"/>
      <c r="H454" s="99" t="s">
        <v>49</v>
      </c>
      <c r="I454" s="100"/>
      <c r="J454" s="101"/>
      <c r="K454" s="101"/>
      <c r="L454" s="102" t="str">
        <f>IF(I454&lt;&gt;0,((VLOOKUP(I454,'1. Standard_Cost'!$B$4:$D$8,2)+VLOOKUP(I454,'1. Standard_Cost'!$B$4:$D$8,3))*J454*K454),"0")</f>
        <v>0</v>
      </c>
      <c r="M454" s="102">
        <f>L454*'1. Standard_Cost'!F4</f>
        <v>0</v>
      </c>
      <c r="N454" s="103"/>
      <c r="O454" s="103"/>
      <c r="P454" s="103"/>
      <c r="Q454" s="103"/>
      <c r="R454" s="104">
        <f>+N454*P454*'1. Standard_Cost'!$B$12</f>
        <v>0</v>
      </c>
      <c r="S454" s="104">
        <f>+N454*O454*P454*'1. Standard_Cost'!$C$12</f>
        <v>0</v>
      </c>
      <c r="T454" s="104">
        <f>+N454*P454*Q454*'1. Standard_Cost'!$D$12</f>
        <v>0</v>
      </c>
      <c r="U454" s="104">
        <f>+N454*O454*'1. Standard_Cost'!$E$12</f>
        <v>0</v>
      </c>
      <c r="V454" s="103"/>
      <c r="W454" s="103"/>
      <c r="X454" s="103"/>
      <c r="Y454" s="104">
        <f>+V454*((X454*'1. Standard_Cost'!$B$16)+(W454*X454*'1. Standard_Cost'!$C$16))</f>
        <v>0</v>
      </c>
      <c r="Z454" s="103"/>
      <c r="AA454" s="103"/>
      <c r="AB454" s="104">
        <f>+Z454*'1. Standard_Cost'!$B$20+AA454*'1. Standard_Cost'!$C$20</f>
        <v>0</v>
      </c>
      <c r="AC454" s="105"/>
      <c r="AD454" s="106"/>
      <c r="AE454" s="106">
        <f t="shared" ref="AE454:AE457" si="824">(R454+S454+T454+U454+Y454+AB454+AC454+AD454)*(20%)</f>
        <v>0</v>
      </c>
      <c r="AF454" s="104">
        <f t="shared" ref="AF454:AF457" si="825">R454+S454+T454+U454+Y454+AB454+AC454+AD454+AE454</f>
        <v>0</v>
      </c>
      <c r="AG454" s="103"/>
      <c r="AH454" s="103"/>
      <c r="AI454" s="103"/>
      <c r="AJ454" s="107"/>
      <c r="AK454" s="107"/>
      <c r="AL454" s="107"/>
      <c r="AM454" s="104">
        <f>AG454*'1. Standard_Cost'!B66+'Incremental_Cost Year 2021'!AH454*'1. Standard_Cost'!C66+'Incremental_Cost Year 2021'!AI454*'1. Standard_Cost'!D66+'Incremental_Cost Year 2021'!AJ454+'Incremental_Cost Year 2021'!AL454+AK454</f>
        <v>0</v>
      </c>
      <c r="AN454" s="104">
        <f>AM454*'1. Standard_Cost'!C28</f>
        <v>0</v>
      </c>
      <c r="AO454" s="107"/>
      <c r="AQ454" s="104">
        <f t="shared" ref="AQ454:AQ457" si="826">L454+M454</f>
        <v>0</v>
      </c>
      <c r="AR454" s="104">
        <f t="shared" ref="AR454:AR457" si="827">AF454</f>
        <v>0</v>
      </c>
      <c r="AS454" s="104">
        <f t="shared" ref="AS454:AS457" si="828">AM454+AN454</f>
        <v>0</v>
      </c>
      <c r="AT454" s="104">
        <f>SUM(AQ454,AR454,AS454)</f>
        <v>0</v>
      </c>
      <c r="AU454" s="229">
        <f>AT454</f>
        <v>0</v>
      </c>
      <c r="AV454" s="229"/>
      <c r="AW454" s="229"/>
      <c r="AX454" s="229"/>
      <c r="AY454" s="229"/>
      <c r="AZ454" s="229"/>
      <c r="BA454" s="230"/>
    </row>
    <row r="455" spans="1:53" ht="14.1" customHeight="1" outlineLevel="2" x14ac:dyDescent="0.2">
      <c r="A455" s="68"/>
      <c r="B455" s="94"/>
      <c r="C455" s="251"/>
      <c r="D455" s="110"/>
      <c r="E455" s="110"/>
      <c r="F455" s="110"/>
      <c r="G455" s="111"/>
      <c r="H455" s="99" t="s">
        <v>50</v>
      </c>
      <c r="I455" s="100"/>
      <c r="J455" s="101"/>
      <c r="K455" s="101"/>
      <c r="L455" s="102" t="str">
        <f>IF(I455&lt;&gt;0,((VLOOKUP(I455,'1. Standard_Cost'!$B$4:$D$8,2)+VLOOKUP(I455,'1. Standard_Cost'!$B$4:$D$8,3))*J455*K455),"0")</f>
        <v>0</v>
      </c>
      <c r="M455" s="102">
        <f>L455*'1. Standard_Cost'!F4</f>
        <v>0</v>
      </c>
      <c r="N455" s="103"/>
      <c r="O455" s="103"/>
      <c r="P455" s="103"/>
      <c r="Q455" s="103"/>
      <c r="R455" s="104">
        <f>+N455*P455*'1. Standard_Cost'!$B$12</f>
        <v>0</v>
      </c>
      <c r="S455" s="104">
        <f>+N455*O455*P455*'1. Standard_Cost'!$C$12</f>
        <v>0</v>
      </c>
      <c r="T455" s="104">
        <f>+N455*P455*Q455*'1. Standard_Cost'!$D$12</f>
        <v>0</v>
      </c>
      <c r="U455" s="104">
        <f>+N455*O455*'1. Standard_Cost'!$E$12</f>
        <v>0</v>
      </c>
      <c r="V455" s="103"/>
      <c r="W455" s="103"/>
      <c r="X455" s="103"/>
      <c r="Y455" s="104">
        <f>+V455*((X455*'1. Standard_Cost'!$B$16)+(W455*X455*'1. Standard_Cost'!$C$16))</f>
        <v>0</v>
      </c>
      <c r="Z455" s="103"/>
      <c r="AA455" s="103"/>
      <c r="AB455" s="104">
        <f>+Z455*'1. Standard_Cost'!$B$20+AA455*'1. Standard_Cost'!$C$20</f>
        <v>0</v>
      </c>
      <c r="AC455" s="105"/>
      <c r="AD455" s="106"/>
      <c r="AE455" s="106">
        <f t="shared" si="824"/>
        <v>0</v>
      </c>
      <c r="AF455" s="104">
        <f t="shared" si="825"/>
        <v>0</v>
      </c>
      <c r="AG455" s="103"/>
      <c r="AH455" s="103">
        <v>0</v>
      </c>
      <c r="AI455" s="103">
        <v>0</v>
      </c>
      <c r="AJ455" s="107"/>
      <c r="AK455" s="107"/>
      <c r="AL455" s="107"/>
      <c r="AM455" s="104">
        <f>AG455*'1. Standard_Cost'!B66+'Incremental_Cost Year 2021'!AH455*'1. Standard_Cost'!C66+'Incremental_Cost Year 2021'!AI455*'1. Standard_Cost'!D66+'Incremental_Cost Year 2021'!AJ455+'Incremental_Cost Year 2021'!AL455+AK455</f>
        <v>0</v>
      </c>
      <c r="AN455" s="104">
        <f>AM455*'1. Standard_Cost'!C28</f>
        <v>0</v>
      </c>
      <c r="AO455" s="107"/>
      <c r="AQ455" s="104">
        <f t="shared" si="826"/>
        <v>0</v>
      </c>
      <c r="AR455" s="104">
        <f t="shared" si="827"/>
        <v>0</v>
      </c>
      <c r="AS455" s="104">
        <f t="shared" si="828"/>
        <v>0</v>
      </c>
      <c r="AT455" s="104">
        <f t="shared" ref="AT455:AT457" si="829">SUM(AQ455,AR455,AS455)</f>
        <v>0</v>
      </c>
      <c r="AU455" s="229">
        <f t="shared" ref="AU455:AU457" si="830">AT455</f>
        <v>0</v>
      </c>
      <c r="AV455" s="229">
        <v>0</v>
      </c>
      <c r="AW455" s="229"/>
      <c r="AX455" s="229"/>
      <c r="AY455" s="229"/>
      <c r="AZ455" s="229"/>
      <c r="BA455" s="230"/>
    </row>
    <row r="456" spans="1:53" ht="14.1" customHeight="1" outlineLevel="2" x14ac:dyDescent="0.2">
      <c r="A456" s="68"/>
      <c r="B456" s="94"/>
      <c r="C456" s="251"/>
      <c r="D456" s="110"/>
      <c r="E456" s="110"/>
      <c r="F456" s="110"/>
      <c r="G456" s="111"/>
      <c r="H456" s="99" t="s">
        <v>51</v>
      </c>
      <c r="I456" s="100"/>
      <c r="J456" s="101"/>
      <c r="K456" s="101"/>
      <c r="L456" s="102" t="str">
        <f>IF(I456&lt;&gt;0,((VLOOKUP(I456,'1. Standard_Cost'!$B$4:$D$8,2)+VLOOKUP(I456,'1. Standard_Cost'!$B$4:$D$8,3))*J456*K456),"0")</f>
        <v>0</v>
      </c>
      <c r="M456" s="102">
        <f>L456*'1. Standard_Cost'!F46</f>
        <v>0</v>
      </c>
      <c r="N456" s="103"/>
      <c r="O456" s="103"/>
      <c r="P456" s="103"/>
      <c r="Q456" s="103"/>
      <c r="R456" s="104">
        <f>+N456*P456*'1. Standard_Cost'!$B$12</f>
        <v>0</v>
      </c>
      <c r="S456" s="104">
        <f>+N456*O456*P456*'1. Standard_Cost'!$C$12</f>
        <v>0</v>
      </c>
      <c r="T456" s="104">
        <f>+N456*P456*Q456*'1. Standard_Cost'!$D$12</f>
        <v>0</v>
      </c>
      <c r="U456" s="104">
        <f>+N456*O456*'1. Standard_Cost'!$E$12</f>
        <v>0</v>
      </c>
      <c r="V456" s="103"/>
      <c r="W456" s="103"/>
      <c r="X456" s="103"/>
      <c r="Y456" s="104">
        <f>+V456*((X456*'1. Standard_Cost'!$B$16)+(W456*X456*'1. Standard_Cost'!$C$16))</f>
        <v>0</v>
      </c>
      <c r="Z456" s="103"/>
      <c r="AA456" s="103"/>
      <c r="AB456" s="104">
        <f>+Z456*'1. Standard_Cost'!$B$20+AA456*'1. Standard_Cost'!$C$20</f>
        <v>0</v>
      </c>
      <c r="AC456" s="105"/>
      <c r="AD456" s="106"/>
      <c r="AE456" s="106">
        <f t="shared" si="824"/>
        <v>0</v>
      </c>
      <c r="AF456" s="104">
        <f t="shared" si="825"/>
        <v>0</v>
      </c>
      <c r="AG456" s="103"/>
      <c r="AH456" s="103"/>
      <c r="AI456" s="103"/>
      <c r="AJ456" s="107"/>
      <c r="AK456" s="107"/>
      <c r="AL456" s="107"/>
      <c r="AM456" s="104">
        <f>AG456*'1. Standard_Cost'!B66+'Incremental_Cost Year 2021'!AH456*'1. Standard_Cost'!C66+'Incremental_Cost Year 2021'!AI456*'1. Standard_Cost'!D66+'Incremental_Cost Year 2021'!AJ456+'Incremental_Cost Year 2021'!AL456+AK456</f>
        <v>0</v>
      </c>
      <c r="AN456" s="104">
        <f>AM456*'1. Standard_Cost'!C28</f>
        <v>0</v>
      </c>
      <c r="AO456" s="107"/>
      <c r="AQ456" s="104">
        <f t="shared" si="826"/>
        <v>0</v>
      </c>
      <c r="AR456" s="104">
        <f t="shared" si="827"/>
        <v>0</v>
      </c>
      <c r="AS456" s="104">
        <f t="shared" si="828"/>
        <v>0</v>
      </c>
      <c r="AT456" s="104">
        <f t="shared" si="829"/>
        <v>0</v>
      </c>
      <c r="AU456" s="229">
        <f t="shared" si="830"/>
        <v>0</v>
      </c>
      <c r="AV456" s="229"/>
      <c r="AW456" s="229"/>
      <c r="AX456" s="229"/>
      <c r="AY456" s="229"/>
      <c r="AZ456" s="229"/>
      <c r="BA456" s="230"/>
    </row>
    <row r="457" spans="1:53" ht="14.1" customHeight="1" outlineLevel="2" x14ac:dyDescent="0.2">
      <c r="A457" s="68"/>
      <c r="B457" s="94"/>
      <c r="C457" s="251"/>
      <c r="D457" s="110"/>
      <c r="E457" s="110"/>
      <c r="F457" s="110"/>
      <c r="G457" s="111"/>
      <c r="H457" s="112" t="s">
        <v>179</v>
      </c>
      <c r="I457" s="100"/>
      <c r="J457" s="101"/>
      <c r="K457" s="101"/>
      <c r="L457" s="102" t="str">
        <f>IF(I457&lt;&gt;0,((VLOOKUP(I457,'1. Standard_Cost'!$B$4:$D$8,2)+VLOOKUP(I457,'1. Standard_Cost'!$B$4:$D$8,3))*J457*K457),"0")</f>
        <v>0</v>
      </c>
      <c r="M457" s="102">
        <f>L457*'1. Standard_Cost'!F46</f>
        <v>0</v>
      </c>
      <c r="N457" s="103"/>
      <c r="O457" s="103"/>
      <c r="P457" s="103"/>
      <c r="Q457" s="103"/>
      <c r="R457" s="104">
        <f>+N457*P457*'1. Standard_Cost'!$B$12</f>
        <v>0</v>
      </c>
      <c r="S457" s="104">
        <f>+N457*O457*P457*'1. Standard_Cost'!$C$12</f>
        <v>0</v>
      </c>
      <c r="T457" s="104">
        <f>+N457*P457*Q457*'1. Standard_Cost'!$D$12</f>
        <v>0</v>
      </c>
      <c r="U457" s="104">
        <f>+N457*O457*'1. Standard_Cost'!$E$12</f>
        <v>0</v>
      </c>
      <c r="V457" s="103"/>
      <c r="W457" s="103"/>
      <c r="X457" s="103"/>
      <c r="Y457" s="104">
        <f>+V457*((X457*'1. Standard_Cost'!$B$16)+(W457*X457*'1. Standard_Cost'!$C$16))</f>
        <v>0</v>
      </c>
      <c r="Z457" s="103"/>
      <c r="AA457" s="103"/>
      <c r="AB457" s="104">
        <f>+Z457*'1. Standard_Cost'!$B$20+AA457*'1. Standard_Cost'!$C$20</f>
        <v>0</v>
      </c>
      <c r="AC457" s="105"/>
      <c r="AD457" s="106"/>
      <c r="AE457" s="106">
        <f t="shared" si="824"/>
        <v>0</v>
      </c>
      <c r="AF457" s="104">
        <f t="shared" si="825"/>
        <v>0</v>
      </c>
      <c r="AG457" s="103"/>
      <c r="AH457" s="103"/>
      <c r="AI457" s="103"/>
      <c r="AJ457" s="107"/>
      <c r="AK457" s="107"/>
      <c r="AL457" s="107"/>
      <c r="AM457" s="104">
        <f>AG457*'1. Standard_Cost'!B66+'Incremental_Cost Year 2021'!AH457*'1. Standard_Cost'!C66+'Incremental_Cost Year 2021'!AI457*'1. Standard_Cost'!D66+'Incremental_Cost Year 2021'!AJ457+'Incremental_Cost Year 2021'!AL457+AK457</f>
        <v>0</v>
      </c>
      <c r="AN457" s="104">
        <f>AM457*'1. Standard_Cost'!C28</f>
        <v>0</v>
      </c>
      <c r="AO457" s="107"/>
      <c r="AQ457" s="104">
        <f t="shared" si="826"/>
        <v>0</v>
      </c>
      <c r="AR457" s="104">
        <f t="shared" si="827"/>
        <v>0</v>
      </c>
      <c r="AS457" s="104">
        <f t="shared" si="828"/>
        <v>0</v>
      </c>
      <c r="AT457" s="104">
        <f t="shared" si="829"/>
        <v>0</v>
      </c>
      <c r="AU457" s="229">
        <f t="shared" si="830"/>
        <v>0</v>
      </c>
      <c r="AV457" s="229"/>
      <c r="AW457" s="229"/>
      <c r="AX457" s="229"/>
      <c r="AY457" s="229"/>
      <c r="AZ457" s="229"/>
      <c r="BA457" s="230"/>
    </row>
    <row r="458" spans="1:53" ht="25.35" customHeight="1" outlineLevel="1" x14ac:dyDescent="0.2">
      <c r="A458" s="68"/>
      <c r="B458" s="94"/>
      <c r="C458" s="251"/>
      <c r="D458" s="113" t="s">
        <v>48</v>
      </c>
      <c r="E458" s="113" t="s">
        <v>677</v>
      </c>
      <c r="F458" s="114" t="s">
        <v>154</v>
      </c>
      <c r="G458" s="115" t="s">
        <v>155</v>
      </c>
      <c r="H458" s="140" t="s">
        <v>332</v>
      </c>
      <c r="I458" s="117"/>
      <c r="J458" s="117"/>
      <c r="K458" s="117"/>
      <c r="L458" s="118">
        <f>SUM(L454:L457)</f>
        <v>0</v>
      </c>
      <c r="M458" s="118">
        <f>SUM(M454:M457)</f>
        <v>0</v>
      </c>
      <c r="N458" s="117"/>
      <c r="O458" s="117"/>
      <c r="P458" s="117"/>
      <c r="Q458" s="117"/>
      <c r="R458" s="119">
        <f>SUM(R454:R457)</f>
        <v>0</v>
      </c>
      <c r="S458" s="119">
        <f>SUM(S454:S457)</f>
        <v>0</v>
      </c>
      <c r="T458" s="119">
        <f>SUM(T454:T457)</f>
        <v>0</v>
      </c>
      <c r="U458" s="119">
        <f>SUM(U454:U457)</f>
        <v>0</v>
      </c>
      <c r="V458" s="117"/>
      <c r="W458" s="117"/>
      <c r="X458" s="117"/>
      <c r="Y458" s="118">
        <f>SUM(Y454:Y457)</f>
        <v>0</v>
      </c>
      <c r="Z458" s="117"/>
      <c r="AA458" s="117"/>
      <c r="AB458" s="118">
        <f t="shared" ref="AB458:AF458" si="831">SUM(AB454:AB457)</f>
        <v>0</v>
      </c>
      <c r="AC458" s="118">
        <f t="shared" si="831"/>
        <v>0</v>
      </c>
      <c r="AD458" s="118">
        <f t="shared" si="831"/>
        <v>0</v>
      </c>
      <c r="AE458" s="118">
        <f t="shared" si="831"/>
        <v>0</v>
      </c>
      <c r="AF458" s="118">
        <f t="shared" si="831"/>
        <v>0</v>
      </c>
      <c r="AG458" s="117"/>
      <c r="AH458" s="117"/>
      <c r="AI458" s="117"/>
      <c r="AJ458" s="119">
        <f>SUM(AJ454:AJ457)</f>
        <v>0</v>
      </c>
      <c r="AK458" s="119">
        <f t="shared" ref="AK458:AN458" si="832">SUM(AK454:AK457)</f>
        <v>0</v>
      </c>
      <c r="AL458" s="119">
        <f t="shared" si="832"/>
        <v>0</v>
      </c>
      <c r="AM458" s="119">
        <f t="shared" si="832"/>
        <v>0</v>
      </c>
      <c r="AN458" s="119">
        <f t="shared" si="832"/>
        <v>0</v>
      </c>
      <c r="AO458" s="116"/>
      <c r="AP458" s="120"/>
      <c r="AQ458" s="118">
        <f t="shared" ref="AQ458:AZ458" si="833">SUM(AQ454:AQ457)</f>
        <v>0</v>
      </c>
      <c r="AR458" s="118">
        <f t="shared" si="833"/>
        <v>0</v>
      </c>
      <c r="AS458" s="118">
        <f t="shared" si="833"/>
        <v>0</v>
      </c>
      <c r="AT458" s="118">
        <f t="shared" si="833"/>
        <v>0</v>
      </c>
      <c r="AU458" s="118">
        <f t="shared" si="833"/>
        <v>0</v>
      </c>
      <c r="AV458" s="118">
        <f t="shared" si="833"/>
        <v>0</v>
      </c>
      <c r="AW458" s="118">
        <f t="shared" si="833"/>
        <v>0</v>
      </c>
      <c r="AX458" s="118">
        <f t="shared" si="833"/>
        <v>0</v>
      </c>
      <c r="AY458" s="118">
        <f t="shared" si="833"/>
        <v>0</v>
      </c>
      <c r="AZ458" s="118">
        <f t="shared" si="833"/>
        <v>0</v>
      </c>
      <c r="BA458" s="118"/>
    </row>
    <row r="459" spans="1:53" ht="14.1" customHeight="1" outlineLevel="2" x14ac:dyDescent="0.2">
      <c r="A459" s="68"/>
      <c r="B459" s="94"/>
      <c r="C459" s="251"/>
      <c r="D459" s="96"/>
      <c r="E459" s="96"/>
      <c r="F459" s="97"/>
      <c r="G459" s="98"/>
      <c r="H459" s="99" t="s">
        <v>565</v>
      </c>
      <c r="I459" s="100" t="s">
        <v>1</v>
      </c>
      <c r="J459" s="101">
        <v>6</v>
      </c>
      <c r="K459" s="101">
        <v>1</v>
      </c>
      <c r="L459" s="102">
        <f>IF(I459&lt;&gt;0,((VLOOKUP(I459,'1. Standard_Cost'!$B$4:$D$8,2)+VLOOKUP(I459,'1. Standard_Cost'!$B$4:$D$8,3))*J459*K459),"0")</f>
        <v>540750</v>
      </c>
      <c r="M459" s="102">
        <f>L459*'1. Standard_Cost'!F4</f>
        <v>90305.25</v>
      </c>
      <c r="N459" s="103"/>
      <c r="O459" s="103"/>
      <c r="P459" s="103"/>
      <c r="Q459" s="103"/>
      <c r="R459" s="104">
        <f>+N459*P459*'1. Standard_Cost'!$B$12</f>
        <v>0</v>
      </c>
      <c r="S459" s="104">
        <f>+N459*O459*P459*'1. Standard_Cost'!$C$12</f>
        <v>0</v>
      </c>
      <c r="T459" s="104">
        <f>+N459*P459*Q459*'1. Standard_Cost'!$D$12</f>
        <v>0</v>
      </c>
      <c r="U459" s="104">
        <f>+N459*O459*'1. Standard_Cost'!$E$12</f>
        <v>0</v>
      </c>
      <c r="V459" s="103"/>
      <c r="W459" s="103"/>
      <c r="X459" s="103"/>
      <c r="Y459" s="104">
        <f>+V459*((X459*'1. Standard_Cost'!$B$16)+(W459*X459*'1. Standard_Cost'!$C$16))</f>
        <v>0</v>
      </c>
      <c r="Z459" s="103"/>
      <c r="AA459" s="103"/>
      <c r="AB459" s="104">
        <f>+Z459*'1. Standard_Cost'!$B$20+AA459*'1. Standard_Cost'!$C$20</f>
        <v>0</v>
      </c>
      <c r="AC459" s="105">
        <v>90000</v>
      </c>
      <c r="AD459" s="106"/>
      <c r="AE459" s="106">
        <f t="shared" ref="AE459:AE462" si="834">(R459+S459+T459+U459+Y459+AB459+AC459+AD459)*(20%)</f>
        <v>18000</v>
      </c>
      <c r="AF459" s="104">
        <f t="shared" ref="AF459:AF462" si="835">R459+S459+T459+U459+Y459+AB459+AC459+AD459+AE459</f>
        <v>108000</v>
      </c>
      <c r="AG459" s="103"/>
      <c r="AH459" s="103"/>
      <c r="AI459" s="103"/>
      <c r="AJ459" s="107"/>
      <c r="AK459" s="107"/>
      <c r="AL459" s="107"/>
      <c r="AM459" s="104">
        <f>AG459*'1. Standard_Cost'!B66+'Incremental_Cost Year 2021'!AH459*'1. Standard_Cost'!C66+'Incremental_Cost Year 2021'!AI459*'1. Standard_Cost'!D66+'Incremental_Cost Year 2021'!AJ459+'Incremental_Cost Year 2021'!AL459+AK459</f>
        <v>0</v>
      </c>
      <c r="AN459" s="104">
        <f>AM459*'1. Standard_Cost'!C28</f>
        <v>0</v>
      </c>
      <c r="AO459" s="107"/>
      <c r="AQ459" s="104">
        <f t="shared" ref="AQ459:AQ462" si="836">L459+M459</f>
        <v>631055.25</v>
      </c>
      <c r="AR459" s="104">
        <f t="shared" ref="AR459:AR462" si="837">AF459</f>
        <v>108000</v>
      </c>
      <c r="AS459" s="104">
        <f t="shared" ref="AS459:AS462" si="838">AM459+AN459</f>
        <v>0</v>
      </c>
      <c r="AT459" s="104">
        <f>SUM(AQ459,AR459,AS459)</f>
        <v>739055.25</v>
      </c>
      <c r="AU459" s="229">
        <f>AT459</f>
        <v>739055.25</v>
      </c>
      <c r="AV459" s="229"/>
      <c r="AW459" s="229"/>
      <c r="AX459" s="229"/>
      <c r="AY459" s="229"/>
      <c r="AZ459" s="229"/>
      <c r="BA459" s="230"/>
    </row>
    <row r="460" spans="1:53" ht="14.1" customHeight="1" outlineLevel="2" x14ac:dyDescent="0.2">
      <c r="A460" s="68"/>
      <c r="B460" s="94"/>
      <c r="C460" s="251"/>
      <c r="D460" s="110"/>
      <c r="E460" s="110"/>
      <c r="F460" s="110"/>
      <c r="G460" s="111"/>
      <c r="H460" s="99" t="s">
        <v>565</v>
      </c>
      <c r="I460" s="100" t="s">
        <v>3</v>
      </c>
      <c r="J460" s="101">
        <v>6</v>
      </c>
      <c r="K460" s="101">
        <v>1</v>
      </c>
      <c r="L460" s="102">
        <f>IF(I460&lt;&gt;0,((VLOOKUP(I460,'1. Standard_Cost'!$B$4:$D$8,2)+VLOOKUP(I460,'1. Standard_Cost'!$B$4:$D$8,3))*J460*K460),"0")</f>
        <v>600600</v>
      </c>
      <c r="M460" s="102">
        <f>L460*'1. Standard_Cost'!F4</f>
        <v>100300.20000000001</v>
      </c>
      <c r="N460" s="103"/>
      <c r="O460" s="103"/>
      <c r="P460" s="103"/>
      <c r="Q460" s="103"/>
      <c r="R460" s="104">
        <f>+N460*P460*'1. Standard_Cost'!$B$12</f>
        <v>0</v>
      </c>
      <c r="S460" s="104">
        <f>+N460*O460*P460*'1. Standard_Cost'!$C$12</f>
        <v>0</v>
      </c>
      <c r="T460" s="104">
        <f>+N460*P460*Q460*'1. Standard_Cost'!$D$12</f>
        <v>0</v>
      </c>
      <c r="U460" s="104">
        <f>+N460*O460*'1. Standard_Cost'!$E$12</f>
        <v>0</v>
      </c>
      <c r="V460" s="103"/>
      <c r="W460" s="103"/>
      <c r="X460" s="103"/>
      <c r="Y460" s="104">
        <f>+V460*((X460*'1. Standard_Cost'!$B$16)+(W460*X460*'1. Standard_Cost'!$C$16))</f>
        <v>0</v>
      </c>
      <c r="Z460" s="103"/>
      <c r="AA460" s="103"/>
      <c r="AB460" s="104">
        <f>+Z460*'1. Standard_Cost'!$B$20+AA460*'1. Standard_Cost'!$C$20</f>
        <v>0</v>
      </c>
      <c r="AC460" s="105">
        <v>90000</v>
      </c>
      <c r="AD460" s="106"/>
      <c r="AE460" s="106">
        <f t="shared" si="834"/>
        <v>18000</v>
      </c>
      <c r="AF460" s="104">
        <f t="shared" si="835"/>
        <v>108000</v>
      </c>
      <c r="AG460" s="103"/>
      <c r="AH460" s="103">
        <v>0</v>
      </c>
      <c r="AI460" s="103">
        <v>0</v>
      </c>
      <c r="AJ460" s="107"/>
      <c r="AK460" s="107"/>
      <c r="AL460" s="107"/>
      <c r="AM460" s="104">
        <f>AG460*'1. Standard_Cost'!B66+'Incremental_Cost Year 2021'!AH460*'1. Standard_Cost'!C66+'Incremental_Cost Year 2021'!AI460*'1. Standard_Cost'!D66+'Incremental_Cost Year 2021'!AJ460+'Incremental_Cost Year 2021'!AL460+AK460</f>
        <v>0</v>
      </c>
      <c r="AN460" s="104">
        <f>AM460*'1. Standard_Cost'!C28</f>
        <v>0</v>
      </c>
      <c r="AO460" s="107"/>
      <c r="AQ460" s="104">
        <f t="shared" si="836"/>
        <v>700900.2</v>
      </c>
      <c r="AR460" s="104">
        <f t="shared" si="837"/>
        <v>108000</v>
      </c>
      <c r="AS460" s="104">
        <f t="shared" si="838"/>
        <v>0</v>
      </c>
      <c r="AT460" s="104">
        <f t="shared" ref="AT460:AT462" si="839">SUM(AQ460,AR460,AS460)</f>
        <v>808900.2</v>
      </c>
      <c r="AU460" s="229">
        <f>AT460</f>
        <v>808900.2</v>
      </c>
      <c r="AV460" s="229">
        <v>0</v>
      </c>
      <c r="AW460" s="229"/>
      <c r="AX460" s="229"/>
      <c r="AY460" s="229"/>
      <c r="AZ460" s="229"/>
      <c r="BA460" s="230"/>
    </row>
    <row r="461" spans="1:53" ht="14.1" customHeight="1" outlineLevel="2" x14ac:dyDescent="0.2">
      <c r="A461" s="68"/>
      <c r="B461" s="94"/>
      <c r="C461" s="251"/>
      <c r="D461" s="110"/>
      <c r="E461" s="110"/>
      <c r="F461" s="110"/>
      <c r="G461" s="111"/>
      <c r="H461" s="99" t="s">
        <v>51</v>
      </c>
      <c r="I461" s="100"/>
      <c r="J461" s="101"/>
      <c r="K461" s="101"/>
      <c r="L461" s="102" t="str">
        <f>IF(I461&lt;&gt;0,((VLOOKUP(I461,'1. Standard_Cost'!$B$4:$D$8,2)+VLOOKUP(I461,'1. Standard_Cost'!$B$4:$D$8,3))*J461*K461),"0")</f>
        <v>0</v>
      </c>
      <c r="M461" s="102">
        <f>L461*'1. Standard_Cost'!F46</f>
        <v>0</v>
      </c>
      <c r="N461" s="103"/>
      <c r="O461" s="103"/>
      <c r="P461" s="103"/>
      <c r="Q461" s="103"/>
      <c r="R461" s="104">
        <f>+N461*P461*'1. Standard_Cost'!$B$12</f>
        <v>0</v>
      </c>
      <c r="S461" s="104">
        <f>+N461*O461*P461*'1. Standard_Cost'!$C$12</f>
        <v>0</v>
      </c>
      <c r="T461" s="104">
        <f>+N461*P461*Q461*'1. Standard_Cost'!$D$12</f>
        <v>0</v>
      </c>
      <c r="U461" s="104">
        <f>+N461*O461*'1. Standard_Cost'!$E$12</f>
        <v>0</v>
      </c>
      <c r="V461" s="103"/>
      <c r="W461" s="103"/>
      <c r="X461" s="103"/>
      <c r="Y461" s="104">
        <f>+V461*((X461*'1. Standard_Cost'!$B$16)+(W461*X461*'1. Standard_Cost'!$C$16))</f>
        <v>0</v>
      </c>
      <c r="Z461" s="103"/>
      <c r="AA461" s="103"/>
      <c r="AB461" s="104">
        <f>+Z461*'1. Standard_Cost'!$B$20+AA461*'1. Standard_Cost'!$C$20</f>
        <v>0</v>
      </c>
      <c r="AC461" s="105"/>
      <c r="AD461" s="106"/>
      <c r="AE461" s="106">
        <f t="shared" si="834"/>
        <v>0</v>
      </c>
      <c r="AF461" s="104">
        <f t="shared" si="835"/>
        <v>0</v>
      </c>
      <c r="AG461" s="103"/>
      <c r="AH461" s="103"/>
      <c r="AI461" s="103"/>
      <c r="AJ461" s="107"/>
      <c r="AK461" s="107"/>
      <c r="AL461" s="107"/>
      <c r="AM461" s="104">
        <f>AG461*'1. Standard_Cost'!B66+'Incremental_Cost Year 2021'!AH461*'1. Standard_Cost'!C66+'Incremental_Cost Year 2021'!AI461*'1. Standard_Cost'!D66+'Incremental_Cost Year 2021'!AJ461+'Incremental_Cost Year 2021'!AL461+AK461</f>
        <v>0</v>
      </c>
      <c r="AN461" s="104">
        <f>AM461*'1. Standard_Cost'!C28</f>
        <v>0</v>
      </c>
      <c r="AO461" s="107"/>
      <c r="AQ461" s="104">
        <f t="shared" si="836"/>
        <v>0</v>
      </c>
      <c r="AR461" s="104">
        <f t="shared" si="837"/>
        <v>0</v>
      </c>
      <c r="AS461" s="104">
        <f t="shared" si="838"/>
        <v>0</v>
      </c>
      <c r="AT461" s="104">
        <f t="shared" si="839"/>
        <v>0</v>
      </c>
      <c r="AU461" s="229">
        <f t="shared" ref="AU461:AU462" si="840">AT461</f>
        <v>0</v>
      </c>
      <c r="AV461" s="229"/>
      <c r="AW461" s="229"/>
      <c r="AX461" s="229"/>
      <c r="AY461" s="229"/>
      <c r="AZ461" s="229"/>
      <c r="BA461" s="230"/>
    </row>
    <row r="462" spans="1:53" ht="14.1" customHeight="1" outlineLevel="2" x14ac:dyDescent="0.2">
      <c r="A462" s="68"/>
      <c r="B462" s="94"/>
      <c r="C462" s="251"/>
      <c r="D462" s="110"/>
      <c r="E462" s="110"/>
      <c r="F462" s="110"/>
      <c r="G462" s="111"/>
      <c r="H462" s="112" t="s">
        <v>179</v>
      </c>
      <c r="I462" s="100"/>
      <c r="J462" s="101"/>
      <c r="K462" s="101"/>
      <c r="L462" s="102" t="str">
        <f>IF(I462&lt;&gt;0,((VLOOKUP(I462,'1. Standard_Cost'!$B$4:$D$8,2)+VLOOKUP(I462,'1. Standard_Cost'!$B$4:$D$8,3))*J462*K462),"0")</f>
        <v>0</v>
      </c>
      <c r="M462" s="102">
        <f>L462*'1. Standard_Cost'!F46</f>
        <v>0</v>
      </c>
      <c r="N462" s="103"/>
      <c r="O462" s="103"/>
      <c r="P462" s="103"/>
      <c r="Q462" s="103"/>
      <c r="R462" s="104">
        <f>+N462*P462*'1. Standard_Cost'!$B$12</f>
        <v>0</v>
      </c>
      <c r="S462" s="104">
        <f>+N462*O462*P462*'1. Standard_Cost'!$C$12</f>
        <v>0</v>
      </c>
      <c r="T462" s="104">
        <f>+N462*P462*Q462*'1. Standard_Cost'!$D$12</f>
        <v>0</v>
      </c>
      <c r="U462" s="104">
        <f>+N462*O462*'1. Standard_Cost'!$E$12</f>
        <v>0</v>
      </c>
      <c r="V462" s="103"/>
      <c r="W462" s="103"/>
      <c r="X462" s="103"/>
      <c r="Y462" s="104">
        <f>+V462*((X462*'1. Standard_Cost'!$B$16)+(W462*X462*'1. Standard_Cost'!$C$16))</f>
        <v>0</v>
      </c>
      <c r="Z462" s="103"/>
      <c r="AA462" s="103"/>
      <c r="AB462" s="104">
        <f>+Z462*'1. Standard_Cost'!$B$20+AA462*'1. Standard_Cost'!$C$20</f>
        <v>0</v>
      </c>
      <c r="AC462" s="105"/>
      <c r="AD462" s="106"/>
      <c r="AE462" s="106">
        <f t="shared" si="834"/>
        <v>0</v>
      </c>
      <c r="AF462" s="104">
        <f t="shared" si="835"/>
        <v>0</v>
      </c>
      <c r="AG462" s="103"/>
      <c r="AH462" s="103"/>
      <c r="AI462" s="103"/>
      <c r="AJ462" s="107"/>
      <c r="AK462" s="107"/>
      <c r="AL462" s="107"/>
      <c r="AM462" s="104">
        <f>AG462*'1. Standard_Cost'!B66+'Incremental_Cost Year 2021'!AH462*'1. Standard_Cost'!C66+'Incremental_Cost Year 2021'!AI462*'1. Standard_Cost'!D66+'Incremental_Cost Year 2021'!AJ462+'Incremental_Cost Year 2021'!AL462+AK462</f>
        <v>0</v>
      </c>
      <c r="AN462" s="104">
        <f>AM462*'1. Standard_Cost'!C28</f>
        <v>0</v>
      </c>
      <c r="AO462" s="107"/>
      <c r="AQ462" s="104">
        <f t="shared" si="836"/>
        <v>0</v>
      </c>
      <c r="AR462" s="104">
        <f t="shared" si="837"/>
        <v>0</v>
      </c>
      <c r="AS462" s="104">
        <f t="shared" si="838"/>
        <v>0</v>
      </c>
      <c r="AT462" s="104">
        <f t="shared" si="839"/>
        <v>0</v>
      </c>
      <c r="AU462" s="229">
        <f t="shared" si="840"/>
        <v>0</v>
      </c>
      <c r="AV462" s="229"/>
      <c r="AW462" s="229"/>
      <c r="AX462" s="229"/>
      <c r="AY462" s="229"/>
      <c r="AZ462" s="229"/>
      <c r="BA462" s="230"/>
    </row>
    <row r="463" spans="1:53" ht="25.7" customHeight="1" outlineLevel="1" x14ac:dyDescent="0.2">
      <c r="A463" s="68"/>
      <c r="B463" s="94"/>
      <c r="C463" s="251"/>
      <c r="D463" s="113" t="s">
        <v>515</v>
      </c>
      <c r="E463" s="113" t="s">
        <v>333</v>
      </c>
      <c r="F463" s="114" t="s">
        <v>154</v>
      </c>
      <c r="G463" s="115" t="s">
        <v>155</v>
      </c>
      <c r="H463" s="122" t="s">
        <v>334</v>
      </c>
      <c r="I463" s="117"/>
      <c r="J463" s="117"/>
      <c r="K463" s="117"/>
      <c r="L463" s="118">
        <f>SUM(L459:L462)</f>
        <v>1141350</v>
      </c>
      <c r="M463" s="118">
        <f>SUM(M459:M462)</f>
        <v>190605.45</v>
      </c>
      <c r="N463" s="117"/>
      <c r="O463" s="117"/>
      <c r="P463" s="117"/>
      <c r="Q463" s="117"/>
      <c r="R463" s="119">
        <f>SUM(R459:R462)</f>
        <v>0</v>
      </c>
      <c r="S463" s="119">
        <f>SUM(S459:S462)</f>
        <v>0</v>
      </c>
      <c r="T463" s="119">
        <f>SUM(T459:T462)</f>
        <v>0</v>
      </c>
      <c r="U463" s="119">
        <f>SUM(U459:U462)</f>
        <v>0</v>
      </c>
      <c r="V463" s="117"/>
      <c r="W463" s="117"/>
      <c r="X463" s="117"/>
      <c r="Y463" s="118">
        <f>SUM(Y459:Y462)</f>
        <v>0</v>
      </c>
      <c r="Z463" s="117"/>
      <c r="AA463" s="117"/>
      <c r="AB463" s="118">
        <f t="shared" ref="AB463:AF463" si="841">SUM(AB459:AB462)</f>
        <v>0</v>
      </c>
      <c r="AC463" s="118">
        <f t="shared" si="841"/>
        <v>180000</v>
      </c>
      <c r="AD463" s="118">
        <f t="shared" si="841"/>
        <v>0</v>
      </c>
      <c r="AE463" s="118">
        <f t="shared" si="841"/>
        <v>36000</v>
      </c>
      <c r="AF463" s="118">
        <f t="shared" si="841"/>
        <v>216000</v>
      </c>
      <c r="AG463" s="117"/>
      <c r="AH463" s="117"/>
      <c r="AI463" s="117"/>
      <c r="AJ463" s="119">
        <f>SUM(AJ459:AJ462)</f>
        <v>0</v>
      </c>
      <c r="AK463" s="119">
        <f t="shared" ref="AK463:AN463" si="842">SUM(AK459:AK462)</f>
        <v>0</v>
      </c>
      <c r="AL463" s="119">
        <f t="shared" si="842"/>
        <v>0</v>
      </c>
      <c r="AM463" s="119">
        <f t="shared" si="842"/>
        <v>0</v>
      </c>
      <c r="AN463" s="119">
        <f t="shared" si="842"/>
        <v>0</v>
      </c>
      <c r="AO463" s="116"/>
      <c r="AP463" s="120"/>
      <c r="AQ463" s="121">
        <f t="shared" ref="AQ463:AZ463" si="843">SUM(AQ459:AQ462)</f>
        <v>1331955.45</v>
      </c>
      <c r="AR463" s="121">
        <f t="shared" si="843"/>
        <v>216000</v>
      </c>
      <c r="AS463" s="121">
        <f t="shared" si="843"/>
        <v>0</v>
      </c>
      <c r="AT463" s="121">
        <f t="shared" si="843"/>
        <v>1547955.45</v>
      </c>
      <c r="AU463" s="121">
        <f t="shared" si="843"/>
        <v>1547955.45</v>
      </c>
      <c r="AV463" s="121">
        <f t="shared" si="843"/>
        <v>0</v>
      </c>
      <c r="AW463" s="121">
        <f t="shared" si="843"/>
        <v>0</v>
      </c>
      <c r="AX463" s="121">
        <f t="shared" si="843"/>
        <v>0</v>
      </c>
      <c r="AY463" s="121">
        <f t="shared" si="843"/>
        <v>0</v>
      </c>
      <c r="AZ463" s="121">
        <f t="shared" si="843"/>
        <v>0</v>
      </c>
      <c r="BA463" s="121"/>
    </row>
    <row r="464" spans="1:53" ht="14.1" customHeight="1" outlineLevel="2" x14ac:dyDescent="0.2">
      <c r="A464" s="68"/>
      <c r="B464" s="94"/>
      <c r="C464" s="251"/>
      <c r="D464" s="96"/>
      <c r="E464" s="96"/>
      <c r="F464" s="97"/>
      <c r="G464" s="98"/>
      <c r="H464" s="99" t="s">
        <v>565</v>
      </c>
      <c r="I464" s="100" t="s">
        <v>1</v>
      </c>
      <c r="J464" s="101">
        <v>6</v>
      </c>
      <c r="K464" s="101">
        <v>2</v>
      </c>
      <c r="L464" s="102">
        <f>IF(I464&lt;&gt;0,((VLOOKUP(I464,'1. Standard_Cost'!$B$4:$D$8,2)+VLOOKUP(I464,'1. Standard_Cost'!$B$4:$D$8,3))*J464*K464),"0")</f>
        <v>1081500</v>
      </c>
      <c r="M464" s="102">
        <f>L464*'1. Standard_Cost'!F4</f>
        <v>180610.5</v>
      </c>
      <c r="N464" s="103"/>
      <c r="O464" s="103"/>
      <c r="P464" s="103"/>
      <c r="Q464" s="103"/>
      <c r="R464" s="104">
        <f>+N464*P464*'1. Standard_Cost'!$B$12</f>
        <v>0</v>
      </c>
      <c r="S464" s="104">
        <f>+N464*O464*P464*'1. Standard_Cost'!$C$12</f>
        <v>0</v>
      </c>
      <c r="T464" s="104">
        <f>+N464*P464*Q464*'1. Standard_Cost'!$D$12</f>
        <v>0</v>
      </c>
      <c r="U464" s="104">
        <f>+N464*O464*'1. Standard_Cost'!$E$12</f>
        <v>0</v>
      </c>
      <c r="V464" s="103"/>
      <c r="W464" s="103"/>
      <c r="X464" s="103"/>
      <c r="Y464" s="104">
        <f>+V464*((X464*'1. Standard_Cost'!$B$16)+(W464*X464*'1. Standard_Cost'!$C$16))</f>
        <v>0</v>
      </c>
      <c r="Z464" s="103"/>
      <c r="AA464" s="103"/>
      <c r="AB464" s="104">
        <f>+Z464*'1. Standard_Cost'!$B$20+AA464*'1. Standard_Cost'!$C$20</f>
        <v>0</v>
      </c>
      <c r="AC464" s="105">
        <v>180000</v>
      </c>
      <c r="AD464" s="106"/>
      <c r="AE464" s="106">
        <f t="shared" ref="AE464:AE467" si="844">(R464+S464+T464+U464+Y464+AB464+AC464+AD464)*(20%)</f>
        <v>36000</v>
      </c>
      <c r="AF464" s="104">
        <f t="shared" ref="AF464:AF467" si="845">R464+S464+T464+U464+Y464+AB464+AC464+AD464+AE464</f>
        <v>216000</v>
      </c>
      <c r="AG464" s="103"/>
      <c r="AH464" s="103"/>
      <c r="AI464" s="103"/>
      <c r="AJ464" s="107"/>
      <c r="AK464" s="107"/>
      <c r="AL464" s="107"/>
      <c r="AM464" s="104">
        <f>AG464*'1. Standard_Cost'!B66+'Incremental_Cost Year 2021'!AH464*'1. Standard_Cost'!C66+'Incremental_Cost Year 2021'!AI464*'1. Standard_Cost'!D66+'Incremental_Cost Year 2021'!AJ464+'Incremental_Cost Year 2021'!AL464+AK464</f>
        <v>0</v>
      </c>
      <c r="AN464" s="104">
        <f>AM464*'1. Standard_Cost'!C28</f>
        <v>0</v>
      </c>
      <c r="AO464" s="107"/>
      <c r="AQ464" s="104">
        <f t="shared" ref="AQ464:AQ467" si="846">L464+M464</f>
        <v>1262110.5</v>
      </c>
      <c r="AR464" s="104">
        <f t="shared" ref="AR464:AR467" si="847">AF464</f>
        <v>216000</v>
      </c>
      <c r="AS464" s="104">
        <f t="shared" ref="AS464:AS467" si="848">AM464+AN464</f>
        <v>0</v>
      </c>
      <c r="AT464" s="104">
        <f>SUM(AQ464,AR464,AS464)</f>
        <v>1478110.5</v>
      </c>
      <c r="AU464" s="229">
        <f>AT464</f>
        <v>1478110.5</v>
      </c>
      <c r="AV464" s="229"/>
      <c r="AW464" s="229"/>
      <c r="AX464" s="229"/>
      <c r="AY464" s="229"/>
      <c r="AZ464" s="229"/>
      <c r="BA464" s="230"/>
    </row>
    <row r="465" spans="1:53" ht="14.1" customHeight="1" outlineLevel="2" x14ac:dyDescent="0.2">
      <c r="A465" s="68"/>
      <c r="B465" s="94"/>
      <c r="C465" s="251"/>
      <c r="D465" s="110"/>
      <c r="E465" s="110"/>
      <c r="F465" s="110"/>
      <c r="G465" s="111"/>
      <c r="H465" s="99" t="s">
        <v>50</v>
      </c>
      <c r="I465" s="100"/>
      <c r="J465" s="101"/>
      <c r="K465" s="101"/>
      <c r="L465" s="102" t="str">
        <f>IF(I465&lt;&gt;0,((VLOOKUP(I465,'1. Standard_Cost'!$B$4:$D$8,2)+VLOOKUP(I465,'1. Standard_Cost'!$B$4:$D$8,3))*J465*K465),"0")</f>
        <v>0</v>
      </c>
      <c r="M465" s="102">
        <f>L465*'1. Standard_Cost'!F4</f>
        <v>0</v>
      </c>
      <c r="N465" s="103"/>
      <c r="O465" s="103"/>
      <c r="P465" s="103"/>
      <c r="Q465" s="103"/>
      <c r="R465" s="104">
        <f>+N465*P465*'1. Standard_Cost'!$B$12</f>
        <v>0</v>
      </c>
      <c r="S465" s="104">
        <f>+N465*O465*P465*'1. Standard_Cost'!$C$12</f>
        <v>0</v>
      </c>
      <c r="T465" s="104">
        <f>+N465*P465*Q465*'1. Standard_Cost'!$D$12</f>
        <v>0</v>
      </c>
      <c r="U465" s="104">
        <f>+N465*O465*'1. Standard_Cost'!$E$12</f>
        <v>0</v>
      </c>
      <c r="V465" s="103"/>
      <c r="W465" s="103"/>
      <c r="X465" s="103"/>
      <c r="Y465" s="104">
        <f>+V465*((X465*'1. Standard_Cost'!$B$16)+(W465*X465*'1. Standard_Cost'!$C$16))</f>
        <v>0</v>
      </c>
      <c r="Z465" s="103"/>
      <c r="AA465" s="103"/>
      <c r="AB465" s="104">
        <f>+Z465*'1. Standard_Cost'!$B$20+AA465*'1. Standard_Cost'!$C$20</f>
        <v>0</v>
      </c>
      <c r="AC465" s="105"/>
      <c r="AD465" s="106"/>
      <c r="AE465" s="106">
        <f t="shared" si="844"/>
        <v>0</v>
      </c>
      <c r="AF465" s="104">
        <f t="shared" si="845"/>
        <v>0</v>
      </c>
      <c r="AG465" s="103"/>
      <c r="AH465" s="103">
        <v>0</v>
      </c>
      <c r="AI465" s="103">
        <v>0</v>
      </c>
      <c r="AJ465" s="107"/>
      <c r="AK465" s="107"/>
      <c r="AL465" s="107"/>
      <c r="AM465" s="104">
        <f>AG465*'1. Standard_Cost'!B66+'Incremental_Cost Year 2021'!AH465*'1. Standard_Cost'!C66+'Incremental_Cost Year 2021'!AI465*'1. Standard_Cost'!D66+'Incremental_Cost Year 2021'!AJ465+'Incremental_Cost Year 2021'!AL465+AK465</f>
        <v>0</v>
      </c>
      <c r="AN465" s="104">
        <f>AM465*'1. Standard_Cost'!C28</f>
        <v>0</v>
      </c>
      <c r="AO465" s="107"/>
      <c r="AQ465" s="104">
        <f t="shared" si="846"/>
        <v>0</v>
      </c>
      <c r="AR465" s="104">
        <f t="shared" si="847"/>
        <v>0</v>
      </c>
      <c r="AS465" s="104">
        <f t="shared" si="848"/>
        <v>0</v>
      </c>
      <c r="AT465" s="104">
        <f t="shared" ref="AT465:AT467" si="849">SUM(AQ465,AR465,AS465)</f>
        <v>0</v>
      </c>
      <c r="AU465" s="229">
        <f t="shared" ref="AU465:AU467" si="850">AT465</f>
        <v>0</v>
      </c>
      <c r="AV465" s="229">
        <v>0</v>
      </c>
      <c r="AW465" s="229"/>
      <c r="AX465" s="229"/>
      <c r="AY465" s="229"/>
      <c r="AZ465" s="229"/>
      <c r="BA465" s="230"/>
    </row>
    <row r="466" spans="1:53" ht="14.1" customHeight="1" outlineLevel="2" x14ac:dyDescent="0.2">
      <c r="A466" s="68"/>
      <c r="B466" s="94"/>
      <c r="C466" s="251"/>
      <c r="D466" s="110"/>
      <c r="E466" s="110"/>
      <c r="F466" s="110"/>
      <c r="G466" s="111"/>
      <c r="H466" s="99" t="s">
        <v>51</v>
      </c>
      <c r="I466" s="100"/>
      <c r="J466" s="101"/>
      <c r="K466" s="101"/>
      <c r="L466" s="102" t="str">
        <f>IF(I466&lt;&gt;0,((VLOOKUP(I466,'1. Standard_Cost'!$B$4:$D$8,2)+VLOOKUP(I466,'1. Standard_Cost'!$B$4:$D$8,3))*J466*K466),"0")</f>
        <v>0</v>
      </c>
      <c r="M466" s="102">
        <f>L466*'1. Standard_Cost'!F46</f>
        <v>0</v>
      </c>
      <c r="N466" s="103"/>
      <c r="O466" s="103"/>
      <c r="P466" s="103"/>
      <c r="Q466" s="103"/>
      <c r="R466" s="104">
        <f>+N466*P466*'1. Standard_Cost'!$B$12</f>
        <v>0</v>
      </c>
      <c r="S466" s="104">
        <f>+N466*O466*P466*'1. Standard_Cost'!$C$12</f>
        <v>0</v>
      </c>
      <c r="T466" s="104">
        <f>+N466*P466*Q466*'1. Standard_Cost'!$D$12</f>
        <v>0</v>
      </c>
      <c r="U466" s="104">
        <f>+N466*O466*'1. Standard_Cost'!$E$12</f>
        <v>0</v>
      </c>
      <c r="V466" s="103"/>
      <c r="W466" s="103"/>
      <c r="X466" s="103"/>
      <c r="Y466" s="104">
        <f>+V466*((X466*'1. Standard_Cost'!$B$16)+(W466*X466*'1. Standard_Cost'!$C$16))</f>
        <v>0</v>
      </c>
      <c r="Z466" s="103"/>
      <c r="AA466" s="103"/>
      <c r="AB466" s="104">
        <f>+Z466*'1. Standard_Cost'!$B$20+AA466*'1. Standard_Cost'!$C$20</f>
        <v>0</v>
      </c>
      <c r="AC466" s="105"/>
      <c r="AD466" s="106"/>
      <c r="AE466" s="106">
        <f t="shared" si="844"/>
        <v>0</v>
      </c>
      <c r="AF466" s="104">
        <f t="shared" si="845"/>
        <v>0</v>
      </c>
      <c r="AG466" s="103"/>
      <c r="AH466" s="103"/>
      <c r="AI466" s="103"/>
      <c r="AJ466" s="107"/>
      <c r="AK466" s="107"/>
      <c r="AL466" s="107"/>
      <c r="AM466" s="104">
        <f>AG466*'1. Standard_Cost'!B66+'Incremental_Cost Year 2021'!AH466*'1. Standard_Cost'!C66+'Incremental_Cost Year 2021'!AI466*'1. Standard_Cost'!D66+'Incremental_Cost Year 2021'!AJ466+'Incremental_Cost Year 2021'!AL466+AK466</f>
        <v>0</v>
      </c>
      <c r="AN466" s="104">
        <f>AM466*'1. Standard_Cost'!C28</f>
        <v>0</v>
      </c>
      <c r="AO466" s="107"/>
      <c r="AQ466" s="104">
        <f t="shared" si="846"/>
        <v>0</v>
      </c>
      <c r="AR466" s="104">
        <f t="shared" si="847"/>
        <v>0</v>
      </c>
      <c r="AS466" s="104">
        <f t="shared" si="848"/>
        <v>0</v>
      </c>
      <c r="AT466" s="104">
        <f t="shared" si="849"/>
        <v>0</v>
      </c>
      <c r="AU466" s="229">
        <f t="shared" si="850"/>
        <v>0</v>
      </c>
      <c r="AV466" s="229"/>
      <c r="AW466" s="229"/>
      <c r="AX466" s="229"/>
      <c r="AY466" s="229"/>
      <c r="AZ466" s="229"/>
      <c r="BA466" s="230"/>
    </row>
    <row r="467" spans="1:53" ht="14.1" customHeight="1" outlineLevel="2" x14ac:dyDescent="0.2">
      <c r="A467" s="68"/>
      <c r="B467" s="94"/>
      <c r="C467" s="251"/>
      <c r="D467" s="110"/>
      <c r="E467" s="110"/>
      <c r="F467" s="110"/>
      <c r="G467" s="111"/>
      <c r="H467" s="112" t="s">
        <v>179</v>
      </c>
      <c r="I467" s="100"/>
      <c r="J467" s="101"/>
      <c r="K467" s="101"/>
      <c r="L467" s="102" t="str">
        <f>IF(I467&lt;&gt;0,((VLOOKUP(I467,'1. Standard_Cost'!$B$4:$D$8,2)+VLOOKUP(I467,'1. Standard_Cost'!$B$4:$D$8,3))*J467*K467),"0")</f>
        <v>0</v>
      </c>
      <c r="M467" s="102">
        <f>L467*'1. Standard_Cost'!F46</f>
        <v>0</v>
      </c>
      <c r="N467" s="103"/>
      <c r="O467" s="103"/>
      <c r="P467" s="103"/>
      <c r="Q467" s="103"/>
      <c r="R467" s="104">
        <f>+N467*P467*'1. Standard_Cost'!$B$12</f>
        <v>0</v>
      </c>
      <c r="S467" s="104">
        <f>+N467*O467*P467*'1. Standard_Cost'!$C$12</f>
        <v>0</v>
      </c>
      <c r="T467" s="104">
        <f>+N467*P467*Q467*'1. Standard_Cost'!$D$12</f>
        <v>0</v>
      </c>
      <c r="U467" s="104">
        <f>+N467*O467*'1. Standard_Cost'!$E$12</f>
        <v>0</v>
      </c>
      <c r="V467" s="103"/>
      <c r="W467" s="103"/>
      <c r="X467" s="103"/>
      <c r="Y467" s="104">
        <f>+V467*((X467*'1. Standard_Cost'!$B$16)+(W467*X467*'1. Standard_Cost'!$C$16))</f>
        <v>0</v>
      </c>
      <c r="Z467" s="103"/>
      <c r="AA467" s="103"/>
      <c r="AB467" s="104">
        <f>+Z467*'1. Standard_Cost'!$B$20+AA467*'1. Standard_Cost'!$C$20</f>
        <v>0</v>
      </c>
      <c r="AC467" s="105"/>
      <c r="AD467" s="106"/>
      <c r="AE467" s="106">
        <f t="shared" si="844"/>
        <v>0</v>
      </c>
      <c r="AF467" s="104">
        <f t="shared" si="845"/>
        <v>0</v>
      </c>
      <c r="AG467" s="103"/>
      <c r="AH467" s="103"/>
      <c r="AI467" s="103"/>
      <c r="AJ467" s="107"/>
      <c r="AK467" s="107"/>
      <c r="AL467" s="107"/>
      <c r="AM467" s="104">
        <f>AG467*'1. Standard_Cost'!B66+'Incremental_Cost Year 2021'!AH467*'1. Standard_Cost'!C66+'Incremental_Cost Year 2021'!AI467*'1. Standard_Cost'!D66+'Incremental_Cost Year 2021'!AJ467+'Incremental_Cost Year 2021'!AL467+AK467</f>
        <v>0</v>
      </c>
      <c r="AN467" s="104">
        <f>AM467*'1. Standard_Cost'!C28</f>
        <v>0</v>
      </c>
      <c r="AO467" s="107"/>
      <c r="AQ467" s="104">
        <f t="shared" si="846"/>
        <v>0</v>
      </c>
      <c r="AR467" s="104">
        <f t="shared" si="847"/>
        <v>0</v>
      </c>
      <c r="AS467" s="104">
        <f t="shared" si="848"/>
        <v>0</v>
      </c>
      <c r="AT467" s="104">
        <f t="shared" si="849"/>
        <v>0</v>
      </c>
      <c r="AU467" s="229">
        <f t="shared" si="850"/>
        <v>0</v>
      </c>
      <c r="AV467" s="229"/>
      <c r="AW467" s="229"/>
      <c r="AX467" s="229"/>
      <c r="AY467" s="229"/>
      <c r="AZ467" s="229"/>
      <c r="BA467" s="230"/>
    </row>
    <row r="468" spans="1:53" ht="24.6" customHeight="1" outlineLevel="1" x14ac:dyDescent="0.2">
      <c r="A468" s="68"/>
      <c r="B468" s="141"/>
      <c r="C468" s="251"/>
      <c r="D468" s="113" t="s">
        <v>515</v>
      </c>
      <c r="E468" s="113" t="s">
        <v>335</v>
      </c>
      <c r="F468" s="114" t="s">
        <v>154</v>
      </c>
      <c r="G468" s="115" t="s">
        <v>155</v>
      </c>
      <c r="H468" s="122" t="s">
        <v>336</v>
      </c>
      <c r="I468" s="117"/>
      <c r="J468" s="117"/>
      <c r="K468" s="117"/>
      <c r="L468" s="118">
        <f>SUM(L464:L467)</f>
        <v>1081500</v>
      </c>
      <c r="M468" s="118">
        <f>SUM(M464:M467)</f>
        <v>180610.5</v>
      </c>
      <c r="N468" s="117"/>
      <c r="O468" s="117"/>
      <c r="P468" s="117"/>
      <c r="Q468" s="117"/>
      <c r="R468" s="119">
        <f>SUM(R464:R467)</f>
        <v>0</v>
      </c>
      <c r="S468" s="119">
        <f>SUM(S464:S467)</f>
        <v>0</v>
      </c>
      <c r="T468" s="119">
        <f>SUM(T464:T467)</f>
        <v>0</v>
      </c>
      <c r="U468" s="119">
        <f>SUM(U464:U467)</f>
        <v>0</v>
      </c>
      <c r="V468" s="117"/>
      <c r="W468" s="117"/>
      <c r="X468" s="117"/>
      <c r="Y468" s="118">
        <f>SUM(Y464:Y467)</f>
        <v>0</v>
      </c>
      <c r="Z468" s="117"/>
      <c r="AA468" s="117"/>
      <c r="AB468" s="118">
        <f t="shared" ref="AB468:AF468" si="851">SUM(AB464:AB467)</f>
        <v>0</v>
      </c>
      <c r="AC468" s="118">
        <f t="shared" si="851"/>
        <v>180000</v>
      </c>
      <c r="AD468" s="118">
        <f t="shared" si="851"/>
        <v>0</v>
      </c>
      <c r="AE468" s="118">
        <f t="shared" si="851"/>
        <v>36000</v>
      </c>
      <c r="AF468" s="118">
        <f t="shared" si="851"/>
        <v>216000</v>
      </c>
      <c r="AG468" s="117"/>
      <c r="AH468" s="117"/>
      <c r="AI468" s="117"/>
      <c r="AJ468" s="119">
        <f>SUM(AJ464:AJ467)</f>
        <v>0</v>
      </c>
      <c r="AK468" s="119">
        <f t="shared" ref="AK468:AN468" si="852">SUM(AK464:AK467)</f>
        <v>0</v>
      </c>
      <c r="AL468" s="119">
        <f t="shared" si="852"/>
        <v>0</v>
      </c>
      <c r="AM468" s="119">
        <f t="shared" si="852"/>
        <v>0</v>
      </c>
      <c r="AN468" s="119">
        <f t="shared" si="852"/>
        <v>0</v>
      </c>
      <c r="AO468" s="116"/>
      <c r="AP468" s="120"/>
      <c r="AQ468" s="121">
        <f t="shared" ref="AQ468:AZ468" si="853">SUM(AQ464:AQ467)</f>
        <v>1262110.5</v>
      </c>
      <c r="AR468" s="121">
        <f t="shared" si="853"/>
        <v>216000</v>
      </c>
      <c r="AS468" s="121">
        <f t="shared" si="853"/>
        <v>0</v>
      </c>
      <c r="AT468" s="121">
        <f t="shared" si="853"/>
        <v>1478110.5</v>
      </c>
      <c r="AU468" s="121">
        <f t="shared" si="853"/>
        <v>1478110.5</v>
      </c>
      <c r="AV468" s="121">
        <f t="shared" si="853"/>
        <v>0</v>
      </c>
      <c r="AW468" s="121">
        <f t="shared" si="853"/>
        <v>0</v>
      </c>
      <c r="AX468" s="121">
        <f t="shared" si="853"/>
        <v>0</v>
      </c>
      <c r="AY468" s="121">
        <f t="shared" si="853"/>
        <v>0</v>
      </c>
      <c r="AZ468" s="121">
        <f t="shared" si="853"/>
        <v>0</v>
      </c>
      <c r="BA468" s="121"/>
    </row>
    <row r="469" spans="1:53" ht="14.1" customHeight="1" outlineLevel="2" x14ac:dyDescent="0.2">
      <c r="A469" s="68"/>
      <c r="B469" s="94"/>
      <c r="C469" s="95"/>
      <c r="D469" s="96"/>
      <c r="E469" s="96"/>
      <c r="F469" s="97"/>
      <c r="G469" s="98"/>
      <c r="H469" s="99" t="s">
        <v>565</v>
      </c>
      <c r="I469" s="100" t="s">
        <v>4</v>
      </c>
      <c r="J469" s="101">
        <v>6</v>
      </c>
      <c r="K469" s="101">
        <v>2</v>
      </c>
      <c r="L469" s="102">
        <f>IF(I469&lt;&gt;0,((VLOOKUP(I469,'1. Standard_Cost'!$B$4:$D$8,2)+VLOOKUP(I469,'1. Standard_Cost'!$B$4:$D$8,3))*J469*K469),"0")</f>
        <v>961200</v>
      </c>
      <c r="M469" s="102">
        <f>L469*'1. Standard_Cost'!F4</f>
        <v>160520.40000000002</v>
      </c>
      <c r="N469" s="103"/>
      <c r="O469" s="103"/>
      <c r="P469" s="103"/>
      <c r="Q469" s="103"/>
      <c r="R469" s="104">
        <f>+N469*P469*'1. Standard_Cost'!$B$12</f>
        <v>0</v>
      </c>
      <c r="S469" s="104">
        <f>+N469*O469*P469*'1. Standard_Cost'!$C$12</f>
        <v>0</v>
      </c>
      <c r="T469" s="104">
        <f>+N469*P469*Q469*'1. Standard_Cost'!$D$12</f>
        <v>0</v>
      </c>
      <c r="U469" s="104">
        <f>+N469*O469*'1. Standard_Cost'!$E$12</f>
        <v>0</v>
      </c>
      <c r="V469" s="103"/>
      <c r="W469" s="103"/>
      <c r="X469" s="103"/>
      <c r="Y469" s="104">
        <f>+V469*((X469*'1. Standard_Cost'!$B$16)+(W469*X469*'1. Standard_Cost'!$C$16))</f>
        <v>0</v>
      </c>
      <c r="Z469" s="103"/>
      <c r="AA469" s="103"/>
      <c r="AB469" s="104">
        <f>+Z469*'1. Standard_Cost'!$B$20+AA469*'1. Standard_Cost'!$C$20</f>
        <v>0</v>
      </c>
      <c r="AC469" s="105">
        <v>180000</v>
      </c>
      <c r="AD469" s="106"/>
      <c r="AE469" s="106">
        <f t="shared" ref="AE469:AE472" si="854">(R469+S469+T469+U469+Y469+AB469+AC469+AD469)*(20%)</f>
        <v>36000</v>
      </c>
      <c r="AF469" s="104">
        <f t="shared" ref="AF469:AF472" si="855">R469+S469+T469+U469+Y469+AB469+AC469+AD469+AE469</f>
        <v>216000</v>
      </c>
      <c r="AG469" s="103"/>
      <c r="AH469" s="103"/>
      <c r="AI469" s="103"/>
      <c r="AJ469" s="107"/>
      <c r="AK469" s="107"/>
      <c r="AL469" s="107"/>
      <c r="AM469" s="104">
        <f>AG469*'1. Standard_Cost'!B71+'Incremental_Cost Year 2021'!AH469*'1. Standard_Cost'!C71+'Incremental_Cost Year 2021'!AI469*'1. Standard_Cost'!D71+'Incremental_Cost Year 2021'!AJ469+'Incremental_Cost Year 2021'!AL469+AK469</f>
        <v>0</v>
      </c>
      <c r="AN469" s="104">
        <f>AM469*'1. Standard_Cost'!C28</f>
        <v>0</v>
      </c>
      <c r="AO469" s="107"/>
      <c r="AQ469" s="104">
        <f t="shared" ref="AQ469:AQ472" si="856">L469+M469</f>
        <v>1121720.3999999999</v>
      </c>
      <c r="AR469" s="104">
        <f t="shared" ref="AR469:AR472" si="857">AF469</f>
        <v>216000</v>
      </c>
      <c r="AS469" s="104">
        <f t="shared" ref="AS469:AS472" si="858">AM469+AN469</f>
        <v>0</v>
      </c>
      <c r="AT469" s="104">
        <f>SUM(AQ469,AR469,AS469)</f>
        <v>1337720.3999999999</v>
      </c>
      <c r="AU469" s="229">
        <f>AT469:AT470</f>
        <v>1337720.3999999999</v>
      </c>
      <c r="AV469" s="229"/>
      <c r="AW469" s="229"/>
      <c r="AX469" s="229"/>
      <c r="AY469" s="229"/>
      <c r="AZ469" s="229"/>
      <c r="BA469" s="230"/>
    </row>
    <row r="470" spans="1:53" ht="14.1" customHeight="1" outlineLevel="2" x14ac:dyDescent="0.2">
      <c r="A470" s="68"/>
      <c r="B470" s="94"/>
      <c r="C470" s="95"/>
      <c r="D470" s="110"/>
      <c r="E470" s="110"/>
      <c r="F470" s="110"/>
      <c r="G470" s="111"/>
      <c r="H470" s="99" t="s">
        <v>50</v>
      </c>
      <c r="I470" s="100"/>
      <c r="J470" s="101"/>
      <c r="K470" s="101"/>
      <c r="L470" s="102" t="str">
        <f>IF(I470&lt;&gt;0,((VLOOKUP(I470,'1. Standard_Cost'!$B$4:$D$8,2)+VLOOKUP(I470,'1. Standard_Cost'!$B$4:$D$8,3))*J470*K470),"0")</f>
        <v>0</v>
      </c>
      <c r="M470" s="102">
        <f>L470*'1. Standard_Cost'!F4</f>
        <v>0</v>
      </c>
      <c r="N470" s="103"/>
      <c r="O470" s="103"/>
      <c r="P470" s="103"/>
      <c r="Q470" s="103"/>
      <c r="R470" s="104">
        <f>+N470*P470*'1. Standard_Cost'!$B$12</f>
        <v>0</v>
      </c>
      <c r="S470" s="104">
        <f>+N470*O470*P470*'1. Standard_Cost'!$C$12</f>
        <v>0</v>
      </c>
      <c r="T470" s="104">
        <f>+N470*P470*Q470*'1. Standard_Cost'!$D$12</f>
        <v>0</v>
      </c>
      <c r="U470" s="104">
        <f>+N470*O470*'1. Standard_Cost'!$E$12</f>
        <v>0</v>
      </c>
      <c r="V470" s="103"/>
      <c r="W470" s="103"/>
      <c r="X470" s="103"/>
      <c r="Y470" s="104">
        <f>+V470*((X470*'1. Standard_Cost'!$B$16)+(W470*X470*'1. Standard_Cost'!$C$16))</f>
        <v>0</v>
      </c>
      <c r="Z470" s="103"/>
      <c r="AA470" s="103"/>
      <c r="AB470" s="104">
        <f>+Z470*'1. Standard_Cost'!$B$20+AA470*'1. Standard_Cost'!$C$20</f>
        <v>0</v>
      </c>
      <c r="AC470" s="105"/>
      <c r="AD470" s="106"/>
      <c r="AE470" s="106">
        <f t="shared" si="854"/>
        <v>0</v>
      </c>
      <c r="AF470" s="104">
        <f t="shared" si="855"/>
        <v>0</v>
      </c>
      <c r="AG470" s="103"/>
      <c r="AH470" s="103">
        <v>0</v>
      </c>
      <c r="AI470" s="103">
        <v>0</v>
      </c>
      <c r="AJ470" s="107"/>
      <c r="AK470" s="107"/>
      <c r="AL470" s="107"/>
      <c r="AM470" s="104">
        <f>AG470*'1. Standard_Cost'!B71+'Incremental_Cost Year 2021'!AH470*'1. Standard_Cost'!C71+'Incremental_Cost Year 2021'!AI470*'1. Standard_Cost'!D71+'Incremental_Cost Year 2021'!AJ470+'Incremental_Cost Year 2021'!AL470+AK470</f>
        <v>0</v>
      </c>
      <c r="AN470" s="104">
        <f>AM470*'1. Standard_Cost'!C28</f>
        <v>0</v>
      </c>
      <c r="AO470" s="107"/>
      <c r="AQ470" s="104">
        <f t="shared" si="856"/>
        <v>0</v>
      </c>
      <c r="AR470" s="104">
        <f t="shared" si="857"/>
        <v>0</v>
      </c>
      <c r="AS470" s="104">
        <f t="shared" si="858"/>
        <v>0</v>
      </c>
      <c r="AT470" s="104">
        <f t="shared" ref="AT470:AT472" si="859">SUM(AQ470,AR470,AS470)</f>
        <v>0</v>
      </c>
      <c r="AU470" s="229">
        <f t="shared" ref="AU470:AU502" si="860">AT470:AT471</f>
        <v>0</v>
      </c>
      <c r="AV470" s="229">
        <v>0</v>
      </c>
      <c r="AW470" s="229"/>
      <c r="AX470" s="229"/>
      <c r="AY470" s="229"/>
      <c r="AZ470" s="229"/>
      <c r="BA470" s="230"/>
    </row>
    <row r="471" spans="1:53" ht="14.1" customHeight="1" outlineLevel="2" x14ac:dyDescent="0.2">
      <c r="A471" s="68"/>
      <c r="B471" s="94"/>
      <c r="C471" s="95"/>
      <c r="D471" s="110"/>
      <c r="E471" s="110"/>
      <c r="F471" s="110"/>
      <c r="G471" s="111"/>
      <c r="H471" s="99" t="s">
        <v>51</v>
      </c>
      <c r="I471" s="100"/>
      <c r="J471" s="101"/>
      <c r="K471" s="101"/>
      <c r="L471" s="102" t="str">
        <f>IF(I471&lt;&gt;0,((VLOOKUP(I471,'1. Standard_Cost'!$B$4:$D$8,2)+VLOOKUP(I471,'1. Standard_Cost'!$B$4:$D$8,3))*J471*K471),"0")</f>
        <v>0</v>
      </c>
      <c r="M471" s="102">
        <f>L471*'1. Standard_Cost'!F51</f>
        <v>0</v>
      </c>
      <c r="N471" s="103"/>
      <c r="O471" s="103"/>
      <c r="P471" s="103"/>
      <c r="Q471" s="103"/>
      <c r="R471" s="104">
        <f>+N471*P471*'1. Standard_Cost'!$B$12</f>
        <v>0</v>
      </c>
      <c r="S471" s="104">
        <f>+N471*O471*P471*'1. Standard_Cost'!$C$12</f>
        <v>0</v>
      </c>
      <c r="T471" s="104">
        <f>+N471*P471*Q471*'1. Standard_Cost'!$D$12</f>
        <v>0</v>
      </c>
      <c r="U471" s="104">
        <f>+N471*O471*'1. Standard_Cost'!$E$12</f>
        <v>0</v>
      </c>
      <c r="V471" s="103"/>
      <c r="W471" s="103"/>
      <c r="X471" s="103"/>
      <c r="Y471" s="104">
        <f>+V471*((X471*'1. Standard_Cost'!$B$16)+(W471*X471*'1. Standard_Cost'!$C$16))</f>
        <v>0</v>
      </c>
      <c r="Z471" s="103"/>
      <c r="AA471" s="103"/>
      <c r="AB471" s="104">
        <f>+Z471*'1. Standard_Cost'!$B$20+AA471*'1. Standard_Cost'!$C$20</f>
        <v>0</v>
      </c>
      <c r="AC471" s="105"/>
      <c r="AD471" s="106"/>
      <c r="AE471" s="106">
        <f t="shared" si="854"/>
        <v>0</v>
      </c>
      <c r="AF471" s="104">
        <f t="shared" si="855"/>
        <v>0</v>
      </c>
      <c r="AG471" s="103"/>
      <c r="AH471" s="103"/>
      <c r="AI471" s="103"/>
      <c r="AJ471" s="107"/>
      <c r="AK471" s="107"/>
      <c r="AL471" s="107"/>
      <c r="AM471" s="104">
        <f>AG471*'1. Standard_Cost'!B71+'Incremental_Cost Year 2021'!AH471*'1. Standard_Cost'!C71+'Incremental_Cost Year 2021'!AI471*'1. Standard_Cost'!D71+'Incremental_Cost Year 2021'!AJ471+'Incremental_Cost Year 2021'!AL471+AK471</f>
        <v>0</v>
      </c>
      <c r="AN471" s="104">
        <f>AM471*'1. Standard_Cost'!C28</f>
        <v>0</v>
      </c>
      <c r="AO471" s="107"/>
      <c r="AQ471" s="104">
        <f t="shared" si="856"/>
        <v>0</v>
      </c>
      <c r="AR471" s="104">
        <f t="shared" si="857"/>
        <v>0</v>
      </c>
      <c r="AS471" s="104">
        <f t="shared" si="858"/>
        <v>0</v>
      </c>
      <c r="AT471" s="104">
        <f t="shared" si="859"/>
        <v>0</v>
      </c>
      <c r="AU471" s="229">
        <f t="shared" si="860"/>
        <v>0</v>
      </c>
      <c r="AV471" s="229"/>
      <c r="AW471" s="229"/>
      <c r="AX471" s="229"/>
      <c r="AY471" s="229"/>
      <c r="AZ471" s="229"/>
      <c r="BA471" s="230"/>
    </row>
    <row r="472" spans="1:53" ht="14.1" customHeight="1" outlineLevel="2" x14ac:dyDescent="0.2">
      <c r="A472" s="68"/>
      <c r="B472" s="94"/>
      <c r="C472" s="95"/>
      <c r="D472" s="110"/>
      <c r="E472" s="110"/>
      <c r="F472" s="110"/>
      <c r="G472" s="111"/>
      <c r="H472" s="112" t="s">
        <v>179</v>
      </c>
      <c r="I472" s="100"/>
      <c r="J472" s="101"/>
      <c r="K472" s="101"/>
      <c r="L472" s="102" t="str">
        <f>IF(I472&lt;&gt;0,((VLOOKUP(I472,'1. Standard_Cost'!$B$4:$D$8,2)+VLOOKUP(I472,'1. Standard_Cost'!$B$4:$D$8,3))*J472*K472),"0")</f>
        <v>0</v>
      </c>
      <c r="M472" s="102">
        <f>L472*'1. Standard_Cost'!F51</f>
        <v>0</v>
      </c>
      <c r="N472" s="103"/>
      <c r="O472" s="103"/>
      <c r="P472" s="103"/>
      <c r="Q472" s="103"/>
      <c r="R472" s="104">
        <f>+N472*P472*'1. Standard_Cost'!$B$12</f>
        <v>0</v>
      </c>
      <c r="S472" s="104">
        <f>+N472*O472*P472*'1. Standard_Cost'!$C$12</f>
        <v>0</v>
      </c>
      <c r="T472" s="104">
        <f>+N472*P472*Q472*'1. Standard_Cost'!$D$12</f>
        <v>0</v>
      </c>
      <c r="U472" s="104">
        <f>+N472*O472*'1. Standard_Cost'!$E$12</f>
        <v>0</v>
      </c>
      <c r="V472" s="103"/>
      <c r="W472" s="103"/>
      <c r="X472" s="103"/>
      <c r="Y472" s="104">
        <f>+V472*((X472*'1. Standard_Cost'!$B$16)+(W472*X472*'1. Standard_Cost'!$C$16))</f>
        <v>0</v>
      </c>
      <c r="Z472" s="103"/>
      <c r="AA472" s="103"/>
      <c r="AB472" s="104">
        <f>+Z472*'1. Standard_Cost'!$B$20+AA472*'1. Standard_Cost'!$C$20</f>
        <v>0</v>
      </c>
      <c r="AC472" s="105"/>
      <c r="AD472" s="106"/>
      <c r="AE472" s="106">
        <f t="shared" si="854"/>
        <v>0</v>
      </c>
      <c r="AF472" s="104">
        <f t="shared" si="855"/>
        <v>0</v>
      </c>
      <c r="AG472" s="103"/>
      <c r="AH472" s="103"/>
      <c r="AI472" s="103"/>
      <c r="AJ472" s="107"/>
      <c r="AK472" s="107"/>
      <c r="AL472" s="107"/>
      <c r="AM472" s="104">
        <f>AG472*'1. Standard_Cost'!B71+'Incremental_Cost Year 2021'!AH472*'1. Standard_Cost'!C71+'Incremental_Cost Year 2021'!AI472*'1. Standard_Cost'!D71+'Incremental_Cost Year 2021'!AJ472+'Incremental_Cost Year 2021'!AL472+AK472</f>
        <v>0</v>
      </c>
      <c r="AN472" s="104">
        <f>AM472*'1. Standard_Cost'!C28</f>
        <v>0</v>
      </c>
      <c r="AO472" s="107"/>
      <c r="AQ472" s="104">
        <f t="shared" si="856"/>
        <v>0</v>
      </c>
      <c r="AR472" s="104">
        <f t="shared" si="857"/>
        <v>0</v>
      </c>
      <c r="AS472" s="104">
        <f t="shared" si="858"/>
        <v>0</v>
      </c>
      <c r="AT472" s="104">
        <f t="shared" si="859"/>
        <v>0</v>
      </c>
      <c r="AU472" s="229">
        <f t="shared" si="860"/>
        <v>0</v>
      </c>
      <c r="AV472" s="229"/>
      <c r="AW472" s="229"/>
      <c r="AX472" s="229"/>
      <c r="AY472" s="229"/>
      <c r="AZ472" s="229"/>
      <c r="BA472" s="230"/>
    </row>
    <row r="473" spans="1:53" ht="24.6" customHeight="1" outlineLevel="1" x14ac:dyDescent="0.2">
      <c r="A473" s="68"/>
      <c r="B473" s="141"/>
      <c r="C473" s="95"/>
      <c r="D473" s="113" t="s">
        <v>515</v>
      </c>
      <c r="E473" s="113" t="s">
        <v>337</v>
      </c>
      <c r="F473" s="114" t="s">
        <v>154</v>
      </c>
      <c r="G473" s="115" t="s">
        <v>155</v>
      </c>
      <c r="H473" s="122" t="s">
        <v>338</v>
      </c>
      <c r="I473" s="117"/>
      <c r="J473" s="117"/>
      <c r="K473" s="117"/>
      <c r="L473" s="118">
        <f>SUM(L469:L472)</f>
        <v>961200</v>
      </c>
      <c r="M473" s="118">
        <f>SUM(M469:M472)</f>
        <v>160520.40000000002</v>
      </c>
      <c r="N473" s="117"/>
      <c r="O473" s="117"/>
      <c r="P473" s="117"/>
      <c r="Q473" s="117"/>
      <c r="R473" s="119">
        <f>SUM(R469:R472)</f>
        <v>0</v>
      </c>
      <c r="S473" s="119">
        <f>SUM(S469:S472)</f>
        <v>0</v>
      </c>
      <c r="T473" s="119">
        <f>SUM(T469:T472)</f>
        <v>0</v>
      </c>
      <c r="U473" s="119">
        <f>SUM(U469:U472)</f>
        <v>0</v>
      </c>
      <c r="V473" s="117"/>
      <c r="W473" s="117"/>
      <c r="X473" s="117"/>
      <c r="Y473" s="118">
        <f>SUM(Y469:Y472)</f>
        <v>0</v>
      </c>
      <c r="Z473" s="117"/>
      <c r="AA473" s="117"/>
      <c r="AB473" s="118">
        <f t="shared" ref="AB473:AF473" si="861">SUM(AB469:AB472)</f>
        <v>0</v>
      </c>
      <c r="AC473" s="118">
        <f t="shared" si="861"/>
        <v>180000</v>
      </c>
      <c r="AD473" s="118">
        <f t="shared" si="861"/>
        <v>0</v>
      </c>
      <c r="AE473" s="118">
        <f t="shared" si="861"/>
        <v>36000</v>
      </c>
      <c r="AF473" s="118">
        <f t="shared" si="861"/>
        <v>216000</v>
      </c>
      <c r="AG473" s="117"/>
      <c r="AH473" s="117"/>
      <c r="AI473" s="117"/>
      <c r="AJ473" s="119">
        <f>SUM(AJ469:AJ472)</f>
        <v>0</v>
      </c>
      <c r="AK473" s="119">
        <f t="shared" ref="AK473:AN473" si="862">SUM(AK469:AK472)</f>
        <v>0</v>
      </c>
      <c r="AL473" s="119">
        <f t="shared" si="862"/>
        <v>0</v>
      </c>
      <c r="AM473" s="119">
        <f t="shared" si="862"/>
        <v>0</v>
      </c>
      <c r="AN473" s="119">
        <f t="shared" si="862"/>
        <v>0</v>
      </c>
      <c r="AO473" s="116"/>
      <c r="AP473" s="120"/>
      <c r="AQ473" s="121">
        <f t="shared" ref="AQ473:AZ473" si="863">SUM(AQ469:AQ472)</f>
        <v>1121720.3999999999</v>
      </c>
      <c r="AR473" s="121">
        <f t="shared" si="863"/>
        <v>216000</v>
      </c>
      <c r="AS473" s="121">
        <f t="shared" si="863"/>
        <v>0</v>
      </c>
      <c r="AT473" s="121">
        <f t="shared" si="863"/>
        <v>1337720.3999999999</v>
      </c>
      <c r="AU473" s="121">
        <f t="shared" si="863"/>
        <v>1337720.3999999999</v>
      </c>
      <c r="AV473" s="121">
        <f t="shared" si="863"/>
        <v>0</v>
      </c>
      <c r="AW473" s="121">
        <f t="shared" si="863"/>
        <v>0</v>
      </c>
      <c r="AX473" s="121">
        <f t="shared" si="863"/>
        <v>0</v>
      </c>
      <c r="AY473" s="121">
        <f t="shared" si="863"/>
        <v>0</v>
      </c>
      <c r="AZ473" s="121">
        <f t="shared" si="863"/>
        <v>0</v>
      </c>
      <c r="BA473" s="121"/>
    </row>
    <row r="474" spans="1:53" ht="14.1" customHeight="1" outlineLevel="2" x14ac:dyDescent="0.2">
      <c r="A474" s="68"/>
      <c r="B474" s="94"/>
      <c r="C474" s="95"/>
      <c r="D474" s="96"/>
      <c r="E474" s="96"/>
      <c r="F474" s="97"/>
      <c r="G474" s="98"/>
      <c r="H474" s="99"/>
      <c r="I474" s="100"/>
      <c r="J474" s="101"/>
      <c r="K474" s="101"/>
      <c r="L474" s="102" t="str">
        <f>IF(I474&lt;&gt;0,((VLOOKUP(I474,'1. Standard_Cost'!$B$4:$D$8,2)+VLOOKUP(I474,'1. Standard_Cost'!$B$4:$D$8,3))*J474*K474),"0")</f>
        <v>0</v>
      </c>
      <c r="M474" s="102">
        <f>L474*'1. Standard_Cost'!F4</f>
        <v>0</v>
      </c>
      <c r="N474" s="103"/>
      <c r="O474" s="103"/>
      <c r="P474" s="103"/>
      <c r="Q474" s="103"/>
      <c r="R474" s="104">
        <f>+N474*P474*'1. Standard_Cost'!$B$12</f>
        <v>0</v>
      </c>
      <c r="S474" s="104">
        <f>+N474*O474*P474*'1. Standard_Cost'!$C$12</f>
        <v>0</v>
      </c>
      <c r="T474" s="104">
        <f>+N474*P474*Q474*'1. Standard_Cost'!$D$12</f>
        <v>0</v>
      </c>
      <c r="U474" s="104">
        <f>+N474*O474*'1. Standard_Cost'!$E$12</f>
        <v>0</v>
      </c>
      <c r="V474" s="103"/>
      <c r="W474" s="103"/>
      <c r="X474" s="103"/>
      <c r="Y474" s="104">
        <f>+V474*((X474*'1. Standard_Cost'!$B$16)+(W474*X474*'1. Standard_Cost'!$C$16))</f>
        <v>0</v>
      </c>
      <c r="Z474" s="103"/>
      <c r="AA474" s="103"/>
      <c r="AB474" s="104">
        <f>+Z474*'1. Standard_Cost'!$B$20+AA474*'1. Standard_Cost'!$C$20</f>
        <v>0</v>
      </c>
      <c r="AC474" s="105"/>
      <c r="AD474" s="106"/>
      <c r="AE474" s="106">
        <f t="shared" ref="AE474:AE477" si="864">(R474+S474+T474+U474+Y474+AB474+AC474+AD474)*(20%)</f>
        <v>0</v>
      </c>
      <c r="AF474" s="104">
        <f t="shared" ref="AF474:AF477" si="865">R474+S474+T474+U474+Y474+AB474+AC474+AD474+AE474</f>
        <v>0</v>
      </c>
      <c r="AG474" s="103"/>
      <c r="AH474" s="103"/>
      <c r="AI474" s="103"/>
      <c r="AJ474" s="107"/>
      <c r="AK474" s="107"/>
      <c r="AL474" s="107"/>
      <c r="AM474" s="104">
        <f>AG474*'1. Standard_Cost'!B76+'Incremental_Cost Year 2021'!AH474*'1. Standard_Cost'!C76+'Incremental_Cost Year 2021'!AI474*'1. Standard_Cost'!D76+'Incremental_Cost Year 2021'!AJ474+'Incremental_Cost Year 2021'!AL474+AK474</f>
        <v>0</v>
      </c>
      <c r="AN474" s="104">
        <f>AM474*'1. Standard_Cost'!C28</f>
        <v>0</v>
      </c>
      <c r="AO474" s="107"/>
      <c r="AQ474" s="104">
        <f t="shared" ref="AQ474:AQ477" si="866">L474+M474</f>
        <v>0</v>
      </c>
      <c r="AR474" s="104">
        <f t="shared" ref="AR474:AR477" si="867">AF474</f>
        <v>0</v>
      </c>
      <c r="AS474" s="104">
        <f t="shared" ref="AS474:AS477" si="868">AM474+AN474</f>
        <v>0</v>
      </c>
      <c r="AT474" s="104">
        <f>SUM(AQ474,AR474,AS474)</f>
        <v>0</v>
      </c>
      <c r="AU474" s="229">
        <f t="shared" si="860"/>
        <v>0</v>
      </c>
      <c r="AV474" s="229"/>
      <c r="AW474" s="229"/>
      <c r="AX474" s="229"/>
      <c r="AY474" s="229"/>
      <c r="AZ474" s="229"/>
      <c r="BA474" s="230"/>
    </row>
    <row r="475" spans="1:53" ht="14.1" customHeight="1" outlineLevel="2" x14ac:dyDescent="0.2">
      <c r="A475" s="68"/>
      <c r="B475" s="94"/>
      <c r="C475" s="95"/>
      <c r="D475" s="110"/>
      <c r="E475" s="110"/>
      <c r="F475" s="110"/>
      <c r="G475" s="111"/>
      <c r="H475" s="99" t="s">
        <v>50</v>
      </c>
      <c r="I475" s="100"/>
      <c r="J475" s="101"/>
      <c r="K475" s="101"/>
      <c r="L475" s="102" t="str">
        <f>IF(I475&lt;&gt;0,((VLOOKUP(I475,'1. Standard_Cost'!$B$4:$D$8,2)+VLOOKUP(I475,'1. Standard_Cost'!$B$4:$D$8,3))*J475*K475),"0")</f>
        <v>0</v>
      </c>
      <c r="M475" s="102">
        <f>L475*'1. Standard_Cost'!F4</f>
        <v>0</v>
      </c>
      <c r="N475" s="103"/>
      <c r="O475" s="103"/>
      <c r="P475" s="103"/>
      <c r="Q475" s="103"/>
      <c r="R475" s="104">
        <f>+N475*P475*'1. Standard_Cost'!$B$12</f>
        <v>0</v>
      </c>
      <c r="S475" s="104">
        <f>+N475*O475*P475*'1. Standard_Cost'!$C$12</f>
        <v>0</v>
      </c>
      <c r="T475" s="104">
        <f>+N475*P475*Q475*'1. Standard_Cost'!$D$12</f>
        <v>0</v>
      </c>
      <c r="U475" s="104">
        <f>+N475*O475*'1. Standard_Cost'!$E$12</f>
        <v>0</v>
      </c>
      <c r="V475" s="103"/>
      <c r="W475" s="103"/>
      <c r="X475" s="103"/>
      <c r="Y475" s="104">
        <f>+V475*((X475*'1. Standard_Cost'!$B$16)+(W475*X475*'1. Standard_Cost'!$C$16))</f>
        <v>0</v>
      </c>
      <c r="Z475" s="103"/>
      <c r="AA475" s="103"/>
      <c r="AB475" s="104">
        <f>+Z475*'1. Standard_Cost'!$B$20+AA475*'1. Standard_Cost'!$C$20</f>
        <v>0</v>
      </c>
      <c r="AC475" s="105"/>
      <c r="AD475" s="106"/>
      <c r="AE475" s="106">
        <f t="shared" si="864"/>
        <v>0</v>
      </c>
      <c r="AF475" s="104">
        <f t="shared" si="865"/>
        <v>0</v>
      </c>
      <c r="AG475" s="103"/>
      <c r="AH475" s="103">
        <v>0</v>
      </c>
      <c r="AI475" s="103">
        <v>0</v>
      </c>
      <c r="AJ475" s="107"/>
      <c r="AK475" s="107"/>
      <c r="AL475" s="107"/>
      <c r="AM475" s="104">
        <f>AG475*'1. Standard_Cost'!B76+'Incremental_Cost Year 2021'!AH475*'1. Standard_Cost'!C76+'Incremental_Cost Year 2021'!AI475*'1. Standard_Cost'!D76+'Incremental_Cost Year 2021'!AJ475+'Incremental_Cost Year 2021'!AL475+AK475</f>
        <v>0</v>
      </c>
      <c r="AN475" s="104">
        <f>AM475*'1. Standard_Cost'!C28</f>
        <v>0</v>
      </c>
      <c r="AO475" s="107"/>
      <c r="AQ475" s="104">
        <f t="shared" si="866"/>
        <v>0</v>
      </c>
      <c r="AR475" s="104">
        <f t="shared" si="867"/>
        <v>0</v>
      </c>
      <c r="AS475" s="104">
        <f t="shared" si="868"/>
        <v>0</v>
      </c>
      <c r="AT475" s="104">
        <f t="shared" ref="AT475:AT477" si="869">SUM(AQ475,AR475,AS475)</f>
        <v>0</v>
      </c>
      <c r="AU475" s="229">
        <f t="shared" si="860"/>
        <v>0</v>
      </c>
      <c r="AV475" s="229">
        <v>0</v>
      </c>
      <c r="AW475" s="229"/>
      <c r="AX475" s="229"/>
      <c r="AY475" s="229"/>
      <c r="AZ475" s="229"/>
      <c r="BA475" s="230"/>
    </row>
    <row r="476" spans="1:53" ht="14.1" customHeight="1" outlineLevel="2" x14ac:dyDescent="0.2">
      <c r="A476" s="68"/>
      <c r="B476" s="94"/>
      <c r="C476" s="95"/>
      <c r="D476" s="110"/>
      <c r="E476" s="110"/>
      <c r="F476" s="110"/>
      <c r="G476" s="111"/>
      <c r="H476" s="99" t="s">
        <v>51</v>
      </c>
      <c r="I476" s="100"/>
      <c r="J476" s="101"/>
      <c r="K476" s="101"/>
      <c r="L476" s="102" t="str">
        <f>IF(I476&lt;&gt;0,((VLOOKUP(I476,'1. Standard_Cost'!$B$4:$D$8,2)+VLOOKUP(I476,'1. Standard_Cost'!$B$4:$D$8,3))*J476*K476),"0")</f>
        <v>0</v>
      </c>
      <c r="M476" s="102">
        <f>L476*'1. Standard_Cost'!F4</f>
        <v>0</v>
      </c>
      <c r="N476" s="103"/>
      <c r="O476" s="103"/>
      <c r="P476" s="103"/>
      <c r="Q476" s="103"/>
      <c r="R476" s="104">
        <f>+N476*P476*'1. Standard_Cost'!$B$12</f>
        <v>0</v>
      </c>
      <c r="S476" s="104">
        <f>+N476*O476*P476*'1. Standard_Cost'!$C$12</f>
        <v>0</v>
      </c>
      <c r="T476" s="104">
        <f>+N476*P476*Q476*'1. Standard_Cost'!$D$12</f>
        <v>0</v>
      </c>
      <c r="U476" s="104">
        <f>+N476*O476*'1. Standard_Cost'!$E$12</f>
        <v>0</v>
      </c>
      <c r="V476" s="103"/>
      <c r="W476" s="103"/>
      <c r="X476" s="103"/>
      <c r="Y476" s="104">
        <f>+V476*((X476*'1. Standard_Cost'!$B$16)+(W476*X476*'1. Standard_Cost'!$C$16))</f>
        <v>0</v>
      </c>
      <c r="Z476" s="103"/>
      <c r="AA476" s="103"/>
      <c r="AB476" s="104">
        <f>+Z476*'1. Standard_Cost'!$B$20+AA476*'1. Standard_Cost'!$C$20</f>
        <v>0</v>
      </c>
      <c r="AC476" s="105"/>
      <c r="AD476" s="106"/>
      <c r="AE476" s="106">
        <f t="shared" si="864"/>
        <v>0</v>
      </c>
      <c r="AF476" s="104">
        <f t="shared" si="865"/>
        <v>0</v>
      </c>
      <c r="AG476" s="103"/>
      <c r="AH476" s="103"/>
      <c r="AI476" s="103"/>
      <c r="AJ476" s="107"/>
      <c r="AK476" s="107"/>
      <c r="AL476" s="107"/>
      <c r="AM476" s="104">
        <f>AG476*'1. Standard_Cost'!B76+'Incremental_Cost Year 2021'!AH476*'1. Standard_Cost'!C76+'Incremental_Cost Year 2021'!AI476*'1. Standard_Cost'!D76+'Incremental_Cost Year 2021'!AJ476+'Incremental_Cost Year 2021'!AL476+AK476</f>
        <v>0</v>
      </c>
      <c r="AN476" s="104">
        <f>AM476*'1. Standard_Cost'!C28</f>
        <v>0</v>
      </c>
      <c r="AO476" s="107"/>
      <c r="AQ476" s="104">
        <f t="shared" si="866"/>
        <v>0</v>
      </c>
      <c r="AR476" s="104">
        <f t="shared" si="867"/>
        <v>0</v>
      </c>
      <c r="AS476" s="104">
        <f t="shared" si="868"/>
        <v>0</v>
      </c>
      <c r="AT476" s="104">
        <f t="shared" si="869"/>
        <v>0</v>
      </c>
      <c r="AU476" s="229">
        <f t="shared" si="860"/>
        <v>0</v>
      </c>
      <c r="AV476" s="229"/>
      <c r="AW476" s="229"/>
      <c r="AX476" s="229"/>
      <c r="AY476" s="229"/>
      <c r="AZ476" s="229"/>
      <c r="BA476" s="230"/>
    </row>
    <row r="477" spans="1:53" ht="14.1" customHeight="1" outlineLevel="2" x14ac:dyDescent="0.2">
      <c r="A477" s="68"/>
      <c r="B477" s="94"/>
      <c r="C477" s="95"/>
      <c r="D477" s="110"/>
      <c r="E477" s="110"/>
      <c r="F477" s="110"/>
      <c r="G477" s="111"/>
      <c r="H477" s="112" t="s">
        <v>179</v>
      </c>
      <c r="I477" s="100"/>
      <c r="J477" s="101"/>
      <c r="K477" s="101"/>
      <c r="L477" s="102" t="str">
        <f>IF(I477&lt;&gt;0,((VLOOKUP(I477,'1. Standard_Cost'!$B$4:$D$8,2)+VLOOKUP(I477,'1. Standard_Cost'!$B$4:$D$8,3))*J477*K477),"0")</f>
        <v>0</v>
      </c>
      <c r="M477" s="102">
        <f>L477*'1. Standard_Cost'!F56</f>
        <v>0</v>
      </c>
      <c r="N477" s="103"/>
      <c r="O477" s="103"/>
      <c r="P477" s="103"/>
      <c r="Q477" s="103"/>
      <c r="R477" s="104">
        <f>+N477*P477*'1. Standard_Cost'!$B$12</f>
        <v>0</v>
      </c>
      <c r="S477" s="104">
        <f>+N477*O477*P477*'1. Standard_Cost'!$C$12</f>
        <v>0</v>
      </c>
      <c r="T477" s="104">
        <f>+N477*P477*Q477*'1. Standard_Cost'!$D$12</f>
        <v>0</v>
      </c>
      <c r="U477" s="104">
        <f>+N477*O477*'1. Standard_Cost'!$E$12</f>
        <v>0</v>
      </c>
      <c r="V477" s="103"/>
      <c r="W477" s="103"/>
      <c r="X477" s="103"/>
      <c r="Y477" s="104">
        <f>+V477*((X477*'1. Standard_Cost'!$B$16)+(W477*X477*'1. Standard_Cost'!$C$16))</f>
        <v>0</v>
      </c>
      <c r="Z477" s="103"/>
      <c r="AA477" s="103"/>
      <c r="AB477" s="104">
        <f>+Z477*'1. Standard_Cost'!$B$20+AA477*'1. Standard_Cost'!$C$20</f>
        <v>0</v>
      </c>
      <c r="AC477" s="105"/>
      <c r="AD477" s="106"/>
      <c r="AE477" s="106">
        <f t="shared" si="864"/>
        <v>0</v>
      </c>
      <c r="AF477" s="104">
        <f t="shared" si="865"/>
        <v>0</v>
      </c>
      <c r="AG477" s="103"/>
      <c r="AH477" s="103"/>
      <c r="AI477" s="103"/>
      <c r="AJ477" s="107"/>
      <c r="AK477" s="107"/>
      <c r="AL477" s="107"/>
      <c r="AM477" s="104">
        <f>AG477*'1. Standard_Cost'!B76+'Incremental_Cost Year 2021'!AH477*'1. Standard_Cost'!C76+'Incremental_Cost Year 2021'!AI477*'1. Standard_Cost'!D76+'Incremental_Cost Year 2021'!AJ477+'Incremental_Cost Year 2021'!AL477+AK477</f>
        <v>0</v>
      </c>
      <c r="AN477" s="104">
        <f>AM477*'1. Standard_Cost'!C28</f>
        <v>0</v>
      </c>
      <c r="AO477" s="107"/>
      <c r="AQ477" s="104">
        <f t="shared" si="866"/>
        <v>0</v>
      </c>
      <c r="AR477" s="104">
        <f t="shared" si="867"/>
        <v>0</v>
      </c>
      <c r="AS477" s="104">
        <f t="shared" si="868"/>
        <v>0</v>
      </c>
      <c r="AT477" s="104">
        <f t="shared" si="869"/>
        <v>0</v>
      </c>
      <c r="AU477" s="229">
        <f t="shared" si="860"/>
        <v>0</v>
      </c>
      <c r="AV477" s="229"/>
      <c r="AW477" s="229"/>
      <c r="AX477" s="229"/>
      <c r="AY477" s="229"/>
      <c r="AZ477" s="229"/>
      <c r="BA477" s="230"/>
    </row>
    <row r="478" spans="1:53" ht="24.6" customHeight="1" outlineLevel="1" x14ac:dyDescent="0.2">
      <c r="A478" s="68"/>
      <c r="B478" s="141"/>
      <c r="C478" s="95"/>
      <c r="D478" s="113" t="s">
        <v>515</v>
      </c>
      <c r="E478" s="113" t="s">
        <v>796</v>
      </c>
      <c r="F478" s="114" t="s">
        <v>154</v>
      </c>
      <c r="G478" s="115" t="s">
        <v>155</v>
      </c>
      <c r="H478" s="122" t="s">
        <v>339</v>
      </c>
      <c r="I478" s="117"/>
      <c r="J478" s="117"/>
      <c r="K478" s="117"/>
      <c r="L478" s="118">
        <f>SUM(L474:L477)</f>
        <v>0</v>
      </c>
      <c r="M478" s="118">
        <f>SUM(M474:M477)</f>
        <v>0</v>
      </c>
      <c r="N478" s="117"/>
      <c r="O478" s="117"/>
      <c r="P478" s="117"/>
      <c r="Q478" s="117"/>
      <c r="R478" s="119">
        <f>SUM(R474:R477)</f>
        <v>0</v>
      </c>
      <c r="S478" s="119">
        <f>SUM(S474:S477)</f>
        <v>0</v>
      </c>
      <c r="T478" s="119">
        <f>SUM(T474:T477)</f>
        <v>0</v>
      </c>
      <c r="U478" s="119">
        <f>SUM(U474:U477)</f>
        <v>0</v>
      </c>
      <c r="V478" s="117"/>
      <c r="W478" s="117"/>
      <c r="X478" s="117"/>
      <c r="Y478" s="118">
        <f>SUM(Y474:Y477)</f>
        <v>0</v>
      </c>
      <c r="Z478" s="117"/>
      <c r="AA478" s="117"/>
      <c r="AB478" s="118">
        <f t="shared" ref="AB478:AF478" si="870">SUM(AB474:AB477)</f>
        <v>0</v>
      </c>
      <c r="AC478" s="118">
        <f t="shared" si="870"/>
        <v>0</v>
      </c>
      <c r="AD478" s="118">
        <f t="shared" si="870"/>
        <v>0</v>
      </c>
      <c r="AE478" s="118">
        <f t="shared" si="870"/>
        <v>0</v>
      </c>
      <c r="AF478" s="118">
        <f t="shared" si="870"/>
        <v>0</v>
      </c>
      <c r="AG478" s="117"/>
      <c r="AH478" s="117"/>
      <c r="AI478" s="117"/>
      <c r="AJ478" s="119">
        <f>SUM(AJ474:AJ477)</f>
        <v>0</v>
      </c>
      <c r="AK478" s="119">
        <f t="shared" ref="AK478:AN478" si="871">SUM(AK474:AK477)</f>
        <v>0</v>
      </c>
      <c r="AL478" s="119">
        <f t="shared" si="871"/>
        <v>0</v>
      </c>
      <c r="AM478" s="119">
        <f t="shared" si="871"/>
        <v>0</v>
      </c>
      <c r="AN478" s="119">
        <f t="shared" si="871"/>
        <v>0</v>
      </c>
      <c r="AO478" s="116"/>
      <c r="AP478" s="120"/>
      <c r="AQ478" s="121">
        <f t="shared" ref="AQ478:AZ478" si="872">SUM(AQ474:AQ477)</f>
        <v>0</v>
      </c>
      <c r="AR478" s="121">
        <f t="shared" si="872"/>
        <v>0</v>
      </c>
      <c r="AS478" s="121">
        <f t="shared" si="872"/>
        <v>0</v>
      </c>
      <c r="AT478" s="121">
        <f t="shared" si="872"/>
        <v>0</v>
      </c>
      <c r="AU478" s="121">
        <f t="shared" si="872"/>
        <v>0</v>
      </c>
      <c r="AV478" s="121">
        <f t="shared" si="872"/>
        <v>0</v>
      </c>
      <c r="AW478" s="121">
        <f t="shared" si="872"/>
        <v>0</v>
      </c>
      <c r="AX478" s="121">
        <f t="shared" si="872"/>
        <v>0</v>
      </c>
      <c r="AY478" s="121">
        <f t="shared" si="872"/>
        <v>0</v>
      </c>
      <c r="AZ478" s="121">
        <f t="shared" si="872"/>
        <v>0</v>
      </c>
      <c r="BA478" s="121"/>
    </row>
    <row r="479" spans="1:53" ht="14.1" customHeight="1" outlineLevel="2" x14ac:dyDescent="0.2">
      <c r="A479" s="68"/>
      <c r="B479" s="94"/>
      <c r="C479" s="95"/>
      <c r="D479" s="96"/>
      <c r="E479" s="96"/>
      <c r="F479" s="97"/>
      <c r="G479" s="98"/>
      <c r="H479" s="99"/>
      <c r="I479" s="100"/>
      <c r="J479" s="101"/>
      <c r="K479" s="101"/>
      <c r="L479" s="102" t="str">
        <f>IF(I479&lt;&gt;0,((VLOOKUP(I479,'1. Standard_Cost'!$B$4:$D$8,2)+VLOOKUP(I479,'1. Standard_Cost'!$B$4:$D$8,3))*J479*K479),"0")</f>
        <v>0</v>
      </c>
      <c r="M479" s="102">
        <f>L479*'1. Standard_Cost'!F4</f>
        <v>0</v>
      </c>
      <c r="N479" s="103"/>
      <c r="O479" s="103"/>
      <c r="P479" s="103"/>
      <c r="Q479" s="103"/>
      <c r="R479" s="104">
        <f>+N479*P479*'1. Standard_Cost'!$B$12</f>
        <v>0</v>
      </c>
      <c r="S479" s="104">
        <f>+N479*O479*P479*'1. Standard_Cost'!$C$12</f>
        <v>0</v>
      </c>
      <c r="T479" s="104">
        <f>+N479*P479*Q479*'1. Standard_Cost'!$D$12</f>
        <v>0</v>
      </c>
      <c r="U479" s="104">
        <f>+N479*O479*'1. Standard_Cost'!$E$12</f>
        <v>0</v>
      </c>
      <c r="V479" s="103"/>
      <c r="W479" s="103"/>
      <c r="X479" s="103"/>
      <c r="Y479" s="104">
        <f>+V479*((X479*'1. Standard_Cost'!$B$16)+(W479*X479*'1. Standard_Cost'!$C$16))</f>
        <v>0</v>
      </c>
      <c r="Z479" s="103"/>
      <c r="AA479" s="103"/>
      <c r="AB479" s="104">
        <f>+Z479*'1. Standard_Cost'!$B$20+AA479*'1. Standard_Cost'!$C$20</f>
        <v>0</v>
      </c>
      <c r="AC479" s="105"/>
      <c r="AD479" s="106"/>
      <c r="AE479" s="106">
        <f t="shared" ref="AE479:AE482" si="873">(R479+S479+T479+U479+Y479+AB479+AC479+AD479)*(20%)</f>
        <v>0</v>
      </c>
      <c r="AF479" s="104">
        <f t="shared" ref="AF479:AF482" si="874">R479+S479+T479+U479+Y479+AB479+AC479+AD479+AE479</f>
        <v>0</v>
      </c>
      <c r="AG479" s="103"/>
      <c r="AH479" s="103"/>
      <c r="AI479" s="103"/>
      <c r="AJ479" s="107"/>
      <c r="AK479" s="107"/>
      <c r="AL479" s="107"/>
      <c r="AM479" s="104">
        <f>AG479*'1. Standard_Cost'!B81+'Incremental_Cost Year 2021'!AH479*'1. Standard_Cost'!C81+'Incremental_Cost Year 2021'!AI479*'1. Standard_Cost'!D81+'Incremental_Cost Year 2021'!AJ479+'Incremental_Cost Year 2021'!AL479+AK479</f>
        <v>0</v>
      </c>
      <c r="AN479" s="104">
        <f>AM479*'1. Standard_Cost'!C28</f>
        <v>0</v>
      </c>
      <c r="AO479" s="107"/>
      <c r="AQ479" s="104">
        <f t="shared" ref="AQ479:AQ482" si="875">L479+M479</f>
        <v>0</v>
      </c>
      <c r="AR479" s="104">
        <f t="shared" ref="AR479:AR482" si="876">AF479</f>
        <v>0</v>
      </c>
      <c r="AS479" s="104">
        <f t="shared" ref="AS479:AS482" si="877">AM479+AN479</f>
        <v>0</v>
      </c>
      <c r="AT479" s="104">
        <f>SUM(AQ479,AR479,AS479)</f>
        <v>0</v>
      </c>
      <c r="AU479" s="229">
        <f t="shared" si="860"/>
        <v>0</v>
      </c>
      <c r="AV479" s="229"/>
      <c r="AW479" s="229"/>
      <c r="AX479" s="229"/>
      <c r="AY479" s="229"/>
      <c r="AZ479" s="229"/>
      <c r="BA479" s="230"/>
    </row>
    <row r="480" spans="1:53" ht="14.1" customHeight="1" outlineLevel="2" x14ac:dyDescent="0.2">
      <c r="A480" s="68"/>
      <c r="B480" s="94"/>
      <c r="C480" s="95"/>
      <c r="D480" s="110"/>
      <c r="E480" s="110"/>
      <c r="F480" s="110"/>
      <c r="G480" s="111"/>
      <c r="H480" s="99" t="s">
        <v>50</v>
      </c>
      <c r="I480" s="100"/>
      <c r="J480" s="101"/>
      <c r="K480" s="101"/>
      <c r="L480" s="102" t="str">
        <f>IF(I480&lt;&gt;0,((VLOOKUP(I480,'1. Standard_Cost'!$B$4:$D$8,2)+VLOOKUP(I480,'1. Standard_Cost'!$B$4:$D$8,3))*J480*K480),"0")</f>
        <v>0</v>
      </c>
      <c r="M480" s="102">
        <f>L480*'1. Standard_Cost'!F4</f>
        <v>0</v>
      </c>
      <c r="N480" s="103"/>
      <c r="O480" s="103"/>
      <c r="P480" s="103"/>
      <c r="Q480" s="103"/>
      <c r="R480" s="104">
        <f>+N480*P480*'1. Standard_Cost'!$B$12</f>
        <v>0</v>
      </c>
      <c r="S480" s="104">
        <f>+N480*O480*P480*'1. Standard_Cost'!$C$12</f>
        <v>0</v>
      </c>
      <c r="T480" s="104">
        <f>+N480*P480*Q480*'1. Standard_Cost'!$D$12</f>
        <v>0</v>
      </c>
      <c r="U480" s="104">
        <f>+N480*O480*'1. Standard_Cost'!$E$12</f>
        <v>0</v>
      </c>
      <c r="V480" s="103"/>
      <c r="W480" s="103"/>
      <c r="X480" s="103"/>
      <c r="Y480" s="104">
        <f>+V480*((X480*'1. Standard_Cost'!$B$16)+(W480*X480*'1. Standard_Cost'!$C$16))</f>
        <v>0</v>
      </c>
      <c r="Z480" s="103"/>
      <c r="AA480" s="103"/>
      <c r="AB480" s="104">
        <f>+Z480*'1. Standard_Cost'!$B$20+AA480*'1. Standard_Cost'!$C$20</f>
        <v>0</v>
      </c>
      <c r="AC480" s="105"/>
      <c r="AD480" s="106"/>
      <c r="AE480" s="106">
        <f t="shared" si="873"/>
        <v>0</v>
      </c>
      <c r="AF480" s="104">
        <f t="shared" si="874"/>
        <v>0</v>
      </c>
      <c r="AG480" s="103"/>
      <c r="AH480" s="103">
        <v>0</v>
      </c>
      <c r="AI480" s="103">
        <v>0</v>
      </c>
      <c r="AJ480" s="107"/>
      <c r="AK480" s="107"/>
      <c r="AL480" s="107"/>
      <c r="AM480" s="104">
        <f>AG480*'1. Standard_Cost'!B81+'Incremental_Cost Year 2021'!AH480*'1. Standard_Cost'!C81+'Incremental_Cost Year 2021'!AI480*'1. Standard_Cost'!D81+'Incremental_Cost Year 2021'!AJ480+'Incremental_Cost Year 2021'!AL480+AK480</f>
        <v>0</v>
      </c>
      <c r="AN480" s="104">
        <f>AM480*'1. Standard_Cost'!C28</f>
        <v>0</v>
      </c>
      <c r="AO480" s="107"/>
      <c r="AQ480" s="104">
        <f t="shared" si="875"/>
        <v>0</v>
      </c>
      <c r="AR480" s="104">
        <f t="shared" si="876"/>
        <v>0</v>
      </c>
      <c r="AS480" s="104">
        <f t="shared" si="877"/>
        <v>0</v>
      </c>
      <c r="AT480" s="104">
        <f t="shared" ref="AT480:AT482" si="878">SUM(AQ480,AR480,AS480)</f>
        <v>0</v>
      </c>
      <c r="AU480" s="229">
        <f t="shared" si="860"/>
        <v>0</v>
      </c>
      <c r="AV480" s="229">
        <v>0</v>
      </c>
      <c r="AW480" s="229"/>
      <c r="AX480" s="229"/>
      <c r="AY480" s="229"/>
      <c r="AZ480" s="229"/>
      <c r="BA480" s="230"/>
    </row>
    <row r="481" spans="1:53" ht="14.1" customHeight="1" outlineLevel="2" x14ac:dyDescent="0.2">
      <c r="A481" s="68"/>
      <c r="B481" s="94"/>
      <c r="C481" s="95"/>
      <c r="D481" s="110"/>
      <c r="E481" s="110"/>
      <c r="F481" s="110"/>
      <c r="G481" s="111"/>
      <c r="H481" s="99" t="s">
        <v>51</v>
      </c>
      <c r="I481" s="100"/>
      <c r="J481" s="101"/>
      <c r="K481" s="101"/>
      <c r="L481" s="102" t="str">
        <f>IF(I481&lt;&gt;0,((VLOOKUP(I481,'1. Standard_Cost'!$B$4:$D$8,2)+VLOOKUP(I481,'1. Standard_Cost'!$B$4:$D$8,3))*J481*K481),"0")</f>
        <v>0</v>
      </c>
      <c r="M481" s="102">
        <f>L481*'1. Standard_Cost'!F4</f>
        <v>0</v>
      </c>
      <c r="N481" s="103"/>
      <c r="O481" s="103"/>
      <c r="P481" s="103"/>
      <c r="Q481" s="103"/>
      <c r="R481" s="104">
        <f>+N481*P481*'1. Standard_Cost'!$B$12</f>
        <v>0</v>
      </c>
      <c r="S481" s="104">
        <f>+N481*O481*P481*'1. Standard_Cost'!$C$12</f>
        <v>0</v>
      </c>
      <c r="T481" s="104">
        <f>+N481*P481*Q481*'1. Standard_Cost'!$D$12</f>
        <v>0</v>
      </c>
      <c r="U481" s="104">
        <f>+N481*O481*'1. Standard_Cost'!$E$12</f>
        <v>0</v>
      </c>
      <c r="V481" s="103"/>
      <c r="W481" s="103"/>
      <c r="X481" s="103"/>
      <c r="Y481" s="104">
        <f>+V481*((X481*'1. Standard_Cost'!$B$16)+(W481*X481*'1. Standard_Cost'!$C$16))</f>
        <v>0</v>
      </c>
      <c r="Z481" s="103"/>
      <c r="AA481" s="103"/>
      <c r="AB481" s="104">
        <f>+Z481*'1. Standard_Cost'!$B$20+AA481*'1. Standard_Cost'!$C$20</f>
        <v>0</v>
      </c>
      <c r="AC481" s="105"/>
      <c r="AD481" s="106"/>
      <c r="AE481" s="106">
        <f t="shared" si="873"/>
        <v>0</v>
      </c>
      <c r="AF481" s="104">
        <f t="shared" si="874"/>
        <v>0</v>
      </c>
      <c r="AG481" s="103"/>
      <c r="AH481" s="103"/>
      <c r="AI481" s="103"/>
      <c r="AJ481" s="107"/>
      <c r="AK481" s="107"/>
      <c r="AL481" s="107"/>
      <c r="AM481" s="104">
        <f>AG481*'1. Standard_Cost'!B81+'Incremental_Cost Year 2021'!AH481*'1. Standard_Cost'!C81+'Incremental_Cost Year 2021'!AI481*'1. Standard_Cost'!D81+'Incremental_Cost Year 2021'!AJ481+'Incremental_Cost Year 2021'!AL481+AK481</f>
        <v>0</v>
      </c>
      <c r="AN481" s="104">
        <f>AM481*'1. Standard_Cost'!C28</f>
        <v>0</v>
      </c>
      <c r="AO481" s="107"/>
      <c r="AQ481" s="104">
        <f t="shared" si="875"/>
        <v>0</v>
      </c>
      <c r="AR481" s="104">
        <f t="shared" si="876"/>
        <v>0</v>
      </c>
      <c r="AS481" s="104">
        <f t="shared" si="877"/>
        <v>0</v>
      </c>
      <c r="AT481" s="104">
        <f t="shared" si="878"/>
        <v>0</v>
      </c>
      <c r="AU481" s="229">
        <f t="shared" si="860"/>
        <v>0</v>
      </c>
      <c r="AV481" s="229"/>
      <c r="AW481" s="229"/>
      <c r="AX481" s="229"/>
      <c r="AY481" s="229"/>
      <c r="AZ481" s="229"/>
      <c r="BA481" s="230"/>
    </row>
    <row r="482" spans="1:53" ht="14.1" customHeight="1" outlineLevel="2" x14ac:dyDescent="0.2">
      <c r="A482" s="68"/>
      <c r="B482" s="94"/>
      <c r="C482" s="95"/>
      <c r="D482" s="110"/>
      <c r="E482" s="110"/>
      <c r="F482" s="110"/>
      <c r="G482" s="111"/>
      <c r="H482" s="112" t="s">
        <v>179</v>
      </c>
      <c r="I482" s="100"/>
      <c r="J482" s="101"/>
      <c r="K482" s="101"/>
      <c r="L482" s="102" t="str">
        <f>IF(I482&lt;&gt;0,((VLOOKUP(I482,'1. Standard_Cost'!$B$4:$D$8,2)+VLOOKUP(I482,'1. Standard_Cost'!$B$4:$D$8,3))*J482*K482),"0")</f>
        <v>0</v>
      </c>
      <c r="M482" s="102">
        <f>L482*'1. Standard_Cost'!F61</f>
        <v>0</v>
      </c>
      <c r="N482" s="103"/>
      <c r="O482" s="103"/>
      <c r="P482" s="103"/>
      <c r="Q482" s="103"/>
      <c r="R482" s="104">
        <f>+N482*P482*'1. Standard_Cost'!$B$12</f>
        <v>0</v>
      </c>
      <c r="S482" s="104">
        <f>+N482*O482*P482*'1. Standard_Cost'!$C$12</f>
        <v>0</v>
      </c>
      <c r="T482" s="104">
        <f>+N482*P482*Q482*'1. Standard_Cost'!$D$12</f>
        <v>0</v>
      </c>
      <c r="U482" s="104">
        <f>+N482*O482*'1. Standard_Cost'!$E$12</f>
        <v>0</v>
      </c>
      <c r="V482" s="103"/>
      <c r="W482" s="103"/>
      <c r="X482" s="103"/>
      <c r="Y482" s="104">
        <f>+V482*((X482*'1. Standard_Cost'!$B$16)+(W482*X482*'1. Standard_Cost'!$C$16))</f>
        <v>0</v>
      </c>
      <c r="Z482" s="103"/>
      <c r="AA482" s="103"/>
      <c r="AB482" s="104">
        <f>+Z482*'1. Standard_Cost'!$B$20+AA482*'1. Standard_Cost'!$C$20</f>
        <v>0</v>
      </c>
      <c r="AC482" s="105"/>
      <c r="AD482" s="106"/>
      <c r="AE482" s="106">
        <f t="shared" si="873"/>
        <v>0</v>
      </c>
      <c r="AF482" s="104">
        <f t="shared" si="874"/>
        <v>0</v>
      </c>
      <c r="AG482" s="103"/>
      <c r="AH482" s="103"/>
      <c r="AI482" s="103"/>
      <c r="AJ482" s="107"/>
      <c r="AK482" s="107"/>
      <c r="AL482" s="107"/>
      <c r="AM482" s="104">
        <f>AG482*'1. Standard_Cost'!B81+'Incremental_Cost Year 2021'!AH482*'1. Standard_Cost'!C81+'Incremental_Cost Year 2021'!AI482*'1. Standard_Cost'!D81+'Incremental_Cost Year 2021'!AJ482+'Incremental_Cost Year 2021'!AL482+AK482</f>
        <v>0</v>
      </c>
      <c r="AN482" s="104">
        <f>AM482*'1. Standard_Cost'!C28</f>
        <v>0</v>
      </c>
      <c r="AO482" s="107"/>
      <c r="AQ482" s="104">
        <f t="shared" si="875"/>
        <v>0</v>
      </c>
      <c r="AR482" s="104">
        <f t="shared" si="876"/>
        <v>0</v>
      </c>
      <c r="AS482" s="104">
        <f t="shared" si="877"/>
        <v>0</v>
      </c>
      <c r="AT482" s="104">
        <f t="shared" si="878"/>
        <v>0</v>
      </c>
      <c r="AU482" s="229">
        <f t="shared" si="860"/>
        <v>0</v>
      </c>
      <c r="AV482" s="229"/>
      <c r="AW482" s="229"/>
      <c r="AX482" s="229"/>
      <c r="AY482" s="229"/>
      <c r="AZ482" s="229"/>
      <c r="BA482" s="230"/>
    </row>
    <row r="483" spans="1:53" ht="24.6" customHeight="1" outlineLevel="1" x14ac:dyDescent="0.2">
      <c r="A483" s="68"/>
      <c r="B483" s="141"/>
      <c r="C483" s="95"/>
      <c r="D483" s="113" t="s">
        <v>515</v>
      </c>
      <c r="E483" s="113" t="s">
        <v>797</v>
      </c>
      <c r="F483" s="114" t="s">
        <v>154</v>
      </c>
      <c r="G483" s="115" t="s">
        <v>155</v>
      </c>
      <c r="H483" s="122" t="s">
        <v>341</v>
      </c>
      <c r="I483" s="117"/>
      <c r="J483" s="117"/>
      <c r="K483" s="117"/>
      <c r="L483" s="118">
        <f>SUM(L479:L482)</f>
        <v>0</v>
      </c>
      <c r="M483" s="118">
        <f>SUM(M479:M482)</f>
        <v>0</v>
      </c>
      <c r="N483" s="117"/>
      <c r="O483" s="117"/>
      <c r="P483" s="117"/>
      <c r="Q483" s="117"/>
      <c r="R483" s="119">
        <f>SUM(R479:R482)</f>
        <v>0</v>
      </c>
      <c r="S483" s="119">
        <f>SUM(S479:S482)</f>
        <v>0</v>
      </c>
      <c r="T483" s="119">
        <f>SUM(T479:T482)</f>
        <v>0</v>
      </c>
      <c r="U483" s="119">
        <f>SUM(U479:U482)</f>
        <v>0</v>
      </c>
      <c r="V483" s="117"/>
      <c r="W483" s="117"/>
      <c r="X483" s="117"/>
      <c r="Y483" s="118">
        <f>SUM(Y479:Y482)</f>
        <v>0</v>
      </c>
      <c r="Z483" s="117"/>
      <c r="AA483" s="117"/>
      <c r="AB483" s="118">
        <f t="shared" ref="AB483:AF483" si="879">SUM(AB479:AB482)</f>
        <v>0</v>
      </c>
      <c r="AC483" s="118">
        <f t="shared" si="879"/>
        <v>0</v>
      </c>
      <c r="AD483" s="118">
        <f t="shared" si="879"/>
        <v>0</v>
      </c>
      <c r="AE483" s="118">
        <f t="shared" si="879"/>
        <v>0</v>
      </c>
      <c r="AF483" s="118">
        <f t="shared" si="879"/>
        <v>0</v>
      </c>
      <c r="AG483" s="117"/>
      <c r="AH483" s="117"/>
      <c r="AI483" s="117"/>
      <c r="AJ483" s="119">
        <f>SUM(AJ479:AJ482)</f>
        <v>0</v>
      </c>
      <c r="AK483" s="119">
        <f t="shared" ref="AK483:AN483" si="880">SUM(AK479:AK482)</f>
        <v>0</v>
      </c>
      <c r="AL483" s="119">
        <f t="shared" si="880"/>
        <v>0</v>
      </c>
      <c r="AM483" s="119">
        <f t="shared" si="880"/>
        <v>0</v>
      </c>
      <c r="AN483" s="119">
        <f t="shared" si="880"/>
        <v>0</v>
      </c>
      <c r="AO483" s="116"/>
      <c r="AP483" s="120"/>
      <c r="AQ483" s="121">
        <f t="shared" ref="AQ483:AZ483" si="881">SUM(AQ479:AQ482)</f>
        <v>0</v>
      </c>
      <c r="AR483" s="121">
        <f t="shared" si="881"/>
        <v>0</v>
      </c>
      <c r="AS483" s="121">
        <f t="shared" si="881"/>
        <v>0</v>
      </c>
      <c r="AT483" s="121">
        <f t="shared" si="881"/>
        <v>0</v>
      </c>
      <c r="AU483" s="121">
        <f t="shared" si="881"/>
        <v>0</v>
      </c>
      <c r="AV483" s="121">
        <f t="shared" si="881"/>
        <v>0</v>
      </c>
      <c r="AW483" s="121">
        <f t="shared" si="881"/>
        <v>0</v>
      </c>
      <c r="AX483" s="121">
        <f t="shared" si="881"/>
        <v>0</v>
      </c>
      <c r="AY483" s="121">
        <f t="shared" si="881"/>
        <v>0</v>
      </c>
      <c r="AZ483" s="121">
        <f t="shared" si="881"/>
        <v>0</v>
      </c>
      <c r="BA483" s="121"/>
    </row>
    <row r="484" spans="1:53" ht="14.1" customHeight="1" outlineLevel="2" x14ac:dyDescent="0.2">
      <c r="A484" s="68"/>
      <c r="B484" s="94"/>
      <c r="C484" s="250"/>
      <c r="D484" s="96"/>
      <c r="E484" s="96"/>
      <c r="F484" s="97"/>
      <c r="G484" s="98"/>
      <c r="H484" s="99" t="s">
        <v>49</v>
      </c>
      <c r="I484" s="100"/>
      <c r="J484" s="101"/>
      <c r="K484" s="101"/>
      <c r="L484" s="102" t="str">
        <f>IF(I484&lt;&gt;0,((VLOOKUP(I484,'1. Standard_Cost'!$B$4:$D$8,2)+VLOOKUP(I484,'1. Standard_Cost'!$B$4:$D$8,3))*J484*K484),"0")</f>
        <v>0</v>
      </c>
      <c r="M484" s="102">
        <f>L484*'1. Standard_Cost'!F4</f>
        <v>0</v>
      </c>
      <c r="N484" s="103"/>
      <c r="O484" s="103"/>
      <c r="P484" s="103"/>
      <c r="Q484" s="103"/>
      <c r="R484" s="104">
        <f>+N484*P484*'1. Standard_Cost'!$B$12</f>
        <v>0</v>
      </c>
      <c r="S484" s="104">
        <f>+N484*O484*P484*'1. Standard_Cost'!$C$12</f>
        <v>0</v>
      </c>
      <c r="T484" s="104">
        <f>+N484*P484*Q484*'1. Standard_Cost'!$D$12</f>
        <v>0</v>
      </c>
      <c r="U484" s="104">
        <f>+N484*O484*'1. Standard_Cost'!$E$12</f>
        <v>0</v>
      </c>
      <c r="V484" s="103"/>
      <c r="W484" s="103"/>
      <c r="X484" s="103"/>
      <c r="Y484" s="104">
        <f>+V484*((X484*'1. Standard_Cost'!$B$16)+(W484*X484*'1. Standard_Cost'!$C$16))</f>
        <v>0</v>
      </c>
      <c r="Z484" s="103"/>
      <c r="AA484" s="103"/>
      <c r="AB484" s="104">
        <f>+Z484*'1. Standard_Cost'!$B$20+AA484*'1. Standard_Cost'!$C$20</f>
        <v>0</v>
      </c>
      <c r="AC484" s="105"/>
      <c r="AD484" s="106"/>
      <c r="AE484" s="106">
        <f t="shared" ref="AE484:AE487" si="882">(R484+S484+T484+U484+Y484+AB484+AC484+AD484)*(20%)</f>
        <v>0</v>
      </c>
      <c r="AF484" s="104">
        <f t="shared" ref="AF484:AF487" si="883">R484+S484+T484+U484+Y484+AB484+AC484+AD484+AE484</f>
        <v>0</v>
      </c>
      <c r="AG484" s="103"/>
      <c r="AH484" s="103"/>
      <c r="AI484" s="103"/>
      <c r="AJ484" s="107"/>
      <c r="AK484" s="107"/>
      <c r="AL484" s="107"/>
      <c r="AM484" s="104">
        <f>AG484*'1. Standard_Cost'!B96+'Incremental_Cost Year 2021'!AH484*'1. Standard_Cost'!C96+'Incremental_Cost Year 2021'!AI484*'1. Standard_Cost'!D96+'Incremental_Cost Year 2021'!AJ484+'Incremental_Cost Year 2021'!AL484+AK484</f>
        <v>0</v>
      </c>
      <c r="AN484" s="104">
        <f>AM484*'1. Standard_Cost'!C28</f>
        <v>0</v>
      </c>
      <c r="AO484" s="107"/>
      <c r="AQ484" s="104">
        <f t="shared" ref="AQ484:AQ487" si="884">L484+M484</f>
        <v>0</v>
      </c>
      <c r="AR484" s="104">
        <f t="shared" ref="AR484:AR487" si="885">AF484</f>
        <v>0</v>
      </c>
      <c r="AS484" s="104">
        <f t="shared" ref="AS484:AS487" si="886">AM484+AN484</f>
        <v>0</v>
      </c>
      <c r="AT484" s="104">
        <f>SUM(AQ484,AR484,AS484)</f>
        <v>0</v>
      </c>
      <c r="AU484" s="229">
        <f t="shared" si="860"/>
        <v>0</v>
      </c>
      <c r="AV484" s="229"/>
      <c r="AW484" s="229"/>
      <c r="AX484" s="229"/>
      <c r="AY484" s="229"/>
      <c r="AZ484" s="229"/>
      <c r="BA484" s="230"/>
    </row>
    <row r="485" spans="1:53" ht="14.1" customHeight="1" outlineLevel="2" x14ac:dyDescent="0.2">
      <c r="A485" s="68"/>
      <c r="B485" s="94"/>
      <c r="C485" s="251"/>
      <c r="D485" s="110"/>
      <c r="E485" s="110"/>
      <c r="F485" s="110"/>
      <c r="G485" s="111"/>
      <c r="H485" s="99" t="s">
        <v>50</v>
      </c>
      <c r="I485" s="100"/>
      <c r="J485" s="101"/>
      <c r="K485" s="101"/>
      <c r="L485" s="102" t="str">
        <f>IF(I485&lt;&gt;0,((VLOOKUP(I485,'1. Standard_Cost'!$B$4:$D$8,2)+VLOOKUP(I485,'1. Standard_Cost'!$B$4:$D$8,3))*J485*K485),"0")</f>
        <v>0</v>
      </c>
      <c r="M485" s="102">
        <f>L485*'1. Standard_Cost'!F4</f>
        <v>0</v>
      </c>
      <c r="N485" s="103"/>
      <c r="O485" s="103"/>
      <c r="P485" s="103"/>
      <c r="Q485" s="103"/>
      <c r="R485" s="104">
        <f>+N485*P485*'1. Standard_Cost'!$B$12</f>
        <v>0</v>
      </c>
      <c r="S485" s="104">
        <f>+N485*O485*P485*'1. Standard_Cost'!$C$12</f>
        <v>0</v>
      </c>
      <c r="T485" s="104">
        <f>+N485*P485*Q485*'1. Standard_Cost'!$D$12</f>
        <v>0</v>
      </c>
      <c r="U485" s="104">
        <f>+N485*O485*'1. Standard_Cost'!$E$12</f>
        <v>0</v>
      </c>
      <c r="V485" s="103"/>
      <c r="W485" s="103"/>
      <c r="X485" s="103"/>
      <c r="Y485" s="104">
        <f>+V485*((X485*'1. Standard_Cost'!$B$16)+(W485*X485*'1. Standard_Cost'!$C$16))</f>
        <v>0</v>
      </c>
      <c r="Z485" s="103"/>
      <c r="AA485" s="103"/>
      <c r="AB485" s="104">
        <f>+Z485*'1. Standard_Cost'!$B$20+AA485*'1. Standard_Cost'!$C$20</f>
        <v>0</v>
      </c>
      <c r="AC485" s="105"/>
      <c r="AD485" s="106"/>
      <c r="AE485" s="106">
        <f t="shared" si="882"/>
        <v>0</v>
      </c>
      <c r="AF485" s="104">
        <f t="shared" si="883"/>
        <v>0</v>
      </c>
      <c r="AG485" s="103"/>
      <c r="AH485" s="103">
        <v>0</v>
      </c>
      <c r="AI485" s="103">
        <v>0</v>
      </c>
      <c r="AJ485" s="107"/>
      <c r="AK485" s="107"/>
      <c r="AL485" s="107"/>
      <c r="AM485" s="104">
        <f>AG485*'1. Standard_Cost'!B96+'Incremental_Cost Year 2021'!AH485*'1. Standard_Cost'!C96+'Incremental_Cost Year 2021'!AI485*'1. Standard_Cost'!D96+'Incremental_Cost Year 2021'!AJ485+'Incremental_Cost Year 2021'!AL485+AK485</f>
        <v>0</v>
      </c>
      <c r="AN485" s="104">
        <f>AM485*'1. Standard_Cost'!C28</f>
        <v>0</v>
      </c>
      <c r="AO485" s="107"/>
      <c r="AQ485" s="104">
        <f t="shared" si="884"/>
        <v>0</v>
      </c>
      <c r="AR485" s="104">
        <f t="shared" si="885"/>
        <v>0</v>
      </c>
      <c r="AS485" s="104">
        <f t="shared" si="886"/>
        <v>0</v>
      </c>
      <c r="AT485" s="104">
        <f t="shared" ref="AT485:AT487" si="887">SUM(AQ485,AR485,AS485)</f>
        <v>0</v>
      </c>
      <c r="AU485" s="229">
        <f t="shared" si="860"/>
        <v>0</v>
      </c>
      <c r="AV485" s="229">
        <v>0</v>
      </c>
      <c r="AW485" s="229"/>
      <c r="AX485" s="229"/>
      <c r="AY485" s="229"/>
      <c r="AZ485" s="229"/>
      <c r="BA485" s="230"/>
    </row>
    <row r="486" spans="1:53" ht="14.1" customHeight="1" outlineLevel="2" x14ac:dyDescent="0.2">
      <c r="A486" s="68"/>
      <c r="B486" s="94"/>
      <c r="C486" s="251"/>
      <c r="D486" s="110"/>
      <c r="E486" s="110"/>
      <c r="F486" s="110"/>
      <c r="G486" s="111"/>
      <c r="H486" s="99" t="s">
        <v>51</v>
      </c>
      <c r="I486" s="100"/>
      <c r="J486" s="101"/>
      <c r="K486" s="101"/>
      <c r="L486" s="102" t="str">
        <f>IF(I486&lt;&gt;0,((VLOOKUP(I486,'1. Standard_Cost'!$B$4:$D$8,2)+VLOOKUP(I486,'1. Standard_Cost'!$B$4:$D$8,3))*J486*K486),"0")</f>
        <v>0</v>
      </c>
      <c r="M486" s="102">
        <f>L486*'1. Standard_Cost'!F4</f>
        <v>0</v>
      </c>
      <c r="N486" s="103"/>
      <c r="O486" s="103"/>
      <c r="P486" s="103"/>
      <c r="Q486" s="103"/>
      <c r="R486" s="104">
        <f>+N486*P486*'1. Standard_Cost'!$B$12</f>
        <v>0</v>
      </c>
      <c r="S486" s="104">
        <f>+N486*O486*P486*'1. Standard_Cost'!$C$12</f>
        <v>0</v>
      </c>
      <c r="T486" s="104">
        <f>+N486*P486*Q486*'1. Standard_Cost'!$D$12</f>
        <v>0</v>
      </c>
      <c r="U486" s="104">
        <f>+N486*O486*'1. Standard_Cost'!$E$12</f>
        <v>0</v>
      </c>
      <c r="V486" s="103"/>
      <c r="W486" s="103"/>
      <c r="X486" s="103"/>
      <c r="Y486" s="104">
        <f>+V486*((X486*'1. Standard_Cost'!$B$16)+(W486*X486*'1. Standard_Cost'!$C$16))</f>
        <v>0</v>
      </c>
      <c r="Z486" s="103"/>
      <c r="AA486" s="103"/>
      <c r="AB486" s="104">
        <f>+Z486*'1. Standard_Cost'!$B$20+AA486*'1. Standard_Cost'!$C$20</f>
        <v>0</v>
      </c>
      <c r="AC486" s="105"/>
      <c r="AD486" s="106"/>
      <c r="AE486" s="106">
        <f t="shared" si="882"/>
        <v>0</v>
      </c>
      <c r="AF486" s="104">
        <f t="shared" si="883"/>
        <v>0</v>
      </c>
      <c r="AG486" s="103"/>
      <c r="AH486" s="103"/>
      <c r="AI486" s="103"/>
      <c r="AJ486" s="107"/>
      <c r="AK486" s="107"/>
      <c r="AL486" s="107"/>
      <c r="AM486" s="104">
        <f>AG486*'1. Standard_Cost'!B96+'Incremental_Cost Year 2021'!AH486*'1. Standard_Cost'!C96+'Incremental_Cost Year 2021'!AI486*'1. Standard_Cost'!D96+'Incremental_Cost Year 2021'!AJ486+'Incremental_Cost Year 2021'!AL486+AK486</f>
        <v>0</v>
      </c>
      <c r="AN486" s="104">
        <f>AM486*'1. Standard_Cost'!C28</f>
        <v>0</v>
      </c>
      <c r="AO486" s="107"/>
      <c r="AQ486" s="104">
        <f t="shared" si="884"/>
        <v>0</v>
      </c>
      <c r="AR486" s="104">
        <f t="shared" si="885"/>
        <v>0</v>
      </c>
      <c r="AS486" s="104">
        <f t="shared" si="886"/>
        <v>0</v>
      </c>
      <c r="AT486" s="104">
        <f t="shared" si="887"/>
        <v>0</v>
      </c>
      <c r="AU486" s="229">
        <f t="shared" si="860"/>
        <v>0</v>
      </c>
      <c r="AV486" s="229"/>
      <c r="AW486" s="229"/>
      <c r="AX486" s="229"/>
      <c r="AY486" s="229"/>
      <c r="AZ486" s="229"/>
      <c r="BA486" s="230"/>
    </row>
    <row r="487" spans="1:53" ht="14.1" customHeight="1" outlineLevel="2" x14ac:dyDescent="0.2">
      <c r="A487" s="68"/>
      <c r="B487" s="94"/>
      <c r="C487" s="251"/>
      <c r="D487" s="110"/>
      <c r="E487" s="110"/>
      <c r="F487" s="110"/>
      <c r="G487" s="111"/>
      <c r="H487" s="112" t="s">
        <v>179</v>
      </c>
      <c r="I487" s="100"/>
      <c r="J487" s="101"/>
      <c r="K487" s="101"/>
      <c r="L487" s="102" t="str">
        <f>IF(I487&lt;&gt;0,((VLOOKUP(I487,'1. Standard_Cost'!$B$4:$D$8,2)+VLOOKUP(I487,'1. Standard_Cost'!$B$4:$D$8,3))*J487*K487),"0")</f>
        <v>0</v>
      </c>
      <c r="M487" s="102">
        <f>L487*'1. Standard_Cost'!F76</f>
        <v>0</v>
      </c>
      <c r="N487" s="103"/>
      <c r="O487" s="103"/>
      <c r="P487" s="103"/>
      <c r="Q487" s="103"/>
      <c r="R487" s="104">
        <f>+N487*P487*'1. Standard_Cost'!$B$12</f>
        <v>0</v>
      </c>
      <c r="S487" s="104">
        <f>+N487*O487*P487*'1. Standard_Cost'!$C$12</f>
        <v>0</v>
      </c>
      <c r="T487" s="104">
        <f>+N487*P487*Q487*'1. Standard_Cost'!$D$12</f>
        <v>0</v>
      </c>
      <c r="U487" s="104">
        <f>+N487*O487*'1. Standard_Cost'!$E$12</f>
        <v>0</v>
      </c>
      <c r="V487" s="103"/>
      <c r="W487" s="103"/>
      <c r="X487" s="103"/>
      <c r="Y487" s="104">
        <f>+V487*((X487*'1. Standard_Cost'!$B$16)+(W487*X487*'1. Standard_Cost'!$C$16))</f>
        <v>0</v>
      </c>
      <c r="Z487" s="103"/>
      <c r="AA487" s="103"/>
      <c r="AB487" s="104">
        <f>+Z487*'1. Standard_Cost'!$B$20+AA487*'1. Standard_Cost'!$C$20</f>
        <v>0</v>
      </c>
      <c r="AC487" s="105"/>
      <c r="AD487" s="106"/>
      <c r="AE487" s="106">
        <f t="shared" si="882"/>
        <v>0</v>
      </c>
      <c r="AF487" s="104">
        <f t="shared" si="883"/>
        <v>0</v>
      </c>
      <c r="AG487" s="103"/>
      <c r="AH487" s="103"/>
      <c r="AI487" s="103"/>
      <c r="AJ487" s="107"/>
      <c r="AK487" s="107"/>
      <c r="AL487" s="107"/>
      <c r="AM487" s="104">
        <f>AG487*'1. Standard_Cost'!B96+'Incremental_Cost Year 2021'!AH487*'1. Standard_Cost'!C96+'Incremental_Cost Year 2021'!AI487*'1. Standard_Cost'!D96+'Incremental_Cost Year 2021'!AJ487+'Incremental_Cost Year 2021'!AL487+AK487</f>
        <v>0</v>
      </c>
      <c r="AN487" s="104">
        <f>AM487*'1. Standard_Cost'!C28</f>
        <v>0</v>
      </c>
      <c r="AO487" s="107"/>
      <c r="AQ487" s="104">
        <f t="shared" si="884"/>
        <v>0</v>
      </c>
      <c r="AR487" s="104">
        <f t="shared" si="885"/>
        <v>0</v>
      </c>
      <c r="AS487" s="104">
        <f t="shared" si="886"/>
        <v>0</v>
      </c>
      <c r="AT487" s="104">
        <f t="shared" si="887"/>
        <v>0</v>
      </c>
      <c r="AU487" s="229">
        <f t="shared" si="860"/>
        <v>0</v>
      </c>
      <c r="AV487" s="229"/>
      <c r="AW487" s="229"/>
      <c r="AX487" s="229"/>
      <c r="AY487" s="229"/>
      <c r="AZ487" s="229"/>
      <c r="BA487" s="230"/>
    </row>
    <row r="488" spans="1:53" ht="43.5" customHeight="1" outlineLevel="1" x14ac:dyDescent="0.2">
      <c r="A488" s="68"/>
      <c r="B488" s="94"/>
      <c r="C488" s="251"/>
      <c r="D488" s="113" t="s">
        <v>48</v>
      </c>
      <c r="E488" s="113" t="s">
        <v>798</v>
      </c>
      <c r="F488" s="114" t="s">
        <v>154</v>
      </c>
      <c r="G488" s="115" t="s">
        <v>155</v>
      </c>
      <c r="H488" s="140" t="s">
        <v>342</v>
      </c>
      <c r="I488" s="117"/>
      <c r="J488" s="117"/>
      <c r="K488" s="117"/>
      <c r="L488" s="118">
        <f>SUM(L484:L487)</f>
        <v>0</v>
      </c>
      <c r="M488" s="118">
        <f>SUM(M484:M487)</f>
        <v>0</v>
      </c>
      <c r="N488" s="117"/>
      <c r="O488" s="117"/>
      <c r="P488" s="117"/>
      <c r="Q488" s="117"/>
      <c r="R488" s="119">
        <f>SUM(R484:R487)</f>
        <v>0</v>
      </c>
      <c r="S488" s="119">
        <f>SUM(S484:S487)</f>
        <v>0</v>
      </c>
      <c r="T488" s="119">
        <f>SUM(T484:T487)</f>
        <v>0</v>
      </c>
      <c r="U488" s="119">
        <f>SUM(U484:U487)</f>
        <v>0</v>
      </c>
      <c r="V488" s="117"/>
      <c r="W488" s="117"/>
      <c r="X488" s="117"/>
      <c r="Y488" s="118">
        <f>SUM(Y484:Y487)</f>
        <v>0</v>
      </c>
      <c r="Z488" s="117"/>
      <c r="AA488" s="117"/>
      <c r="AB488" s="118">
        <f t="shared" ref="AB488:AF488" si="888">SUM(AB484:AB487)</f>
        <v>0</v>
      </c>
      <c r="AC488" s="118">
        <f t="shared" si="888"/>
        <v>0</v>
      </c>
      <c r="AD488" s="118">
        <f t="shared" si="888"/>
        <v>0</v>
      </c>
      <c r="AE488" s="118">
        <f t="shared" si="888"/>
        <v>0</v>
      </c>
      <c r="AF488" s="118">
        <f t="shared" si="888"/>
        <v>0</v>
      </c>
      <c r="AG488" s="117"/>
      <c r="AH488" s="117"/>
      <c r="AI488" s="117"/>
      <c r="AJ488" s="119">
        <f>SUM(AJ484:AJ487)</f>
        <v>0</v>
      </c>
      <c r="AK488" s="119">
        <f t="shared" ref="AK488:AN488" si="889">SUM(AK484:AK487)</f>
        <v>0</v>
      </c>
      <c r="AL488" s="119">
        <f t="shared" si="889"/>
        <v>0</v>
      </c>
      <c r="AM488" s="119">
        <f t="shared" si="889"/>
        <v>0</v>
      </c>
      <c r="AN488" s="119">
        <f t="shared" si="889"/>
        <v>0</v>
      </c>
      <c r="AO488" s="116"/>
      <c r="AP488" s="120"/>
      <c r="AQ488" s="118">
        <f t="shared" ref="AQ488:AZ488" si="890">SUM(AQ484:AQ487)</f>
        <v>0</v>
      </c>
      <c r="AR488" s="118">
        <f t="shared" si="890"/>
        <v>0</v>
      </c>
      <c r="AS488" s="118">
        <f t="shared" si="890"/>
        <v>0</v>
      </c>
      <c r="AT488" s="118">
        <f t="shared" si="890"/>
        <v>0</v>
      </c>
      <c r="AU488" s="118">
        <f t="shared" si="890"/>
        <v>0</v>
      </c>
      <c r="AV488" s="118">
        <f t="shared" si="890"/>
        <v>0</v>
      </c>
      <c r="AW488" s="118">
        <f t="shared" si="890"/>
        <v>0</v>
      </c>
      <c r="AX488" s="118">
        <f t="shared" si="890"/>
        <v>0</v>
      </c>
      <c r="AY488" s="118">
        <f t="shared" si="890"/>
        <v>0</v>
      </c>
      <c r="AZ488" s="118">
        <f t="shared" si="890"/>
        <v>0</v>
      </c>
      <c r="BA488" s="118"/>
    </row>
    <row r="489" spans="1:53" ht="14.1" customHeight="1" outlineLevel="2" x14ac:dyDescent="0.2">
      <c r="A489" s="68"/>
      <c r="B489" s="94"/>
      <c r="C489" s="251"/>
      <c r="D489" s="96"/>
      <c r="E489" s="96"/>
      <c r="F489" s="97"/>
      <c r="G489" s="98"/>
      <c r="H489" s="99" t="s">
        <v>565</v>
      </c>
      <c r="I489" s="100" t="s">
        <v>1</v>
      </c>
      <c r="J489" s="101">
        <v>3</v>
      </c>
      <c r="K489" s="101">
        <v>2</v>
      </c>
      <c r="L489" s="102">
        <f>IF(I489&lt;&gt;0,((VLOOKUP(I489,'1. Standard_Cost'!$B$4:$D$8,2)+VLOOKUP(I489,'1. Standard_Cost'!$B$4:$D$8,3))*J489*K489),"0")</f>
        <v>540750</v>
      </c>
      <c r="M489" s="102">
        <f>L489*'1. Standard_Cost'!F4</f>
        <v>90305.25</v>
      </c>
      <c r="N489" s="103"/>
      <c r="O489" s="103"/>
      <c r="P489" s="103"/>
      <c r="Q489" s="103"/>
      <c r="R489" s="104">
        <f>+N489*P489*'1. Standard_Cost'!$B$12</f>
        <v>0</v>
      </c>
      <c r="S489" s="104">
        <f>+N489*O489*P489*'1. Standard_Cost'!$C$12</f>
        <v>0</v>
      </c>
      <c r="T489" s="104">
        <f>+N489*P489*Q489*'1. Standard_Cost'!$D$12</f>
        <v>0</v>
      </c>
      <c r="U489" s="104">
        <f>+N489*O489*'1. Standard_Cost'!$E$12</f>
        <v>0</v>
      </c>
      <c r="V489" s="103"/>
      <c r="W489" s="103"/>
      <c r="X489" s="103"/>
      <c r="Y489" s="104">
        <f>+V489*((X489*'1. Standard_Cost'!$B$16)+(W489*X489*'1. Standard_Cost'!$C$16))</f>
        <v>0</v>
      </c>
      <c r="Z489" s="103"/>
      <c r="AA489" s="103"/>
      <c r="AB489" s="104">
        <f>+Z489*'1. Standard_Cost'!$B$20+AA489*'1. Standard_Cost'!$C$20</f>
        <v>0</v>
      </c>
      <c r="AC489" s="105">
        <v>90000</v>
      </c>
      <c r="AD489" s="106"/>
      <c r="AE489" s="106">
        <f t="shared" ref="AE489:AE492" si="891">(R489+S489+T489+U489+Y489+AB489+AC489+AD489)*(20%)</f>
        <v>18000</v>
      </c>
      <c r="AF489" s="104">
        <f t="shared" ref="AF489:AF492" si="892">R489+S489+T489+U489+Y489+AB489+AC489+AD489+AE489</f>
        <v>108000</v>
      </c>
      <c r="AG489" s="103"/>
      <c r="AH489" s="103"/>
      <c r="AI489" s="103"/>
      <c r="AJ489" s="107"/>
      <c r="AK489" s="107"/>
      <c r="AL489" s="107"/>
      <c r="AM489" s="104">
        <f>AG489*'1. Standard_Cost'!B96+'Incremental_Cost Year 2021'!AH489*'1. Standard_Cost'!C96+'Incremental_Cost Year 2021'!AI489*'1. Standard_Cost'!D96+'Incremental_Cost Year 2021'!AJ489+'Incremental_Cost Year 2021'!AL489+AK489</f>
        <v>0</v>
      </c>
      <c r="AN489" s="104">
        <f>AM489*'1. Standard_Cost'!C28</f>
        <v>0</v>
      </c>
      <c r="AO489" s="107"/>
      <c r="AQ489" s="104">
        <f t="shared" ref="AQ489:AQ492" si="893">L489+M489</f>
        <v>631055.25</v>
      </c>
      <c r="AR489" s="104">
        <f t="shared" ref="AR489:AR492" si="894">AF489</f>
        <v>108000</v>
      </c>
      <c r="AS489" s="104">
        <f t="shared" ref="AS489:AS492" si="895">AM489+AN489</f>
        <v>0</v>
      </c>
      <c r="AT489" s="104">
        <f>SUM(AQ489,AR489,AS489)</f>
        <v>739055.25</v>
      </c>
      <c r="AU489" s="229">
        <f t="shared" si="860"/>
        <v>739055.25</v>
      </c>
      <c r="AV489" s="229"/>
      <c r="AW489" s="229"/>
      <c r="AX489" s="229"/>
      <c r="AY489" s="229"/>
      <c r="AZ489" s="229"/>
      <c r="BA489" s="230"/>
    </row>
    <row r="490" spans="1:53" ht="14.1" customHeight="1" outlineLevel="2" x14ac:dyDescent="0.2">
      <c r="A490" s="68"/>
      <c r="B490" s="94"/>
      <c r="C490" s="251"/>
      <c r="D490" s="110"/>
      <c r="E490" s="110"/>
      <c r="F490" s="110"/>
      <c r="G490" s="111"/>
      <c r="H490" s="99" t="s">
        <v>50</v>
      </c>
      <c r="I490" s="100"/>
      <c r="J490" s="101"/>
      <c r="K490" s="101"/>
      <c r="L490" s="102" t="str">
        <f>IF(I490&lt;&gt;0,((VLOOKUP(I490,'1. Standard_Cost'!$B$4:$D$8,2)+VLOOKUP(I490,'1. Standard_Cost'!$B$4:$D$8,3))*J490*K490),"0")</f>
        <v>0</v>
      </c>
      <c r="M490" s="102">
        <f>L490*'1. Standard_Cost'!F4</f>
        <v>0</v>
      </c>
      <c r="N490" s="103"/>
      <c r="O490" s="103"/>
      <c r="P490" s="103"/>
      <c r="Q490" s="103"/>
      <c r="R490" s="104">
        <f>+N490*P490*'1. Standard_Cost'!$B$12</f>
        <v>0</v>
      </c>
      <c r="S490" s="104">
        <f>+N490*O490*P490*'1. Standard_Cost'!$C$12</f>
        <v>0</v>
      </c>
      <c r="T490" s="104">
        <f>+N490*P490*Q490*'1. Standard_Cost'!$D$12</f>
        <v>0</v>
      </c>
      <c r="U490" s="104">
        <f>+N490*O490*'1. Standard_Cost'!$E$12</f>
        <v>0</v>
      </c>
      <c r="V490" s="103"/>
      <c r="W490" s="103"/>
      <c r="X490" s="103"/>
      <c r="Y490" s="104">
        <f>+V490*((X490*'1. Standard_Cost'!$B$16)+(W490*X490*'1. Standard_Cost'!$C$16))</f>
        <v>0</v>
      </c>
      <c r="Z490" s="103"/>
      <c r="AA490" s="103"/>
      <c r="AB490" s="104">
        <f>+Z490*'1. Standard_Cost'!$B$20+AA490*'1. Standard_Cost'!$C$20</f>
        <v>0</v>
      </c>
      <c r="AC490" s="105"/>
      <c r="AD490" s="106"/>
      <c r="AE490" s="106">
        <f t="shared" si="891"/>
        <v>0</v>
      </c>
      <c r="AF490" s="104">
        <f t="shared" si="892"/>
        <v>0</v>
      </c>
      <c r="AG490" s="103"/>
      <c r="AH490" s="103">
        <v>0</v>
      </c>
      <c r="AI490" s="103">
        <v>0</v>
      </c>
      <c r="AJ490" s="107"/>
      <c r="AK490" s="107"/>
      <c r="AL490" s="107"/>
      <c r="AM490" s="104">
        <f>AG490*'1. Standard_Cost'!B96+'Incremental_Cost Year 2021'!AH490*'1. Standard_Cost'!C96+'Incremental_Cost Year 2021'!AI490*'1. Standard_Cost'!D96+'Incremental_Cost Year 2021'!AJ490+'Incremental_Cost Year 2021'!AL490+AK490</f>
        <v>0</v>
      </c>
      <c r="AN490" s="104">
        <f>AM490*'1. Standard_Cost'!C28</f>
        <v>0</v>
      </c>
      <c r="AO490" s="107"/>
      <c r="AQ490" s="104">
        <f t="shared" si="893"/>
        <v>0</v>
      </c>
      <c r="AR490" s="104">
        <f t="shared" si="894"/>
        <v>0</v>
      </c>
      <c r="AS490" s="104">
        <f t="shared" si="895"/>
        <v>0</v>
      </c>
      <c r="AT490" s="104">
        <f t="shared" ref="AT490:AT492" si="896">SUM(AQ490,AR490,AS490)</f>
        <v>0</v>
      </c>
      <c r="AU490" s="229">
        <f t="shared" si="860"/>
        <v>0</v>
      </c>
      <c r="AV490" s="229">
        <v>0</v>
      </c>
      <c r="AW490" s="229"/>
      <c r="AX490" s="229"/>
      <c r="AY490" s="229"/>
      <c r="AZ490" s="229"/>
      <c r="BA490" s="230"/>
    </row>
    <row r="491" spans="1:53" ht="14.1" customHeight="1" outlineLevel="2" x14ac:dyDescent="0.2">
      <c r="A491" s="68"/>
      <c r="B491" s="94"/>
      <c r="C491" s="251"/>
      <c r="D491" s="110"/>
      <c r="E491" s="110"/>
      <c r="F491" s="110"/>
      <c r="G491" s="111"/>
      <c r="H491" s="99" t="s">
        <v>51</v>
      </c>
      <c r="I491" s="100"/>
      <c r="J491" s="101"/>
      <c r="K491" s="101"/>
      <c r="L491" s="102" t="str">
        <f>IF(I491&lt;&gt;0,((VLOOKUP(I491,'1. Standard_Cost'!$B$4:$D$8,2)+VLOOKUP(I491,'1. Standard_Cost'!$B$4:$D$8,3))*J491*K491),"0")</f>
        <v>0</v>
      </c>
      <c r="M491" s="102">
        <f>L491*'1. Standard_Cost'!F4</f>
        <v>0</v>
      </c>
      <c r="N491" s="103"/>
      <c r="O491" s="103"/>
      <c r="P491" s="103"/>
      <c r="Q491" s="103"/>
      <c r="R491" s="104">
        <f>+N491*P491*'1. Standard_Cost'!$B$12</f>
        <v>0</v>
      </c>
      <c r="S491" s="104">
        <f>+N491*O491*P491*'1. Standard_Cost'!$C$12</f>
        <v>0</v>
      </c>
      <c r="T491" s="104">
        <f>+N491*P491*Q491*'1. Standard_Cost'!$D$12</f>
        <v>0</v>
      </c>
      <c r="U491" s="104">
        <f>+N491*O491*'1. Standard_Cost'!$E$12</f>
        <v>0</v>
      </c>
      <c r="V491" s="103"/>
      <c r="W491" s="103"/>
      <c r="X491" s="103"/>
      <c r="Y491" s="104">
        <f>+V491*((X491*'1. Standard_Cost'!$B$16)+(W491*X491*'1. Standard_Cost'!$C$16))</f>
        <v>0</v>
      </c>
      <c r="Z491" s="103"/>
      <c r="AA491" s="103"/>
      <c r="AB491" s="104">
        <f>+Z491*'1. Standard_Cost'!$B$20+AA491*'1. Standard_Cost'!$C$20</f>
        <v>0</v>
      </c>
      <c r="AC491" s="105"/>
      <c r="AD491" s="106"/>
      <c r="AE491" s="106">
        <f t="shared" si="891"/>
        <v>0</v>
      </c>
      <c r="AF491" s="104">
        <f t="shared" si="892"/>
        <v>0</v>
      </c>
      <c r="AG491" s="103"/>
      <c r="AH491" s="103"/>
      <c r="AI491" s="103"/>
      <c r="AJ491" s="107"/>
      <c r="AK491" s="107"/>
      <c r="AL491" s="107"/>
      <c r="AM491" s="104">
        <f>AG491*'1. Standard_Cost'!B96+'Incremental_Cost Year 2021'!AH491*'1. Standard_Cost'!C96+'Incremental_Cost Year 2021'!AI491*'1. Standard_Cost'!D96+'Incremental_Cost Year 2021'!AJ491+'Incremental_Cost Year 2021'!AL491+AK491</f>
        <v>0</v>
      </c>
      <c r="AN491" s="104">
        <f>AM491*'1. Standard_Cost'!C28</f>
        <v>0</v>
      </c>
      <c r="AO491" s="107"/>
      <c r="AQ491" s="104">
        <f t="shared" si="893"/>
        <v>0</v>
      </c>
      <c r="AR491" s="104">
        <f t="shared" si="894"/>
        <v>0</v>
      </c>
      <c r="AS491" s="104">
        <f t="shared" si="895"/>
        <v>0</v>
      </c>
      <c r="AT491" s="104">
        <f t="shared" si="896"/>
        <v>0</v>
      </c>
      <c r="AU491" s="229">
        <f t="shared" si="860"/>
        <v>0</v>
      </c>
      <c r="AV491" s="229"/>
      <c r="AW491" s="229"/>
      <c r="AX491" s="229"/>
      <c r="AY491" s="229"/>
      <c r="AZ491" s="229"/>
      <c r="BA491" s="230"/>
    </row>
    <row r="492" spans="1:53" ht="14.1" customHeight="1" outlineLevel="2" x14ac:dyDescent="0.2">
      <c r="A492" s="68"/>
      <c r="B492" s="94"/>
      <c r="C492" s="251"/>
      <c r="D492" s="110"/>
      <c r="E492" s="110"/>
      <c r="F492" s="110"/>
      <c r="G492" s="111"/>
      <c r="H492" s="112" t="s">
        <v>179</v>
      </c>
      <c r="I492" s="100"/>
      <c r="J492" s="101"/>
      <c r="K492" s="101"/>
      <c r="L492" s="102" t="str">
        <f>IF(I492&lt;&gt;0,((VLOOKUP(I492,'1. Standard_Cost'!$B$4:$D$8,2)+VLOOKUP(I492,'1. Standard_Cost'!$B$4:$D$8,3))*J492*K492),"0")</f>
        <v>0</v>
      </c>
      <c r="M492" s="102">
        <f>L492*'1. Standard_Cost'!F4</f>
        <v>0</v>
      </c>
      <c r="N492" s="103"/>
      <c r="O492" s="103"/>
      <c r="P492" s="103"/>
      <c r="Q492" s="103"/>
      <c r="R492" s="104">
        <f>+N492*P492*'1. Standard_Cost'!$B$12</f>
        <v>0</v>
      </c>
      <c r="S492" s="104">
        <f>+N492*O492*P492*'1. Standard_Cost'!$C$12</f>
        <v>0</v>
      </c>
      <c r="T492" s="104">
        <f>+N492*P492*Q492*'1. Standard_Cost'!$D$12</f>
        <v>0</v>
      </c>
      <c r="U492" s="104">
        <f>+N492*O492*'1. Standard_Cost'!$E$12</f>
        <v>0</v>
      </c>
      <c r="V492" s="103"/>
      <c r="W492" s="103"/>
      <c r="X492" s="103"/>
      <c r="Y492" s="104">
        <f>+V492*((X492*'1. Standard_Cost'!$B$16)+(W492*X492*'1. Standard_Cost'!$C$16))</f>
        <v>0</v>
      </c>
      <c r="Z492" s="103"/>
      <c r="AA492" s="103"/>
      <c r="AB492" s="104">
        <f>+Z492*'1. Standard_Cost'!$B$20+AA492*'1. Standard_Cost'!$C$20</f>
        <v>0</v>
      </c>
      <c r="AC492" s="105"/>
      <c r="AD492" s="106"/>
      <c r="AE492" s="106">
        <f t="shared" si="891"/>
        <v>0</v>
      </c>
      <c r="AF492" s="104">
        <f t="shared" si="892"/>
        <v>0</v>
      </c>
      <c r="AG492" s="103"/>
      <c r="AH492" s="103"/>
      <c r="AI492" s="103"/>
      <c r="AJ492" s="107"/>
      <c r="AK492" s="107"/>
      <c r="AL492" s="107"/>
      <c r="AM492" s="104">
        <f>AG492*'1. Standard_Cost'!B96+'Incremental_Cost Year 2021'!AH492*'1. Standard_Cost'!C96+'Incremental_Cost Year 2021'!AI492*'1. Standard_Cost'!D96+'Incremental_Cost Year 2021'!AJ492+'Incremental_Cost Year 2021'!AL492+AK492</f>
        <v>0</v>
      </c>
      <c r="AN492" s="104">
        <f>AM492*'1. Standard_Cost'!C28</f>
        <v>0</v>
      </c>
      <c r="AO492" s="107"/>
      <c r="AQ492" s="104">
        <f t="shared" si="893"/>
        <v>0</v>
      </c>
      <c r="AR492" s="104">
        <f t="shared" si="894"/>
        <v>0</v>
      </c>
      <c r="AS492" s="104">
        <f t="shared" si="895"/>
        <v>0</v>
      </c>
      <c r="AT492" s="104">
        <f t="shared" si="896"/>
        <v>0</v>
      </c>
      <c r="AU492" s="229">
        <f t="shared" si="860"/>
        <v>0</v>
      </c>
      <c r="AV492" s="229"/>
      <c r="AW492" s="229"/>
      <c r="AX492" s="229"/>
      <c r="AY492" s="229"/>
      <c r="AZ492" s="229"/>
      <c r="BA492" s="230"/>
    </row>
    <row r="493" spans="1:53" ht="25.7" customHeight="1" outlineLevel="1" x14ac:dyDescent="0.2">
      <c r="A493" s="68"/>
      <c r="B493" s="94"/>
      <c r="C493" s="251"/>
      <c r="D493" s="113" t="s">
        <v>515</v>
      </c>
      <c r="E493" s="113" t="s">
        <v>800</v>
      </c>
      <c r="F493" s="114" t="s">
        <v>154</v>
      </c>
      <c r="G493" s="115" t="s">
        <v>155</v>
      </c>
      <c r="H493" s="122" t="s">
        <v>343</v>
      </c>
      <c r="I493" s="117"/>
      <c r="J493" s="117"/>
      <c r="K493" s="117"/>
      <c r="L493" s="118">
        <f>SUM(L489:L492)</f>
        <v>540750</v>
      </c>
      <c r="M493" s="118">
        <f>SUM(M489:M492)</f>
        <v>90305.25</v>
      </c>
      <c r="N493" s="117"/>
      <c r="O493" s="117"/>
      <c r="P493" s="117"/>
      <c r="Q493" s="117"/>
      <c r="R493" s="119">
        <f>SUM(R489:R492)</f>
        <v>0</v>
      </c>
      <c r="S493" s="119">
        <f>SUM(S489:S492)</f>
        <v>0</v>
      </c>
      <c r="T493" s="119">
        <f>SUM(T489:T492)</f>
        <v>0</v>
      </c>
      <c r="U493" s="119">
        <f>SUM(U489:U492)</f>
        <v>0</v>
      </c>
      <c r="V493" s="117"/>
      <c r="W493" s="117"/>
      <c r="X493" s="117"/>
      <c r="Y493" s="118">
        <f>SUM(Y489:Y492)</f>
        <v>0</v>
      </c>
      <c r="Z493" s="117"/>
      <c r="AA493" s="117"/>
      <c r="AB493" s="118">
        <f t="shared" ref="AB493:AF493" si="897">SUM(AB489:AB492)</f>
        <v>0</v>
      </c>
      <c r="AC493" s="118">
        <f t="shared" si="897"/>
        <v>90000</v>
      </c>
      <c r="AD493" s="118">
        <f t="shared" si="897"/>
        <v>0</v>
      </c>
      <c r="AE493" s="118">
        <f t="shared" si="897"/>
        <v>18000</v>
      </c>
      <c r="AF493" s="118">
        <f t="shared" si="897"/>
        <v>108000</v>
      </c>
      <c r="AG493" s="117"/>
      <c r="AH493" s="117"/>
      <c r="AI493" s="117"/>
      <c r="AJ493" s="119">
        <f>SUM(AJ489:AJ492)</f>
        <v>0</v>
      </c>
      <c r="AK493" s="119">
        <f t="shared" ref="AK493:AN493" si="898">SUM(AK489:AK492)</f>
        <v>0</v>
      </c>
      <c r="AL493" s="119">
        <f t="shared" si="898"/>
        <v>0</v>
      </c>
      <c r="AM493" s="119">
        <f t="shared" si="898"/>
        <v>0</v>
      </c>
      <c r="AN493" s="119">
        <f t="shared" si="898"/>
        <v>0</v>
      </c>
      <c r="AO493" s="116"/>
      <c r="AP493" s="120"/>
      <c r="AQ493" s="121">
        <f t="shared" ref="AQ493:AZ493" si="899">SUM(AQ489:AQ492)</f>
        <v>631055.25</v>
      </c>
      <c r="AR493" s="121">
        <f t="shared" si="899"/>
        <v>108000</v>
      </c>
      <c r="AS493" s="121">
        <f t="shared" si="899"/>
        <v>0</v>
      </c>
      <c r="AT493" s="121">
        <f t="shared" si="899"/>
        <v>739055.25</v>
      </c>
      <c r="AU493" s="121">
        <f t="shared" si="899"/>
        <v>739055.25</v>
      </c>
      <c r="AV493" s="121">
        <f t="shared" si="899"/>
        <v>0</v>
      </c>
      <c r="AW493" s="121">
        <f t="shared" si="899"/>
        <v>0</v>
      </c>
      <c r="AX493" s="121">
        <f t="shared" si="899"/>
        <v>0</v>
      </c>
      <c r="AY493" s="121">
        <f t="shared" si="899"/>
        <v>0</v>
      </c>
      <c r="AZ493" s="121">
        <f t="shared" si="899"/>
        <v>0</v>
      </c>
      <c r="BA493" s="121"/>
    </row>
    <row r="494" spans="1:53" ht="14.1" customHeight="1" outlineLevel="2" x14ac:dyDescent="0.2">
      <c r="A494" s="68"/>
      <c r="B494" s="94"/>
      <c r="C494" s="251"/>
      <c r="D494" s="96"/>
      <c r="E494" s="96"/>
      <c r="F494" s="97"/>
      <c r="G494" s="98"/>
      <c r="H494" s="99" t="s">
        <v>565</v>
      </c>
      <c r="I494" s="100" t="s">
        <v>1</v>
      </c>
      <c r="J494" s="101">
        <v>3</v>
      </c>
      <c r="K494" s="101">
        <v>2</v>
      </c>
      <c r="L494" s="102">
        <f>IF(I494&lt;&gt;0,((VLOOKUP(I494,'1. Standard_Cost'!$B$4:$D$8,2)+VLOOKUP(I494,'1. Standard_Cost'!$B$4:$D$8,3))*J494*K494),"0")</f>
        <v>540750</v>
      </c>
      <c r="M494" s="102">
        <f>L494*'1. Standard_Cost'!F4</f>
        <v>90305.25</v>
      </c>
      <c r="N494" s="103"/>
      <c r="O494" s="103"/>
      <c r="P494" s="103"/>
      <c r="Q494" s="103"/>
      <c r="R494" s="104">
        <f>+N494*P494*'1. Standard_Cost'!$B$12</f>
        <v>0</v>
      </c>
      <c r="S494" s="104">
        <f>+N494*O494*P494*'1. Standard_Cost'!$C$12</f>
        <v>0</v>
      </c>
      <c r="T494" s="104">
        <f>+N494*P494*Q494*'1. Standard_Cost'!$D$12</f>
        <v>0</v>
      </c>
      <c r="U494" s="104">
        <f>+N494*O494*'1. Standard_Cost'!$E$12</f>
        <v>0</v>
      </c>
      <c r="V494" s="103"/>
      <c r="W494" s="103"/>
      <c r="X494" s="103"/>
      <c r="Y494" s="104">
        <f>+V494*((X494*'1. Standard_Cost'!$B$16)+(W494*X494*'1. Standard_Cost'!$C$16))</f>
        <v>0</v>
      </c>
      <c r="Z494" s="103"/>
      <c r="AA494" s="103"/>
      <c r="AB494" s="104">
        <f>+Z494*'1. Standard_Cost'!$B$20+AA494*'1. Standard_Cost'!$C$20</f>
        <v>0</v>
      </c>
      <c r="AC494" s="105">
        <v>90000</v>
      </c>
      <c r="AD494" s="106"/>
      <c r="AE494" s="106">
        <f t="shared" ref="AE494:AE497" si="900">(R494+S494+T494+U494+Y494+AB494+AC494+AD494)*(20%)</f>
        <v>18000</v>
      </c>
      <c r="AF494" s="104">
        <f t="shared" ref="AF494:AF497" si="901">R494+S494+T494+U494+Y494+AB494+AC494+AD494+AE494</f>
        <v>108000</v>
      </c>
      <c r="AG494" s="103"/>
      <c r="AH494" s="103"/>
      <c r="AI494" s="103"/>
      <c r="AJ494" s="107"/>
      <c r="AK494" s="107"/>
      <c r="AL494" s="107"/>
      <c r="AM494" s="104">
        <f>AG494*'1. Standard_Cost'!B96+'Incremental_Cost Year 2021'!AH494*'1. Standard_Cost'!C96+'Incremental_Cost Year 2021'!AI494*'1. Standard_Cost'!D96+'Incremental_Cost Year 2021'!AJ494+'Incremental_Cost Year 2021'!AL494+AK494</f>
        <v>0</v>
      </c>
      <c r="AN494" s="104">
        <f>AM494*'1. Standard_Cost'!C28</f>
        <v>0</v>
      </c>
      <c r="AO494" s="107"/>
      <c r="AQ494" s="104">
        <f t="shared" ref="AQ494:AQ497" si="902">L494+M494</f>
        <v>631055.25</v>
      </c>
      <c r="AR494" s="104">
        <f t="shared" ref="AR494:AR497" si="903">AF494</f>
        <v>108000</v>
      </c>
      <c r="AS494" s="104">
        <f t="shared" ref="AS494:AS497" si="904">AM494+AN494</f>
        <v>0</v>
      </c>
      <c r="AT494" s="104">
        <f>SUM(AQ494,AR494,AS494)</f>
        <v>739055.25</v>
      </c>
      <c r="AU494" s="229">
        <f t="shared" si="860"/>
        <v>739055.25</v>
      </c>
      <c r="AV494" s="229"/>
      <c r="AW494" s="229"/>
      <c r="AX494" s="229"/>
      <c r="AY494" s="229"/>
      <c r="AZ494" s="229"/>
      <c r="BA494" s="230"/>
    </row>
    <row r="495" spans="1:53" ht="14.1" customHeight="1" outlineLevel="2" x14ac:dyDescent="0.2">
      <c r="A495" s="68"/>
      <c r="B495" s="94"/>
      <c r="C495" s="251"/>
      <c r="D495" s="110"/>
      <c r="E495" s="110"/>
      <c r="F495" s="110"/>
      <c r="G495" s="111"/>
      <c r="H495" s="99" t="s">
        <v>50</v>
      </c>
      <c r="I495" s="100"/>
      <c r="J495" s="101"/>
      <c r="K495" s="101"/>
      <c r="L495" s="102" t="str">
        <f>IF(I495&lt;&gt;0,((VLOOKUP(I495,'1. Standard_Cost'!$B$4:$D$8,2)+VLOOKUP(I495,'1. Standard_Cost'!$B$4:$D$8,3))*J495*K495),"0")</f>
        <v>0</v>
      </c>
      <c r="M495" s="102">
        <f>L495*'1. Standard_Cost'!F4</f>
        <v>0</v>
      </c>
      <c r="N495" s="103"/>
      <c r="O495" s="103"/>
      <c r="P495" s="103"/>
      <c r="Q495" s="103"/>
      <c r="R495" s="104">
        <f>+N495*P495*'1. Standard_Cost'!$B$12</f>
        <v>0</v>
      </c>
      <c r="S495" s="104">
        <f>+N495*O495*P495*'1. Standard_Cost'!$C$12</f>
        <v>0</v>
      </c>
      <c r="T495" s="104">
        <f>+N495*P495*Q495*'1. Standard_Cost'!$D$12</f>
        <v>0</v>
      </c>
      <c r="U495" s="104">
        <f>+N495*O495*'1. Standard_Cost'!$E$12</f>
        <v>0</v>
      </c>
      <c r="V495" s="103"/>
      <c r="W495" s="103"/>
      <c r="X495" s="103"/>
      <c r="Y495" s="104">
        <f>+V495*((X495*'1. Standard_Cost'!$B$16)+(W495*X495*'1. Standard_Cost'!$C$16))</f>
        <v>0</v>
      </c>
      <c r="Z495" s="103"/>
      <c r="AA495" s="103"/>
      <c r="AB495" s="104">
        <f>+Z495*'1. Standard_Cost'!$B$20+AA495*'1. Standard_Cost'!$C$20</f>
        <v>0</v>
      </c>
      <c r="AC495" s="105"/>
      <c r="AD495" s="106"/>
      <c r="AE495" s="106">
        <f t="shared" si="900"/>
        <v>0</v>
      </c>
      <c r="AF495" s="104">
        <f t="shared" si="901"/>
        <v>0</v>
      </c>
      <c r="AG495" s="103"/>
      <c r="AH495" s="103">
        <v>0</v>
      </c>
      <c r="AI495" s="103">
        <v>0</v>
      </c>
      <c r="AJ495" s="107"/>
      <c r="AK495" s="107"/>
      <c r="AL495" s="107"/>
      <c r="AM495" s="104">
        <f>AG495*'1. Standard_Cost'!B96+'Incremental_Cost Year 2021'!AH495*'1. Standard_Cost'!C96+'Incremental_Cost Year 2021'!AI495*'1. Standard_Cost'!D96+'Incremental_Cost Year 2021'!AJ495+'Incremental_Cost Year 2021'!AL495+AK495</f>
        <v>0</v>
      </c>
      <c r="AN495" s="104">
        <f>AM495*'1. Standard_Cost'!C28</f>
        <v>0</v>
      </c>
      <c r="AO495" s="107"/>
      <c r="AQ495" s="104">
        <f t="shared" si="902"/>
        <v>0</v>
      </c>
      <c r="AR495" s="104">
        <f t="shared" si="903"/>
        <v>0</v>
      </c>
      <c r="AS495" s="104">
        <f t="shared" si="904"/>
        <v>0</v>
      </c>
      <c r="AT495" s="104">
        <f t="shared" ref="AT495:AT497" si="905">SUM(AQ495,AR495,AS495)</f>
        <v>0</v>
      </c>
      <c r="AU495" s="229">
        <f t="shared" si="860"/>
        <v>0</v>
      </c>
      <c r="AV495" s="229">
        <v>0</v>
      </c>
      <c r="AW495" s="229"/>
      <c r="AX495" s="229"/>
      <c r="AY495" s="229"/>
      <c r="AZ495" s="229"/>
      <c r="BA495" s="230"/>
    </row>
    <row r="496" spans="1:53" ht="14.1" customHeight="1" outlineLevel="2" x14ac:dyDescent="0.2">
      <c r="A496" s="68"/>
      <c r="B496" s="94"/>
      <c r="C496" s="251"/>
      <c r="D496" s="110"/>
      <c r="E496" s="110"/>
      <c r="F496" s="110"/>
      <c r="G496" s="111"/>
      <c r="H496" s="99" t="s">
        <v>51</v>
      </c>
      <c r="I496" s="100"/>
      <c r="J496" s="101"/>
      <c r="K496" s="101"/>
      <c r="L496" s="102" t="str">
        <f>IF(I496&lt;&gt;0,((VLOOKUP(I496,'1. Standard_Cost'!$B$4:$D$8,2)+VLOOKUP(I496,'1. Standard_Cost'!$B$4:$D$8,3))*J496*K496),"0")</f>
        <v>0</v>
      </c>
      <c r="M496" s="102">
        <f>L496*'1. Standard_Cost'!F4</f>
        <v>0</v>
      </c>
      <c r="N496" s="103"/>
      <c r="O496" s="103"/>
      <c r="P496" s="103"/>
      <c r="Q496" s="103"/>
      <c r="R496" s="104">
        <f>+N496*P496*'1. Standard_Cost'!$B$12</f>
        <v>0</v>
      </c>
      <c r="S496" s="104">
        <f>+N496*O496*P496*'1. Standard_Cost'!$C$12</f>
        <v>0</v>
      </c>
      <c r="T496" s="104">
        <f>+N496*P496*Q496*'1. Standard_Cost'!$D$12</f>
        <v>0</v>
      </c>
      <c r="U496" s="104">
        <f>+N496*O496*'1. Standard_Cost'!$E$12</f>
        <v>0</v>
      </c>
      <c r="V496" s="103"/>
      <c r="W496" s="103"/>
      <c r="X496" s="103"/>
      <c r="Y496" s="104">
        <f>+V496*((X496*'1. Standard_Cost'!$B$16)+(W496*X496*'1. Standard_Cost'!$C$16))</f>
        <v>0</v>
      </c>
      <c r="Z496" s="103"/>
      <c r="AA496" s="103"/>
      <c r="AB496" s="104">
        <f>+Z496*'1. Standard_Cost'!$B$20+AA496*'1. Standard_Cost'!$C$20</f>
        <v>0</v>
      </c>
      <c r="AC496" s="105"/>
      <c r="AD496" s="106"/>
      <c r="AE496" s="106">
        <f t="shared" si="900"/>
        <v>0</v>
      </c>
      <c r="AF496" s="104">
        <f t="shared" si="901"/>
        <v>0</v>
      </c>
      <c r="AG496" s="103"/>
      <c r="AH496" s="103"/>
      <c r="AI496" s="103"/>
      <c r="AJ496" s="107"/>
      <c r="AK496" s="107"/>
      <c r="AL496" s="107"/>
      <c r="AM496" s="104">
        <f>AG496*'1. Standard_Cost'!B96+'Incremental_Cost Year 2021'!AH496*'1. Standard_Cost'!C96+'Incremental_Cost Year 2021'!AI496*'1. Standard_Cost'!D96+'Incremental_Cost Year 2021'!AJ496+'Incremental_Cost Year 2021'!AL496+AK496</f>
        <v>0</v>
      </c>
      <c r="AN496" s="104">
        <f>AM496*'1. Standard_Cost'!C28</f>
        <v>0</v>
      </c>
      <c r="AO496" s="107"/>
      <c r="AQ496" s="104">
        <f t="shared" si="902"/>
        <v>0</v>
      </c>
      <c r="AR496" s="104">
        <f t="shared" si="903"/>
        <v>0</v>
      </c>
      <c r="AS496" s="104">
        <f t="shared" si="904"/>
        <v>0</v>
      </c>
      <c r="AT496" s="104">
        <f t="shared" si="905"/>
        <v>0</v>
      </c>
      <c r="AU496" s="229">
        <f t="shared" si="860"/>
        <v>0</v>
      </c>
      <c r="AV496" s="229"/>
      <c r="AW496" s="229"/>
      <c r="AX496" s="229"/>
      <c r="AY496" s="229"/>
      <c r="AZ496" s="229"/>
      <c r="BA496" s="230"/>
    </row>
    <row r="497" spans="1:53" ht="14.1" customHeight="1" outlineLevel="2" x14ac:dyDescent="0.2">
      <c r="A497" s="68"/>
      <c r="B497" s="94"/>
      <c r="C497" s="251"/>
      <c r="D497" s="110"/>
      <c r="E497" s="110"/>
      <c r="F497" s="110"/>
      <c r="G497" s="111"/>
      <c r="H497" s="112" t="s">
        <v>179</v>
      </c>
      <c r="I497" s="100"/>
      <c r="J497" s="101"/>
      <c r="K497" s="101"/>
      <c r="L497" s="102" t="str">
        <f>IF(I497&lt;&gt;0,((VLOOKUP(I497,'1. Standard_Cost'!$B$4:$D$8,2)+VLOOKUP(I497,'1. Standard_Cost'!$B$4:$D$8,3))*J497*K497),"0")</f>
        <v>0</v>
      </c>
      <c r="M497" s="102">
        <f>L497*'1. Standard_Cost'!F76</f>
        <v>0</v>
      </c>
      <c r="N497" s="103"/>
      <c r="O497" s="103"/>
      <c r="P497" s="103"/>
      <c r="Q497" s="103"/>
      <c r="R497" s="104">
        <f>+N497*P497*'1. Standard_Cost'!$B$12</f>
        <v>0</v>
      </c>
      <c r="S497" s="104">
        <f>+N497*O497*P497*'1. Standard_Cost'!$C$12</f>
        <v>0</v>
      </c>
      <c r="T497" s="104">
        <f>+N497*P497*Q497*'1. Standard_Cost'!$D$12</f>
        <v>0</v>
      </c>
      <c r="U497" s="104">
        <f>+N497*O497*'1. Standard_Cost'!$E$12</f>
        <v>0</v>
      </c>
      <c r="V497" s="103"/>
      <c r="W497" s="103"/>
      <c r="X497" s="103"/>
      <c r="Y497" s="104">
        <f>+V497*((X497*'1. Standard_Cost'!$B$16)+(W497*X497*'1. Standard_Cost'!$C$16))</f>
        <v>0</v>
      </c>
      <c r="Z497" s="103"/>
      <c r="AA497" s="103"/>
      <c r="AB497" s="104">
        <f>+Z497*'1. Standard_Cost'!$B$20+AA497*'1. Standard_Cost'!$C$20</f>
        <v>0</v>
      </c>
      <c r="AC497" s="105"/>
      <c r="AD497" s="106"/>
      <c r="AE497" s="106">
        <f t="shared" si="900"/>
        <v>0</v>
      </c>
      <c r="AF497" s="104">
        <f t="shared" si="901"/>
        <v>0</v>
      </c>
      <c r="AG497" s="103"/>
      <c r="AH497" s="103"/>
      <c r="AI497" s="103"/>
      <c r="AJ497" s="107"/>
      <c r="AK497" s="107"/>
      <c r="AL497" s="107"/>
      <c r="AM497" s="104">
        <f>AG497*'1. Standard_Cost'!B96+'Incremental_Cost Year 2021'!AH497*'1. Standard_Cost'!C96+'Incremental_Cost Year 2021'!AI497*'1. Standard_Cost'!D96+'Incremental_Cost Year 2021'!AJ497+'Incremental_Cost Year 2021'!AL497+AK497</f>
        <v>0</v>
      </c>
      <c r="AN497" s="104">
        <f>AM497*'1. Standard_Cost'!C28</f>
        <v>0</v>
      </c>
      <c r="AO497" s="107"/>
      <c r="AQ497" s="104">
        <f t="shared" si="902"/>
        <v>0</v>
      </c>
      <c r="AR497" s="104">
        <f t="shared" si="903"/>
        <v>0</v>
      </c>
      <c r="AS497" s="104">
        <f t="shared" si="904"/>
        <v>0</v>
      </c>
      <c r="AT497" s="104">
        <f t="shared" si="905"/>
        <v>0</v>
      </c>
      <c r="AU497" s="229">
        <f t="shared" si="860"/>
        <v>0</v>
      </c>
      <c r="AV497" s="229"/>
      <c r="AW497" s="229"/>
      <c r="AX497" s="229"/>
      <c r="AY497" s="229"/>
      <c r="AZ497" s="229"/>
      <c r="BA497" s="230"/>
    </row>
    <row r="498" spans="1:53" ht="24.6" customHeight="1" outlineLevel="1" x14ac:dyDescent="0.2">
      <c r="A498" s="68"/>
      <c r="B498" s="141"/>
      <c r="C498" s="251"/>
      <c r="D498" s="113" t="s">
        <v>515</v>
      </c>
      <c r="E498" s="113" t="s">
        <v>802</v>
      </c>
      <c r="F498" s="114" t="s">
        <v>154</v>
      </c>
      <c r="G498" s="115" t="s">
        <v>155</v>
      </c>
      <c r="H498" s="122" t="s">
        <v>344</v>
      </c>
      <c r="I498" s="117"/>
      <c r="J498" s="117"/>
      <c r="K498" s="117"/>
      <c r="L498" s="118">
        <f>SUM(L494:L497)</f>
        <v>540750</v>
      </c>
      <c r="M498" s="118">
        <f>SUM(M494:M497)</f>
        <v>90305.25</v>
      </c>
      <c r="N498" s="117"/>
      <c r="O498" s="117"/>
      <c r="P498" s="117"/>
      <c r="Q498" s="117"/>
      <c r="R498" s="119">
        <f>SUM(R494:R497)</f>
        <v>0</v>
      </c>
      <c r="S498" s="119">
        <f>SUM(S494:S497)</f>
        <v>0</v>
      </c>
      <c r="T498" s="119">
        <f>SUM(T494:T497)</f>
        <v>0</v>
      </c>
      <c r="U498" s="119">
        <f>SUM(U494:U497)</f>
        <v>0</v>
      </c>
      <c r="V498" s="117"/>
      <c r="W498" s="117"/>
      <c r="X498" s="117"/>
      <c r="Y498" s="118">
        <f>SUM(Y494:Y497)</f>
        <v>0</v>
      </c>
      <c r="Z498" s="117"/>
      <c r="AA498" s="117"/>
      <c r="AB498" s="118">
        <f t="shared" ref="AB498:AF498" si="906">SUM(AB494:AB497)</f>
        <v>0</v>
      </c>
      <c r="AC498" s="118">
        <f t="shared" si="906"/>
        <v>90000</v>
      </c>
      <c r="AD498" s="118">
        <f t="shared" si="906"/>
        <v>0</v>
      </c>
      <c r="AE498" s="118">
        <f t="shared" si="906"/>
        <v>18000</v>
      </c>
      <c r="AF498" s="118">
        <f t="shared" si="906"/>
        <v>108000</v>
      </c>
      <c r="AG498" s="117"/>
      <c r="AH498" s="117"/>
      <c r="AI498" s="117"/>
      <c r="AJ498" s="119">
        <f>SUM(AJ494:AJ497)</f>
        <v>0</v>
      </c>
      <c r="AK498" s="119">
        <f t="shared" ref="AK498:AN498" si="907">SUM(AK494:AK497)</f>
        <v>0</v>
      </c>
      <c r="AL498" s="119">
        <f t="shared" si="907"/>
        <v>0</v>
      </c>
      <c r="AM498" s="119">
        <f t="shared" si="907"/>
        <v>0</v>
      </c>
      <c r="AN498" s="119">
        <f t="shared" si="907"/>
        <v>0</v>
      </c>
      <c r="AO498" s="116"/>
      <c r="AP498" s="120"/>
      <c r="AQ498" s="121">
        <f t="shared" ref="AQ498:AZ498" si="908">SUM(AQ494:AQ497)</f>
        <v>631055.25</v>
      </c>
      <c r="AR498" s="121">
        <f t="shared" si="908"/>
        <v>108000</v>
      </c>
      <c r="AS498" s="121">
        <f t="shared" si="908"/>
        <v>0</v>
      </c>
      <c r="AT498" s="121">
        <f t="shared" si="908"/>
        <v>739055.25</v>
      </c>
      <c r="AU498" s="121">
        <f t="shared" si="908"/>
        <v>739055.25</v>
      </c>
      <c r="AV498" s="121">
        <f t="shared" si="908"/>
        <v>0</v>
      </c>
      <c r="AW498" s="121">
        <f t="shared" si="908"/>
        <v>0</v>
      </c>
      <c r="AX498" s="121">
        <f t="shared" si="908"/>
        <v>0</v>
      </c>
      <c r="AY498" s="121">
        <f t="shared" si="908"/>
        <v>0</v>
      </c>
      <c r="AZ498" s="121">
        <f t="shared" si="908"/>
        <v>0</v>
      </c>
      <c r="BA498" s="121"/>
    </row>
    <row r="499" spans="1:53" ht="14.1" customHeight="1" outlineLevel="2" x14ac:dyDescent="0.2">
      <c r="A499" s="68"/>
      <c r="B499" s="94"/>
      <c r="C499" s="95"/>
      <c r="D499" s="96"/>
      <c r="E499" s="96"/>
      <c r="F499" s="97"/>
      <c r="G499" s="98"/>
      <c r="H499" s="99"/>
      <c r="I499" s="100"/>
      <c r="J499" s="101"/>
      <c r="K499" s="101"/>
      <c r="L499" s="102" t="str">
        <f>IF(I499&lt;&gt;0,((VLOOKUP(I499,'1. Standard_Cost'!$B$4:$D$8,2)+VLOOKUP(I499,'1. Standard_Cost'!$B$4:$D$8,3))*J499*K499),"0")</f>
        <v>0</v>
      </c>
      <c r="M499" s="102">
        <f>L499*'1. Standard_Cost'!F4</f>
        <v>0</v>
      </c>
      <c r="N499" s="103"/>
      <c r="O499" s="103"/>
      <c r="P499" s="103"/>
      <c r="Q499" s="103"/>
      <c r="R499" s="104">
        <f>+N499*P499*'1. Standard_Cost'!$B$12</f>
        <v>0</v>
      </c>
      <c r="S499" s="104">
        <f>+N499*O499*P499*'1. Standard_Cost'!$C$12</f>
        <v>0</v>
      </c>
      <c r="T499" s="104">
        <f>+N499*P499*Q499*'1. Standard_Cost'!$D$12</f>
        <v>0</v>
      </c>
      <c r="U499" s="104">
        <f>+N499*O499*'1. Standard_Cost'!$E$12</f>
        <v>0</v>
      </c>
      <c r="V499" s="103"/>
      <c r="W499" s="103"/>
      <c r="X499" s="103"/>
      <c r="Y499" s="104">
        <f>+V499*((X499*'1. Standard_Cost'!$B$16)+(W499*X499*'1. Standard_Cost'!$C$16))</f>
        <v>0</v>
      </c>
      <c r="Z499" s="103"/>
      <c r="AA499" s="103"/>
      <c r="AB499" s="104">
        <f>+Z499*'1. Standard_Cost'!$B$20+AA499*'1. Standard_Cost'!$C$20</f>
        <v>0</v>
      </c>
      <c r="AC499" s="105"/>
      <c r="AD499" s="106"/>
      <c r="AE499" s="106">
        <f t="shared" ref="AE499:AE502" si="909">(R499+S499+T499+U499+Y499+AB499+AC499+AD499)*(20%)</f>
        <v>0</v>
      </c>
      <c r="AF499" s="104">
        <f t="shared" ref="AF499:AF502" si="910">R499+S499+T499+U499+Y499+AB499+AC499+AD499+AE499</f>
        <v>0</v>
      </c>
      <c r="AG499" s="103"/>
      <c r="AH499" s="103"/>
      <c r="AI499" s="103"/>
      <c r="AJ499" s="107"/>
      <c r="AK499" s="107"/>
      <c r="AL499" s="107"/>
      <c r="AM499" s="104">
        <f>AG499*'1. Standard_Cost'!B101+'Incremental_Cost Year 2021'!AH499*'1. Standard_Cost'!C101+'Incremental_Cost Year 2021'!AI499*'1. Standard_Cost'!D101+'Incremental_Cost Year 2021'!AJ499+'Incremental_Cost Year 2021'!AL499+AK499</f>
        <v>0</v>
      </c>
      <c r="AN499" s="104">
        <f>AM499*'1. Standard_Cost'!C28</f>
        <v>0</v>
      </c>
      <c r="AO499" s="107"/>
      <c r="AQ499" s="104">
        <f t="shared" ref="AQ499:AQ502" si="911">L499+M499</f>
        <v>0</v>
      </c>
      <c r="AR499" s="104">
        <f t="shared" ref="AR499:AR502" si="912">AF499</f>
        <v>0</v>
      </c>
      <c r="AS499" s="104">
        <f t="shared" ref="AS499:AS502" si="913">AM499+AN499</f>
        <v>0</v>
      </c>
      <c r="AT499" s="104">
        <f>SUM(AQ499,AR499,AS499)</f>
        <v>0</v>
      </c>
      <c r="AU499" s="229">
        <f t="shared" si="860"/>
        <v>0</v>
      </c>
      <c r="AV499" s="229"/>
      <c r="AW499" s="229"/>
      <c r="AX499" s="229"/>
      <c r="AY499" s="229"/>
      <c r="AZ499" s="229"/>
      <c r="BA499" s="230"/>
    </row>
    <row r="500" spans="1:53" ht="14.1" customHeight="1" outlineLevel="2" x14ac:dyDescent="0.2">
      <c r="A500" s="68"/>
      <c r="B500" s="94"/>
      <c r="C500" s="95"/>
      <c r="D500" s="110"/>
      <c r="E500" s="110"/>
      <c r="F500" s="110"/>
      <c r="G500" s="111"/>
      <c r="H500" s="99" t="s">
        <v>50</v>
      </c>
      <c r="I500" s="100"/>
      <c r="J500" s="101"/>
      <c r="K500" s="101"/>
      <c r="L500" s="102" t="str">
        <f>IF(I500&lt;&gt;0,((VLOOKUP(I500,'1. Standard_Cost'!$B$4:$D$8,2)+VLOOKUP(I500,'1. Standard_Cost'!$B$4:$D$8,3))*J500*K500),"0")</f>
        <v>0</v>
      </c>
      <c r="M500" s="102">
        <f>L500*'1. Standard_Cost'!F4</f>
        <v>0</v>
      </c>
      <c r="N500" s="103"/>
      <c r="O500" s="103"/>
      <c r="P500" s="103"/>
      <c r="Q500" s="103"/>
      <c r="R500" s="104">
        <f>+N500*P500*'1. Standard_Cost'!$B$12</f>
        <v>0</v>
      </c>
      <c r="S500" s="104">
        <f>+N500*O500*P500*'1. Standard_Cost'!$C$12</f>
        <v>0</v>
      </c>
      <c r="T500" s="104">
        <f>+N500*P500*Q500*'1. Standard_Cost'!$D$12</f>
        <v>0</v>
      </c>
      <c r="U500" s="104">
        <f>+N500*O500*'1. Standard_Cost'!$E$12</f>
        <v>0</v>
      </c>
      <c r="V500" s="103"/>
      <c r="W500" s="103"/>
      <c r="X500" s="103"/>
      <c r="Y500" s="104">
        <f>+V500*((X500*'1. Standard_Cost'!$B$16)+(W500*X500*'1. Standard_Cost'!$C$16))</f>
        <v>0</v>
      </c>
      <c r="Z500" s="103"/>
      <c r="AA500" s="103"/>
      <c r="AB500" s="104">
        <f>+Z500*'1. Standard_Cost'!$B$20+AA500*'1. Standard_Cost'!$C$20</f>
        <v>0</v>
      </c>
      <c r="AC500" s="105"/>
      <c r="AD500" s="106"/>
      <c r="AE500" s="106">
        <f t="shared" si="909"/>
        <v>0</v>
      </c>
      <c r="AF500" s="104">
        <f t="shared" si="910"/>
        <v>0</v>
      </c>
      <c r="AG500" s="103"/>
      <c r="AH500" s="103">
        <v>0</v>
      </c>
      <c r="AI500" s="103">
        <v>0</v>
      </c>
      <c r="AJ500" s="107"/>
      <c r="AK500" s="107"/>
      <c r="AL500" s="107"/>
      <c r="AM500" s="104">
        <f>AG500*'1. Standard_Cost'!B101+'Incremental_Cost Year 2021'!AH500*'1. Standard_Cost'!C101+'Incremental_Cost Year 2021'!AI500*'1. Standard_Cost'!D101+'Incremental_Cost Year 2021'!AJ500+'Incremental_Cost Year 2021'!AL500+AK500</f>
        <v>0</v>
      </c>
      <c r="AN500" s="104">
        <f>AM500*'1. Standard_Cost'!C28</f>
        <v>0</v>
      </c>
      <c r="AO500" s="107"/>
      <c r="AQ500" s="104">
        <f t="shared" si="911"/>
        <v>0</v>
      </c>
      <c r="AR500" s="104">
        <f t="shared" si="912"/>
        <v>0</v>
      </c>
      <c r="AS500" s="104">
        <f t="shared" si="913"/>
        <v>0</v>
      </c>
      <c r="AT500" s="104">
        <f t="shared" ref="AT500:AT502" si="914">SUM(AQ500,AR500,AS500)</f>
        <v>0</v>
      </c>
      <c r="AU500" s="229">
        <f t="shared" si="860"/>
        <v>0</v>
      </c>
      <c r="AV500" s="229">
        <v>0</v>
      </c>
      <c r="AW500" s="229"/>
      <c r="AX500" s="229"/>
      <c r="AY500" s="229"/>
      <c r="AZ500" s="229"/>
      <c r="BA500" s="230"/>
    </row>
    <row r="501" spans="1:53" ht="14.1" customHeight="1" outlineLevel="2" x14ac:dyDescent="0.2">
      <c r="A501" s="68"/>
      <c r="B501" s="94"/>
      <c r="C501" s="95"/>
      <c r="D501" s="110"/>
      <c r="E501" s="110"/>
      <c r="F501" s="110"/>
      <c r="G501" s="111"/>
      <c r="H501" s="99" t="s">
        <v>51</v>
      </c>
      <c r="I501" s="100"/>
      <c r="J501" s="101"/>
      <c r="K501" s="101"/>
      <c r="L501" s="102" t="str">
        <f>IF(I501&lt;&gt;0,((VLOOKUP(I501,'1. Standard_Cost'!$B$4:$D$8,2)+VLOOKUP(I501,'1. Standard_Cost'!$B$4:$D$8,3))*J501*K501),"0")</f>
        <v>0</v>
      </c>
      <c r="M501" s="102">
        <f>L501*'1. Standard_Cost'!F81</f>
        <v>0</v>
      </c>
      <c r="N501" s="103"/>
      <c r="O501" s="103"/>
      <c r="P501" s="103"/>
      <c r="Q501" s="103"/>
      <c r="R501" s="104">
        <f>+N501*P501*'1. Standard_Cost'!$B$12</f>
        <v>0</v>
      </c>
      <c r="S501" s="104">
        <f>+N501*O501*P501*'1. Standard_Cost'!$C$12</f>
        <v>0</v>
      </c>
      <c r="T501" s="104">
        <f>+N501*P501*Q501*'1. Standard_Cost'!$D$12</f>
        <v>0</v>
      </c>
      <c r="U501" s="104">
        <f>+N501*O501*'1. Standard_Cost'!$E$12</f>
        <v>0</v>
      </c>
      <c r="V501" s="103"/>
      <c r="W501" s="103"/>
      <c r="X501" s="103"/>
      <c r="Y501" s="104">
        <f>+V501*((X501*'1. Standard_Cost'!$B$16)+(W501*X501*'1. Standard_Cost'!$C$16))</f>
        <v>0</v>
      </c>
      <c r="Z501" s="103"/>
      <c r="AA501" s="103"/>
      <c r="AB501" s="104">
        <f>+Z501*'1. Standard_Cost'!$B$20+AA501*'1. Standard_Cost'!$C$20</f>
        <v>0</v>
      </c>
      <c r="AC501" s="105"/>
      <c r="AD501" s="106"/>
      <c r="AE501" s="106">
        <f t="shared" si="909"/>
        <v>0</v>
      </c>
      <c r="AF501" s="104">
        <f t="shared" si="910"/>
        <v>0</v>
      </c>
      <c r="AG501" s="103"/>
      <c r="AH501" s="103"/>
      <c r="AI501" s="103"/>
      <c r="AJ501" s="107"/>
      <c r="AK501" s="107"/>
      <c r="AL501" s="107"/>
      <c r="AM501" s="104">
        <f>AG501*'1. Standard_Cost'!B101+'Incremental_Cost Year 2021'!AH501*'1. Standard_Cost'!C101+'Incremental_Cost Year 2021'!AI501*'1. Standard_Cost'!D101+'Incremental_Cost Year 2021'!AJ501+'Incremental_Cost Year 2021'!AL501+AK501</f>
        <v>0</v>
      </c>
      <c r="AN501" s="106">
        <f>AM501*'1. Standard_Cost'!C28</f>
        <v>0</v>
      </c>
      <c r="AO501" s="107"/>
      <c r="AQ501" s="104">
        <f t="shared" si="911"/>
        <v>0</v>
      </c>
      <c r="AR501" s="104">
        <f t="shared" si="912"/>
        <v>0</v>
      </c>
      <c r="AS501" s="104">
        <f t="shared" si="913"/>
        <v>0</v>
      </c>
      <c r="AT501" s="104">
        <f t="shared" si="914"/>
        <v>0</v>
      </c>
      <c r="AU501" s="229">
        <f t="shared" si="860"/>
        <v>0</v>
      </c>
      <c r="AV501" s="229"/>
      <c r="AW501" s="229"/>
      <c r="AX501" s="229"/>
      <c r="AY501" s="229"/>
      <c r="AZ501" s="229"/>
      <c r="BA501" s="230"/>
    </row>
    <row r="502" spans="1:53" ht="14.1" customHeight="1" outlineLevel="2" x14ac:dyDescent="0.2">
      <c r="A502" s="68"/>
      <c r="B502" s="94"/>
      <c r="C502" s="95"/>
      <c r="D502" s="110"/>
      <c r="E502" s="110"/>
      <c r="F502" s="110"/>
      <c r="G502" s="111"/>
      <c r="H502" s="112" t="s">
        <v>179</v>
      </c>
      <c r="I502" s="100"/>
      <c r="J502" s="101"/>
      <c r="K502" s="101"/>
      <c r="L502" s="102" t="str">
        <f>IF(I502&lt;&gt;0,((VLOOKUP(I502,'1. Standard_Cost'!$B$4:$D$8,2)+VLOOKUP(I502,'1. Standard_Cost'!$B$4:$D$8,3))*J502*K502),"0")</f>
        <v>0</v>
      </c>
      <c r="M502" s="102">
        <f>L502*'1. Standard_Cost'!F81</f>
        <v>0</v>
      </c>
      <c r="N502" s="103"/>
      <c r="O502" s="103"/>
      <c r="P502" s="103"/>
      <c r="Q502" s="103"/>
      <c r="R502" s="104">
        <f>+N502*P502*'1. Standard_Cost'!$B$12</f>
        <v>0</v>
      </c>
      <c r="S502" s="104">
        <f>+N502*O502*P502*'1. Standard_Cost'!$C$12</f>
        <v>0</v>
      </c>
      <c r="T502" s="104">
        <f>+N502*P502*Q502*'1. Standard_Cost'!$D$12</f>
        <v>0</v>
      </c>
      <c r="U502" s="104">
        <f>+N502*O502*'1. Standard_Cost'!$E$12</f>
        <v>0</v>
      </c>
      <c r="V502" s="103"/>
      <c r="W502" s="103"/>
      <c r="X502" s="103"/>
      <c r="Y502" s="104">
        <f>+V502*((X502*'1. Standard_Cost'!$B$16)+(W502*X502*'1. Standard_Cost'!$C$16))</f>
        <v>0</v>
      </c>
      <c r="Z502" s="103"/>
      <c r="AA502" s="103"/>
      <c r="AB502" s="104">
        <f>+Z502*'1. Standard_Cost'!$B$20+AA502*'1. Standard_Cost'!$C$20</f>
        <v>0</v>
      </c>
      <c r="AC502" s="105"/>
      <c r="AD502" s="106"/>
      <c r="AE502" s="106">
        <f t="shared" si="909"/>
        <v>0</v>
      </c>
      <c r="AF502" s="104">
        <f t="shared" si="910"/>
        <v>0</v>
      </c>
      <c r="AG502" s="103"/>
      <c r="AH502" s="103"/>
      <c r="AI502" s="103"/>
      <c r="AJ502" s="107"/>
      <c r="AK502" s="107"/>
      <c r="AL502" s="107"/>
      <c r="AM502" s="104">
        <f>AG502*'1. Standard_Cost'!B101+'Incremental_Cost Year 2021'!AH502*'1. Standard_Cost'!C101+'Incremental_Cost Year 2021'!AI502*'1. Standard_Cost'!D101+'Incremental_Cost Year 2021'!AJ502+'Incremental_Cost Year 2021'!AL502+AK502</f>
        <v>0</v>
      </c>
      <c r="AN502" s="104">
        <f>AM502*'1. Standard_Cost'!C28</f>
        <v>0</v>
      </c>
      <c r="AO502" s="107"/>
      <c r="AQ502" s="104">
        <f t="shared" si="911"/>
        <v>0</v>
      </c>
      <c r="AR502" s="104">
        <f t="shared" si="912"/>
        <v>0</v>
      </c>
      <c r="AS502" s="104">
        <f t="shared" si="913"/>
        <v>0</v>
      </c>
      <c r="AT502" s="104">
        <f t="shared" si="914"/>
        <v>0</v>
      </c>
      <c r="AU502" s="229">
        <f t="shared" si="860"/>
        <v>0</v>
      </c>
      <c r="AV502" s="229"/>
      <c r="AW502" s="229"/>
      <c r="AX502" s="229"/>
      <c r="AY502" s="229"/>
      <c r="AZ502" s="229"/>
      <c r="BA502" s="230"/>
    </row>
    <row r="503" spans="1:53" ht="24.6" customHeight="1" outlineLevel="1" x14ac:dyDescent="0.2">
      <c r="A503" s="68"/>
      <c r="B503" s="141"/>
      <c r="C503" s="95"/>
      <c r="D503" s="113" t="s">
        <v>515</v>
      </c>
      <c r="E503" s="113" t="s">
        <v>678</v>
      </c>
      <c r="F503" s="114" t="s">
        <v>154</v>
      </c>
      <c r="G503" s="115" t="s">
        <v>155</v>
      </c>
      <c r="H503" s="122" t="s">
        <v>345</v>
      </c>
      <c r="I503" s="117"/>
      <c r="J503" s="117"/>
      <c r="K503" s="117"/>
      <c r="L503" s="118">
        <f>SUM(L499:L502)</f>
        <v>0</v>
      </c>
      <c r="M503" s="118">
        <f>SUM(M499:M502)</f>
        <v>0</v>
      </c>
      <c r="N503" s="117"/>
      <c r="O503" s="117"/>
      <c r="P503" s="117"/>
      <c r="Q503" s="117"/>
      <c r="R503" s="119">
        <f>SUM(R499:R502)</f>
        <v>0</v>
      </c>
      <c r="S503" s="119">
        <f>SUM(S499:S502)</f>
        <v>0</v>
      </c>
      <c r="T503" s="119">
        <f>SUM(T499:T502)</f>
        <v>0</v>
      </c>
      <c r="U503" s="119">
        <f>SUM(U499:U502)</f>
        <v>0</v>
      </c>
      <c r="V503" s="117"/>
      <c r="W503" s="117"/>
      <c r="X503" s="117"/>
      <c r="Y503" s="118">
        <f>SUM(Y499:Y502)</f>
        <v>0</v>
      </c>
      <c r="Z503" s="117"/>
      <c r="AA503" s="117"/>
      <c r="AB503" s="118">
        <f t="shared" ref="AB503:AF503" si="915">SUM(AB499:AB502)</f>
        <v>0</v>
      </c>
      <c r="AC503" s="118">
        <f t="shared" si="915"/>
        <v>0</v>
      </c>
      <c r="AD503" s="118">
        <f t="shared" si="915"/>
        <v>0</v>
      </c>
      <c r="AE503" s="118">
        <f t="shared" si="915"/>
        <v>0</v>
      </c>
      <c r="AF503" s="118">
        <f t="shared" si="915"/>
        <v>0</v>
      </c>
      <c r="AG503" s="117"/>
      <c r="AH503" s="117"/>
      <c r="AI503" s="117"/>
      <c r="AJ503" s="119">
        <f>SUM(AJ499:AJ502)</f>
        <v>0</v>
      </c>
      <c r="AK503" s="119">
        <f t="shared" ref="AK503:AN503" si="916">SUM(AK499:AK502)</f>
        <v>0</v>
      </c>
      <c r="AL503" s="119">
        <f t="shared" si="916"/>
        <v>0</v>
      </c>
      <c r="AM503" s="119">
        <f t="shared" si="916"/>
        <v>0</v>
      </c>
      <c r="AN503" s="119">
        <f t="shared" si="916"/>
        <v>0</v>
      </c>
      <c r="AO503" s="116"/>
      <c r="AP503" s="120"/>
      <c r="AQ503" s="121">
        <f t="shared" ref="AQ503:AZ503" si="917">SUM(AQ499:AQ502)</f>
        <v>0</v>
      </c>
      <c r="AR503" s="121">
        <f t="shared" si="917"/>
        <v>0</v>
      </c>
      <c r="AS503" s="121">
        <f t="shared" si="917"/>
        <v>0</v>
      </c>
      <c r="AT503" s="121">
        <f t="shared" si="917"/>
        <v>0</v>
      </c>
      <c r="AU503" s="121">
        <f t="shared" si="917"/>
        <v>0</v>
      </c>
      <c r="AV503" s="121">
        <f t="shared" si="917"/>
        <v>0</v>
      </c>
      <c r="AW503" s="121">
        <f t="shared" si="917"/>
        <v>0</v>
      </c>
      <c r="AX503" s="121">
        <f t="shared" si="917"/>
        <v>0</v>
      </c>
      <c r="AY503" s="121">
        <f t="shared" si="917"/>
        <v>0</v>
      </c>
      <c r="AZ503" s="121">
        <f t="shared" si="917"/>
        <v>0</v>
      </c>
      <c r="BA503" s="121"/>
    </row>
    <row r="504" spans="1:53" ht="14.1" customHeight="1" outlineLevel="2" x14ac:dyDescent="0.2">
      <c r="A504" s="68"/>
      <c r="B504" s="94"/>
      <c r="C504" s="95"/>
      <c r="D504" s="96"/>
      <c r="E504" s="96"/>
      <c r="F504" s="97"/>
      <c r="G504" s="98"/>
      <c r="H504" s="99"/>
      <c r="I504" s="100"/>
      <c r="J504" s="101"/>
      <c r="K504" s="101"/>
      <c r="L504" s="102" t="str">
        <f>IF(I504&lt;&gt;0,((VLOOKUP(I504,'1. Standard_Cost'!$B$4:$D$8,2)+VLOOKUP(I504,'1. Standard_Cost'!$B$4:$D$8,3))*J504*K504),"0")</f>
        <v>0</v>
      </c>
      <c r="M504" s="102">
        <f>L504*'1. Standard_Cost'!F9</f>
        <v>0</v>
      </c>
      <c r="N504" s="103"/>
      <c r="O504" s="103"/>
      <c r="P504" s="103"/>
      <c r="Q504" s="103"/>
      <c r="R504" s="104">
        <f>+N504*P504*'1. Standard_Cost'!$B$12</f>
        <v>0</v>
      </c>
      <c r="S504" s="104">
        <f>+N504*O504*P504*'1. Standard_Cost'!$C$12</f>
        <v>0</v>
      </c>
      <c r="T504" s="104">
        <f>+N504*P504*Q504*'1. Standard_Cost'!$D$12</f>
        <v>0</v>
      </c>
      <c r="U504" s="104">
        <f>+N504*O504*'1. Standard_Cost'!$E$12</f>
        <v>0</v>
      </c>
      <c r="V504" s="103"/>
      <c r="W504" s="103"/>
      <c r="X504" s="103"/>
      <c r="Y504" s="104">
        <f>+V504*((X504*'1. Standard_Cost'!$B$16)+(W504*X504*'1. Standard_Cost'!$C$16))</f>
        <v>0</v>
      </c>
      <c r="Z504" s="103"/>
      <c r="AA504" s="103"/>
      <c r="AB504" s="104">
        <f>+Z504*'1. Standard_Cost'!$B$20+AA504*'1. Standard_Cost'!$C$20</f>
        <v>0</v>
      </c>
      <c r="AC504" s="105"/>
      <c r="AD504" s="106"/>
      <c r="AE504" s="106">
        <f t="shared" ref="AE504:AE507" si="918">(R504+S504+T504+U504+Y504+AB504+AC504+AD504)*(20%)</f>
        <v>0</v>
      </c>
      <c r="AF504" s="104">
        <f t="shared" ref="AF504:AF507" si="919">R504+S504+T504+U504+Y504+AB504+AC504+AD504+AE504</f>
        <v>0</v>
      </c>
      <c r="AG504" s="103"/>
      <c r="AH504" s="103"/>
      <c r="AI504" s="103"/>
      <c r="AJ504" s="107"/>
      <c r="AK504" s="107"/>
      <c r="AL504" s="107"/>
      <c r="AM504" s="104">
        <f>AG504*'1. Standard_Cost'!B106+'Incremental_Cost Year 2021'!AH504*'1. Standard_Cost'!C106+'Incremental_Cost Year 2021'!AI504*'1. Standard_Cost'!D106+'Incremental_Cost Year 2021'!AJ504+'Incremental_Cost Year 2021'!AL504+AK504</f>
        <v>0</v>
      </c>
      <c r="AN504" s="104">
        <f>AM504*'1. Standard_Cost'!C33</f>
        <v>0</v>
      </c>
      <c r="AO504" s="107"/>
      <c r="AQ504" s="104">
        <f t="shared" ref="AQ504:AQ507" si="920">L504+M504</f>
        <v>0</v>
      </c>
      <c r="AR504" s="104">
        <f t="shared" ref="AR504:AR507" si="921">AF504</f>
        <v>0</v>
      </c>
      <c r="AS504" s="104">
        <f t="shared" ref="AS504:AS507" si="922">AM504+AN504</f>
        <v>0</v>
      </c>
      <c r="AT504" s="104">
        <f>SUM(AQ504,AR504,AS504)</f>
        <v>0</v>
      </c>
      <c r="AU504" s="229">
        <f t="shared" ref="AU504:AU507" si="923">AT504:AT505</f>
        <v>0</v>
      </c>
      <c r="AV504" s="229"/>
      <c r="AW504" s="229"/>
      <c r="AX504" s="229"/>
      <c r="AY504" s="229"/>
      <c r="AZ504" s="229"/>
      <c r="BA504" s="230"/>
    </row>
    <row r="505" spans="1:53" ht="14.1" customHeight="1" outlineLevel="2" x14ac:dyDescent="0.2">
      <c r="A505" s="68"/>
      <c r="B505" s="94"/>
      <c r="C505" s="95"/>
      <c r="D505" s="110"/>
      <c r="E505" s="110"/>
      <c r="F505" s="110"/>
      <c r="G505" s="111"/>
      <c r="H505" s="99" t="s">
        <v>50</v>
      </c>
      <c r="I505" s="100"/>
      <c r="J505" s="101"/>
      <c r="K505" s="101"/>
      <c r="L505" s="102" t="str">
        <f>IF(I505&lt;&gt;0,((VLOOKUP(I505,'1. Standard_Cost'!$B$4:$D$8,2)+VLOOKUP(I505,'1. Standard_Cost'!$B$4:$D$8,3))*J505*K505),"0")</f>
        <v>0</v>
      </c>
      <c r="M505" s="102">
        <f>L505*'1. Standard_Cost'!F9</f>
        <v>0</v>
      </c>
      <c r="N505" s="103"/>
      <c r="O505" s="103"/>
      <c r="P505" s="103"/>
      <c r="Q505" s="103"/>
      <c r="R505" s="104">
        <f>+N505*P505*'1. Standard_Cost'!$B$12</f>
        <v>0</v>
      </c>
      <c r="S505" s="104">
        <f>+N505*O505*P505*'1. Standard_Cost'!$C$12</f>
        <v>0</v>
      </c>
      <c r="T505" s="104">
        <f>+N505*P505*Q505*'1. Standard_Cost'!$D$12</f>
        <v>0</v>
      </c>
      <c r="U505" s="104">
        <f>+N505*O505*'1. Standard_Cost'!$E$12</f>
        <v>0</v>
      </c>
      <c r="V505" s="103"/>
      <c r="W505" s="103"/>
      <c r="X505" s="103"/>
      <c r="Y505" s="104">
        <f>+V505*((X505*'1. Standard_Cost'!$B$16)+(W505*X505*'1. Standard_Cost'!$C$16))</f>
        <v>0</v>
      </c>
      <c r="Z505" s="103"/>
      <c r="AA505" s="103"/>
      <c r="AB505" s="104">
        <f>+Z505*'1. Standard_Cost'!$B$20+AA505*'1. Standard_Cost'!$C$20</f>
        <v>0</v>
      </c>
      <c r="AC505" s="105"/>
      <c r="AD505" s="106"/>
      <c r="AE505" s="106">
        <f t="shared" si="918"/>
        <v>0</v>
      </c>
      <c r="AF505" s="104">
        <f t="shared" si="919"/>
        <v>0</v>
      </c>
      <c r="AG505" s="103"/>
      <c r="AH505" s="103">
        <v>0</v>
      </c>
      <c r="AI505" s="103">
        <v>0</v>
      </c>
      <c r="AJ505" s="107"/>
      <c r="AK505" s="107"/>
      <c r="AL505" s="107"/>
      <c r="AM505" s="104">
        <f>AG505*'1. Standard_Cost'!B106+'Incremental_Cost Year 2021'!AH505*'1. Standard_Cost'!C106+'Incremental_Cost Year 2021'!AI505*'1. Standard_Cost'!D106+'Incremental_Cost Year 2021'!AJ505+'Incremental_Cost Year 2021'!AL505+AK505</f>
        <v>0</v>
      </c>
      <c r="AN505" s="104">
        <f>AM505*'1. Standard_Cost'!C33</f>
        <v>0</v>
      </c>
      <c r="AO505" s="107"/>
      <c r="AQ505" s="104">
        <f t="shared" si="920"/>
        <v>0</v>
      </c>
      <c r="AR505" s="104">
        <f t="shared" si="921"/>
        <v>0</v>
      </c>
      <c r="AS505" s="104">
        <f t="shared" si="922"/>
        <v>0</v>
      </c>
      <c r="AT505" s="104">
        <f t="shared" ref="AT505:AT507" si="924">SUM(AQ505,AR505,AS505)</f>
        <v>0</v>
      </c>
      <c r="AU505" s="229">
        <f t="shared" si="923"/>
        <v>0</v>
      </c>
      <c r="AV505" s="229">
        <v>0</v>
      </c>
      <c r="AW505" s="229"/>
      <c r="AX505" s="229"/>
      <c r="AY505" s="229"/>
      <c r="AZ505" s="229"/>
      <c r="BA505" s="230"/>
    </row>
    <row r="506" spans="1:53" ht="14.1" customHeight="1" outlineLevel="2" x14ac:dyDescent="0.2">
      <c r="A506" s="68"/>
      <c r="B506" s="94"/>
      <c r="C506" s="95"/>
      <c r="D506" s="110"/>
      <c r="E506" s="110"/>
      <c r="F506" s="110"/>
      <c r="G506" s="111"/>
      <c r="H506" s="99" t="s">
        <v>51</v>
      </c>
      <c r="I506" s="100"/>
      <c r="J506" s="101"/>
      <c r="K506" s="101"/>
      <c r="L506" s="102" t="str">
        <f>IF(I506&lt;&gt;0,((VLOOKUP(I506,'1. Standard_Cost'!$B$4:$D$8,2)+VLOOKUP(I506,'1. Standard_Cost'!$B$4:$D$8,3))*J506*K506),"0")</f>
        <v>0</v>
      </c>
      <c r="M506" s="102">
        <f>L506*'1. Standard_Cost'!F86</f>
        <v>0</v>
      </c>
      <c r="N506" s="103"/>
      <c r="O506" s="103"/>
      <c r="P506" s="103"/>
      <c r="Q506" s="103"/>
      <c r="R506" s="104">
        <f>+N506*P506*'1. Standard_Cost'!$B$12</f>
        <v>0</v>
      </c>
      <c r="S506" s="104">
        <f>+N506*O506*P506*'1. Standard_Cost'!$C$12</f>
        <v>0</v>
      </c>
      <c r="T506" s="104">
        <f>+N506*P506*Q506*'1. Standard_Cost'!$D$12</f>
        <v>0</v>
      </c>
      <c r="U506" s="104">
        <f>+N506*O506*'1. Standard_Cost'!$E$12</f>
        <v>0</v>
      </c>
      <c r="V506" s="103"/>
      <c r="W506" s="103"/>
      <c r="X506" s="103"/>
      <c r="Y506" s="104">
        <f>+V506*((X506*'1. Standard_Cost'!$B$16)+(W506*X506*'1. Standard_Cost'!$C$16))</f>
        <v>0</v>
      </c>
      <c r="Z506" s="103"/>
      <c r="AA506" s="103"/>
      <c r="AB506" s="104">
        <f>+Z506*'1. Standard_Cost'!$B$20+AA506*'1. Standard_Cost'!$C$20</f>
        <v>0</v>
      </c>
      <c r="AC506" s="105"/>
      <c r="AD506" s="106"/>
      <c r="AE506" s="106">
        <f t="shared" si="918"/>
        <v>0</v>
      </c>
      <c r="AF506" s="104">
        <f t="shared" si="919"/>
        <v>0</v>
      </c>
      <c r="AG506" s="103"/>
      <c r="AH506" s="103"/>
      <c r="AI506" s="103"/>
      <c r="AJ506" s="107"/>
      <c r="AK506" s="107"/>
      <c r="AL506" s="107"/>
      <c r="AM506" s="104">
        <f>AG506*'1. Standard_Cost'!B106+'Incremental_Cost Year 2021'!AH506*'1. Standard_Cost'!C106+'Incremental_Cost Year 2021'!AI506*'1. Standard_Cost'!D106+'Incremental_Cost Year 2021'!AJ506+'Incremental_Cost Year 2021'!AL506+AK506</f>
        <v>0</v>
      </c>
      <c r="AN506" s="106">
        <f>AM506*'1. Standard_Cost'!C33</f>
        <v>0</v>
      </c>
      <c r="AO506" s="107"/>
      <c r="AQ506" s="104">
        <f t="shared" si="920"/>
        <v>0</v>
      </c>
      <c r="AR506" s="104">
        <f t="shared" si="921"/>
        <v>0</v>
      </c>
      <c r="AS506" s="104">
        <f t="shared" si="922"/>
        <v>0</v>
      </c>
      <c r="AT506" s="104">
        <f t="shared" si="924"/>
        <v>0</v>
      </c>
      <c r="AU506" s="229">
        <f t="shared" si="923"/>
        <v>0</v>
      </c>
      <c r="AV506" s="229"/>
      <c r="AW506" s="229"/>
      <c r="AX506" s="229"/>
      <c r="AY506" s="229"/>
      <c r="AZ506" s="229"/>
      <c r="BA506" s="230"/>
    </row>
    <row r="507" spans="1:53" ht="14.1" customHeight="1" outlineLevel="2" x14ac:dyDescent="0.2">
      <c r="A507" s="68"/>
      <c r="B507" s="94"/>
      <c r="C507" s="95"/>
      <c r="D507" s="110"/>
      <c r="E507" s="110"/>
      <c r="F507" s="110"/>
      <c r="G507" s="111"/>
      <c r="H507" s="112" t="s">
        <v>179</v>
      </c>
      <c r="I507" s="100"/>
      <c r="J507" s="101"/>
      <c r="K507" s="101"/>
      <c r="L507" s="102" t="str">
        <f>IF(I507&lt;&gt;0,((VLOOKUP(I507,'1. Standard_Cost'!$B$4:$D$8,2)+VLOOKUP(I507,'1. Standard_Cost'!$B$4:$D$8,3))*J507*K507),"0")</f>
        <v>0</v>
      </c>
      <c r="M507" s="102">
        <f>L507*'1. Standard_Cost'!F86</f>
        <v>0</v>
      </c>
      <c r="N507" s="103"/>
      <c r="O507" s="103"/>
      <c r="P507" s="103"/>
      <c r="Q507" s="103"/>
      <c r="R507" s="104">
        <f>+N507*P507*'1. Standard_Cost'!$B$12</f>
        <v>0</v>
      </c>
      <c r="S507" s="104">
        <f>+N507*O507*P507*'1. Standard_Cost'!$C$12</f>
        <v>0</v>
      </c>
      <c r="T507" s="104">
        <f>+N507*P507*Q507*'1. Standard_Cost'!$D$12</f>
        <v>0</v>
      </c>
      <c r="U507" s="104">
        <f>+N507*O507*'1. Standard_Cost'!$E$12</f>
        <v>0</v>
      </c>
      <c r="V507" s="103"/>
      <c r="W507" s="103"/>
      <c r="X507" s="103"/>
      <c r="Y507" s="104">
        <f>+V507*((X507*'1. Standard_Cost'!$B$16)+(W507*X507*'1. Standard_Cost'!$C$16))</f>
        <v>0</v>
      </c>
      <c r="Z507" s="103"/>
      <c r="AA507" s="103"/>
      <c r="AB507" s="104">
        <f>+Z507*'1. Standard_Cost'!$B$20+AA507*'1. Standard_Cost'!$C$20</f>
        <v>0</v>
      </c>
      <c r="AC507" s="105"/>
      <c r="AD507" s="106"/>
      <c r="AE507" s="106">
        <f t="shared" si="918"/>
        <v>0</v>
      </c>
      <c r="AF507" s="104">
        <f t="shared" si="919"/>
        <v>0</v>
      </c>
      <c r="AG507" s="103"/>
      <c r="AH507" s="103"/>
      <c r="AI507" s="103"/>
      <c r="AJ507" s="107"/>
      <c r="AK507" s="107"/>
      <c r="AL507" s="107"/>
      <c r="AM507" s="104">
        <f>AG507*'1. Standard_Cost'!B106+'Incremental_Cost Year 2021'!AH507*'1. Standard_Cost'!C106+'Incremental_Cost Year 2021'!AI507*'1. Standard_Cost'!D106+'Incremental_Cost Year 2021'!AJ507+'Incremental_Cost Year 2021'!AL507+AK507</f>
        <v>0</v>
      </c>
      <c r="AN507" s="104">
        <f>AM507*'1. Standard_Cost'!C33</f>
        <v>0</v>
      </c>
      <c r="AO507" s="107"/>
      <c r="AQ507" s="104">
        <f t="shared" si="920"/>
        <v>0</v>
      </c>
      <c r="AR507" s="104">
        <f t="shared" si="921"/>
        <v>0</v>
      </c>
      <c r="AS507" s="104">
        <f t="shared" si="922"/>
        <v>0</v>
      </c>
      <c r="AT507" s="104">
        <f t="shared" si="924"/>
        <v>0</v>
      </c>
      <c r="AU507" s="229">
        <f t="shared" si="923"/>
        <v>0</v>
      </c>
      <c r="AV507" s="229"/>
      <c r="AW507" s="229"/>
      <c r="AX507" s="229"/>
      <c r="AY507" s="229"/>
      <c r="AZ507" s="229"/>
      <c r="BA507" s="230"/>
    </row>
    <row r="508" spans="1:53" ht="24.6" customHeight="1" outlineLevel="1" x14ac:dyDescent="0.2">
      <c r="A508" s="68"/>
      <c r="B508" s="141"/>
      <c r="C508" s="95"/>
      <c r="D508" s="113" t="s">
        <v>515</v>
      </c>
      <c r="E508" s="113" t="s">
        <v>679</v>
      </c>
      <c r="F508" s="114" t="s">
        <v>154</v>
      </c>
      <c r="G508" s="115" t="s">
        <v>155</v>
      </c>
      <c r="H508" s="122" t="s">
        <v>345</v>
      </c>
      <c r="I508" s="117"/>
      <c r="J508" s="117"/>
      <c r="K508" s="117"/>
      <c r="L508" s="118">
        <f>SUM(L504:L507)</f>
        <v>0</v>
      </c>
      <c r="M508" s="118">
        <f>SUM(M504:M507)</f>
        <v>0</v>
      </c>
      <c r="N508" s="117"/>
      <c r="O508" s="117"/>
      <c r="P508" s="117"/>
      <c r="Q508" s="117"/>
      <c r="R508" s="119">
        <f>SUM(R504:R507)</f>
        <v>0</v>
      </c>
      <c r="S508" s="119">
        <f>SUM(S504:S507)</f>
        <v>0</v>
      </c>
      <c r="T508" s="119">
        <f>SUM(T504:T507)</f>
        <v>0</v>
      </c>
      <c r="U508" s="119">
        <f>SUM(U504:U507)</f>
        <v>0</v>
      </c>
      <c r="V508" s="117"/>
      <c r="W508" s="117"/>
      <c r="X508" s="117"/>
      <c r="Y508" s="118">
        <f>SUM(Y504:Y507)</f>
        <v>0</v>
      </c>
      <c r="Z508" s="117"/>
      <c r="AA508" s="117"/>
      <c r="AB508" s="118">
        <f t="shared" ref="AB508:AF508" si="925">SUM(AB504:AB507)</f>
        <v>0</v>
      </c>
      <c r="AC508" s="118">
        <f t="shared" si="925"/>
        <v>0</v>
      </c>
      <c r="AD508" s="118">
        <f t="shared" si="925"/>
        <v>0</v>
      </c>
      <c r="AE508" s="118">
        <f t="shared" si="925"/>
        <v>0</v>
      </c>
      <c r="AF508" s="118">
        <f t="shared" si="925"/>
        <v>0</v>
      </c>
      <c r="AG508" s="117"/>
      <c r="AH508" s="117"/>
      <c r="AI508" s="117"/>
      <c r="AJ508" s="119">
        <f>SUM(AJ504:AJ507)</f>
        <v>0</v>
      </c>
      <c r="AK508" s="119">
        <f t="shared" ref="AK508:AN508" si="926">SUM(AK504:AK507)</f>
        <v>0</v>
      </c>
      <c r="AL508" s="119">
        <f t="shared" si="926"/>
        <v>0</v>
      </c>
      <c r="AM508" s="119">
        <f t="shared" si="926"/>
        <v>0</v>
      </c>
      <c r="AN508" s="119">
        <f t="shared" si="926"/>
        <v>0</v>
      </c>
      <c r="AO508" s="116"/>
      <c r="AP508" s="120"/>
      <c r="AQ508" s="121">
        <f t="shared" ref="AQ508:AZ508" si="927">SUM(AQ504:AQ507)</f>
        <v>0</v>
      </c>
      <c r="AR508" s="121">
        <f t="shared" si="927"/>
        <v>0</v>
      </c>
      <c r="AS508" s="121">
        <f t="shared" si="927"/>
        <v>0</v>
      </c>
      <c r="AT508" s="121">
        <f t="shared" si="927"/>
        <v>0</v>
      </c>
      <c r="AU508" s="121">
        <f t="shared" si="927"/>
        <v>0</v>
      </c>
      <c r="AV508" s="121">
        <f t="shared" si="927"/>
        <v>0</v>
      </c>
      <c r="AW508" s="121">
        <f t="shared" si="927"/>
        <v>0</v>
      </c>
      <c r="AX508" s="121">
        <f t="shared" si="927"/>
        <v>0</v>
      </c>
      <c r="AY508" s="121">
        <f t="shared" si="927"/>
        <v>0</v>
      </c>
      <c r="AZ508" s="121">
        <f t="shared" si="927"/>
        <v>0</v>
      </c>
      <c r="BA508" s="121"/>
    </row>
    <row r="509" spans="1:53" ht="14.1" customHeight="1" outlineLevel="2" x14ac:dyDescent="0.2">
      <c r="A509" s="68"/>
      <c r="B509" s="94"/>
      <c r="C509" s="95"/>
      <c r="D509" s="96"/>
      <c r="E509" s="96"/>
      <c r="F509" s="97"/>
      <c r="G509" s="98"/>
      <c r="H509" s="99"/>
      <c r="I509" s="100"/>
      <c r="J509" s="101"/>
      <c r="K509" s="101"/>
      <c r="L509" s="102" t="str">
        <f>IF(I509&lt;&gt;0,((VLOOKUP(I509,'1. Standard_Cost'!$B$4:$D$8,2)+VLOOKUP(I509,'1. Standard_Cost'!$B$4:$D$8,3))*J509*K509),"0")</f>
        <v>0</v>
      </c>
      <c r="M509" s="102">
        <f>L509*'1. Standard_Cost'!F14</f>
        <v>0</v>
      </c>
      <c r="N509" s="103"/>
      <c r="O509" s="103"/>
      <c r="P509" s="103"/>
      <c r="Q509" s="103"/>
      <c r="R509" s="104">
        <f>+N509*P509*'1. Standard_Cost'!$B$12</f>
        <v>0</v>
      </c>
      <c r="S509" s="104">
        <f>+N509*O509*P509*'1. Standard_Cost'!$C$12</f>
        <v>0</v>
      </c>
      <c r="T509" s="104">
        <f>+N509*P509*Q509*'1. Standard_Cost'!$D$12</f>
        <v>0</v>
      </c>
      <c r="U509" s="104">
        <f>+N509*O509*'1. Standard_Cost'!$E$12</f>
        <v>0</v>
      </c>
      <c r="V509" s="103"/>
      <c r="W509" s="103"/>
      <c r="X509" s="103"/>
      <c r="Y509" s="104">
        <f>+V509*((X509*'1. Standard_Cost'!$B$16)+(W509*X509*'1. Standard_Cost'!$C$16))</f>
        <v>0</v>
      </c>
      <c r="Z509" s="103"/>
      <c r="AA509" s="103"/>
      <c r="AB509" s="104">
        <f>+Z509*'1. Standard_Cost'!$B$20+AA509*'1. Standard_Cost'!$C$20</f>
        <v>0</v>
      </c>
      <c r="AC509" s="105"/>
      <c r="AD509" s="106"/>
      <c r="AE509" s="106">
        <f t="shared" ref="AE509:AE512" si="928">(R509+S509+T509+U509+Y509+AB509+AC509+AD509)*(20%)</f>
        <v>0</v>
      </c>
      <c r="AF509" s="104">
        <f t="shared" ref="AF509:AF512" si="929">R509+S509+T509+U509+Y509+AB509+AC509+AD509+AE509</f>
        <v>0</v>
      </c>
      <c r="AG509" s="103"/>
      <c r="AH509" s="103"/>
      <c r="AI509" s="103"/>
      <c r="AJ509" s="107"/>
      <c r="AK509" s="107"/>
      <c r="AL509" s="107"/>
      <c r="AM509" s="104">
        <f>AG509*'1. Standard_Cost'!B111+'Incremental_Cost Year 2021'!AH509*'1. Standard_Cost'!C111+'Incremental_Cost Year 2021'!AI509*'1. Standard_Cost'!D111+'Incremental_Cost Year 2021'!AJ509+'Incremental_Cost Year 2021'!AL509+AK509</f>
        <v>0</v>
      </c>
      <c r="AN509" s="104">
        <f>AM509*'1. Standard_Cost'!C38</f>
        <v>0</v>
      </c>
      <c r="AO509" s="107"/>
      <c r="AQ509" s="104">
        <f t="shared" ref="AQ509:AQ512" si="930">L509+M509</f>
        <v>0</v>
      </c>
      <c r="AR509" s="104">
        <f t="shared" ref="AR509:AR512" si="931">AF509</f>
        <v>0</v>
      </c>
      <c r="AS509" s="104">
        <f t="shared" ref="AS509:AS512" si="932">AM509+AN509</f>
        <v>0</v>
      </c>
      <c r="AT509" s="104">
        <f>SUM(AQ509,AR509,AS509)</f>
        <v>0</v>
      </c>
      <c r="AU509" s="229">
        <f t="shared" ref="AU509:AU512" si="933">AT509:AT510</f>
        <v>0</v>
      </c>
      <c r="AV509" s="229"/>
      <c r="AW509" s="229"/>
      <c r="AX509" s="229"/>
      <c r="AY509" s="229"/>
      <c r="AZ509" s="229"/>
      <c r="BA509" s="230"/>
    </row>
    <row r="510" spans="1:53" ht="14.1" customHeight="1" outlineLevel="2" x14ac:dyDescent="0.2">
      <c r="A510" s="68"/>
      <c r="B510" s="94"/>
      <c r="C510" s="95"/>
      <c r="D510" s="110"/>
      <c r="E510" s="110"/>
      <c r="F510" s="110"/>
      <c r="G510" s="111"/>
      <c r="H510" s="99" t="s">
        <v>50</v>
      </c>
      <c r="I510" s="100"/>
      <c r="J510" s="101"/>
      <c r="K510" s="101"/>
      <c r="L510" s="102" t="str">
        <f>IF(I510&lt;&gt;0,((VLOOKUP(I510,'1. Standard_Cost'!$B$4:$D$8,2)+VLOOKUP(I510,'1. Standard_Cost'!$B$4:$D$8,3))*J510*K510),"0")</f>
        <v>0</v>
      </c>
      <c r="M510" s="102">
        <f>L510*'1. Standard_Cost'!F14</f>
        <v>0</v>
      </c>
      <c r="N510" s="103"/>
      <c r="O510" s="103"/>
      <c r="P510" s="103"/>
      <c r="Q510" s="103"/>
      <c r="R510" s="104">
        <f>+N510*P510*'1. Standard_Cost'!$B$12</f>
        <v>0</v>
      </c>
      <c r="S510" s="104">
        <f>+N510*O510*P510*'1. Standard_Cost'!$C$12</f>
        <v>0</v>
      </c>
      <c r="T510" s="104">
        <f>+N510*P510*Q510*'1. Standard_Cost'!$D$12</f>
        <v>0</v>
      </c>
      <c r="U510" s="104">
        <f>+N510*O510*'1. Standard_Cost'!$E$12</f>
        <v>0</v>
      </c>
      <c r="V510" s="103"/>
      <c r="W510" s="103"/>
      <c r="X510" s="103"/>
      <c r="Y510" s="104">
        <f>+V510*((X510*'1. Standard_Cost'!$B$16)+(W510*X510*'1. Standard_Cost'!$C$16))</f>
        <v>0</v>
      </c>
      <c r="Z510" s="103"/>
      <c r="AA510" s="103"/>
      <c r="AB510" s="104">
        <f>+Z510*'1. Standard_Cost'!$B$20+AA510*'1. Standard_Cost'!$C$20</f>
        <v>0</v>
      </c>
      <c r="AC510" s="105"/>
      <c r="AD510" s="106"/>
      <c r="AE510" s="106">
        <f t="shared" si="928"/>
        <v>0</v>
      </c>
      <c r="AF510" s="104">
        <f t="shared" si="929"/>
        <v>0</v>
      </c>
      <c r="AG510" s="103"/>
      <c r="AH510" s="103">
        <v>0</v>
      </c>
      <c r="AI510" s="103">
        <v>0</v>
      </c>
      <c r="AJ510" s="107"/>
      <c r="AK510" s="107"/>
      <c r="AL510" s="107"/>
      <c r="AM510" s="104">
        <f>AG510*'1. Standard_Cost'!B111+'Incremental_Cost Year 2021'!AH510*'1. Standard_Cost'!C111+'Incremental_Cost Year 2021'!AI510*'1. Standard_Cost'!D111+'Incremental_Cost Year 2021'!AJ510+'Incremental_Cost Year 2021'!AL510+AK510</f>
        <v>0</v>
      </c>
      <c r="AN510" s="104">
        <f>AM510*'1. Standard_Cost'!C38</f>
        <v>0</v>
      </c>
      <c r="AO510" s="107"/>
      <c r="AQ510" s="104">
        <f t="shared" si="930"/>
        <v>0</v>
      </c>
      <c r="AR510" s="104">
        <f t="shared" si="931"/>
        <v>0</v>
      </c>
      <c r="AS510" s="104">
        <f t="shared" si="932"/>
        <v>0</v>
      </c>
      <c r="AT510" s="104">
        <f t="shared" ref="AT510:AT512" si="934">SUM(AQ510,AR510,AS510)</f>
        <v>0</v>
      </c>
      <c r="AU510" s="229">
        <f t="shared" si="933"/>
        <v>0</v>
      </c>
      <c r="AV510" s="229">
        <v>0</v>
      </c>
      <c r="AW510" s="229"/>
      <c r="AX510" s="229"/>
      <c r="AY510" s="229"/>
      <c r="AZ510" s="229"/>
      <c r="BA510" s="230"/>
    </row>
    <row r="511" spans="1:53" ht="14.1" customHeight="1" outlineLevel="2" x14ac:dyDescent="0.2">
      <c r="A511" s="68"/>
      <c r="B511" s="94"/>
      <c r="C511" s="95"/>
      <c r="D511" s="110"/>
      <c r="E511" s="110"/>
      <c r="F511" s="110"/>
      <c r="G511" s="111"/>
      <c r="H511" s="99" t="s">
        <v>51</v>
      </c>
      <c r="I511" s="100"/>
      <c r="J511" s="101"/>
      <c r="K511" s="101"/>
      <c r="L511" s="102" t="str">
        <f>IF(I511&lt;&gt;0,((VLOOKUP(I511,'1. Standard_Cost'!$B$4:$D$8,2)+VLOOKUP(I511,'1. Standard_Cost'!$B$4:$D$8,3))*J511*K511),"0")</f>
        <v>0</v>
      </c>
      <c r="M511" s="102">
        <f>L511*'1. Standard_Cost'!F91</f>
        <v>0</v>
      </c>
      <c r="N511" s="103"/>
      <c r="O511" s="103"/>
      <c r="P511" s="103"/>
      <c r="Q511" s="103"/>
      <c r="R511" s="104">
        <f>+N511*P511*'1. Standard_Cost'!$B$12</f>
        <v>0</v>
      </c>
      <c r="S511" s="104">
        <f>+N511*O511*P511*'1. Standard_Cost'!$C$12</f>
        <v>0</v>
      </c>
      <c r="T511" s="104">
        <f>+N511*P511*Q511*'1. Standard_Cost'!$D$12</f>
        <v>0</v>
      </c>
      <c r="U511" s="104">
        <f>+N511*O511*'1. Standard_Cost'!$E$12</f>
        <v>0</v>
      </c>
      <c r="V511" s="103"/>
      <c r="W511" s="103"/>
      <c r="X511" s="103"/>
      <c r="Y511" s="104">
        <f>+V511*((X511*'1. Standard_Cost'!$B$16)+(W511*X511*'1. Standard_Cost'!$C$16))</f>
        <v>0</v>
      </c>
      <c r="Z511" s="103"/>
      <c r="AA511" s="103"/>
      <c r="AB511" s="104">
        <f>+Z511*'1. Standard_Cost'!$B$20+AA511*'1. Standard_Cost'!$C$20</f>
        <v>0</v>
      </c>
      <c r="AC511" s="105"/>
      <c r="AD511" s="106"/>
      <c r="AE511" s="106">
        <f t="shared" si="928"/>
        <v>0</v>
      </c>
      <c r="AF511" s="104">
        <f t="shared" si="929"/>
        <v>0</v>
      </c>
      <c r="AG511" s="103"/>
      <c r="AH511" s="103"/>
      <c r="AI511" s="103"/>
      <c r="AJ511" s="107"/>
      <c r="AK511" s="107"/>
      <c r="AL511" s="107"/>
      <c r="AM511" s="104">
        <f>AG511*'1. Standard_Cost'!B111+'Incremental_Cost Year 2021'!AH511*'1. Standard_Cost'!C111+'Incremental_Cost Year 2021'!AI511*'1. Standard_Cost'!D111+'Incremental_Cost Year 2021'!AJ511+'Incremental_Cost Year 2021'!AL511+AK511</f>
        <v>0</v>
      </c>
      <c r="AN511" s="106">
        <f>AM511*'1. Standard_Cost'!C38</f>
        <v>0</v>
      </c>
      <c r="AO511" s="107"/>
      <c r="AQ511" s="104">
        <f t="shared" si="930"/>
        <v>0</v>
      </c>
      <c r="AR511" s="104">
        <f t="shared" si="931"/>
        <v>0</v>
      </c>
      <c r="AS511" s="104">
        <f t="shared" si="932"/>
        <v>0</v>
      </c>
      <c r="AT511" s="104">
        <f t="shared" si="934"/>
        <v>0</v>
      </c>
      <c r="AU511" s="229">
        <f t="shared" si="933"/>
        <v>0</v>
      </c>
      <c r="AV511" s="229"/>
      <c r="AW511" s="229"/>
      <c r="AX511" s="229"/>
      <c r="AY511" s="229"/>
      <c r="AZ511" s="229"/>
      <c r="BA511" s="230"/>
    </row>
    <row r="512" spans="1:53" ht="14.1" customHeight="1" outlineLevel="2" x14ac:dyDescent="0.2">
      <c r="A512" s="68"/>
      <c r="B512" s="94"/>
      <c r="C512" s="95"/>
      <c r="D512" s="110"/>
      <c r="E512" s="110"/>
      <c r="F512" s="110"/>
      <c r="G512" s="111"/>
      <c r="H512" s="112" t="s">
        <v>179</v>
      </c>
      <c r="I512" s="100"/>
      <c r="J512" s="101"/>
      <c r="K512" s="101"/>
      <c r="L512" s="102" t="str">
        <f>IF(I512&lt;&gt;0,((VLOOKUP(I512,'1. Standard_Cost'!$B$4:$D$8,2)+VLOOKUP(I512,'1. Standard_Cost'!$B$4:$D$8,3))*J512*K512),"0")</f>
        <v>0</v>
      </c>
      <c r="M512" s="102">
        <f>L512*'1. Standard_Cost'!F91</f>
        <v>0</v>
      </c>
      <c r="N512" s="103"/>
      <c r="O512" s="103"/>
      <c r="P512" s="103"/>
      <c r="Q512" s="103"/>
      <c r="R512" s="104">
        <f>+N512*P512*'1. Standard_Cost'!$B$12</f>
        <v>0</v>
      </c>
      <c r="S512" s="104">
        <f>+N512*O512*P512*'1. Standard_Cost'!$C$12</f>
        <v>0</v>
      </c>
      <c r="T512" s="104">
        <f>+N512*P512*Q512*'1. Standard_Cost'!$D$12</f>
        <v>0</v>
      </c>
      <c r="U512" s="104">
        <f>+N512*O512*'1. Standard_Cost'!$E$12</f>
        <v>0</v>
      </c>
      <c r="V512" s="103"/>
      <c r="W512" s="103"/>
      <c r="X512" s="103"/>
      <c r="Y512" s="104">
        <f>+V512*((X512*'1. Standard_Cost'!$B$16)+(W512*X512*'1. Standard_Cost'!$C$16))</f>
        <v>0</v>
      </c>
      <c r="Z512" s="103"/>
      <c r="AA512" s="103"/>
      <c r="AB512" s="104">
        <f>+Z512*'1. Standard_Cost'!$B$20+AA512*'1. Standard_Cost'!$C$20</f>
        <v>0</v>
      </c>
      <c r="AC512" s="105"/>
      <c r="AD512" s="106"/>
      <c r="AE512" s="106">
        <f t="shared" si="928"/>
        <v>0</v>
      </c>
      <c r="AF512" s="104">
        <f t="shared" si="929"/>
        <v>0</v>
      </c>
      <c r="AG512" s="103"/>
      <c r="AH512" s="103"/>
      <c r="AI512" s="103"/>
      <c r="AJ512" s="107"/>
      <c r="AK512" s="107"/>
      <c r="AL512" s="107"/>
      <c r="AM512" s="104">
        <f>AG512*'1. Standard_Cost'!B111+'Incremental_Cost Year 2021'!AH512*'1. Standard_Cost'!C111+'Incremental_Cost Year 2021'!AI512*'1. Standard_Cost'!D111+'Incremental_Cost Year 2021'!AJ512+'Incremental_Cost Year 2021'!AL512+AK512</f>
        <v>0</v>
      </c>
      <c r="AN512" s="104">
        <f>AM512*'1. Standard_Cost'!C38</f>
        <v>0</v>
      </c>
      <c r="AO512" s="107"/>
      <c r="AQ512" s="104">
        <f t="shared" si="930"/>
        <v>0</v>
      </c>
      <c r="AR512" s="104">
        <f t="shared" si="931"/>
        <v>0</v>
      </c>
      <c r="AS512" s="104">
        <f t="shared" si="932"/>
        <v>0</v>
      </c>
      <c r="AT512" s="104">
        <f t="shared" si="934"/>
        <v>0</v>
      </c>
      <c r="AU512" s="229">
        <f t="shared" si="933"/>
        <v>0</v>
      </c>
      <c r="AV512" s="229"/>
      <c r="AW512" s="229"/>
      <c r="AX512" s="229"/>
      <c r="AY512" s="229"/>
      <c r="AZ512" s="229"/>
      <c r="BA512" s="230"/>
    </row>
    <row r="513" spans="1:53" ht="56.25" customHeight="1" outlineLevel="1" x14ac:dyDescent="0.2">
      <c r="A513" s="68"/>
      <c r="B513" s="141"/>
      <c r="C513" s="95"/>
      <c r="D513" s="113" t="s">
        <v>515</v>
      </c>
      <c r="E513" s="113" t="s">
        <v>680</v>
      </c>
      <c r="F513" s="114" t="s">
        <v>154</v>
      </c>
      <c r="G513" s="115" t="s">
        <v>155</v>
      </c>
      <c r="H513" s="122" t="s">
        <v>345</v>
      </c>
      <c r="I513" s="117"/>
      <c r="J513" s="117"/>
      <c r="K513" s="117"/>
      <c r="L513" s="118">
        <f>SUM(L509:L512)</f>
        <v>0</v>
      </c>
      <c r="M513" s="118">
        <f>SUM(M509:M512)</f>
        <v>0</v>
      </c>
      <c r="N513" s="117"/>
      <c r="O513" s="117"/>
      <c r="P513" s="117"/>
      <c r="Q513" s="117"/>
      <c r="R513" s="119">
        <f>SUM(R509:R512)</f>
        <v>0</v>
      </c>
      <c r="S513" s="119">
        <f>SUM(S509:S512)</f>
        <v>0</v>
      </c>
      <c r="T513" s="119">
        <f>SUM(T509:T512)</f>
        <v>0</v>
      </c>
      <c r="U513" s="119">
        <f>SUM(U509:U512)</f>
        <v>0</v>
      </c>
      <c r="V513" s="117"/>
      <c r="W513" s="117"/>
      <c r="X513" s="117"/>
      <c r="Y513" s="118">
        <f>SUM(Y509:Y512)</f>
        <v>0</v>
      </c>
      <c r="Z513" s="117"/>
      <c r="AA513" s="117"/>
      <c r="AB513" s="118">
        <f t="shared" ref="AB513:AF513" si="935">SUM(AB509:AB512)</f>
        <v>0</v>
      </c>
      <c r="AC513" s="118">
        <f t="shared" si="935"/>
        <v>0</v>
      </c>
      <c r="AD513" s="118">
        <f t="shared" si="935"/>
        <v>0</v>
      </c>
      <c r="AE513" s="118">
        <f t="shared" si="935"/>
        <v>0</v>
      </c>
      <c r="AF513" s="118">
        <f t="shared" si="935"/>
        <v>0</v>
      </c>
      <c r="AG513" s="117"/>
      <c r="AH513" s="117"/>
      <c r="AI513" s="117"/>
      <c r="AJ513" s="119">
        <f>SUM(AJ509:AJ512)</f>
        <v>0</v>
      </c>
      <c r="AK513" s="119">
        <f t="shared" ref="AK513:AN513" si="936">SUM(AK509:AK512)</f>
        <v>0</v>
      </c>
      <c r="AL513" s="119">
        <f t="shared" si="936"/>
        <v>0</v>
      </c>
      <c r="AM513" s="119">
        <f t="shared" si="936"/>
        <v>0</v>
      </c>
      <c r="AN513" s="119">
        <f t="shared" si="936"/>
        <v>0</v>
      </c>
      <c r="AO513" s="116"/>
      <c r="AP513" s="120"/>
      <c r="AQ513" s="121">
        <f t="shared" ref="AQ513:AZ513" si="937">SUM(AQ509:AQ512)</f>
        <v>0</v>
      </c>
      <c r="AR513" s="121">
        <f t="shared" si="937"/>
        <v>0</v>
      </c>
      <c r="AS513" s="121">
        <f t="shared" si="937"/>
        <v>0</v>
      </c>
      <c r="AT513" s="121">
        <f t="shared" si="937"/>
        <v>0</v>
      </c>
      <c r="AU513" s="121">
        <f t="shared" si="937"/>
        <v>0</v>
      </c>
      <c r="AV513" s="121">
        <f t="shared" si="937"/>
        <v>0</v>
      </c>
      <c r="AW513" s="121">
        <f t="shared" si="937"/>
        <v>0</v>
      </c>
      <c r="AX513" s="121">
        <f t="shared" si="937"/>
        <v>0</v>
      </c>
      <c r="AY513" s="121">
        <f t="shared" si="937"/>
        <v>0</v>
      </c>
      <c r="AZ513" s="121">
        <f t="shared" si="937"/>
        <v>0</v>
      </c>
      <c r="BA513" s="121"/>
    </row>
    <row r="514" spans="1:53" s="124" customFormat="1" ht="14.45" customHeight="1" x14ac:dyDescent="0.2">
      <c r="B514" s="138"/>
      <c r="C514" s="247" t="s">
        <v>789</v>
      </c>
      <c r="D514" s="247"/>
      <c r="E514" s="252"/>
      <c r="F514" s="222"/>
      <c r="G514" s="222"/>
      <c r="H514" s="130" t="s">
        <v>349</v>
      </c>
      <c r="I514" s="128"/>
      <c r="J514" s="128"/>
      <c r="K514" s="128"/>
      <c r="L514" s="129">
        <f>SUM(L519,L524,L529)</f>
        <v>0</v>
      </c>
      <c r="M514" s="129">
        <f>SUM(M519,M524,M529)</f>
        <v>0</v>
      </c>
      <c r="N514" s="128"/>
      <c r="O514" s="128"/>
      <c r="P514" s="128"/>
      <c r="Q514" s="128"/>
      <c r="R514" s="129">
        <f>SUM(R519,R524,R529)</f>
        <v>0</v>
      </c>
      <c r="S514" s="129">
        <f t="shared" ref="S514:U514" si="938">SUM(S519,S524,S529)</f>
        <v>0</v>
      </c>
      <c r="T514" s="129">
        <f t="shared" si="938"/>
        <v>0</v>
      </c>
      <c r="U514" s="129">
        <f t="shared" si="938"/>
        <v>0</v>
      </c>
      <c r="V514" s="128"/>
      <c r="W514" s="128"/>
      <c r="X514" s="128"/>
      <c r="Y514" s="129">
        <f t="shared" ref="Y514" si="939">SUM(Y519,Y524,Y529)</f>
        <v>0</v>
      </c>
      <c r="Z514" s="128"/>
      <c r="AA514" s="128"/>
      <c r="AB514" s="129">
        <f t="shared" ref="AB514:AF514" si="940">SUM(AB519,AB524,AB529)</f>
        <v>0</v>
      </c>
      <c r="AC514" s="129">
        <f>SUM(AC519,AC524,AC529,AC534,AC539,AC544,AC549,AC554,AC559,AC564,AC569,AC574,AC579,AC584,AC589)</f>
        <v>0</v>
      </c>
      <c r="AD514" s="129">
        <f t="shared" si="940"/>
        <v>0</v>
      </c>
      <c r="AE514" s="129">
        <f t="shared" si="940"/>
        <v>0</v>
      </c>
      <c r="AF514" s="129">
        <f t="shared" si="940"/>
        <v>0</v>
      </c>
      <c r="AG514" s="128"/>
      <c r="AH514" s="128"/>
      <c r="AI514" s="128"/>
      <c r="AJ514" s="129">
        <f t="shared" ref="AJ514:AN514" si="941">SUM(AJ519,AJ524,AJ529)</f>
        <v>0</v>
      </c>
      <c r="AK514" s="129">
        <f t="shared" si="941"/>
        <v>0</v>
      </c>
      <c r="AL514" s="129">
        <f t="shared" si="941"/>
        <v>0</v>
      </c>
      <c r="AM514" s="129">
        <f t="shared" si="941"/>
        <v>0</v>
      </c>
      <c r="AN514" s="139">
        <f t="shared" si="941"/>
        <v>0</v>
      </c>
      <c r="AO514" s="130"/>
      <c r="AP514" s="131"/>
      <c r="AQ514" s="139">
        <f>AQ519+AQ524+AQ529+AQ534+AQ539+AQ544+AQ549+AQ554+AQ559+AQ564+AQ569+AQ574+AQ579+AQ584+AQ589</f>
        <v>0</v>
      </c>
      <c r="AR514" s="139">
        <f t="shared" ref="AR514:AS514" si="942">AR519+AR524+AR529+AR534+AR539+AR544+AR549+AR554+AR559+AR564+AR569+AR574+AR579+AR584+AR589</f>
        <v>0</v>
      </c>
      <c r="AS514" s="139">
        <f t="shared" si="942"/>
        <v>0</v>
      </c>
      <c r="AT514" s="139">
        <f t="shared" ref="AT514:AZ514" si="943">SUM(AT519,AT524,AT529)</f>
        <v>0</v>
      </c>
      <c r="AU514" s="139">
        <f t="shared" si="943"/>
        <v>0</v>
      </c>
      <c r="AV514" s="139">
        <f t="shared" si="943"/>
        <v>0</v>
      </c>
      <c r="AW514" s="139">
        <f t="shared" si="943"/>
        <v>0</v>
      </c>
      <c r="AX514" s="139">
        <f t="shared" si="943"/>
        <v>0</v>
      </c>
      <c r="AY514" s="139">
        <f t="shared" si="943"/>
        <v>0</v>
      </c>
      <c r="AZ514" s="139">
        <f t="shared" si="943"/>
        <v>0</v>
      </c>
      <c r="BA514" s="139"/>
    </row>
    <row r="515" spans="1:53" ht="14.1" customHeight="1" outlineLevel="2" x14ac:dyDescent="0.2">
      <c r="A515" s="68"/>
      <c r="B515" s="94"/>
      <c r="C515" s="250"/>
      <c r="D515" s="96"/>
      <c r="E515" s="96"/>
      <c r="F515" s="97"/>
      <c r="G515" s="98"/>
      <c r="H515" s="99" t="s">
        <v>49</v>
      </c>
      <c r="I515" s="100"/>
      <c r="J515" s="101"/>
      <c r="K515" s="101"/>
      <c r="L515" s="102" t="str">
        <f>IF(I515&lt;&gt;0,((VLOOKUP(I515,'1. Standard_Cost'!$B$4:$D$8,2)+VLOOKUP(I515,'1. Standard_Cost'!$B$4:$D$8,3))*J515*K515),"0")</f>
        <v>0</v>
      </c>
      <c r="M515" s="102">
        <f>L515*'1. Standard_Cost'!F4</f>
        <v>0</v>
      </c>
      <c r="N515" s="103"/>
      <c r="O515" s="103"/>
      <c r="P515" s="103"/>
      <c r="Q515" s="103"/>
      <c r="R515" s="104">
        <f>+N515*P515*'1. Standard_Cost'!$B$12</f>
        <v>0</v>
      </c>
      <c r="S515" s="104">
        <f>+N515*O515*P515*'1. Standard_Cost'!$C$12</f>
        <v>0</v>
      </c>
      <c r="T515" s="104">
        <f>+N515*P515*Q515*'1. Standard_Cost'!$D$12</f>
        <v>0</v>
      </c>
      <c r="U515" s="104">
        <f>+N515*O515*'1. Standard_Cost'!$E$12</f>
        <v>0</v>
      </c>
      <c r="V515" s="103"/>
      <c r="W515" s="103"/>
      <c r="X515" s="103"/>
      <c r="Y515" s="104">
        <f>+V515*((X515*'1. Standard_Cost'!$B$16)+(W515*X515*'1. Standard_Cost'!$C$16))</f>
        <v>0</v>
      </c>
      <c r="Z515" s="103"/>
      <c r="AA515" s="103"/>
      <c r="AB515" s="104">
        <f>+Z515*'1. Standard_Cost'!$B$20+AA515*'1. Standard_Cost'!$C$20</f>
        <v>0</v>
      </c>
      <c r="AC515" s="105"/>
      <c r="AD515" s="106"/>
      <c r="AE515" s="106">
        <f t="shared" ref="AE515:AE518" si="944">(R515+S515+T515+U515+Y515+AB515+AC515+AD515)*(20%)</f>
        <v>0</v>
      </c>
      <c r="AF515" s="104">
        <f t="shared" ref="AF515:AF518" si="945">R515+S515+T515+U515+Y515+AB515+AC515+AD515+AE515</f>
        <v>0</v>
      </c>
      <c r="AG515" s="103"/>
      <c r="AH515" s="103"/>
      <c r="AI515" s="103"/>
      <c r="AJ515" s="107"/>
      <c r="AK515" s="107"/>
      <c r="AL515" s="107"/>
      <c r="AM515" s="104">
        <f>AG515*'1. Standard_Cost'!B127+'Incremental_Cost Year 2021'!AH515*'1. Standard_Cost'!C127+'Incremental_Cost Year 2021'!AI515*'1. Standard_Cost'!D127+'Incremental_Cost Year 2021'!AJ515+'Incremental_Cost Year 2021'!AL515+AK515</f>
        <v>0</v>
      </c>
      <c r="AN515" s="104">
        <f>AM515*'1. Standard_Cost'!C28</f>
        <v>0</v>
      </c>
      <c r="AO515" s="107"/>
      <c r="AQ515" s="104">
        <f t="shared" ref="AQ515:AQ518" si="946">L515+M515</f>
        <v>0</v>
      </c>
      <c r="AR515" s="104">
        <f t="shared" ref="AR515:AR518" si="947">AF515</f>
        <v>0</v>
      </c>
      <c r="AS515" s="104">
        <f t="shared" ref="AS515:AS518" si="948">AM515+AN515</f>
        <v>0</v>
      </c>
      <c r="AT515" s="104">
        <f>SUM(AQ515,AR515,AS515)</f>
        <v>0</v>
      </c>
      <c r="AU515" s="229">
        <f t="shared" ref="AU515:AU518" si="949">AT515:AT516</f>
        <v>0</v>
      </c>
      <c r="AV515" s="229"/>
      <c r="AW515" s="229"/>
      <c r="AX515" s="229"/>
      <c r="AY515" s="229"/>
      <c r="AZ515" s="229"/>
      <c r="BA515" s="230"/>
    </row>
    <row r="516" spans="1:53" ht="14.1" customHeight="1" outlineLevel="2" x14ac:dyDescent="0.2">
      <c r="A516" s="68"/>
      <c r="B516" s="94"/>
      <c r="C516" s="251"/>
      <c r="D516" s="110"/>
      <c r="E516" s="110"/>
      <c r="F516" s="110"/>
      <c r="G516" s="111"/>
      <c r="H516" s="99" t="s">
        <v>50</v>
      </c>
      <c r="I516" s="100"/>
      <c r="J516" s="101"/>
      <c r="K516" s="101"/>
      <c r="L516" s="102" t="str">
        <f>IF(I516&lt;&gt;0,((VLOOKUP(I516,'1. Standard_Cost'!$B$4:$D$8,2)+VLOOKUP(I516,'1. Standard_Cost'!$B$4:$D$8,3))*J516*K516),"0")</f>
        <v>0</v>
      </c>
      <c r="M516" s="102">
        <f>L516*'1. Standard_Cost'!F4</f>
        <v>0</v>
      </c>
      <c r="N516" s="103"/>
      <c r="O516" s="103"/>
      <c r="P516" s="103"/>
      <c r="Q516" s="103"/>
      <c r="R516" s="104">
        <f>+N516*P516*'1. Standard_Cost'!$B$12</f>
        <v>0</v>
      </c>
      <c r="S516" s="104">
        <f>+N516*O516*P516*'1. Standard_Cost'!$C$12</f>
        <v>0</v>
      </c>
      <c r="T516" s="104">
        <f>+N516*P516*Q516*'1. Standard_Cost'!$D$12</f>
        <v>0</v>
      </c>
      <c r="U516" s="104">
        <f>+N516*O516*'1. Standard_Cost'!$E$12</f>
        <v>0</v>
      </c>
      <c r="V516" s="103"/>
      <c r="W516" s="103"/>
      <c r="X516" s="103"/>
      <c r="Y516" s="104">
        <f>+V516*((X516*'1. Standard_Cost'!$B$16)+(W516*X516*'1. Standard_Cost'!$C$16))</f>
        <v>0</v>
      </c>
      <c r="Z516" s="103"/>
      <c r="AA516" s="103"/>
      <c r="AB516" s="104">
        <f>+Z516*'1. Standard_Cost'!$B$20+AA516*'1. Standard_Cost'!$C$20</f>
        <v>0</v>
      </c>
      <c r="AC516" s="105"/>
      <c r="AD516" s="106"/>
      <c r="AE516" s="106">
        <f t="shared" si="944"/>
        <v>0</v>
      </c>
      <c r="AF516" s="104">
        <f t="shared" si="945"/>
        <v>0</v>
      </c>
      <c r="AG516" s="103"/>
      <c r="AH516" s="103">
        <v>0</v>
      </c>
      <c r="AI516" s="103">
        <v>0</v>
      </c>
      <c r="AJ516" s="107"/>
      <c r="AK516" s="107"/>
      <c r="AL516" s="107"/>
      <c r="AM516" s="104">
        <f>AG516*'1. Standard_Cost'!B127+'Incremental_Cost Year 2021'!AH516*'1. Standard_Cost'!C127+'Incremental_Cost Year 2021'!AI516*'1. Standard_Cost'!D127+'Incremental_Cost Year 2021'!AJ516+'Incremental_Cost Year 2021'!AL516+AK516</f>
        <v>0</v>
      </c>
      <c r="AN516" s="104">
        <f>AM516*'1. Standard_Cost'!C28</f>
        <v>0</v>
      </c>
      <c r="AO516" s="107"/>
      <c r="AQ516" s="104">
        <f t="shared" si="946"/>
        <v>0</v>
      </c>
      <c r="AR516" s="104">
        <f t="shared" si="947"/>
        <v>0</v>
      </c>
      <c r="AS516" s="104">
        <f t="shared" si="948"/>
        <v>0</v>
      </c>
      <c r="AT516" s="104">
        <f t="shared" ref="AT516:AT518" si="950">SUM(AQ516,AR516,AS516)</f>
        <v>0</v>
      </c>
      <c r="AU516" s="229">
        <f t="shared" si="949"/>
        <v>0</v>
      </c>
      <c r="AV516" s="229">
        <v>0</v>
      </c>
      <c r="AW516" s="229"/>
      <c r="AX516" s="229"/>
      <c r="AY516" s="229"/>
      <c r="AZ516" s="229"/>
      <c r="BA516" s="230"/>
    </row>
    <row r="517" spans="1:53" ht="14.1" customHeight="1" outlineLevel="2" x14ac:dyDescent="0.2">
      <c r="A517" s="68"/>
      <c r="B517" s="94"/>
      <c r="C517" s="251"/>
      <c r="D517" s="110"/>
      <c r="E517" s="110"/>
      <c r="F517" s="110"/>
      <c r="G517" s="111"/>
      <c r="H517" s="99" t="s">
        <v>51</v>
      </c>
      <c r="I517" s="100"/>
      <c r="J517" s="101"/>
      <c r="K517" s="101"/>
      <c r="L517" s="102" t="str">
        <f>IF(I517&lt;&gt;0,((VLOOKUP(I517,'1. Standard_Cost'!$B$4:$D$8,2)+VLOOKUP(I517,'1. Standard_Cost'!$B$4:$D$8,3))*J517*K517),"0")</f>
        <v>0</v>
      </c>
      <c r="M517" s="102">
        <f>L517*'1. Standard_Cost'!F4</f>
        <v>0</v>
      </c>
      <c r="N517" s="103"/>
      <c r="O517" s="103"/>
      <c r="P517" s="103"/>
      <c r="Q517" s="103"/>
      <c r="R517" s="104">
        <f>+N517*P517*'1. Standard_Cost'!$B$12</f>
        <v>0</v>
      </c>
      <c r="S517" s="104">
        <f>+N517*O517*P517*'1. Standard_Cost'!$C$12</f>
        <v>0</v>
      </c>
      <c r="T517" s="104">
        <f>+N517*P517*Q517*'1. Standard_Cost'!$D$12</f>
        <v>0</v>
      </c>
      <c r="U517" s="104">
        <f>+N517*O517*'1. Standard_Cost'!$E$12</f>
        <v>0</v>
      </c>
      <c r="V517" s="103"/>
      <c r="W517" s="103"/>
      <c r="X517" s="103"/>
      <c r="Y517" s="104">
        <f>+V517*((X517*'1. Standard_Cost'!$B$16)+(W517*X517*'1. Standard_Cost'!$C$16))</f>
        <v>0</v>
      </c>
      <c r="Z517" s="103"/>
      <c r="AA517" s="103"/>
      <c r="AB517" s="104">
        <f>+Z517*'1. Standard_Cost'!$B$20+AA517*'1. Standard_Cost'!$C$20</f>
        <v>0</v>
      </c>
      <c r="AC517" s="105"/>
      <c r="AD517" s="106"/>
      <c r="AE517" s="106">
        <f t="shared" si="944"/>
        <v>0</v>
      </c>
      <c r="AF517" s="104">
        <f t="shared" si="945"/>
        <v>0</v>
      </c>
      <c r="AG517" s="103"/>
      <c r="AH517" s="103"/>
      <c r="AI517" s="103"/>
      <c r="AJ517" s="107"/>
      <c r="AK517" s="107"/>
      <c r="AL517" s="107"/>
      <c r="AM517" s="104">
        <f>AG517*'1. Standard_Cost'!B127+'Incremental_Cost Year 2021'!AH517*'1. Standard_Cost'!C127+'Incremental_Cost Year 2021'!AI517*'1. Standard_Cost'!D127+'Incremental_Cost Year 2021'!AJ517+'Incremental_Cost Year 2021'!AL517+AK517</f>
        <v>0</v>
      </c>
      <c r="AN517" s="104">
        <f>AM517*'1. Standard_Cost'!C28</f>
        <v>0</v>
      </c>
      <c r="AO517" s="107"/>
      <c r="AQ517" s="104">
        <f t="shared" si="946"/>
        <v>0</v>
      </c>
      <c r="AR517" s="104">
        <f t="shared" si="947"/>
        <v>0</v>
      </c>
      <c r="AS517" s="104">
        <f t="shared" si="948"/>
        <v>0</v>
      </c>
      <c r="AT517" s="104">
        <f t="shared" si="950"/>
        <v>0</v>
      </c>
      <c r="AU517" s="229">
        <f t="shared" si="949"/>
        <v>0</v>
      </c>
      <c r="AV517" s="229"/>
      <c r="AW517" s="229"/>
      <c r="AX517" s="229"/>
      <c r="AY517" s="229"/>
      <c r="AZ517" s="229"/>
      <c r="BA517" s="230"/>
    </row>
    <row r="518" spans="1:53" ht="14.1" customHeight="1" outlineLevel="2" x14ac:dyDescent="0.2">
      <c r="A518" s="68"/>
      <c r="B518" s="94"/>
      <c r="C518" s="251"/>
      <c r="D518" s="110"/>
      <c r="E518" s="110"/>
      <c r="F518" s="110"/>
      <c r="G518" s="111"/>
      <c r="H518" s="112" t="s">
        <v>179</v>
      </c>
      <c r="I518" s="100"/>
      <c r="J518" s="101"/>
      <c r="K518" s="101"/>
      <c r="L518" s="102" t="str">
        <f>IF(I518&lt;&gt;0,((VLOOKUP(I518,'1. Standard_Cost'!$B$4:$D$8,2)+VLOOKUP(I518,'1. Standard_Cost'!$B$4:$D$8,3))*J518*K518),"0")</f>
        <v>0</v>
      </c>
      <c r="M518" s="102">
        <f>L518*'1. Standard_Cost'!F107</f>
        <v>0</v>
      </c>
      <c r="N518" s="103"/>
      <c r="O518" s="103"/>
      <c r="P518" s="103"/>
      <c r="Q518" s="103"/>
      <c r="R518" s="104">
        <f>+N518*P518*'1. Standard_Cost'!$B$12</f>
        <v>0</v>
      </c>
      <c r="S518" s="104">
        <f>+N518*O518*P518*'1. Standard_Cost'!$C$12</f>
        <v>0</v>
      </c>
      <c r="T518" s="104">
        <f>+N518*P518*Q518*'1. Standard_Cost'!$D$12</f>
        <v>0</v>
      </c>
      <c r="U518" s="104">
        <f>+N518*O518*'1. Standard_Cost'!$E$12</f>
        <v>0</v>
      </c>
      <c r="V518" s="103"/>
      <c r="W518" s="103"/>
      <c r="X518" s="103"/>
      <c r="Y518" s="104">
        <f>+V518*((X518*'1. Standard_Cost'!$B$16)+(W518*X518*'1. Standard_Cost'!$C$16))</f>
        <v>0</v>
      </c>
      <c r="Z518" s="103"/>
      <c r="AA518" s="103"/>
      <c r="AB518" s="104">
        <f>+Z518*'1. Standard_Cost'!$B$20+AA518*'1. Standard_Cost'!$C$20</f>
        <v>0</v>
      </c>
      <c r="AC518" s="105"/>
      <c r="AD518" s="106"/>
      <c r="AE518" s="106">
        <f t="shared" si="944"/>
        <v>0</v>
      </c>
      <c r="AF518" s="104">
        <f t="shared" si="945"/>
        <v>0</v>
      </c>
      <c r="AG518" s="103"/>
      <c r="AH518" s="103"/>
      <c r="AI518" s="103"/>
      <c r="AJ518" s="107"/>
      <c r="AK518" s="107"/>
      <c r="AL518" s="107"/>
      <c r="AM518" s="104">
        <f>AG518*'1. Standard_Cost'!B127+'Incremental_Cost Year 2021'!AH518*'1. Standard_Cost'!C127+'Incremental_Cost Year 2021'!AI518*'1. Standard_Cost'!D127+'Incremental_Cost Year 2021'!AJ518+'Incremental_Cost Year 2021'!AL518+AK518</f>
        <v>0</v>
      </c>
      <c r="AN518" s="104">
        <f>AM518*'1. Standard_Cost'!C28</f>
        <v>0</v>
      </c>
      <c r="AO518" s="107"/>
      <c r="AQ518" s="104">
        <f t="shared" si="946"/>
        <v>0</v>
      </c>
      <c r="AR518" s="104">
        <f t="shared" si="947"/>
        <v>0</v>
      </c>
      <c r="AS518" s="104">
        <f t="shared" si="948"/>
        <v>0</v>
      </c>
      <c r="AT518" s="104">
        <f t="shared" si="950"/>
        <v>0</v>
      </c>
      <c r="AU518" s="229">
        <f t="shared" si="949"/>
        <v>0</v>
      </c>
      <c r="AV518" s="229"/>
      <c r="AW518" s="229"/>
      <c r="AX518" s="229"/>
      <c r="AY518" s="229"/>
      <c r="AZ518" s="229"/>
      <c r="BA518" s="230"/>
    </row>
    <row r="519" spans="1:53" ht="53.25" customHeight="1" outlineLevel="1" x14ac:dyDescent="0.2">
      <c r="A519" s="68"/>
      <c r="B519" s="94"/>
      <c r="C519" s="251"/>
      <c r="D519" s="113" t="s">
        <v>48</v>
      </c>
      <c r="E519" s="113" t="s">
        <v>807</v>
      </c>
      <c r="F519" s="114" t="s">
        <v>154</v>
      </c>
      <c r="G519" s="115" t="s">
        <v>155</v>
      </c>
      <c r="H519" s="140" t="s">
        <v>350</v>
      </c>
      <c r="I519" s="117"/>
      <c r="J519" s="117"/>
      <c r="K519" s="117"/>
      <c r="L519" s="118">
        <f>SUM(L515:L518)</f>
        <v>0</v>
      </c>
      <c r="M519" s="118">
        <f>SUM(M515:M518)</f>
        <v>0</v>
      </c>
      <c r="N519" s="117"/>
      <c r="O519" s="117"/>
      <c r="P519" s="117"/>
      <c r="Q519" s="117"/>
      <c r="R519" s="119">
        <f>SUM(R515:R518)</f>
        <v>0</v>
      </c>
      <c r="S519" s="119">
        <f>SUM(S515:S518)</f>
        <v>0</v>
      </c>
      <c r="T519" s="119">
        <f>SUM(T515:T518)</f>
        <v>0</v>
      </c>
      <c r="U519" s="119">
        <f>SUM(U515:U518)</f>
        <v>0</v>
      </c>
      <c r="V519" s="117"/>
      <c r="W519" s="117"/>
      <c r="X519" s="117"/>
      <c r="Y519" s="118">
        <f>SUM(Y515:Y518)</f>
        <v>0</v>
      </c>
      <c r="Z519" s="117"/>
      <c r="AA519" s="117"/>
      <c r="AB519" s="118">
        <f t="shared" ref="AB519:AF519" si="951">SUM(AB515:AB518)</f>
        <v>0</v>
      </c>
      <c r="AC519" s="118">
        <f t="shared" si="951"/>
        <v>0</v>
      </c>
      <c r="AD519" s="118">
        <f t="shared" si="951"/>
        <v>0</v>
      </c>
      <c r="AE519" s="118">
        <f t="shared" si="951"/>
        <v>0</v>
      </c>
      <c r="AF519" s="118">
        <f t="shared" si="951"/>
        <v>0</v>
      </c>
      <c r="AG519" s="117"/>
      <c r="AH519" s="117"/>
      <c r="AI519" s="117"/>
      <c r="AJ519" s="119">
        <f>SUM(AJ515:AJ518)</f>
        <v>0</v>
      </c>
      <c r="AK519" s="119">
        <f t="shared" ref="AK519:AN519" si="952">SUM(AK515:AK518)</f>
        <v>0</v>
      </c>
      <c r="AL519" s="119">
        <f t="shared" si="952"/>
        <v>0</v>
      </c>
      <c r="AM519" s="119">
        <f t="shared" si="952"/>
        <v>0</v>
      </c>
      <c r="AN519" s="119">
        <f t="shared" si="952"/>
        <v>0</v>
      </c>
      <c r="AO519" s="116"/>
      <c r="AP519" s="120"/>
      <c r="AQ519" s="118">
        <f t="shared" ref="AQ519:AZ519" si="953">SUM(AQ515:AQ518)</f>
        <v>0</v>
      </c>
      <c r="AR519" s="118">
        <f t="shared" si="953"/>
        <v>0</v>
      </c>
      <c r="AS519" s="118">
        <f t="shared" si="953"/>
        <v>0</v>
      </c>
      <c r="AT519" s="118">
        <f t="shared" si="953"/>
        <v>0</v>
      </c>
      <c r="AU519" s="118">
        <f t="shared" si="953"/>
        <v>0</v>
      </c>
      <c r="AV519" s="118">
        <f t="shared" si="953"/>
        <v>0</v>
      </c>
      <c r="AW519" s="118">
        <f t="shared" si="953"/>
        <v>0</v>
      </c>
      <c r="AX519" s="118">
        <f t="shared" si="953"/>
        <v>0</v>
      </c>
      <c r="AY519" s="118">
        <f t="shared" si="953"/>
        <v>0</v>
      </c>
      <c r="AZ519" s="118">
        <f t="shared" si="953"/>
        <v>0</v>
      </c>
      <c r="BA519" s="118"/>
    </row>
    <row r="520" spans="1:53" ht="14.1" customHeight="1" outlineLevel="2" x14ac:dyDescent="0.2">
      <c r="A520" s="68"/>
      <c r="B520" s="94"/>
      <c r="C520" s="251"/>
      <c r="D520" s="96"/>
      <c r="E520" s="96"/>
      <c r="F520" s="97"/>
      <c r="G520" s="98"/>
      <c r="H520" s="99" t="s">
        <v>49</v>
      </c>
      <c r="I520" s="100"/>
      <c r="J520" s="101"/>
      <c r="K520" s="101"/>
      <c r="L520" s="102" t="str">
        <f>IF(I520&lt;&gt;0,((VLOOKUP(I520,'1. Standard_Cost'!$B$4:$D$8,2)+VLOOKUP(I520,'1. Standard_Cost'!$B$4:$D$8,3))*J520*K520),"0")</f>
        <v>0</v>
      </c>
      <c r="M520" s="102">
        <f>L520*'1. Standard_Cost'!F4</f>
        <v>0</v>
      </c>
      <c r="N520" s="103"/>
      <c r="O520" s="103"/>
      <c r="P520" s="103"/>
      <c r="Q520" s="103"/>
      <c r="R520" s="104">
        <f>+N520*P520*'1. Standard_Cost'!$B$12</f>
        <v>0</v>
      </c>
      <c r="S520" s="104">
        <f>+N520*O520*P520*'1. Standard_Cost'!$C$12</f>
        <v>0</v>
      </c>
      <c r="T520" s="104">
        <f>+N520*P520*Q520*'1. Standard_Cost'!$D$12</f>
        <v>0</v>
      </c>
      <c r="U520" s="104">
        <f>+N520*O520*'1. Standard_Cost'!$E$12</f>
        <v>0</v>
      </c>
      <c r="V520" s="103"/>
      <c r="W520" s="103"/>
      <c r="X520" s="103"/>
      <c r="Y520" s="104">
        <f>+V520*((X520*'1. Standard_Cost'!$B$16)+(W520*X520*'1. Standard_Cost'!$C$16))</f>
        <v>0</v>
      </c>
      <c r="Z520" s="103"/>
      <c r="AA520" s="103"/>
      <c r="AB520" s="104">
        <f>+Z520*'1. Standard_Cost'!$B$20+AA520*'1. Standard_Cost'!$C$20</f>
        <v>0</v>
      </c>
      <c r="AC520" s="105"/>
      <c r="AD520" s="106"/>
      <c r="AE520" s="106">
        <f t="shared" ref="AE520:AE523" si="954">(R520+S520+T520+U520+Y520+AB520+AC520+AD520)*(20%)</f>
        <v>0</v>
      </c>
      <c r="AF520" s="104">
        <f t="shared" ref="AF520:AF523" si="955">R520+S520+T520+U520+Y520+AB520+AC520+AD520+AE520</f>
        <v>0</v>
      </c>
      <c r="AG520" s="103"/>
      <c r="AH520" s="103"/>
      <c r="AI520" s="103"/>
      <c r="AJ520" s="107"/>
      <c r="AK520" s="107"/>
      <c r="AL520" s="107"/>
      <c r="AM520" s="104">
        <f>AG520*'1. Standard_Cost'!B127+'Incremental_Cost Year 2021'!AH520*'1. Standard_Cost'!C127+'Incremental_Cost Year 2021'!AI520*'1. Standard_Cost'!D127+'Incremental_Cost Year 2021'!AJ520+'Incremental_Cost Year 2021'!AL520+AK520</f>
        <v>0</v>
      </c>
      <c r="AN520" s="104">
        <f>AM520*'1. Standard_Cost'!C28</f>
        <v>0</v>
      </c>
      <c r="AO520" s="107"/>
      <c r="AQ520" s="104">
        <f t="shared" ref="AQ520:AQ523" si="956">L520+M520</f>
        <v>0</v>
      </c>
      <c r="AR520" s="104">
        <f t="shared" ref="AR520:AR523" si="957">AF520</f>
        <v>0</v>
      </c>
      <c r="AS520" s="104">
        <f t="shared" ref="AS520:AS523" si="958">AM520+AN520</f>
        <v>0</v>
      </c>
      <c r="AT520" s="104">
        <f>SUM(AQ520,AR520,AS520)</f>
        <v>0</v>
      </c>
      <c r="AU520" s="229">
        <f t="shared" ref="AU520:AU523" si="959">AT520:AT521</f>
        <v>0</v>
      </c>
      <c r="AV520" s="229"/>
      <c r="AW520" s="229"/>
      <c r="AX520" s="229"/>
      <c r="AY520" s="229"/>
      <c r="AZ520" s="229"/>
      <c r="BA520" s="230"/>
    </row>
    <row r="521" spans="1:53" ht="14.1" customHeight="1" outlineLevel="2" x14ac:dyDescent="0.2">
      <c r="A521" s="68"/>
      <c r="B521" s="94"/>
      <c r="C521" s="251"/>
      <c r="D521" s="110"/>
      <c r="E521" s="110"/>
      <c r="F521" s="110"/>
      <c r="G521" s="111"/>
      <c r="H521" s="99" t="s">
        <v>50</v>
      </c>
      <c r="I521" s="100"/>
      <c r="J521" s="101"/>
      <c r="K521" s="101"/>
      <c r="L521" s="102" t="str">
        <f>IF(I521&lt;&gt;0,((VLOOKUP(I521,'1. Standard_Cost'!$B$4:$D$8,2)+VLOOKUP(I521,'1. Standard_Cost'!$B$4:$D$8,3))*J521*K521),"0")</f>
        <v>0</v>
      </c>
      <c r="M521" s="102">
        <f>L521*'1. Standard_Cost'!F4</f>
        <v>0</v>
      </c>
      <c r="N521" s="103"/>
      <c r="O521" s="103"/>
      <c r="P521" s="103"/>
      <c r="Q521" s="103"/>
      <c r="R521" s="104">
        <f>+N521*P521*'1. Standard_Cost'!$B$12</f>
        <v>0</v>
      </c>
      <c r="S521" s="104">
        <f>+N521*O521*P521*'1. Standard_Cost'!$C$12</f>
        <v>0</v>
      </c>
      <c r="T521" s="104">
        <f>+N521*P521*Q521*'1. Standard_Cost'!$D$12</f>
        <v>0</v>
      </c>
      <c r="U521" s="104">
        <f>+N521*O521*'1. Standard_Cost'!$E$12</f>
        <v>0</v>
      </c>
      <c r="V521" s="103"/>
      <c r="W521" s="103"/>
      <c r="X521" s="103"/>
      <c r="Y521" s="104">
        <f>+V521*((X521*'1. Standard_Cost'!$B$16)+(W521*X521*'1. Standard_Cost'!$C$16))</f>
        <v>0</v>
      </c>
      <c r="Z521" s="103"/>
      <c r="AA521" s="103"/>
      <c r="AB521" s="104">
        <f>+Z521*'1. Standard_Cost'!$B$20+AA521*'1. Standard_Cost'!$C$20</f>
        <v>0</v>
      </c>
      <c r="AC521" s="105"/>
      <c r="AD521" s="106"/>
      <c r="AE521" s="106">
        <f t="shared" si="954"/>
        <v>0</v>
      </c>
      <c r="AF521" s="104">
        <f t="shared" si="955"/>
        <v>0</v>
      </c>
      <c r="AG521" s="103"/>
      <c r="AH521" s="103">
        <v>0</v>
      </c>
      <c r="AI521" s="103">
        <v>0</v>
      </c>
      <c r="AJ521" s="107"/>
      <c r="AK521" s="107"/>
      <c r="AL521" s="107"/>
      <c r="AM521" s="104">
        <f>AG521*'1. Standard_Cost'!B127+'Incremental_Cost Year 2021'!AH521*'1. Standard_Cost'!C127+'Incremental_Cost Year 2021'!AI521*'1. Standard_Cost'!D127+'Incremental_Cost Year 2021'!AJ521+'Incremental_Cost Year 2021'!AL521+AK521</f>
        <v>0</v>
      </c>
      <c r="AN521" s="104">
        <f>AM521*'1. Standard_Cost'!C28</f>
        <v>0</v>
      </c>
      <c r="AO521" s="107"/>
      <c r="AQ521" s="104">
        <f t="shared" si="956"/>
        <v>0</v>
      </c>
      <c r="AR521" s="104">
        <f t="shared" si="957"/>
        <v>0</v>
      </c>
      <c r="AS521" s="104">
        <f t="shared" si="958"/>
        <v>0</v>
      </c>
      <c r="AT521" s="104">
        <f t="shared" ref="AT521:AT523" si="960">SUM(AQ521,AR521,AS521)</f>
        <v>0</v>
      </c>
      <c r="AU521" s="229">
        <f t="shared" si="959"/>
        <v>0</v>
      </c>
      <c r="AV521" s="229">
        <v>0</v>
      </c>
      <c r="AW521" s="229"/>
      <c r="AX521" s="229"/>
      <c r="AY521" s="229"/>
      <c r="AZ521" s="229"/>
      <c r="BA521" s="230"/>
    </row>
    <row r="522" spans="1:53" ht="14.1" customHeight="1" outlineLevel="2" x14ac:dyDescent="0.2">
      <c r="A522" s="68"/>
      <c r="B522" s="94"/>
      <c r="C522" s="251"/>
      <c r="D522" s="110"/>
      <c r="E522" s="110"/>
      <c r="F522" s="110"/>
      <c r="G522" s="111"/>
      <c r="H522" s="99" t="s">
        <v>51</v>
      </c>
      <c r="I522" s="100"/>
      <c r="J522" s="101"/>
      <c r="K522" s="101"/>
      <c r="L522" s="102" t="str">
        <f>IF(I522&lt;&gt;0,((VLOOKUP(I522,'1. Standard_Cost'!$B$4:$D$8,2)+VLOOKUP(I522,'1. Standard_Cost'!$B$4:$D$8,3))*J522*K522),"0")</f>
        <v>0</v>
      </c>
      <c r="M522" s="102">
        <f>L522*'1. Standard_Cost'!F4</f>
        <v>0</v>
      </c>
      <c r="N522" s="103"/>
      <c r="O522" s="103"/>
      <c r="P522" s="103"/>
      <c r="Q522" s="103"/>
      <c r="R522" s="104">
        <f>+N522*P522*'1. Standard_Cost'!$B$12</f>
        <v>0</v>
      </c>
      <c r="S522" s="104">
        <f>+N522*O522*P522*'1. Standard_Cost'!$C$12</f>
        <v>0</v>
      </c>
      <c r="T522" s="104">
        <f>+N522*P522*Q522*'1. Standard_Cost'!$D$12</f>
        <v>0</v>
      </c>
      <c r="U522" s="104">
        <f>+N522*O522*'1. Standard_Cost'!$E$12</f>
        <v>0</v>
      </c>
      <c r="V522" s="103"/>
      <c r="W522" s="103"/>
      <c r="X522" s="103"/>
      <c r="Y522" s="104">
        <f>+V522*((X522*'1. Standard_Cost'!$B$16)+(W522*X522*'1. Standard_Cost'!$C$16))</f>
        <v>0</v>
      </c>
      <c r="Z522" s="103"/>
      <c r="AA522" s="103"/>
      <c r="AB522" s="104">
        <f>+Z522*'1. Standard_Cost'!$B$20+AA522*'1. Standard_Cost'!$C$20</f>
        <v>0</v>
      </c>
      <c r="AC522" s="105"/>
      <c r="AD522" s="106"/>
      <c r="AE522" s="106">
        <f t="shared" si="954"/>
        <v>0</v>
      </c>
      <c r="AF522" s="104">
        <f t="shared" si="955"/>
        <v>0</v>
      </c>
      <c r="AG522" s="103"/>
      <c r="AH522" s="103"/>
      <c r="AI522" s="103"/>
      <c r="AJ522" s="107"/>
      <c r="AK522" s="107"/>
      <c r="AL522" s="107"/>
      <c r="AM522" s="104">
        <f>AG522*'1. Standard_Cost'!B127+'Incremental_Cost Year 2021'!AH522*'1. Standard_Cost'!C127+'Incremental_Cost Year 2021'!AI522*'1. Standard_Cost'!D127+'Incremental_Cost Year 2021'!AJ522+'Incremental_Cost Year 2021'!AL522+AK522</f>
        <v>0</v>
      </c>
      <c r="AN522" s="104">
        <f>AM522*'1. Standard_Cost'!C28</f>
        <v>0</v>
      </c>
      <c r="AO522" s="107"/>
      <c r="AQ522" s="104">
        <f t="shared" si="956"/>
        <v>0</v>
      </c>
      <c r="AR522" s="104">
        <f t="shared" si="957"/>
        <v>0</v>
      </c>
      <c r="AS522" s="104">
        <f t="shared" si="958"/>
        <v>0</v>
      </c>
      <c r="AT522" s="104">
        <f t="shared" si="960"/>
        <v>0</v>
      </c>
      <c r="AU522" s="229">
        <f t="shared" si="959"/>
        <v>0</v>
      </c>
      <c r="AV522" s="229"/>
      <c r="AW522" s="229"/>
      <c r="AX522" s="229"/>
      <c r="AY522" s="229"/>
      <c r="AZ522" s="229"/>
      <c r="BA522" s="230"/>
    </row>
    <row r="523" spans="1:53" ht="14.1" customHeight="1" outlineLevel="2" x14ac:dyDescent="0.2">
      <c r="A523" s="68"/>
      <c r="B523" s="94"/>
      <c r="C523" s="251"/>
      <c r="D523" s="110"/>
      <c r="E523" s="110"/>
      <c r="F523" s="110"/>
      <c r="G523" s="111"/>
      <c r="H523" s="112" t="s">
        <v>179</v>
      </c>
      <c r="I523" s="100"/>
      <c r="J523" s="101"/>
      <c r="K523" s="101"/>
      <c r="L523" s="102" t="str">
        <f>IF(I523&lt;&gt;0,((VLOOKUP(I523,'1. Standard_Cost'!$B$4:$D$8,2)+VLOOKUP(I523,'1. Standard_Cost'!$B$4:$D$8,3))*J523*K523),"0")</f>
        <v>0</v>
      </c>
      <c r="M523" s="102">
        <f>L523*'1. Standard_Cost'!F107</f>
        <v>0</v>
      </c>
      <c r="N523" s="103"/>
      <c r="O523" s="103"/>
      <c r="P523" s="103"/>
      <c r="Q523" s="103"/>
      <c r="R523" s="104">
        <f>+N523*P523*'1. Standard_Cost'!$B$12</f>
        <v>0</v>
      </c>
      <c r="S523" s="104">
        <f>+N523*O523*P523*'1. Standard_Cost'!$C$12</f>
        <v>0</v>
      </c>
      <c r="T523" s="104">
        <f>+N523*P523*Q523*'1. Standard_Cost'!$D$12</f>
        <v>0</v>
      </c>
      <c r="U523" s="104">
        <f>+N523*O523*'1. Standard_Cost'!$E$12</f>
        <v>0</v>
      </c>
      <c r="V523" s="103"/>
      <c r="W523" s="103"/>
      <c r="X523" s="103"/>
      <c r="Y523" s="104">
        <f>+V523*((X523*'1. Standard_Cost'!$B$16)+(W523*X523*'1. Standard_Cost'!$C$16))</f>
        <v>0</v>
      </c>
      <c r="Z523" s="103"/>
      <c r="AA523" s="103"/>
      <c r="AB523" s="104">
        <f>+Z523*'1. Standard_Cost'!$B$20+AA523*'1. Standard_Cost'!$C$20</f>
        <v>0</v>
      </c>
      <c r="AC523" s="105"/>
      <c r="AD523" s="106"/>
      <c r="AE523" s="106">
        <f t="shared" si="954"/>
        <v>0</v>
      </c>
      <c r="AF523" s="104">
        <f t="shared" si="955"/>
        <v>0</v>
      </c>
      <c r="AG523" s="103"/>
      <c r="AH523" s="103"/>
      <c r="AI523" s="103"/>
      <c r="AJ523" s="107"/>
      <c r="AK523" s="107"/>
      <c r="AL523" s="107"/>
      <c r="AM523" s="104">
        <f>AG523*'1. Standard_Cost'!B127+'Incremental_Cost Year 2021'!AH523*'1. Standard_Cost'!C127+'Incremental_Cost Year 2021'!AI523*'1. Standard_Cost'!D127+'Incremental_Cost Year 2021'!AJ523+'Incremental_Cost Year 2021'!AL523+AK523</f>
        <v>0</v>
      </c>
      <c r="AN523" s="104">
        <f>AM523*'1. Standard_Cost'!C28</f>
        <v>0</v>
      </c>
      <c r="AO523" s="107"/>
      <c r="AQ523" s="104">
        <f t="shared" si="956"/>
        <v>0</v>
      </c>
      <c r="AR523" s="104">
        <f t="shared" si="957"/>
        <v>0</v>
      </c>
      <c r="AS523" s="104">
        <f t="shared" si="958"/>
        <v>0</v>
      </c>
      <c r="AT523" s="104">
        <f t="shared" si="960"/>
        <v>0</v>
      </c>
      <c r="AU523" s="229">
        <f t="shared" si="959"/>
        <v>0</v>
      </c>
      <c r="AV523" s="229"/>
      <c r="AW523" s="229"/>
      <c r="AX523" s="229"/>
      <c r="AY523" s="229"/>
      <c r="AZ523" s="229"/>
      <c r="BA523" s="230"/>
    </row>
    <row r="524" spans="1:53" ht="25.7" customHeight="1" outlineLevel="1" x14ac:dyDescent="0.2">
      <c r="A524" s="68"/>
      <c r="B524" s="94"/>
      <c r="C524" s="251"/>
      <c r="D524" s="113" t="s">
        <v>48</v>
      </c>
      <c r="E524" s="113" t="s">
        <v>351</v>
      </c>
      <c r="F524" s="114" t="s">
        <v>154</v>
      </c>
      <c r="G524" s="115" t="s">
        <v>155</v>
      </c>
      <c r="H524" s="122" t="s">
        <v>352</v>
      </c>
      <c r="I524" s="117"/>
      <c r="J524" s="117"/>
      <c r="K524" s="117"/>
      <c r="L524" s="118">
        <f>SUM(L520:L523)</f>
        <v>0</v>
      </c>
      <c r="M524" s="118">
        <f>SUM(M520:M523)</f>
        <v>0</v>
      </c>
      <c r="N524" s="117"/>
      <c r="O524" s="117"/>
      <c r="P524" s="117"/>
      <c r="Q524" s="117"/>
      <c r="R524" s="119">
        <f>SUM(R520:R523)</f>
        <v>0</v>
      </c>
      <c r="S524" s="119">
        <f>SUM(S520:S523)</f>
        <v>0</v>
      </c>
      <c r="T524" s="119">
        <f>SUM(T520:T523)</f>
        <v>0</v>
      </c>
      <c r="U524" s="119">
        <f>SUM(U520:U523)</f>
        <v>0</v>
      </c>
      <c r="V524" s="117"/>
      <c r="W524" s="117"/>
      <c r="X524" s="117"/>
      <c r="Y524" s="118">
        <f>SUM(Y520:Y523)</f>
        <v>0</v>
      </c>
      <c r="Z524" s="117"/>
      <c r="AA524" s="117"/>
      <c r="AB524" s="118">
        <f t="shared" ref="AB524:AF524" si="961">SUM(AB520:AB523)</f>
        <v>0</v>
      </c>
      <c r="AC524" s="118">
        <f t="shared" si="961"/>
        <v>0</v>
      </c>
      <c r="AD524" s="118">
        <f t="shared" si="961"/>
        <v>0</v>
      </c>
      <c r="AE524" s="118">
        <f t="shared" si="961"/>
        <v>0</v>
      </c>
      <c r="AF524" s="118">
        <f t="shared" si="961"/>
        <v>0</v>
      </c>
      <c r="AG524" s="117"/>
      <c r="AH524" s="117"/>
      <c r="AI524" s="117"/>
      <c r="AJ524" s="119">
        <f>SUM(AJ520:AJ523)</f>
        <v>0</v>
      </c>
      <c r="AK524" s="119">
        <f t="shared" ref="AK524:AN524" si="962">SUM(AK520:AK523)</f>
        <v>0</v>
      </c>
      <c r="AL524" s="119">
        <f t="shared" si="962"/>
        <v>0</v>
      </c>
      <c r="AM524" s="119">
        <f t="shared" si="962"/>
        <v>0</v>
      </c>
      <c r="AN524" s="119">
        <f t="shared" si="962"/>
        <v>0</v>
      </c>
      <c r="AO524" s="116"/>
      <c r="AP524" s="120"/>
      <c r="AQ524" s="121">
        <f t="shared" ref="AQ524:AZ524" si="963">SUM(AQ520:AQ523)</f>
        <v>0</v>
      </c>
      <c r="AR524" s="121">
        <f t="shared" si="963"/>
        <v>0</v>
      </c>
      <c r="AS524" s="121">
        <f t="shared" si="963"/>
        <v>0</v>
      </c>
      <c r="AT524" s="121">
        <f t="shared" si="963"/>
        <v>0</v>
      </c>
      <c r="AU524" s="121">
        <f t="shared" si="963"/>
        <v>0</v>
      </c>
      <c r="AV524" s="121">
        <f t="shared" si="963"/>
        <v>0</v>
      </c>
      <c r="AW524" s="121">
        <f t="shared" si="963"/>
        <v>0</v>
      </c>
      <c r="AX524" s="121">
        <f t="shared" si="963"/>
        <v>0</v>
      </c>
      <c r="AY524" s="121">
        <f t="shared" si="963"/>
        <v>0</v>
      </c>
      <c r="AZ524" s="121">
        <f t="shared" si="963"/>
        <v>0</v>
      </c>
      <c r="BA524" s="121"/>
    </row>
    <row r="525" spans="1:53" ht="14.1" customHeight="1" outlineLevel="2" x14ac:dyDescent="0.2">
      <c r="A525" s="68"/>
      <c r="B525" s="94"/>
      <c r="C525" s="251"/>
      <c r="D525" s="96"/>
      <c r="E525" s="96"/>
      <c r="F525" s="97"/>
      <c r="G525" s="98"/>
      <c r="H525" s="99" t="s">
        <v>49</v>
      </c>
      <c r="I525" s="100"/>
      <c r="J525" s="101"/>
      <c r="K525" s="101"/>
      <c r="L525" s="102" t="str">
        <f>IF(I525&lt;&gt;0,((VLOOKUP(I525,'1. Standard_Cost'!$B$4:$D$8,2)+VLOOKUP(I525,'1. Standard_Cost'!$B$4:$D$8,3))*J525*K525),"0")</f>
        <v>0</v>
      </c>
      <c r="M525" s="102">
        <f>L525*'1. Standard_Cost'!F4</f>
        <v>0</v>
      </c>
      <c r="N525" s="103"/>
      <c r="O525" s="103"/>
      <c r="P525" s="103"/>
      <c r="Q525" s="103"/>
      <c r="R525" s="104">
        <f>+N525*P525*'1. Standard_Cost'!$B$12</f>
        <v>0</v>
      </c>
      <c r="S525" s="104">
        <f>+N525*O525*P525*'1. Standard_Cost'!$C$12</f>
        <v>0</v>
      </c>
      <c r="T525" s="104">
        <f>+N525*P525*Q525*'1. Standard_Cost'!$D$12</f>
        <v>0</v>
      </c>
      <c r="U525" s="104">
        <f>+N525*O525*'1. Standard_Cost'!$E$12</f>
        <v>0</v>
      </c>
      <c r="V525" s="103"/>
      <c r="W525" s="103"/>
      <c r="X525" s="103"/>
      <c r="Y525" s="104">
        <f>+V525*((X525*'1. Standard_Cost'!$B$16)+(W525*X525*'1. Standard_Cost'!$C$16))</f>
        <v>0</v>
      </c>
      <c r="Z525" s="103"/>
      <c r="AA525" s="103"/>
      <c r="AB525" s="104">
        <f>+Z525*'1. Standard_Cost'!$B$20+AA525*'1. Standard_Cost'!$C$20</f>
        <v>0</v>
      </c>
      <c r="AC525" s="105"/>
      <c r="AD525" s="106"/>
      <c r="AE525" s="106">
        <f t="shared" ref="AE525:AE528" si="964">(R525+S525+T525+U525+Y525+AB525+AC525+AD525)*(20%)</f>
        <v>0</v>
      </c>
      <c r="AF525" s="104">
        <f t="shared" ref="AF525:AF528" si="965">R525+S525+T525+U525+Y525+AB525+AC525+AD525+AE525</f>
        <v>0</v>
      </c>
      <c r="AG525" s="103"/>
      <c r="AH525" s="103"/>
      <c r="AI525" s="103"/>
      <c r="AJ525" s="107"/>
      <c r="AK525" s="107"/>
      <c r="AL525" s="107"/>
      <c r="AM525" s="104">
        <f>AG525*'1. Standard_Cost'!B127+'Incremental_Cost Year 2021'!AH525*'1. Standard_Cost'!C127+'Incremental_Cost Year 2021'!AI525*'1. Standard_Cost'!D127+'Incremental_Cost Year 2021'!AJ525+'Incremental_Cost Year 2021'!AL525+AK525</f>
        <v>0</v>
      </c>
      <c r="AN525" s="104">
        <f>AM525*'1. Standard_Cost'!C28</f>
        <v>0</v>
      </c>
      <c r="AO525" s="107"/>
      <c r="AQ525" s="104">
        <f t="shared" ref="AQ525:AQ528" si="966">L525+M525</f>
        <v>0</v>
      </c>
      <c r="AR525" s="104">
        <f t="shared" ref="AR525:AR528" si="967">AF525</f>
        <v>0</v>
      </c>
      <c r="AS525" s="104">
        <f t="shared" ref="AS525:AS528" si="968">AM525+AN525</f>
        <v>0</v>
      </c>
      <c r="AT525" s="104">
        <f>SUM(AQ525,AR525,AS525)</f>
        <v>0</v>
      </c>
      <c r="AU525" s="229">
        <f t="shared" ref="AU525:AU528" si="969">AT525:AT526</f>
        <v>0</v>
      </c>
      <c r="AV525" s="229"/>
      <c r="AW525" s="229"/>
      <c r="AX525" s="229"/>
      <c r="AY525" s="229"/>
      <c r="AZ525" s="229"/>
      <c r="BA525" s="230"/>
    </row>
    <row r="526" spans="1:53" ht="14.1" customHeight="1" outlineLevel="2" x14ac:dyDescent="0.2">
      <c r="A526" s="68"/>
      <c r="B526" s="94"/>
      <c r="C526" s="251"/>
      <c r="D526" s="110"/>
      <c r="E526" s="110"/>
      <c r="F526" s="110"/>
      <c r="G526" s="111"/>
      <c r="H526" s="99" t="s">
        <v>50</v>
      </c>
      <c r="I526" s="100"/>
      <c r="J526" s="101"/>
      <c r="K526" s="101"/>
      <c r="L526" s="102" t="str">
        <f>IF(I526&lt;&gt;0,((VLOOKUP(I526,'1. Standard_Cost'!$B$4:$D$8,2)+VLOOKUP(I526,'1. Standard_Cost'!$B$4:$D$8,3))*J526*K526),"0")</f>
        <v>0</v>
      </c>
      <c r="M526" s="102">
        <f>L526*'1. Standard_Cost'!F4</f>
        <v>0</v>
      </c>
      <c r="N526" s="103"/>
      <c r="O526" s="103"/>
      <c r="P526" s="103"/>
      <c r="Q526" s="103"/>
      <c r="R526" s="104">
        <f>+N526*P526*'1. Standard_Cost'!$B$12</f>
        <v>0</v>
      </c>
      <c r="S526" s="104">
        <f>+N526*O526*P526*'1. Standard_Cost'!$C$12</f>
        <v>0</v>
      </c>
      <c r="T526" s="104">
        <f>+N526*P526*Q526*'1. Standard_Cost'!$D$12</f>
        <v>0</v>
      </c>
      <c r="U526" s="104">
        <f>+N526*O526*'1. Standard_Cost'!$E$12</f>
        <v>0</v>
      </c>
      <c r="V526" s="103"/>
      <c r="W526" s="103"/>
      <c r="X526" s="103"/>
      <c r="Y526" s="104">
        <f>+V526*((X526*'1. Standard_Cost'!$B$16)+(W526*X526*'1. Standard_Cost'!$C$16))</f>
        <v>0</v>
      </c>
      <c r="Z526" s="103"/>
      <c r="AA526" s="103"/>
      <c r="AB526" s="104">
        <f>+Z526*'1. Standard_Cost'!$B$20+AA526*'1. Standard_Cost'!$C$20</f>
        <v>0</v>
      </c>
      <c r="AC526" s="105"/>
      <c r="AD526" s="106"/>
      <c r="AE526" s="106">
        <f t="shared" si="964"/>
        <v>0</v>
      </c>
      <c r="AF526" s="104">
        <f t="shared" si="965"/>
        <v>0</v>
      </c>
      <c r="AG526" s="103"/>
      <c r="AH526" s="103">
        <v>0</v>
      </c>
      <c r="AI526" s="103">
        <v>0</v>
      </c>
      <c r="AJ526" s="107"/>
      <c r="AK526" s="107"/>
      <c r="AL526" s="107"/>
      <c r="AM526" s="104">
        <f>AG526*'1. Standard_Cost'!B127+'Incremental_Cost Year 2021'!AH526*'1. Standard_Cost'!C127+'Incremental_Cost Year 2021'!AI526*'1. Standard_Cost'!D127+'Incremental_Cost Year 2021'!AJ526+'Incremental_Cost Year 2021'!AL526+AK526</f>
        <v>0</v>
      </c>
      <c r="AN526" s="104">
        <f>AM526*'1. Standard_Cost'!C28</f>
        <v>0</v>
      </c>
      <c r="AO526" s="107"/>
      <c r="AQ526" s="104">
        <f t="shared" si="966"/>
        <v>0</v>
      </c>
      <c r="AR526" s="104">
        <f t="shared" si="967"/>
        <v>0</v>
      </c>
      <c r="AS526" s="104">
        <f t="shared" si="968"/>
        <v>0</v>
      </c>
      <c r="AT526" s="104">
        <f t="shared" ref="AT526:AT528" si="970">SUM(AQ526,AR526,AS526)</f>
        <v>0</v>
      </c>
      <c r="AU526" s="229">
        <f t="shared" si="969"/>
        <v>0</v>
      </c>
      <c r="AV526" s="229">
        <v>0</v>
      </c>
      <c r="AW526" s="229"/>
      <c r="AX526" s="229"/>
      <c r="AY526" s="229"/>
      <c r="AZ526" s="229"/>
      <c r="BA526" s="230"/>
    </row>
    <row r="527" spans="1:53" ht="14.1" customHeight="1" outlineLevel="2" x14ac:dyDescent="0.2">
      <c r="A527" s="68"/>
      <c r="B527" s="94"/>
      <c r="C527" s="251"/>
      <c r="D527" s="110"/>
      <c r="E527" s="110"/>
      <c r="F527" s="110"/>
      <c r="G527" s="111"/>
      <c r="H527" s="99" t="s">
        <v>51</v>
      </c>
      <c r="I527" s="100"/>
      <c r="J527" s="101"/>
      <c r="K527" s="101"/>
      <c r="L527" s="102" t="str">
        <f>IF(I527&lt;&gt;0,((VLOOKUP(I527,'1. Standard_Cost'!$B$4:$D$8,2)+VLOOKUP(I527,'1. Standard_Cost'!$B$4:$D$8,3))*J527*K527),"0")</f>
        <v>0</v>
      </c>
      <c r="M527" s="102">
        <f>L527*'1. Standard_Cost'!F4</f>
        <v>0</v>
      </c>
      <c r="N527" s="103"/>
      <c r="O527" s="103"/>
      <c r="P527" s="103"/>
      <c r="Q527" s="103"/>
      <c r="R527" s="104">
        <f>+N527*P527*'1. Standard_Cost'!$B$12</f>
        <v>0</v>
      </c>
      <c r="S527" s="104">
        <f>+N527*O527*P527*'1. Standard_Cost'!$C$12</f>
        <v>0</v>
      </c>
      <c r="T527" s="104">
        <f>+N527*P527*Q527*'1. Standard_Cost'!$D$12</f>
        <v>0</v>
      </c>
      <c r="U527" s="104">
        <f>+N527*O527*'1. Standard_Cost'!$E$12</f>
        <v>0</v>
      </c>
      <c r="V527" s="103"/>
      <c r="W527" s="103"/>
      <c r="X527" s="103"/>
      <c r="Y527" s="104">
        <f>+V527*((X527*'1. Standard_Cost'!$B$16)+(W527*X527*'1. Standard_Cost'!$C$16))</f>
        <v>0</v>
      </c>
      <c r="Z527" s="103"/>
      <c r="AA527" s="103"/>
      <c r="AB527" s="104">
        <f>+Z527*'1. Standard_Cost'!$B$20+AA527*'1. Standard_Cost'!$C$20</f>
        <v>0</v>
      </c>
      <c r="AC527" s="105"/>
      <c r="AD527" s="106"/>
      <c r="AE527" s="106">
        <f t="shared" si="964"/>
        <v>0</v>
      </c>
      <c r="AF527" s="104">
        <f t="shared" si="965"/>
        <v>0</v>
      </c>
      <c r="AG527" s="103"/>
      <c r="AH527" s="103"/>
      <c r="AI527" s="103"/>
      <c r="AJ527" s="107"/>
      <c r="AK527" s="107"/>
      <c r="AL527" s="107"/>
      <c r="AM527" s="104">
        <f>AG527*'1. Standard_Cost'!B127+'Incremental_Cost Year 2021'!AH527*'1. Standard_Cost'!C127+'Incremental_Cost Year 2021'!AI527*'1. Standard_Cost'!D127+'Incremental_Cost Year 2021'!AJ527+'Incremental_Cost Year 2021'!AL527+AK527</f>
        <v>0</v>
      </c>
      <c r="AN527" s="104">
        <f>AM527*'1. Standard_Cost'!C28</f>
        <v>0</v>
      </c>
      <c r="AO527" s="107"/>
      <c r="AQ527" s="104">
        <f t="shared" si="966"/>
        <v>0</v>
      </c>
      <c r="AR527" s="104">
        <f t="shared" si="967"/>
        <v>0</v>
      </c>
      <c r="AS527" s="104">
        <f t="shared" si="968"/>
        <v>0</v>
      </c>
      <c r="AT527" s="104">
        <f t="shared" si="970"/>
        <v>0</v>
      </c>
      <c r="AU527" s="229">
        <f t="shared" si="969"/>
        <v>0</v>
      </c>
      <c r="AV527" s="229"/>
      <c r="AW527" s="229"/>
      <c r="AX527" s="229"/>
      <c r="AY527" s="229"/>
      <c r="AZ527" s="229"/>
      <c r="BA527" s="230"/>
    </row>
    <row r="528" spans="1:53" ht="14.1" customHeight="1" outlineLevel="2" x14ac:dyDescent="0.2">
      <c r="A528" s="68"/>
      <c r="B528" s="94"/>
      <c r="C528" s="251"/>
      <c r="D528" s="110"/>
      <c r="E528" s="110"/>
      <c r="F528" s="110"/>
      <c r="G528" s="111"/>
      <c r="H528" s="112" t="s">
        <v>179</v>
      </c>
      <c r="I528" s="100"/>
      <c r="J528" s="101"/>
      <c r="K528" s="101"/>
      <c r="L528" s="102" t="str">
        <f>IF(I528&lt;&gt;0,((VLOOKUP(I528,'1. Standard_Cost'!$B$4:$D$8,2)+VLOOKUP(I528,'1. Standard_Cost'!$B$4:$D$8,3))*J528*K528),"0")</f>
        <v>0</v>
      </c>
      <c r="M528" s="102">
        <f>L528*'1. Standard_Cost'!F107</f>
        <v>0</v>
      </c>
      <c r="N528" s="103"/>
      <c r="O528" s="103"/>
      <c r="P528" s="103"/>
      <c r="Q528" s="103"/>
      <c r="R528" s="104">
        <f>+N528*P528*'1. Standard_Cost'!$B$12</f>
        <v>0</v>
      </c>
      <c r="S528" s="104">
        <f>+N528*O528*P528*'1. Standard_Cost'!$C$12</f>
        <v>0</v>
      </c>
      <c r="T528" s="104">
        <f>+N528*P528*Q528*'1. Standard_Cost'!$D$12</f>
        <v>0</v>
      </c>
      <c r="U528" s="104">
        <f>+N528*O528*'1. Standard_Cost'!$E$12</f>
        <v>0</v>
      </c>
      <c r="V528" s="103"/>
      <c r="W528" s="103"/>
      <c r="X528" s="103"/>
      <c r="Y528" s="104">
        <f>+V528*((X528*'1. Standard_Cost'!$B$16)+(W528*X528*'1. Standard_Cost'!$C$16))</f>
        <v>0</v>
      </c>
      <c r="Z528" s="103"/>
      <c r="AA528" s="103"/>
      <c r="AB528" s="104">
        <f>+Z528*'1. Standard_Cost'!$B$20+AA528*'1. Standard_Cost'!$C$20</f>
        <v>0</v>
      </c>
      <c r="AC528" s="105"/>
      <c r="AD528" s="106"/>
      <c r="AE528" s="106">
        <f t="shared" si="964"/>
        <v>0</v>
      </c>
      <c r="AF528" s="104">
        <f t="shared" si="965"/>
        <v>0</v>
      </c>
      <c r="AG528" s="103"/>
      <c r="AH528" s="103"/>
      <c r="AI528" s="103"/>
      <c r="AJ528" s="107"/>
      <c r="AK528" s="107"/>
      <c r="AL528" s="107"/>
      <c r="AM528" s="104">
        <f>AG528*'1. Standard_Cost'!B127+'Incremental_Cost Year 2021'!AH528*'1. Standard_Cost'!C127+'Incremental_Cost Year 2021'!AI528*'1. Standard_Cost'!D127+'Incremental_Cost Year 2021'!AJ528+'Incremental_Cost Year 2021'!AL528+AK528</f>
        <v>0</v>
      </c>
      <c r="AN528" s="104">
        <f>AM528*'1. Standard_Cost'!C28</f>
        <v>0</v>
      </c>
      <c r="AO528" s="107"/>
      <c r="AQ528" s="104">
        <f t="shared" si="966"/>
        <v>0</v>
      </c>
      <c r="AR528" s="104">
        <f t="shared" si="967"/>
        <v>0</v>
      </c>
      <c r="AS528" s="104">
        <f t="shared" si="968"/>
        <v>0</v>
      </c>
      <c r="AT528" s="104">
        <f t="shared" si="970"/>
        <v>0</v>
      </c>
      <c r="AU528" s="229">
        <f t="shared" si="969"/>
        <v>0</v>
      </c>
      <c r="AV528" s="229"/>
      <c r="AW528" s="229"/>
      <c r="AX528" s="229"/>
      <c r="AY528" s="229"/>
      <c r="AZ528" s="229"/>
      <c r="BA528" s="230"/>
    </row>
    <row r="529" spans="1:53" ht="69" customHeight="1" outlineLevel="1" x14ac:dyDescent="0.2">
      <c r="A529" s="68"/>
      <c r="B529" s="141"/>
      <c r="C529" s="251"/>
      <c r="D529" s="113" t="s">
        <v>48</v>
      </c>
      <c r="E529" s="113" t="s">
        <v>353</v>
      </c>
      <c r="F529" s="114" t="s">
        <v>154</v>
      </c>
      <c r="G529" s="115" t="s">
        <v>155</v>
      </c>
      <c r="H529" s="122" t="s">
        <v>354</v>
      </c>
      <c r="I529" s="117"/>
      <c r="J529" s="117"/>
      <c r="K529" s="117"/>
      <c r="L529" s="118">
        <f>SUM(L525:L528)</f>
        <v>0</v>
      </c>
      <c r="M529" s="118">
        <f>SUM(M525:M528)</f>
        <v>0</v>
      </c>
      <c r="N529" s="117"/>
      <c r="O529" s="117"/>
      <c r="P529" s="117"/>
      <c r="Q529" s="117"/>
      <c r="R529" s="119">
        <f>SUM(R525:R528)</f>
        <v>0</v>
      </c>
      <c r="S529" s="119">
        <f>SUM(S525:S528)</f>
        <v>0</v>
      </c>
      <c r="T529" s="119">
        <f>SUM(T525:T528)</f>
        <v>0</v>
      </c>
      <c r="U529" s="119">
        <f>SUM(U525:U528)</f>
        <v>0</v>
      </c>
      <c r="V529" s="117"/>
      <c r="W529" s="117"/>
      <c r="X529" s="117"/>
      <c r="Y529" s="118">
        <f>SUM(Y525:Y528)</f>
        <v>0</v>
      </c>
      <c r="Z529" s="117"/>
      <c r="AA529" s="117"/>
      <c r="AB529" s="118">
        <f t="shared" ref="AB529:AF529" si="971">SUM(AB525:AB528)</f>
        <v>0</v>
      </c>
      <c r="AC529" s="118">
        <f t="shared" si="971"/>
        <v>0</v>
      </c>
      <c r="AD529" s="118">
        <f t="shared" si="971"/>
        <v>0</v>
      </c>
      <c r="AE529" s="118">
        <f t="shared" si="971"/>
        <v>0</v>
      </c>
      <c r="AF529" s="118">
        <f t="shared" si="971"/>
        <v>0</v>
      </c>
      <c r="AG529" s="117"/>
      <c r="AH529" s="117"/>
      <c r="AI529" s="117"/>
      <c r="AJ529" s="119">
        <f>SUM(AJ525:AJ528)</f>
        <v>0</v>
      </c>
      <c r="AK529" s="119">
        <f t="shared" ref="AK529:AN529" si="972">SUM(AK525:AK528)</f>
        <v>0</v>
      </c>
      <c r="AL529" s="119">
        <f t="shared" si="972"/>
        <v>0</v>
      </c>
      <c r="AM529" s="119">
        <f t="shared" si="972"/>
        <v>0</v>
      </c>
      <c r="AN529" s="119">
        <f t="shared" si="972"/>
        <v>0</v>
      </c>
      <c r="AO529" s="116"/>
      <c r="AP529" s="120"/>
      <c r="AQ529" s="121">
        <f t="shared" ref="AQ529:AZ529" si="973">SUM(AQ525:AQ528)</f>
        <v>0</v>
      </c>
      <c r="AR529" s="121">
        <f t="shared" si="973"/>
        <v>0</v>
      </c>
      <c r="AS529" s="121">
        <f t="shared" si="973"/>
        <v>0</v>
      </c>
      <c r="AT529" s="121">
        <f t="shared" si="973"/>
        <v>0</v>
      </c>
      <c r="AU529" s="121">
        <f t="shared" si="973"/>
        <v>0</v>
      </c>
      <c r="AV529" s="121">
        <f t="shared" si="973"/>
        <v>0</v>
      </c>
      <c r="AW529" s="121">
        <f t="shared" si="973"/>
        <v>0</v>
      </c>
      <c r="AX529" s="121">
        <f t="shared" si="973"/>
        <v>0</v>
      </c>
      <c r="AY529" s="121">
        <f t="shared" si="973"/>
        <v>0</v>
      </c>
      <c r="AZ529" s="121">
        <f t="shared" si="973"/>
        <v>0</v>
      </c>
      <c r="BA529" s="121"/>
    </row>
    <row r="530" spans="1:53" ht="14.1" customHeight="1" outlineLevel="2" x14ac:dyDescent="0.2">
      <c r="A530" s="68"/>
      <c r="B530" s="94"/>
      <c r="C530" s="95"/>
      <c r="D530" s="96"/>
      <c r="E530" s="96"/>
      <c r="F530" s="97"/>
      <c r="G530" s="98"/>
      <c r="H530" s="99" t="s">
        <v>49</v>
      </c>
      <c r="I530" s="100"/>
      <c r="J530" s="101"/>
      <c r="K530" s="101"/>
      <c r="L530" s="102" t="str">
        <f>IF(I530&lt;&gt;0,((VLOOKUP(I530,'1. Standard_Cost'!$B$4:$D$8,2)+VLOOKUP(I530,'1. Standard_Cost'!$B$4:$D$8,3))*J530*K530),"0")</f>
        <v>0</v>
      </c>
      <c r="M530" s="102">
        <f>L530*'1. Standard_Cost'!F4</f>
        <v>0</v>
      </c>
      <c r="N530" s="103"/>
      <c r="O530" s="103"/>
      <c r="P530" s="103"/>
      <c r="Q530" s="103"/>
      <c r="R530" s="104">
        <f>+N530*P530*'1. Standard_Cost'!$B$12</f>
        <v>0</v>
      </c>
      <c r="S530" s="104">
        <f>+N530*O530*P530*'1. Standard_Cost'!$C$12</f>
        <v>0</v>
      </c>
      <c r="T530" s="104">
        <f>+N530*P530*Q530*'1. Standard_Cost'!$D$12</f>
        <v>0</v>
      </c>
      <c r="U530" s="104">
        <f>+N530*O530*'1. Standard_Cost'!$E$12</f>
        <v>0</v>
      </c>
      <c r="V530" s="103"/>
      <c r="W530" s="103"/>
      <c r="X530" s="103"/>
      <c r="Y530" s="104">
        <f>+V530*((X530*'1. Standard_Cost'!$B$16)+(W530*X530*'1. Standard_Cost'!$C$16))</f>
        <v>0</v>
      </c>
      <c r="Z530" s="103"/>
      <c r="AA530" s="103"/>
      <c r="AB530" s="104">
        <f>+Z530*'1. Standard_Cost'!$B$20+AA530*'1. Standard_Cost'!$C$20</f>
        <v>0</v>
      </c>
      <c r="AC530" s="105"/>
      <c r="AD530" s="106"/>
      <c r="AE530" s="104">
        <f t="shared" ref="AE530:AE533" si="974">(R530+S530+T530+U530+Y530+AB530+AC530+AD530)*(20%)</f>
        <v>0</v>
      </c>
      <c r="AF530" s="104">
        <f t="shared" ref="AF530:AF533" si="975">R530+S530+T530+U530+Y530+AB530+AC530+AD530+AE530</f>
        <v>0</v>
      </c>
      <c r="AG530" s="103"/>
      <c r="AH530" s="103"/>
      <c r="AI530" s="103"/>
      <c r="AJ530" s="107"/>
      <c r="AK530" s="107"/>
      <c r="AL530" s="107"/>
      <c r="AM530" s="104">
        <f>AG530*'1. Standard_Cost'!B132+'Incremental_Cost Year 2021'!AH530*'1. Standard_Cost'!C132+'Incremental_Cost Year 2021'!AI530*'1. Standard_Cost'!D132+'Incremental_Cost Year 2021'!AJ530+'Incremental_Cost Year 2021'!AL530+AK530</f>
        <v>0</v>
      </c>
      <c r="AN530" s="104">
        <f>AM530*'1. Standard_Cost'!C28</f>
        <v>0</v>
      </c>
      <c r="AO530" s="107"/>
      <c r="AQ530" s="104">
        <f t="shared" ref="AQ530:AQ533" si="976">L530+M530</f>
        <v>0</v>
      </c>
      <c r="AR530" s="104">
        <f t="shared" ref="AR530:AR533" si="977">AF530</f>
        <v>0</v>
      </c>
      <c r="AS530" s="104">
        <f t="shared" ref="AS530:AS533" si="978">AM530+AN530</f>
        <v>0</v>
      </c>
      <c r="AT530" s="104">
        <f>SUM(AQ530,AR530,AS530)</f>
        <v>0</v>
      </c>
      <c r="AU530" s="229">
        <f t="shared" ref="AU530:AU533" si="979">AT530:AT531</f>
        <v>0</v>
      </c>
      <c r="AV530" s="229"/>
      <c r="AW530" s="229"/>
      <c r="AX530" s="229"/>
      <c r="AY530" s="229"/>
      <c r="AZ530" s="229"/>
      <c r="BA530" s="230"/>
    </row>
    <row r="531" spans="1:53" ht="14.1" customHeight="1" outlineLevel="2" x14ac:dyDescent="0.2">
      <c r="A531" s="68"/>
      <c r="B531" s="94"/>
      <c r="C531" s="95"/>
      <c r="D531" s="110"/>
      <c r="E531" s="110"/>
      <c r="F531" s="110"/>
      <c r="G531" s="111"/>
      <c r="H531" s="99" t="s">
        <v>50</v>
      </c>
      <c r="I531" s="100"/>
      <c r="J531" s="101"/>
      <c r="K531" s="101"/>
      <c r="L531" s="102" t="str">
        <f>IF(I531&lt;&gt;0,((VLOOKUP(I531,'1. Standard_Cost'!$B$4:$D$8,2)+VLOOKUP(I531,'1. Standard_Cost'!$B$4:$D$8,3))*J531*K531),"0")</f>
        <v>0</v>
      </c>
      <c r="M531" s="102">
        <f>L531*'1. Standard_Cost'!F4</f>
        <v>0</v>
      </c>
      <c r="N531" s="103"/>
      <c r="O531" s="103"/>
      <c r="P531" s="103"/>
      <c r="Q531" s="103"/>
      <c r="R531" s="104">
        <f>+N531*P531*'1. Standard_Cost'!$B$12</f>
        <v>0</v>
      </c>
      <c r="S531" s="104">
        <f>+N531*O531*P531*'1. Standard_Cost'!$C$12</f>
        <v>0</v>
      </c>
      <c r="T531" s="104">
        <f>+N531*P531*Q531*'1. Standard_Cost'!$D$12</f>
        <v>0</v>
      </c>
      <c r="U531" s="104">
        <f>+N531*O531*'1. Standard_Cost'!$E$12</f>
        <v>0</v>
      </c>
      <c r="V531" s="103"/>
      <c r="W531" s="103"/>
      <c r="X531" s="103"/>
      <c r="Y531" s="104">
        <f>+V531*((X531*'1. Standard_Cost'!$B$16)+(W531*X531*'1. Standard_Cost'!$C$16))</f>
        <v>0</v>
      </c>
      <c r="Z531" s="103"/>
      <c r="AA531" s="103"/>
      <c r="AB531" s="104">
        <f>+Z531*'1. Standard_Cost'!$B$20+AA531*'1. Standard_Cost'!$C$20</f>
        <v>0</v>
      </c>
      <c r="AC531" s="105"/>
      <c r="AD531" s="106"/>
      <c r="AE531" s="104">
        <f t="shared" si="974"/>
        <v>0</v>
      </c>
      <c r="AF531" s="104">
        <f t="shared" si="975"/>
        <v>0</v>
      </c>
      <c r="AG531" s="103"/>
      <c r="AH531" s="103">
        <v>0</v>
      </c>
      <c r="AI531" s="103">
        <v>0</v>
      </c>
      <c r="AJ531" s="107"/>
      <c r="AK531" s="107"/>
      <c r="AL531" s="107"/>
      <c r="AM531" s="104">
        <f>AG531*'1. Standard_Cost'!B132+'Incremental_Cost Year 2021'!AH531*'1. Standard_Cost'!C132+'Incremental_Cost Year 2021'!AI531*'1. Standard_Cost'!D132+'Incremental_Cost Year 2021'!AJ531+'Incremental_Cost Year 2021'!AL531+AK531</f>
        <v>0</v>
      </c>
      <c r="AN531" s="104">
        <f>AM531*'1. Standard_Cost'!C28</f>
        <v>0</v>
      </c>
      <c r="AO531" s="107"/>
      <c r="AQ531" s="104">
        <f t="shared" si="976"/>
        <v>0</v>
      </c>
      <c r="AR531" s="104">
        <f t="shared" si="977"/>
        <v>0</v>
      </c>
      <c r="AS531" s="104">
        <f t="shared" si="978"/>
        <v>0</v>
      </c>
      <c r="AT531" s="104">
        <f t="shared" ref="AT531:AT533" si="980">SUM(AQ531,AR531,AS531)</f>
        <v>0</v>
      </c>
      <c r="AU531" s="229">
        <f t="shared" si="979"/>
        <v>0</v>
      </c>
      <c r="AV531" s="229">
        <v>0</v>
      </c>
      <c r="AW531" s="229"/>
      <c r="AX531" s="229"/>
      <c r="AY531" s="229"/>
      <c r="AZ531" s="229"/>
      <c r="BA531" s="230"/>
    </row>
    <row r="532" spans="1:53" ht="14.1" customHeight="1" outlineLevel="2" x14ac:dyDescent="0.2">
      <c r="A532" s="68"/>
      <c r="B532" s="94"/>
      <c r="C532" s="95"/>
      <c r="D532" s="110"/>
      <c r="E532" s="110"/>
      <c r="F532" s="110"/>
      <c r="G532" s="111"/>
      <c r="H532" s="99" t="s">
        <v>51</v>
      </c>
      <c r="I532" s="100"/>
      <c r="J532" s="101"/>
      <c r="K532" s="101"/>
      <c r="L532" s="102" t="str">
        <f>IF(I532&lt;&gt;0,((VLOOKUP(I532,'1. Standard_Cost'!$B$4:$D$8,2)+VLOOKUP(I532,'1. Standard_Cost'!$B$4:$D$8,3))*J532*K532),"0")</f>
        <v>0</v>
      </c>
      <c r="M532" s="102">
        <f>L532*'1. Standard_Cost'!F4</f>
        <v>0</v>
      </c>
      <c r="N532" s="103"/>
      <c r="O532" s="103"/>
      <c r="P532" s="103"/>
      <c r="Q532" s="103"/>
      <c r="R532" s="104">
        <f>+N532*P532*'1. Standard_Cost'!$B$12</f>
        <v>0</v>
      </c>
      <c r="S532" s="104">
        <f>+N532*O532*P532*'1. Standard_Cost'!$C$12</f>
        <v>0</v>
      </c>
      <c r="T532" s="104">
        <f>+N532*P532*Q532*'1. Standard_Cost'!$D$12</f>
        <v>0</v>
      </c>
      <c r="U532" s="104">
        <f>+N532*O532*'1. Standard_Cost'!$E$12</f>
        <v>0</v>
      </c>
      <c r="V532" s="103"/>
      <c r="W532" s="103"/>
      <c r="X532" s="103"/>
      <c r="Y532" s="104">
        <f>+V532*((X532*'1. Standard_Cost'!$B$16)+(W532*X532*'1. Standard_Cost'!$C$16))</f>
        <v>0</v>
      </c>
      <c r="Z532" s="103"/>
      <c r="AA532" s="103"/>
      <c r="AB532" s="104">
        <f>+Z532*'1. Standard_Cost'!$B$20+AA532*'1. Standard_Cost'!$C$20</f>
        <v>0</v>
      </c>
      <c r="AC532" s="105"/>
      <c r="AD532" s="106"/>
      <c r="AE532" s="104">
        <f t="shared" si="974"/>
        <v>0</v>
      </c>
      <c r="AF532" s="104">
        <f t="shared" si="975"/>
        <v>0</v>
      </c>
      <c r="AG532" s="103"/>
      <c r="AH532" s="103"/>
      <c r="AI532" s="103"/>
      <c r="AJ532" s="107"/>
      <c r="AK532" s="107"/>
      <c r="AL532" s="107"/>
      <c r="AM532" s="104">
        <f>AG532*'1. Standard_Cost'!B132+'Incremental_Cost Year 2021'!AH532*'1. Standard_Cost'!C132+'Incremental_Cost Year 2021'!AI532*'1. Standard_Cost'!D132+'Incremental_Cost Year 2021'!AJ532+'Incremental_Cost Year 2021'!AL532+AK532</f>
        <v>0</v>
      </c>
      <c r="AN532" s="104">
        <f>AM532*'1. Standard_Cost'!C28</f>
        <v>0</v>
      </c>
      <c r="AO532" s="107"/>
      <c r="AQ532" s="104">
        <f t="shared" si="976"/>
        <v>0</v>
      </c>
      <c r="AR532" s="104">
        <f t="shared" si="977"/>
        <v>0</v>
      </c>
      <c r="AS532" s="104">
        <f t="shared" si="978"/>
        <v>0</v>
      </c>
      <c r="AT532" s="104">
        <f t="shared" si="980"/>
        <v>0</v>
      </c>
      <c r="AU532" s="229">
        <f t="shared" si="979"/>
        <v>0</v>
      </c>
      <c r="AV532" s="229"/>
      <c r="AW532" s="229"/>
      <c r="AX532" s="229"/>
      <c r="AY532" s="229"/>
      <c r="AZ532" s="229"/>
      <c r="BA532" s="230"/>
    </row>
    <row r="533" spans="1:53" ht="14.1" customHeight="1" outlineLevel="2" x14ac:dyDescent="0.2">
      <c r="A533" s="68"/>
      <c r="B533" s="94"/>
      <c r="C533" s="95"/>
      <c r="D533" s="110"/>
      <c r="E533" s="110"/>
      <c r="F533" s="110"/>
      <c r="G533" s="111"/>
      <c r="H533" s="112" t="s">
        <v>179</v>
      </c>
      <c r="I533" s="100"/>
      <c r="J533" s="101"/>
      <c r="K533" s="101"/>
      <c r="L533" s="102" t="str">
        <f>IF(I533&lt;&gt;0,((VLOOKUP(I533,'1. Standard_Cost'!$B$4:$D$8,2)+VLOOKUP(I533,'1. Standard_Cost'!$B$4:$D$8,3))*J533*K533),"0")</f>
        <v>0</v>
      </c>
      <c r="M533" s="102">
        <f>L533*'1. Standard_Cost'!F112</f>
        <v>0</v>
      </c>
      <c r="N533" s="103"/>
      <c r="O533" s="103"/>
      <c r="P533" s="103"/>
      <c r="Q533" s="103"/>
      <c r="R533" s="104">
        <f>+N533*P533*'1. Standard_Cost'!$B$12</f>
        <v>0</v>
      </c>
      <c r="S533" s="104">
        <f>+N533*O533*P533*'1. Standard_Cost'!$C$12</f>
        <v>0</v>
      </c>
      <c r="T533" s="104">
        <f>+N533*P533*Q533*'1. Standard_Cost'!$D$12</f>
        <v>0</v>
      </c>
      <c r="U533" s="104">
        <f>+N533*O533*'1. Standard_Cost'!$E$12</f>
        <v>0</v>
      </c>
      <c r="V533" s="103"/>
      <c r="W533" s="103"/>
      <c r="X533" s="103"/>
      <c r="Y533" s="104">
        <f>+V533*((X533*'1. Standard_Cost'!$B$16)+(W533*X533*'1. Standard_Cost'!$C$16))</f>
        <v>0</v>
      </c>
      <c r="Z533" s="103"/>
      <c r="AA533" s="103"/>
      <c r="AB533" s="104">
        <f>+Z533*'1. Standard_Cost'!$B$20+AA533*'1. Standard_Cost'!$C$20</f>
        <v>0</v>
      </c>
      <c r="AC533" s="105"/>
      <c r="AD533" s="106"/>
      <c r="AE533" s="104">
        <f t="shared" si="974"/>
        <v>0</v>
      </c>
      <c r="AF533" s="104">
        <f t="shared" si="975"/>
        <v>0</v>
      </c>
      <c r="AG533" s="103"/>
      <c r="AH533" s="103"/>
      <c r="AI533" s="103"/>
      <c r="AJ533" s="107"/>
      <c r="AK533" s="107"/>
      <c r="AL533" s="107"/>
      <c r="AM533" s="104">
        <f>AG533*'1. Standard_Cost'!B132+'Incremental_Cost Year 2021'!AH533*'1. Standard_Cost'!C132+'Incremental_Cost Year 2021'!AI533*'1. Standard_Cost'!D132+'Incremental_Cost Year 2021'!AJ533+'Incremental_Cost Year 2021'!AL533+AK533</f>
        <v>0</v>
      </c>
      <c r="AN533" s="104">
        <f>AM533*'1. Standard_Cost'!C28</f>
        <v>0</v>
      </c>
      <c r="AO533" s="107"/>
      <c r="AQ533" s="104">
        <f t="shared" si="976"/>
        <v>0</v>
      </c>
      <c r="AR533" s="104">
        <f t="shared" si="977"/>
        <v>0</v>
      </c>
      <c r="AS533" s="104">
        <f t="shared" si="978"/>
        <v>0</v>
      </c>
      <c r="AT533" s="104">
        <f t="shared" si="980"/>
        <v>0</v>
      </c>
      <c r="AU533" s="229">
        <f t="shared" si="979"/>
        <v>0</v>
      </c>
      <c r="AV533" s="229"/>
      <c r="AW533" s="229"/>
      <c r="AX533" s="229"/>
      <c r="AY533" s="229"/>
      <c r="AZ533" s="229"/>
      <c r="BA533" s="230"/>
    </row>
    <row r="534" spans="1:53" ht="75.75" customHeight="1" outlineLevel="1" x14ac:dyDescent="0.2">
      <c r="A534" s="68"/>
      <c r="B534" s="141"/>
      <c r="C534" s="95"/>
      <c r="D534" s="113" t="s">
        <v>48</v>
      </c>
      <c r="E534" s="113" t="s">
        <v>702</v>
      </c>
      <c r="F534" s="114" t="s">
        <v>154</v>
      </c>
      <c r="G534" s="115" t="s">
        <v>155</v>
      </c>
      <c r="H534" s="122" t="s">
        <v>356</v>
      </c>
      <c r="I534" s="117"/>
      <c r="J534" s="117"/>
      <c r="K534" s="117"/>
      <c r="L534" s="118">
        <f>SUM(L530:L533)</f>
        <v>0</v>
      </c>
      <c r="M534" s="118">
        <f>SUM(M530:M533)</f>
        <v>0</v>
      </c>
      <c r="N534" s="117"/>
      <c r="O534" s="117"/>
      <c r="P534" s="117"/>
      <c r="Q534" s="117"/>
      <c r="R534" s="119">
        <f>SUM(R530:R533)</f>
        <v>0</v>
      </c>
      <c r="S534" s="119">
        <f>SUM(S530:S533)</f>
        <v>0</v>
      </c>
      <c r="T534" s="119">
        <f>SUM(T530:T533)</f>
        <v>0</v>
      </c>
      <c r="U534" s="119">
        <f>SUM(U530:U533)</f>
        <v>0</v>
      </c>
      <c r="V534" s="117"/>
      <c r="W534" s="117"/>
      <c r="X534" s="117"/>
      <c r="Y534" s="118">
        <f>SUM(Y530:Y533)</f>
        <v>0</v>
      </c>
      <c r="Z534" s="117"/>
      <c r="AA534" s="117"/>
      <c r="AB534" s="118">
        <f t="shared" ref="AB534:AF534" si="981">SUM(AB530:AB533)</f>
        <v>0</v>
      </c>
      <c r="AC534" s="118">
        <f t="shared" si="981"/>
        <v>0</v>
      </c>
      <c r="AD534" s="118">
        <f t="shared" si="981"/>
        <v>0</v>
      </c>
      <c r="AE534" s="118">
        <f t="shared" si="981"/>
        <v>0</v>
      </c>
      <c r="AF534" s="118">
        <f t="shared" si="981"/>
        <v>0</v>
      </c>
      <c r="AG534" s="117"/>
      <c r="AH534" s="117"/>
      <c r="AI534" s="117"/>
      <c r="AJ534" s="119">
        <f>SUM(AJ530:AJ533)</f>
        <v>0</v>
      </c>
      <c r="AK534" s="119">
        <f t="shared" ref="AK534:AN534" si="982">SUM(AK530:AK533)</f>
        <v>0</v>
      </c>
      <c r="AL534" s="119">
        <f t="shared" si="982"/>
        <v>0</v>
      </c>
      <c r="AM534" s="119">
        <f t="shared" si="982"/>
        <v>0</v>
      </c>
      <c r="AN534" s="119">
        <f t="shared" si="982"/>
        <v>0</v>
      </c>
      <c r="AO534" s="116"/>
      <c r="AP534" s="120"/>
      <c r="AQ534" s="121">
        <f t="shared" ref="AQ534:AZ534" si="983">SUM(AQ530:AQ533)</f>
        <v>0</v>
      </c>
      <c r="AR534" s="121">
        <f t="shared" si="983"/>
        <v>0</v>
      </c>
      <c r="AS534" s="121">
        <f t="shared" si="983"/>
        <v>0</v>
      </c>
      <c r="AT534" s="121">
        <f t="shared" si="983"/>
        <v>0</v>
      </c>
      <c r="AU534" s="121">
        <f t="shared" si="983"/>
        <v>0</v>
      </c>
      <c r="AV534" s="121">
        <f t="shared" si="983"/>
        <v>0</v>
      </c>
      <c r="AW534" s="121">
        <f t="shared" si="983"/>
        <v>0</v>
      </c>
      <c r="AX534" s="121">
        <f t="shared" si="983"/>
        <v>0</v>
      </c>
      <c r="AY534" s="121">
        <f t="shared" si="983"/>
        <v>0</v>
      </c>
      <c r="AZ534" s="121">
        <f t="shared" si="983"/>
        <v>0</v>
      </c>
      <c r="BA534" s="121"/>
    </row>
    <row r="535" spans="1:53" ht="14.1" customHeight="1" outlineLevel="2" x14ac:dyDescent="0.2">
      <c r="A535" s="68"/>
      <c r="B535" s="94"/>
      <c r="C535" s="95"/>
      <c r="D535" s="96"/>
      <c r="E535" s="96"/>
      <c r="F535" s="97"/>
      <c r="G535" s="98"/>
      <c r="H535" s="99" t="s">
        <v>49</v>
      </c>
      <c r="I535" s="100"/>
      <c r="J535" s="101"/>
      <c r="K535" s="101"/>
      <c r="L535" s="102" t="str">
        <f>IF(I535&lt;&gt;0,((VLOOKUP(I535,'1. Standard_Cost'!$B$4:$D$8,2)+VLOOKUP(I535,'1. Standard_Cost'!$B$4:$D$8,3))*J535*K535),"0")</f>
        <v>0</v>
      </c>
      <c r="M535" s="102">
        <f>L535*'1. Standard_Cost'!F4</f>
        <v>0</v>
      </c>
      <c r="N535" s="103"/>
      <c r="O535" s="103"/>
      <c r="P535" s="103"/>
      <c r="Q535" s="103"/>
      <c r="R535" s="104">
        <f>+N535*P535*'1. Standard_Cost'!$B$12</f>
        <v>0</v>
      </c>
      <c r="S535" s="104">
        <f>+N535*O535*P535*'1. Standard_Cost'!$C$12</f>
        <v>0</v>
      </c>
      <c r="T535" s="104">
        <f>+N535*P535*Q535*'1. Standard_Cost'!$D$12</f>
        <v>0</v>
      </c>
      <c r="U535" s="104">
        <f>+N535*O535*'1. Standard_Cost'!$E$12</f>
        <v>0</v>
      </c>
      <c r="V535" s="103"/>
      <c r="W535" s="103"/>
      <c r="X535" s="103"/>
      <c r="Y535" s="104">
        <f>+V535*((X535*'1. Standard_Cost'!$B$16)+(W535*X535*'1. Standard_Cost'!$C$16))</f>
        <v>0</v>
      </c>
      <c r="Z535" s="103"/>
      <c r="AA535" s="103"/>
      <c r="AB535" s="104">
        <f>+Z535*'1. Standard_Cost'!$B$20+AA535*'1. Standard_Cost'!$C$20</f>
        <v>0</v>
      </c>
      <c r="AC535" s="105"/>
      <c r="AD535" s="106"/>
      <c r="AE535" s="104">
        <f t="shared" ref="AE535:AE538" si="984">(R535+S535+T535+U535+Y535+AB535+AC535+AD535)*(20%)</f>
        <v>0</v>
      </c>
      <c r="AF535" s="104">
        <f t="shared" ref="AF535:AF538" si="985">R535+S535+T535+U535+Y535+AB535+AC535+AD535+AE535</f>
        <v>0</v>
      </c>
      <c r="AG535" s="103"/>
      <c r="AH535" s="103"/>
      <c r="AI535" s="103"/>
      <c r="AJ535" s="107"/>
      <c r="AK535" s="107"/>
      <c r="AL535" s="107"/>
      <c r="AM535" s="104">
        <f>AG535*'1. Standard_Cost'!B137+'Incremental_Cost Year 2021'!AH535*'1. Standard_Cost'!C137+'Incremental_Cost Year 2021'!AI535*'1. Standard_Cost'!D137+'Incremental_Cost Year 2021'!AJ535+'Incremental_Cost Year 2021'!AL535+AK535</f>
        <v>0</v>
      </c>
      <c r="AN535" s="104">
        <f>AM535*'1. Standard_Cost'!C28</f>
        <v>0</v>
      </c>
      <c r="AO535" s="107"/>
      <c r="AQ535" s="104">
        <f t="shared" ref="AQ535:AQ538" si="986">L535+M535</f>
        <v>0</v>
      </c>
      <c r="AR535" s="104">
        <f t="shared" ref="AR535:AR538" si="987">AF535</f>
        <v>0</v>
      </c>
      <c r="AS535" s="104">
        <f t="shared" ref="AS535:AS538" si="988">AM535+AN535</f>
        <v>0</v>
      </c>
      <c r="AT535" s="104">
        <f>SUM(AQ535,AR535,AS535)</f>
        <v>0</v>
      </c>
      <c r="AU535" s="229">
        <f t="shared" ref="AU535:AU538" si="989">AT535:AT536</f>
        <v>0</v>
      </c>
      <c r="AV535" s="229"/>
      <c r="AW535" s="229"/>
      <c r="AX535" s="229"/>
      <c r="AY535" s="229"/>
      <c r="AZ535" s="229"/>
      <c r="BA535" s="230"/>
    </row>
    <row r="536" spans="1:53" ht="14.1" customHeight="1" outlineLevel="2" x14ac:dyDescent="0.2">
      <c r="A536" s="68"/>
      <c r="B536" s="94"/>
      <c r="C536" s="95"/>
      <c r="D536" s="110"/>
      <c r="E536" s="110"/>
      <c r="F536" s="110"/>
      <c r="G536" s="111"/>
      <c r="H536" s="99" t="s">
        <v>50</v>
      </c>
      <c r="I536" s="100"/>
      <c r="J536" s="101"/>
      <c r="K536" s="101"/>
      <c r="L536" s="102" t="str">
        <f>IF(I536&lt;&gt;0,((VLOOKUP(I536,'1. Standard_Cost'!$B$4:$D$8,2)+VLOOKUP(I536,'1. Standard_Cost'!$B$4:$D$8,3))*J536*K536),"0")</f>
        <v>0</v>
      </c>
      <c r="M536" s="102">
        <f>L536*'1. Standard_Cost'!F4</f>
        <v>0</v>
      </c>
      <c r="N536" s="103"/>
      <c r="O536" s="103"/>
      <c r="P536" s="103"/>
      <c r="Q536" s="103"/>
      <c r="R536" s="104">
        <f>+N536*P536*'1. Standard_Cost'!$B$12</f>
        <v>0</v>
      </c>
      <c r="S536" s="104">
        <f>+N536*O536*P536*'1. Standard_Cost'!$C$12</f>
        <v>0</v>
      </c>
      <c r="T536" s="104">
        <f>+N536*P536*Q536*'1. Standard_Cost'!$D$12</f>
        <v>0</v>
      </c>
      <c r="U536" s="104">
        <f>+N536*O536*'1. Standard_Cost'!$E$12</f>
        <v>0</v>
      </c>
      <c r="V536" s="103"/>
      <c r="W536" s="103"/>
      <c r="X536" s="103"/>
      <c r="Y536" s="104">
        <f>+V536*((X536*'1. Standard_Cost'!$B$16)+(W536*X536*'1. Standard_Cost'!$C$16))</f>
        <v>0</v>
      </c>
      <c r="Z536" s="103"/>
      <c r="AA536" s="103"/>
      <c r="AB536" s="104">
        <f>+Z536*'1. Standard_Cost'!$B$20+AA536*'1. Standard_Cost'!$C$20</f>
        <v>0</v>
      </c>
      <c r="AC536" s="105"/>
      <c r="AD536" s="106"/>
      <c r="AE536" s="104">
        <f t="shared" si="984"/>
        <v>0</v>
      </c>
      <c r="AF536" s="104">
        <f t="shared" si="985"/>
        <v>0</v>
      </c>
      <c r="AG536" s="103"/>
      <c r="AH536" s="103">
        <v>0</v>
      </c>
      <c r="AI536" s="103">
        <v>0</v>
      </c>
      <c r="AJ536" s="107"/>
      <c r="AK536" s="107"/>
      <c r="AL536" s="107"/>
      <c r="AM536" s="104">
        <f>AG536*'1. Standard_Cost'!B137+'Incremental_Cost Year 2021'!AH536*'1. Standard_Cost'!C137+'Incremental_Cost Year 2021'!AI536*'1. Standard_Cost'!D137+'Incremental_Cost Year 2021'!AJ536+'Incremental_Cost Year 2021'!AL536+AK536</f>
        <v>0</v>
      </c>
      <c r="AN536" s="104">
        <f>AM536*'1. Standard_Cost'!C28</f>
        <v>0</v>
      </c>
      <c r="AO536" s="107"/>
      <c r="AQ536" s="104">
        <f t="shared" si="986"/>
        <v>0</v>
      </c>
      <c r="AR536" s="104">
        <f t="shared" si="987"/>
        <v>0</v>
      </c>
      <c r="AS536" s="104">
        <f t="shared" si="988"/>
        <v>0</v>
      </c>
      <c r="AT536" s="104">
        <f t="shared" ref="AT536:AT538" si="990">SUM(AQ536,AR536,AS536)</f>
        <v>0</v>
      </c>
      <c r="AU536" s="229">
        <f t="shared" si="989"/>
        <v>0</v>
      </c>
      <c r="AV536" s="229">
        <v>0</v>
      </c>
      <c r="AW536" s="229"/>
      <c r="AX536" s="229"/>
      <c r="AY536" s="229"/>
      <c r="AZ536" s="229"/>
      <c r="BA536" s="230"/>
    </row>
    <row r="537" spans="1:53" ht="14.1" customHeight="1" outlineLevel="2" x14ac:dyDescent="0.2">
      <c r="A537" s="68"/>
      <c r="B537" s="94"/>
      <c r="C537" s="95"/>
      <c r="D537" s="110"/>
      <c r="E537" s="110"/>
      <c r="F537" s="110"/>
      <c r="G537" s="111"/>
      <c r="H537" s="99" t="s">
        <v>51</v>
      </c>
      <c r="I537" s="100"/>
      <c r="J537" s="101"/>
      <c r="K537" s="101"/>
      <c r="L537" s="102" t="str">
        <f>IF(I537&lt;&gt;0,((VLOOKUP(I537,'1. Standard_Cost'!$B$4:$D$8,2)+VLOOKUP(I537,'1. Standard_Cost'!$B$4:$D$8,3))*J537*K537),"0")</f>
        <v>0</v>
      </c>
      <c r="M537" s="102">
        <f>L537*'1. Standard_Cost'!F4</f>
        <v>0</v>
      </c>
      <c r="N537" s="103"/>
      <c r="O537" s="103"/>
      <c r="P537" s="103"/>
      <c r="Q537" s="103"/>
      <c r="R537" s="104">
        <f>+N537*P537*'1. Standard_Cost'!$B$12</f>
        <v>0</v>
      </c>
      <c r="S537" s="104">
        <f>+N537*O537*P537*'1. Standard_Cost'!$C$12</f>
        <v>0</v>
      </c>
      <c r="T537" s="104">
        <f>+N537*P537*Q537*'1. Standard_Cost'!$D$12</f>
        <v>0</v>
      </c>
      <c r="U537" s="104">
        <f>+N537*O537*'1. Standard_Cost'!$E$12</f>
        <v>0</v>
      </c>
      <c r="V537" s="103"/>
      <c r="W537" s="103"/>
      <c r="X537" s="103"/>
      <c r="Y537" s="104">
        <f>+V537*((X537*'1. Standard_Cost'!$B$16)+(W537*X537*'1. Standard_Cost'!$C$16))</f>
        <v>0</v>
      </c>
      <c r="Z537" s="103"/>
      <c r="AA537" s="103"/>
      <c r="AB537" s="104">
        <f>+Z537*'1. Standard_Cost'!$B$20+AA537*'1. Standard_Cost'!$C$20</f>
        <v>0</v>
      </c>
      <c r="AC537" s="105"/>
      <c r="AD537" s="106"/>
      <c r="AE537" s="104">
        <f t="shared" si="984"/>
        <v>0</v>
      </c>
      <c r="AF537" s="104">
        <f t="shared" si="985"/>
        <v>0</v>
      </c>
      <c r="AG537" s="103"/>
      <c r="AH537" s="103"/>
      <c r="AI537" s="103"/>
      <c r="AJ537" s="107"/>
      <c r="AK537" s="107"/>
      <c r="AL537" s="107"/>
      <c r="AM537" s="104">
        <f>AG537*'1. Standard_Cost'!B137+'Incremental_Cost Year 2021'!AH537*'1. Standard_Cost'!C137+'Incremental_Cost Year 2021'!AI537*'1. Standard_Cost'!D137+'Incremental_Cost Year 2021'!AJ537+'Incremental_Cost Year 2021'!AL537+AK537</f>
        <v>0</v>
      </c>
      <c r="AN537" s="104">
        <f>AM537*'1. Standard_Cost'!C28</f>
        <v>0</v>
      </c>
      <c r="AO537" s="107"/>
      <c r="AQ537" s="104">
        <f t="shared" si="986"/>
        <v>0</v>
      </c>
      <c r="AR537" s="104">
        <f t="shared" si="987"/>
        <v>0</v>
      </c>
      <c r="AS537" s="104">
        <f t="shared" si="988"/>
        <v>0</v>
      </c>
      <c r="AT537" s="104">
        <f t="shared" si="990"/>
        <v>0</v>
      </c>
      <c r="AU537" s="229">
        <f t="shared" si="989"/>
        <v>0</v>
      </c>
      <c r="AV537" s="229"/>
      <c r="AW537" s="229"/>
      <c r="AX537" s="229"/>
      <c r="AY537" s="229"/>
      <c r="AZ537" s="229"/>
      <c r="BA537" s="230"/>
    </row>
    <row r="538" spans="1:53" ht="14.1" customHeight="1" outlineLevel="2" x14ac:dyDescent="0.2">
      <c r="A538" s="68"/>
      <c r="B538" s="94"/>
      <c r="C538" s="95"/>
      <c r="D538" s="110"/>
      <c r="E538" s="110"/>
      <c r="F538" s="110"/>
      <c r="G538" s="111"/>
      <c r="H538" s="112" t="s">
        <v>179</v>
      </c>
      <c r="I538" s="100"/>
      <c r="J538" s="101"/>
      <c r="K538" s="101"/>
      <c r="L538" s="102" t="str">
        <f>IF(I538&lt;&gt;0,((VLOOKUP(I538,'1. Standard_Cost'!$B$4:$D$8,2)+VLOOKUP(I538,'1. Standard_Cost'!$B$4:$D$8,3))*J538*K538),"0")</f>
        <v>0</v>
      </c>
      <c r="M538" s="102">
        <f>L538*'1. Standard_Cost'!F117</f>
        <v>0</v>
      </c>
      <c r="N538" s="103"/>
      <c r="O538" s="103"/>
      <c r="P538" s="103"/>
      <c r="Q538" s="103"/>
      <c r="R538" s="104">
        <f>+N538*P538*'1. Standard_Cost'!$B$12</f>
        <v>0</v>
      </c>
      <c r="S538" s="104">
        <f>+N538*O538*P538*'1. Standard_Cost'!$C$12</f>
        <v>0</v>
      </c>
      <c r="T538" s="104">
        <f>+N538*P538*Q538*'1. Standard_Cost'!$D$12</f>
        <v>0</v>
      </c>
      <c r="U538" s="104">
        <f>+N538*O538*'1. Standard_Cost'!$E$12</f>
        <v>0</v>
      </c>
      <c r="V538" s="103"/>
      <c r="W538" s="103"/>
      <c r="X538" s="103"/>
      <c r="Y538" s="104">
        <f>+V538*((X538*'1. Standard_Cost'!$B$16)+(W538*X538*'1. Standard_Cost'!$C$16))</f>
        <v>0</v>
      </c>
      <c r="Z538" s="103"/>
      <c r="AA538" s="103"/>
      <c r="AB538" s="104">
        <f>+Z538*'1. Standard_Cost'!$B$20+AA538*'1. Standard_Cost'!$C$20</f>
        <v>0</v>
      </c>
      <c r="AC538" s="105"/>
      <c r="AD538" s="106"/>
      <c r="AE538" s="104">
        <f t="shared" si="984"/>
        <v>0</v>
      </c>
      <c r="AF538" s="104">
        <f t="shared" si="985"/>
        <v>0</v>
      </c>
      <c r="AG538" s="103"/>
      <c r="AH538" s="103"/>
      <c r="AI538" s="103"/>
      <c r="AJ538" s="107"/>
      <c r="AK538" s="107"/>
      <c r="AL538" s="107"/>
      <c r="AM538" s="104">
        <f>AG538*'1. Standard_Cost'!B137+'Incremental_Cost Year 2021'!AH538*'1. Standard_Cost'!C137+'Incremental_Cost Year 2021'!AI538*'1. Standard_Cost'!D137+'Incremental_Cost Year 2021'!AJ538+'Incremental_Cost Year 2021'!AL538+AK538</f>
        <v>0</v>
      </c>
      <c r="AN538" s="104">
        <f>AM538*'1. Standard_Cost'!C28</f>
        <v>0</v>
      </c>
      <c r="AO538" s="107"/>
      <c r="AQ538" s="104">
        <f t="shared" si="986"/>
        <v>0</v>
      </c>
      <c r="AR538" s="104">
        <f t="shared" si="987"/>
        <v>0</v>
      </c>
      <c r="AS538" s="104">
        <f t="shared" si="988"/>
        <v>0</v>
      </c>
      <c r="AT538" s="104">
        <f t="shared" si="990"/>
        <v>0</v>
      </c>
      <c r="AU538" s="229">
        <f t="shared" si="989"/>
        <v>0</v>
      </c>
      <c r="AV538" s="229"/>
      <c r="AW538" s="229"/>
      <c r="AX538" s="229"/>
      <c r="AY538" s="229"/>
      <c r="AZ538" s="229"/>
      <c r="BA538" s="230"/>
    </row>
    <row r="539" spans="1:53" ht="72.75" customHeight="1" outlineLevel="1" x14ac:dyDescent="0.2">
      <c r="A539" s="68"/>
      <c r="B539" s="141"/>
      <c r="C539" s="95"/>
      <c r="D539" s="113" t="s">
        <v>48</v>
      </c>
      <c r="E539" s="113" t="s">
        <v>357</v>
      </c>
      <c r="F539" s="114" t="s">
        <v>154</v>
      </c>
      <c r="G539" s="115" t="s">
        <v>155</v>
      </c>
      <c r="H539" s="122" t="s">
        <v>358</v>
      </c>
      <c r="I539" s="117"/>
      <c r="J539" s="117"/>
      <c r="K539" s="117"/>
      <c r="L539" s="118">
        <f>SUM(L535:L538)</f>
        <v>0</v>
      </c>
      <c r="M539" s="118">
        <f>SUM(M535:M538)</f>
        <v>0</v>
      </c>
      <c r="N539" s="117"/>
      <c r="O539" s="117"/>
      <c r="P539" s="117"/>
      <c r="Q539" s="117"/>
      <c r="R539" s="119">
        <f>SUM(R535:R538)</f>
        <v>0</v>
      </c>
      <c r="S539" s="119">
        <f>SUM(S535:S538)</f>
        <v>0</v>
      </c>
      <c r="T539" s="119">
        <f>SUM(T535:T538)</f>
        <v>0</v>
      </c>
      <c r="U539" s="119">
        <f>SUM(U535:U538)</f>
        <v>0</v>
      </c>
      <c r="V539" s="117"/>
      <c r="W539" s="117"/>
      <c r="X539" s="117"/>
      <c r="Y539" s="118">
        <f>SUM(Y535:Y538)</f>
        <v>0</v>
      </c>
      <c r="Z539" s="117"/>
      <c r="AA539" s="117"/>
      <c r="AB539" s="118">
        <f t="shared" ref="AB539:AF539" si="991">SUM(AB535:AB538)</f>
        <v>0</v>
      </c>
      <c r="AC539" s="118">
        <f t="shared" si="991"/>
        <v>0</v>
      </c>
      <c r="AD539" s="118">
        <f t="shared" si="991"/>
        <v>0</v>
      </c>
      <c r="AE539" s="118">
        <f t="shared" si="991"/>
        <v>0</v>
      </c>
      <c r="AF539" s="118">
        <f t="shared" si="991"/>
        <v>0</v>
      </c>
      <c r="AG539" s="117"/>
      <c r="AH539" s="117"/>
      <c r="AI539" s="117"/>
      <c r="AJ539" s="119">
        <f>SUM(AJ535:AJ538)</f>
        <v>0</v>
      </c>
      <c r="AK539" s="119">
        <f t="shared" ref="AK539:AN539" si="992">SUM(AK535:AK538)</f>
        <v>0</v>
      </c>
      <c r="AL539" s="119">
        <f t="shared" si="992"/>
        <v>0</v>
      </c>
      <c r="AM539" s="119">
        <f t="shared" si="992"/>
        <v>0</v>
      </c>
      <c r="AN539" s="119">
        <f t="shared" si="992"/>
        <v>0</v>
      </c>
      <c r="AO539" s="116"/>
      <c r="AP539" s="120"/>
      <c r="AQ539" s="121">
        <f t="shared" ref="AQ539:AZ539" si="993">SUM(AQ535:AQ538)</f>
        <v>0</v>
      </c>
      <c r="AR539" s="121">
        <f t="shared" si="993"/>
        <v>0</v>
      </c>
      <c r="AS539" s="121">
        <f t="shared" si="993"/>
        <v>0</v>
      </c>
      <c r="AT539" s="121">
        <f t="shared" si="993"/>
        <v>0</v>
      </c>
      <c r="AU539" s="121">
        <f t="shared" si="993"/>
        <v>0</v>
      </c>
      <c r="AV539" s="121">
        <f t="shared" si="993"/>
        <v>0</v>
      </c>
      <c r="AW539" s="121">
        <f t="shared" si="993"/>
        <v>0</v>
      </c>
      <c r="AX539" s="121">
        <f t="shared" si="993"/>
        <v>0</v>
      </c>
      <c r="AY539" s="121">
        <f t="shared" si="993"/>
        <v>0</v>
      </c>
      <c r="AZ539" s="121">
        <f t="shared" si="993"/>
        <v>0</v>
      </c>
      <c r="BA539" s="121"/>
    </row>
    <row r="540" spans="1:53" ht="14.1" customHeight="1" outlineLevel="2" x14ac:dyDescent="0.2">
      <c r="A540" s="68"/>
      <c r="B540" s="94"/>
      <c r="C540" s="250"/>
      <c r="D540" s="96"/>
      <c r="E540" s="96"/>
      <c r="F540" s="97"/>
      <c r="G540" s="98"/>
      <c r="H540" s="99" t="s">
        <v>49</v>
      </c>
      <c r="I540" s="100"/>
      <c r="J540" s="101"/>
      <c r="K540" s="101"/>
      <c r="L540" s="102" t="str">
        <f>IF(I540&lt;&gt;0,((VLOOKUP(I540,'1. Standard_Cost'!$B$4:$D$8,2)+VLOOKUP(I540,'1. Standard_Cost'!$B$4:$D$8,3))*J540*K540),"0")</f>
        <v>0</v>
      </c>
      <c r="M540" s="102">
        <f>L540*'1. Standard_Cost'!F4</f>
        <v>0</v>
      </c>
      <c r="N540" s="103"/>
      <c r="O540" s="103"/>
      <c r="P540" s="103"/>
      <c r="Q540" s="103"/>
      <c r="R540" s="104">
        <f>+N540*P540*'1. Standard_Cost'!$B$12</f>
        <v>0</v>
      </c>
      <c r="S540" s="104">
        <f>+N540*O540*P540*'1. Standard_Cost'!$C$12</f>
        <v>0</v>
      </c>
      <c r="T540" s="104">
        <f>+N540*P540*Q540*'1. Standard_Cost'!$D$12</f>
        <v>0</v>
      </c>
      <c r="U540" s="104">
        <f>+N540*O540*'1. Standard_Cost'!$E$12</f>
        <v>0</v>
      </c>
      <c r="V540" s="103"/>
      <c r="W540" s="103"/>
      <c r="X540" s="103"/>
      <c r="Y540" s="104">
        <f>+V540*((X540*'1. Standard_Cost'!$B$16)+(W540*X540*'1. Standard_Cost'!$C$16))</f>
        <v>0</v>
      </c>
      <c r="Z540" s="103"/>
      <c r="AA540" s="103"/>
      <c r="AB540" s="104">
        <f>+Z540*'1. Standard_Cost'!$B$20+AA540*'1. Standard_Cost'!$C$20</f>
        <v>0</v>
      </c>
      <c r="AC540" s="105"/>
      <c r="AD540" s="106"/>
      <c r="AE540" s="104">
        <f t="shared" ref="AE540:AE543" si="994">(R540+S540+T540+U540+Y540+AB540+AC540+AD540)*(20%)</f>
        <v>0</v>
      </c>
      <c r="AF540" s="104">
        <f t="shared" ref="AF540:AF543" si="995">R540+S540+T540+U540+Y540+AB540+AC540+AD540+AE540</f>
        <v>0</v>
      </c>
      <c r="AG540" s="103"/>
      <c r="AH540" s="103"/>
      <c r="AI540" s="103"/>
      <c r="AJ540" s="107"/>
      <c r="AK540" s="107"/>
      <c r="AL540" s="107"/>
      <c r="AM540" s="104">
        <f>AG540*'1. Standard_Cost'!B152+'Incremental_Cost Year 2021'!AH540*'1. Standard_Cost'!C152+'Incremental_Cost Year 2021'!AI540*'1. Standard_Cost'!D152+'Incremental_Cost Year 2021'!AJ540+'Incremental_Cost Year 2021'!AL540+AK540</f>
        <v>0</v>
      </c>
      <c r="AN540" s="104">
        <f>AM540*'1. Standard_Cost'!C28</f>
        <v>0</v>
      </c>
      <c r="AO540" s="107"/>
      <c r="AQ540" s="104">
        <f t="shared" ref="AQ540:AQ543" si="996">L540+M540</f>
        <v>0</v>
      </c>
      <c r="AR540" s="104">
        <f t="shared" ref="AR540:AR543" si="997">AF540</f>
        <v>0</v>
      </c>
      <c r="AS540" s="104">
        <f t="shared" ref="AS540:AS543" si="998">AM540+AN540</f>
        <v>0</v>
      </c>
      <c r="AT540" s="104">
        <f>SUM(AQ540,AR540,AS540)</f>
        <v>0</v>
      </c>
      <c r="AU540" s="229">
        <f t="shared" ref="AU540:AU543" si="999">AT540:AT541</f>
        <v>0</v>
      </c>
      <c r="AV540" s="229"/>
      <c r="AW540" s="229"/>
      <c r="AX540" s="229"/>
      <c r="AY540" s="229"/>
      <c r="AZ540" s="229"/>
      <c r="BA540" s="230"/>
    </row>
    <row r="541" spans="1:53" ht="14.1" customHeight="1" outlineLevel="2" x14ac:dyDescent="0.2">
      <c r="A541" s="68"/>
      <c r="B541" s="94"/>
      <c r="C541" s="251"/>
      <c r="D541" s="110"/>
      <c r="E541" s="110"/>
      <c r="F541" s="110"/>
      <c r="G541" s="111"/>
      <c r="H541" s="99" t="s">
        <v>50</v>
      </c>
      <c r="I541" s="100"/>
      <c r="J541" s="101"/>
      <c r="K541" s="101"/>
      <c r="L541" s="102" t="str">
        <f>IF(I541&lt;&gt;0,((VLOOKUP(I541,'1. Standard_Cost'!$B$4:$D$8,2)+VLOOKUP(I541,'1. Standard_Cost'!$B$4:$D$8,3))*J541*K541),"0")</f>
        <v>0</v>
      </c>
      <c r="M541" s="102">
        <f>L541*'1. Standard_Cost'!F4</f>
        <v>0</v>
      </c>
      <c r="N541" s="103"/>
      <c r="O541" s="103"/>
      <c r="P541" s="103"/>
      <c r="Q541" s="103"/>
      <c r="R541" s="104">
        <f>+N541*P541*'1. Standard_Cost'!$B$12</f>
        <v>0</v>
      </c>
      <c r="S541" s="104">
        <f>+N541*O541*P541*'1. Standard_Cost'!$C$12</f>
        <v>0</v>
      </c>
      <c r="T541" s="104">
        <f>+N541*P541*Q541*'1. Standard_Cost'!$D$12</f>
        <v>0</v>
      </c>
      <c r="U541" s="104">
        <f>+N541*O541*'1. Standard_Cost'!$E$12</f>
        <v>0</v>
      </c>
      <c r="V541" s="103"/>
      <c r="W541" s="103"/>
      <c r="X541" s="103"/>
      <c r="Y541" s="104">
        <f>+V541*((X541*'1. Standard_Cost'!$B$16)+(W541*X541*'1. Standard_Cost'!$C$16))</f>
        <v>0</v>
      </c>
      <c r="Z541" s="103"/>
      <c r="AA541" s="103"/>
      <c r="AB541" s="104">
        <f>+Z541*'1. Standard_Cost'!$B$20+AA541*'1. Standard_Cost'!$C$20</f>
        <v>0</v>
      </c>
      <c r="AC541" s="105"/>
      <c r="AD541" s="106"/>
      <c r="AE541" s="104">
        <f t="shared" si="994"/>
        <v>0</v>
      </c>
      <c r="AF541" s="104">
        <f t="shared" si="995"/>
        <v>0</v>
      </c>
      <c r="AG541" s="103"/>
      <c r="AH541" s="103">
        <v>0</v>
      </c>
      <c r="AI541" s="103">
        <v>0</v>
      </c>
      <c r="AJ541" s="107"/>
      <c r="AK541" s="107"/>
      <c r="AL541" s="107"/>
      <c r="AM541" s="104">
        <f>AG541*'1. Standard_Cost'!B152+'Incremental_Cost Year 2021'!AH541*'1. Standard_Cost'!C152+'Incremental_Cost Year 2021'!AI541*'1. Standard_Cost'!D152+'Incremental_Cost Year 2021'!AJ541+'Incremental_Cost Year 2021'!AL541+AK541</f>
        <v>0</v>
      </c>
      <c r="AN541" s="104">
        <f>AM541*'1. Standard_Cost'!C28</f>
        <v>0</v>
      </c>
      <c r="AO541" s="107"/>
      <c r="AQ541" s="104">
        <f t="shared" si="996"/>
        <v>0</v>
      </c>
      <c r="AR541" s="104">
        <f t="shared" si="997"/>
        <v>0</v>
      </c>
      <c r="AS541" s="104">
        <f t="shared" si="998"/>
        <v>0</v>
      </c>
      <c r="AT541" s="104">
        <f t="shared" ref="AT541:AT543" si="1000">SUM(AQ541,AR541,AS541)</f>
        <v>0</v>
      </c>
      <c r="AU541" s="229">
        <f t="shared" si="999"/>
        <v>0</v>
      </c>
      <c r="AV541" s="229">
        <v>0</v>
      </c>
      <c r="AW541" s="229"/>
      <c r="AX541" s="229"/>
      <c r="AY541" s="229"/>
      <c r="AZ541" s="229"/>
      <c r="BA541" s="230"/>
    </row>
    <row r="542" spans="1:53" ht="14.1" customHeight="1" outlineLevel="2" x14ac:dyDescent="0.2">
      <c r="A542" s="68"/>
      <c r="B542" s="94"/>
      <c r="C542" s="251"/>
      <c r="D542" s="110"/>
      <c r="E542" s="110"/>
      <c r="F542" s="110"/>
      <c r="G542" s="111"/>
      <c r="H542" s="99" t="s">
        <v>51</v>
      </c>
      <c r="I542" s="100"/>
      <c r="J542" s="101"/>
      <c r="K542" s="101"/>
      <c r="L542" s="102" t="str">
        <f>IF(I542&lt;&gt;0,((VLOOKUP(I542,'1. Standard_Cost'!$B$4:$D$8,2)+VLOOKUP(I542,'1. Standard_Cost'!$B$4:$D$8,3))*J542*K542),"0")</f>
        <v>0</v>
      </c>
      <c r="M542" s="102">
        <f>L542*'1. Standard_Cost'!F4</f>
        <v>0</v>
      </c>
      <c r="N542" s="103"/>
      <c r="O542" s="103"/>
      <c r="P542" s="103"/>
      <c r="Q542" s="103"/>
      <c r="R542" s="104">
        <f>+N542*P542*'1. Standard_Cost'!$B$12</f>
        <v>0</v>
      </c>
      <c r="S542" s="104">
        <f>+N542*O542*P542*'1. Standard_Cost'!$C$12</f>
        <v>0</v>
      </c>
      <c r="T542" s="104">
        <f>+N542*P542*Q542*'1. Standard_Cost'!$D$12</f>
        <v>0</v>
      </c>
      <c r="U542" s="104">
        <f>+N542*O542*'1. Standard_Cost'!$E$12</f>
        <v>0</v>
      </c>
      <c r="V542" s="103"/>
      <c r="W542" s="103"/>
      <c r="X542" s="103"/>
      <c r="Y542" s="104">
        <f>+V542*((X542*'1. Standard_Cost'!$B$16)+(W542*X542*'1. Standard_Cost'!$C$16))</f>
        <v>0</v>
      </c>
      <c r="Z542" s="103"/>
      <c r="AA542" s="103"/>
      <c r="AB542" s="104">
        <f>+Z542*'1. Standard_Cost'!$B$20+AA542*'1. Standard_Cost'!$C$20</f>
        <v>0</v>
      </c>
      <c r="AC542" s="105"/>
      <c r="AD542" s="106"/>
      <c r="AE542" s="104">
        <f t="shared" si="994"/>
        <v>0</v>
      </c>
      <c r="AF542" s="104">
        <f t="shared" si="995"/>
        <v>0</v>
      </c>
      <c r="AG542" s="103"/>
      <c r="AH542" s="103"/>
      <c r="AI542" s="103"/>
      <c r="AJ542" s="107"/>
      <c r="AK542" s="107"/>
      <c r="AL542" s="107"/>
      <c r="AM542" s="104">
        <f>AG542*'1. Standard_Cost'!B152+'Incremental_Cost Year 2021'!AH542*'1. Standard_Cost'!C152+'Incremental_Cost Year 2021'!AI542*'1. Standard_Cost'!D152+'Incremental_Cost Year 2021'!AJ542+'Incremental_Cost Year 2021'!AL542+AK542</f>
        <v>0</v>
      </c>
      <c r="AN542" s="104">
        <f>AM542*'1. Standard_Cost'!C28</f>
        <v>0</v>
      </c>
      <c r="AO542" s="107"/>
      <c r="AQ542" s="104">
        <f t="shared" si="996"/>
        <v>0</v>
      </c>
      <c r="AR542" s="104">
        <f t="shared" si="997"/>
        <v>0</v>
      </c>
      <c r="AS542" s="104">
        <f t="shared" si="998"/>
        <v>0</v>
      </c>
      <c r="AT542" s="104">
        <f t="shared" si="1000"/>
        <v>0</v>
      </c>
      <c r="AU542" s="229">
        <f t="shared" si="999"/>
        <v>0</v>
      </c>
      <c r="AV542" s="229"/>
      <c r="AW542" s="229"/>
      <c r="AX542" s="229"/>
      <c r="AY542" s="229"/>
      <c r="AZ542" s="229"/>
      <c r="BA542" s="230"/>
    </row>
    <row r="543" spans="1:53" ht="14.1" customHeight="1" outlineLevel="2" x14ac:dyDescent="0.2">
      <c r="A543" s="68"/>
      <c r="B543" s="94"/>
      <c r="C543" s="251"/>
      <c r="D543" s="110"/>
      <c r="E543" s="110"/>
      <c r="F543" s="110"/>
      <c r="G543" s="111"/>
      <c r="H543" s="112" t="s">
        <v>179</v>
      </c>
      <c r="I543" s="100"/>
      <c r="J543" s="101"/>
      <c r="K543" s="101"/>
      <c r="L543" s="102" t="str">
        <f>IF(I543&lt;&gt;0,((VLOOKUP(I543,'1. Standard_Cost'!$B$4:$D$8,2)+VLOOKUP(I543,'1. Standard_Cost'!$B$4:$D$8,3))*J543*K543),"0")</f>
        <v>0</v>
      </c>
      <c r="M543" s="102">
        <f>L543*'1. Standard_Cost'!F132</f>
        <v>0</v>
      </c>
      <c r="N543" s="103"/>
      <c r="O543" s="103"/>
      <c r="P543" s="103"/>
      <c r="Q543" s="103"/>
      <c r="R543" s="104">
        <f>+N543*P543*'1. Standard_Cost'!$B$12</f>
        <v>0</v>
      </c>
      <c r="S543" s="104">
        <f>+N543*O543*P543*'1. Standard_Cost'!$C$12</f>
        <v>0</v>
      </c>
      <c r="T543" s="104">
        <f>+N543*P543*Q543*'1. Standard_Cost'!$D$12</f>
        <v>0</v>
      </c>
      <c r="U543" s="104">
        <f>+N543*O543*'1. Standard_Cost'!$E$12</f>
        <v>0</v>
      </c>
      <c r="V543" s="103"/>
      <c r="W543" s="103"/>
      <c r="X543" s="103"/>
      <c r="Y543" s="104">
        <f>+V543*((X543*'1. Standard_Cost'!$B$16)+(W543*X543*'1. Standard_Cost'!$C$16))</f>
        <v>0</v>
      </c>
      <c r="Z543" s="103"/>
      <c r="AA543" s="103"/>
      <c r="AB543" s="104">
        <f>+Z543*'1. Standard_Cost'!$B$20+AA543*'1. Standard_Cost'!$C$20</f>
        <v>0</v>
      </c>
      <c r="AC543" s="105"/>
      <c r="AD543" s="106"/>
      <c r="AE543" s="104">
        <f t="shared" si="994"/>
        <v>0</v>
      </c>
      <c r="AF543" s="104">
        <f t="shared" si="995"/>
        <v>0</v>
      </c>
      <c r="AG543" s="103"/>
      <c r="AH543" s="103"/>
      <c r="AI543" s="103"/>
      <c r="AJ543" s="107"/>
      <c r="AK543" s="107"/>
      <c r="AL543" s="107"/>
      <c r="AM543" s="104">
        <f>AG543*'1. Standard_Cost'!B152+'Incremental_Cost Year 2021'!AH543*'1. Standard_Cost'!C152+'Incremental_Cost Year 2021'!AI543*'1. Standard_Cost'!D152+'Incremental_Cost Year 2021'!AJ543+'Incremental_Cost Year 2021'!AL543+AK543</f>
        <v>0</v>
      </c>
      <c r="AN543" s="104">
        <f>AM543*'1. Standard_Cost'!C28</f>
        <v>0</v>
      </c>
      <c r="AO543" s="107"/>
      <c r="AQ543" s="104">
        <f t="shared" si="996"/>
        <v>0</v>
      </c>
      <c r="AR543" s="104">
        <f t="shared" si="997"/>
        <v>0</v>
      </c>
      <c r="AS543" s="104">
        <f t="shared" si="998"/>
        <v>0</v>
      </c>
      <c r="AT543" s="104">
        <f t="shared" si="1000"/>
        <v>0</v>
      </c>
      <c r="AU543" s="229">
        <f t="shared" si="999"/>
        <v>0</v>
      </c>
      <c r="AV543" s="229"/>
      <c r="AW543" s="229"/>
      <c r="AX543" s="229"/>
      <c r="AY543" s="229"/>
      <c r="AZ543" s="229"/>
      <c r="BA543" s="230"/>
    </row>
    <row r="544" spans="1:53" ht="54" customHeight="1" outlineLevel="1" x14ac:dyDescent="0.2">
      <c r="A544" s="68"/>
      <c r="B544" s="94"/>
      <c r="C544" s="251"/>
      <c r="D544" s="113" t="s">
        <v>48</v>
      </c>
      <c r="E544" s="113" t="s">
        <v>359</v>
      </c>
      <c r="F544" s="114" t="s">
        <v>154</v>
      </c>
      <c r="G544" s="115" t="s">
        <v>155</v>
      </c>
      <c r="H544" s="140" t="s">
        <v>360</v>
      </c>
      <c r="I544" s="117"/>
      <c r="J544" s="117"/>
      <c r="K544" s="117"/>
      <c r="L544" s="118">
        <f>SUM(L540:L543)</f>
        <v>0</v>
      </c>
      <c r="M544" s="118">
        <f>SUM(M540:M543)</f>
        <v>0</v>
      </c>
      <c r="N544" s="117"/>
      <c r="O544" s="117"/>
      <c r="P544" s="117"/>
      <c r="Q544" s="117"/>
      <c r="R544" s="119">
        <f>SUM(R540:R543)</f>
        <v>0</v>
      </c>
      <c r="S544" s="119">
        <f>SUM(S540:S543)</f>
        <v>0</v>
      </c>
      <c r="T544" s="119">
        <f>SUM(T540:T543)</f>
        <v>0</v>
      </c>
      <c r="U544" s="119">
        <f>SUM(U540:U543)</f>
        <v>0</v>
      </c>
      <c r="V544" s="117"/>
      <c r="W544" s="117"/>
      <c r="X544" s="117"/>
      <c r="Y544" s="118">
        <f>SUM(Y540:Y543)</f>
        <v>0</v>
      </c>
      <c r="Z544" s="117"/>
      <c r="AA544" s="117"/>
      <c r="AB544" s="118">
        <f t="shared" ref="AB544:AF544" si="1001">SUM(AB540:AB543)</f>
        <v>0</v>
      </c>
      <c r="AC544" s="118">
        <f t="shared" si="1001"/>
        <v>0</v>
      </c>
      <c r="AD544" s="118">
        <f t="shared" si="1001"/>
        <v>0</v>
      </c>
      <c r="AE544" s="118">
        <f t="shared" si="1001"/>
        <v>0</v>
      </c>
      <c r="AF544" s="118">
        <f t="shared" si="1001"/>
        <v>0</v>
      </c>
      <c r="AG544" s="117"/>
      <c r="AH544" s="117"/>
      <c r="AI544" s="117"/>
      <c r="AJ544" s="119">
        <f>SUM(AJ540:AJ543)</f>
        <v>0</v>
      </c>
      <c r="AK544" s="119">
        <f t="shared" ref="AK544:AN544" si="1002">SUM(AK540:AK543)</f>
        <v>0</v>
      </c>
      <c r="AL544" s="119">
        <f t="shared" si="1002"/>
        <v>0</v>
      </c>
      <c r="AM544" s="119">
        <f t="shared" si="1002"/>
        <v>0</v>
      </c>
      <c r="AN544" s="119">
        <f t="shared" si="1002"/>
        <v>0</v>
      </c>
      <c r="AO544" s="116"/>
      <c r="AP544" s="120"/>
      <c r="AQ544" s="118">
        <f t="shared" ref="AQ544:AZ544" si="1003">SUM(AQ540:AQ543)</f>
        <v>0</v>
      </c>
      <c r="AR544" s="118">
        <f t="shared" si="1003"/>
        <v>0</v>
      </c>
      <c r="AS544" s="118">
        <f t="shared" si="1003"/>
        <v>0</v>
      </c>
      <c r="AT544" s="118">
        <f t="shared" si="1003"/>
        <v>0</v>
      </c>
      <c r="AU544" s="118">
        <f t="shared" si="1003"/>
        <v>0</v>
      </c>
      <c r="AV544" s="118">
        <f t="shared" si="1003"/>
        <v>0</v>
      </c>
      <c r="AW544" s="118">
        <f t="shared" si="1003"/>
        <v>0</v>
      </c>
      <c r="AX544" s="118">
        <f t="shared" si="1003"/>
        <v>0</v>
      </c>
      <c r="AY544" s="118">
        <f t="shared" si="1003"/>
        <v>0</v>
      </c>
      <c r="AZ544" s="118">
        <f t="shared" si="1003"/>
        <v>0</v>
      </c>
      <c r="BA544" s="118"/>
    </row>
    <row r="545" spans="1:53" ht="14.1" customHeight="1" outlineLevel="2" x14ac:dyDescent="0.2">
      <c r="A545" s="68"/>
      <c r="B545" s="94"/>
      <c r="C545" s="251"/>
      <c r="D545" s="96"/>
      <c r="E545" s="96"/>
      <c r="F545" s="97"/>
      <c r="G545" s="98"/>
      <c r="H545" s="99" t="s">
        <v>49</v>
      </c>
      <c r="I545" s="100"/>
      <c r="J545" s="101"/>
      <c r="K545" s="101"/>
      <c r="L545" s="102" t="str">
        <f>IF(I545&lt;&gt;0,((VLOOKUP(I545,'1. Standard_Cost'!$B$4:$D$8,2)+VLOOKUP(I545,'1. Standard_Cost'!$B$4:$D$8,3))*J545*K545),"0")</f>
        <v>0</v>
      </c>
      <c r="M545" s="102">
        <f>L545*'1. Standard_Cost'!F4</f>
        <v>0</v>
      </c>
      <c r="N545" s="103"/>
      <c r="O545" s="103"/>
      <c r="P545" s="103"/>
      <c r="Q545" s="103"/>
      <c r="R545" s="104">
        <f>+N545*P545*'1. Standard_Cost'!$B$12</f>
        <v>0</v>
      </c>
      <c r="S545" s="104">
        <f>+N545*O545*P545*'1. Standard_Cost'!$C$12</f>
        <v>0</v>
      </c>
      <c r="T545" s="104">
        <f>+N545*P545*Q545*'1. Standard_Cost'!$D$12</f>
        <v>0</v>
      </c>
      <c r="U545" s="104">
        <f>+N545*O545*'1. Standard_Cost'!$E$12</f>
        <v>0</v>
      </c>
      <c r="V545" s="103"/>
      <c r="W545" s="103"/>
      <c r="X545" s="103"/>
      <c r="Y545" s="104">
        <f>+V545*((X545*'1. Standard_Cost'!$B$16)+(W545*X545*'1. Standard_Cost'!$C$16))</f>
        <v>0</v>
      </c>
      <c r="Z545" s="103"/>
      <c r="AA545" s="103"/>
      <c r="AB545" s="104">
        <f>+Z545*'1. Standard_Cost'!$B$20+AA545*'1. Standard_Cost'!$C$20</f>
        <v>0</v>
      </c>
      <c r="AC545" s="105"/>
      <c r="AD545" s="106"/>
      <c r="AE545" s="104">
        <f t="shared" ref="AE545:AE548" si="1004">(R545+S545+T545+U545+Y545+AB545+AC545+AD545)*(20%)</f>
        <v>0</v>
      </c>
      <c r="AF545" s="104">
        <f t="shared" ref="AF545:AF548" si="1005">R545+S545+T545+U545+Y545+AB545+AC545+AD545+AE545</f>
        <v>0</v>
      </c>
      <c r="AG545" s="103"/>
      <c r="AH545" s="103"/>
      <c r="AI545" s="103"/>
      <c r="AJ545" s="107"/>
      <c r="AK545" s="107"/>
      <c r="AL545" s="107"/>
      <c r="AM545" s="104">
        <f>AG545*'1. Standard_Cost'!B152+'Incremental_Cost Year 2021'!AH545*'1. Standard_Cost'!C152+'Incremental_Cost Year 2021'!AI545*'1. Standard_Cost'!D152+'Incremental_Cost Year 2021'!AJ545+'Incremental_Cost Year 2021'!AL545+AK545</f>
        <v>0</v>
      </c>
      <c r="AN545" s="104">
        <f>AM545*'1. Standard_Cost'!C28</f>
        <v>0</v>
      </c>
      <c r="AO545" s="107"/>
      <c r="AQ545" s="104">
        <f t="shared" ref="AQ545:AQ548" si="1006">L545+M545</f>
        <v>0</v>
      </c>
      <c r="AR545" s="104">
        <f t="shared" ref="AR545:AR548" si="1007">AF545</f>
        <v>0</v>
      </c>
      <c r="AS545" s="104">
        <f t="shared" ref="AS545:AS548" si="1008">AM545+AN545</f>
        <v>0</v>
      </c>
      <c r="AT545" s="104">
        <f>SUM(AQ545,AR545,AS545)</f>
        <v>0</v>
      </c>
      <c r="AU545" s="229">
        <f t="shared" ref="AU545:AU548" si="1009">AT545:AT546</f>
        <v>0</v>
      </c>
      <c r="AV545" s="229"/>
      <c r="AW545" s="229"/>
      <c r="AX545" s="229"/>
      <c r="AY545" s="229"/>
      <c r="AZ545" s="229"/>
      <c r="BA545" s="230"/>
    </row>
    <row r="546" spans="1:53" ht="14.1" customHeight="1" outlineLevel="2" x14ac:dyDescent="0.2">
      <c r="A546" s="68"/>
      <c r="B546" s="94"/>
      <c r="C546" s="251"/>
      <c r="D546" s="110"/>
      <c r="E546" s="110"/>
      <c r="F546" s="110"/>
      <c r="G546" s="111"/>
      <c r="H546" s="99" t="s">
        <v>50</v>
      </c>
      <c r="I546" s="100"/>
      <c r="J546" s="101"/>
      <c r="K546" s="101"/>
      <c r="L546" s="102" t="str">
        <f>IF(I546&lt;&gt;0,((VLOOKUP(I546,'1. Standard_Cost'!$B$4:$D$8,2)+VLOOKUP(I546,'1. Standard_Cost'!$B$4:$D$8,3))*J546*K546),"0")</f>
        <v>0</v>
      </c>
      <c r="M546" s="102">
        <f>L546*'1. Standard_Cost'!F4</f>
        <v>0</v>
      </c>
      <c r="N546" s="103"/>
      <c r="O546" s="103"/>
      <c r="P546" s="103"/>
      <c r="Q546" s="103"/>
      <c r="R546" s="104">
        <f>+N546*P546*'1. Standard_Cost'!$B$12</f>
        <v>0</v>
      </c>
      <c r="S546" s="104">
        <f>+N546*O546*P546*'1. Standard_Cost'!$C$12</f>
        <v>0</v>
      </c>
      <c r="T546" s="104">
        <f>+N546*P546*Q546*'1. Standard_Cost'!$D$12</f>
        <v>0</v>
      </c>
      <c r="U546" s="104">
        <f>+N546*O546*'1. Standard_Cost'!$E$12</f>
        <v>0</v>
      </c>
      <c r="V546" s="103"/>
      <c r="W546" s="103"/>
      <c r="X546" s="103"/>
      <c r="Y546" s="104">
        <f>+V546*((X546*'1. Standard_Cost'!$B$16)+(W546*X546*'1. Standard_Cost'!$C$16))</f>
        <v>0</v>
      </c>
      <c r="Z546" s="103"/>
      <c r="AA546" s="103"/>
      <c r="AB546" s="104">
        <f>+Z546*'1. Standard_Cost'!$B$20+AA546*'1. Standard_Cost'!$C$20</f>
        <v>0</v>
      </c>
      <c r="AC546" s="105"/>
      <c r="AD546" s="106"/>
      <c r="AE546" s="104">
        <f t="shared" si="1004"/>
        <v>0</v>
      </c>
      <c r="AF546" s="104">
        <f t="shared" si="1005"/>
        <v>0</v>
      </c>
      <c r="AG546" s="103"/>
      <c r="AH546" s="103">
        <v>0</v>
      </c>
      <c r="AI546" s="103">
        <v>0</v>
      </c>
      <c r="AJ546" s="107"/>
      <c r="AK546" s="107"/>
      <c r="AL546" s="107"/>
      <c r="AM546" s="104">
        <f>AG546*'1. Standard_Cost'!B152+'Incremental_Cost Year 2021'!AH546*'1. Standard_Cost'!C152+'Incremental_Cost Year 2021'!AI546*'1. Standard_Cost'!D152+'Incremental_Cost Year 2021'!AJ546+'Incremental_Cost Year 2021'!AL546+AK546</f>
        <v>0</v>
      </c>
      <c r="AN546" s="104">
        <f>AM546*'1. Standard_Cost'!C28</f>
        <v>0</v>
      </c>
      <c r="AO546" s="107"/>
      <c r="AQ546" s="104">
        <f t="shared" si="1006"/>
        <v>0</v>
      </c>
      <c r="AR546" s="104">
        <f t="shared" si="1007"/>
        <v>0</v>
      </c>
      <c r="AS546" s="104">
        <f t="shared" si="1008"/>
        <v>0</v>
      </c>
      <c r="AT546" s="104">
        <f t="shared" ref="AT546:AT548" si="1010">SUM(AQ546,AR546,AS546)</f>
        <v>0</v>
      </c>
      <c r="AU546" s="229">
        <f t="shared" si="1009"/>
        <v>0</v>
      </c>
      <c r="AV546" s="229">
        <v>0</v>
      </c>
      <c r="AW546" s="229"/>
      <c r="AX546" s="229"/>
      <c r="AY546" s="229"/>
      <c r="AZ546" s="229"/>
      <c r="BA546" s="230"/>
    </row>
    <row r="547" spans="1:53" ht="14.1" customHeight="1" outlineLevel="2" x14ac:dyDescent="0.2">
      <c r="A547" s="68"/>
      <c r="B547" s="94"/>
      <c r="C547" s="251"/>
      <c r="D547" s="110"/>
      <c r="E547" s="110"/>
      <c r="F547" s="110"/>
      <c r="G547" s="111"/>
      <c r="H547" s="99" t="s">
        <v>51</v>
      </c>
      <c r="I547" s="100"/>
      <c r="J547" s="101"/>
      <c r="K547" s="101"/>
      <c r="L547" s="102" t="str">
        <f>IF(I547&lt;&gt;0,((VLOOKUP(I547,'1. Standard_Cost'!$B$4:$D$8,2)+VLOOKUP(I547,'1. Standard_Cost'!$B$4:$D$8,3))*J547*K547),"0")</f>
        <v>0</v>
      </c>
      <c r="M547" s="102">
        <f>L547*'1. Standard_Cost'!F4</f>
        <v>0</v>
      </c>
      <c r="N547" s="103"/>
      <c r="O547" s="103"/>
      <c r="P547" s="103"/>
      <c r="Q547" s="103"/>
      <c r="R547" s="104">
        <f>+N547*P547*'1. Standard_Cost'!$B$12</f>
        <v>0</v>
      </c>
      <c r="S547" s="104">
        <f>+N547*O547*P547*'1. Standard_Cost'!$C$12</f>
        <v>0</v>
      </c>
      <c r="T547" s="104">
        <f>+N547*P547*Q547*'1. Standard_Cost'!$D$12</f>
        <v>0</v>
      </c>
      <c r="U547" s="104">
        <f>+N547*O547*'1. Standard_Cost'!$E$12</f>
        <v>0</v>
      </c>
      <c r="V547" s="103"/>
      <c r="W547" s="103"/>
      <c r="X547" s="103"/>
      <c r="Y547" s="104">
        <f>+V547*((X547*'1. Standard_Cost'!$B$16)+(W547*X547*'1. Standard_Cost'!$C$16))</f>
        <v>0</v>
      </c>
      <c r="Z547" s="103"/>
      <c r="AA547" s="103"/>
      <c r="AB547" s="104">
        <f>+Z547*'1. Standard_Cost'!$B$20+AA547*'1. Standard_Cost'!$C$20</f>
        <v>0</v>
      </c>
      <c r="AC547" s="105"/>
      <c r="AD547" s="106"/>
      <c r="AE547" s="104">
        <f t="shared" si="1004"/>
        <v>0</v>
      </c>
      <c r="AF547" s="104">
        <f t="shared" si="1005"/>
        <v>0</v>
      </c>
      <c r="AG547" s="103"/>
      <c r="AH547" s="103"/>
      <c r="AI547" s="103"/>
      <c r="AJ547" s="107"/>
      <c r="AK547" s="107"/>
      <c r="AL547" s="107"/>
      <c r="AM547" s="104">
        <f>AG547*'1. Standard_Cost'!B152+'Incremental_Cost Year 2021'!AH547*'1. Standard_Cost'!C152+'Incremental_Cost Year 2021'!AI547*'1. Standard_Cost'!D152+'Incremental_Cost Year 2021'!AJ547+'Incremental_Cost Year 2021'!AL547+AK547</f>
        <v>0</v>
      </c>
      <c r="AN547" s="104">
        <f>AM547*'1. Standard_Cost'!C28</f>
        <v>0</v>
      </c>
      <c r="AO547" s="107"/>
      <c r="AQ547" s="104">
        <f t="shared" si="1006"/>
        <v>0</v>
      </c>
      <c r="AR547" s="104">
        <f t="shared" si="1007"/>
        <v>0</v>
      </c>
      <c r="AS547" s="104">
        <f t="shared" si="1008"/>
        <v>0</v>
      </c>
      <c r="AT547" s="104">
        <f t="shared" si="1010"/>
        <v>0</v>
      </c>
      <c r="AU547" s="229">
        <f t="shared" si="1009"/>
        <v>0</v>
      </c>
      <c r="AV547" s="229"/>
      <c r="AW547" s="229"/>
      <c r="AX547" s="229"/>
      <c r="AY547" s="229"/>
      <c r="AZ547" s="229"/>
      <c r="BA547" s="230"/>
    </row>
    <row r="548" spans="1:53" ht="14.1" customHeight="1" outlineLevel="2" x14ac:dyDescent="0.2">
      <c r="A548" s="68"/>
      <c r="B548" s="94"/>
      <c r="C548" s="251"/>
      <c r="D548" s="110"/>
      <c r="E548" s="110"/>
      <c r="F548" s="110"/>
      <c r="G548" s="111"/>
      <c r="H548" s="112" t="s">
        <v>179</v>
      </c>
      <c r="I548" s="100"/>
      <c r="J548" s="101"/>
      <c r="K548" s="101"/>
      <c r="L548" s="102" t="str">
        <f>IF(I548&lt;&gt;0,((VLOOKUP(I548,'1. Standard_Cost'!$B$4:$D$8,2)+VLOOKUP(I548,'1. Standard_Cost'!$B$4:$D$8,3))*J548*K548),"0")</f>
        <v>0</v>
      </c>
      <c r="M548" s="102">
        <f>L548*'1. Standard_Cost'!F132</f>
        <v>0</v>
      </c>
      <c r="N548" s="103"/>
      <c r="O548" s="103"/>
      <c r="P548" s="103"/>
      <c r="Q548" s="103"/>
      <c r="R548" s="104">
        <f>+N548*P548*'1. Standard_Cost'!$B$12</f>
        <v>0</v>
      </c>
      <c r="S548" s="104">
        <f>+N548*O548*P548*'1. Standard_Cost'!$C$12</f>
        <v>0</v>
      </c>
      <c r="T548" s="104">
        <f>+N548*P548*Q548*'1. Standard_Cost'!$D$12</f>
        <v>0</v>
      </c>
      <c r="U548" s="104">
        <f>+N548*O548*'1. Standard_Cost'!$E$12</f>
        <v>0</v>
      </c>
      <c r="V548" s="103"/>
      <c r="W548" s="103"/>
      <c r="X548" s="103"/>
      <c r="Y548" s="104">
        <f>+V548*((X548*'1. Standard_Cost'!$B$16)+(W548*X548*'1. Standard_Cost'!$C$16))</f>
        <v>0</v>
      </c>
      <c r="Z548" s="103"/>
      <c r="AA548" s="103"/>
      <c r="AB548" s="104">
        <f>+Z548*'1. Standard_Cost'!$B$20+AA548*'1. Standard_Cost'!$C$20</f>
        <v>0</v>
      </c>
      <c r="AC548" s="105"/>
      <c r="AD548" s="106"/>
      <c r="AE548" s="104">
        <f t="shared" si="1004"/>
        <v>0</v>
      </c>
      <c r="AF548" s="104">
        <f t="shared" si="1005"/>
        <v>0</v>
      </c>
      <c r="AG548" s="103"/>
      <c r="AH548" s="103"/>
      <c r="AI548" s="103"/>
      <c r="AJ548" s="107"/>
      <c r="AK548" s="107"/>
      <c r="AL548" s="107"/>
      <c r="AM548" s="104">
        <f>AG548*'1. Standard_Cost'!B152+'Incremental_Cost Year 2021'!AH548*'1. Standard_Cost'!C152+'Incremental_Cost Year 2021'!AI548*'1. Standard_Cost'!D152+'Incremental_Cost Year 2021'!AJ548+'Incremental_Cost Year 2021'!AL548+AK548</f>
        <v>0</v>
      </c>
      <c r="AN548" s="104">
        <f>AM548*'1. Standard_Cost'!C28</f>
        <v>0</v>
      </c>
      <c r="AO548" s="107"/>
      <c r="AQ548" s="104">
        <f t="shared" si="1006"/>
        <v>0</v>
      </c>
      <c r="AR548" s="104">
        <f t="shared" si="1007"/>
        <v>0</v>
      </c>
      <c r="AS548" s="104">
        <f t="shared" si="1008"/>
        <v>0</v>
      </c>
      <c r="AT548" s="104">
        <f t="shared" si="1010"/>
        <v>0</v>
      </c>
      <c r="AU548" s="229">
        <f t="shared" si="1009"/>
        <v>0</v>
      </c>
      <c r="AV548" s="229"/>
      <c r="AW548" s="229"/>
      <c r="AX548" s="229"/>
      <c r="AY548" s="229"/>
      <c r="AZ548" s="229"/>
      <c r="BA548" s="230"/>
    </row>
    <row r="549" spans="1:53" ht="25.7" customHeight="1" outlineLevel="1" x14ac:dyDescent="0.2">
      <c r="A549" s="68"/>
      <c r="B549" s="94"/>
      <c r="C549" s="251"/>
      <c r="D549" s="113" t="s">
        <v>48</v>
      </c>
      <c r="E549" s="113" t="s">
        <v>361</v>
      </c>
      <c r="F549" s="114" t="s">
        <v>154</v>
      </c>
      <c r="G549" s="115" t="s">
        <v>155</v>
      </c>
      <c r="H549" s="122" t="s">
        <v>362</v>
      </c>
      <c r="I549" s="117"/>
      <c r="J549" s="117"/>
      <c r="K549" s="117"/>
      <c r="L549" s="118">
        <f>SUM(L545:L548)</f>
        <v>0</v>
      </c>
      <c r="M549" s="118">
        <f>SUM(M545:M548)</f>
        <v>0</v>
      </c>
      <c r="N549" s="117"/>
      <c r="O549" s="117"/>
      <c r="P549" s="117"/>
      <c r="Q549" s="117"/>
      <c r="R549" s="119">
        <f>SUM(R545:R548)</f>
        <v>0</v>
      </c>
      <c r="S549" s="119">
        <f>SUM(S545:S548)</f>
        <v>0</v>
      </c>
      <c r="T549" s="119">
        <f>SUM(T545:T548)</f>
        <v>0</v>
      </c>
      <c r="U549" s="119">
        <f>SUM(U545:U548)</f>
        <v>0</v>
      </c>
      <c r="V549" s="117"/>
      <c r="W549" s="117"/>
      <c r="X549" s="117"/>
      <c r="Y549" s="118">
        <f>SUM(Y545:Y548)</f>
        <v>0</v>
      </c>
      <c r="Z549" s="117"/>
      <c r="AA549" s="117"/>
      <c r="AB549" s="118">
        <f t="shared" ref="AB549:AF549" si="1011">SUM(AB545:AB548)</f>
        <v>0</v>
      </c>
      <c r="AC549" s="118">
        <f t="shared" si="1011"/>
        <v>0</v>
      </c>
      <c r="AD549" s="118">
        <f t="shared" si="1011"/>
        <v>0</v>
      </c>
      <c r="AE549" s="118">
        <f t="shared" si="1011"/>
        <v>0</v>
      </c>
      <c r="AF549" s="118">
        <f t="shared" si="1011"/>
        <v>0</v>
      </c>
      <c r="AG549" s="117"/>
      <c r="AH549" s="117"/>
      <c r="AI549" s="117"/>
      <c r="AJ549" s="119">
        <f>SUM(AJ545:AJ548)</f>
        <v>0</v>
      </c>
      <c r="AK549" s="119">
        <f t="shared" ref="AK549:AN549" si="1012">SUM(AK545:AK548)</f>
        <v>0</v>
      </c>
      <c r="AL549" s="119">
        <f t="shared" si="1012"/>
        <v>0</v>
      </c>
      <c r="AM549" s="119">
        <f t="shared" si="1012"/>
        <v>0</v>
      </c>
      <c r="AN549" s="119">
        <f t="shared" si="1012"/>
        <v>0</v>
      </c>
      <c r="AO549" s="116"/>
      <c r="AP549" s="120"/>
      <c r="AQ549" s="121">
        <f t="shared" ref="AQ549:AZ549" si="1013">SUM(AQ545:AQ548)</f>
        <v>0</v>
      </c>
      <c r="AR549" s="121">
        <f t="shared" si="1013"/>
        <v>0</v>
      </c>
      <c r="AS549" s="121">
        <f t="shared" si="1013"/>
        <v>0</v>
      </c>
      <c r="AT549" s="121">
        <f t="shared" si="1013"/>
        <v>0</v>
      </c>
      <c r="AU549" s="121">
        <f t="shared" si="1013"/>
        <v>0</v>
      </c>
      <c r="AV549" s="121">
        <f t="shared" si="1013"/>
        <v>0</v>
      </c>
      <c r="AW549" s="121">
        <f t="shared" si="1013"/>
        <v>0</v>
      </c>
      <c r="AX549" s="121">
        <f t="shared" si="1013"/>
        <v>0</v>
      </c>
      <c r="AY549" s="121">
        <f t="shared" si="1013"/>
        <v>0</v>
      </c>
      <c r="AZ549" s="121">
        <f t="shared" si="1013"/>
        <v>0</v>
      </c>
      <c r="BA549" s="121"/>
    </row>
    <row r="550" spans="1:53" ht="14.1" customHeight="1" outlineLevel="2" x14ac:dyDescent="0.2">
      <c r="A550" s="68"/>
      <c r="B550" s="94"/>
      <c r="C550" s="251"/>
      <c r="D550" s="96"/>
      <c r="E550" s="96"/>
      <c r="F550" s="97"/>
      <c r="G550" s="98"/>
      <c r="H550" s="99" t="s">
        <v>49</v>
      </c>
      <c r="I550" s="100"/>
      <c r="J550" s="101"/>
      <c r="K550" s="101"/>
      <c r="L550" s="102" t="str">
        <f>IF(I550&lt;&gt;0,((VLOOKUP(I550,'1. Standard_Cost'!$B$4:$D$8,2)+VLOOKUP(I550,'1. Standard_Cost'!$B$4:$D$8,3))*J550*K550),"0")</f>
        <v>0</v>
      </c>
      <c r="M550" s="102">
        <f>L550*'1. Standard_Cost'!F4</f>
        <v>0</v>
      </c>
      <c r="N550" s="103"/>
      <c r="O550" s="103"/>
      <c r="P550" s="103"/>
      <c r="Q550" s="103"/>
      <c r="R550" s="104">
        <f>+N550*P550*'1. Standard_Cost'!$B$12</f>
        <v>0</v>
      </c>
      <c r="S550" s="104">
        <f>+N550*O550*P550*'1. Standard_Cost'!$C$12</f>
        <v>0</v>
      </c>
      <c r="T550" s="104">
        <f>+N550*P550*Q550*'1. Standard_Cost'!$D$12</f>
        <v>0</v>
      </c>
      <c r="U550" s="104">
        <f>+N550*O550*'1. Standard_Cost'!$E$12</f>
        <v>0</v>
      </c>
      <c r="V550" s="103"/>
      <c r="W550" s="103"/>
      <c r="X550" s="103"/>
      <c r="Y550" s="104">
        <f>+V550*((X550*'1. Standard_Cost'!$B$16)+(W550*X550*'1. Standard_Cost'!$C$16))</f>
        <v>0</v>
      </c>
      <c r="Z550" s="103"/>
      <c r="AA550" s="103"/>
      <c r="AB550" s="104">
        <f>+Z550*'1. Standard_Cost'!$B$20+AA550*'1. Standard_Cost'!$C$20</f>
        <v>0</v>
      </c>
      <c r="AC550" s="105"/>
      <c r="AD550" s="106"/>
      <c r="AE550" s="104">
        <f t="shared" ref="AE550:AE553" si="1014">(R550+S550+T550+U550+Y550+AB550+AC550+AD550)*(20%)</f>
        <v>0</v>
      </c>
      <c r="AF550" s="104">
        <f t="shared" ref="AF550:AF553" si="1015">R550+S550+T550+U550+Y550+AB550+AC550+AD550+AE550</f>
        <v>0</v>
      </c>
      <c r="AG550" s="103"/>
      <c r="AH550" s="103"/>
      <c r="AI550" s="103"/>
      <c r="AJ550" s="107"/>
      <c r="AK550" s="107"/>
      <c r="AL550" s="107"/>
      <c r="AM550" s="104">
        <f>AG550*'1. Standard_Cost'!B152+'Incremental_Cost Year 2021'!AH550*'1. Standard_Cost'!C152+'Incremental_Cost Year 2021'!AI550*'1. Standard_Cost'!D152+'Incremental_Cost Year 2021'!AJ550+'Incremental_Cost Year 2021'!AL550+AK550</f>
        <v>0</v>
      </c>
      <c r="AN550" s="106">
        <f>AM550*'1. Standard_Cost'!C28</f>
        <v>0</v>
      </c>
      <c r="AO550" s="107"/>
      <c r="AQ550" s="104">
        <f t="shared" ref="AQ550:AQ553" si="1016">L550+M550</f>
        <v>0</v>
      </c>
      <c r="AR550" s="104">
        <f t="shared" ref="AR550:AR553" si="1017">AF550</f>
        <v>0</v>
      </c>
      <c r="AS550" s="104">
        <f t="shared" ref="AS550:AS553" si="1018">AM550+AN550</f>
        <v>0</v>
      </c>
      <c r="AT550" s="104">
        <f>SUM(AQ550,AR550,AS550)</f>
        <v>0</v>
      </c>
      <c r="AU550" s="229">
        <f t="shared" ref="AU550:AU553" si="1019">AT550:AT551</f>
        <v>0</v>
      </c>
      <c r="AV550" s="229"/>
      <c r="AW550" s="229"/>
      <c r="AX550" s="229"/>
      <c r="AY550" s="229"/>
      <c r="AZ550" s="229"/>
      <c r="BA550" s="230"/>
    </row>
    <row r="551" spans="1:53" ht="14.1" customHeight="1" outlineLevel="2" x14ac:dyDescent="0.2">
      <c r="A551" s="68"/>
      <c r="B551" s="94"/>
      <c r="C551" s="251"/>
      <c r="D551" s="110"/>
      <c r="E551" s="110"/>
      <c r="F551" s="110"/>
      <c r="G551" s="111"/>
      <c r="H551" s="99" t="s">
        <v>50</v>
      </c>
      <c r="I551" s="100"/>
      <c r="J551" s="101"/>
      <c r="K551" s="101"/>
      <c r="L551" s="102" t="str">
        <f>IF(I551&lt;&gt;0,((VLOOKUP(I551,'1. Standard_Cost'!$B$4:$D$8,2)+VLOOKUP(I551,'1. Standard_Cost'!$B$4:$D$8,3))*J551*K551),"0")</f>
        <v>0</v>
      </c>
      <c r="M551" s="102">
        <f>L551*'1. Standard_Cost'!F4</f>
        <v>0</v>
      </c>
      <c r="N551" s="103"/>
      <c r="O551" s="103"/>
      <c r="P551" s="103"/>
      <c r="Q551" s="103"/>
      <c r="R551" s="104">
        <f>+N551*P551*'1. Standard_Cost'!$B$12</f>
        <v>0</v>
      </c>
      <c r="S551" s="104">
        <f>+N551*O551*P551*'1. Standard_Cost'!$C$12</f>
        <v>0</v>
      </c>
      <c r="T551" s="104">
        <f>+N551*P551*Q551*'1. Standard_Cost'!$D$12</f>
        <v>0</v>
      </c>
      <c r="U551" s="104">
        <f>+N551*O551*'1. Standard_Cost'!$E$12</f>
        <v>0</v>
      </c>
      <c r="V551" s="103"/>
      <c r="W551" s="103"/>
      <c r="X551" s="103"/>
      <c r="Y551" s="104">
        <f>+V551*((X551*'1. Standard_Cost'!$B$16)+(W551*X551*'1. Standard_Cost'!$C$16))</f>
        <v>0</v>
      </c>
      <c r="Z551" s="103"/>
      <c r="AA551" s="103"/>
      <c r="AB551" s="104">
        <f>+Z551*'1. Standard_Cost'!$B$20+AA551*'1. Standard_Cost'!$C$20</f>
        <v>0</v>
      </c>
      <c r="AC551" s="105"/>
      <c r="AD551" s="106"/>
      <c r="AE551" s="104">
        <f t="shared" si="1014"/>
        <v>0</v>
      </c>
      <c r="AF551" s="104">
        <f t="shared" si="1015"/>
        <v>0</v>
      </c>
      <c r="AG551" s="103"/>
      <c r="AH551" s="103">
        <v>0</v>
      </c>
      <c r="AI551" s="103">
        <v>0</v>
      </c>
      <c r="AJ551" s="107"/>
      <c r="AK551" s="107"/>
      <c r="AL551" s="107"/>
      <c r="AM551" s="104">
        <f>AG551*'1. Standard_Cost'!B152+'Incremental_Cost Year 2021'!AH551*'1. Standard_Cost'!C152+'Incremental_Cost Year 2021'!AI551*'1. Standard_Cost'!D152+'Incremental_Cost Year 2021'!AJ551+'Incremental_Cost Year 2021'!AL551+AK551</f>
        <v>0</v>
      </c>
      <c r="AN551" s="104">
        <f>AM551*'1. Standard_Cost'!C28</f>
        <v>0</v>
      </c>
      <c r="AO551" s="107"/>
      <c r="AQ551" s="104">
        <f t="shared" si="1016"/>
        <v>0</v>
      </c>
      <c r="AR551" s="104">
        <f t="shared" si="1017"/>
        <v>0</v>
      </c>
      <c r="AS551" s="104">
        <f t="shared" si="1018"/>
        <v>0</v>
      </c>
      <c r="AT551" s="104">
        <f t="shared" ref="AT551:AT553" si="1020">SUM(AQ551,AR551,AS551)</f>
        <v>0</v>
      </c>
      <c r="AU551" s="229">
        <f t="shared" si="1019"/>
        <v>0</v>
      </c>
      <c r="AV551" s="229">
        <v>0</v>
      </c>
      <c r="AW551" s="229"/>
      <c r="AX551" s="229"/>
      <c r="AY551" s="229"/>
      <c r="AZ551" s="229"/>
      <c r="BA551" s="230"/>
    </row>
    <row r="552" spans="1:53" ht="14.1" customHeight="1" outlineLevel="2" x14ac:dyDescent="0.2">
      <c r="A552" s="68"/>
      <c r="B552" s="94"/>
      <c r="C552" s="251"/>
      <c r="D552" s="110"/>
      <c r="E552" s="110"/>
      <c r="F552" s="110"/>
      <c r="G552" s="111"/>
      <c r="H552" s="99" t="s">
        <v>51</v>
      </c>
      <c r="I552" s="100"/>
      <c r="J552" s="101"/>
      <c r="K552" s="101"/>
      <c r="L552" s="102" t="str">
        <f>IF(I552&lt;&gt;0,((VLOOKUP(I552,'1. Standard_Cost'!$B$4:$D$8,2)+VLOOKUP(I552,'1. Standard_Cost'!$B$4:$D$8,3))*J552*K552),"0")</f>
        <v>0</v>
      </c>
      <c r="M552" s="102">
        <f>L552*'1. Standard_Cost'!F4</f>
        <v>0</v>
      </c>
      <c r="N552" s="103"/>
      <c r="O552" s="103"/>
      <c r="P552" s="103"/>
      <c r="Q552" s="103"/>
      <c r="R552" s="104">
        <f>+N552*P552*'1. Standard_Cost'!$B$12</f>
        <v>0</v>
      </c>
      <c r="S552" s="104">
        <f>+N552*O552*P552*'1. Standard_Cost'!$C$12</f>
        <v>0</v>
      </c>
      <c r="T552" s="104">
        <f>+N552*P552*Q552*'1. Standard_Cost'!$D$12</f>
        <v>0</v>
      </c>
      <c r="U552" s="104">
        <f>+N552*O552*'1. Standard_Cost'!$E$12</f>
        <v>0</v>
      </c>
      <c r="V552" s="103"/>
      <c r="W552" s="103"/>
      <c r="X552" s="103"/>
      <c r="Y552" s="104">
        <f>+V552*((X552*'1. Standard_Cost'!$B$16)+(W552*X552*'1. Standard_Cost'!$C$16))</f>
        <v>0</v>
      </c>
      <c r="Z552" s="103"/>
      <c r="AA552" s="103"/>
      <c r="AB552" s="104">
        <f>+Z552*'1. Standard_Cost'!$B$20+AA552*'1. Standard_Cost'!$C$20</f>
        <v>0</v>
      </c>
      <c r="AC552" s="105"/>
      <c r="AD552" s="106"/>
      <c r="AE552" s="104">
        <f t="shared" si="1014"/>
        <v>0</v>
      </c>
      <c r="AF552" s="104">
        <f t="shared" si="1015"/>
        <v>0</v>
      </c>
      <c r="AG552" s="103"/>
      <c r="AH552" s="103"/>
      <c r="AI552" s="103"/>
      <c r="AJ552" s="107"/>
      <c r="AK552" s="107"/>
      <c r="AL552" s="107"/>
      <c r="AM552" s="104">
        <f>AG552*'1. Standard_Cost'!B152+'Incremental_Cost Year 2021'!AH552*'1. Standard_Cost'!C152+'Incremental_Cost Year 2021'!AI552*'1. Standard_Cost'!D152+'Incremental_Cost Year 2021'!AJ552+'Incremental_Cost Year 2021'!AL552+AK552</f>
        <v>0</v>
      </c>
      <c r="AN552" s="104">
        <f>AM552*'1. Standard_Cost'!C28</f>
        <v>0</v>
      </c>
      <c r="AO552" s="107"/>
      <c r="AQ552" s="104">
        <f t="shared" si="1016"/>
        <v>0</v>
      </c>
      <c r="AR552" s="104">
        <f t="shared" si="1017"/>
        <v>0</v>
      </c>
      <c r="AS552" s="104">
        <f t="shared" si="1018"/>
        <v>0</v>
      </c>
      <c r="AT552" s="104">
        <f t="shared" si="1020"/>
        <v>0</v>
      </c>
      <c r="AU552" s="229">
        <f t="shared" si="1019"/>
        <v>0</v>
      </c>
      <c r="AV552" s="229"/>
      <c r="AW552" s="229"/>
      <c r="AX552" s="229"/>
      <c r="AY552" s="229"/>
      <c r="AZ552" s="229"/>
      <c r="BA552" s="230"/>
    </row>
    <row r="553" spans="1:53" ht="14.1" customHeight="1" outlineLevel="2" x14ac:dyDescent="0.2">
      <c r="A553" s="68"/>
      <c r="B553" s="94"/>
      <c r="C553" s="251"/>
      <c r="D553" s="110"/>
      <c r="E553" s="110"/>
      <c r="F553" s="110"/>
      <c r="G553" s="111"/>
      <c r="H553" s="112" t="s">
        <v>179</v>
      </c>
      <c r="I553" s="100"/>
      <c r="J553" s="101"/>
      <c r="K553" s="101"/>
      <c r="L553" s="102" t="str">
        <f>IF(I553&lt;&gt;0,((VLOOKUP(I553,'1. Standard_Cost'!$B$4:$D$8,2)+VLOOKUP(I553,'1. Standard_Cost'!$B$4:$D$8,3))*J553*K553),"0")</f>
        <v>0</v>
      </c>
      <c r="M553" s="102">
        <f>L553*'1. Standard_Cost'!F132</f>
        <v>0</v>
      </c>
      <c r="N553" s="103"/>
      <c r="O553" s="103"/>
      <c r="P553" s="103"/>
      <c r="Q553" s="103"/>
      <c r="R553" s="104">
        <f>+N553*P553*'1. Standard_Cost'!$B$12</f>
        <v>0</v>
      </c>
      <c r="S553" s="104">
        <f>+N553*O553*P553*'1. Standard_Cost'!$C$12</f>
        <v>0</v>
      </c>
      <c r="T553" s="104">
        <f>+N553*P553*Q553*'1. Standard_Cost'!$D$12</f>
        <v>0</v>
      </c>
      <c r="U553" s="104">
        <f>+N553*O553*'1. Standard_Cost'!$E$12</f>
        <v>0</v>
      </c>
      <c r="V553" s="103"/>
      <c r="W553" s="103"/>
      <c r="X553" s="103"/>
      <c r="Y553" s="104">
        <f>+V553*((X553*'1. Standard_Cost'!$B$16)+(W553*X553*'1. Standard_Cost'!$C$16))</f>
        <v>0</v>
      </c>
      <c r="Z553" s="103"/>
      <c r="AA553" s="103"/>
      <c r="AB553" s="104">
        <f>+Z553*'1. Standard_Cost'!$B$20+AA553*'1. Standard_Cost'!$C$20</f>
        <v>0</v>
      </c>
      <c r="AC553" s="105"/>
      <c r="AD553" s="106"/>
      <c r="AE553" s="104">
        <f t="shared" si="1014"/>
        <v>0</v>
      </c>
      <c r="AF553" s="104">
        <f t="shared" si="1015"/>
        <v>0</v>
      </c>
      <c r="AG553" s="103"/>
      <c r="AH553" s="103"/>
      <c r="AI553" s="103"/>
      <c r="AJ553" s="107"/>
      <c r="AK553" s="107"/>
      <c r="AL553" s="107"/>
      <c r="AM553" s="104">
        <f>AG553*'1. Standard_Cost'!B152+'Incremental_Cost Year 2021'!AH553*'1. Standard_Cost'!C152+'Incremental_Cost Year 2021'!AI553*'1. Standard_Cost'!D152+'Incremental_Cost Year 2021'!AJ553+'Incremental_Cost Year 2021'!AL553+AK553</f>
        <v>0</v>
      </c>
      <c r="AN553" s="104">
        <f>AM553*'1. Standard_Cost'!C28</f>
        <v>0</v>
      </c>
      <c r="AO553" s="107"/>
      <c r="AQ553" s="104">
        <f t="shared" si="1016"/>
        <v>0</v>
      </c>
      <c r="AR553" s="104">
        <f t="shared" si="1017"/>
        <v>0</v>
      </c>
      <c r="AS553" s="104">
        <f t="shared" si="1018"/>
        <v>0</v>
      </c>
      <c r="AT553" s="104">
        <f t="shared" si="1020"/>
        <v>0</v>
      </c>
      <c r="AU553" s="229">
        <f t="shared" si="1019"/>
        <v>0</v>
      </c>
      <c r="AV553" s="229"/>
      <c r="AW553" s="229"/>
      <c r="AX553" s="229"/>
      <c r="AY553" s="229"/>
      <c r="AZ553" s="229"/>
      <c r="BA553" s="230"/>
    </row>
    <row r="554" spans="1:53" ht="24.6" customHeight="1" outlineLevel="1" x14ac:dyDescent="0.2">
      <c r="A554" s="68"/>
      <c r="B554" s="141"/>
      <c r="C554" s="251"/>
      <c r="D554" s="113" t="s">
        <v>48</v>
      </c>
      <c r="E554" s="113" t="s">
        <v>706</v>
      </c>
      <c r="F554" s="114" t="s">
        <v>154</v>
      </c>
      <c r="G554" s="115" t="s">
        <v>155</v>
      </c>
      <c r="H554" s="122" t="s">
        <v>364</v>
      </c>
      <c r="I554" s="117"/>
      <c r="J554" s="117"/>
      <c r="K554" s="117"/>
      <c r="L554" s="118">
        <f>SUM(L550:L553)</f>
        <v>0</v>
      </c>
      <c r="M554" s="118">
        <f>SUM(M550:M553)</f>
        <v>0</v>
      </c>
      <c r="N554" s="117"/>
      <c r="O554" s="117"/>
      <c r="P554" s="117"/>
      <c r="Q554" s="117"/>
      <c r="R554" s="119">
        <f>SUM(R550:R553)</f>
        <v>0</v>
      </c>
      <c r="S554" s="119">
        <f>SUM(S550:S553)</f>
        <v>0</v>
      </c>
      <c r="T554" s="119">
        <f>SUM(T550:T553)</f>
        <v>0</v>
      </c>
      <c r="U554" s="119">
        <f>SUM(U550:U553)</f>
        <v>0</v>
      </c>
      <c r="V554" s="117"/>
      <c r="W554" s="117"/>
      <c r="X554" s="117"/>
      <c r="Y554" s="118">
        <f>SUM(Y550:Y553)</f>
        <v>0</v>
      </c>
      <c r="Z554" s="117"/>
      <c r="AA554" s="117"/>
      <c r="AB554" s="118">
        <f t="shared" ref="AB554:AF554" si="1021">SUM(AB550:AB553)</f>
        <v>0</v>
      </c>
      <c r="AC554" s="118">
        <f t="shared" si="1021"/>
        <v>0</v>
      </c>
      <c r="AD554" s="118">
        <f t="shared" si="1021"/>
        <v>0</v>
      </c>
      <c r="AE554" s="118">
        <f t="shared" si="1021"/>
        <v>0</v>
      </c>
      <c r="AF554" s="118">
        <f t="shared" si="1021"/>
        <v>0</v>
      </c>
      <c r="AG554" s="117"/>
      <c r="AH554" s="117"/>
      <c r="AI554" s="117"/>
      <c r="AJ554" s="119">
        <f>SUM(AJ550:AJ553)</f>
        <v>0</v>
      </c>
      <c r="AK554" s="119">
        <f t="shared" ref="AK554:AN554" si="1022">SUM(AK550:AK553)</f>
        <v>0</v>
      </c>
      <c r="AL554" s="119">
        <f t="shared" si="1022"/>
        <v>0</v>
      </c>
      <c r="AM554" s="119">
        <f t="shared" si="1022"/>
        <v>0</v>
      </c>
      <c r="AN554" s="119">
        <f t="shared" si="1022"/>
        <v>0</v>
      </c>
      <c r="AO554" s="116"/>
      <c r="AP554" s="120"/>
      <c r="AQ554" s="121">
        <f t="shared" ref="AQ554:AZ554" si="1023">SUM(AQ550:AQ553)</f>
        <v>0</v>
      </c>
      <c r="AR554" s="121">
        <f t="shared" si="1023"/>
        <v>0</v>
      </c>
      <c r="AS554" s="121">
        <f t="shared" si="1023"/>
        <v>0</v>
      </c>
      <c r="AT554" s="121">
        <f t="shared" si="1023"/>
        <v>0</v>
      </c>
      <c r="AU554" s="121">
        <f t="shared" si="1023"/>
        <v>0</v>
      </c>
      <c r="AV554" s="121">
        <f t="shared" si="1023"/>
        <v>0</v>
      </c>
      <c r="AW554" s="121">
        <f t="shared" si="1023"/>
        <v>0</v>
      </c>
      <c r="AX554" s="121">
        <f t="shared" si="1023"/>
        <v>0</v>
      </c>
      <c r="AY554" s="121">
        <f t="shared" si="1023"/>
        <v>0</v>
      </c>
      <c r="AZ554" s="121">
        <f t="shared" si="1023"/>
        <v>0</v>
      </c>
      <c r="BA554" s="121"/>
    </row>
    <row r="555" spans="1:53" ht="14.1" customHeight="1" outlineLevel="2" x14ac:dyDescent="0.2">
      <c r="A555" s="68"/>
      <c r="B555" s="94"/>
      <c r="C555" s="95"/>
      <c r="D555" s="96"/>
      <c r="E555" s="96"/>
      <c r="F555" s="97"/>
      <c r="G555" s="98"/>
      <c r="H555" s="99" t="s">
        <v>49</v>
      </c>
      <c r="I555" s="100"/>
      <c r="J555" s="101"/>
      <c r="K555" s="101"/>
      <c r="L555" s="102" t="str">
        <f>IF(I555&lt;&gt;0,((VLOOKUP(I555,'1. Standard_Cost'!$B$4:$D$8,2)+VLOOKUP(I555,'1. Standard_Cost'!$B$4:$D$8,3))*J555*K555),"0")</f>
        <v>0</v>
      </c>
      <c r="M555" s="102">
        <f>L555*'1. Standard_Cost'!F4</f>
        <v>0</v>
      </c>
      <c r="N555" s="103"/>
      <c r="O555" s="103"/>
      <c r="P555" s="103"/>
      <c r="Q555" s="103"/>
      <c r="R555" s="104">
        <f>+N555*P555*'1. Standard_Cost'!$B$12</f>
        <v>0</v>
      </c>
      <c r="S555" s="104">
        <f>+N555*O555*P555*'1. Standard_Cost'!$C$12</f>
        <v>0</v>
      </c>
      <c r="T555" s="104">
        <f>+N555*P555*Q555*'1. Standard_Cost'!$D$12</f>
        <v>0</v>
      </c>
      <c r="U555" s="104">
        <f>+N555*O555*'1. Standard_Cost'!$E$12</f>
        <v>0</v>
      </c>
      <c r="V555" s="103"/>
      <c r="W555" s="103"/>
      <c r="X555" s="103"/>
      <c r="Y555" s="104">
        <f>+V555*((X555*'1. Standard_Cost'!$B$16)+(W555*X555*'1. Standard_Cost'!$C$16))</f>
        <v>0</v>
      </c>
      <c r="Z555" s="103"/>
      <c r="AA555" s="103"/>
      <c r="AB555" s="104">
        <f>+Z555*'1. Standard_Cost'!$B$20+AA555*'1. Standard_Cost'!$C$20</f>
        <v>0</v>
      </c>
      <c r="AC555" s="105"/>
      <c r="AD555" s="106"/>
      <c r="AE555" s="104">
        <f t="shared" ref="AE555:AE558" si="1024">(R555+S555+T555+U555+Y555+AB555+AC555+AD555)*(20%)</f>
        <v>0</v>
      </c>
      <c r="AF555" s="104">
        <f t="shared" ref="AF555:AF558" si="1025">R555+S555+T555+U555+Y555+AB555+AC555+AD555+AE555</f>
        <v>0</v>
      </c>
      <c r="AG555" s="103"/>
      <c r="AH555" s="103"/>
      <c r="AI555" s="103"/>
      <c r="AJ555" s="107"/>
      <c r="AK555" s="107"/>
      <c r="AL555" s="107"/>
      <c r="AM555" s="104">
        <f>AG555*'1. Standard_Cost'!B157+'Incremental_Cost Year 2021'!AH555*'1. Standard_Cost'!C157+'Incremental_Cost Year 2021'!AI555*'1. Standard_Cost'!D157+'Incremental_Cost Year 2021'!AJ555+'Incremental_Cost Year 2021'!AL555+AK555</f>
        <v>0</v>
      </c>
      <c r="AN555" s="104">
        <f>AM555*'1. Standard_Cost'!C28</f>
        <v>0</v>
      </c>
      <c r="AO555" s="107"/>
      <c r="AQ555" s="104">
        <f t="shared" ref="AQ555:AQ558" si="1026">L555+M555</f>
        <v>0</v>
      </c>
      <c r="AR555" s="104">
        <f t="shared" ref="AR555:AR558" si="1027">AF555</f>
        <v>0</v>
      </c>
      <c r="AS555" s="104">
        <f t="shared" ref="AS555:AS558" si="1028">AM555+AN555</f>
        <v>0</v>
      </c>
      <c r="AT555" s="104">
        <f>SUM(AQ555,AR555,AS555)</f>
        <v>0</v>
      </c>
      <c r="AU555" s="229">
        <f t="shared" ref="AU555:AU558" si="1029">AT555:AT556</f>
        <v>0</v>
      </c>
      <c r="AV555" s="229"/>
      <c r="AW555" s="229"/>
      <c r="AX555" s="229"/>
      <c r="AY555" s="229"/>
      <c r="AZ555" s="229"/>
      <c r="BA555" s="230"/>
    </row>
    <row r="556" spans="1:53" ht="14.1" customHeight="1" outlineLevel="2" x14ac:dyDescent="0.2">
      <c r="A556" s="68"/>
      <c r="B556" s="94"/>
      <c r="C556" s="95"/>
      <c r="D556" s="110"/>
      <c r="E556" s="110"/>
      <c r="F556" s="110"/>
      <c r="G556" s="111"/>
      <c r="H556" s="99" t="s">
        <v>50</v>
      </c>
      <c r="I556" s="100"/>
      <c r="J556" s="101"/>
      <c r="K556" s="101"/>
      <c r="L556" s="102" t="str">
        <f>IF(I556&lt;&gt;0,((VLOOKUP(I556,'1. Standard_Cost'!$B$4:$D$8,2)+VLOOKUP(I556,'1. Standard_Cost'!$B$4:$D$8,3))*J556*K556),"0")</f>
        <v>0</v>
      </c>
      <c r="M556" s="102">
        <f>L556*'1. Standard_Cost'!F4</f>
        <v>0</v>
      </c>
      <c r="N556" s="103"/>
      <c r="O556" s="103"/>
      <c r="P556" s="103"/>
      <c r="Q556" s="103"/>
      <c r="R556" s="104">
        <f>+N556*P556*'1. Standard_Cost'!$B$12</f>
        <v>0</v>
      </c>
      <c r="S556" s="104">
        <f>+N556*O556*P556*'1. Standard_Cost'!$C$12</f>
        <v>0</v>
      </c>
      <c r="T556" s="104">
        <f>+N556*P556*Q556*'1. Standard_Cost'!$D$12</f>
        <v>0</v>
      </c>
      <c r="U556" s="104">
        <f>+N556*O556*'1. Standard_Cost'!$E$12</f>
        <v>0</v>
      </c>
      <c r="V556" s="103"/>
      <c r="W556" s="103"/>
      <c r="X556" s="103"/>
      <c r="Y556" s="104">
        <f>+V556*((X556*'1. Standard_Cost'!$B$16)+(W556*X556*'1. Standard_Cost'!$C$16))</f>
        <v>0</v>
      </c>
      <c r="Z556" s="103"/>
      <c r="AA556" s="103"/>
      <c r="AB556" s="104">
        <f>+Z556*'1. Standard_Cost'!$B$20+AA556*'1. Standard_Cost'!$C$20</f>
        <v>0</v>
      </c>
      <c r="AC556" s="105"/>
      <c r="AD556" s="106"/>
      <c r="AE556" s="104">
        <f t="shared" si="1024"/>
        <v>0</v>
      </c>
      <c r="AF556" s="104">
        <f t="shared" si="1025"/>
        <v>0</v>
      </c>
      <c r="AG556" s="103"/>
      <c r="AH556" s="103">
        <v>0</v>
      </c>
      <c r="AI556" s="103">
        <v>0</v>
      </c>
      <c r="AJ556" s="107"/>
      <c r="AK556" s="107"/>
      <c r="AL556" s="107"/>
      <c r="AM556" s="104">
        <f>AG556*'1. Standard_Cost'!B157+'Incremental_Cost Year 2021'!AH556*'1. Standard_Cost'!C157+'Incremental_Cost Year 2021'!AI556*'1. Standard_Cost'!D157+'Incremental_Cost Year 2021'!AJ556+'Incremental_Cost Year 2021'!AL556+AK556</f>
        <v>0</v>
      </c>
      <c r="AN556" s="104">
        <f>AM556*'1. Standard_Cost'!C28</f>
        <v>0</v>
      </c>
      <c r="AO556" s="107"/>
      <c r="AQ556" s="104">
        <f t="shared" si="1026"/>
        <v>0</v>
      </c>
      <c r="AR556" s="104">
        <f t="shared" si="1027"/>
        <v>0</v>
      </c>
      <c r="AS556" s="104">
        <f t="shared" si="1028"/>
        <v>0</v>
      </c>
      <c r="AT556" s="104">
        <f t="shared" ref="AT556:AT558" si="1030">SUM(AQ556,AR556,AS556)</f>
        <v>0</v>
      </c>
      <c r="AU556" s="229">
        <f t="shared" si="1029"/>
        <v>0</v>
      </c>
      <c r="AV556" s="229">
        <v>0</v>
      </c>
      <c r="AW556" s="229"/>
      <c r="AX556" s="229"/>
      <c r="AY556" s="229"/>
      <c r="AZ556" s="229"/>
      <c r="BA556" s="230"/>
    </row>
    <row r="557" spans="1:53" ht="14.1" customHeight="1" outlineLevel="2" x14ac:dyDescent="0.2">
      <c r="A557" s="68"/>
      <c r="B557" s="94"/>
      <c r="C557" s="95"/>
      <c r="D557" s="110"/>
      <c r="E557" s="110"/>
      <c r="F557" s="110"/>
      <c r="G557" s="111"/>
      <c r="H557" s="99" t="s">
        <v>51</v>
      </c>
      <c r="I557" s="100"/>
      <c r="J557" s="101"/>
      <c r="K557" s="101"/>
      <c r="L557" s="102" t="str">
        <f>IF(I557&lt;&gt;0,((VLOOKUP(I557,'1. Standard_Cost'!$B$4:$D$8,2)+VLOOKUP(I557,'1. Standard_Cost'!$B$4:$D$8,3))*J557*K557),"0")</f>
        <v>0</v>
      </c>
      <c r="M557" s="102">
        <f>L557*'1. Standard_Cost'!F4</f>
        <v>0</v>
      </c>
      <c r="N557" s="103"/>
      <c r="O557" s="103"/>
      <c r="P557" s="103"/>
      <c r="Q557" s="103"/>
      <c r="R557" s="104">
        <f>+N557*P557*'1. Standard_Cost'!$B$12</f>
        <v>0</v>
      </c>
      <c r="S557" s="104">
        <f>+N557*O557*P557*'1. Standard_Cost'!$C$12</f>
        <v>0</v>
      </c>
      <c r="T557" s="104">
        <f>+N557*P557*Q557*'1. Standard_Cost'!$D$12</f>
        <v>0</v>
      </c>
      <c r="U557" s="104">
        <f>+N557*O557*'1. Standard_Cost'!$E$12</f>
        <v>0</v>
      </c>
      <c r="V557" s="103"/>
      <c r="W557" s="103"/>
      <c r="X557" s="103"/>
      <c r="Y557" s="104">
        <f>+V557*((X557*'1. Standard_Cost'!$B$16)+(W557*X557*'1. Standard_Cost'!$C$16))</f>
        <v>0</v>
      </c>
      <c r="Z557" s="103"/>
      <c r="AA557" s="103"/>
      <c r="AB557" s="104">
        <f>+Z557*'1. Standard_Cost'!$B$20+AA557*'1. Standard_Cost'!$C$20</f>
        <v>0</v>
      </c>
      <c r="AC557" s="105"/>
      <c r="AD557" s="106"/>
      <c r="AE557" s="104">
        <f t="shared" si="1024"/>
        <v>0</v>
      </c>
      <c r="AF557" s="104">
        <f t="shared" si="1025"/>
        <v>0</v>
      </c>
      <c r="AG557" s="103"/>
      <c r="AH557" s="103"/>
      <c r="AI557" s="103"/>
      <c r="AJ557" s="107"/>
      <c r="AK557" s="107"/>
      <c r="AL557" s="107"/>
      <c r="AM557" s="104">
        <f>AG557*'1. Standard_Cost'!B157+'Incremental_Cost Year 2021'!AH557*'1. Standard_Cost'!C157+'Incremental_Cost Year 2021'!AI557*'1. Standard_Cost'!D157+'Incremental_Cost Year 2021'!AJ557+'Incremental_Cost Year 2021'!AL557+AK557</f>
        <v>0</v>
      </c>
      <c r="AN557" s="104">
        <f>AM557*'1. Standard_Cost'!C28</f>
        <v>0</v>
      </c>
      <c r="AO557" s="107"/>
      <c r="AQ557" s="104">
        <f t="shared" si="1026"/>
        <v>0</v>
      </c>
      <c r="AR557" s="104">
        <f t="shared" si="1027"/>
        <v>0</v>
      </c>
      <c r="AS557" s="104">
        <f t="shared" si="1028"/>
        <v>0</v>
      </c>
      <c r="AT557" s="104">
        <f t="shared" si="1030"/>
        <v>0</v>
      </c>
      <c r="AU557" s="229">
        <f t="shared" si="1029"/>
        <v>0</v>
      </c>
      <c r="AV557" s="229"/>
      <c r="AW557" s="229"/>
      <c r="AX557" s="229"/>
      <c r="AY557" s="229"/>
      <c r="AZ557" s="229"/>
      <c r="BA557" s="230"/>
    </row>
    <row r="558" spans="1:53" ht="14.1" customHeight="1" outlineLevel="2" x14ac:dyDescent="0.2">
      <c r="A558" s="68"/>
      <c r="B558" s="94"/>
      <c r="C558" s="95"/>
      <c r="D558" s="110"/>
      <c r="E558" s="110"/>
      <c r="F558" s="110"/>
      <c r="G558" s="111"/>
      <c r="H558" s="112" t="s">
        <v>179</v>
      </c>
      <c r="I558" s="100"/>
      <c r="J558" s="101"/>
      <c r="K558" s="101"/>
      <c r="L558" s="102" t="str">
        <f>IF(I558&lt;&gt;0,((VLOOKUP(I558,'1. Standard_Cost'!$B$4:$D$8,2)+VLOOKUP(I558,'1. Standard_Cost'!$B$4:$D$8,3))*J558*K558),"0")</f>
        <v>0</v>
      </c>
      <c r="M558" s="102">
        <f>L558*'1. Standard_Cost'!F137</f>
        <v>0</v>
      </c>
      <c r="N558" s="103"/>
      <c r="O558" s="103"/>
      <c r="P558" s="103"/>
      <c r="Q558" s="103"/>
      <c r="R558" s="104">
        <f>+N558*P558*'1. Standard_Cost'!$B$12</f>
        <v>0</v>
      </c>
      <c r="S558" s="104">
        <f>+N558*O558*P558*'1. Standard_Cost'!$C$12</f>
        <v>0</v>
      </c>
      <c r="T558" s="104">
        <f>+N558*P558*Q558*'1. Standard_Cost'!$D$12</f>
        <v>0</v>
      </c>
      <c r="U558" s="104">
        <f>+N558*O558*'1. Standard_Cost'!$E$12</f>
        <v>0</v>
      </c>
      <c r="V558" s="103"/>
      <c r="W558" s="103"/>
      <c r="X558" s="103"/>
      <c r="Y558" s="104">
        <f>+V558*((X558*'1. Standard_Cost'!$B$16)+(W558*X558*'1. Standard_Cost'!$C$16))</f>
        <v>0</v>
      </c>
      <c r="Z558" s="103"/>
      <c r="AA558" s="103"/>
      <c r="AB558" s="104">
        <f>+Z558*'1. Standard_Cost'!$B$20+AA558*'1. Standard_Cost'!$C$20</f>
        <v>0</v>
      </c>
      <c r="AC558" s="105"/>
      <c r="AD558" s="106"/>
      <c r="AE558" s="104">
        <f t="shared" si="1024"/>
        <v>0</v>
      </c>
      <c r="AF558" s="104">
        <f t="shared" si="1025"/>
        <v>0</v>
      </c>
      <c r="AG558" s="103"/>
      <c r="AH558" s="103"/>
      <c r="AI558" s="103"/>
      <c r="AJ558" s="107"/>
      <c r="AK558" s="107"/>
      <c r="AL558" s="107"/>
      <c r="AM558" s="104">
        <f>AG558*'1. Standard_Cost'!B157+'Incremental_Cost Year 2021'!AH558*'1. Standard_Cost'!C157+'Incremental_Cost Year 2021'!AI558*'1. Standard_Cost'!D157+'Incremental_Cost Year 2021'!AJ558+'Incremental_Cost Year 2021'!AL558+AK558</f>
        <v>0</v>
      </c>
      <c r="AN558" s="104">
        <f>AM558*'1. Standard_Cost'!C28</f>
        <v>0</v>
      </c>
      <c r="AO558" s="107"/>
      <c r="AQ558" s="104">
        <f t="shared" si="1026"/>
        <v>0</v>
      </c>
      <c r="AR558" s="104">
        <f t="shared" si="1027"/>
        <v>0</v>
      </c>
      <c r="AS558" s="104">
        <f t="shared" si="1028"/>
        <v>0</v>
      </c>
      <c r="AT558" s="104">
        <f t="shared" si="1030"/>
        <v>0</v>
      </c>
      <c r="AU558" s="229">
        <f t="shared" si="1029"/>
        <v>0</v>
      </c>
      <c r="AV558" s="229"/>
      <c r="AW558" s="229"/>
      <c r="AX558" s="229"/>
      <c r="AY558" s="229"/>
      <c r="AZ558" s="229"/>
      <c r="BA558" s="230"/>
    </row>
    <row r="559" spans="1:53" ht="24.6" customHeight="1" outlineLevel="1" x14ac:dyDescent="0.2">
      <c r="A559" s="68"/>
      <c r="B559" s="141"/>
      <c r="C559" s="95"/>
      <c r="D559" s="113" t="s">
        <v>48</v>
      </c>
      <c r="E559" s="113" t="s">
        <v>681</v>
      </c>
      <c r="F559" s="114" t="s">
        <v>154</v>
      </c>
      <c r="G559" s="115" t="s">
        <v>155</v>
      </c>
      <c r="H559" s="122" t="s">
        <v>366</v>
      </c>
      <c r="I559" s="117"/>
      <c r="J559" s="117"/>
      <c r="K559" s="117"/>
      <c r="L559" s="118">
        <f>SUM(L555:L558)</f>
        <v>0</v>
      </c>
      <c r="M559" s="118">
        <f>SUM(M555:M558)</f>
        <v>0</v>
      </c>
      <c r="N559" s="117"/>
      <c r="O559" s="117"/>
      <c r="P559" s="117"/>
      <c r="Q559" s="117"/>
      <c r="R559" s="119">
        <f>SUM(R555:R558)</f>
        <v>0</v>
      </c>
      <c r="S559" s="119">
        <f>SUM(S555:S558)</f>
        <v>0</v>
      </c>
      <c r="T559" s="119">
        <f>SUM(T555:T558)</f>
        <v>0</v>
      </c>
      <c r="U559" s="119">
        <f>SUM(U555:U558)</f>
        <v>0</v>
      </c>
      <c r="V559" s="117"/>
      <c r="W559" s="117"/>
      <c r="X559" s="117"/>
      <c r="Y559" s="118">
        <f>SUM(Y555:Y558)</f>
        <v>0</v>
      </c>
      <c r="Z559" s="117"/>
      <c r="AA559" s="117"/>
      <c r="AB559" s="118">
        <f t="shared" ref="AB559:AF559" si="1031">SUM(AB555:AB558)</f>
        <v>0</v>
      </c>
      <c r="AC559" s="118">
        <f t="shared" si="1031"/>
        <v>0</v>
      </c>
      <c r="AD559" s="118">
        <f t="shared" si="1031"/>
        <v>0</v>
      </c>
      <c r="AE559" s="118">
        <f t="shared" si="1031"/>
        <v>0</v>
      </c>
      <c r="AF559" s="118">
        <f t="shared" si="1031"/>
        <v>0</v>
      </c>
      <c r="AG559" s="117"/>
      <c r="AH559" s="117"/>
      <c r="AI559" s="117"/>
      <c r="AJ559" s="119">
        <f>SUM(AJ555:AJ558)</f>
        <v>0</v>
      </c>
      <c r="AK559" s="119">
        <f t="shared" ref="AK559:AN559" si="1032">SUM(AK555:AK558)</f>
        <v>0</v>
      </c>
      <c r="AL559" s="119">
        <f t="shared" si="1032"/>
        <v>0</v>
      </c>
      <c r="AM559" s="119">
        <f t="shared" si="1032"/>
        <v>0</v>
      </c>
      <c r="AN559" s="119">
        <f t="shared" si="1032"/>
        <v>0</v>
      </c>
      <c r="AO559" s="116"/>
      <c r="AP559" s="120"/>
      <c r="AQ559" s="121">
        <f t="shared" ref="AQ559:AZ559" si="1033">SUM(AQ555:AQ558)</f>
        <v>0</v>
      </c>
      <c r="AR559" s="121">
        <f t="shared" si="1033"/>
        <v>0</v>
      </c>
      <c r="AS559" s="121">
        <f t="shared" si="1033"/>
        <v>0</v>
      </c>
      <c r="AT559" s="121">
        <f t="shared" si="1033"/>
        <v>0</v>
      </c>
      <c r="AU559" s="121">
        <f t="shared" si="1033"/>
        <v>0</v>
      </c>
      <c r="AV559" s="121">
        <f t="shared" si="1033"/>
        <v>0</v>
      </c>
      <c r="AW559" s="121">
        <f t="shared" si="1033"/>
        <v>0</v>
      </c>
      <c r="AX559" s="121">
        <f t="shared" si="1033"/>
        <v>0</v>
      </c>
      <c r="AY559" s="121">
        <f t="shared" si="1033"/>
        <v>0</v>
      </c>
      <c r="AZ559" s="121">
        <f t="shared" si="1033"/>
        <v>0</v>
      </c>
      <c r="BA559" s="121"/>
    </row>
    <row r="560" spans="1:53" ht="14.1" customHeight="1" outlineLevel="2" x14ac:dyDescent="0.2">
      <c r="A560" s="68"/>
      <c r="B560" s="94"/>
      <c r="C560" s="95"/>
      <c r="D560" s="96"/>
      <c r="E560" s="96"/>
      <c r="F560" s="97"/>
      <c r="G560" s="98"/>
      <c r="H560" s="99" t="s">
        <v>49</v>
      </c>
      <c r="I560" s="100"/>
      <c r="J560" s="101"/>
      <c r="K560" s="101"/>
      <c r="L560" s="102" t="str">
        <f>IF(I560&lt;&gt;0,((VLOOKUP(I560,'1. Standard_Cost'!$B$4:$D$8,2)+VLOOKUP(I560,'1. Standard_Cost'!$B$4:$D$8,3))*J560*K560),"0")</f>
        <v>0</v>
      </c>
      <c r="M560" s="102">
        <f>L560*'1. Standard_Cost'!F4</f>
        <v>0</v>
      </c>
      <c r="N560" s="103"/>
      <c r="O560" s="103"/>
      <c r="P560" s="103"/>
      <c r="Q560" s="103"/>
      <c r="R560" s="104">
        <f>+N560*P560*'1. Standard_Cost'!$B$12</f>
        <v>0</v>
      </c>
      <c r="S560" s="104">
        <f>+N560*O560*P560*'1. Standard_Cost'!$C$12</f>
        <v>0</v>
      </c>
      <c r="T560" s="104">
        <f>+N560*P560*Q560*'1. Standard_Cost'!$D$12</f>
        <v>0</v>
      </c>
      <c r="U560" s="104">
        <f>+N560*O560*'1. Standard_Cost'!$E$12</f>
        <v>0</v>
      </c>
      <c r="V560" s="103"/>
      <c r="W560" s="103"/>
      <c r="X560" s="103"/>
      <c r="Y560" s="104">
        <f>+V560*((X560*'1. Standard_Cost'!$B$16)+(W560*X560*'1. Standard_Cost'!$C$16))</f>
        <v>0</v>
      </c>
      <c r="Z560" s="103"/>
      <c r="AA560" s="103"/>
      <c r="AB560" s="104">
        <f>+Z560*'1. Standard_Cost'!$B$20+AA560*'1. Standard_Cost'!$C$20</f>
        <v>0</v>
      </c>
      <c r="AC560" s="105"/>
      <c r="AD560" s="106"/>
      <c r="AE560" s="104">
        <f t="shared" ref="AE560:AE563" si="1034">(R560+S560+T560+U560+Y560+AB560+AC560+AD560)*(20%)</f>
        <v>0</v>
      </c>
      <c r="AF560" s="104">
        <f t="shared" ref="AF560:AF563" si="1035">R560+S560+T560+U560+Y560+AB560+AC560+AD560+AE560</f>
        <v>0</v>
      </c>
      <c r="AG560" s="103"/>
      <c r="AH560" s="103"/>
      <c r="AI560" s="103"/>
      <c r="AJ560" s="107"/>
      <c r="AK560" s="107"/>
      <c r="AL560" s="107"/>
      <c r="AM560" s="104">
        <f>AG560*'1. Standard_Cost'!B162+'Incremental_Cost Year 2021'!AH560*'1. Standard_Cost'!C162+'Incremental_Cost Year 2021'!AI560*'1. Standard_Cost'!D162+'Incremental_Cost Year 2021'!AJ560+'Incremental_Cost Year 2021'!AL560+AK560</f>
        <v>0</v>
      </c>
      <c r="AN560" s="104">
        <f>AM560*'1. Standard_Cost'!C28</f>
        <v>0</v>
      </c>
      <c r="AO560" s="107"/>
      <c r="AQ560" s="104">
        <f t="shared" ref="AQ560:AQ563" si="1036">L560+M560</f>
        <v>0</v>
      </c>
      <c r="AR560" s="104">
        <f t="shared" ref="AR560:AR563" si="1037">AF560</f>
        <v>0</v>
      </c>
      <c r="AS560" s="104">
        <f t="shared" ref="AS560:AS563" si="1038">AM560+AN560</f>
        <v>0</v>
      </c>
      <c r="AT560" s="104">
        <f>SUM(AQ560,AR560,AS560)</f>
        <v>0</v>
      </c>
      <c r="AU560" s="229">
        <f t="shared" ref="AU560:AU563" si="1039">AT560:AT561</f>
        <v>0</v>
      </c>
      <c r="AV560" s="229"/>
      <c r="AW560" s="229"/>
      <c r="AX560" s="229"/>
      <c r="AY560" s="229"/>
      <c r="AZ560" s="229"/>
      <c r="BA560" s="230"/>
    </row>
    <row r="561" spans="1:53" ht="14.1" customHeight="1" outlineLevel="2" x14ac:dyDescent="0.2">
      <c r="A561" s="68"/>
      <c r="B561" s="94"/>
      <c r="C561" s="95"/>
      <c r="D561" s="110"/>
      <c r="E561" s="110"/>
      <c r="F561" s="110"/>
      <c r="G561" s="111"/>
      <c r="H561" s="99" t="s">
        <v>50</v>
      </c>
      <c r="I561" s="100"/>
      <c r="J561" s="101"/>
      <c r="K561" s="101"/>
      <c r="L561" s="102" t="str">
        <f>IF(I561&lt;&gt;0,((VLOOKUP(I561,'1. Standard_Cost'!$B$4:$D$8,2)+VLOOKUP(I561,'1. Standard_Cost'!$B$4:$D$8,3))*J561*K561),"0")</f>
        <v>0</v>
      </c>
      <c r="M561" s="102">
        <f>L561*'1. Standard_Cost'!F4</f>
        <v>0</v>
      </c>
      <c r="N561" s="103"/>
      <c r="O561" s="103"/>
      <c r="P561" s="103"/>
      <c r="Q561" s="103"/>
      <c r="R561" s="104">
        <f>+N561*P561*'1. Standard_Cost'!$B$12</f>
        <v>0</v>
      </c>
      <c r="S561" s="104">
        <f>+N561*O561*P561*'1. Standard_Cost'!$C$12</f>
        <v>0</v>
      </c>
      <c r="T561" s="104">
        <f>+N561*P561*Q561*'1. Standard_Cost'!$D$12</f>
        <v>0</v>
      </c>
      <c r="U561" s="104">
        <f>+N561*O561*'1. Standard_Cost'!$E$12</f>
        <v>0</v>
      </c>
      <c r="V561" s="103"/>
      <c r="W561" s="103"/>
      <c r="X561" s="103"/>
      <c r="Y561" s="104">
        <f>+V561*((X561*'1. Standard_Cost'!$B$16)+(W561*X561*'1. Standard_Cost'!$C$16))</f>
        <v>0</v>
      </c>
      <c r="Z561" s="103"/>
      <c r="AA561" s="103"/>
      <c r="AB561" s="104">
        <f>+Z561*'1. Standard_Cost'!$B$20+AA561*'1. Standard_Cost'!$C$20</f>
        <v>0</v>
      </c>
      <c r="AC561" s="105"/>
      <c r="AD561" s="106"/>
      <c r="AE561" s="104">
        <f t="shared" si="1034"/>
        <v>0</v>
      </c>
      <c r="AF561" s="104">
        <f t="shared" si="1035"/>
        <v>0</v>
      </c>
      <c r="AG561" s="103"/>
      <c r="AH561" s="103">
        <v>0</v>
      </c>
      <c r="AI561" s="103">
        <v>0</v>
      </c>
      <c r="AJ561" s="107"/>
      <c r="AK561" s="107"/>
      <c r="AL561" s="107"/>
      <c r="AM561" s="104">
        <f>AG561*'1. Standard_Cost'!B162+'Incremental_Cost Year 2021'!AH561*'1. Standard_Cost'!C162+'Incremental_Cost Year 2021'!AI561*'1. Standard_Cost'!D162+'Incremental_Cost Year 2021'!AJ561+'Incremental_Cost Year 2021'!AL561+AK561</f>
        <v>0</v>
      </c>
      <c r="AN561" s="104">
        <f>AM561*'1. Standard_Cost'!C28</f>
        <v>0</v>
      </c>
      <c r="AO561" s="107"/>
      <c r="AQ561" s="104">
        <f t="shared" si="1036"/>
        <v>0</v>
      </c>
      <c r="AR561" s="104">
        <f t="shared" si="1037"/>
        <v>0</v>
      </c>
      <c r="AS561" s="104">
        <f t="shared" si="1038"/>
        <v>0</v>
      </c>
      <c r="AT561" s="104">
        <f t="shared" ref="AT561:AT563" si="1040">SUM(AQ561,AR561,AS561)</f>
        <v>0</v>
      </c>
      <c r="AU561" s="229">
        <f t="shared" si="1039"/>
        <v>0</v>
      </c>
      <c r="AV561" s="229">
        <v>0</v>
      </c>
      <c r="AW561" s="229"/>
      <c r="AX561" s="229"/>
      <c r="AY561" s="229"/>
      <c r="AZ561" s="229"/>
      <c r="BA561" s="230"/>
    </row>
    <row r="562" spans="1:53" ht="14.1" customHeight="1" outlineLevel="2" x14ac:dyDescent="0.2">
      <c r="A562" s="68"/>
      <c r="B562" s="94"/>
      <c r="C562" s="95"/>
      <c r="D562" s="110"/>
      <c r="E562" s="110"/>
      <c r="F562" s="110"/>
      <c r="G562" s="111"/>
      <c r="H562" s="99" t="s">
        <v>51</v>
      </c>
      <c r="I562" s="100"/>
      <c r="J562" s="101"/>
      <c r="K562" s="101"/>
      <c r="L562" s="102" t="str">
        <f>IF(I562&lt;&gt;0,((VLOOKUP(I562,'1. Standard_Cost'!$B$4:$D$8,2)+VLOOKUP(I562,'1. Standard_Cost'!$B$4:$D$8,3))*J562*K562),"0")</f>
        <v>0</v>
      </c>
      <c r="M562" s="102">
        <f>L562*'1. Standard_Cost'!F4</f>
        <v>0</v>
      </c>
      <c r="N562" s="103"/>
      <c r="O562" s="103"/>
      <c r="P562" s="103"/>
      <c r="Q562" s="103"/>
      <c r="R562" s="104">
        <f>+N562*P562*'1. Standard_Cost'!$B$12</f>
        <v>0</v>
      </c>
      <c r="S562" s="104">
        <f>+N562*O562*P562*'1. Standard_Cost'!$C$12</f>
        <v>0</v>
      </c>
      <c r="T562" s="104">
        <f>+N562*P562*Q562*'1. Standard_Cost'!$D$12</f>
        <v>0</v>
      </c>
      <c r="U562" s="104">
        <f>+N562*O562*'1. Standard_Cost'!$E$12</f>
        <v>0</v>
      </c>
      <c r="V562" s="103"/>
      <c r="W562" s="103"/>
      <c r="X562" s="103"/>
      <c r="Y562" s="104">
        <f>+V562*((X562*'1. Standard_Cost'!$B$16)+(W562*X562*'1. Standard_Cost'!$C$16))</f>
        <v>0</v>
      </c>
      <c r="Z562" s="103"/>
      <c r="AA562" s="103"/>
      <c r="AB562" s="104">
        <f>+Z562*'1. Standard_Cost'!$B$20+AA562*'1. Standard_Cost'!$C$20</f>
        <v>0</v>
      </c>
      <c r="AC562" s="105"/>
      <c r="AD562" s="106"/>
      <c r="AE562" s="104">
        <f t="shared" si="1034"/>
        <v>0</v>
      </c>
      <c r="AF562" s="104">
        <f t="shared" si="1035"/>
        <v>0</v>
      </c>
      <c r="AG562" s="103"/>
      <c r="AH562" s="103"/>
      <c r="AI562" s="103"/>
      <c r="AJ562" s="107"/>
      <c r="AK562" s="107"/>
      <c r="AL562" s="107"/>
      <c r="AM562" s="104">
        <f>AG562*'1. Standard_Cost'!B162+'Incremental_Cost Year 2021'!AH562*'1. Standard_Cost'!C162+'Incremental_Cost Year 2021'!AI562*'1. Standard_Cost'!D162+'Incremental_Cost Year 2021'!AJ562+'Incremental_Cost Year 2021'!AL562+AK562</f>
        <v>0</v>
      </c>
      <c r="AN562" s="104">
        <f>AM562*'1. Standard_Cost'!C28</f>
        <v>0</v>
      </c>
      <c r="AO562" s="107"/>
      <c r="AQ562" s="104">
        <f t="shared" si="1036"/>
        <v>0</v>
      </c>
      <c r="AR562" s="104">
        <f t="shared" si="1037"/>
        <v>0</v>
      </c>
      <c r="AS562" s="104">
        <f t="shared" si="1038"/>
        <v>0</v>
      </c>
      <c r="AT562" s="104">
        <f t="shared" si="1040"/>
        <v>0</v>
      </c>
      <c r="AU562" s="229">
        <f t="shared" si="1039"/>
        <v>0</v>
      </c>
      <c r="AV562" s="229"/>
      <c r="AW562" s="229"/>
      <c r="AX562" s="229"/>
      <c r="AY562" s="229"/>
      <c r="AZ562" s="229"/>
      <c r="BA562" s="230"/>
    </row>
    <row r="563" spans="1:53" ht="14.1" customHeight="1" outlineLevel="2" x14ac:dyDescent="0.2">
      <c r="A563" s="68"/>
      <c r="B563" s="94"/>
      <c r="C563" s="95"/>
      <c r="D563" s="110"/>
      <c r="E563" s="110"/>
      <c r="F563" s="110"/>
      <c r="G563" s="111"/>
      <c r="H563" s="112" t="s">
        <v>179</v>
      </c>
      <c r="I563" s="100"/>
      <c r="J563" s="101"/>
      <c r="K563" s="101"/>
      <c r="L563" s="102" t="str">
        <f>IF(I563&lt;&gt;0,((VLOOKUP(I563,'1. Standard_Cost'!$B$4:$D$8,2)+VLOOKUP(I563,'1. Standard_Cost'!$B$4:$D$8,3))*J563*K563),"0")</f>
        <v>0</v>
      </c>
      <c r="M563" s="102">
        <f>L563*'1. Standard_Cost'!F142</f>
        <v>0</v>
      </c>
      <c r="N563" s="103"/>
      <c r="O563" s="103"/>
      <c r="P563" s="103"/>
      <c r="Q563" s="103"/>
      <c r="R563" s="104">
        <f>+N563*P563*'1. Standard_Cost'!$B$12</f>
        <v>0</v>
      </c>
      <c r="S563" s="104">
        <f>+N563*O563*P563*'1. Standard_Cost'!$C$12</f>
        <v>0</v>
      </c>
      <c r="T563" s="104">
        <f>+N563*P563*Q563*'1. Standard_Cost'!$D$12</f>
        <v>0</v>
      </c>
      <c r="U563" s="104">
        <f>+N563*O563*'1. Standard_Cost'!$E$12</f>
        <v>0</v>
      </c>
      <c r="V563" s="103"/>
      <c r="W563" s="103"/>
      <c r="X563" s="103"/>
      <c r="Y563" s="104">
        <f>+V563*((X563*'1. Standard_Cost'!$B$16)+(W563*X563*'1. Standard_Cost'!$C$16))</f>
        <v>0</v>
      </c>
      <c r="Z563" s="103"/>
      <c r="AA563" s="103"/>
      <c r="AB563" s="104">
        <f>+Z563*'1. Standard_Cost'!$B$20+AA563*'1. Standard_Cost'!$C$20</f>
        <v>0</v>
      </c>
      <c r="AC563" s="105"/>
      <c r="AD563" s="106"/>
      <c r="AE563" s="104">
        <f t="shared" si="1034"/>
        <v>0</v>
      </c>
      <c r="AF563" s="104">
        <f t="shared" si="1035"/>
        <v>0</v>
      </c>
      <c r="AG563" s="103"/>
      <c r="AH563" s="103"/>
      <c r="AI563" s="103"/>
      <c r="AJ563" s="107"/>
      <c r="AK563" s="107"/>
      <c r="AL563" s="107"/>
      <c r="AM563" s="104">
        <f>AG563*'1. Standard_Cost'!B162+'Incremental_Cost Year 2021'!AH563*'1. Standard_Cost'!C162+'Incremental_Cost Year 2021'!AI563*'1. Standard_Cost'!D162+'Incremental_Cost Year 2021'!AJ563+'Incremental_Cost Year 2021'!AL563+AK563</f>
        <v>0</v>
      </c>
      <c r="AN563" s="104">
        <f>AM563*'1. Standard_Cost'!C28</f>
        <v>0</v>
      </c>
      <c r="AO563" s="107"/>
      <c r="AQ563" s="104">
        <f t="shared" si="1036"/>
        <v>0</v>
      </c>
      <c r="AR563" s="104">
        <f t="shared" si="1037"/>
        <v>0</v>
      </c>
      <c r="AS563" s="104">
        <f t="shared" si="1038"/>
        <v>0</v>
      </c>
      <c r="AT563" s="104">
        <f t="shared" si="1040"/>
        <v>0</v>
      </c>
      <c r="AU563" s="229">
        <f t="shared" si="1039"/>
        <v>0</v>
      </c>
      <c r="AV563" s="229"/>
      <c r="AW563" s="229"/>
      <c r="AX563" s="229"/>
      <c r="AY563" s="229"/>
      <c r="AZ563" s="229"/>
      <c r="BA563" s="230"/>
    </row>
    <row r="564" spans="1:53" ht="24.6" customHeight="1" outlineLevel="1" x14ac:dyDescent="0.2">
      <c r="A564" s="68"/>
      <c r="B564" s="141"/>
      <c r="C564" s="95"/>
      <c r="D564" s="113" t="s">
        <v>48</v>
      </c>
      <c r="E564" s="113" t="s">
        <v>808</v>
      </c>
      <c r="F564" s="114" t="s">
        <v>154</v>
      </c>
      <c r="G564" s="115" t="s">
        <v>155</v>
      </c>
      <c r="H564" s="122" t="s">
        <v>368</v>
      </c>
      <c r="I564" s="117"/>
      <c r="J564" s="117"/>
      <c r="K564" s="117"/>
      <c r="L564" s="118">
        <f>SUM(L560:L563)</f>
        <v>0</v>
      </c>
      <c r="M564" s="118">
        <f>SUM(M560:M563)</f>
        <v>0</v>
      </c>
      <c r="N564" s="117"/>
      <c r="O564" s="117"/>
      <c r="P564" s="117"/>
      <c r="Q564" s="117"/>
      <c r="R564" s="119">
        <f>SUM(R560:R563)</f>
        <v>0</v>
      </c>
      <c r="S564" s="119">
        <f>SUM(S560:S563)</f>
        <v>0</v>
      </c>
      <c r="T564" s="119">
        <f>SUM(T560:T563)</f>
        <v>0</v>
      </c>
      <c r="U564" s="119">
        <f>SUM(U560:U563)</f>
        <v>0</v>
      </c>
      <c r="V564" s="117"/>
      <c r="W564" s="117"/>
      <c r="X564" s="117"/>
      <c r="Y564" s="118">
        <f>SUM(Y560:Y563)</f>
        <v>0</v>
      </c>
      <c r="Z564" s="117"/>
      <c r="AA564" s="117"/>
      <c r="AB564" s="118">
        <f t="shared" ref="AB564:AF564" si="1041">SUM(AB560:AB563)</f>
        <v>0</v>
      </c>
      <c r="AC564" s="118">
        <f t="shared" si="1041"/>
        <v>0</v>
      </c>
      <c r="AD564" s="118">
        <f t="shared" si="1041"/>
        <v>0</v>
      </c>
      <c r="AE564" s="118">
        <f t="shared" si="1041"/>
        <v>0</v>
      </c>
      <c r="AF564" s="118">
        <f t="shared" si="1041"/>
        <v>0</v>
      </c>
      <c r="AG564" s="117"/>
      <c r="AH564" s="117"/>
      <c r="AI564" s="117"/>
      <c r="AJ564" s="119">
        <f>SUM(AJ560:AJ563)</f>
        <v>0</v>
      </c>
      <c r="AK564" s="119">
        <f t="shared" ref="AK564:AN564" si="1042">SUM(AK560:AK563)</f>
        <v>0</v>
      </c>
      <c r="AL564" s="119">
        <f t="shared" si="1042"/>
        <v>0</v>
      </c>
      <c r="AM564" s="119">
        <f t="shared" si="1042"/>
        <v>0</v>
      </c>
      <c r="AN564" s="119">
        <f t="shared" si="1042"/>
        <v>0</v>
      </c>
      <c r="AO564" s="116"/>
      <c r="AP564" s="120"/>
      <c r="AQ564" s="121">
        <f t="shared" ref="AQ564:AZ564" si="1043">SUM(AQ560:AQ563)</f>
        <v>0</v>
      </c>
      <c r="AR564" s="121">
        <f t="shared" si="1043"/>
        <v>0</v>
      </c>
      <c r="AS564" s="121">
        <f t="shared" si="1043"/>
        <v>0</v>
      </c>
      <c r="AT564" s="121">
        <f t="shared" si="1043"/>
        <v>0</v>
      </c>
      <c r="AU564" s="121">
        <f t="shared" si="1043"/>
        <v>0</v>
      </c>
      <c r="AV564" s="121">
        <f t="shared" si="1043"/>
        <v>0</v>
      </c>
      <c r="AW564" s="121">
        <f t="shared" si="1043"/>
        <v>0</v>
      </c>
      <c r="AX564" s="121">
        <f t="shared" si="1043"/>
        <v>0</v>
      </c>
      <c r="AY564" s="121">
        <f t="shared" si="1043"/>
        <v>0</v>
      </c>
      <c r="AZ564" s="121">
        <f t="shared" si="1043"/>
        <v>0</v>
      </c>
      <c r="BA564" s="121"/>
    </row>
    <row r="565" spans="1:53" ht="14.1" customHeight="1" outlineLevel="2" x14ac:dyDescent="0.2">
      <c r="A565" s="68"/>
      <c r="B565" s="94"/>
      <c r="C565" s="95"/>
      <c r="D565" s="96"/>
      <c r="E565" s="96"/>
      <c r="F565" s="97"/>
      <c r="G565" s="98"/>
      <c r="H565" s="99" t="s">
        <v>49</v>
      </c>
      <c r="I565" s="100"/>
      <c r="J565" s="101"/>
      <c r="K565" s="101"/>
      <c r="L565" s="102" t="str">
        <f>IF(I565&lt;&gt;0,((VLOOKUP(I565,'1. Standard_Cost'!$B$4:$D$8,2)+VLOOKUP(I565,'1. Standard_Cost'!$B$4:$D$8,3))*J565*K565),"0")</f>
        <v>0</v>
      </c>
      <c r="M565" s="102">
        <f>L565*'1. Standard_Cost'!F4</f>
        <v>0</v>
      </c>
      <c r="N565" s="103"/>
      <c r="O565" s="103"/>
      <c r="P565" s="103"/>
      <c r="Q565" s="103"/>
      <c r="R565" s="104">
        <f>+N565*P565*'1. Standard_Cost'!$B$12</f>
        <v>0</v>
      </c>
      <c r="S565" s="104">
        <f>+N565*O565*P565*'1. Standard_Cost'!$C$12</f>
        <v>0</v>
      </c>
      <c r="T565" s="104">
        <f>+N565*P565*Q565*'1. Standard_Cost'!$D$12</f>
        <v>0</v>
      </c>
      <c r="U565" s="104">
        <f>+N565*O565*'1. Standard_Cost'!$E$12</f>
        <v>0</v>
      </c>
      <c r="V565" s="103"/>
      <c r="W565" s="103"/>
      <c r="X565" s="103"/>
      <c r="Y565" s="104">
        <f>+V565*((X565*'1. Standard_Cost'!$B$16)+(W565*X565*'1. Standard_Cost'!$C$16))</f>
        <v>0</v>
      </c>
      <c r="Z565" s="103"/>
      <c r="AA565" s="103"/>
      <c r="AB565" s="104">
        <f>+Z565*'1. Standard_Cost'!$B$20+AA565*'1. Standard_Cost'!$C$20</f>
        <v>0</v>
      </c>
      <c r="AC565" s="105"/>
      <c r="AD565" s="106"/>
      <c r="AE565" s="104">
        <f t="shared" ref="AE565:AE568" si="1044">(R565+S565+T565+U565+Y565+AB565+AC565+AD565)*(20%)</f>
        <v>0</v>
      </c>
      <c r="AF565" s="104">
        <f t="shared" ref="AF565:AF568" si="1045">R565+S565+T565+U565+Y565+AB565+AC565+AD565+AE565</f>
        <v>0</v>
      </c>
      <c r="AG565" s="103"/>
      <c r="AH565" s="103"/>
      <c r="AI565" s="103"/>
      <c r="AJ565" s="107"/>
      <c r="AK565" s="107"/>
      <c r="AL565" s="107"/>
      <c r="AM565" s="104">
        <f>AG565*'1. Standard_Cost'!B167+'Incremental_Cost Year 2021'!AH565*'1. Standard_Cost'!C167+'Incremental_Cost Year 2021'!AI565*'1. Standard_Cost'!D167+'Incremental_Cost Year 2021'!AJ565+'Incremental_Cost Year 2021'!AL565+AK565</f>
        <v>0</v>
      </c>
      <c r="AN565" s="104">
        <f>AM565*'1. Standard_Cost'!C28</f>
        <v>0</v>
      </c>
      <c r="AO565" s="107"/>
      <c r="AQ565" s="104">
        <f t="shared" ref="AQ565:AQ568" si="1046">L565+M565</f>
        <v>0</v>
      </c>
      <c r="AR565" s="104">
        <f t="shared" ref="AR565:AR568" si="1047">AF565</f>
        <v>0</v>
      </c>
      <c r="AS565" s="104">
        <f t="shared" ref="AS565:AS568" si="1048">AM565+AN565</f>
        <v>0</v>
      </c>
      <c r="AT565" s="104">
        <f>SUM(AQ565,AR565,AS565)</f>
        <v>0</v>
      </c>
      <c r="AU565" s="229">
        <f t="shared" ref="AU565:AU568" si="1049">AT565:AT566</f>
        <v>0</v>
      </c>
      <c r="AV565" s="229"/>
      <c r="AW565" s="229"/>
      <c r="AX565" s="229"/>
      <c r="AY565" s="229"/>
      <c r="AZ565" s="229"/>
      <c r="BA565" s="230"/>
    </row>
    <row r="566" spans="1:53" ht="14.1" customHeight="1" outlineLevel="2" x14ac:dyDescent="0.2">
      <c r="A566" s="68"/>
      <c r="B566" s="94"/>
      <c r="C566" s="95"/>
      <c r="D566" s="110"/>
      <c r="E566" s="110"/>
      <c r="F566" s="110"/>
      <c r="G566" s="111"/>
      <c r="H566" s="99" t="s">
        <v>50</v>
      </c>
      <c r="I566" s="100"/>
      <c r="J566" s="101"/>
      <c r="K566" s="101"/>
      <c r="L566" s="102" t="str">
        <f>IF(I566&lt;&gt;0,((VLOOKUP(I566,'1. Standard_Cost'!$B$4:$D$8,2)+VLOOKUP(I566,'1. Standard_Cost'!$B$4:$D$8,3))*J566*K566),"0")</f>
        <v>0</v>
      </c>
      <c r="M566" s="102">
        <f>L566*'1. Standard_Cost'!F4</f>
        <v>0</v>
      </c>
      <c r="N566" s="103"/>
      <c r="O566" s="103"/>
      <c r="P566" s="103"/>
      <c r="Q566" s="103"/>
      <c r="R566" s="104">
        <f>+N566*P566*'1. Standard_Cost'!$B$12</f>
        <v>0</v>
      </c>
      <c r="S566" s="104">
        <f>+N566*O566*P566*'1. Standard_Cost'!$C$12</f>
        <v>0</v>
      </c>
      <c r="T566" s="104">
        <f>+N566*P566*Q566*'1. Standard_Cost'!$D$12</f>
        <v>0</v>
      </c>
      <c r="U566" s="104">
        <f>+N566*O566*'1. Standard_Cost'!$E$12</f>
        <v>0</v>
      </c>
      <c r="V566" s="103"/>
      <c r="W566" s="103"/>
      <c r="X566" s="103"/>
      <c r="Y566" s="104">
        <f>+V566*((X566*'1. Standard_Cost'!$B$16)+(W566*X566*'1. Standard_Cost'!$C$16))</f>
        <v>0</v>
      </c>
      <c r="Z566" s="103"/>
      <c r="AA566" s="103"/>
      <c r="AB566" s="104">
        <f>+Z566*'1. Standard_Cost'!$B$20+AA566*'1. Standard_Cost'!$C$20</f>
        <v>0</v>
      </c>
      <c r="AC566" s="105"/>
      <c r="AD566" s="106"/>
      <c r="AE566" s="104">
        <f t="shared" si="1044"/>
        <v>0</v>
      </c>
      <c r="AF566" s="104">
        <f t="shared" si="1045"/>
        <v>0</v>
      </c>
      <c r="AG566" s="103"/>
      <c r="AH566" s="103">
        <v>0</v>
      </c>
      <c r="AI566" s="103">
        <v>0</v>
      </c>
      <c r="AJ566" s="107"/>
      <c r="AK566" s="107"/>
      <c r="AL566" s="107"/>
      <c r="AM566" s="104">
        <f>AG566*'1. Standard_Cost'!B167+'Incremental_Cost Year 2021'!AH566*'1. Standard_Cost'!C167+'Incremental_Cost Year 2021'!AI566*'1. Standard_Cost'!D167+'Incremental_Cost Year 2021'!AJ566+'Incremental_Cost Year 2021'!AL566+AK566</f>
        <v>0</v>
      </c>
      <c r="AN566" s="104">
        <f>AM566*'1. Standard_Cost'!C28</f>
        <v>0</v>
      </c>
      <c r="AO566" s="107"/>
      <c r="AQ566" s="104">
        <f t="shared" si="1046"/>
        <v>0</v>
      </c>
      <c r="AR566" s="104">
        <f t="shared" si="1047"/>
        <v>0</v>
      </c>
      <c r="AS566" s="104">
        <f t="shared" si="1048"/>
        <v>0</v>
      </c>
      <c r="AT566" s="104">
        <f t="shared" ref="AT566:AT568" si="1050">SUM(AQ566,AR566,AS566)</f>
        <v>0</v>
      </c>
      <c r="AU566" s="229">
        <f t="shared" si="1049"/>
        <v>0</v>
      </c>
      <c r="AV566" s="229">
        <v>0</v>
      </c>
      <c r="AW566" s="229"/>
      <c r="AX566" s="229"/>
      <c r="AY566" s="229"/>
      <c r="AZ566" s="229"/>
      <c r="BA566" s="230"/>
    </row>
    <row r="567" spans="1:53" ht="14.1" customHeight="1" outlineLevel="2" x14ac:dyDescent="0.2">
      <c r="A567" s="68"/>
      <c r="B567" s="94"/>
      <c r="C567" s="95"/>
      <c r="D567" s="110"/>
      <c r="E567" s="110"/>
      <c r="F567" s="110"/>
      <c r="G567" s="111"/>
      <c r="H567" s="99" t="s">
        <v>51</v>
      </c>
      <c r="I567" s="100"/>
      <c r="J567" s="101"/>
      <c r="K567" s="101"/>
      <c r="L567" s="102" t="str">
        <f>IF(I567&lt;&gt;0,((VLOOKUP(I567,'1. Standard_Cost'!$B$4:$D$8,2)+VLOOKUP(I567,'1. Standard_Cost'!$B$4:$D$8,3))*J567*K567),"0")</f>
        <v>0</v>
      </c>
      <c r="M567" s="102">
        <f>L567*'1. Standard_Cost'!F4</f>
        <v>0</v>
      </c>
      <c r="N567" s="103"/>
      <c r="O567" s="103"/>
      <c r="P567" s="103"/>
      <c r="Q567" s="103"/>
      <c r="R567" s="104">
        <f>+N567*P567*'1. Standard_Cost'!$B$12</f>
        <v>0</v>
      </c>
      <c r="S567" s="104">
        <f>+N567*O567*P567*'1. Standard_Cost'!$C$12</f>
        <v>0</v>
      </c>
      <c r="T567" s="104">
        <f>+N567*P567*Q567*'1. Standard_Cost'!$D$12</f>
        <v>0</v>
      </c>
      <c r="U567" s="104">
        <f>+N567*O567*'1. Standard_Cost'!$E$12</f>
        <v>0</v>
      </c>
      <c r="V567" s="103"/>
      <c r="W567" s="103"/>
      <c r="X567" s="103"/>
      <c r="Y567" s="104">
        <f>+V567*((X567*'1. Standard_Cost'!$B$16)+(W567*X567*'1. Standard_Cost'!$C$16))</f>
        <v>0</v>
      </c>
      <c r="Z567" s="103"/>
      <c r="AA567" s="103"/>
      <c r="AB567" s="104">
        <f>+Z567*'1. Standard_Cost'!$B$20+AA567*'1. Standard_Cost'!$C$20</f>
        <v>0</v>
      </c>
      <c r="AC567" s="105"/>
      <c r="AD567" s="106"/>
      <c r="AE567" s="104">
        <f t="shared" si="1044"/>
        <v>0</v>
      </c>
      <c r="AF567" s="104">
        <f t="shared" si="1045"/>
        <v>0</v>
      </c>
      <c r="AG567" s="103"/>
      <c r="AH567" s="103"/>
      <c r="AI567" s="103"/>
      <c r="AJ567" s="107"/>
      <c r="AK567" s="107"/>
      <c r="AL567" s="107"/>
      <c r="AM567" s="104">
        <f>AG567*'1. Standard_Cost'!B167+'Incremental_Cost Year 2021'!AH567*'1. Standard_Cost'!C167+'Incremental_Cost Year 2021'!AI567*'1. Standard_Cost'!D167+'Incremental_Cost Year 2021'!AJ567+'Incremental_Cost Year 2021'!AL567+AK567</f>
        <v>0</v>
      </c>
      <c r="AN567" s="104">
        <f>AM567*'1. Standard_Cost'!C28</f>
        <v>0</v>
      </c>
      <c r="AO567" s="107"/>
      <c r="AQ567" s="104">
        <f t="shared" si="1046"/>
        <v>0</v>
      </c>
      <c r="AR567" s="104">
        <f t="shared" si="1047"/>
        <v>0</v>
      </c>
      <c r="AS567" s="104">
        <f t="shared" si="1048"/>
        <v>0</v>
      </c>
      <c r="AT567" s="104">
        <f t="shared" si="1050"/>
        <v>0</v>
      </c>
      <c r="AU567" s="229">
        <f t="shared" si="1049"/>
        <v>0</v>
      </c>
      <c r="AV567" s="229"/>
      <c r="AW567" s="229"/>
      <c r="AX567" s="229"/>
      <c r="AY567" s="229"/>
      <c r="AZ567" s="229"/>
      <c r="BA567" s="230"/>
    </row>
    <row r="568" spans="1:53" ht="14.1" customHeight="1" outlineLevel="2" x14ac:dyDescent="0.2">
      <c r="A568" s="68"/>
      <c r="B568" s="94"/>
      <c r="C568" s="95"/>
      <c r="D568" s="110"/>
      <c r="E568" s="110"/>
      <c r="F568" s="110"/>
      <c r="G568" s="111"/>
      <c r="H568" s="112" t="s">
        <v>179</v>
      </c>
      <c r="I568" s="100"/>
      <c r="J568" s="101"/>
      <c r="K568" s="101"/>
      <c r="L568" s="102" t="str">
        <f>IF(I568&lt;&gt;0,((VLOOKUP(I568,'1. Standard_Cost'!$B$4:$D$8,2)+VLOOKUP(I568,'1. Standard_Cost'!$B$4:$D$8,3))*J568*K568),"0")</f>
        <v>0</v>
      </c>
      <c r="M568" s="102">
        <f>L568*'1. Standard_Cost'!F147</f>
        <v>0</v>
      </c>
      <c r="N568" s="103"/>
      <c r="O568" s="103"/>
      <c r="P568" s="103"/>
      <c r="Q568" s="103"/>
      <c r="R568" s="104">
        <f>+N568*P568*'1. Standard_Cost'!$B$12</f>
        <v>0</v>
      </c>
      <c r="S568" s="104">
        <f>+N568*O568*P568*'1. Standard_Cost'!$C$12</f>
        <v>0</v>
      </c>
      <c r="T568" s="104">
        <f>+N568*P568*Q568*'1. Standard_Cost'!$D$12</f>
        <v>0</v>
      </c>
      <c r="U568" s="104">
        <f>+N568*O568*'1. Standard_Cost'!$E$12</f>
        <v>0</v>
      </c>
      <c r="V568" s="103"/>
      <c r="W568" s="103"/>
      <c r="X568" s="103"/>
      <c r="Y568" s="104">
        <f>+V568*((X568*'1. Standard_Cost'!$B$16)+(W568*X568*'1. Standard_Cost'!$C$16))</f>
        <v>0</v>
      </c>
      <c r="Z568" s="103"/>
      <c r="AA568" s="103"/>
      <c r="AB568" s="104">
        <f>+Z568*'1. Standard_Cost'!$B$20+AA568*'1. Standard_Cost'!$C$20</f>
        <v>0</v>
      </c>
      <c r="AC568" s="105"/>
      <c r="AD568" s="106"/>
      <c r="AE568" s="104">
        <f t="shared" si="1044"/>
        <v>0</v>
      </c>
      <c r="AF568" s="104">
        <f t="shared" si="1045"/>
        <v>0</v>
      </c>
      <c r="AG568" s="103"/>
      <c r="AH568" s="103"/>
      <c r="AI568" s="103"/>
      <c r="AJ568" s="107"/>
      <c r="AK568" s="107"/>
      <c r="AL568" s="107"/>
      <c r="AM568" s="104">
        <f>AG568*'1. Standard_Cost'!B167+'Incremental_Cost Year 2021'!AH568*'1. Standard_Cost'!C167+'Incremental_Cost Year 2021'!AI568*'1. Standard_Cost'!D167+'Incremental_Cost Year 2021'!AJ568+'Incremental_Cost Year 2021'!AL568+AK568</f>
        <v>0</v>
      </c>
      <c r="AN568" s="104">
        <f>AM568*'1. Standard_Cost'!C28</f>
        <v>0</v>
      </c>
      <c r="AO568" s="107"/>
      <c r="AQ568" s="104">
        <f t="shared" si="1046"/>
        <v>0</v>
      </c>
      <c r="AR568" s="104">
        <f t="shared" si="1047"/>
        <v>0</v>
      </c>
      <c r="AS568" s="104">
        <f t="shared" si="1048"/>
        <v>0</v>
      </c>
      <c r="AT568" s="104">
        <f t="shared" si="1050"/>
        <v>0</v>
      </c>
      <c r="AU568" s="229">
        <f t="shared" si="1049"/>
        <v>0</v>
      </c>
      <c r="AV568" s="229"/>
      <c r="AW568" s="229"/>
      <c r="AX568" s="229"/>
      <c r="AY568" s="229"/>
      <c r="AZ568" s="229"/>
      <c r="BA568" s="230"/>
    </row>
    <row r="569" spans="1:53" ht="24.6" customHeight="1" outlineLevel="1" x14ac:dyDescent="0.2">
      <c r="A569" s="68"/>
      <c r="B569" s="141"/>
      <c r="C569" s="95"/>
      <c r="D569" s="113" t="s">
        <v>48</v>
      </c>
      <c r="E569" s="113" t="s">
        <v>809</v>
      </c>
      <c r="F569" s="114" t="s">
        <v>154</v>
      </c>
      <c r="G569" s="115" t="s">
        <v>155</v>
      </c>
      <c r="H569" s="122" t="s">
        <v>370</v>
      </c>
      <c r="I569" s="117"/>
      <c r="J569" s="117"/>
      <c r="K569" s="117"/>
      <c r="L569" s="118">
        <f>SUM(L565:L568)</f>
        <v>0</v>
      </c>
      <c r="M569" s="118">
        <f>SUM(M565:M568)</f>
        <v>0</v>
      </c>
      <c r="N569" s="117"/>
      <c r="O569" s="117"/>
      <c r="P569" s="117"/>
      <c r="Q569" s="117"/>
      <c r="R569" s="119">
        <f>SUM(R565:R568)</f>
        <v>0</v>
      </c>
      <c r="S569" s="119">
        <f>SUM(S565:S568)</f>
        <v>0</v>
      </c>
      <c r="T569" s="119">
        <f>SUM(T565:T568)</f>
        <v>0</v>
      </c>
      <c r="U569" s="119">
        <f>SUM(U565:U568)</f>
        <v>0</v>
      </c>
      <c r="V569" s="117"/>
      <c r="W569" s="117"/>
      <c r="X569" s="117"/>
      <c r="Y569" s="118">
        <f>SUM(Y565:Y568)</f>
        <v>0</v>
      </c>
      <c r="Z569" s="117"/>
      <c r="AA569" s="117"/>
      <c r="AB569" s="118">
        <f t="shared" ref="AB569:AF569" si="1051">SUM(AB565:AB568)</f>
        <v>0</v>
      </c>
      <c r="AC569" s="118">
        <f t="shared" si="1051"/>
        <v>0</v>
      </c>
      <c r="AD569" s="118">
        <f t="shared" si="1051"/>
        <v>0</v>
      </c>
      <c r="AE569" s="118">
        <f t="shared" si="1051"/>
        <v>0</v>
      </c>
      <c r="AF569" s="118">
        <f t="shared" si="1051"/>
        <v>0</v>
      </c>
      <c r="AG569" s="117"/>
      <c r="AH569" s="117"/>
      <c r="AI569" s="117"/>
      <c r="AJ569" s="119">
        <f>SUM(AJ565:AJ568)</f>
        <v>0</v>
      </c>
      <c r="AK569" s="119">
        <f t="shared" ref="AK569:AN569" si="1052">SUM(AK565:AK568)</f>
        <v>0</v>
      </c>
      <c r="AL569" s="119">
        <f t="shared" si="1052"/>
        <v>0</v>
      </c>
      <c r="AM569" s="119">
        <f t="shared" si="1052"/>
        <v>0</v>
      </c>
      <c r="AN569" s="119">
        <f t="shared" si="1052"/>
        <v>0</v>
      </c>
      <c r="AO569" s="116"/>
      <c r="AP569" s="120"/>
      <c r="AQ569" s="121">
        <f t="shared" ref="AQ569:AZ569" si="1053">SUM(AQ565:AQ568)</f>
        <v>0</v>
      </c>
      <c r="AR569" s="121">
        <f t="shared" si="1053"/>
        <v>0</v>
      </c>
      <c r="AS569" s="121">
        <f t="shared" si="1053"/>
        <v>0</v>
      </c>
      <c r="AT569" s="121">
        <f t="shared" si="1053"/>
        <v>0</v>
      </c>
      <c r="AU569" s="121">
        <f t="shared" si="1053"/>
        <v>0</v>
      </c>
      <c r="AV569" s="121">
        <f t="shared" si="1053"/>
        <v>0</v>
      </c>
      <c r="AW569" s="121">
        <f t="shared" si="1053"/>
        <v>0</v>
      </c>
      <c r="AX569" s="121">
        <f t="shared" si="1053"/>
        <v>0</v>
      </c>
      <c r="AY569" s="121">
        <f t="shared" si="1053"/>
        <v>0</v>
      </c>
      <c r="AZ569" s="121">
        <f t="shared" si="1053"/>
        <v>0</v>
      </c>
      <c r="BA569" s="121"/>
    </row>
    <row r="570" spans="1:53" ht="14.1" customHeight="1" outlineLevel="2" x14ac:dyDescent="0.2">
      <c r="A570" s="68"/>
      <c r="B570" s="94"/>
      <c r="C570" s="250"/>
      <c r="D570" s="96"/>
      <c r="E570" s="96"/>
      <c r="F570" s="97"/>
      <c r="G570" s="98"/>
      <c r="H570" s="99" t="s">
        <v>49</v>
      </c>
      <c r="I570" s="100"/>
      <c r="J570" s="101"/>
      <c r="K570" s="101"/>
      <c r="L570" s="102" t="str">
        <f>IF(I570&lt;&gt;0,((VLOOKUP(I570,'1. Standard_Cost'!$B$4:$D$8,2)+VLOOKUP(I570,'1. Standard_Cost'!$B$4:$D$8,3))*J570*K570),"0")</f>
        <v>0</v>
      </c>
      <c r="M570" s="102">
        <f>L570*'1. Standard_Cost'!F4</f>
        <v>0</v>
      </c>
      <c r="N570" s="103"/>
      <c r="O570" s="103"/>
      <c r="P570" s="103"/>
      <c r="Q570" s="103"/>
      <c r="R570" s="104">
        <f>+N570*P570*'1. Standard_Cost'!$B$12</f>
        <v>0</v>
      </c>
      <c r="S570" s="104">
        <f>+N570*O570*P570*'1. Standard_Cost'!$C$12</f>
        <v>0</v>
      </c>
      <c r="T570" s="104">
        <f>+N570*P570*Q570*'1. Standard_Cost'!$D$12</f>
        <v>0</v>
      </c>
      <c r="U570" s="104">
        <f>+N570*O570*'1. Standard_Cost'!$E$12</f>
        <v>0</v>
      </c>
      <c r="V570" s="103"/>
      <c r="W570" s="103"/>
      <c r="X570" s="103"/>
      <c r="Y570" s="104">
        <f>+V570*((X570*'1. Standard_Cost'!$B$16)+(W570*X570*'1. Standard_Cost'!$C$16))</f>
        <v>0</v>
      </c>
      <c r="Z570" s="103"/>
      <c r="AA570" s="103"/>
      <c r="AB570" s="104">
        <f>+Z570*'1. Standard_Cost'!$B$20+AA570*'1. Standard_Cost'!$C$20</f>
        <v>0</v>
      </c>
      <c r="AC570" s="105"/>
      <c r="AD570" s="106"/>
      <c r="AE570" s="104">
        <f t="shared" ref="AE570:AE573" si="1054">(R570+S570+T570+U570+Y570+AB570+AC570+AD570)*(20%)</f>
        <v>0</v>
      </c>
      <c r="AF570" s="104">
        <f t="shared" ref="AF570:AF573" si="1055">R570+S570+T570+U570+Y570+AB570+AC570+AD570+AE570</f>
        <v>0</v>
      </c>
      <c r="AG570" s="103"/>
      <c r="AH570" s="103"/>
      <c r="AI570" s="103"/>
      <c r="AJ570" s="107"/>
      <c r="AK570" s="107"/>
      <c r="AL570" s="107"/>
      <c r="AM570" s="104">
        <f>AG570*'1. Standard_Cost'!B182+'Incremental_Cost Year 2021'!AH570*'1. Standard_Cost'!C182+'Incremental_Cost Year 2021'!AI570*'1. Standard_Cost'!D182+'Incremental_Cost Year 2021'!AJ570+'Incremental_Cost Year 2021'!AL570+AK570</f>
        <v>0</v>
      </c>
      <c r="AN570" s="104">
        <f>AM570*'1. Standard_Cost'!C28</f>
        <v>0</v>
      </c>
      <c r="AO570" s="107"/>
      <c r="AQ570" s="104">
        <f t="shared" ref="AQ570:AQ573" si="1056">L570+M570</f>
        <v>0</v>
      </c>
      <c r="AR570" s="104">
        <f t="shared" ref="AR570:AR573" si="1057">AF570</f>
        <v>0</v>
      </c>
      <c r="AS570" s="104">
        <f t="shared" ref="AS570:AS573" si="1058">AM570+AN570</f>
        <v>0</v>
      </c>
      <c r="AT570" s="104">
        <f>SUM(AQ570,AR570,AS570)</f>
        <v>0</v>
      </c>
      <c r="AU570" s="229">
        <f t="shared" ref="AU570:AU573" si="1059">AT570:AT571</f>
        <v>0</v>
      </c>
      <c r="AV570" s="229"/>
      <c r="AW570" s="229"/>
      <c r="AX570" s="229"/>
      <c r="AY570" s="229"/>
      <c r="AZ570" s="229"/>
      <c r="BA570" s="230"/>
    </row>
    <row r="571" spans="1:53" ht="14.1" customHeight="1" outlineLevel="2" x14ac:dyDescent="0.2">
      <c r="A571" s="68"/>
      <c r="B571" s="94"/>
      <c r="C571" s="251"/>
      <c r="D571" s="110"/>
      <c r="E571" s="110"/>
      <c r="F571" s="110"/>
      <c r="G571" s="111"/>
      <c r="H571" s="99" t="s">
        <v>50</v>
      </c>
      <c r="I571" s="100"/>
      <c r="J571" s="101"/>
      <c r="K571" s="101"/>
      <c r="L571" s="102" t="str">
        <f>IF(I571&lt;&gt;0,((VLOOKUP(I571,'1. Standard_Cost'!$B$4:$D$8,2)+VLOOKUP(I571,'1. Standard_Cost'!$B$4:$D$8,3))*J571*K571),"0")</f>
        <v>0</v>
      </c>
      <c r="M571" s="102">
        <f>L571*'1. Standard_Cost'!F4</f>
        <v>0</v>
      </c>
      <c r="N571" s="103"/>
      <c r="O571" s="103"/>
      <c r="P571" s="103"/>
      <c r="Q571" s="103"/>
      <c r="R571" s="104">
        <f>+N571*P571*'1. Standard_Cost'!$B$12</f>
        <v>0</v>
      </c>
      <c r="S571" s="104">
        <f>+N571*O571*P571*'1. Standard_Cost'!$C$12</f>
        <v>0</v>
      </c>
      <c r="T571" s="104">
        <f>+N571*P571*Q571*'1. Standard_Cost'!$D$12</f>
        <v>0</v>
      </c>
      <c r="U571" s="104">
        <f>+N571*O571*'1. Standard_Cost'!$E$12</f>
        <v>0</v>
      </c>
      <c r="V571" s="103"/>
      <c r="W571" s="103"/>
      <c r="X571" s="103"/>
      <c r="Y571" s="104">
        <f>+V571*((X571*'1. Standard_Cost'!$B$16)+(W571*X571*'1. Standard_Cost'!$C$16))</f>
        <v>0</v>
      </c>
      <c r="Z571" s="103"/>
      <c r="AA571" s="103"/>
      <c r="AB571" s="104">
        <f>+Z571*'1. Standard_Cost'!$B$20+AA571*'1. Standard_Cost'!$C$20</f>
        <v>0</v>
      </c>
      <c r="AC571" s="105"/>
      <c r="AD571" s="106"/>
      <c r="AE571" s="104">
        <f t="shared" si="1054"/>
        <v>0</v>
      </c>
      <c r="AF571" s="104">
        <f t="shared" si="1055"/>
        <v>0</v>
      </c>
      <c r="AG571" s="103"/>
      <c r="AH571" s="103">
        <v>0</v>
      </c>
      <c r="AI571" s="103">
        <v>0</v>
      </c>
      <c r="AJ571" s="107"/>
      <c r="AK571" s="107"/>
      <c r="AL571" s="107"/>
      <c r="AM571" s="104">
        <f>AG571*'1. Standard_Cost'!B182+'Incremental_Cost Year 2021'!AH571*'1. Standard_Cost'!C182+'Incremental_Cost Year 2021'!AI571*'1. Standard_Cost'!D182+'Incremental_Cost Year 2021'!AJ571+'Incremental_Cost Year 2021'!AL571+AK571</f>
        <v>0</v>
      </c>
      <c r="AN571" s="104">
        <f>AM571*'1. Standard_Cost'!C28</f>
        <v>0</v>
      </c>
      <c r="AO571" s="107"/>
      <c r="AQ571" s="104">
        <f t="shared" si="1056"/>
        <v>0</v>
      </c>
      <c r="AR571" s="104">
        <f t="shared" si="1057"/>
        <v>0</v>
      </c>
      <c r="AS571" s="104">
        <f t="shared" si="1058"/>
        <v>0</v>
      </c>
      <c r="AT571" s="104">
        <f t="shared" ref="AT571:AT573" si="1060">SUM(AQ571,AR571,AS571)</f>
        <v>0</v>
      </c>
      <c r="AU571" s="229">
        <f t="shared" si="1059"/>
        <v>0</v>
      </c>
      <c r="AV571" s="229">
        <v>0</v>
      </c>
      <c r="AW571" s="229"/>
      <c r="AX571" s="229"/>
      <c r="AY571" s="229"/>
      <c r="AZ571" s="229"/>
      <c r="BA571" s="230"/>
    </row>
    <row r="572" spans="1:53" ht="14.1" customHeight="1" outlineLevel="2" x14ac:dyDescent="0.2">
      <c r="A572" s="68"/>
      <c r="B572" s="94"/>
      <c r="C572" s="251"/>
      <c r="D572" s="110"/>
      <c r="E572" s="110"/>
      <c r="F572" s="110"/>
      <c r="G572" s="111"/>
      <c r="H572" s="99" t="s">
        <v>51</v>
      </c>
      <c r="I572" s="100"/>
      <c r="J572" s="101"/>
      <c r="K572" s="101"/>
      <c r="L572" s="102" t="str">
        <f>IF(I572&lt;&gt;0,((VLOOKUP(I572,'1. Standard_Cost'!$B$4:$D$8,2)+VLOOKUP(I572,'1. Standard_Cost'!$B$4:$D$8,3))*J572*K572),"0")</f>
        <v>0</v>
      </c>
      <c r="M572" s="102">
        <f>L572*'1. Standard_Cost'!F4</f>
        <v>0</v>
      </c>
      <c r="N572" s="103"/>
      <c r="O572" s="103"/>
      <c r="P572" s="103"/>
      <c r="Q572" s="103"/>
      <c r="R572" s="104">
        <f>+N572*P572*'1. Standard_Cost'!$B$12</f>
        <v>0</v>
      </c>
      <c r="S572" s="104">
        <f>+N572*O572*P572*'1. Standard_Cost'!$C$12</f>
        <v>0</v>
      </c>
      <c r="T572" s="104">
        <f>+N572*P572*Q572*'1. Standard_Cost'!$D$12</f>
        <v>0</v>
      </c>
      <c r="U572" s="104">
        <f>+N572*O572*'1. Standard_Cost'!$E$12</f>
        <v>0</v>
      </c>
      <c r="V572" s="103"/>
      <c r="W572" s="103"/>
      <c r="X572" s="103"/>
      <c r="Y572" s="104">
        <f>+V572*((X572*'1. Standard_Cost'!$B$16)+(W572*X572*'1. Standard_Cost'!$C$16))</f>
        <v>0</v>
      </c>
      <c r="Z572" s="103"/>
      <c r="AA572" s="103"/>
      <c r="AB572" s="104">
        <f>+Z572*'1. Standard_Cost'!$B$20+AA572*'1. Standard_Cost'!$C$20</f>
        <v>0</v>
      </c>
      <c r="AC572" s="105"/>
      <c r="AD572" s="106"/>
      <c r="AE572" s="104">
        <f t="shared" si="1054"/>
        <v>0</v>
      </c>
      <c r="AF572" s="104">
        <f t="shared" si="1055"/>
        <v>0</v>
      </c>
      <c r="AG572" s="103"/>
      <c r="AH572" s="103"/>
      <c r="AI572" s="103"/>
      <c r="AJ572" s="107"/>
      <c r="AK572" s="107"/>
      <c r="AL572" s="107"/>
      <c r="AM572" s="104">
        <f>AG572*'1. Standard_Cost'!B182+'Incremental_Cost Year 2021'!AH572*'1. Standard_Cost'!C182+'Incremental_Cost Year 2021'!AI572*'1. Standard_Cost'!D182+'Incremental_Cost Year 2021'!AJ572+'Incremental_Cost Year 2021'!AL572+AK572</f>
        <v>0</v>
      </c>
      <c r="AN572" s="104">
        <f>AM572*'1. Standard_Cost'!C28</f>
        <v>0</v>
      </c>
      <c r="AO572" s="107"/>
      <c r="AQ572" s="104">
        <f t="shared" si="1056"/>
        <v>0</v>
      </c>
      <c r="AR572" s="104">
        <f t="shared" si="1057"/>
        <v>0</v>
      </c>
      <c r="AS572" s="104">
        <f t="shared" si="1058"/>
        <v>0</v>
      </c>
      <c r="AT572" s="104">
        <f t="shared" si="1060"/>
        <v>0</v>
      </c>
      <c r="AU572" s="229">
        <f t="shared" si="1059"/>
        <v>0</v>
      </c>
      <c r="AV572" s="229"/>
      <c r="AW572" s="229"/>
      <c r="AX572" s="229"/>
      <c r="AY572" s="229"/>
      <c r="AZ572" s="229"/>
      <c r="BA572" s="230"/>
    </row>
    <row r="573" spans="1:53" ht="14.1" customHeight="1" outlineLevel="2" x14ac:dyDescent="0.2">
      <c r="A573" s="68"/>
      <c r="B573" s="94"/>
      <c r="C573" s="251"/>
      <c r="D573" s="110"/>
      <c r="E573" s="110"/>
      <c r="F573" s="110"/>
      <c r="G573" s="111"/>
      <c r="H573" s="112" t="s">
        <v>179</v>
      </c>
      <c r="I573" s="100"/>
      <c r="J573" s="101"/>
      <c r="K573" s="101"/>
      <c r="L573" s="102" t="str">
        <f>IF(I573&lt;&gt;0,((VLOOKUP(I573,'1. Standard_Cost'!$B$4:$D$8,2)+VLOOKUP(I573,'1. Standard_Cost'!$B$4:$D$8,3))*J573*K573),"0")</f>
        <v>0</v>
      </c>
      <c r="M573" s="102">
        <f>L573*'1. Standard_Cost'!F162</f>
        <v>0</v>
      </c>
      <c r="N573" s="103"/>
      <c r="O573" s="103"/>
      <c r="P573" s="103"/>
      <c r="Q573" s="103"/>
      <c r="R573" s="104">
        <f>+N573*P573*'1. Standard_Cost'!$B$12</f>
        <v>0</v>
      </c>
      <c r="S573" s="104">
        <f>+N573*O573*P573*'1. Standard_Cost'!$C$12</f>
        <v>0</v>
      </c>
      <c r="T573" s="104">
        <f>+N573*P573*Q573*'1. Standard_Cost'!$D$12</f>
        <v>0</v>
      </c>
      <c r="U573" s="104">
        <f>+N573*O573*'1. Standard_Cost'!$E$12</f>
        <v>0</v>
      </c>
      <c r="V573" s="103"/>
      <c r="W573" s="103"/>
      <c r="X573" s="103"/>
      <c r="Y573" s="104">
        <f>+V573*((X573*'1. Standard_Cost'!$B$16)+(W573*X573*'1. Standard_Cost'!$C$16))</f>
        <v>0</v>
      </c>
      <c r="Z573" s="103"/>
      <c r="AA573" s="103"/>
      <c r="AB573" s="104">
        <f>+Z573*'1. Standard_Cost'!$B$20+AA573*'1. Standard_Cost'!$C$20</f>
        <v>0</v>
      </c>
      <c r="AC573" s="105"/>
      <c r="AD573" s="106"/>
      <c r="AE573" s="104">
        <f t="shared" si="1054"/>
        <v>0</v>
      </c>
      <c r="AF573" s="104">
        <f t="shared" si="1055"/>
        <v>0</v>
      </c>
      <c r="AG573" s="103"/>
      <c r="AH573" s="103"/>
      <c r="AI573" s="103"/>
      <c r="AJ573" s="107"/>
      <c r="AK573" s="107"/>
      <c r="AL573" s="107"/>
      <c r="AM573" s="104">
        <f>AG573*'1. Standard_Cost'!B182+'Incremental_Cost Year 2021'!AH573*'1. Standard_Cost'!C182+'Incremental_Cost Year 2021'!AI573*'1. Standard_Cost'!D182+'Incremental_Cost Year 2021'!AJ573+'Incremental_Cost Year 2021'!AL573+AK573</f>
        <v>0</v>
      </c>
      <c r="AN573" s="104">
        <f>AM573*'1. Standard_Cost'!C28</f>
        <v>0</v>
      </c>
      <c r="AO573" s="107"/>
      <c r="AQ573" s="104">
        <f t="shared" si="1056"/>
        <v>0</v>
      </c>
      <c r="AR573" s="104">
        <f t="shared" si="1057"/>
        <v>0</v>
      </c>
      <c r="AS573" s="104">
        <f t="shared" si="1058"/>
        <v>0</v>
      </c>
      <c r="AT573" s="104">
        <f t="shared" si="1060"/>
        <v>0</v>
      </c>
      <c r="AU573" s="229">
        <f t="shared" si="1059"/>
        <v>0</v>
      </c>
      <c r="AV573" s="229"/>
      <c r="AW573" s="229"/>
      <c r="AX573" s="229"/>
      <c r="AY573" s="229"/>
      <c r="AZ573" s="229"/>
      <c r="BA573" s="230"/>
    </row>
    <row r="574" spans="1:53" ht="25.35" customHeight="1" outlineLevel="1" x14ac:dyDescent="0.2">
      <c r="A574" s="68"/>
      <c r="B574" s="94"/>
      <c r="C574" s="251"/>
      <c r="D574" s="113" t="s">
        <v>48</v>
      </c>
      <c r="E574" s="113" t="s">
        <v>810</v>
      </c>
      <c r="F574" s="114" t="s">
        <v>154</v>
      </c>
      <c r="G574" s="115" t="s">
        <v>155</v>
      </c>
      <c r="H574" s="140" t="s">
        <v>372</v>
      </c>
      <c r="I574" s="117"/>
      <c r="J574" s="117"/>
      <c r="K574" s="117"/>
      <c r="L574" s="118">
        <f>SUM(L570:L573)</f>
        <v>0</v>
      </c>
      <c r="M574" s="118">
        <f>SUM(M570:M573)</f>
        <v>0</v>
      </c>
      <c r="N574" s="117"/>
      <c r="O574" s="117"/>
      <c r="P574" s="117"/>
      <c r="Q574" s="117"/>
      <c r="R574" s="119">
        <f>SUM(R570:R573)</f>
        <v>0</v>
      </c>
      <c r="S574" s="119">
        <f>SUM(S570:S573)</f>
        <v>0</v>
      </c>
      <c r="T574" s="119">
        <f>SUM(T570:T573)</f>
        <v>0</v>
      </c>
      <c r="U574" s="119">
        <f>SUM(U570:U573)</f>
        <v>0</v>
      </c>
      <c r="V574" s="117"/>
      <c r="W574" s="117"/>
      <c r="X574" s="117"/>
      <c r="Y574" s="118">
        <f>SUM(Y570:Y573)</f>
        <v>0</v>
      </c>
      <c r="Z574" s="117"/>
      <c r="AA574" s="117"/>
      <c r="AB574" s="118">
        <f t="shared" ref="AB574:AF574" si="1061">SUM(AB570:AB573)</f>
        <v>0</v>
      </c>
      <c r="AC574" s="118">
        <f t="shared" si="1061"/>
        <v>0</v>
      </c>
      <c r="AD574" s="118">
        <f t="shared" si="1061"/>
        <v>0</v>
      </c>
      <c r="AE574" s="118">
        <f t="shared" si="1061"/>
        <v>0</v>
      </c>
      <c r="AF574" s="118">
        <f t="shared" si="1061"/>
        <v>0</v>
      </c>
      <c r="AG574" s="117"/>
      <c r="AH574" s="117"/>
      <c r="AI574" s="117"/>
      <c r="AJ574" s="119">
        <f>SUM(AJ570:AJ573)</f>
        <v>0</v>
      </c>
      <c r="AK574" s="119">
        <f t="shared" ref="AK574:AN574" si="1062">SUM(AK570:AK573)</f>
        <v>0</v>
      </c>
      <c r="AL574" s="119">
        <f t="shared" si="1062"/>
        <v>0</v>
      </c>
      <c r="AM574" s="119">
        <f t="shared" si="1062"/>
        <v>0</v>
      </c>
      <c r="AN574" s="119">
        <f t="shared" si="1062"/>
        <v>0</v>
      </c>
      <c r="AO574" s="116"/>
      <c r="AP574" s="120"/>
      <c r="AQ574" s="118">
        <f t="shared" ref="AQ574:AZ574" si="1063">SUM(AQ570:AQ573)</f>
        <v>0</v>
      </c>
      <c r="AR574" s="118">
        <f t="shared" si="1063"/>
        <v>0</v>
      </c>
      <c r="AS574" s="118">
        <f t="shared" si="1063"/>
        <v>0</v>
      </c>
      <c r="AT574" s="118">
        <f t="shared" si="1063"/>
        <v>0</v>
      </c>
      <c r="AU574" s="118">
        <f t="shared" si="1063"/>
        <v>0</v>
      </c>
      <c r="AV574" s="118">
        <f t="shared" si="1063"/>
        <v>0</v>
      </c>
      <c r="AW574" s="118">
        <f t="shared" si="1063"/>
        <v>0</v>
      </c>
      <c r="AX574" s="118">
        <f t="shared" si="1063"/>
        <v>0</v>
      </c>
      <c r="AY574" s="118">
        <f t="shared" si="1063"/>
        <v>0</v>
      </c>
      <c r="AZ574" s="118">
        <f t="shared" si="1063"/>
        <v>0</v>
      </c>
      <c r="BA574" s="118"/>
    </row>
    <row r="575" spans="1:53" ht="14.1" customHeight="1" outlineLevel="2" x14ac:dyDescent="0.2">
      <c r="A575" s="68"/>
      <c r="B575" s="94"/>
      <c r="C575" s="251"/>
      <c r="D575" s="96"/>
      <c r="E575" s="96"/>
      <c r="F575" s="97"/>
      <c r="G575" s="98"/>
      <c r="H575" s="99" t="s">
        <v>49</v>
      </c>
      <c r="I575" s="100"/>
      <c r="J575" s="101"/>
      <c r="K575" s="101"/>
      <c r="L575" s="102" t="str">
        <f>IF(I575&lt;&gt;0,((VLOOKUP(I575,'1. Standard_Cost'!$B$4:$D$8,2)+VLOOKUP(I575,'1. Standard_Cost'!$B$4:$D$8,3))*J575*K575),"0")</f>
        <v>0</v>
      </c>
      <c r="M575" s="102">
        <f>L575*'1. Standard_Cost'!F4</f>
        <v>0</v>
      </c>
      <c r="N575" s="103"/>
      <c r="O575" s="103"/>
      <c r="P575" s="103"/>
      <c r="Q575" s="103"/>
      <c r="R575" s="104">
        <f>+N575*P575*'1. Standard_Cost'!$B$12</f>
        <v>0</v>
      </c>
      <c r="S575" s="104">
        <f>+N575*O575*P575*'1. Standard_Cost'!$C$12</f>
        <v>0</v>
      </c>
      <c r="T575" s="104">
        <f>+N575*P575*Q575*'1. Standard_Cost'!$D$12</f>
        <v>0</v>
      </c>
      <c r="U575" s="104">
        <f>+N575*O575*'1. Standard_Cost'!$E$12</f>
        <v>0</v>
      </c>
      <c r="V575" s="103"/>
      <c r="W575" s="103"/>
      <c r="X575" s="103"/>
      <c r="Y575" s="104">
        <f>+V575*((X575*'1. Standard_Cost'!$B$16)+(W575*X575*'1. Standard_Cost'!$C$16))</f>
        <v>0</v>
      </c>
      <c r="Z575" s="103"/>
      <c r="AA575" s="103"/>
      <c r="AB575" s="104">
        <f>+Z575*'1. Standard_Cost'!$B$20+AA575*'1. Standard_Cost'!$C$20</f>
        <v>0</v>
      </c>
      <c r="AC575" s="105"/>
      <c r="AD575" s="106"/>
      <c r="AE575" s="104">
        <f t="shared" ref="AE575:AE578" si="1064">(R575+S575+T575+U575+Y575+AB575+AC575+AD575)*(20%)</f>
        <v>0</v>
      </c>
      <c r="AF575" s="104">
        <f t="shared" ref="AF575:AF578" si="1065">R575+S575+T575+U575+Y575+AB575+AC575+AD575+AE575</f>
        <v>0</v>
      </c>
      <c r="AG575" s="103"/>
      <c r="AH575" s="103"/>
      <c r="AI575" s="103"/>
      <c r="AJ575" s="107"/>
      <c r="AK575" s="107"/>
      <c r="AL575" s="107"/>
      <c r="AM575" s="104">
        <f>AG575*'1. Standard_Cost'!B182+'Incremental_Cost Year 2021'!AH575*'1. Standard_Cost'!C182+'Incremental_Cost Year 2021'!AI575*'1. Standard_Cost'!D182+'Incremental_Cost Year 2021'!AJ575+'Incremental_Cost Year 2021'!AL575+AK575</f>
        <v>0</v>
      </c>
      <c r="AN575" s="104">
        <f>AM575*'1. Standard_Cost'!C28</f>
        <v>0</v>
      </c>
      <c r="AO575" s="107"/>
      <c r="AQ575" s="104">
        <f t="shared" ref="AQ575:AQ578" si="1066">L575+M575</f>
        <v>0</v>
      </c>
      <c r="AR575" s="104">
        <f t="shared" ref="AR575:AR578" si="1067">AF575</f>
        <v>0</v>
      </c>
      <c r="AS575" s="104">
        <f t="shared" ref="AS575:AS578" si="1068">AM575+AN575</f>
        <v>0</v>
      </c>
      <c r="AT575" s="104">
        <f>SUM(AQ575,AR575,AS575)</f>
        <v>0</v>
      </c>
      <c r="AU575" s="229">
        <f t="shared" ref="AU575:AU578" si="1069">AT575:AT576</f>
        <v>0</v>
      </c>
      <c r="AV575" s="229"/>
      <c r="AW575" s="229"/>
      <c r="AX575" s="229"/>
      <c r="AY575" s="229"/>
      <c r="AZ575" s="229"/>
      <c r="BA575" s="230"/>
    </row>
    <row r="576" spans="1:53" ht="14.1" customHeight="1" outlineLevel="2" x14ac:dyDescent="0.2">
      <c r="A576" s="68"/>
      <c r="B576" s="94"/>
      <c r="C576" s="251"/>
      <c r="D576" s="110"/>
      <c r="E576" s="110"/>
      <c r="F576" s="110"/>
      <c r="G576" s="111"/>
      <c r="H576" s="99" t="s">
        <v>50</v>
      </c>
      <c r="I576" s="100"/>
      <c r="J576" s="101"/>
      <c r="K576" s="101"/>
      <c r="L576" s="102" t="str">
        <f>IF(I576&lt;&gt;0,((VLOOKUP(I576,'1. Standard_Cost'!$B$4:$D$8,2)+VLOOKUP(I576,'1. Standard_Cost'!$B$4:$D$8,3))*J576*K576),"0")</f>
        <v>0</v>
      </c>
      <c r="M576" s="102">
        <f>L576*'1. Standard_Cost'!F4</f>
        <v>0</v>
      </c>
      <c r="N576" s="103"/>
      <c r="O576" s="103"/>
      <c r="P576" s="103"/>
      <c r="Q576" s="103"/>
      <c r="R576" s="104">
        <f>+N576*P576*'1. Standard_Cost'!$B$12</f>
        <v>0</v>
      </c>
      <c r="S576" s="104">
        <f>+N576*O576*P576*'1. Standard_Cost'!$C$12</f>
        <v>0</v>
      </c>
      <c r="T576" s="104">
        <f>+N576*P576*Q576*'1. Standard_Cost'!$D$12</f>
        <v>0</v>
      </c>
      <c r="U576" s="104">
        <f>+N576*O576*'1. Standard_Cost'!$E$12</f>
        <v>0</v>
      </c>
      <c r="V576" s="103"/>
      <c r="W576" s="103"/>
      <c r="X576" s="103"/>
      <c r="Y576" s="104">
        <f>+V576*((X576*'1. Standard_Cost'!$B$16)+(W576*X576*'1. Standard_Cost'!$C$16))</f>
        <v>0</v>
      </c>
      <c r="Z576" s="103"/>
      <c r="AA576" s="103"/>
      <c r="AB576" s="104">
        <f>+Z576*'1. Standard_Cost'!$B$20+AA576*'1. Standard_Cost'!$C$20</f>
        <v>0</v>
      </c>
      <c r="AC576" s="105"/>
      <c r="AD576" s="106"/>
      <c r="AE576" s="104">
        <f t="shared" si="1064"/>
        <v>0</v>
      </c>
      <c r="AF576" s="104">
        <f t="shared" si="1065"/>
        <v>0</v>
      </c>
      <c r="AG576" s="103"/>
      <c r="AH576" s="103">
        <v>0</v>
      </c>
      <c r="AI576" s="103">
        <v>0</v>
      </c>
      <c r="AJ576" s="107"/>
      <c r="AK576" s="107"/>
      <c r="AL576" s="107"/>
      <c r="AM576" s="104">
        <f>AG576*'1. Standard_Cost'!B182+'Incremental_Cost Year 2021'!AH576*'1. Standard_Cost'!C182+'Incremental_Cost Year 2021'!AI576*'1. Standard_Cost'!D182+'Incremental_Cost Year 2021'!AJ576+'Incremental_Cost Year 2021'!AL576+AK576</f>
        <v>0</v>
      </c>
      <c r="AN576" s="104">
        <f>AM576*'1. Standard_Cost'!C28</f>
        <v>0</v>
      </c>
      <c r="AO576" s="107"/>
      <c r="AQ576" s="104">
        <f t="shared" si="1066"/>
        <v>0</v>
      </c>
      <c r="AR576" s="104">
        <f t="shared" si="1067"/>
        <v>0</v>
      </c>
      <c r="AS576" s="104">
        <f t="shared" si="1068"/>
        <v>0</v>
      </c>
      <c r="AT576" s="104">
        <f t="shared" ref="AT576:AT578" si="1070">SUM(AQ576,AR576,AS576)</f>
        <v>0</v>
      </c>
      <c r="AU576" s="229">
        <f t="shared" si="1069"/>
        <v>0</v>
      </c>
      <c r="AV576" s="229">
        <v>0</v>
      </c>
      <c r="AW576" s="229"/>
      <c r="AX576" s="229"/>
      <c r="AY576" s="229"/>
      <c r="AZ576" s="229"/>
      <c r="BA576" s="230"/>
    </row>
    <row r="577" spans="1:53" ht="14.1" customHeight="1" outlineLevel="2" x14ac:dyDescent="0.2">
      <c r="A577" s="68"/>
      <c r="B577" s="94"/>
      <c r="C577" s="251"/>
      <c r="D577" s="110"/>
      <c r="E577" s="110"/>
      <c r="F577" s="110"/>
      <c r="G577" s="111"/>
      <c r="H577" s="99" t="s">
        <v>51</v>
      </c>
      <c r="I577" s="100"/>
      <c r="J577" s="101"/>
      <c r="K577" s="101"/>
      <c r="L577" s="102" t="str">
        <f>IF(I577&lt;&gt;0,((VLOOKUP(I577,'1. Standard_Cost'!$B$4:$D$8,2)+VLOOKUP(I577,'1. Standard_Cost'!$B$4:$D$8,3))*J577*K577),"0")</f>
        <v>0</v>
      </c>
      <c r="M577" s="102">
        <f>L577*'1. Standard_Cost'!F4</f>
        <v>0</v>
      </c>
      <c r="N577" s="103"/>
      <c r="O577" s="103"/>
      <c r="P577" s="103"/>
      <c r="Q577" s="103"/>
      <c r="R577" s="104">
        <f>+N577*P577*'1. Standard_Cost'!$B$12</f>
        <v>0</v>
      </c>
      <c r="S577" s="104">
        <f>+N577*O577*P577*'1. Standard_Cost'!$C$12</f>
        <v>0</v>
      </c>
      <c r="T577" s="104">
        <f>+N577*P577*Q577*'1. Standard_Cost'!$D$12</f>
        <v>0</v>
      </c>
      <c r="U577" s="104">
        <f>+N577*O577*'1. Standard_Cost'!$E$12</f>
        <v>0</v>
      </c>
      <c r="V577" s="103"/>
      <c r="W577" s="103"/>
      <c r="X577" s="103"/>
      <c r="Y577" s="104">
        <f>+V577*((X577*'1. Standard_Cost'!$B$16)+(W577*X577*'1. Standard_Cost'!$C$16))</f>
        <v>0</v>
      </c>
      <c r="Z577" s="103"/>
      <c r="AA577" s="103"/>
      <c r="AB577" s="104">
        <f>+Z577*'1. Standard_Cost'!$B$20+AA577*'1. Standard_Cost'!$C$20</f>
        <v>0</v>
      </c>
      <c r="AC577" s="105"/>
      <c r="AD577" s="106"/>
      <c r="AE577" s="104">
        <f t="shared" si="1064"/>
        <v>0</v>
      </c>
      <c r="AF577" s="104">
        <f t="shared" si="1065"/>
        <v>0</v>
      </c>
      <c r="AG577" s="103"/>
      <c r="AH577" s="103"/>
      <c r="AI577" s="103"/>
      <c r="AJ577" s="107"/>
      <c r="AK577" s="107"/>
      <c r="AL577" s="107"/>
      <c r="AM577" s="104">
        <f>AG577*'1. Standard_Cost'!B182+'Incremental_Cost Year 2021'!AH577*'1. Standard_Cost'!C182+'Incremental_Cost Year 2021'!AI577*'1. Standard_Cost'!D182+'Incremental_Cost Year 2021'!AJ577+'Incremental_Cost Year 2021'!AL577+AK577</f>
        <v>0</v>
      </c>
      <c r="AN577" s="104">
        <f>AM577*'1. Standard_Cost'!C28</f>
        <v>0</v>
      </c>
      <c r="AO577" s="107"/>
      <c r="AQ577" s="104">
        <f t="shared" si="1066"/>
        <v>0</v>
      </c>
      <c r="AR577" s="104">
        <f t="shared" si="1067"/>
        <v>0</v>
      </c>
      <c r="AS577" s="104">
        <f t="shared" si="1068"/>
        <v>0</v>
      </c>
      <c r="AT577" s="104">
        <f t="shared" si="1070"/>
        <v>0</v>
      </c>
      <c r="AU577" s="229">
        <f t="shared" si="1069"/>
        <v>0</v>
      </c>
      <c r="AV577" s="229"/>
      <c r="AW577" s="229"/>
      <c r="AX577" s="229"/>
      <c r="AY577" s="229"/>
      <c r="AZ577" s="229"/>
      <c r="BA577" s="230"/>
    </row>
    <row r="578" spans="1:53" ht="14.1" customHeight="1" outlineLevel="2" x14ac:dyDescent="0.2">
      <c r="A578" s="68"/>
      <c r="B578" s="94"/>
      <c r="C578" s="251"/>
      <c r="D578" s="110"/>
      <c r="E578" s="110"/>
      <c r="F578" s="110"/>
      <c r="G578" s="111"/>
      <c r="H578" s="112" t="s">
        <v>179</v>
      </c>
      <c r="I578" s="100"/>
      <c r="J578" s="101"/>
      <c r="K578" s="101"/>
      <c r="L578" s="102" t="str">
        <f>IF(I578&lt;&gt;0,((VLOOKUP(I578,'1. Standard_Cost'!$B$4:$D$8,2)+VLOOKUP(I578,'1. Standard_Cost'!$B$4:$D$8,3))*J578*K578),"0")</f>
        <v>0</v>
      </c>
      <c r="M578" s="102">
        <f>L578*'1. Standard_Cost'!F162</f>
        <v>0</v>
      </c>
      <c r="N578" s="103"/>
      <c r="O578" s="103"/>
      <c r="P578" s="103"/>
      <c r="Q578" s="103"/>
      <c r="R578" s="104">
        <f>+N578*P578*'1. Standard_Cost'!$B$12</f>
        <v>0</v>
      </c>
      <c r="S578" s="104">
        <f>+N578*O578*P578*'1. Standard_Cost'!$C$12</f>
        <v>0</v>
      </c>
      <c r="T578" s="104">
        <f>+N578*P578*Q578*'1. Standard_Cost'!$D$12</f>
        <v>0</v>
      </c>
      <c r="U578" s="104">
        <f>+N578*O578*'1. Standard_Cost'!$E$12</f>
        <v>0</v>
      </c>
      <c r="V578" s="103"/>
      <c r="W578" s="103"/>
      <c r="X578" s="103"/>
      <c r="Y578" s="104">
        <f>+V578*((X578*'1. Standard_Cost'!$B$16)+(W578*X578*'1. Standard_Cost'!$C$16))</f>
        <v>0</v>
      </c>
      <c r="Z578" s="103"/>
      <c r="AA578" s="103"/>
      <c r="AB578" s="104">
        <f>+Z578*'1. Standard_Cost'!$B$20+AA578*'1. Standard_Cost'!$C$20</f>
        <v>0</v>
      </c>
      <c r="AC578" s="105"/>
      <c r="AD578" s="106"/>
      <c r="AE578" s="104">
        <f t="shared" si="1064"/>
        <v>0</v>
      </c>
      <c r="AF578" s="104">
        <f t="shared" si="1065"/>
        <v>0</v>
      </c>
      <c r="AG578" s="103"/>
      <c r="AH578" s="103"/>
      <c r="AI578" s="103"/>
      <c r="AJ578" s="107"/>
      <c r="AK578" s="107"/>
      <c r="AL578" s="107"/>
      <c r="AM578" s="104">
        <f>AG578*'1. Standard_Cost'!B182+'Incremental_Cost Year 2021'!AH578*'1. Standard_Cost'!C182+'Incremental_Cost Year 2021'!AI578*'1. Standard_Cost'!D182+'Incremental_Cost Year 2021'!AJ578+'Incremental_Cost Year 2021'!AL578+AK578</f>
        <v>0</v>
      </c>
      <c r="AN578" s="104">
        <f>AM578*'1. Standard_Cost'!C28</f>
        <v>0</v>
      </c>
      <c r="AO578" s="107"/>
      <c r="AQ578" s="104">
        <f t="shared" si="1066"/>
        <v>0</v>
      </c>
      <c r="AR578" s="104">
        <f t="shared" si="1067"/>
        <v>0</v>
      </c>
      <c r="AS578" s="104">
        <f t="shared" si="1068"/>
        <v>0</v>
      </c>
      <c r="AT578" s="104">
        <f t="shared" si="1070"/>
        <v>0</v>
      </c>
      <c r="AU578" s="229">
        <f t="shared" si="1069"/>
        <v>0</v>
      </c>
      <c r="AV578" s="229"/>
      <c r="AW578" s="229"/>
      <c r="AX578" s="229"/>
      <c r="AY578" s="229"/>
      <c r="AZ578" s="229"/>
      <c r="BA578" s="230"/>
    </row>
    <row r="579" spans="1:53" ht="25.7" customHeight="1" outlineLevel="1" x14ac:dyDescent="0.2">
      <c r="A579" s="68"/>
      <c r="B579" s="94"/>
      <c r="C579" s="251"/>
      <c r="D579" s="113" t="s">
        <v>48</v>
      </c>
      <c r="E579" s="113" t="s">
        <v>373</v>
      </c>
      <c r="F579" s="114" t="s">
        <v>154</v>
      </c>
      <c r="G579" s="115" t="s">
        <v>155</v>
      </c>
      <c r="H579" s="122" t="s">
        <v>374</v>
      </c>
      <c r="I579" s="117"/>
      <c r="J579" s="117"/>
      <c r="K579" s="117"/>
      <c r="L579" s="118">
        <f>SUM(L575:L578)</f>
        <v>0</v>
      </c>
      <c r="M579" s="118">
        <f>SUM(M575:M578)</f>
        <v>0</v>
      </c>
      <c r="N579" s="117"/>
      <c r="O579" s="117"/>
      <c r="P579" s="117"/>
      <c r="Q579" s="117"/>
      <c r="R579" s="119">
        <f>SUM(R575:R578)</f>
        <v>0</v>
      </c>
      <c r="S579" s="119">
        <f>SUM(S575:S578)</f>
        <v>0</v>
      </c>
      <c r="T579" s="119">
        <f>SUM(T575:T578)</f>
        <v>0</v>
      </c>
      <c r="U579" s="119">
        <f>SUM(U575:U578)</f>
        <v>0</v>
      </c>
      <c r="V579" s="117"/>
      <c r="W579" s="117"/>
      <c r="X579" s="117"/>
      <c r="Y579" s="118">
        <f>SUM(Y575:Y578)</f>
        <v>0</v>
      </c>
      <c r="Z579" s="117"/>
      <c r="AA579" s="117"/>
      <c r="AB579" s="118">
        <f t="shared" ref="AB579:AF579" si="1071">SUM(AB575:AB578)</f>
        <v>0</v>
      </c>
      <c r="AC579" s="118">
        <f t="shared" si="1071"/>
        <v>0</v>
      </c>
      <c r="AD579" s="118">
        <f t="shared" si="1071"/>
        <v>0</v>
      </c>
      <c r="AE579" s="118">
        <f t="shared" si="1071"/>
        <v>0</v>
      </c>
      <c r="AF579" s="118">
        <f t="shared" si="1071"/>
        <v>0</v>
      </c>
      <c r="AG579" s="117"/>
      <c r="AH579" s="117"/>
      <c r="AI579" s="117"/>
      <c r="AJ579" s="119">
        <f>SUM(AJ575:AJ578)</f>
        <v>0</v>
      </c>
      <c r="AK579" s="119">
        <f t="shared" ref="AK579:AN579" si="1072">SUM(AK575:AK578)</f>
        <v>0</v>
      </c>
      <c r="AL579" s="119">
        <f t="shared" si="1072"/>
        <v>0</v>
      </c>
      <c r="AM579" s="119">
        <f t="shared" si="1072"/>
        <v>0</v>
      </c>
      <c r="AN579" s="119">
        <f t="shared" si="1072"/>
        <v>0</v>
      </c>
      <c r="AO579" s="116"/>
      <c r="AP579" s="120"/>
      <c r="AQ579" s="121">
        <f t="shared" ref="AQ579:AZ579" si="1073">SUM(AQ575:AQ578)</f>
        <v>0</v>
      </c>
      <c r="AR579" s="121">
        <f t="shared" si="1073"/>
        <v>0</v>
      </c>
      <c r="AS579" s="121">
        <f t="shared" si="1073"/>
        <v>0</v>
      </c>
      <c r="AT579" s="121">
        <f t="shared" si="1073"/>
        <v>0</v>
      </c>
      <c r="AU579" s="121">
        <f t="shared" si="1073"/>
        <v>0</v>
      </c>
      <c r="AV579" s="121">
        <f t="shared" si="1073"/>
        <v>0</v>
      </c>
      <c r="AW579" s="121">
        <f t="shared" si="1073"/>
        <v>0</v>
      </c>
      <c r="AX579" s="121">
        <f t="shared" si="1073"/>
        <v>0</v>
      </c>
      <c r="AY579" s="121">
        <f t="shared" si="1073"/>
        <v>0</v>
      </c>
      <c r="AZ579" s="121">
        <f t="shared" si="1073"/>
        <v>0</v>
      </c>
      <c r="BA579" s="121"/>
    </row>
    <row r="580" spans="1:53" ht="14.1" customHeight="1" outlineLevel="2" x14ac:dyDescent="0.2">
      <c r="A580" s="68"/>
      <c r="B580" s="94"/>
      <c r="C580" s="251"/>
      <c r="D580" s="96"/>
      <c r="E580" s="96"/>
      <c r="F580" s="97"/>
      <c r="G580" s="98"/>
      <c r="H580" s="99" t="s">
        <v>49</v>
      </c>
      <c r="I580" s="100"/>
      <c r="J580" s="101"/>
      <c r="K580" s="101"/>
      <c r="L580" s="102" t="str">
        <f>IF(I580&lt;&gt;0,((VLOOKUP(I580,'1. Standard_Cost'!$B$4:$D$8,2)+VLOOKUP(I580,'1. Standard_Cost'!$B$4:$D$8,3))*J580*K580),"0")</f>
        <v>0</v>
      </c>
      <c r="M580" s="102">
        <f>L580*'1. Standard_Cost'!F4</f>
        <v>0</v>
      </c>
      <c r="N580" s="103"/>
      <c r="O580" s="103"/>
      <c r="P580" s="103"/>
      <c r="Q580" s="103"/>
      <c r="R580" s="104">
        <f>+N580*P580*'1. Standard_Cost'!$B$12</f>
        <v>0</v>
      </c>
      <c r="S580" s="104">
        <f>+N580*O580*P580*'1. Standard_Cost'!$C$12</f>
        <v>0</v>
      </c>
      <c r="T580" s="104">
        <f>+N580*P580*Q580*'1. Standard_Cost'!$D$12</f>
        <v>0</v>
      </c>
      <c r="U580" s="104">
        <f>+N580*O580*'1. Standard_Cost'!$E$12</f>
        <v>0</v>
      </c>
      <c r="V580" s="103"/>
      <c r="W580" s="103"/>
      <c r="X580" s="103"/>
      <c r="Y580" s="104">
        <f>+V580*((X580*'1. Standard_Cost'!$B$16)+(W580*X580*'1. Standard_Cost'!$C$16))</f>
        <v>0</v>
      </c>
      <c r="Z580" s="103"/>
      <c r="AA580" s="103"/>
      <c r="AB580" s="104">
        <f>+Z580*'1. Standard_Cost'!$B$20+AA580*'1. Standard_Cost'!$C$20</f>
        <v>0</v>
      </c>
      <c r="AC580" s="105"/>
      <c r="AD580" s="106"/>
      <c r="AE580" s="104">
        <f t="shared" ref="AE580:AE583" si="1074">(R580+S580+T580+U580+Y580+AB580+AC580+AD580)*(20%)</f>
        <v>0</v>
      </c>
      <c r="AF580" s="104">
        <f t="shared" ref="AF580:AF583" si="1075">R580+S580+T580+U580+Y580+AB580+AC580+AD580+AE580</f>
        <v>0</v>
      </c>
      <c r="AG580" s="103"/>
      <c r="AH580" s="103"/>
      <c r="AI580" s="103"/>
      <c r="AJ580" s="107"/>
      <c r="AK580" s="107"/>
      <c r="AL580" s="107"/>
      <c r="AM580" s="104">
        <f>AG580*'1. Standard_Cost'!B182+'Incremental_Cost Year 2021'!AH580*'1. Standard_Cost'!C182+'Incremental_Cost Year 2021'!AI580*'1. Standard_Cost'!D182+'Incremental_Cost Year 2021'!AJ580+'Incremental_Cost Year 2021'!AL580+AK580</f>
        <v>0</v>
      </c>
      <c r="AN580" s="104">
        <f>AM580*'1. Standard_Cost'!C28</f>
        <v>0</v>
      </c>
      <c r="AO580" s="107"/>
      <c r="AQ580" s="104">
        <f t="shared" ref="AQ580:AQ583" si="1076">L580+M580</f>
        <v>0</v>
      </c>
      <c r="AR580" s="104">
        <f t="shared" ref="AR580:AR583" si="1077">AF580</f>
        <v>0</v>
      </c>
      <c r="AS580" s="104">
        <f t="shared" ref="AS580:AS583" si="1078">AM580+AN580</f>
        <v>0</v>
      </c>
      <c r="AT580" s="104">
        <f>SUM(AQ580,AR580,AS580)</f>
        <v>0</v>
      </c>
      <c r="AU580" s="229">
        <f t="shared" ref="AU580:AU583" si="1079">AT580:AT581</f>
        <v>0</v>
      </c>
      <c r="AV580" s="229"/>
      <c r="AW580" s="229"/>
      <c r="AX580" s="229"/>
      <c r="AY580" s="229"/>
      <c r="AZ580" s="229"/>
      <c r="BA580" s="230"/>
    </row>
    <row r="581" spans="1:53" ht="14.1" customHeight="1" outlineLevel="2" x14ac:dyDescent="0.2">
      <c r="A581" s="68"/>
      <c r="B581" s="94"/>
      <c r="C581" s="251"/>
      <c r="D581" s="110"/>
      <c r="E581" s="110"/>
      <c r="F581" s="110"/>
      <c r="G581" s="111"/>
      <c r="H581" s="99" t="s">
        <v>50</v>
      </c>
      <c r="I581" s="100"/>
      <c r="J581" s="101"/>
      <c r="K581" s="101"/>
      <c r="L581" s="102" t="str">
        <f>IF(I581&lt;&gt;0,((VLOOKUP(I581,'1. Standard_Cost'!$B$4:$D$8,2)+VLOOKUP(I581,'1. Standard_Cost'!$B$4:$D$8,3))*J581*K581),"0")</f>
        <v>0</v>
      </c>
      <c r="M581" s="102">
        <f>L581*'1. Standard_Cost'!F4</f>
        <v>0</v>
      </c>
      <c r="N581" s="103"/>
      <c r="O581" s="103"/>
      <c r="P581" s="103"/>
      <c r="Q581" s="103"/>
      <c r="R581" s="104">
        <f>+N581*P581*'1. Standard_Cost'!$B$12</f>
        <v>0</v>
      </c>
      <c r="S581" s="104">
        <f>+N581*O581*P581*'1. Standard_Cost'!$C$12</f>
        <v>0</v>
      </c>
      <c r="T581" s="104">
        <f>+N581*P581*Q581*'1. Standard_Cost'!$D$12</f>
        <v>0</v>
      </c>
      <c r="U581" s="104">
        <f>+N581*O581*'1. Standard_Cost'!$E$12</f>
        <v>0</v>
      </c>
      <c r="V581" s="103"/>
      <c r="W581" s="103"/>
      <c r="X581" s="103"/>
      <c r="Y581" s="104">
        <f>+V581*((X581*'1. Standard_Cost'!$B$16)+(W581*X581*'1. Standard_Cost'!$C$16))</f>
        <v>0</v>
      </c>
      <c r="Z581" s="103"/>
      <c r="AA581" s="103"/>
      <c r="AB581" s="104">
        <f>+Z581*'1. Standard_Cost'!$B$20+AA581*'1. Standard_Cost'!$C$20</f>
        <v>0</v>
      </c>
      <c r="AC581" s="105"/>
      <c r="AD581" s="106"/>
      <c r="AE581" s="104">
        <f t="shared" si="1074"/>
        <v>0</v>
      </c>
      <c r="AF581" s="104">
        <f t="shared" si="1075"/>
        <v>0</v>
      </c>
      <c r="AG581" s="103"/>
      <c r="AH581" s="103">
        <v>0</v>
      </c>
      <c r="AI581" s="103">
        <v>0</v>
      </c>
      <c r="AJ581" s="107"/>
      <c r="AK581" s="107"/>
      <c r="AL581" s="107"/>
      <c r="AM581" s="104">
        <f>AG581*'1. Standard_Cost'!B182+'Incremental_Cost Year 2021'!AH581*'1. Standard_Cost'!C182+'Incremental_Cost Year 2021'!AI581*'1. Standard_Cost'!D182+'Incremental_Cost Year 2021'!AJ581+'Incremental_Cost Year 2021'!AL581+AK581</f>
        <v>0</v>
      </c>
      <c r="AN581" s="104">
        <f>AM581*'1. Standard_Cost'!C28</f>
        <v>0</v>
      </c>
      <c r="AO581" s="107"/>
      <c r="AQ581" s="104">
        <f t="shared" si="1076"/>
        <v>0</v>
      </c>
      <c r="AR581" s="104">
        <f t="shared" si="1077"/>
        <v>0</v>
      </c>
      <c r="AS581" s="104">
        <f t="shared" si="1078"/>
        <v>0</v>
      </c>
      <c r="AT581" s="104">
        <f t="shared" ref="AT581:AT583" si="1080">SUM(AQ581,AR581,AS581)</f>
        <v>0</v>
      </c>
      <c r="AU581" s="229">
        <f t="shared" si="1079"/>
        <v>0</v>
      </c>
      <c r="AV581" s="229">
        <v>0</v>
      </c>
      <c r="AW581" s="229"/>
      <c r="AX581" s="229"/>
      <c r="AY581" s="229"/>
      <c r="AZ581" s="229"/>
      <c r="BA581" s="230"/>
    </row>
    <row r="582" spans="1:53" ht="14.1" customHeight="1" outlineLevel="2" x14ac:dyDescent="0.2">
      <c r="A582" s="68"/>
      <c r="B582" s="94"/>
      <c r="C582" s="251"/>
      <c r="D582" s="110"/>
      <c r="E582" s="110"/>
      <c r="F582" s="110"/>
      <c r="G582" s="111"/>
      <c r="H582" s="99" t="s">
        <v>51</v>
      </c>
      <c r="I582" s="100"/>
      <c r="J582" s="101"/>
      <c r="K582" s="101"/>
      <c r="L582" s="102" t="str">
        <f>IF(I582&lt;&gt;0,((VLOOKUP(I582,'1. Standard_Cost'!$B$4:$D$8,2)+VLOOKUP(I582,'1. Standard_Cost'!$B$4:$D$8,3))*J582*K582),"0")</f>
        <v>0</v>
      </c>
      <c r="M582" s="102">
        <f>L582*'1. Standard_Cost'!F4</f>
        <v>0</v>
      </c>
      <c r="N582" s="103"/>
      <c r="O582" s="103"/>
      <c r="P582" s="103"/>
      <c r="Q582" s="103"/>
      <c r="R582" s="104">
        <f>+N582*P582*'1. Standard_Cost'!$B$12</f>
        <v>0</v>
      </c>
      <c r="S582" s="104">
        <f>+N582*O582*P582*'1. Standard_Cost'!$C$12</f>
        <v>0</v>
      </c>
      <c r="T582" s="104">
        <f>+N582*P582*Q582*'1. Standard_Cost'!$D$12</f>
        <v>0</v>
      </c>
      <c r="U582" s="104">
        <f>+N582*O582*'1. Standard_Cost'!$E$12</f>
        <v>0</v>
      </c>
      <c r="V582" s="103"/>
      <c r="W582" s="103"/>
      <c r="X582" s="103"/>
      <c r="Y582" s="104">
        <f>+V582*((X582*'1. Standard_Cost'!$B$16)+(W582*X582*'1. Standard_Cost'!$C$16))</f>
        <v>0</v>
      </c>
      <c r="Z582" s="103"/>
      <c r="AA582" s="103"/>
      <c r="AB582" s="104">
        <f>+Z582*'1. Standard_Cost'!$B$20+AA582*'1. Standard_Cost'!$C$20</f>
        <v>0</v>
      </c>
      <c r="AC582" s="105"/>
      <c r="AD582" s="106"/>
      <c r="AE582" s="104">
        <f t="shared" si="1074"/>
        <v>0</v>
      </c>
      <c r="AF582" s="104">
        <f t="shared" si="1075"/>
        <v>0</v>
      </c>
      <c r="AG582" s="103"/>
      <c r="AH582" s="103"/>
      <c r="AI582" s="103"/>
      <c r="AJ582" s="107"/>
      <c r="AK582" s="107"/>
      <c r="AL582" s="107"/>
      <c r="AM582" s="104">
        <f>AG582*'1. Standard_Cost'!B182+'Incremental_Cost Year 2021'!AH582*'1. Standard_Cost'!C182+'Incremental_Cost Year 2021'!AI582*'1. Standard_Cost'!D182+'Incremental_Cost Year 2021'!AJ582+'Incremental_Cost Year 2021'!AL582+AK582</f>
        <v>0</v>
      </c>
      <c r="AN582" s="104">
        <f>AM582*'1. Standard_Cost'!C28</f>
        <v>0</v>
      </c>
      <c r="AO582" s="107"/>
      <c r="AQ582" s="104">
        <f t="shared" si="1076"/>
        <v>0</v>
      </c>
      <c r="AR582" s="104">
        <f t="shared" si="1077"/>
        <v>0</v>
      </c>
      <c r="AS582" s="104">
        <f t="shared" si="1078"/>
        <v>0</v>
      </c>
      <c r="AT582" s="104">
        <f t="shared" si="1080"/>
        <v>0</v>
      </c>
      <c r="AU582" s="229">
        <f t="shared" si="1079"/>
        <v>0</v>
      </c>
      <c r="AV582" s="229"/>
      <c r="AW582" s="229"/>
      <c r="AX582" s="229"/>
      <c r="AY582" s="229"/>
      <c r="AZ582" s="229"/>
      <c r="BA582" s="230"/>
    </row>
    <row r="583" spans="1:53" ht="14.1" customHeight="1" outlineLevel="2" x14ac:dyDescent="0.2">
      <c r="A583" s="68"/>
      <c r="B583" s="94"/>
      <c r="C583" s="251"/>
      <c r="D583" s="110"/>
      <c r="E583" s="110"/>
      <c r="F583" s="110"/>
      <c r="G583" s="111"/>
      <c r="H583" s="112" t="s">
        <v>179</v>
      </c>
      <c r="I583" s="100"/>
      <c r="J583" s="101"/>
      <c r="K583" s="101"/>
      <c r="L583" s="102" t="str">
        <f>IF(I583&lt;&gt;0,((VLOOKUP(I583,'1. Standard_Cost'!$B$4:$D$8,2)+VLOOKUP(I583,'1. Standard_Cost'!$B$4:$D$8,3))*J583*K583),"0")</f>
        <v>0</v>
      </c>
      <c r="M583" s="102">
        <f>L583*'1. Standard_Cost'!F162</f>
        <v>0</v>
      </c>
      <c r="N583" s="103"/>
      <c r="O583" s="103"/>
      <c r="P583" s="103"/>
      <c r="Q583" s="103"/>
      <c r="R583" s="104">
        <f>+N583*P583*'1. Standard_Cost'!$B$12</f>
        <v>0</v>
      </c>
      <c r="S583" s="104">
        <f>+N583*O583*P583*'1. Standard_Cost'!$C$12</f>
        <v>0</v>
      </c>
      <c r="T583" s="104">
        <f>+N583*P583*Q583*'1. Standard_Cost'!$D$12</f>
        <v>0</v>
      </c>
      <c r="U583" s="104">
        <f>+N583*O583*'1. Standard_Cost'!$E$12</f>
        <v>0</v>
      </c>
      <c r="V583" s="103"/>
      <c r="W583" s="103"/>
      <c r="X583" s="103"/>
      <c r="Y583" s="104">
        <f>+V583*((X583*'1. Standard_Cost'!$B$16)+(W583*X583*'1. Standard_Cost'!$C$16))</f>
        <v>0</v>
      </c>
      <c r="Z583" s="103"/>
      <c r="AA583" s="103"/>
      <c r="AB583" s="104">
        <f>+Z583*'1. Standard_Cost'!$B$20+AA583*'1. Standard_Cost'!$C$20</f>
        <v>0</v>
      </c>
      <c r="AC583" s="105"/>
      <c r="AD583" s="106"/>
      <c r="AE583" s="104">
        <f t="shared" si="1074"/>
        <v>0</v>
      </c>
      <c r="AF583" s="104">
        <f t="shared" si="1075"/>
        <v>0</v>
      </c>
      <c r="AG583" s="103"/>
      <c r="AH583" s="103"/>
      <c r="AI583" s="103"/>
      <c r="AJ583" s="107"/>
      <c r="AK583" s="107"/>
      <c r="AL583" s="107"/>
      <c r="AM583" s="104">
        <f>AG583*'1. Standard_Cost'!B182+'Incremental_Cost Year 2021'!AH583*'1. Standard_Cost'!C182+'Incremental_Cost Year 2021'!AI583*'1. Standard_Cost'!D182+'Incremental_Cost Year 2021'!AJ583+'Incremental_Cost Year 2021'!AL583+AK583</f>
        <v>0</v>
      </c>
      <c r="AN583" s="104">
        <f>AM583*'1. Standard_Cost'!C28</f>
        <v>0</v>
      </c>
      <c r="AO583" s="107"/>
      <c r="AQ583" s="104">
        <f t="shared" si="1076"/>
        <v>0</v>
      </c>
      <c r="AR583" s="104">
        <f t="shared" si="1077"/>
        <v>0</v>
      </c>
      <c r="AS583" s="104">
        <f t="shared" si="1078"/>
        <v>0</v>
      </c>
      <c r="AT583" s="104">
        <f t="shared" si="1080"/>
        <v>0</v>
      </c>
      <c r="AU583" s="229">
        <f t="shared" si="1079"/>
        <v>0</v>
      </c>
      <c r="AV583" s="229"/>
      <c r="AW583" s="229"/>
      <c r="AX583" s="229"/>
      <c r="AY583" s="229"/>
      <c r="AZ583" s="229"/>
      <c r="BA583" s="230"/>
    </row>
    <row r="584" spans="1:53" ht="24.6" customHeight="1" outlineLevel="1" x14ac:dyDescent="0.2">
      <c r="A584" s="68"/>
      <c r="B584" s="141"/>
      <c r="C584" s="251"/>
      <c r="D584" s="113" t="s">
        <v>48</v>
      </c>
      <c r="E584" s="113" t="s">
        <v>811</v>
      </c>
      <c r="F584" s="114" t="s">
        <v>154</v>
      </c>
      <c r="G584" s="115" t="s">
        <v>155</v>
      </c>
      <c r="H584" s="122" t="s">
        <v>375</v>
      </c>
      <c r="I584" s="117"/>
      <c r="J584" s="117"/>
      <c r="K584" s="117"/>
      <c r="L584" s="118">
        <f>SUM(L580:L583)</f>
        <v>0</v>
      </c>
      <c r="M584" s="118">
        <f>SUM(M580:M583)</f>
        <v>0</v>
      </c>
      <c r="N584" s="117"/>
      <c r="O584" s="117"/>
      <c r="P584" s="117"/>
      <c r="Q584" s="117"/>
      <c r="R584" s="119">
        <f>SUM(R580:R583)</f>
        <v>0</v>
      </c>
      <c r="S584" s="119">
        <f>SUM(S580:S583)</f>
        <v>0</v>
      </c>
      <c r="T584" s="119">
        <f>SUM(T580:T583)</f>
        <v>0</v>
      </c>
      <c r="U584" s="119">
        <f>SUM(U580:U583)</f>
        <v>0</v>
      </c>
      <c r="V584" s="117"/>
      <c r="W584" s="117"/>
      <c r="X584" s="117"/>
      <c r="Y584" s="118">
        <f>SUM(Y580:Y583)</f>
        <v>0</v>
      </c>
      <c r="Z584" s="117"/>
      <c r="AA584" s="117"/>
      <c r="AB584" s="118">
        <f t="shared" ref="AB584:AF584" si="1081">SUM(AB580:AB583)</f>
        <v>0</v>
      </c>
      <c r="AC584" s="118">
        <f t="shared" si="1081"/>
        <v>0</v>
      </c>
      <c r="AD584" s="118">
        <f t="shared" si="1081"/>
        <v>0</v>
      </c>
      <c r="AE584" s="118">
        <f t="shared" si="1081"/>
        <v>0</v>
      </c>
      <c r="AF584" s="118">
        <f t="shared" si="1081"/>
        <v>0</v>
      </c>
      <c r="AG584" s="117"/>
      <c r="AH584" s="117"/>
      <c r="AI584" s="117"/>
      <c r="AJ584" s="119">
        <f>SUM(AJ580:AJ583)</f>
        <v>0</v>
      </c>
      <c r="AK584" s="119">
        <f t="shared" ref="AK584:AN584" si="1082">SUM(AK580:AK583)</f>
        <v>0</v>
      </c>
      <c r="AL584" s="119">
        <f t="shared" si="1082"/>
        <v>0</v>
      </c>
      <c r="AM584" s="119">
        <f t="shared" si="1082"/>
        <v>0</v>
      </c>
      <c r="AN584" s="119">
        <f t="shared" si="1082"/>
        <v>0</v>
      </c>
      <c r="AO584" s="116"/>
      <c r="AP584" s="120"/>
      <c r="AQ584" s="121">
        <f t="shared" ref="AQ584:AZ584" si="1083">SUM(AQ580:AQ583)</f>
        <v>0</v>
      </c>
      <c r="AR584" s="121">
        <f t="shared" si="1083"/>
        <v>0</v>
      </c>
      <c r="AS584" s="121">
        <f t="shared" si="1083"/>
        <v>0</v>
      </c>
      <c r="AT584" s="121">
        <f t="shared" si="1083"/>
        <v>0</v>
      </c>
      <c r="AU584" s="121">
        <f t="shared" si="1083"/>
        <v>0</v>
      </c>
      <c r="AV584" s="121">
        <f t="shared" si="1083"/>
        <v>0</v>
      </c>
      <c r="AW584" s="121">
        <f t="shared" si="1083"/>
        <v>0</v>
      </c>
      <c r="AX584" s="121">
        <f t="shared" si="1083"/>
        <v>0</v>
      </c>
      <c r="AY584" s="121">
        <f t="shared" si="1083"/>
        <v>0</v>
      </c>
      <c r="AZ584" s="121">
        <f t="shared" si="1083"/>
        <v>0</v>
      </c>
      <c r="BA584" s="121"/>
    </row>
    <row r="585" spans="1:53" ht="14.1" customHeight="1" outlineLevel="2" x14ac:dyDescent="0.2">
      <c r="A585" s="68"/>
      <c r="B585" s="94"/>
      <c r="C585" s="95"/>
      <c r="D585" s="96"/>
      <c r="E585" s="96"/>
      <c r="F585" s="97"/>
      <c r="G585" s="98"/>
      <c r="H585" s="99" t="s">
        <v>49</v>
      </c>
      <c r="I585" s="100"/>
      <c r="J585" s="101"/>
      <c r="K585" s="101"/>
      <c r="L585" s="102" t="str">
        <f>IF(I585&lt;&gt;0,((VLOOKUP(I585,'1. Standard_Cost'!$B$4:$D$8,2)+VLOOKUP(I585,'1. Standard_Cost'!$B$4:$D$8,3))*J585*K585),"0")</f>
        <v>0</v>
      </c>
      <c r="M585" s="102">
        <f>L585*'1. Standard_Cost'!F4</f>
        <v>0</v>
      </c>
      <c r="N585" s="103"/>
      <c r="O585" s="103"/>
      <c r="P585" s="103"/>
      <c r="Q585" s="103"/>
      <c r="R585" s="104">
        <f>+N585*P585*'1. Standard_Cost'!$B$12</f>
        <v>0</v>
      </c>
      <c r="S585" s="104">
        <f>+N585*O585*P585*'1. Standard_Cost'!$C$12</f>
        <v>0</v>
      </c>
      <c r="T585" s="104">
        <f>+N585*P585*Q585*'1. Standard_Cost'!$D$12</f>
        <v>0</v>
      </c>
      <c r="U585" s="104">
        <f>+N585*O585*'1. Standard_Cost'!$E$12</f>
        <v>0</v>
      </c>
      <c r="V585" s="103"/>
      <c r="W585" s="103"/>
      <c r="X585" s="103"/>
      <c r="Y585" s="104">
        <f>+V585*((X585*'1. Standard_Cost'!$B$16)+(W585*X585*'1. Standard_Cost'!$C$16))</f>
        <v>0</v>
      </c>
      <c r="Z585" s="103"/>
      <c r="AA585" s="103"/>
      <c r="AB585" s="104">
        <f>+Z585*'1. Standard_Cost'!$B$20+AA585*'1. Standard_Cost'!$C$20</f>
        <v>0</v>
      </c>
      <c r="AC585" s="105"/>
      <c r="AD585" s="106"/>
      <c r="AE585" s="104">
        <f t="shared" ref="AE585:AE588" si="1084">(R585+S585+T585+U585+Y585+AB585+AC585+AD585)*(20%)</f>
        <v>0</v>
      </c>
      <c r="AF585" s="104">
        <f t="shared" ref="AF585:AF588" si="1085">R585+S585+T585+U585+Y585+AB585+AC585+AD585+AE585</f>
        <v>0</v>
      </c>
      <c r="AG585" s="103"/>
      <c r="AH585" s="103"/>
      <c r="AI585" s="103"/>
      <c r="AJ585" s="107"/>
      <c r="AK585" s="107"/>
      <c r="AL585" s="107"/>
      <c r="AM585" s="104">
        <f>AG585*'1. Standard_Cost'!B187+'Incremental_Cost Year 2021'!AH585*'1. Standard_Cost'!C187+'Incremental_Cost Year 2021'!AI585*'1. Standard_Cost'!D187+'Incremental_Cost Year 2021'!AJ585+'Incremental_Cost Year 2021'!AL585+AK585</f>
        <v>0</v>
      </c>
      <c r="AN585" s="104">
        <f>AM585*'1. Standard_Cost'!C28</f>
        <v>0</v>
      </c>
      <c r="AO585" s="107"/>
      <c r="AQ585" s="104">
        <f t="shared" ref="AQ585:AQ588" si="1086">L585+M585</f>
        <v>0</v>
      </c>
      <c r="AR585" s="104">
        <f t="shared" ref="AR585:AR588" si="1087">AF585</f>
        <v>0</v>
      </c>
      <c r="AS585" s="104">
        <f t="shared" ref="AS585:AS588" si="1088">AM585+AN585</f>
        <v>0</v>
      </c>
      <c r="AT585" s="104">
        <f>SUM(AQ585,AR585,AS585)</f>
        <v>0</v>
      </c>
      <c r="AU585" s="229">
        <f t="shared" ref="AU585:AU588" si="1089">AT585:AT586</f>
        <v>0</v>
      </c>
      <c r="AV585" s="229"/>
      <c r="AW585" s="229"/>
      <c r="AX585" s="229"/>
      <c r="AY585" s="229"/>
      <c r="AZ585" s="229"/>
      <c r="BA585" s="230"/>
    </row>
    <row r="586" spans="1:53" ht="14.1" customHeight="1" outlineLevel="2" x14ac:dyDescent="0.2">
      <c r="A586" s="68"/>
      <c r="B586" s="94"/>
      <c r="C586" s="95"/>
      <c r="D586" s="110"/>
      <c r="E586" s="110"/>
      <c r="F586" s="110"/>
      <c r="G586" s="111"/>
      <c r="H586" s="99" t="s">
        <v>50</v>
      </c>
      <c r="I586" s="100"/>
      <c r="J586" s="101"/>
      <c r="K586" s="101"/>
      <c r="L586" s="102" t="str">
        <f>IF(I586&lt;&gt;0,((VLOOKUP(I586,'1. Standard_Cost'!$B$4:$D$8,2)+VLOOKUP(I586,'1. Standard_Cost'!$B$4:$D$8,3))*J586*K586),"0")</f>
        <v>0</v>
      </c>
      <c r="M586" s="102">
        <f>L586*'1. Standard_Cost'!F4</f>
        <v>0</v>
      </c>
      <c r="N586" s="103"/>
      <c r="O586" s="103"/>
      <c r="P586" s="103"/>
      <c r="Q586" s="103"/>
      <c r="R586" s="104">
        <f>+N586*P586*'1. Standard_Cost'!$B$12</f>
        <v>0</v>
      </c>
      <c r="S586" s="104">
        <f>+N586*O586*P586*'1. Standard_Cost'!$C$12</f>
        <v>0</v>
      </c>
      <c r="T586" s="104">
        <f>+N586*P586*Q586*'1. Standard_Cost'!$D$12</f>
        <v>0</v>
      </c>
      <c r="U586" s="104">
        <f>+N586*O586*'1. Standard_Cost'!$E$12</f>
        <v>0</v>
      </c>
      <c r="V586" s="103"/>
      <c r="W586" s="103"/>
      <c r="X586" s="103"/>
      <c r="Y586" s="104">
        <f>+V586*((X586*'1. Standard_Cost'!$B$16)+(W586*X586*'1. Standard_Cost'!$C$16))</f>
        <v>0</v>
      </c>
      <c r="Z586" s="103"/>
      <c r="AA586" s="103"/>
      <c r="AB586" s="104">
        <f>+Z586*'1. Standard_Cost'!$B$20+AA586*'1. Standard_Cost'!$C$20</f>
        <v>0</v>
      </c>
      <c r="AC586" s="105"/>
      <c r="AD586" s="106"/>
      <c r="AE586" s="104">
        <f t="shared" si="1084"/>
        <v>0</v>
      </c>
      <c r="AF586" s="104">
        <f t="shared" si="1085"/>
        <v>0</v>
      </c>
      <c r="AG586" s="103"/>
      <c r="AH586" s="103">
        <v>0</v>
      </c>
      <c r="AI586" s="103">
        <v>0</v>
      </c>
      <c r="AJ586" s="107"/>
      <c r="AK586" s="107"/>
      <c r="AL586" s="107"/>
      <c r="AM586" s="104">
        <f>AG586*'1. Standard_Cost'!B187+'Incremental_Cost Year 2021'!AH586*'1. Standard_Cost'!C187+'Incremental_Cost Year 2021'!AI586*'1. Standard_Cost'!D187+'Incremental_Cost Year 2021'!AJ586+'Incremental_Cost Year 2021'!AL586+AK586</f>
        <v>0</v>
      </c>
      <c r="AN586" s="104">
        <f>AM586*'1. Standard_Cost'!C28</f>
        <v>0</v>
      </c>
      <c r="AO586" s="107"/>
      <c r="AQ586" s="104">
        <f t="shared" si="1086"/>
        <v>0</v>
      </c>
      <c r="AR586" s="104">
        <f t="shared" si="1087"/>
        <v>0</v>
      </c>
      <c r="AS586" s="104">
        <f t="shared" si="1088"/>
        <v>0</v>
      </c>
      <c r="AT586" s="104">
        <f t="shared" ref="AT586:AT588" si="1090">SUM(AQ586,AR586,AS586)</f>
        <v>0</v>
      </c>
      <c r="AU586" s="229">
        <f t="shared" si="1089"/>
        <v>0</v>
      </c>
      <c r="AV586" s="229">
        <v>0</v>
      </c>
      <c r="AW586" s="229"/>
      <c r="AX586" s="229"/>
      <c r="AY586" s="229"/>
      <c r="AZ586" s="229"/>
      <c r="BA586" s="230"/>
    </row>
    <row r="587" spans="1:53" ht="14.1" customHeight="1" outlineLevel="2" x14ac:dyDescent="0.2">
      <c r="A587" s="68"/>
      <c r="B587" s="94"/>
      <c r="C587" s="95"/>
      <c r="D587" s="110"/>
      <c r="E587" s="110"/>
      <c r="F587" s="110"/>
      <c r="G587" s="111"/>
      <c r="H587" s="99" t="s">
        <v>51</v>
      </c>
      <c r="I587" s="100"/>
      <c r="J587" s="101"/>
      <c r="K587" s="101"/>
      <c r="L587" s="102" t="str">
        <f>IF(I587&lt;&gt;0,((VLOOKUP(I587,'1. Standard_Cost'!$B$4:$D$8,2)+VLOOKUP(I587,'1. Standard_Cost'!$B$4:$D$8,3))*J587*K587),"0")</f>
        <v>0</v>
      </c>
      <c r="M587" s="102">
        <f>L587*'1. Standard_Cost'!F4</f>
        <v>0</v>
      </c>
      <c r="N587" s="103"/>
      <c r="O587" s="103"/>
      <c r="P587" s="103"/>
      <c r="Q587" s="103"/>
      <c r="R587" s="104">
        <f>+N587*P587*'1. Standard_Cost'!$B$12</f>
        <v>0</v>
      </c>
      <c r="S587" s="104">
        <f>+N587*O587*P587*'1. Standard_Cost'!$C$12</f>
        <v>0</v>
      </c>
      <c r="T587" s="104">
        <f>+N587*P587*Q587*'1. Standard_Cost'!$D$12</f>
        <v>0</v>
      </c>
      <c r="U587" s="104">
        <f>+N587*O587*'1. Standard_Cost'!$E$12</f>
        <v>0</v>
      </c>
      <c r="V587" s="103"/>
      <c r="W587" s="103"/>
      <c r="X587" s="103"/>
      <c r="Y587" s="104">
        <f>+V587*((X587*'1. Standard_Cost'!$B$16)+(W587*X587*'1. Standard_Cost'!$C$16))</f>
        <v>0</v>
      </c>
      <c r="Z587" s="103"/>
      <c r="AA587" s="103"/>
      <c r="AB587" s="104">
        <f>+Z587*'1. Standard_Cost'!$B$20+AA587*'1. Standard_Cost'!$C$20</f>
        <v>0</v>
      </c>
      <c r="AC587" s="105"/>
      <c r="AD587" s="106"/>
      <c r="AE587" s="104">
        <f t="shared" si="1084"/>
        <v>0</v>
      </c>
      <c r="AF587" s="104">
        <f t="shared" si="1085"/>
        <v>0</v>
      </c>
      <c r="AG587" s="103"/>
      <c r="AH587" s="103"/>
      <c r="AI587" s="103"/>
      <c r="AJ587" s="107"/>
      <c r="AK587" s="107"/>
      <c r="AL587" s="107"/>
      <c r="AM587" s="104">
        <f>AG587*'1. Standard_Cost'!B187+'Incremental_Cost Year 2021'!AH587*'1. Standard_Cost'!C187+'Incremental_Cost Year 2021'!AI587*'1. Standard_Cost'!D187+'Incremental_Cost Year 2021'!AJ587+'Incremental_Cost Year 2021'!AL587+AK587</f>
        <v>0</v>
      </c>
      <c r="AN587" s="104">
        <f>AM587*'1. Standard_Cost'!C28</f>
        <v>0</v>
      </c>
      <c r="AO587" s="107"/>
      <c r="AQ587" s="104">
        <f t="shared" si="1086"/>
        <v>0</v>
      </c>
      <c r="AR587" s="104">
        <f t="shared" si="1087"/>
        <v>0</v>
      </c>
      <c r="AS587" s="104">
        <f t="shared" si="1088"/>
        <v>0</v>
      </c>
      <c r="AT587" s="104">
        <f t="shared" si="1090"/>
        <v>0</v>
      </c>
      <c r="AU587" s="229">
        <f t="shared" si="1089"/>
        <v>0</v>
      </c>
      <c r="AV587" s="229"/>
      <c r="AW587" s="229"/>
      <c r="AX587" s="229"/>
      <c r="AY587" s="229"/>
      <c r="AZ587" s="229"/>
      <c r="BA587" s="230"/>
    </row>
    <row r="588" spans="1:53" ht="14.1" customHeight="1" outlineLevel="2" x14ac:dyDescent="0.2">
      <c r="A588" s="68"/>
      <c r="B588" s="94"/>
      <c r="C588" s="95"/>
      <c r="D588" s="110"/>
      <c r="E588" s="110"/>
      <c r="F588" s="110"/>
      <c r="G588" s="111"/>
      <c r="H588" s="112" t="s">
        <v>179</v>
      </c>
      <c r="I588" s="100"/>
      <c r="J588" s="101"/>
      <c r="K588" s="101"/>
      <c r="L588" s="102" t="str">
        <f>IF(I588&lt;&gt;0,((VLOOKUP(I588,'1. Standard_Cost'!$B$4:$D$8,2)+VLOOKUP(I588,'1. Standard_Cost'!$B$4:$D$8,3))*J588*K588),"0")</f>
        <v>0</v>
      </c>
      <c r="M588" s="102">
        <f>L588*'1. Standard_Cost'!F167</f>
        <v>0</v>
      </c>
      <c r="N588" s="103"/>
      <c r="O588" s="103"/>
      <c r="P588" s="103"/>
      <c r="Q588" s="103"/>
      <c r="R588" s="104">
        <f>+N588*P588*'1. Standard_Cost'!$B$12</f>
        <v>0</v>
      </c>
      <c r="S588" s="104">
        <f>+N588*O588*P588*'1. Standard_Cost'!$C$12</f>
        <v>0</v>
      </c>
      <c r="T588" s="104">
        <f>+N588*P588*Q588*'1. Standard_Cost'!$D$12</f>
        <v>0</v>
      </c>
      <c r="U588" s="104">
        <f>+N588*O588*'1. Standard_Cost'!$E$12</f>
        <v>0</v>
      </c>
      <c r="V588" s="103"/>
      <c r="W588" s="103"/>
      <c r="X588" s="103"/>
      <c r="Y588" s="104">
        <f>+V588*((X588*'1. Standard_Cost'!$B$16)+(W588*X588*'1. Standard_Cost'!$C$16))</f>
        <v>0</v>
      </c>
      <c r="Z588" s="103"/>
      <c r="AA588" s="103"/>
      <c r="AB588" s="104">
        <f>+Z588*'1. Standard_Cost'!$B$20+AA588*'1. Standard_Cost'!$C$20</f>
        <v>0</v>
      </c>
      <c r="AC588" s="105"/>
      <c r="AD588" s="106"/>
      <c r="AE588" s="104">
        <f t="shared" si="1084"/>
        <v>0</v>
      </c>
      <c r="AF588" s="104">
        <f t="shared" si="1085"/>
        <v>0</v>
      </c>
      <c r="AG588" s="103"/>
      <c r="AH588" s="103"/>
      <c r="AI588" s="103"/>
      <c r="AJ588" s="107"/>
      <c r="AK588" s="107"/>
      <c r="AL588" s="107"/>
      <c r="AM588" s="104">
        <f>AG588*'1. Standard_Cost'!B187+'Incremental_Cost Year 2021'!AH588*'1. Standard_Cost'!C187+'Incremental_Cost Year 2021'!AI588*'1. Standard_Cost'!D187+'Incremental_Cost Year 2021'!AJ588+'Incremental_Cost Year 2021'!AL588+AK588</f>
        <v>0</v>
      </c>
      <c r="AN588" s="104">
        <f>AM588*'1. Standard_Cost'!C28</f>
        <v>0</v>
      </c>
      <c r="AO588" s="107"/>
      <c r="AQ588" s="104">
        <f t="shared" si="1086"/>
        <v>0</v>
      </c>
      <c r="AR588" s="104">
        <f t="shared" si="1087"/>
        <v>0</v>
      </c>
      <c r="AS588" s="104">
        <f t="shared" si="1088"/>
        <v>0</v>
      </c>
      <c r="AT588" s="104">
        <f t="shared" si="1090"/>
        <v>0</v>
      </c>
      <c r="AU588" s="229">
        <f t="shared" si="1089"/>
        <v>0</v>
      </c>
      <c r="AV588" s="229"/>
      <c r="AW588" s="229"/>
      <c r="AX588" s="229"/>
      <c r="AY588" s="229"/>
      <c r="AZ588" s="229"/>
      <c r="BA588" s="230"/>
    </row>
    <row r="589" spans="1:53" ht="24.6" customHeight="1" outlineLevel="1" x14ac:dyDescent="0.2">
      <c r="A589" s="68"/>
      <c r="B589" s="141"/>
      <c r="C589" s="95"/>
      <c r="D589" s="113" t="s">
        <v>48</v>
      </c>
      <c r="E589" s="113" t="s">
        <v>812</v>
      </c>
      <c r="F589" s="114" t="s">
        <v>154</v>
      </c>
      <c r="G589" s="115" t="s">
        <v>155</v>
      </c>
      <c r="H589" s="122" t="s">
        <v>376</v>
      </c>
      <c r="I589" s="117"/>
      <c r="J589" s="117"/>
      <c r="K589" s="117"/>
      <c r="L589" s="118">
        <f>SUM(L585:L588)</f>
        <v>0</v>
      </c>
      <c r="M589" s="118">
        <f>SUM(M585:M588)</f>
        <v>0</v>
      </c>
      <c r="N589" s="117"/>
      <c r="O589" s="117"/>
      <c r="P589" s="117"/>
      <c r="Q589" s="117"/>
      <c r="R589" s="119">
        <f>SUM(R585:R588)</f>
        <v>0</v>
      </c>
      <c r="S589" s="119">
        <f>SUM(S585:S588)</f>
        <v>0</v>
      </c>
      <c r="T589" s="119">
        <f>SUM(T585:T588)</f>
        <v>0</v>
      </c>
      <c r="U589" s="119">
        <f>SUM(U585:U588)</f>
        <v>0</v>
      </c>
      <c r="V589" s="117"/>
      <c r="W589" s="117"/>
      <c r="X589" s="117"/>
      <c r="Y589" s="118">
        <f>SUM(Y585:Y588)</f>
        <v>0</v>
      </c>
      <c r="Z589" s="117"/>
      <c r="AA589" s="117"/>
      <c r="AB589" s="118">
        <f t="shared" ref="AB589:AF589" si="1091">SUM(AB585:AB588)</f>
        <v>0</v>
      </c>
      <c r="AC589" s="118">
        <f t="shared" si="1091"/>
        <v>0</v>
      </c>
      <c r="AD589" s="118">
        <f t="shared" si="1091"/>
        <v>0</v>
      </c>
      <c r="AE589" s="118">
        <f t="shared" si="1091"/>
        <v>0</v>
      </c>
      <c r="AF589" s="118">
        <f t="shared" si="1091"/>
        <v>0</v>
      </c>
      <c r="AG589" s="117"/>
      <c r="AH589" s="117"/>
      <c r="AI589" s="117"/>
      <c r="AJ589" s="119">
        <f>SUM(AJ585:AJ588)</f>
        <v>0</v>
      </c>
      <c r="AK589" s="119">
        <f t="shared" ref="AK589:AN589" si="1092">SUM(AK585:AK588)</f>
        <v>0</v>
      </c>
      <c r="AL589" s="119">
        <f t="shared" si="1092"/>
        <v>0</v>
      </c>
      <c r="AM589" s="119">
        <f t="shared" si="1092"/>
        <v>0</v>
      </c>
      <c r="AN589" s="119">
        <f t="shared" si="1092"/>
        <v>0</v>
      </c>
      <c r="AO589" s="116"/>
      <c r="AP589" s="120"/>
      <c r="AQ589" s="121">
        <f t="shared" ref="AQ589:AZ589" si="1093">SUM(AQ585:AQ588)</f>
        <v>0</v>
      </c>
      <c r="AR589" s="121">
        <f t="shared" si="1093"/>
        <v>0</v>
      </c>
      <c r="AS589" s="121">
        <f t="shared" si="1093"/>
        <v>0</v>
      </c>
      <c r="AT589" s="121">
        <f t="shared" si="1093"/>
        <v>0</v>
      </c>
      <c r="AU589" s="121">
        <f t="shared" si="1093"/>
        <v>0</v>
      </c>
      <c r="AV589" s="121">
        <f t="shared" si="1093"/>
        <v>0</v>
      </c>
      <c r="AW589" s="121">
        <f t="shared" si="1093"/>
        <v>0</v>
      </c>
      <c r="AX589" s="121">
        <f t="shared" si="1093"/>
        <v>0</v>
      </c>
      <c r="AY589" s="121">
        <f t="shared" si="1093"/>
        <v>0</v>
      </c>
      <c r="AZ589" s="121">
        <f t="shared" si="1093"/>
        <v>0</v>
      </c>
      <c r="BA589" s="121"/>
    </row>
    <row r="590" spans="1:53" s="124" customFormat="1" ht="14.45" customHeight="1" x14ac:dyDescent="0.2">
      <c r="B590" s="138"/>
      <c r="C590" s="247" t="s">
        <v>790</v>
      </c>
      <c r="D590" s="247"/>
      <c r="E590" s="252"/>
      <c r="F590" s="222"/>
      <c r="G590" s="222"/>
      <c r="H590" s="130" t="s">
        <v>377</v>
      </c>
      <c r="I590" s="128"/>
      <c r="J590" s="128"/>
      <c r="K590" s="128"/>
      <c r="L590" s="129">
        <f>SUM(L595,L600,L605)</f>
        <v>1021350</v>
      </c>
      <c r="M590" s="129">
        <f>SUM(M595,M600,M605)</f>
        <v>170565.45</v>
      </c>
      <c r="N590" s="128"/>
      <c r="O590" s="128"/>
      <c r="P590" s="128"/>
      <c r="Q590" s="128"/>
      <c r="R590" s="129">
        <f>SUM(R595,R600,R605)</f>
        <v>0</v>
      </c>
      <c r="S590" s="129">
        <f t="shared" ref="S590:U590" si="1094">SUM(S595,S600,S605)</f>
        <v>0</v>
      </c>
      <c r="T590" s="129">
        <f t="shared" si="1094"/>
        <v>0</v>
      </c>
      <c r="U590" s="129">
        <f t="shared" si="1094"/>
        <v>0</v>
      </c>
      <c r="V590" s="128"/>
      <c r="W590" s="128"/>
      <c r="X590" s="128"/>
      <c r="Y590" s="129">
        <f t="shared" ref="Y590" si="1095">SUM(Y595,Y600,Y605)</f>
        <v>0</v>
      </c>
      <c r="Z590" s="128"/>
      <c r="AA590" s="128"/>
      <c r="AB590" s="129">
        <f t="shared" ref="AB590:AF590" si="1096">SUM(AB595,AB600,AB605)</f>
        <v>0</v>
      </c>
      <c r="AC590" s="129">
        <f>SUM(AC595,AC600,AC605,AC610,AC615,AC620,AC625,AC630,AC635,AC640,AC645,AC650,AC655,AC660,AC665,AC670,AC675,AC680)</f>
        <v>708000</v>
      </c>
      <c r="AD590" s="129">
        <f t="shared" si="1096"/>
        <v>0</v>
      </c>
      <c r="AE590" s="129">
        <f t="shared" si="1096"/>
        <v>54000</v>
      </c>
      <c r="AF590" s="129">
        <f t="shared" si="1096"/>
        <v>324000</v>
      </c>
      <c r="AG590" s="128"/>
      <c r="AH590" s="128"/>
      <c r="AI590" s="128"/>
      <c r="AJ590" s="129">
        <f t="shared" ref="AJ590:AN590" si="1097">SUM(AJ595,AJ600,AJ605)</f>
        <v>0</v>
      </c>
      <c r="AK590" s="129">
        <f t="shared" si="1097"/>
        <v>0</v>
      </c>
      <c r="AL590" s="129">
        <f t="shared" si="1097"/>
        <v>0</v>
      </c>
      <c r="AM590" s="129">
        <f t="shared" si="1097"/>
        <v>0</v>
      </c>
      <c r="AN590" s="139">
        <f t="shared" si="1097"/>
        <v>0</v>
      </c>
      <c r="AO590" s="130"/>
      <c r="AP590" s="131"/>
      <c r="AQ590" s="139">
        <f>AQ595+AQ600+AQ605+AQ610+AQ615+AQ620+AQ625+AQ630+AQ635+AQ640+AQ645+AQ650+AQ655+AQ660+AQ665+AQ670+AQ675+AQ680</f>
        <v>2944691.1</v>
      </c>
      <c r="AR590" s="139">
        <f t="shared" ref="AR590:AX590" si="1098">AR595+AR600+AR605+AR610+AR615+AR620+AR625+AR630+AR635+AR640+AR645+AR650+AR655+AR660+AR665+AR670+AR675+AR680</f>
        <v>12999960</v>
      </c>
      <c r="AS590" s="139">
        <f t="shared" si="1098"/>
        <v>13800000</v>
      </c>
      <c r="AT590" s="139">
        <f t="shared" si="1098"/>
        <v>29744651.100000001</v>
      </c>
      <c r="AU590" s="139">
        <f t="shared" si="1098"/>
        <v>15944651.1</v>
      </c>
      <c r="AV590" s="139">
        <f t="shared" si="1098"/>
        <v>13800000</v>
      </c>
      <c r="AW590" s="139">
        <f t="shared" si="1098"/>
        <v>0</v>
      </c>
      <c r="AX590" s="139">
        <f t="shared" si="1098"/>
        <v>0</v>
      </c>
      <c r="AY590" s="139">
        <f t="shared" ref="AY590:AZ590" si="1099">SUM(AY595,AY600,AY605)</f>
        <v>0</v>
      </c>
      <c r="AZ590" s="139">
        <f t="shared" si="1099"/>
        <v>0</v>
      </c>
      <c r="BA590" s="139"/>
    </row>
    <row r="591" spans="1:53" ht="14.1" customHeight="1" outlineLevel="2" x14ac:dyDescent="0.2">
      <c r="A591" s="68"/>
      <c r="B591" s="94"/>
      <c r="C591" s="250"/>
      <c r="D591" s="96"/>
      <c r="E591" s="96"/>
      <c r="F591" s="97"/>
      <c r="G591" s="98"/>
      <c r="H591" s="99" t="s">
        <v>565</v>
      </c>
      <c r="I591" s="100" t="s">
        <v>1</v>
      </c>
      <c r="J591" s="101">
        <v>3</v>
      </c>
      <c r="K591" s="101">
        <v>2</v>
      </c>
      <c r="L591" s="102">
        <f>IF(I591&lt;&gt;0,((VLOOKUP(I591,'1. Standard_Cost'!$B$4:$D$8,2)+VLOOKUP(I591,'1. Standard_Cost'!$B$4:$D$8,3))*J591*K591),"0")</f>
        <v>540750</v>
      </c>
      <c r="M591" s="102">
        <f>L591*'1. Standard_Cost'!F4</f>
        <v>90305.25</v>
      </c>
      <c r="N591" s="103"/>
      <c r="O591" s="103"/>
      <c r="P591" s="103"/>
      <c r="Q591" s="103"/>
      <c r="R591" s="104">
        <f>+N591*P591*'1. Standard_Cost'!$B$12</f>
        <v>0</v>
      </c>
      <c r="S591" s="104">
        <f>+N591*O591*P591*'1. Standard_Cost'!$C$12</f>
        <v>0</v>
      </c>
      <c r="T591" s="104">
        <f>+N591*P591*Q591*'1. Standard_Cost'!$D$12</f>
        <v>0</v>
      </c>
      <c r="U591" s="104">
        <f>+N591*O591*'1. Standard_Cost'!$E$12</f>
        <v>0</v>
      </c>
      <c r="V591" s="103"/>
      <c r="W591" s="103"/>
      <c r="X591" s="103"/>
      <c r="Y591" s="104">
        <f>+V591*((X591*'1. Standard_Cost'!$B$16)+(W591*X591*'1. Standard_Cost'!$C$16))</f>
        <v>0</v>
      </c>
      <c r="Z591" s="103"/>
      <c r="AA591" s="103"/>
      <c r="AB591" s="104">
        <f>+Z591*'1. Standard_Cost'!$B$20+AA591*'1. Standard_Cost'!$C$20</f>
        <v>0</v>
      </c>
      <c r="AC591" s="105">
        <v>90000</v>
      </c>
      <c r="AD591" s="106"/>
      <c r="AE591" s="104">
        <f t="shared" ref="AE591:AE594" si="1100">(R591+S591+T591+U591+Y591+AB591+AC591+AD591)*(20%)</f>
        <v>18000</v>
      </c>
      <c r="AF591" s="104">
        <f t="shared" ref="AF591:AF594" si="1101">R591+S591+T591+U591+Y591+AB591+AC591+AD591+AE591</f>
        <v>108000</v>
      </c>
      <c r="AG591" s="103"/>
      <c r="AH591" s="103"/>
      <c r="AI591" s="103"/>
      <c r="AJ591" s="107"/>
      <c r="AK591" s="107"/>
      <c r="AL591" s="107"/>
      <c r="AM591" s="104">
        <f>AG591*'1. Standard_Cost'!B203+'Incremental_Cost Year 2021'!AH591*'1. Standard_Cost'!C203+'Incremental_Cost Year 2021'!AI591*'1. Standard_Cost'!D203+'Incremental_Cost Year 2021'!AJ591+'Incremental_Cost Year 2021'!AL591+AK591</f>
        <v>0</v>
      </c>
      <c r="AN591" s="104">
        <f>AM591*'1. Standard_Cost'!C28</f>
        <v>0</v>
      </c>
      <c r="AO591" s="107"/>
      <c r="AQ591" s="104">
        <f t="shared" ref="AQ591:AQ594" si="1102">L591+M591</f>
        <v>631055.25</v>
      </c>
      <c r="AR591" s="104">
        <f t="shared" ref="AR591:AR594" si="1103">AF591</f>
        <v>108000</v>
      </c>
      <c r="AS591" s="104">
        <f t="shared" ref="AS591:AS594" si="1104">AM591+AN591</f>
        <v>0</v>
      </c>
      <c r="AT591" s="104">
        <f>SUM(AQ591,AR591,AS591)</f>
        <v>739055.25</v>
      </c>
      <c r="AU591" s="229">
        <f t="shared" ref="AU591:AU594" si="1105">AT591:AT592</f>
        <v>739055.25</v>
      </c>
      <c r="AV591" s="229"/>
      <c r="AW591" s="229"/>
      <c r="AX591" s="229"/>
      <c r="AY591" s="229"/>
      <c r="AZ591" s="229"/>
      <c r="BA591" s="230"/>
    </row>
    <row r="592" spans="1:53" ht="14.1" customHeight="1" outlineLevel="2" x14ac:dyDescent="0.2">
      <c r="A592" s="68"/>
      <c r="B592" s="94"/>
      <c r="C592" s="251"/>
      <c r="D592" s="110"/>
      <c r="E592" s="110"/>
      <c r="F592" s="110"/>
      <c r="G592" s="111"/>
      <c r="H592" s="99" t="s">
        <v>50</v>
      </c>
      <c r="I592" s="100"/>
      <c r="J592" s="101"/>
      <c r="K592" s="101"/>
      <c r="L592" s="102" t="str">
        <f>IF(I592&lt;&gt;0,((VLOOKUP(I592,'1. Standard_Cost'!$B$4:$D$8,2)+VLOOKUP(I592,'1. Standard_Cost'!$B$4:$D$8,3))*J592*K592),"0")</f>
        <v>0</v>
      </c>
      <c r="M592" s="102">
        <f>L592*'1. Standard_Cost'!F4</f>
        <v>0</v>
      </c>
      <c r="N592" s="103"/>
      <c r="O592" s="103"/>
      <c r="P592" s="103"/>
      <c r="Q592" s="103"/>
      <c r="R592" s="104">
        <f>+N592*P592*'1. Standard_Cost'!$B$12</f>
        <v>0</v>
      </c>
      <c r="S592" s="104">
        <f>+N592*O592*P592*'1. Standard_Cost'!$C$12</f>
        <v>0</v>
      </c>
      <c r="T592" s="104">
        <f>+N592*P592*Q592*'1. Standard_Cost'!$D$12</f>
        <v>0</v>
      </c>
      <c r="U592" s="104">
        <f>+N592*O592*'1. Standard_Cost'!$E$12</f>
        <v>0</v>
      </c>
      <c r="V592" s="103"/>
      <c r="W592" s="103"/>
      <c r="X592" s="103"/>
      <c r="Y592" s="104">
        <f>+V592*((X592*'1. Standard_Cost'!$B$16)+(W592*X592*'1. Standard_Cost'!$C$16))</f>
        <v>0</v>
      </c>
      <c r="Z592" s="103"/>
      <c r="AA592" s="103"/>
      <c r="AB592" s="104">
        <f>+Z592*'1. Standard_Cost'!$B$20+AA592*'1. Standard_Cost'!$C$20</f>
        <v>0</v>
      </c>
      <c r="AC592" s="105"/>
      <c r="AD592" s="106"/>
      <c r="AE592" s="104">
        <f t="shared" si="1100"/>
        <v>0</v>
      </c>
      <c r="AF592" s="104">
        <f t="shared" si="1101"/>
        <v>0</v>
      </c>
      <c r="AG592" s="103"/>
      <c r="AH592" s="103">
        <v>0</v>
      </c>
      <c r="AI592" s="103">
        <v>0</v>
      </c>
      <c r="AJ592" s="107"/>
      <c r="AK592" s="107"/>
      <c r="AL592" s="107"/>
      <c r="AM592" s="104">
        <f>AG592*'1. Standard_Cost'!B203+'Incremental_Cost Year 2021'!AH592*'1. Standard_Cost'!C203+'Incremental_Cost Year 2021'!AI592*'1. Standard_Cost'!D203+'Incremental_Cost Year 2021'!AJ592+'Incremental_Cost Year 2021'!AL592+AK592</f>
        <v>0</v>
      </c>
      <c r="AN592" s="104">
        <f>AM592*'1. Standard_Cost'!C28</f>
        <v>0</v>
      </c>
      <c r="AO592" s="107"/>
      <c r="AQ592" s="104">
        <f t="shared" si="1102"/>
        <v>0</v>
      </c>
      <c r="AR592" s="104">
        <f t="shared" si="1103"/>
        <v>0</v>
      </c>
      <c r="AS592" s="104">
        <f t="shared" si="1104"/>
        <v>0</v>
      </c>
      <c r="AT592" s="104">
        <f t="shared" ref="AT592:AT594" si="1106">SUM(AQ592,AR592,AS592)</f>
        <v>0</v>
      </c>
      <c r="AU592" s="229">
        <f t="shared" si="1105"/>
        <v>0</v>
      </c>
      <c r="AV592" s="229">
        <v>0</v>
      </c>
      <c r="AW592" s="229"/>
      <c r="AX592" s="229"/>
      <c r="AY592" s="229"/>
      <c r="AZ592" s="229"/>
      <c r="BA592" s="230"/>
    </row>
    <row r="593" spans="1:53" ht="14.1" customHeight="1" outlineLevel="2" x14ac:dyDescent="0.2">
      <c r="A593" s="68"/>
      <c r="B593" s="94"/>
      <c r="C593" s="251"/>
      <c r="D593" s="110"/>
      <c r="E593" s="110"/>
      <c r="F593" s="110"/>
      <c r="G593" s="111"/>
      <c r="H593" s="99" t="s">
        <v>51</v>
      </c>
      <c r="I593" s="100"/>
      <c r="J593" s="101"/>
      <c r="K593" s="101"/>
      <c r="L593" s="102" t="str">
        <f>IF(I593&lt;&gt;0,((VLOOKUP(I593,'1. Standard_Cost'!$B$4:$D$8,2)+VLOOKUP(I593,'1. Standard_Cost'!$B$4:$D$8,3))*J593*K593),"0")</f>
        <v>0</v>
      </c>
      <c r="M593" s="102">
        <f>L593*'1. Standard_Cost'!F4</f>
        <v>0</v>
      </c>
      <c r="N593" s="103"/>
      <c r="O593" s="103"/>
      <c r="P593" s="103"/>
      <c r="Q593" s="103"/>
      <c r="R593" s="104">
        <f>+N593*P593*'1. Standard_Cost'!$B$12</f>
        <v>0</v>
      </c>
      <c r="S593" s="104">
        <f>+N593*O593*P593*'1. Standard_Cost'!$C$12</f>
        <v>0</v>
      </c>
      <c r="T593" s="104">
        <f>+N593*P593*Q593*'1. Standard_Cost'!$D$12</f>
        <v>0</v>
      </c>
      <c r="U593" s="104">
        <f>+N593*O593*'1. Standard_Cost'!$E$12</f>
        <v>0</v>
      </c>
      <c r="V593" s="103"/>
      <c r="W593" s="103"/>
      <c r="X593" s="103"/>
      <c r="Y593" s="104">
        <f>+V593*((X593*'1. Standard_Cost'!$B$16)+(W593*X593*'1. Standard_Cost'!$C$16))</f>
        <v>0</v>
      </c>
      <c r="Z593" s="103"/>
      <c r="AA593" s="103"/>
      <c r="AB593" s="104">
        <f>+Z593*'1. Standard_Cost'!$B$20+AA593*'1. Standard_Cost'!$C$20</f>
        <v>0</v>
      </c>
      <c r="AC593" s="105"/>
      <c r="AD593" s="106"/>
      <c r="AE593" s="104">
        <f t="shared" si="1100"/>
        <v>0</v>
      </c>
      <c r="AF593" s="104">
        <f t="shared" si="1101"/>
        <v>0</v>
      </c>
      <c r="AG593" s="103"/>
      <c r="AH593" s="103"/>
      <c r="AI593" s="103"/>
      <c r="AJ593" s="107"/>
      <c r="AK593" s="107"/>
      <c r="AL593" s="107"/>
      <c r="AM593" s="104">
        <f>AG593*'1. Standard_Cost'!B203+'Incremental_Cost Year 2021'!AH593*'1. Standard_Cost'!C203+'Incremental_Cost Year 2021'!AI593*'1. Standard_Cost'!D203+'Incremental_Cost Year 2021'!AJ593+'Incremental_Cost Year 2021'!AL593+AK593</f>
        <v>0</v>
      </c>
      <c r="AN593" s="104">
        <f>AM593*'1. Standard_Cost'!C28</f>
        <v>0</v>
      </c>
      <c r="AO593" s="107"/>
      <c r="AQ593" s="104">
        <f t="shared" si="1102"/>
        <v>0</v>
      </c>
      <c r="AR593" s="104">
        <f t="shared" si="1103"/>
        <v>0</v>
      </c>
      <c r="AS593" s="104">
        <f t="shared" si="1104"/>
        <v>0</v>
      </c>
      <c r="AT593" s="104">
        <f t="shared" si="1106"/>
        <v>0</v>
      </c>
      <c r="AU593" s="229">
        <f t="shared" si="1105"/>
        <v>0</v>
      </c>
      <c r="AV593" s="229"/>
      <c r="AW593" s="229"/>
      <c r="AX593" s="229"/>
      <c r="AY593" s="229"/>
      <c r="AZ593" s="229"/>
      <c r="BA593" s="230"/>
    </row>
    <row r="594" spans="1:53" ht="14.1" customHeight="1" outlineLevel="2" x14ac:dyDescent="0.2">
      <c r="A594" s="68"/>
      <c r="B594" s="94"/>
      <c r="C594" s="251"/>
      <c r="D594" s="110"/>
      <c r="E594" s="110"/>
      <c r="F594" s="110"/>
      <c r="G594" s="111"/>
      <c r="H594" s="112" t="s">
        <v>179</v>
      </c>
      <c r="I594" s="100"/>
      <c r="J594" s="101"/>
      <c r="K594" s="101"/>
      <c r="L594" s="102" t="str">
        <f>IF(I594&lt;&gt;0,((VLOOKUP(I594,'1. Standard_Cost'!$B$4:$D$8,2)+VLOOKUP(I594,'1. Standard_Cost'!$B$4:$D$8,3))*J594*K594),"0")</f>
        <v>0</v>
      </c>
      <c r="M594" s="102">
        <f>L594*'1. Standard_Cost'!F183</f>
        <v>0</v>
      </c>
      <c r="N594" s="103"/>
      <c r="O594" s="103"/>
      <c r="P594" s="103"/>
      <c r="Q594" s="103"/>
      <c r="R594" s="104">
        <f>+N594*P594*'1. Standard_Cost'!$B$12</f>
        <v>0</v>
      </c>
      <c r="S594" s="104">
        <f>+N594*O594*P594*'1. Standard_Cost'!$C$12</f>
        <v>0</v>
      </c>
      <c r="T594" s="104">
        <f>+N594*P594*Q594*'1. Standard_Cost'!$D$12</f>
        <v>0</v>
      </c>
      <c r="U594" s="104">
        <f>+N594*O594*'1. Standard_Cost'!$E$12</f>
        <v>0</v>
      </c>
      <c r="V594" s="103"/>
      <c r="W594" s="103"/>
      <c r="X594" s="103"/>
      <c r="Y594" s="104">
        <f>+V594*((X594*'1. Standard_Cost'!$B$16)+(W594*X594*'1. Standard_Cost'!$C$16))</f>
        <v>0</v>
      </c>
      <c r="Z594" s="103"/>
      <c r="AA594" s="103"/>
      <c r="AB594" s="104">
        <f>+Z594*'1. Standard_Cost'!$B$20+AA594*'1. Standard_Cost'!$C$20</f>
        <v>0</v>
      </c>
      <c r="AC594" s="105"/>
      <c r="AD594" s="106"/>
      <c r="AE594" s="104">
        <f t="shared" si="1100"/>
        <v>0</v>
      </c>
      <c r="AF594" s="104">
        <f t="shared" si="1101"/>
        <v>0</v>
      </c>
      <c r="AG594" s="103"/>
      <c r="AH594" s="103"/>
      <c r="AI594" s="103"/>
      <c r="AJ594" s="107"/>
      <c r="AK594" s="107"/>
      <c r="AL594" s="107"/>
      <c r="AM594" s="104">
        <f>AG594*'1. Standard_Cost'!B203+'Incremental_Cost Year 2021'!AH594*'1. Standard_Cost'!C203+'Incremental_Cost Year 2021'!AI594*'1. Standard_Cost'!D203+'Incremental_Cost Year 2021'!AJ594+'Incremental_Cost Year 2021'!AL594+AK594</f>
        <v>0</v>
      </c>
      <c r="AN594" s="104">
        <f>AM594*'1. Standard_Cost'!C28</f>
        <v>0</v>
      </c>
      <c r="AO594" s="107"/>
      <c r="AQ594" s="104">
        <f t="shared" si="1102"/>
        <v>0</v>
      </c>
      <c r="AR594" s="104">
        <f t="shared" si="1103"/>
        <v>0</v>
      </c>
      <c r="AS594" s="104">
        <f t="shared" si="1104"/>
        <v>0</v>
      </c>
      <c r="AT594" s="104">
        <f t="shared" si="1106"/>
        <v>0</v>
      </c>
      <c r="AU594" s="229">
        <f t="shared" si="1105"/>
        <v>0</v>
      </c>
      <c r="AV594" s="229"/>
      <c r="AW594" s="229"/>
      <c r="AX594" s="229"/>
      <c r="AY594" s="229"/>
      <c r="AZ594" s="229"/>
      <c r="BA594" s="230"/>
    </row>
    <row r="595" spans="1:53" ht="25.35" customHeight="1" outlineLevel="1" x14ac:dyDescent="0.2">
      <c r="A595" s="68"/>
      <c r="B595" s="94"/>
      <c r="C595" s="251"/>
      <c r="D595" s="113" t="s">
        <v>515</v>
      </c>
      <c r="E595" s="113" t="s">
        <v>813</v>
      </c>
      <c r="F595" s="114">
        <v>2021</v>
      </c>
      <c r="G595" s="115">
        <v>2021</v>
      </c>
      <c r="H595" s="140" t="s">
        <v>379</v>
      </c>
      <c r="I595" s="117"/>
      <c r="J595" s="117"/>
      <c r="K595" s="117"/>
      <c r="L595" s="118">
        <f>SUM(L591:L594)</f>
        <v>540750</v>
      </c>
      <c r="M595" s="118">
        <f>SUM(M591:M594)</f>
        <v>90305.25</v>
      </c>
      <c r="N595" s="117"/>
      <c r="O595" s="117"/>
      <c r="P595" s="117"/>
      <c r="Q595" s="117"/>
      <c r="R595" s="119">
        <f>SUM(R591:R594)</f>
        <v>0</v>
      </c>
      <c r="S595" s="119">
        <f>SUM(S591:S594)</f>
        <v>0</v>
      </c>
      <c r="T595" s="119">
        <f>SUM(T591:T594)</f>
        <v>0</v>
      </c>
      <c r="U595" s="119">
        <f>SUM(U591:U594)</f>
        <v>0</v>
      </c>
      <c r="V595" s="117"/>
      <c r="W595" s="117"/>
      <c r="X595" s="117"/>
      <c r="Y595" s="118">
        <f>SUM(Y591:Y594)</f>
        <v>0</v>
      </c>
      <c r="Z595" s="117"/>
      <c r="AA595" s="117"/>
      <c r="AB595" s="118">
        <f t="shared" ref="AB595:AF595" si="1107">SUM(AB591:AB594)</f>
        <v>0</v>
      </c>
      <c r="AC595" s="118">
        <f t="shared" si="1107"/>
        <v>90000</v>
      </c>
      <c r="AD595" s="118">
        <f t="shared" si="1107"/>
        <v>0</v>
      </c>
      <c r="AE595" s="118">
        <f t="shared" si="1107"/>
        <v>18000</v>
      </c>
      <c r="AF595" s="118">
        <f t="shared" si="1107"/>
        <v>108000</v>
      </c>
      <c r="AG595" s="117"/>
      <c r="AH595" s="117"/>
      <c r="AI595" s="117"/>
      <c r="AJ595" s="119">
        <f>SUM(AJ591:AJ594)</f>
        <v>0</v>
      </c>
      <c r="AK595" s="119">
        <f t="shared" ref="AK595:AN595" si="1108">SUM(AK591:AK594)</f>
        <v>0</v>
      </c>
      <c r="AL595" s="119">
        <f t="shared" si="1108"/>
        <v>0</v>
      </c>
      <c r="AM595" s="119">
        <f t="shared" si="1108"/>
        <v>0</v>
      </c>
      <c r="AN595" s="119">
        <f t="shared" si="1108"/>
        <v>0</v>
      </c>
      <c r="AO595" s="116"/>
      <c r="AP595" s="120"/>
      <c r="AQ595" s="118">
        <f t="shared" ref="AQ595:AZ595" si="1109">SUM(AQ591:AQ594)</f>
        <v>631055.25</v>
      </c>
      <c r="AR595" s="118">
        <f t="shared" si="1109"/>
        <v>108000</v>
      </c>
      <c r="AS595" s="118">
        <f t="shared" si="1109"/>
        <v>0</v>
      </c>
      <c r="AT595" s="118">
        <f t="shared" si="1109"/>
        <v>739055.25</v>
      </c>
      <c r="AU595" s="118">
        <f t="shared" si="1109"/>
        <v>739055.25</v>
      </c>
      <c r="AV595" s="118">
        <f t="shared" si="1109"/>
        <v>0</v>
      </c>
      <c r="AW595" s="118">
        <f t="shared" si="1109"/>
        <v>0</v>
      </c>
      <c r="AX595" s="118">
        <f t="shared" si="1109"/>
        <v>0</v>
      </c>
      <c r="AY595" s="118">
        <f t="shared" si="1109"/>
        <v>0</v>
      </c>
      <c r="AZ595" s="118">
        <f t="shared" si="1109"/>
        <v>0</v>
      </c>
      <c r="BA595" s="118"/>
    </row>
    <row r="596" spans="1:53" ht="14.1" customHeight="1" outlineLevel="2" x14ac:dyDescent="0.2">
      <c r="A596" s="68"/>
      <c r="B596" s="94"/>
      <c r="C596" s="251"/>
      <c r="D596" s="238" t="s">
        <v>515</v>
      </c>
      <c r="E596" s="96"/>
      <c r="F596" s="97"/>
      <c r="G596" s="98"/>
      <c r="H596" s="99"/>
      <c r="I596" s="100"/>
      <c r="J596" s="101"/>
      <c r="K596" s="101"/>
      <c r="L596" s="102" t="str">
        <f>IF(I596&lt;&gt;0,((VLOOKUP(I596,'1. Standard_Cost'!$B$4:$D$8,2)+VLOOKUP(I596,'1. Standard_Cost'!$B$4:$D$8,3))*J596*K596),"0")</f>
        <v>0</v>
      </c>
      <c r="M596" s="102">
        <f>L596*'1. Standard_Cost'!F4</f>
        <v>0</v>
      </c>
      <c r="N596" s="103"/>
      <c r="O596" s="103"/>
      <c r="P596" s="103"/>
      <c r="Q596" s="103"/>
      <c r="R596" s="104">
        <f>+N596*P596*'1. Standard_Cost'!$B$12</f>
        <v>0</v>
      </c>
      <c r="S596" s="104">
        <f>+N596*O596*P596*'1. Standard_Cost'!$C$12</f>
        <v>0</v>
      </c>
      <c r="T596" s="104">
        <f>+N596*P596*Q596*'1. Standard_Cost'!$D$12</f>
        <v>0</v>
      </c>
      <c r="U596" s="104">
        <f>+N596*O596*'1. Standard_Cost'!$E$12</f>
        <v>0</v>
      </c>
      <c r="V596" s="103"/>
      <c r="W596" s="103"/>
      <c r="X596" s="103"/>
      <c r="Y596" s="104">
        <f>+V596*((X596*'1. Standard_Cost'!$B$16)+(W596*X596*'1. Standard_Cost'!$C$16))</f>
        <v>0</v>
      </c>
      <c r="Z596" s="103"/>
      <c r="AA596" s="103"/>
      <c r="AB596" s="104">
        <f>+Z596*'1. Standard_Cost'!$B$20+AA596*'1. Standard_Cost'!$C$20</f>
        <v>0</v>
      </c>
      <c r="AC596" s="105"/>
      <c r="AD596" s="106"/>
      <c r="AE596" s="104">
        <f t="shared" ref="AE596:AE599" si="1110">(R596+S596+T596+U596+Y596+AB596+AC596+AD596)*(20%)</f>
        <v>0</v>
      </c>
      <c r="AF596" s="104">
        <f t="shared" ref="AF596:AF599" si="1111">R596+S596+T596+U596+Y596+AB596+AC596+AD596+AE596</f>
        <v>0</v>
      </c>
      <c r="AG596" s="103"/>
      <c r="AH596" s="103"/>
      <c r="AI596" s="103"/>
      <c r="AJ596" s="107"/>
      <c r="AK596" s="107"/>
      <c r="AL596" s="107"/>
      <c r="AM596" s="104">
        <f>AG596*'1. Standard_Cost'!B203+'Incremental_Cost Year 2021'!AH596*'1. Standard_Cost'!C203+'Incremental_Cost Year 2021'!AI596*'1. Standard_Cost'!D203+'Incremental_Cost Year 2021'!AJ596+'Incremental_Cost Year 2021'!AL596+AK596</f>
        <v>0</v>
      </c>
      <c r="AN596" s="104">
        <f>AM596*'1. Standard_Cost'!C28</f>
        <v>0</v>
      </c>
      <c r="AO596" s="107"/>
      <c r="AQ596" s="104">
        <f t="shared" ref="AQ596:AQ599" si="1112">L596+M596</f>
        <v>0</v>
      </c>
      <c r="AR596" s="104">
        <f t="shared" ref="AR596:AR599" si="1113">AF596</f>
        <v>0</v>
      </c>
      <c r="AS596" s="104">
        <f t="shared" ref="AS596:AS599" si="1114">AM596+AN596</f>
        <v>0</v>
      </c>
      <c r="AT596" s="104">
        <f>SUM(AQ596,AR596,AS596)</f>
        <v>0</v>
      </c>
      <c r="AU596" s="229">
        <f t="shared" ref="AU596:AU599" si="1115">AT596:AT597</f>
        <v>0</v>
      </c>
      <c r="AV596" s="229"/>
      <c r="AW596" s="229"/>
      <c r="AX596" s="229"/>
      <c r="AY596" s="229"/>
      <c r="AZ596" s="229"/>
      <c r="BA596" s="230"/>
    </row>
    <row r="597" spans="1:53" ht="14.1" customHeight="1" outlineLevel="2" x14ac:dyDescent="0.2">
      <c r="A597" s="68"/>
      <c r="B597" s="94"/>
      <c r="C597" s="251"/>
      <c r="D597" s="239"/>
      <c r="E597" s="110"/>
      <c r="F597" s="110"/>
      <c r="G597" s="111"/>
      <c r="H597" s="99"/>
      <c r="I597" s="100"/>
      <c r="J597" s="101"/>
      <c r="K597" s="101"/>
      <c r="L597" s="102" t="str">
        <f>IF(I597&lt;&gt;0,((VLOOKUP(I597,'1. Standard_Cost'!$B$4:$D$8,2)+VLOOKUP(I597,'1. Standard_Cost'!$B$4:$D$8,3))*J597*K597),"0")</f>
        <v>0</v>
      </c>
      <c r="M597" s="102">
        <f>L597*'1. Standard_Cost'!F4</f>
        <v>0</v>
      </c>
      <c r="N597" s="103"/>
      <c r="O597" s="103"/>
      <c r="P597" s="103"/>
      <c r="Q597" s="103"/>
      <c r="R597" s="104">
        <f>+N597*P597*'1. Standard_Cost'!$B$12</f>
        <v>0</v>
      </c>
      <c r="S597" s="104">
        <f>+N597*O597*P597*'1. Standard_Cost'!$C$12</f>
        <v>0</v>
      </c>
      <c r="T597" s="104">
        <f>+N597*P597*Q597*'1. Standard_Cost'!$D$12</f>
        <v>0</v>
      </c>
      <c r="U597" s="104">
        <f>+N597*O597*'1. Standard_Cost'!$E$12</f>
        <v>0</v>
      </c>
      <c r="V597" s="103"/>
      <c r="W597" s="103"/>
      <c r="X597" s="103"/>
      <c r="Y597" s="104">
        <f>+V597*((X597*'1. Standard_Cost'!$B$16)+(W597*X597*'1. Standard_Cost'!$C$16))</f>
        <v>0</v>
      </c>
      <c r="Z597" s="103"/>
      <c r="AA597" s="103"/>
      <c r="AB597" s="104">
        <f>+Z597*'1. Standard_Cost'!$B$20+AA597*'1. Standard_Cost'!$C$20</f>
        <v>0</v>
      </c>
      <c r="AC597" s="105"/>
      <c r="AD597" s="106"/>
      <c r="AE597" s="104">
        <f t="shared" si="1110"/>
        <v>0</v>
      </c>
      <c r="AF597" s="104">
        <f t="shared" si="1111"/>
        <v>0</v>
      </c>
      <c r="AG597" s="103"/>
      <c r="AH597" s="103">
        <v>0</v>
      </c>
      <c r="AI597" s="103">
        <v>0</v>
      </c>
      <c r="AJ597" s="107"/>
      <c r="AK597" s="107"/>
      <c r="AL597" s="107"/>
      <c r="AM597" s="104">
        <f>AG597*'1. Standard_Cost'!B203+'Incremental_Cost Year 2021'!AH597*'1. Standard_Cost'!C203+'Incremental_Cost Year 2021'!AI597*'1. Standard_Cost'!D203+'Incremental_Cost Year 2021'!AJ597+'Incremental_Cost Year 2021'!AL597+AK597</f>
        <v>0</v>
      </c>
      <c r="AN597" s="104">
        <f>AM597*'1. Standard_Cost'!C28</f>
        <v>0</v>
      </c>
      <c r="AO597" s="107"/>
      <c r="AQ597" s="104">
        <f t="shared" si="1112"/>
        <v>0</v>
      </c>
      <c r="AR597" s="104">
        <f t="shared" si="1113"/>
        <v>0</v>
      </c>
      <c r="AS597" s="104">
        <f t="shared" si="1114"/>
        <v>0</v>
      </c>
      <c r="AT597" s="104">
        <f t="shared" ref="AT597:AT599" si="1116">SUM(AQ597,AR597,AS597)</f>
        <v>0</v>
      </c>
      <c r="AU597" s="229">
        <f t="shared" si="1115"/>
        <v>0</v>
      </c>
      <c r="AV597" s="229">
        <v>0</v>
      </c>
      <c r="AW597" s="229"/>
      <c r="AX597" s="229"/>
      <c r="AY597" s="229"/>
      <c r="AZ597" s="229"/>
      <c r="BA597" s="230"/>
    </row>
    <row r="598" spans="1:53" ht="14.1" customHeight="1" outlineLevel="2" x14ac:dyDescent="0.2">
      <c r="A598" s="68"/>
      <c r="B598" s="94"/>
      <c r="C598" s="251"/>
      <c r="D598" s="239"/>
      <c r="E598" s="110"/>
      <c r="F598" s="110"/>
      <c r="G598" s="111"/>
      <c r="H598" s="99" t="s">
        <v>51</v>
      </c>
      <c r="I598" s="100"/>
      <c r="J598" s="101"/>
      <c r="K598" s="101"/>
      <c r="L598" s="102" t="str">
        <f>IF(I598&lt;&gt;0,((VLOOKUP(I598,'1. Standard_Cost'!$B$4:$D$8,2)+VLOOKUP(I598,'1. Standard_Cost'!$B$4:$D$8,3))*J598*K598),"0")</f>
        <v>0</v>
      </c>
      <c r="M598" s="102">
        <f>L598*'1. Standard_Cost'!F4</f>
        <v>0</v>
      </c>
      <c r="N598" s="103"/>
      <c r="O598" s="103"/>
      <c r="P598" s="103"/>
      <c r="Q598" s="103"/>
      <c r="R598" s="104">
        <f>+N598*P598*'1. Standard_Cost'!$B$12</f>
        <v>0</v>
      </c>
      <c r="S598" s="104">
        <f>+N598*O598*P598*'1. Standard_Cost'!$C$12</f>
        <v>0</v>
      </c>
      <c r="T598" s="104">
        <f>+N598*P598*Q598*'1. Standard_Cost'!$D$12</f>
        <v>0</v>
      </c>
      <c r="U598" s="104">
        <f>+N598*O598*'1. Standard_Cost'!$E$12</f>
        <v>0</v>
      </c>
      <c r="V598" s="103"/>
      <c r="W598" s="103"/>
      <c r="X598" s="103"/>
      <c r="Y598" s="104">
        <f>+V598*((X598*'1. Standard_Cost'!$B$16)+(W598*X598*'1. Standard_Cost'!$C$16))</f>
        <v>0</v>
      </c>
      <c r="Z598" s="103"/>
      <c r="AA598" s="103"/>
      <c r="AB598" s="104">
        <f>+Z598*'1. Standard_Cost'!$B$20+AA598*'1. Standard_Cost'!$C$20</f>
        <v>0</v>
      </c>
      <c r="AC598" s="105"/>
      <c r="AD598" s="106"/>
      <c r="AE598" s="104">
        <f t="shared" si="1110"/>
        <v>0</v>
      </c>
      <c r="AF598" s="104">
        <f t="shared" si="1111"/>
        <v>0</v>
      </c>
      <c r="AG598" s="103"/>
      <c r="AH598" s="103"/>
      <c r="AI598" s="103"/>
      <c r="AJ598" s="107"/>
      <c r="AK598" s="107"/>
      <c r="AL598" s="107"/>
      <c r="AM598" s="104">
        <f>AG598*'1. Standard_Cost'!B203+'Incremental_Cost Year 2021'!AH598*'1. Standard_Cost'!C203+'Incremental_Cost Year 2021'!AI598*'1. Standard_Cost'!D203+'Incremental_Cost Year 2021'!AJ598+'Incremental_Cost Year 2021'!AL598+AK598</f>
        <v>0</v>
      </c>
      <c r="AN598" s="104">
        <f>AM598*'1. Standard_Cost'!C28</f>
        <v>0</v>
      </c>
      <c r="AO598" s="107"/>
      <c r="AQ598" s="104">
        <f t="shared" si="1112"/>
        <v>0</v>
      </c>
      <c r="AR598" s="104">
        <f t="shared" si="1113"/>
        <v>0</v>
      </c>
      <c r="AS598" s="104">
        <f t="shared" si="1114"/>
        <v>0</v>
      </c>
      <c r="AT598" s="104">
        <f t="shared" si="1116"/>
        <v>0</v>
      </c>
      <c r="AU598" s="229">
        <f t="shared" si="1115"/>
        <v>0</v>
      </c>
      <c r="AV598" s="229"/>
      <c r="AW598" s="229"/>
      <c r="AX598" s="229"/>
      <c r="AY598" s="229"/>
      <c r="AZ598" s="229"/>
      <c r="BA598" s="230"/>
    </row>
    <row r="599" spans="1:53" ht="14.1" customHeight="1" outlineLevel="2" x14ac:dyDescent="0.2">
      <c r="A599" s="68"/>
      <c r="B599" s="94"/>
      <c r="C599" s="251"/>
      <c r="D599" s="239"/>
      <c r="E599" s="110"/>
      <c r="F599" s="110"/>
      <c r="G599" s="111"/>
      <c r="H599" s="112" t="s">
        <v>179</v>
      </c>
      <c r="I599" s="100"/>
      <c r="J599" s="101"/>
      <c r="K599" s="101"/>
      <c r="L599" s="102" t="str">
        <f>IF(I599&lt;&gt;0,((VLOOKUP(I599,'1. Standard_Cost'!$B$4:$D$8,2)+VLOOKUP(I599,'1. Standard_Cost'!$B$4:$D$8,3))*J599*K599),"0")</f>
        <v>0</v>
      </c>
      <c r="M599" s="102">
        <f>L599*'1. Standard_Cost'!F183</f>
        <v>0</v>
      </c>
      <c r="N599" s="103"/>
      <c r="O599" s="103"/>
      <c r="P599" s="103"/>
      <c r="Q599" s="103"/>
      <c r="R599" s="104">
        <f>+N599*P599*'1. Standard_Cost'!$B$12</f>
        <v>0</v>
      </c>
      <c r="S599" s="104">
        <f>+N599*O599*P599*'1. Standard_Cost'!$C$12</f>
        <v>0</v>
      </c>
      <c r="T599" s="104">
        <f>+N599*P599*Q599*'1. Standard_Cost'!$D$12</f>
        <v>0</v>
      </c>
      <c r="U599" s="104">
        <f>+N599*O599*'1. Standard_Cost'!$E$12</f>
        <v>0</v>
      </c>
      <c r="V599" s="103"/>
      <c r="W599" s="103"/>
      <c r="X599" s="103"/>
      <c r="Y599" s="104">
        <f>+V599*((X599*'1. Standard_Cost'!$B$16)+(W599*X599*'1. Standard_Cost'!$C$16))</f>
        <v>0</v>
      </c>
      <c r="Z599" s="103"/>
      <c r="AA599" s="103"/>
      <c r="AB599" s="104">
        <f>+Z599*'1. Standard_Cost'!$B$20+AA599*'1. Standard_Cost'!$C$20</f>
        <v>0</v>
      </c>
      <c r="AC599" s="105"/>
      <c r="AD599" s="106"/>
      <c r="AE599" s="104">
        <f t="shared" si="1110"/>
        <v>0</v>
      </c>
      <c r="AF599" s="104">
        <f t="shared" si="1111"/>
        <v>0</v>
      </c>
      <c r="AG599" s="103"/>
      <c r="AH599" s="103"/>
      <c r="AI599" s="103"/>
      <c r="AJ599" s="107"/>
      <c r="AK599" s="107"/>
      <c r="AL599" s="107"/>
      <c r="AM599" s="104">
        <f>AG599*'1. Standard_Cost'!B203+'Incremental_Cost Year 2021'!AH599*'1. Standard_Cost'!C203+'Incremental_Cost Year 2021'!AI599*'1. Standard_Cost'!D203+'Incremental_Cost Year 2021'!AJ599+'Incremental_Cost Year 2021'!AL599+AK599</f>
        <v>0</v>
      </c>
      <c r="AN599" s="104">
        <f>AM599*'1. Standard_Cost'!C28</f>
        <v>0</v>
      </c>
      <c r="AO599" s="107"/>
      <c r="AQ599" s="104">
        <f t="shared" si="1112"/>
        <v>0</v>
      </c>
      <c r="AR599" s="104">
        <f t="shared" si="1113"/>
        <v>0</v>
      </c>
      <c r="AS599" s="104">
        <f t="shared" si="1114"/>
        <v>0</v>
      </c>
      <c r="AT599" s="104">
        <f t="shared" si="1116"/>
        <v>0</v>
      </c>
      <c r="AU599" s="229">
        <f t="shared" si="1115"/>
        <v>0</v>
      </c>
      <c r="AV599" s="229"/>
      <c r="AW599" s="229"/>
      <c r="AX599" s="229"/>
      <c r="AY599" s="229"/>
      <c r="AZ599" s="229"/>
      <c r="BA599" s="230"/>
    </row>
    <row r="600" spans="1:53" ht="25.7" customHeight="1" outlineLevel="1" x14ac:dyDescent="0.2">
      <c r="A600" s="68"/>
      <c r="B600" s="94"/>
      <c r="C600" s="251"/>
      <c r="D600" s="240"/>
      <c r="E600" s="113" t="s">
        <v>814</v>
      </c>
      <c r="F600" s="114">
        <v>2022</v>
      </c>
      <c r="G600" s="115">
        <v>2022</v>
      </c>
      <c r="H600" s="122" t="s">
        <v>380</v>
      </c>
      <c r="I600" s="117"/>
      <c r="J600" s="117"/>
      <c r="K600" s="117"/>
      <c r="L600" s="118">
        <f>SUM(L596:L599)</f>
        <v>0</v>
      </c>
      <c r="M600" s="118">
        <f>SUM(M596:M599)</f>
        <v>0</v>
      </c>
      <c r="N600" s="117"/>
      <c r="O600" s="117"/>
      <c r="P600" s="117"/>
      <c r="Q600" s="117"/>
      <c r="R600" s="119">
        <f>SUM(R596:R599)</f>
        <v>0</v>
      </c>
      <c r="S600" s="119">
        <f>SUM(S596:S599)</f>
        <v>0</v>
      </c>
      <c r="T600" s="119">
        <f>SUM(T596:T599)</f>
        <v>0</v>
      </c>
      <c r="U600" s="119">
        <f>SUM(U596:U599)</f>
        <v>0</v>
      </c>
      <c r="V600" s="117"/>
      <c r="W600" s="117"/>
      <c r="X600" s="117"/>
      <c r="Y600" s="118">
        <f>SUM(Y596:Y599)</f>
        <v>0</v>
      </c>
      <c r="Z600" s="117"/>
      <c r="AA600" s="117"/>
      <c r="AB600" s="118">
        <f t="shared" ref="AB600:AF600" si="1117">SUM(AB596:AB599)</f>
        <v>0</v>
      </c>
      <c r="AC600" s="118">
        <f t="shared" si="1117"/>
        <v>0</v>
      </c>
      <c r="AD600" s="118">
        <f t="shared" si="1117"/>
        <v>0</v>
      </c>
      <c r="AE600" s="118">
        <f t="shared" si="1117"/>
        <v>0</v>
      </c>
      <c r="AF600" s="118">
        <f t="shared" si="1117"/>
        <v>0</v>
      </c>
      <c r="AG600" s="117"/>
      <c r="AH600" s="117"/>
      <c r="AI600" s="117"/>
      <c r="AJ600" s="119">
        <f>SUM(AJ596:AJ599)</f>
        <v>0</v>
      </c>
      <c r="AK600" s="119">
        <f t="shared" ref="AK600:AN600" si="1118">SUM(AK596:AK599)</f>
        <v>0</v>
      </c>
      <c r="AL600" s="119">
        <f t="shared" si="1118"/>
        <v>0</v>
      </c>
      <c r="AM600" s="119">
        <f t="shared" si="1118"/>
        <v>0</v>
      </c>
      <c r="AN600" s="119">
        <f t="shared" si="1118"/>
        <v>0</v>
      </c>
      <c r="AO600" s="116"/>
      <c r="AP600" s="120"/>
      <c r="AQ600" s="121">
        <f t="shared" ref="AQ600:AZ600" si="1119">SUM(AQ596:AQ599)</f>
        <v>0</v>
      </c>
      <c r="AR600" s="121">
        <f t="shared" si="1119"/>
        <v>0</v>
      </c>
      <c r="AS600" s="121">
        <f t="shared" si="1119"/>
        <v>0</v>
      </c>
      <c r="AT600" s="121">
        <f t="shared" si="1119"/>
        <v>0</v>
      </c>
      <c r="AU600" s="121">
        <f t="shared" si="1119"/>
        <v>0</v>
      </c>
      <c r="AV600" s="121">
        <f t="shared" si="1119"/>
        <v>0</v>
      </c>
      <c r="AW600" s="121">
        <f t="shared" si="1119"/>
        <v>0</v>
      </c>
      <c r="AX600" s="121">
        <f t="shared" si="1119"/>
        <v>0</v>
      </c>
      <c r="AY600" s="121">
        <f t="shared" si="1119"/>
        <v>0</v>
      </c>
      <c r="AZ600" s="121">
        <f t="shared" si="1119"/>
        <v>0</v>
      </c>
      <c r="BA600" s="121"/>
    </row>
    <row r="601" spans="1:53" ht="14.1" customHeight="1" outlineLevel="2" x14ac:dyDescent="0.2">
      <c r="A601" s="68"/>
      <c r="B601" s="94"/>
      <c r="C601" s="251"/>
      <c r="D601" s="96"/>
      <c r="E601" s="96"/>
      <c r="F601" s="97"/>
      <c r="G601" s="98"/>
      <c r="H601" s="99" t="s">
        <v>565</v>
      </c>
      <c r="I601" s="100" t="s">
        <v>4</v>
      </c>
      <c r="J601" s="101">
        <v>3</v>
      </c>
      <c r="K601" s="101">
        <v>2</v>
      </c>
      <c r="L601" s="102">
        <f>IF(I601&lt;&gt;0,((VLOOKUP(I601,'1. Standard_Cost'!$B$4:$D$8,2)+VLOOKUP(I601,'1. Standard_Cost'!$B$4:$D$8,3))*J601*K601),"0")</f>
        <v>480600</v>
      </c>
      <c r="M601" s="102">
        <f>L601*'1. Standard_Cost'!F4</f>
        <v>80260.200000000012</v>
      </c>
      <c r="N601" s="103"/>
      <c r="O601" s="103"/>
      <c r="P601" s="103"/>
      <c r="Q601" s="103"/>
      <c r="R601" s="104">
        <f>+N601*P601*'1. Standard_Cost'!$B$12</f>
        <v>0</v>
      </c>
      <c r="S601" s="104">
        <f>+N601*O601*P601*'1. Standard_Cost'!$C$12</f>
        <v>0</v>
      </c>
      <c r="T601" s="104">
        <f>+N601*P601*Q601*'1. Standard_Cost'!$D$12</f>
        <v>0</v>
      </c>
      <c r="U601" s="104">
        <f>+N601*O601*'1. Standard_Cost'!$E$12</f>
        <v>0</v>
      </c>
      <c r="V601" s="103"/>
      <c r="W601" s="103"/>
      <c r="X601" s="103"/>
      <c r="Y601" s="104">
        <f>+V601*((X601*'1. Standard_Cost'!$B$16)+(W601*X601*'1. Standard_Cost'!$C$16))</f>
        <v>0</v>
      </c>
      <c r="Z601" s="103"/>
      <c r="AA601" s="103"/>
      <c r="AB601" s="104">
        <f>+Z601*'1. Standard_Cost'!$B$20+AA601*'1. Standard_Cost'!$C$20</f>
        <v>0</v>
      </c>
      <c r="AC601" s="105">
        <v>90000</v>
      </c>
      <c r="AD601" s="106"/>
      <c r="AE601" s="104">
        <f t="shared" ref="AE601:AE604" si="1120">(R601+S601+T601+U601+Y601+AB601+AC601+AD601)*(20%)</f>
        <v>18000</v>
      </c>
      <c r="AF601" s="104">
        <f t="shared" ref="AF601:AF604" si="1121">R601+S601+T601+U601+Y601+AB601+AC601+AD601+AE601</f>
        <v>108000</v>
      </c>
      <c r="AG601" s="103"/>
      <c r="AH601" s="103"/>
      <c r="AI601" s="103"/>
      <c r="AJ601" s="107"/>
      <c r="AK601" s="107"/>
      <c r="AL601" s="107"/>
      <c r="AM601" s="104">
        <f>AG601*'1. Standard_Cost'!B203+'Incremental_Cost Year 2021'!AH601*'1. Standard_Cost'!C203+'Incremental_Cost Year 2021'!AI601*'1. Standard_Cost'!D203+'Incremental_Cost Year 2021'!AJ601+'Incremental_Cost Year 2021'!AL601+AK601</f>
        <v>0</v>
      </c>
      <c r="AN601" s="104">
        <f>AM601*'1. Standard_Cost'!C28</f>
        <v>0</v>
      </c>
      <c r="AO601" s="107"/>
      <c r="AQ601" s="104">
        <f t="shared" ref="AQ601:AQ604" si="1122">L601+M601</f>
        <v>560860.19999999995</v>
      </c>
      <c r="AR601" s="104">
        <f t="shared" ref="AR601:AR604" si="1123">AF601</f>
        <v>108000</v>
      </c>
      <c r="AS601" s="104">
        <f t="shared" ref="AS601:AS604" si="1124">AM601+AN601</f>
        <v>0</v>
      </c>
      <c r="AT601" s="104">
        <f>SUM(AQ601,AR601,AS601)</f>
        <v>668860.19999999995</v>
      </c>
      <c r="AU601" s="229">
        <f t="shared" ref="AU601:AU604" si="1125">AT601:AT602</f>
        <v>668860.19999999995</v>
      </c>
      <c r="AV601" s="229"/>
      <c r="AW601" s="229"/>
      <c r="AX601" s="229"/>
      <c r="AY601" s="229"/>
      <c r="AZ601" s="229"/>
      <c r="BA601" s="230"/>
    </row>
    <row r="602" spans="1:53" ht="14.1" customHeight="1" outlineLevel="2" x14ac:dyDescent="0.2">
      <c r="A602" s="68"/>
      <c r="B602" s="94"/>
      <c r="C602" s="251"/>
      <c r="D602" s="110"/>
      <c r="E602" s="110"/>
      <c r="F602" s="110"/>
      <c r="G602" s="111"/>
      <c r="H602" s="99" t="s">
        <v>50</v>
      </c>
      <c r="I602" s="100"/>
      <c r="J602" s="101"/>
      <c r="K602" s="101"/>
      <c r="L602" s="102" t="str">
        <f>IF(I602&lt;&gt;0,((VLOOKUP(I602,'1. Standard_Cost'!$B$4:$D$8,2)+VLOOKUP(I602,'1. Standard_Cost'!$B$4:$D$8,3))*J602*K602),"0")</f>
        <v>0</v>
      </c>
      <c r="M602" s="102">
        <f>L602*'1. Standard_Cost'!F4</f>
        <v>0</v>
      </c>
      <c r="N602" s="103"/>
      <c r="O602" s="103"/>
      <c r="P602" s="103"/>
      <c r="Q602" s="103"/>
      <c r="R602" s="104">
        <f>+N602*P602*'1. Standard_Cost'!$B$12</f>
        <v>0</v>
      </c>
      <c r="S602" s="104">
        <f>+N602*O602*P602*'1. Standard_Cost'!$C$12</f>
        <v>0</v>
      </c>
      <c r="T602" s="104">
        <f>+N602*P602*Q602*'1. Standard_Cost'!$D$12</f>
        <v>0</v>
      </c>
      <c r="U602" s="104">
        <f>+N602*O602*'1. Standard_Cost'!$E$12</f>
        <v>0</v>
      </c>
      <c r="V602" s="103"/>
      <c r="W602" s="103"/>
      <c r="X602" s="103"/>
      <c r="Y602" s="104">
        <f>+V602*((X602*'1. Standard_Cost'!$B$16)+(W602*X602*'1. Standard_Cost'!$C$16))</f>
        <v>0</v>
      </c>
      <c r="Z602" s="103"/>
      <c r="AA602" s="103"/>
      <c r="AB602" s="104">
        <f>+Z602*'1. Standard_Cost'!$B$20+AA602*'1. Standard_Cost'!$C$20</f>
        <v>0</v>
      </c>
      <c r="AC602" s="105">
        <v>90000</v>
      </c>
      <c r="AD602" s="106"/>
      <c r="AE602" s="104">
        <f t="shared" si="1120"/>
        <v>18000</v>
      </c>
      <c r="AF602" s="104">
        <f t="shared" si="1121"/>
        <v>108000</v>
      </c>
      <c r="AG602" s="103"/>
      <c r="AH602" s="103">
        <v>0</v>
      </c>
      <c r="AI602" s="103">
        <v>0</v>
      </c>
      <c r="AJ602" s="107"/>
      <c r="AK602" s="107"/>
      <c r="AL602" s="107"/>
      <c r="AM602" s="104">
        <f>AG602*'1. Standard_Cost'!B203+'Incremental_Cost Year 2021'!AH602*'1. Standard_Cost'!C203+'Incremental_Cost Year 2021'!AI602*'1. Standard_Cost'!D203+'Incremental_Cost Year 2021'!AJ602+'Incremental_Cost Year 2021'!AL602+AK602</f>
        <v>0</v>
      </c>
      <c r="AN602" s="104">
        <f>AM602*'1. Standard_Cost'!C28</f>
        <v>0</v>
      </c>
      <c r="AO602" s="107"/>
      <c r="AQ602" s="104">
        <f t="shared" si="1122"/>
        <v>0</v>
      </c>
      <c r="AR602" s="104">
        <f t="shared" si="1123"/>
        <v>108000</v>
      </c>
      <c r="AS602" s="104">
        <f t="shared" si="1124"/>
        <v>0</v>
      </c>
      <c r="AT602" s="104">
        <f t="shared" ref="AT602:AT604" si="1126">SUM(AQ602,AR602,AS602)</f>
        <v>108000</v>
      </c>
      <c r="AU602" s="229">
        <f t="shared" si="1125"/>
        <v>108000</v>
      </c>
      <c r="AV602" s="229">
        <v>0</v>
      </c>
      <c r="AW602" s="229"/>
      <c r="AX602" s="229"/>
      <c r="AY602" s="229"/>
      <c r="AZ602" s="229"/>
      <c r="BA602" s="230"/>
    </row>
    <row r="603" spans="1:53" ht="14.1" customHeight="1" outlineLevel="2" x14ac:dyDescent="0.2">
      <c r="A603" s="68"/>
      <c r="B603" s="94"/>
      <c r="C603" s="251"/>
      <c r="D603" s="110"/>
      <c r="E603" s="110"/>
      <c r="F603" s="110"/>
      <c r="G603" s="111"/>
      <c r="H603" s="99" t="s">
        <v>51</v>
      </c>
      <c r="I603" s="100"/>
      <c r="J603" s="101"/>
      <c r="K603" s="101"/>
      <c r="L603" s="102" t="str">
        <f>IF(I603&lt;&gt;0,((VLOOKUP(I603,'1. Standard_Cost'!$B$4:$D$8,2)+VLOOKUP(I603,'1. Standard_Cost'!$B$4:$D$8,3))*J603*K603),"0")</f>
        <v>0</v>
      </c>
      <c r="M603" s="102">
        <f>L603*'1. Standard_Cost'!F4</f>
        <v>0</v>
      </c>
      <c r="N603" s="103"/>
      <c r="O603" s="103"/>
      <c r="P603" s="103"/>
      <c r="Q603" s="103"/>
      <c r="R603" s="104">
        <f>+N603*P603*'1. Standard_Cost'!$B$12</f>
        <v>0</v>
      </c>
      <c r="S603" s="104">
        <f>+N603*O603*P603*'1. Standard_Cost'!$C$12</f>
        <v>0</v>
      </c>
      <c r="T603" s="104">
        <f>+N603*P603*Q603*'1. Standard_Cost'!$D$12</f>
        <v>0</v>
      </c>
      <c r="U603" s="104">
        <f>+N603*O603*'1. Standard_Cost'!$E$12</f>
        <v>0</v>
      </c>
      <c r="V603" s="103"/>
      <c r="W603" s="103"/>
      <c r="X603" s="103"/>
      <c r="Y603" s="104">
        <f>+V603*((X603*'1. Standard_Cost'!$B$16)+(W603*X603*'1. Standard_Cost'!$C$16))</f>
        <v>0</v>
      </c>
      <c r="Z603" s="103"/>
      <c r="AA603" s="103"/>
      <c r="AB603" s="104">
        <f>+Z603*'1. Standard_Cost'!$B$20+AA603*'1. Standard_Cost'!$C$20</f>
        <v>0</v>
      </c>
      <c r="AC603" s="105"/>
      <c r="AD603" s="106"/>
      <c r="AE603" s="104">
        <f t="shared" si="1120"/>
        <v>0</v>
      </c>
      <c r="AF603" s="104">
        <f t="shared" si="1121"/>
        <v>0</v>
      </c>
      <c r="AG603" s="103"/>
      <c r="AH603" s="103"/>
      <c r="AI603" s="103"/>
      <c r="AJ603" s="107"/>
      <c r="AK603" s="107"/>
      <c r="AL603" s="107"/>
      <c r="AM603" s="104">
        <f>AG603*'1. Standard_Cost'!B203+'Incremental_Cost Year 2021'!AH603*'1. Standard_Cost'!C203+'Incremental_Cost Year 2021'!AI603*'1. Standard_Cost'!D203+'Incremental_Cost Year 2021'!AJ603+'Incremental_Cost Year 2021'!AL603+AK603</f>
        <v>0</v>
      </c>
      <c r="AN603" s="104">
        <f>AM603*'1. Standard_Cost'!C28</f>
        <v>0</v>
      </c>
      <c r="AO603" s="107"/>
      <c r="AQ603" s="104">
        <f t="shared" si="1122"/>
        <v>0</v>
      </c>
      <c r="AR603" s="104">
        <f t="shared" si="1123"/>
        <v>0</v>
      </c>
      <c r="AS603" s="104">
        <f t="shared" si="1124"/>
        <v>0</v>
      </c>
      <c r="AT603" s="104">
        <f t="shared" si="1126"/>
        <v>0</v>
      </c>
      <c r="AU603" s="229">
        <f t="shared" si="1125"/>
        <v>0</v>
      </c>
      <c r="AV603" s="229"/>
      <c r="AW603" s="229"/>
      <c r="AX603" s="229"/>
      <c r="AY603" s="229"/>
      <c r="AZ603" s="229"/>
      <c r="BA603" s="230"/>
    </row>
    <row r="604" spans="1:53" ht="14.1" customHeight="1" outlineLevel="2" x14ac:dyDescent="0.2">
      <c r="A604" s="68"/>
      <c r="B604" s="94"/>
      <c r="C604" s="251"/>
      <c r="D604" s="110"/>
      <c r="E604" s="110"/>
      <c r="F604" s="110"/>
      <c r="G604" s="111"/>
      <c r="H604" s="112" t="s">
        <v>179</v>
      </c>
      <c r="I604" s="100"/>
      <c r="J604" s="101"/>
      <c r="K604" s="101"/>
      <c r="L604" s="102" t="str">
        <f>IF(I604&lt;&gt;0,((VLOOKUP(I604,'1. Standard_Cost'!$B$4:$D$8,2)+VLOOKUP(I604,'1. Standard_Cost'!$B$4:$D$8,3))*J604*K604),"0")</f>
        <v>0</v>
      </c>
      <c r="M604" s="102">
        <f>L604*'1. Standard_Cost'!F183</f>
        <v>0</v>
      </c>
      <c r="N604" s="103"/>
      <c r="O604" s="103"/>
      <c r="P604" s="103"/>
      <c r="Q604" s="103"/>
      <c r="R604" s="104">
        <f>+N604*P604*'1. Standard_Cost'!$B$12</f>
        <v>0</v>
      </c>
      <c r="S604" s="104">
        <f>+N604*O604*P604*'1. Standard_Cost'!$C$12</f>
        <v>0</v>
      </c>
      <c r="T604" s="104">
        <f>+N604*P604*Q604*'1. Standard_Cost'!$D$12</f>
        <v>0</v>
      </c>
      <c r="U604" s="104">
        <f>+N604*O604*'1. Standard_Cost'!$E$12</f>
        <v>0</v>
      </c>
      <c r="V604" s="103"/>
      <c r="W604" s="103"/>
      <c r="X604" s="103"/>
      <c r="Y604" s="104">
        <f>+V604*((X604*'1. Standard_Cost'!$B$16)+(W604*X604*'1. Standard_Cost'!$C$16))</f>
        <v>0</v>
      </c>
      <c r="Z604" s="103"/>
      <c r="AA604" s="103"/>
      <c r="AB604" s="104">
        <f>+Z604*'1. Standard_Cost'!$B$20+AA604*'1. Standard_Cost'!$C$20</f>
        <v>0</v>
      </c>
      <c r="AC604" s="105"/>
      <c r="AD604" s="106"/>
      <c r="AE604" s="104">
        <f t="shared" si="1120"/>
        <v>0</v>
      </c>
      <c r="AF604" s="104">
        <f t="shared" si="1121"/>
        <v>0</v>
      </c>
      <c r="AG604" s="103"/>
      <c r="AH604" s="103"/>
      <c r="AI604" s="103"/>
      <c r="AJ604" s="107"/>
      <c r="AK604" s="107"/>
      <c r="AL604" s="107"/>
      <c r="AM604" s="104">
        <f>AG604*'1. Standard_Cost'!B203+'Incremental_Cost Year 2021'!AH604*'1. Standard_Cost'!C203+'Incremental_Cost Year 2021'!AI604*'1. Standard_Cost'!D203+'Incremental_Cost Year 2021'!AJ604+'Incremental_Cost Year 2021'!AL604+AK604</f>
        <v>0</v>
      </c>
      <c r="AN604" s="104">
        <f>AM604*'1. Standard_Cost'!C28</f>
        <v>0</v>
      </c>
      <c r="AO604" s="107"/>
      <c r="AQ604" s="104">
        <f t="shared" si="1122"/>
        <v>0</v>
      </c>
      <c r="AR604" s="104">
        <f t="shared" si="1123"/>
        <v>0</v>
      </c>
      <c r="AS604" s="104">
        <f t="shared" si="1124"/>
        <v>0</v>
      </c>
      <c r="AT604" s="104">
        <f t="shared" si="1126"/>
        <v>0</v>
      </c>
      <c r="AU604" s="229">
        <f t="shared" si="1125"/>
        <v>0</v>
      </c>
      <c r="AV604" s="229"/>
      <c r="AW604" s="229"/>
      <c r="AX604" s="229"/>
      <c r="AY604" s="229"/>
      <c r="AZ604" s="229"/>
      <c r="BA604" s="230"/>
    </row>
    <row r="605" spans="1:53" ht="72" customHeight="1" outlineLevel="1" x14ac:dyDescent="0.2">
      <c r="A605" s="68"/>
      <c r="B605" s="141"/>
      <c r="C605" s="251"/>
      <c r="D605" s="113" t="s">
        <v>515</v>
      </c>
      <c r="E605" s="113" t="s">
        <v>381</v>
      </c>
      <c r="F605" s="114">
        <v>2021</v>
      </c>
      <c r="G605" s="115">
        <v>2021</v>
      </c>
      <c r="H605" s="122" t="s">
        <v>382</v>
      </c>
      <c r="I605" s="117"/>
      <c r="J605" s="117"/>
      <c r="K605" s="117"/>
      <c r="L605" s="118">
        <f>SUM(L601:L604)</f>
        <v>480600</v>
      </c>
      <c r="M605" s="118">
        <f>SUM(M601:M604)</f>
        <v>80260.200000000012</v>
      </c>
      <c r="N605" s="117"/>
      <c r="O605" s="117"/>
      <c r="P605" s="117"/>
      <c r="Q605" s="117"/>
      <c r="R605" s="119">
        <f>SUM(R601:R604)</f>
        <v>0</v>
      </c>
      <c r="S605" s="119">
        <f>SUM(S601:S604)</f>
        <v>0</v>
      </c>
      <c r="T605" s="119">
        <f>SUM(T601:T604)</f>
        <v>0</v>
      </c>
      <c r="U605" s="119">
        <f>SUM(U601:U604)</f>
        <v>0</v>
      </c>
      <c r="V605" s="117"/>
      <c r="W605" s="117"/>
      <c r="X605" s="117"/>
      <c r="Y605" s="118">
        <f>SUM(Y601:Y604)</f>
        <v>0</v>
      </c>
      <c r="Z605" s="117"/>
      <c r="AA605" s="117"/>
      <c r="AB605" s="118">
        <f t="shared" ref="AB605:AF605" si="1127">SUM(AB601:AB604)</f>
        <v>0</v>
      </c>
      <c r="AC605" s="118">
        <f t="shared" si="1127"/>
        <v>180000</v>
      </c>
      <c r="AD605" s="118">
        <f t="shared" si="1127"/>
        <v>0</v>
      </c>
      <c r="AE605" s="118">
        <f t="shared" si="1127"/>
        <v>36000</v>
      </c>
      <c r="AF605" s="118">
        <f t="shared" si="1127"/>
        <v>216000</v>
      </c>
      <c r="AG605" s="117"/>
      <c r="AH605" s="117"/>
      <c r="AI605" s="117"/>
      <c r="AJ605" s="119">
        <f>SUM(AJ601:AJ604)</f>
        <v>0</v>
      </c>
      <c r="AK605" s="119">
        <f t="shared" ref="AK605:AN605" si="1128">SUM(AK601:AK604)</f>
        <v>0</v>
      </c>
      <c r="AL605" s="119">
        <f t="shared" si="1128"/>
        <v>0</v>
      </c>
      <c r="AM605" s="119">
        <f t="shared" si="1128"/>
        <v>0</v>
      </c>
      <c r="AN605" s="119">
        <f t="shared" si="1128"/>
        <v>0</v>
      </c>
      <c r="AO605" s="116"/>
      <c r="AP605" s="120"/>
      <c r="AQ605" s="121">
        <f t="shared" ref="AQ605:AZ605" si="1129">SUM(AQ601:AQ604)</f>
        <v>560860.19999999995</v>
      </c>
      <c r="AR605" s="121">
        <f t="shared" si="1129"/>
        <v>216000</v>
      </c>
      <c r="AS605" s="121">
        <f t="shared" si="1129"/>
        <v>0</v>
      </c>
      <c r="AT605" s="121">
        <f t="shared" si="1129"/>
        <v>776860.2</v>
      </c>
      <c r="AU605" s="121">
        <f t="shared" si="1129"/>
        <v>776860.2</v>
      </c>
      <c r="AV605" s="121">
        <f t="shared" si="1129"/>
        <v>0</v>
      </c>
      <c r="AW605" s="121">
        <f t="shared" si="1129"/>
        <v>0</v>
      </c>
      <c r="AX605" s="121">
        <f t="shared" si="1129"/>
        <v>0</v>
      </c>
      <c r="AY605" s="121">
        <f t="shared" si="1129"/>
        <v>0</v>
      </c>
      <c r="AZ605" s="121">
        <f t="shared" si="1129"/>
        <v>0</v>
      </c>
      <c r="BA605" s="121"/>
    </row>
    <row r="606" spans="1:53" ht="14.1" customHeight="1" outlineLevel="2" x14ac:dyDescent="0.2">
      <c r="A606" s="68"/>
      <c r="B606" s="94"/>
      <c r="C606" s="95"/>
      <c r="D606" s="238" t="s">
        <v>516</v>
      </c>
      <c r="E606" s="96"/>
      <c r="F606" s="97"/>
      <c r="G606" s="98"/>
      <c r="H606" s="99" t="s">
        <v>542</v>
      </c>
      <c r="I606" s="100"/>
      <c r="J606" s="101"/>
      <c r="K606" s="101"/>
      <c r="L606" s="102" t="str">
        <f>IF(I606&lt;&gt;0,((VLOOKUP(I606,'1. Standard_Cost'!$B$4:$D$8,2)+VLOOKUP(I606,'1. Standard_Cost'!$B$4:$D$8,3))*J606*K606),"0")</f>
        <v>0</v>
      </c>
      <c r="M606" s="102">
        <f>L606*'1. Standard_Cost'!F4</f>
        <v>0</v>
      </c>
      <c r="N606" s="103"/>
      <c r="O606" s="103">
        <v>3</v>
      </c>
      <c r="P606" s="103"/>
      <c r="Q606" s="103"/>
      <c r="R606" s="104">
        <f>+N606*P606*'1. Standard_Cost'!$B$12</f>
        <v>0</v>
      </c>
      <c r="S606" s="104">
        <f>+N606*O606*P606*'1. Standard_Cost'!$C$12</f>
        <v>0</v>
      </c>
      <c r="T606" s="104">
        <f>+N606*P606*Q606*'1. Standard_Cost'!$D$12</f>
        <v>0</v>
      </c>
      <c r="U606" s="104">
        <v>150</v>
      </c>
      <c r="V606" s="103"/>
      <c r="W606" s="103"/>
      <c r="X606" s="103"/>
      <c r="Y606" s="104">
        <f>+V606*((X606*'1. Standard_Cost'!$B$16)+(W606*X606*'1. Standard_Cost'!$C$16))</f>
        <v>0</v>
      </c>
      <c r="Z606" s="103">
        <v>3</v>
      </c>
      <c r="AA606" s="103">
        <v>3</v>
      </c>
      <c r="AB606" s="104">
        <f>+Z606*'1. Standard_Cost'!$B$20+AA606*'1. Standard_Cost'!$C$20</f>
        <v>375000</v>
      </c>
      <c r="AC606" s="105"/>
      <c r="AD606" s="106"/>
      <c r="AE606" s="104">
        <f t="shared" ref="AE606:AE609" si="1130">(R606+S606+T606+U606+Y606+AB606+AC606+AD606)*(20%)</f>
        <v>75030</v>
      </c>
      <c r="AF606" s="104">
        <f t="shared" ref="AF606:AF609" si="1131">R606+S606+T606+U606+Y606+AB606+AC606+AD606+AE606</f>
        <v>450180</v>
      </c>
      <c r="AG606" s="103"/>
      <c r="AH606" s="103"/>
      <c r="AI606" s="103"/>
      <c r="AJ606" s="107"/>
      <c r="AK606" s="107"/>
      <c r="AL606" s="107"/>
      <c r="AM606" s="104">
        <f>AG606*'1. Standard_Cost'!B208+'Incremental_Cost Year 2021'!AH606*'1. Standard_Cost'!C208+'Incremental_Cost Year 2021'!AI606*'1. Standard_Cost'!D208+'Incremental_Cost Year 2021'!AJ606+'Incremental_Cost Year 2021'!AL606+AK606</f>
        <v>0</v>
      </c>
      <c r="AN606" s="104">
        <f>AM606*'1. Standard_Cost'!C28</f>
        <v>0</v>
      </c>
      <c r="AO606" s="107"/>
      <c r="AQ606" s="104">
        <f t="shared" ref="AQ606:AQ609" si="1132">L606+M606</f>
        <v>0</v>
      </c>
      <c r="AR606" s="104">
        <f t="shared" ref="AR606:AR609" si="1133">AF606</f>
        <v>450180</v>
      </c>
      <c r="AS606" s="104">
        <f t="shared" ref="AS606:AS609" si="1134">AM606+AN606</f>
        <v>0</v>
      </c>
      <c r="AT606" s="104">
        <f>SUM(AQ606,AR606,AS606)</f>
        <v>450180</v>
      </c>
      <c r="AU606" s="229">
        <f t="shared" ref="AU606:AU609" si="1135">AT606:AT607</f>
        <v>450180</v>
      </c>
      <c r="AV606" s="229"/>
      <c r="AW606" s="229"/>
      <c r="AX606" s="229"/>
      <c r="AY606" s="229"/>
      <c r="AZ606" s="229"/>
      <c r="BA606" s="230"/>
    </row>
    <row r="607" spans="1:53" ht="14.1" customHeight="1" outlineLevel="2" x14ac:dyDescent="0.2">
      <c r="A607" s="68"/>
      <c r="B607" s="94"/>
      <c r="C607" s="95"/>
      <c r="D607" s="239"/>
      <c r="E607" s="110"/>
      <c r="F607" s="110"/>
      <c r="G607" s="111"/>
      <c r="H607" s="99" t="s">
        <v>50</v>
      </c>
      <c r="I607" s="100"/>
      <c r="J607" s="101"/>
      <c r="K607" s="101"/>
      <c r="L607" s="102" t="str">
        <f>IF(I607&lt;&gt;0,((VLOOKUP(I607,'1. Standard_Cost'!$B$4:$D$8,2)+VLOOKUP(I607,'1. Standard_Cost'!$B$4:$D$8,3))*J607*K607),"0")</f>
        <v>0</v>
      </c>
      <c r="M607" s="102">
        <f>L607*'1. Standard_Cost'!F4</f>
        <v>0</v>
      </c>
      <c r="N607" s="103"/>
      <c r="O607" s="103"/>
      <c r="P607" s="103"/>
      <c r="Q607" s="103"/>
      <c r="R607" s="104">
        <f>+N607*P607*'1. Standard_Cost'!$B$12</f>
        <v>0</v>
      </c>
      <c r="S607" s="104">
        <f>+N607*O607*P607*'1. Standard_Cost'!$C$12</f>
        <v>0</v>
      </c>
      <c r="T607" s="104">
        <f>+N607*P607*Q607*'1. Standard_Cost'!$D$12</f>
        <v>0</v>
      </c>
      <c r="U607" s="104">
        <f>+N607*O607*'1. Standard_Cost'!$E$12</f>
        <v>0</v>
      </c>
      <c r="V607" s="103"/>
      <c r="W607" s="103"/>
      <c r="X607" s="103"/>
      <c r="Y607" s="104">
        <f>+V607*((X607*'1. Standard_Cost'!$B$16)+(W607*X607*'1. Standard_Cost'!$C$16))</f>
        <v>0</v>
      </c>
      <c r="Z607" s="103"/>
      <c r="AA607" s="103"/>
      <c r="AB607" s="104">
        <f>+Z607*'1. Standard_Cost'!$B$20+AA607*'1. Standard_Cost'!$C$20</f>
        <v>0</v>
      </c>
      <c r="AC607" s="105"/>
      <c r="AD607" s="106"/>
      <c r="AE607" s="104">
        <f t="shared" si="1130"/>
        <v>0</v>
      </c>
      <c r="AF607" s="104">
        <f t="shared" si="1131"/>
        <v>0</v>
      </c>
      <c r="AG607" s="103"/>
      <c r="AH607" s="103">
        <v>0</v>
      </c>
      <c r="AI607" s="103">
        <v>0</v>
      </c>
      <c r="AJ607" s="107"/>
      <c r="AK607" s="107"/>
      <c r="AL607" s="107"/>
      <c r="AM607" s="104">
        <f>AG607*'1. Standard_Cost'!B208+'Incremental_Cost Year 2021'!AH607*'1. Standard_Cost'!C208+'Incremental_Cost Year 2021'!AI607*'1. Standard_Cost'!D208+'Incremental_Cost Year 2021'!AJ607+'Incremental_Cost Year 2021'!AL607+AK607</f>
        <v>0</v>
      </c>
      <c r="AN607" s="104">
        <f>AM607*'1. Standard_Cost'!C28</f>
        <v>0</v>
      </c>
      <c r="AO607" s="107"/>
      <c r="AQ607" s="104">
        <f t="shared" si="1132"/>
        <v>0</v>
      </c>
      <c r="AR607" s="104">
        <f t="shared" si="1133"/>
        <v>0</v>
      </c>
      <c r="AS607" s="104">
        <f t="shared" si="1134"/>
        <v>0</v>
      </c>
      <c r="AT607" s="104">
        <f t="shared" ref="AT607:AT609" si="1136">SUM(AQ607,AR607,AS607)</f>
        <v>0</v>
      </c>
      <c r="AU607" s="229">
        <f t="shared" si="1135"/>
        <v>0</v>
      </c>
      <c r="AV607" s="229">
        <v>0</v>
      </c>
      <c r="AW607" s="229"/>
      <c r="AX607" s="229"/>
      <c r="AY607" s="229"/>
      <c r="AZ607" s="229"/>
      <c r="BA607" s="230"/>
    </row>
    <row r="608" spans="1:53" ht="14.1" customHeight="1" outlineLevel="2" x14ac:dyDescent="0.2">
      <c r="A608" s="68"/>
      <c r="B608" s="94"/>
      <c r="C608" s="95"/>
      <c r="D608" s="239"/>
      <c r="E608" s="110"/>
      <c r="F608" s="110"/>
      <c r="G608" s="111"/>
      <c r="H608" s="99" t="s">
        <v>51</v>
      </c>
      <c r="I608" s="100"/>
      <c r="J608" s="101"/>
      <c r="K608" s="101"/>
      <c r="L608" s="102" t="str">
        <f>IF(I608&lt;&gt;0,((VLOOKUP(I608,'1. Standard_Cost'!$B$4:$D$8,2)+VLOOKUP(I608,'1. Standard_Cost'!$B$4:$D$8,3))*J608*K608),"0")</f>
        <v>0</v>
      </c>
      <c r="M608" s="102">
        <f>L608*'1. Standard_Cost'!F188</f>
        <v>0</v>
      </c>
      <c r="N608" s="103"/>
      <c r="O608" s="103"/>
      <c r="P608" s="103"/>
      <c r="Q608" s="103"/>
      <c r="R608" s="104">
        <f>+N608*P608*'1. Standard_Cost'!$B$12</f>
        <v>0</v>
      </c>
      <c r="S608" s="104">
        <f>+N608*O608*P608*'1. Standard_Cost'!$C$12</f>
        <v>0</v>
      </c>
      <c r="T608" s="104">
        <f>+N608*P608*Q608*'1. Standard_Cost'!$D$12</f>
        <v>0</v>
      </c>
      <c r="U608" s="104">
        <f>+N608*O608*'1. Standard_Cost'!$E$12</f>
        <v>0</v>
      </c>
      <c r="V608" s="103"/>
      <c r="W608" s="103"/>
      <c r="X608" s="103"/>
      <c r="Y608" s="104">
        <f>+V608*((X608*'1. Standard_Cost'!$B$16)+(W608*X608*'1. Standard_Cost'!$C$16))</f>
        <v>0</v>
      </c>
      <c r="Z608" s="103"/>
      <c r="AA608" s="103"/>
      <c r="AB608" s="104">
        <f>+Z608*'1. Standard_Cost'!$B$20+AA608*'1. Standard_Cost'!$C$20</f>
        <v>0</v>
      </c>
      <c r="AC608" s="105"/>
      <c r="AD608" s="106"/>
      <c r="AE608" s="104">
        <f t="shared" si="1130"/>
        <v>0</v>
      </c>
      <c r="AF608" s="104">
        <f t="shared" si="1131"/>
        <v>0</v>
      </c>
      <c r="AG608" s="103"/>
      <c r="AH608" s="103"/>
      <c r="AI608" s="103"/>
      <c r="AJ608" s="107"/>
      <c r="AK608" s="107"/>
      <c r="AL608" s="107"/>
      <c r="AM608" s="104">
        <f>AG608*'1. Standard_Cost'!B208+'Incremental_Cost Year 2021'!AH608*'1. Standard_Cost'!C208+'Incremental_Cost Year 2021'!AI608*'1. Standard_Cost'!D208+'Incremental_Cost Year 2021'!AJ608+'Incremental_Cost Year 2021'!AL608+AK608</f>
        <v>0</v>
      </c>
      <c r="AN608" s="104">
        <f>AM608*'1. Standard_Cost'!C28</f>
        <v>0</v>
      </c>
      <c r="AO608" s="107"/>
      <c r="AQ608" s="104">
        <f t="shared" si="1132"/>
        <v>0</v>
      </c>
      <c r="AR608" s="104">
        <f t="shared" si="1133"/>
        <v>0</v>
      </c>
      <c r="AS608" s="104">
        <f t="shared" si="1134"/>
        <v>0</v>
      </c>
      <c r="AT608" s="104">
        <f t="shared" si="1136"/>
        <v>0</v>
      </c>
      <c r="AU608" s="229">
        <f t="shared" si="1135"/>
        <v>0</v>
      </c>
      <c r="AV608" s="229"/>
      <c r="AW608" s="229"/>
      <c r="AX608" s="229"/>
      <c r="AY608" s="229"/>
      <c r="AZ608" s="229"/>
      <c r="BA608" s="230"/>
    </row>
    <row r="609" spans="1:53" ht="14.1" customHeight="1" outlineLevel="2" x14ac:dyDescent="0.2">
      <c r="A609" s="68"/>
      <c r="B609" s="94"/>
      <c r="C609" s="95"/>
      <c r="D609" s="239"/>
      <c r="E609" s="110"/>
      <c r="F609" s="110"/>
      <c r="G609" s="111"/>
      <c r="H609" s="112" t="s">
        <v>179</v>
      </c>
      <c r="I609" s="100"/>
      <c r="J609" s="101"/>
      <c r="K609" s="101"/>
      <c r="L609" s="102" t="str">
        <f>IF(I609&lt;&gt;0,((VLOOKUP(I609,'1. Standard_Cost'!$B$4:$D$8,2)+VLOOKUP(I609,'1. Standard_Cost'!$B$4:$D$8,3))*J609*K609),"0")</f>
        <v>0</v>
      </c>
      <c r="M609" s="102">
        <f>L609*'1. Standard_Cost'!F188</f>
        <v>0</v>
      </c>
      <c r="N609" s="103"/>
      <c r="O609" s="103"/>
      <c r="P609" s="103"/>
      <c r="Q609" s="103"/>
      <c r="R609" s="104">
        <f>+N609*P609*'1. Standard_Cost'!$B$12</f>
        <v>0</v>
      </c>
      <c r="S609" s="104">
        <f>+N609*O609*P609*'1. Standard_Cost'!$C$12</f>
        <v>0</v>
      </c>
      <c r="T609" s="104">
        <f>+N609*P609*Q609*'1. Standard_Cost'!$D$12</f>
        <v>0</v>
      </c>
      <c r="U609" s="104">
        <f>+N609*O609*'1. Standard_Cost'!$E$12</f>
        <v>0</v>
      </c>
      <c r="V609" s="103"/>
      <c r="W609" s="103"/>
      <c r="X609" s="103"/>
      <c r="Y609" s="104">
        <f>+V609*((X609*'1. Standard_Cost'!$B$16)+(W609*X609*'1. Standard_Cost'!$C$16))</f>
        <v>0</v>
      </c>
      <c r="Z609" s="103"/>
      <c r="AA609" s="103"/>
      <c r="AB609" s="104">
        <f>+Z609*'1. Standard_Cost'!$B$20+AA609*'1. Standard_Cost'!$C$20</f>
        <v>0</v>
      </c>
      <c r="AC609" s="105"/>
      <c r="AD609" s="106"/>
      <c r="AE609" s="104">
        <f t="shared" si="1130"/>
        <v>0</v>
      </c>
      <c r="AF609" s="104">
        <f t="shared" si="1131"/>
        <v>0</v>
      </c>
      <c r="AG609" s="103"/>
      <c r="AH609" s="103"/>
      <c r="AI609" s="103"/>
      <c r="AJ609" s="107"/>
      <c r="AK609" s="107"/>
      <c r="AL609" s="107"/>
      <c r="AM609" s="104">
        <f>AG609*'1. Standard_Cost'!B208+'Incremental_Cost Year 2021'!AH609*'1. Standard_Cost'!C208+'Incremental_Cost Year 2021'!AI609*'1. Standard_Cost'!D208+'Incremental_Cost Year 2021'!AJ609+'Incremental_Cost Year 2021'!AL609+AK609</f>
        <v>0</v>
      </c>
      <c r="AN609" s="104">
        <f>AM609*'1. Standard_Cost'!C28</f>
        <v>0</v>
      </c>
      <c r="AO609" s="107"/>
      <c r="AQ609" s="104">
        <f t="shared" si="1132"/>
        <v>0</v>
      </c>
      <c r="AR609" s="104">
        <f t="shared" si="1133"/>
        <v>0</v>
      </c>
      <c r="AS609" s="104">
        <f t="shared" si="1134"/>
        <v>0</v>
      </c>
      <c r="AT609" s="104">
        <f t="shared" si="1136"/>
        <v>0</v>
      </c>
      <c r="AU609" s="229">
        <f t="shared" si="1135"/>
        <v>0</v>
      </c>
      <c r="AV609" s="229"/>
      <c r="AW609" s="229"/>
      <c r="AX609" s="229"/>
      <c r="AY609" s="229"/>
      <c r="AZ609" s="229"/>
      <c r="BA609" s="230"/>
    </row>
    <row r="610" spans="1:53" ht="24.6" customHeight="1" outlineLevel="1" x14ac:dyDescent="0.2">
      <c r="A610" s="68"/>
      <c r="B610" s="141"/>
      <c r="C610" s="95"/>
      <c r="D610" s="240"/>
      <c r="E610" s="113" t="s">
        <v>383</v>
      </c>
      <c r="F610" s="114">
        <v>2021</v>
      </c>
      <c r="G610" s="115">
        <v>2023</v>
      </c>
      <c r="H610" s="122" t="s">
        <v>384</v>
      </c>
      <c r="I610" s="117"/>
      <c r="J610" s="117"/>
      <c r="K610" s="117"/>
      <c r="L610" s="118">
        <f>SUM(L606:L609)</f>
        <v>0</v>
      </c>
      <c r="M610" s="118">
        <f>SUM(M606:M609)</f>
        <v>0</v>
      </c>
      <c r="N610" s="117"/>
      <c r="O610" s="117"/>
      <c r="P610" s="117"/>
      <c r="Q610" s="117"/>
      <c r="R610" s="119">
        <f>SUM(R606:R609)</f>
        <v>0</v>
      </c>
      <c r="S610" s="119">
        <f>SUM(S606:S609)</f>
        <v>0</v>
      </c>
      <c r="T610" s="119">
        <f>SUM(T606:T609)</f>
        <v>0</v>
      </c>
      <c r="U610" s="119">
        <f>SUM(U606:U609)</f>
        <v>150</v>
      </c>
      <c r="V610" s="117"/>
      <c r="W610" s="117"/>
      <c r="X610" s="117"/>
      <c r="Y610" s="118">
        <f>SUM(Y606:Y609)</f>
        <v>0</v>
      </c>
      <c r="Z610" s="117"/>
      <c r="AA610" s="117"/>
      <c r="AB610" s="118">
        <f t="shared" ref="AB610:AF610" si="1137">SUM(AB606:AB609)</f>
        <v>375000</v>
      </c>
      <c r="AC610" s="118">
        <f t="shared" si="1137"/>
        <v>0</v>
      </c>
      <c r="AD610" s="118">
        <f t="shared" si="1137"/>
        <v>0</v>
      </c>
      <c r="AE610" s="118">
        <f t="shared" si="1137"/>
        <v>75030</v>
      </c>
      <c r="AF610" s="118">
        <f t="shared" si="1137"/>
        <v>450180</v>
      </c>
      <c r="AG610" s="117"/>
      <c r="AH610" s="117"/>
      <c r="AI610" s="117"/>
      <c r="AJ610" s="119">
        <f>SUM(AJ606:AJ609)</f>
        <v>0</v>
      </c>
      <c r="AK610" s="119">
        <f t="shared" ref="AK610:AN610" si="1138">SUM(AK606:AK609)</f>
        <v>0</v>
      </c>
      <c r="AL610" s="119">
        <f t="shared" si="1138"/>
        <v>0</v>
      </c>
      <c r="AM610" s="119">
        <f t="shared" si="1138"/>
        <v>0</v>
      </c>
      <c r="AN610" s="119">
        <f t="shared" si="1138"/>
        <v>0</v>
      </c>
      <c r="AO610" s="116"/>
      <c r="AP610" s="120"/>
      <c r="AQ610" s="121">
        <f t="shared" ref="AQ610:AZ610" si="1139">SUM(AQ606:AQ609)</f>
        <v>0</v>
      </c>
      <c r="AR610" s="121">
        <f t="shared" si="1139"/>
        <v>450180</v>
      </c>
      <c r="AS610" s="121">
        <f t="shared" si="1139"/>
        <v>0</v>
      </c>
      <c r="AT610" s="121">
        <f t="shared" si="1139"/>
        <v>450180</v>
      </c>
      <c r="AU610" s="121">
        <f t="shared" si="1139"/>
        <v>450180</v>
      </c>
      <c r="AV610" s="121">
        <f t="shared" si="1139"/>
        <v>0</v>
      </c>
      <c r="AW610" s="121">
        <f t="shared" si="1139"/>
        <v>0</v>
      </c>
      <c r="AX610" s="121">
        <f t="shared" si="1139"/>
        <v>0</v>
      </c>
      <c r="AY610" s="121">
        <f t="shared" si="1139"/>
        <v>0</v>
      </c>
      <c r="AZ610" s="121">
        <f t="shared" si="1139"/>
        <v>0</v>
      </c>
      <c r="BA610" s="121"/>
    </row>
    <row r="611" spans="1:53" ht="14.1" customHeight="1" outlineLevel="2" x14ac:dyDescent="0.2">
      <c r="A611" s="68"/>
      <c r="B611" s="94"/>
      <c r="C611" s="95"/>
      <c r="D611" s="238" t="s">
        <v>516</v>
      </c>
      <c r="E611" s="96"/>
      <c r="F611" s="97"/>
      <c r="G611" s="98"/>
      <c r="H611" s="162" t="s">
        <v>542</v>
      </c>
      <c r="I611" s="100"/>
      <c r="J611" s="101"/>
      <c r="K611" s="101"/>
      <c r="L611" s="102" t="str">
        <f>IF(I611&lt;&gt;0,((VLOOKUP(I611,'1. Standard_Cost'!$B$4:$D$8,2)+VLOOKUP(I611,'1. Standard_Cost'!$B$4:$D$8,3))*J611*K611),"0")</f>
        <v>0</v>
      </c>
      <c r="M611" s="102">
        <f>L611*'1. Standard_Cost'!F4</f>
        <v>0</v>
      </c>
      <c r="N611" s="103"/>
      <c r="O611" s="103"/>
      <c r="P611" s="103"/>
      <c r="Q611" s="103"/>
      <c r="R611" s="104">
        <f>+N611*P611*'1. Standard_Cost'!$B$12</f>
        <v>0</v>
      </c>
      <c r="S611" s="104">
        <f>+N611*O611*P611*'1. Standard_Cost'!$C$12</f>
        <v>0</v>
      </c>
      <c r="T611" s="104">
        <f>+N611*P611*Q611*'1. Standard_Cost'!$D$12</f>
        <v>0</v>
      </c>
      <c r="U611" s="104">
        <v>150</v>
      </c>
      <c r="V611" s="103"/>
      <c r="W611" s="103"/>
      <c r="X611" s="103"/>
      <c r="Y611" s="104">
        <f>+V611*((X611*'1. Standard_Cost'!$B$16)+(W611*X611*'1. Standard_Cost'!$C$16))</f>
        <v>0</v>
      </c>
      <c r="Z611" s="103">
        <v>3</v>
      </c>
      <c r="AA611" s="103">
        <v>3</v>
      </c>
      <c r="AB611" s="104">
        <f>+Z611*'1. Standard_Cost'!$B$20+AA611*'1. Standard_Cost'!$C$20</f>
        <v>375000</v>
      </c>
      <c r="AC611" s="105">
        <v>288000</v>
      </c>
      <c r="AD611" s="106"/>
      <c r="AE611" s="104">
        <f t="shared" ref="AE611:AE614" si="1140">(R611+S611+T611+U611+Y611+AB611+AC611+AD611)*(20%)</f>
        <v>132630</v>
      </c>
      <c r="AF611" s="104">
        <f t="shared" ref="AF611:AF614" si="1141">R611+S611+T611+U611+Y611+AB611+AC611+AD611+AE611</f>
        <v>795780</v>
      </c>
      <c r="AG611" s="103"/>
      <c r="AH611" s="103"/>
      <c r="AI611" s="103"/>
      <c r="AJ611" s="107"/>
      <c r="AK611" s="107"/>
      <c r="AL611" s="107"/>
      <c r="AM611" s="104">
        <f>AG611*'1. Standard_Cost'!B213+'Incremental_Cost Year 2021'!AH611*'1. Standard_Cost'!C213+'Incremental_Cost Year 2021'!AI611*'1. Standard_Cost'!D213+'Incremental_Cost Year 2021'!AJ611+'Incremental_Cost Year 2021'!AL611+AK611</f>
        <v>0</v>
      </c>
      <c r="AN611" s="104">
        <f>AM611*'1. Standard_Cost'!C28</f>
        <v>0</v>
      </c>
      <c r="AO611" s="107"/>
      <c r="AQ611" s="104">
        <f t="shared" ref="AQ611:AQ614" si="1142">L611+M611</f>
        <v>0</v>
      </c>
      <c r="AR611" s="104">
        <f t="shared" ref="AR611:AR614" si="1143">AF611</f>
        <v>795780</v>
      </c>
      <c r="AS611" s="104">
        <f t="shared" ref="AS611:AS614" si="1144">AM611+AN611</f>
        <v>0</v>
      </c>
      <c r="AT611" s="104">
        <f>SUM(AQ611,AR611,AS611)</f>
        <v>795780</v>
      </c>
      <c r="AU611" s="229">
        <f t="shared" ref="AU611:AU614" si="1145">AT611:AT612</f>
        <v>795780</v>
      </c>
      <c r="AV611" s="229"/>
      <c r="AW611" s="229"/>
      <c r="AX611" s="229"/>
      <c r="AY611" s="229"/>
      <c r="AZ611" s="229"/>
      <c r="BA611" s="230"/>
    </row>
    <row r="612" spans="1:53" ht="14.1" customHeight="1" outlineLevel="2" x14ac:dyDescent="0.2">
      <c r="A612" s="68"/>
      <c r="B612" s="94"/>
      <c r="C612" s="95"/>
      <c r="D612" s="239"/>
      <c r="E612" s="110"/>
      <c r="F612" s="110"/>
      <c r="G612" s="111"/>
      <c r="H612" s="99" t="s">
        <v>50</v>
      </c>
      <c r="I612" s="100"/>
      <c r="J612" s="101"/>
      <c r="K612" s="101"/>
      <c r="L612" s="102" t="str">
        <f>IF(I612&lt;&gt;0,((VLOOKUP(I612,'1. Standard_Cost'!$B$4:$D$8,2)+VLOOKUP(I612,'1. Standard_Cost'!$B$4:$D$8,3))*J612*K612),"0")</f>
        <v>0</v>
      </c>
      <c r="M612" s="102">
        <f>L612*'1. Standard_Cost'!F4</f>
        <v>0</v>
      </c>
      <c r="N612" s="103"/>
      <c r="O612" s="103"/>
      <c r="P612" s="103"/>
      <c r="Q612" s="103"/>
      <c r="R612" s="104">
        <f>+N612*P612*'1. Standard_Cost'!$B$12</f>
        <v>0</v>
      </c>
      <c r="S612" s="104">
        <f>+N612*O612*P612*'1. Standard_Cost'!$C$12</f>
        <v>0</v>
      </c>
      <c r="T612" s="104">
        <f>+N612*P612*Q612*'1. Standard_Cost'!$D$12</f>
        <v>0</v>
      </c>
      <c r="U612" s="104">
        <f>+N612*O612*'1. Standard_Cost'!$E$12</f>
        <v>0</v>
      </c>
      <c r="V612" s="103"/>
      <c r="W612" s="103"/>
      <c r="X612" s="103"/>
      <c r="Y612" s="104">
        <f>+V612*((X612*'1. Standard_Cost'!$B$16)+(W612*X612*'1. Standard_Cost'!$C$16))</f>
        <v>0</v>
      </c>
      <c r="Z612" s="103"/>
      <c r="AA612" s="103"/>
      <c r="AB612" s="104">
        <f>+Z612*'1. Standard_Cost'!$B$20+AA612*'1. Standard_Cost'!$C$20</f>
        <v>0</v>
      </c>
      <c r="AC612" s="105"/>
      <c r="AD612" s="106"/>
      <c r="AE612" s="104">
        <f t="shared" si="1140"/>
        <v>0</v>
      </c>
      <c r="AF612" s="104">
        <f t="shared" si="1141"/>
        <v>0</v>
      </c>
      <c r="AG612" s="103"/>
      <c r="AH612" s="103">
        <v>0</v>
      </c>
      <c r="AI612" s="103">
        <v>0</v>
      </c>
      <c r="AJ612" s="107"/>
      <c r="AK612" s="107"/>
      <c r="AL612" s="107"/>
      <c r="AM612" s="104">
        <f>AG612*'1. Standard_Cost'!B213+'Incremental_Cost Year 2021'!AH612*'1. Standard_Cost'!C213+'Incremental_Cost Year 2021'!AI612*'1. Standard_Cost'!D213+'Incremental_Cost Year 2021'!AJ612+'Incremental_Cost Year 2021'!AL612+AK612</f>
        <v>0</v>
      </c>
      <c r="AN612" s="104">
        <f>AM612*'1. Standard_Cost'!C28</f>
        <v>0</v>
      </c>
      <c r="AO612" s="107"/>
      <c r="AQ612" s="104">
        <f t="shared" si="1142"/>
        <v>0</v>
      </c>
      <c r="AR612" s="104">
        <f t="shared" si="1143"/>
        <v>0</v>
      </c>
      <c r="AS612" s="104">
        <f t="shared" si="1144"/>
        <v>0</v>
      </c>
      <c r="AT612" s="104">
        <f t="shared" ref="AT612:AT614" si="1146">SUM(AQ612,AR612,AS612)</f>
        <v>0</v>
      </c>
      <c r="AU612" s="229">
        <f t="shared" si="1145"/>
        <v>0</v>
      </c>
      <c r="AV612" s="229">
        <v>0</v>
      </c>
      <c r="AW612" s="229"/>
      <c r="AX612" s="229"/>
      <c r="AY612" s="229"/>
      <c r="AZ612" s="229"/>
      <c r="BA612" s="230"/>
    </row>
    <row r="613" spans="1:53" ht="14.1" customHeight="1" outlineLevel="2" x14ac:dyDescent="0.2">
      <c r="A613" s="68"/>
      <c r="B613" s="94"/>
      <c r="C613" s="95"/>
      <c r="D613" s="239"/>
      <c r="E613" s="110"/>
      <c r="F613" s="110"/>
      <c r="G613" s="111"/>
      <c r="H613" s="99" t="s">
        <v>51</v>
      </c>
      <c r="I613" s="100"/>
      <c r="J613" s="101"/>
      <c r="K613" s="101"/>
      <c r="L613" s="102" t="str">
        <f>IF(I613&lt;&gt;0,((VLOOKUP(I613,'1. Standard_Cost'!$B$4:$D$8,2)+VLOOKUP(I613,'1. Standard_Cost'!$B$4:$D$8,3))*J613*K613),"0")</f>
        <v>0</v>
      </c>
      <c r="M613" s="102">
        <f>L613*'1. Standard_Cost'!F4</f>
        <v>0</v>
      </c>
      <c r="N613" s="103"/>
      <c r="O613" s="103"/>
      <c r="P613" s="103"/>
      <c r="Q613" s="103"/>
      <c r="R613" s="104">
        <f>+N613*P613*'1. Standard_Cost'!$B$12</f>
        <v>0</v>
      </c>
      <c r="S613" s="104">
        <f>+N613*O613*P613*'1. Standard_Cost'!$C$12</f>
        <v>0</v>
      </c>
      <c r="T613" s="104">
        <f>+N613*P613*Q613*'1. Standard_Cost'!$D$12</f>
        <v>0</v>
      </c>
      <c r="U613" s="104">
        <f>+N613*O613*'1. Standard_Cost'!$E$12</f>
        <v>0</v>
      </c>
      <c r="V613" s="103"/>
      <c r="W613" s="103"/>
      <c r="X613" s="103"/>
      <c r="Y613" s="104">
        <f>+V613*((X613*'1. Standard_Cost'!$B$16)+(W613*X613*'1. Standard_Cost'!$C$16))</f>
        <v>0</v>
      </c>
      <c r="Z613" s="103"/>
      <c r="AA613" s="103"/>
      <c r="AB613" s="104">
        <f>+Z613*'1. Standard_Cost'!$B$20+AA613*'1. Standard_Cost'!$C$20</f>
        <v>0</v>
      </c>
      <c r="AC613" s="105"/>
      <c r="AD613" s="106"/>
      <c r="AE613" s="104">
        <f t="shared" si="1140"/>
        <v>0</v>
      </c>
      <c r="AF613" s="104">
        <f t="shared" si="1141"/>
        <v>0</v>
      </c>
      <c r="AG613" s="103"/>
      <c r="AH613" s="103"/>
      <c r="AI613" s="103"/>
      <c r="AJ613" s="107"/>
      <c r="AK613" s="107"/>
      <c r="AL613" s="107"/>
      <c r="AM613" s="104">
        <f>AG613*'1. Standard_Cost'!B213+'Incremental_Cost Year 2021'!AH613*'1. Standard_Cost'!C213+'Incremental_Cost Year 2021'!AI613*'1. Standard_Cost'!D213+'Incremental_Cost Year 2021'!AJ613+'Incremental_Cost Year 2021'!AL613+AK613</f>
        <v>0</v>
      </c>
      <c r="AN613" s="106">
        <f>AM613*'1. Standard_Cost'!C28</f>
        <v>0</v>
      </c>
      <c r="AO613" s="107"/>
      <c r="AQ613" s="104">
        <f t="shared" si="1142"/>
        <v>0</v>
      </c>
      <c r="AR613" s="104">
        <f t="shared" si="1143"/>
        <v>0</v>
      </c>
      <c r="AS613" s="104">
        <f t="shared" si="1144"/>
        <v>0</v>
      </c>
      <c r="AT613" s="104">
        <f t="shared" si="1146"/>
        <v>0</v>
      </c>
      <c r="AU613" s="229">
        <f t="shared" si="1145"/>
        <v>0</v>
      </c>
      <c r="AV613" s="229"/>
      <c r="AW613" s="229"/>
      <c r="AX613" s="229"/>
      <c r="AY613" s="229"/>
      <c r="AZ613" s="229"/>
      <c r="BA613" s="230"/>
    </row>
    <row r="614" spans="1:53" ht="14.1" customHeight="1" outlineLevel="2" x14ac:dyDescent="0.2">
      <c r="A614" s="68"/>
      <c r="B614" s="94"/>
      <c r="C614" s="95"/>
      <c r="D614" s="239"/>
      <c r="E614" s="110"/>
      <c r="F614" s="110"/>
      <c r="G614" s="111"/>
      <c r="H614" s="112" t="s">
        <v>179</v>
      </c>
      <c r="I614" s="100"/>
      <c r="J614" s="101"/>
      <c r="K614" s="101"/>
      <c r="L614" s="102" t="str">
        <f>IF(I614&lt;&gt;0,((VLOOKUP(I614,'1. Standard_Cost'!$B$4:$D$8,2)+VLOOKUP(I614,'1. Standard_Cost'!$B$4:$D$8,3))*J614*K614),"0")</f>
        <v>0</v>
      </c>
      <c r="M614" s="102">
        <f>L614*'1. Standard_Cost'!F193</f>
        <v>0</v>
      </c>
      <c r="N614" s="103"/>
      <c r="O614" s="103"/>
      <c r="P614" s="103"/>
      <c r="Q614" s="103"/>
      <c r="R614" s="104">
        <f>+N614*P614*'1. Standard_Cost'!$B$12</f>
        <v>0</v>
      </c>
      <c r="S614" s="104">
        <f>+N614*O614*P614*'1. Standard_Cost'!$C$12</f>
        <v>0</v>
      </c>
      <c r="T614" s="104">
        <f>+N614*P614*Q614*'1. Standard_Cost'!$D$12</f>
        <v>0</v>
      </c>
      <c r="U614" s="104">
        <f>+N614*O614*'1. Standard_Cost'!$E$12</f>
        <v>0</v>
      </c>
      <c r="V614" s="103"/>
      <c r="W614" s="103"/>
      <c r="X614" s="103"/>
      <c r="Y614" s="104">
        <f>+V614*((X614*'1. Standard_Cost'!$B$16)+(W614*X614*'1. Standard_Cost'!$C$16))</f>
        <v>0</v>
      </c>
      <c r="Z614" s="103"/>
      <c r="AA614" s="103"/>
      <c r="AB614" s="104">
        <f>+Z614*'1. Standard_Cost'!$B$20+AA614*'1. Standard_Cost'!$C$20</f>
        <v>0</v>
      </c>
      <c r="AC614" s="105"/>
      <c r="AD614" s="106"/>
      <c r="AE614" s="104">
        <f t="shared" si="1140"/>
        <v>0</v>
      </c>
      <c r="AF614" s="104">
        <f t="shared" si="1141"/>
        <v>0</v>
      </c>
      <c r="AG614" s="103"/>
      <c r="AH614" s="103"/>
      <c r="AI614" s="103"/>
      <c r="AJ614" s="107"/>
      <c r="AK614" s="107"/>
      <c r="AL614" s="107"/>
      <c r="AM614" s="104">
        <f>AG614*'1. Standard_Cost'!B213+'Incremental_Cost Year 2021'!AH614*'1. Standard_Cost'!C213+'Incremental_Cost Year 2021'!AI614*'1. Standard_Cost'!D213+'Incremental_Cost Year 2021'!AJ614+'Incremental_Cost Year 2021'!AL614+AK614</f>
        <v>0</v>
      </c>
      <c r="AN614" s="104">
        <f>AM614*'1. Standard_Cost'!C28</f>
        <v>0</v>
      </c>
      <c r="AO614" s="107"/>
      <c r="AQ614" s="104">
        <f t="shared" si="1142"/>
        <v>0</v>
      </c>
      <c r="AR614" s="104">
        <f t="shared" si="1143"/>
        <v>0</v>
      </c>
      <c r="AS614" s="104">
        <f t="shared" si="1144"/>
        <v>0</v>
      </c>
      <c r="AT614" s="104">
        <f t="shared" si="1146"/>
        <v>0</v>
      </c>
      <c r="AU614" s="229">
        <f t="shared" si="1145"/>
        <v>0</v>
      </c>
      <c r="AV614" s="229"/>
      <c r="AW614" s="229"/>
      <c r="AX614" s="229"/>
      <c r="AY614" s="229"/>
      <c r="AZ614" s="229"/>
      <c r="BA614" s="230"/>
    </row>
    <row r="615" spans="1:53" ht="24.6" customHeight="1" outlineLevel="1" x14ac:dyDescent="0.2">
      <c r="A615" s="68"/>
      <c r="B615" s="141"/>
      <c r="C615" s="95"/>
      <c r="D615" s="240"/>
      <c r="E615" s="113" t="s">
        <v>386</v>
      </c>
      <c r="F615" s="114">
        <v>2021</v>
      </c>
      <c r="G615" s="115">
        <v>2021</v>
      </c>
      <c r="H615" s="122" t="s">
        <v>385</v>
      </c>
      <c r="I615" s="117"/>
      <c r="J615" s="117"/>
      <c r="K615" s="117"/>
      <c r="L615" s="118">
        <f>SUM(L611:L614)</f>
        <v>0</v>
      </c>
      <c r="M615" s="118">
        <f>SUM(M611:M614)</f>
        <v>0</v>
      </c>
      <c r="N615" s="117"/>
      <c r="O615" s="117"/>
      <c r="P615" s="117"/>
      <c r="Q615" s="117"/>
      <c r="R615" s="119">
        <f>SUM(R611:R614)</f>
        <v>0</v>
      </c>
      <c r="S615" s="119">
        <f>SUM(S611:S614)</f>
        <v>0</v>
      </c>
      <c r="T615" s="119">
        <f>SUM(T611:T614)</f>
        <v>0</v>
      </c>
      <c r="U615" s="119">
        <f>SUM(U611:U614)</f>
        <v>150</v>
      </c>
      <c r="V615" s="117"/>
      <c r="W615" s="117"/>
      <c r="X615" s="117"/>
      <c r="Y615" s="118">
        <f>SUM(Y611:Y614)</f>
        <v>0</v>
      </c>
      <c r="Z615" s="117"/>
      <c r="AA615" s="117"/>
      <c r="AB615" s="118">
        <f t="shared" ref="AB615:AF615" si="1147">SUM(AB611:AB614)</f>
        <v>375000</v>
      </c>
      <c r="AC615" s="118">
        <f t="shared" si="1147"/>
        <v>288000</v>
      </c>
      <c r="AD615" s="118">
        <f t="shared" si="1147"/>
        <v>0</v>
      </c>
      <c r="AE615" s="118">
        <f t="shared" si="1147"/>
        <v>132630</v>
      </c>
      <c r="AF615" s="118">
        <f t="shared" si="1147"/>
        <v>795780</v>
      </c>
      <c r="AG615" s="117"/>
      <c r="AH615" s="117"/>
      <c r="AI615" s="117"/>
      <c r="AJ615" s="119">
        <f>SUM(AJ611:AJ614)</f>
        <v>0</v>
      </c>
      <c r="AK615" s="119">
        <f t="shared" ref="AK615:AN615" si="1148">SUM(AK611:AK614)</f>
        <v>0</v>
      </c>
      <c r="AL615" s="119">
        <f t="shared" si="1148"/>
        <v>0</v>
      </c>
      <c r="AM615" s="119">
        <f t="shared" si="1148"/>
        <v>0</v>
      </c>
      <c r="AN615" s="119">
        <f t="shared" si="1148"/>
        <v>0</v>
      </c>
      <c r="AO615" s="116"/>
      <c r="AP615" s="120"/>
      <c r="AQ615" s="121">
        <f t="shared" ref="AQ615:AZ615" si="1149">SUM(AQ611:AQ614)</f>
        <v>0</v>
      </c>
      <c r="AR615" s="121">
        <f t="shared" si="1149"/>
        <v>795780</v>
      </c>
      <c r="AS615" s="121">
        <f t="shared" si="1149"/>
        <v>0</v>
      </c>
      <c r="AT615" s="121">
        <f t="shared" si="1149"/>
        <v>795780</v>
      </c>
      <c r="AU615" s="121">
        <f t="shared" si="1149"/>
        <v>795780</v>
      </c>
      <c r="AV615" s="121">
        <f>SUM(AV611:AV614)</f>
        <v>0</v>
      </c>
      <c r="AW615" s="121">
        <f t="shared" si="1149"/>
        <v>0</v>
      </c>
      <c r="AX615" s="121">
        <f t="shared" si="1149"/>
        <v>0</v>
      </c>
      <c r="AY615" s="121">
        <f t="shared" si="1149"/>
        <v>0</v>
      </c>
      <c r="AZ615" s="121">
        <f t="shared" si="1149"/>
        <v>0</v>
      </c>
      <c r="BA615" s="121"/>
    </row>
    <row r="616" spans="1:53" ht="14.1" customHeight="1" outlineLevel="2" x14ac:dyDescent="0.2">
      <c r="A616" s="68"/>
      <c r="B616" s="94"/>
      <c r="C616" s="250"/>
      <c r="D616" s="238" t="s">
        <v>516</v>
      </c>
      <c r="E616" s="238" t="s">
        <v>387</v>
      </c>
      <c r="F616" s="97"/>
      <c r="G616" s="98"/>
      <c r="H616" s="99" t="s">
        <v>565</v>
      </c>
      <c r="I616" s="100" t="s">
        <v>1</v>
      </c>
      <c r="J616" s="101">
        <v>3</v>
      </c>
      <c r="K616" s="101">
        <v>2</v>
      </c>
      <c r="L616" s="102">
        <f>IF(I616&lt;&gt;0,((VLOOKUP(I616,'1. Standard_Cost'!$B$4:$D$8,2)+VLOOKUP(I616,'1. Standard_Cost'!$B$4:$D$8,3))*J616*K616),"0")</f>
        <v>540750</v>
      </c>
      <c r="M616" s="102">
        <f>L616*'1. Standard_Cost'!F4</f>
        <v>90305.25</v>
      </c>
      <c r="N616" s="103"/>
      <c r="O616" s="103"/>
      <c r="P616" s="103"/>
      <c r="Q616" s="103"/>
      <c r="R616" s="104">
        <f>+N616*P616*'1. Standard_Cost'!$B$12</f>
        <v>0</v>
      </c>
      <c r="S616" s="104">
        <f>+N616*O616*P616*'1. Standard_Cost'!$C$12</f>
        <v>0</v>
      </c>
      <c r="T616" s="104">
        <f>+N616*P616*Q616*'1. Standard_Cost'!$D$12</f>
        <v>0</v>
      </c>
      <c r="U616" s="104">
        <f>+N616*O616*'1. Standard_Cost'!$E$12</f>
        <v>0</v>
      </c>
      <c r="V616" s="103"/>
      <c r="W616" s="103"/>
      <c r="X616" s="103"/>
      <c r="Y616" s="104">
        <f>+V616*((X616*'1. Standard_Cost'!$B$16)+(W616*X616*'1. Standard_Cost'!$C$16))</f>
        <v>0</v>
      </c>
      <c r="Z616" s="103"/>
      <c r="AA616" s="103"/>
      <c r="AB616" s="104">
        <f>+Z616*'1. Standard_Cost'!$B$20+AA616*'1. Standard_Cost'!$C$20</f>
        <v>0</v>
      </c>
      <c r="AC616" s="105">
        <v>50000</v>
      </c>
      <c r="AD616" s="106"/>
      <c r="AE616" s="104">
        <f t="shared" ref="AE616:AE619" si="1150">(R616+S616+T616+U616+Y616+AB616+AC616+AD616)*(20%)</f>
        <v>10000</v>
      </c>
      <c r="AF616" s="104">
        <f t="shared" ref="AF616:AF619" si="1151">R616+S616+T616+U616+Y616+AB616+AC616+AD616+AE616</f>
        <v>60000</v>
      </c>
      <c r="AG616" s="103"/>
      <c r="AH616" s="103"/>
      <c r="AI616" s="103"/>
      <c r="AJ616" s="107"/>
      <c r="AK616" s="107"/>
      <c r="AL616" s="107"/>
      <c r="AM616" s="104">
        <f>AG616*'1. Standard_Cost'!B228+'Incremental_Cost Year 2021'!AH616*'1. Standard_Cost'!C228+'Incremental_Cost Year 2021'!AI616*'1. Standard_Cost'!D228+'Incremental_Cost Year 2021'!AJ616+'Incremental_Cost Year 2021'!AL616+AK616</f>
        <v>0</v>
      </c>
      <c r="AN616" s="104">
        <f>AM616*'1. Standard_Cost'!C28</f>
        <v>0</v>
      </c>
      <c r="AO616" s="107"/>
      <c r="AQ616" s="104">
        <f t="shared" ref="AQ616:AQ619" si="1152">L616+M616</f>
        <v>631055.25</v>
      </c>
      <c r="AR616" s="104">
        <f t="shared" ref="AR616:AR619" si="1153">AF616</f>
        <v>60000</v>
      </c>
      <c r="AS616" s="104">
        <f t="shared" ref="AS616:AS619" si="1154">AM616+AN616</f>
        <v>0</v>
      </c>
      <c r="AT616" s="104">
        <f>SUM(AQ616,AR616,AS616)</f>
        <v>691055.25</v>
      </c>
      <c r="AU616" s="229">
        <f t="shared" ref="AU616:AU619" si="1155">AT616:AT617</f>
        <v>691055.25</v>
      </c>
      <c r="AV616" s="229"/>
      <c r="AW616" s="229"/>
      <c r="AX616" s="229"/>
      <c r="AY616" s="229"/>
      <c r="AZ616" s="229"/>
      <c r="BA616" s="230"/>
    </row>
    <row r="617" spans="1:53" ht="14.1" customHeight="1" outlineLevel="2" x14ac:dyDescent="0.2">
      <c r="A617" s="68"/>
      <c r="B617" s="94"/>
      <c r="C617" s="251"/>
      <c r="D617" s="239"/>
      <c r="E617" s="239"/>
      <c r="F617" s="110"/>
      <c r="G617" s="111"/>
      <c r="H617" s="99" t="s">
        <v>50</v>
      </c>
      <c r="I617" s="100"/>
      <c r="J617" s="101"/>
      <c r="K617" s="101"/>
      <c r="L617" s="102" t="str">
        <f>IF(I617&lt;&gt;0,((VLOOKUP(I617,'1. Standard_Cost'!$B$4:$D$8,2)+VLOOKUP(I617,'1. Standard_Cost'!$B$4:$D$8,3))*J617*K617),"0")</f>
        <v>0</v>
      </c>
      <c r="M617" s="102">
        <f>L617*'1. Standard_Cost'!F4</f>
        <v>0</v>
      </c>
      <c r="N617" s="103"/>
      <c r="O617" s="103"/>
      <c r="P617" s="103"/>
      <c r="Q617" s="103"/>
      <c r="R617" s="104">
        <f>+N617*P617*'1. Standard_Cost'!$B$12</f>
        <v>0</v>
      </c>
      <c r="S617" s="104">
        <f>+N617*O617*P617*'1. Standard_Cost'!$C$12</f>
        <v>0</v>
      </c>
      <c r="T617" s="104">
        <f>+N617*P617*Q617*'1. Standard_Cost'!$D$12</f>
        <v>0</v>
      </c>
      <c r="U617" s="104">
        <f>+N617*O617*'1. Standard_Cost'!$E$12</f>
        <v>0</v>
      </c>
      <c r="V617" s="103"/>
      <c r="W617" s="103"/>
      <c r="X617" s="103"/>
      <c r="Y617" s="104">
        <f>+V617*((X617*'1. Standard_Cost'!$B$16)+(W617*X617*'1. Standard_Cost'!$C$16))</f>
        <v>0</v>
      </c>
      <c r="Z617" s="103"/>
      <c r="AA617" s="103"/>
      <c r="AB617" s="104">
        <f>+Z617*'1. Standard_Cost'!$B$20+AA617*'1. Standard_Cost'!$C$20</f>
        <v>0</v>
      </c>
      <c r="AC617" s="105"/>
      <c r="AD617" s="106"/>
      <c r="AE617" s="104">
        <f t="shared" si="1150"/>
        <v>0</v>
      </c>
      <c r="AF617" s="104">
        <f t="shared" si="1151"/>
        <v>0</v>
      </c>
      <c r="AG617" s="103"/>
      <c r="AH617" s="103">
        <v>0</v>
      </c>
      <c r="AI617" s="103">
        <v>0</v>
      </c>
      <c r="AJ617" s="107"/>
      <c r="AK617" s="107"/>
      <c r="AL617" s="107"/>
      <c r="AM617" s="104">
        <f>AG617*'1. Standard_Cost'!B228+'Incremental_Cost Year 2021'!AH617*'1. Standard_Cost'!C228+'Incremental_Cost Year 2021'!AI617*'1. Standard_Cost'!D228+'Incremental_Cost Year 2021'!AJ617+'Incremental_Cost Year 2021'!AL617+AK617</f>
        <v>0</v>
      </c>
      <c r="AN617" s="104">
        <f>AM617*'1. Standard_Cost'!C28</f>
        <v>0</v>
      </c>
      <c r="AO617" s="107"/>
      <c r="AQ617" s="104">
        <f t="shared" si="1152"/>
        <v>0</v>
      </c>
      <c r="AR617" s="104">
        <f t="shared" si="1153"/>
        <v>0</v>
      </c>
      <c r="AS617" s="104">
        <f t="shared" si="1154"/>
        <v>0</v>
      </c>
      <c r="AT617" s="104">
        <f t="shared" ref="AT617:AT619" si="1156">SUM(AQ617,AR617,AS617)</f>
        <v>0</v>
      </c>
      <c r="AU617" s="229">
        <f t="shared" si="1155"/>
        <v>0</v>
      </c>
      <c r="AV617" s="229">
        <v>0</v>
      </c>
      <c r="AW617" s="229"/>
      <c r="AX617" s="229"/>
      <c r="AY617" s="229"/>
      <c r="AZ617" s="229"/>
      <c r="BA617" s="230"/>
    </row>
    <row r="618" spans="1:53" ht="14.1" customHeight="1" outlineLevel="2" x14ac:dyDescent="0.2">
      <c r="A618" s="68"/>
      <c r="B618" s="94"/>
      <c r="C618" s="251"/>
      <c r="D618" s="239"/>
      <c r="E618" s="239"/>
      <c r="F618" s="110"/>
      <c r="G618" s="111"/>
      <c r="H618" s="99" t="s">
        <v>51</v>
      </c>
      <c r="I618" s="100"/>
      <c r="J618" s="101"/>
      <c r="K618" s="101"/>
      <c r="L618" s="102" t="str">
        <f>IF(I618&lt;&gt;0,((VLOOKUP(I618,'1. Standard_Cost'!$B$4:$D$8,2)+VLOOKUP(I618,'1. Standard_Cost'!$B$4:$D$8,3))*J618*K618),"0")</f>
        <v>0</v>
      </c>
      <c r="M618" s="102">
        <f>L618*'1. Standard_Cost'!F4</f>
        <v>0</v>
      </c>
      <c r="N618" s="103"/>
      <c r="O618" s="103"/>
      <c r="P618" s="103"/>
      <c r="Q618" s="103"/>
      <c r="R618" s="104">
        <f>+N618*P618*'1. Standard_Cost'!$B$12</f>
        <v>0</v>
      </c>
      <c r="S618" s="104">
        <f>+N618*O618*P618*'1. Standard_Cost'!$C$12</f>
        <v>0</v>
      </c>
      <c r="T618" s="104">
        <f>+N618*P618*Q618*'1. Standard_Cost'!$D$12</f>
        <v>0</v>
      </c>
      <c r="U618" s="104">
        <f>+N618*O618*'1. Standard_Cost'!$E$12</f>
        <v>0</v>
      </c>
      <c r="V618" s="103"/>
      <c r="W618" s="103"/>
      <c r="X618" s="103"/>
      <c r="Y618" s="104">
        <f>+V618*((X618*'1. Standard_Cost'!$B$16)+(W618*X618*'1. Standard_Cost'!$C$16))</f>
        <v>0</v>
      </c>
      <c r="Z618" s="103"/>
      <c r="AA618" s="103"/>
      <c r="AB618" s="104">
        <f>+Z618*'1. Standard_Cost'!$B$20+AA618*'1. Standard_Cost'!$C$20</f>
        <v>0</v>
      </c>
      <c r="AC618" s="105"/>
      <c r="AD618" s="106"/>
      <c r="AE618" s="104">
        <f t="shared" si="1150"/>
        <v>0</v>
      </c>
      <c r="AF618" s="104">
        <f t="shared" si="1151"/>
        <v>0</v>
      </c>
      <c r="AG618" s="103"/>
      <c r="AH618" s="103"/>
      <c r="AI618" s="103"/>
      <c r="AJ618" s="107"/>
      <c r="AK618" s="107"/>
      <c r="AL618" s="107"/>
      <c r="AM618" s="104">
        <f>AG618*'1. Standard_Cost'!B228+'Incremental_Cost Year 2021'!AH618*'1. Standard_Cost'!C228+'Incremental_Cost Year 2021'!AI618*'1. Standard_Cost'!D228+'Incremental_Cost Year 2021'!AJ618+'Incremental_Cost Year 2021'!AL618+AK618</f>
        <v>0</v>
      </c>
      <c r="AN618" s="104">
        <f>AM618*'1. Standard_Cost'!C28</f>
        <v>0</v>
      </c>
      <c r="AO618" s="107"/>
      <c r="AQ618" s="104">
        <f t="shared" si="1152"/>
        <v>0</v>
      </c>
      <c r="AR618" s="104">
        <f t="shared" si="1153"/>
        <v>0</v>
      </c>
      <c r="AS618" s="104">
        <f t="shared" si="1154"/>
        <v>0</v>
      </c>
      <c r="AT618" s="104">
        <f t="shared" si="1156"/>
        <v>0</v>
      </c>
      <c r="AU618" s="229">
        <f t="shared" si="1155"/>
        <v>0</v>
      </c>
      <c r="AV618" s="229"/>
      <c r="AW618" s="229"/>
      <c r="AX618" s="229"/>
      <c r="AY618" s="229"/>
      <c r="AZ618" s="229"/>
      <c r="BA618" s="230"/>
    </row>
    <row r="619" spans="1:53" ht="14.1" customHeight="1" outlineLevel="2" x14ac:dyDescent="0.2">
      <c r="A619" s="68"/>
      <c r="B619" s="94"/>
      <c r="C619" s="251"/>
      <c r="D619" s="239"/>
      <c r="E619" s="239"/>
      <c r="F619" s="110"/>
      <c r="G619" s="111"/>
      <c r="H619" s="112" t="s">
        <v>179</v>
      </c>
      <c r="I619" s="100"/>
      <c r="J619" s="101"/>
      <c r="K619" s="101"/>
      <c r="L619" s="102" t="str">
        <f>IF(I619&lt;&gt;0,((VLOOKUP(I619,'1. Standard_Cost'!$B$4:$D$8,2)+VLOOKUP(I619,'1. Standard_Cost'!$B$4:$D$8,3))*J619*K619),"0")</f>
        <v>0</v>
      </c>
      <c r="M619" s="102">
        <f>L619*'1. Standard_Cost'!F208</f>
        <v>0</v>
      </c>
      <c r="N619" s="103"/>
      <c r="O619" s="103"/>
      <c r="P619" s="103"/>
      <c r="Q619" s="103"/>
      <c r="R619" s="104">
        <f>+N619*P619*'1. Standard_Cost'!$B$12</f>
        <v>0</v>
      </c>
      <c r="S619" s="104">
        <f>+N619*O619*P619*'1. Standard_Cost'!$C$12</f>
        <v>0</v>
      </c>
      <c r="T619" s="104">
        <f>+N619*P619*Q619*'1. Standard_Cost'!$D$12</f>
        <v>0</v>
      </c>
      <c r="U619" s="104">
        <f>+N619*O619*'1. Standard_Cost'!$E$12</f>
        <v>0</v>
      </c>
      <c r="V619" s="103"/>
      <c r="W619" s="103"/>
      <c r="X619" s="103"/>
      <c r="Y619" s="104">
        <f>+V619*((X619*'1. Standard_Cost'!$B$16)+(W619*X619*'1. Standard_Cost'!$C$16))</f>
        <v>0</v>
      </c>
      <c r="Z619" s="103"/>
      <c r="AA619" s="103"/>
      <c r="AB619" s="104">
        <f>+Z619*'1. Standard_Cost'!$B$20+AA619*'1. Standard_Cost'!$C$20</f>
        <v>0</v>
      </c>
      <c r="AC619" s="105"/>
      <c r="AD619" s="106"/>
      <c r="AE619" s="104">
        <f t="shared" si="1150"/>
        <v>0</v>
      </c>
      <c r="AF619" s="104">
        <f t="shared" si="1151"/>
        <v>0</v>
      </c>
      <c r="AG619" s="103"/>
      <c r="AH619" s="103"/>
      <c r="AI619" s="103"/>
      <c r="AJ619" s="107"/>
      <c r="AK619" s="107"/>
      <c r="AL619" s="107"/>
      <c r="AM619" s="104">
        <f>AG619*'1. Standard_Cost'!B228+'Incremental_Cost Year 2021'!AH619*'1. Standard_Cost'!C228+'Incremental_Cost Year 2021'!AI619*'1. Standard_Cost'!D228+'Incremental_Cost Year 2021'!AJ619+'Incremental_Cost Year 2021'!AL619+AK619</f>
        <v>0</v>
      </c>
      <c r="AN619" s="104">
        <f>AM619*'1. Standard_Cost'!C28</f>
        <v>0</v>
      </c>
      <c r="AO619" s="107"/>
      <c r="AQ619" s="104">
        <f t="shared" si="1152"/>
        <v>0</v>
      </c>
      <c r="AR619" s="104">
        <f t="shared" si="1153"/>
        <v>0</v>
      </c>
      <c r="AS619" s="104">
        <f t="shared" si="1154"/>
        <v>0</v>
      </c>
      <c r="AT619" s="104">
        <f t="shared" si="1156"/>
        <v>0</v>
      </c>
      <c r="AU619" s="229">
        <f t="shared" si="1155"/>
        <v>0</v>
      </c>
      <c r="AV619" s="229"/>
      <c r="AW619" s="229"/>
      <c r="AX619" s="229"/>
      <c r="AY619" s="229"/>
      <c r="AZ619" s="229"/>
      <c r="BA619" s="230"/>
    </row>
    <row r="620" spans="1:53" ht="25.35" customHeight="1" outlineLevel="1" x14ac:dyDescent="0.2">
      <c r="A620" s="68"/>
      <c r="B620" s="94"/>
      <c r="C620" s="251"/>
      <c r="D620" s="240"/>
      <c r="E620" s="240"/>
      <c r="F620" s="114">
        <v>2021</v>
      </c>
      <c r="G620" s="115">
        <v>2021</v>
      </c>
      <c r="H620" s="140" t="s">
        <v>388</v>
      </c>
      <c r="I620" s="117"/>
      <c r="J620" s="117"/>
      <c r="K620" s="117"/>
      <c r="L620" s="118">
        <f>SUM(L616:L619)</f>
        <v>540750</v>
      </c>
      <c r="M620" s="118">
        <f>SUM(M616:M619)</f>
        <v>90305.25</v>
      </c>
      <c r="N620" s="117"/>
      <c r="O620" s="117"/>
      <c r="P620" s="117"/>
      <c r="Q620" s="117"/>
      <c r="R620" s="119">
        <f>SUM(R616:R619)</f>
        <v>0</v>
      </c>
      <c r="S620" s="119">
        <f>SUM(S616:S619)</f>
        <v>0</v>
      </c>
      <c r="T620" s="119">
        <f>SUM(T616:T619)</f>
        <v>0</v>
      </c>
      <c r="U620" s="119">
        <f>SUM(U616:U619)</f>
        <v>0</v>
      </c>
      <c r="V620" s="117"/>
      <c r="W620" s="117"/>
      <c r="X620" s="117"/>
      <c r="Y620" s="118">
        <f>SUM(Y616:Y619)</f>
        <v>0</v>
      </c>
      <c r="Z620" s="117"/>
      <c r="AA620" s="117"/>
      <c r="AB620" s="118">
        <f t="shared" ref="AB620:AF620" si="1157">SUM(AB616:AB619)</f>
        <v>0</v>
      </c>
      <c r="AC620" s="118">
        <f t="shared" si="1157"/>
        <v>50000</v>
      </c>
      <c r="AD620" s="118">
        <f t="shared" si="1157"/>
        <v>0</v>
      </c>
      <c r="AE620" s="118">
        <f t="shared" si="1157"/>
        <v>10000</v>
      </c>
      <c r="AF620" s="118">
        <f t="shared" si="1157"/>
        <v>60000</v>
      </c>
      <c r="AG620" s="117"/>
      <c r="AH620" s="117"/>
      <c r="AI620" s="117"/>
      <c r="AJ620" s="119">
        <f>SUM(AJ616:AJ619)</f>
        <v>0</v>
      </c>
      <c r="AK620" s="119">
        <f t="shared" ref="AK620:AN620" si="1158">SUM(AK616:AK619)</f>
        <v>0</v>
      </c>
      <c r="AL620" s="119">
        <f t="shared" si="1158"/>
        <v>0</v>
      </c>
      <c r="AM620" s="119">
        <f t="shared" si="1158"/>
        <v>0</v>
      </c>
      <c r="AN620" s="119">
        <f t="shared" si="1158"/>
        <v>0</v>
      </c>
      <c r="AO620" s="116"/>
      <c r="AP620" s="120"/>
      <c r="AQ620" s="118">
        <f t="shared" ref="AQ620:AZ620" si="1159">SUM(AQ616:AQ619)</f>
        <v>631055.25</v>
      </c>
      <c r="AR620" s="118">
        <f t="shared" si="1159"/>
        <v>60000</v>
      </c>
      <c r="AS620" s="118">
        <f t="shared" si="1159"/>
        <v>0</v>
      </c>
      <c r="AT620" s="118">
        <f t="shared" si="1159"/>
        <v>691055.25</v>
      </c>
      <c r="AU620" s="118">
        <f>SUM(AU616:AU619)</f>
        <v>691055.25</v>
      </c>
      <c r="AV620" s="118">
        <f>SUM(AV616:AV619)</f>
        <v>0</v>
      </c>
      <c r="AW620" s="118">
        <f t="shared" si="1159"/>
        <v>0</v>
      </c>
      <c r="AX620" s="118">
        <f t="shared" si="1159"/>
        <v>0</v>
      </c>
      <c r="AY620" s="118">
        <f t="shared" si="1159"/>
        <v>0</v>
      </c>
      <c r="AZ620" s="118">
        <f t="shared" si="1159"/>
        <v>0</v>
      </c>
      <c r="BA620" s="118"/>
    </row>
    <row r="621" spans="1:53" ht="14.1" customHeight="1" outlineLevel="2" x14ac:dyDescent="0.2">
      <c r="A621" s="68"/>
      <c r="B621" s="94"/>
      <c r="C621" s="251"/>
      <c r="D621" s="238" t="s">
        <v>516</v>
      </c>
      <c r="E621" s="238" t="s">
        <v>816</v>
      </c>
      <c r="F621" s="97"/>
      <c r="G621" s="98"/>
      <c r="H621" s="99" t="s">
        <v>534</v>
      </c>
      <c r="I621" s="100"/>
      <c r="J621" s="101"/>
      <c r="K621" s="101"/>
      <c r="L621" s="102" t="str">
        <f>IF(I621&lt;&gt;0,((VLOOKUP(I621,'1. Standard_Cost'!$B$4:$D$8,2)+VLOOKUP(I621,'1. Standard_Cost'!$B$4:$D$8,3))*J621*K621),"0")</f>
        <v>0</v>
      </c>
      <c r="M621" s="102">
        <f>L621*'1. Standard_Cost'!F4</f>
        <v>0</v>
      </c>
      <c r="N621" s="103"/>
      <c r="O621" s="103"/>
      <c r="P621" s="103"/>
      <c r="Q621" s="103"/>
      <c r="R621" s="104">
        <f>+N621*P621*'1. Standard_Cost'!$B$12</f>
        <v>0</v>
      </c>
      <c r="S621" s="104">
        <f>+N621*O621*P621*'1. Standard_Cost'!$C$12</f>
        <v>0</v>
      </c>
      <c r="T621" s="104">
        <f>+N621*P621*Q621*'1. Standard_Cost'!$D$12</f>
        <v>0</v>
      </c>
      <c r="U621" s="104">
        <f>+N621*O621*'1. Standard_Cost'!$E$12</f>
        <v>0</v>
      </c>
      <c r="V621" s="103"/>
      <c r="W621" s="103"/>
      <c r="X621" s="103"/>
      <c r="Y621" s="104">
        <f>+V621*((X621*'1. Standard_Cost'!$B$16)+(W621*X621*'1. Standard_Cost'!$C$16))</f>
        <v>0</v>
      </c>
      <c r="Z621" s="103"/>
      <c r="AA621" s="103"/>
      <c r="AB621" s="104">
        <f>+Z621*'1. Standard_Cost'!$B$20+AA621*'1. Standard_Cost'!$C$20</f>
        <v>0</v>
      </c>
      <c r="AC621" s="105"/>
      <c r="AD621" s="106"/>
      <c r="AE621" s="104">
        <f t="shared" ref="AE621:AE624" si="1160">(R621+S621+T621+U621+Y621+AB621+AC621+AD621)*(20%)</f>
        <v>0</v>
      </c>
      <c r="AF621" s="104">
        <f t="shared" ref="AF621:AF624" si="1161">R621+S621+T621+U621+Y621+AB621+AC621+AD621+AE621</f>
        <v>0</v>
      </c>
      <c r="AG621" s="103"/>
      <c r="AH621" s="103"/>
      <c r="AI621" s="103"/>
      <c r="AJ621" s="107"/>
      <c r="AK621" s="107"/>
      <c r="AL621" s="107">
        <v>12000</v>
      </c>
      <c r="AM621" s="104">
        <v>12000000</v>
      </c>
      <c r="AN621" s="104">
        <f>AM621*'1. Standard_Cost'!C28</f>
        <v>1800000</v>
      </c>
      <c r="AO621" s="107"/>
      <c r="AQ621" s="104">
        <f t="shared" ref="AQ621:AQ624" si="1162">L621+M621</f>
        <v>0</v>
      </c>
      <c r="AR621" s="104">
        <f t="shared" ref="AR621:AR624" si="1163">AF621</f>
        <v>0</v>
      </c>
      <c r="AS621" s="104">
        <f>AM621+AN621</f>
        <v>13800000</v>
      </c>
      <c r="AT621" s="104">
        <f>SUM(AQ621,AR621,AS621)</f>
        <v>13800000</v>
      </c>
      <c r="AU621" s="229"/>
      <c r="AV621" s="229">
        <f>AT621</f>
        <v>13800000</v>
      </c>
      <c r="AW621" s="229"/>
      <c r="AX621" s="229"/>
      <c r="AY621" s="229"/>
      <c r="AZ621" s="229"/>
      <c r="BA621" s="230"/>
    </row>
    <row r="622" spans="1:53" ht="14.1" customHeight="1" outlineLevel="2" x14ac:dyDescent="0.2">
      <c r="A622" s="68"/>
      <c r="B622" s="94"/>
      <c r="C622" s="251"/>
      <c r="D622" s="239"/>
      <c r="E622" s="239"/>
      <c r="F622" s="110"/>
      <c r="G622" s="111"/>
      <c r="H622" s="99" t="s">
        <v>50</v>
      </c>
      <c r="I622" s="100"/>
      <c r="J622" s="101"/>
      <c r="K622" s="101"/>
      <c r="L622" s="102" t="str">
        <f>IF(I622&lt;&gt;0,((VLOOKUP(I622,'1. Standard_Cost'!$B$4:$D$8,2)+VLOOKUP(I622,'1. Standard_Cost'!$B$4:$D$8,3))*J622*K622),"0")</f>
        <v>0</v>
      </c>
      <c r="M622" s="102">
        <f>L622*'1. Standard_Cost'!F4</f>
        <v>0</v>
      </c>
      <c r="N622" s="103"/>
      <c r="O622" s="103"/>
      <c r="P622" s="103"/>
      <c r="Q622" s="103"/>
      <c r="R622" s="104">
        <f>+N622*P622*'1. Standard_Cost'!$B$12</f>
        <v>0</v>
      </c>
      <c r="S622" s="104">
        <f>+N622*O622*P622*'1. Standard_Cost'!$C$12</f>
        <v>0</v>
      </c>
      <c r="T622" s="104">
        <f>+N622*P622*Q622*'1. Standard_Cost'!$D$12</f>
        <v>0</v>
      </c>
      <c r="U622" s="104">
        <f>+N622*O622*'1. Standard_Cost'!$E$12</f>
        <v>0</v>
      </c>
      <c r="V622" s="103"/>
      <c r="W622" s="103"/>
      <c r="X622" s="103"/>
      <c r="Y622" s="104">
        <f>+V622*((X622*'1. Standard_Cost'!$B$16)+(W622*X622*'1. Standard_Cost'!$C$16))</f>
        <v>0</v>
      </c>
      <c r="Z622" s="103"/>
      <c r="AA622" s="103"/>
      <c r="AB622" s="104">
        <f>+Z622*'1. Standard_Cost'!$B$20+AA622*'1. Standard_Cost'!$C$20</f>
        <v>0</v>
      </c>
      <c r="AC622" s="105"/>
      <c r="AD622" s="106"/>
      <c r="AE622" s="104">
        <f t="shared" si="1160"/>
        <v>0</v>
      </c>
      <c r="AF622" s="104">
        <f t="shared" si="1161"/>
        <v>0</v>
      </c>
      <c r="AG622" s="103"/>
      <c r="AH622" s="103">
        <v>0</v>
      </c>
      <c r="AI622" s="103">
        <v>0</v>
      </c>
      <c r="AJ622" s="107"/>
      <c r="AK622" s="107"/>
      <c r="AL622" s="107"/>
      <c r="AM622" s="104">
        <f>AG622*'1. Standard_Cost'!B228+'Incremental_Cost Year 2021'!AH622*'1. Standard_Cost'!C228+'Incremental_Cost Year 2021'!AI622*'1. Standard_Cost'!D228+'Incremental_Cost Year 2021'!AJ622+'Incremental_Cost Year 2021'!AL622+AK622</f>
        <v>0</v>
      </c>
      <c r="AN622" s="104">
        <f>AM622*'1. Standard_Cost'!C28</f>
        <v>0</v>
      </c>
      <c r="AO622" s="107"/>
      <c r="AQ622" s="104">
        <f t="shared" si="1162"/>
        <v>0</v>
      </c>
      <c r="AR622" s="104">
        <f t="shared" si="1163"/>
        <v>0</v>
      </c>
      <c r="AS622" s="104">
        <f t="shared" ref="AS622:AS624" si="1164">AM622+AN622</f>
        <v>0</v>
      </c>
      <c r="AT622" s="104">
        <f t="shared" ref="AT622:AT624" si="1165">SUM(AQ622,AR622,AS622)</f>
        <v>0</v>
      </c>
      <c r="AU622" s="229">
        <f t="shared" ref="AU622:AU624" si="1166">AT622:AT623</f>
        <v>0</v>
      </c>
      <c r="AV622" s="229">
        <v>0</v>
      </c>
      <c r="AW622" s="229"/>
      <c r="AX622" s="229"/>
      <c r="AY622" s="229"/>
      <c r="AZ622" s="229"/>
      <c r="BA622" s="230"/>
    </row>
    <row r="623" spans="1:53" ht="14.1" customHeight="1" outlineLevel="2" x14ac:dyDescent="0.2">
      <c r="A623" s="68"/>
      <c r="B623" s="94"/>
      <c r="C623" s="251"/>
      <c r="D623" s="239"/>
      <c r="E623" s="239"/>
      <c r="F623" s="110"/>
      <c r="G623" s="111"/>
      <c r="H623" s="99" t="s">
        <v>51</v>
      </c>
      <c r="I623" s="100"/>
      <c r="J623" s="101"/>
      <c r="K623" s="101"/>
      <c r="L623" s="102" t="str">
        <f>IF(I623&lt;&gt;0,((VLOOKUP(I623,'1. Standard_Cost'!$B$4:$D$8,2)+VLOOKUP(I623,'1. Standard_Cost'!$B$4:$D$8,3))*J623*K623),"0")</f>
        <v>0</v>
      </c>
      <c r="M623" s="102">
        <f>L623*'1. Standard_Cost'!F4</f>
        <v>0</v>
      </c>
      <c r="N623" s="103"/>
      <c r="O623" s="103"/>
      <c r="P623" s="103"/>
      <c r="Q623" s="103"/>
      <c r="R623" s="104">
        <f>+N623*P623*'1. Standard_Cost'!$B$12</f>
        <v>0</v>
      </c>
      <c r="S623" s="104">
        <f>+N623*O623*P623*'1. Standard_Cost'!$C$12</f>
        <v>0</v>
      </c>
      <c r="T623" s="104">
        <f>+N623*P623*Q623*'1. Standard_Cost'!$D$12</f>
        <v>0</v>
      </c>
      <c r="U623" s="104">
        <f>+N623*O623*'1. Standard_Cost'!$E$12</f>
        <v>0</v>
      </c>
      <c r="V623" s="103"/>
      <c r="W623" s="103"/>
      <c r="X623" s="103"/>
      <c r="Y623" s="104">
        <f>+V623*((X623*'1. Standard_Cost'!$B$16)+(W623*X623*'1. Standard_Cost'!$C$16))</f>
        <v>0</v>
      </c>
      <c r="Z623" s="103"/>
      <c r="AA623" s="103"/>
      <c r="AB623" s="104">
        <f>+Z623*'1. Standard_Cost'!$B$20+AA623*'1. Standard_Cost'!$C$20</f>
        <v>0</v>
      </c>
      <c r="AC623" s="105"/>
      <c r="AD623" s="106"/>
      <c r="AE623" s="104">
        <f t="shared" si="1160"/>
        <v>0</v>
      </c>
      <c r="AF623" s="104">
        <f t="shared" si="1161"/>
        <v>0</v>
      </c>
      <c r="AG623" s="103"/>
      <c r="AH623" s="103"/>
      <c r="AI623" s="103"/>
      <c r="AJ623" s="107"/>
      <c r="AK623" s="107"/>
      <c r="AL623" s="107"/>
      <c r="AM623" s="104">
        <f>AG623*'1. Standard_Cost'!B228+'Incremental_Cost Year 2021'!AH623*'1. Standard_Cost'!C228+'Incremental_Cost Year 2021'!AI623*'1. Standard_Cost'!D228+'Incremental_Cost Year 2021'!AJ623+'Incremental_Cost Year 2021'!AL623+AK623</f>
        <v>0</v>
      </c>
      <c r="AN623" s="104">
        <f>AM623*'1. Standard_Cost'!C28</f>
        <v>0</v>
      </c>
      <c r="AO623" s="107"/>
      <c r="AQ623" s="104">
        <f t="shared" si="1162"/>
        <v>0</v>
      </c>
      <c r="AR623" s="104">
        <f t="shared" si="1163"/>
        <v>0</v>
      </c>
      <c r="AS623" s="104">
        <f t="shared" si="1164"/>
        <v>0</v>
      </c>
      <c r="AT623" s="104">
        <f t="shared" si="1165"/>
        <v>0</v>
      </c>
      <c r="AU623" s="229">
        <f t="shared" si="1166"/>
        <v>0</v>
      </c>
      <c r="AV623" s="229"/>
      <c r="AW623" s="229"/>
      <c r="AX623" s="229"/>
      <c r="AY623" s="229"/>
      <c r="AZ623" s="229"/>
      <c r="BA623" s="230"/>
    </row>
    <row r="624" spans="1:53" ht="14.1" customHeight="1" outlineLevel="2" x14ac:dyDescent="0.2">
      <c r="A624" s="68"/>
      <c r="B624" s="94"/>
      <c r="C624" s="251"/>
      <c r="D624" s="239"/>
      <c r="E624" s="239"/>
      <c r="F624" s="110"/>
      <c r="G624" s="111"/>
      <c r="H624" s="112" t="s">
        <v>179</v>
      </c>
      <c r="I624" s="100"/>
      <c r="J624" s="101"/>
      <c r="K624" s="101"/>
      <c r="L624" s="102" t="str">
        <f>IF(I624&lt;&gt;0,((VLOOKUP(I624,'1. Standard_Cost'!$B$4:$D$8,2)+VLOOKUP(I624,'1. Standard_Cost'!$B$4:$D$8,3))*J624*K624),"0")</f>
        <v>0</v>
      </c>
      <c r="M624" s="102">
        <f>L624*'1. Standard_Cost'!F208</f>
        <v>0</v>
      </c>
      <c r="N624" s="103"/>
      <c r="O624" s="103"/>
      <c r="P624" s="103"/>
      <c r="Q624" s="103"/>
      <c r="R624" s="104">
        <f>+N624*P624*'1. Standard_Cost'!$B$12</f>
        <v>0</v>
      </c>
      <c r="S624" s="104">
        <f>+N624*O624*P624*'1. Standard_Cost'!$C$12</f>
        <v>0</v>
      </c>
      <c r="T624" s="104">
        <f>+N624*P624*Q624*'1. Standard_Cost'!$D$12</f>
        <v>0</v>
      </c>
      <c r="U624" s="104">
        <f>+N624*O624*'1. Standard_Cost'!$E$12</f>
        <v>0</v>
      </c>
      <c r="V624" s="103"/>
      <c r="W624" s="103"/>
      <c r="X624" s="103"/>
      <c r="Y624" s="104">
        <f>+V624*((X624*'1. Standard_Cost'!$B$16)+(W624*X624*'1. Standard_Cost'!$C$16))</f>
        <v>0</v>
      </c>
      <c r="Z624" s="103"/>
      <c r="AA624" s="103"/>
      <c r="AB624" s="104">
        <f>+Z624*'1. Standard_Cost'!$B$20+AA624*'1. Standard_Cost'!$C$20</f>
        <v>0</v>
      </c>
      <c r="AC624" s="105"/>
      <c r="AD624" s="106"/>
      <c r="AE624" s="104">
        <f t="shared" si="1160"/>
        <v>0</v>
      </c>
      <c r="AF624" s="104">
        <f t="shared" si="1161"/>
        <v>0</v>
      </c>
      <c r="AG624" s="103"/>
      <c r="AH624" s="103"/>
      <c r="AI624" s="103"/>
      <c r="AJ624" s="107"/>
      <c r="AK624" s="107"/>
      <c r="AL624" s="107"/>
      <c r="AM624" s="104">
        <f>AG624*'1. Standard_Cost'!B228+'Incremental_Cost Year 2021'!AH624*'1. Standard_Cost'!C228+'Incremental_Cost Year 2021'!AI624*'1. Standard_Cost'!D228+'Incremental_Cost Year 2021'!AJ624+'Incremental_Cost Year 2021'!AL624+AK624</f>
        <v>0</v>
      </c>
      <c r="AN624" s="104">
        <f>AM624*'1. Standard_Cost'!C28</f>
        <v>0</v>
      </c>
      <c r="AO624" s="107"/>
      <c r="AQ624" s="104">
        <f t="shared" si="1162"/>
        <v>0</v>
      </c>
      <c r="AR624" s="104">
        <f t="shared" si="1163"/>
        <v>0</v>
      </c>
      <c r="AS624" s="104">
        <f t="shared" si="1164"/>
        <v>0</v>
      </c>
      <c r="AT624" s="104">
        <f t="shared" si="1165"/>
        <v>0</v>
      </c>
      <c r="AU624" s="229">
        <f t="shared" si="1166"/>
        <v>0</v>
      </c>
      <c r="AV624" s="229"/>
      <c r="AW624" s="229"/>
      <c r="AX624" s="229"/>
      <c r="AY624" s="229"/>
      <c r="AZ624" s="229"/>
      <c r="BA624" s="230"/>
    </row>
    <row r="625" spans="1:53" ht="25.7" customHeight="1" outlineLevel="1" x14ac:dyDescent="0.2">
      <c r="A625" s="68"/>
      <c r="B625" s="94"/>
      <c r="C625" s="251"/>
      <c r="D625" s="240"/>
      <c r="E625" s="240"/>
      <c r="F625" s="114">
        <v>2021</v>
      </c>
      <c r="G625" s="115">
        <v>2022</v>
      </c>
      <c r="H625" s="122" t="s">
        <v>389</v>
      </c>
      <c r="I625" s="117"/>
      <c r="J625" s="117"/>
      <c r="K625" s="117"/>
      <c r="L625" s="118">
        <f>SUM(L621:L624)</f>
        <v>0</v>
      </c>
      <c r="M625" s="118">
        <f>SUM(M621:M624)</f>
        <v>0</v>
      </c>
      <c r="N625" s="117"/>
      <c r="O625" s="117"/>
      <c r="P625" s="117"/>
      <c r="Q625" s="117"/>
      <c r="R625" s="119">
        <f>SUM(R621:R624)</f>
        <v>0</v>
      </c>
      <c r="S625" s="119">
        <f>SUM(S621:S624)</f>
        <v>0</v>
      </c>
      <c r="T625" s="119">
        <f>SUM(T621:T624)</f>
        <v>0</v>
      </c>
      <c r="U625" s="119">
        <f>SUM(U621:U624)</f>
        <v>0</v>
      </c>
      <c r="V625" s="117"/>
      <c r="W625" s="117"/>
      <c r="X625" s="117"/>
      <c r="Y625" s="118">
        <f>SUM(Y621:Y624)</f>
        <v>0</v>
      </c>
      <c r="Z625" s="117"/>
      <c r="AA625" s="117"/>
      <c r="AB625" s="118">
        <f t="shared" ref="AB625:AF625" si="1167">SUM(AB621:AB624)</f>
        <v>0</v>
      </c>
      <c r="AC625" s="118">
        <f t="shared" si="1167"/>
        <v>0</v>
      </c>
      <c r="AD625" s="118">
        <f t="shared" si="1167"/>
        <v>0</v>
      </c>
      <c r="AE625" s="118">
        <f t="shared" si="1167"/>
        <v>0</v>
      </c>
      <c r="AF625" s="118">
        <f t="shared" si="1167"/>
        <v>0</v>
      </c>
      <c r="AG625" s="117"/>
      <c r="AH625" s="117"/>
      <c r="AI625" s="117"/>
      <c r="AJ625" s="119">
        <f>SUM(AJ621:AJ624)</f>
        <v>0</v>
      </c>
      <c r="AK625" s="119">
        <f t="shared" ref="AK625:AN625" si="1168">SUM(AK621:AK624)</f>
        <v>0</v>
      </c>
      <c r="AL625" s="119">
        <f t="shared" si="1168"/>
        <v>12000</v>
      </c>
      <c r="AM625" s="119">
        <f t="shared" si="1168"/>
        <v>12000000</v>
      </c>
      <c r="AN625" s="119">
        <f t="shared" si="1168"/>
        <v>1800000</v>
      </c>
      <c r="AO625" s="116"/>
      <c r="AP625" s="120"/>
      <c r="AQ625" s="121">
        <f t="shared" ref="AQ625:AZ625" si="1169">SUM(AQ621:AQ624)</f>
        <v>0</v>
      </c>
      <c r="AR625" s="121">
        <f t="shared" si="1169"/>
        <v>0</v>
      </c>
      <c r="AS625" s="121">
        <f t="shared" si="1169"/>
        <v>13800000</v>
      </c>
      <c r="AT625" s="121">
        <f t="shared" si="1169"/>
        <v>13800000</v>
      </c>
      <c r="AU625" s="121">
        <f t="shared" si="1169"/>
        <v>0</v>
      </c>
      <c r="AV625" s="121">
        <f t="shared" si="1169"/>
        <v>13800000</v>
      </c>
      <c r="AW625" s="121">
        <f t="shared" si="1169"/>
        <v>0</v>
      </c>
      <c r="AX625" s="121">
        <f t="shared" si="1169"/>
        <v>0</v>
      </c>
      <c r="AY625" s="121">
        <f t="shared" si="1169"/>
        <v>0</v>
      </c>
      <c r="AZ625" s="121">
        <f t="shared" si="1169"/>
        <v>0</v>
      </c>
      <c r="BA625" s="121"/>
    </row>
    <row r="626" spans="1:53" ht="14.1" customHeight="1" outlineLevel="2" x14ac:dyDescent="0.2">
      <c r="A626" s="68"/>
      <c r="B626" s="94"/>
      <c r="C626" s="251"/>
      <c r="D626" s="238" t="s">
        <v>516</v>
      </c>
      <c r="E626" s="238" t="s">
        <v>390</v>
      </c>
      <c r="F626" s="97"/>
      <c r="G626" s="98"/>
      <c r="H626" s="99" t="s">
        <v>49</v>
      </c>
      <c r="I626" s="100"/>
      <c r="J626" s="101"/>
      <c r="K626" s="101"/>
      <c r="L626" s="102" t="str">
        <f>IF(I626&lt;&gt;0,((VLOOKUP(I626,'1. Standard_Cost'!$B$4:$D$8,2)+VLOOKUP(I626,'1. Standard_Cost'!$B$4:$D$8,3))*J626*K626),"0")</f>
        <v>0</v>
      </c>
      <c r="M626" s="102">
        <f>L626*'1. Standard_Cost'!F4</f>
        <v>0</v>
      </c>
      <c r="N626" s="103"/>
      <c r="O626" s="103"/>
      <c r="P626" s="103"/>
      <c r="Q626" s="103"/>
      <c r="R626" s="104">
        <f>+N626*P626*'1. Standard_Cost'!$B$12</f>
        <v>0</v>
      </c>
      <c r="S626" s="104">
        <f>+N626*O626*P626*'1. Standard_Cost'!$C$12</f>
        <v>0</v>
      </c>
      <c r="T626" s="104">
        <f>+N626*P626*Q626*'1. Standard_Cost'!$D$12</f>
        <v>0</v>
      </c>
      <c r="U626" s="104">
        <f>+N626*O626*'1. Standard_Cost'!$E$12</f>
        <v>0</v>
      </c>
      <c r="V626" s="103"/>
      <c r="W626" s="103"/>
      <c r="X626" s="103"/>
      <c r="Y626" s="104">
        <f>+V626*((X626*'1. Standard_Cost'!$B$16)+(W626*X626*'1. Standard_Cost'!$C$16))</f>
        <v>0</v>
      </c>
      <c r="Z626" s="103"/>
      <c r="AA626" s="103"/>
      <c r="AB626" s="104">
        <f>+Z626*'1. Standard_Cost'!$B$20+AA626*'1. Standard_Cost'!$C$20</f>
        <v>0</v>
      </c>
      <c r="AC626" s="105"/>
      <c r="AD626" s="106"/>
      <c r="AE626" s="104">
        <f t="shared" ref="AE626:AE629" si="1170">(R626+S626+T626+U626+Y626+AB626+AC626+AD626)*(20%)</f>
        <v>0</v>
      </c>
      <c r="AF626" s="104">
        <f t="shared" ref="AF626:AF629" si="1171">R626+S626+T626+U626+Y626+AB626+AC626+AD626+AE626</f>
        <v>0</v>
      </c>
      <c r="AG626" s="103"/>
      <c r="AH626" s="103"/>
      <c r="AI626" s="103"/>
      <c r="AJ626" s="107"/>
      <c r="AK626" s="107"/>
      <c r="AL626" s="107"/>
      <c r="AM626" s="104">
        <f>AG626*'1. Standard_Cost'!B228+'Incremental_Cost Year 2021'!AH626*'1. Standard_Cost'!C228+'Incremental_Cost Year 2021'!AI626*'1. Standard_Cost'!D228+'Incremental_Cost Year 2021'!AJ626+'Incremental_Cost Year 2021'!AL626+AK626</f>
        <v>0</v>
      </c>
      <c r="AN626" s="104">
        <f>AM626*'1. Standard_Cost'!C28</f>
        <v>0</v>
      </c>
      <c r="AO626" s="107"/>
      <c r="AQ626" s="104">
        <f t="shared" ref="AQ626:AQ629" si="1172">L626+M626</f>
        <v>0</v>
      </c>
      <c r="AR626" s="104">
        <f t="shared" ref="AR626:AR629" si="1173">AF626</f>
        <v>0</v>
      </c>
      <c r="AS626" s="104">
        <f t="shared" ref="AS626:AS629" si="1174">AM626+AN626</f>
        <v>0</v>
      </c>
      <c r="AT626" s="104">
        <f>SUM(AQ626,AR626,AS626)</f>
        <v>0</v>
      </c>
      <c r="AU626" s="229">
        <f t="shared" ref="AU626:AU629" si="1175">AT626:AT627</f>
        <v>0</v>
      </c>
      <c r="AV626" s="229"/>
      <c r="AW626" s="229"/>
      <c r="AX626" s="229"/>
      <c r="AY626" s="229"/>
      <c r="AZ626" s="229"/>
      <c r="BA626" s="230"/>
    </row>
    <row r="627" spans="1:53" ht="14.1" customHeight="1" outlineLevel="2" x14ac:dyDescent="0.2">
      <c r="A627" s="68"/>
      <c r="B627" s="94"/>
      <c r="C627" s="251"/>
      <c r="D627" s="239"/>
      <c r="E627" s="239"/>
      <c r="F627" s="110"/>
      <c r="G627" s="111"/>
      <c r="H627" s="99" t="s">
        <v>50</v>
      </c>
      <c r="I627" s="100"/>
      <c r="J627" s="101"/>
      <c r="K627" s="101"/>
      <c r="L627" s="102" t="str">
        <f>IF(I627&lt;&gt;0,((VLOOKUP(I627,'1. Standard_Cost'!$B$4:$D$8,2)+VLOOKUP(I627,'1. Standard_Cost'!$B$4:$D$8,3))*J627*K627),"0")</f>
        <v>0</v>
      </c>
      <c r="M627" s="102">
        <f>L627*'1. Standard_Cost'!F4</f>
        <v>0</v>
      </c>
      <c r="N627" s="103"/>
      <c r="O627" s="103"/>
      <c r="P627" s="103"/>
      <c r="Q627" s="103"/>
      <c r="R627" s="104">
        <f>+N627*P627*'1. Standard_Cost'!$B$12</f>
        <v>0</v>
      </c>
      <c r="S627" s="104">
        <f>+N627*O627*P627*'1. Standard_Cost'!$C$12</f>
        <v>0</v>
      </c>
      <c r="T627" s="104">
        <f>+N627*P627*Q627*'1. Standard_Cost'!$D$12</f>
        <v>0</v>
      </c>
      <c r="U627" s="104">
        <f>+N627*O627*'1. Standard_Cost'!$E$12</f>
        <v>0</v>
      </c>
      <c r="V627" s="103"/>
      <c r="W627" s="103"/>
      <c r="X627" s="103"/>
      <c r="Y627" s="104">
        <f>+V627*((X627*'1. Standard_Cost'!$B$16)+(W627*X627*'1. Standard_Cost'!$C$16))</f>
        <v>0</v>
      </c>
      <c r="Z627" s="103"/>
      <c r="AA627" s="103"/>
      <c r="AB627" s="104">
        <f>+Z627*'1. Standard_Cost'!$B$20+AA627*'1. Standard_Cost'!$C$20</f>
        <v>0</v>
      </c>
      <c r="AC627" s="105"/>
      <c r="AD627" s="106"/>
      <c r="AE627" s="104">
        <f t="shared" si="1170"/>
        <v>0</v>
      </c>
      <c r="AF627" s="104">
        <f t="shared" si="1171"/>
        <v>0</v>
      </c>
      <c r="AG627" s="103"/>
      <c r="AH627" s="103">
        <v>0</v>
      </c>
      <c r="AI627" s="103">
        <v>0</v>
      </c>
      <c r="AJ627" s="107"/>
      <c r="AK627" s="107"/>
      <c r="AL627" s="107"/>
      <c r="AM627" s="104">
        <f>AG627*'1. Standard_Cost'!B228+'Incremental_Cost Year 2021'!AH627*'1. Standard_Cost'!C228+'Incremental_Cost Year 2021'!AI627*'1. Standard_Cost'!D228+'Incremental_Cost Year 2021'!AJ627+'Incremental_Cost Year 2021'!AL627+AK627</f>
        <v>0</v>
      </c>
      <c r="AN627" s="104">
        <f>AM627*'1. Standard_Cost'!C28</f>
        <v>0</v>
      </c>
      <c r="AO627" s="107"/>
      <c r="AQ627" s="104">
        <f t="shared" si="1172"/>
        <v>0</v>
      </c>
      <c r="AR627" s="104">
        <f t="shared" si="1173"/>
        <v>0</v>
      </c>
      <c r="AS627" s="104">
        <f t="shared" si="1174"/>
        <v>0</v>
      </c>
      <c r="AT627" s="104">
        <f t="shared" ref="AT627:AT629" si="1176">SUM(AQ627,AR627,AS627)</f>
        <v>0</v>
      </c>
      <c r="AU627" s="229">
        <f t="shared" si="1175"/>
        <v>0</v>
      </c>
      <c r="AV627" s="229">
        <v>0</v>
      </c>
      <c r="AW627" s="229"/>
      <c r="AX627" s="229"/>
      <c r="AY627" s="229"/>
      <c r="AZ627" s="229"/>
      <c r="BA627" s="230"/>
    </row>
    <row r="628" spans="1:53" ht="14.1" customHeight="1" outlineLevel="2" x14ac:dyDescent="0.2">
      <c r="A628" s="68"/>
      <c r="B628" s="94"/>
      <c r="C628" s="251"/>
      <c r="D628" s="239"/>
      <c r="E628" s="239"/>
      <c r="F628" s="110"/>
      <c r="G628" s="111"/>
      <c r="H628" s="99" t="s">
        <v>51</v>
      </c>
      <c r="I628" s="100"/>
      <c r="J628" s="101"/>
      <c r="K628" s="101"/>
      <c r="L628" s="102" t="str">
        <f>IF(I628&lt;&gt;0,((VLOOKUP(I628,'1. Standard_Cost'!$B$4:$D$8,2)+VLOOKUP(I628,'1. Standard_Cost'!$B$4:$D$8,3))*J628*K628),"0")</f>
        <v>0</v>
      </c>
      <c r="M628" s="102">
        <f>L628*'1. Standard_Cost'!F4</f>
        <v>0</v>
      </c>
      <c r="N628" s="103"/>
      <c r="O628" s="103"/>
      <c r="P628" s="103"/>
      <c r="Q628" s="103"/>
      <c r="R628" s="104">
        <f>+N628*P628*'1. Standard_Cost'!$B$12</f>
        <v>0</v>
      </c>
      <c r="S628" s="104">
        <f>+N628*O628*P628*'1. Standard_Cost'!$C$12</f>
        <v>0</v>
      </c>
      <c r="T628" s="104">
        <f>+N628*P628*Q628*'1. Standard_Cost'!$D$12</f>
        <v>0</v>
      </c>
      <c r="U628" s="104">
        <f>+N628*O628*'1. Standard_Cost'!$E$12</f>
        <v>0</v>
      </c>
      <c r="V628" s="103"/>
      <c r="W628" s="103"/>
      <c r="X628" s="103"/>
      <c r="Y628" s="104">
        <f>+V628*((X628*'1. Standard_Cost'!$B$16)+(W628*X628*'1. Standard_Cost'!$C$16))</f>
        <v>0</v>
      </c>
      <c r="Z628" s="103"/>
      <c r="AA628" s="103"/>
      <c r="AB628" s="104">
        <f>+Z628*'1. Standard_Cost'!$B$20+AA628*'1. Standard_Cost'!$C$20</f>
        <v>0</v>
      </c>
      <c r="AC628" s="105"/>
      <c r="AD628" s="106"/>
      <c r="AE628" s="104">
        <f t="shared" si="1170"/>
        <v>0</v>
      </c>
      <c r="AF628" s="104">
        <f t="shared" si="1171"/>
        <v>0</v>
      </c>
      <c r="AG628" s="103"/>
      <c r="AH628" s="103"/>
      <c r="AI628" s="103"/>
      <c r="AJ628" s="107"/>
      <c r="AK628" s="107"/>
      <c r="AL628" s="107"/>
      <c r="AM628" s="104">
        <f>AG628*'1. Standard_Cost'!B228+'Incremental_Cost Year 2021'!AH628*'1. Standard_Cost'!C228+'Incremental_Cost Year 2021'!AI628*'1. Standard_Cost'!D228+'Incremental_Cost Year 2021'!AJ628+'Incremental_Cost Year 2021'!AL628+AK628</f>
        <v>0</v>
      </c>
      <c r="AN628" s="104">
        <f>AM628*'1. Standard_Cost'!C28</f>
        <v>0</v>
      </c>
      <c r="AO628" s="107"/>
      <c r="AQ628" s="104">
        <f t="shared" si="1172"/>
        <v>0</v>
      </c>
      <c r="AR628" s="104">
        <f t="shared" si="1173"/>
        <v>0</v>
      </c>
      <c r="AS628" s="104">
        <f t="shared" si="1174"/>
        <v>0</v>
      </c>
      <c r="AT628" s="104">
        <f t="shared" si="1176"/>
        <v>0</v>
      </c>
      <c r="AU628" s="229">
        <f t="shared" si="1175"/>
        <v>0</v>
      </c>
      <c r="AV628" s="229"/>
      <c r="AW628" s="229"/>
      <c r="AX628" s="229"/>
      <c r="AY628" s="229"/>
      <c r="AZ628" s="229"/>
      <c r="BA628" s="230"/>
    </row>
    <row r="629" spans="1:53" ht="14.1" customHeight="1" outlineLevel="2" x14ac:dyDescent="0.2">
      <c r="A629" s="68"/>
      <c r="B629" s="94"/>
      <c r="C629" s="251"/>
      <c r="D629" s="239"/>
      <c r="E629" s="239"/>
      <c r="F629" s="110"/>
      <c r="G629" s="111"/>
      <c r="H629" s="112" t="s">
        <v>179</v>
      </c>
      <c r="I629" s="100"/>
      <c r="J629" s="101"/>
      <c r="K629" s="101"/>
      <c r="L629" s="102" t="str">
        <f>IF(I629&lt;&gt;0,((VLOOKUP(I629,'1. Standard_Cost'!$B$4:$D$8,2)+VLOOKUP(I629,'1. Standard_Cost'!$B$4:$D$8,3))*J629*K629),"0")</f>
        <v>0</v>
      </c>
      <c r="M629" s="102">
        <f>L629*'1. Standard_Cost'!F208</f>
        <v>0</v>
      </c>
      <c r="N629" s="103"/>
      <c r="O629" s="103"/>
      <c r="P629" s="103"/>
      <c r="Q629" s="103"/>
      <c r="R629" s="104">
        <f>+N629*P629*'1. Standard_Cost'!$B$12</f>
        <v>0</v>
      </c>
      <c r="S629" s="104">
        <f>+N629*O629*P629*'1. Standard_Cost'!$C$12</f>
        <v>0</v>
      </c>
      <c r="T629" s="104">
        <f>+N629*P629*Q629*'1. Standard_Cost'!$D$12</f>
        <v>0</v>
      </c>
      <c r="U629" s="104">
        <f>+N629*O629*'1. Standard_Cost'!$E$12</f>
        <v>0</v>
      </c>
      <c r="V629" s="103"/>
      <c r="W629" s="103"/>
      <c r="X629" s="103"/>
      <c r="Y629" s="104">
        <f>+V629*((X629*'1. Standard_Cost'!$B$16)+(W629*X629*'1. Standard_Cost'!$C$16))</f>
        <v>0</v>
      </c>
      <c r="Z629" s="103"/>
      <c r="AA629" s="103"/>
      <c r="AB629" s="104">
        <f>+Z629*'1. Standard_Cost'!$B$20+AA629*'1. Standard_Cost'!$C$20</f>
        <v>0</v>
      </c>
      <c r="AC629" s="105"/>
      <c r="AD629" s="106"/>
      <c r="AE629" s="104">
        <f t="shared" si="1170"/>
        <v>0</v>
      </c>
      <c r="AF629" s="104">
        <f t="shared" si="1171"/>
        <v>0</v>
      </c>
      <c r="AG629" s="103"/>
      <c r="AH629" s="103"/>
      <c r="AI629" s="103"/>
      <c r="AJ629" s="107"/>
      <c r="AK629" s="107"/>
      <c r="AL629" s="107"/>
      <c r="AM629" s="104">
        <f>AG629*'1. Standard_Cost'!B228+'Incremental_Cost Year 2021'!AH629*'1. Standard_Cost'!C228+'Incremental_Cost Year 2021'!AI629*'1. Standard_Cost'!D228+'Incremental_Cost Year 2021'!AJ629+'Incremental_Cost Year 2021'!AL629+AK629</f>
        <v>0</v>
      </c>
      <c r="AN629" s="104">
        <f>AM629*'1. Standard_Cost'!C28</f>
        <v>0</v>
      </c>
      <c r="AO629" s="107"/>
      <c r="AQ629" s="104">
        <f t="shared" si="1172"/>
        <v>0</v>
      </c>
      <c r="AR629" s="104">
        <f t="shared" si="1173"/>
        <v>0</v>
      </c>
      <c r="AS629" s="104">
        <f t="shared" si="1174"/>
        <v>0</v>
      </c>
      <c r="AT629" s="104">
        <f t="shared" si="1176"/>
        <v>0</v>
      </c>
      <c r="AU629" s="229">
        <f t="shared" si="1175"/>
        <v>0</v>
      </c>
      <c r="AV629" s="229"/>
      <c r="AW629" s="229"/>
      <c r="AX629" s="229"/>
      <c r="AY629" s="229"/>
      <c r="AZ629" s="229"/>
      <c r="BA629" s="230"/>
    </row>
    <row r="630" spans="1:53" ht="24.6" customHeight="1" outlineLevel="1" x14ac:dyDescent="0.2">
      <c r="A630" s="68"/>
      <c r="B630" s="141"/>
      <c r="C630" s="251"/>
      <c r="D630" s="240"/>
      <c r="E630" s="240"/>
      <c r="F630" s="114">
        <v>2022</v>
      </c>
      <c r="G630" s="115">
        <v>2022</v>
      </c>
      <c r="H630" s="122" t="s">
        <v>391</v>
      </c>
      <c r="I630" s="117"/>
      <c r="J630" s="117"/>
      <c r="K630" s="117"/>
      <c r="L630" s="118">
        <f>SUM(L626:L629)</f>
        <v>0</v>
      </c>
      <c r="M630" s="118">
        <f>SUM(M626:M629)</f>
        <v>0</v>
      </c>
      <c r="N630" s="117"/>
      <c r="O630" s="117"/>
      <c r="P630" s="117"/>
      <c r="Q630" s="117"/>
      <c r="R630" s="119">
        <f>SUM(R626:R629)</f>
        <v>0</v>
      </c>
      <c r="S630" s="119">
        <f>SUM(S626:S629)</f>
        <v>0</v>
      </c>
      <c r="T630" s="119">
        <f>SUM(T626:T629)</f>
        <v>0</v>
      </c>
      <c r="U630" s="119">
        <f>SUM(U626:U629)</f>
        <v>0</v>
      </c>
      <c r="V630" s="117"/>
      <c r="W630" s="117"/>
      <c r="X630" s="117"/>
      <c r="Y630" s="118">
        <f>SUM(Y626:Y629)</f>
        <v>0</v>
      </c>
      <c r="Z630" s="117"/>
      <c r="AA630" s="117"/>
      <c r="AB630" s="118">
        <f t="shared" ref="AB630:AF630" si="1177">SUM(AB626:AB629)</f>
        <v>0</v>
      </c>
      <c r="AC630" s="118">
        <f t="shared" si="1177"/>
        <v>0</v>
      </c>
      <c r="AD630" s="118">
        <f t="shared" si="1177"/>
        <v>0</v>
      </c>
      <c r="AE630" s="118">
        <f t="shared" si="1177"/>
        <v>0</v>
      </c>
      <c r="AF630" s="118">
        <f t="shared" si="1177"/>
        <v>0</v>
      </c>
      <c r="AG630" s="117"/>
      <c r="AH630" s="117"/>
      <c r="AI630" s="117"/>
      <c r="AJ630" s="119">
        <f>SUM(AJ626:AJ629)</f>
        <v>0</v>
      </c>
      <c r="AK630" s="119">
        <f t="shared" ref="AK630:AN630" si="1178">SUM(AK626:AK629)</f>
        <v>0</v>
      </c>
      <c r="AL630" s="119">
        <f t="shared" si="1178"/>
        <v>0</v>
      </c>
      <c r="AM630" s="119">
        <f t="shared" si="1178"/>
        <v>0</v>
      </c>
      <c r="AN630" s="119">
        <f t="shared" si="1178"/>
        <v>0</v>
      </c>
      <c r="AO630" s="116"/>
      <c r="AP630" s="120"/>
      <c r="AQ630" s="121">
        <f t="shared" ref="AQ630:AZ630" si="1179">SUM(AQ626:AQ629)</f>
        <v>0</v>
      </c>
      <c r="AR630" s="121">
        <f t="shared" si="1179"/>
        <v>0</v>
      </c>
      <c r="AS630" s="121">
        <f t="shared" si="1179"/>
        <v>0</v>
      </c>
      <c r="AT630" s="121">
        <f t="shared" si="1179"/>
        <v>0</v>
      </c>
      <c r="AU630" s="121">
        <f t="shared" si="1179"/>
        <v>0</v>
      </c>
      <c r="AV630" s="121">
        <f t="shared" si="1179"/>
        <v>0</v>
      </c>
      <c r="AW630" s="121">
        <f t="shared" si="1179"/>
        <v>0</v>
      </c>
      <c r="AX630" s="121">
        <f t="shared" si="1179"/>
        <v>0</v>
      </c>
      <c r="AY630" s="121">
        <f t="shared" si="1179"/>
        <v>0</v>
      </c>
      <c r="AZ630" s="121">
        <f t="shared" si="1179"/>
        <v>0</v>
      </c>
      <c r="BA630" s="121"/>
    </row>
    <row r="631" spans="1:53" ht="14.1" customHeight="1" outlineLevel="2" x14ac:dyDescent="0.2">
      <c r="A631" s="68"/>
      <c r="B631" s="94"/>
      <c r="C631" s="95"/>
      <c r="D631" s="96"/>
      <c r="E631" s="96"/>
      <c r="F631" s="97"/>
      <c r="G631" s="98"/>
      <c r="H631" s="99"/>
      <c r="I631" s="100"/>
      <c r="J631" s="101"/>
      <c r="K631" s="101"/>
      <c r="L631" s="102" t="str">
        <f>IF(I631&lt;&gt;0,((VLOOKUP(I631,'1. Standard_Cost'!$B$4:$D$8,2)+VLOOKUP(I631,'1. Standard_Cost'!$B$4:$D$8,3))*J631*K631),"0")</f>
        <v>0</v>
      </c>
      <c r="M631" s="102">
        <f>L631*'1. Standard_Cost'!F4</f>
        <v>0</v>
      </c>
      <c r="N631" s="103"/>
      <c r="O631" s="103"/>
      <c r="P631" s="103"/>
      <c r="Q631" s="103"/>
      <c r="R631" s="104">
        <f>+N631*P631*'1. Standard_Cost'!$B$12</f>
        <v>0</v>
      </c>
      <c r="S631" s="104">
        <f>+N631*O631*P631*'1. Standard_Cost'!$C$12</f>
        <v>0</v>
      </c>
      <c r="T631" s="104">
        <f>+N631*P631*Q631*'1. Standard_Cost'!$D$12</f>
        <v>0</v>
      </c>
      <c r="U631" s="104">
        <f>+N631*O631*'1. Standard_Cost'!$E$12</f>
        <v>0</v>
      </c>
      <c r="V631" s="103"/>
      <c r="W631" s="103"/>
      <c r="X631" s="103"/>
      <c r="Y631" s="104">
        <f>+V631*((X631*'1. Standard_Cost'!$B$16)+(W631*X631*'1. Standard_Cost'!$C$16))</f>
        <v>0</v>
      </c>
      <c r="Z631" s="103"/>
      <c r="AA631" s="103"/>
      <c r="AB631" s="104">
        <f>+Z631*'1. Standard_Cost'!$B$20+AA631*'1. Standard_Cost'!$C$20</f>
        <v>0</v>
      </c>
      <c r="AC631" s="105"/>
      <c r="AD631" s="106"/>
      <c r="AE631" s="104">
        <f t="shared" ref="AE631:AE634" si="1180">(R631+S631+T631+U631+Y631+AB631+AC631+AD631)*(20%)</f>
        <v>0</v>
      </c>
      <c r="AF631" s="104">
        <f t="shared" ref="AF631:AF634" si="1181">R631+S631+T631+U631+Y631+AB631+AC631+AD631+AE631</f>
        <v>0</v>
      </c>
      <c r="AG631" s="103"/>
      <c r="AH631" s="103"/>
      <c r="AI631" s="103"/>
      <c r="AJ631" s="107"/>
      <c r="AK631" s="107"/>
      <c r="AL631" s="107"/>
      <c r="AM631" s="104">
        <f>AG631*'1. Standard_Cost'!B233+'Incremental_Cost Year 2021'!AH631*'1. Standard_Cost'!C233+'Incremental_Cost Year 2021'!AI631*'1. Standard_Cost'!D233+'Incremental_Cost Year 2021'!AJ631+'Incremental_Cost Year 2021'!AL631+AK631</f>
        <v>0</v>
      </c>
      <c r="AN631" s="104">
        <f>AM631*'1. Standard_Cost'!C28</f>
        <v>0</v>
      </c>
      <c r="AO631" s="107"/>
      <c r="AQ631" s="104">
        <f t="shared" ref="AQ631:AQ634" si="1182">L631+M631</f>
        <v>0</v>
      </c>
      <c r="AR631" s="104">
        <f t="shared" ref="AR631:AR634" si="1183">AF631</f>
        <v>0</v>
      </c>
      <c r="AS631" s="104">
        <f t="shared" ref="AS631:AS634" si="1184">AM631+AN631</f>
        <v>0</v>
      </c>
      <c r="AT631" s="104">
        <f>SUM(AQ631,AR631,AS631)</f>
        <v>0</v>
      </c>
      <c r="AU631" s="229">
        <f t="shared" ref="AU631:AU634" si="1185">AT631:AT632</f>
        <v>0</v>
      </c>
      <c r="AV631" s="229"/>
      <c r="AW631" s="229"/>
      <c r="AX631" s="229"/>
      <c r="AY631" s="229"/>
      <c r="AZ631" s="229"/>
      <c r="BA631" s="230"/>
    </row>
    <row r="632" spans="1:53" ht="14.1" customHeight="1" outlineLevel="2" x14ac:dyDescent="0.2">
      <c r="A632" s="68"/>
      <c r="B632" s="94"/>
      <c r="C632" s="95"/>
      <c r="D632" s="110"/>
      <c r="E632" s="110"/>
      <c r="F632" s="110"/>
      <c r="G632" s="111"/>
      <c r="H632" s="99" t="s">
        <v>50</v>
      </c>
      <c r="I632" s="100"/>
      <c r="J632" s="101"/>
      <c r="K632" s="101"/>
      <c r="L632" s="102" t="str">
        <f>IF(I632&lt;&gt;0,((VLOOKUP(I632,'1. Standard_Cost'!$B$4:$D$8,2)+VLOOKUP(I632,'1. Standard_Cost'!$B$4:$D$8,3))*J632*K632),"0")</f>
        <v>0</v>
      </c>
      <c r="M632" s="102">
        <f>L632*'1. Standard_Cost'!F4</f>
        <v>0</v>
      </c>
      <c r="N632" s="103"/>
      <c r="O632" s="103"/>
      <c r="P632" s="103"/>
      <c r="Q632" s="103"/>
      <c r="R632" s="104">
        <f>+N632*P632*'1. Standard_Cost'!$B$12</f>
        <v>0</v>
      </c>
      <c r="S632" s="104">
        <f>+N632*O632*P632*'1. Standard_Cost'!$C$12</f>
        <v>0</v>
      </c>
      <c r="T632" s="104">
        <f>+N632*P632*Q632*'1. Standard_Cost'!$D$12</f>
        <v>0</v>
      </c>
      <c r="U632" s="104">
        <f>+N632*O632*'1. Standard_Cost'!$E$12</f>
        <v>0</v>
      </c>
      <c r="V632" s="103"/>
      <c r="W632" s="103"/>
      <c r="X632" s="103"/>
      <c r="Y632" s="104">
        <f>+V632*((X632*'1. Standard_Cost'!$B$16)+(W632*X632*'1. Standard_Cost'!$C$16))</f>
        <v>0</v>
      </c>
      <c r="Z632" s="103"/>
      <c r="AA632" s="103"/>
      <c r="AB632" s="104">
        <f>+Z632*'1. Standard_Cost'!$B$20+AA632*'1. Standard_Cost'!$C$20</f>
        <v>0</v>
      </c>
      <c r="AC632" s="105"/>
      <c r="AD632" s="106"/>
      <c r="AE632" s="104">
        <f t="shared" si="1180"/>
        <v>0</v>
      </c>
      <c r="AF632" s="104">
        <f t="shared" si="1181"/>
        <v>0</v>
      </c>
      <c r="AG632" s="103"/>
      <c r="AH632" s="103">
        <v>0</v>
      </c>
      <c r="AI632" s="103">
        <v>0</v>
      </c>
      <c r="AJ632" s="107"/>
      <c r="AK632" s="107"/>
      <c r="AL632" s="107"/>
      <c r="AM632" s="104">
        <f>AG632*'1. Standard_Cost'!B233+'Incremental_Cost Year 2021'!AH632*'1. Standard_Cost'!C233+'Incremental_Cost Year 2021'!AI632*'1. Standard_Cost'!D233+'Incremental_Cost Year 2021'!AJ632+'Incremental_Cost Year 2021'!AL632+AK632</f>
        <v>0</v>
      </c>
      <c r="AN632" s="104">
        <f>AM632*'1. Standard_Cost'!C28</f>
        <v>0</v>
      </c>
      <c r="AO632" s="107"/>
      <c r="AQ632" s="104">
        <f t="shared" si="1182"/>
        <v>0</v>
      </c>
      <c r="AR632" s="104">
        <f t="shared" si="1183"/>
        <v>0</v>
      </c>
      <c r="AS632" s="104">
        <f t="shared" si="1184"/>
        <v>0</v>
      </c>
      <c r="AT632" s="104">
        <f t="shared" ref="AT632:AT634" si="1186">SUM(AQ632,AR632,AS632)</f>
        <v>0</v>
      </c>
      <c r="AU632" s="229">
        <f t="shared" si="1185"/>
        <v>0</v>
      </c>
      <c r="AV632" s="229">
        <v>0</v>
      </c>
      <c r="AW632" s="229"/>
      <c r="AX632" s="229"/>
      <c r="AY632" s="229"/>
      <c r="AZ632" s="229"/>
      <c r="BA632" s="230"/>
    </row>
    <row r="633" spans="1:53" ht="14.1" customHeight="1" outlineLevel="2" x14ac:dyDescent="0.2">
      <c r="A633" s="68"/>
      <c r="B633" s="94"/>
      <c r="C633" s="95"/>
      <c r="D633" s="110"/>
      <c r="E633" s="110"/>
      <c r="F633" s="110"/>
      <c r="G633" s="111"/>
      <c r="H633" s="99" t="s">
        <v>51</v>
      </c>
      <c r="I633" s="100"/>
      <c r="J633" s="101"/>
      <c r="K633" s="101"/>
      <c r="L633" s="102" t="str">
        <f>IF(I633&lt;&gt;0,((VLOOKUP(I633,'1. Standard_Cost'!$B$4:$D$8,2)+VLOOKUP(I633,'1. Standard_Cost'!$B$4:$D$8,3))*J633*K633),"0")</f>
        <v>0</v>
      </c>
      <c r="M633" s="102">
        <f>L633*'1. Standard_Cost'!F4</f>
        <v>0</v>
      </c>
      <c r="N633" s="103"/>
      <c r="O633" s="103"/>
      <c r="P633" s="103"/>
      <c r="Q633" s="103"/>
      <c r="R633" s="104">
        <f>+N633*P633*'1. Standard_Cost'!$B$12</f>
        <v>0</v>
      </c>
      <c r="S633" s="104">
        <f>+N633*O633*P633*'1. Standard_Cost'!$C$12</f>
        <v>0</v>
      </c>
      <c r="T633" s="104">
        <f>+N633*P633*Q633*'1. Standard_Cost'!$D$12</f>
        <v>0</v>
      </c>
      <c r="U633" s="104">
        <f>+N633*O633*'1. Standard_Cost'!$E$12</f>
        <v>0</v>
      </c>
      <c r="V633" s="103"/>
      <c r="W633" s="103"/>
      <c r="X633" s="103"/>
      <c r="Y633" s="104">
        <f>+V633*((X633*'1. Standard_Cost'!$B$16)+(W633*X633*'1. Standard_Cost'!$C$16))</f>
        <v>0</v>
      </c>
      <c r="Z633" s="103"/>
      <c r="AA633" s="103"/>
      <c r="AB633" s="104">
        <f>+Z633*'1. Standard_Cost'!$B$20+AA633*'1. Standard_Cost'!$C$20</f>
        <v>0</v>
      </c>
      <c r="AC633" s="105"/>
      <c r="AD633" s="106"/>
      <c r="AE633" s="104">
        <f t="shared" si="1180"/>
        <v>0</v>
      </c>
      <c r="AF633" s="104">
        <f t="shared" si="1181"/>
        <v>0</v>
      </c>
      <c r="AG633" s="103"/>
      <c r="AH633" s="103"/>
      <c r="AI633" s="103"/>
      <c r="AJ633" s="107"/>
      <c r="AK633" s="107"/>
      <c r="AL633" s="107"/>
      <c r="AM633" s="104">
        <f>AG633*'1. Standard_Cost'!B233+'Incremental_Cost Year 2021'!AH633*'1. Standard_Cost'!C233+'Incremental_Cost Year 2021'!AI633*'1. Standard_Cost'!D233+'Incremental_Cost Year 2021'!AJ633+'Incremental_Cost Year 2021'!AL633+AK633</f>
        <v>0</v>
      </c>
      <c r="AN633" s="104">
        <f>AM633*'1. Standard_Cost'!C28</f>
        <v>0</v>
      </c>
      <c r="AO633" s="107"/>
      <c r="AQ633" s="104">
        <f t="shared" si="1182"/>
        <v>0</v>
      </c>
      <c r="AR633" s="104">
        <f t="shared" si="1183"/>
        <v>0</v>
      </c>
      <c r="AS633" s="104">
        <f t="shared" si="1184"/>
        <v>0</v>
      </c>
      <c r="AT633" s="104">
        <f t="shared" si="1186"/>
        <v>0</v>
      </c>
      <c r="AU633" s="229">
        <f t="shared" si="1185"/>
        <v>0</v>
      </c>
      <c r="AV633" s="229"/>
      <c r="AW633" s="229"/>
      <c r="AX633" s="229"/>
      <c r="AY633" s="229"/>
      <c r="AZ633" s="229"/>
      <c r="BA633" s="230"/>
    </row>
    <row r="634" spans="1:53" ht="14.1" customHeight="1" outlineLevel="2" x14ac:dyDescent="0.2">
      <c r="A634" s="68"/>
      <c r="B634" s="94"/>
      <c r="C634" s="95"/>
      <c r="D634" s="110"/>
      <c r="E634" s="110"/>
      <c r="F634" s="110"/>
      <c r="G634" s="111"/>
      <c r="H634" s="112" t="s">
        <v>179</v>
      </c>
      <c r="I634" s="100"/>
      <c r="J634" s="101"/>
      <c r="K634" s="101"/>
      <c r="L634" s="102" t="str">
        <f>IF(I634&lt;&gt;0,((VLOOKUP(I634,'1. Standard_Cost'!$B$4:$D$8,2)+VLOOKUP(I634,'1. Standard_Cost'!$B$4:$D$8,3))*J634*K634),"0")</f>
        <v>0</v>
      </c>
      <c r="M634" s="102">
        <f>L634*'1. Standard_Cost'!F213</f>
        <v>0</v>
      </c>
      <c r="N634" s="103"/>
      <c r="O634" s="103"/>
      <c r="P634" s="103"/>
      <c r="Q634" s="103"/>
      <c r="R634" s="104">
        <f>+N634*P634*'1. Standard_Cost'!$B$12</f>
        <v>0</v>
      </c>
      <c r="S634" s="104">
        <f>+N634*O634*P634*'1. Standard_Cost'!$C$12</f>
        <v>0</v>
      </c>
      <c r="T634" s="104">
        <f>+N634*P634*Q634*'1. Standard_Cost'!$D$12</f>
        <v>0</v>
      </c>
      <c r="U634" s="104">
        <f>+N634*O634*'1. Standard_Cost'!$E$12</f>
        <v>0</v>
      </c>
      <c r="V634" s="103"/>
      <c r="W634" s="103"/>
      <c r="X634" s="103"/>
      <c r="Y634" s="104">
        <f>+V634*((X634*'1. Standard_Cost'!$B$16)+(W634*X634*'1. Standard_Cost'!$C$16))</f>
        <v>0</v>
      </c>
      <c r="Z634" s="103"/>
      <c r="AA634" s="103"/>
      <c r="AB634" s="104">
        <f>+Z634*'1. Standard_Cost'!$B$20+AA634*'1. Standard_Cost'!$C$20</f>
        <v>0</v>
      </c>
      <c r="AC634" s="105"/>
      <c r="AD634" s="106"/>
      <c r="AE634" s="104">
        <f t="shared" si="1180"/>
        <v>0</v>
      </c>
      <c r="AF634" s="104">
        <f t="shared" si="1181"/>
        <v>0</v>
      </c>
      <c r="AG634" s="103"/>
      <c r="AH634" s="103"/>
      <c r="AI634" s="103"/>
      <c r="AJ634" s="107"/>
      <c r="AK634" s="107"/>
      <c r="AL634" s="107"/>
      <c r="AM634" s="104">
        <f>AG634*'1. Standard_Cost'!B233+'Incremental_Cost Year 2021'!AH634*'1. Standard_Cost'!C233+'Incremental_Cost Year 2021'!AI634*'1. Standard_Cost'!D233+'Incremental_Cost Year 2021'!AJ634+'Incremental_Cost Year 2021'!AL634+AK634</f>
        <v>0</v>
      </c>
      <c r="AN634" s="104">
        <f>AM634*'1. Standard_Cost'!C28</f>
        <v>0</v>
      </c>
      <c r="AO634" s="107"/>
      <c r="AQ634" s="104">
        <f t="shared" si="1182"/>
        <v>0</v>
      </c>
      <c r="AR634" s="104">
        <f t="shared" si="1183"/>
        <v>0</v>
      </c>
      <c r="AS634" s="104">
        <f t="shared" si="1184"/>
        <v>0</v>
      </c>
      <c r="AT634" s="104">
        <f t="shared" si="1186"/>
        <v>0</v>
      </c>
      <c r="AU634" s="229">
        <f t="shared" si="1185"/>
        <v>0</v>
      </c>
      <c r="AV634" s="229"/>
      <c r="AW634" s="229"/>
      <c r="AX634" s="229"/>
      <c r="AY634" s="229"/>
      <c r="AZ634" s="229"/>
      <c r="BA634" s="230"/>
    </row>
    <row r="635" spans="1:53" ht="24.6" customHeight="1" outlineLevel="1" x14ac:dyDescent="0.2">
      <c r="A635" s="68"/>
      <c r="B635" s="141"/>
      <c r="C635" s="95"/>
      <c r="D635" s="113" t="s">
        <v>515</v>
      </c>
      <c r="E635" s="113" t="s">
        <v>682</v>
      </c>
      <c r="F635" s="114">
        <v>2022</v>
      </c>
      <c r="G635" s="115">
        <v>2022</v>
      </c>
      <c r="H635" s="122" t="s">
        <v>393</v>
      </c>
      <c r="I635" s="117"/>
      <c r="J635" s="117"/>
      <c r="K635" s="117"/>
      <c r="L635" s="118">
        <f>SUM(L631:L634)</f>
        <v>0</v>
      </c>
      <c r="M635" s="118">
        <f>SUM(M631:M634)</f>
        <v>0</v>
      </c>
      <c r="N635" s="117"/>
      <c r="O635" s="117"/>
      <c r="P635" s="117"/>
      <c r="Q635" s="117"/>
      <c r="R635" s="119">
        <f>SUM(R631:R634)</f>
        <v>0</v>
      </c>
      <c r="S635" s="119">
        <f>SUM(S631:S634)</f>
        <v>0</v>
      </c>
      <c r="T635" s="119">
        <f>SUM(T631:T634)</f>
        <v>0</v>
      </c>
      <c r="U635" s="119">
        <f>SUM(U631:U634)</f>
        <v>0</v>
      </c>
      <c r="V635" s="117"/>
      <c r="W635" s="117"/>
      <c r="X635" s="117"/>
      <c r="Y635" s="118">
        <f>SUM(Y631:Y634)</f>
        <v>0</v>
      </c>
      <c r="Z635" s="117"/>
      <c r="AA635" s="117"/>
      <c r="AB635" s="118">
        <f t="shared" ref="AB635:AF635" si="1187">SUM(AB631:AB634)</f>
        <v>0</v>
      </c>
      <c r="AC635" s="118">
        <f t="shared" si="1187"/>
        <v>0</v>
      </c>
      <c r="AD635" s="118">
        <f t="shared" si="1187"/>
        <v>0</v>
      </c>
      <c r="AE635" s="118">
        <f t="shared" si="1187"/>
        <v>0</v>
      </c>
      <c r="AF635" s="118">
        <f t="shared" si="1187"/>
        <v>0</v>
      </c>
      <c r="AG635" s="117"/>
      <c r="AH635" s="117"/>
      <c r="AI635" s="117"/>
      <c r="AJ635" s="119">
        <f>SUM(AJ631:AJ634)</f>
        <v>0</v>
      </c>
      <c r="AK635" s="119">
        <f t="shared" ref="AK635:AN635" si="1188">SUM(AK631:AK634)</f>
        <v>0</v>
      </c>
      <c r="AL635" s="119">
        <f t="shared" si="1188"/>
        <v>0</v>
      </c>
      <c r="AM635" s="119">
        <f t="shared" si="1188"/>
        <v>0</v>
      </c>
      <c r="AN635" s="119">
        <f t="shared" si="1188"/>
        <v>0</v>
      </c>
      <c r="AO635" s="116"/>
      <c r="AP635" s="120"/>
      <c r="AQ635" s="121">
        <f t="shared" ref="AQ635:AZ635" si="1189">SUM(AQ631:AQ634)</f>
        <v>0</v>
      </c>
      <c r="AR635" s="121">
        <f t="shared" si="1189"/>
        <v>0</v>
      </c>
      <c r="AS635" s="121">
        <f t="shared" si="1189"/>
        <v>0</v>
      </c>
      <c r="AT635" s="121">
        <f t="shared" si="1189"/>
        <v>0</v>
      </c>
      <c r="AU635" s="121">
        <f t="shared" si="1189"/>
        <v>0</v>
      </c>
      <c r="AV635" s="121">
        <f t="shared" si="1189"/>
        <v>0</v>
      </c>
      <c r="AW635" s="121">
        <f t="shared" si="1189"/>
        <v>0</v>
      </c>
      <c r="AX635" s="121">
        <f t="shared" si="1189"/>
        <v>0</v>
      </c>
      <c r="AY635" s="121">
        <f t="shared" si="1189"/>
        <v>0</v>
      </c>
      <c r="AZ635" s="121">
        <f t="shared" si="1189"/>
        <v>0</v>
      </c>
      <c r="BA635" s="121"/>
    </row>
    <row r="636" spans="1:53" ht="14.1" customHeight="1" outlineLevel="2" x14ac:dyDescent="0.2">
      <c r="A636" s="68"/>
      <c r="B636" s="94"/>
      <c r="C636" s="95"/>
      <c r="D636" s="96"/>
      <c r="E636" s="96"/>
      <c r="F636" s="97"/>
      <c r="G636" s="98"/>
      <c r="H636" s="99" t="s">
        <v>565</v>
      </c>
      <c r="I636" s="100" t="s">
        <v>4</v>
      </c>
      <c r="J636" s="101">
        <v>2</v>
      </c>
      <c r="K636" s="101">
        <v>2</v>
      </c>
      <c r="L636" s="102">
        <f>IF(I636&lt;&gt;0,((VLOOKUP(I636,'1. Standard_Cost'!$B$4:$D$8,2)+VLOOKUP(I636,'1. Standard_Cost'!$B$4:$D$8,3))*J636*K636),"0")</f>
        <v>320400</v>
      </c>
      <c r="M636" s="102">
        <f>L636*'1. Standard_Cost'!F4</f>
        <v>53506.8</v>
      </c>
      <c r="N636" s="103"/>
      <c r="O636" s="103"/>
      <c r="P636" s="103"/>
      <c r="Q636" s="103"/>
      <c r="R636" s="104">
        <f>+N636*P636*'1. Standard_Cost'!$B$12</f>
        <v>0</v>
      </c>
      <c r="S636" s="104">
        <f>+N636*O636*P636*'1. Standard_Cost'!$C$12</f>
        <v>0</v>
      </c>
      <c r="T636" s="104">
        <f>+N636*P636*Q636*'1. Standard_Cost'!$D$12</f>
        <v>0</v>
      </c>
      <c r="U636" s="104">
        <f>+N636*O636*'1. Standard_Cost'!$E$12</f>
        <v>0</v>
      </c>
      <c r="V636" s="103"/>
      <c r="W636" s="103"/>
      <c r="X636" s="103"/>
      <c r="Y636" s="104">
        <f>+V636*((X636*'1. Standard_Cost'!$B$16)+(W636*X636*'1. Standard_Cost'!$C$16))</f>
        <v>0</v>
      </c>
      <c r="Z636" s="103">
        <v>10</v>
      </c>
      <c r="AA636" s="103">
        <v>10</v>
      </c>
      <c r="AB636" s="104">
        <f>+Z636*'1. Standard_Cost'!$B$20+AA636*'1. Standard_Cost'!$C$20</f>
        <v>1250000</v>
      </c>
      <c r="AC636" s="105"/>
      <c r="AD636" s="106"/>
      <c r="AE636" s="104">
        <f t="shared" ref="AE636:AE639" si="1190">(R636+S636+T636+U636+Y636+AB636+AC636+AD636)*(20%)</f>
        <v>250000</v>
      </c>
      <c r="AF636" s="104">
        <f t="shared" ref="AF636:AF639" si="1191">R636+S636+T636+U636+Y636+AB636+AC636+AD636+AE636</f>
        <v>1500000</v>
      </c>
      <c r="AG636" s="103"/>
      <c r="AH636" s="103"/>
      <c r="AI636" s="103"/>
      <c r="AJ636" s="107"/>
      <c r="AK636" s="107"/>
      <c r="AL636" s="107"/>
      <c r="AM636" s="104">
        <f>AG636*'1. Standard_Cost'!B238+'Incremental_Cost Year 2021'!AH636*'1. Standard_Cost'!C238+'Incremental_Cost Year 2021'!AI636*'1. Standard_Cost'!D238+'Incremental_Cost Year 2021'!AJ636+'Incremental_Cost Year 2021'!AL636+AK636</f>
        <v>0</v>
      </c>
      <c r="AN636" s="104">
        <f>AM636*'1. Standard_Cost'!C28</f>
        <v>0</v>
      </c>
      <c r="AO636" s="107"/>
      <c r="AQ636" s="104">
        <f t="shared" ref="AQ636:AQ639" si="1192">L636+M636</f>
        <v>373906.8</v>
      </c>
      <c r="AR636" s="104">
        <f t="shared" ref="AR636:AR639" si="1193">AF636</f>
        <v>1500000</v>
      </c>
      <c r="AS636" s="104">
        <f t="shared" ref="AS636:AS639" si="1194">AM636+AN636</f>
        <v>0</v>
      </c>
      <c r="AT636" s="104">
        <f>SUM(AQ636,AR636,AS636)</f>
        <v>1873906.8</v>
      </c>
      <c r="AU636" s="229">
        <f t="shared" ref="AU636:AU639" si="1195">AT636:AT637</f>
        <v>1873906.8</v>
      </c>
      <c r="AV636" s="229"/>
      <c r="AW636" s="229"/>
      <c r="AX636" s="229"/>
      <c r="AY636" s="229"/>
      <c r="AZ636" s="229"/>
      <c r="BA636" s="230"/>
    </row>
    <row r="637" spans="1:53" ht="14.1" customHeight="1" outlineLevel="2" x14ac:dyDescent="0.2">
      <c r="A637" s="68"/>
      <c r="B637" s="94"/>
      <c r="C637" s="95"/>
      <c r="D637" s="110"/>
      <c r="E637" s="110"/>
      <c r="F637" s="110"/>
      <c r="G637" s="111"/>
      <c r="H637" s="99" t="s">
        <v>50</v>
      </c>
      <c r="I637" s="100"/>
      <c r="J637" s="101"/>
      <c r="K637" s="101"/>
      <c r="L637" s="102" t="str">
        <f>IF(I637&lt;&gt;0,((VLOOKUP(I637,'1. Standard_Cost'!$B$4:$D$8,2)+VLOOKUP(I637,'1. Standard_Cost'!$B$4:$D$8,3))*J637*K637),"0")</f>
        <v>0</v>
      </c>
      <c r="M637" s="102">
        <f>L637*'1. Standard_Cost'!F4</f>
        <v>0</v>
      </c>
      <c r="N637" s="103"/>
      <c r="O637" s="103"/>
      <c r="P637" s="103"/>
      <c r="Q637" s="103"/>
      <c r="R637" s="104">
        <f>+N637*P637*'1. Standard_Cost'!$B$12</f>
        <v>0</v>
      </c>
      <c r="S637" s="104">
        <f>+N637*O637*P637*'1. Standard_Cost'!$C$12</f>
        <v>0</v>
      </c>
      <c r="T637" s="104">
        <f>+N637*P637*Q637*'1. Standard_Cost'!$D$12</f>
        <v>0</v>
      </c>
      <c r="U637" s="104">
        <f>+N637*O637*'1. Standard_Cost'!$E$12</f>
        <v>0</v>
      </c>
      <c r="V637" s="103"/>
      <c r="W637" s="103"/>
      <c r="X637" s="103"/>
      <c r="Y637" s="104">
        <f>+V637*((X637*'1. Standard_Cost'!$B$16)+(W637*X637*'1. Standard_Cost'!$C$16))</f>
        <v>0</v>
      </c>
      <c r="Z637" s="103"/>
      <c r="AA637" s="103"/>
      <c r="AB637" s="104">
        <f>+Z637*'1. Standard_Cost'!$B$20+AA637*'1. Standard_Cost'!$C$20</f>
        <v>0</v>
      </c>
      <c r="AC637" s="105"/>
      <c r="AD637" s="106"/>
      <c r="AE637" s="104">
        <f t="shared" si="1190"/>
        <v>0</v>
      </c>
      <c r="AF637" s="104">
        <f t="shared" si="1191"/>
        <v>0</v>
      </c>
      <c r="AG637" s="103"/>
      <c r="AH637" s="103">
        <v>0</v>
      </c>
      <c r="AI637" s="103">
        <v>0</v>
      </c>
      <c r="AJ637" s="107"/>
      <c r="AK637" s="107"/>
      <c r="AL637" s="107"/>
      <c r="AM637" s="104">
        <f>AG637*'1. Standard_Cost'!B238+'Incremental_Cost Year 2021'!AH637*'1. Standard_Cost'!C238+'Incremental_Cost Year 2021'!AI637*'1. Standard_Cost'!D238+'Incremental_Cost Year 2021'!AJ637+'Incremental_Cost Year 2021'!AL637+AK637</f>
        <v>0</v>
      </c>
      <c r="AN637" s="104">
        <f>AM637*'1. Standard_Cost'!C28</f>
        <v>0</v>
      </c>
      <c r="AO637" s="107"/>
      <c r="AQ637" s="104">
        <f t="shared" si="1192"/>
        <v>0</v>
      </c>
      <c r="AR637" s="104">
        <f t="shared" si="1193"/>
        <v>0</v>
      </c>
      <c r="AS637" s="104">
        <f t="shared" si="1194"/>
        <v>0</v>
      </c>
      <c r="AT637" s="104">
        <f t="shared" ref="AT637:AT639" si="1196">SUM(AQ637,AR637,AS637)</f>
        <v>0</v>
      </c>
      <c r="AU637" s="229">
        <f t="shared" si="1195"/>
        <v>0</v>
      </c>
      <c r="AV637" s="229">
        <v>0</v>
      </c>
      <c r="AW637" s="229"/>
      <c r="AX637" s="229"/>
      <c r="AY637" s="229"/>
      <c r="AZ637" s="229"/>
      <c r="BA637" s="230"/>
    </row>
    <row r="638" spans="1:53" ht="14.1" customHeight="1" outlineLevel="2" x14ac:dyDescent="0.2">
      <c r="A638" s="68"/>
      <c r="B638" s="94"/>
      <c r="C638" s="95"/>
      <c r="D638" s="110"/>
      <c r="E638" s="110"/>
      <c r="F638" s="110"/>
      <c r="G638" s="111"/>
      <c r="H638" s="99" t="s">
        <v>51</v>
      </c>
      <c r="I638" s="100"/>
      <c r="J638" s="101"/>
      <c r="K638" s="101"/>
      <c r="L638" s="102" t="str">
        <f>IF(I638&lt;&gt;0,((VLOOKUP(I638,'1. Standard_Cost'!$B$4:$D$8,2)+VLOOKUP(I638,'1. Standard_Cost'!$B$4:$D$8,3))*J638*K638),"0")</f>
        <v>0</v>
      </c>
      <c r="M638" s="102">
        <f>L638*'1. Standard_Cost'!F218</f>
        <v>0</v>
      </c>
      <c r="N638" s="103"/>
      <c r="O638" s="103"/>
      <c r="P638" s="103"/>
      <c r="Q638" s="103"/>
      <c r="R638" s="104">
        <f>+N638*P638*'1. Standard_Cost'!$B$12</f>
        <v>0</v>
      </c>
      <c r="S638" s="104">
        <f>+N638*O638*P638*'1. Standard_Cost'!$C$12</f>
        <v>0</v>
      </c>
      <c r="T638" s="104">
        <f>+N638*P638*Q638*'1. Standard_Cost'!$D$12</f>
        <v>0</v>
      </c>
      <c r="U638" s="104">
        <f>+N638*O638*'1. Standard_Cost'!$E$12</f>
        <v>0</v>
      </c>
      <c r="V638" s="103"/>
      <c r="W638" s="103"/>
      <c r="X638" s="103"/>
      <c r="Y638" s="104">
        <f>+V638*((X638*'1. Standard_Cost'!$B$16)+(W638*X638*'1. Standard_Cost'!$C$16))</f>
        <v>0</v>
      </c>
      <c r="Z638" s="103"/>
      <c r="AA638" s="103"/>
      <c r="AB638" s="104">
        <f>+Z638*'1. Standard_Cost'!$B$20+AA638*'1. Standard_Cost'!$C$20</f>
        <v>0</v>
      </c>
      <c r="AC638" s="105"/>
      <c r="AD638" s="106"/>
      <c r="AE638" s="104">
        <f t="shared" si="1190"/>
        <v>0</v>
      </c>
      <c r="AF638" s="104">
        <f t="shared" si="1191"/>
        <v>0</v>
      </c>
      <c r="AG638" s="103"/>
      <c r="AH638" s="103"/>
      <c r="AI638" s="103"/>
      <c r="AJ638" s="107"/>
      <c r="AK638" s="107"/>
      <c r="AL638" s="107"/>
      <c r="AM638" s="104">
        <f>AG638*'1. Standard_Cost'!B238+'Incremental_Cost Year 2021'!AH638*'1. Standard_Cost'!C238+'Incremental_Cost Year 2021'!AI638*'1. Standard_Cost'!D238+'Incremental_Cost Year 2021'!AJ638+'Incremental_Cost Year 2021'!AL638+AK638</f>
        <v>0</v>
      </c>
      <c r="AN638" s="104">
        <f>AM638*'1. Standard_Cost'!C28</f>
        <v>0</v>
      </c>
      <c r="AO638" s="107"/>
      <c r="AQ638" s="104">
        <f t="shared" si="1192"/>
        <v>0</v>
      </c>
      <c r="AR638" s="104">
        <f t="shared" si="1193"/>
        <v>0</v>
      </c>
      <c r="AS638" s="104">
        <f t="shared" si="1194"/>
        <v>0</v>
      </c>
      <c r="AT638" s="104">
        <f t="shared" si="1196"/>
        <v>0</v>
      </c>
      <c r="AU638" s="229">
        <f t="shared" si="1195"/>
        <v>0</v>
      </c>
      <c r="AV638" s="229"/>
      <c r="AW638" s="229"/>
      <c r="AX638" s="229"/>
      <c r="AY638" s="229"/>
      <c r="AZ638" s="229"/>
      <c r="BA638" s="230"/>
    </row>
    <row r="639" spans="1:53" ht="14.1" customHeight="1" outlineLevel="2" x14ac:dyDescent="0.2">
      <c r="A639" s="68"/>
      <c r="B639" s="94"/>
      <c r="C639" s="95"/>
      <c r="D639" s="110"/>
      <c r="E639" s="110"/>
      <c r="F639" s="110"/>
      <c r="G639" s="111"/>
      <c r="H639" s="112" t="s">
        <v>179</v>
      </c>
      <c r="I639" s="100"/>
      <c r="J639" s="101"/>
      <c r="K639" s="101"/>
      <c r="L639" s="102" t="str">
        <f>IF(I639&lt;&gt;0,((VLOOKUP(I639,'1. Standard_Cost'!$B$4:$D$8,2)+VLOOKUP(I639,'1. Standard_Cost'!$B$4:$D$8,3))*J639*K639),"0")</f>
        <v>0</v>
      </c>
      <c r="M639" s="102">
        <f>L639*'1. Standard_Cost'!F218</f>
        <v>0</v>
      </c>
      <c r="N639" s="103"/>
      <c r="O639" s="103"/>
      <c r="P639" s="103"/>
      <c r="Q639" s="103"/>
      <c r="R639" s="104">
        <f>+N639*P639*'1. Standard_Cost'!$B$12</f>
        <v>0</v>
      </c>
      <c r="S639" s="104">
        <f>+N639*O639*P639*'1. Standard_Cost'!$C$12</f>
        <v>0</v>
      </c>
      <c r="T639" s="104">
        <f>+N639*P639*Q639*'1. Standard_Cost'!$D$12</f>
        <v>0</v>
      </c>
      <c r="U639" s="104">
        <f>+N639*O639*'1. Standard_Cost'!$E$12</f>
        <v>0</v>
      </c>
      <c r="V639" s="103"/>
      <c r="W639" s="103"/>
      <c r="X639" s="103"/>
      <c r="Y639" s="104">
        <f>+V639*((X639*'1. Standard_Cost'!$B$16)+(W639*X639*'1. Standard_Cost'!$C$16))</f>
        <v>0</v>
      </c>
      <c r="Z639" s="103"/>
      <c r="AA639" s="103"/>
      <c r="AB639" s="104">
        <f>+Z639*'1. Standard_Cost'!$B$20+AA639*'1. Standard_Cost'!$C$20</f>
        <v>0</v>
      </c>
      <c r="AC639" s="105"/>
      <c r="AD639" s="106"/>
      <c r="AE639" s="104">
        <f t="shared" si="1190"/>
        <v>0</v>
      </c>
      <c r="AF639" s="104">
        <f t="shared" si="1191"/>
        <v>0</v>
      </c>
      <c r="AG639" s="103"/>
      <c r="AH639" s="103"/>
      <c r="AI639" s="103"/>
      <c r="AJ639" s="107"/>
      <c r="AK639" s="107"/>
      <c r="AL639" s="107"/>
      <c r="AM639" s="104">
        <f>AG639*'1. Standard_Cost'!B238+'Incremental_Cost Year 2021'!AH639*'1. Standard_Cost'!C238+'Incremental_Cost Year 2021'!AI639*'1. Standard_Cost'!D238+'Incremental_Cost Year 2021'!AJ639+'Incremental_Cost Year 2021'!AL639+AK639</f>
        <v>0</v>
      </c>
      <c r="AN639" s="104">
        <f>AM639*'1. Standard_Cost'!C28</f>
        <v>0</v>
      </c>
      <c r="AO639" s="107"/>
      <c r="AQ639" s="104">
        <f t="shared" si="1192"/>
        <v>0</v>
      </c>
      <c r="AR639" s="104">
        <f t="shared" si="1193"/>
        <v>0</v>
      </c>
      <c r="AS639" s="104">
        <f t="shared" si="1194"/>
        <v>0</v>
      </c>
      <c r="AT639" s="104">
        <f t="shared" si="1196"/>
        <v>0</v>
      </c>
      <c r="AU639" s="229">
        <f t="shared" si="1195"/>
        <v>0</v>
      </c>
      <c r="AV639" s="229"/>
      <c r="AW639" s="229"/>
      <c r="AX639" s="229"/>
      <c r="AY639" s="229"/>
      <c r="AZ639" s="229"/>
      <c r="BA639" s="230"/>
    </row>
    <row r="640" spans="1:53" ht="24.6" customHeight="1" outlineLevel="1" x14ac:dyDescent="0.2">
      <c r="A640" s="68"/>
      <c r="B640" s="141"/>
      <c r="C640" s="95"/>
      <c r="D640" s="113" t="s">
        <v>516</v>
      </c>
      <c r="E640" s="113" t="s">
        <v>683</v>
      </c>
      <c r="F640" s="114">
        <v>2021</v>
      </c>
      <c r="G640" s="115">
        <v>2021</v>
      </c>
      <c r="H640" s="122" t="s">
        <v>395</v>
      </c>
      <c r="I640" s="117"/>
      <c r="J640" s="117"/>
      <c r="K640" s="117"/>
      <c r="L640" s="118">
        <f>SUM(L636:L639)</f>
        <v>320400</v>
      </c>
      <c r="M640" s="118">
        <f>SUM(M636:M639)</f>
        <v>53506.8</v>
      </c>
      <c r="N640" s="117"/>
      <c r="O640" s="117"/>
      <c r="P640" s="117"/>
      <c r="Q640" s="117"/>
      <c r="R640" s="119">
        <f>SUM(R636:R639)</f>
        <v>0</v>
      </c>
      <c r="S640" s="119">
        <f>SUM(S636:S639)</f>
        <v>0</v>
      </c>
      <c r="T640" s="119">
        <f>SUM(T636:T639)</f>
        <v>0</v>
      </c>
      <c r="U640" s="119">
        <f>SUM(U636:U639)</f>
        <v>0</v>
      </c>
      <c r="V640" s="117"/>
      <c r="W640" s="117"/>
      <c r="X640" s="117"/>
      <c r="Y640" s="118">
        <f>SUM(Y636:Y639)</f>
        <v>0</v>
      </c>
      <c r="Z640" s="117"/>
      <c r="AA640" s="117"/>
      <c r="AB640" s="118">
        <f t="shared" ref="AB640:AF640" si="1197">SUM(AB636:AB639)</f>
        <v>1250000</v>
      </c>
      <c r="AC640" s="118">
        <f t="shared" si="1197"/>
        <v>0</v>
      </c>
      <c r="AD640" s="118">
        <f t="shared" si="1197"/>
        <v>0</v>
      </c>
      <c r="AE640" s="118">
        <f t="shared" si="1197"/>
        <v>250000</v>
      </c>
      <c r="AF640" s="118">
        <f t="shared" si="1197"/>
        <v>1500000</v>
      </c>
      <c r="AG640" s="117"/>
      <c r="AH640" s="117"/>
      <c r="AI640" s="117"/>
      <c r="AJ640" s="119">
        <f>SUM(AJ636:AJ639)</f>
        <v>0</v>
      </c>
      <c r="AK640" s="119">
        <f t="shared" ref="AK640:AN640" si="1198">SUM(AK636:AK639)</f>
        <v>0</v>
      </c>
      <c r="AL640" s="119">
        <f t="shared" si="1198"/>
        <v>0</v>
      </c>
      <c r="AM640" s="119">
        <f t="shared" si="1198"/>
        <v>0</v>
      </c>
      <c r="AN640" s="119">
        <f t="shared" si="1198"/>
        <v>0</v>
      </c>
      <c r="AO640" s="116"/>
      <c r="AP640" s="120"/>
      <c r="AQ640" s="121">
        <f t="shared" ref="AQ640:AZ640" si="1199">SUM(AQ636:AQ639)</f>
        <v>373906.8</v>
      </c>
      <c r="AR640" s="121">
        <f t="shared" si="1199"/>
        <v>1500000</v>
      </c>
      <c r="AS640" s="121">
        <f t="shared" si="1199"/>
        <v>0</v>
      </c>
      <c r="AT640" s="121">
        <f t="shared" si="1199"/>
        <v>1873906.8</v>
      </c>
      <c r="AU640" s="121">
        <f t="shared" si="1199"/>
        <v>1873906.8</v>
      </c>
      <c r="AV640" s="121">
        <f t="shared" si="1199"/>
        <v>0</v>
      </c>
      <c r="AW640" s="121">
        <f t="shared" si="1199"/>
        <v>0</v>
      </c>
      <c r="AX640" s="121">
        <f t="shared" si="1199"/>
        <v>0</v>
      </c>
      <c r="AY640" s="121">
        <f t="shared" si="1199"/>
        <v>0</v>
      </c>
      <c r="AZ640" s="121">
        <f t="shared" si="1199"/>
        <v>0</v>
      </c>
      <c r="BA640" s="121"/>
    </row>
    <row r="641" spans="1:53" ht="14.1" customHeight="1" outlineLevel="2" x14ac:dyDescent="0.2">
      <c r="A641" s="68"/>
      <c r="B641" s="94"/>
      <c r="C641" s="95"/>
      <c r="D641" s="238" t="s">
        <v>516</v>
      </c>
      <c r="E641" s="96"/>
      <c r="F641" s="97"/>
      <c r="G641" s="98"/>
      <c r="H641" s="99"/>
      <c r="I641" s="100"/>
      <c r="J641" s="101"/>
      <c r="K641" s="101"/>
      <c r="L641" s="102" t="str">
        <f>IF(I641&lt;&gt;0,((VLOOKUP(I641,'1. Standard_Cost'!$B$4:$D$8,2)+VLOOKUP(I641,'1. Standard_Cost'!$B$4:$D$8,3))*J641*K641),"0")</f>
        <v>0</v>
      </c>
      <c r="M641" s="102">
        <f>L641*'1. Standard_Cost'!F4</f>
        <v>0</v>
      </c>
      <c r="N641" s="103"/>
      <c r="O641" s="103"/>
      <c r="P641" s="103"/>
      <c r="Q641" s="103"/>
      <c r="R641" s="104">
        <f>+N641*P641*'1. Standard_Cost'!$B$12</f>
        <v>0</v>
      </c>
      <c r="S641" s="104">
        <f>+N641*O641*P641*'1. Standard_Cost'!$C$12</f>
        <v>0</v>
      </c>
      <c r="T641" s="104">
        <f>+N641*P641*Q641*'1. Standard_Cost'!$D$12</f>
        <v>0</v>
      </c>
      <c r="U641" s="104">
        <f>+N641*O641*'1. Standard_Cost'!$E$12</f>
        <v>0</v>
      </c>
      <c r="V641" s="103"/>
      <c r="W641" s="103"/>
      <c r="X641" s="103"/>
      <c r="Y641" s="104">
        <f>+V641*((X641*'1. Standard_Cost'!$B$16)+(W641*X641*'1. Standard_Cost'!$C$16))</f>
        <v>0</v>
      </c>
      <c r="Z641" s="103"/>
      <c r="AA641" s="103"/>
      <c r="AB641" s="104">
        <f>+Z641*'1. Standard_Cost'!$B$20+AA641*'1. Standard_Cost'!$C$20</f>
        <v>0</v>
      </c>
      <c r="AC641" s="105"/>
      <c r="AD641" s="106"/>
      <c r="AE641" s="104">
        <f t="shared" ref="AE641:AE644" si="1200">(R641+S641+T641+U641+Y641+AB641+AC641+AD641)*(20%)</f>
        <v>0</v>
      </c>
      <c r="AF641" s="104">
        <f t="shared" ref="AF641:AF644" si="1201">R641+S641+T641+U641+Y641+AB641+AC641+AD641+AE641</f>
        <v>0</v>
      </c>
      <c r="AG641" s="103"/>
      <c r="AH641" s="103"/>
      <c r="AI641" s="103"/>
      <c r="AJ641" s="107"/>
      <c r="AK641" s="107"/>
      <c r="AL641" s="107">
        <v>12000</v>
      </c>
      <c r="AM641" s="104"/>
      <c r="AN641" s="104">
        <f>AM641*'1. Standard_Cost'!C28</f>
        <v>0</v>
      </c>
      <c r="AO641" s="107"/>
      <c r="AQ641" s="104">
        <f t="shared" ref="AQ641:AQ644" si="1202">L641+M641</f>
        <v>0</v>
      </c>
      <c r="AR641" s="104">
        <f t="shared" ref="AR641:AR644" si="1203">AF641</f>
        <v>0</v>
      </c>
      <c r="AS641" s="104">
        <f t="shared" ref="AS641:AS644" si="1204">AM641+AN641</f>
        <v>0</v>
      </c>
      <c r="AT641" s="104">
        <f>SUM(AQ641,AR641,AS641)</f>
        <v>0</v>
      </c>
      <c r="AU641" s="229">
        <f t="shared" ref="AU641:AU644" si="1205">AT641:AT642</f>
        <v>0</v>
      </c>
      <c r="AV641" s="229">
        <f>AT641</f>
        <v>0</v>
      </c>
      <c r="AW641" s="229"/>
      <c r="AX641" s="229"/>
      <c r="AY641" s="229"/>
      <c r="AZ641" s="229"/>
      <c r="BA641" s="230"/>
    </row>
    <row r="642" spans="1:53" ht="14.1" customHeight="1" outlineLevel="2" x14ac:dyDescent="0.2">
      <c r="A642" s="68"/>
      <c r="B642" s="94"/>
      <c r="C642" s="95"/>
      <c r="D642" s="239"/>
      <c r="E642" s="110"/>
      <c r="F642" s="110"/>
      <c r="G642" s="111"/>
      <c r="H642" s="99" t="s">
        <v>50</v>
      </c>
      <c r="I642" s="100"/>
      <c r="J642" s="101"/>
      <c r="K642" s="101"/>
      <c r="L642" s="102" t="str">
        <f>IF(I642&lt;&gt;0,((VLOOKUP(I642,'1. Standard_Cost'!$B$4:$D$8,2)+VLOOKUP(I642,'1. Standard_Cost'!$B$4:$D$8,3))*J642*K642),"0")</f>
        <v>0</v>
      </c>
      <c r="M642" s="102">
        <f>L642*'1. Standard_Cost'!F4</f>
        <v>0</v>
      </c>
      <c r="N642" s="103"/>
      <c r="O642" s="103"/>
      <c r="P642" s="103"/>
      <c r="Q642" s="103"/>
      <c r="R642" s="104">
        <f>+N642*P642*'1. Standard_Cost'!$B$12</f>
        <v>0</v>
      </c>
      <c r="S642" s="104">
        <f>+N642*O642*P642*'1. Standard_Cost'!$C$12</f>
        <v>0</v>
      </c>
      <c r="T642" s="104">
        <f>+N642*P642*Q642*'1. Standard_Cost'!$D$12</f>
        <v>0</v>
      </c>
      <c r="U642" s="104">
        <f>+N642*O642*'1. Standard_Cost'!$E$12</f>
        <v>0</v>
      </c>
      <c r="V642" s="103"/>
      <c r="W642" s="103"/>
      <c r="X642" s="103"/>
      <c r="Y642" s="104">
        <f>+V642*((X642*'1. Standard_Cost'!$B$16)+(W642*X642*'1. Standard_Cost'!$C$16))</f>
        <v>0</v>
      </c>
      <c r="Z642" s="103"/>
      <c r="AA642" s="103"/>
      <c r="AB642" s="104">
        <f>+Z642*'1. Standard_Cost'!$B$20+AA642*'1. Standard_Cost'!$C$20</f>
        <v>0</v>
      </c>
      <c r="AC642" s="105"/>
      <c r="AD642" s="106"/>
      <c r="AE642" s="104">
        <f t="shared" si="1200"/>
        <v>0</v>
      </c>
      <c r="AF642" s="104">
        <f t="shared" si="1201"/>
        <v>0</v>
      </c>
      <c r="AG642" s="103"/>
      <c r="AH642" s="103">
        <v>0</v>
      </c>
      <c r="AI642" s="103">
        <v>0</v>
      </c>
      <c r="AJ642" s="107"/>
      <c r="AK642" s="107"/>
      <c r="AL642" s="107"/>
      <c r="AM642" s="104">
        <f>AG642*'1. Standard_Cost'!B243+'Incremental_Cost Year 2021'!AH642*'1. Standard_Cost'!C243+'Incremental_Cost Year 2021'!AI642*'1. Standard_Cost'!D243+'Incremental_Cost Year 2021'!AJ642+'Incremental_Cost Year 2021'!AL642+AK642</f>
        <v>0</v>
      </c>
      <c r="AN642" s="104">
        <f>AM642*'1. Standard_Cost'!C28</f>
        <v>0</v>
      </c>
      <c r="AO642" s="107"/>
      <c r="AQ642" s="104">
        <f t="shared" si="1202"/>
        <v>0</v>
      </c>
      <c r="AR642" s="104">
        <f t="shared" si="1203"/>
        <v>0</v>
      </c>
      <c r="AS642" s="104">
        <f t="shared" si="1204"/>
        <v>0</v>
      </c>
      <c r="AT642" s="104">
        <f t="shared" ref="AT642:AT644" si="1206">SUM(AQ642,AR642,AS642)</f>
        <v>0</v>
      </c>
      <c r="AU642" s="229">
        <f t="shared" si="1205"/>
        <v>0</v>
      </c>
      <c r="AV642" s="229">
        <v>0</v>
      </c>
      <c r="AW642" s="229"/>
      <c r="AX642" s="229"/>
      <c r="AY642" s="229"/>
      <c r="AZ642" s="229"/>
      <c r="BA642" s="230"/>
    </row>
    <row r="643" spans="1:53" ht="14.1" customHeight="1" outlineLevel="2" x14ac:dyDescent="0.2">
      <c r="A643" s="68"/>
      <c r="B643" s="94"/>
      <c r="C643" s="95"/>
      <c r="D643" s="239"/>
      <c r="E643" s="110"/>
      <c r="F643" s="110"/>
      <c r="G643" s="111"/>
      <c r="H643" s="99" t="s">
        <v>51</v>
      </c>
      <c r="I643" s="100"/>
      <c r="J643" s="101"/>
      <c r="K643" s="101"/>
      <c r="L643" s="102" t="str">
        <f>IF(I643&lt;&gt;0,((VLOOKUP(I643,'1. Standard_Cost'!$B$4:$D$8,2)+VLOOKUP(I643,'1. Standard_Cost'!$B$4:$D$8,3))*J643*K643),"0")</f>
        <v>0</v>
      </c>
      <c r="M643" s="102">
        <f>L643*'1. Standard_Cost'!F4</f>
        <v>0</v>
      </c>
      <c r="N643" s="103"/>
      <c r="O643" s="103"/>
      <c r="P643" s="103"/>
      <c r="Q643" s="103"/>
      <c r="R643" s="104">
        <f>+N643*P643*'1. Standard_Cost'!$B$12</f>
        <v>0</v>
      </c>
      <c r="S643" s="104">
        <f>+N643*O643*P643*'1. Standard_Cost'!$C$12</f>
        <v>0</v>
      </c>
      <c r="T643" s="104">
        <f>+N643*P643*Q643*'1. Standard_Cost'!$D$12</f>
        <v>0</v>
      </c>
      <c r="U643" s="104">
        <f>+N643*O643*'1. Standard_Cost'!$E$12</f>
        <v>0</v>
      </c>
      <c r="V643" s="103"/>
      <c r="W643" s="103"/>
      <c r="X643" s="103"/>
      <c r="Y643" s="104">
        <f>+V643*((X643*'1. Standard_Cost'!$B$16)+(W643*X643*'1. Standard_Cost'!$C$16))</f>
        <v>0</v>
      </c>
      <c r="Z643" s="103"/>
      <c r="AA643" s="103"/>
      <c r="AB643" s="104">
        <f>+Z643*'1. Standard_Cost'!$B$20+AA643*'1. Standard_Cost'!$C$20</f>
        <v>0</v>
      </c>
      <c r="AC643" s="105"/>
      <c r="AD643" s="106"/>
      <c r="AE643" s="104">
        <f t="shared" si="1200"/>
        <v>0</v>
      </c>
      <c r="AF643" s="104">
        <f t="shared" si="1201"/>
        <v>0</v>
      </c>
      <c r="AG643" s="103"/>
      <c r="AH643" s="103"/>
      <c r="AI643" s="103"/>
      <c r="AJ643" s="107"/>
      <c r="AK643" s="107"/>
      <c r="AL643" s="107"/>
      <c r="AM643" s="104">
        <f>AG643*'1. Standard_Cost'!B243+'Incremental_Cost Year 2021'!AH643*'1. Standard_Cost'!C243+'Incremental_Cost Year 2021'!AI643*'1. Standard_Cost'!D243+'Incremental_Cost Year 2021'!AJ643+'Incremental_Cost Year 2021'!AL643+AK643</f>
        <v>0</v>
      </c>
      <c r="AN643" s="104">
        <f>AM643*'1. Standard_Cost'!C28</f>
        <v>0</v>
      </c>
      <c r="AO643" s="107"/>
      <c r="AQ643" s="104">
        <f t="shared" si="1202"/>
        <v>0</v>
      </c>
      <c r="AR643" s="104">
        <f t="shared" si="1203"/>
        <v>0</v>
      </c>
      <c r="AS643" s="104">
        <f t="shared" si="1204"/>
        <v>0</v>
      </c>
      <c r="AT643" s="104">
        <f t="shared" si="1206"/>
        <v>0</v>
      </c>
      <c r="AU643" s="229">
        <f t="shared" si="1205"/>
        <v>0</v>
      </c>
      <c r="AV643" s="229"/>
      <c r="AW643" s="229"/>
      <c r="AX643" s="229"/>
      <c r="AY643" s="229"/>
      <c r="AZ643" s="229"/>
      <c r="BA643" s="230"/>
    </row>
    <row r="644" spans="1:53" ht="14.1" customHeight="1" outlineLevel="2" x14ac:dyDescent="0.2">
      <c r="A644" s="68"/>
      <c r="B644" s="94"/>
      <c r="C644" s="95"/>
      <c r="D644" s="239"/>
      <c r="E644" s="110"/>
      <c r="F644" s="110"/>
      <c r="G644" s="111"/>
      <c r="H644" s="112" t="s">
        <v>179</v>
      </c>
      <c r="I644" s="100"/>
      <c r="J644" s="101"/>
      <c r="K644" s="101"/>
      <c r="L644" s="102" t="str">
        <f>IF(I644&lt;&gt;0,((VLOOKUP(I644,'1. Standard_Cost'!$B$4:$D$8,2)+VLOOKUP(I644,'1. Standard_Cost'!$B$4:$D$8,3))*J644*K644),"0")</f>
        <v>0</v>
      </c>
      <c r="M644" s="102">
        <f>L644*'1. Standard_Cost'!F223</f>
        <v>0</v>
      </c>
      <c r="N644" s="103"/>
      <c r="O644" s="103"/>
      <c r="P644" s="103"/>
      <c r="Q644" s="103"/>
      <c r="R644" s="104">
        <f>+N644*P644*'1. Standard_Cost'!$B$12</f>
        <v>0</v>
      </c>
      <c r="S644" s="104">
        <f>+N644*O644*P644*'1. Standard_Cost'!$C$12</f>
        <v>0</v>
      </c>
      <c r="T644" s="104">
        <f>+N644*P644*Q644*'1. Standard_Cost'!$D$12</f>
        <v>0</v>
      </c>
      <c r="U644" s="104">
        <f>+N644*O644*'1. Standard_Cost'!$E$12</f>
        <v>0</v>
      </c>
      <c r="V644" s="103"/>
      <c r="W644" s="103"/>
      <c r="X644" s="103"/>
      <c r="Y644" s="104">
        <f>+V644*((X644*'1. Standard_Cost'!$B$16)+(W644*X644*'1. Standard_Cost'!$C$16))</f>
        <v>0</v>
      </c>
      <c r="Z644" s="103"/>
      <c r="AA644" s="103"/>
      <c r="AB644" s="104">
        <f>+Z644*'1. Standard_Cost'!$B$20+AA644*'1. Standard_Cost'!$C$20</f>
        <v>0</v>
      </c>
      <c r="AC644" s="105"/>
      <c r="AD644" s="106"/>
      <c r="AE644" s="104">
        <f t="shared" si="1200"/>
        <v>0</v>
      </c>
      <c r="AF644" s="104">
        <f t="shared" si="1201"/>
        <v>0</v>
      </c>
      <c r="AG644" s="103"/>
      <c r="AH644" s="103"/>
      <c r="AI644" s="103"/>
      <c r="AJ644" s="107"/>
      <c r="AK644" s="107"/>
      <c r="AL644" s="107"/>
      <c r="AM644" s="104">
        <f>AG644*'1. Standard_Cost'!B243+'Incremental_Cost Year 2021'!AH644*'1. Standard_Cost'!C243+'Incremental_Cost Year 2021'!AI644*'1. Standard_Cost'!D243+'Incremental_Cost Year 2021'!AJ644+'Incremental_Cost Year 2021'!AL644+AK644</f>
        <v>0</v>
      </c>
      <c r="AN644" s="104">
        <f>AM644*'1. Standard_Cost'!C28</f>
        <v>0</v>
      </c>
      <c r="AO644" s="107"/>
      <c r="AQ644" s="104">
        <f t="shared" si="1202"/>
        <v>0</v>
      </c>
      <c r="AR644" s="104">
        <f t="shared" si="1203"/>
        <v>0</v>
      </c>
      <c r="AS644" s="104">
        <f t="shared" si="1204"/>
        <v>0</v>
      </c>
      <c r="AT644" s="104">
        <f t="shared" si="1206"/>
        <v>0</v>
      </c>
      <c r="AU644" s="229">
        <f t="shared" si="1205"/>
        <v>0</v>
      </c>
      <c r="AV644" s="229"/>
      <c r="AW644" s="229"/>
      <c r="AX644" s="229"/>
      <c r="AY644" s="229"/>
      <c r="AZ644" s="229"/>
      <c r="BA644" s="230"/>
    </row>
    <row r="645" spans="1:53" ht="24.6" customHeight="1" outlineLevel="1" x14ac:dyDescent="0.2">
      <c r="A645" s="68"/>
      <c r="B645" s="141"/>
      <c r="C645" s="95"/>
      <c r="D645" s="240"/>
      <c r="E645" s="113" t="s">
        <v>396</v>
      </c>
      <c r="F645" s="114">
        <v>2022</v>
      </c>
      <c r="G645" s="115">
        <v>2022</v>
      </c>
      <c r="H645" s="122" t="s">
        <v>397</v>
      </c>
      <c r="I645" s="117"/>
      <c r="J645" s="117"/>
      <c r="K645" s="117"/>
      <c r="L645" s="118">
        <f>SUM(L641:L644)</f>
        <v>0</v>
      </c>
      <c r="M645" s="118">
        <f>SUM(M641:M644)</f>
        <v>0</v>
      </c>
      <c r="N645" s="117"/>
      <c r="O645" s="117"/>
      <c r="P645" s="117"/>
      <c r="Q645" s="117"/>
      <c r="R645" s="119">
        <f>SUM(R641:R644)</f>
        <v>0</v>
      </c>
      <c r="S645" s="119">
        <f>SUM(S641:S644)</f>
        <v>0</v>
      </c>
      <c r="T645" s="119">
        <f>SUM(T641:T644)</f>
        <v>0</v>
      </c>
      <c r="U645" s="119">
        <f>SUM(U641:U644)</f>
        <v>0</v>
      </c>
      <c r="V645" s="117"/>
      <c r="W645" s="117"/>
      <c r="X645" s="117"/>
      <c r="Y645" s="118">
        <f>SUM(Y641:Y644)</f>
        <v>0</v>
      </c>
      <c r="Z645" s="117"/>
      <c r="AA645" s="117"/>
      <c r="AB645" s="118">
        <f t="shared" ref="AB645:AF645" si="1207">SUM(AB641:AB644)</f>
        <v>0</v>
      </c>
      <c r="AC645" s="118">
        <f t="shared" si="1207"/>
        <v>0</v>
      </c>
      <c r="AD645" s="118">
        <f t="shared" si="1207"/>
        <v>0</v>
      </c>
      <c r="AE645" s="118">
        <f t="shared" si="1207"/>
        <v>0</v>
      </c>
      <c r="AF645" s="118">
        <f t="shared" si="1207"/>
        <v>0</v>
      </c>
      <c r="AG645" s="117"/>
      <c r="AH645" s="117"/>
      <c r="AI645" s="117"/>
      <c r="AJ645" s="119">
        <f>SUM(AJ641:AJ644)</f>
        <v>0</v>
      </c>
      <c r="AK645" s="119">
        <f t="shared" ref="AK645:AN645" si="1208">SUM(AK641:AK644)</f>
        <v>0</v>
      </c>
      <c r="AL645" s="119">
        <f t="shared" si="1208"/>
        <v>12000</v>
      </c>
      <c r="AM645" s="119">
        <f t="shared" si="1208"/>
        <v>0</v>
      </c>
      <c r="AN645" s="119">
        <f t="shared" si="1208"/>
        <v>0</v>
      </c>
      <c r="AO645" s="116"/>
      <c r="AP645" s="120"/>
      <c r="AQ645" s="121">
        <f t="shared" ref="AQ645:AZ645" si="1209">SUM(AQ641:AQ644)</f>
        <v>0</v>
      </c>
      <c r="AR645" s="121">
        <f t="shared" si="1209"/>
        <v>0</v>
      </c>
      <c r="AS645" s="121">
        <f t="shared" si="1209"/>
        <v>0</v>
      </c>
      <c r="AT645" s="121">
        <f t="shared" si="1209"/>
        <v>0</v>
      </c>
      <c r="AU645" s="121">
        <f t="shared" si="1209"/>
        <v>0</v>
      </c>
      <c r="AV645" s="121">
        <f t="shared" si="1209"/>
        <v>0</v>
      </c>
      <c r="AW645" s="121">
        <f t="shared" si="1209"/>
        <v>0</v>
      </c>
      <c r="AX645" s="121">
        <f t="shared" si="1209"/>
        <v>0</v>
      </c>
      <c r="AY645" s="121">
        <f t="shared" si="1209"/>
        <v>0</v>
      </c>
      <c r="AZ645" s="121">
        <f t="shared" si="1209"/>
        <v>0</v>
      </c>
      <c r="BA645" s="121"/>
    </row>
    <row r="646" spans="1:53" ht="14.1" customHeight="1" outlineLevel="2" x14ac:dyDescent="0.2">
      <c r="A646" s="68"/>
      <c r="B646" s="94"/>
      <c r="C646" s="250"/>
      <c r="D646" s="238" t="s">
        <v>516</v>
      </c>
      <c r="E646" s="238" t="s">
        <v>819</v>
      </c>
      <c r="F646" s="97"/>
      <c r="G646" s="98"/>
      <c r="H646" s="99" t="s">
        <v>566</v>
      </c>
      <c r="I646" s="100"/>
      <c r="J646" s="101"/>
      <c r="K646" s="101"/>
      <c r="L646" s="102" t="str">
        <f>IF(I646&lt;&gt;0,((VLOOKUP(I646,'1. Standard_Cost'!$B$4:$D$8,2)+VLOOKUP(I646,'1. Standard_Cost'!$B$4:$D$8,3))*J646*K646),"0")</f>
        <v>0</v>
      </c>
      <c r="M646" s="102">
        <f>L646*'1. Standard_Cost'!F4</f>
        <v>0</v>
      </c>
      <c r="N646" s="103"/>
      <c r="O646" s="103"/>
      <c r="P646" s="103"/>
      <c r="Q646" s="103"/>
      <c r="R646" s="104">
        <f>+N646*P646*'1. Standard_Cost'!$B$12</f>
        <v>0</v>
      </c>
      <c r="S646" s="104">
        <f>+N646*O646*P646*'1. Standard_Cost'!$C$12</f>
        <v>0</v>
      </c>
      <c r="T646" s="104">
        <f>+N646*P646*Q646*'1. Standard_Cost'!$D$12</f>
        <v>0</v>
      </c>
      <c r="U646" s="104">
        <f>+N646*O646*'1. Standard_Cost'!$E$12</f>
        <v>0</v>
      </c>
      <c r="V646" s="103"/>
      <c r="W646" s="103"/>
      <c r="X646" s="103"/>
      <c r="Y646" s="104">
        <f>+V646*((X646*'1. Standard_Cost'!$B$16)+(W646*X646*'1. Standard_Cost'!$C$16))</f>
        <v>0</v>
      </c>
      <c r="Z646" s="103">
        <v>15</v>
      </c>
      <c r="AA646" s="103">
        <v>15</v>
      </c>
      <c r="AB646" s="104">
        <f>+Z646*'1. Standard_Cost'!$B$20+AA646*'1. Standard_Cost'!$C$20</f>
        <v>1875000</v>
      </c>
      <c r="AC646" s="105"/>
      <c r="AD646" s="106"/>
      <c r="AE646" s="104">
        <f t="shared" ref="AE646" si="1210">R646+S646+T646+U646+Y646+AB646+AC646+AD646</f>
        <v>1875000</v>
      </c>
      <c r="AF646" s="104">
        <f t="shared" ref="AF646:AF649" si="1211">R646+S646+T646+U646+Y646+AB646+AC646+AD646+AE646</f>
        <v>3750000</v>
      </c>
      <c r="AG646" s="103"/>
      <c r="AH646" s="103"/>
      <c r="AI646" s="103"/>
      <c r="AJ646" s="107"/>
      <c r="AK646" s="107"/>
      <c r="AL646" s="107"/>
      <c r="AM646" s="104">
        <f>AG646*'1. Standard_Cost'!B258+'Incremental_Cost Year 2021'!AH646*'1. Standard_Cost'!C258+'Incremental_Cost Year 2021'!AI646*'1. Standard_Cost'!D258+'Incremental_Cost Year 2021'!AJ646+'Incremental_Cost Year 2021'!AL646+AK646</f>
        <v>0</v>
      </c>
      <c r="AN646" s="104">
        <f>AM646*'1. Standard_Cost'!C28</f>
        <v>0</v>
      </c>
      <c r="AO646" s="107"/>
      <c r="AQ646" s="104">
        <f t="shared" ref="AQ646:AQ649" si="1212">L646+M646</f>
        <v>0</v>
      </c>
      <c r="AR646" s="104">
        <f t="shared" ref="AR646:AR649" si="1213">AF646</f>
        <v>3750000</v>
      </c>
      <c r="AS646" s="104">
        <f t="shared" ref="AS646:AS649" si="1214">AM646+AN646</f>
        <v>0</v>
      </c>
      <c r="AT646" s="104">
        <f>SUM(AQ646,AR646,AS646)</f>
        <v>3750000</v>
      </c>
      <c r="AU646" s="229">
        <f t="shared" ref="AU646:AU649" si="1215">AT646:AT647</f>
        <v>3750000</v>
      </c>
      <c r="AV646" s="229"/>
      <c r="AW646" s="229"/>
      <c r="AX646" s="229"/>
      <c r="AY646" s="229"/>
      <c r="AZ646" s="229"/>
      <c r="BA646" s="230"/>
    </row>
    <row r="647" spans="1:53" ht="14.1" customHeight="1" outlineLevel="2" x14ac:dyDescent="0.2">
      <c r="A647" s="68"/>
      <c r="B647" s="94"/>
      <c r="C647" s="251"/>
      <c r="D647" s="239"/>
      <c r="E647" s="239"/>
      <c r="F647" s="110"/>
      <c r="G647" s="111"/>
      <c r="H647" s="99" t="s">
        <v>50</v>
      </c>
      <c r="I647" s="100"/>
      <c r="J647" s="101"/>
      <c r="K647" s="101"/>
      <c r="L647" s="102" t="str">
        <f>IF(I647&lt;&gt;0,((VLOOKUP(I647,'1. Standard_Cost'!$B$4:$D$8,2)+VLOOKUP(I647,'1. Standard_Cost'!$B$4:$D$8,3))*J647*K647),"0")</f>
        <v>0</v>
      </c>
      <c r="M647" s="102">
        <f>L647*'1. Standard_Cost'!F4</f>
        <v>0</v>
      </c>
      <c r="N647" s="103"/>
      <c r="O647" s="103"/>
      <c r="P647" s="103"/>
      <c r="Q647" s="103"/>
      <c r="R647" s="104">
        <f>+N647*P647*'1. Standard_Cost'!$B$12</f>
        <v>0</v>
      </c>
      <c r="S647" s="104">
        <f>+N647*O647*P647*'1. Standard_Cost'!$C$12</f>
        <v>0</v>
      </c>
      <c r="T647" s="104">
        <f>+N647*P647*Q647*'1. Standard_Cost'!$D$12</f>
        <v>0</v>
      </c>
      <c r="U647" s="104">
        <f>+N647*O647*'1. Standard_Cost'!$E$12</f>
        <v>0</v>
      </c>
      <c r="V647" s="103"/>
      <c r="W647" s="103"/>
      <c r="X647" s="103"/>
      <c r="Y647" s="104">
        <f>+V647*((X647*'1. Standard_Cost'!$B$16)+(W647*X647*'1. Standard_Cost'!$C$16))</f>
        <v>0</v>
      </c>
      <c r="Z647" s="103"/>
      <c r="AA647" s="103"/>
      <c r="AB647" s="104">
        <f>+Z647*'1. Standard_Cost'!$B$20+AA647*'1. Standard_Cost'!$C$20</f>
        <v>0</v>
      </c>
      <c r="AC647" s="105"/>
      <c r="AD647" s="106"/>
      <c r="AE647" s="104">
        <f t="shared" ref="AE647:AE649" si="1216">(R647+S647+T647+U647+Y647+AB647+AC647+AD647)*(20%)</f>
        <v>0</v>
      </c>
      <c r="AF647" s="104">
        <f t="shared" si="1211"/>
        <v>0</v>
      </c>
      <c r="AG647" s="103"/>
      <c r="AH647" s="103">
        <v>0</v>
      </c>
      <c r="AI647" s="103">
        <v>0</v>
      </c>
      <c r="AJ647" s="107"/>
      <c r="AK647" s="107"/>
      <c r="AL647" s="107"/>
      <c r="AM647" s="104">
        <f>AG647*'1. Standard_Cost'!B258+'Incremental_Cost Year 2021'!AH647*'1. Standard_Cost'!C258+'Incremental_Cost Year 2021'!AI647*'1. Standard_Cost'!D258+'Incremental_Cost Year 2021'!AJ647+'Incremental_Cost Year 2021'!AL647+AK647</f>
        <v>0</v>
      </c>
      <c r="AN647" s="104">
        <f>AM647*'1. Standard_Cost'!C28</f>
        <v>0</v>
      </c>
      <c r="AO647" s="107"/>
      <c r="AQ647" s="104">
        <f t="shared" si="1212"/>
        <v>0</v>
      </c>
      <c r="AR647" s="104">
        <f t="shared" si="1213"/>
        <v>0</v>
      </c>
      <c r="AS647" s="104">
        <f t="shared" si="1214"/>
        <v>0</v>
      </c>
      <c r="AT647" s="104">
        <f t="shared" ref="AT647:AT649" si="1217">SUM(AQ647,AR647,AS647)</f>
        <v>0</v>
      </c>
      <c r="AU647" s="229">
        <f t="shared" si="1215"/>
        <v>0</v>
      </c>
      <c r="AV647" s="229">
        <v>0</v>
      </c>
      <c r="AW647" s="229"/>
      <c r="AX647" s="229"/>
      <c r="AY647" s="229"/>
      <c r="AZ647" s="229"/>
      <c r="BA647" s="230"/>
    </row>
    <row r="648" spans="1:53" ht="14.1" customHeight="1" outlineLevel="2" x14ac:dyDescent="0.2">
      <c r="A648" s="68"/>
      <c r="B648" s="94"/>
      <c r="C648" s="251"/>
      <c r="D648" s="239"/>
      <c r="E648" s="239"/>
      <c r="F648" s="110"/>
      <c r="G648" s="111"/>
      <c r="H648" s="99" t="s">
        <v>51</v>
      </c>
      <c r="I648" s="100"/>
      <c r="J648" s="101"/>
      <c r="K648" s="101"/>
      <c r="L648" s="102" t="str">
        <f>IF(I648&lt;&gt;0,((VLOOKUP(I648,'1. Standard_Cost'!$B$4:$D$8,2)+VLOOKUP(I648,'1. Standard_Cost'!$B$4:$D$8,3))*J648*K648),"0")</f>
        <v>0</v>
      </c>
      <c r="M648" s="102">
        <f>L648*'1. Standard_Cost'!F4</f>
        <v>0</v>
      </c>
      <c r="N648" s="103"/>
      <c r="O648" s="103"/>
      <c r="P648" s="103"/>
      <c r="Q648" s="103"/>
      <c r="R648" s="104">
        <f>+N648*P648*'1. Standard_Cost'!$B$12</f>
        <v>0</v>
      </c>
      <c r="S648" s="104">
        <f>+N648*O648*P648*'1. Standard_Cost'!$C$12</f>
        <v>0</v>
      </c>
      <c r="T648" s="104">
        <f>+N648*P648*Q648*'1. Standard_Cost'!$D$12</f>
        <v>0</v>
      </c>
      <c r="U648" s="104">
        <f>+N648*O648*'1. Standard_Cost'!$E$12</f>
        <v>0</v>
      </c>
      <c r="V648" s="103"/>
      <c r="W648" s="103"/>
      <c r="X648" s="103"/>
      <c r="Y648" s="104">
        <f>+V648*((X648*'1. Standard_Cost'!$B$16)+(W648*X648*'1. Standard_Cost'!$C$16))</f>
        <v>0</v>
      </c>
      <c r="Z648" s="103"/>
      <c r="AA648" s="103"/>
      <c r="AB648" s="104">
        <f>+Z648*'1. Standard_Cost'!$B$20+AA648*'1. Standard_Cost'!$C$20</f>
        <v>0</v>
      </c>
      <c r="AC648" s="105"/>
      <c r="AD648" s="106"/>
      <c r="AE648" s="104">
        <f t="shared" si="1216"/>
        <v>0</v>
      </c>
      <c r="AF648" s="104">
        <f t="shared" si="1211"/>
        <v>0</v>
      </c>
      <c r="AG648" s="103"/>
      <c r="AH648" s="103"/>
      <c r="AI648" s="103"/>
      <c r="AJ648" s="107"/>
      <c r="AK648" s="107"/>
      <c r="AL648" s="107"/>
      <c r="AM648" s="104">
        <f>AG648*'1. Standard_Cost'!B258+'Incremental_Cost Year 2021'!AH648*'1. Standard_Cost'!C258+'Incremental_Cost Year 2021'!AI648*'1. Standard_Cost'!D258+'Incremental_Cost Year 2021'!AJ648+'Incremental_Cost Year 2021'!AL648+AK648</f>
        <v>0</v>
      </c>
      <c r="AN648" s="104">
        <f>AM648*'1. Standard_Cost'!C28</f>
        <v>0</v>
      </c>
      <c r="AO648" s="107"/>
      <c r="AQ648" s="104">
        <f t="shared" si="1212"/>
        <v>0</v>
      </c>
      <c r="AR648" s="104">
        <f t="shared" si="1213"/>
        <v>0</v>
      </c>
      <c r="AS648" s="104">
        <f t="shared" si="1214"/>
        <v>0</v>
      </c>
      <c r="AT648" s="104">
        <f t="shared" si="1217"/>
        <v>0</v>
      </c>
      <c r="AU648" s="229">
        <f t="shared" si="1215"/>
        <v>0</v>
      </c>
      <c r="AV648" s="229"/>
      <c r="AW648" s="229"/>
      <c r="AX648" s="229"/>
      <c r="AY648" s="229"/>
      <c r="AZ648" s="229"/>
      <c r="BA648" s="230"/>
    </row>
    <row r="649" spans="1:53" ht="14.1" customHeight="1" outlineLevel="2" x14ac:dyDescent="0.2">
      <c r="A649" s="68"/>
      <c r="B649" s="94"/>
      <c r="C649" s="251"/>
      <c r="D649" s="239"/>
      <c r="E649" s="239"/>
      <c r="F649" s="110"/>
      <c r="G649" s="111"/>
      <c r="H649" s="112" t="s">
        <v>179</v>
      </c>
      <c r="I649" s="100"/>
      <c r="J649" s="101"/>
      <c r="K649" s="101"/>
      <c r="L649" s="102" t="str">
        <f>IF(I649&lt;&gt;0,((VLOOKUP(I649,'1. Standard_Cost'!$B$4:$D$8,2)+VLOOKUP(I649,'1. Standard_Cost'!$B$4:$D$8,3))*J649*K649),"0")</f>
        <v>0</v>
      </c>
      <c r="M649" s="102">
        <f>L649*'1. Standard_Cost'!F238</f>
        <v>0</v>
      </c>
      <c r="N649" s="103"/>
      <c r="O649" s="103"/>
      <c r="P649" s="103"/>
      <c r="Q649" s="103"/>
      <c r="R649" s="104">
        <f>+N649*P649*'1. Standard_Cost'!$B$12</f>
        <v>0</v>
      </c>
      <c r="S649" s="104">
        <f>+N649*O649*P649*'1. Standard_Cost'!$C$12</f>
        <v>0</v>
      </c>
      <c r="T649" s="104">
        <f>+N649*P649*Q649*'1. Standard_Cost'!$D$12</f>
        <v>0</v>
      </c>
      <c r="U649" s="104">
        <f>+N649*O649*'1. Standard_Cost'!$E$12</f>
        <v>0</v>
      </c>
      <c r="V649" s="103"/>
      <c r="W649" s="103"/>
      <c r="X649" s="103"/>
      <c r="Y649" s="104">
        <f>+V649*((X649*'1. Standard_Cost'!$B$16)+(W649*X649*'1. Standard_Cost'!$C$16))</f>
        <v>0</v>
      </c>
      <c r="Z649" s="103"/>
      <c r="AA649" s="103"/>
      <c r="AB649" s="104">
        <f>+Z649*'1. Standard_Cost'!$B$20+AA649*'1. Standard_Cost'!$C$20</f>
        <v>0</v>
      </c>
      <c r="AC649" s="105"/>
      <c r="AD649" s="106"/>
      <c r="AE649" s="104">
        <f t="shared" si="1216"/>
        <v>0</v>
      </c>
      <c r="AF649" s="104">
        <f t="shared" si="1211"/>
        <v>0</v>
      </c>
      <c r="AG649" s="103"/>
      <c r="AH649" s="103"/>
      <c r="AI649" s="103"/>
      <c r="AJ649" s="107"/>
      <c r="AK649" s="107"/>
      <c r="AL649" s="107"/>
      <c r="AM649" s="104">
        <f>AG649*'1. Standard_Cost'!B258+'Incremental_Cost Year 2021'!AH649*'1. Standard_Cost'!C258+'Incremental_Cost Year 2021'!AI649*'1. Standard_Cost'!D258+'Incremental_Cost Year 2021'!AJ649+'Incremental_Cost Year 2021'!AL649+AK649</f>
        <v>0</v>
      </c>
      <c r="AN649" s="104">
        <f>AM649*'1. Standard_Cost'!C28</f>
        <v>0</v>
      </c>
      <c r="AO649" s="107"/>
      <c r="AQ649" s="104">
        <f t="shared" si="1212"/>
        <v>0</v>
      </c>
      <c r="AR649" s="104">
        <f t="shared" si="1213"/>
        <v>0</v>
      </c>
      <c r="AS649" s="104">
        <f t="shared" si="1214"/>
        <v>0</v>
      </c>
      <c r="AT649" s="104">
        <f t="shared" si="1217"/>
        <v>0</v>
      </c>
      <c r="AU649" s="229">
        <f t="shared" si="1215"/>
        <v>0</v>
      </c>
      <c r="AV649" s="229"/>
      <c r="AW649" s="229"/>
      <c r="AX649" s="229"/>
      <c r="AY649" s="229"/>
      <c r="AZ649" s="229"/>
      <c r="BA649" s="230"/>
    </row>
    <row r="650" spans="1:53" ht="25.35" customHeight="1" outlineLevel="1" x14ac:dyDescent="0.2">
      <c r="A650" s="68"/>
      <c r="B650" s="94"/>
      <c r="C650" s="251"/>
      <c r="D650" s="240"/>
      <c r="E650" s="240"/>
      <c r="F650" s="114">
        <v>2022</v>
      </c>
      <c r="G650" s="115">
        <v>2023</v>
      </c>
      <c r="H650" s="140" t="s">
        <v>399</v>
      </c>
      <c r="I650" s="117"/>
      <c r="J650" s="117"/>
      <c r="K650" s="117"/>
      <c r="L650" s="118">
        <f>SUM(L646:L649)</f>
        <v>0</v>
      </c>
      <c r="M650" s="118">
        <f>SUM(M646:M649)</f>
        <v>0</v>
      </c>
      <c r="N650" s="117"/>
      <c r="O650" s="117"/>
      <c r="P650" s="117"/>
      <c r="Q650" s="117"/>
      <c r="R650" s="119">
        <f>SUM(R646:R649)</f>
        <v>0</v>
      </c>
      <c r="S650" s="119">
        <f>SUM(S646:S649)</f>
        <v>0</v>
      </c>
      <c r="T650" s="119">
        <f>SUM(T646:T649)</f>
        <v>0</v>
      </c>
      <c r="U650" s="119">
        <f>SUM(U646:U649)</f>
        <v>0</v>
      </c>
      <c r="V650" s="117"/>
      <c r="W650" s="117"/>
      <c r="X650" s="117"/>
      <c r="Y650" s="118">
        <f>SUM(Y646:Y649)</f>
        <v>0</v>
      </c>
      <c r="Z650" s="117"/>
      <c r="AA650" s="117"/>
      <c r="AB650" s="118">
        <f t="shared" ref="AB650:AF650" si="1218">SUM(AB646:AB649)</f>
        <v>1875000</v>
      </c>
      <c r="AC650" s="118">
        <f t="shared" si="1218"/>
        <v>0</v>
      </c>
      <c r="AD650" s="118">
        <f t="shared" si="1218"/>
        <v>0</v>
      </c>
      <c r="AE650" s="118">
        <f t="shared" si="1218"/>
        <v>1875000</v>
      </c>
      <c r="AF650" s="118">
        <f t="shared" si="1218"/>
        <v>3750000</v>
      </c>
      <c r="AG650" s="117"/>
      <c r="AH650" s="117"/>
      <c r="AI650" s="117"/>
      <c r="AJ650" s="119">
        <f>SUM(AJ646:AJ649)</f>
        <v>0</v>
      </c>
      <c r="AK650" s="119">
        <f t="shared" ref="AK650:AN650" si="1219">SUM(AK646:AK649)</f>
        <v>0</v>
      </c>
      <c r="AL650" s="119">
        <f t="shared" si="1219"/>
        <v>0</v>
      </c>
      <c r="AM650" s="119">
        <f t="shared" si="1219"/>
        <v>0</v>
      </c>
      <c r="AN650" s="119">
        <f t="shared" si="1219"/>
        <v>0</v>
      </c>
      <c r="AO650" s="116"/>
      <c r="AP650" s="120"/>
      <c r="AQ650" s="118">
        <f t="shared" ref="AQ650:AZ650" si="1220">SUM(AQ646:AQ649)</f>
        <v>0</v>
      </c>
      <c r="AR650" s="118">
        <f t="shared" si="1220"/>
        <v>3750000</v>
      </c>
      <c r="AS650" s="118">
        <f t="shared" si="1220"/>
        <v>0</v>
      </c>
      <c r="AT650" s="118">
        <f t="shared" si="1220"/>
        <v>3750000</v>
      </c>
      <c r="AU650" s="118">
        <f t="shared" si="1220"/>
        <v>3750000</v>
      </c>
      <c r="AV650" s="118">
        <f t="shared" si="1220"/>
        <v>0</v>
      </c>
      <c r="AW650" s="118">
        <f t="shared" si="1220"/>
        <v>0</v>
      </c>
      <c r="AX650" s="118">
        <f t="shared" si="1220"/>
        <v>0</v>
      </c>
      <c r="AY650" s="118">
        <f t="shared" si="1220"/>
        <v>0</v>
      </c>
      <c r="AZ650" s="118">
        <f t="shared" si="1220"/>
        <v>0</v>
      </c>
      <c r="BA650" s="118"/>
    </row>
    <row r="651" spans="1:53" ht="14.1" customHeight="1" outlineLevel="2" x14ac:dyDescent="0.2">
      <c r="A651" s="68"/>
      <c r="B651" s="94"/>
      <c r="C651" s="251"/>
      <c r="D651" s="238" t="s">
        <v>516</v>
      </c>
      <c r="E651" s="238" t="s">
        <v>400</v>
      </c>
      <c r="F651" s="97"/>
      <c r="G651" s="98"/>
      <c r="H651" s="99" t="s">
        <v>49</v>
      </c>
      <c r="I651" s="100"/>
      <c r="J651" s="101"/>
      <c r="K651" s="101"/>
      <c r="L651" s="102" t="str">
        <f>IF(I651&lt;&gt;0,((VLOOKUP(I651,'1. Standard_Cost'!$B$4:$D$8,2)+VLOOKUP(I651,'1. Standard_Cost'!$B$4:$D$8,3))*J651*K651),"0")</f>
        <v>0</v>
      </c>
      <c r="M651" s="102">
        <f>L651*'1. Standard_Cost'!F4</f>
        <v>0</v>
      </c>
      <c r="N651" s="103"/>
      <c r="O651" s="103"/>
      <c r="P651" s="103"/>
      <c r="Q651" s="103"/>
      <c r="R651" s="104">
        <f>+N651*P651*'1. Standard_Cost'!$B$12</f>
        <v>0</v>
      </c>
      <c r="S651" s="104">
        <f>+N651*O651*P651*'1. Standard_Cost'!$C$12</f>
        <v>0</v>
      </c>
      <c r="T651" s="104">
        <f>+N651*P651*Q651*'1. Standard_Cost'!$D$12</f>
        <v>0</v>
      </c>
      <c r="U651" s="104">
        <f>+N651*O651*'1. Standard_Cost'!$E$12</f>
        <v>0</v>
      </c>
      <c r="V651" s="103"/>
      <c r="W651" s="103"/>
      <c r="X651" s="103"/>
      <c r="Y651" s="104">
        <f>+V651*((X651*'1. Standard_Cost'!$B$16)+(W651*X651*'1. Standard_Cost'!$C$16))</f>
        <v>0</v>
      </c>
      <c r="Z651" s="103"/>
      <c r="AA651" s="103"/>
      <c r="AB651" s="104">
        <f>+Z651*'1. Standard_Cost'!$B$20+AA651*'1. Standard_Cost'!$C$20</f>
        <v>0</v>
      </c>
      <c r="AC651" s="105"/>
      <c r="AD651" s="106"/>
      <c r="AE651" s="104">
        <f t="shared" ref="AE651:AE654" si="1221">(R651+S651+T651+U651+Y651+AB651+AC651+AD651)*(20%)</f>
        <v>0</v>
      </c>
      <c r="AF651" s="104">
        <f t="shared" ref="AF651:AF654" si="1222">R651+S651+T651+U651+Y651+AB651+AC651+AD651+AE651</f>
        <v>0</v>
      </c>
      <c r="AG651" s="103"/>
      <c r="AH651" s="103"/>
      <c r="AI651" s="103"/>
      <c r="AJ651" s="107"/>
      <c r="AK651" s="107"/>
      <c r="AL651" s="107"/>
      <c r="AM651" s="104">
        <f>AG651*'1. Standard_Cost'!B258+'Incremental_Cost Year 2021'!AH651*'1. Standard_Cost'!C258+'Incremental_Cost Year 2021'!AI651*'1. Standard_Cost'!D258+'Incremental_Cost Year 2021'!AJ651+'Incremental_Cost Year 2021'!AL651+AK651</f>
        <v>0</v>
      </c>
      <c r="AN651" s="104">
        <f>AM651*'1. Standard_Cost'!C28</f>
        <v>0</v>
      </c>
      <c r="AO651" s="107"/>
      <c r="AQ651" s="104">
        <f t="shared" ref="AQ651:AQ654" si="1223">L651+M651</f>
        <v>0</v>
      </c>
      <c r="AR651" s="104">
        <f t="shared" ref="AR651:AR654" si="1224">AF651</f>
        <v>0</v>
      </c>
      <c r="AS651" s="104">
        <f t="shared" ref="AS651:AS654" si="1225">AM651+AN651</f>
        <v>0</v>
      </c>
      <c r="AT651" s="104">
        <f>SUM(AQ651,AR651,AS651)</f>
        <v>0</v>
      </c>
      <c r="AU651" s="229">
        <f t="shared" ref="AU651:AU654" si="1226">AT651:AT652</f>
        <v>0</v>
      </c>
      <c r="AV651" s="229"/>
      <c r="AW651" s="229"/>
      <c r="AX651" s="229"/>
      <c r="AY651" s="229"/>
      <c r="AZ651" s="229"/>
      <c r="BA651" s="230"/>
    </row>
    <row r="652" spans="1:53" ht="14.1" customHeight="1" outlineLevel="2" x14ac:dyDescent="0.2">
      <c r="A652" s="68"/>
      <c r="B652" s="94"/>
      <c r="C652" s="251"/>
      <c r="D652" s="239"/>
      <c r="E652" s="239"/>
      <c r="F652" s="110"/>
      <c r="G652" s="111"/>
      <c r="H652" s="99" t="s">
        <v>50</v>
      </c>
      <c r="I652" s="100"/>
      <c r="J652" s="101"/>
      <c r="K652" s="101"/>
      <c r="L652" s="102" t="str">
        <f>IF(I652&lt;&gt;0,((VLOOKUP(I652,'1. Standard_Cost'!$B$4:$D$8,2)+VLOOKUP(I652,'1. Standard_Cost'!$B$4:$D$8,3))*J652*K652),"0")</f>
        <v>0</v>
      </c>
      <c r="M652" s="102">
        <f>L652*'1. Standard_Cost'!F4</f>
        <v>0</v>
      </c>
      <c r="N652" s="103"/>
      <c r="O652" s="103"/>
      <c r="P652" s="103"/>
      <c r="Q652" s="103"/>
      <c r="R652" s="104">
        <f>+N652*P652*'1. Standard_Cost'!$B$12</f>
        <v>0</v>
      </c>
      <c r="S652" s="104">
        <f>+N652*O652*P652*'1. Standard_Cost'!$C$12</f>
        <v>0</v>
      </c>
      <c r="T652" s="104">
        <f>+N652*P652*Q652*'1. Standard_Cost'!$D$12</f>
        <v>0</v>
      </c>
      <c r="U652" s="104">
        <f>+N652*O652*'1. Standard_Cost'!$E$12</f>
        <v>0</v>
      </c>
      <c r="V652" s="103"/>
      <c r="W652" s="103"/>
      <c r="X652" s="103"/>
      <c r="Y652" s="104">
        <f>+V652*((X652*'1. Standard_Cost'!$B$16)+(W652*X652*'1. Standard_Cost'!$C$16))</f>
        <v>0</v>
      </c>
      <c r="Z652" s="103"/>
      <c r="AA652" s="103"/>
      <c r="AB652" s="104">
        <f>+Z652*'1. Standard_Cost'!$B$20+AA652*'1. Standard_Cost'!$C$20</f>
        <v>0</v>
      </c>
      <c r="AC652" s="105"/>
      <c r="AD652" s="106"/>
      <c r="AE652" s="104">
        <f t="shared" si="1221"/>
        <v>0</v>
      </c>
      <c r="AF652" s="104">
        <f t="shared" si="1222"/>
        <v>0</v>
      </c>
      <c r="AG652" s="103"/>
      <c r="AH652" s="103">
        <v>0</v>
      </c>
      <c r="AI652" s="103">
        <v>0</v>
      </c>
      <c r="AJ652" s="107"/>
      <c r="AK652" s="107"/>
      <c r="AL652" s="107"/>
      <c r="AM652" s="104">
        <f>AG652*'1. Standard_Cost'!B258+'Incremental_Cost Year 2021'!AH652*'1. Standard_Cost'!C258+'Incremental_Cost Year 2021'!AI652*'1. Standard_Cost'!D258+'Incremental_Cost Year 2021'!AJ652+'Incremental_Cost Year 2021'!AL652+AK652</f>
        <v>0</v>
      </c>
      <c r="AN652" s="104">
        <f>AM652*'1. Standard_Cost'!C28</f>
        <v>0</v>
      </c>
      <c r="AO652" s="107"/>
      <c r="AQ652" s="104">
        <f t="shared" si="1223"/>
        <v>0</v>
      </c>
      <c r="AR652" s="104">
        <f t="shared" si="1224"/>
        <v>0</v>
      </c>
      <c r="AS652" s="104">
        <f t="shared" si="1225"/>
        <v>0</v>
      </c>
      <c r="AT652" s="104">
        <f t="shared" ref="AT652:AT654" si="1227">SUM(AQ652,AR652,AS652)</f>
        <v>0</v>
      </c>
      <c r="AU652" s="229">
        <f t="shared" si="1226"/>
        <v>0</v>
      </c>
      <c r="AV652" s="229">
        <v>0</v>
      </c>
      <c r="AW652" s="229"/>
      <c r="AX652" s="229"/>
      <c r="AY652" s="229"/>
      <c r="AZ652" s="229"/>
      <c r="BA652" s="230"/>
    </row>
    <row r="653" spans="1:53" ht="14.1" customHeight="1" outlineLevel="2" x14ac:dyDescent="0.2">
      <c r="A653" s="68"/>
      <c r="B653" s="94"/>
      <c r="C653" s="251"/>
      <c r="D653" s="239"/>
      <c r="E653" s="239"/>
      <c r="F653" s="110"/>
      <c r="G653" s="111"/>
      <c r="H653" s="99" t="s">
        <v>51</v>
      </c>
      <c r="I653" s="100"/>
      <c r="J653" s="101"/>
      <c r="K653" s="101"/>
      <c r="L653" s="102" t="str">
        <f>IF(I653&lt;&gt;0,((VLOOKUP(I653,'1. Standard_Cost'!$B$4:$D$8,2)+VLOOKUP(I653,'1. Standard_Cost'!$B$4:$D$8,3))*J653*K653),"0")</f>
        <v>0</v>
      </c>
      <c r="M653" s="102">
        <f>L653*'1. Standard_Cost'!F4</f>
        <v>0</v>
      </c>
      <c r="N653" s="103"/>
      <c r="O653" s="103"/>
      <c r="P653" s="103"/>
      <c r="Q653" s="103"/>
      <c r="R653" s="104">
        <f>+N653*P653*'1. Standard_Cost'!$B$12</f>
        <v>0</v>
      </c>
      <c r="S653" s="104">
        <f>+N653*O653*P653*'1. Standard_Cost'!$C$12</f>
        <v>0</v>
      </c>
      <c r="T653" s="104">
        <f>+N653*P653*Q653*'1. Standard_Cost'!$D$12</f>
        <v>0</v>
      </c>
      <c r="U653" s="104">
        <f>+N653*O653*'1. Standard_Cost'!$E$12</f>
        <v>0</v>
      </c>
      <c r="V653" s="103"/>
      <c r="W653" s="103"/>
      <c r="X653" s="103"/>
      <c r="Y653" s="104">
        <f>+V653*((X653*'1. Standard_Cost'!$B$16)+(W653*X653*'1. Standard_Cost'!$C$16))</f>
        <v>0</v>
      </c>
      <c r="Z653" s="103"/>
      <c r="AA653" s="103"/>
      <c r="AB653" s="104">
        <f>+Z653*'1. Standard_Cost'!$B$20+AA653*'1. Standard_Cost'!$C$20</f>
        <v>0</v>
      </c>
      <c r="AC653" s="105"/>
      <c r="AD653" s="106"/>
      <c r="AE653" s="104">
        <f t="shared" si="1221"/>
        <v>0</v>
      </c>
      <c r="AF653" s="104">
        <f t="shared" si="1222"/>
        <v>0</v>
      </c>
      <c r="AG653" s="103"/>
      <c r="AH653" s="103"/>
      <c r="AI653" s="103"/>
      <c r="AJ653" s="107"/>
      <c r="AK653" s="107"/>
      <c r="AL653" s="107"/>
      <c r="AM653" s="104">
        <f>AG653*'1. Standard_Cost'!B258+'Incremental_Cost Year 2021'!AH653*'1. Standard_Cost'!C258+'Incremental_Cost Year 2021'!AI653*'1. Standard_Cost'!D258+'Incremental_Cost Year 2021'!AJ653+'Incremental_Cost Year 2021'!AL653+AK653</f>
        <v>0</v>
      </c>
      <c r="AN653" s="104">
        <f>AM653*'1. Standard_Cost'!C28</f>
        <v>0</v>
      </c>
      <c r="AO653" s="107"/>
      <c r="AQ653" s="104">
        <f t="shared" si="1223"/>
        <v>0</v>
      </c>
      <c r="AR653" s="104">
        <f t="shared" si="1224"/>
        <v>0</v>
      </c>
      <c r="AS653" s="104">
        <f t="shared" si="1225"/>
        <v>0</v>
      </c>
      <c r="AT653" s="104">
        <f t="shared" si="1227"/>
        <v>0</v>
      </c>
      <c r="AU653" s="229">
        <f t="shared" si="1226"/>
        <v>0</v>
      </c>
      <c r="AV653" s="229"/>
      <c r="AW653" s="229"/>
      <c r="AX653" s="229"/>
      <c r="AY653" s="229"/>
      <c r="AZ653" s="229"/>
      <c r="BA653" s="230"/>
    </row>
    <row r="654" spans="1:53" ht="14.1" customHeight="1" outlineLevel="2" x14ac:dyDescent="0.2">
      <c r="A654" s="68"/>
      <c r="B654" s="94"/>
      <c r="C654" s="251"/>
      <c r="D654" s="239"/>
      <c r="E654" s="239"/>
      <c r="F654" s="110"/>
      <c r="G654" s="111"/>
      <c r="H654" s="112" t="s">
        <v>179</v>
      </c>
      <c r="I654" s="100"/>
      <c r="J654" s="101"/>
      <c r="K654" s="101"/>
      <c r="L654" s="102" t="str">
        <f>IF(I654&lt;&gt;0,((VLOOKUP(I654,'1. Standard_Cost'!$B$4:$D$8,2)+VLOOKUP(I654,'1. Standard_Cost'!$B$4:$D$8,3))*J654*K654),"0")</f>
        <v>0</v>
      </c>
      <c r="M654" s="102">
        <f>L654*'1. Standard_Cost'!F238</f>
        <v>0</v>
      </c>
      <c r="N654" s="103"/>
      <c r="O654" s="103"/>
      <c r="P654" s="103"/>
      <c r="Q654" s="103"/>
      <c r="R654" s="104">
        <f>+N654*P654*'1. Standard_Cost'!$B$12</f>
        <v>0</v>
      </c>
      <c r="S654" s="104">
        <f>+N654*O654*P654*'1. Standard_Cost'!$C$12</f>
        <v>0</v>
      </c>
      <c r="T654" s="104">
        <f>+N654*P654*Q654*'1. Standard_Cost'!$D$12</f>
        <v>0</v>
      </c>
      <c r="U654" s="104">
        <f>+N654*O654*'1. Standard_Cost'!$E$12</f>
        <v>0</v>
      </c>
      <c r="V654" s="103"/>
      <c r="W654" s="103"/>
      <c r="X654" s="103"/>
      <c r="Y654" s="104">
        <f>+V654*((X654*'1. Standard_Cost'!$B$16)+(W654*X654*'1. Standard_Cost'!$C$16))</f>
        <v>0</v>
      </c>
      <c r="Z654" s="103"/>
      <c r="AA654" s="103"/>
      <c r="AB654" s="104">
        <f>+Z654*'1. Standard_Cost'!$B$20+AA654*'1. Standard_Cost'!$C$20</f>
        <v>0</v>
      </c>
      <c r="AC654" s="105"/>
      <c r="AD654" s="106"/>
      <c r="AE654" s="104">
        <f t="shared" si="1221"/>
        <v>0</v>
      </c>
      <c r="AF654" s="104">
        <f t="shared" si="1222"/>
        <v>0</v>
      </c>
      <c r="AG654" s="103"/>
      <c r="AH654" s="103"/>
      <c r="AI654" s="103"/>
      <c r="AJ654" s="107"/>
      <c r="AK654" s="107"/>
      <c r="AL654" s="107"/>
      <c r="AM654" s="104">
        <f>AG654*'1. Standard_Cost'!B258+'Incremental_Cost Year 2021'!AH654*'1. Standard_Cost'!C258+'Incremental_Cost Year 2021'!AI654*'1. Standard_Cost'!D258+'Incremental_Cost Year 2021'!AJ654+'Incremental_Cost Year 2021'!AL654+AK654</f>
        <v>0</v>
      </c>
      <c r="AN654" s="104">
        <f>AM654*'1. Standard_Cost'!C28</f>
        <v>0</v>
      </c>
      <c r="AO654" s="107"/>
      <c r="AQ654" s="104">
        <f t="shared" si="1223"/>
        <v>0</v>
      </c>
      <c r="AR654" s="104">
        <f t="shared" si="1224"/>
        <v>0</v>
      </c>
      <c r="AS654" s="104">
        <f t="shared" si="1225"/>
        <v>0</v>
      </c>
      <c r="AT654" s="104">
        <f t="shared" si="1227"/>
        <v>0</v>
      </c>
      <c r="AU654" s="229">
        <f t="shared" si="1226"/>
        <v>0</v>
      </c>
      <c r="AV654" s="229"/>
      <c r="AW654" s="229"/>
      <c r="AX654" s="229"/>
      <c r="AY654" s="229"/>
      <c r="AZ654" s="229"/>
      <c r="BA654" s="230"/>
    </row>
    <row r="655" spans="1:53" ht="25.7" customHeight="1" outlineLevel="1" x14ac:dyDescent="0.2">
      <c r="A655" s="68"/>
      <c r="B655" s="94"/>
      <c r="C655" s="251"/>
      <c r="D655" s="240"/>
      <c r="E655" s="240"/>
      <c r="F655" s="114">
        <v>2024</v>
      </c>
      <c r="G655" s="115">
        <v>2024</v>
      </c>
      <c r="H655" s="122" t="s">
        <v>401</v>
      </c>
      <c r="I655" s="117"/>
      <c r="J655" s="117"/>
      <c r="K655" s="117"/>
      <c r="L655" s="118">
        <f>SUM(L651:L654)</f>
        <v>0</v>
      </c>
      <c r="M655" s="118">
        <f>SUM(M651:M654)</f>
        <v>0</v>
      </c>
      <c r="N655" s="117"/>
      <c r="O655" s="117"/>
      <c r="P655" s="117"/>
      <c r="Q655" s="117"/>
      <c r="R655" s="119">
        <f>SUM(R651:R654)</f>
        <v>0</v>
      </c>
      <c r="S655" s="119">
        <f>SUM(S651:S654)</f>
        <v>0</v>
      </c>
      <c r="T655" s="119">
        <f>SUM(T651:T654)</f>
        <v>0</v>
      </c>
      <c r="U655" s="119">
        <f>SUM(U651:U654)</f>
        <v>0</v>
      </c>
      <c r="V655" s="117"/>
      <c r="W655" s="117"/>
      <c r="X655" s="117"/>
      <c r="Y655" s="118">
        <f>SUM(Y651:Y654)</f>
        <v>0</v>
      </c>
      <c r="Z655" s="117"/>
      <c r="AA655" s="117"/>
      <c r="AB655" s="118">
        <f t="shared" ref="AB655:AF655" si="1228">SUM(AB651:AB654)</f>
        <v>0</v>
      </c>
      <c r="AC655" s="118">
        <f t="shared" si="1228"/>
        <v>0</v>
      </c>
      <c r="AD655" s="118">
        <f t="shared" si="1228"/>
        <v>0</v>
      </c>
      <c r="AE655" s="118">
        <f t="shared" si="1228"/>
        <v>0</v>
      </c>
      <c r="AF655" s="118">
        <f t="shared" si="1228"/>
        <v>0</v>
      </c>
      <c r="AG655" s="117"/>
      <c r="AH655" s="117"/>
      <c r="AI655" s="117"/>
      <c r="AJ655" s="119">
        <f>SUM(AJ651:AJ654)</f>
        <v>0</v>
      </c>
      <c r="AK655" s="119">
        <f t="shared" ref="AK655:AN655" si="1229">SUM(AK651:AK654)</f>
        <v>0</v>
      </c>
      <c r="AL655" s="119">
        <f t="shared" si="1229"/>
        <v>0</v>
      </c>
      <c r="AM655" s="119">
        <f t="shared" si="1229"/>
        <v>0</v>
      </c>
      <c r="AN655" s="119">
        <f t="shared" si="1229"/>
        <v>0</v>
      </c>
      <c r="AO655" s="116"/>
      <c r="AP655" s="120"/>
      <c r="AQ655" s="121">
        <f t="shared" ref="AQ655:AZ655" si="1230">SUM(AQ651:AQ654)</f>
        <v>0</v>
      </c>
      <c r="AR655" s="121">
        <f t="shared" si="1230"/>
        <v>0</v>
      </c>
      <c r="AS655" s="121">
        <f t="shared" si="1230"/>
        <v>0</v>
      </c>
      <c r="AT655" s="121">
        <f t="shared" si="1230"/>
        <v>0</v>
      </c>
      <c r="AU655" s="121">
        <f t="shared" si="1230"/>
        <v>0</v>
      </c>
      <c r="AV655" s="121">
        <f t="shared" si="1230"/>
        <v>0</v>
      </c>
      <c r="AW655" s="121">
        <f t="shared" si="1230"/>
        <v>0</v>
      </c>
      <c r="AX655" s="121">
        <f t="shared" si="1230"/>
        <v>0</v>
      </c>
      <c r="AY655" s="121">
        <f t="shared" si="1230"/>
        <v>0</v>
      </c>
      <c r="AZ655" s="121">
        <f t="shared" si="1230"/>
        <v>0</v>
      </c>
      <c r="BA655" s="121"/>
    </row>
    <row r="656" spans="1:53" ht="14.1" customHeight="1" outlineLevel="2" x14ac:dyDescent="0.2">
      <c r="A656" s="68"/>
      <c r="B656" s="94"/>
      <c r="C656" s="251"/>
      <c r="D656" s="238" t="s">
        <v>516</v>
      </c>
      <c r="E656" s="96"/>
      <c r="F656" s="97"/>
      <c r="G656" s="98"/>
      <c r="H656" s="99" t="s">
        <v>49</v>
      </c>
      <c r="I656" s="100"/>
      <c r="J656" s="101"/>
      <c r="K656" s="101"/>
      <c r="L656" s="102" t="str">
        <f>IF(I656&lt;&gt;0,((VLOOKUP(I656,'1. Standard_Cost'!$B$4:$D$8,2)+VLOOKUP(I656,'1. Standard_Cost'!$B$4:$D$8,3))*J656*K656),"0")</f>
        <v>0</v>
      </c>
      <c r="M656" s="102">
        <f>L656*'1. Standard_Cost'!F4</f>
        <v>0</v>
      </c>
      <c r="N656" s="103"/>
      <c r="O656" s="103"/>
      <c r="P656" s="103"/>
      <c r="Q656" s="103"/>
      <c r="R656" s="104">
        <f>+N656*P656*'1. Standard_Cost'!$B$12</f>
        <v>0</v>
      </c>
      <c r="S656" s="104">
        <f>+N656*O656*P656*'1. Standard_Cost'!$C$12</f>
        <v>0</v>
      </c>
      <c r="T656" s="104">
        <f>+N656*P656*Q656*'1. Standard_Cost'!$D$12</f>
        <v>0</v>
      </c>
      <c r="U656" s="104">
        <f>+N656*O656*'1. Standard_Cost'!$E$12</f>
        <v>0</v>
      </c>
      <c r="V656" s="103"/>
      <c r="W656" s="103"/>
      <c r="X656" s="103"/>
      <c r="Y656" s="104">
        <f>+V656*((X656*'1. Standard_Cost'!$B$16)+(W656*X656*'1. Standard_Cost'!$C$16))</f>
        <v>0</v>
      </c>
      <c r="Z656" s="103"/>
      <c r="AA656" s="103"/>
      <c r="AB656" s="104">
        <f>+Z656*'1. Standard_Cost'!$B$20+AA656*'1. Standard_Cost'!$C$20</f>
        <v>0</v>
      </c>
      <c r="AC656" s="105"/>
      <c r="AD656" s="106"/>
      <c r="AE656" s="104">
        <f t="shared" ref="AE656:AE659" si="1231">(R656+S656+T656+U656+Y656+AB656+AC656+AD656)*(20%)</f>
        <v>0</v>
      </c>
      <c r="AF656" s="104">
        <f t="shared" ref="AF656:AF659" si="1232">R656+S656+T656+U656+Y656+AB656+AC656+AD656+AE656</f>
        <v>0</v>
      </c>
      <c r="AG656" s="103"/>
      <c r="AH656" s="103"/>
      <c r="AI656" s="103"/>
      <c r="AJ656" s="107"/>
      <c r="AK656" s="107"/>
      <c r="AL656" s="107"/>
      <c r="AM656" s="104">
        <f>AG656*'1. Standard_Cost'!B258+'Incremental_Cost Year 2021'!AH656*'1. Standard_Cost'!C258+'Incremental_Cost Year 2021'!AI656*'1. Standard_Cost'!D258+'Incremental_Cost Year 2021'!AJ656+'Incremental_Cost Year 2021'!AL656+AK656</f>
        <v>0</v>
      </c>
      <c r="AN656" s="104">
        <f>AM656*'1. Standard_Cost'!C28</f>
        <v>0</v>
      </c>
      <c r="AO656" s="107"/>
      <c r="AQ656" s="104">
        <f t="shared" ref="AQ656:AQ659" si="1233">L656+M656</f>
        <v>0</v>
      </c>
      <c r="AR656" s="104">
        <f t="shared" ref="AR656:AR659" si="1234">AF656</f>
        <v>0</v>
      </c>
      <c r="AS656" s="104">
        <f t="shared" ref="AS656:AS659" si="1235">AM656+AN656</f>
        <v>0</v>
      </c>
      <c r="AT656" s="104">
        <f>SUM(AQ656,AR656,AS656)</f>
        <v>0</v>
      </c>
      <c r="AU656" s="229">
        <f t="shared" ref="AU656:AU659" si="1236">AT656:AT657</f>
        <v>0</v>
      </c>
      <c r="AV656" s="229"/>
      <c r="AW656" s="229"/>
      <c r="AX656" s="229"/>
      <c r="AY656" s="229"/>
      <c r="AZ656" s="229"/>
      <c r="BA656" s="230"/>
    </row>
    <row r="657" spans="1:53" ht="14.1" customHeight="1" outlineLevel="2" x14ac:dyDescent="0.2">
      <c r="A657" s="68"/>
      <c r="B657" s="94"/>
      <c r="C657" s="251"/>
      <c r="D657" s="239"/>
      <c r="E657" s="110"/>
      <c r="F657" s="110"/>
      <c r="G657" s="111"/>
      <c r="H657" s="99" t="s">
        <v>50</v>
      </c>
      <c r="I657" s="100"/>
      <c r="J657" s="101"/>
      <c r="K657" s="101"/>
      <c r="L657" s="102" t="str">
        <f>IF(I657&lt;&gt;0,((VLOOKUP(I657,'1. Standard_Cost'!$B$4:$D$8,2)+VLOOKUP(I657,'1. Standard_Cost'!$B$4:$D$8,3))*J657*K657),"0")</f>
        <v>0</v>
      </c>
      <c r="M657" s="102">
        <f>L657*'1. Standard_Cost'!F4</f>
        <v>0</v>
      </c>
      <c r="N657" s="103"/>
      <c r="O657" s="103"/>
      <c r="P657" s="103"/>
      <c r="Q657" s="103"/>
      <c r="R657" s="104">
        <f>+N657*P657*'1. Standard_Cost'!$B$12</f>
        <v>0</v>
      </c>
      <c r="S657" s="104">
        <f>+N657*O657*P657*'1. Standard_Cost'!$C$12</f>
        <v>0</v>
      </c>
      <c r="T657" s="104">
        <f>+N657*P657*Q657*'1. Standard_Cost'!$D$12</f>
        <v>0</v>
      </c>
      <c r="U657" s="104">
        <f>+N657*O657*'1. Standard_Cost'!$E$12</f>
        <v>0</v>
      </c>
      <c r="V657" s="103"/>
      <c r="W657" s="103"/>
      <c r="X657" s="103"/>
      <c r="Y657" s="104">
        <f>+V657*((X657*'1. Standard_Cost'!$B$16)+(W657*X657*'1. Standard_Cost'!$C$16))</f>
        <v>0</v>
      </c>
      <c r="Z657" s="103"/>
      <c r="AA657" s="103"/>
      <c r="AB657" s="104">
        <f>+Z657*'1. Standard_Cost'!$B$20+AA657*'1. Standard_Cost'!$C$20</f>
        <v>0</v>
      </c>
      <c r="AC657" s="105"/>
      <c r="AD657" s="106"/>
      <c r="AE657" s="104">
        <f t="shared" si="1231"/>
        <v>0</v>
      </c>
      <c r="AF657" s="104">
        <f t="shared" si="1232"/>
        <v>0</v>
      </c>
      <c r="AG657" s="103"/>
      <c r="AH657" s="103">
        <v>0</v>
      </c>
      <c r="AI657" s="103">
        <v>0</v>
      </c>
      <c r="AJ657" s="107"/>
      <c r="AK657" s="107"/>
      <c r="AL657" s="107"/>
      <c r="AM657" s="104">
        <f>AG657*'1. Standard_Cost'!B258+'Incremental_Cost Year 2021'!AH657*'1. Standard_Cost'!C258+'Incremental_Cost Year 2021'!AI657*'1. Standard_Cost'!D258+'Incremental_Cost Year 2021'!AJ657+'Incremental_Cost Year 2021'!AL657+AK657</f>
        <v>0</v>
      </c>
      <c r="AN657" s="104">
        <f>AM657*'1. Standard_Cost'!C28</f>
        <v>0</v>
      </c>
      <c r="AO657" s="107"/>
      <c r="AQ657" s="104">
        <f t="shared" si="1233"/>
        <v>0</v>
      </c>
      <c r="AR657" s="104">
        <f t="shared" si="1234"/>
        <v>0</v>
      </c>
      <c r="AS657" s="104">
        <f t="shared" si="1235"/>
        <v>0</v>
      </c>
      <c r="AT657" s="104">
        <f t="shared" ref="AT657:AT659" si="1237">SUM(AQ657,AR657,AS657)</f>
        <v>0</v>
      </c>
      <c r="AU657" s="229">
        <f t="shared" si="1236"/>
        <v>0</v>
      </c>
      <c r="AV657" s="229">
        <v>0</v>
      </c>
      <c r="AW657" s="229"/>
      <c r="AX657" s="229"/>
      <c r="AY657" s="229"/>
      <c r="AZ657" s="229"/>
      <c r="BA657" s="230"/>
    </row>
    <row r="658" spans="1:53" ht="14.1" customHeight="1" outlineLevel="2" x14ac:dyDescent="0.2">
      <c r="A658" s="68"/>
      <c r="B658" s="94"/>
      <c r="C658" s="251"/>
      <c r="D658" s="239"/>
      <c r="E658" s="110"/>
      <c r="F658" s="110"/>
      <c r="G658" s="111"/>
      <c r="H658" s="99" t="s">
        <v>51</v>
      </c>
      <c r="I658" s="100"/>
      <c r="J658" s="101"/>
      <c r="K658" s="101"/>
      <c r="L658" s="102" t="str">
        <f>IF(I658&lt;&gt;0,((VLOOKUP(I658,'1. Standard_Cost'!$B$4:$D$8,2)+VLOOKUP(I658,'1. Standard_Cost'!$B$4:$D$8,3))*J658*K658),"0")</f>
        <v>0</v>
      </c>
      <c r="M658" s="102">
        <f>L658*'1. Standard_Cost'!F4</f>
        <v>0</v>
      </c>
      <c r="N658" s="103"/>
      <c r="O658" s="103"/>
      <c r="P658" s="103"/>
      <c r="Q658" s="103"/>
      <c r="R658" s="104">
        <f>+N658*P658*'1. Standard_Cost'!$B$12</f>
        <v>0</v>
      </c>
      <c r="S658" s="104">
        <f>+N658*O658*P658*'1. Standard_Cost'!$C$12</f>
        <v>0</v>
      </c>
      <c r="T658" s="104">
        <f>+N658*P658*Q658*'1. Standard_Cost'!$D$12</f>
        <v>0</v>
      </c>
      <c r="U658" s="104">
        <f>+N658*O658*'1. Standard_Cost'!$E$12</f>
        <v>0</v>
      </c>
      <c r="V658" s="103"/>
      <c r="W658" s="103"/>
      <c r="X658" s="103"/>
      <c r="Y658" s="104">
        <f>+V658*((X658*'1. Standard_Cost'!$B$16)+(W658*X658*'1. Standard_Cost'!$C$16))</f>
        <v>0</v>
      </c>
      <c r="Z658" s="103"/>
      <c r="AA658" s="103"/>
      <c r="AB658" s="104">
        <f>+Z658*'1. Standard_Cost'!$B$20+AA658*'1. Standard_Cost'!$C$20</f>
        <v>0</v>
      </c>
      <c r="AC658" s="105"/>
      <c r="AD658" s="106"/>
      <c r="AE658" s="104">
        <f t="shared" si="1231"/>
        <v>0</v>
      </c>
      <c r="AF658" s="104">
        <f t="shared" si="1232"/>
        <v>0</v>
      </c>
      <c r="AG658" s="103"/>
      <c r="AH658" s="103"/>
      <c r="AI658" s="103"/>
      <c r="AJ658" s="107"/>
      <c r="AK658" s="107"/>
      <c r="AL658" s="107"/>
      <c r="AM658" s="104">
        <f>AG658*'1. Standard_Cost'!B258+'Incremental_Cost Year 2021'!AH658*'1. Standard_Cost'!C258+'Incremental_Cost Year 2021'!AI658*'1. Standard_Cost'!D258+'Incremental_Cost Year 2021'!AJ658+'Incremental_Cost Year 2021'!AL658+AK658</f>
        <v>0</v>
      </c>
      <c r="AN658" s="104">
        <f>AM658*'1. Standard_Cost'!C28</f>
        <v>0</v>
      </c>
      <c r="AO658" s="107"/>
      <c r="AQ658" s="104">
        <f t="shared" si="1233"/>
        <v>0</v>
      </c>
      <c r="AR658" s="104">
        <f t="shared" si="1234"/>
        <v>0</v>
      </c>
      <c r="AS658" s="104">
        <f t="shared" si="1235"/>
        <v>0</v>
      </c>
      <c r="AT658" s="104">
        <f t="shared" si="1237"/>
        <v>0</v>
      </c>
      <c r="AU658" s="229">
        <f t="shared" si="1236"/>
        <v>0</v>
      </c>
      <c r="AV658" s="229"/>
      <c r="AW658" s="229"/>
      <c r="AX658" s="229"/>
      <c r="AY658" s="229"/>
      <c r="AZ658" s="229"/>
      <c r="BA658" s="230"/>
    </row>
    <row r="659" spans="1:53" ht="14.1" customHeight="1" outlineLevel="2" x14ac:dyDescent="0.2">
      <c r="A659" s="68"/>
      <c r="B659" s="94"/>
      <c r="C659" s="251"/>
      <c r="D659" s="239"/>
      <c r="E659" s="110"/>
      <c r="F659" s="110"/>
      <c r="G659" s="111"/>
      <c r="H659" s="112" t="s">
        <v>179</v>
      </c>
      <c r="I659" s="100"/>
      <c r="J659" s="101"/>
      <c r="K659" s="101"/>
      <c r="L659" s="102" t="str">
        <f>IF(I659&lt;&gt;0,((VLOOKUP(I659,'1. Standard_Cost'!$B$4:$D$8,2)+VLOOKUP(I659,'1. Standard_Cost'!$B$4:$D$8,3))*J659*K659),"0")</f>
        <v>0</v>
      </c>
      <c r="M659" s="102">
        <f>L659*'1. Standard_Cost'!F238</f>
        <v>0</v>
      </c>
      <c r="N659" s="103"/>
      <c r="O659" s="103"/>
      <c r="P659" s="103"/>
      <c r="Q659" s="103"/>
      <c r="R659" s="104">
        <f>+N659*P659*'1. Standard_Cost'!$B$12</f>
        <v>0</v>
      </c>
      <c r="S659" s="104">
        <f>+N659*O659*P659*'1. Standard_Cost'!$C$12</f>
        <v>0</v>
      </c>
      <c r="T659" s="104">
        <f>+N659*P659*Q659*'1. Standard_Cost'!$D$12</f>
        <v>0</v>
      </c>
      <c r="U659" s="104">
        <f>+N659*O659*'1. Standard_Cost'!$E$12</f>
        <v>0</v>
      </c>
      <c r="V659" s="103"/>
      <c r="W659" s="103"/>
      <c r="X659" s="103"/>
      <c r="Y659" s="104">
        <f>+V659*((X659*'1. Standard_Cost'!$B$16)+(W659*X659*'1. Standard_Cost'!$C$16))</f>
        <v>0</v>
      </c>
      <c r="Z659" s="103"/>
      <c r="AA659" s="103"/>
      <c r="AB659" s="104">
        <f>+Z659*'1. Standard_Cost'!$B$20+AA659*'1. Standard_Cost'!$C$20</f>
        <v>0</v>
      </c>
      <c r="AC659" s="105"/>
      <c r="AD659" s="106"/>
      <c r="AE659" s="104">
        <f t="shared" si="1231"/>
        <v>0</v>
      </c>
      <c r="AF659" s="104">
        <f t="shared" si="1232"/>
        <v>0</v>
      </c>
      <c r="AG659" s="103"/>
      <c r="AH659" s="103"/>
      <c r="AI659" s="103"/>
      <c r="AJ659" s="107"/>
      <c r="AK659" s="107"/>
      <c r="AL659" s="107"/>
      <c r="AM659" s="104">
        <f>AG659*'1. Standard_Cost'!B258+'Incremental_Cost Year 2021'!AH659*'1. Standard_Cost'!C258+'Incremental_Cost Year 2021'!AI659*'1. Standard_Cost'!D258+'Incremental_Cost Year 2021'!AJ659+'Incremental_Cost Year 2021'!AL659+AK659</f>
        <v>0</v>
      </c>
      <c r="AN659" s="104">
        <f>AM659*'1. Standard_Cost'!CC28</f>
        <v>0</v>
      </c>
      <c r="AO659" s="107"/>
      <c r="AQ659" s="104">
        <f t="shared" si="1233"/>
        <v>0</v>
      </c>
      <c r="AR659" s="104">
        <f t="shared" si="1234"/>
        <v>0</v>
      </c>
      <c r="AS659" s="104">
        <f t="shared" si="1235"/>
        <v>0</v>
      </c>
      <c r="AT659" s="104">
        <f t="shared" si="1237"/>
        <v>0</v>
      </c>
      <c r="AU659" s="229">
        <f t="shared" si="1236"/>
        <v>0</v>
      </c>
      <c r="AV659" s="229"/>
      <c r="AW659" s="229"/>
      <c r="AX659" s="229"/>
      <c r="AY659" s="229"/>
      <c r="AZ659" s="229"/>
      <c r="BA659" s="230"/>
    </row>
    <row r="660" spans="1:53" ht="24.6" customHeight="1" outlineLevel="1" x14ac:dyDescent="0.2">
      <c r="A660" s="68"/>
      <c r="B660" s="141"/>
      <c r="C660" s="251"/>
      <c r="D660" s="240"/>
      <c r="E660" s="113" t="s">
        <v>820</v>
      </c>
      <c r="F660" s="114">
        <v>2024</v>
      </c>
      <c r="G660" s="115">
        <v>2025</v>
      </c>
      <c r="H660" s="122" t="s">
        <v>402</v>
      </c>
      <c r="I660" s="117"/>
      <c r="J660" s="117"/>
      <c r="K660" s="117"/>
      <c r="L660" s="118">
        <f>SUM(L656:L659)</f>
        <v>0</v>
      </c>
      <c r="M660" s="118">
        <f>SUM(M656:M659)</f>
        <v>0</v>
      </c>
      <c r="N660" s="117"/>
      <c r="O660" s="117"/>
      <c r="P660" s="117"/>
      <c r="Q660" s="117"/>
      <c r="R660" s="119">
        <f>SUM(R656:R659)</f>
        <v>0</v>
      </c>
      <c r="S660" s="119">
        <f>SUM(S656:S659)</f>
        <v>0</v>
      </c>
      <c r="T660" s="119">
        <f>SUM(T656:T659)</f>
        <v>0</v>
      </c>
      <c r="U660" s="119">
        <f>SUM(U656:U659)</f>
        <v>0</v>
      </c>
      <c r="V660" s="117"/>
      <c r="W660" s="117"/>
      <c r="X660" s="117"/>
      <c r="Y660" s="118">
        <f>SUM(Y656:Y659)</f>
        <v>0</v>
      </c>
      <c r="Z660" s="117"/>
      <c r="AA660" s="117"/>
      <c r="AB660" s="118">
        <f t="shared" ref="AB660:AF660" si="1238">SUM(AB656:AB659)</f>
        <v>0</v>
      </c>
      <c r="AC660" s="118">
        <f t="shared" si="1238"/>
        <v>0</v>
      </c>
      <c r="AD660" s="118">
        <f t="shared" si="1238"/>
        <v>0</v>
      </c>
      <c r="AE660" s="118">
        <f t="shared" si="1238"/>
        <v>0</v>
      </c>
      <c r="AF660" s="118">
        <f t="shared" si="1238"/>
        <v>0</v>
      </c>
      <c r="AG660" s="117"/>
      <c r="AH660" s="117"/>
      <c r="AI660" s="117"/>
      <c r="AJ660" s="119">
        <f>SUM(AJ656:AJ659)</f>
        <v>0</v>
      </c>
      <c r="AK660" s="119">
        <f t="shared" ref="AK660:AN660" si="1239">SUM(AK656:AK659)</f>
        <v>0</v>
      </c>
      <c r="AL660" s="119">
        <f t="shared" si="1239"/>
        <v>0</v>
      </c>
      <c r="AM660" s="119">
        <f t="shared" si="1239"/>
        <v>0</v>
      </c>
      <c r="AN660" s="119">
        <f t="shared" si="1239"/>
        <v>0</v>
      </c>
      <c r="AO660" s="116"/>
      <c r="AP660" s="120"/>
      <c r="AQ660" s="121">
        <f t="shared" ref="AQ660:AZ660" si="1240">SUM(AQ656:AQ659)</f>
        <v>0</v>
      </c>
      <c r="AR660" s="121">
        <f t="shared" si="1240"/>
        <v>0</v>
      </c>
      <c r="AS660" s="121">
        <f t="shared" si="1240"/>
        <v>0</v>
      </c>
      <c r="AT660" s="121">
        <f t="shared" si="1240"/>
        <v>0</v>
      </c>
      <c r="AU660" s="121">
        <f t="shared" si="1240"/>
        <v>0</v>
      </c>
      <c r="AV660" s="121">
        <f t="shared" si="1240"/>
        <v>0</v>
      </c>
      <c r="AW660" s="121">
        <f t="shared" si="1240"/>
        <v>0</v>
      </c>
      <c r="AX660" s="121">
        <f t="shared" si="1240"/>
        <v>0</v>
      </c>
      <c r="AY660" s="121">
        <f t="shared" si="1240"/>
        <v>0</v>
      </c>
      <c r="AZ660" s="121">
        <f t="shared" si="1240"/>
        <v>0</v>
      </c>
      <c r="BA660" s="121"/>
    </row>
    <row r="661" spans="1:53" ht="14.1" customHeight="1" outlineLevel="2" x14ac:dyDescent="0.2">
      <c r="A661" s="68"/>
      <c r="B661" s="94"/>
      <c r="C661" s="95"/>
      <c r="D661" s="238" t="s">
        <v>516</v>
      </c>
      <c r="E661" s="238" t="s">
        <v>822</v>
      </c>
      <c r="F661" s="97"/>
      <c r="G661" s="98"/>
      <c r="H661" s="99" t="s">
        <v>565</v>
      </c>
      <c r="I661" s="100" t="s">
        <v>4</v>
      </c>
      <c r="J661" s="101">
        <v>2</v>
      </c>
      <c r="K661" s="101">
        <v>4</v>
      </c>
      <c r="L661" s="102">
        <f>IF(I661&lt;&gt;0,((VLOOKUP(I661,'1. Standard_Cost'!$B$4:$D$8,2)+VLOOKUP(I661,'1. Standard_Cost'!$B$4:$D$8,3))*J661*K661),"0")</f>
        <v>640800</v>
      </c>
      <c r="M661" s="102">
        <f>L661*'1. Standard_Cost'!F4</f>
        <v>107013.6</v>
      </c>
      <c r="N661" s="103"/>
      <c r="O661" s="103"/>
      <c r="P661" s="103"/>
      <c r="Q661" s="103"/>
      <c r="R661" s="104">
        <f>+N661*P661*'1. Standard_Cost'!$B$12</f>
        <v>0</v>
      </c>
      <c r="S661" s="104">
        <f>+N661*O661*P661*'1. Standard_Cost'!$C$12</f>
        <v>0</v>
      </c>
      <c r="T661" s="104">
        <f>+N661*P661*Q661*'1. Standard_Cost'!$D$12</f>
        <v>0</v>
      </c>
      <c r="U661" s="104">
        <f>+N661*O661*'1. Standard_Cost'!$E$12</f>
        <v>0</v>
      </c>
      <c r="V661" s="103"/>
      <c r="W661" s="103"/>
      <c r="X661" s="103"/>
      <c r="Y661" s="104">
        <f>+V661*((X661*'1. Standard_Cost'!$B$16)+(W661*X661*'1. Standard_Cost'!$C$16))</f>
        <v>0</v>
      </c>
      <c r="Z661" s="103"/>
      <c r="AA661" s="103"/>
      <c r="AB661" s="104">
        <f>+Z661*'1. Standard_Cost'!$B$20+AA661*'1. Standard_Cost'!$C$20</f>
        <v>0</v>
      </c>
      <c r="AC661" s="105">
        <v>100000</v>
      </c>
      <c r="AD661" s="106"/>
      <c r="AE661" s="104">
        <f t="shared" ref="AE661:AE664" si="1241">(R661+S661+T661+U661+Y661+AB661+AC661+AD661)*(20%)</f>
        <v>20000</v>
      </c>
      <c r="AF661" s="104">
        <f t="shared" ref="AF661:AF664" si="1242">R661+S661+T661+U661+Y661+AB661+AC661+AD661+AE661</f>
        <v>120000</v>
      </c>
      <c r="AG661" s="103"/>
      <c r="AH661" s="103"/>
      <c r="AI661" s="103"/>
      <c r="AJ661" s="107"/>
      <c r="AK661" s="107"/>
      <c r="AL661" s="107"/>
      <c r="AM661" s="104">
        <f>AG661*'1. Standard_Cost'!B263+'Incremental_Cost Year 2021'!AH661*'1. Standard_Cost'!C263+'Incremental_Cost Year 2021'!AI661*'1. Standard_Cost'!D263+'Incremental_Cost Year 2021'!AJ661+'Incremental_Cost Year 2021'!AL661+AK661</f>
        <v>0</v>
      </c>
      <c r="AN661" s="104">
        <f>AM661*'1. Standard_Cost'!CC28</f>
        <v>0</v>
      </c>
      <c r="AO661" s="107"/>
      <c r="AQ661" s="104">
        <f t="shared" ref="AQ661:AQ664" si="1243">L661+M661</f>
        <v>747813.6</v>
      </c>
      <c r="AR661" s="104">
        <f t="shared" ref="AR661:AR664" si="1244">AF661</f>
        <v>120000</v>
      </c>
      <c r="AS661" s="104">
        <f t="shared" ref="AS661:AS664" si="1245">AM661+AN661</f>
        <v>0</v>
      </c>
      <c r="AT661" s="104">
        <f>SUM(AQ661,AR661,AS661)</f>
        <v>867813.6</v>
      </c>
      <c r="AU661" s="229">
        <f t="shared" ref="AU661:AU664" si="1246">AT661:AT662</f>
        <v>867813.6</v>
      </c>
      <c r="AV661" s="229"/>
      <c r="AW661" s="229"/>
      <c r="AX661" s="229"/>
      <c r="AY661" s="229"/>
      <c r="AZ661" s="229"/>
      <c r="BA661" s="230"/>
    </row>
    <row r="662" spans="1:53" ht="14.1" customHeight="1" outlineLevel="2" x14ac:dyDescent="0.2">
      <c r="A662" s="68"/>
      <c r="B662" s="94"/>
      <c r="C662" s="95"/>
      <c r="D662" s="239"/>
      <c r="E662" s="239"/>
      <c r="F662" s="110"/>
      <c r="G662" s="111"/>
      <c r="H662" s="99" t="s">
        <v>50</v>
      </c>
      <c r="I662" s="100"/>
      <c r="J662" s="101"/>
      <c r="K662" s="101"/>
      <c r="L662" s="102" t="str">
        <f>IF(I662&lt;&gt;0,((VLOOKUP(I662,'1. Standard_Cost'!$B$4:$D$8,2)+VLOOKUP(I662,'1. Standard_Cost'!$B$4:$D$8,3))*J662*K662),"0")</f>
        <v>0</v>
      </c>
      <c r="M662" s="102">
        <f>L662*'1. Standard_Cost'!F4</f>
        <v>0</v>
      </c>
      <c r="N662" s="103"/>
      <c r="O662" s="103"/>
      <c r="P662" s="103"/>
      <c r="Q662" s="103"/>
      <c r="R662" s="104">
        <f>+N662*P662*'1. Standard_Cost'!$B$12</f>
        <v>0</v>
      </c>
      <c r="S662" s="104">
        <f>+N662*O662*P662*'1. Standard_Cost'!$C$12</f>
        <v>0</v>
      </c>
      <c r="T662" s="104">
        <f>+N662*P662*Q662*'1. Standard_Cost'!$D$12</f>
        <v>0</v>
      </c>
      <c r="U662" s="104">
        <f>+N662*O662*'1. Standard_Cost'!$E$12</f>
        <v>0</v>
      </c>
      <c r="V662" s="103"/>
      <c r="W662" s="103"/>
      <c r="X662" s="103"/>
      <c r="Y662" s="104">
        <f>+V662*((X662*'1. Standard_Cost'!$B$16)+(W662*X662*'1. Standard_Cost'!$C$16))</f>
        <v>0</v>
      </c>
      <c r="Z662" s="103"/>
      <c r="AA662" s="103"/>
      <c r="AB662" s="104">
        <f>+Z662*'1. Standard_Cost'!$B$20+AA662*'1. Standard_Cost'!$C$20</f>
        <v>0</v>
      </c>
      <c r="AC662" s="105"/>
      <c r="AD662" s="106"/>
      <c r="AE662" s="104">
        <f t="shared" si="1241"/>
        <v>0</v>
      </c>
      <c r="AF662" s="104">
        <f t="shared" si="1242"/>
        <v>0</v>
      </c>
      <c r="AG662" s="103"/>
      <c r="AH662" s="103">
        <v>0</v>
      </c>
      <c r="AI662" s="103">
        <v>0</v>
      </c>
      <c r="AJ662" s="107"/>
      <c r="AK662" s="107"/>
      <c r="AL662" s="107"/>
      <c r="AM662" s="104">
        <f>AG662*'1. Standard_Cost'!B263+'Incremental_Cost Year 2021'!AH662*'1. Standard_Cost'!C263+'Incremental_Cost Year 2021'!AI662*'1. Standard_Cost'!D263+'Incremental_Cost Year 2021'!AJ662+'Incremental_Cost Year 2021'!AL662+AK662</f>
        <v>0</v>
      </c>
      <c r="AN662" s="104">
        <f>AM662*'1. Standard_Cost'!CC28</f>
        <v>0</v>
      </c>
      <c r="AO662" s="107"/>
      <c r="AQ662" s="104">
        <f t="shared" si="1243"/>
        <v>0</v>
      </c>
      <c r="AR662" s="104">
        <f t="shared" si="1244"/>
        <v>0</v>
      </c>
      <c r="AS662" s="104">
        <f t="shared" si="1245"/>
        <v>0</v>
      </c>
      <c r="AT662" s="104">
        <f t="shared" ref="AT662:AT664" si="1247">SUM(AQ662,AR662,AS662)</f>
        <v>0</v>
      </c>
      <c r="AU662" s="229">
        <f t="shared" si="1246"/>
        <v>0</v>
      </c>
      <c r="AV662" s="229">
        <v>0</v>
      </c>
      <c r="AW662" s="229"/>
      <c r="AX662" s="229"/>
      <c r="AY662" s="229"/>
      <c r="AZ662" s="229"/>
      <c r="BA662" s="230"/>
    </row>
    <row r="663" spans="1:53" ht="14.1" customHeight="1" outlineLevel="2" x14ac:dyDescent="0.2">
      <c r="A663" s="68"/>
      <c r="B663" s="94"/>
      <c r="C663" s="95"/>
      <c r="D663" s="239"/>
      <c r="E663" s="239"/>
      <c r="F663" s="110"/>
      <c r="G663" s="111"/>
      <c r="H663" s="99" t="s">
        <v>51</v>
      </c>
      <c r="I663" s="100"/>
      <c r="J663" s="101"/>
      <c r="K663" s="101"/>
      <c r="L663" s="102" t="str">
        <f>IF(I663&lt;&gt;0,((VLOOKUP(I663,'1. Standard_Cost'!$B$4:$D$8,2)+VLOOKUP(I663,'1. Standard_Cost'!$B$4:$D$8,3))*J663*K663),"0")</f>
        <v>0</v>
      </c>
      <c r="M663" s="102">
        <f>L663*'1. Standard_Cost'!F4</f>
        <v>0</v>
      </c>
      <c r="N663" s="103"/>
      <c r="O663" s="103"/>
      <c r="P663" s="103"/>
      <c r="Q663" s="103"/>
      <c r="R663" s="104">
        <f>+N663*P663*'1. Standard_Cost'!$B$12</f>
        <v>0</v>
      </c>
      <c r="S663" s="104">
        <f>+N663*O663*P663*'1. Standard_Cost'!$C$12</f>
        <v>0</v>
      </c>
      <c r="T663" s="104">
        <f>+N663*P663*Q663*'1. Standard_Cost'!$D$12</f>
        <v>0</v>
      </c>
      <c r="U663" s="104">
        <f>+N663*O663*'1. Standard_Cost'!$E$12</f>
        <v>0</v>
      </c>
      <c r="V663" s="103"/>
      <c r="W663" s="103"/>
      <c r="X663" s="103"/>
      <c r="Y663" s="104">
        <f>+V663*((X663*'1. Standard_Cost'!$B$16)+(W663*X663*'1. Standard_Cost'!$C$16))</f>
        <v>0</v>
      </c>
      <c r="Z663" s="103"/>
      <c r="AA663" s="103"/>
      <c r="AB663" s="104">
        <f>+Z663*'1. Standard_Cost'!$B$20+AA663*'1. Standard_Cost'!$C$20</f>
        <v>0</v>
      </c>
      <c r="AC663" s="105"/>
      <c r="AD663" s="106"/>
      <c r="AE663" s="104">
        <f t="shared" si="1241"/>
        <v>0</v>
      </c>
      <c r="AF663" s="104">
        <f t="shared" si="1242"/>
        <v>0</v>
      </c>
      <c r="AG663" s="103"/>
      <c r="AH663" s="103"/>
      <c r="AI663" s="103"/>
      <c r="AJ663" s="107"/>
      <c r="AK663" s="107"/>
      <c r="AL663" s="107"/>
      <c r="AM663" s="104">
        <f>AG663*'1. Standard_Cost'!B263+'Incremental_Cost Year 2021'!AH663*'1. Standard_Cost'!C263+'Incremental_Cost Year 2021'!AI663*'1. Standard_Cost'!D263+'Incremental_Cost Year 2021'!AJ663+'Incremental_Cost Year 2021'!AL663+AK663</f>
        <v>0</v>
      </c>
      <c r="AN663" s="104">
        <f>AM663*'1. Standard_Cost'!C28</f>
        <v>0</v>
      </c>
      <c r="AO663" s="107"/>
      <c r="AQ663" s="104">
        <f t="shared" si="1243"/>
        <v>0</v>
      </c>
      <c r="AR663" s="104">
        <f t="shared" si="1244"/>
        <v>0</v>
      </c>
      <c r="AS663" s="104">
        <f t="shared" si="1245"/>
        <v>0</v>
      </c>
      <c r="AT663" s="104">
        <f t="shared" si="1247"/>
        <v>0</v>
      </c>
      <c r="AU663" s="229">
        <f t="shared" si="1246"/>
        <v>0</v>
      </c>
      <c r="AV663" s="229"/>
      <c r="AW663" s="229"/>
      <c r="AX663" s="229"/>
      <c r="AY663" s="229"/>
      <c r="AZ663" s="229"/>
      <c r="BA663" s="230"/>
    </row>
    <row r="664" spans="1:53" ht="14.1" customHeight="1" outlineLevel="2" x14ac:dyDescent="0.2">
      <c r="A664" s="68"/>
      <c r="B664" s="94"/>
      <c r="C664" s="95"/>
      <c r="D664" s="239"/>
      <c r="E664" s="239"/>
      <c r="F664" s="110"/>
      <c r="G664" s="111"/>
      <c r="H664" s="112" t="s">
        <v>179</v>
      </c>
      <c r="I664" s="100"/>
      <c r="J664" s="101"/>
      <c r="K664" s="101"/>
      <c r="L664" s="102" t="str">
        <f>IF(I664&lt;&gt;0,((VLOOKUP(I664,'1. Standard_Cost'!$B$4:$D$8,2)+VLOOKUP(I664,'1. Standard_Cost'!$B$4:$D$8,3))*J664*K664),"0")</f>
        <v>0</v>
      </c>
      <c r="M664" s="102">
        <f>L664*'1. Standard_Cost'!F243</f>
        <v>0</v>
      </c>
      <c r="N664" s="103"/>
      <c r="O664" s="103"/>
      <c r="P664" s="103"/>
      <c r="Q664" s="103"/>
      <c r="R664" s="104">
        <f>+N664*P664*'1. Standard_Cost'!$B$12</f>
        <v>0</v>
      </c>
      <c r="S664" s="104">
        <f>+N664*O664*P664*'1. Standard_Cost'!$C$12</f>
        <v>0</v>
      </c>
      <c r="T664" s="104">
        <f>+N664*P664*Q664*'1. Standard_Cost'!$D$12</f>
        <v>0</v>
      </c>
      <c r="U664" s="104">
        <f>+N664*O664*'1. Standard_Cost'!$E$12</f>
        <v>0</v>
      </c>
      <c r="V664" s="103"/>
      <c r="W664" s="103"/>
      <c r="X664" s="103"/>
      <c r="Y664" s="104">
        <f>+V664*((X664*'1. Standard_Cost'!$B$16)+(W664*X664*'1. Standard_Cost'!$C$16))</f>
        <v>0</v>
      </c>
      <c r="Z664" s="103"/>
      <c r="AA664" s="103"/>
      <c r="AB664" s="104">
        <f>+Z664*'1. Standard_Cost'!$B$20+AA664*'1. Standard_Cost'!$C$20</f>
        <v>0</v>
      </c>
      <c r="AC664" s="105"/>
      <c r="AD664" s="106"/>
      <c r="AE664" s="104">
        <f t="shared" si="1241"/>
        <v>0</v>
      </c>
      <c r="AF664" s="104">
        <f t="shared" si="1242"/>
        <v>0</v>
      </c>
      <c r="AG664" s="103"/>
      <c r="AH664" s="103"/>
      <c r="AI664" s="103"/>
      <c r="AJ664" s="107"/>
      <c r="AK664" s="107"/>
      <c r="AL664" s="107"/>
      <c r="AM664" s="104">
        <f>AG664*'1. Standard_Cost'!B263+'Incremental_Cost Year 2021'!AH664*'1. Standard_Cost'!C263+'Incremental_Cost Year 2021'!AI664*'1. Standard_Cost'!D263+'Incremental_Cost Year 2021'!AJ664+'Incremental_Cost Year 2021'!AL664+AK664</f>
        <v>0</v>
      </c>
      <c r="AN664" s="104">
        <f>AM664*'1. Standard_Cost'!C28</f>
        <v>0</v>
      </c>
      <c r="AO664" s="107"/>
      <c r="AQ664" s="104">
        <f t="shared" si="1243"/>
        <v>0</v>
      </c>
      <c r="AR664" s="104">
        <f t="shared" si="1244"/>
        <v>0</v>
      </c>
      <c r="AS664" s="104">
        <f t="shared" si="1245"/>
        <v>0</v>
      </c>
      <c r="AT664" s="104">
        <f t="shared" si="1247"/>
        <v>0</v>
      </c>
      <c r="AU664" s="229">
        <f t="shared" si="1246"/>
        <v>0</v>
      </c>
      <c r="AV664" s="229"/>
      <c r="AW664" s="229"/>
      <c r="AX664" s="229"/>
      <c r="AY664" s="229"/>
      <c r="AZ664" s="229"/>
      <c r="BA664" s="230"/>
    </row>
    <row r="665" spans="1:53" ht="24.6" customHeight="1" outlineLevel="1" x14ac:dyDescent="0.2">
      <c r="A665" s="68"/>
      <c r="B665" s="141"/>
      <c r="C665" s="95"/>
      <c r="D665" s="240"/>
      <c r="E665" s="240"/>
      <c r="F665" s="114">
        <v>2021</v>
      </c>
      <c r="G665" s="115">
        <v>2021</v>
      </c>
      <c r="H665" s="122" t="s">
        <v>403</v>
      </c>
      <c r="I665" s="117"/>
      <c r="J665" s="117"/>
      <c r="K665" s="117"/>
      <c r="L665" s="118">
        <f>SUM(L661:L664)</f>
        <v>640800</v>
      </c>
      <c r="M665" s="118">
        <f>SUM(M661:M664)</f>
        <v>107013.6</v>
      </c>
      <c r="N665" s="117"/>
      <c r="O665" s="117"/>
      <c r="P665" s="117"/>
      <c r="Q665" s="117"/>
      <c r="R665" s="119">
        <f>SUM(R661:R664)</f>
        <v>0</v>
      </c>
      <c r="S665" s="119">
        <f>SUM(S661:S664)</f>
        <v>0</v>
      </c>
      <c r="T665" s="119">
        <f>SUM(T661:T664)</f>
        <v>0</v>
      </c>
      <c r="U665" s="119">
        <f>SUM(U661:U664)</f>
        <v>0</v>
      </c>
      <c r="V665" s="117"/>
      <c r="W665" s="117"/>
      <c r="X665" s="117"/>
      <c r="Y665" s="118">
        <f>SUM(Y661:Y664)</f>
        <v>0</v>
      </c>
      <c r="Z665" s="117"/>
      <c r="AA665" s="117"/>
      <c r="AB665" s="118">
        <f t="shared" ref="AB665:AF665" si="1248">SUM(AB661:AB664)</f>
        <v>0</v>
      </c>
      <c r="AC665" s="118">
        <f t="shared" si="1248"/>
        <v>100000</v>
      </c>
      <c r="AD665" s="118">
        <f t="shared" si="1248"/>
        <v>0</v>
      </c>
      <c r="AE665" s="118">
        <f t="shared" si="1248"/>
        <v>20000</v>
      </c>
      <c r="AF665" s="118">
        <f t="shared" si="1248"/>
        <v>120000</v>
      </c>
      <c r="AG665" s="117"/>
      <c r="AH665" s="117"/>
      <c r="AI665" s="117"/>
      <c r="AJ665" s="119">
        <f>SUM(AJ661:AJ664)</f>
        <v>0</v>
      </c>
      <c r="AK665" s="119">
        <f t="shared" ref="AK665:AN665" si="1249">SUM(AK661:AK664)</f>
        <v>0</v>
      </c>
      <c r="AL665" s="119">
        <f t="shared" si="1249"/>
        <v>0</v>
      </c>
      <c r="AM665" s="119">
        <f t="shared" si="1249"/>
        <v>0</v>
      </c>
      <c r="AN665" s="119">
        <f t="shared" si="1249"/>
        <v>0</v>
      </c>
      <c r="AO665" s="116"/>
      <c r="AP665" s="120"/>
      <c r="AQ665" s="121">
        <f t="shared" ref="AQ665:AZ665" si="1250">SUM(AQ661:AQ664)</f>
        <v>747813.6</v>
      </c>
      <c r="AR665" s="121">
        <f t="shared" si="1250"/>
        <v>120000</v>
      </c>
      <c r="AS665" s="121">
        <f t="shared" si="1250"/>
        <v>0</v>
      </c>
      <c r="AT665" s="121">
        <f t="shared" si="1250"/>
        <v>867813.6</v>
      </c>
      <c r="AU665" s="121">
        <f t="shared" si="1250"/>
        <v>867813.6</v>
      </c>
      <c r="AV665" s="121">
        <f t="shared" si="1250"/>
        <v>0</v>
      </c>
      <c r="AW665" s="121">
        <f t="shared" si="1250"/>
        <v>0</v>
      </c>
      <c r="AX665" s="121">
        <f t="shared" si="1250"/>
        <v>0</v>
      </c>
      <c r="AY665" s="121">
        <f t="shared" si="1250"/>
        <v>0</v>
      </c>
      <c r="AZ665" s="121">
        <f t="shared" si="1250"/>
        <v>0</v>
      </c>
      <c r="BA665" s="121"/>
    </row>
    <row r="666" spans="1:53" ht="14.1" customHeight="1" outlineLevel="2" x14ac:dyDescent="0.2">
      <c r="A666" s="68"/>
      <c r="B666" s="94"/>
      <c r="C666" s="95"/>
      <c r="D666" s="238" t="s">
        <v>516</v>
      </c>
      <c r="E666" s="96"/>
      <c r="F666" s="97"/>
      <c r="G666" s="98"/>
      <c r="H666" s="99"/>
      <c r="I666" s="100"/>
      <c r="J666" s="101"/>
      <c r="K666" s="101"/>
      <c r="L666" s="102" t="str">
        <f>IF(I666&lt;&gt;0,((VLOOKUP(I666,'1. Standard_Cost'!$B$4:$D$8,2)+VLOOKUP(I666,'1. Standard_Cost'!$B$4:$D$8,3))*J666*K666),"0")</f>
        <v>0</v>
      </c>
      <c r="M666" s="102">
        <f>L666*'1. Standard_Cost'!F4</f>
        <v>0</v>
      </c>
      <c r="N666" s="103"/>
      <c r="O666" s="103"/>
      <c r="P666" s="103"/>
      <c r="Q666" s="103"/>
      <c r="R666" s="104">
        <f>+N666*P666*'1. Standard_Cost'!$B$12</f>
        <v>0</v>
      </c>
      <c r="S666" s="104">
        <f>+N666*O666*P666*'1. Standard_Cost'!$C$12</f>
        <v>0</v>
      </c>
      <c r="T666" s="104">
        <f>+N666*P666*Q666*'1. Standard_Cost'!$D$12</f>
        <v>0</v>
      </c>
      <c r="U666" s="104">
        <f>+N666*O666*'1. Standard_Cost'!$E$12</f>
        <v>0</v>
      </c>
      <c r="V666" s="103"/>
      <c r="W666" s="103"/>
      <c r="X666" s="103"/>
      <c r="Y666" s="104">
        <f>+V666*((X666*'1. Standard_Cost'!$B$16)+(W666*X666*'1. Standard_Cost'!$C$16))</f>
        <v>0</v>
      </c>
      <c r="Z666" s="103"/>
      <c r="AA666" s="103"/>
      <c r="AB666" s="104">
        <f>+Z666*'1. Standard_Cost'!$B$20+AA666*'1. Standard_Cost'!$C$20</f>
        <v>0</v>
      </c>
      <c r="AC666" s="105"/>
      <c r="AD666" s="106"/>
      <c r="AE666" s="104">
        <f t="shared" ref="AE666:AE669" si="1251">(R666+S666+T666+U666+Y666+AB666+AC666+AD666)*(20%)</f>
        <v>0</v>
      </c>
      <c r="AF666" s="104">
        <f t="shared" ref="AF666:AF669" si="1252">R666+S666+T666+U666+Y666+AB666+AC666+AD666+AE666</f>
        <v>0</v>
      </c>
      <c r="AG666" s="103"/>
      <c r="AH666" s="103"/>
      <c r="AI666" s="103"/>
      <c r="AJ666" s="107"/>
      <c r="AK666" s="107"/>
      <c r="AL666" s="107"/>
      <c r="AM666" s="104">
        <f>AG666*'1. Standard_Cost'!B273+'Incremental_Cost Year 2021'!AH666*'1. Standard_Cost'!C273+'Incremental_Cost Year 2021'!AI666*'1. Standard_Cost'!D273+'Incremental_Cost Year 2021'!AJ666+'Incremental_Cost Year 2021'!AL666+AK666</f>
        <v>0</v>
      </c>
      <c r="AN666" s="104">
        <f>AM666*'1. Standard_Cost'!C28</f>
        <v>0</v>
      </c>
      <c r="AO666" s="107"/>
      <c r="AQ666" s="104">
        <f t="shared" ref="AQ666:AQ669" si="1253">L666+M666</f>
        <v>0</v>
      </c>
      <c r="AR666" s="104">
        <f t="shared" ref="AR666:AR669" si="1254">AF666</f>
        <v>0</v>
      </c>
      <c r="AS666" s="104">
        <f t="shared" ref="AS666:AS669" si="1255">AM666+AN666</f>
        <v>0</v>
      </c>
      <c r="AT666" s="104">
        <f>SUM(AQ666,AR666,AS666)</f>
        <v>0</v>
      </c>
      <c r="AU666" s="229">
        <f t="shared" ref="AU666:AU669" si="1256">AT666:AT667</f>
        <v>0</v>
      </c>
      <c r="AV666" s="229"/>
      <c r="AW666" s="229"/>
      <c r="AX666" s="229"/>
      <c r="AY666" s="229"/>
      <c r="AZ666" s="229"/>
      <c r="BA666" s="230"/>
    </row>
    <row r="667" spans="1:53" ht="14.1" customHeight="1" outlineLevel="2" x14ac:dyDescent="0.2">
      <c r="A667" s="68"/>
      <c r="B667" s="94"/>
      <c r="C667" s="95"/>
      <c r="D667" s="239"/>
      <c r="E667" s="110"/>
      <c r="F667" s="110"/>
      <c r="G667" s="111"/>
      <c r="H667" s="99" t="s">
        <v>50</v>
      </c>
      <c r="I667" s="100"/>
      <c r="J667" s="101"/>
      <c r="K667" s="101"/>
      <c r="L667" s="102" t="str">
        <f>IF(I667&lt;&gt;0,((VLOOKUP(I667,'1. Standard_Cost'!$B$4:$D$8,2)+VLOOKUP(I667,'1. Standard_Cost'!$B$4:$D$8,3))*J667*K667),"0")</f>
        <v>0</v>
      </c>
      <c r="M667" s="102">
        <f>L667*'1. Standard_Cost'!F4</f>
        <v>0</v>
      </c>
      <c r="N667" s="103"/>
      <c r="O667" s="103"/>
      <c r="P667" s="103"/>
      <c r="Q667" s="103"/>
      <c r="R667" s="104">
        <f>+N667*P667*'1. Standard_Cost'!$B$12</f>
        <v>0</v>
      </c>
      <c r="S667" s="104">
        <f>+N667*O667*P667*'1. Standard_Cost'!$C$12</f>
        <v>0</v>
      </c>
      <c r="T667" s="104">
        <f>+N667*P667*Q667*'1. Standard_Cost'!$D$12</f>
        <v>0</v>
      </c>
      <c r="U667" s="104">
        <f>+N667*O667*'1. Standard_Cost'!$E$12</f>
        <v>0</v>
      </c>
      <c r="V667" s="103"/>
      <c r="W667" s="103"/>
      <c r="X667" s="103"/>
      <c r="Y667" s="104">
        <f>+V667*((X667*'1. Standard_Cost'!$B$16)+(W667*X667*'1. Standard_Cost'!$C$16))</f>
        <v>0</v>
      </c>
      <c r="Z667" s="103"/>
      <c r="AA667" s="103"/>
      <c r="AB667" s="104">
        <f>+Z667*'1. Standard_Cost'!$B$20+AA667*'1. Standard_Cost'!$C$20</f>
        <v>0</v>
      </c>
      <c r="AC667" s="105"/>
      <c r="AD667" s="106"/>
      <c r="AE667" s="104">
        <f t="shared" si="1251"/>
        <v>0</v>
      </c>
      <c r="AF667" s="104">
        <f t="shared" si="1252"/>
        <v>0</v>
      </c>
      <c r="AG667" s="103"/>
      <c r="AH667" s="103">
        <v>0</v>
      </c>
      <c r="AI667" s="103">
        <v>0</v>
      </c>
      <c r="AJ667" s="107"/>
      <c r="AK667" s="107"/>
      <c r="AL667" s="107"/>
      <c r="AM667" s="104">
        <f>AG667*'1. Standard_Cost'!B273+'Incremental_Cost Year 2021'!AH667*'1. Standard_Cost'!C273+'Incremental_Cost Year 2021'!AI667*'1. Standard_Cost'!D273+'Incremental_Cost Year 2021'!AJ667+'Incremental_Cost Year 2021'!AL667+AK667</f>
        <v>0</v>
      </c>
      <c r="AN667" s="104">
        <f>AM667*'1. Standard_Cost'!C28</f>
        <v>0</v>
      </c>
      <c r="AO667" s="107"/>
      <c r="AQ667" s="104">
        <f t="shared" si="1253"/>
        <v>0</v>
      </c>
      <c r="AR667" s="104">
        <f t="shared" si="1254"/>
        <v>0</v>
      </c>
      <c r="AS667" s="104">
        <f t="shared" si="1255"/>
        <v>0</v>
      </c>
      <c r="AT667" s="104">
        <f t="shared" ref="AT667:AT669" si="1257">SUM(AQ667,AR667,AS667)</f>
        <v>0</v>
      </c>
      <c r="AU667" s="229">
        <f t="shared" si="1256"/>
        <v>0</v>
      </c>
      <c r="AV667" s="229">
        <v>0</v>
      </c>
      <c r="AW667" s="229"/>
      <c r="AX667" s="229"/>
      <c r="AY667" s="229"/>
      <c r="AZ667" s="229"/>
      <c r="BA667" s="230"/>
    </row>
    <row r="668" spans="1:53" ht="14.1" customHeight="1" outlineLevel="2" x14ac:dyDescent="0.2">
      <c r="A668" s="68"/>
      <c r="B668" s="94"/>
      <c r="C668" s="95"/>
      <c r="D668" s="239"/>
      <c r="E668" s="110"/>
      <c r="F668" s="110"/>
      <c r="G668" s="111"/>
      <c r="H668" s="99" t="s">
        <v>51</v>
      </c>
      <c r="I668" s="100"/>
      <c r="J668" s="101"/>
      <c r="K668" s="101"/>
      <c r="L668" s="102" t="str">
        <f>IF(I668&lt;&gt;0,((VLOOKUP(I668,'1. Standard_Cost'!$B$4:$D$8,2)+VLOOKUP(I668,'1. Standard_Cost'!$B$4:$D$8,3))*J668*K668),"0")</f>
        <v>0</v>
      </c>
      <c r="M668" s="102">
        <f>L668*'1. Standard_Cost'!F4</f>
        <v>0</v>
      </c>
      <c r="N668" s="103"/>
      <c r="O668" s="103"/>
      <c r="P668" s="103"/>
      <c r="Q668" s="103"/>
      <c r="R668" s="104">
        <f>+N668*P668*'1. Standard_Cost'!$B$12</f>
        <v>0</v>
      </c>
      <c r="S668" s="104">
        <f>+N668*O668*P668*'1. Standard_Cost'!$C$12</f>
        <v>0</v>
      </c>
      <c r="T668" s="104">
        <f>+N668*P668*Q668*'1. Standard_Cost'!$D$12</f>
        <v>0</v>
      </c>
      <c r="U668" s="104">
        <f>+N668*O668*'1. Standard_Cost'!$E$12</f>
        <v>0</v>
      </c>
      <c r="V668" s="103"/>
      <c r="W668" s="103"/>
      <c r="X668" s="103"/>
      <c r="Y668" s="104">
        <f>+V668*((X668*'1. Standard_Cost'!$B$16)+(W668*X668*'1. Standard_Cost'!$C$16))</f>
        <v>0</v>
      </c>
      <c r="Z668" s="103"/>
      <c r="AA668" s="103"/>
      <c r="AB668" s="104">
        <f>+Z668*'1. Standard_Cost'!$B$20+AA668*'1. Standard_Cost'!$C$20</f>
        <v>0</v>
      </c>
      <c r="AC668" s="105"/>
      <c r="AD668" s="106"/>
      <c r="AE668" s="104">
        <f t="shared" si="1251"/>
        <v>0</v>
      </c>
      <c r="AF668" s="104">
        <f t="shared" si="1252"/>
        <v>0</v>
      </c>
      <c r="AG668" s="103"/>
      <c r="AH668" s="103"/>
      <c r="AI668" s="103"/>
      <c r="AJ668" s="107"/>
      <c r="AK668" s="107"/>
      <c r="AL668" s="107"/>
      <c r="AM668" s="104">
        <f>AG668*'1. Standard_Cost'!B273+'Incremental_Cost Year 2021'!AH668*'1. Standard_Cost'!C273+'Incremental_Cost Year 2021'!AI668*'1. Standard_Cost'!D273+'Incremental_Cost Year 2021'!AJ668+'Incremental_Cost Year 2021'!AL668+AK668</f>
        <v>0</v>
      </c>
      <c r="AN668" s="104">
        <f>AM668*'1. Standard_Cost'!C28</f>
        <v>0</v>
      </c>
      <c r="AO668" s="107"/>
      <c r="AQ668" s="104">
        <f t="shared" si="1253"/>
        <v>0</v>
      </c>
      <c r="AR668" s="104">
        <f t="shared" si="1254"/>
        <v>0</v>
      </c>
      <c r="AS668" s="104">
        <f t="shared" si="1255"/>
        <v>0</v>
      </c>
      <c r="AT668" s="104">
        <f t="shared" si="1257"/>
        <v>0</v>
      </c>
      <c r="AU668" s="229">
        <f t="shared" si="1256"/>
        <v>0</v>
      </c>
      <c r="AV668" s="229"/>
      <c r="AW668" s="229"/>
      <c r="AX668" s="229"/>
      <c r="AY668" s="229"/>
      <c r="AZ668" s="229"/>
      <c r="BA668" s="230"/>
    </row>
    <row r="669" spans="1:53" ht="14.1" customHeight="1" outlineLevel="2" x14ac:dyDescent="0.2">
      <c r="A669" s="68"/>
      <c r="B669" s="94"/>
      <c r="C669" s="95"/>
      <c r="D669" s="239"/>
      <c r="E669" s="110"/>
      <c r="F669" s="110"/>
      <c r="G669" s="111"/>
      <c r="H669" s="112" t="s">
        <v>179</v>
      </c>
      <c r="I669" s="100"/>
      <c r="J669" s="101"/>
      <c r="K669" s="101"/>
      <c r="L669" s="102" t="str">
        <f>IF(I669&lt;&gt;0,((VLOOKUP(I669,'1. Standard_Cost'!$B$4:$D$8,2)+VLOOKUP(I669,'1. Standard_Cost'!$B$4:$D$8,3))*J669*K669),"0")</f>
        <v>0</v>
      </c>
      <c r="M669" s="102">
        <f>L669*'1. Standard_Cost'!F253</f>
        <v>0</v>
      </c>
      <c r="N669" s="103"/>
      <c r="O669" s="103"/>
      <c r="P669" s="103"/>
      <c r="Q669" s="103"/>
      <c r="R669" s="104">
        <f>+N669*P669*'1. Standard_Cost'!$B$12</f>
        <v>0</v>
      </c>
      <c r="S669" s="104">
        <f>+N669*O669*P669*'1. Standard_Cost'!$C$12</f>
        <v>0</v>
      </c>
      <c r="T669" s="104">
        <f>+N669*P669*Q669*'1. Standard_Cost'!$D$12</f>
        <v>0</v>
      </c>
      <c r="U669" s="104">
        <f>+N669*O669*'1. Standard_Cost'!$E$12</f>
        <v>0</v>
      </c>
      <c r="V669" s="103"/>
      <c r="W669" s="103"/>
      <c r="X669" s="103"/>
      <c r="Y669" s="104">
        <f>+V669*((X669*'1. Standard_Cost'!$B$16)+(W669*X669*'1. Standard_Cost'!$C$16))</f>
        <v>0</v>
      </c>
      <c r="Z669" s="103"/>
      <c r="AA669" s="103"/>
      <c r="AB669" s="104">
        <f>+Z669*'1. Standard_Cost'!$B$20+AA669*'1. Standard_Cost'!$C$20</f>
        <v>0</v>
      </c>
      <c r="AC669" s="105"/>
      <c r="AD669" s="106"/>
      <c r="AE669" s="104">
        <f t="shared" si="1251"/>
        <v>0</v>
      </c>
      <c r="AF669" s="104">
        <f t="shared" si="1252"/>
        <v>0</v>
      </c>
      <c r="AG669" s="103"/>
      <c r="AH669" s="103"/>
      <c r="AI669" s="103"/>
      <c r="AJ669" s="107"/>
      <c r="AK669" s="107"/>
      <c r="AL669" s="107"/>
      <c r="AM669" s="104">
        <f>AG669*'1. Standard_Cost'!B273+'Incremental_Cost Year 2021'!AH669*'1. Standard_Cost'!C273+'Incremental_Cost Year 2021'!AI669*'1. Standard_Cost'!D273+'Incremental_Cost Year 2021'!AJ669+'Incremental_Cost Year 2021'!AL669+AK669</f>
        <v>0</v>
      </c>
      <c r="AN669" s="104">
        <f>AM669*'1. Standard_Cost'!C28</f>
        <v>0</v>
      </c>
      <c r="AO669" s="107"/>
      <c r="AQ669" s="104">
        <f t="shared" si="1253"/>
        <v>0</v>
      </c>
      <c r="AR669" s="104">
        <f t="shared" si="1254"/>
        <v>0</v>
      </c>
      <c r="AS669" s="104">
        <f t="shared" si="1255"/>
        <v>0</v>
      </c>
      <c r="AT669" s="104">
        <f t="shared" si="1257"/>
        <v>0</v>
      </c>
      <c r="AU669" s="229">
        <f t="shared" si="1256"/>
        <v>0</v>
      </c>
      <c r="AV669" s="229"/>
      <c r="AW669" s="229"/>
      <c r="AX669" s="229"/>
      <c r="AY669" s="229"/>
      <c r="AZ669" s="229"/>
      <c r="BA669" s="230"/>
    </row>
    <row r="670" spans="1:53" ht="25.7" customHeight="1" outlineLevel="1" x14ac:dyDescent="0.2">
      <c r="A670" s="68"/>
      <c r="B670" s="94"/>
      <c r="C670" s="95"/>
      <c r="D670" s="240"/>
      <c r="E670" s="113" t="s">
        <v>823</v>
      </c>
      <c r="F670" s="114">
        <v>2022</v>
      </c>
      <c r="G670" s="115">
        <v>2024</v>
      </c>
      <c r="H670" s="122" t="s">
        <v>404</v>
      </c>
      <c r="I670" s="117"/>
      <c r="J670" s="117"/>
      <c r="K670" s="117"/>
      <c r="L670" s="118">
        <f>SUM(L666:L669)</f>
        <v>0</v>
      </c>
      <c r="M670" s="118">
        <f>SUM(M666:M669)</f>
        <v>0</v>
      </c>
      <c r="N670" s="117"/>
      <c r="O670" s="117"/>
      <c r="P670" s="117"/>
      <c r="Q670" s="117"/>
      <c r="R670" s="119">
        <f>SUM(R666:R669)</f>
        <v>0</v>
      </c>
      <c r="S670" s="119">
        <f>SUM(S666:S669)</f>
        <v>0</v>
      </c>
      <c r="T670" s="119">
        <f>SUM(T666:T669)</f>
        <v>0</v>
      </c>
      <c r="U670" s="119">
        <f>SUM(U666:U669)</f>
        <v>0</v>
      </c>
      <c r="V670" s="117"/>
      <c r="W670" s="117"/>
      <c r="X670" s="117"/>
      <c r="Y670" s="118">
        <f>SUM(Y666:Y669)</f>
        <v>0</v>
      </c>
      <c r="Z670" s="117"/>
      <c r="AA670" s="117"/>
      <c r="AB670" s="118">
        <f t="shared" ref="AB670:AF670" si="1258">SUM(AB666:AB669)</f>
        <v>0</v>
      </c>
      <c r="AC670" s="118">
        <f t="shared" si="1258"/>
        <v>0</v>
      </c>
      <c r="AD670" s="118">
        <f t="shared" si="1258"/>
        <v>0</v>
      </c>
      <c r="AE670" s="118">
        <f t="shared" si="1258"/>
        <v>0</v>
      </c>
      <c r="AF670" s="118">
        <f t="shared" si="1258"/>
        <v>0</v>
      </c>
      <c r="AG670" s="117"/>
      <c r="AH670" s="117"/>
      <c r="AI670" s="117"/>
      <c r="AJ670" s="119">
        <f>SUM(AJ666:AJ669)</f>
        <v>0</v>
      </c>
      <c r="AK670" s="119">
        <f t="shared" ref="AK670:AN670" si="1259">SUM(AK666:AK669)</f>
        <v>0</v>
      </c>
      <c r="AL670" s="119">
        <f t="shared" si="1259"/>
        <v>0</v>
      </c>
      <c r="AM670" s="119">
        <f t="shared" si="1259"/>
        <v>0</v>
      </c>
      <c r="AN670" s="119">
        <f t="shared" si="1259"/>
        <v>0</v>
      </c>
      <c r="AO670" s="116"/>
      <c r="AP670" s="120"/>
      <c r="AQ670" s="121">
        <f t="shared" ref="AQ670:AZ670" si="1260">SUM(AQ666:AQ669)</f>
        <v>0</v>
      </c>
      <c r="AR670" s="121">
        <f t="shared" si="1260"/>
        <v>0</v>
      </c>
      <c r="AS670" s="121">
        <f t="shared" si="1260"/>
        <v>0</v>
      </c>
      <c r="AT670" s="121">
        <f t="shared" si="1260"/>
        <v>0</v>
      </c>
      <c r="AU670" s="121">
        <f t="shared" si="1260"/>
        <v>0</v>
      </c>
      <c r="AV670" s="121">
        <f t="shared" si="1260"/>
        <v>0</v>
      </c>
      <c r="AW670" s="121">
        <f t="shared" si="1260"/>
        <v>0</v>
      </c>
      <c r="AX670" s="121">
        <f t="shared" si="1260"/>
        <v>0</v>
      </c>
      <c r="AY670" s="121">
        <f t="shared" si="1260"/>
        <v>0</v>
      </c>
      <c r="AZ670" s="121">
        <f t="shared" si="1260"/>
        <v>0</v>
      </c>
      <c r="BA670" s="121"/>
    </row>
    <row r="671" spans="1:53" ht="14.1" customHeight="1" outlineLevel="2" x14ac:dyDescent="0.2">
      <c r="A671" s="68"/>
      <c r="B671" s="94"/>
      <c r="C671" s="95"/>
      <c r="D671" s="238" t="s">
        <v>516</v>
      </c>
      <c r="E671" s="238" t="s">
        <v>825</v>
      </c>
      <c r="F671" s="97"/>
      <c r="G671" s="98"/>
      <c r="H671" s="99" t="s">
        <v>566</v>
      </c>
      <c r="I671" s="100"/>
      <c r="J671" s="101"/>
      <c r="K671" s="101"/>
      <c r="L671" s="102" t="str">
        <f>IF(I671&lt;&gt;0,((VLOOKUP(I671,'1. Standard_Cost'!$B$4:$D$8,2)+VLOOKUP(I671,'1. Standard_Cost'!$B$4:$D$8,3))*J671*K671),"0")</f>
        <v>0</v>
      </c>
      <c r="M671" s="102">
        <f>L671*'1. Standard_Cost'!F4</f>
        <v>0</v>
      </c>
      <c r="N671" s="103"/>
      <c r="O671" s="103"/>
      <c r="P671" s="103"/>
      <c r="Q671" s="103"/>
      <c r="R671" s="104">
        <f>+N671*P671*'1. Standard_Cost'!$B$12</f>
        <v>0</v>
      </c>
      <c r="S671" s="104">
        <f>+N671*O671*P671*'1. Standard_Cost'!$C$12</f>
        <v>0</v>
      </c>
      <c r="T671" s="104">
        <f>+N671*P671*Q671*'1. Standard_Cost'!$D$12</f>
        <v>0</v>
      </c>
      <c r="U671" s="104">
        <f>+N671*O671*'1. Standard_Cost'!$E$12</f>
        <v>0</v>
      </c>
      <c r="V671" s="103"/>
      <c r="W671" s="103"/>
      <c r="X671" s="103"/>
      <c r="Y671" s="104">
        <f>+V671*((X671*'1. Standard_Cost'!$B$16)+(W671*X671*'1. Standard_Cost'!$C$16))</f>
        <v>0</v>
      </c>
      <c r="Z671" s="103">
        <v>20</v>
      </c>
      <c r="AA671" s="103">
        <v>20</v>
      </c>
      <c r="AB671" s="104">
        <f>+Z671*'1. Standard_Cost'!$B$20+AA671*'1. Standard_Cost'!$C$20</f>
        <v>2500000</v>
      </c>
      <c r="AC671" s="105"/>
      <c r="AD671" s="106"/>
      <c r="AE671" s="104">
        <f t="shared" ref="AE671:AE674" si="1261">(R671+S671+T671+U671+Y671+AB671+AC671+AD671)*(20%)</f>
        <v>500000</v>
      </c>
      <c r="AF671" s="104">
        <f t="shared" ref="AF671:AF674" si="1262">R671+S671+T671+U671+Y671+AB671+AC671+AD671+AE671</f>
        <v>3000000</v>
      </c>
      <c r="AG671" s="103"/>
      <c r="AH671" s="103"/>
      <c r="AI671" s="103"/>
      <c r="AJ671" s="107"/>
      <c r="AK671" s="107"/>
      <c r="AL671" s="107"/>
      <c r="AM671" s="104">
        <f>AG671*'1. Standard_Cost'!B273+'Incremental_Cost Year 2021'!AH671*'1. Standard_Cost'!C273+'Incremental_Cost Year 2021'!AI671*'1. Standard_Cost'!D273+'Incremental_Cost Year 2021'!AJ671+'Incremental_Cost Year 2021'!AL671+AK671</f>
        <v>0</v>
      </c>
      <c r="AN671" s="104">
        <f>AM671*'1. Standard_Cost'!C28</f>
        <v>0</v>
      </c>
      <c r="AO671" s="107"/>
      <c r="AQ671" s="104">
        <f t="shared" ref="AQ671:AQ674" si="1263">L671+M671</f>
        <v>0</v>
      </c>
      <c r="AR671" s="104">
        <f t="shared" ref="AR671:AR674" si="1264">AF671</f>
        <v>3000000</v>
      </c>
      <c r="AS671" s="104">
        <f t="shared" ref="AS671:AS674" si="1265">AM671+AN671</f>
        <v>0</v>
      </c>
      <c r="AT671" s="104">
        <f>SUM(AQ671,AR671,AS671)</f>
        <v>3000000</v>
      </c>
      <c r="AU671" s="229">
        <f t="shared" ref="AU671:AU674" si="1266">AT671:AT672</f>
        <v>3000000</v>
      </c>
      <c r="AV671" s="229"/>
      <c r="AW671" s="229"/>
      <c r="AX671" s="229"/>
      <c r="AY671" s="229"/>
      <c r="AZ671" s="229"/>
      <c r="BA671" s="230"/>
    </row>
    <row r="672" spans="1:53" ht="14.1" customHeight="1" outlineLevel="2" x14ac:dyDescent="0.2">
      <c r="A672" s="68"/>
      <c r="B672" s="94"/>
      <c r="C672" s="95"/>
      <c r="D672" s="239"/>
      <c r="E672" s="239"/>
      <c r="F672" s="110"/>
      <c r="G672" s="111"/>
      <c r="H672" s="99"/>
      <c r="I672" s="100"/>
      <c r="J672" s="101"/>
      <c r="K672" s="101"/>
      <c r="L672" s="102" t="str">
        <f>IF(I672&lt;&gt;0,((VLOOKUP(I672,'1. Standard_Cost'!$B$4:$D$8,2)+VLOOKUP(I672,'1. Standard_Cost'!$B$4:$D$8,3))*J672*K672),"0")</f>
        <v>0</v>
      </c>
      <c r="M672" s="102">
        <f>L672*'1. Standard_Cost'!F4</f>
        <v>0</v>
      </c>
      <c r="N672" s="103"/>
      <c r="O672" s="103"/>
      <c r="P672" s="103"/>
      <c r="Q672" s="103"/>
      <c r="R672" s="104">
        <f>+N672*P672*'1. Standard_Cost'!$B$12</f>
        <v>0</v>
      </c>
      <c r="S672" s="104">
        <f>+N672*O672*P672*'1. Standard_Cost'!$C$12</f>
        <v>0</v>
      </c>
      <c r="T672" s="104">
        <f>+N672*P672*Q672*'1. Standard_Cost'!$D$12</f>
        <v>0</v>
      </c>
      <c r="U672" s="104">
        <f>+N672*O672*'1. Standard_Cost'!$E$12</f>
        <v>0</v>
      </c>
      <c r="V672" s="103"/>
      <c r="W672" s="103"/>
      <c r="X672" s="103"/>
      <c r="Y672" s="104">
        <f>+V672*((X672*'1. Standard_Cost'!$B$16)+(W672*X672*'1. Standard_Cost'!$C$16))</f>
        <v>0</v>
      </c>
      <c r="Z672" s="103"/>
      <c r="AA672" s="103"/>
      <c r="AB672" s="104">
        <f>+Z672*'1. Standard_Cost'!$B$20+AA672*'1. Standard_Cost'!$C$20</f>
        <v>0</v>
      </c>
      <c r="AC672" s="105"/>
      <c r="AD672" s="106"/>
      <c r="AE672" s="104">
        <f t="shared" si="1261"/>
        <v>0</v>
      </c>
      <c r="AF672" s="104">
        <f t="shared" si="1262"/>
        <v>0</v>
      </c>
      <c r="AG672" s="103"/>
      <c r="AH672" s="103">
        <v>0</v>
      </c>
      <c r="AI672" s="103">
        <v>0</v>
      </c>
      <c r="AJ672" s="107"/>
      <c r="AK672" s="107"/>
      <c r="AL672" s="107"/>
      <c r="AM672" s="104">
        <f>AG672*'1. Standard_Cost'!B273+'Incremental_Cost Year 2021'!AH672*'1. Standard_Cost'!C273+'Incremental_Cost Year 2021'!AI672*'1. Standard_Cost'!D273+'Incremental_Cost Year 2021'!AJ672+'Incremental_Cost Year 2021'!AL672+AK672</f>
        <v>0</v>
      </c>
      <c r="AN672" s="104">
        <f>AM672*'1. Standard_Cost'!C28</f>
        <v>0</v>
      </c>
      <c r="AO672" s="107"/>
      <c r="AQ672" s="104">
        <f t="shared" si="1263"/>
        <v>0</v>
      </c>
      <c r="AR672" s="104">
        <f t="shared" si="1264"/>
        <v>0</v>
      </c>
      <c r="AS672" s="104">
        <f t="shared" si="1265"/>
        <v>0</v>
      </c>
      <c r="AT672" s="104">
        <f t="shared" ref="AT672:AT674" si="1267">SUM(AQ672,AR672,AS672)</f>
        <v>0</v>
      </c>
      <c r="AU672" s="229">
        <f t="shared" si="1266"/>
        <v>0</v>
      </c>
      <c r="AV672" s="229">
        <v>0</v>
      </c>
      <c r="AW672" s="229"/>
      <c r="AX672" s="229"/>
      <c r="AY672" s="229"/>
      <c r="AZ672" s="229"/>
      <c r="BA672" s="230"/>
    </row>
    <row r="673" spans="1:53" ht="14.1" customHeight="1" outlineLevel="2" x14ac:dyDescent="0.2">
      <c r="A673" s="68"/>
      <c r="B673" s="94"/>
      <c r="C673" s="95"/>
      <c r="D673" s="239"/>
      <c r="E673" s="239"/>
      <c r="F673" s="110"/>
      <c r="G673" s="111"/>
      <c r="H673" s="99" t="s">
        <v>51</v>
      </c>
      <c r="I673" s="100"/>
      <c r="J673" s="101"/>
      <c r="K673" s="101"/>
      <c r="L673" s="102" t="str">
        <f>IF(I673&lt;&gt;0,((VLOOKUP(I673,'1. Standard_Cost'!$B$4:$D$8,2)+VLOOKUP(I673,'1. Standard_Cost'!$B$4:$D$8,3))*J673*K673),"0")</f>
        <v>0</v>
      </c>
      <c r="M673" s="102">
        <f>L673*'1. Standard_Cost'!F4</f>
        <v>0</v>
      </c>
      <c r="N673" s="103"/>
      <c r="O673" s="103"/>
      <c r="P673" s="103"/>
      <c r="Q673" s="103"/>
      <c r="R673" s="104">
        <f>+N673*P673*'1. Standard_Cost'!$B$12</f>
        <v>0</v>
      </c>
      <c r="S673" s="104">
        <f>+N673*O673*P673*'1. Standard_Cost'!$C$12</f>
        <v>0</v>
      </c>
      <c r="T673" s="104">
        <f>+N673*P673*Q673*'1. Standard_Cost'!$D$12</f>
        <v>0</v>
      </c>
      <c r="U673" s="104">
        <f>+N673*O673*'1. Standard_Cost'!$E$12</f>
        <v>0</v>
      </c>
      <c r="V673" s="103"/>
      <c r="W673" s="103"/>
      <c r="X673" s="103"/>
      <c r="Y673" s="104">
        <f>+V673*((X673*'1. Standard_Cost'!$B$16)+(W673*X673*'1. Standard_Cost'!$C$16))</f>
        <v>0</v>
      </c>
      <c r="Z673" s="103"/>
      <c r="AA673" s="103"/>
      <c r="AB673" s="104">
        <f>+Z673*'1. Standard_Cost'!$B$20+AA673*'1. Standard_Cost'!$C$20</f>
        <v>0</v>
      </c>
      <c r="AC673" s="105"/>
      <c r="AD673" s="106"/>
      <c r="AE673" s="104">
        <f t="shared" si="1261"/>
        <v>0</v>
      </c>
      <c r="AF673" s="104">
        <f t="shared" si="1262"/>
        <v>0</v>
      </c>
      <c r="AG673" s="103"/>
      <c r="AH673" s="103"/>
      <c r="AI673" s="103"/>
      <c r="AJ673" s="107"/>
      <c r="AK673" s="107"/>
      <c r="AL673" s="107"/>
      <c r="AM673" s="104">
        <f>AG673*'1. Standard_Cost'!B273+'Incremental_Cost Year 2021'!AH673*'1. Standard_Cost'!C273+'Incremental_Cost Year 2021'!AI673*'1. Standard_Cost'!D273+'Incremental_Cost Year 2021'!AJ673+'Incremental_Cost Year 2021'!AL673+AK673</f>
        <v>0</v>
      </c>
      <c r="AN673" s="104">
        <f>AM673*'1. Standard_Cost'!C28</f>
        <v>0</v>
      </c>
      <c r="AO673" s="107"/>
      <c r="AQ673" s="104">
        <f t="shared" si="1263"/>
        <v>0</v>
      </c>
      <c r="AR673" s="104">
        <f t="shared" si="1264"/>
        <v>0</v>
      </c>
      <c r="AS673" s="104">
        <f t="shared" si="1265"/>
        <v>0</v>
      </c>
      <c r="AT673" s="104">
        <f t="shared" si="1267"/>
        <v>0</v>
      </c>
      <c r="AU673" s="229">
        <f t="shared" si="1266"/>
        <v>0</v>
      </c>
      <c r="AV673" s="229"/>
      <c r="AW673" s="229"/>
      <c r="AX673" s="229"/>
      <c r="AY673" s="229"/>
      <c r="AZ673" s="229"/>
      <c r="BA673" s="230"/>
    </row>
    <row r="674" spans="1:53" ht="14.1" customHeight="1" outlineLevel="2" x14ac:dyDescent="0.2">
      <c r="A674" s="68"/>
      <c r="B674" s="94"/>
      <c r="C674" s="95"/>
      <c r="D674" s="239"/>
      <c r="E674" s="239"/>
      <c r="F674" s="110">
        <v>2021</v>
      </c>
      <c r="G674" s="111">
        <v>2021</v>
      </c>
      <c r="H674" s="112" t="s">
        <v>179</v>
      </c>
      <c r="I674" s="100"/>
      <c r="J674" s="101"/>
      <c r="K674" s="101"/>
      <c r="L674" s="102" t="str">
        <f>IF(I674&lt;&gt;0,((VLOOKUP(I674,'1. Standard_Cost'!$B$4:$D$8,2)+VLOOKUP(I674,'1. Standard_Cost'!$B$4:$D$8,3))*J674*K674),"0")</f>
        <v>0</v>
      </c>
      <c r="M674" s="102">
        <f>L674*'1. Standard_Cost'!F253</f>
        <v>0</v>
      </c>
      <c r="N674" s="103"/>
      <c r="O674" s="103"/>
      <c r="P674" s="103"/>
      <c r="Q674" s="103"/>
      <c r="R674" s="104">
        <f>+N674*P674*'1. Standard_Cost'!$B$12</f>
        <v>0</v>
      </c>
      <c r="S674" s="104">
        <f>+N674*O674*P674*'1. Standard_Cost'!$C$12</f>
        <v>0</v>
      </c>
      <c r="T674" s="104">
        <f>+N674*P674*Q674*'1. Standard_Cost'!$D$12</f>
        <v>0</v>
      </c>
      <c r="U674" s="104">
        <f>+N674*O674*'1. Standard_Cost'!$E$12</f>
        <v>0</v>
      </c>
      <c r="V674" s="103"/>
      <c r="W674" s="103"/>
      <c r="X674" s="103"/>
      <c r="Y674" s="104">
        <f>+V674*((X674*'1. Standard_Cost'!$B$16)+(W674*X674*'1. Standard_Cost'!$C$16))</f>
        <v>0</v>
      </c>
      <c r="Z674" s="103"/>
      <c r="AA674" s="103"/>
      <c r="AB674" s="104">
        <f>+Z674*'1. Standard_Cost'!$B$20+AA674*'1. Standard_Cost'!$C$20</f>
        <v>0</v>
      </c>
      <c r="AC674" s="105"/>
      <c r="AD674" s="106"/>
      <c r="AE674" s="104">
        <f t="shared" si="1261"/>
        <v>0</v>
      </c>
      <c r="AF674" s="104">
        <f t="shared" si="1262"/>
        <v>0</v>
      </c>
      <c r="AG674" s="103"/>
      <c r="AH674" s="103"/>
      <c r="AI674" s="103"/>
      <c r="AJ674" s="107"/>
      <c r="AK674" s="107"/>
      <c r="AL674" s="107"/>
      <c r="AM674" s="104">
        <f>AG674*'1. Standard_Cost'!B273+'Incremental_Cost Year 2021'!AH674*'1. Standard_Cost'!C273+'Incremental_Cost Year 2021'!AI674*'1. Standard_Cost'!D273+'Incremental_Cost Year 2021'!AJ674+'Incremental_Cost Year 2021'!AL674+AK674</f>
        <v>0</v>
      </c>
      <c r="AN674" s="104">
        <f>AM674*'1. Standard_Cost'!C28</f>
        <v>0</v>
      </c>
      <c r="AO674" s="107"/>
      <c r="AQ674" s="104">
        <f t="shared" si="1263"/>
        <v>0</v>
      </c>
      <c r="AR674" s="104">
        <f t="shared" si="1264"/>
        <v>0</v>
      </c>
      <c r="AS674" s="104">
        <f t="shared" si="1265"/>
        <v>0</v>
      </c>
      <c r="AT674" s="104">
        <f t="shared" si="1267"/>
        <v>0</v>
      </c>
      <c r="AU674" s="229">
        <f t="shared" si="1266"/>
        <v>0</v>
      </c>
      <c r="AV674" s="229"/>
      <c r="AW674" s="229"/>
      <c r="AX674" s="229"/>
      <c r="AY674" s="229"/>
      <c r="AZ674" s="229"/>
      <c r="BA674" s="230"/>
    </row>
    <row r="675" spans="1:53" ht="24.6" customHeight="1" outlineLevel="1" x14ac:dyDescent="0.2">
      <c r="A675" s="68"/>
      <c r="B675" s="141"/>
      <c r="C675" s="95"/>
      <c r="D675" s="240"/>
      <c r="E675" s="240"/>
      <c r="F675" s="114" t="s">
        <v>154</v>
      </c>
      <c r="G675" s="115" t="s">
        <v>155</v>
      </c>
      <c r="H675" s="122" t="s">
        <v>405</v>
      </c>
      <c r="I675" s="117"/>
      <c r="J675" s="117"/>
      <c r="K675" s="117"/>
      <c r="L675" s="118">
        <f>SUM(L671:L674)</f>
        <v>0</v>
      </c>
      <c r="M675" s="118">
        <f>SUM(M671:M674)</f>
        <v>0</v>
      </c>
      <c r="N675" s="117"/>
      <c r="O675" s="117"/>
      <c r="P675" s="117"/>
      <c r="Q675" s="117"/>
      <c r="R675" s="119">
        <f>SUM(R671:R674)</f>
        <v>0</v>
      </c>
      <c r="S675" s="119">
        <f>SUM(S671:S674)</f>
        <v>0</v>
      </c>
      <c r="T675" s="119">
        <f>SUM(T671:T674)</f>
        <v>0</v>
      </c>
      <c r="U675" s="119">
        <f>SUM(U671:U674)</f>
        <v>0</v>
      </c>
      <c r="V675" s="117"/>
      <c r="W675" s="117"/>
      <c r="X675" s="117"/>
      <c r="Y675" s="118">
        <f>SUM(Y671:Y674)</f>
        <v>0</v>
      </c>
      <c r="Z675" s="117"/>
      <c r="AA675" s="117"/>
      <c r="AB675" s="118">
        <f t="shared" ref="AB675:AF675" si="1268">SUM(AB671:AB674)</f>
        <v>2500000</v>
      </c>
      <c r="AC675" s="118">
        <f t="shared" si="1268"/>
        <v>0</v>
      </c>
      <c r="AD675" s="118">
        <f t="shared" si="1268"/>
        <v>0</v>
      </c>
      <c r="AE675" s="118">
        <f t="shared" si="1268"/>
        <v>500000</v>
      </c>
      <c r="AF675" s="118">
        <f t="shared" si="1268"/>
        <v>3000000</v>
      </c>
      <c r="AG675" s="117"/>
      <c r="AH675" s="117"/>
      <c r="AI675" s="117"/>
      <c r="AJ675" s="119">
        <f>SUM(AJ671:AJ674)</f>
        <v>0</v>
      </c>
      <c r="AK675" s="119">
        <f t="shared" ref="AK675:AN675" si="1269">SUM(AK671:AK674)</f>
        <v>0</v>
      </c>
      <c r="AL675" s="119">
        <f t="shared" si="1269"/>
        <v>0</v>
      </c>
      <c r="AM675" s="119">
        <f t="shared" si="1269"/>
        <v>0</v>
      </c>
      <c r="AN675" s="119">
        <f t="shared" si="1269"/>
        <v>0</v>
      </c>
      <c r="AO675" s="116"/>
      <c r="AP675" s="120"/>
      <c r="AQ675" s="121">
        <f t="shared" ref="AQ675:AZ675" si="1270">SUM(AQ671:AQ674)</f>
        <v>0</v>
      </c>
      <c r="AR675" s="121">
        <f t="shared" si="1270"/>
        <v>3000000</v>
      </c>
      <c r="AS675" s="121">
        <f t="shared" si="1270"/>
        <v>0</v>
      </c>
      <c r="AT675" s="121">
        <f t="shared" si="1270"/>
        <v>3000000</v>
      </c>
      <c r="AU675" s="121">
        <f t="shared" si="1270"/>
        <v>3000000</v>
      </c>
      <c r="AV675" s="121">
        <f t="shared" si="1270"/>
        <v>0</v>
      </c>
      <c r="AW675" s="121">
        <f t="shared" si="1270"/>
        <v>0</v>
      </c>
      <c r="AX675" s="121">
        <f t="shared" si="1270"/>
        <v>0</v>
      </c>
      <c r="AY675" s="121">
        <f t="shared" si="1270"/>
        <v>0</v>
      </c>
      <c r="AZ675" s="121">
        <f t="shared" si="1270"/>
        <v>0</v>
      </c>
      <c r="BA675" s="121"/>
    </row>
    <row r="676" spans="1:53" ht="14.1" customHeight="1" outlineLevel="2" x14ac:dyDescent="0.2">
      <c r="A676" s="68"/>
      <c r="B676" s="94"/>
      <c r="C676" s="95"/>
      <c r="D676" s="238"/>
      <c r="E676" s="238" t="s">
        <v>826</v>
      </c>
      <c r="F676" s="97"/>
      <c r="G676" s="98"/>
      <c r="H676" s="99" t="s">
        <v>566</v>
      </c>
      <c r="I676" s="100"/>
      <c r="J676" s="101"/>
      <c r="K676" s="101"/>
      <c r="L676" s="102" t="str">
        <f>IF(I676&lt;&gt;0,((VLOOKUP(I676,'1. Standard_Cost'!$B$4:$D$8,2)+VLOOKUP(I676,'1. Standard_Cost'!$B$4:$D$8,3))*J676*K676),"0")</f>
        <v>0</v>
      </c>
      <c r="M676" s="102">
        <f>L676*'1. Standard_Cost'!F5</f>
        <v>0</v>
      </c>
      <c r="N676" s="103"/>
      <c r="O676" s="103"/>
      <c r="P676" s="103"/>
      <c r="Q676" s="103"/>
      <c r="R676" s="104">
        <f>+N676*P676*'1. Standard_Cost'!$B$12</f>
        <v>0</v>
      </c>
      <c r="S676" s="104">
        <f>+N676*O676*P676*'1. Standard_Cost'!$C$12</f>
        <v>0</v>
      </c>
      <c r="T676" s="104">
        <f>+N676*P676*Q676*'1. Standard_Cost'!$D$12</f>
        <v>0</v>
      </c>
      <c r="U676" s="104">
        <f>+N676*O676*'1. Standard_Cost'!$E$12</f>
        <v>0</v>
      </c>
      <c r="V676" s="103"/>
      <c r="W676" s="103"/>
      <c r="X676" s="103"/>
      <c r="Y676" s="104">
        <f>+V676*((X676*'1. Standard_Cost'!$B$16)+(W676*X676*'1. Standard_Cost'!$C$16))</f>
        <v>0</v>
      </c>
      <c r="Z676" s="103">
        <v>20</v>
      </c>
      <c r="AA676" s="103">
        <v>20</v>
      </c>
      <c r="AB676" s="104">
        <f>+Z676*'1. Standard_Cost'!$B$20+AA676*'1. Standard_Cost'!$C$20</f>
        <v>2500000</v>
      </c>
      <c r="AC676" s="105"/>
      <c r="AD676" s="106"/>
      <c r="AE676" s="104">
        <f t="shared" ref="AE676:AE679" si="1271">(R676+S676+T676+U676+Y676+AB676+AC676+AD676)*(20%)</f>
        <v>500000</v>
      </c>
      <c r="AF676" s="104">
        <f t="shared" ref="AF676:AF679" si="1272">R676+S676+T676+U676+Y676+AB676+AC676+AD676+AE676</f>
        <v>3000000</v>
      </c>
      <c r="AG676" s="103"/>
      <c r="AH676" s="103"/>
      <c r="AI676" s="103"/>
      <c r="AJ676" s="107"/>
      <c r="AK676" s="107"/>
      <c r="AL676" s="107"/>
      <c r="AM676" s="104">
        <f>AG676*'1. Standard_Cost'!B278+'Incremental_Cost Year 2021'!AH676*'1. Standard_Cost'!C278+'Incremental_Cost Year 2021'!AI676*'1. Standard_Cost'!D278+'Incremental_Cost Year 2021'!AJ676+'Incremental_Cost Year 2021'!AL676+AK676</f>
        <v>0</v>
      </c>
      <c r="AN676" s="104">
        <f>AM676*'1. Standard_Cost'!C28</f>
        <v>0</v>
      </c>
      <c r="AO676" s="107"/>
      <c r="AQ676" s="104">
        <f t="shared" ref="AQ676:AQ679" si="1273">L676+M676</f>
        <v>0</v>
      </c>
      <c r="AR676" s="104">
        <f t="shared" ref="AR676:AR679" si="1274">AF676</f>
        <v>3000000</v>
      </c>
      <c r="AS676" s="104">
        <f t="shared" ref="AS676:AS679" si="1275">AM676+AN676</f>
        <v>0</v>
      </c>
      <c r="AT676" s="104">
        <f>SUM(AQ676,AR676,AS676)</f>
        <v>3000000</v>
      </c>
      <c r="AU676" s="229">
        <f t="shared" ref="AU676:AU679" si="1276">AT676:AT677</f>
        <v>3000000</v>
      </c>
      <c r="AV676" s="229"/>
      <c r="AW676" s="229"/>
      <c r="AX676" s="229"/>
      <c r="AY676" s="229"/>
      <c r="AZ676" s="229"/>
      <c r="BA676" s="230"/>
    </row>
    <row r="677" spans="1:53" ht="14.1" customHeight="1" outlineLevel="2" x14ac:dyDescent="0.2">
      <c r="A677" s="68"/>
      <c r="B677" s="94"/>
      <c r="C677" s="95"/>
      <c r="D677" s="239"/>
      <c r="E677" s="239"/>
      <c r="F677" s="110"/>
      <c r="G677" s="111"/>
      <c r="H677" s="99"/>
      <c r="I677" s="100"/>
      <c r="J677" s="101"/>
      <c r="K677" s="101"/>
      <c r="L677" s="102" t="str">
        <f>IF(I677&lt;&gt;0,((VLOOKUP(I677,'1. Standard_Cost'!$B$4:$D$8,2)+VLOOKUP(I677,'1. Standard_Cost'!$B$4:$D$8,3))*J677*K677),"0")</f>
        <v>0</v>
      </c>
      <c r="M677" s="102">
        <f>L677*'1. Standard_Cost'!F4</f>
        <v>0</v>
      </c>
      <c r="N677" s="103"/>
      <c r="O677" s="103"/>
      <c r="P677" s="103"/>
      <c r="Q677" s="103"/>
      <c r="R677" s="104">
        <f>+N677*P677*'1. Standard_Cost'!$B$12</f>
        <v>0</v>
      </c>
      <c r="S677" s="104">
        <f>+N677*O677*P677*'1. Standard_Cost'!$C$12</f>
        <v>0</v>
      </c>
      <c r="T677" s="104">
        <f>+N677*P677*Q677*'1. Standard_Cost'!$D$12</f>
        <v>0</v>
      </c>
      <c r="U677" s="104">
        <f>+N677*O677*'1. Standard_Cost'!$E$12</f>
        <v>0</v>
      </c>
      <c r="V677" s="103"/>
      <c r="W677" s="103"/>
      <c r="X677" s="103"/>
      <c r="Y677" s="104">
        <f>+V677*((X677*'1. Standard_Cost'!$B$16)+(W677*X677*'1. Standard_Cost'!$C$16))</f>
        <v>0</v>
      </c>
      <c r="Z677" s="103"/>
      <c r="AA677" s="103"/>
      <c r="AB677" s="104">
        <f>+Z677*'1. Standard_Cost'!$B$20+AA677*'1. Standard_Cost'!$C$20</f>
        <v>0</v>
      </c>
      <c r="AC677" s="105"/>
      <c r="AD677" s="106"/>
      <c r="AE677" s="104">
        <f t="shared" si="1271"/>
        <v>0</v>
      </c>
      <c r="AF677" s="104">
        <f t="shared" si="1272"/>
        <v>0</v>
      </c>
      <c r="AG677" s="103"/>
      <c r="AH677" s="103">
        <v>0</v>
      </c>
      <c r="AI677" s="103">
        <v>0</v>
      </c>
      <c r="AJ677" s="107"/>
      <c r="AK677" s="107"/>
      <c r="AL677" s="107"/>
      <c r="AM677" s="104">
        <f>AG677*'1. Standard_Cost'!B278+'Incremental_Cost Year 2021'!AH677*'1. Standard_Cost'!C278+'Incremental_Cost Year 2021'!AI677*'1. Standard_Cost'!D278+'Incremental_Cost Year 2021'!AJ677+'Incremental_Cost Year 2021'!AL677+AK677</f>
        <v>0</v>
      </c>
      <c r="AN677" s="104">
        <f>AM677*'1. Standard_Cost'!C28</f>
        <v>0</v>
      </c>
      <c r="AO677" s="107"/>
      <c r="AQ677" s="104">
        <f t="shared" si="1273"/>
        <v>0</v>
      </c>
      <c r="AR677" s="104">
        <f t="shared" si="1274"/>
        <v>0</v>
      </c>
      <c r="AS677" s="104">
        <f t="shared" si="1275"/>
        <v>0</v>
      </c>
      <c r="AT677" s="104">
        <f t="shared" ref="AT677:AT679" si="1277">SUM(AQ677,AR677,AS677)</f>
        <v>0</v>
      </c>
      <c r="AU677" s="229">
        <f t="shared" si="1276"/>
        <v>0</v>
      </c>
      <c r="AV677" s="229">
        <v>0</v>
      </c>
      <c r="AW677" s="229"/>
      <c r="AX677" s="229"/>
      <c r="AY677" s="229"/>
      <c r="AZ677" s="229"/>
      <c r="BA677" s="230"/>
    </row>
    <row r="678" spans="1:53" ht="14.1" customHeight="1" outlineLevel="2" x14ac:dyDescent="0.2">
      <c r="A678" s="68"/>
      <c r="B678" s="94"/>
      <c r="C678" s="95"/>
      <c r="D678" s="239"/>
      <c r="E678" s="239"/>
      <c r="F678" s="110"/>
      <c r="G678" s="111"/>
      <c r="H678" s="99" t="s">
        <v>51</v>
      </c>
      <c r="I678" s="100"/>
      <c r="J678" s="101"/>
      <c r="K678" s="101"/>
      <c r="L678" s="102" t="str">
        <f>IF(I678&lt;&gt;0,((VLOOKUP(I678,'1. Standard_Cost'!$B$4:$D$8,2)+VLOOKUP(I678,'1. Standard_Cost'!$B$4:$D$8,3))*J678*K678),"0")</f>
        <v>0</v>
      </c>
      <c r="M678" s="102">
        <f>L678*'1. Standard_Cost'!F4</f>
        <v>0</v>
      </c>
      <c r="N678" s="103"/>
      <c r="O678" s="103"/>
      <c r="P678" s="103"/>
      <c r="Q678" s="103"/>
      <c r="R678" s="104">
        <f>+N678*P678*'1. Standard_Cost'!$B$12</f>
        <v>0</v>
      </c>
      <c r="S678" s="104">
        <f>+N678*O678*P678*'1. Standard_Cost'!$C$12</f>
        <v>0</v>
      </c>
      <c r="T678" s="104">
        <f>+N678*P678*Q678*'1. Standard_Cost'!$D$12</f>
        <v>0</v>
      </c>
      <c r="U678" s="104">
        <f>+N678*O678*'1. Standard_Cost'!$E$12</f>
        <v>0</v>
      </c>
      <c r="V678" s="103"/>
      <c r="W678" s="103"/>
      <c r="X678" s="103"/>
      <c r="Y678" s="104">
        <f>+V678*((X678*'1. Standard_Cost'!$B$16)+(W678*X678*'1. Standard_Cost'!$C$16))</f>
        <v>0</v>
      </c>
      <c r="Z678" s="103"/>
      <c r="AA678" s="103"/>
      <c r="AB678" s="104">
        <f>+Z678*'1. Standard_Cost'!$B$20+AA678*'1. Standard_Cost'!$C$20</f>
        <v>0</v>
      </c>
      <c r="AC678" s="105"/>
      <c r="AD678" s="106"/>
      <c r="AE678" s="104">
        <f t="shared" si="1271"/>
        <v>0</v>
      </c>
      <c r="AF678" s="104">
        <f t="shared" si="1272"/>
        <v>0</v>
      </c>
      <c r="AG678" s="103"/>
      <c r="AH678" s="103"/>
      <c r="AI678" s="103"/>
      <c r="AJ678" s="107"/>
      <c r="AK678" s="107"/>
      <c r="AL678" s="107"/>
      <c r="AM678" s="104">
        <f>AG678*'1. Standard_Cost'!B278+'Incremental_Cost Year 2021'!AH678*'1. Standard_Cost'!C278+'Incremental_Cost Year 2021'!AI678*'1. Standard_Cost'!D278+'Incremental_Cost Year 2021'!AJ678+'Incremental_Cost Year 2021'!AL678+AK678</f>
        <v>0</v>
      </c>
      <c r="AN678" s="104">
        <f>AM678*'1. Standard_Cost'!C28</f>
        <v>0</v>
      </c>
      <c r="AO678" s="107"/>
      <c r="AQ678" s="104">
        <f t="shared" si="1273"/>
        <v>0</v>
      </c>
      <c r="AR678" s="104">
        <f t="shared" si="1274"/>
        <v>0</v>
      </c>
      <c r="AS678" s="104">
        <f t="shared" si="1275"/>
        <v>0</v>
      </c>
      <c r="AT678" s="104">
        <f t="shared" si="1277"/>
        <v>0</v>
      </c>
      <c r="AU678" s="229">
        <f t="shared" si="1276"/>
        <v>0</v>
      </c>
      <c r="AV678" s="229"/>
      <c r="AW678" s="229"/>
      <c r="AX678" s="229"/>
      <c r="AY678" s="229"/>
      <c r="AZ678" s="229"/>
      <c r="BA678" s="230"/>
    </row>
    <row r="679" spans="1:53" ht="14.1" customHeight="1" outlineLevel="2" x14ac:dyDescent="0.2">
      <c r="A679" s="68"/>
      <c r="B679" s="94"/>
      <c r="C679" s="95"/>
      <c r="D679" s="239"/>
      <c r="E679" s="239"/>
      <c r="F679" s="110"/>
      <c r="G679" s="111"/>
      <c r="H679" s="112" t="s">
        <v>179</v>
      </c>
      <c r="I679" s="100"/>
      <c r="J679" s="101"/>
      <c r="K679" s="101"/>
      <c r="L679" s="102" t="str">
        <f>IF(I679&lt;&gt;0,((VLOOKUP(I679,'1. Standard_Cost'!$B$4:$D$8,2)+VLOOKUP(I679,'1. Standard_Cost'!$B$4:$D$8,3))*J679*K679),"0")</f>
        <v>0</v>
      </c>
      <c r="M679" s="102">
        <f>L679*'1. Standard_Cost'!F258</f>
        <v>0</v>
      </c>
      <c r="N679" s="103"/>
      <c r="O679" s="103"/>
      <c r="P679" s="103"/>
      <c r="Q679" s="103"/>
      <c r="R679" s="104">
        <f>+N679*P679*'1. Standard_Cost'!$B$12</f>
        <v>0</v>
      </c>
      <c r="S679" s="104">
        <f>+N679*O679*P679*'1. Standard_Cost'!$C$12</f>
        <v>0</v>
      </c>
      <c r="T679" s="104">
        <f>+N679*P679*Q679*'1. Standard_Cost'!$D$12</f>
        <v>0</v>
      </c>
      <c r="U679" s="104">
        <f>+N679*O679*'1. Standard_Cost'!$E$12</f>
        <v>0</v>
      </c>
      <c r="V679" s="103"/>
      <c r="W679" s="103"/>
      <c r="X679" s="103"/>
      <c r="Y679" s="104">
        <f>+V679*((X679*'1. Standard_Cost'!$B$16)+(W679*X679*'1. Standard_Cost'!$C$16))</f>
        <v>0</v>
      </c>
      <c r="Z679" s="103"/>
      <c r="AA679" s="103"/>
      <c r="AB679" s="104">
        <f>+Z679*'1. Standard_Cost'!$B$20+AA679*'1. Standard_Cost'!$C$20</f>
        <v>0</v>
      </c>
      <c r="AC679" s="105"/>
      <c r="AD679" s="106"/>
      <c r="AE679" s="104">
        <f t="shared" si="1271"/>
        <v>0</v>
      </c>
      <c r="AF679" s="104">
        <f t="shared" si="1272"/>
        <v>0</v>
      </c>
      <c r="AG679" s="103"/>
      <c r="AH679" s="103"/>
      <c r="AI679" s="103"/>
      <c r="AJ679" s="107"/>
      <c r="AK679" s="107"/>
      <c r="AL679" s="107"/>
      <c r="AM679" s="104">
        <f>AG679*'1. Standard_Cost'!B278+'Incremental_Cost Year 2021'!AH679*'1. Standard_Cost'!C278+'Incremental_Cost Year 2021'!AI679*'1. Standard_Cost'!D278+'Incremental_Cost Year 2021'!AJ679+'Incremental_Cost Year 2021'!AL679+AK679</f>
        <v>0</v>
      </c>
      <c r="AN679" s="104">
        <f>AM679*'1. Standard_Cost'!C28</f>
        <v>0</v>
      </c>
      <c r="AO679" s="107"/>
      <c r="AQ679" s="104">
        <f t="shared" si="1273"/>
        <v>0</v>
      </c>
      <c r="AR679" s="104">
        <f t="shared" si="1274"/>
        <v>0</v>
      </c>
      <c r="AS679" s="104">
        <f t="shared" si="1275"/>
        <v>0</v>
      </c>
      <c r="AT679" s="104">
        <f t="shared" si="1277"/>
        <v>0</v>
      </c>
      <c r="AU679" s="229">
        <f t="shared" si="1276"/>
        <v>0</v>
      </c>
      <c r="AV679" s="229"/>
      <c r="AW679" s="229"/>
      <c r="AX679" s="229"/>
      <c r="AY679" s="229"/>
      <c r="AZ679" s="229"/>
      <c r="BA679" s="230"/>
    </row>
    <row r="680" spans="1:53" ht="24.6" customHeight="1" outlineLevel="1" x14ac:dyDescent="0.2">
      <c r="A680" s="68"/>
      <c r="B680" s="141"/>
      <c r="C680" s="95"/>
      <c r="D680" s="240"/>
      <c r="E680" s="240"/>
      <c r="F680" s="114">
        <v>2021</v>
      </c>
      <c r="G680" s="115">
        <v>2022</v>
      </c>
      <c r="H680" s="122" t="s">
        <v>406</v>
      </c>
      <c r="I680" s="117"/>
      <c r="J680" s="117"/>
      <c r="K680" s="117"/>
      <c r="L680" s="118">
        <f>SUM(L676:L679)</f>
        <v>0</v>
      </c>
      <c r="M680" s="118">
        <f>SUM(M676:M679)</f>
        <v>0</v>
      </c>
      <c r="N680" s="117"/>
      <c r="O680" s="117"/>
      <c r="P680" s="117"/>
      <c r="Q680" s="117"/>
      <c r="R680" s="119">
        <f>SUM(R676:R679)</f>
        <v>0</v>
      </c>
      <c r="S680" s="119">
        <f>SUM(S676:S679)</f>
        <v>0</v>
      </c>
      <c r="T680" s="119">
        <f>SUM(T676:T679)</f>
        <v>0</v>
      </c>
      <c r="U680" s="119">
        <f>SUM(U676:U679)</f>
        <v>0</v>
      </c>
      <c r="V680" s="117"/>
      <c r="W680" s="117"/>
      <c r="X680" s="117"/>
      <c r="Y680" s="118">
        <f>SUM(Y676:Y679)</f>
        <v>0</v>
      </c>
      <c r="Z680" s="117"/>
      <c r="AA680" s="117"/>
      <c r="AB680" s="118">
        <f t="shared" ref="AB680:AF680" si="1278">SUM(AB676:AB679)</f>
        <v>2500000</v>
      </c>
      <c r="AC680" s="118">
        <f t="shared" si="1278"/>
        <v>0</v>
      </c>
      <c r="AD680" s="118">
        <f t="shared" si="1278"/>
        <v>0</v>
      </c>
      <c r="AE680" s="118">
        <f t="shared" si="1278"/>
        <v>500000</v>
      </c>
      <c r="AF680" s="118">
        <f t="shared" si="1278"/>
        <v>3000000</v>
      </c>
      <c r="AG680" s="117"/>
      <c r="AH680" s="117"/>
      <c r="AI680" s="117"/>
      <c r="AJ680" s="119">
        <f>SUM(AJ676:AJ679)</f>
        <v>0</v>
      </c>
      <c r="AK680" s="119">
        <f t="shared" ref="AK680:AN680" si="1279">SUM(AK676:AK679)</f>
        <v>0</v>
      </c>
      <c r="AL680" s="119">
        <f t="shared" si="1279"/>
        <v>0</v>
      </c>
      <c r="AM680" s="119">
        <f t="shared" si="1279"/>
        <v>0</v>
      </c>
      <c r="AN680" s="119">
        <f t="shared" si="1279"/>
        <v>0</v>
      </c>
      <c r="AO680" s="116"/>
      <c r="AP680" s="120"/>
      <c r="AQ680" s="121">
        <f t="shared" ref="AQ680:AZ680" si="1280">SUM(AQ676:AQ679)</f>
        <v>0</v>
      </c>
      <c r="AR680" s="121">
        <f t="shared" si="1280"/>
        <v>3000000</v>
      </c>
      <c r="AS680" s="121">
        <f t="shared" si="1280"/>
        <v>0</v>
      </c>
      <c r="AT680" s="121">
        <f t="shared" si="1280"/>
        <v>3000000</v>
      </c>
      <c r="AU680" s="121">
        <f t="shared" si="1280"/>
        <v>3000000</v>
      </c>
      <c r="AV680" s="121">
        <f t="shared" si="1280"/>
        <v>0</v>
      </c>
      <c r="AW680" s="121">
        <f t="shared" si="1280"/>
        <v>0</v>
      </c>
      <c r="AX680" s="121">
        <f t="shared" si="1280"/>
        <v>0</v>
      </c>
      <c r="AY680" s="121">
        <f t="shared" si="1280"/>
        <v>0</v>
      </c>
      <c r="AZ680" s="121">
        <f t="shared" si="1280"/>
        <v>0</v>
      </c>
      <c r="BA680" s="121"/>
    </row>
    <row r="681" spans="1:53" s="124" customFormat="1" ht="14.45" customHeight="1" x14ac:dyDescent="0.2">
      <c r="A681" s="156"/>
      <c r="B681" s="138"/>
      <c r="C681" s="247" t="s">
        <v>792</v>
      </c>
      <c r="D681" s="247"/>
      <c r="E681" s="252"/>
      <c r="F681" s="222"/>
      <c r="G681" s="222"/>
      <c r="H681" s="130" t="s">
        <v>407</v>
      </c>
      <c r="I681" s="128"/>
      <c r="J681" s="128"/>
      <c r="K681" s="128"/>
      <c r="L681" s="129">
        <f>SUM(L686,L691,L696)</f>
        <v>1802500</v>
      </c>
      <c r="M681" s="129">
        <f>SUM(M686,M691,M696)</f>
        <v>301017.5</v>
      </c>
      <c r="N681" s="128"/>
      <c r="O681" s="128"/>
      <c r="P681" s="128"/>
      <c r="Q681" s="128"/>
      <c r="R681" s="129">
        <f>SUM(R686,R691,R696)</f>
        <v>0</v>
      </c>
      <c r="S681" s="129">
        <f t="shared" ref="S681:U681" si="1281">SUM(S686,S691,S696)</f>
        <v>0</v>
      </c>
      <c r="T681" s="129">
        <f t="shared" si="1281"/>
        <v>0</v>
      </c>
      <c r="U681" s="129">
        <f t="shared" si="1281"/>
        <v>0</v>
      </c>
      <c r="V681" s="128"/>
      <c r="W681" s="128"/>
      <c r="X681" s="128"/>
      <c r="Y681" s="129">
        <f t="shared" ref="Y681" si="1282">SUM(Y686,Y691,Y696)</f>
        <v>0</v>
      </c>
      <c r="Z681" s="128"/>
      <c r="AA681" s="128"/>
      <c r="AB681" s="129">
        <f t="shared" ref="AB681:AF681" si="1283">SUM(AB686,AB691,AB696)</f>
        <v>0</v>
      </c>
      <c r="AC681" s="129">
        <f>SUM(AC686,AC691,AC696,AC701,AC706,AC711,AC716,AC721,AC726,AC731,AC736,AC741,AC746,AC751,AC756,AC761,AC766)</f>
        <v>3360000</v>
      </c>
      <c r="AD681" s="129">
        <f t="shared" si="1283"/>
        <v>0</v>
      </c>
      <c r="AE681" s="129">
        <f t="shared" si="1283"/>
        <v>52000</v>
      </c>
      <c r="AF681" s="129">
        <f t="shared" si="1283"/>
        <v>312000</v>
      </c>
      <c r="AG681" s="128"/>
      <c r="AH681" s="128"/>
      <c r="AI681" s="128"/>
      <c r="AJ681" s="129">
        <f t="shared" ref="AJ681:AN681" si="1284">SUM(AJ686,AJ691,AJ696)</f>
        <v>0</v>
      </c>
      <c r="AK681" s="129">
        <f t="shared" si="1284"/>
        <v>0</v>
      </c>
      <c r="AL681" s="129">
        <f t="shared" si="1284"/>
        <v>0</v>
      </c>
      <c r="AM681" s="129">
        <f t="shared" si="1284"/>
        <v>0</v>
      </c>
      <c r="AN681" s="139">
        <f t="shared" si="1284"/>
        <v>0</v>
      </c>
      <c r="AO681" s="130"/>
      <c r="AP681" s="131"/>
      <c r="AQ681" s="139">
        <f>AQ686+AQ691+AQ696+AQ701+AQ706+AQ711+AQ716+AQ721+AQ726+AQ731+AQ736+AQ741+AQ746+AQ751+AQ756+AQ761+AQ766</f>
        <v>13556455.5</v>
      </c>
      <c r="AR681" s="139">
        <f t="shared" ref="AR681:AX681" si="1285">AR686+AR691+AR696+AR701+AR706+AR711+AR716+AR721+AR726+AR731+AR736+AR741+AR746+AR751+AR756+AR761+AR766</f>
        <v>6328800</v>
      </c>
      <c r="AS681" s="139">
        <f t="shared" si="1285"/>
        <v>0</v>
      </c>
      <c r="AT681" s="139">
        <f t="shared" si="1285"/>
        <v>19885255.5</v>
      </c>
      <c r="AU681" s="139">
        <f t="shared" si="1285"/>
        <v>19885255.5</v>
      </c>
      <c r="AV681" s="139">
        <f t="shared" si="1285"/>
        <v>0</v>
      </c>
      <c r="AW681" s="139">
        <f t="shared" si="1285"/>
        <v>0</v>
      </c>
      <c r="AX681" s="139">
        <f t="shared" si="1285"/>
        <v>0</v>
      </c>
      <c r="AY681" s="139">
        <f t="shared" ref="AY681:AZ681" si="1286">SUM(AY686,AY691,AY696)</f>
        <v>0</v>
      </c>
      <c r="AZ681" s="139">
        <f t="shared" si="1286"/>
        <v>0</v>
      </c>
      <c r="BA681" s="139"/>
    </row>
    <row r="682" spans="1:53" ht="14.1" customHeight="1" outlineLevel="2" x14ac:dyDescent="0.2">
      <c r="A682" s="68"/>
      <c r="B682" s="94"/>
      <c r="C682" s="250"/>
      <c r="D682" s="238" t="s">
        <v>517</v>
      </c>
      <c r="E682" s="238" t="s">
        <v>684</v>
      </c>
      <c r="F682" s="97"/>
      <c r="G682" s="98"/>
      <c r="H682" s="99" t="s">
        <v>565</v>
      </c>
      <c r="I682" s="100" t="s">
        <v>1</v>
      </c>
      <c r="J682" s="101">
        <v>2</v>
      </c>
      <c r="K682" s="101">
        <v>2</v>
      </c>
      <c r="L682" s="102">
        <f>IF(I682&lt;&gt;0,((VLOOKUP(I682,'1. Standard_Cost'!$B$4:$D$8,2)+VLOOKUP(I682,'1. Standard_Cost'!$B$4:$D$8,3))*J682*K682),"0")</f>
        <v>360500</v>
      </c>
      <c r="M682" s="102">
        <f>L682*'1. Standard_Cost'!F4</f>
        <v>60203.5</v>
      </c>
      <c r="N682" s="103"/>
      <c r="O682" s="103"/>
      <c r="P682" s="103"/>
      <c r="Q682" s="103"/>
      <c r="R682" s="104">
        <f>+N682*P682*'1. Standard_Cost'!$B$12</f>
        <v>0</v>
      </c>
      <c r="S682" s="104">
        <f>+N682*O682*P682*'1. Standard_Cost'!$C$12</f>
        <v>0</v>
      </c>
      <c r="T682" s="104">
        <f>+N682*P682*Q682*'1. Standard_Cost'!$D$12</f>
        <v>0</v>
      </c>
      <c r="U682" s="104">
        <f>+N682*O682*'1. Standard_Cost'!$E$12</f>
        <v>0</v>
      </c>
      <c r="V682" s="103"/>
      <c r="W682" s="103"/>
      <c r="X682" s="103"/>
      <c r="Y682" s="104">
        <f>+V682*((X682*'1. Standard_Cost'!$B$16)+(W682*X682*'1. Standard_Cost'!$C$16))</f>
        <v>0</v>
      </c>
      <c r="Z682" s="103"/>
      <c r="AA682" s="103"/>
      <c r="AB682" s="104">
        <f>+Z682*'1. Standard_Cost'!$B$20+AA682*'1. Standard_Cost'!$C$20</f>
        <v>0</v>
      </c>
      <c r="AC682" s="105">
        <v>60000</v>
      </c>
      <c r="AD682" s="106"/>
      <c r="AE682" s="104">
        <f t="shared" ref="AE682:AE685" si="1287">(R682+S682+T682+U682+Y682+AB682+AC682+AD682)*(20%)</f>
        <v>12000</v>
      </c>
      <c r="AF682" s="104">
        <f t="shared" ref="AF682:AF685" si="1288">R682+S682+T682+U682+Y682+AB682+AC682+AD682+AE682</f>
        <v>72000</v>
      </c>
      <c r="AG682" s="103"/>
      <c r="AH682" s="103"/>
      <c r="AI682" s="103"/>
      <c r="AJ682" s="107"/>
      <c r="AK682" s="107"/>
      <c r="AL682" s="107"/>
      <c r="AM682" s="104">
        <f>AG682*'1. Standard_Cost'!B294+'Incremental_Cost Year 2021'!AH682*'1. Standard_Cost'!C294+'Incremental_Cost Year 2021'!AI682*'1. Standard_Cost'!D294+'Incremental_Cost Year 2021'!AJ682+'Incremental_Cost Year 2021'!AL682+AK682</f>
        <v>0</v>
      </c>
      <c r="AN682" s="104">
        <f>AM682*'1. Standard_Cost'!C28</f>
        <v>0</v>
      </c>
      <c r="AO682" s="107"/>
      <c r="AQ682" s="104">
        <f t="shared" ref="AQ682:AQ685" si="1289">L682+M682</f>
        <v>420703.5</v>
      </c>
      <c r="AR682" s="104">
        <f t="shared" ref="AR682:AR685" si="1290">AF682</f>
        <v>72000</v>
      </c>
      <c r="AS682" s="104">
        <f t="shared" ref="AS682:AS685" si="1291">AM682+AN682</f>
        <v>0</v>
      </c>
      <c r="AT682" s="104">
        <f>SUM(AQ682,AR682,AS682)</f>
        <v>492703.5</v>
      </c>
      <c r="AU682" s="229">
        <f t="shared" ref="AU682:AU685" si="1292">AT682:AT683</f>
        <v>492703.5</v>
      </c>
      <c r="AV682" s="229"/>
      <c r="AW682" s="229"/>
      <c r="AX682" s="229"/>
      <c r="AY682" s="229"/>
      <c r="AZ682" s="229"/>
      <c r="BA682" s="230"/>
    </row>
    <row r="683" spans="1:53" ht="14.1" customHeight="1" outlineLevel="2" x14ac:dyDescent="0.2">
      <c r="A683" s="68"/>
      <c r="B683" s="94"/>
      <c r="C683" s="251"/>
      <c r="D683" s="239"/>
      <c r="E683" s="239"/>
      <c r="F683" s="110"/>
      <c r="G683" s="111"/>
      <c r="H683" s="99" t="s">
        <v>50</v>
      </c>
      <c r="I683" s="100"/>
      <c r="J683" s="101"/>
      <c r="K683" s="101"/>
      <c r="L683" s="102" t="str">
        <f>IF(I683&lt;&gt;0,((VLOOKUP(I683,'1. Standard_Cost'!$B$4:$D$8,2)+VLOOKUP(I683,'1. Standard_Cost'!$B$4:$D$8,3))*J683*K683),"0")</f>
        <v>0</v>
      </c>
      <c r="M683" s="102">
        <f>L683*'1. Standard_Cost'!F4</f>
        <v>0</v>
      </c>
      <c r="N683" s="103"/>
      <c r="O683" s="103"/>
      <c r="P683" s="103"/>
      <c r="Q683" s="103"/>
      <c r="R683" s="104">
        <f>+N683*P683*'1. Standard_Cost'!$B$12</f>
        <v>0</v>
      </c>
      <c r="S683" s="104">
        <f>+N683*O683*P683*'1. Standard_Cost'!$C$12</f>
        <v>0</v>
      </c>
      <c r="T683" s="104">
        <f>+N683*P683*Q683*'1. Standard_Cost'!$D$12</f>
        <v>0</v>
      </c>
      <c r="U683" s="104">
        <f>+N683*O683*'1. Standard_Cost'!$E$12</f>
        <v>0</v>
      </c>
      <c r="V683" s="103"/>
      <c r="W683" s="103"/>
      <c r="X683" s="103"/>
      <c r="Y683" s="104">
        <f>+V683*((X683*'1. Standard_Cost'!$B$16)+(W683*X683*'1. Standard_Cost'!$C$16))</f>
        <v>0</v>
      </c>
      <c r="Z683" s="103"/>
      <c r="AA683" s="103"/>
      <c r="AB683" s="104">
        <f>+Z683*'1. Standard_Cost'!$B$20+AA683*'1. Standard_Cost'!$C$20</f>
        <v>0</v>
      </c>
      <c r="AC683" s="105"/>
      <c r="AD683" s="106"/>
      <c r="AE683" s="104">
        <f t="shared" si="1287"/>
        <v>0</v>
      </c>
      <c r="AF683" s="104">
        <f t="shared" si="1288"/>
        <v>0</v>
      </c>
      <c r="AG683" s="103"/>
      <c r="AH683" s="103">
        <v>0</v>
      </c>
      <c r="AI683" s="103">
        <v>0</v>
      </c>
      <c r="AJ683" s="107"/>
      <c r="AK683" s="107"/>
      <c r="AL683" s="107"/>
      <c r="AM683" s="104">
        <f>AG683*'1. Standard_Cost'!B294+'Incremental_Cost Year 2021'!AH683*'1. Standard_Cost'!C294+'Incremental_Cost Year 2021'!AI683*'1. Standard_Cost'!D294+'Incremental_Cost Year 2021'!AJ683+'Incremental_Cost Year 2021'!AL683+AK683</f>
        <v>0</v>
      </c>
      <c r="AN683" s="104">
        <f>AM683*'1. Standard_Cost'!C28</f>
        <v>0</v>
      </c>
      <c r="AO683" s="107"/>
      <c r="AQ683" s="104">
        <f t="shared" si="1289"/>
        <v>0</v>
      </c>
      <c r="AR683" s="104">
        <f t="shared" si="1290"/>
        <v>0</v>
      </c>
      <c r="AS683" s="104">
        <f t="shared" si="1291"/>
        <v>0</v>
      </c>
      <c r="AT683" s="104">
        <f t="shared" ref="AT683:AT685" si="1293">SUM(AQ683,AR683,AS683)</f>
        <v>0</v>
      </c>
      <c r="AU683" s="229">
        <f t="shared" si="1292"/>
        <v>0</v>
      </c>
      <c r="AV683" s="229">
        <v>0</v>
      </c>
      <c r="AW683" s="229"/>
      <c r="AX683" s="229"/>
      <c r="AY683" s="229"/>
      <c r="AZ683" s="229"/>
      <c r="BA683" s="230"/>
    </row>
    <row r="684" spans="1:53" ht="14.1" customHeight="1" outlineLevel="2" x14ac:dyDescent="0.2">
      <c r="A684" s="68"/>
      <c r="B684" s="94"/>
      <c r="C684" s="251"/>
      <c r="D684" s="239"/>
      <c r="E684" s="239"/>
      <c r="F684" s="110"/>
      <c r="G684" s="111"/>
      <c r="H684" s="99" t="s">
        <v>51</v>
      </c>
      <c r="I684" s="100"/>
      <c r="J684" s="101"/>
      <c r="K684" s="101"/>
      <c r="L684" s="102" t="str">
        <f>IF(I684&lt;&gt;0,((VLOOKUP(I684,'1. Standard_Cost'!$B$4:$D$8,2)+VLOOKUP(I684,'1. Standard_Cost'!$B$4:$D$8,3))*J684*K684),"0")</f>
        <v>0</v>
      </c>
      <c r="M684" s="102">
        <f>L684*'1. Standard_Cost'!F4</f>
        <v>0</v>
      </c>
      <c r="N684" s="103"/>
      <c r="O684" s="103"/>
      <c r="P684" s="103"/>
      <c r="Q684" s="103"/>
      <c r="R684" s="104">
        <f>+N684*P684*'1. Standard_Cost'!$B$12</f>
        <v>0</v>
      </c>
      <c r="S684" s="104">
        <f>+N684*O684*P684*'1. Standard_Cost'!$C$12</f>
        <v>0</v>
      </c>
      <c r="T684" s="104">
        <f>+N684*P684*Q684*'1. Standard_Cost'!$D$12</f>
        <v>0</v>
      </c>
      <c r="U684" s="104">
        <f>+N684*O684*'1. Standard_Cost'!$E$12</f>
        <v>0</v>
      </c>
      <c r="V684" s="103"/>
      <c r="W684" s="103"/>
      <c r="X684" s="103"/>
      <c r="Y684" s="104">
        <f>+V684*((X684*'1. Standard_Cost'!$B$16)+(W684*X684*'1. Standard_Cost'!$C$16))</f>
        <v>0</v>
      </c>
      <c r="Z684" s="103"/>
      <c r="AA684" s="103"/>
      <c r="AB684" s="104">
        <f>+Z684*'1. Standard_Cost'!$B$20+AA684*'1. Standard_Cost'!$C$20</f>
        <v>0</v>
      </c>
      <c r="AC684" s="105"/>
      <c r="AD684" s="106"/>
      <c r="AE684" s="104">
        <f t="shared" si="1287"/>
        <v>0</v>
      </c>
      <c r="AF684" s="104">
        <f t="shared" si="1288"/>
        <v>0</v>
      </c>
      <c r="AG684" s="103"/>
      <c r="AH684" s="103"/>
      <c r="AI684" s="103"/>
      <c r="AJ684" s="107"/>
      <c r="AK684" s="107"/>
      <c r="AL684" s="107"/>
      <c r="AM684" s="104">
        <f>AG684*'1. Standard_Cost'!B294+'Incremental_Cost Year 2021'!AH684*'1. Standard_Cost'!C294+'Incremental_Cost Year 2021'!AI684*'1. Standard_Cost'!D294+'Incremental_Cost Year 2021'!AJ684+'Incremental_Cost Year 2021'!AL684+AK684</f>
        <v>0</v>
      </c>
      <c r="AN684" s="104">
        <f>AM684*'1. Standard_Cost'!C28</f>
        <v>0</v>
      </c>
      <c r="AO684" s="107"/>
      <c r="AQ684" s="104">
        <f t="shared" si="1289"/>
        <v>0</v>
      </c>
      <c r="AR684" s="104">
        <f t="shared" si="1290"/>
        <v>0</v>
      </c>
      <c r="AS684" s="104">
        <f t="shared" si="1291"/>
        <v>0</v>
      </c>
      <c r="AT684" s="104">
        <f t="shared" si="1293"/>
        <v>0</v>
      </c>
      <c r="AU684" s="229">
        <f t="shared" si="1292"/>
        <v>0</v>
      </c>
      <c r="AV684" s="229"/>
      <c r="AW684" s="229"/>
      <c r="AX684" s="229"/>
      <c r="AY684" s="229"/>
      <c r="AZ684" s="229"/>
      <c r="BA684" s="230"/>
    </row>
    <row r="685" spans="1:53" ht="14.1" customHeight="1" outlineLevel="2" x14ac:dyDescent="0.2">
      <c r="A685" s="68"/>
      <c r="B685" s="94"/>
      <c r="C685" s="251"/>
      <c r="D685" s="239"/>
      <c r="E685" s="239"/>
      <c r="F685" s="110"/>
      <c r="G685" s="111"/>
      <c r="H685" s="112" t="s">
        <v>179</v>
      </c>
      <c r="I685" s="100"/>
      <c r="J685" s="101"/>
      <c r="K685" s="101"/>
      <c r="L685" s="102" t="str">
        <f>IF(I685&lt;&gt;0,((VLOOKUP(I685,'1. Standard_Cost'!$B$4:$D$8,2)+VLOOKUP(I685,'1. Standard_Cost'!$B$4:$D$8,3))*J685*K685),"0")</f>
        <v>0</v>
      </c>
      <c r="M685" s="102">
        <f>L685*'1. Standard_Cost'!F274</f>
        <v>0</v>
      </c>
      <c r="N685" s="103"/>
      <c r="O685" s="103"/>
      <c r="P685" s="103"/>
      <c r="Q685" s="103"/>
      <c r="R685" s="104">
        <f>+N685*P685*'1. Standard_Cost'!$B$12</f>
        <v>0</v>
      </c>
      <c r="S685" s="104">
        <f>+N685*O685*P685*'1. Standard_Cost'!$C$12</f>
        <v>0</v>
      </c>
      <c r="T685" s="104">
        <f>+N685*P685*Q685*'1. Standard_Cost'!$D$12</f>
        <v>0</v>
      </c>
      <c r="U685" s="104">
        <f>+N685*O685*'1. Standard_Cost'!$E$12</f>
        <v>0</v>
      </c>
      <c r="V685" s="103"/>
      <c r="W685" s="103"/>
      <c r="X685" s="103"/>
      <c r="Y685" s="104">
        <f>+V685*((X685*'1. Standard_Cost'!$B$16)+(W685*X685*'1. Standard_Cost'!$C$16))</f>
        <v>0</v>
      </c>
      <c r="Z685" s="103"/>
      <c r="AA685" s="103"/>
      <c r="AB685" s="104">
        <f>+Z685*'1. Standard_Cost'!$B$20+AA685*'1. Standard_Cost'!$C$20</f>
        <v>0</v>
      </c>
      <c r="AC685" s="105"/>
      <c r="AD685" s="106"/>
      <c r="AE685" s="104">
        <f t="shared" si="1287"/>
        <v>0</v>
      </c>
      <c r="AF685" s="104">
        <f t="shared" si="1288"/>
        <v>0</v>
      </c>
      <c r="AG685" s="103"/>
      <c r="AH685" s="103"/>
      <c r="AI685" s="103"/>
      <c r="AJ685" s="107"/>
      <c r="AK685" s="107"/>
      <c r="AL685" s="107"/>
      <c r="AM685" s="104">
        <f>AG685*'1. Standard_Cost'!B294+'Incremental_Cost Year 2021'!AH685*'1. Standard_Cost'!C294+'Incremental_Cost Year 2021'!AI685*'1. Standard_Cost'!D294+'Incremental_Cost Year 2021'!AJ685+'Incremental_Cost Year 2021'!AL685+AK685</f>
        <v>0</v>
      </c>
      <c r="AN685" s="104">
        <f>AM685*'1. Standard_Cost'!C28</f>
        <v>0</v>
      </c>
      <c r="AO685" s="107"/>
      <c r="AQ685" s="104">
        <f t="shared" si="1289"/>
        <v>0</v>
      </c>
      <c r="AR685" s="104">
        <f t="shared" si="1290"/>
        <v>0</v>
      </c>
      <c r="AS685" s="104">
        <f t="shared" si="1291"/>
        <v>0</v>
      </c>
      <c r="AT685" s="104">
        <f t="shared" si="1293"/>
        <v>0</v>
      </c>
      <c r="AU685" s="229">
        <f t="shared" si="1292"/>
        <v>0</v>
      </c>
      <c r="AV685" s="229"/>
      <c r="AW685" s="229"/>
      <c r="AX685" s="229"/>
      <c r="AY685" s="229"/>
      <c r="AZ685" s="229"/>
      <c r="BA685" s="230"/>
    </row>
    <row r="686" spans="1:53" ht="25.35" customHeight="1" outlineLevel="1" x14ac:dyDescent="0.2">
      <c r="A686" s="68"/>
      <c r="B686" s="94"/>
      <c r="C686" s="251"/>
      <c r="D686" s="240"/>
      <c r="E686" s="240"/>
      <c r="F686" s="114">
        <v>2021</v>
      </c>
      <c r="G686" s="115">
        <v>2021</v>
      </c>
      <c r="H686" s="140" t="s">
        <v>409</v>
      </c>
      <c r="I686" s="117"/>
      <c r="J686" s="117"/>
      <c r="K686" s="117"/>
      <c r="L686" s="118">
        <f>SUM(L682:L685)</f>
        <v>360500</v>
      </c>
      <c r="M686" s="118">
        <f>SUM(M682:M685)</f>
        <v>60203.5</v>
      </c>
      <c r="N686" s="117"/>
      <c r="O686" s="117"/>
      <c r="P686" s="117"/>
      <c r="Q686" s="117"/>
      <c r="R686" s="119">
        <f>SUM(R682:R685)</f>
        <v>0</v>
      </c>
      <c r="S686" s="119">
        <f>SUM(S682:S685)</f>
        <v>0</v>
      </c>
      <c r="T686" s="119">
        <f>SUM(T682:T685)</f>
        <v>0</v>
      </c>
      <c r="U686" s="119">
        <f>SUM(U682:U685)</f>
        <v>0</v>
      </c>
      <c r="V686" s="117"/>
      <c r="W686" s="117"/>
      <c r="X686" s="117"/>
      <c r="Y686" s="118">
        <f>SUM(Y682:Y685)</f>
        <v>0</v>
      </c>
      <c r="Z686" s="117"/>
      <c r="AA686" s="117"/>
      <c r="AB686" s="118">
        <f t="shared" ref="AB686:AF686" si="1294">SUM(AB682:AB685)</f>
        <v>0</v>
      </c>
      <c r="AC686" s="118">
        <f t="shared" si="1294"/>
        <v>60000</v>
      </c>
      <c r="AD686" s="118">
        <f t="shared" si="1294"/>
        <v>0</v>
      </c>
      <c r="AE686" s="118">
        <f t="shared" si="1294"/>
        <v>12000</v>
      </c>
      <c r="AF686" s="118">
        <f t="shared" si="1294"/>
        <v>72000</v>
      </c>
      <c r="AG686" s="117"/>
      <c r="AH686" s="117"/>
      <c r="AI686" s="117"/>
      <c r="AJ686" s="119">
        <f>SUM(AJ682:AJ685)</f>
        <v>0</v>
      </c>
      <c r="AK686" s="119">
        <f t="shared" ref="AK686:AN686" si="1295">SUM(AK682:AK685)</f>
        <v>0</v>
      </c>
      <c r="AL686" s="119">
        <f t="shared" si="1295"/>
        <v>0</v>
      </c>
      <c r="AM686" s="119">
        <f t="shared" si="1295"/>
        <v>0</v>
      </c>
      <c r="AN686" s="119">
        <f t="shared" si="1295"/>
        <v>0</v>
      </c>
      <c r="AO686" s="116"/>
      <c r="AP686" s="120"/>
      <c r="AQ686" s="118">
        <f t="shared" ref="AQ686:AZ686" si="1296">SUM(AQ682:AQ685)</f>
        <v>420703.5</v>
      </c>
      <c r="AR686" s="118">
        <f t="shared" si="1296"/>
        <v>72000</v>
      </c>
      <c r="AS686" s="118">
        <f t="shared" si="1296"/>
        <v>0</v>
      </c>
      <c r="AT686" s="118">
        <f t="shared" si="1296"/>
        <v>492703.5</v>
      </c>
      <c r="AU686" s="118">
        <f t="shared" si="1296"/>
        <v>492703.5</v>
      </c>
      <c r="AV686" s="118">
        <f t="shared" si="1296"/>
        <v>0</v>
      </c>
      <c r="AW686" s="118">
        <f t="shared" si="1296"/>
        <v>0</v>
      </c>
      <c r="AX686" s="118">
        <f t="shared" si="1296"/>
        <v>0</v>
      </c>
      <c r="AY686" s="118">
        <f t="shared" si="1296"/>
        <v>0</v>
      </c>
      <c r="AZ686" s="118">
        <f t="shared" si="1296"/>
        <v>0</v>
      </c>
      <c r="BA686" s="118"/>
    </row>
    <row r="687" spans="1:53" ht="14.1" customHeight="1" outlineLevel="2" x14ac:dyDescent="0.2">
      <c r="A687" s="68"/>
      <c r="B687" s="94"/>
      <c r="C687" s="251"/>
      <c r="D687" s="238" t="s">
        <v>517</v>
      </c>
      <c r="E687" s="238" t="s">
        <v>685</v>
      </c>
      <c r="F687" s="97"/>
      <c r="G687" s="98"/>
      <c r="H687" s="99" t="s">
        <v>565</v>
      </c>
      <c r="I687" s="100" t="s">
        <v>1</v>
      </c>
      <c r="J687" s="101">
        <v>8</v>
      </c>
      <c r="K687" s="101">
        <v>2</v>
      </c>
      <c r="L687" s="102">
        <f>IF(I687&lt;&gt;0,((VLOOKUP(I687,'1. Standard_Cost'!$B$4:$D$8,2)+VLOOKUP(I687,'1. Standard_Cost'!$B$4:$D$8,3))*J687*K687),"0")</f>
        <v>1442000</v>
      </c>
      <c r="M687" s="102">
        <f>L687*'1. Standard_Cost'!F4</f>
        <v>240814</v>
      </c>
      <c r="N687" s="103"/>
      <c r="O687" s="103"/>
      <c r="P687" s="103"/>
      <c r="Q687" s="103"/>
      <c r="R687" s="104">
        <f>+N687*P687*'1. Standard_Cost'!$B$12</f>
        <v>0</v>
      </c>
      <c r="S687" s="104">
        <f>+N687*O687*P687*'1. Standard_Cost'!$C$12</f>
        <v>0</v>
      </c>
      <c r="T687" s="104">
        <f>+N687*P687*Q687*'1. Standard_Cost'!$D$12</f>
        <v>0</v>
      </c>
      <c r="U687" s="104">
        <f>+N687*O687*'1. Standard_Cost'!$E$12</f>
        <v>0</v>
      </c>
      <c r="V687" s="103"/>
      <c r="W687" s="103"/>
      <c r="X687" s="103"/>
      <c r="Y687" s="104">
        <f>+V687*((X687*'1. Standard_Cost'!$B$16)+(W687*X687*'1. Standard_Cost'!$C$16))</f>
        <v>0</v>
      </c>
      <c r="Z687" s="103"/>
      <c r="AA687" s="103"/>
      <c r="AB687" s="104">
        <f>+Z687*'1. Standard_Cost'!$B$20+AA687*'1. Standard_Cost'!$C$20</f>
        <v>0</v>
      </c>
      <c r="AC687" s="105">
        <v>200000</v>
      </c>
      <c r="AD687" s="106"/>
      <c r="AE687" s="104">
        <f t="shared" ref="AE687:AE690" si="1297">(R687+S687+T687+U687+Y687+AB687+AC687+AD687)*(20%)</f>
        <v>40000</v>
      </c>
      <c r="AF687" s="104">
        <f t="shared" ref="AF687:AF690" si="1298">R687+S687+T687+U687+Y687+AB687+AC687+AD687+AE687</f>
        <v>240000</v>
      </c>
      <c r="AG687" s="103"/>
      <c r="AH687" s="103"/>
      <c r="AI687" s="103"/>
      <c r="AJ687" s="107"/>
      <c r="AK687" s="107"/>
      <c r="AL687" s="107"/>
      <c r="AM687" s="104">
        <f>AG687*'1. Standard_Cost'!B294+'Incremental_Cost Year 2021'!AH687*'1. Standard_Cost'!C294+'Incremental_Cost Year 2021'!AI687*'1. Standard_Cost'!D294+'Incremental_Cost Year 2021'!AJ687+'Incremental_Cost Year 2021'!AL687+AK687</f>
        <v>0</v>
      </c>
      <c r="AN687" s="104">
        <f>AM687*'1. Standard_Cost'!C28</f>
        <v>0</v>
      </c>
      <c r="AO687" s="107"/>
      <c r="AQ687" s="104">
        <f t="shared" ref="AQ687:AQ690" si="1299">L687+M687</f>
        <v>1682814</v>
      </c>
      <c r="AR687" s="104">
        <f t="shared" ref="AR687:AR690" si="1300">AF687</f>
        <v>240000</v>
      </c>
      <c r="AS687" s="104">
        <f t="shared" ref="AS687:AS690" si="1301">AM687+AN687</f>
        <v>0</v>
      </c>
      <c r="AT687" s="104">
        <f>SUM(AQ687,AR687,AS687)</f>
        <v>1922814</v>
      </c>
      <c r="AU687" s="229">
        <f t="shared" ref="AU687:AU690" si="1302">AT687:AT688</f>
        <v>1922814</v>
      </c>
      <c r="AV687" s="229"/>
      <c r="AW687" s="229"/>
      <c r="AX687" s="229"/>
      <c r="AY687" s="229"/>
      <c r="AZ687" s="229"/>
      <c r="BA687" s="230"/>
    </row>
    <row r="688" spans="1:53" ht="14.1" customHeight="1" outlineLevel="2" x14ac:dyDescent="0.2">
      <c r="A688" s="68"/>
      <c r="B688" s="94"/>
      <c r="C688" s="251"/>
      <c r="D688" s="239"/>
      <c r="E688" s="239"/>
      <c r="F688" s="110"/>
      <c r="G688" s="111"/>
      <c r="H688" s="99" t="s">
        <v>50</v>
      </c>
      <c r="I688" s="100"/>
      <c r="J688" s="101"/>
      <c r="K688" s="101"/>
      <c r="L688" s="102" t="str">
        <f>IF(I688&lt;&gt;0,((VLOOKUP(I688,'1. Standard_Cost'!$B$4:$D$8,2)+VLOOKUP(I688,'1. Standard_Cost'!$B$4:$D$8,3))*J688*K688),"0")</f>
        <v>0</v>
      </c>
      <c r="M688" s="102">
        <f>L688*'1. Standard_Cost'!F4</f>
        <v>0</v>
      </c>
      <c r="N688" s="103"/>
      <c r="O688" s="103"/>
      <c r="P688" s="103"/>
      <c r="Q688" s="103"/>
      <c r="R688" s="104">
        <f>+N688*P688*'1. Standard_Cost'!$B$12</f>
        <v>0</v>
      </c>
      <c r="S688" s="104">
        <f>+N688*O688*P688*'1. Standard_Cost'!$C$12</f>
        <v>0</v>
      </c>
      <c r="T688" s="104">
        <f>+N688*P688*Q688*'1. Standard_Cost'!$D$12</f>
        <v>0</v>
      </c>
      <c r="U688" s="104">
        <f>+N688*O688*'1. Standard_Cost'!$E$12</f>
        <v>0</v>
      </c>
      <c r="V688" s="103"/>
      <c r="W688" s="103"/>
      <c r="X688" s="103"/>
      <c r="Y688" s="104">
        <f>+V688*((X688*'1. Standard_Cost'!$B$16)+(W688*X688*'1. Standard_Cost'!$C$16))</f>
        <v>0</v>
      </c>
      <c r="Z688" s="103"/>
      <c r="AA688" s="103"/>
      <c r="AB688" s="104">
        <f>+Z688*'1. Standard_Cost'!$B$20+AA688*'1. Standard_Cost'!$C$20</f>
        <v>0</v>
      </c>
      <c r="AC688" s="105"/>
      <c r="AD688" s="106"/>
      <c r="AE688" s="104">
        <f t="shared" si="1297"/>
        <v>0</v>
      </c>
      <c r="AF688" s="104">
        <f t="shared" si="1298"/>
        <v>0</v>
      </c>
      <c r="AG688" s="103"/>
      <c r="AH688" s="103">
        <v>0</v>
      </c>
      <c r="AI688" s="103">
        <v>0</v>
      </c>
      <c r="AJ688" s="107"/>
      <c r="AK688" s="107"/>
      <c r="AL688" s="107"/>
      <c r="AM688" s="104">
        <f>AG688*'1. Standard_Cost'!B294+'Incremental_Cost Year 2021'!AH688*'1. Standard_Cost'!C294+'Incremental_Cost Year 2021'!AI688*'1. Standard_Cost'!D294+'Incremental_Cost Year 2021'!AJ688+'Incremental_Cost Year 2021'!AL688+AK688</f>
        <v>0</v>
      </c>
      <c r="AN688" s="104">
        <f>AM688*'1. Standard_Cost'!C28</f>
        <v>0</v>
      </c>
      <c r="AO688" s="107"/>
      <c r="AQ688" s="104">
        <f t="shared" si="1299"/>
        <v>0</v>
      </c>
      <c r="AR688" s="104">
        <f t="shared" si="1300"/>
        <v>0</v>
      </c>
      <c r="AS688" s="104">
        <f t="shared" si="1301"/>
        <v>0</v>
      </c>
      <c r="AT688" s="104">
        <f t="shared" ref="AT688:AT690" si="1303">SUM(AQ688,AR688,AS688)</f>
        <v>0</v>
      </c>
      <c r="AU688" s="229">
        <f t="shared" si="1302"/>
        <v>0</v>
      </c>
      <c r="AV688" s="229">
        <v>0</v>
      </c>
      <c r="AW688" s="229"/>
      <c r="AX688" s="229"/>
      <c r="AY688" s="229"/>
      <c r="AZ688" s="229"/>
      <c r="BA688" s="230"/>
    </row>
    <row r="689" spans="1:53" ht="14.1" customHeight="1" outlineLevel="2" x14ac:dyDescent="0.2">
      <c r="A689" s="68"/>
      <c r="B689" s="94"/>
      <c r="C689" s="251"/>
      <c r="D689" s="239"/>
      <c r="E689" s="239"/>
      <c r="F689" s="110"/>
      <c r="G689" s="111"/>
      <c r="H689" s="99" t="s">
        <v>51</v>
      </c>
      <c r="I689" s="100"/>
      <c r="J689" s="101"/>
      <c r="K689" s="101"/>
      <c r="L689" s="102" t="str">
        <f>IF(I689&lt;&gt;0,((VLOOKUP(I689,'1. Standard_Cost'!$B$4:$D$8,2)+VLOOKUP(I689,'1. Standard_Cost'!$B$4:$D$8,3))*J689*K689),"0")</f>
        <v>0</v>
      </c>
      <c r="M689" s="102">
        <f>L689*'1. Standard_Cost'!F274</f>
        <v>0</v>
      </c>
      <c r="N689" s="103"/>
      <c r="O689" s="103"/>
      <c r="P689" s="103"/>
      <c r="Q689" s="103"/>
      <c r="R689" s="104">
        <f>+N689*P689*'1. Standard_Cost'!$B$12</f>
        <v>0</v>
      </c>
      <c r="S689" s="104">
        <f>+N689*O689*P689*'1. Standard_Cost'!$C$12</f>
        <v>0</v>
      </c>
      <c r="T689" s="104">
        <f>+N689*P689*Q689*'1. Standard_Cost'!$D$12</f>
        <v>0</v>
      </c>
      <c r="U689" s="104">
        <f>+N689*O689*'1. Standard_Cost'!$E$12</f>
        <v>0</v>
      </c>
      <c r="V689" s="103"/>
      <c r="W689" s="103"/>
      <c r="X689" s="103"/>
      <c r="Y689" s="104">
        <f>+V689*((X689*'1. Standard_Cost'!$B$16)+(W689*X689*'1. Standard_Cost'!$C$16))</f>
        <v>0</v>
      </c>
      <c r="Z689" s="103"/>
      <c r="AA689" s="103"/>
      <c r="AB689" s="104">
        <f>+Z689*'1. Standard_Cost'!$B$20+AA689*'1. Standard_Cost'!$C$20</f>
        <v>0</v>
      </c>
      <c r="AC689" s="105"/>
      <c r="AD689" s="106"/>
      <c r="AE689" s="104">
        <f t="shared" si="1297"/>
        <v>0</v>
      </c>
      <c r="AF689" s="104">
        <f t="shared" si="1298"/>
        <v>0</v>
      </c>
      <c r="AG689" s="103"/>
      <c r="AH689" s="103"/>
      <c r="AI689" s="103"/>
      <c r="AJ689" s="107"/>
      <c r="AK689" s="107"/>
      <c r="AL689" s="107"/>
      <c r="AM689" s="104">
        <f>AG689*'1. Standard_Cost'!B294+'Incremental_Cost Year 2021'!AH689*'1. Standard_Cost'!C294+'Incremental_Cost Year 2021'!AI689*'1. Standard_Cost'!D294+'Incremental_Cost Year 2021'!AJ689+'Incremental_Cost Year 2021'!AL689+AK689</f>
        <v>0</v>
      </c>
      <c r="AN689" s="104">
        <f>AM689*'1. Standard_Cost'!C28</f>
        <v>0</v>
      </c>
      <c r="AO689" s="107"/>
      <c r="AQ689" s="104">
        <f t="shared" si="1299"/>
        <v>0</v>
      </c>
      <c r="AR689" s="104">
        <f t="shared" si="1300"/>
        <v>0</v>
      </c>
      <c r="AS689" s="104">
        <f t="shared" si="1301"/>
        <v>0</v>
      </c>
      <c r="AT689" s="104">
        <f t="shared" si="1303"/>
        <v>0</v>
      </c>
      <c r="AU689" s="229">
        <f t="shared" si="1302"/>
        <v>0</v>
      </c>
      <c r="AV689" s="229"/>
      <c r="AW689" s="229"/>
      <c r="AX689" s="229"/>
      <c r="AY689" s="229"/>
      <c r="AZ689" s="229"/>
      <c r="BA689" s="230"/>
    </row>
    <row r="690" spans="1:53" ht="14.1" customHeight="1" outlineLevel="2" x14ac:dyDescent="0.2">
      <c r="A690" s="68"/>
      <c r="B690" s="94"/>
      <c r="C690" s="251"/>
      <c r="D690" s="239"/>
      <c r="E690" s="239"/>
      <c r="F690" s="110"/>
      <c r="G690" s="111"/>
      <c r="H690" s="112" t="s">
        <v>179</v>
      </c>
      <c r="I690" s="100"/>
      <c r="J690" s="101"/>
      <c r="K690" s="101"/>
      <c r="L690" s="102" t="str">
        <f>IF(I690&lt;&gt;0,((VLOOKUP(I690,'1. Standard_Cost'!$B$4:$D$8,2)+VLOOKUP(I690,'1. Standard_Cost'!$B$4:$D$8,3))*J690*K690),"0")</f>
        <v>0</v>
      </c>
      <c r="M690" s="102">
        <f>L690*'1. Standard_Cost'!F274</f>
        <v>0</v>
      </c>
      <c r="N690" s="103"/>
      <c r="O690" s="103"/>
      <c r="P690" s="103"/>
      <c r="Q690" s="103"/>
      <c r="R690" s="104">
        <f>+N690*P690*'1. Standard_Cost'!$B$12</f>
        <v>0</v>
      </c>
      <c r="S690" s="104">
        <f>+N690*O690*P690*'1. Standard_Cost'!$C$12</f>
        <v>0</v>
      </c>
      <c r="T690" s="104">
        <f>+N690*P690*Q690*'1. Standard_Cost'!$D$12</f>
        <v>0</v>
      </c>
      <c r="U690" s="104">
        <f>+N690*O690*'1. Standard_Cost'!$E$12</f>
        <v>0</v>
      </c>
      <c r="V690" s="103"/>
      <c r="W690" s="103"/>
      <c r="X690" s="103"/>
      <c r="Y690" s="104">
        <f>+V690*((X690*'1. Standard_Cost'!$B$16)+(W690*X690*'1. Standard_Cost'!$C$16))</f>
        <v>0</v>
      </c>
      <c r="Z690" s="103"/>
      <c r="AA690" s="103"/>
      <c r="AB690" s="104">
        <f>+Z690*'1. Standard_Cost'!$B$20+AA690*'1. Standard_Cost'!$C$20</f>
        <v>0</v>
      </c>
      <c r="AC690" s="105"/>
      <c r="AD690" s="106"/>
      <c r="AE690" s="104">
        <f t="shared" si="1297"/>
        <v>0</v>
      </c>
      <c r="AF690" s="104">
        <f t="shared" si="1298"/>
        <v>0</v>
      </c>
      <c r="AG690" s="103"/>
      <c r="AH690" s="103"/>
      <c r="AI690" s="103"/>
      <c r="AJ690" s="107"/>
      <c r="AK690" s="107"/>
      <c r="AL690" s="107"/>
      <c r="AM690" s="104">
        <f>AG690*'1. Standard_Cost'!B294+'Incremental_Cost Year 2021'!AH690*'1. Standard_Cost'!C294+'Incremental_Cost Year 2021'!AI690*'1. Standard_Cost'!D294+'Incremental_Cost Year 2021'!AJ690+'Incremental_Cost Year 2021'!AL690+AK690</f>
        <v>0</v>
      </c>
      <c r="AN690" s="104">
        <f>AM690*'1. Standard_Cost'!C28</f>
        <v>0</v>
      </c>
      <c r="AO690" s="107"/>
      <c r="AQ690" s="104">
        <f t="shared" si="1299"/>
        <v>0</v>
      </c>
      <c r="AR690" s="104">
        <f t="shared" si="1300"/>
        <v>0</v>
      </c>
      <c r="AS690" s="104">
        <f t="shared" si="1301"/>
        <v>0</v>
      </c>
      <c r="AT690" s="104">
        <f t="shared" si="1303"/>
        <v>0</v>
      </c>
      <c r="AU690" s="229">
        <f t="shared" si="1302"/>
        <v>0</v>
      </c>
      <c r="AV690" s="229"/>
      <c r="AW690" s="229"/>
      <c r="AX690" s="229"/>
      <c r="AY690" s="229"/>
      <c r="AZ690" s="229"/>
      <c r="BA690" s="230"/>
    </row>
    <row r="691" spans="1:53" ht="25.7" customHeight="1" outlineLevel="1" x14ac:dyDescent="0.2">
      <c r="A691" s="68"/>
      <c r="B691" s="94"/>
      <c r="C691" s="251"/>
      <c r="D691" s="240"/>
      <c r="E691" s="240"/>
      <c r="F691" s="114">
        <v>2021</v>
      </c>
      <c r="G691" s="115">
        <v>2021</v>
      </c>
      <c r="H691" s="122" t="s">
        <v>411</v>
      </c>
      <c r="I691" s="117"/>
      <c r="J691" s="117"/>
      <c r="K691" s="117"/>
      <c r="L691" s="118">
        <f>SUM(L687:L690)</f>
        <v>1442000</v>
      </c>
      <c r="M691" s="118">
        <f>SUM(M687:M690)</f>
        <v>240814</v>
      </c>
      <c r="N691" s="117"/>
      <c r="O691" s="117"/>
      <c r="P691" s="117"/>
      <c r="Q691" s="117"/>
      <c r="R691" s="119">
        <f>SUM(R687:R690)</f>
        <v>0</v>
      </c>
      <c r="S691" s="119">
        <f>SUM(S687:S690)</f>
        <v>0</v>
      </c>
      <c r="T691" s="119">
        <f>SUM(T687:T690)</f>
        <v>0</v>
      </c>
      <c r="U691" s="119">
        <f>SUM(U687:U690)</f>
        <v>0</v>
      </c>
      <c r="V691" s="117"/>
      <c r="W691" s="117"/>
      <c r="X691" s="117"/>
      <c r="Y691" s="118">
        <f>SUM(Y687:Y690)</f>
        <v>0</v>
      </c>
      <c r="Z691" s="117"/>
      <c r="AA691" s="117"/>
      <c r="AB691" s="118">
        <f t="shared" ref="AB691:AF691" si="1304">SUM(AB687:AB690)</f>
        <v>0</v>
      </c>
      <c r="AC691" s="118">
        <f t="shared" si="1304"/>
        <v>200000</v>
      </c>
      <c r="AD691" s="118">
        <f t="shared" si="1304"/>
        <v>0</v>
      </c>
      <c r="AE691" s="118">
        <f t="shared" si="1304"/>
        <v>40000</v>
      </c>
      <c r="AF691" s="118">
        <f t="shared" si="1304"/>
        <v>240000</v>
      </c>
      <c r="AG691" s="117"/>
      <c r="AH691" s="117"/>
      <c r="AI691" s="117"/>
      <c r="AJ691" s="119">
        <f>SUM(AJ687:AJ690)</f>
        <v>0</v>
      </c>
      <c r="AK691" s="119">
        <f t="shared" ref="AK691:AN691" si="1305">SUM(AK687:AK690)</f>
        <v>0</v>
      </c>
      <c r="AL691" s="119">
        <f t="shared" si="1305"/>
        <v>0</v>
      </c>
      <c r="AM691" s="119">
        <f t="shared" si="1305"/>
        <v>0</v>
      </c>
      <c r="AN691" s="119">
        <f t="shared" si="1305"/>
        <v>0</v>
      </c>
      <c r="AO691" s="116"/>
      <c r="AP691" s="120"/>
      <c r="AQ691" s="121">
        <f t="shared" ref="AQ691:AZ691" si="1306">SUM(AQ687:AQ690)</f>
        <v>1682814</v>
      </c>
      <c r="AR691" s="121">
        <f t="shared" si="1306"/>
        <v>240000</v>
      </c>
      <c r="AS691" s="121">
        <f t="shared" si="1306"/>
        <v>0</v>
      </c>
      <c r="AT691" s="121">
        <f t="shared" si="1306"/>
        <v>1922814</v>
      </c>
      <c r="AU691" s="121">
        <f t="shared" si="1306"/>
        <v>1922814</v>
      </c>
      <c r="AV691" s="121">
        <f t="shared" si="1306"/>
        <v>0</v>
      </c>
      <c r="AW691" s="121">
        <f t="shared" si="1306"/>
        <v>0</v>
      </c>
      <c r="AX691" s="121">
        <f t="shared" si="1306"/>
        <v>0</v>
      </c>
      <c r="AY691" s="121">
        <f t="shared" si="1306"/>
        <v>0</v>
      </c>
      <c r="AZ691" s="121">
        <f t="shared" si="1306"/>
        <v>0</v>
      </c>
      <c r="BA691" s="121"/>
    </row>
    <row r="692" spans="1:53" ht="14.1" customHeight="1" outlineLevel="2" x14ac:dyDescent="0.2">
      <c r="A692" s="68"/>
      <c r="B692" s="94"/>
      <c r="C692" s="251"/>
      <c r="D692" s="238" t="s">
        <v>517</v>
      </c>
      <c r="E692" s="243" t="s">
        <v>412</v>
      </c>
      <c r="F692" s="97"/>
      <c r="G692" s="98"/>
      <c r="H692" s="99" t="s">
        <v>49</v>
      </c>
      <c r="I692" s="100"/>
      <c r="J692" s="101"/>
      <c r="K692" s="101"/>
      <c r="L692" s="102" t="str">
        <f>IF(I692&lt;&gt;0,((VLOOKUP(I692,'1. Standard_Cost'!$B$4:$D$8,2)+VLOOKUP(I692,'1. Standard_Cost'!$B$4:$D$8,3))*J692*K692),"0")</f>
        <v>0</v>
      </c>
      <c r="M692" s="102">
        <f>L692*'1. Standard_Cost'!F4</f>
        <v>0</v>
      </c>
      <c r="N692" s="103"/>
      <c r="O692" s="103"/>
      <c r="P692" s="103"/>
      <c r="Q692" s="103"/>
      <c r="R692" s="104">
        <f>+N692*P692*'1. Standard_Cost'!$B$12</f>
        <v>0</v>
      </c>
      <c r="S692" s="104">
        <f>+N692*O692*P692*'1. Standard_Cost'!$C$12</f>
        <v>0</v>
      </c>
      <c r="T692" s="104">
        <f>+N692*P692*Q692*'1. Standard_Cost'!$D$12</f>
        <v>0</v>
      </c>
      <c r="U692" s="104">
        <f>+N692*O692*'1. Standard_Cost'!$E$12</f>
        <v>0</v>
      </c>
      <c r="V692" s="103"/>
      <c r="W692" s="103"/>
      <c r="X692" s="103"/>
      <c r="Y692" s="104">
        <f>+V692*((X692*'1. Standard_Cost'!$B$16)+(W692*X692*'1. Standard_Cost'!$C$16))</f>
        <v>0</v>
      </c>
      <c r="Z692" s="103"/>
      <c r="AA692" s="103"/>
      <c r="AB692" s="104">
        <f>+Z692*'1. Standard_Cost'!$B$20+AA692*'1. Standard_Cost'!$C$20</f>
        <v>0</v>
      </c>
      <c r="AC692" s="105"/>
      <c r="AD692" s="106"/>
      <c r="AE692" s="104">
        <f t="shared" ref="AE692:AE695" si="1307">(R692+S692+T692+U692+Y692+AB692+AC692+AD692)*(20%)</f>
        <v>0</v>
      </c>
      <c r="AF692" s="104">
        <f t="shared" ref="AF692:AF695" si="1308">R692+S692+T692+U692+Y692+AB692+AC692+AD692+AE692</f>
        <v>0</v>
      </c>
      <c r="AG692" s="103"/>
      <c r="AH692" s="103"/>
      <c r="AI692" s="103"/>
      <c r="AJ692" s="107"/>
      <c r="AK692" s="107"/>
      <c r="AL692" s="107"/>
      <c r="AM692" s="104">
        <f>AG692*'1. Standard_Cost'!B294+'Incremental_Cost Year 2021'!AH692*'1. Standard_Cost'!C294+'Incremental_Cost Year 2021'!AI692*'1. Standard_Cost'!D294+'Incremental_Cost Year 2021'!AJ692+'Incremental_Cost Year 2021'!AL692+AK692</f>
        <v>0</v>
      </c>
      <c r="AN692" s="104">
        <f>AM692*'1. Standard_Cost'!C28</f>
        <v>0</v>
      </c>
      <c r="AO692" s="107"/>
      <c r="AQ692" s="104">
        <f t="shared" ref="AQ692:AQ695" si="1309">L692+M692</f>
        <v>0</v>
      </c>
      <c r="AR692" s="104">
        <f t="shared" ref="AR692:AR695" si="1310">AF692</f>
        <v>0</v>
      </c>
      <c r="AS692" s="104">
        <f t="shared" ref="AS692:AS695" si="1311">AM692+AN692</f>
        <v>0</v>
      </c>
      <c r="AT692" s="104">
        <f>SUM(AQ692,AR692,AS692)</f>
        <v>0</v>
      </c>
      <c r="AU692" s="229">
        <f t="shared" ref="AU692:AU695" si="1312">AT692:AT693</f>
        <v>0</v>
      </c>
      <c r="AV692" s="229"/>
      <c r="AW692" s="229"/>
      <c r="AX692" s="229"/>
      <c r="AY692" s="229"/>
      <c r="AZ692" s="229"/>
      <c r="BA692" s="230"/>
    </row>
    <row r="693" spans="1:53" ht="14.1" customHeight="1" outlineLevel="2" x14ac:dyDescent="0.2">
      <c r="A693" s="68"/>
      <c r="B693" s="94"/>
      <c r="C693" s="251"/>
      <c r="D693" s="239"/>
      <c r="E693" s="241"/>
      <c r="F693" s="110"/>
      <c r="G693" s="111"/>
      <c r="H693" s="99" t="s">
        <v>50</v>
      </c>
      <c r="I693" s="100"/>
      <c r="J693" s="101"/>
      <c r="K693" s="101"/>
      <c r="L693" s="102" t="str">
        <f>IF(I693&lt;&gt;0,((VLOOKUP(I693,'1. Standard_Cost'!$B$4:$D$8,2)+VLOOKUP(I693,'1. Standard_Cost'!$B$4:$D$8,3))*J693*K693),"0")</f>
        <v>0</v>
      </c>
      <c r="M693" s="102">
        <f>L693*'1. Standard_Cost'!F4</f>
        <v>0</v>
      </c>
      <c r="N693" s="103"/>
      <c r="O693" s="103"/>
      <c r="P693" s="103"/>
      <c r="Q693" s="103"/>
      <c r="R693" s="104">
        <f>+N693*P693*'1. Standard_Cost'!$B$12</f>
        <v>0</v>
      </c>
      <c r="S693" s="104">
        <f>+N693*O693*P693*'1. Standard_Cost'!$C$12</f>
        <v>0</v>
      </c>
      <c r="T693" s="104">
        <f>+N693*P693*Q693*'1. Standard_Cost'!$D$12</f>
        <v>0</v>
      </c>
      <c r="U693" s="104">
        <f>+N693*O693*'1. Standard_Cost'!$E$12</f>
        <v>0</v>
      </c>
      <c r="V693" s="103"/>
      <c r="W693" s="103"/>
      <c r="X693" s="103"/>
      <c r="Y693" s="104">
        <f>+V693*((X693*'1. Standard_Cost'!$B$16)+(W693*X693*'1. Standard_Cost'!$C$16))</f>
        <v>0</v>
      </c>
      <c r="Z693" s="103"/>
      <c r="AA693" s="103"/>
      <c r="AB693" s="104">
        <f>+Z693*'1. Standard_Cost'!$B$20+AA693*'1. Standard_Cost'!$C$20</f>
        <v>0</v>
      </c>
      <c r="AC693" s="105"/>
      <c r="AD693" s="106"/>
      <c r="AE693" s="104">
        <f t="shared" si="1307"/>
        <v>0</v>
      </c>
      <c r="AF693" s="104">
        <f t="shared" si="1308"/>
        <v>0</v>
      </c>
      <c r="AG693" s="103"/>
      <c r="AH693" s="103">
        <v>0</v>
      </c>
      <c r="AI693" s="103">
        <v>0</v>
      </c>
      <c r="AJ693" s="107"/>
      <c r="AK693" s="107"/>
      <c r="AL693" s="107"/>
      <c r="AM693" s="104">
        <f>AG693*'1. Standard_Cost'!B294+'Incremental_Cost Year 2021'!AH693*'1. Standard_Cost'!C294+'Incremental_Cost Year 2021'!AI693*'1. Standard_Cost'!D294+'Incremental_Cost Year 2021'!AJ693+'Incremental_Cost Year 2021'!AL693+AK693</f>
        <v>0</v>
      </c>
      <c r="AN693" s="104">
        <f>AM693*'1. Standard_Cost'!C28</f>
        <v>0</v>
      </c>
      <c r="AO693" s="107"/>
      <c r="AQ693" s="104">
        <f t="shared" si="1309"/>
        <v>0</v>
      </c>
      <c r="AR693" s="104">
        <f t="shared" si="1310"/>
        <v>0</v>
      </c>
      <c r="AS693" s="104">
        <f t="shared" si="1311"/>
        <v>0</v>
      </c>
      <c r="AT693" s="104">
        <f t="shared" ref="AT693:AT695" si="1313">SUM(AQ693,AR693,AS693)</f>
        <v>0</v>
      </c>
      <c r="AU693" s="229">
        <f t="shared" si="1312"/>
        <v>0</v>
      </c>
      <c r="AV693" s="229">
        <v>0</v>
      </c>
      <c r="AW693" s="229"/>
      <c r="AX693" s="229"/>
      <c r="AY693" s="229"/>
      <c r="AZ693" s="229"/>
      <c r="BA693" s="230"/>
    </row>
    <row r="694" spans="1:53" ht="14.1" customHeight="1" outlineLevel="2" x14ac:dyDescent="0.2">
      <c r="A694" s="68"/>
      <c r="B694" s="94"/>
      <c r="C694" s="251"/>
      <c r="D694" s="239"/>
      <c r="E694" s="241"/>
      <c r="F694" s="110"/>
      <c r="G694" s="111"/>
      <c r="H694" s="99" t="s">
        <v>51</v>
      </c>
      <c r="I694" s="100"/>
      <c r="J694" s="101"/>
      <c r="K694" s="101"/>
      <c r="L694" s="102" t="str">
        <f>IF(I694&lt;&gt;0,((VLOOKUP(I694,'1. Standard_Cost'!$B$4:$D$8,2)+VLOOKUP(I694,'1. Standard_Cost'!$B$4:$D$8,3))*J694*K694),"0")</f>
        <v>0</v>
      </c>
      <c r="M694" s="102">
        <f>L694*'1. Standard_Cost'!F4</f>
        <v>0</v>
      </c>
      <c r="N694" s="103"/>
      <c r="O694" s="103"/>
      <c r="P694" s="103"/>
      <c r="Q694" s="103"/>
      <c r="R694" s="104">
        <f>+N694*P694*'1. Standard_Cost'!$B$12</f>
        <v>0</v>
      </c>
      <c r="S694" s="104">
        <f>+N694*O694*P694*'1. Standard_Cost'!$C$12</f>
        <v>0</v>
      </c>
      <c r="T694" s="104">
        <f>+N694*P694*Q694*'1. Standard_Cost'!$D$12</f>
        <v>0</v>
      </c>
      <c r="U694" s="104">
        <f>+N694*O694*'1. Standard_Cost'!$E$12</f>
        <v>0</v>
      </c>
      <c r="V694" s="103"/>
      <c r="W694" s="103"/>
      <c r="X694" s="103"/>
      <c r="Y694" s="104">
        <f>+V694*((X694*'1. Standard_Cost'!$B$16)+(W694*X694*'1. Standard_Cost'!$C$16))</f>
        <v>0</v>
      </c>
      <c r="Z694" s="103"/>
      <c r="AA694" s="103"/>
      <c r="AB694" s="104">
        <f>+Z694*'1. Standard_Cost'!$B$20+AA694*'1. Standard_Cost'!$C$20</f>
        <v>0</v>
      </c>
      <c r="AC694" s="105"/>
      <c r="AD694" s="106"/>
      <c r="AE694" s="104">
        <f t="shared" si="1307"/>
        <v>0</v>
      </c>
      <c r="AF694" s="104">
        <f t="shared" si="1308"/>
        <v>0</v>
      </c>
      <c r="AG694" s="103"/>
      <c r="AH694" s="103"/>
      <c r="AI694" s="103"/>
      <c r="AJ694" s="107"/>
      <c r="AK694" s="107"/>
      <c r="AL694" s="107"/>
      <c r="AM694" s="104">
        <f>AG694*'1. Standard_Cost'!B294+'Incremental_Cost Year 2021'!AH694*'1. Standard_Cost'!C294+'Incremental_Cost Year 2021'!AI694*'1. Standard_Cost'!D294+'Incremental_Cost Year 2021'!AJ694+'Incremental_Cost Year 2021'!AL694+AK694</f>
        <v>0</v>
      </c>
      <c r="AN694" s="104">
        <f>AM694*'1. Standard_Cost'!C28</f>
        <v>0</v>
      </c>
      <c r="AO694" s="107"/>
      <c r="AQ694" s="104">
        <f t="shared" si="1309"/>
        <v>0</v>
      </c>
      <c r="AR694" s="104">
        <f t="shared" si="1310"/>
        <v>0</v>
      </c>
      <c r="AS694" s="104">
        <f t="shared" si="1311"/>
        <v>0</v>
      </c>
      <c r="AT694" s="104">
        <f t="shared" si="1313"/>
        <v>0</v>
      </c>
      <c r="AU694" s="229">
        <f t="shared" si="1312"/>
        <v>0</v>
      </c>
      <c r="AV694" s="229"/>
      <c r="AW694" s="229"/>
      <c r="AX694" s="229"/>
      <c r="AY694" s="229"/>
      <c r="AZ694" s="229"/>
      <c r="BA694" s="230"/>
    </row>
    <row r="695" spans="1:53" ht="14.1" customHeight="1" outlineLevel="2" x14ac:dyDescent="0.2">
      <c r="A695" s="68"/>
      <c r="B695" s="94"/>
      <c r="C695" s="251"/>
      <c r="D695" s="239"/>
      <c r="E695" s="241"/>
      <c r="F695" s="110"/>
      <c r="G695" s="111"/>
      <c r="H695" s="112" t="s">
        <v>179</v>
      </c>
      <c r="I695" s="100"/>
      <c r="J695" s="101"/>
      <c r="K695" s="101"/>
      <c r="L695" s="102" t="str">
        <f>IF(I695&lt;&gt;0,((VLOOKUP(I695,'1. Standard_Cost'!$B$4:$D$8,2)+VLOOKUP(I695,'1. Standard_Cost'!$B$4:$D$8,3))*J695*K695),"0")</f>
        <v>0</v>
      </c>
      <c r="M695" s="102">
        <f>L695*'1. Standard_Cost'!F274</f>
        <v>0</v>
      </c>
      <c r="N695" s="103"/>
      <c r="O695" s="103"/>
      <c r="P695" s="103"/>
      <c r="Q695" s="103"/>
      <c r="R695" s="104">
        <f>+N695*P695*'1. Standard_Cost'!$B$12</f>
        <v>0</v>
      </c>
      <c r="S695" s="104">
        <f>+N695*O695*P695*'1. Standard_Cost'!$C$12</f>
        <v>0</v>
      </c>
      <c r="T695" s="104">
        <f>+N695*P695*Q695*'1. Standard_Cost'!$D$12</f>
        <v>0</v>
      </c>
      <c r="U695" s="104">
        <f>+N695*O695*'1. Standard_Cost'!$E$12</f>
        <v>0</v>
      </c>
      <c r="V695" s="103"/>
      <c r="W695" s="103"/>
      <c r="X695" s="103"/>
      <c r="Y695" s="104">
        <f>+V695*((X695*'1. Standard_Cost'!$B$16)+(W695*X695*'1. Standard_Cost'!$C$16))</f>
        <v>0</v>
      </c>
      <c r="Z695" s="103"/>
      <c r="AA695" s="103"/>
      <c r="AB695" s="104">
        <f>+Z695*'1. Standard_Cost'!$B$20+AA695*'1. Standard_Cost'!$C$20</f>
        <v>0</v>
      </c>
      <c r="AC695" s="105"/>
      <c r="AD695" s="106"/>
      <c r="AE695" s="104">
        <f t="shared" si="1307"/>
        <v>0</v>
      </c>
      <c r="AF695" s="104">
        <f t="shared" si="1308"/>
        <v>0</v>
      </c>
      <c r="AG695" s="103"/>
      <c r="AH695" s="103"/>
      <c r="AI695" s="103"/>
      <c r="AJ695" s="107"/>
      <c r="AK695" s="107"/>
      <c r="AL695" s="107"/>
      <c r="AM695" s="104">
        <f>AG695*'1. Standard_Cost'!B294+'Incremental_Cost Year 2021'!AH695*'1. Standard_Cost'!C294+'Incremental_Cost Year 2021'!AI695*'1. Standard_Cost'!D294+'Incremental_Cost Year 2021'!AJ695+'Incremental_Cost Year 2021'!AL695+AK695</f>
        <v>0</v>
      </c>
      <c r="AN695" s="104">
        <f>AM695*'1. Standard_Cost'!C28</f>
        <v>0</v>
      </c>
      <c r="AO695" s="107"/>
      <c r="AQ695" s="104">
        <f t="shared" si="1309"/>
        <v>0</v>
      </c>
      <c r="AR695" s="104">
        <f t="shared" si="1310"/>
        <v>0</v>
      </c>
      <c r="AS695" s="104">
        <f t="shared" si="1311"/>
        <v>0</v>
      </c>
      <c r="AT695" s="104">
        <f t="shared" si="1313"/>
        <v>0</v>
      </c>
      <c r="AU695" s="229">
        <f t="shared" si="1312"/>
        <v>0</v>
      </c>
      <c r="AV695" s="229"/>
      <c r="AW695" s="229"/>
      <c r="AX695" s="229"/>
      <c r="AY695" s="229"/>
      <c r="AZ695" s="229"/>
      <c r="BA695" s="230"/>
    </row>
    <row r="696" spans="1:53" ht="24.6" customHeight="1" outlineLevel="1" x14ac:dyDescent="0.2">
      <c r="A696" s="68"/>
      <c r="B696" s="141"/>
      <c r="C696" s="251"/>
      <c r="D696" s="240"/>
      <c r="E696" s="242"/>
      <c r="F696" s="114">
        <v>2023</v>
      </c>
      <c r="G696" s="115">
        <v>2023</v>
      </c>
      <c r="H696" s="122" t="s">
        <v>413</v>
      </c>
      <c r="I696" s="117"/>
      <c r="J696" s="117"/>
      <c r="K696" s="117"/>
      <c r="L696" s="118">
        <f>SUM(L692:L695)</f>
        <v>0</v>
      </c>
      <c r="M696" s="118">
        <f>SUM(M692:M695)</f>
        <v>0</v>
      </c>
      <c r="N696" s="117"/>
      <c r="O696" s="117"/>
      <c r="P696" s="117"/>
      <c r="Q696" s="117"/>
      <c r="R696" s="119">
        <f>SUM(R692:R695)</f>
        <v>0</v>
      </c>
      <c r="S696" s="119">
        <f>SUM(S692:S695)</f>
        <v>0</v>
      </c>
      <c r="T696" s="119">
        <f>SUM(T692:T695)</f>
        <v>0</v>
      </c>
      <c r="U696" s="119">
        <f>SUM(U692:U695)</f>
        <v>0</v>
      </c>
      <c r="V696" s="117"/>
      <c r="W696" s="117"/>
      <c r="X696" s="117"/>
      <c r="Y696" s="118">
        <f>SUM(Y692:Y695)</f>
        <v>0</v>
      </c>
      <c r="Z696" s="117"/>
      <c r="AA696" s="117"/>
      <c r="AB696" s="118">
        <f t="shared" ref="AB696:AF696" si="1314">SUM(AB692:AB695)</f>
        <v>0</v>
      </c>
      <c r="AC696" s="118">
        <f t="shared" si="1314"/>
        <v>0</v>
      </c>
      <c r="AD696" s="118">
        <f t="shared" si="1314"/>
        <v>0</v>
      </c>
      <c r="AE696" s="118">
        <f t="shared" si="1314"/>
        <v>0</v>
      </c>
      <c r="AF696" s="118">
        <f t="shared" si="1314"/>
        <v>0</v>
      </c>
      <c r="AG696" s="117"/>
      <c r="AH696" s="117"/>
      <c r="AI696" s="117"/>
      <c r="AJ696" s="119">
        <f>SUM(AJ692:AJ695)</f>
        <v>0</v>
      </c>
      <c r="AK696" s="119">
        <f t="shared" ref="AK696:AN696" si="1315">SUM(AK692:AK695)</f>
        <v>0</v>
      </c>
      <c r="AL696" s="119">
        <f t="shared" si="1315"/>
        <v>0</v>
      </c>
      <c r="AM696" s="119">
        <f t="shared" si="1315"/>
        <v>0</v>
      </c>
      <c r="AN696" s="119">
        <f t="shared" si="1315"/>
        <v>0</v>
      </c>
      <c r="AO696" s="116"/>
      <c r="AP696" s="120"/>
      <c r="AQ696" s="121">
        <f t="shared" ref="AQ696:AZ696" si="1316">SUM(AQ692:AQ695)</f>
        <v>0</v>
      </c>
      <c r="AR696" s="121">
        <f t="shared" si="1316"/>
        <v>0</v>
      </c>
      <c r="AS696" s="121">
        <f t="shared" si="1316"/>
        <v>0</v>
      </c>
      <c r="AT696" s="121">
        <f t="shared" si="1316"/>
        <v>0</v>
      </c>
      <c r="AU696" s="121">
        <f t="shared" si="1316"/>
        <v>0</v>
      </c>
      <c r="AV696" s="121">
        <f t="shared" si="1316"/>
        <v>0</v>
      </c>
      <c r="AW696" s="121">
        <f t="shared" si="1316"/>
        <v>0</v>
      </c>
      <c r="AX696" s="121">
        <f t="shared" si="1316"/>
        <v>0</v>
      </c>
      <c r="AY696" s="121">
        <f t="shared" si="1316"/>
        <v>0</v>
      </c>
      <c r="AZ696" s="121">
        <f t="shared" si="1316"/>
        <v>0</v>
      </c>
      <c r="BA696" s="121"/>
    </row>
    <row r="697" spans="1:53" ht="14.1" customHeight="1" outlineLevel="2" x14ac:dyDescent="0.2">
      <c r="A697" s="68"/>
      <c r="B697" s="94"/>
      <c r="C697" s="95"/>
      <c r="D697" s="238" t="s">
        <v>517</v>
      </c>
      <c r="E697" s="96"/>
      <c r="F697" s="97"/>
      <c r="G697" s="98"/>
      <c r="H697" s="99" t="s">
        <v>518</v>
      </c>
      <c r="I697" s="100" t="s">
        <v>5</v>
      </c>
      <c r="J697" s="101">
        <v>12</v>
      </c>
      <c r="K697" s="101">
        <v>5</v>
      </c>
      <c r="L697" s="102">
        <f>IF(I697&lt;&gt;0,((VLOOKUP(I697,'1. Standard_Cost'!$B$4:$D$8,2)+VLOOKUP(I697,'1. Standard_Cost'!$B$4:$D$8,3))*J697*K697),"0")</f>
        <v>4206000</v>
      </c>
      <c r="M697" s="102">
        <f>L697*'1. Standard_Cost'!F4</f>
        <v>702402</v>
      </c>
      <c r="N697" s="103">
        <v>5</v>
      </c>
      <c r="O697" s="103">
        <v>12</v>
      </c>
      <c r="P697" s="103">
        <v>5</v>
      </c>
      <c r="Q697" s="103"/>
      <c r="R697" s="104">
        <f>+N697*P697*'1. Standard_Cost'!$B$12</f>
        <v>37500</v>
      </c>
      <c r="S697" s="104">
        <f>+N697*O697*P697*'1. Standard_Cost'!$C$12</f>
        <v>750000</v>
      </c>
      <c r="T697" s="104">
        <f>+N697*P697*Q697*'1. Standard_Cost'!$D$12</f>
        <v>0</v>
      </c>
      <c r="U697" s="104">
        <f>+N697*O697*'1. Standard_Cost'!$E$12</f>
        <v>300000</v>
      </c>
      <c r="V697" s="103"/>
      <c r="W697" s="103"/>
      <c r="X697" s="103"/>
      <c r="Y697" s="104">
        <f>+V697*((X697*'1. Standard_Cost'!$B$16)+(W697*X697*'1. Standard_Cost'!$C$16))</f>
        <v>0</v>
      </c>
      <c r="Z697" s="103"/>
      <c r="AA697" s="103"/>
      <c r="AB697" s="104">
        <f>+Z697*'1. Standard_Cost'!$B$20+AA697*'1. Standard_Cost'!$C$20</f>
        <v>0</v>
      </c>
      <c r="AC697" s="105"/>
      <c r="AD697" s="106"/>
      <c r="AE697" s="104">
        <f t="shared" ref="AE697:AE700" si="1317">(R697+S697+T697+U697+Y697+AB697+AC697+AD697)*(20%)</f>
        <v>217500</v>
      </c>
      <c r="AF697" s="104">
        <f t="shared" ref="AF697:AF700" si="1318">R697+S697+T697+U697+Y697+AB697+AC697+AD697+AE697</f>
        <v>1305000</v>
      </c>
      <c r="AG697" s="103"/>
      <c r="AH697" s="103"/>
      <c r="AI697" s="103"/>
      <c r="AJ697" s="107"/>
      <c r="AK697" s="107"/>
      <c r="AL697" s="107"/>
      <c r="AM697" s="104">
        <f>AG697*'1. Standard_Cost'!B299+'Incremental_Cost Year 2021'!AH697*'1. Standard_Cost'!C299+'Incremental_Cost Year 2021'!AI697*'1. Standard_Cost'!D299+'Incremental_Cost Year 2021'!AJ697+'Incremental_Cost Year 2021'!AL697+AK697</f>
        <v>0</v>
      </c>
      <c r="AN697" s="104">
        <f>AM697*'1. Standard_Cost'!C28</f>
        <v>0</v>
      </c>
      <c r="AO697" s="107"/>
      <c r="AQ697" s="104">
        <f t="shared" ref="AQ697:AQ700" si="1319">L697+M697</f>
        <v>4908402</v>
      </c>
      <c r="AR697" s="104">
        <f t="shared" ref="AR697:AR700" si="1320">AF697</f>
        <v>1305000</v>
      </c>
      <c r="AS697" s="104">
        <f t="shared" ref="AS697:AS700" si="1321">AM697+AN697</f>
        <v>0</v>
      </c>
      <c r="AT697" s="104">
        <f>SUM(AQ697,AR697,AS697)</f>
        <v>6213402</v>
      </c>
      <c r="AU697" s="229">
        <f t="shared" ref="AU697:AU700" si="1322">AT697:AT698</f>
        <v>6213402</v>
      </c>
      <c r="AV697" s="229"/>
      <c r="AW697" s="229"/>
      <c r="AX697" s="229"/>
      <c r="AY697" s="229"/>
      <c r="AZ697" s="229"/>
      <c r="BA697" s="230"/>
    </row>
    <row r="698" spans="1:53" ht="14.1" customHeight="1" outlineLevel="2" x14ac:dyDescent="0.2">
      <c r="A698" s="68"/>
      <c r="B698" s="94"/>
      <c r="C698" s="95"/>
      <c r="D698" s="239"/>
      <c r="E698" s="110"/>
      <c r="F698" s="110"/>
      <c r="G698" s="111"/>
      <c r="H698" s="99" t="s">
        <v>50</v>
      </c>
      <c r="I698" s="100"/>
      <c r="J698" s="101"/>
      <c r="K698" s="101"/>
      <c r="L698" s="102" t="str">
        <f>IF(I698&lt;&gt;0,((VLOOKUP(I698,'1. Standard_Cost'!$B$4:$D$8,2)+VLOOKUP(I698,'1. Standard_Cost'!$B$4:$D$8,3))*J698*K698),"0")</f>
        <v>0</v>
      </c>
      <c r="M698" s="102">
        <f>L698*'1. Standard_Cost'!F4</f>
        <v>0</v>
      </c>
      <c r="N698" s="103"/>
      <c r="O698" s="103"/>
      <c r="P698" s="103"/>
      <c r="Q698" s="103"/>
      <c r="R698" s="104">
        <f>+N698*P698*'1. Standard_Cost'!$B$12</f>
        <v>0</v>
      </c>
      <c r="S698" s="104">
        <f>+N698*O698*P698*'1. Standard_Cost'!$C$12</f>
        <v>0</v>
      </c>
      <c r="T698" s="104">
        <f>+N698*P698*Q698*'1. Standard_Cost'!$D$12</f>
        <v>0</v>
      </c>
      <c r="U698" s="104">
        <f>+N698*O698*'1. Standard_Cost'!$E$12</f>
        <v>0</v>
      </c>
      <c r="V698" s="103"/>
      <c r="W698" s="103"/>
      <c r="X698" s="103"/>
      <c r="Y698" s="104">
        <f>+V698*((X698*'1. Standard_Cost'!$B$16)+(W698*X698*'1. Standard_Cost'!$C$16))</f>
        <v>0</v>
      </c>
      <c r="Z698" s="103"/>
      <c r="AA698" s="103"/>
      <c r="AB698" s="104">
        <f>+Z698*'1. Standard_Cost'!$B$20+AA698*'1. Standard_Cost'!$C$20</f>
        <v>0</v>
      </c>
      <c r="AC698" s="105"/>
      <c r="AD698" s="106"/>
      <c r="AE698" s="104">
        <f t="shared" si="1317"/>
        <v>0</v>
      </c>
      <c r="AF698" s="104">
        <f t="shared" si="1318"/>
        <v>0</v>
      </c>
      <c r="AG698" s="103"/>
      <c r="AH698" s="103">
        <v>0</v>
      </c>
      <c r="AI698" s="103">
        <v>0</v>
      </c>
      <c r="AJ698" s="107"/>
      <c r="AK698" s="107"/>
      <c r="AL698" s="107"/>
      <c r="AM698" s="104">
        <f>AG698*'1. Standard_Cost'!B299+'Incremental_Cost Year 2021'!AH698*'1. Standard_Cost'!C299+'Incremental_Cost Year 2021'!AI698*'1. Standard_Cost'!D299+'Incremental_Cost Year 2021'!AJ698+'Incremental_Cost Year 2021'!AL698+AK698</f>
        <v>0</v>
      </c>
      <c r="AN698" s="104">
        <f>AM698*'1. Standard_Cost'!C28</f>
        <v>0</v>
      </c>
      <c r="AO698" s="107"/>
      <c r="AQ698" s="104">
        <f t="shared" si="1319"/>
        <v>0</v>
      </c>
      <c r="AR698" s="104">
        <f t="shared" si="1320"/>
        <v>0</v>
      </c>
      <c r="AS698" s="104">
        <f t="shared" si="1321"/>
        <v>0</v>
      </c>
      <c r="AT698" s="104">
        <f t="shared" ref="AT698:AT700" si="1323">SUM(AQ698,AR698,AS698)</f>
        <v>0</v>
      </c>
      <c r="AU698" s="229">
        <f t="shared" si="1322"/>
        <v>0</v>
      </c>
      <c r="AV698" s="229">
        <v>0</v>
      </c>
      <c r="AW698" s="229"/>
      <c r="AX698" s="229"/>
      <c r="AY698" s="229"/>
      <c r="AZ698" s="229"/>
      <c r="BA698" s="230"/>
    </row>
    <row r="699" spans="1:53" ht="14.1" customHeight="1" outlineLevel="2" x14ac:dyDescent="0.2">
      <c r="A699" s="68"/>
      <c r="B699" s="94"/>
      <c r="C699" s="95"/>
      <c r="D699" s="239"/>
      <c r="E699" s="110"/>
      <c r="F699" s="110"/>
      <c r="G699" s="111"/>
      <c r="H699" s="99" t="s">
        <v>51</v>
      </c>
      <c r="I699" s="100"/>
      <c r="J699" s="101"/>
      <c r="K699" s="101"/>
      <c r="L699" s="102" t="str">
        <f>IF(I699&lt;&gt;0,((VLOOKUP(I699,'1. Standard_Cost'!$B$4:$D$8,2)+VLOOKUP(I699,'1. Standard_Cost'!$B$4:$D$8,3))*J699*K699),"0")</f>
        <v>0</v>
      </c>
      <c r="M699" s="102">
        <f>L699*'1. Standard_Cost'!F279</f>
        <v>0</v>
      </c>
      <c r="N699" s="103"/>
      <c r="O699" s="103"/>
      <c r="P699" s="103"/>
      <c r="Q699" s="103"/>
      <c r="R699" s="104">
        <f>+N699*P699*'1. Standard_Cost'!$B$12</f>
        <v>0</v>
      </c>
      <c r="S699" s="104">
        <f>+N699*O699*P699*'1. Standard_Cost'!$C$12</f>
        <v>0</v>
      </c>
      <c r="T699" s="104">
        <f>+N699*P699*Q699*'1. Standard_Cost'!$D$12</f>
        <v>0</v>
      </c>
      <c r="U699" s="104">
        <f>+N699*O699*'1. Standard_Cost'!$E$12</f>
        <v>0</v>
      </c>
      <c r="V699" s="103"/>
      <c r="W699" s="103"/>
      <c r="X699" s="103"/>
      <c r="Y699" s="104">
        <f>+V699*((X699*'1. Standard_Cost'!$B$16)+(W699*X699*'1. Standard_Cost'!$C$16))</f>
        <v>0</v>
      </c>
      <c r="Z699" s="103"/>
      <c r="AA699" s="103"/>
      <c r="AB699" s="104">
        <f>+Z699*'1. Standard_Cost'!$B$20+AA699*'1. Standard_Cost'!$C$20</f>
        <v>0</v>
      </c>
      <c r="AC699" s="105"/>
      <c r="AD699" s="106"/>
      <c r="AE699" s="104">
        <f t="shared" si="1317"/>
        <v>0</v>
      </c>
      <c r="AF699" s="104">
        <f t="shared" si="1318"/>
        <v>0</v>
      </c>
      <c r="AG699" s="103"/>
      <c r="AH699" s="103"/>
      <c r="AI699" s="103"/>
      <c r="AJ699" s="107"/>
      <c r="AK699" s="107"/>
      <c r="AL699" s="107"/>
      <c r="AM699" s="104">
        <f>AG699*'1. Standard_Cost'!B299+'Incremental_Cost Year 2021'!AH699*'1. Standard_Cost'!C299+'Incremental_Cost Year 2021'!AI699*'1. Standard_Cost'!D299+'Incremental_Cost Year 2021'!AJ699+'Incremental_Cost Year 2021'!AL699+AK699</f>
        <v>0</v>
      </c>
      <c r="AN699" s="104">
        <f>AM699*'1. Standard_Cost'!C28</f>
        <v>0</v>
      </c>
      <c r="AO699" s="107"/>
      <c r="AQ699" s="104">
        <f t="shared" si="1319"/>
        <v>0</v>
      </c>
      <c r="AR699" s="104">
        <f t="shared" si="1320"/>
        <v>0</v>
      </c>
      <c r="AS699" s="104">
        <f t="shared" si="1321"/>
        <v>0</v>
      </c>
      <c r="AT699" s="104">
        <f t="shared" si="1323"/>
        <v>0</v>
      </c>
      <c r="AU699" s="229">
        <f t="shared" si="1322"/>
        <v>0</v>
      </c>
      <c r="AV699" s="229"/>
      <c r="AW699" s="229"/>
      <c r="AX699" s="229"/>
      <c r="AY699" s="229"/>
      <c r="AZ699" s="229"/>
      <c r="BA699" s="230"/>
    </row>
    <row r="700" spans="1:53" ht="14.1" customHeight="1" outlineLevel="2" x14ac:dyDescent="0.2">
      <c r="A700" s="68"/>
      <c r="B700" s="94"/>
      <c r="C700" s="95"/>
      <c r="D700" s="239"/>
      <c r="E700" s="110"/>
      <c r="F700" s="110"/>
      <c r="G700" s="111"/>
      <c r="H700" s="112" t="s">
        <v>179</v>
      </c>
      <c r="I700" s="100"/>
      <c r="J700" s="101"/>
      <c r="K700" s="101"/>
      <c r="L700" s="102" t="str">
        <f>IF(I700&lt;&gt;0,((VLOOKUP(I700,'1. Standard_Cost'!$B$4:$D$8,2)+VLOOKUP(I700,'1. Standard_Cost'!$B$4:$D$8,3))*J700*K700),"0")</f>
        <v>0</v>
      </c>
      <c r="M700" s="102">
        <f>L700*'1. Standard_Cost'!F279</f>
        <v>0</v>
      </c>
      <c r="N700" s="103"/>
      <c r="O700" s="103"/>
      <c r="P700" s="103"/>
      <c r="Q700" s="103"/>
      <c r="R700" s="104">
        <f>+N700*P700*'1. Standard_Cost'!$B$12</f>
        <v>0</v>
      </c>
      <c r="S700" s="104">
        <f>+N700*O700*P700*'1. Standard_Cost'!$C$12</f>
        <v>0</v>
      </c>
      <c r="T700" s="104">
        <f>+N700*P700*Q700*'1. Standard_Cost'!$D$12</f>
        <v>0</v>
      </c>
      <c r="U700" s="104">
        <f>+N700*O700*'1. Standard_Cost'!$E$12</f>
        <v>0</v>
      </c>
      <c r="V700" s="103"/>
      <c r="W700" s="103"/>
      <c r="X700" s="103"/>
      <c r="Y700" s="104">
        <f>+V700*((X700*'1. Standard_Cost'!$B$16)+(W700*X700*'1. Standard_Cost'!$C$16))</f>
        <v>0</v>
      </c>
      <c r="Z700" s="103"/>
      <c r="AA700" s="103"/>
      <c r="AB700" s="104">
        <f>+Z700*'1. Standard_Cost'!$B$20+AA700*'1. Standard_Cost'!$C$20</f>
        <v>0</v>
      </c>
      <c r="AC700" s="105"/>
      <c r="AD700" s="106"/>
      <c r="AE700" s="104">
        <f t="shared" si="1317"/>
        <v>0</v>
      </c>
      <c r="AF700" s="104">
        <f t="shared" si="1318"/>
        <v>0</v>
      </c>
      <c r="AG700" s="103"/>
      <c r="AH700" s="103"/>
      <c r="AI700" s="103"/>
      <c r="AJ700" s="107"/>
      <c r="AK700" s="107"/>
      <c r="AL700" s="107"/>
      <c r="AM700" s="104">
        <f>AG700*'1. Standard_Cost'!B299+'Incremental_Cost Year 2021'!AH700*'1. Standard_Cost'!C299+'Incremental_Cost Year 2021'!AI700*'1. Standard_Cost'!D299+'Incremental_Cost Year 2021'!AJ700+'Incremental_Cost Year 2021'!AL700+AK700</f>
        <v>0</v>
      </c>
      <c r="AN700" s="104">
        <f>AM700*'1. Standard_Cost'!C28</f>
        <v>0</v>
      </c>
      <c r="AO700" s="107"/>
      <c r="AQ700" s="104">
        <f t="shared" si="1319"/>
        <v>0</v>
      </c>
      <c r="AR700" s="104">
        <f t="shared" si="1320"/>
        <v>0</v>
      </c>
      <c r="AS700" s="104">
        <f t="shared" si="1321"/>
        <v>0</v>
      </c>
      <c r="AT700" s="104">
        <f t="shared" si="1323"/>
        <v>0</v>
      </c>
      <c r="AU700" s="229">
        <f t="shared" si="1322"/>
        <v>0</v>
      </c>
      <c r="AV700" s="229"/>
      <c r="AW700" s="229"/>
      <c r="AX700" s="229"/>
      <c r="AY700" s="229"/>
      <c r="AZ700" s="229"/>
      <c r="BA700" s="230"/>
    </row>
    <row r="701" spans="1:53" ht="24.6" customHeight="1" outlineLevel="1" x14ac:dyDescent="0.2">
      <c r="A701" s="68"/>
      <c r="B701" s="141"/>
      <c r="C701" s="95"/>
      <c r="D701" s="240"/>
      <c r="E701" s="113" t="s">
        <v>414</v>
      </c>
      <c r="F701" s="114">
        <v>2021</v>
      </c>
      <c r="G701" s="115">
        <v>2021</v>
      </c>
      <c r="H701" s="122" t="s">
        <v>415</v>
      </c>
      <c r="I701" s="117"/>
      <c r="J701" s="117"/>
      <c r="K701" s="117"/>
      <c r="L701" s="118">
        <f>SUM(L697:L700)</f>
        <v>4206000</v>
      </c>
      <c r="M701" s="118">
        <f>SUM(M697:M700)</f>
        <v>702402</v>
      </c>
      <c r="N701" s="117"/>
      <c r="O701" s="117"/>
      <c r="P701" s="117"/>
      <c r="Q701" s="117"/>
      <c r="R701" s="119">
        <f>SUM(R697:R700)</f>
        <v>37500</v>
      </c>
      <c r="S701" s="119">
        <f>SUM(S697:S700)</f>
        <v>750000</v>
      </c>
      <c r="T701" s="119">
        <f>SUM(T697:T700)</f>
        <v>0</v>
      </c>
      <c r="U701" s="119">
        <f>SUM(U697:U700)</f>
        <v>300000</v>
      </c>
      <c r="V701" s="117"/>
      <c r="W701" s="117"/>
      <c r="X701" s="117"/>
      <c r="Y701" s="118">
        <f>SUM(Y697:Y700)</f>
        <v>0</v>
      </c>
      <c r="Z701" s="117"/>
      <c r="AA701" s="117"/>
      <c r="AB701" s="118">
        <f t="shared" ref="AB701:AF701" si="1324">SUM(AB697:AB700)</f>
        <v>0</v>
      </c>
      <c r="AC701" s="118">
        <f t="shared" si="1324"/>
        <v>0</v>
      </c>
      <c r="AD701" s="118">
        <f t="shared" si="1324"/>
        <v>0</v>
      </c>
      <c r="AE701" s="118">
        <f t="shared" si="1324"/>
        <v>217500</v>
      </c>
      <c r="AF701" s="118">
        <f t="shared" si="1324"/>
        <v>1305000</v>
      </c>
      <c r="AG701" s="117"/>
      <c r="AH701" s="117"/>
      <c r="AI701" s="117"/>
      <c r="AJ701" s="119">
        <f>SUM(AJ697:AJ700)</f>
        <v>0</v>
      </c>
      <c r="AK701" s="119">
        <f t="shared" ref="AK701:AN701" si="1325">SUM(AK697:AK700)</f>
        <v>0</v>
      </c>
      <c r="AL701" s="119">
        <f t="shared" si="1325"/>
        <v>0</v>
      </c>
      <c r="AM701" s="119">
        <f t="shared" si="1325"/>
        <v>0</v>
      </c>
      <c r="AN701" s="119">
        <f t="shared" si="1325"/>
        <v>0</v>
      </c>
      <c r="AO701" s="116"/>
      <c r="AP701" s="120"/>
      <c r="AQ701" s="121">
        <f t="shared" ref="AQ701:AZ701" si="1326">SUM(AQ697:AQ700)</f>
        <v>4908402</v>
      </c>
      <c r="AR701" s="121">
        <f t="shared" si="1326"/>
        <v>1305000</v>
      </c>
      <c r="AS701" s="121">
        <f t="shared" si="1326"/>
        <v>0</v>
      </c>
      <c r="AT701" s="121">
        <f t="shared" si="1326"/>
        <v>6213402</v>
      </c>
      <c r="AU701" s="121">
        <f t="shared" si="1326"/>
        <v>6213402</v>
      </c>
      <c r="AV701" s="121">
        <f t="shared" si="1326"/>
        <v>0</v>
      </c>
      <c r="AW701" s="121">
        <f t="shared" si="1326"/>
        <v>0</v>
      </c>
      <c r="AX701" s="121">
        <f t="shared" si="1326"/>
        <v>0</v>
      </c>
      <c r="AY701" s="121">
        <f t="shared" si="1326"/>
        <v>0</v>
      </c>
      <c r="AZ701" s="121">
        <f t="shared" si="1326"/>
        <v>0</v>
      </c>
      <c r="BA701" s="121"/>
    </row>
    <row r="702" spans="1:53" ht="14.1" customHeight="1" outlineLevel="2" x14ac:dyDescent="0.2">
      <c r="A702" s="68"/>
      <c r="B702" s="94"/>
      <c r="C702" s="95"/>
      <c r="D702" s="238" t="s">
        <v>517</v>
      </c>
      <c r="E702" s="96"/>
      <c r="F702" s="97"/>
      <c r="G702" s="98"/>
      <c r="H702" s="99" t="s">
        <v>49</v>
      </c>
      <c r="I702" s="100"/>
      <c r="J702" s="101"/>
      <c r="K702" s="101"/>
      <c r="L702" s="102" t="str">
        <f>IF(I702&lt;&gt;0,((VLOOKUP(I702,'1. Standard_Cost'!$B$4:$D$8,2)+VLOOKUP(I702,'1. Standard_Cost'!$B$4:$D$8,3))*J702*K702),"0")</f>
        <v>0</v>
      </c>
      <c r="M702" s="102">
        <f>L702*'1. Standard_Cost'!F4</f>
        <v>0</v>
      </c>
      <c r="N702" s="103"/>
      <c r="O702" s="103"/>
      <c r="P702" s="103"/>
      <c r="Q702" s="103"/>
      <c r="R702" s="104">
        <f>+N702*P702*'1. Standard_Cost'!$B$12</f>
        <v>0</v>
      </c>
      <c r="S702" s="104">
        <f>+N702*O702*P702*'1. Standard_Cost'!$C$12</f>
        <v>0</v>
      </c>
      <c r="T702" s="104">
        <f>+N702*P702*Q702*'1. Standard_Cost'!$D$12</f>
        <v>0</v>
      </c>
      <c r="U702" s="104">
        <f>+N702*O702*'1. Standard_Cost'!$E$12</f>
        <v>0</v>
      </c>
      <c r="V702" s="103"/>
      <c r="W702" s="103"/>
      <c r="X702" s="103"/>
      <c r="Y702" s="104">
        <f>+V702*((X702*'1. Standard_Cost'!$B$16)+(W702*X702*'1. Standard_Cost'!$C$16))</f>
        <v>0</v>
      </c>
      <c r="Z702" s="103"/>
      <c r="AA702" s="103"/>
      <c r="AB702" s="104">
        <f>+Z702*'1. Standard_Cost'!$B$20+AA702*'1. Standard_Cost'!$C$20</f>
        <v>0</v>
      </c>
      <c r="AC702" s="105"/>
      <c r="AD702" s="106"/>
      <c r="AE702" s="104">
        <f t="shared" ref="AE702:AE705" si="1327">(R702+S702+T702+U702+Y702+AB702+AC702+AD702)*(20%)</f>
        <v>0</v>
      </c>
      <c r="AF702" s="104">
        <f t="shared" ref="AF702:AF705" si="1328">R702+S702+T702+U702+Y702+AB702+AC702+AD702+AE702</f>
        <v>0</v>
      </c>
      <c r="AG702" s="103"/>
      <c r="AH702" s="103"/>
      <c r="AI702" s="103"/>
      <c r="AJ702" s="107"/>
      <c r="AK702" s="107"/>
      <c r="AL702" s="107"/>
      <c r="AM702" s="104">
        <f>AG702*'1. Standard_Cost'!B304+'Incremental_Cost Year 2021'!AH702*'1. Standard_Cost'!C304+'Incremental_Cost Year 2021'!AI702*'1. Standard_Cost'!D304+'Incremental_Cost Year 2021'!AJ702+'Incremental_Cost Year 2021'!AL702+AK702</f>
        <v>0</v>
      </c>
      <c r="AN702" s="104">
        <f>AM702*'1. Standard_Cost'!C28</f>
        <v>0</v>
      </c>
      <c r="AO702" s="107"/>
      <c r="AQ702" s="104">
        <f t="shared" ref="AQ702:AQ705" si="1329">L702+M702</f>
        <v>0</v>
      </c>
      <c r="AR702" s="104">
        <f t="shared" ref="AR702:AR705" si="1330">AF702</f>
        <v>0</v>
      </c>
      <c r="AS702" s="104">
        <f t="shared" ref="AS702:AS705" si="1331">AM702+AN702</f>
        <v>0</v>
      </c>
      <c r="AT702" s="104">
        <f>SUM(AQ702,AR702,AS702)</f>
        <v>0</v>
      </c>
      <c r="AU702" s="229">
        <f t="shared" ref="AU702:AU705" si="1332">AT702:AT703</f>
        <v>0</v>
      </c>
      <c r="AV702" s="229"/>
      <c r="AW702" s="229"/>
      <c r="AX702" s="229"/>
      <c r="AY702" s="229"/>
      <c r="AZ702" s="229"/>
      <c r="BA702" s="230"/>
    </row>
    <row r="703" spans="1:53" ht="14.1" customHeight="1" outlineLevel="2" x14ac:dyDescent="0.2">
      <c r="A703" s="68"/>
      <c r="B703" s="94"/>
      <c r="C703" s="95"/>
      <c r="D703" s="239"/>
      <c r="E703" s="110"/>
      <c r="F703" s="110"/>
      <c r="G703" s="111"/>
      <c r="H703" s="99" t="s">
        <v>50</v>
      </c>
      <c r="I703" s="100"/>
      <c r="J703" s="101"/>
      <c r="K703" s="101"/>
      <c r="L703" s="102" t="str">
        <f>IF(I703&lt;&gt;0,((VLOOKUP(I703,'1. Standard_Cost'!$B$4:$D$8,2)+VLOOKUP(I703,'1. Standard_Cost'!$B$4:$D$8,3))*J703*K703),"0")</f>
        <v>0</v>
      </c>
      <c r="M703" s="102">
        <f>L703*'1. Standard_Cost'!F4</f>
        <v>0</v>
      </c>
      <c r="N703" s="103"/>
      <c r="O703" s="103"/>
      <c r="P703" s="103"/>
      <c r="Q703" s="103"/>
      <c r="R703" s="104">
        <f>+N703*P703*'1. Standard_Cost'!$B$12</f>
        <v>0</v>
      </c>
      <c r="S703" s="104">
        <f>+N703*O703*P703*'1. Standard_Cost'!$C$12</f>
        <v>0</v>
      </c>
      <c r="T703" s="104">
        <f>+N703*P703*Q703*'1. Standard_Cost'!$D$12</f>
        <v>0</v>
      </c>
      <c r="U703" s="104">
        <f>+N703*O703*'1. Standard_Cost'!$E$12</f>
        <v>0</v>
      </c>
      <c r="V703" s="103"/>
      <c r="W703" s="103"/>
      <c r="X703" s="103"/>
      <c r="Y703" s="104">
        <f>+V703*((X703*'1. Standard_Cost'!$B$16)+(W703*X703*'1. Standard_Cost'!$C$16))</f>
        <v>0</v>
      </c>
      <c r="Z703" s="103"/>
      <c r="AA703" s="103"/>
      <c r="AB703" s="104">
        <f>+Z703*'1. Standard_Cost'!$B$20+AA703*'1. Standard_Cost'!$C$20</f>
        <v>0</v>
      </c>
      <c r="AC703" s="105"/>
      <c r="AD703" s="106"/>
      <c r="AE703" s="104">
        <f t="shared" si="1327"/>
        <v>0</v>
      </c>
      <c r="AF703" s="104">
        <f t="shared" si="1328"/>
        <v>0</v>
      </c>
      <c r="AG703" s="103"/>
      <c r="AH703" s="103">
        <v>0</v>
      </c>
      <c r="AI703" s="103">
        <v>0</v>
      </c>
      <c r="AJ703" s="107"/>
      <c r="AK703" s="107"/>
      <c r="AL703" s="107"/>
      <c r="AM703" s="104">
        <f>AG703*'1. Standard_Cost'!B304+'Incremental_Cost Year 2021'!AH703*'1. Standard_Cost'!C304+'Incremental_Cost Year 2021'!AI703*'1. Standard_Cost'!D304+'Incremental_Cost Year 2021'!AJ703+'Incremental_Cost Year 2021'!AL703+AK703</f>
        <v>0</v>
      </c>
      <c r="AN703" s="104">
        <f>AM703*'1. Standard_Cost'!C28</f>
        <v>0</v>
      </c>
      <c r="AO703" s="107"/>
      <c r="AQ703" s="104">
        <f t="shared" si="1329"/>
        <v>0</v>
      </c>
      <c r="AR703" s="104">
        <f t="shared" si="1330"/>
        <v>0</v>
      </c>
      <c r="AS703" s="104">
        <f t="shared" si="1331"/>
        <v>0</v>
      </c>
      <c r="AT703" s="104">
        <f t="shared" ref="AT703:AT705" si="1333">SUM(AQ703,AR703,AS703)</f>
        <v>0</v>
      </c>
      <c r="AU703" s="229">
        <f t="shared" si="1332"/>
        <v>0</v>
      </c>
      <c r="AV703" s="229">
        <v>0</v>
      </c>
      <c r="AW703" s="229"/>
      <c r="AX703" s="229"/>
      <c r="AY703" s="229"/>
      <c r="AZ703" s="229"/>
      <c r="BA703" s="230"/>
    </row>
    <row r="704" spans="1:53" ht="14.1" customHeight="1" outlineLevel="2" x14ac:dyDescent="0.2">
      <c r="A704" s="68"/>
      <c r="B704" s="94"/>
      <c r="C704" s="95"/>
      <c r="D704" s="239"/>
      <c r="E704" s="110"/>
      <c r="F704" s="110"/>
      <c r="G704" s="111"/>
      <c r="H704" s="99" t="s">
        <v>51</v>
      </c>
      <c r="I704" s="100"/>
      <c r="J704" s="101"/>
      <c r="K704" s="101"/>
      <c r="L704" s="102" t="str">
        <f>IF(I704&lt;&gt;0,((VLOOKUP(I704,'1. Standard_Cost'!$B$4:$D$8,2)+VLOOKUP(I704,'1. Standard_Cost'!$B$4:$D$8,3))*J704*K704),"0")</f>
        <v>0</v>
      </c>
      <c r="M704" s="102">
        <f>L704*'1. Standard_Cost'!F284</f>
        <v>0</v>
      </c>
      <c r="N704" s="103"/>
      <c r="O704" s="103"/>
      <c r="P704" s="103"/>
      <c r="Q704" s="103"/>
      <c r="R704" s="104">
        <f>+N704*P704*'1. Standard_Cost'!$B$12</f>
        <v>0</v>
      </c>
      <c r="S704" s="104">
        <f>+N704*O704*P704*'1. Standard_Cost'!$C$12</f>
        <v>0</v>
      </c>
      <c r="T704" s="104">
        <f>+N704*P704*Q704*'1. Standard_Cost'!$D$12</f>
        <v>0</v>
      </c>
      <c r="U704" s="104">
        <f>+N704*O704*'1. Standard_Cost'!$E$12</f>
        <v>0</v>
      </c>
      <c r="V704" s="103"/>
      <c r="W704" s="103"/>
      <c r="X704" s="103"/>
      <c r="Y704" s="104">
        <f>+V704*((X704*'1. Standard_Cost'!$B$16)+(W704*X704*'1. Standard_Cost'!$C$16))</f>
        <v>0</v>
      </c>
      <c r="Z704" s="103"/>
      <c r="AA704" s="103"/>
      <c r="AB704" s="104">
        <f>+Z704*'1. Standard_Cost'!$B$20+AA704*'1. Standard_Cost'!$C$20</f>
        <v>0</v>
      </c>
      <c r="AC704" s="105"/>
      <c r="AD704" s="106"/>
      <c r="AE704" s="104">
        <f t="shared" si="1327"/>
        <v>0</v>
      </c>
      <c r="AF704" s="104">
        <f t="shared" si="1328"/>
        <v>0</v>
      </c>
      <c r="AG704" s="103"/>
      <c r="AH704" s="103"/>
      <c r="AI704" s="103"/>
      <c r="AJ704" s="107"/>
      <c r="AK704" s="107"/>
      <c r="AL704" s="107"/>
      <c r="AM704" s="104">
        <f>AG704*'1. Standard_Cost'!B304+'Incremental_Cost Year 2021'!AH704*'1. Standard_Cost'!C304+'Incremental_Cost Year 2021'!AI704*'1. Standard_Cost'!D304+'Incremental_Cost Year 2021'!AJ704+'Incremental_Cost Year 2021'!AL704+AK704</f>
        <v>0</v>
      </c>
      <c r="AN704" s="104">
        <f>AM704*'1. Standard_Cost'!C28</f>
        <v>0</v>
      </c>
      <c r="AO704" s="107"/>
      <c r="AQ704" s="104">
        <f t="shared" si="1329"/>
        <v>0</v>
      </c>
      <c r="AR704" s="104">
        <f t="shared" si="1330"/>
        <v>0</v>
      </c>
      <c r="AS704" s="104">
        <f t="shared" si="1331"/>
        <v>0</v>
      </c>
      <c r="AT704" s="104">
        <f t="shared" si="1333"/>
        <v>0</v>
      </c>
      <c r="AU704" s="229">
        <f t="shared" si="1332"/>
        <v>0</v>
      </c>
      <c r="AV704" s="229"/>
      <c r="AW704" s="229"/>
      <c r="AX704" s="229"/>
      <c r="AY704" s="229"/>
      <c r="AZ704" s="229"/>
      <c r="BA704" s="230"/>
    </row>
    <row r="705" spans="1:53" ht="14.1" customHeight="1" outlineLevel="2" x14ac:dyDescent="0.2">
      <c r="A705" s="68"/>
      <c r="B705" s="94"/>
      <c r="C705" s="95"/>
      <c r="D705" s="239"/>
      <c r="E705" s="110"/>
      <c r="F705" s="110"/>
      <c r="G705" s="111"/>
      <c r="H705" s="112" t="s">
        <v>179</v>
      </c>
      <c r="I705" s="100"/>
      <c r="J705" s="101"/>
      <c r="K705" s="101"/>
      <c r="L705" s="102" t="str">
        <f>IF(I705&lt;&gt;0,((VLOOKUP(I705,'1. Standard_Cost'!$B$4:$D$8,2)+VLOOKUP(I705,'1. Standard_Cost'!$B$4:$D$8,3))*J705*K705),"0")</f>
        <v>0</v>
      </c>
      <c r="M705" s="102">
        <f>L705*'1. Standard_Cost'!F284</f>
        <v>0</v>
      </c>
      <c r="N705" s="103"/>
      <c r="O705" s="103"/>
      <c r="P705" s="103"/>
      <c r="Q705" s="103"/>
      <c r="R705" s="104">
        <f>+N705*P705*'1. Standard_Cost'!$B$12</f>
        <v>0</v>
      </c>
      <c r="S705" s="104">
        <f>+N705*O705*P705*'1. Standard_Cost'!$C$12</f>
        <v>0</v>
      </c>
      <c r="T705" s="104">
        <f>+N705*P705*Q705*'1. Standard_Cost'!$D$12</f>
        <v>0</v>
      </c>
      <c r="U705" s="104">
        <f>+N705*O705*'1. Standard_Cost'!$E$12</f>
        <v>0</v>
      </c>
      <c r="V705" s="103"/>
      <c r="W705" s="103"/>
      <c r="X705" s="103"/>
      <c r="Y705" s="104">
        <f>+V705*((X705*'1. Standard_Cost'!$B$16)+(W705*X705*'1. Standard_Cost'!$C$16))</f>
        <v>0</v>
      </c>
      <c r="Z705" s="103"/>
      <c r="AA705" s="103"/>
      <c r="AB705" s="104">
        <f>+Z705*'1. Standard_Cost'!$B$20+AA705*'1. Standard_Cost'!$C$20</f>
        <v>0</v>
      </c>
      <c r="AC705" s="105"/>
      <c r="AD705" s="106"/>
      <c r="AE705" s="104">
        <f t="shared" si="1327"/>
        <v>0</v>
      </c>
      <c r="AF705" s="104">
        <f t="shared" si="1328"/>
        <v>0</v>
      </c>
      <c r="AG705" s="103"/>
      <c r="AH705" s="103"/>
      <c r="AI705" s="103"/>
      <c r="AJ705" s="107"/>
      <c r="AK705" s="107"/>
      <c r="AL705" s="107"/>
      <c r="AM705" s="104">
        <f>AG705*'1. Standard_Cost'!B304+'Incremental_Cost Year 2021'!AH705*'1. Standard_Cost'!C304+'Incremental_Cost Year 2021'!AI705*'1. Standard_Cost'!D304+'Incremental_Cost Year 2021'!AJ705+'Incremental_Cost Year 2021'!AL705+AK705</f>
        <v>0</v>
      </c>
      <c r="AN705" s="104">
        <f>AM705*'1. Standard_Cost'!C28</f>
        <v>0</v>
      </c>
      <c r="AO705" s="107"/>
      <c r="AQ705" s="104">
        <f t="shared" si="1329"/>
        <v>0</v>
      </c>
      <c r="AR705" s="104">
        <f t="shared" si="1330"/>
        <v>0</v>
      </c>
      <c r="AS705" s="104">
        <f t="shared" si="1331"/>
        <v>0</v>
      </c>
      <c r="AT705" s="104">
        <f t="shared" si="1333"/>
        <v>0</v>
      </c>
      <c r="AU705" s="229">
        <f t="shared" si="1332"/>
        <v>0</v>
      </c>
      <c r="AV705" s="229"/>
      <c r="AW705" s="229"/>
      <c r="AX705" s="229"/>
      <c r="AY705" s="229"/>
      <c r="AZ705" s="229"/>
      <c r="BA705" s="230"/>
    </row>
    <row r="706" spans="1:53" ht="24.6" customHeight="1" outlineLevel="1" x14ac:dyDescent="0.2">
      <c r="A706" s="68"/>
      <c r="B706" s="141"/>
      <c r="C706" s="95"/>
      <c r="D706" s="240"/>
      <c r="E706" s="113" t="s">
        <v>686</v>
      </c>
      <c r="F706" s="114">
        <v>2024</v>
      </c>
      <c r="G706" s="115">
        <v>2024</v>
      </c>
      <c r="H706" s="122" t="s">
        <v>417</v>
      </c>
      <c r="I706" s="117"/>
      <c r="J706" s="117"/>
      <c r="K706" s="117"/>
      <c r="L706" s="118">
        <f>SUM(L702:L705)</f>
        <v>0</v>
      </c>
      <c r="M706" s="118">
        <f>SUM(M702:M705)</f>
        <v>0</v>
      </c>
      <c r="N706" s="117"/>
      <c r="O706" s="117"/>
      <c r="P706" s="117"/>
      <c r="Q706" s="117"/>
      <c r="R706" s="119">
        <f>SUM(R702:R705)</f>
        <v>0</v>
      </c>
      <c r="S706" s="119">
        <f>SUM(S702:S705)</f>
        <v>0</v>
      </c>
      <c r="T706" s="119">
        <f>SUM(T702:T705)</f>
        <v>0</v>
      </c>
      <c r="U706" s="119">
        <f>SUM(U702:U705)</f>
        <v>0</v>
      </c>
      <c r="V706" s="117"/>
      <c r="W706" s="117"/>
      <c r="X706" s="117"/>
      <c r="Y706" s="118">
        <f>SUM(Y702:Y705)</f>
        <v>0</v>
      </c>
      <c r="Z706" s="117"/>
      <c r="AA706" s="117"/>
      <c r="AB706" s="118">
        <f t="shared" ref="AB706:AF706" si="1334">SUM(AB702:AB705)</f>
        <v>0</v>
      </c>
      <c r="AC706" s="118">
        <f t="shared" si="1334"/>
        <v>0</v>
      </c>
      <c r="AD706" s="118">
        <f t="shared" si="1334"/>
        <v>0</v>
      </c>
      <c r="AE706" s="118">
        <f t="shared" si="1334"/>
        <v>0</v>
      </c>
      <c r="AF706" s="118">
        <f t="shared" si="1334"/>
        <v>0</v>
      </c>
      <c r="AG706" s="117"/>
      <c r="AH706" s="117"/>
      <c r="AI706" s="117"/>
      <c r="AJ706" s="119">
        <f>SUM(AJ702:AJ705)</f>
        <v>0</v>
      </c>
      <c r="AK706" s="119">
        <f t="shared" ref="AK706:AN706" si="1335">SUM(AK702:AK705)</f>
        <v>0</v>
      </c>
      <c r="AL706" s="119">
        <f t="shared" si="1335"/>
        <v>0</v>
      </c>
      <c r="AM706" s="119">
        <f t="shared" si="1335"/>
        <v>0</v>
      </c>
      <c r="AN706" s="119">
        <f t="shared" si="1335"/>
        <v>0</v>
      </c>
      <c r="AO706" s="116"/>
      <c r="AP706" s="120"/>
      <c r="AQ706" s="121">
        <f t="shared" ref="AQ706:AZ706" si="1336">SUM(AQ702:AQ705)</f>
        <v>0</v>
      </c>
      <c r="AR706" s="121">
        <f t="shared" si="1336"/>
        <v>0</v>
      </c>
      <c r="AS706" s="121">
        <f t="shared" si="1336"/>
        <v>0</v>
      </c>
      <c r="AT706" s="121">
        <f t="shared" si="1336"/>
        <v>0</v>
      </c>
      <c r="AU706" s="121">
        <f t="shared" si="1336"/>
        <v>0</v>
      </c>
      <c r="AV706" s="121">
        <f t="shared" si="1336"/>
        <v>0</v>
      </c>
      <c r="AW706" s="121">
        <f t="shared" si="1336"/>
        <v>0</v>
      </c>
      <c r="AX706" s="121">
        <f t="shared" si="1336"/>
        <v>0</v>
      </c>
      <c r="AY706" s="121">
        <f t="shared" si="1336"/>
        <v>0</v>
      </c>
      <c r="AZ706" s="121">
        <f t="shared" si="1336"/>
        <v>0</v>
      </c>
      <c r="BA706" s="121"/>
    </row>
    <row r="707" spans="1:53" ht="14.1" customHeight="1" outlineLevel="2" x14ac:dyDescent="0.2">
      <c r="A707" s="68"/>
      <c r="B707" s="94"/>
      <c r="C707" s="250"/>
      <c r="D707" s="238" t="s">
        <v>517</v>
      </c>
      <c r="E707" s="96"/>
      <c r="F707" s="97"/>
      <c r="G707" s="98"/>
      <c r="H707" s="99" t="s">
        <v>49</v>
      </c>
      <c r="I707" s="100"/>
      <c r="J707" s="101"/>
      <c r="K707" s="101"/>
      <c r="L707" s="102" t="str">
        <f>IF(I707&lt;&gt;0,((VLOOKUP(I707,'1. Standard_Cost'!$B$4:$D$8,2)+VLOOKUP(I707,'1. Standard_Cost'!$B$4:$D$8,3))*J707*K707),"0")</f>
        <v>0</v>
      </c>
      <c r="M707" s="102">
        <f>L707*'1. Standard_Cost'!F4</f>
        <v>0</v>
      </c>
      <c r="N707" s="103"/>
      <c r="O707" s="103"/>
      <c r="P707" s="103"/>
      <c r="Q707" s="103"/>
      <c r="R707" s="104">
        <f>+N707*P707*'1. Standard_Cost'!$B$12</f>
        <v>0</v>
      </c>
      <c r="S707" s="104">
        <f>+N707*O707*P707*'1. Standard_Cost'!$C$12</f>
        <v>0</v>
      </c>
      <c r="T707" s="104">
        <f>+N707*P707*Q707*'1. Standard_Cost'!$D$12</f>
        <v>0</v>
      </c>
      <c r="U707" s="104">
        <f>+N707*O707*'1. Standard_Cost'!$E$12</f>
        <v>0</v>
      </c>
      <c r="V707" s="103"/>
      <c r="W707" s="103"/>
      <c r="X707" s="103"/>
      <c r="Y707" s="104">
        <f>+V707*((X707*'1. Standard_Cost'!$B$16)+(W707*X707*'1. Standard_Cost'!$C$16))</f>
        <v>0</v>
      </c>
      <c r="Z707" s="103"/>
      <c r="AA707" s="103"/>
      <c r="AB707" s="104">
        <f>+Z707*'1. Standard_Cost'!$B$20+AA707*'1. Standard_Cost'!$C$20</f>
        <v>0</v>
      </c>
      <c r="AC707" s="105"/>
      <c r="AD707" s="106"/>
      <c r="AE707" s="104">
        <f t="shared" ref="AE707:AE710" si="1337">(R707+S707+T707+U707+Y707+AB707+AC707+AD707)*(20%)</f>
        <v>0</v>
      </c>
      <c r="AF707" s="104">
        <f t="shared" ref="AF707:AF710" si="1338">R707+S707+T707+U707+Y707+AB707+AC707+AD707+AE707</f>
        <v>0</v>
      </c>
      <c r="AG707" s="103"/>
      <c r="AH707" s="103"/>
      <c r="AI707" s="103"/>
      <c r="AJ707" s="107"/>
      <c r="AK707" s="107"/>
      <c r="AL707" s="107"/>
      <c r="AM707" s="104">
        <f>AG707*'1. Standard_Cost'!B319+'Incremental_Cost Year 2021'!AH707*'1. Standard_Cost'!C319+'Incremental_Cost Year 2021'!AI707*'1. Standard_Cost'!D319+'Incremental_Cost Year 2021'!AJ707+'Incremental_Cost Year 2021'!AL707+AK707</f>
        <v>0</v>
      </c>
      <c r="AN707" s="104">
        <f>AM707*'1. Standard_Cost'!C28</f>
        <v>0</v>
      </c>
      <c r="AO707" s="107"/>
      <c r="AQ707" s="104">
        <f t="shared" ref="AQ707:AQ710" si="1339">L707+M707</f>
        <v>0</v>
      </c>
      <c r="AR707" s="104">
        <f t="shared" ref="AR707:AR710" si="1340">AF707</f>
        <v>0</v>
      </c>
      <c r="AS707" s="104">
        <f t="shared" ref="AS707:AS710" si="1341">AM707+AN707</f>
        <v>0</v>
      </c>
      <c r="AT707" s="104">
        <f>SUM(AQ707,AR707,AS707)</f>
        <v>0</v>
      </c>
      <c r="AU707" s="229">
        <f t="shared" ref="AU707:AU710" si="1342">AT707:AT708</f>
        <v>0</v>
      </c>
      <c r="AV707" s="229"/>
      <c r="AW707" s="229"/>
      <c r="AX707" s="229"/>
      <c r="AY707" s="229"/>
      <c r="AZ707" s="229"/>
      <c r="BA707" s="230"/>
    </row>
    <row r="708" spans="1:53" ht="14.1" customHeight="1" outlineLevel="2" x14ac:dyDescent="0.2">
      <c r="A708" s="68"/>
      <c r="B708" s="94"/>
      <c r="C708" s="251"/>
      <c r="D708" s="239"/>
      <c r="E708" s="110"/>
      <c r="F708" s="110"/>
      <c r="G708" s="111"/>
      <c r="H708" s="99" t="s">
        <v>50</v>
      </c>
      <c r="I708" s="100"/>
      <c r="J708" s="101"/>
      <c r="K708" s="101"/>
      <c r="L708" s="102" t="str">
        <f>IF(I708&lt;&gt;0,((VLOOKUP(I708,'1. Standard_Cost'!$B$4:$D$8,2)+VLOOKUP(I708,'1. Standard_Cost'!$B$4:$D$8,3))*J708*K708),"0")</f>
        <v>0</v>
      </c>
      <c r="M708" s="102">
        <f>L708*'1. Standard_Cost'!F4</f>
        <v>0</v>
      </c>
      <c r="N708" s="103"/>
      <c r="O708" s="103"/>
      <c r="P708" s="103"/>
      <c r="Q708" s="103"/>
      <c r="R708" s="104">
        <f>+N708*P708*'1. Standard_Cost'!$B$12</f>
        <v>0</v>
      </c>
      <c r="S708" s="104">
        <f>+N708*O708*P708*'1. Standard_Cost'!$C$12</f>
        <v>0</v>
      </c>
      <c r="T708" s="104">
        <f>+N708*P708*Q708*'1. Standard_Cost'!$D$12</f>
        <v>0</v>
      </c>
      <c r="U708" s="104">
        <f>+N708*O708*'1. Standard_Cost'!$E$12</f>
        <v>0</v>
      </c>
      <c r="V708" s="103"/>
      <c r="W708" s="103"/>
      <c r="X708" s="103"/>
      <c r="Y708" s="104">
        <f>+V708*((X708*'1. Standard_Cost'!$B$16)+(W708*X708*'1. Standard_Cost'!$C$16))</f>
        <v>0</v>
      </c>
      <c r="Z708" s="103"/>
      <c r="AA708" s="103"/>
      <c r="AB708" s="104">
        <f>+Z708*'1. Standard_Cost'!$B$20+AA708*'1. Standard_Cost'!$C$20</f>
        <v>0</v>
      </c>
      <c r="AC708" s="105"/>
      <c r="AD708" s="106"/>
      <c r="AE708" s="104">
        <f t="shared" si="1337"/>
        <v>0</v>
      </c>
      <c r="AF708" s="104">
        <f t="shared" si="1338"/>
        <v>0</v>
      </c>
      <c r="AG708" s="103"/>
      <c r="AH708" s="103">
        <v>0</v>
      </c>
      <c r="AI708" s="103">
        <v>0</v>
      </c>
      <c r="AJ708" s="107"/>
      <c r="AK708" s="107"/>
      <c r="AL708" s="107"/>
      <c r="AM708" s="104">
        <f>AG708*'1. Standard_Cost'!B319+'Incremental_Cost Year 2021'!AH708*'1. Standard_Cost'!C319+'Incremental_Cost Year 2021'!AI708*'1. Standard_Cost'!D319+'Incremental_Cost Year 2021'!AJ708+'Incremental_Cost Year 2021'!AL708+AK708</f>
        <v>0</v>
      </c>
      <c r="AN708" s="104">
        <f>AM708*'1. Standard_Cost'!C28</f>
        <v>0</v>
      </c>
      <c r="AO708" s="107"/>
      <c r="AQ708" s="104">
        <f t="shared" si="1339"/>
        <v>0</v>
      </c>
      <c r="AR708" s="104">
        <f t="shared" si="1340"/>
        <v>0</v>
      </c>
      <c r="AS708" s="104">
        <f t="shared" si="1341"/>
        <v>0</v>
      </c>
      <c r="AT708" s="104">
        <f t="shared" ref="AT708:AT710" si="1343">SUM(AQ708,AR708,AS708)</f>
        <v>0</v>
      </c>
      <c r="AU708" s="229">
        <f t="shared" si="1342"/>
        <v>0</v>
      </c>
      <c r="AV708" s="229">
        <v>0</v>
      </c>
      <c r="AW708" s="229"/>
      <c r="AX708" s="229"/>
      <c r="AY708" s="229"/>
      <c r="AZ708" s="229"/>
      <c r="BA708" s="230"/>
    </row>
    <row r="709" spans="1:53" ht="14.1" customHeight="1" outlineLevel="2" x14ac:dyDescent="0.2">
      <c r="A709" s="68"/>
      <c r="B709" s="94"/>
      <c r="C709" s="251"/>
      <c r="D709" s="239"/>
      <c r="E709" s="110"/>
      <c r="F709" s="110"/>
      <c r="G709" s="111"/>
      <c r="H709" s="99" t="s">
        <v>51</v>
      </c>
      <c r="I709" s="100"/>
      <c r="J709" s="101"/>
      <c r="K709" s="101"/>
      <c r="L709" s="102" t="str">
        <f>IF(I709&lt;&gt;0,((VLOOKUP(I709,'1. Standard_Cost'!$B$4:$D$8,2)+VLOOKUP(I709,'1. Standard_Cost'!$B$4:$D$8,3))*J709*K709),"0")</f>
        <v>0</v>
      </c>
      <c r="M709" s="102">
        <f>L709*'1. Standard_Cost'!F4</f>
        <v>0</v>
      </c>
      <c r="N709" s="103"/>
      <c r="O709" s="103"/>
      <c r="P709" s="103"/>
      <c r="Q709" s="103"/>
      <c r="R709" s="104">
        <f>+N709*P709*'1. Standard_Cost'!$B$12</f>
        <v>0</v>
      </c>
      <c r="S709" s="104">
        <f>+N709*O709*P709*'1. Standard_Cost'!$C$12</f>
        <v>0</v>
      </c>
      <c r="T709" s="104">
        <f>+N709*P709*Q709*'1. Standard_Cost'!$D$12</f>
        <v>0</v>
      </c>
      <c r="U709" s="104">
        <f>+N709*O709*'1. Standard_Cost'!$E$12</f>
        <v>0</v>
      </c>
      <c r="V709" s="103"/>
      <c r="W709" s="103"/>
      <c r="X709" s="103"/>
      <c r="Y709" s="104">
        <f>+V709*((X709*'1. Standard_Cost'!$B$16)+(W709*X709*'1. Standard_Cost'!$C$16))</f>
        <v>0</v>
      </c>
      <c r="Z709" s="103"/>
      <c r="AA709" s="103"/>
      <c r="AB709" s="104">
        <f>+Z709*'1. Standard_Cost'!$B$20+AA709*'1. Standard_Cost'!$C$20</f>
        <v>0</v>
      </c>
      <c r="AC709" s="105"/>
      <c r="AD709" s="106"/>
      <c r="AE709" s="104">
        <f t="shared" si="1337"/>
        <v>0</v>
      </c>
      <c r="AF709" s="104">
        <f t="shared" si="1338"/>
        <v>0</v>
      </c>
      <c r="AG709" s="103"/>
      <c r="AH709" s="103"/>
      <c r="AI709" s="103"/>
      <c r="AJ709" s="107"/>
      <c r="AK709" s="107"/>
      <c r="AL709" s="107"/>
      <c r="AM709" s="104">
        <f>AG709*'1. Standard_Cost'!B319+'Incremental_Cost Year 2021'!AH709*'1. Standard_Cost'!C319+'Incremental_Cost Year 2021'!AI709*'1. Standard_Cost'!D319+'Incremental_Cost Year 2021'!AJ709+'Incremental_Cost Year 2021'!AL709+AK709</f>
        <v>0</v>
      </c>
      <c r="AN709" s="104">
        <f>AM709*'1. Standard_Cost'!C28</f>
        <v>0</v>
      </c>
      <c r="AO709" s="107"/>
      <c r="AQ709" s="104">
        <f t="shared" si="1339"/>
        <v>0</v>
      </c>
      <c r="AR709" s="104">
        <f t="shared" si="1340"/>
        <v>0</v>
      </c>
      <c r="AS709" s="104">
        <f t="shared" si="1341"/>
        <v>0</v>
      </c>
      <c r="AT709" s="104">
        <f t="shared" si="1343"/>
        <v>0</v>
      </c>
      <c r="AU709" s="229">
        <f t="shared" si="1342"/>
        <v>0</v>
      </c>
      <c r="AV709" s="229"/>
      <c r="AW709" s="229"/>
      <c r="AX709" s="229"/>
      <c r="AY709" s="229"/>
      <c r="AZ709" s="229"/>
      <c r="BA709" s="230"/>
    </row>
    <row r="710" spans="1:53" ht="14.1" customHeight="1" outlineLevel="2" x14ac:dyDescent="0.2">
      <c r="A710" s="68"/>
      <c r="B710" s="94"/>
      <c r="C710" s="251"/>
      <c r="D710" s="239"/>
      <c r="E710" s="110"/>
      <c r="F710" s="110"/>
      <c r="G710" s="111"/>
      <c r="H710" s="112" t="s">
        <v>179</v>
      </c>
      <c r="I710" s="100"/>
      <c r="J710" s="101"/>
      <c r="K710" s="101"/>
      <c r="L710" s="102" t="str">
        <f>IF(I710&lt;&gt;0,((VLOOKUP(I710,'1. Standard_Cost'!$B$4:$D$8,2)+VLOOKUP(I710,'1. Standard_Cost'!$B$4:$D$8,3))*J710*K710),"0")</f>
        <v>0</v>
      </c>
      <c r="M710" s="102">
        <f>L710*'1. Standard_Cost'!F299</f>
        <v>0</v>
      </c>
      <c r="N710" s="103"/>
      <c r="O710" s="103"/>
      <c r="P710" s="103"/>
      <c r="Q710" s="103"/>
      <c r="R710" s="104">
        <f>+N710*P710*'1. Standard_Cost'!$B$12</f>
        <v>0</v>
      </c>
      <c r="S710" s="104">
        <f>+N710*O710*P710*'1. Standard_Cost'!$C$12</f>
        <v>0</v>
      </c>
      <c r="T710" s="104">
        <f>+N710*P710*Q710*'1. Standard_Cost'!$D$12</f>
        <v>0</v>
      </c>
      <c r="U710" s="104">
        <f>+N710*O710*'1. Standard_Cost'!$E$12</f>
        <v>0</v>
      </c>
      <c r="V710" s="103"/>
      <c r="W710" s="103"/>
      <c r="X710" s="103"/>
      <c r="Y710" s="104">
        <f>+V710*((X710*'1. Standard_Cost'!$B$16)+(W710*X710*'1. Standard_Cost'!$C$16))</f>
        <v>0</v>
      </c>
      <c r="Z710" s="103"/>
      <c r="AA710" s="103"/>
      <c r="AB710" s="104">
        <f>+Z710*'1. Standard_Cost'!$B$20+AA710*'1. Standard_Cost'!$C$20</f>
        <v>0</v>
      </c>
      <c r="AC710" s="105"/>
      <c r="AD710" s="106"/>
      <c r="AE710" s="104">
        <f t="shared" si="1337"/>
        <v>0</v>
      </c>
      <c r="AF710" s="104">
        <f t="shared" si="1338"/>
        <v>0</v>
      </c>
      <c r="AG710" s="103"/>
      <c r="AH710" s="103"/>
      <c r="AI710" s="103"/>
      <c r="AJ710" s="107"/>
      <c r="AK710" s="107"/>
      <c r="AL710" s="107"/>
      <c r="AM710" s="104">
        <f>AG710*'1. Standard_Cost'!B319+'Incremental_Cost Year 2021'!AH710*'1. Standard_Cost'!C319+'Incremental_Cost Year 2021'!AI710*'1. Standard_Cost'!D319+'Incremental_Cost Year 2021'!AJ710+'Incremental_Cost Year 2021'!AL710+AK710</f>
        <v>0</v>
      </c>
      <c r="AN710" s="104">
        <f>AM710*'1. Standard_Cost'!C28</f>
        <v>0</v>
      </c>
      <c r="AO710" s="107"/>
      <c r="AQ710" s="104">
        <f t="shared" si="1339"/>
        <v>0</v>
      </c>
      <c r="AR710" s="104">
        <f t="shared" si="1340"/>
        <v>0</v>
      </c>
      <c r="AS710" s="104">
        <f t="shared" si="1341"/>
        <v>0</v>
      </c>
      <c r="AT710" s="104">
        <f t="shared" si="1343"/>
        <v>0</v>
      </c>
      <c r="AU710" s="229">
        <f t="shared" si="1342"/>
        <v>0</v>
      </c>
      <c r="AV710" s="229"/>
      <c r="AW710" s="229"/>
      <c r="AX710" s="229"/>
      <c r="AY710" s="229"/>
      <c r="AZ710" s="229"/>
      <c r="BA710" s="230"/>
    </row>
    <row r="711" spans="1:53" ht="25.35" customHeight="1" outlineLevel="1" x14ac:dyDescent="0.2">
      <c r="A711" s="68"/>
      <c r="B711" s="94"/>
      <c r="C711" s="251"/>
      <c r="D711" s="240"/>
      <c r="E711" s="113" t="s">
        <v>418</v>
      </c>
      <c r="F711" s="114">
        <v>2022</v>
      </c>
      <c r="G711" s="115">
        <v>2024</v>
      </c>
      <c r="H711" s="140" t="s">
        <v>419</v>
      </c>
      <c r="I711" s="117"/>
      <c r="J711" s="117"/>
      <c r="K711" s="117"/>
      <c r="L711" s="118">
        <f>SUM(L707:L710)</f>
        <v>0</v>
      </c>
      <c r="M711" s="118">
        <f>SUM(M707:M710)</f>
        <v>0</v>
      </c>
      <c r="N711" s="117"/>
      <c r="O711" s="117"/>
      <c r="P711" s="117"/>
      <c r="Q711" s="117"/>
      <c r="R711" s="119">
        <f>SUM(R707:R710)</f>
        <v>0</v>
      </c>
      <c r="S711" s="119">
        <f>SUM(S707:S710)</f>
        <v>0</v>
      </c>
      <c r="T711" s="119">
        <f>SUM(T707:T710)</f>
        <v>0</v>
      </c>
      <c r="U711" s="119">
        <f>SUM(U707:U710)</f>
        <v>0</v>
      </c>
      <c r="V711" s="117"/>
      <c r="W711" s="117"/>
      <c r="X711" s="117"/>
      <c r="Y711" s="118">
        <f>SUM(Y707:Y710)</f>
        <v>0</v>
      </c>
      <c r="Z711" s="117"/>
      <c r="AA711" s="117"/>
      <c r="AB711" s="118">
        <f t="shared" ref="AB711:AF711" si="1344">SUM(AB707:AB710)</f>
        <v>0</v>
      </c>
      <c r="AC711" s="118">
        <f t="shared" si="1344"/>
        <v>0</v>
      </c>
      <c r="AD711" s="118">
        <f t="shared" si="1344"/>
        <v>0</v>
      </c>
      <c r="AE711" s="118">
        <f t="shared" si="1344"/>
        <v>0</v>
      </c>
      <c r="AF711" s="118">
        <f t="shared" si="1344"/>
        <v>0</v>
      </c>
      <c r="AG711" s="117"/>
      <c r="AH711" s="117"/>
      <c r="AI711" s="117"/>
      <c r="AJ711" s="119">
        <f>SUM(AJ707:AJ710)</f>
        <v>0</v>
      </c>
      <c r="AK711" s="119">
        <f t="shared" ref="AK711:AN711" si="1345">SUM(AK707:AK710)</f>
        <v>0</v>
      </c>
      <c r="AL711" s="119">
        <f t="shared" si="1345"/>
        <v>0</v>
      </c>
      <c r="AM711" s="119">
        <f t="shared" si="1345"/>
        <v>0</v>
      </c>
      <c r="AN711" s="119">
        <f t="shared" si="1345"/>
        <v>0</v>
      </c>
      <c r="AO711" s="116"/>
      <c r="AP711" s="120"/>
      <c r="AQ711" s="118">
        <f t="shared" ref="AQ711:AZ711" si="1346">SUM(AQ707:AQ710)</f>
        <v>0</v>
      </c>
      <c r="AR711" s="118">
        <f t="shared" si="1346"/>
        <v>0</v>
      </c>
      <c r="AS711" s="118">
        <f t="shared" si="1346"/>
        <v>0</v>
      </c>
      <c r="AT711" s="118">
        <f t="shared" si="1346"/>
        <v>0</v>
      </c>
      <c r="AU711" s="118">
        <f t="shared" si="1346"/>
        <v>0</v>
      </c>
      <c r="AV711" s="118">
        <f t="shared" si="1346"/>
        <v>0</v>
      </c>
      <c r="AW711" s="118">
        <f t="shared" si="1346"/>
        <v>0</v>
      </c>
      <c r="AX711" s="118">
        <f t="shared" si="1346"/>
        <v>0</v>
      </c>
      <c r="AY711" s="118">
        <f t="shared" si="1346"/>
        <v>0</v>
      </c>
      <c r="AZ711" s="118">
        <f t="shared" si="1346"/>
        <v>0</v>
      </c>
      <c r="BA711" s="118"/>
    </row>
    <row r="712" spans="1:53" ht="14.1" customHeight="1" outlineLevel="2" x14ac:dyDescent="0.2">
      <c r="A712" s="68"/>
      <c r="B712" s="94"/>
      <c r="C712" s="251"/>
      <c r="D712" s="238" t="s">
        <v>517</v>
      </c>
      <c r="E712" s="96"/>
      <c r="F712" s="97"/>
      <c r="G712" s="98"/>
      <c r="H712" s="99" t="s">
        <v>518</v>
      </c>
      <c r="I712" s="100" t="s">
        <v>5</v>
      </c>
      <c r="J712" s="101">
        <v>6</v>
      </c>
      <c r="K712" s="101">
        <v>5</v>
      </c>
      <c r="L712" s="102">
        <f>IF(I712&lt;&gt;0,((VLOOKUP(I712,'1. Standard_Cost'!$B$4:$D$8,2)+VLOOKUP(I712,'1. Standard_Cost'!$B$4:$D$8,3))*J712*K712),"0")</f>
        <v>2103000</v>
      </c>
      <c r="M712" s="102">
        <f>L712*'1. Standard_Cost'!F4</f>
        <v>351201</v>
      </c>
      <c r="N712" s="103">
        <v>5</v>
      </c>
      <c r="O712" s="103">
        <v>6</v>
      </c>
      <c r="P712" s="103">
        <v>5</v>
      </c>
      <c r="Q712" s="103"/>
      <c r="R712" s="104">
        <f>+N712*P712*'1. Standard_Cost'!$B$12</f>
        <v>37500</v>
      </c>
      <c r="S712" s="104">
        <f>+N712*O712*P712*'1. Standard_Cost'!$C$12</f>
        <v>375000</v>
      </c>
      <c r="T712" s="104">
        <f>+N712*P712*Q712*'1. Standard_Cost'!$D$12</f>
        <v>0</v>
      </c>
      <c r="U712" s="104">
        <f>+N712*O712*'1. Standard_Cost'!$E$12</f>
        <v>150000</v>
      </c>
      <c r="V712" s="103"/>
      <c r="W712" s="103"/>
      <c r="X712" s="103"/>
      <c r="Y712" s="104">
        <f>+V712*((X712*'1. Standard_Cost'!$B$16)+(W712*X712*'1. Standard_Cost'!$C$16))</f>
        <v>0</v>
      </c>
      <c r="Z712" s="103"/>
      <c r="AA712" s="103"/>
      <c r="AB712" s="104">
        <f>+Z712*'1. Standard_Cost'!$B$20+AA712*'1. Standard_Cost'!$C$20</f>
        <v>0</v>
      </c>
      <c r="AC712" s="105"/>
      <c r="AD712" s="106"/>
      <c r="AE712" s="104">
        <f t="shared" ref="AE712:AE715" si="1347">(R712+S712+T712+U712+Y712+AB712+AC712+AD712)*(20%)</f>
        <v>112500</v>
      </c>
      <c r="AF712" s="104">
        <f t="shared" ref="AF712:AF715" si="1348">R712+S712+T712+U712+Y712+AB712+AC712+AD712+AE712</f>
        <v>675000</v>
      </c>
      <c r="AG712" s="103"/>
      <c r="AH712" s="103"/>
      <c r="AI712" s="103"/>
      <c r="AJ712" s="107"/>
      <c r="AK712" s="107"/>
      <c r="AL712" s="107"/>
      <c r="AM712" s="104">
        <f>AG712*'1. Standard_Cost'!B319+'Incremental_Cost Year 2021'!AH712*'1. Standard_Cost'!C319+'Incremental_Cost Year 2021'!AI712*'1. Standard_Cost'!D319+'Incremental_Cost Year 2021'!AJ712+'Incremental_Cost Year 2021'!AL712+AK712</f>
        <v>0</v>
      </c>
      <c r="AN712" s="104">
        <f>AM712*'1. Standard_Cost'!C28</f>
        <v>0</v>
      </c>
      <c r="AO712" s="107"/>
      <c r="AQ712" s="104">
        <f t="shared" ref="AQ712:AQ715" si="1349">L712+M712</f>
        <v>2454201</v>
      </c>
      <c r="AR712" s="104">
        <f t="shared" ref="AR712:AR715" si="1350">AF712</f>
        <v>675000</v>
      </c>
      <c r="AS712" s="104">
        <f t="shared" ref="AS712:AS715" si="1351">AM712+AN712</f>
        <v>0</v>
      </c>
      <c r="AT712" s="104">
        <f>SUM(AQ712,AR712,AS712)</f>
        <v>3129201</v>
      </c>
      <c r="AU712" s="229">
        <f t="shared" ref="AU712:AU715" si="1352">AT712:AT713</f>
        <v>3129201</v>
      </c>
      <c r="AV712" s="229"/>
      <c r="AW712" s="229"/>
      <c r="AX712" s="229"/>
      <c r="AY712" s="229"/>
      <c r="AZ712" s="229"/>
      <c r="BA712" s="230"/>
    </row>
    <row r="713" spans="1:53" ht="14.1" customHeight="1" outlineLevel="2" x14ac:dyDescent="0.2">
      <c r="A713" s="68"/>
      <c r="B713" s="94"/>
      <c r="C713" s="251"/>
      <c r="D713" s="239"/>
      <c r="E713" s="110"/>
      <c r="F713" s="110"/>
      <c r="G713" s="111"/>
      <c r="H713" s="99" t="s">
        <v>50</v>
      </c>
      <c r="I713" s="100"/>
      <c r="J713" s="101"/>
      <c r="K713" s="101"/>
      <c r="L713" s="102" t="str">
        <f>IF(I713&lt;&gt;0,((VLOOKUP(I713,'1. Standard_Cost'!$B$4:$D$8,2)+VLOOKUP(I713,'1. Standard_Cost'!$B$4:$D$8,3))*J713*K713),"0")</f>
        <v>0</v>
      </c>
      <c r="M713" s="102">
        <f>L713*'1. Standard_Cost'!F4</f>
        <v>0</v>
      </c>
      <c r="N713" s="103"/>
      <c r="O713" s="103"/>
      <c r="P713" s="103"/>
      <c r="Q713" s="103"/>
      <c r="R713" s="104">
        <f>+N713*P713*'1. Standard_Cost'!$B$12</f>
        <v>0</v>
      </c>
      <c r="S713" s="104">
        <f>+N713*O713*P713*'1. Standard_Cost'!$C$12</f>
        <v>0</v>
      </c>
      <c r="T713" s="104">
        <f>+N713*P713*Q713*'1. Standard_Cost'!$D$12</f>
        <v>0</v>
      </c>
      <c r="U713" s="104">
        <f>+N713*O713*'1. Standard_Cost'!$E$12</f>
        <v>0</v>
      </c>
      <c r="V713" s="103"/>
      <c r="W713" s="103"/>
      <c r="X713" s="103"/>
      <c r="Y713" s="104">
        <f>+V713*((X713*'1. Standard_Cost'!$B$16)+(W713*X713*'1. Standard_Cost'!$C$16))</f>
        <v>0</v>
      </c>
      <c r="Z713" s="103"/>
      <c r="AA713" s="103"/>
      <c r="AB713" s="104">
        <f>+Z713*'1. Standard_Cost'!$B$20+AA713*'1. Standard_Cost'!$C$20</f>
        <v>0</v>
      </c>
      <c r="AC713" s="105"/>
      <c r="AD713" s="106"/>
      <c r="AE713" s="104">
        <f t="shared" si="1347"/>
        <v>0</v>
      </c>
      <c r="AF713" s="104">
        <f t="shared" si="1348"/>
        <v>0</v>
      </c>
      <c r="AG713" s="103"/>
      <c r="AH713" s="103">
        <v>0</v>
      </c>
      <c r="AI713" s="103">
        <v>0</v>
      </c>
      <c r="AJ713" s="107"/>
      <c r="AK713" s="107"/>
      <c r="AL713" s="107"/>
      <c r="AM713" s="104">
        <f>AG713*'1. Standard_Cost'!B319+'Incremental_Cost Year 2021'!AH713*'1. Standard_Cost'!C319+'Incremental_Cost Year 2021'!AI713*'1. Standard_Cost'!D319+'Incremental_Cost Year 2021'!AJ713+'Incremental_Cost Year 2021'!AL713+AK713</f>
        <v>0</v>
      </c>
      <c r="AN713" s="104">
        <f>AM713*'1. Standard_Cost'!C28</f>
        <v>0</v>
      </c>
      <c r="AO713" s="107"/>
      <c r="AQ713" s="104">
        <f t="shared" si="1349"/>
        <v>0</v>
      </c>
      <c r="AR713" s="104">
        <f t="shared" si="1350"/>
        <v>0</v>
      </c>
      <c r="AS713" s="104">
        <f t="shared" si="1351"/>
        <v>0</v>
      </c>
      <c r="AT713" s="104">
        <f t="shared" ref="AT713:AT715" si="1353">SUM(AQ713,AR713,AS713)</f>
        <v>0</v>
      </c>
      <c r="AU713" s="229">
        <f t="shared" si="1352"/>
        <v>0</v>
      </c>
      <c r="AV713" s="229">
        <v>0</v>
      </c>
      <c r="AW713" s="229"/>
      <c r="AX713" s="229"/>
      <c r="AY713" s="229"/>
      <c r="AZ713" s="229"/>
      <c r="BA713" s="230"/>
    </row>
    <row r="714" spans="1:53" ht="14.1" customHeight="1" outlineLevel="2" x14ac:dyDescent="0.2">
      <c r="A714" s="68"/>
      <c r="B714" s="94"/>
      <c r="C714" s="251"/>
      <c r="D714" s="239"/>
      <c r="E714" s="110"/>
      <c r="F714" s="110"/>
      <c r="G714" s="111"/>
      <c r="H714" s="99" t="s">
        <v>51</v>
      </c>
      <c r="I714" s="100"/>
      <c r="J714" s="101"/>
      <c r="K714" s="101"/>
      <c r="L714" s="102" t="str">
        <f>IF(I714&lt;&gt;0,((VLOOKUP(I714,'1. Standard_Cost'!$B$4:$D$8,2)+VLOOKUP(I714,'1. Standard_Cost'!$B$4:$D$8,3))*J714*K714),"0")</f>
        <v>0</v>
      </c>
      <c r="M714" s="102">
        <f>L714*'1. Standard_Cost'!F4</f>
        <v>0</v>
      </c>
      <c r="N714" s="103"/>
      <c r="O714" s="103"/>
      <c r="P714" s="103"/>
      <c r="Q714" s="103"/>
      <c r="R714" s="104">
        <f>+N714*P714*'1. Standard_Cost'!$B$12</f>
        <v>0</v>
      </c>
      <c r="S714" s="104">
        <f>+N714*O714*P714*'1. Standard_Cost'!$C$12</f>
        <v>0</v>
      </c>
      <c r="T714" s="104">
        <f>+N714*P714*Q714*'1. Standard_Cost'!$D$12</f>
        <v>0</v>
      </c>
      <c r="U714" s="104">
        <f>+N714*O714*'1. Standard_Cost'!$E$12</f>
        <v>0</v>
      </c>
      <c r="V714" s="103"/>
      <c r="W714" s="103"/>
      <c r="X714" s="103"/>
      <c r="Y714" s="104">
        <f>+V714*((X714*'1. Standard_Cost'!$B$16)+(W714*X714*'1. Standard_Cost'!$C$16))</f>
        <v>0</v>
      </c>
      <c r="Z714" s="103"/>
      <c r="AA714" s="103"/>
      <c r="AB714" s="104">
        <f>+Z714*'1. Standard_Cost'!$B$20+AA714*'1. Standard_Cost'!$C$20</f>
        <v>0</v>
      </c>
      <c r="AC714" s="105"/>
      <c r="AD714" s="106"/>
      <c r="AE714" s="104">
        <f t="shared" si="1347"/>
        <v>0</v>
      </c>
      <c r="AF714" s="104">
        <f t="shared" si="1348"/>
        <v>0</v>
      </c>
      <c r="AG714" s="103"/>
      <c r="AH714" s="103"/>
      <c r="AI714" s="103"/>
      <c r="AJ714" s="107"/>
      <c r="AK714" s="107"/>
      <c r="AL714" s="107"/>
      <c r="AM714" s="104">
        <f>AG714*'1. Standard_Cost'!B319+'Incremental_Cost Year 2021'!AH714*'1. Standard_Cost'!C319+'Incremental_Cost Year 2021'!AI714*'1. Standard_Cost'!D319+'Incremental_Cost Year 2021'!AJ714+'Incremental_Cost Year 2021'!AL714+AK714</f>
        <v>0</v>
      </c>
      <c r="AN714" s="104">
        <f>AM714*'1. Standard_Cost'!C28</f>
        <v>0</v>
      </c>
      <c r="AO714" s="107"/>
      <c r="AQ714" s="104">
        <f t="shared" si="1349"/>
        <v>0</v>
      </c>
      <c r="AR714" s="104">
        <f t="shared" si="1350"/>
        <v>0</v>
      </c>
      <c r="AS714" s="104">
        <f t="shared" si="1351"/>
        <v>0</v>
      </c>
      <c r="AT714" s="104">
        <f t="shared" si="1353"/>
        <v>0</v>
      </c>
      <c r="AU714" s="229">
        <f t="shared" si="1352"/>
        <v>0</v>
      </c>
      <c r="AV714" s="229"/>
      <c r="AW714" s="229"/>
      <c r="AX714" s="229"/>
      <c r="AY714" s="229"/>
      <c r="AZ714" s="229"/>
      <c r="BA714" s="230"/>
    </row>
    <row r="715" spans="1:53" ht="14.1" customHeight="1" outlineLevel="2" x14ac:dyDescent="0.2">
      <c r="A715" s="68"/>
      <c r="B715" s="94"/>
      <c r="C715" s="251"/>
      <c r="D715" s="239"/>
      <c r="E715" s="110"/>
      <c r="F715" s="110"/>
      <c r="G715" s="111"/>
      <c r="H715" s="112" t="s">
        <v>179</v>
      </c>
      <c r="I715" s="100"/>
      <c r="J715" s="101"/>
      <c r="K715" s="101"/>
      <c r="L715" s="102" t="str">
        <f>IF(I715&lt;&gt;0,((VLOOKUP(I715,'1. Standard_Cost'!$B$4:$D$8,2)+VLOOKUP(I715,'1. Standard_Cost'!$B$4:$D$8,3))*J715*K715),"0")</f>
        <v>0</v>
      </c>
      <c r="M715" s="102">
        <f>L715*'1. Standard_Cost'!F4</f>
        <v>0</v>
      </c>
      <c r="N715" s="103"/>
      <c r="O715" s="103"/>
      <c r="P715" s="103"/>
      <c r="Q715" s="103"/>
      <c r="R715" s="104">
        <f>+N715*P715*'1. Standard_Cost'!$B$12</f>
        <v>0</v>
      </c>
      <c r="S715" s="104">
        <f>+N715*O715*P715*'1. Standard_Cost'!$C$12</f>
        <v>0</v>
      </c>
      <c r="T715" s="104">
        <f>+N715*P715*Q715*'1. Standard_Cost'!$D$12</f>
        <v>0</v>
      </c>
      <c r="U715" s="104">
        <f>+N715*O715*'1. Standard_Cost'!$E$12</f>
        <v>0</v>
      </c>
      <c r="V715" s="103"/>
      <c r="W715" s="103"/>
      <c r="X715" s="103"/>
      <c r="Y715" s="104">
        <f>+V715*((X715*'1. Standard_Cost'!$B$16)+(W715*X715*'1. Standard_Cost'!$C$16))</f>
        <v>0</v>
      </c>
      <c r="Z715" s="103"/>
      <c r="AA715" s="103"/>
      <c r="AB715" s="104">
        <f>+Z715*'1. Standard_Cost'!$B$20+AA715*'1. Standard_Cost'!$C$20</f>
        <v>0</v>
      </c>
      <c r="AC715" s="105"/>
      <c r="AD715" s="106"/>
      <c r="AE715" s="104">
        <f t="shared" si="1347"/>
        <v>0</v>
      </c>
      <c r="AF715" s="104">
        <f t="shared" si="1348"/>
        <v>0</v>
      </c>
      <c r="AG715" s="103"/>
      <c r="AH715" s="103"/>
      <c r="AI715" s="103"/>
      <c r="AJ715" s="107"/>
      <c r="AK715" s="107"/>
      <c r="AL715" s="107"/>
      <c r="AM715" s="104">
        <f>AG715*'1. Standard_Cost'!B319+'Incremental_Cost Year 2021'!AH715*'1. Standard_Cost'!C319+'Incremental_Cost Year 2021'!AI715*'1. Standard_Cost'!D319+'Incremental_Cost Year 2021'!AJ715+'Incremental_Cost Year 2021'!AL715+AK715</f>
        <v>0</v>
      </c>
      <c r="AN715" s="104">
        <f>AM715*'1. Standard_Cost'!C28</f>
        <v>0</v>
      </c>
      <c r="AO715" s="107"/>
      <c r="AQ715" s="104">
        <f t="shared" si="1349"/>
        <v>0</v>
      </c>
      <c r="AR715" s="104">
        <f t="shared" si="1350"/>
        <v>0</v>
      </c>
      <c r="AS715" s="104">
        <f t="shared" si="1351"/>
        <v>0</v>
      </c>
      <c r="AT715" s="104">
        <f t="shared" si="1353"/>
        <v>0</v>
      </c>
      <c r="AU715" s="229">
        <f t="shared" si="1352"/>
        <v>0</v>
      </c>
      <c r="AV715" s="229"/>
      <c r="AW715" s="229"/>
      <c r="AX715" s="229"/>
      <c r="AY715" s="229"/>
      <c r="AZ715" s="229"/>
      <c r="BA715" s="230"/>
    </row>
    <row r="716" spans="1:53" ht="25.7" customHeight="1" outlineLevel="1" x14ac:dyDescent="0.2">
      <c r="A716" s="68"/>
      <c r="B716" s="94"/>
      <c r="C716" s="251"/>
      <c r="D716" s="240"/>
      <c r="E716" s="113" t="s">
        <v>828</v>
      </c>
      <c r="F716" s="114">
        <v>2021</v>
      </c>
      <c r="G716" s="115">
        <v>2021</v>
      </c>
      <c r="H716" s="122" t="s">
        <v>421</v>
      </c>
      <c r="I716" s="117"/>
      <c r="J716" s="117"/>
      <c r="K716" s="117"/>
      <c r="L716" s="118">
        <f>SUM(L712:L715)</f>
        <v>2103000</v>
      </c>
      <c r="M716" s="118">
        <f>SUM(M712:M715)</f>
        <v>351201</v>
      </c>
      <c r="N716" s="117"/>
      <c r="O716" s="117"/>
      <c r="P716" s="117"/>
      <c r="Q716" s="117"/>
      <c r="R716" s="119">
        <f>SUM(R712:R715)</f>
        <v>37500</v>
      </c>
      <c r="S716" s="119">
        <f>SUM(S712:S715)</f>
        <v>375000</v>
      </c>
      <c r="T716" s="119">
        <f>SUM(T712:T715)</f>
        <v>0</v>
      </c>
      <c r="U716" s="119">
        <f>SUM(U712:U715)</f>
        <v>150000</v>
      </c>
      <c r="V716" s="117"/>
      <c r="W716" s="117"/>
      <c r="X716" s="117"/>
      <c r="Y716" s="118">
        <f>SUM(Y712:Y715)</f>
        <v>0</v>
      </c>
      <c r="Z716" s="117"/>
      <c r="AA716" s="117"/>
      <c r="AB716" s="118">
        <f t="shared" ref="AB716:AF716" si="1354">SUM(AB712:AB715)</f>
        <v>0</v>
      </c>
      <c r="AC716" s="118">
        <f t="shared" si="1354"/>
        <v>0</v>
      </c>
      <c r="AD716" s="118">
        <f t="shared" si="1354"/>
        <v>0</v>
      </c>
      <c r="AE716" s="118">
        <f t="shared" si="1354"/>
        <v>112500</v>
      </c>
      <c r="AF716" s="118">
        <f t="shared" si="1354"/>
        <v>675000</v>
      </c>
      <c r="AG716" s="117"/>
      <c r="AH716" s="117"/>
      <c r="AI716" s="117"/>
      <c r="AJ716" s="119">
        <f>SUM(AJ712:AJ715)</f>
        <v>0</v>
      </c>
      <c r="AK716" s="119">
        <f t="shared" ref="AK716:AN716" si="1355">SUM(AK712:AK715)</f>
        <v>0</v>
      </c>
      <c r="AL716" s="119">
        <f t="shared" si="1355"/>
        <v>0</v>
      </c>
      <c r="AM716" s="119">
        <f t="shared" si="1355"/>
        <v>0</v>
      </c>
      <c r="AN716" s="119">
        <f t="shared" si="1355"/>
        <v>0</v>
      </c>
      <c r="AO716" s="116"/>
      <c r="AP716" s="120"/>
      <c r="AQ716" s="121">
        <f t="shared" ref="AQ716:AZ716" si="1356">SUM(AQ712:AQ715)</f>
        <v>2454201</v>
      </c>
      <c r="AR716" s="121">
        <f t="shared" si="1356"/>
        <v>675000</v>
      </c>
      <c r="AS716" s="121">
        <f t="shared" si="1356"/>
        <v>0</v>
      </c>
      <c r="AT716" s="121">
        <f t="shared" si="1356"/>
        <v>3129201</v>
      </c>
      <c r="AU716" s="121">
        <f t="shared" si="1356"/>
        <v>3129201</v>
      </c>
      <c r="AV716" s="121">
        <f t="shared" si="1356"/>
        <v>0</v>
      </c>
      <c r="AW716" s="121">
        <f t="shared" si="1356"/>
        <v>0</v>
      </c>
      <c r="AX716" s="121">
        <f t="shared" si="1356"/>
        <v>0</v>
      </c>
      <c r="AY716" s="121">
        <f t="shared" si="1356"/>
        <v>0</v>
      </c>
      <c r="AZ716" s="121">
        <f t="shared" si="1356"/>
        <v>0</v>
      </c>
      <c r="BA716" s="121"/>
    </row>
    <row r="717" spans="1:53" ht="14.1" customHeight="1" outlineLevel="2" x14ac:dyDescent="0.2">
      <c r="A717" s="68"/>
      <c r="B717" s="94"/>
      <c r="C717" s="251"/>
      <c r="D717" s="238" t="s">
        <v>517</v>
      </c>
      <c r="E717" s="96"/>
      <c r="F717" s="97"/>
      <c r="G717" s="98"/>
      <c r="H717" s="99" t="s">
        <v>49</v>
      </c>
      <c r="I717" s="100"/>
      <c r="J717" s="101"/>
      <c r="K717" s="101"/>
      <c r="L717" s="102" t="str">
        <f>IF(I717&lt;&gt;0,((VLOOKUP(I717,'1. Standard_Cost'!$B$4:$D$8,2)+VLOOKUP(I717,'1. Standard_Cost'!$B$4:$D$8,3))*J717*K717),"0")</f>
        <v>0</v>
      </c>
      <c r="M717" s="102">
        <f>L717*'1. Standard_Cost'!F4</f>
        <v>0</v>
      </c>
      <c r="N717" s="103"/>
      <c r="O717" s="103"/>
      <c r="P717" s="103"/>
      <c r="Q717" s="103"/>
      <c r="R717" s="104">
        <f>+N717*P717*'1. Standard_Cost'!$B$12</f>
        <v>0</v>
      </c>
      <c r="S717" s="104">
        <f>+N717*O717*P717*'1. Standard_Cost'!$C$12</f>
        <v>0</v>
      </c>
      <c r="T717" s="104">
        <f>+N717*P717*Q717*'1. Standard_Cost'!$D$12</f>
        <v>0</v>
      </c>
      <c r="U717" s="104">
        <f>+N717*O717*'1. Standard_Cost'!$E$12</f>
        <v>0</v>
      </c>
      <c r="V717" s="103"/>
      <c r="W717" s="103"/>
      <c r="X717" s="103"/>
      <c r="Y717" s="104">
        <f>+V717*((X717*'1. Standard_Cost'!$B$16)+(W717*X717*'1. Standard_Cost'!$C$16))</f>
        <v>0</v>
      </c>
      <c r="Z717" s="103"/>
      <c r="AA717" s="103"/>
      <c r="AB717" s="104">
        <f>+Z717*'1. Standard_Cost'!$B$20+AA717*'1. Standard_Cost'!$C$20</f>
        <v>0</v>
      </c>
      <c r="AC717" s="105"/>
      <c r="AD717" s="106"/>
      <c r="AE717" s="104">
        <f t="shared" ref="AE717:AE720" si="1357">(R717+S717+T717+U717+Y717+AB717+AC717+AD717)*(20%)</f>
        <v>0</v>
      </c>
      <c r="AF717" s="104">
        <f t="shared" ref="AF717:AF720" si="1358">R717+S717+T717+U717+Y717+AB717+AC717+AD717+AE717</f>
        <v>0</v>
      </c>
      <c r="AG717" s="103"/>
      <c r="AH717" s="103"/>
      <c r="AI717" s="103"/>
      <c r="AJ717" s="107"/>
      <c r="AK717" s="107"/>
      <c r="AL717" s="107"/>
      <c r="AM717" s="104">
        <f>AG717*'1. Standard_Cost'!B319+'Incremental_Cost Year 2021'!AH717*'1. Standard_Cost'!C319+'Incremental_Cost Year 2021'!AI717*'1. Standard_Cost'!D319+'Incremental_Cost Year 2021'!AJ717+'Incremental_Cost Year 2021'!AL717+AK717</f>
        <v>0</v>
      </c>
      <c r="AN717" s="104">
        <f>AM717*'1. Standard_Cost'!C28</f>
        <v>0</v>
      </c>
      <c r="AO717" s="107"/>
      <c r="AQ717" s="104">
        <f t="shared" ref="AQ717:AQ720" si="1359">L717+M717</f>
        <v>0</v>
      </c>
      <c r="AR717" s="104">
        <f t="shared" ref="AR717:AR720" si="1360">AF717</f>
        <v>0</v>
      </c>
      <c r="AS717" s="104">
        <f t="shared" ref="AS717:AS720" si="1361">AM717+AN717</f>
        <v>0</v>
      </c>
      <c r="AT717" s="104">
        <f>SUM(AQ717,AR717,AS717)</f>
        <v>0</v>
      </c>
      <c r="AU717" s="229">
        <f t="shared" ref="AU717:AU720" si="1362">AT717:AT718</f>
        <v>0</v>
      </c>
      <c r="AV717" s="229"/>
      <c r="AW717" s="229"/>
      <c r="AX717" s="229"/>
      <c r="AY717" s="229"/>
      <c r="AZ717" s="229"/>
      <c r="BA717" s="230"/>
    </row>
    <row r="718" spans="1:53" ht="14.1" customHeight="1" outlineLevel="2" x14ac:dyDescent="0.2">
      <c r="A718" s="68"/>
      <c r="B718" s="94"/>
      <c r="C718" s="251"/>
      <c r="D718" s="239"/>
      <c r="E718" s="110"/>
      <c r="F718" s="110"/>
      <c r="G718" s="111"/>
      <c r="H718" s="99" t="s">
        <v>50</v>
      </c>
      <c r="I718" s="100"/>
      <c r="J718" s="101"/>
      <c r="K718" s="101"/>
      <c r="L718" s="102" t="str">
        <f>IF(I718&lt;&gt;0,((VLOOKUP(I718,'1. Standard_Cost'!$B$4:$D$8,2)+VLOOKUP(I718,'1. Standard_Cost'!$B$4:$D$8,3))*J718*K718),"0")</f>
        <v>0</v>
      </c>
      <c r="M718" s="102">
        <f>L718*'1. Standard_Cost'!F4</f>
        <v>0</v>
      </c>
      <c r="N718" s="103"/>
      <c r="O718" s="103"/>
      <c r="P718" s="103"/>
      <c r="Q718" s="103"/>
      <c r="R718" s="104">
        <f>+N718*P718*'1. Standard_Cost'!$B$12</f>
        <v>0</v>
      </c>
      <c r="S718" s="104">
        <f>+N718*O718*P718*'1. Standard_Cost'!$C$12</f>
        <v>0</v>
      </c>
      <c r="T718" s="104">
        <f>+N718*P718*Q718*'1. Standard_Cost'!$D$12</f>
        <v>0</v>
      </c>
      <c r="U718" s="104">
        <f>+N718*O718*'1. Standard_Cost'!$E$12</f>
        <v>0</v>
      </c>
      <c r="V718" s="103"/>
      <c r="W718" s="103"/>
      <c r="X718" s="103"/>
      <c r="Y718" s="104">
        <f>+V718*((X718*'1. Standard_Cost'!$B$16)+(W718*X718*'1. Standard_Cost'!$C$16))</f>
        <v>0</v>
      </c>
      <c r="Z718" s="103"/>
      <c r="AA718" s="103"/>
      <c r="AB718" s="104">
        <f>+Z718*'1. Standard_Cost'!$B$20+AA718*'1. Standard_Cost'!$C$20</f>
        <v>0</v>
      </c>
      <c r="AC718" s="105"/>
      <c r="AD718" s="106"/>
      <c r="AE718" s="104">
        <f t="shared" si="1357"/>
        <v>0</v>
      </c>
      <c r="AF718" s="104">
        <f t="shared" si="1358"/>
        <v>0</v>
      </c>
      <c r="AG718" s="103"/>
      <c r="AH718" s="103">
        <v>0</v>
      </c>
      <c r="AI718" s="103">
        <v>0</v>
      </c>
      <c r="AJ718" s="107"/>
      <c r="AK718" s="107"/>
      <c r="AL718" s="107"/>
      <c r="AM718" s="104">
        <f>AG718*'1. Standard_Cost'!B319+'Incremental_Cost Year 2021'!AH718*'1. Standard_Cost'!C319+'Incremental_Cost Year 2021'!AI718*'1. Standard_Cost'!D319+'Incremental_Cost Year 2021'!AJ718+'Incremental_Cost Year 2021'!AL718+AK718</f>
        <v>0</v>
      </c>
      <c r="AN718" s="104">
        <f>AM718*'1. Standard_Cost'!C28</f>
        <v>0</v>
      </c>
      <c r="AO718" s="107"/>
      <c r="AQ718" s="104">
        <f t="shared" si="1359"/>
        <v>0</v>
      </c>
      <c r="AR718" s="104">
        <f t="shared" si="1360"/>
        <v>0</v>
      </c>
      <c r="AS718" s="104">
        <f t="shared" si="1361"/>
        <v>0</v>
      </c>
      <c r="AT718" s="104">
        <f t="shared" ref="AT718:AT720" si="1363">SUM(AQ718,AR718,AS718)</f>
        <v>0</v>
      </c>
      <c r="AU718" s="229">
        <f t="shared" si="1362"/>
        <v>0</v>
      </c>
      <c r="AV718" s="229">
        <v>0</v>
      </c>
      <c r="AW718" s="229"/>
      <c r="AX718" s="229"/>
      <c r="AY718" s="229"/>
      <c r="AZ718" s="229"/>
      <c r="BA718" s="230"/>
    </row>
    <row r="719" spans="1:53" ht="14.1" customHeight="1" outlineLevel="2" x14ac:dyDescent="0.2">
      <c r="A719" s="68"/>
      <c r="B719" s="94"/>
      <c r="C719" s="251"/>
      <c r="D719" s="239"/>
      <c r="E719" s="110"/>
      <c r="F719" s="110"/>
      <c r="G719" s="111"/>
      <c r="H719" s="99" t="s">
        <v>51</v>
      </c>
      <c r="I719" s="100"/>
      <c r="J719" s="101"/>
      <c r="K719" s="101"/>
      <c r="L719" s="102" t="str">
        <f>IF(I719&lt;&gt;0,((VLOOKUP(I719,'1. Standard_Cost'!$B$4:$D$8,2)+VLOOKUP(I719,'1. Standard_Cost'!$B$4:$D$8,3))*J719*K719),"0")</f>
        <v>0</v>
      </c>
      <c r="M719" s="102">
        <f>L719*'1. Standard_Cost'!F4</f>
        <v>0</v>
      </c>
      <c r="N719" s="103"/>
      <c r="O719" s="103"/>
      <c r="P719" s="103"/>
      <c r="Q719" s="103"/>
      <c r="R719" s="104">
        <f>+N719*P719*'1. Standard_Cost'!$B$12</f>
        <v>0</v>
      </c>
      <c r="S719" s="104">
        <f>+N719*O719*P719*'1. Standard_Cost'!$C$12</f>
        <v>0</v>
      </c>
      <c r="T719" s="104">
        <f>+N719*P719*Q719*'1. Standard_Cost'!$D$12</f>
        <v>0</v>
      </c>
      <c r="U719" s="104">
        <f>+N719*O719*'1. Standard_Cost'!$E$12</f>
        <v>0</v>
      </c>
      <c r="V719" s="103"/>
      <c r="W719" s="103"/>
      <c r="X719" s="103"/>
      <c r="Y719" s="104">
        <f>+V719*((X719*'1. Standard_Cost'!$B$16)+(W719*X719*'1. Standard_Cost'!$C$16))</f>
        <v>0</v>
      </c>
      <c r="Z719" s="103"/>
      <c r="AA719" s="103"/>
      <c r="AB719" s="104">
        <f>+Z719*'1. Standard_Cost'!$B$20+AA719*'1. Standard_Cost'!$C$20</f>
        <v>0</v>
      </c>
      <c r="AC719" s="105"/>
      <c r="AD719" s="106"/>
      <c r="AE719" s="104">
        <f t="shared" si="1357"/>
        <v>0</v>
      </c>
      <c r="AF719" s="104">
        <f t="shared" si="1358"/>
        <v>0</v>
      </c>
      <c r="AG719" s="103"/>
      <c r="AH719" s="103"/>
      <c r="AI719" s="103"/>
      <c r="AJ719" s="107"/>
      <c r="AK719" s="107"/>
      <c r="AL719" s="107"/>
      <c r="AM719" s="104">
        <f>AG719*'1. Standard_Cost'!B319+'Incremental_Cost Year 2021'!AH719*'1. Standard_Cost'!C319+'Incremental_Cost Year 2021'!AI719*'1. Standard_Cost'!D319+'Incremental_Cost Year 2021'!AJ719+'Incremental_Cost Year 2021'!AL719+AK719</f>
        <v>0</v>
      </c>
      <c r="AN719" s="104">
        <f>AM719*'1. Standard_Cost'!C28</f>
        <v>0</v>
      </c>
      <c r="AO719" s="107"/>
      <c r="AQ719" s="104">
        <f t="shared" si="1359"/>
        <v>0</v>
      </c>
      <c r="AR719" s="104">
        <f t="shared" si="1360"/>
        <v>0</v>
      </c>
      <c r="AS719" s="104">
        <f t="shared" si="1361"/>
        <v>0</v>
      </c>
      <c r="AT719" s="104">
        <f t="shared" si="1363"/>
        <v>0</v>
      </c>
      <c r="AU719" s="229">
        <f t="shared" si="1362"/>
        <v>0</v>
      </c>
      <c r="AV719" s="229"/>
      <c r="AW719" s="229"/>
      <c r="AX719" s="229"/>
      <c r="AY719" s="229"/>
      <c r="AZ719" s="229"/>
      <c r="BA719" s="230"/>
    </row>
    <row r="720" spans="1:53" ht="14.1" customHeight="1" outlineLevel="2" x14ac:dyDescent="0.2">
      <c r="A720" s="68"/>
      <c r="B720" s="94"/>
      <c r="C720" s="251"/>
      <c r="D720" s="239"/>
      <c r="E720" s="110"/>
      <c r="F720" s="110"/>
      <c r="G720" s="111"/>
      <c r="H720" s="112" t="s">
        <v>179</v>
      </c>
      <c r="I720" s="100"/>
      <c r="J720" s="101"/>
      <c r="K720" s="101"/>
      <c r="L720" s="102" t="str">
        <f>IF(I720&lt;&gt;0,((VLOOKUP(I720,'1. Standard_Cost'!$B$4:$D$8,2)+VLOOKUP(I720,'1. Standard_Cost'!$B$4:$D$8,3))*J720*K720),"0")</f>
        <v>0</v>
      </c>
      <c r="M720" s="102">
        <f>L720*'1. Standard_Cost'!F299</f>
        <v>0</v>
      </c>
      <c r="N720" s="103"/>
      <c r="O720" s="103"/>
      <c r="P720" s="103"/>
      <c r="Q720" s="103"/>
      <c r="R720" s="104">
        <f>+N720*P720*'1. Standard_Cost'!$B$12</f>
        <v>0</v>
      </c>
      <c r="S720" s="104">
        <f>+N720*O720*P720*'1. Standard_Cost'!$C$12</f>
        <v>0</v>
      </c>
      <c r="T720" s="104">
        <f>+N720*P720*Q720*'1. Standard_Cost'!$D$12</f>
        <v>0</v>
      </c>
      <c r="U720" s="104">
        <f>+N720*O720*'1. Standard_Cost'!$E$12</f>
        <v>0</v>
      </c>
      <c r="V720" s="103"/>
      <c r="W720" s="103"/>
      <c r="X720" s="103"/>
      <c r="Y720" s="104">
        <f>+V720*((X720*'1. Standard_Cost'!$B$16)+(W720*X720*'1. Standard_Cost'!$C$16))</f>
        <v>0</v>
      </c>
      <c r="Z720" s="103"/>
      <c r="AA720" s="103"/>
      <c r="AB720" s="104">
        <f>+Z720*'1. Standard_Cost'!$B$20+AA720*'1. Standard_Cost'!$C$20</f>
        <v>0</v>
      </c>
      <c r="AC720" s="105"/>
      <c r="AD720" s="106"/>
      <c r="AE720" s="104">
        <f t="shared" si="1357"/>
        <v>0</v>
      </c>
      <c r="AF720" s="104">
        <f t="shared" si="1358"/>
        <v>0</v>
      </c>
      <c r="AG720" s="103"/>
      <c r="AH720" s="103"/>
      <c r="AI720" s="103"/>
      <c r="AJ720" s="107"/>
      <c r="AK720" s="107"/>
      <c r="AL720" s="107"/>
      <c r="AM720" s="104">
        <f>AG720*'1. Standard_Cost'!B319+'Incremental_Cost Year 2021'!AH720*'1. Standard_Cost'!C319+'Incremental_Cost Year 2021'!AI720*'1. Standard_Cost'!D319+'Incremental_Cost Year 2021'!AJ720+'Incremental_Cost Year 2021'!AL720+AK720</f>
        <v>0</v>
      </c>
      <c r="AN720" s="104">
        <f>AM720*'1. Standard_Cost'!C28</f>
        <v>0</v>
      </c>
      <c r="AO720" s="107"/>
      <c r="AQ720" s="104">
        <f t="shared" si="1359"/>
        <v>0</v>
      </c>
      <c r="AR720" s="104">
        <f t="shared" si="1360"/>
        <v>0</v>
      </c>
      <c r="AS720" s="104">
        <f t="shared" si="1361"/>
        <v>0</v>
      </c>
      <c r="AT720" s="104">
        <f t="shared" si="1363"/>
        <v>0</v>
      </c>
      <c r="AU720" s="229">
        <f t="shared" si="1362"/>
        <v>0</v>
      </c>
      <c r="AV720" s="229"/>
      <c r="AW720" s="229"/>
      <c r="AX720" s="229"/>
      <c r="AY720" s="229"/>
      <c r="AZ720" s="229"/>
      <c r="BA720" s="230"/>
    </row>
    <row r="721" spans="1:53" ht="24.6" customHeight="1" outlineLevel="1" x14ac:dyDescent="0.2">
      <c r="A721" s="68"/>
      <c r="B721" s="141"/>
      <c r="C721" s="251"/>
      <c r="D721" s="240"/>
      <c r="E721" s="113" t="s">
        <v>422</v>
      </c>
      <c r="F721" s="114" t="s">
        <v>154</v>
      </c>
      <c r="G721" s="115" t="s">
        <v>155</v>
      </c>
      <c r="H721" s="122" t="s">
        <v>423</v>
      </c>
      <c r="I721" s="117"/>
      <c r="J721" s="117"/>
      <c r="K721" s="117"/>
      <c r="L721" s="118">
        <f>SUM(L717:L720)</f>
        <v>0</v>
      </c>
      <c r="M721" s="118">
        <f>SUM(M717:M720)</f>
        <v>0</v>
      </c>
      <c r="N721" s="117"/>
      <c r="O721" s="117"/>
      <c r="P721" s="117"/>
      <c r="Q721" s="117"/>
      <c r="R721" s="119">
        <f>SUM(R717:R720)</f>
        <v>0</v>
      </c>
      <c r="S721" s="119">
        <f>SUM(S717:S720)</f>
        <v>0</v>
      </c>
      <c r="T721" s="119">
        <f>SUM(T717:T720)</f>
        <v>0</v>
      </c>
      <c r="U721" s="119">
        <f>SUM(U717:U720)</f>
        <v>0</v>
      </c>
      <c r="V721" s="117"/>
      <c r="W721" s="117"/>
      <c r="X721" s="117"/>
      <c r="Y721" s="118">
        <f>SUM(Y717:Y720)</f>
        <v>0</v>
      </c>
      <c r="Z721" s="117"/>
      <c r="AA721" s="117"/>
      <c r="AB721" s="118">
        <f t="shared" ref="AB721:AF721" si="1364">SUM(AB717:AB720)</f>
        <v>0</v>
      </c>
      <c r="AC721" s="118">
        <f t="shared" si="1364"/>
        <v>0</v>
      </c>
      <c r="AD721" s="118">
        <f t="shared" si="1364"/>
        <v>0</v>
      </c>
      <c r="AE721" s="118">
        <f t="shared" si="1364"/>
        <v>0</v>
      </c>
      <c r="AF721" s="118">
        <f t="shared" si="1364"/>
        <v>0</v>
      </c>
      <c r="AG721" s="117"/>
      <c r="AH721" s="117"/>
      <c r="AI721" s="117"/>
      <c r="AJ721" s="119">
        <f>SUM(AJ717:AJ720)</f>
        <v>0</v>
      </c>
      <c r="AK721" s="119">
        <f t="shared" ref="AK721:AN721" si="1365">SUM(AK717:AK720)</f>
        <v>0</v>
      </c>
      <c r="AL721" s="119">
        <f t="shared" si="1365"/>
        <v>0</v>
      </c>
      <c r="AM721" s="119">
        <f t="shared" si="1365"/>
        <v>0</v>
      </c>
      <c r="AN721" s="119">
        <f t="shared" si="1365"/>
        <v>0</v>
      </c>
      <c r="AO721" s="116"/>
      <c r="AP721" s="120"/>
      <c r="AQ721" s="121">
        <f t="shared" ref="AQ721:AZ721" si="1366">SUM(AQ717:AQ720)</f>
        <v>0</v>
      </c>
      <c r="AR721" s="121">
        <f t="shared" si="1366"/>
        <v>0</v>
      </c>
      <c r="AS721" s="121">
        <f t="shared" si="1366"/>
        <v>0</v>
      </c>
      <c r="AT721" s="121">
        <f t="shared" si="1366"/>
        <v>0</v>
      </c>
      <c r="AU721" s="121">
        <f t="shared" si="1366"/>
        <v>0</v>
      </c>
      <c r="AV721" s="121">
        <f t="shared" si="1366"/>
        <v>0</v>
      </c>
      <c r="AW721" s="121">
        <f t="shared" si="1366"/>
        <v>0</v>
      </c>
      <c r="AX721" s="121">
        <f t="shared" si="1366"/>
        <v>0</v>
      </c>
      <c r="AY721" s="121">
        <f t="shared" si="1366"/>
        <v>0</v>
      </c>
      <c r="AZ721" s="121">
        <f t="shared" si="1366"/>
        <v>0</v>
      </c>
      <c r="BA721" s="121"/>
    </row>
    <row r="722" spans="1:53" ht="14.1" customHeight="1" outlineLevel="2" x14ac:dyDescent="0.2">
      <c r="A722" s="68"/>
      <c r="B722" s="94"/>
      <c r="C722" s="95"/>
      <c r="D722" s="238" t="s">
        <v>517</v>
      </c>
      <c r="E722" s="238" t="s">
        <v>424</v>
      </c>
      <c r="F722" s="97"/>
      <c r="G722" s="98"/>
      <c r="H722" s="99" t="s">
        <v>521</v>
      </c>
      <c r="I722" s="100"/>
      <c r="J722" s="101"/>
      <c r="K722" s="101"/>
      <c r="L722" s="102" t="str">
        <f>IF(I722&lt;&gt;0,((VLOOKUP(I722,'1. Standard_Cost'!$B$4:$D$8,2)+VLOOKUP(I722,'1. Standard_Cost'!$B$4:$D$8,3))*J722*K722),"0")</f>
        <v>0</v>
      </c>
      <c r="M722" s="102">
        <f>L722*'1. Standard_Cost'!F4</f>
        <v>0</v>
      </c>
      <c r="N722" s="103"/>
      <c r="O722" s="103"/>
      <c r="P722" s="103"/>
      <c r="Q722" s="103"/>
      <c r="R722" s="104">
        <f>+N722*P722*'1. Standard_Cost'!$B$12</f>
        <v>0</v>
      </c>
      <c r="S722" s="104">
        <f>+N722*O722*P722*'1. Standard_Cost'!$C$12</f>
        <v>0</v>
      </c>
      <c r="T722" s="104">
        <f>+N722*P722*Q722*'1. Standard_Cost'!$D$12</f>
        <v>0</v>
      </c>
      <c r="U722" s="104">
        <f>+N722*O722*'1. Standard_Cost'!$E$12</f>
        <v>0</v>
      </c>
      <c r="V722" s="103"/>
      <c r="W722" s="103"/>
      <c r="X722" s="103"/>
      <c r="Y722" s="104">
        <f>+V722*((X722*'1. Standard_Cost'!$B$16)+(W722*X722*'1. Standard_Cost'!$C$16))</f>
        <v>0</v>
      </c>
      <c r="Z722" s="103"/>
      <c r="AA722" s="103"/>
      <c r="AB722" s="104">
        <f>+Z722*'1. Standard_Cost'!$B$20+AA722*'1. Standard_Cost'!$C$20</f>
        <v>0</v>
      </c>
      <c r="AC722" s="105">
        <v>1500000</v>
      </c>
      <c r="AD722" s="106"/>
      <c r="AE722" s="104">
        <f t="shared" ref="AE722:AE725" si="1367">(R722+S722+T722+U722+Y722+AB722+AC722+AD722)*(20%)</f>
        <v>300000</v>
      </c>
      <c r="AF722" s="104">
        <f t="shared" ref="AF722:AF725" si="1368">R722+S722+T722+U722+Y722+AB722+AC722+AD722+AE722</f>
        <v>1800000</v>
      </c>
      <c r="AG722" s="103"/>
      <c r="AH722" s="103"/>
      <c r="AI722" s="103"/>
      <c r="AJ722" s="107"/>
      <c r="AK722" s="107"/>
      <c r="AL722" s="107"/>
      <c r="AM722" s="104">
        <f>AG722*'1. Standard_Cost'!B324+'Incremental_Cost Year 2021'!AH722*'1. Standard_Cost'!C324+'Incremental_Cost Year 2021'!AI722*'1. Standard_Cost'!D324+'Incremental_Cost Year 2021'!AJ722+'Incremental_Cost Year 2021'!AL722+AK722</f>
        <v>0</v>
      </c>
      <c r="AN722" s="104">
        <f>AM722*'1. Standard_Cost'!C28</f>
        <v>0</v>
      </c>
      <c r="AO722" s="107"/>
      <c r="AQ722" s="104">
        <f t="shared" ref="AQ722:AQ725" si="1369">L722+M722</f>
        <v>0</v>
      </c>
      <c r="AR722" s="104">
        <f t="shared" ref="AR722:AR725" si="1370">AF722</f>
        <v>1800000</v>
      </c>
      <c r="AS722" s="104">
        <f t="shared" ref="AS722:AS725" si="1371">AM722+AN722</f>
        <v>0</v>
      </c>
      <c r="AT722" s="104">
        <f>SUM(AQ722,AR722,AS722)</f>
        <v>1800000</v>
      </c>
      <c r="AU722" s="229">
        <f t="shared" ref="AU722:AU725" si="1372">AT722:AT723</f>
        <v>1800000</v>
      </c>
      <c r="AV722" s="229"/>
      <c r="AW722" s="229"/>
      <c r="AX722" s="229"/>
      <c r="AY722" s="229"/>
      <c r="AZ722" s="229"/>
      <c r="BA722" s="230"/>
    </row>
    <row r="723" spans="1:53" ht="14.1" customHeight="1" outlineLevel="2" x14ac:dyDescent="0.2">
      <c r="A723" s="68"/>
      <c r="B723" s="94"/>
      <c r="C723" s="95"/>
      <c r="D723" s="239"/>
      <c r="E723" s="239"/>
      <c r="F723" s="110"/>
      <c r="G723" s="111"/>
      <c r="H723" s="99" t="s">
        <v>50</v>
      </c>
      <c r="I723" s="100"/>
      <c r="J723" s="101"/>
      <c r="K723" s="101"/>
      <c r="L723" s="102" t="str">
        <f>IF(I723&lt;&gt;0,((VLOOKUP(I723,'1. Standard_Cost'!$B$4:$D$8,2)+VLOOKUP(I723,'1. Standard_Cost'!$B$4:$D$8,3))*J723*K723),"0")</f>
        <v>0</v>
      </c>
      <c r="M723" s="102">
        <f>L723*'1. Standard_Cost'!F4</f>
        <v>0</v>
      </c>
      <c r="N723" s="103"/>
      <c r="O723" s="103"/>
      <c r="P723" s="103"/>
      <c r="Q723" s="103"/>
      <c r="R723" s="104">
        <f>+N723*P723*'1. Standard_Cost'!$B$12</f>
        <v>0</v>
      </c>
      <c r="S723" s="104">
        <f>+N723*O723*P723*'1. Standard_Cost'!$C$12</f>
        <v>0</v>
      </c>
      <c r="T723" s="104">
        <f>+N723*P723*Q723*'1. Standard_Cost'!$D$12</f>
        <v>0</v>
      </c>
      <c r="U723" s="104">
        <f>+N723*O723*'1. Standard_Cost'!$E$12</f>
        <v>0</v>
      </c>
      <c r="V723" s="103"/>
      <c r="W723" s="103"/>
      <c r="X723" s="103"/>
      <c r="Y723" s="104">
        <f>+V723*((X723*'1. Standard_Cost'!$B$16)+(W723*X723*'1. Standard_Cost'!$C$16))</f>
        <v>0</v>
      </c>
      <c r="Z723" s="103"/>
      <c r="AA723" s="103"/>
      <c r="AB723" s="104">
        <f>+Z723*'1. Standard_Cost'!$B$20+AA723*'1. Standard_Cost'!$C$20</f>
        <v>0</v>
      </c>
      <c r="AC723" s="105"/>
      <c r="AD723" s="106"/>
      <c r="AE723" s="104">
        <f t="shared" si="1367"/>
        <v>0</v>
      </c>
      <c r="AF723" s="104">
        <f t="shared" si="1368"/>
        <v>0</v>
      </c>
      <c r="AG723" s="103"/>
      <c r="AH723" s="103">
        <v>0</v>
      </c>
      <c r="AI723" s="103">
        <v>0</v>
      </c>
      <c r="AJ723" s="107"/>
      <c r="AK723" s="107"/>
      <c r="AL723" s="107"/>
      <c r="AM723" s="104">
        <f>AG723*'1. Standard_Cost'!B324+'Incremental_Cost Year 2021'!AH723*'1. Standard_Cost'!C324+'Incremental_Cost Year 2021'!AI723*'1. Standard_Cost'!D324+'Incremental_Cost Year 2021'!AJ723+'Incremental_Cost Year 2021'!AL723+AK723</f>
        <v>0</v>
      </c>
      <c r="AN723" s="104">
        <f>AM723*'1. Standard_Cost'!C28</f>
        <v>0</v>
      </c>
      <c r="AO723" s="107"/>
      <c r="AQ723" s="104">
        <f t="shared" si="1369"/>
        <v>0</v>
      </c>
      <c r="AR723" s="104">
        <f t="shared" si="1370"/>
        <v>0</v>
      </c>
      <c r="AS723" s="104">
        <f t="shared" si="1371"/>
        <v>0</v>
      </c>
      <c r="AT723" s="104">
        <f t="shared" ref="AT723:AT725" si="1373">SUM(AQ723,AR723,AS723)</f>
        <v>0</v>
      </c>
      <c r="AU723" s="229">
        <f t="shared" si="1372"/>
        <v>0</v>
      </c>
      <c r="AV723" s="229">
        <v>0</v>
      </c>
      <c r="AW723" s="229"/>
      <c r="AX723" s="229"/>
      <c r="AY723" s="229"/>
      <c r="AZ723" s="229"/>
      <c r="BA723" s="230"/>
    </row>
    <row r="724" spans="1:53" ht="14.1" customHeight="1" outlineLevel="2" x14ac:dyDescent="0.2">
      <c r="A724" s="68"/>
      <c r="B724" s="94"/>
      <c r="C724" s="95"/>
      <c r="D724" s="239"/>
      <c r="E724" s="239"/>
      <c r="F724" s="110"/>
      <c r="G724" s="111"/>
      <c r="H724" s="99" t="s">
        <v>51</v>
      </c>
      <c r="I724" s="100"/>
      <c r="J724" s="101"/>
      <c r="K724" s="101"/>
      <c r="L724" s="102" t="str">
        <f>IF(I724&lt;&gt;0,((VLOOKUP(I724,'1. Standard_Cost'!$B$4:$D$8,2)+VLOOKUP(I724,'1. Standard_Cost'!$B$4:$D$8,3))*J724*K724),"0")</f>
        <v>0</v>
      </c>
      <c r="M724" s="102">
        <f>L724*'1. Standard_Cost'!F304</f>
        <v>0</v>
      </c>
      <c r="N724" s="103"/>
      <c r="O724" s="103"/>
      <c r="P724" s="103"/>
      <c r="Q724" s="103"/>
      <c r="R724" s="104">
        <f>+N724*P724*'1. Standard_Cost'!$B$12</f>
        <v>0</v>
      </c>
      <c r="S724" s="104">
        <f>+N724*O724*P724*'1. Standard_Cost'!$C$12</f>
        <v>0</v>
      </c>
      <c r="T724" s="104">
        <f>+N724*P724*Q724*'1. Standard_Cost'!$D$12</f>
        <v>0</v>
      </c>
      <c r="U724" s="104">
        <f>+N724*O724*'1. Standard_Cost'!$E$12</f>
        <v>0</v>
      </c>
      <c r="V724" s="103"/>
      <c r="W724" s="103"/>
      <c r="X724" s="103"/>
      <c r="Y724" s="104">
        <f>+V724*((X724*'1. Standard_Cost'!$B$16)+(W724*X724*'1. Standard_Cost'!$C$16))</f>
        <v>0</v>
      </c>
      <c r="Z724" s="103"/>
      <c r="AA724" s="103"/>
      <c r="AB724" s="104">
        <f>+Z724*'1. Standard_Cost'!$B$20+AA724*'1. Standard_Cost'!$C$20</f>
        <v>0</v>
      </c>
      <c r="AC724" s="105"/>
      <c r="AD724" s="106"/>
      <c r="AE724" s="104">
        <f t="shared" si="1367"/>
        <v>0</v>
      </c>
      <c r="AF724" s="104">
        <f t="shared" si="1368"/>
        <v>0</v>
      </c>
      <c r="AG724" s="103"/>
      <c r="AH724" s="103"/>
      <c r="AI724" s="103"/>
      <c r="AJ724" s="107"/>
      <c r="AK724" s="107"/>
      <c r="AL724" s="107"/>
      <c r="AM724" s="104">
        <f>AG724*'1. Standard_Cost'!B324+'Incremental_Cost Year 2021'!AH724*'1. Standard_Cost'!C324+'Incremental_Cost Year 2021'!AI724*'1. Standard_Cost'!D324+'Incremental_Cost Year 2021'!AJ724+'Incremental_Cost Year 2021'!AL724+AK724</f>
        <v>0</v>
      </c>
      <c r="AN724" s="104">
        <f>AM724*'1. Standard_Cost'!C28</f>
        <v>0</v>
      </c>
      <c r="AO724" s="107"/>
      <c r="AQ724" s="104">
        <f t="shared" si="1369"/>
        <v>0</v>
      </c>
      <c r="AR724" s="104">
        <f t="shared" si="1370"/>
        <v>0</v>
      </c>
      <c r="AS724" s="104">
        <f t="shared" si="1371"/>
        <v>0</v>
      </c>
      <c r="AT724" s="104">
        <f t="shared" si="1373"/>
        <v>0</v>
      </c>
      <c r="AU724" s="229">
        <f t="shared" si="1372"/>
        <v>0</v>
      </c>
      <c r="AV724" s="229"/>
      <c r="AW724" s="229"/>
      <c r="AX724" s="229"/>
      <c r="AY724" s="229"/>
      <c r="AZ724" s="229"/>
      <c r="BA724" s="230"/>
    </row>
    <row r="725" spans="1:53" ht="14.1" customHeight="1" outlineLevel="2" x14ac:dyDescent="0.2">
      <c r="A725" s="68"/>
      <c r="B725" s="94"/>
      <c r="C725" s="95"/>
      <c r="D725" s="239"/>
      <c r="E725" s="239"/>
      <c r="F725" s="110"/>
      <c r="G725" s="111"/>
      <c r="H725" s="112" t="s">
        <v>179</v>
      </c>
      <c r="I725" s="100"/>
      <c r="J725" s="101"/>
      <c r="K725" s="101"/>
      <c r="L725" s="102" t="str">
        <f>IF(I725&lt;&gt;0,((VLOOKUP(I725,'1. Standard_Cost'!$B$4:$D$8,2)+VLOOKUP(I725,'1. Standard_Cost'!$B$4:$D$8,3))*J725*K725),"0")</f>
        <v>0</v>
      </c>
      <c r="M725" s="102">
        <f>L725*'1. Standard_Cost'!F304</f>
        <v>0</v>
      </c>
      <c r="N725" s="103"/>
      <c r="O725" s="103"/>
      <c r="P725" s="103"/>
      <c r="Q725" s="103"/>
      <c r="R725" s="104">
        <f>+N725*P725*'1. Standard_Cost'!$B$12</f>
        <v>0</v>
      </c>
      <c r="S725" s="104">
        <f>+N725*O725*P725*'1. Standard_Cost'!$C$12</f>
        <v>0</v>
      </c>
      <c r="T725" s="104">
        <f>+N725*P725*Q725*'1. Standard_Cost'!$D$12</f>
        <v>0</v>
      </c>
      <c r="U725" s="104">
        <f>+N725*O725*'1. Standard_Cost'!$E$12</f>
        <v>0</v>
      </c>
      <c r="V725" s="103"/>
      <c r="W725" s="103"/>
      <c r="X725" s="103"/>
      <c r="Y725" s="104">
        <f>+V725*((X725*'1. Standard_Cost'!$B$16)+(W725*X725*'1. Standard_Cost'!$C$16))</f>
        <v>0</v>
      </c>
      <c r="Z725" s="103"/>
      <c r="AA725" s="103"/>
      <c r="AB725" s="104">
        <f>+Z725*'1. Standard_Cost'!$B$20+AA725*'1. Standard_Cost'!$C$20</f>
        <v>0</v>
      </c>
      <c r="AC725" s="105"/>
      <c r="AD725" s="106"/>
      <c r="AE725" s="104">
        <f t="shared" si="1367"/>
        <v>0</v>
      </c>
      <c r="AF725" s="104">
        <f t="shared" si="1368"/>
        <v>0</v>
      </c>
      <c r="AG725" s="103"/>
      <c r="AH725" s="103"/>
      <c r="AI725" s="103"/>
      <c r="AJ725" s="107"/>
      <c r="AK725" s="107"/>
      <c r="AL725" s="107"/>
      <c r="AM725" s="104">
        <f>AG725*'1. Standard_Cost'!B324+'Incremental_Cost Year 2021'!AH725*'1. Standard_Cost'!C324+'Incremental_Cost Year 2021'!AI725*'1. Standard_Cost'!D324+'Incremental_Cost Year 2021'!AJ725+'Incremental_Cost Year 2021'!AL725+AK725</f>
        <v>0</v>
      </c>
      <c r="AN725" s="104">
        <f>AM725*'1. Standard_Cost'!C28</f>
        <v>0</v>
      </c>
      <c r="AO725" s="107"/>
      <c r="AQ725" s="104">
        <f t="shared" si="1369"/>
        <v>0</v>
      </c>
      <c r="AR725" s="104">
        <f t="shared" si="1370"/>
        <v>0</v>
      </c>
      <c r="AS725" s="104">
        <f t="shared" si="1371"/>
        <v>0</v>
      </c>
      <c r="AT725" s="104">
        <f t="shared" si="1373"/>
        <v>0</v>
      </c>
      <c r="AU725" s="229">
        <f t="shared" si="1372"/>
        <v>0</v>
      </c>
      <c r="AV725" s="229"/>
      <c r="AW725" s="229"/>
      <c r="AX725" s="229"/>
      <c r="AY725" s="229"/>
      <c r="AZ725" s="229"/>
      <c r="BA725" s="230"/>
    </row>
    <row r="726" spans="1:53" ht="24.6" customHeight="1" outlineLevel="1" x14ac:dyDescent="0.2">
      <c r="A726" s="68"/>
      <c r="B726" s="141"/>
      <c r="C726" s="95"/>
      <c r="D726" s="240"/>
      <c r="E726" s="240"/>
      <c r="F726" s="114" t="s">
        <v>154</v>
      </c>
      <c r="G726" s="115" t="s">
        <v>155</v>
      </c>
      <c r="H726" s="122" t="s">
        <v>425</v>
      </c>
      <c r="I726" s="117"/>
      <c r="J726" s="117"/>
      <c r="K726" s="117"/>
      <c r="L726" s="118">
        <f>SUM(L722:L725)</f>
        <v>0</v>
      </c>
      <c r="M726" s="118">
        <f>SUM(M722:M725)</f>
        <v>0</v>
      </c>
      <c r="N726" s="117"/>
      <c r="O726" s="117"/>
      <c r="P726" s="117"/>
      <c r="Q726" s="117"/>
      <c r="R726" s="119">
        <f>SUM(R722:R725)</f>
        <v>0</v>
      </c>
      <c r="S726" s="119">
        <f>SUM(S722:S725)</f>
        <v>0</v>
      </c>
      <c r="T726" s="119">
        <f>SUM(T722:T725)</f>
        <v>0</v>
      </c>
      <c r="U726" s="119">
        <f>SUM(U722:U725)</f>
        <v>0</v>
      </c>
      <c r="V726" s="117"/>
      <c r="W726" s="117"/>
      <c r="X726" s="117"/>
      <c r="Y726" s="118">
        <f>SUM(Y722:Y725)</f>
        <v>0</v>
      </c>
      <c r="Z726" s="117"/>
      <c r="AA726" s="117"/>
      <c r="AB726" s="118">
        <f t="shared" ref="AB726:AF726" si="1374">SUM(AB722:AB725)</f>
        <v>0</v>
      </c>
      <c r="AC726" s="118">
        <f t="shared" si="1374"/>
        <v>1500000</v>
      </c>
      <c r="AD726" s="118">
        <f t="shared" si="1374"/>
        <v>0</v>
      </c>
      <c r="AE726" s="118">
        <f t="shared" si="1374"/>
        <v>300000</v>
      </c>
      <c r="AF726" s="118">
        <f t="shared" si="1374"/>
        <v>1800000</v>
      </c>
      <c r="AG726" s="117"/>
      <c r="AH726" s="117"/>
      <c r="AI726" s="117"/>
      <c r="AJ726" s="119">
        <f>SUM(AJ722:AJ725)</f>
        <v>0</v>
      </c>
      <c r="AK726" s="119">
        <f t="shared" ref="AK726:AN726" si="1375">SUM(AK722:AK725)</f>
        <v>0</v>
      </c>
      <c r="AL726" s="119">
        <f t="shared" si="1375"/>
        <v>0</v>
      </c>
      <c r="AM726" s="119">
        <f t="shared" si="1375"/>
        <v>0</v>
      </c>
      <c r="AN726" s="119">
        <f t="shared" si="1375"/>
        <v>0</v>
      </c>
      <c r="AO726" s="116"/>
      <c r="AP726" s="120"/>
      <c r="AQ726" s="121">
        <f t="shared" ref="AQ726:AZ726" si="1376">SUM(AQ722:AQ725)</f>
        <v>0</v>
      </c>
      <c r="AR726" s="121">
        <f t="shared" si="1376"/>
        <v>1800000</v>
      </c>
      <c r="AS726" s="121">
        <f t="shared" si="1376"/>
        <v>0</v>
      </c>
      <c r="AT726" s="121">
        <f t="shared" si="1376"/>
        <v>1800000</v>
      </c>
      <c r="AU726" s="121">
        <f t="shared" si="1376"/>
        <v>1800000</v>
      </c>
      <c r="AV726" s="121">
        <f t="shared" si="1376"/>
        <v>0</v>
      </c>
      <c r="AW726" s="121">
        <f t="shared" si="1376"/>
        <v>0</v>
      </c>
      <c r="AX726" s="121">
        <f t="shared" si="1376"/>
        <v>0</v>
      </c>
      <c r="AY726" s="121">
        <f t="shared" si="1376"/>
        <v>0</v>
      </c>
      <c r="AZ726" s="121">
        <f t="shared" si="1376"/>
        <v>0</v>
      </c>
      <c r="BA726" s="121"/>
    </row>
    <row r="727" spans="1:53" ht="14.1" customHeight="1" outlineLevel="2" x14ac:dyDescent="0.2">
      <c r="A727" s="68"/>
      <c r="B727" s="94"/>
      <c r="C727" s="95"/>
      <c r="D727" s="253" t="s">
        <v>517</v>
      </c>
      <c r="E727" s="238" t="s">
        <v>426</v>
      </c>
      <c r="F727" s="97"/>
      <c r="G727" s="98"/>
      <c r="H727" s="99" t="s">
        <v>523</v>
      </c>
      <c r="I727" s="100"/>
      <c r="J727" s="101"/>
      <c r="K727" s="101"/>
      <c r="L727" s="102" t="str">
        <f>IF(I727&lt;&gt;0,((VLOOKUP(I727,'1. Standard_Cost'!$B$4:$D$8,2)+VLOOKUP(I727,'1. Standard_Cost'!$B$4:$D$8,3))*J727*K727),"0")</f>
        <v>0</v>
      </c>
      <c r="M727" s="102">
        <f>L727*'1. Standard_Cost'!F4</f>
        <v>0</v>
      </c>
      <c r="N727" s="103"/>
      <c r="O727" s="103"/>
      <c r="P727" s="103"/>
      <c r="Q727" s="103"/>
      <c r="R727" s="104">
        <f>+N727*P727*'1. Standard_Cost'!$B$12</f>
        <v>0</v>
      </c>
      <c r="S727" s="104">
        <f>+N727*O727*P727*'1. Standard_Cost'!$C$12</f>
        <v>0</v>
      </c>
      <c r="T727" s="104">
        <f>+N727*P727*Q727*'1. Standard_Cost'!$D$12</f>
        <v>0</v>
      </c>
      <c r="U727" s="104">
        <f>+N727*O727*'1. Standard_Cost'!$E$12</f>
        <v>0</v>
      </c>
      <c r="V727" s="103"/>
      <c r="W727" s="103"/>
      <c r="X727" s="103"/>
      <c r="Y727" s="104">
        <f>+V727*((X727*'1. Standard_Cost'!$B$16)+(W727*X727*'1. Standard_Cost'!$C$16))</f>
        <v>0</v>
      </c>
      <c r="Z727" s="103"/>
      <c r="AA727" s="103"/>
      <c r="AB727" s="104">
        <f>+Z727*'1. Standard_Cost'!$B$20+AA727*'1. Standard_Cost'!$C$20</f>
        <v>0</v>
      </c>
      <c r="AC727" s="105">
        <v>200000</v>
      </c>
      <c r="AD727" s="106"/>
      <c r="AE727" s="104">
        <f t="shared" ref="AE727:AE730" si="1377">(R727+S727+T727+U727+Y727+AB727+AC727+AD727)*(20%)</f>
        <v>40000</v>
      </c>
      <c r="AF727" s="104">
        <f t="shared" ref="AF727:AF730" si="1378">R727+S727+T727+U727+Y727+AB727+AC727+AD727+AE727</f>
        <v>240000</v>
      </c>
      <c r="AG727" s="103"/>
      <c r="AH727" s="103"/>
      <c r="AI727" s="103"/>
      <c r="AJ727" s="107"/>
      <c r="AK727" s="107"/>
      <c r="AL727" s="107"/>
      <c r="AM727" s="104">
        <f>AG727*'1. Standard_Cost'!B329+'Incremental_Cost Year 2021'!AH727*'1. Standard_Cost'!C329+'Incremental_Cost Year 2021'!AI727*'1. Standard_Cost'!D329+'Incremental_Cost Year 2021'!AJ727+'Incremental_Cost Year 2021'!AL727+AK727</f>
        <v>0</v>
      </c>
      <c r="AN727" s="104">
        <f>AM727*'1. Standard_Cost'!C28</f>
        <v>0</v>
      </c>
      <c r="AO727" s="107"/>
      <c r="AQ727" s="104">
        <f t="shared" ref="AQ727:AQ730" si="1379">L727+M727</f>
        <v>0</v>
      </c>
      <c r="AR727" s="104">
        <f t="shared" ref="AR727:AR730" si="1380">AF727</f>
        <v>240000</v>
      </c>
      <c r="AS727" s="104">
        <f t="shared" ref="AS727:AS730" si="1381">AM727+AN727</f>
        <v>0</v>
      </c>
      <c r="AT727" s="104">
        <f>SUM(AQ727,AR727,AS727)</f>
        <v>240000</v>
      </c>
      <c r="AU727" s="229">
        <f t="shared" ref="AU727:AU730" si="1382">AT727:AT728</f>
        <v>240000</v>
      </c>
      <c r="AV727" s="229"/>
      <c r="AW727" s="229"/>
      <c r="AX727" s="229"/>
      <c r="AY727" s="229"/>
      <c r="AZ727" s="229"/>
      <c r="BA727" s="230"/>
    </row>
    <row r="728" spans="1:53" ht="14.1" customHeight="1" outlineLevel="2" x14ac:dyDescent="0.2">
      <c r="A728" s="68"/>
      <c r="B728" s="94"/>
      <c r="C728" s="95"/>
      <c r="D728" s="254"/>
      <c r="E728" s="239"/>
      <c r="F728" s="110"/>
      <c r="G728" s="111"/>
      <c r="H728" s="99" t="s">
        <v>50</v>
      </c>
      <c r="I728" s="100"/>
      <c r="J728" s="101"/>
      <c r="K728" s="101"/>
      <c r="L728" s="102" t="str">
        <f>IF(I728&lt;&gt;0,((VLOOKUP(I728,'1. Standard_Cost'!$B$4:$D$8,2)+VLOOKUP(I728,'1. Standard_Cost'!$B$4:$D$8,3))*J728*K728),"0")</f>
        <v>0</v>
      </c>
      <c r="M728" s="102">
        <f>L728*'1. Standard_Cost'!F4</f>
        <v>0</v>
      </c>
      <c r="N728" s="103"/>
      <c r="O728" s="103"/>
      <c r="P728" s="103"/>
      <c r="Q728" s="103"/>
      <c r="R728" s="104">
        <f>+N728*P728*'1. Standard_Cost'!$B$12</f>
        <v>0</v>
      </c>
      <c r="S728" s="104">
        <f>+N728*O728*P728*'1. Standard_Cost'!$C$12</f>
        <v>0</v>
      </c>
      <c r="T728" s="104">
        <f>+N728*P728*Q728*'1. Standard_Cost'!$D$12</f>
        <v>0</v>
      </c>
      <c r="U728" s="104">
        <f>+N728*O728*'1. Standard_Cost'!$E$12</f>
        <v>0</v>
      </c>
      <c r="V728" s="103"/>
      <c r="W728" s="103"/>
      <c r="X728" s="103"/>
      <c r="Y728" s="104">
        <f>+V728*((X728*'1. Standard_Cost'!$B$16)+(W728*X728*'1. Standard_Cost'!$C$16))</f>
        <v>0</v>
      </c>
      <c r="Z728" s="103"/>
      <c r="AA728" s="103"/>
      <c r="AB728" s="104">
        <f>+Z728*'1. Standard_Cost'!$B$20+AA728*'1. Standard_Cost'!$C$20</f>
        <v>0</v>
      </c>
      <c r="AC728" s="105"/>
      <c r="AD728" s="106"/>
      <c r="AE728" s="104">
        <f t="shared" si="1377"/>
        <v>0</v>
      </c>
      <c r="AF728" s="104">
        <f t="shared" si="1378"/>
        <v>0</v>
      </c>
      <c r="AG728" s="103"/>
      <c r="AH728" s="103">
        <v>0</v>
      </c>
      <c r="AI728" s="103">
        <v>0</v>
      </c>
      <c r="AJ728" s="107"/>
      <c r="AK728" s="107"/>
      <c r="AL728" s="107"/>
      <c r="AM728" s="104">
        <f>AG728*'1. Standard_Cost'!B329+'Incremental_Cost Year 2021'!AH728*'1. Standard_Cost'!C329+'Incremental_Cost Year 2021'!AI728*'1. Standard_Cost'!D329+'Incremental_Cost Year 2021'!AJ728+'Incremental_Cost Year 2021'!AL728+AK728</f>
        <v>0</v>
      </c>
      <c r="AN728" s="104">
        <f>AM728*'1. Standard_Cost'!C28</f>
        <v>0</v>
      </c>
      <c r="AO728" s="107"/>
      <c r="AQ728" s="104">
        <f t="shared" si="1379"/>
        <v>0</v>
      </c>
      <c r="AR728" s="104">
        <f t="shared" si="1380"/>
        <v>0</v>
      </c>
      <c r="AS728" s="104">
        <f t="shared" si="1381"/>
        <v>0</v>
      </c>
      <c r="AT728" s="104">
        <f t="shared" ref="AT728:AT730" si="1383">SUM(AQ728,AR728,AS728)</f>
        <v>0</v>
      </c>
      <c r="AU728" s="229">
        <f t="shared" si="1382"/>
        <v>0</v>
      </c>
      <c r="AV728" s="229">
        <v>0</v>
      </c>
      <c r="AW728" s="229"/>
      <c r="AX728" s="229"/>
      <c r="AY728" s="229"/>
      <c r="AZ728" s="229"/>
      <c r="BA728" s="230"/>
    </row>
    <row r="729" spans="1:53" ht="14.1" customHeight="1" outlineLevel="2" x14ac:dyDescent="0.2">
      <c r="A729" s="68"/>
      <c r="B729" s="94"/>
      <c r="C729" s="95"/>
      <c r="D729" s="254"/>
      <c r="E729" s="239"/>
      <c r="F729" s="110"/>
      <c r="G729" s="111"/>
      <c r="H729" s="99" t="s">
        <v>51</v>
      </c>
      <c r="I729" s="100"/>
      <c r="J729" s="101"/>
      <c r="K729" s="101"/>
      <c r="L729" s="102" t="str">
        <f>IF(I729&lt;&gt;0,((VLOOKUP(I729,'1. Standard_Cost'!$B$4:$D$8,2)+VLOOKUP(I729,'1. Standard_Cost'!$B$4:$D$8,3))*J729*K729),"0")</f>
        <v>0</v>
      </c>
      <c r="M729" s="102">
        <f>L729*'1. Standard_Cost'!F4</f>
        <v>0</v>
      </c>
      <c r="N729" s="103"/>
      <c r="O729" s="103"/>
      <c r="P729" s="103"/>
      <c r="Q729" s="103"/>
      <c r="R729" s="104">
        <f>+N729*P729*'1. Standard_Cost'!$B$12</f>
        <v>0</v>
      </c>
      <c r="S729" s="104">
        <f>+N729*O729*P729*'1. Standard_Cost'!$C$12</f>
        <v>0</v>
      </c>
      <c r="T729" s="104">
        <f>+N729*P729*Q729*'1. Standard_Cost'!$D$12</f>
        <v>0</v>
      </c>
      <c r="U729" s="104">
        <f>+N729*O729*'1. Standard_Cost'!$E$12</f>
        <v>0</v>
      </c>
      <c r="V729" s="103"/>
      <c r="W729" s="103"/>
      <c r="X729" s="103"/>
      <c r="Y729" s="104">
        <f>+V729*((X729*'1. Standard_Cost'!$B$16)+(W729*X729*'1. Standard_Cost'!$C$16))</f>
        <v>0</v>
      </c>
      <c r="Z729" s="103"/>
      <c r="AA729" s="103"/>
      <c r="AB729" s="104">
        <f>+Z729*'1. Standard_Cost'!$B$20+AA729*'1. Standard_Cost'!$C$20</f>
        <v>0</v>
      </c>
      <c r="AC729" s="105"/>
      <c r="AD729" s="106"/>
      <c r="AE729" s="104">
        <f t="shared" si="1377"/>
        <v>0</v>
      </c>
      <c r="AF729" s="104">
        <f t="shared" si="1378"/>
        <v>0</v>
      </c>
      <c r="AG729" s="103"/>
      <c r="AH729" s="103"/>
      <c r="AI729" s="103"/>
      <c r="AJ729" s="107"/>
      <c r="AK729" s="107"/>
      <c r="AL729" s="107"/>
      <c r="AM729" s="104">
        <f>AG729*'1. Standard_Cost'!B329+'Incremental_Cost Year 2021'!AH729*'1. Standard_Cost'!C329+'Incremental_Cost Year 2021'!AI729*'1. Standard_Cost'!D329+'Incremental_Cost Year 2021'!AJ729+'Incremental_Cost Year 2021'!AL729+AK729</f>
        <v>0</v>
      </c>
      <c r="AN729" s="104">
        <f>AM729*'1. Standard_Cost'!C28</f>
        <v>0</v>
      </c>
      <c r="AO729" s="107"/>
      <c r="AQ729" s="104">
        <f t="shared" si="1379"/>
        <v>0</v>
      </c>
      <c r="AR729" s="104">
        <f t="shared" si="1380"/>
        <v>0</v>
      </c>
      <c r="AS729" s="104">
        <f t="shared" si="1381"/>
        <v>0</v>
      </c>
      <c r="AT729" s="104">
        <f t="shared" si="1383"/>
        <v>0</v>
      </c>
      <c r="AU729" s="229">
        <f t="shared" si="1382"/>
        <v>0</v>
      </c>
      <c r="AV729" s="229"/>
      <c r="AW729" s="229"/>
      <c r="AX729" s="229"/>
      <c r="AY729" s="229"/>
      <c r="AZ729" s="229"/>
      <c r="BA729" s="230"/>
    </row>
    <row r="730" spans="1:53" ht="14.1" customHeight="1" outlineLevel="2" x14ac:dyDescent="0.2">
      <c r="A730" s="68"/>
      <c r="B730" s="94"/>
      <c r="C730" s="95"/>
      <c r="D730" s="254"/>
      <c r="E730" s="239"/>
      <c r="F730" s="110"/>
      <c r="G730" s="111"/>
      <c r="H730" s="112" t="s">
        <v>179</v>
      </c>
      <c r="I730" s="100"/>
      <c r="J730" s="101"/>
      <c r="K730" s="101"/>
      <c r="L730" s="102" t="str">
        <f>IF(I730&lt;&gt;0,((VLOOKUP(I730,'1. Standard_Cost'!$B$4:$D$8,2)+VLOOKUP(I730,'1. Standard_Cost'!$B$4:$D$8,3))*J730*K730),"0")</f>
        <v>0</v>
      </c>
      <c r="M730" s="102">
        <f>L730*'1. Standard_Cost'!F309</f>
        <v>0</v>
      </c>
      <c r="N730" s="103"/>
      <c r="O730" s="103"/>
      <c r="P730" s="103"/>
      <c r="Q730" s="103"/>
      <c r="R730" s="104">
        <f>+N730*P730*'1. Standard_Cost'!$B$12</f>
        <v>0</v>
      </c>
      <c r="S730" s="104">
        <f>+N730*O730*P730*'1. Standard_Cost'!$C$12</f>
        <v>0</v>
      </c>
      <c r="T730" s="104">
        <f>+N730*P730*Q730*'1. Standard_Cost'!$D$12</f>
        <v>0</v>
      </c>
      <c r="U730" s="104">
        <f>+N730*O730*'1. Standard_Cost'!$E$12</f>
        <v>0</v>
      </c>
      <c r="V730" s="103"/>
      <c r="W730" s="103"/>
      <c r="X730" s="103"/>
      <c r="Y730" s="104">
        <f>+V730*((X730*'1. Standard_Cost'!$B$16)+(W730*X730*'1. Standard_Cost'!$C$16))</f>
        <v>0</v>
      </c>
      <c r="Z730" s="103"/>
      <c r="AA730" s="103"/>
      <c r="AB730" s="104">
        <f>+Z730*'1. Standard_Cost'!$B$20+AA730*'1. Standard_Cost'!$C$20</f>
        <v>0</v>
      </c>
      <c r="AC730" s="105"/>
      <c r="AD730" s="106"/>
      <c r="AE730" s="104">
        <f t="shared" si="1377"/>
        <v>0</v>
      </c>
      <c r="AF730" s="104">
        <f t="shared" si="1378"/>
        <v>0</v>
      </c>
      <c r="AG730" s="103"/>
      <c r="AH730" s="103"/>
      <c r="AI730" s="103"/>
      <c r="AJ730" s="107"/>
      <c r="AK730" s="107"/>
      <c r="AL730" s="107"/>
      <c r="AM730" s="104">
        <f>AG730*'1. Standard_Cost'!B329+'Incremental_Cost Year 2021'!AH730*'1. Standard_Cost'!C329+'Incremental_Cost Year 2021'!AI730*'1. Standard_Cost'!D329+'Incremental_Cost Year 2021'!AJ730+'Incremental_Cost Year 2021'!AL730+AK730</f>
        <v>0</v>
      </c>
      <c r="AN730" s="104">
        <f>AM730*'1. Standard_Cost'!C28</f>
        <v>0</v>
      </c>
      <c r="AO730" s="107"/>
      <c r="AQ730" s="104">
        <f t="shared" si="1379"/>
        <v>0</v>
      </c>
      <c r="AR730" s="104">
        <f t="shared" si="1380"/>
        <v>0</v>
      </c>
      <c r="AS730" s="104">
        <f t="shared" si="1381"/>
        <v>0</v>
      </c>
      <c r="AT730" s="104">
        <f t="shared" si="1383"/>
        <v>0</v>
      </c>
      <c r="AU730" s="229">
        <f t="shared" si="1382"/>
        <v>0</v>
      </c>
      <c r="AV730" s="229"/>
      <c r="AW730" s="229"/>
      <c r="AX730" s="229"/>
      <c r="AY730" s="229"/>
      <c r="AZ730" s="229"/>
      <c r="BA730" s="230"/>
    </row>
    <row r="731" spans="1:53" ht="24.6" customHeight="1" outlineLevel="1" x14ac:dyDescent="0.2">
      <c r="A731" s="68"/>
      <c r="B731" s="141"/>
      <c r="C731" s="95"/>
      <c r="D731" s="255"/>
      <c r="E731" s="240"/>
      <c r="F731" s="114" t="s">
        <v>154</v>
      </c>
      <c r="G731" s="115" t="s">
        <v>155</v>
      </c>
      <c r="H731" s="122" t="s">
        <v>427</v>
      </c>
      <c r="I731" s="117"/>
      <c r="J731" s="117"/>
      <c r="K731" s="117"/>
      <c r="L731" s="118">
        <f>SUM(L727:L730)</f>
        <v>0</v>
      </c>
      <c r="M731" s="118">
        <f>SUM(M727:M730)</f>
        <v>0</v>
      </c>
      <c r="N731" s="117"/>
      <c r="O731" s="117"/>
      <c r="P731" s="117"/>
      <c r="Q731" s="117"/>
      <c r="R731" s="119">
        <f>SUM(R727:R730)</f>
        <v>0</v>
      </c>
      <c r="S731" s="119">
        <f>SUM(S727:S730)</f>
        <v>0</v>
      </c>
      <c r="T731" s="119">
        <f>SUM(T727:T730)</f>
        <v>0</v>
      </c>
      <c r="U731" s="119">
        <f>SUM(U727:U730)</f>
        <v>0</v>
      </c>
      <c r="V731" s="117"/>
      <c r="W731" s="117"/>
      <c r="X731" s="117"/>
      <c r="Y731" s="118">
        <f>SUM(Y727:Y730)</f>
        <v>0</v>
      </c>
      <c r="Z731" s="117"/>
      <c r="AA731" s="117"/>
      <c r="AB731" s="118">
        <f t="shared" ref="AB731:AF731" si="1384">SUM(AB727:AB730)</f>
        <v>0</v>
      </c>
      <c r="AC731" s="118">
        <f t="shared" si="1384"/>
        <v>200000</v>
      </c>
      <c r="AD731" s="118">
        <f t="shared" si="1384"/>
        <v>0</v>
      </c>
      <c r="AE731" s="118">
        <f t="shared" si="1384"/>
        <v>40000</v>
      </c>
      <c r="AF731" s="118">
        <f t="shared" si="1384"/>
        <v>240000</v>
      </c>
      <c r="AG731" s="117"/>
      <c r="AH731" s="117"/>
      <c r="AI731" s="117"/>
      <c r="AJ731" s="119">
        <f>SUM(AJ727:AJ730)</f>
        <v>0</v>
      </c>
      <c r="AK731" s="119">
        <f t="shared" ref="AK731:AN731" si="1385">SUM(AK727:AK730)</f>
        <v>0</v>
      </c>
      <c r="AL731" s="119">
        <f t="shared" si="1385"/>
        <v>0</v>
      </c>
      <c r="AM731" s="119">
        <f t="shared" si="1385"/>
        <v>0</v>
      </c>
      <c r="AN731" s="119">
        <f t="shared" si="1385"/>
        <v>0</v>
      </c>
      <c r="AO731" s="116"/>
      <c r="AP731" s="120"/>
      <c r="AQ731" s="121">
        <f t="shared" ref="AQ731:AZ731" si="1386">SUM(AQ727:AQ730)</f>
        <v>0</v>
      </c>
      <c r="AR731" s="121">
        <f t="shared" si="1386"/>
        <v>240000</v>
      </c>
      <c r="AS731" s="121">
        <f t="shared" si="1386"/>
        <v>0</v>
      </c>
      <c r="AT731" s="121">
        <f t="shared" si="1386"/>
        <v>240000</v>
      </c>
      <c r="AU731" s="121">
        <f t="shared" si="1386"/>
        <v>240000</v>
      </c>
      <c r="AV731" s="121">
        <f t="shared" si="1386"/>
        <v>0</v>
      </c>
      <c r="AW731" s="121">
        <f t="shared" si="1386"/>
        <v>0</v>
      </c>
      <c r="AX731" s="121">
        <f t="shared" si="1386"/>
        <v>0</v>
      </c>
      <c r="AY731" s="121">
        <f t="shared" si="1386"/>
        <v>0</v>
      </c>
      <c r="AZ731" s="121">
        <f t="shared" si="1386"/>
        <v>0</v>
      </c>
      <c r="BA731" s="121"/>
    </row>
    <row r="732" spans="1:53" ht="30.75" customHeight="1" outlineLevel="2" x14ac:dyDescent="0.2">
      <c r="A732" s="68"/>
      <c r="B732" s="94"/>
      <c r="C732" s="95"/>
      <c r="D732" s="235" t="s">
        <v>522</v>
      </c>
      <c r="E732" s="238" t="s">
        <v>829</v>
      </c>
      <c r="F732" s="97"/>
      <c r="G732" s="98"/>
      <c r="H732" s="158" t="s">
        <v>524</v>
      </c>
      <c r="I732" s="100" t="s">
        <v>5</v>
      </c>
      <c r="J732" s="101">
        <v>6</v>
      </c>
      <c r="K732" s="101">
        <v>3</v>
      </c>
      <c r="L732" s="102">
        <f>IF(I732&lt;&gt;0,((VLOOKUP(I732,'1. Standard_Cost'!$B$4:$D$8,2)+VLOOKUP(I732,'1. Standard_Cost'!$B$4:$D$8,3))*J732*K732),"0")</f>
        <v>1261800</v>
      </c>
      <c r="M732" s="102">
        <f>L732*'1. Standard_Cost'!F4</f>
        <v>210720.6</v>
      </c>
      <c r="N732" s="103"/>
      <c r="O732" s="103"/>
      <c r="P732" s="103"/>
      <c r="Q732" s="103"/>
      <c r="R732" s="104">
        <f>+N732*P732*'1. Standard_Cost'!$B$12</f>
        <v>0</v>
      </c>
      <c r="S732" s="104">
        <f>+N732*O732*P732*'1. Standard_Cost'!$C$12</f>
        <v>0</v>
      </c>
      <c r="T732" s="104">
        <f>+N732*P732*Q732*'1. Standard_Cost'!$D$12</f>
        <v>0</v>
      </c>
      <c r="U732" s="104">
        <f>+N732*O732*'1. Standard_Cost'!$E$12</f>
        <v>0</v>
      </c>
      <c r="V732" s="103"/>
      <c r="W732" s="103"/>
      <c r="X732" s="103"/>
      <c r="Y732" s="104">
        <f>+V732*((X732*'1. Standard_Cost'!$B$16)+(W732*X732*'1. Standard_Cost'!$C$16))</f>
        <v>0</v>
      </c>
      <c r="Z732" s="103"/>
      <c r="AA732" s="103"/>
      <c r="AB732" s="104">
        <f>+Z732*'1. Standard_Cost'!$B$20+AA732*'1. Standard_Cost'!$C$20</f>
        <v>0</v>
      </c>
      <c r="AC732" s="105"/>
      <c r="AD732" s="106"/>
      <c r="AE732" s="104">
        <f t="shared" ref="AE732:AE735" si="1387">(R732+S732+T732+U732+Y732+AB732+AC732+AD732)*(20%)</f>
        <v>0</v>
      </c>
      <c r="AF732" s="104">
        <f t="shared" ref="AF732:AF735" si="1388">R732+S732+T732+U732+Y732+AB732+AC732+AD732+AE732</f>
        <v>0</v>
      </c>
      <c r="AG732" s="103"/>
      <c r="AH732" s="103"/>
      <c r="AI732" s="103"/>
      <c r="AJ732" s="107"/>
      <c r="AK732" s="107"/>
      <c r="AL732" s="107"/>
      <c r="AM732" s="104">
        <f>AG732*'1. Standard_Cost'!B334+'Incremental_Cost Year 2021'!AH732*'1. Standard_Cost'!C334+'Incremental_Cost Year 2021'!AI732*'1. Standard_Cost'!D334+'Incremental_Cost Year 2021'!AJ732+'Incremental_Cost Year 2021'!AL732+AK732</f>
        <v>0</v>
      </c>
      <c r="AN732" s="104">
        <f>AM732*'1. Standard_Cost'!C28</f>
        <v>0</v>
      </c>
      <c r="AO732" s="107"/>
      <c r="AQ732" s="104">
        <f t="shared" ref="AQ732:AQ735" si="1389">L732+M732</f>
        <v>1472520.6</v>
      </c>
      <c r="AR732" s="104">
        <f t="shared" ref="AR732:AR735" si="1390">AF732</f>
        <v>0</v>
      </c>
      <c r="AS732" s="104">
        <f t="shared" ref="AS732:AS735" si="1391">AM732+AN732</f>
        <v>0</v>
      </c>
      <c r="AT732" s="104">
        <f>SUM(AQ732,AR732,AS732)</f>
        <v>1472520.6</v>
      </c>
      <c r="AU732" s="229">
        <f t="shared" ref="AU732:AU735" si="1392">AT732:AT733</f>
        <v>1472520.6</v>
      </c>
      <c r="AV732" s="229"/>
      <c r="AW732" s="229"/>
      <c r="AX732" s="229"/>
      <c r="AY732" s="229"/>
      <c r="AZ732" s="229"/>
      <c r="BA732" s="230"/>
    </row>
    <row r="733" spans="1:53" ht="14.1" customHeight="1" outlineLevel="2" x14ac:dyDescent="0.2">
      <c r="A733" s="68"/>
      <c r="B733" s="94"/>
      <c r="C733" s="95"/>
      <c r="D733" s="236"/>
      <c r="E733" s="239"/>
      <c r="F733" s="110"/>
      <c r="G733" s="111"/>
      <c r="H733" s="99" t="s">
        <v>50</v>
      </c>
      <c r="I733" s="100"/>
      <c r="J733" s="101"/>
      <c r="K733" s="101"/>
      <c r="L733" s="102" t="str">
        <f>IF(I733&lt;&gt;0,((VLOOKUP(I733,'1. Standard_Cost'!$B$4:$D$8,2)+VLOOKUP(I733,'1. Standard_Cost'!$B$4:$D$8,3))*J733*K733),"0")</f>
        <v>0</v>
      </c>
      <c r="M733" s="102">
        <f>L733*'1. Standard_Cost'!F4</f>
        <v>0</v>
      </c>
      <c r="N733" s="103"/>
      <c r="O733" s="103"/>
      <c r="P733" s="103"/>
      <c r="Q733" s="103"/>
      <c r="R733" s="104">
        <f>+N733*P733*'1. Standard_Cost'!$B$12</f>
        <v>0</v>
      </c>
      <c r="S733" s="104">
        <f>+N733*O733*P733*'1. Standard_Cost'!$C$12</f>
        <v>0</v>
      </c>
      <c r="T733" s="104">
        <f>+N733*P733*Q733*'1. Standard_Cost'!$D$12</f>
        <v>0</v>
      </c>
      <c r="U733" s="104">
        <f>+N733*O733*'1. Standard_Cost'!$E$12</f>
        <v>0</v>
      </c>
      <c r="V733" s="103"/>
      <c r="W733" s="103"/>
      <c r="X733" s="103"/>
      <c r="Y733" s="104">
        <f>+V733*((X733*'1. Standard_Cost'!$B$16)+(W733*X733*'1. Standard_Cost'!$C$16))</f>
        <v>0</v>
      </c>
      <c r="Z733" s="103"/>
      <c r="AA733" s="103"/>
      <c r="AB733" s="104">
        <f>+Z733*'1. Standard_Cost'!$B$20+AA733*'1. Standard_Cost'!$C$20</f>
        <v>0</v>
      </c>
      <c r="AC733" s="105"/>
      <c r="AD733" s="106"/>
      <c r="AE733" s="104">
        <f t="shared" si="1387"/>
        <v>0</v>
      </c>
      <c r="AF733" s="104">
        <f t="shared" si="1388"/>
        <v>0</v>
      </c>
      <c r="AG733" s="103"/>
      <c r="AH733" s="103">
        <v>0</v>
      </c>
      <c r="AI733" s="103">
        <v>0</v>
      </c>
      <c r="AJ733" s="107"/>
      <c r="AK733" s="107"/>
      <c r="AL733" s="107"/>
      <c r="AM733" s="104">
        <f>AG733*'1. Standard_Cost'!B334+'Incremental_Cost Year 2021'!AH733*'1. Standard_Cost'!C334+'Incremental_Cost Year 2021'!AI733*'1. Standard_Cost'!D334+'Incremental_Cost Year 2021'!AJ733+'Incremental_Cost Year 2021'!AL733+AK733</f>
        <v>0</v>
      </c>
      <c r="AN733" s="104">
        <f>AM733*'1. Standard_Cost'!C28</f>
        <v>0</v>
      </c>
      <c r="AO733" s="107"/>
      <c r="AQ733" s="104">
        <f t="shared" si="1389"/>
        <v>0</v>
      </c>
      <c r="AR733" s="104">
        <f t="shared" si="1390"/>
        <v>0</v>
      </c>
      <c r="AS733" s="104">
        <f t="shared" si="1391"/>
        <v>0</v>
      </c>
      <c r="AT733" s="104">
        <f t="shared" ref="AT733:AT735" si="1393">SUM(AQ733,AR733,AS733)</f>
        <v>0</v>
      </c>
      <c r="AU733" s="229">
        <f t="shared" si="1392"/>
        <v>0</v>
      </c>
      <c r="AV733" s="229">
        <v>0</v>
      </c>
      <c r="AW733" s="229"/>
      <c r="AX733" s="229"/>
      <c r="AY733" s="229"/>
      <c r="AZ733" s="229"/>
      <c r="BA733" s="230"/>
    </row>
    <row r="734" spans="1:53" ht="14.1" customHeight="1" outlineLevel="2" x14ac:dyDescent="0.2">
      <c r="A734" s="68"/>
      <c r="B734" s="94"/>
      <c r="C734" s="95"/>
      <c r="D734" s="236"/>
      <c r="E734" s="239"/>
      <c r="F734" s="110"/>
      <c r="G734" s="111"/>
      <c r="H734" s="99" t="s">
        <v>51</v>
      </c>
      <c r="I734" s="100"/>
      <c r="J734" s="101"/>
      <c r="K734" s="101"/>
      <c r="L734" s="102" t="str">
        <f>IF(I734&lt;&gt;0,((VLOOKUP(I734,'1. Standard_Cost'!$B$4:$D$8,2)+VLOOKUP(I734,'1. Standard_Cost'!$B$4:$D$8,3))*J734*K734),"0")</f>
        <v>0</v>
      </c>
      <c r="M734" s="102">
        <f>L734*'1. Standard_Cost'!F4</f>
        <v>0</v>
      </c>
      <c r="N734" s="103"/>
      <c r="O734" s="103"/>
      <c r="P734" s="103"/>
      <c r="Q734" s="103"/>
      <c r="R734" s="104">
        <f>+N734*P734*'1. Standard_Cost'!$B$12</f>
        <v>0</v>
      </c>
      <c r="S734" s="104">
        <f>+N734*O734*P734*'1. Standard_Cost'!$C$12</f>
        <v>0</v>
      </c>
      <c r="T734" s="104">
        <f>+N734*P734*Q734*'1. Standard_Cost'!$D$12</f>
        <v>0</v>
      </c>
      <c r="U734" s="104">
        <f>+N734*O734*'1. Standard_Cost'!$E$12</f>
        <v>0</v>
      </c>
      <c r="V734" s="103"/>
      <c r="W734" s="103"/>
      <c r="X734" s="103"/>
      <c r="Y734" s="104">
        <f>+V734*((X734*'1. Standard_Cost'!$B$16)+(W734*X734*'1. Standard_Cost'!$C$16))</f>
        <v>0</v>
      </c>
      <c r="Z734" s="103"/>
      <c r="AA734" s="103"/>
      <c r="AB734" s="104">
        <f>+Z734*'1. Standard_Cost'!$B$20+AA734*'1. Standard_Cost'!$C$20</f>
        <v>0</v>
      </c>
      <c r="AC734" s="105"/>
      <c r="AD734" s="106"/>
      <c r="AE734" s="104">
        <f t="shared" si="1387"/>
        <v>0</v>
      </c>
      <c r="AF734" s="104">
        <f t="shared" si="1388"/>
        <v>0</v>
      </c>
      <c r="AG734" s="103"/>
      <c r="AH734" s="103"/>
      <c r="AI734" s="103"/>
      <c r="AJ734" s="107"/>
      <c r="AK734" s="107"/>
      <c r="AL734" s="107"/>
      <c r="AM734" s="104">
        <f>AG734*'1. Standard_Cost'!B334+'Incremental_Cost Year 2021'!AH734*'1. Standard_Cost'!C334+'Incremental_Cost Year 2021'!AI734*'1. Standard_Cost'!D334+'Incremental_Cost Year 2021'!AJ734+'Incremental_Cost Year 2021'!AL734+AK734</f>
        <v>0</v>
      </c>
      <c r="AN734" s="104">
        <f>AM734*'1. Standard_Cost'!C28</f>
        <v>0</v>
      </c>
      <c r="AO734" s="107"/>
      <c r="AQ734" s="104">
        <f t="shared" si="1389"/>
        <v>0</v>
      </c>
      <c r="AR734" s="104">
        <f t="shared" si="1390"/>
        <v>0</v>
      </c>
      <c r="AS734" s="104">
        <f t="shared" si="1391"/>
        <v>0</v>
      </c>
      <c r="AT734" s="104">
        <f t="shared" si="1393"/>
        <v>0</v>
      </c>
      <c r="AU734" s="229">
        <f t="shared" si="1392"/>
        <v>0</v>
      </c>
      <c r="AV734" s="229"/>
      <c r="AW734" s="229"/>
      <c r="AX734" s="229"/>
      <c r="AY734" s="229"/>
      <c r="AZ734" s="229"/>
      <c r="BA734" s="230"/>
    </row>
    <row r="735" spans="1:53" ht="14.1" customHeight="1" outlineLevel="2" x14ac:dyDescent="0.2">
      <c r="A735" s="68"/>
      <c r="B735" s="94"/>
      <c r="C735" s="95"/>
      <c r="D735" s="236"/>
      <c r="E735" s="239"/>
      <c r="F735" s="110"/>
      <c r="G735" s="111"/>
      <c r="H735" s="112" t="s">
        <v>179</v>
      </c>
      <c r="I735" s="100"/>
      <c r="J735" s="101"/>
      <c r="K735" s="101"/>
      <c r="L735" s="102" t="str">
        <f>IF(I735&lt;&gt;0,((VLOOKUP(I735,'1. Standard_Cost'!$B$4:$D$8,2)+VLOOKUP(I735,'1. Standard_Cost'!$B$4:$D$8,3))*J735*K735),"0")</f>
        <v>0</v>
      </c>
      <c r="M735" s="102">
        <f>L735*'1. Standard_Cost'!F4</f>
        <v>0</v>
      </c>
      <c r="N735" s="103"/>
      <c r="O735" s="103"/>
      <c r="P735" s="103"/>
      <c r="Q735" s="103"/>
      <c r="R735" s="104">
        <f>+N735*P735*'1. Standard_Cost'!$B$12</f>
        <v>0</v>
      </c>
      <c r="S735" s="104">
        <f>+N735*O735*P735*'1. Standard_Cost'!$C$12</f>
        <v>0</v>
      </c>
      <c r="T735" s="104">
        <f>+N735*P735*Q735*'1. Standard_Cost'!$D$12</f>
        <v>0</v>
      </c>
      <c r="U735" s="104">
        <f>+N735*O735*'1. Standard_Cost'!$E$12</f>
        <v>0</v>
      </c>
      <c r="V735" s="103"/>
      <c r="W735" s="103"/>
      <c r="X735" s="103"/>
      <c r="Y735" s="104">
        <f>+V735*((X735*'1. Standard_Cost'!$B$16)+(W735*X735*'1. Standard_Cost'!$C$16))</f>
        <v>0</v>
      </c>
      <c r="Z735" s="103"/>
      <c r="AA735" s="103"/>
      <c r="AB735" s="104">
        <f>+Z735*'1. Standard_Cost'!$B$20+AA735*'1. Standard_Cost'!$C$20</f>
        <v>0</v>
      </c>
      <c r="AC735" s="105"/>
      <c r="AD735" s="106"/>
      <c r="AE735" s="104">
        <f t="shared" si="1387"/>
        <v>0</v>
      </c>
      <c r="AF735" s="104">
        <f t="shared" si="1388"/>
        <v>0</v>
      </c>
      <c r="AG735" s="103"/>
      <c r="AH735" s="103"/>
      <c r="AI735" s="103"/>
      <c r="AJ735" s="107"/>
      <c r="AK735" s="107"/>
      <c r="AL735" s="107"/>
      <c r="AM735" s="104">
        <f>AG735*'1. Standard_Cost'!B334+'Incremental_Cost Year 2021'!AH735*'1. Standard_Cost'!C334+'Incremental_Cost Year 2021'!AI735*'1. Standard_Cost'!D334+'Incremental_Cost Year 2021'!AJ735+'Incremental_Cost Year 2021'!AL735+AK735</f>
        <v>0</v>
      </c>
      <c r="AN735" s="104">
        <f>AM735*'1. Standard_Cost'!C28</f>
        <v>0</v>
      </c>
      <c r="AO735" s="107"/>
      <c r="AQ735" s="104">
        <f t="shared" si="1389"/>
        <v>0</v>
      </c>
      <c r="AR735" s="104">
        <f t="shared" si="1390"/>
        <v>0</v>
      </c>
      <c r="AS735" s="104">
        <f t="shared" si="1391"/>
        <v>0</v>
      </c>
      <c r="AT735" s="104">
        <f t="shared" si="1393"/>
        <v>0</v>
      </c>
      <c r="AU735" s="229">
        <f t="shared" si="1392"/>
        <v>0</v>
      </c>
      <c r="AV735" s="229"/>
      <c r="AW735" s="229"/>
      <c r="AX735" s="229"/>
      <c r="AY735" s="229"/>
      <c r="AZ735" s="229"/>
      <c r="BA735" s="230"/>
    </row>
    <row r="736" spans="1:53" ht="24.6" customHeight="1" outlineLevel="1" x14ac:dyDescent="0.2">
      <c r="A736" s="68"/>
      <c r="B736" s="141"/>
      <c r="C736" s="95"/>
      <c r="D736" s="237"/>
      <c r="E736" s="240"/>
      <c r="F736" s="114" t="s">
        <v>154</v>
      </c>
      <c r="G736" s="115" t="s">
        <v>155</v>
      </c>
      <c r="H736" s="122" t="s">
        <v>428</v>
      </c>
      <c r="I736" s="117"/>
      <c r="J736" s="117"/>
      <c r="K736" s="117"/>
      <c r="L736" s="118">
        <f>SUM(L732:L735)</f>
        <v>1261800</v>
      </c>
      <c r="M736" s="118">
        <f>SUM(M732:M735)</f>
        <v>210720.6</v>
      </c>
      <c r="N736" s="117"/>
      <c r="O736" s="117"/>
      <c r="P736" s="117"/>
      <c r="Q736" s="117"/>
      <c r="R736" s="119">
        <f>SUM(R732:R735)</f>
        <v>0</v>
      </c>
      <c r="S736" s="119">
        <f>SUM(S732:S735)</f>
        <v>0</v>
      </c>
      <c r="T736" s="119">
        <f>SUM(T732:T735)</f>
        <v>0</v>
      </c>
      <c r="U736" s="119">
        <f>SUM(U732:U735)</f>
        <v>0</v>
      </c>
      <c r="V736" s="117"/>
      <c r="W736" s="117"/>
      <c r="X736" s="117"/>
      <c r="Y736" s="118">
        <f>SUM(Y732:Y735)</f>
        <v>0</v>
      </c>
      <c r="Z736" s="117"/>
      <c r="AA736" s="117"/>
      <c r="AB736" s="118">
        <f t="shared" ref="AB736:AF736" si="1394">SUM(AB732:AB735)</f>
        <v>0</v>
      </c>
      <c r="AC736" s="118">
        <f t="shared" si="1394"/>
        <v>0</v>
      </c>
      <c r="AD736" s="118">
        <f t="shared" si="1394"/>
        <v>0</v>
      </c>
      <c r="AE736" s="118">
        <f t="shared" si="1394"/>
        <v>0</v>
      </c>
      <c r="AF736" s="118">
        <f t="shared" si="1394"/>
        <v>0</v>
      </c>
      <c r="AG736" s="117"/>
      <c r="AH736" s="117"/>
      <c r="AI736" s="117"/>
      <c r="AJ736" s="119">
        <f>SUM(AJ732:AJ735)</f>
        <v>0</v>
      </c>
      <c r="AK736" s="119">
        <f t="shared" ref="AK736:AN736" si="1395">SUM(AK732:AK735)</f>
        <v>0</v>
      </c>
      <c r="AL736" s="119">
        <f t="shared" si="1395"/>
        <v>0</v>
      </c>
      <c r="AM736" s="119">
        <f t="shared" si="1395"/>
        <v>0</v>
      </c>
      <c r="AN736" s="119">
        <f t="shared" si="1395"/>
        <v>0</v>
      </c>
      <c r="AO736" s="116"/>
      <c r="AP736" s="120"/>
      <c r="AQ736" s="121">
        <f t="shared" ref="AQ736:AZ736" si="1396">SUM(AQ732:AQ735)</f>
        <v>1472520.6</v>
      </c>
      <c r="AR736" s="121">
        <f t="shared" si="1396"/>
        <v>0</v>
      </c>
      <c r="AS736" s="121">
        <f t="shared" si="1396"/>
        <v>0</v>
      </c>
      <c r="AT736" s="121">
        <f t="shared" si="1396"/>
        <v>1472520.6</v>
      </c>
      <c r="AU736" s="121">
        <f t="shared" si="1396"/>
        <v>1472520.6</v>
      </c>
      <c r="AV736" s="121">
        <f t="shared" si="1396"/>
        <v>0</v>
      </c>
      <c r="AW736" s="121">
        <f t="shared" si="1396"/>
        <v>0</v>
      </c>
      <c r="AX736" s="121">
        <f t="shared" si="1396"/>
        <v>0</v>
      </c>
      <c r="AY736" s="121">
        <f t="shared" si="1396"/>
        <v>0</v>
      </c>
      <c r="AZ736" s="121">
        <f t="shared" si="1396"/>
        <v>0</v>
      </c>
      <c r="BA736" s="121"/>
    </row>
    <row r="737" spans="1:53" ht="14.1" customHeight="1" outlineLevel="2" x14ac:dyDescent="0.2">
      <c r="A737" s="68"/>
      <c r="B737" s="94"/>
      <c r="C737" s="250"/>
      <c r="D737" s="235" t="s">
        <v>522</v>
      </c>
      <c r="E737" s="238" t="s">
        <v>830</v>
      </c>
      <c r="F737" s="97"/>
      <c r="G737" s="98"/>
      <c r="H737" s="99" t="s">
        <v>49</v>
      </c>
      <c r="I737" s="100"/>
      <c r="J737" s="101"/>
      <c r="K737" s="101"/>
      <c r="L737" s="102" t="str">
        <f>IF(I737&lt;&gt;0,((VLOOKUP(I737,'1. Standard_Cost'!$B$4:$D$8,2)+VLOOKUP(I737,'1. Standard_Cost'!$B$4:$D$8,3))*J737*K737),"0")</f>
        <v>0</v>
      </c>
      <c r="M737" s="102">
        <f>L737*'1. Standard_Cost'!F4</f>
        <v>0</v>
      </c>
      <c r="N737" s="103"/>
      <c r="O737" s="103"/>
      <c r="P737" s="103"/>
      <c r="Q737" s="103"/>
      <c r="R737" s="104">
        <f>+N737*P737*'1. Standard_Cost'!$B$12</f>
        <v>0</v>
      </c>
      <c r="S737" s="104">
        <f>+N737*O737*P737*'1. Standard_Cost'!$C$12</f>
        <v>0</v>
      </c>
      <c r="T737" s="104">
        <f>+N737*P737*Q737*'1. Standard_Cost'!$D$12</f>
        <v>0</v>
      </c>
      <c r="U737" s="104">
        <f>+N737*O737*'1. Standard_Cost'!$E$12</f>
        <v>0</v>
      </c>
      <c r="V737" s="103"/>
      <c r="W737" s="103"/>
      <c r="X737" s="103"/>
      <c r="Y737" s="104">
        <f>+V737*((X737*'1. Standard_Cost'!$B$16)+(W737*X737*'1. Standard_Cost'!$C$16))</f>
        <v>0</v>
      </c>
      <c r="Z737" s="103"/>
      <c r="AA737" s="103"/>
      <c r="AB737" s="104">
        <f>+Z737*'1. Standard_Cost'!$B$20+AA737*'1. Standard_Cost'!$C$20</f>
        <v>0</v>
      </c>
      <c r="AC737" s="105"/>
      <c r="AD737" s="106"/>
      <c r="AE737" s="104">
        <f t="shared" ref="AE737:AE740" si="1397">(R737+S737+T737+U737+Y737+AB737+AC737+AD737)*(20%)</f>
        <v>0</v>
      </c>
      <c r="AF737" s="104">
        <f t="shared" ref="AF737:AF740" si="1398">R737+S737+T737+U737+Y737+AB737+AC737+AD737+AE737</f>
        <v>0</v>
      </c>
      <c r="AG737" s="103"/>
      <c r="AH737" s="103"/>
      <c r="AI737" s="103"/>
      <c r="AJ737" s="107"/>
      <c r="AK737" s="107"/>
      <c r="AL737" s="107"/>
      <c r="AM737" s="104">
        <f>AG737*'1. Standard_Cost'!B349+'Incremental_Cost Year 2021'!AH737*'1. Standard_Cost'!C349+'Incremental_Cost Year 2021'!AI737*'1. Standard_Cost'!D349+'Incremental_Cost Year 2021'!AJ737+'Incremental_Cost Year 2021'!AL737+AK737</f>
        <v>0</v>
      </c>
      <c r="AN737" s="104">
        <f>AM737*'1. Standard_Cost'!C28</f>
        <v>0</v>
      </c>
      <c r="AO737" s="107"/>
      <c r="AQ737" s="104">
        <f t="shared" ref="AQ737:AQ740" si="1399">L737+M737</f>
        <v>0</v>
      </c>
      <c r="AR737" s="104">
        <f t="shared" ref="AR737:AR740" si="1400">AF737</f>
        <v>0</v>
      </c>
      <c r="AS737" s="104">
        <f t="shared" ref="AS737:AS740" si="1401">AM737+AN737</f>
        <v>0</v>
      </c>
      <c r="AT737" s="104">
        <f>SUM(AQ737,AR737,AS737)</f>
        <v>0</v>
      </c>
      <c r="AU737" s="229">
        <f t="shared" ref="AU737:AU740" si="1402">AT737:AT738</f>
        <v>0</v>
      </c>
      <c r="AV737" s="229"/>
      <c r="AW737" s="229"/>
      <c r="AX737" s="229"/>
      <c r="AY737" s="229"/>
      <c r="AZ737" s="229"/>
      <c r="BA737" s="230"/>
    </row>
    <row r="738" spans="1:53" ht="14.1" customHeight="1" outlineLevel="2" x14ac:dyDescent="0.2">
      <c r="A738" s="68"/>
      <c r="B738" s="94"/>
      <c r="C738" s="251"/>
      <c r="D738" s="236"/>
      <c r="E738" s="239"/>
      <c r="F738" s="110"/>
      <c r="G738" s="111"/>
      <c r="H738" s="99" t="s">
        <v>50</v>
      </c>
      <c r="I738" s="100"/>
      <c r="J738" s="101"/>
      <c r="K738" s="101"/>
      <c r="L738" s="102" t="str">
        <f>IF(I738&lt;&gt;0,((VLOOKUP(I738,'1. Standard_Cost'!$B$4:$D$8,2)+VLOOKUP(I738,'1. Standard_Cost'!$B$4:$D$8,3))*J738*K738),"0")</f>
        <v>0</v>
      </c>
      <c r="M738" s="102">
        <f>L738*'1. Standard_Cost'!F4</f>
        <v>0</v>
      </c>
      <c r="N738" s="103"/>
      <c r="O738" s="103"/>
      <c r="P738" s="103"/>
      <c r="Q738" s="103"/>
      <c r="R738" s="104">
        <f>+N738*P738*'1. Standard_Cost'!$B$12</f>
        <v>0</v>
      </c>
      <c r="S738" s="104">
        <f>+N738*O738*P738*'1. Standard_Cost'!$C$12</f>
        <v>0</v>
      </c>
      <c r="T738" s="104">
        <f>+N738*P738*Q738*'1. Standard_Cost'!$D$12</f>
        <v>0</v>
      </c>
      <c r="U738" s="104">
        <f>+N738*O738*'1. Standard_Cost'!$E$12</f>
        <v>0</v>
      </c>
      <c r="V738" s="103"/>
      <c r="W738" s="103"/>
      <c r="X738" s="103"/>
      <c r="Y738" s="104">
        <f>+V738*((X738*'1. Standard_Cost'!$B$16)+(W738*X738*'1. Standard_Cost'!$C$16))</f>
        <v>0</v>
      </c>
      <c r="Z738" s="103"/>
      <c r="AA738" s="103"/>
      <c r="AB738" s="104">
        <f>+Z738*'1. Standard_Cost'!$B$20+AA738*'1. Standard_Cost'!$C$20</f>
        <v>0</v>
      </c>
      <c r="AC738" s="105"/>
      <c r="AD738" s="106"/>
      <c r="AE738" s="104">
        <f t="shared" si="1397"/>
        <v>0</v>
      </c>
      <c r="AF738" s="104">
        <f t="shared" si="1398"/>
        <v>0</v>
      </c>
      <c r="AG738" s="103"/>
      <c r="AH738" s="103">
        <v>0</v>
      </c>
      <c r="AI738" s="103">
        <v>0</v>
      </c>
      <c r="AJ738" s="107"/>
      <c r="AK738" s="107"/>
      <c r="AL738" s="107"/>
      <c r="AM738" s="104">
        <f>AG738*'1. Standard_Cost'!B349+'Incremental_Cost Year 2021'!AH738*'1. Standard_Cost'!C349+'Incremental_Cost Year 2021'!AI738*'1. Standard_Cost'!D349+'Incremental_Cost Year 2021'!AJ738+'Incremental_Cost Year 2021'!AL738+AK738</f>
        <v>0</v>
      </c>
      <c r="AN738" s="104">
        <f>AM738*'1. Standard_Cost'!C28</f>
        <v>0</v>
      </c>
      <c r="AO738" s="107"/>
      <c r="AQ738" s="104">
        <f t="shared" si="1399"/>
        <v>0</v>
      </c>
      <c r="AR738" s="104">
        <f t="shared" si="1400"/>
        <v>0</v>
      </c>
      <c r="AS738" s="104">
        <f t="shared" si="1401"/>
        <v>0</v>
      </c>
      <c r="AT738" s="104">
        <f t="shared" ref="AT738:AT740" si="1403">SUM(AQ738,AR738,AS738)</f>
        <v>0</v>
      </c>
      <c r="AU738" s="229">
        <f t="shared" si="1402"/>
        <v>0</v>
      </c>
      <c r="AV738" s="229">
        <v>0</v>
      </c>
      <c r="AW738" s="229"/>
      <c r="AX738" s="229"/>
      <c r="AY738" s="229"/>
      <c r="AZ738" s="229"/>
      <c r="BA738" s="230"/>
    </row>
    <row r="739" spans="1:53" ht="14.1" customHeight="1" outlineLevel="2" x14ac:dyDescent="0.2">
      <c r="A739" s="68"/>
      <c r="B739" s="94"/>
      <c r="C739" s="251"/>
      <c r="D739" s="236"/>
      <c r="E739" s="239"/>
      <c r="F739" s="110"/>
      <c r="G739" s="111"/>
      <c r="H739" s="99" t="s">
        <v>51</v>
      </c>
      <c r="I739" s="100"/>
      <c r="J739" s="101"/>
      <c r="K739" s="101"/>
      <c r="L739" s="102" t="str">
        <f>IF(I739&lt;&gt;0,((VLOOKUP(I739,'1. Standard_Cost'!$B$4:$D$8,2)+VLOOKUP(I739,'1. Standard_Cost'!$B$4:$D$8,3))*J739*K739),"0")</f>
        <v>0</v>
      </c>
      <c r="M739" s="102">
        <f>L739*'1. Standard_Cost'!F4</f>
        <v>0</v>
      </c>
      <c r="N739" s="103"/>
      <c r="O739" s="103"/>
      <c r="P739" s="103"/>
      <c r="Q739" s="103"/>
      <c r="R739" s="104">
        <f>+N739*P739*'1. Standard_Cost'!$B$12</f>
        <v>0</v>
      </c>
      <c r="S739" s="104">
        <f>+N739*O739*P739*'1. Standard_Cost'!$C$12</f>
        <v>0</v>
      </c>
      <c r="T739" s="104">
        <f>+N739*P739*Q739*'1. Standard_Cost'!$D$12</f>
        <v>0</v>
      </c>
      <c r="U739" s="104">
        <f>+N739*O739*'1. Standard_Cost'!$E$12</f>
        <v>0</v>
      </c>
      <c r="V739" s="103"/>
      <c r="W739" s="103"/>
      <c r="X739" s="103"/>
      <c r="Y739" s="104">
        <f>+V739*((X739*'1. Standard_Cost'!$B$16)+(W739*X739*'1. Standard_Cost'!$C$16))</f>
        <v>0</v>
      </c>
      <c r="Z739" s="103"/>
      <c r="AA739" s="103"/>
      <c r="AB739" s="104">
        <f>+Z739*'1. Standard_Cost'!$B$20+AA739*'1. Standard_Cost'!$C$20</f>
        <v>0</v>
      </c>
      <c r="AC739" s="105"/>
      <c r="AD739" s="106"/>
      <c r="AE739" s="104">
        <f t="shared" si="1397"/>
        <v>0</v>
      </c>
      <c r="AF739" s="104">
        <f t="shared" si="1398"/>
        <v>0</v>
      </c>
      <c r="AG739" s="103"/>
      <c r="AH739" s="103"/>
      <c r="AI739" s="103"/>
      <c r="AJ739" s="107"/>
      <c r="AK739" s="107"/>
      <c r="AL739" s="107"/>
      <c r="AM739" s="104">
        <f>AG739*'1. Standard_Cost'!B349+'Incremental_Cost Year 2021'!AH739*'1. Standard_Cost'!C349+'Incremental_Cost Year 2021'!AI739*'1. Standard_Cost'!D349+'Incremental_Cost Year 2021'!AJ739+'Incremental_Cost Year 2021'!AL739+AK739</f>
        <v>0</v>
      </c>
      <c r="AN739" s="104">
        <f>AM739*'1. Standard_Cost'!C28</f>
        <v>0</v>
      </c>
      <c r="AO739" s="107"/>
      <c r="AQ739" s="104">
        <f t="shared" si="1399"/>
        <v>0</v>
      </c>
      <c r="AR739" s="104">
        <f t="shared" si="1400"/>
        <v>0</v>
      </c>
      <c r="AS739" s="104">
        <f t="shared" si="1401"/>
        <v>0</v>
      </c>
      <c r="AT739" s="104">
        <f t="shared" si="1403"/>
        <v>0</v>
      </c>
      <c r="AU739" s="229">
        <f t="shared" si="1402"/>
        <v>0</v>
      </c>
      <c r="AV739" s="229"/>
      <c r="AW739" s="229"/>
      <c r="AX739" s="229"/>
      <c r="AY739" s="229"/>
      <c r="AZ739" s="229"/>
      <c r="BA739" s="230"/>
    </row>
    <row r="740" spans="1:53" ht="14.1" customHeight="1" outlineLevel="2" x14ac:dyDescent="0.2">
      <c r="A740" s="68"/>
      <c r="B740" s="94"/>
      <c r="C740" s="251"/>
      <c r="D740" s="236"/>
      <c r="E740" s="239"/>
      <c r="F740" s="110"/>
      <c r="G740" s="111"/>
      <c r="H740" s="112" t="s">
        <v>179</v>
      </c>
      <c r="I740" s="100"/>
      <c r="J740" s="101"/>
      <c r="K740" s="101"/>
      <c r="L740" s="102" t="str">
        <f>IF(I740&lt;&gt;0,((VLOOKUP(I740,'1. Standard_Cost'!$B$4:$D$8,2)+VLOOKUP(I740,'1. Standard_Cost'!$B$4:$D$8,3))*J740*K740),"0")</f>
        <v>0</v>
      </c>
      <c r="M740" s="102">
        <f>L740*'1. Standard_Cost'!F329</f>
        <v>0</v>
      </c>
      <c r="N740" s="103"/>
      <c r="O740" s="103"/>
      <c r="P740" s="103"/>
      <c r="Q740" s="103"/>
      <c r="R740" s="104">
        <f>+N740*P740*'1. Standard_Cost'!$B$12</f>
        <v>0</v>
      </c>
      <c r="S740" s="104">
        <f>+N740*O740*P740*'1. Standard_Cost'!$C$12</f>
        <v>0</v>
      </c>
      <c r="T740" s="104">
        <f>+N740*P740*Q740*'1. Standard_Cost'!$D$12</f>
        <v>0</v>
      </c>
      <c r="U740" s="104">
        <f>+N740*O740*'1. Standard_Cost'!$E$12</f>
        <v>0</v>
      </c>
      <c r="V740" s="103"/>
      <c r="W740" s="103"/>
      <c r="X740" s="103"/>
      <c r="Y740" s="104">
        <f>+V740*((X740*'1. Standard_Cost'!$B$16)+(W740*X740*'1. Standard_Cost'!$C$16))</f>
        <v>0</v>
      </c>
      <c r="Z740" s="103"/>
      <c r="AA740" s="103"/>
      <c r="AB740" s="104">
        <f>+Z740*'1. Standard_Cost'!$B$20+AA740*'1. Standard_Cost'!$C$20</f>
        <v>0</v>
      </c>
      <c r="AC740" s="105"/>
      <c r="AD740" s="106"/>
      <c r="AE740" s="104">
        <f t="shared" si="1397"/>
        <v>0</v>
      </c>
      <c r="AF740" s="104">
        <f t="shared" si="1398"/>
        <v>0</v>
      </c>
      <c r="AG740" s="103"/>
      <c r="AH740" s="103"/>
      <c r="AI740" s="103"/>
      <c r="AJ740" s="107"/>
      <c r="AK740" s="107"/>
      <c r="AL740" s="107"/>
      <c r="AM740" s="104">
        <f>AG740*'1. Standard_Cost'!B349+'Incremental_Cost Year 2021'!AH740*'1. Standard_Cost'!C349+'Incremental_Cost Year 2021'!AI740*'1. Standard_Cost'!D349+'Incremental_Cost Year 2021'!AJ740+'Incremental_Cost Year 2021'!AL740+AK740</f>
        <v>0</v>
      </c>
      <c r="AN740" s="104">
        <f>AM740*'1. Standard_Cost'!C28</f>
        <v>0</v>
      </c>
      <c r="AO740" s="107"/>
      <c r="AQ740" s="104">
        <f t="shared" si="1399"/>
        <v>0</v>
      </c>
      <c r="AR740" s="104">
        <f t="shared" si="1400"/>
        <v>0</v>
      </c>
      <c r="AS740" s="104">
        <f t="shared" si="1401"/>
        <v>0</v>
      </c>
      <c r="AT740" s="104">
        <f t="shared" si="1403"/>
        <v>0</v>
      </c>
      <c r="AU740" s="229">
        <f t="shared" si="1402"/>
        <v>0</v>
      </c>
      <c r="AV740" s="229"/>
      <c r="AW740" s="229"/>
      <c r="AX740" s="229"/>
      <c r="AY740" s="229"/>
      <c r="AZ740" s="229"/>
      <c r="BA740" s="230"/>
    </row>
    <row r="741" spans="1:53" ht="25.35" customHeight="1" outlineLevel="1" x14ac:dyDescent="0.2">
      <c r="A741" s="68"/>
      <c r="B741" s="94"/>
      <c r="C741" s="251"/>
      <c r="D741" s="237"/>
      <c r="E741" s="240"/>
      <c r="F741" s="114" t="s">
        <v>154</v>
      </c>
      <c r="G741" s="115" t="s">
        <v>155</v>
      </c>
      <c r="H741" s="140" t="s">
        <v>429</v>
      </c>
      <c r="I741" s="117"/>
      <c r="J741" s="117"/>
      <c r="K741" s="117"/>
      <c r="L741" s="118">
        <f>SUM(L737:L740)</f>
        <v>0</v>
      </c>
      <c r="M741" s="118">
        <f>SUM(M737:M740)</f>
        <v>0</v>
      </c>
      <c r="N741" s="117"/>
      <c r="O741" s="117"/>
      <c r="P741" s="117"/>
      <c r="Q741" s="117"/>
      <c r="R741" s="119">
        <f>SUM(R737:R740)</f>
        <v>0</v>
      </c>
      <c r="S741" s="119">
        <f>SUM(S737:S740)</f>
        <v>0</v>
      </c>
      <c r="T741" s="119">
        <f>SUM(T737:T740)</f>
        <v>0</v>
      </c>
      <c r="U741" s="119">
        <f>SUM(U737:U740)</f>
        <v>0</v>
      </c>
      <c r="V741" s="117"/>
      <c r="W741" s="117"/>
      <c r="X741" s="117"/>
      <c r="Y741" s="118">
        <f>SUM(Y737:Y740)</f>
        <v>0</v>
      </c>
      <c r="Z741" s="117"/>
      <c r="AA741" s="117"/>
      <c r="AB741" s="118">
        <f t="shared" ref="AB741:AF741" si="1404">SUM(AB737:AB740)</f>
        <v>0</v>
      </c>
      <c r="AC741" s="118">
        <f t="shared" si="1404"/>
        <v>0</v>
      </c>
      <c r="AD741" s="118">
        <f t="shared" si="1404"/>
        <v>0</v>
      </c>
      <c r="AE741" s="118">
        <f t="shared" si="1404"/>
        <v>0</v>
      </c>
      <c r="AF741" s="118">
        <f t="shared" si="1404"/>
        <v>0</v>
      </c>
      <c r="AG741" s="117"/>
      <c r="AH741" s="117"/>
      <c r="AI741" s="117"/>
      <c r="AJ741" s="119">
        <f>SUM(AJ737:AJ740)</f>
        <v>0</v>
      </c>
      <c r="AK741" s="119">
        <f t="shared" ref="AK741:AN741" si="1405">SUM(AK737:AK740)</f>
        <v>0</v>
      </c>
      <c r="AL741" s="119">
        <f t="shared" si="1405"/>
        <v>0</v>
      </c>
      <c r="AM741" s="119">
        <f t="shared" si="1405"/>
        <v>0</v>
      </c>
      <c r="AN741" s="119">
        <f t="shared" si="1405"/>
        <v>0</v>
      </c>
      <c r="AO741" s="116"/>
      <c r="AP741" s="120"/>
      <c r="AQ741" s="118">
        <f t="shared" ref="AQ741:AZ741" si="1406">SUM(AQ737:AQ740)</f>
        <v>0</v>
      </c>
      <c r="AR741" s="118">
        <f t="shared" si="1406"/>
        <v>0</v>
      </c>
      <c r="AS741" s="118">
        <f t="shared" si="1406"/>
        <v>0</v>
      </c>
      <c r="AT741" s="118">
        <f t="shared" si="1406"/>
        <v>0</v>
      </c>
      <c r="AU741" s="118">
        <f t="shared" si="1406"/>
        <v>0</v>
      </c>
      <c r="AV741" s="118">
        <f t="shared" si="1406"/>
        <v>0</v>
      </c>
      <c r="AW741" s="118">
        <f t="shared" si="1406"/>
        <v>0</v>
      </c>
      <c r="AX741" s="118">
        <f t="shared" si="1406"/>
        <v>0</v>
      </c>
      <c r="AY741" s="118">
        <f t="shared" si="1406"/>
        <v>0</v>
      </c>
      <c r="AZ741" s="118">
        <f t="shared" si="1406"/>
        <v>0</v>
      </c>
      <c r="BA741" s="118"/>
    </row>
    <row r="742" spans="1:53" ht="14.1" customHeight="1" outlineLevel="2" x14ac:dyDescent="0.2">
      <c r="A742" s="68"/>
      <c r="B742" s="94"/>
      <c r="C742" s="251"/>
      <c r="D742" s="235" t="s">
        <v>522</v>
      </c>
      <c r="E742" s="96"/>
      <c r="F742" s="97"/>
      <c r="G742" s="98"/>
      <c r="H742" s="99" t="s">
        <v>49</v>
      </c>
      <c r="I742" s="100"/>
      <c r="J742" s="101"/>
      <c r="K742" s="101"/>
      <c r="L742" s="102" t="str">
        <f>IF(I742&lt;&gt;0,((VLOOKUP(I742,'1. Standard_Cost'!$B$4:$D$8,2)+VLOOKUP(I742,'1. Standard_Cost'!$B$4:$D$8,3))*J742*K742),"0")</f>
        <v>0</v>
      </c>
      <c r="M742" s="102">
        <f>L742*'1. Standard_Cost'!F4</f>
        <v>0</v>
      </c>
      <c r="N742" s="103"/>
      <c r="O742" s="103"/>
      <c r="P742" s="103"/>
      <c r="Q742" s="103"/>
      <c r="R742" s="104">
        <f>+N742*P742*'1. Standard_Cost'!$B$12</f>
        <v>0</v>
      </c>
      <c r="S742" s="104">
        <f>+N742*O742*P742*'1. Standard_Cost'!$C$12</f>
        <v>0</v>
      </c>
      <c r="T742" s="104">
        <f>+N742*P742*Q742*'1. Standard_Cost'!$D$12</f>
        <v>0</v>
      </c>
      <c r="U742" s="104">
        <f>+N742*O742*'1. Standard_Cost'!$E$12</f>
        <v>0</v>
      </c>
      <c r="V742" s="103"/>
      <c r="W742" s="103"/>
      <c r="X742" s="103"/>
      <c r="Y742" s="104">
        <f>+V742*((X742*'1. Standard_Cost'!$B$16)+(W742*X742*'1. Standard_Cost'!$C$16))</f>
        <v>0</v>
      </c>
      <c r="Z742" s="103"/>
      <c r="AA742" s="103"/>
      <c r="AB742" s="104">
        <f>+Z742*'1. Standard_Cost'!$B$20+AA742*'1. Standard_Cost'!$C$20</f>
        <v>0</v>
      </c>
      <c r="AC742" s="105"/>
      <c r="AD742" s="106"/>
      <c r="AE742" s="104">
        <f t="shared" ref="AE742:AE745" si="1407">(R742+S742+T742+U742+Y742+AB742+AC742+AD742)*(20%)</f>
        <v>0</v>
      </c>
      <c r="AF742" s="104">
        <f t="shared" ref="AF742:AF745" si="1408">R742+S742+T742+U742+Y742+AB742+AC742+AD742+AE742</f>
        <v>0</v>
      </c>
      <c r="AG742" s="103"/>
      <c r="AH742" s="103"/>
      <c r="AI742" s="103"/>
      <c r="AJ742" s="107"/>
      <c r="AK742" s="107"/>
      <c r="AL742" s="107"/>
      <c r="AM742" s="104">
        <f>AG742*'1. Standard_Cost'!B349+'Incremental_Cost Year 2021'!AH742*'1. Standard_Cost'!C349+'Incremental_Cost Year 2021'!AI742*'1. Standard_Cost'!D349+'Incremental_Cost Year 2021'!AJ742+'Incremental_Cost Year 2021'!AL742+AK742</f>
        <v>0</v>
      </c>
      <c r="AN742" s="104">
        <f>AM742*'1. Standard_Cost'!C28</f>
        <v>0</v>
      </c>
      <c r="AO742" s="107"/>
      <c r="AQ742" s="104">
        <f t="shared" ref="AQ742:AQ745" si="1409">L742+M742</f>
        <v>0</v>
      </c>
      <c r="AR742" s="104">
        <f t="shared" ref="AR742:AR745" si="1410">AF742</f>
        <v>0</v>
      </c>
      <c r="AS742" s="104">
        <f t="shared" ref="AS742:AS745" si="1411">AM742+AN742</f>
        <v>0</v>
      </c>
      <c r="AT742" s="104">
        <f>SUM(AQ742,AR742,AS742)</f>
        <v>0</v>
      </c>
      <c r="AU742" s="229">
        <f t="shared" ref="AU742:AU745" si="1412">AT742:AT743</f>
        <v>0</v>
      </c>
      <c r="AV742" s="229"/>
      <c r="AW742" s="229"/>
      <c r="AX742" s="229"/>
      <c r="AY742" s="229"/>
      <c r="AZ742" s="229"/>
      <c r="BA742" s="230"/>
    </row>
    <row r="743" spans="1:53" ht="14.1" customHeight="1" outlineLevel="2" x14ac:dyDescent="0.2">
      <c r="A743" s="68"/>
      <c r="B743" s="94"/>
      <c r="C743" s="251"/>
      <c r="D743" s="236"/>
      <c r="E743" s="110"/>
      <c r="F743" s="110"/>
      <c r="G743" s="111"/>
      <c r="H743" s="99" t="s">
        <v>50</v>
      </c>
      <c r="I743" s="100"/>
      <c r="J743" s="101"/>
      <c r="K743" s="101"/>
      <c r="L743" s="102" t="str">
        <f>IF(I743&lt;&gt;0,((VLOOKUP(I743,'1. Standard_Cost'!$B$4:$D$8,2)+VLOOKUP(I743,'1. Standard_Cost'!$B$4:$D$8,3))*J743*K743),"0")</f>
        <v>0</v>
      </c>
      <c r="M743" s="102">
        <f>L743*'1. Standard_Cost'!F4</f>
        <v>0</v>
      </c>
      <c r="N743" s="103"/>
      <c r="O743" s="103"/>
      <c r="P743" s="103"/>
      <c r="Q743" s="103"/>
      <c r="R743" s="104">
        <f>+N743*P743*'1. Standard_Cost'!$B$12</f>
        <v>0</v>
      </c>
      <c r="S743" s="104">
        <f>+N743*O743*P743*'1. Standard_Cost'!$C$12</f>
        <v>0</v>
      </c>
      <c r="T743" s="104">
        <f>+N743*P743*Q743*'1. Standard_Cost'!$D$12</f>
        <v>0</v>
      </c>
      <c r="U743" s="104">
        <f>+N743*O743*'1. Standard_Cost'!$E$12</f>
        <v>0</v>
      </c>
      <c r="V743" s="103"/>
      <c r="W743" s="103"/>
      <c r="X743" s="103"/>
      <c r="Y743" s="104">
        <f>+V743*((X743*'1. Standard_Cost'!$B$16)+(W743*X743*'1. Standard_Cost'!$C$16))</f>
        <v>0</v>
      </c>
      <c r="Z743" s="103"/>
      <c r="AA743" s="103"/>
      <c r="AB743" s="104">
        <f>+Z743*'1. Standard_Cost'!$B$20+AA743*'1. Standard_Cost'!$C$20</f>
        <v>0</v>
      </c>
      <c r="AC743" s="105"/>
      <c r="AD743" s="106"/>
      <c r="AE743" s="104">
        <f t="shared" si="1407"/>
        <v>0</v>
      </c>
      <c r="AF743" s="104">
        <f t="shared" si="1408"/>
        <v>0</v>
      </c>
      <c r="AG743" s="103"/>
      <c r="AH743" s="103">
        <v>0</v>
      </c>
      <c r="AI743" s="103">
        <v>0</v>
      </c>
      <c r="AJ743" s="107"/>
      <c r="AK743" s="107"/>
      <c r="AL743" s="107"/>
      <c r="AM743" s="104">
        <f>AG743*'1. Standard_Cost'!B349+'Incremental_Cost Year 2021'!AH743*'1. Standard_Cost'!C349+'Incremental_Cost Year 2021'!AI743*'1. Standard_Cost'!D349+'Incremental_Cost Year 2021'!AJ743+'Incremental_Cost Year 2021'!AL743+AK743</f>
        <v>0</v>
      </c>
      <c r="AN743" s="104">
        <f>AM743*'1. Standard_Cost'!C28</f>
        <v>0</v>
      </c>
      <c r="AO743" s="107"/>
      <c r="AQ743" s="104">
        <f t="shared" si="1409"/>
        <v>0</v>
      </c>
      <c r="AR743" s="104">
        <f t="shared" si="1410"/>
        <v>0</v>
      </c>
      <c r="AS743" s="104">
        <f t="shared" si="1411"/>
        <v>0</v>
      </c>
      <c r="AT743" s="104">
        <f t="shared" ref="AT743:AT745" si="1413">SUM(AQ743,AR743,AS743)</f>
        <v>0</v>
      </c>
      <c r="AU743" s="229">
        <f t="shared" si="1412"/>
        <v>0</v>
      </c>
      <c r="AV743" s="229">
        <v>0</v>
      </c>
      <c r="AW743" s="229"/>
      <c r="AX743" s="229"/>
      <c r="AY743" s="229"/>
      <c r="AZ743" s="229"/>
      <c r="BA743" s="230"/>
    </row>
    <row r="744" spans="1:53" ht="14.1" customHeight="1" outlineLevel="2" x14ac:dyDescent="0.2">
      <c r="A744" s="68"/>
      <c r="B744" s="94"/>
      <c r="C744" s="251"/>
      <c r="D744" s="236"/>
      <c r="E744" s="110"/>
      <c r="F744" s="110"/>
      <c r="G744" s="111"/>
      <c r="H744" s="99" t="s">
        <v>51</v>
      </c>
      <c r="I744" s="100"/>
      <c r="J744" s="101"/>
      <c r="K744" s="101"/>
      <c r="L744" s="102" t="str">
        <f>IF(I744&lt;&gt;0,((VLOOKUP(I744,'1. Standard_Cost'!$B$4:$D$8,2)+VLOOKUP(I744,'1. Standard_Cost'!$B$4:$D$8,3))*J744*K744),"0")</f>
        <v>0</v>
      </c>
      <c r="M744" s="102">
        <f>L744*'1. Standard_Cost'!F4</f>
        <v>0</v>
      </c>
      <c r="N744" s="103"/>
      <c r="O744" s="103"/>
      <c r="P744" s="103"/>
      <c r="Q744" s="103"/>
      <c r="R744" s="104">
        <f>+N744*P744*'1. Standard_Cost'!$B$12</f>
        <v>0</v>
      </c>
      <c r="S744" s="104">
        <f>+N744*O744*P744*'1. Standard_Cost'!$C$12</f>
        <v>0</v>
      </c>
      <c r="T744" s="104">
        <f>+N744*P744*Q744*'1. Standard_Cost'!$D$12</f>
        <v>0</v>
      </c>
      <c r="U744" s="104">
        <f>+N744*O744*'1. Standard_Cost'!$E$12</f>
        <v>0</v>
      </c>
      <c r="V744" s="103"/>
      <c r="W744" s="103"/>
      <c r="X744" s="103"/>
      <c r="Y744" s="104">
        <f>+V744*((X744*'1. Standard_Cost'!$B$16)+(W744*X744*'1. Standard_Cost'!$C$16))</f>
        <v>0</v>
      </c>
      <c r="Z744" s="103"/>
      <c r="AA744" s="103"/>
      <c r="AB744" s="104">
        <f>+Z744*'1. Standard_Cost'!$B$20+AA744*'1. Standard_Cost'!$C$20</f>
        <v>0</v>
      </c>
      <c r="AC744" s="105"/>
      <c r="AD744" s="106"/>
      <c r="AE744" s="104">
        <f t="shared" si="1407"/>
        <v>0</v>
      </c>
      <c r="AF744" s="104">
        <f t="shared" si="1408"/>
        <v>0</v>
      </c>
      <c r="AG744" s="103"/>
      <c r="AH744" s="103"/>
      <c r="AI744" s="103"/>
      <c r="AJ744" s="107"/>
      <c r="AK744" s="107"/>
      <c r="AL744" s="107"/>
      <c r="AM744" s="104">
        <f>AG744*'1. Standard_Cost'!B349+'Incremental_Cost Year 2021'!AH744*'1. Standard_Cost'!C349+'Incremental_Cost Year 2021'!AI744*'1. Standard_Cost'!D349+'Incremental_Cost Year 2021'!AJ744+'Incremental_Cost Year 2021'!AL744+AK744</f>
        <v>0</v>
      </c>
      <c r="AN744" s="104">
        <f>AM744*'1. Standard_Cost'!C28</f>
        <v>0</v>
      </c>
      <c r="AO744" s="107"/>
      <c r="AQ744" s="104">
        <f t="shared" si="1409"/>
        <v>0</v>
      </c>
      <c r="AR744" s="104">
        <f t="shared" si="1410"/>
        <v>0</v>
      </c>
      <c r="AS744" s="104">
        <f t="shared" si="1411"/>
        <v>0</v>
      </c>
      <c r="AT744" s="104">
        <f t="shared" si="1413"/>
        <v>0</v>
      </c>
      <c r="AU744" s="229">
        <f t="shared" si="1412"/>
        <v>0</v>
      </c>
      <c r="AV744" s="229"/>
      <c r="AW744" s="229"/>
      <c r="AX744" s="229"/>
      <c r="AY744" s="229"/>
      <c r="AZ744" s="229"/>
      <c r="BA744" s="230"/>
    </row>
    <row r="745" spans="1:53" ht="14.1" customHeight="1" outlineLevel="2" x14ac:dyDescent="0.2">
      <c r="A745" s="68"/>
      <c r="B745" s="94"/>
      <c r="C745" s="251"/>
      <c r="D745" s="236"/>
      <c r="E745" s="110"/>
      <c r="F745" s="110"/>
      <c r="G745" s="111"/>
      <c r="H745" s="112" t="s">
        <v>179</v>
      </c>
      <c r="I745" s="100"/>
      <c r="J745" s="101"/>
      <c r="K745" s="101"/>
      <c r="L745" s="102" t="str">
        <f>IF(I745&lt;&gt;0,((VLOOKUP(I745,'1. Standard_Cost'!$B$4:$D$8,2)+VLOOKUP(I745,'1. Standard_Cost'!$B$4:$D$8,3))*J745*K745),"0")</f>
        <v>0</v>
      </c>
      <c r="M745" s="102">
        <f>L745*'1. Standard_Cost'!F329</f>
        <v>0</v>
      </c>
      <c r="N745" s="103"/>
      <c r="O745" s="103"/>
      <c r="P745" s="103"/>
      <c r="Q745" s="103"/>
      <c r="R745" s="104">
        <f>+N745*P745*'1. Standard_Cost'!$B$12</f>
        <v>0</v>
      </c>
      <c r="S745" s="104">
        <f>+N745*O745*P745*'1. Standard_Cost'!$C$12</f>
        <v>0</v>
      </c>
      <c r="T745" s="104">
        <f>+N745*P745*Q745*'1. Standard_Cost'!$D$12</f>
        <v>0</v>
      </c>
      <c r="U745" s="104">
        <f>+N745*O745*'1. Standard_Cost'!$E$12</f>
        <v>0</v>
      </c>
      <c r="V745" s="103"/>
      <c r="W745" s="103"/>
      <c r="X745" s="103"/>
      <c r="Y745" s="104">
        <f>+V745*((X745*'1. Standard_Cost'!$B$16)+(W745*X745*'1. Standard_Cost'!$C$16))</f>
        <v>0</v>
      </c>
      <c r="Z745" s="103"/>
      <c r="AA745" s="103"/>
      <c r="AB745" s="104">
        <f>+Z745*'1. Standard_Cost'!$B$20+AA745*'1. Standard_Cost'!$C$20</f>
        <v>0</v>
      </c>
      <c r="AC745" s="105"/>
      <c r="AD745" s="106"/>
      <c r="AE745" s="104">
        <f t="shared" si="1407"/>
        <v>0</v>
      </c>
      <c r="AF745" s="104">
        <f t="shared" si="1408"/>
        <v>0</v>
      </c>
      <c r="AG745" s="103"/>
      <c r="AH745" s="103"/>
      <c r="AI745" s="103"/>
      <c r="AJ745" s="107"/>
      <c r="AK745" s="107"/>
      <c r="AL745" s="107"/>
      <c r="AM745" s="104">
        <f>AG745*'1. Standard_Cost'!B349+'Incremental_Cost Year 2021'!AH745*'1. Standard_Cost'!C349+'Incremental_Cost Year 2021'!AI745*'1. Standard_Cost'!D349+'Incremental_Cost Year 2021'!AJ745+'Incremental_Cost Year 2021'!AL745+AK745</f>
        <v>0</v>
      </c>
      <c r="AN745" s="104">
        <f>AM745*'1. Standard_Cost'!C28</f>
        <v>0</v>
      </c>
      <c r="AO745" s="107"/>
      <c r="AQ745" s="104">
        <f t="shared" si="1409"/>
        <v>0</v>
      </c>
      <c r="AR745" s="104">
        <f t="shared" si="1410"/>
        <v>0</v>
      </c>
      <c r="AS745" s="104">
        <f t="shared" si="1411"/>
        <v>0</v>
      </c>
      <c r="AT745" s="104">
        <f t="shared" si="1413"/>
        <v>0</v>
      </c>
      <c r="AU745" s="229">
        <f t="shared" si="1412"/>
        <v>0</v>
      </c>
      <c r="AV745" s="229"/>
      <c r="AW745" s="229"/>
      <c r="AX745" s="229"/>
      <c r="AY745" s="229"/>
      <c r="AZ745" s="229"/>
      <c r="BA745" s="230"/>
    </row>
    <row r="746" spans="1:53" ht="25.7" customHeight="1" outlineLevel="1" x14ac:dyDescent="0.2">
      <c r="A746" s="68"/>
      <c r="B746" s="94"/>
      <c r="C746" s="251"/>
      <c r="D746" s="237"/>
      <c r="E746" s="113" t="s">
        <v>833</v>
      </c>
      <c r="F746" s="114" t="s">
        <v>154</v>
      </c>
      <c r="G746" s="115" t="s">
        <v>155</v>
      </c>
      <c r="H746" s="122" t="s">
        <v>430</v>
      </c>
      <c r="I746" s="117"/>
      <c r="J746" s="117"/>
      <c r="K746" s="117"/>
      <c r="L746" s="118">
        <f>SUM(L742:L745)</f>
        <v>0</v>
      </c>
      <c r="M746" s="118">
        <f>SUM(M742:M745)</f>
        <v>0</v>
      </c>
      <c r="N746" s="117"/>
      <c r="O746" s="117"/>
      <c r="P746" s="117"/>
      <c r="Q746" s="117"/>
      <c r="R746" s="119">
        <f>SUM(R742:R745)</f>
        <v>0</v>
      </c>
      <c r="S746" s="119">
        <f>SUM(S742:S745)</f>
        <v>0</v>
      </c>
      <c r="T746" s="119">
        <f>SUM(T742:T745)</f>
        <v>0</v>
      </c>
      <c r="U746" s="119">
        <f>SUM(U742:U745)</f>
        <v>0</v>
      </c>
      <c r="V746" s="117"/>
      <c r="W746" s="117"/>
      <c r="X746" s="117"/>
      <c r="Y746" s="118">
        <f>SUM(Y742:Y745)</f>
        <v>0</v>
      </c>
      <c r="Z746" s="117"/>
      <c r="AA746" s="117"/>
      <c r="AB746" s="118">
        <f t="shared" ref="AB746:AF746" si="1414">SUM(AB742:AB745)</f>
        <v>0</v>
      </c>
      <c r="AC746" s="118">
        <f t="shared" si="1414"/>
        <v>0</v>
      </c>
      <c r="AD746" s="118">
        <f t="shared" si="1414"/>
        <v>0</v>
      </c>
      <c r="AE746" s="118">
        <f t="shared" si="1414"/>
        <v>0</v>
      </c>
      <c r="AF746" s="118">
        <f t="shared" si="1414"/>
        <v>0</v>
      </c>
      <c r="AG746" s="117"/>
      <c r="AH746" s="117"/>
      <c r="AI746" s="117"/>
      <c r="AJ746" s="119">
        <f>SUM(AJ742:AJ745)</f>
        <v>0</v>
      </c>
      <c r="AK746" s="119">
        <f t="shared" ref="AK746:AN746" si="1415">SUM(AK742:AK745)</f>
        <v>0</v>
      </c>
      <c r="AL746" s="119">
        <f t="shared" si="1415"/>
        <v>0</v>
      </c>
      <c r="AM746" s="119">
        <f t="shared" si="1415"/>
        <v>0</v>
      </c>
      <c r="AN746" s="119">
        <f t="shared" si="1415"/>
        <v>0</v>
      </c>
      <c r="AO746" s="116"/>
      <c r="AP746" s="120"/>
      <c r="AQ746" s="121">
        <f t="shared" ref="AQ746:AZ746" si="1416">SUM(AQ742:AQ745)</f>
        <v>0</v>
      </c>
      <c r="AR746" s="121">
        <f t="shared" si="1416"/>
        <v>0</v>
      </c>
      <c r="AS746" s="121">
        <f t="shared" si="1416"/>
        <v>0</v>
      </c>
      <c r="AT746" s="121">
        <f t="shared" si="1416"/>
        <v>0</v>
      </c>
      <c r="AU746" s="121">
        <f t="shared" si="1416"/>
        <v>0</v>
      </c>
      <c r="AV746" s="121">
        <f t="shared" si="1416"/>
        <v>0</v>
      </c>
      <c r="AW746" s="121">
        <f t="shared" si="1416"/>
        <v>0</v>
      </c>
      <c r="AX746" s="121">
        <f t="shared" si="1416"/>
        <v>0</v>
      </c>
      <c r="AY746" s="121">
        <f t="shared" si="1416"/>
        <v>0</v>
      </c>
      <c r="AZ746" s="121">
        <f t="shared" si="1416"/>
        <v>0</v>
      </c>
      <c r="BA746" s="121"/>
    </row>
    <row r="747" spans="1:53" ht="14.1" customHeight="1" outlineLevel="2" x14ac:dyDescent="0.2">
      <c r="A747" s="68"/>
      <c r="B747" s="94"/>
      <c r="C747" s="251"/>
      <c r="D747" s="235" t="s">
        <v>522</v>
      </c>
      <c r="E747" s="96"/>
      <c r="F747" s="97"/>
      <c r="G747" s="98"/>
      <c r="H747" s="157" t="s">
        <v>526</v>
      </c>
      <c r="I747" s="100" t="s">
        <v>5</v>
      </c>
      <c r="J747" s="101">
        <v>2</v>
      </c>
      <c r="K747" s="101">
        <v>4</v>
      </c>
      <c r="L747" s="102">
        <f>IF(I747&lt;&gt;0,((VLOOKUP(I747,'1. Standard_Cost'!$B$4:$D$8,2)+VLOOKUP(I747,'1. Standard_Cost'!$B$4:$D$8,3))*J747*K747),"0")</f>
        <v>560800</v>
      </c>
      <c r="M747" s="102">
        <f>L747*'1. Standard_Cost'!F4</f>
        <v>93653.6</v>
      </c>
      <c r="N747" s="103">
        <v>4</v>
      </c>
      <c r="O747" s="103">
        <v>4</v>
      </c>
      <c r="P747" s="103">
        <v>4</v>
      </c>
      <c r="Q747" s="103"/>
      <c r="R747" s="104">
        <f>+N747*P747*'1. Standard_Cost'!$B$12</f>
        <v>24000</v>
      </c>
      <c r="S747" s="104">
        <f>+N747*O747*P747*'1. Standard_Cost'!$C$12</f>
        <v>160000</v>
      </c>
      <c r="T747" s="104">
        <f>+N747*P747*Q747*'1. Standard_Cost'!$D$12</f>
        <v>0</v>
      </c>
      <c r="U747" s="104">
        <f>+N747*O747*'1. Standard_Cost'!$E$12</f>
        <v>80000</v>
      </c>
      <c r="V747" s="103"/>
      <c r="W747" s="103"/>
      <c r="X747" s="103"/>
      <c r="Y747" s="104">
        <f>+V747*((X747*'1. Standard_Cost'!$B$16)+(W747*X747*'1. Standard_Cost'!$C$16))</f>
        <v>0</v>
      </c>
      <c r="Z747" s="103"/>
      <c r="AA747" s="103"/>
      <c r="AB747" s="104">
        <f>+Z747*'1. Standard_Cost'!$B$20+AA747*'1. Standard_Cost'!$C$20</f>
        <v>0</v>
      </c>
      <c r="AC747" s="105"/>
      <c r="AD747" s="106"/>
      <c r="AE747" s="104">
        <f t="shared" ref="AE747:AE750" si="1417">(R747+S747+T747+U747+Y747+AB747+AC747+AD747)*(20%)</f>
        <v>52800</v>
      </c>
      <c r="AF747" s="104">
        <f t="shared" ref="AF747:AF750" si="1418">R747+S747+T747+U747+Y747+AB747+AC747+AD747+AE747</f>
        <v>316800</v>
      </c>
      <c r="AG747" s="103"/>
      <c r="AH747" s="103"/>
      <c r="AI747" s="103"/>
      <c r="AJ747" s="107"/>
      <c r="AK747" s="107"/>
      <c r="AL747" s="107"/>
      <c r="AM747" s="104">
        <f>AG747*'1. Standard_Cost'!B349+'Incremental_Cost Year 2021'!AH747*'1. Standard_Cost'!C349+'Incremental_Cost Year 2021'!AI747*'1. Standard_Cost'!D349+'Incremental_Cost Year 2021'!AJ747+'Incremental_Cost Year 2021'!AL747+AK747</f>
        <v>0</v>
      </c>
      <c r="AN747" s="104">
        <f>AM747*'1. Standard_Cost'!C28</f>
        <v>0</v>
      </c>
      <c r="AO747" s="107"/>
      <c r="AQ747" s="104">
        <f t="shared" ref="AQ747:AQ750" si="1419">L747+M747</f>
        <v>654453.6</v>
      </c>
      <c r="AR747" s="104">
        <f t="shared" ref="AR747:AR750" si="1420">AF747</f>
        <v>316800</v>
      </c>
      <c r="AS747" s="104">
        <f t="shared" ref="AS747:AS750" si="1421">AM747+AN747</f>
        <v>0</v>
      </c>
      <c r="AT747" s="104">
        <f>SUM(AQ747,AR747,AS747)</f>
        <v>971253.6</v>
      </c>
      <c r="AU747" s="229">
        <f t="shared" ref="AU747:AU750" si="1422">AT747:AT748</f>
        <v>971253.6</v>
      </c>
      <c r="AV747" s="229"/>
      <c r="AW747" s="229"/>
      <c r="AX747" s="229"/>
      <c r="AY747" s="229"/>
      <c r="AZ747" s="229"/>
      <c r="BA747" s="230"/>
    </row>
    <row r="748" spans="1:53" ht="14.1" customHeight="1" outlineLevel="2" x14ac:dyDescent="0.2">
      <c r="A748" s="68"/>
      <c r="B748" s="94"/>
      <c r="C748" s="251"/>
      <c r="D748" s="236"/>
      <c r="E748" s="110"/>
      <c r="F748" s="110"/>
      <c r="G748" s="111"/>
      <c r="H748" s="99" t="s">
        <v>50</v>
      </c>
      <c r="I748" s="100"/>
      <c r="J748" s="101"/>
      <c r="K748" s="101"/>
      <c r="L748" s="102" t="str">
        <f>IF(I748&lt;&gt;0,((VLOOKUP(I748,'1. Standard_Cost'!$B$4:$D$8,2)+VLOOKUP(I748,'1. Standard_Cost'!$B$4:$D$8,3))*J748*K748),"0")</f>
        <v>0</v>
      </c>
      <c r="M748" s="102">
        <f>L748*'1. Standard_Cost'!F4</f>
        <v>0</v>
      </c>
      <c r="N748" s="103"/>
      <c r="O748" s="103"/>
      <c r="P748" s="103"/>
      <c r="Q748" s="103"/>
      <c r="R748" s="104">
        <f>+N748*P748*'1. Standard_Cost'!$B$12</f>
        <v>0</v>
      </c>
      <c r="S748" s="104">
        <f>+N748*O748*P748*'1. Standard_Cost'!$C$12</f>
        <v>0</v>
      </c>
      <c r="T748" s="104">
        <f>+N748*P748*Q748*'1. Standard_Cost'!$D$12</f>
        <v>0</v>
      </c>
      <c r="U748" s="104">
        <f>+N748*O748*'1. Standard_Cost'!$E$12</f>
        <v>0</v>
      </c>
      <c r="V748" s="103"/>
      <c r="W748" s="103"/>
      <c r="X748" s="103"/>
      <c r="Y748" s="104">
        <f>+V748*((X748*'1. Standard_Cost'!$B$16)+(W748*X748*'1. Standard_Cost'!$C$16))</f>
        <v>0</v>
      </c>
      <c r="Z748" s="103"/>
      <c r="AA748" s="103"/>
      <c r="AB748" s="104">
        <f>+Z748*'1. Standard_Cost'!$B$20+AA748*'1. Standard_Cost'!$C$20</f>
        <v>0</v>
      </c>
      <c r="AC748" s="105"/>
      <c r="AD748" s="106"/>
      <c r="AE748" s="104">
        <f t="shared" si="1417"/>
        <v>0</v>
      </c>
      <c r="AF748" s="104">
        <f t="shared" si="1418"/>
        <v>0</v>
      </c>
      <c r="AG748" s="103"/>
      <c r="AH748" s="103">
        <v>0</v>
      </c>
      <c r="AI748" s="103">
        <v>0</v>
      </c>
      <c r="AJ748" s="107"/>
      <c r="AK748" s="107"/>
      <c r="AL748" s="107"/>
      <c r="AM748" s="104">
        <f>AG748*'1. Standard_Cost'!B349+'Incremental_Cost Year 2021'!AH748*'1. Standard_Cost'!C349+'Incremental_Cost Year 2021'!AI748*'1. Standard_Cost'!D349+'Incremental_Cost Year 2021'!AJ748+'Incremental_Cost Year 2021'!AL748+AK748</f>
        <v>0</v>
      </c>
      <c r="AN748" s="104">
        <f>AM748*'1. Standard_Cost'!C28</f>
        <v>0</v>
      </c>
      <c r="AO748" s="107"/>
      <c r="AQ748" s="104">
        <f t="shared" si="1419"/>
        <v>0</v>
      </c>
      <c r="AR748" s="104">
        <f t="shared" si="1420"/>
        <v>0</v>
      </c>
      <c r="AS748" s="104">
        <f t="shared" si="1421"/>
        <v>0</v>
      </c>
      <c r="AT748" s="104">
        <f t="shared" ref="AT748:AT750" si="1423">SUM(AQ748,AR748,AS748)</f>
        <v>0</v>
      </c>
      <c r="AU748" s="229">
        <f t="shared" si="1422"/>
        <v>0</v>
      </c>
      <c r="AV748" s="229">
        <v>0</v>
      </c>
      <c r="AW748" s="229"/>
      <c r="AX748" s="229"/>
      <c r="AY748" s="229"/>
      <c r="AZ748" s="229"/>
      <c r="BA748" s="230"/>
    </row>
    <row r="749" spans="1:53" ht="14.1" customHeight="1" outlineLevel="2" x14ac:dyDescent="0.2">
      <c r="A749" s="68"/>
      <c r="B749" s="94"/>
      <c r="C749" s="251"/>
      <c r="D749" s="236"/>
      <c r="E749" s="110"/>
      <c r="F749" s="110"/>
      <c r="G749" s="111"/>
      <c r="H749" s="99" t="s">
        <v>51</v>
      </c>
      <c r="I749" s="100"/>
      <c r="J749" s="101"/>
      <c r="K749" s="101"/>
      <c r="L749" s="102" t="str">
        <f>IF(I749&lt;&gt;0,((VLOOKUP(I749,'1. Standard_Cost'!$B$4:$D$8,2)+VLOOKUP(I749,'1. Standard_Cost'!$B$4:$D$8,3))*J749*K749),"0")</f>
        <v>0</v>
      </c>
      <c r="M749" s="102">
        <f>L749*'1. Standard_Cost'!F4</f>
        <v>0</v>
      </c>
      <c r="N749" s="103"/>
      <c r="O749" s="103"/>
      <c r="P749" s="103"/>
      <c r="Q749" s="103"/>
      <c r="R749" s="104">
        <f>+N749*P749*'1. Standard_Cost'!$B$12</f>
        <v>0</v>
      </c>
      <c r="S749" s="104">
        <f>+N749*O749*P749*'1. Standard_Cost'!$C$12</f>
        <v>0</v>
      </c>
      <c r="T749" s="104">
        <f>+N749*P749*Q749*'1. Standard_Cost'!$D$12</f>
        <v>0</v>
      </c>
      <c r="U749" s="104">
        <f>+N749*O749*'1. Standard_Cost'!$E$12</f>
        <v>0</v>
      </c>
      <c r="V749" s="103"/>
      <c r="W749" s="103"/>
      <c r="X749" s="103"/>
      <c r="Y749" s="104">
        <f>+V749*((X749*'1. Standard_Cost'!$B$16)+(W749*X749*'1. Standard_Cost'!$C$16))</f>
        <v>0</v>
      </c>
      <c r="Z749" s="103"/>
      <c r="AA749" s="103"/>
      <c r="AB749" s="104">
        <f>+Z749*'1. Standard_Cost'!$B$20+AA749*'1. Standard_Cost'!$C$20</f>
        <v>0</v>
      </c>
      <c r="AC749" s="105"/>
      <c r="AD749" s="106"/>
      <c r="AE749" s="104">
        <f t="shared" si="1417"/>
        <v>0</v>
      </c>
      <c r="AF749" s="104">
        <f t="shared" si="1418"/>
        <v>0</v>
      </c>
      <c r="AG749" s="103"/>
      <c r="AH749" s="103"/>
      <c r="AI749" s="103"/>
      <c r="AJ749" s="107"/>
      <c r="AK749" s="107"/>
      <c r="AL749" s="107"/>
      <c r="AM749" s="104">
        <f>AG749*'1. Standard_Cost'!B349+'Incremental_Cost Year 2021'!AH749*'1. Standard_Cost'!C349+'Incremental_Cost Year 2021'!AI749*'1. Standard_Cost'!D349+'Incremental_Cost Year 2021'!AJ749+'Incremental_Cost Year 2021'!AL749+AK749</f>
        <v>0</v>
      </c>
      <c r="AN749" s="104">
        <f>AM749*'1. Standard_Cost'!C28</f>
        <v>0</v>
      </c>
      <c r="AO749" s="107"/>
      <c r="AQ749" s="104">
        <f t="shared" si="1419"/>
        <v>0</v>
      </c>
      <c r="AR749" s="104">
        <f t="shared" si="1420"/>
        <v>0</v>
      </c>
      <c r="AS749" s="104">
        <f t="shared" si="1421"/>
        <v>0</v>
      </c>
      <c r="AT749" s="104">
        <f t="shared" si="1423"/>
        <v>0</v>
      </c>
      <c r="AU749" s="229">
        <f t="shared" si="1422"/>
        <v>0</v>
      </c>
      <c r="AV749" s="229"/>
      <c r="AW749" s="229"/>
      <c r="AX749" s="229"/>
      <c r="AY749" s="229"/>
      <c r="AZ749" s="229"/>
      <c r="BA749" s="230"/>
    </row>
    <row r="750" spans="1:53" ht="14.1" customHeight="1" outlineLevel="2" x14ac:dyDescent="0.2">
      <c r="A750" s="68"/>
      <c r="B750" s="94"/>
      <c r="C750" s="251"/>
      <c r="D750" s="236"/>
      <c r="E750" s="110"/>
      <c r="F750" s="110"/>
      <c r="G750" s="111"/>
      <c r="H750" s="112" t="s">
        <v>179</v>
      </c>
      <c r="I750" s="100"/>
      <c r="J750" s="101"/>
      <c r="K750" s="101"/>
      <c r="L750" s="102" t="str">
        <f>IF(I750&lt;&gt;0,((VLOOKUP(I750,'1. Standard_Cost'!$B$4:$D$8,2)+VLOOKUP(I750,'1. Standard_Cost'!$B$4:$D$8,3))*J750*K750),"0")</f>
        <v>0</v>
      </c>
      <c r="M750" s="102">
        <f>L750*'1. Standard_Cost'!F329</f>
        <v>0</v>
      </c>
      <c r="N750" s="103"/>
      <c r="O750" s="103"/>
      <c r="P750" s="103"/>
      <c r="Q750" s="103"/>
      <c r="R750" s="104">
        <f>+N750*P750*'1. Standard_Cost'!$B$12</f>
        <v>0</v>
      </c>
      <c r="S750" s="104">
        <f>+N750*O750*P750*'1. Standard_Cost'!$C$12</f>
        <v>0</v>
      </c>
      <c r="T750" s="104">
        <f>+N750*P750*Q750*'1. Standard_Cost'!$D$12</f>
        <v>0</v>
      </c>
      <c r="U750" s="104">
        <f>+N750*O750*'1. Standard_Cost'!$E$12</f>
        <v>0</v>
      </c>
      <c r="V750" s="103"/>
      <c r="W750" s="103"/>
      <c r="X750" s="103"/>
      <c r="Y750" s="104">
        <f>+V750*((X750*'1. Standard_Cost'!$B$16)+(W750*X750*'1. Standard_Cost'!$C$16))</f>
        <v>0</v>
      </c>
      <c r="Z750" s="103"/>
      <c r="AA750" s="103"/>
      <c r="AB750" s="104">
        <f>+Z750*'1. Standard_Cost'!$B$20+AA750*'1. Standard_Cost'!$C$20</f>
        <v>0</v>
      </c>
      <c r="AC750" s="105"/>
      <c r="AD750" s="106"/>
      <c r="AE750" s="104">
        <f t="shared" si="1417"/>
        <v>0</v>
      </c>
      <c r="AF750" s="104">
        <f t="shared" si="1418"/>
        <v>0</v>
      </c>
      <c r="AG750" s="103"/>
      <c r="AH750" s="103"/>
      <c r="AI750" s="103"/>
      <c r="AJ750" s="107"/>
      <c r="AK750" s="107"/>
      <c r="AL750" s="107"/>
      <c r="AM750" s="104">
        <f>AG750*'1. Standard_Cost'!B349+'Incremental_Cost Year 2021'!AH750*'1. Standard_Cost'!C349+'Incremental_Cost Year 2021'!AI750*'1. Standard_Cost'!D349+'Incremental_Cost Year 2021'!AJ750+'Incremental_Cost Year 2021'!AL750+AK750</f>
        <v>0</v>
      </c>
      <c r="AN750" s="104">
        <f>AM750*'1. Standard_Cost'!C28</f>
        <v>0</v>
      </c>
      <c r="AO750" s="107"/>
      <c r="AQ750" s="104">
        <f t="shared" si="1419"/>
        <v>0</v>
      </c>
      <c r="AR750" s="104">
        <f t="shared" si="1420"/>
        <v>0</v>
      </c>
      <c r="AS750" s="104">
        <f t="shared" si="1421"/>
        <v>0</v>
      </c>
      <c r="AT750" s="104">
        <f t="shared" si="1423"/>
        <v>0</v>
      </c>
      <c r="AU750" s="229">
        <f t="shared" si="1422"/>
        <v>0</v>
      </c>
      <c r="AV750" s="229"/>
      <c r="AW750" s="229"/>
      <c r="AX750" s="229"/>
      <c r="AY750" s="229"/>
      <c r="AZ750" s="229"/>
      <c r="BA750" s="230"/>
    </row>
    <row r="751" spans="1:53" ht="24.6" customHeight="1" outlineLevel="1" x14ac:dyDescent="0.2">
      <c r="A751" s="68"/>
      <c r="B751" s="141"/>
      <c r="C751" s="251"/>
      <c r="D751" s="237"/>
      <c r="E751" s="113" t="s">
        <v>834</v>
      </c>
      <c r="F751" s="114" t="s">
        <v>154</v>
      </c>
      <c r="G751" s="115" t="s">
        <v>155</v>
      </c>
      <c r="H751" s="122" t="s">
        <v>431</v>
      </c>
      <c r="I751" s="117"/>
      <c r="J751" s="117"/>
      <c r="K751" s="117"/>
      <c r="L751" s="118">
        <f>SUM(L747:L750)</f>
        <v>560800</v>
      </c>
      <c r="M751" s="118">
        <f>SUM(M747:M750)</f>
        <v>93653.6</v>
      </c>
      <c r="N751" s="117"/>
      <c r="O751" s="117"/>
      <c r="P751" s="117"/>
      <c r="Q751" s="117"/>
      <c r="R751" s="119">
        <f>SUM(R747:R750)</f>
        <v>24000</v>
      </c>
      <c r="S751" s="119">
        <f>SUM(S747:S750)</f>
        <v>160000</v>
      </c>
      <c r="T751" s="119">
        <f>SUM(T747:T750)</f>
        <v>0</v>
      </c>
      <c r="U751" s="119">
        <f>SUM(U747:U750)</f>
        <v>80000</v>
      </c>
      <c r="V751" s="117"/>
      <c r="W751" s="117"/>
      <c r="X751" s="117"/>
      <c r="Y751" s="118">
        <f>SUM(Y747:Y750)</f>
        <v>0</v>
      </c>
      <c r="Z751" s="117"/>
      <c r="AA751" s="117"/>
      <c r="AB751" s="118">
        <f t="shared" ref="AB751:AF751" si="1424">SUM(AB747:AB750)</f>
        <v>0</v>
      </c>
      <c r="AC751" s="118">
        <f t="shared" si="1424"/>
        <v>0</v>
      </c>
      <c r="AD751" s="118">
        <f t="shared" si="1424"/>
        <v>0</v>
      </c>
      <c r="AE751" s="118">
        <f t="shared" si="1424"/>
        <v>52800</v>
      </c>
      <c r="AF751" s="118">
        <f t="shared" si="1424"/>
        <v>316800</v>
      </c>
      <c r="AG751" s="117"/>
      <c r="AH751" s="117"/>
      <c r="AI751" s="117"/>
      <c r="AJ751" s="119">
        <f>SUM(AJ747:AJ750)</f>
        <v>0</v>
      </c>
      <c r="AK751" s="119">
        <f t="shared" ref="AK751:AN751" si="1425">SUM(AK747:AK750)</f>
        <v>0</v>
      </c>
      <c r="AL751" s="119">
        <f t="shared" si="1425"/>
        <v>0</v>
      </c>
      <c r="AM751" s="119">
        <f t="shared" si="1425"/>
        <v>0</v>
      </c>
      <c r="AN751" s="119">
        <f t="shared" si="1425"/>
        <v>0</v>
      </c>
      <c r="AO751" s="116"/>
      <c r="AP751" s="120"/>
      <c r="AQ751" s="121">
        <f t="shared" ref="AQ751:AZ751" si="1426">SUM(AQ747:AQ750)</f>
        <v>654453.6</v>
      </c>
      <c r="AR751" s="121">
        <f t="shared" si="1426"/>
        <v>316800</v>
      </c>
      <c r="AS751" s="121">
        <f t="shared" si="1426"/>
        <v>0</v>
      </c>
      <c r="AT751" s="121">
        <f t="shared" si="1426"/>
        <v>971253.6</v>
      </c>
      <c r="AU751" s="121">
        <f t="shared" si="1426"/>
        <v>971253.6</v>
      </c>
      <c r="AV751" s="121">
        <f t="shared" si="1426"/>
        <v>0</v>
      </c>
      <c r="AW751" s="121">
        <f t="shared" si="1426"/>
        <v>0</v>
      </c>
      <c r="AX751" s="121">
        <f t="shared" si="1426"/>
        <v>0</v>
      </c>
      <c r="AY751" s="121">
        <f t="shared" si="1426"/>
        <v>0</v>
      </c>
      <c r="AZ751" s="121">
        <f t="shared" si="1426"/>
        <v>0</v>
      </c>
      <c r="BA751" s="121"/>
    </row>
    <row r="752" spans="1:53" ht="14.1" customHeight="1" outlineLevel="2" x14ac:dyDescent="0.2">
      <c r="A752" s="68"/>
      <c r="B752" s="94"/>
      <c r="C752" s="95"/>
      <c r="D752" s="235" t="s">
        <v>522</v>
      </c>
      <c r="E752" s="96"/>
      <c r="F752" s="97"/>
      <c r="G752" s="98"/>
      <c r="H752" s="99" t="s">
        <v>49</v>
      </c>
      <c r="I752" s="100"/>
      <c r="J752" s="101"/>
      <c r="K752" s="101"/>
      <c r="L752" s="102" t="str">
        <f>IF(I752&lt;&gt;0,((VLOOKUP(I752,'1. Standard_Cost'!$B$4:$D$8,2)+VLOOKUP(I752,'1. Standard_Cost'!$B$4:$D$8,3))*J752*K752),"0")</f>
        <v>0</v>
      </c>
      <c r="M752" s="102">
        <f>L752*'1. Standard_Cost'!F4</f>
        <v>0</v>
      </c>
      <c r="N752" s="103"/>
      <c r="O752" s="103"/>
      <c r="P752" s="103"/>
      <c r="Q752" s="103"/>
      <c r="R752" s="104">
        <f>+N752*P752*'1. Standard_Cost'!$B$12</f>
        <v>0</v>
      </c>
      <c r="S752" s="104">
        <f>+N752*O752*P752*'1. Standard_Cost'!$C$12</f>
        <v>0</v>
      </c>
      <c r="T752" s="104">
        <f>+N752*P752*Q752*'1. Standard_Cost'!$D$12</f>
        <v>0</v>
      </c>
      <c r="U752" s="104">
        <f>+N752*O752*'1. Standard_Cost'!$E$12</f>
        <v>0</v>
      </c>
      <c r="V752" s="103"/>
      <c r="W752" s="103"/>
      <c r="X752" s="103"/>
      <c r="Y752" s="104">
        <f>+V752*((X752*'1. Standard_Cost'!$B$16)+(W752*X752*'1. Standard_Cost'!$C$16))</f>
        <v>0</v>
      </c>
      <c r="Z752" s="103"/>
      <c r="AA752" s="103"/>
      <c r="AB752" s="104">
        <f>+Z752*'1. Standard_Cost'!$B$20+AA752*'1. Standard_Cost'!$C$20</f>
        <v>0</v>
      </c>
      <c r="AC752" s="105"/>
      <c r="AD752" s="106"/>
      <c r="AE752" s="104">
        <f t="shared" ref="AE752:AE755" si="1427">(R752+S752+T752+U752+Y752+AB752+AC752+AD752)*(20%)</f>
        <v>0</v>
      </c>
      <c r="AF752" s="104">
        <f t="shared" ref="AF752:AF755" si="1428">R752+S752+T752+U752+Y752+AB752+AC752+AD752+AE752</f>
        <v>0</v>
      </c>
      <c r="AG752" s="103"/>
      <c r="AH752" s="103"/>
      <c r="AI752" s="103"/>
      <c r="AJ752" s="107"/>
      <c r="AK752" s="107"/>
      <c r="AL752" s="107"/>
      <c r="AM752" s="104">
        <f>AG752*'1. Standard_Cost'!B354+'Incremental_Cost Year 2021'!AH752*'1. Standard_Cost'!C354+'Incremental_Cost Year 2021'!AI752*'1. Standard_Cost'!D354+'Incremental_Cost Year 2021'!AJ752+'Incremental_Cost Year 2021'!AL752+AK752</f>
        <v>0</v>
      </c>
      <c r="AN752" s="104">
        <f>AM752*'1. Standard_Cost'!C28</f>
        <v>0</v>
      </c>
      <c r="AO752" s="107"/>
      <c r="AQ752" s="104">
        <f t="shared" ref="AQ752:AQ755" si="1429">L752+M752</f>
        <v>0</v>
      </c>
      <c r="AR752" s="104">
        <f t="shared" ref="AR752:AR755" si="1430">AF752</f>
        <v>0</v>
      </c>
      <c r="AS752" s="104">
        <f t="shared" ref="AS752:AS755" si="1431">AM752+AN752</f>
        <v>0</v>
      </c>
      <c r="AT752" s="104">
        <f>SUM(AQ752,AR752,AS752)</f>
        <v>0</v>
      </c>
      <c r="AU752" s="229">
        <f t="shared" ref="AU752:AU755" si="1432">AT752:AT753</f>
        <v>0</v>
      </c>
      <c r="AV752" s="229"/>
      <c r="AW752" s="229"/>
      <c r="AX752" s="229"/>
      <c r="AY752" s="229"/>
      <c r="AZ752" s="229"/>
      <c r="BA752" s="230"/>
    </row>
    <row r="753" spans="1:53" ht="14.1" customHeight="1" outlineLevel="2" x14ac:dyDescent="0.2">
      <c r="A753" s="68"/>
      <c r="B753" s="94"/>
      <c r="C753" s="95"/>
      <c r="D753" s="236"/>
      <c r="E753" s="110"/>
      <c r="F753" s="110"/>
      <c r="G753" s="111"/>
      <c r="H753" s="99" t="s">
        <v>50</v>
      </c>
      <c r="I753" s="100"/>
      <c r="J753" s="101"/>
      <c r="K753" s="101"/>
      <c r="L753" s="102" t="str">
        <f>IF(I753&lt;&gt;0,((VLOOKUP(I753,'1. Standard_Cost'!$B$4:$D$8,2)+VLOOKUP(I753,'1. Standard_Cost'!$B$4:$D$8,3))*J753*K753),"0")</f>
        <v>0</v>
      </c>
      <c r="M753" s="102">
        <f>L753*'1. Standard_Cost'!F4</f>
        <v>0</v>
      </c>
      <c r="N753" s="103"/>
      <c r="O753" s="103"/>
      <c r="P753" s="103"/>
      <c r="Q753" s="103"/>
      <c r="R753" s="104">
        <f>+N753*P753*'1. Standard_Cost'!$B$12</f>
        <v>0</v>
      </c>
      <c r="S753" s="104">
        <f>+N753*O753*P753*'1. Standard_Cost'!$C$12</f>
        <v>0</v>
      </c>
      <c r="T753" s="104">
        <f>+N753*P753*Q753*'1. Standard_Cost'!$D$12</f>
        <v>0</v>
      </c>
      <c r="U753" s="104">
        <f>+N753*O753*'1. Standard_Cost'!$E$12</f>
        <v>0</v>
      </c>
      <c r="V753" s="103"/>
      <c r="W753" s="103"/>
      <c r="X753" s="103"/>
      <c r="Y753" s="104">
        <f>+V753*((X753*'1. Standard_Cost'!$B$16)+(W753*X753*'1. Standard_Cost'!$C$16))</f>
        <v>0</v>
      </c>
      <c r="Z753" s="103"/>
      <c r="AA753" s="103"/>
      <c r="AB753" s="104">
        <f>+Z753*'1. Standard_Cost'!$B$20+AA753*'1. Standard_Cost'!$C$20</f>
        <v>0</v>
      </c>
      <c r="AC753" s="105"/>
      <c r="AD753" s="106"/>
      <c r="AE753" s="104">
        <f t="shared" si="1427"/>
        <v>0</v>
      </c>
      <c r="AF753" s="104">
        <f t="shared" si="1428"/>
        <v>0</v>
      </c>
      <c r="AG753" s="103"/>
      <c r="AH753" s="103">
        <v>0</v>
      </c>
      <c r="AI753" s="103">
        <v>0</v>
      </c>
      <c r="AJ753" s="107"/>
      <c r="AK753" s="107"/>
      <c r="AL753" s="107"/>
      <c r="AM753" s="104">
        <f>AG753*'1. Standard_Cost'!B354+'Incremental_Cost Year 2021'!AH753*'1. Standard_Cost'!C354+'Incremental_Cost Year 2021'!AI753*'1. Standard_Cost'!D354+'Incremental_Cost Year 2021'!AJ753+'Incremental_Cost Year 2021'!AL753+AK753</f>
        <v>0</v>
      </c>
      <c r="AN753" s="104">
        <f>AM753*'1. Standard_Cost'!C28</f>
        <v>0</v>
      </c>
      <c r="AO753" s="107"/>
      <c r="AQ753" s="104">
        <f t="shared" si="1429"/>
        <v>0</v>
      </c>
      <c r="AR753" s="104">
        <f t="shared" si="1430"/>
        <v>0</v>
      </c>
      <c r="AS753" s="104">
        <f t="shared" si="1431"/>
        <v>0</v>
      </c>
      <c r="AT753" s="104">
        <f t="shared" ref="AT753:AT755" si="1433">SUM(AQ753,AR753,AS753)</f>
        <v>0</v>
      </c>
      <c r="AU753" s="229">
        <f t="shared" si="1432"/>
        <v>0</v>
      </c>
      <c r="AV753" s="229">
        <v>0</v>
      </c>
      <c r="AW753" s="229"/>
      <c r="AX753" s="229"/>
      <c r="AY753" s="229"/>
      <c r="AZ753" s="229"/>
      <c r="BA753" s="230"/>
    </row>
    <row r="754" spans="1:53" ht="14.1" customHeight="1" outlineLevel="2" x14ac:dyDescent="0.2">
      <c r="A754" s="68"/>
      <c r="B754" s="94"/>
      <c r="C754" s="95"/>
      <c r="D754" s="236"/>
      <c r="E754" s="110"/>
      <c r="F754" s="110"/>
      <c r="G754" s="111"/>
      <c r="H754" s="99" t="s">
        <v>51</v>
      </c>
      <c r="I754" s="100"/>
      <c r="J754" s="101"/>
      <c r="K754" s="101"/>
      <c r="L754" s="102" t="str">
        <f>IF(I754&lt;&gt;0,((VLOOKUP(I754,'1. Standard_Cost'!$B$4:$D$8,2)+VLOOKUP(I754,'1. Standard_Cost'!$B$4:$D$8,3))*J754*K754),"0")</f>
        <v>0</v>
      </c>
      <c r="M754" s="102">
        <f>L754*'1. Standard_Cost'!F4</f>
        <v>0</v>
      </c>
      <c r="N754" s="103"/>
      <c r="O754" s="103"/>
      <c r="P754" s="103"/>
      <c r="Q754" s="103"/>
      <c r="R754" s="104">
        <f>+N754*P754*'1. Standard_Cost'!$B$12</f>
        <v>0</v>
      </c>
      <c r="S754" s="104">
        <f>+N754*O754*P754*'1. Standard_Cost'!$C$12</f>
        <v>0</v>
      </c>
      <c r="T754" s="104">
        <f>+N754*P754*Q754*'1. Standard_Cost'!$D$12</f>
        <v>0</v>
      </c>
      <c r="U754" s="104">
        <f>+N754*O754*'1. Standard_Cost'!$E$12</f>
        <v>0</v>
      </c>
      <c r="V754" s="103"/>
      <c r="W754" s="103"/>
      <c r="X754" s="103"/>
      <c r="Y754" s="104">
        <f>+V754*((X754*'1. Standard_Cost'!$B$16)+(W754*X754*'1. Standard_Cost'!$C$16))</f>
        <v>0</v>
      </c>
      <c r="Z754" s="103"/>
      <c r="AA754" s="103"/>
      <c r="AB754" s="104">
        <f>+Z754*'1. Standard_Cost'!$B$20+AA754*'1. Standard_Cost'!$C$20</f>
        <v>0</v>
      </c>
      <c r="AC754" s="105"/>
      <c r="AD754" s="106"/>
      <c r="AE754" s="104">
        <f t="shared" si="1427"/>
        <v>0</v>
      </c>
      <c r="AF754" s="104">
        <f t="shared" si="1428"/>
        <v>0</v>
      </c>
      <c r="AG754" s="103"/>
      <c r="AH754" s="103"/>
      <c r="AI754" s="103"/>
      <c r="AJ754" s="107"/>
      <c r="AK754" s="107"/>
      <c r="AL754" s="107"/>
      <c r="AM754" s="104">
        <f>AG754*'1. Standard_Cost'!B354+'Incremental_Cost Year 2021'!AH754*'1. Standard_Cost'!C354+'Incremental_Cost Year 2021'!AI754*'1. Standard_Cost'!D354+'Incremental_Cost Year 2021'!AJ754+'Incremental_Cost Year 2021'!AL754+AK754</f>
        <v>0</v>
      </c>
      <c r="AN754" s="104">
        <f>AM754*'1. Standard_Cost'!C28</f>
        <v>0</v>
      </c>
      <c r="AO754" s="107"/>
      <c r="AQ754" s="104">
        <f t="shared" si="1429"/>
        <v>0</v>
      </c>
      <c r="AR754" s="104">
        <f t="shared" si="1430"/>
        <v>0</v>
      </c>
      <c r="AS754" s="104">
        <f t="shared" si="1431"/>
        <v>0</v>
      </c>
      <c r="AT754" s="104">
        <f t="shared" si="1433"/>
        <v>0</v>
      </c>
      <c r="AU754" s="229">
        <f t="shared" si="1432"/>
        <v>0</v>
      </c>
      <c r="AV754" s="229"/>
      <c r="AW754" s="229"/>
      <c r="AX754" s="229"/>
      <c r="AY754" s="229"/>
      <c r="AZ754" s="229"/>
      <c r="BA754" s="230"/>
    </row>
    <row r="755" spans="1:53" ht="14.1" customHeight="1" outlineLevel="2" x14ac:dyDescent="0.2">
      <c r="A755" s="68"/>
      <c r="B755" s="94"/>
      <c r="C755" s="95"/>
      <c r="D755" s="236"/>
      <c r="E755" s="110"/>
      <c r="F755" s="110"/>
      <c r="G755" s="111"/>
      <c r="H755" s="112" t="s">
        <v>179</v>
      </c>
      <c r="I755" s="100"/>
      <c r="J755" s="101"/>
      <c r="K755" s="101"/>
      <c r="L755" s="102" t="str">
        <f>IF(I755&lt;&gt;0,((VLOOKUP(I755,'1. Standard_Cost'!$B$4:$D$8,2)+VLOOKUP(I755,'1. Standard_Cost'!$B$4:$D$8,3))*J755*K755),"0")</f>
        <v>0</v>
      </c>
      <c r="M755" s="102">
        <f>L755*'1. Standard_Cost'!F334</f>
        <v>0</v>
      </c>
      <c r="N755" s="103"/>
      <c r="O755" s="103"/>
      <c r="P755" s="103"/>
      <c r="Q755" s="103"/>
      <c r="R755" s="104">
        <f>+N755*P755*'1. Standard_Cost'!$B$12</f>
        <v>0</v>
      </c>
      <c r="S755" s="104">
        <f>+N755*O755*P755*'1. Standard_Cost'!$C$12</f>
        <v>0</v>
      </c>
      <c r="T755" s="104">
        <f>+N755*P755*Q755*'1. Standard_Cost'!$D$12</f>
        <v>0</v>
      </c>
      <c r="U755" s="104">
        <f>+N755*O755*'1. Standard_Cost'!$E$12</f>
        <v>0</v>
      </c>
      <c r="V755" s="103"/>
      <c r="W755" s="103"/>
      <c r="X755" s="103"/>
      <c r="Y755" s="104">
        <f>+V755*((X755*'1. Standard_Cost'!$B$16)+(W755*X755*'1. Standard_Cost'!$C$16))</f>
        <v>0</v>
      </c>
      <c r="Z755" s="103"/>
      <c r="AA755" s="103"/>
      <c r="AB755" s="104">
        <f>+Z755*'1. Standard_Cost'!$B$20+AA755*'1. Standard_Cost'!$C$20</f>
        <v>0</v>
      </c>
      <c r="AC755" s="105"/>
      <c r="AD755" s="106"/>
      <c r="AE755" s="104">
        <f t="shared" si="1427"/>
        <v>0</v>
      </c>
      <c r="AF755" s="104">
        <f t="shared" si="1428"/>
        <v>0</v>
      </c>
      <c r="AG755" s="103"/>
      <c r="AH755" s="103"/>
      <c r="AI755" s="103"/>
      <c r="AJ755" s="107"/>
      <c r="AK755" s="107"/>
      <c r="AL755" s="107"/>
      <c r="AM755" s="104">
        <f>AG755*'1. Standard_Cost'!B354+'Incremental_Cost Year 2021'!AH755*'1. Standard_Cost'!C354+'Incremental_Cost Year 2021'!AI755*'1. Standard_Cost'!D354+'Incremental_Cost Year 2021'!AJ755+'Incremental_Cost Year 2021'!AL755+AK755</f>
        <v>0</v>
      </c>
      <c r="AN755" s="104">
        <f>AM755*'1. Standard_Cost'!C28</f>
        <v>0</v>
      </c>
      <c r="AO755" s="107"/>
      <c r="AQ755" s="104">
        <f t="shared" si="1429"/>
        <v>0</v>
      </c>
      <c r="AR755" s="104">
        <f t="shared" si="1430"/>
        <v>0</v>
      </c>
      <c r="AS755" s="104">
        <f t="shared" si="1431"/>
        <v>0</v>
      </c>
      <c r="AT755" s="104">
        <f t="shared" si="1433"/>
        <v>0</v>
      </c>
      <c r="AU755" s="229">
        <f t="shared" si="1432"/>
        <v>0</v>
      </c>
      <c r="AV755" s="229"/>
      <c r="AW755" s="229"/>
      <c r="AX755" s="229"/>
      <c r="AY755" s="229"/>
      <c r="AZ755" s="229"/>
      <c r="BA755" s="230"/>
    </row>
    <row r="756" spans="1:53" ht="24.6" customHeight="1" outlineLevel="1" x14ac:dyDescent="0.2">
      <c r="A756" s="68"/>
      <c r="B756" s="141"/>
      <c r="C756" s="95"/>
      <c r="D756" s="237"/>
      <c r="E756" s="113" t="s">
        <v>835</v>
      </c>
      <c r="F756" s="114" t="s">
        <v>154</v>
      </c>
      <c r="G756" s="115" t="s">
        <v>155</v>
      </c>
      <c r="H756" s="122" t="s">
        <v>432</v>
      </c>
      <c r="I756" s="117"/>
      <c r="J756" s="117"/>
      <c r="K756" s="117"/>
      <c r="L756" s="118">
        <f>SUM(L752:L755)</f>
        <v>0</v>
      </c>
      <c r="M756" s="118">
        <f>SUM(M752:M755)</f>
        <v>0</v>
      </c>
      <c r="N756" s="117"/>
      <c r="O756" s="117"/>
      <c r="P756" s="117"/>
      <c r="Q756" s="117"/>
      <c r="R756" s="119">
        <f>SUM(R752:R755)</f>
        <v>0</v>
      </c>
      <c r="S756" s="119">
        <f>SUM(S752:S755)</f>
        <v>0</v>
      </c>
      <c r="T756" s="119">
        <f>SUM(T752:T755)</f>
        <v>0</v>
      </c>
      <c r="U756" s="119">
        <f>SUM(U752:U755)</f>
        <v>0</v>
      </c>
      <c r="V756" s="117"/>
      <c r="W756" s="117"/>
      <c r="X756" s="117"/>
      <c r="Y756" s="118">
        <f>SUM(Y752:Y755)</f>
        <v>0</v>
      </c>
      <c r="Z756" s="117"/>
      <c r="AA756" s="117"/>
      <c r="AB756" s="118">
        <f t="shared" ref="AB756:AF756" si="1434">SUM(AB752:AB755)</f>
        <v>0</v>
      </c>
      <c r="AC756" s="118">
        <f t="shared" si="1434"/>
        <v>0</v>
      </c>
      <c r="AD756" s="118">
        <f t="shared" si="1434"/>
        <v>0</v>
      </c>
      <c r="AE756" s="118">
        <f t="shared" si="1434"/>
        <v>0</v>
      </c>
      <c r="AF756" s="118">
        <f t="shared" si="1434"/>
        <v>0</v>
      </c>
      <c r="AG756" s="117"/>
      <c r="AH756" s="117"/>
      <c r="AI756" s="117"/>
      <c r="AJ756" s="119">
        <f>SUM(AJ752:AJ755)</f>
        <v>0</v>
      </c>
      <c r="AK756" s="119">
        <f t="shared" ref="AK756:AN756" si="1435">SUM(AK752:AK755)</f>
        <v>0</v>
      </c>
      <c r="AL756" s="119">
        <f t="shared" si="1435"/>
        <v>0</v>
      </c>
      <c r="AM756" s="119">
        <f t="shared" si="1435"/>
        <v>0</v>
      </c>
      <c r="AN756" s="119">
        <f t="shared" si="1435"/>
        <v>0</v>
      </c>
      <c r="AO756" s="116"/>
      <c r="AP756" s="120"/>
      <c r="AQ756" s="121">
        <f t="shared" ref="AQ756:AZ756" si="1436">SUM(AQ752:AQ755)</f>
        <v>0</v>
      </c>
      <c r="AR756" s="121">
        <f t="shared" si="1436"/>
        <v>0</v>
      </c>
      <c r="AS756" s="121">
        <f t="shared" si="1436"/>
        <v>0</v>
      </c>
      <c r="AT756" s="121">
        <f t="shared" si="1436"/>
        <v>0</v>
      </c>
      <c r="AU756" s="121">
        <f t="shared" si="1436"/>
        <v>0</v>
      </c>
      <c r="AV756" s="121">
        <f t="shared" si="1436"/>
        <v>0</v>
      </c>
      <c r="AW756" s="121">
        <f t="shared" si="1436"/>
        <v>0</v>
      </c>
      <c r="AX756" s="121">
        <f t="shared" si="1436"/>
        <v>0</v>
      </c>
      <c r="AY756" s="121">
        <f t="shared" si="1436"/>
        <v>0</v>
      </c>
      <c r="AZ756" s="121">
        <f t="shared" si="1436"/>
        <v>0</v>
      </c>
      <c r="BA756" s="121"/>
    </row>
    <row r="757" spans="1:53" ht="14.1" customHeight="1" outlineLevel="2" x14ac:dyDescent="0.2">
      <c r="A757" s="68"/>
      <c r="B757" s="94"/>
      <c r="C757" s="95"/>
      <c r="D757" s="235" t="s">
        <v>522</v>
      </c>
      <c r="E757" s="96"/>
      <c r="F757" s="97"/>
      <c r="G757" s="98"/>
      <c r="H757" s="99" t="s">
        <v>527</v>
      </c>
      <c r="I757" s="100"/>
      <c r="J757" s="101"/>
      <c r="K757" s="101"/>
      <c r="L757" s="102" t="str">
        <f>IF(I757&lt;&gt;0,((VLOOKUP(I757,'1. Standard_Cost'!$B$4:$D$8,2)+VLOOKUP(I757,'1. Standard_Cost'!$B$4:$D$8,3))*J757*K757),"0")</f>
        <v>0</v>
      </c>
      <c r="M757" s="102">
        <f>L757*'1. Standard_Cost'!F4</f>
        <v>0</v>
      </c>
      <c r="N757" s="103"/>
      <c r="O757" s="103"/>
      <c r="P757" s="103"/>
      <c r="Q757" s="103"/>
      <c r="R757" s="104">
        <f>+N757*P757*'1. Standard_Cost'!$B$12</f>
        <v>0</v>
      </c>
      <c r="S757" s="104">
        <f>+N757*O757*P757*'1. Standard_Cost'!$C$12</f>
        <v>0</v>
      </c>
      <c r="T757" s="104">
        <f>+N757*P757*Q757*'1. Standard_Cost'!$D$12</f>
        <v>0</v>
      </c>
      <c r="U757" s="104">
        <f>+N757*O757*'1. Standard_Cost'!$E$12</f>
        <v>0</v>
      </c>
      <c r="V757" s="103"/>
      <c r="W757" s="103"/>
      <c r="X757" s="103"/>
      <c r="Y757" s="104">
        <f>+V757*((X757*'1. Standard_Cost'!$B$16)+(W757*X757*'1. Standard_Cost'!$C$16))</f>
        <v>0</v>
      </c>
      <c r="Z757" s="103"/>
      <c r="AA757" s="103"/>
      <c r="AB757" s="104">
        <f>+Z757*'1. Standard_Cost'!$B$20+AA757*'1. Standard_Cost'!$C$20</f>
        <v>0</v>
      </c>
      <c r="AC757" s="105">
        <v>1400000</v>
      </c>
      <c r="AD757" s="106"/>
      <c r="AE757" s="104">
        <f t="shared" ref="AE757:AE760" si="1437">(R757+S757+T757+U757+Y757+AB757+AC757+AD757)*(20%)</f>
        <v>280000</v>
      </c>
      <c r="AF757" s="104">
        <f t="shared" ref="AF757:AF760" si="1438">R757+S757+T757+U757+Y757+AB757+AC757+AD757+AE757</f>
        <v>1680000</v>
      </c>
      <c r="AG757" s="103"/>
      <c r="AH757" s="103"/>
      <c r="AI757" s="103"/>
      <c r="AJ757" s="107"/>
      <c r="AK757" s="107"/>
      <c r="AL757" s="107"/>
      <c r="AM757" s="104">
        <f>AG757*'1. Standard_Cost'!B364+'Incremental_Cost Year 2021'!AH757*'1. Standard_Cost'!C364+'Incremental_Cost Year 2021'!AI757*'1. Standard_Cost'!D364+'Incremental_Cost Year 2021'!AJ757+'Incremental_Cost Year 2021'!AL757+AK757</f>
        <v>0</v>
      </c>
      <c r="AN757" s="104">
        <f>AM757*'1. Standard_Cost'!C28</f>
        <v>0</v>
      </c>
      <c r="AO757" s="107"/>
      <c r="AQ757" s="104">
        <f t="shared" ref="AQ757:AQ760" si="1439">L757+M757</f>
        <v>0</v>
      </c>
      <c r="AR757" s="104">
        <f t="shared" ref="AR757:AR760" si="1440">AF757</f>
        <v>1680000</v>
      </c>
      <c r="AS757" s="104">
        <f t="shared" ref="AS757:AS760" si="1441">AM757+AN757</f>
        <v>0</v>
      </c>
      <c r="AT757" s="104">
        <f>SUM(AQ757,AR757,AS757)</f>
        <v>1680000</v>
      </c>
      <c r="AU757" s="229">
        <f t="shared" ref="AU757:AU760" si="1442">AT757:AT758</f>
        <v>1680000</v>
      </c>
      <c r="AV757" s="229"/>
      <c r="AW757" s="229"/>
      <c r="AX757" s="229"/>
      <c r="AY757" s="229"/>
      <c r="AZ757" s="229"/>
      <c r="BA757" s="230"/>
    </row>
    <row r="758" spans="1:53" ht="14.1" customHeight="1" outlineLevel="2" x14ac:dyDescent="0.2">
      <c r="A758" s="68"/>
      <c r="B758" s="94"/>
      <c r="C758" s="95"/>
      <c r="D758" s="236"/>
      <c r="E758" s="110"/>
      <c r="F758" s="110"/>
      <c r="G758" s="111"/>
      <c r="H758" s="99" t="s">
        <v>50</v>
      </c>
      <c r="I758" s="100"/>
      <c r="J758" s="101"/>
      <c r="K758" s="101"/>
      <c r="L758" s="102" t="str">
        <f>IF(I758&lt;&gt;0,((VLOOKUP(I758,'1. Standard_Cost'!$B$4:$D$8,2)+VLOOKUP(I758,'1. Standard_Cost'!$B$4:$D$8,3))*J758*K758),"0")</f>
        <v>0</v>
      </c>
      <c r="M758" s="102">
        <f>L758*'1. Standard_Cost'!F4</f>
        <v>0</v>
      </c>
      <c r="N758" s="103"/>
      <c r="O758" s="103"/>
      <c r="P758" s="103"/>
      <c r="Q758" s="103"/>
      <c r="R758" s="104">
        <f>+N758*P758*'1. Standard_Cost'!$B$12</f>
        <v>0</v>
      </c>
      <c r="S758" s="104">
        <f>+N758*O758*P758*'1. Standard_Cost'!$C$12</f>
        <v>0</v>
      </c>
      <c r="T758" s="104">
        <f>+N758*P758*Q758*'1. Standard_Cost'!$D$12</f>
        <v>0</v>
      </c>
      <c r="U758" s="104">
        <f>+N758*O758*'1. Standard_Cost'!$E$12</f>
        <v>0</v>
      </c>
      <c r="V758" s="103"/>
      <c r="W758" s="103"/>
      <c r="X758" s="103"/>
      <c r="Y758" s="104">
        <f>+V758*((X758*'1. Standard_Cost'!$B$16)+(W758*X758*'1. Standard_Cost'!$C$16))</f>
        <v>0</v>
      </c>
      <c r="Z758" s="103"/>
      <c r="AA758" s="103"/>
      <c r="AB758" s="104">
        <f>+Z758*'1. Standard_Cost'!$B$20+AA758*'1. Standard_Cost'!$C$20</f>
        <v>0</v>
      </c>
      <c r="AC758" s="105"/>
      <c r="AD758" s="106"/>
      <c r="AE758" s="104">
        <f t="shared" si="1437"/>
        <v>0</v>
      </c>
      <c r="AF758" s="104">
        <f t="shared" si="1438"/>
        <v>0</v>
      </c>
      <c r="AG758" s="103"/>
      <c r="AH758" s="103">
        <v>0</v>
      </c>
      <c r="AI758" s="103">
        <v>0</v>
      </c>
      <c r="AJ758" s="107"/>
      <c r="AK758" s="107"/>
      <c r="AL758" s="107"/>
      <c r="AM758" s="104">
        <f>AG758*'1. Standard_Cost'!B364+'Incremental_Cost Year 2021'!AH758*'1. Standard_Cost'!C364+'Incremental_Cost Year 2021'!AI758*'1. Standard_Cost'!D364+'Incremental_Cost Year 2021'!AJ758+'Incremental_Cost Year 2021'!AL758+AK758</f>
        <v>0</v>
      </c>
      <c r="AN758" s="104">
        <f>AM758*'1. Standard_Cost'!C28</f>
        <v>0</v>
      </c>
      <c r="AO758" s="107"/>
      <c r="AQ758" s="104">
        <f t="shared" si="1439"/>
        <v>0</v>
      </c>
      <c r="AR758" s="104">
        <f t="shared" si="1440"/>
        <v>0</v>
      </c>
      <c r="AS758" s="104">
        <f t="shared" si="1441"/>
        <v>0</v>
      </c>
      <c r="AT758" s="104">
        <f t="shared" ref="AT758:AT760" si="1443">SUM(AQ758,AR758,AS758)</f>
        <v>0</v>
      </c>
      <c r="AU758" s="229">
        <f t="shared" si="1442"/>
        <v>0</v>
      </c>
      <c r="AV758" s="229">
        <v>0</v>
      </c>
      <c r="AW758" s="229"/>
      <c r="AX758" s="229"/>
      <c r="AY758" s="229"/>
      <c r="AZ758" s="229"/>
      <c r="BA758" s="230"/>
    </row>
    <row r="759" spans="1:53" ht="14.1" customHeight="1" outlineLevel="2" x14ac:dyDescent="0.2">
      <c r="A759" s="68"/>
      <c r="B759" s="94"/>
      <c r="C759" s="95"/>
      <c r="D759" s="236"/>
      <c r="E759" s="110"/>
      <c r="F759" s="110"/>
      <c r="G759" s="111"/>
      <c r="H759" s="99" t="s">
        <v>51</v>
      </c>
      <c r="I759" s="100"/>
      <c r="J759" s="101"/>
      <c r="K759" s="101"/>
      <c r="L759" s="102" t="str">
        <f>IF(I759&lt;&gt;0,((VLOOKUP(I759,'1. Standard_Cost'!$B$4:$D$8,2)+VLOOKUP(I759,'1. Standard_Cost'!$B$4:$D$8,3))*J759*K759),"0")</f>
        <v>0</v>
      </c>
      <c r="M759" s="102">
        <f>L759*'1. Standard_Cost'!F4</f>
        <v>0</v>
      </c>
      <c r="N759" s="103"/>
      <c r="O759" s="103"/>
      <c r="P759" s="103"/>
      <c r="Q759" s="103"/>
      <c r="R759" s="104">
        <f>+N759*P759*'1. Standard_Cost'!$B$12</f>
        <v>0</v>
      </c>
      <c r="S759" s="104">
        <f>+N759*O759*P759*'1. Standard_Cost'!$C$12</f>
        <v>0</v>
      </c>
      <c r="T759" s="104">
        <f>+N759*P759*Q759*'1. Standard_Cost'!$D$12</f>
        <v>0</v>
      </c>
      <c r="U759" s="104">
        <f>+N759*O759*'1. Standard_Cost'!$E$12</f>
        <v>0</v>
      </c>
      <c r="V759" s="103"/>
      <c r="W759" s="103"/>
      <c r="X759" s="103"/>
      <c r="Y759" s="104">
        <f>+V759*((X759*'1. Standard_Cost'!$B$16)+(W759*X759*'1. Standard_Cost'!$C$16))</f>
        <v>0</v>
      </c>
      <c r="Z759" s="103"/>
      <c r="AA759" s="103"/>
      <c r="AB759" s="104">
        <f>+Z759*'1. Standard_Cost'!$B$20+AA759*'1. Standard_Cost'!$C$20</f>
        <v>0</v>
      </c>
      <c r="AC759" s="105"/>
      <c r="AD759" s="106"/>
      <c r="AE759" s="104">
        <f t="shared" si="1437"/>
        <v>0</v>
      </c>
      <c r="AF759" s="104">
        <f t="shared" si="1438"/>
        <v>0</v>
      </c>
      <c r="AG759" s="103"/>
      <c r="AH759" s="103"/>
      <c r="AI759" s="103"/>
      <c r="AJ759" s="107"/>
      <c r="AK759" s="107"/>
      <c r="AL759" s="107"/>
      <c r="AM759" s="104">
        <f>AG759*'1. Standard_Cost'!B364+'Incremental_Cost Year 2021'!AH759*'1. Standard_Cost'!C364+'Incremental_Cost Year 2021'!AI759*'1. Standard_Cost'!D364+'Incremental_Cost Year 2021'!AJ759+'Incremental_Cost Year 2021'!AL759+AK759</f>
        <v>0</v>
      </c>
      <c r="AN759" s="104">
        <f>AM759*'1. Standard_Cost'!C28</f>
        <v>0</v>
      </c>
      <c r="AO759" s="107"/>
      <c r="AQ759" s="104">
        <f t="shared" si="1439"/>
        <v>0</v>
      </c>
      <c r="AR759" s="104">
        <f t="shared" si="1440"/>
        <v>0</v>
      </c>
      <c r="AS759" s="104">
        <f t="shared" si="1441"/>
        <v>0</v>
      </c>
      <c r="AT759" s="104">
        <f t="shared" si="1443"/>
        <v>0</v>
      </c>
      <c r="AU759" s="229">
        <f t="shared" si="1442"/>
        <v>0</v>
      </c>
      <c r="AV759" s="229"/>
      <c r="AW759" s="229"/>
      <c r="AX759" s="229"/>
      <c r="AY759" s="229"/>
      <c r="AZ759" s="229"/>
      <c r="BA759" s="230"/>
    </row>
    <row r="760" spans="1:53" ht="14.1" customHeight="1" outlineLevel="2" x14ac:dyDescent="0.2">
      <c r="A760" s="68"/>
      <c r="B760" s="94"/>
      <c r="C760" s="95"/>
      <c r="D760" s="236"/>
      <c r="E760" s="110"/>
      <c r="F760" s="110"/>
      <c r="G760" s="111"/>
      <c r="H760" s="112" t="s">
        <v>179</v>
      </c>
      <c r="I760" s="100"/>
      <c r="J760" s="101"/>
      <c r="K760" s="101"/>
      <c r="L760" s="102" t="str">
        <f>IF(I760&lt;&gt;0,((VLOOKUP(I760,'1. Standard_Cost'!$B$4:$D$8,2)+VLOOKUP(I760,'1. Standard_Cost'!$B$4:$D$8,3))*J760*K760),"0")</f>
        <v>0</v>
      </c>
      <c r="M760" s="102">
        <f>L760*'1. Standard_Cost'!F344</f>
        <v>0</v>
      </c>
      <c r="N760" s="103"/>
      <c r="O760" s="103"/>
      <c r="P760" s="103"/>
      <c r="Q760" s="103"/>
      <c r="R760" s="104">
        <f>+N760*P760*'1. Standard_Cost'!$B$12</f>
        <v>0</v>
      </c>
      <c r="S760" s="104">
        <f>+N760*O760*P760*'1. Standard_Cost'!$C$12</f>
        <v>0</v>
      </c>
      <c r="T760" s="104">
        <f>+N760*P760*Q760*'1. Standard_Cost'!$D$12</f>
        <v>0</v>
      </c>
      <c r="U760" s="104">
        <f>+N760*O760*'1. Standard_Cost'!$E$12</f>
        <v>0</v>
      </c>
      <c r="V760" s="103"/>
      <c r="W760" s="103"/>
      <c r="X760" s="103"/>
      <c r="Y760" s="104">
        <f>+V760*((X760*'1. Standard_Cost'!$B$16)+(W760*X760*'1. Standard_Cost'!$C$16))</f>
        <v>0</v>
      </c>
      <c r="Z760" s="103"/>
      <c r="AA760" s="103"/>
      <c r="AB760" s="104">
        <f>+Z760*'1. Standard_Cost'!$B$20+AA760*'1. Standard_Cost'!$C$20</f>
        <v>0</v>
      </c>
      <c r="AC760" s="105"/>
      <c r="AD760" s="106"/>
      <c r="AE760" s="104">
        <f t="shared" si="1437"/>
        <v>0</v>
      </c>
      <c r="AF760" s="104">
        <f t="shared" si="1438"/>
        <v>0</v>
      </c>
      <c r="AG760" s="103"/>
      <c r="AH760" s="103"/>
      <c r="AI760" s="103"/>
      <c r="AJ760" s="107"/>
      <c r="AK760" s="107"/>
      <c r="AL760" s="107"/>
      <c r="AM760" s="104">
        <f>AG760*'1. Standard_Cost'!B364+'Incremental_Cost Year 2021'!AH760*'1. Standard_Cost'!C364+'Incremental_Cost Year 2021'!AI760*'1. Standard_Cost'!D364+'Incremental_Cost Year 2021'!AJ760+'Incremental_Cost Year 2021'!AL760+AK760</f>
        <v>0</v>
      </c>
      <c r="AN760" s="104">
        <f>AM760*'1. Standard_Cost'!C28</f>
        <v>0</v>
      </c>
      <c r="AO760" s="107"/>
      <c r="AQ760" s="104">
        <f t="shared" si="1439"/>
        <v>0</v>
      </c>
      <c r="AR760" s="104">
        <f t="shared" si="1440"/>
        <v>0</v>
      </c>
      <c r="AS760" s="104">
        <f t="shared" si="1441"/>
        <v>0</v>
      </c>
      <c r="AT760" s="104">
        <f t="shared" si="1443"/>
        <v>0</v>
      </c>
      <c r="AU760" s="229">
        <f t="shared" si="1442"/>
        <v>0</v>
      </c>
      <c r="AV760" s="229"/>
      <c r="AW760" s="229"/>
      <c r="AX760" s="229"/>
      <c r="AY760" s="229"/>
      <c r="AZ760" s="229"/>
      <c r="BA760" s="230"/>
    </row>
    <row r="761" spans="1:53" ht="25.7" customHeight="1" outlineLevel="1" x14ac:dyDescent="0.2">
      <c r="A761" s="68"/>
      <c r="B761" s="94"/>
      <c r="C761" s="95"/>
      <c r="D761" s="237"/>
      <c r="E761" s="113" t="s">
        <v>433</v>
      </c>
      <c r="F761" s="114" t="s">
        <v>154</v>
      </c>
      <c r="G761" s="115" t="s">
        <v>155</v>
      </c>
      <c r="H761" s="122" t="s">
        <v>434</v>
      </c>
      <c r="I761" s="117"/>
      <c r="J761" s="117"/>
      <c r="K761" s="117"/>
      <c r="L761" s="118">
        <f>SUM(L757:L760)</f>
        <v>0</v>
      </c>
      <c r="M761" s="118">
        <f>SUM(M757:M760)</f>
        <v>0</v>
      </c>
      <c r="N761" s="117"/>
      <c r="O761" s="117"/>
      <c r="P761" s="117"/>
      <c r="Q761" s="117"/>
      <c r="R761" s="119">
        <f>SUM(R757:R760)</f>
        <v>0</v>
      </c>
      <c r="S761" s="119">
        <f>SUM(S757:S760)</f>
        <v>0</v>
      </c>
      <c r="T761" s="119">
        <f>SUM(T757:T760)</f>
        <v>0</v>
      </c>
      <c r="U761" s="119">
        <f>SUM(U757:U760)</f>
        <v>0</v>
      </c>
      <c r="V761" s="117"/>
      <c r="W761" s="117"/>
      <c r="X761" s="117"/>
      <c r="Y761" s="118">
        <f>SUM(Y757:Y760)</f>
        <v>0</v>
      </c>
      <c r="Z761" s="117"/>
      <c r="AA761" s="117"/>
      <c r="AB761" s="118">
        <f t="shared" ref="AB761:AF761" si="1444">SUM(AB757:AB760)</f>
        <v>0</v>
      </c>
      <c r="AC761" s="118">
        <f t="shared" si="1444"/>
        <v>1400000</v>
      </c>
      <c r="AD761" s="118">
        <f t="shared" si="1444"/>
        <v>0</v>
      </c>
      <c r="AE761" s="118">
        <f t="shared" si="1444"/>
        <v>280000</v>
      </c>
      <c r="AF761" s="118">
        <f t="shared" si="1444"/>
        <v>1680000</v>
      </c>
      <c r="AG761" s="117"/>
      <c r="AH761" s="117"/>
      <c r="AI761" s="117"/>
      <c r="AJ761" s="119">
        <f>SUM(AJ757:AJ760)</f>
        <v>0</v>
      </c>
      <c r="AK761" s="119">
        <f t="shared" ref="AK761:AN761" si="1445">SUM(AK757:AK760)</f>
        <v>0</v>
      </c>
      <c r="AL761" s="119">
        <f t="shared" si="1445"/>
        <v>0</v>
      </c>
      <c r="AM761" s="119">
        <f t="shared" si="1445"/>
        <v>0</v>
      </c>
      <c r="AN761" s="119">
        <f t="shared" si="1445"/>
        <v>0</v>
      </c>
      <c r="AO761" s="116"/>
      <c r="AP761" s="120"/>
      <c r="AQ761" s="121">
        <f t="shared" ref="AQ761:AZ761" si="1446">SUM(AQ757:AQ760)</f>
        <v>0</v>
      </c>
      <c r="AR761" s="121">
        <f t="shared" si="1446"/>
        <v>1680000</v>
      </c>
      <c r="AS761" s="121">
        <f t="shared" si="1446"/>
        <v>0</v>
      </c>
      <c r="AT761" s="121">
        <f t="shared" si="1446"/>
        <v>1680000</v>
      </c>
      <c r="AU761" s="121">
        <f t="shared" si="1446"/>
        <v>1680000</v>
      </c>
      <c r="AV761" s="121">
        <f t="shared" si="1446"/>
        <v>0</v>
      </c>
      <c r="AW761" s="121">
        <f t="shared" si="1446"/>
        <v>0</v>
      </c>
      <c r="AX761" s="121">
        <f t="shared" si="1446"/>
        <v>0</v>
      </c>
      <c r="AY761" s="121">
        <f t="shared" si="1446"/>
        <v>0</v>
      </c>
      <c r="AZ761" s="121">
        <f t="shared" si="1446"/>
        <v>0</v>
      </c>
      <c r="BA761" s="121"/>
    </row>
    <row r="762" spans="1:53" ht="14.1" customHeight="1" outlineLevel="2" x14ac:dyDescent="0.2">
      <c r="A762" s="68"/>
      <c r="B762" s="94"/>
      <c r="C762" s="95"/>
      <c r="D762" s="235" t="s">
        <v>522</v>
      </c>
      <c r="E762" s="96"/>
      <c r="F762" s="97"/>
      <c r="G762" s="98"/>
      <c r="H762" s="157" t="s">
        <v>526</v>
      </c>
      <c r="I762" s="100" t="s">
        <v>5</v>
      </c>
      <c r="J762" s="101">
        <v>12</v>
      </c>
      <c r="K762" s="101">
        <v>2</v>
      </c>
      <c r="L762" s="102">
        <f>IF(I762&lt;&gt;0,((VLOOKUP(I762,'1. Standard_Cost'!$B$4:$D$8,2)+VLOOKUP(I762,'1. Standard_Cost'!$B$4:$D$8,3))*J762*K762),"0")</f>
        <v>1682400</v>
      </c>
      <c r="M762" s="190">
        <f>L762*'1. Standard_Cost'!F4</f>
        <v>280960.8</v>
      </c>
      <c r="N762" s="103"/>
      <c r="O762" s="103"/>
      <c r="P762" s="103"/>
      <c r="Q762" s="103"/>
      <c r="R762" s="104">
        <f>+N762*P762*'1. Standard_Cost'!$B$12</f>
        <v>0</v>
      </c>
      <c r="S762" s="104">
        <f>+N762*O762*P762*'1. Standard_Cost'!$C$12</f>
        <v>0</v>
      </c>
      <c r="T762" s="104">
        <f>+N762*P762*Q762*'1. Standard_Cost'!$D$12</f>
        <v>0</v>
      </c>
      <c r="U762" s="104">
        <f>+N762*O762*'1. Standard_Cost'!$E$12</f>
        <v>0</v>
      </c>
      <c r="V762" s="103"/>
      <c r="W762" s="103"/>
      <c r="X762" s="103"/>
      <c r="Y762" s="104">
        <f>+V762*((X762*'1. Standard_Cost'!$B$16)+(W762*X762*'1. Standard_Cost'!$C$16))</f>
        <v>0</v>
      </c>
      <c r="Z762" s="103"/>
      <c r="AA762" s="103"/>
      <c r="AB762" s="104">
        <f>+Z762*'1. Standard_Cost'!$B$20+AA762*'1. Standard_Cost'!$C$20</f>
        <v>0</v>
      </c>
      <c r="AC762" s="105"/>
      <c r="AD762" s="106"/>
      <c r="AE762" s="104">
        <f t="shared" ref="AE762:AE765" si="1447">(R762+S762+T762+U762+Y762+AB762+AC762+AD762)*(20%)</f>
        <v>0</v>
      </c>
      <c r="AF762" s="104">
        <f t="shared" ref="AF762:AF765" si="1448">R762+S762+T762+U762+Y762+AB762+AC762+AD762+AE762</f>
        <v>0</v>
      </c>
      <c r="AG762" s="103"/>
      <c r="AH762" s="103"/>
      <c r="AI762" s="103"/>
      <c r="AJ762" s="107"/>
      <c r="AK762" s="107"/>
      <c r="AL762" s="107"/>
      <c r="AM762" s="104">
        <f>AG762*'1. Standard_Cost'!B364+'Incremental_Cost Year 2021'!AH762*'1. Standard_Cost'!C364+'Incremental_Cost Year 2021'!AI762*'1. Standard_Cost'!D364+'Incremental_Cost Year 2021'!AJ762+'Incremental_Cost Year 2021'!AL762+AK762</f>
        <v>0</v>
      </c>
      <c r="AN762" s="104">
        <f>AM762*'1. Standard_Cost'!C28</f>
        <v>0</v>
      </c>
      <c r="AO762" s="107"/>
      <c r="AQ762" s="104">
        <f t="shared" ref="AQ762:AQ765" si="1449">L762+M762</f>
        <v>1963360.8</v>
      </c>
      <c r="AR762" s="104">
        <f t="shared" ref="AR762:AR765" si="1450">AF762</f>
        <v>0</v>
      </c>
      <c r="AS762" s="104">
        <f t="shared" ref="AS762:AS765" si="1451">AM762+AN762</f>
        <v>0</v>
      </c>
      <c r="AT762" s="104">
        <f>SUM(AQ762,AR762,AS762)</f>
        <v>1963360.8</v>
      </c>
      <c r="AU762" s="229">
        <f t="shared" ref="AU762:AU765" si="1452">AT762:AT763</f>
        <v>1963360.8</v>
      </c>
      <c r="AV762" s="229"/>
      <c r="AW762" s="229"/>
      <c r="AX762" s="229"/>
      <c r="AY762" s="229"/>
      <c r="AZ762" s="229"/>
      <c r="BA762" s="230"/>
    </row>
    <row r="763" spans="1:53" ht="14.1" customHeight="1" outlineLevel="2" x14ac:dyDescent="0.2">
      <c r="A763" s="68"/>
      <c r="B763" s="94"/>
      <c r="C763" s="95"/>
      <c r="D763" s="236"/>
      <c r="E763" s="110"/>
      <c r="F763" s="110"/>
      <c r="G763" s="111"/>
      <c r="H763" s="99" t="s">
        <v>50</v>
      </c>
      <c r="I763" s="100"/>
      <c r="J763" s="101"/>
      <c r="K763" s="101"/>
      <c r="L763" s="102" t="str">
        <f>IF(I763&lt;&gt;0,((VLOOKUP(I763,'1. Standard_Cost'!$B$4:$D$8,2)+VLOOKUP(I763,'1. Standard_Cost'!$B$4:$D$8,3))*J763*K763),"0")</f>
        <v>0</v>
      </c>
      <c r="M763" s="102">
        <f>L763*'1. Standard_Cost'!F4</f>
        <v>0</v>
      </c>
      <c r="N763" s="103"/>
      <c r="O763" s="103"/>
      <c r="P763" s="103"/>
      <c r="Q763" s="103"/>
      <c r="R763" s="104">
        <f>+N763*P763*'1. Standard_Cost'!$B$12</f>
        <v>0</v>
      </c>
      <c r="S763" s="104">
        <f>+N763*O763*P763*'1. Standard_Cost'!$C$12</f>
        <v>0</v>
      </c>
      <c r="T763" s="104">
        <f>+N763*P763*Q763*'1. Standard_Cost'!$D$12</f>
        <v>0</v>
      </c>
      <c r="U763" s="104">
        <f>+N763*O763*'1. Standard_Cost'!$E$12</f>
        <v>0</v>
      </c>
      <c r="V763" s="103"/>
      <c r="W763" s="103"/>
      <c r="X763" s="103"/>
      <c r="Y763" s="104">
        <f>+V763*((X763*'1. Standard_Cost'!$B$16)+(W763*X763*'1. Standard_Cost'!$C$16))</f>
        <v>0</v>
      </c>
      <c r="Z763" s="103"/>
      <c r="AA763" s="103"/>
      <c r="AB763" s="104">
        <f>+Z763*'1. Standard_Cost'!$B$20+AA763*'1. Standard_Cost'!$C$20</f>
        <v>0</v>
      </c>
      <c r="AC763" s="105"/>
      <c r="AD763" s="106"/>
      <c r="AE763" s="104">
        <f t="shared" si="1447"/>
        <v>0</v>
      </c>
      <c r="AF763" s="104">
        <f t="shared" si="1448"/>
        <v>0</v>
      </c>
      <c r="AG763" s="103"/>
      <c r="AH763" s="103">
        <v>0</v>
      </c>
      <c r="AI763" s="103">
        <v>0</v>
      </c>
      <c r="AJ763" s="107"/>
      <c r="AK763" s="107"/>
      <c r="AL763" s="107"/>
      <c r="AM763" s="104">
        <f>AG763*'1. Standard_Cost'!B364+'Incremental_Cost Year 2021'!AH763*'1. Standard_Cost'!C364+'Incremental_Cost Year 2021'!AI763*'1. Standard_Cost'!D364+'Incremental_Cost Year 2021'!AJ763+'Incremental_Cost Year 2021'!AL763+AK763</f>
        <v>0</v>
      </c>
      <c r="AN763" s="104">
        <f>AM763*'1. Standard_Cost'!C28</f>
        <v>0</v>
      </c>
      <c r="AO763" s="107"/>
      <c r="AQ763" s="104">
        <f t="shared" si="1449"/>
        <v>0</v>
      </c>
      <c r="AR763" s="104">
        <f t="shared" si="1450"/>
        <v>0</v>
      </c>
      <c r="AS763" s="104">
        <f t="shared" si="1451"/>
        <v>0</v>
      </c>
      <c r="AT763" s="104">
        <f t="shared" ref="AT763:AT765" si="1453">SUM(AQ763,AR763,AS763)</f>
        <v>0</v>
      </c>
      <c r="AU763" s="229">
        <f t="shared" si="1452"/>
        <v>0</v>
      </c>
      <c r="AV763" s="229">
        <v>0</v>
      </c>
      <c r="AW763" s="229"/>
      <c r="AX763" s="229"/>
      <c r="AY763" s="229"/>
      <c r="AZ763" s="229"/>
      <c r="BA763" s="230"/>
    </row>
    <row r="764" spans="1:53" ht="14.1" customHeight="1" outlineLevel="2" x14ac:dyDescent="0.2">
      <c r="A764" s="68"/>
      <c r="B764" s="94"/>
      <c r="C764" s="95"/>
      <c r="D764" s="236"/>
      <c r="E764" s="110"/>
      <c r="F764" s="110"/>
      <c r="G764" s="111"/>
      <c r="H764" s="99" t="s">
        <v>51</v>
      </c>
      <c r="I764" s="100"/>
      <c r="J764" s="101"/>
      <c r="K764" s="101"/>
      <c r="L764" s="102" t="str">
        <f>IF(I764&lt;&gt;0,((VLOOKUP(I764,'1. Standard_Cost'!$B$4:$D$8,2)+VLOOKUP(I764,'1. Standard_Cost'!$B$4:$D$8,3))*J764*K764),"0")</f>
        <v>0</v>
      </c>
      <c r="M764" s="102">
        <f>L764*'1. Standard_Cost'!F4</f>
        <v>0</v>
      </c>
      <c r="N764" s="103"/>
      <c r="O764" s="103"/>
      <c r="P764" s="103"/>
      <c r="Q764" s="103"/>
      <c r="R764" s="104">
        <f>+N764*P764*'1. Standard_Cost'!$B$12</f>
        <v>0</v>
      </c>
      <c r="S764" s="104">
        <f>+N764*O764*P764*'1. Standard_Cost'!$C$12</f>
        <v>0</v>
      </c>
      <c r="T764" s="104">
        <f>+N764*P764*Q764*'1. Standard_Cost'!$D$12</f>
        <v>0</v>
      </c>
      <c r="U764" s="104">
        <f>+N764*O764*'1. Standard_Cost'!$E$12</f>
        <v>0</v>
      </c>
      <c r="V764" s="103"/>
      <c r="W764" s="103"/>
      <c r="X764" s="103"/>
      <c r="Y764" s="104">
        <f>+V764*((X764*'1. Standard_Cost'!$B$16)+(W764*X764*'1. Standard_Cost'!$C$16))</f>
        <v>0</v>
      </c>
      <c r="Z764" s="103"/>
      <c r="AA764" s="103"/>
      <c r="AB764" s="104">
        <f>+Z764*'1. Standard_Cost'!$B$20+AA764*'1. Standard_Cost'!$C$20</f>
        <v>0</v>
      </c>
      <c r="AC764" s="105"/>
      <c r="AD764" s="106"/>
      <c r="AE764" s="104">
        <f t="shared" si="1447"/>
        <v>0</v>
      </c>
      <c r="AF764" s="104">
        <f t="shared" si="1448"/>
        <v>0</v>
      </c>
      <c r="AG764" s="103"/>
      <c r="AH764" s="103"/>
      <c r="AI764" s="103"/>
      <c r="AJ764" s="107"/>
      <c r="AK764" s="107"/>
      <c r="AL764" s="107"/>
      <c r="AM764" s="104">
        <f>AG764*'1. Standard_Cost'!B364+'Incremental_Cost Year 2021'!AH764*'1. Standard_Cost'!C364+'Incremental_Cost Year 2021'!AI764*'1. Standard_Cost'!D364+'Incremental_Cost Year 2021'!AJ764+'Incremental_Cost Year 2021'!AL764+AK764</f>
        <v>0</v>
      </c>
      <c r="AN764" s="104">
        <f>AM764*'1. Standard_Cost'!C28</f>
        <v>0</v>
      </c>
      <c r="AO764" s="107"/>
      <c r="AQ764" s="104">
        <f t="shared" si="1449"/>
        <v>0</v>
      </c>
      <c r="AR764" s="104">
        <f t="shared" si="1450"/>
        <v>0</v>
      </c>
      <c r="AS764" s="104">
        <f t="shared" si="1451"/>
        <v>0</v>
      </c>
      <c r="AT764" s="104">
        <f t="shared" si="1453"/>
        <v>0</v>
      </c>
      <c r="AU764" s="229">
        <f t="shared" si="1452"/>
        <v>0</v>
      </c>
      <c r="AV764" s="229"/>
      <c r="AW764" s="229"/>
      <c r="AX764" s="229"/>
      <c r="AY764" s="229"/>
      <c r="AZ764" s="229"/>
      <c r="BA764" s="230"/>
    </row>
    <row r="765" spans="1:53" ht="14.1" customHeight="1" outlineLevel="2" x14ac:dyDescent="0.2">
      <c r="A765" s="68"/>
      <c r="B765" s="94"/>
      <c r="C765" s="95"/>
      <c r="D765" s="236"/>
      <c r="E765" s="110"/>
      <c r="F765" s="110"/>
      <c r="G765" s="111"/>
      <c r="H765" s="112" t="s">
        <v>179</v>
      </c>
      <c r="I765" s="100"/>
      <c r="J765" s="101"/>
      <c r="K765" s="101"/>
      <c r="L765" s="102" t="str">
        <f>IF(I765&lt;&gt;0,((VLOOKUP(I765,'1. Standard_Cost'!$B$4:$D$8,2)+VLOOKUP(I765,'1. Standard_Cost'!$B$4:$D$8,3))*J765*K765),"0")</f>
        <v>0</v>
      </c>
      <c r="M765" s="102">
        <f>L765*'1. Standard_Cost'!F344</f>
        <v>0</v>
      </c>
      <c r="N765" s="103"/>
      <c r="O765" s="103"/>
      <c r="P765" s="103"/>
      <c r="Q765" s="103"/>
      <c r="R765" s="104">
        <f>+N765*P765*'1. Standard_Cost'!$B$12</f>
        <v>0</v>
      </c>
      <c r="S765" s="104">
        <f>+N765*O765*P765*'1. Standard_Cost'!$C$12</f>
        <v>0</v>
      </c>
      <c r="T765" s="104">
        <f>+N765*P765*Q765*'1. Standard_Cost'!$D$12</f>
        <v>0</v>
      </c>
      <c r="U765" s="104">
        <f>+N765*O765*'1. Standard_Cost'!$E$12</f>
        <v>0</v>
      </c>
      <c r="V765" s="103"/>
      <c r="W765" s="103"/>
      <c r="X765" s="103"/>
      <c r="Y765" s="104">
        <f>+V765*((X765*'1. Standard_Cost'!$B$16)+(W765*X765*'1. Standard_Cost'!$C$16))</f>
        <v>0</v>
      </c>
      <c r="Z765" s="103"/>
      <c r="AA765" s="103"/>
      <c r="AB765" s="104">
        <f>+Z765*'1. Standard_Cost'!$B$20+AA765*'1. Standard_Cost'!$C$20</f>
        <v>0</v>
      </c>
      <c r="AC765" s="105"/>
      <c r="AD765" s="106"/>
      <c r="AE765" s="104">
        <f t="shared" si="1447"/>
        <v>0</v>
      </c>
      <c r="AF765" s="104">
        <f t="shared" si="1448"/>
        <v>0</v>
      </c>
      <c r="AG765" s="103"/>
      <c r="AH765" s="103"/>
      <c r="AI765" s="103"/>
      <c r="AJ765" s="107"/>
      <c r="AK765" s="107"/>
      <c r="AL765" s="107"/>
      <c r="AM765" s="104">
        <f>AG765*'1. Standard_Cost'!B364+'Incremental_Cost Year 2021'!AH765*'1. Standard_Cost'!C364+'Incremental_Cost Year 2021'!AI765*'1. Standard_Cost'!D364+'Incremental_Cost Year 2021'!AJ765+'Incremental_Cost Year 2021'!AL765+AK765</f>
        <v>0</v>
      </c>
      <c r="AN765" s="104">
        <f>AM765*'1. Standard_Cost'!C28</f>
        <v>0</v>
      </c>
      <c r="AO765" s="107"/>
      <c r="AQ765" s="104">
        <f t="shared" si="1449"/>
        <v>0</v>
      </c>
      <c r="AR765" s="104">
        <f t="shared" si="1450"/>
        <v>0</v>
      </c>
      <c r="AS765" s="104">
        <f t="shared" si="1451"/>
        <v>0</v>
      </c>
      <c r="AT765" s="104">
        <f t="shared" si="1453"/>
        <v>0</v>
      </c>
      <c r="AU765" s="229">
        <f t="shared" si="1452"/>
        <v>0</v>
      </c>
      <c r="AV765" s="229"/>
      <c r="AW765" s="229"/>
      <c r="AX765" s="229"/>
      <c r="AY765" s="229"/>
      <c r="AZ765" s="229"/>
      <c r="BA765" s="230"/>
    </row>
    <row r="766" spans="1:53" ht="24.6" customHeight="1" outlineLevel="1" x14ac:dyDescent="0.2">
      <c r="A766" s="68"/>
      <c r="B766" s="141"/>
      <c r="C766" s="95"/>
      <c r="D766" s="237"/>
      <c r="E766" s="113" t="s">
        <v>435</v>
      </c>
      <c r="F766" s="114" t="s">
        <v>154</v>
      </c>
      <c r="G766" s="115" t="s">
        <v>155</v>
      </c>
      <c r="H766" s="122" t="s">
        <v>436</v>
      </c>
      <c r="I766" s="117"/>
      <c r="J766" s="117"/>
      <c r="K766" s="117"/>
      <c r="L766" s="118">
        <f>SUM(L762:L765)</f>
        <v>1682400</v>
      </c>
      <c r="M766" s="118">
        <f>SUM(M762:M765)</f>
        <v>280960.8</v>
      </c>
      <c r="N766" s="117"/>
      <c r="O766" s="117"/>
      <c r="P766" s="117"/>
      <c r="Q766" s="117"/>
      <c r="R766" s="119">
        <f>SUM(R762:R765)</f>
        <v>0</v>
      </c>
      <c r="S766" s="119">
        <f>SUM(S762:S765)</f>
        <v>0</v>
      </c>
      <c r="T766" s="119">
        <f>SUM(T762:T765)</f>
        <v>0</v>
      </c>
      <c r="U766" s="119">
        <f>SUM(U762:U765)</f>
        <v>0</v>
      </c>
      <c r="V766" s="117"/>
      <c r="W766" s="117"/>
      <c r="X766" s="117"/>
      <c r="Y766" s="118">
        <f>SUM(Y762:Y765)</f>
        <v>0</v>
      </c>
      <c r="Z766" s="117"/>
      <c r="AA766" s="117"/>
      <c r="AB766" s="118">
        <f t="shared" ref="AB766:AF766" si="1454">SUM(AB762:AB765)</f>
        <v>0</v>
      </c>
      <c r="AC766" s="118">
        <f t="shared" si="1454"/>
        <v>0</v>
      </c>
      <c r="AD766" s="118">
        <f t="shared" si="1454"/>
        <v>0</v>
      </c>
      <c r="AE766" s="118">
        <f t="shared" si="1454"/>
        <v>0</v>
      </c>
      <c r="AF766" s="118">
        <f t="shared" si="1454"/>
        <v>0</v>
      </c>
      <c r="AG766" s="117"/>
      <c r="AH766" s="117"/>
      <c r="AI766" s="117"/>
      <c r="AJ766" s="119">
        <f>SUM(AJ762:AJ765)</f>
        <v>0</v>
      </c>
      <c r="AK766" s="119">
        <f t="shared" ref="AK766:AM766" si="1455">SUM(AK762:AK765)</f>
        <v>0</v>
      </c>
      <c r="AL766" s="119">
        <f t="shared" si="1455"/>
        <v>0</v>
      </c>
      <c r="AM766" s="119">
        <f t="shared" si="1455"/>
        <v>0</v>
      </c>
      <c r="AN766" s="119">
        <f>SUM(AN762:AN765)</f>
        <v>0</v>
      </c>
      <c r="AO766" s="116"/>
      <c r="AP766" s="120"/>
      <c r="AQ766" s="121">
        <f t="shared" ref="AQ766:AZ766" si="1456">SUM(AQ762:AQ765)</f>
        <v>1963360.8</v>
      </c>
      <c r="AR766" s="121">
        <f t="shared" si="1456"/>
        <v>0</v>
      </c>
      <c r="AS766" s="121">
        <f t="shared" si="1456"/>
        <v>0</v>
      </c>
      <c r="AT766" s="121">
        <f t="shared" si="1456"/>
        <v>1963360.8</v>
      </c>
      <c r="AU766" s="121">
        <f t="shared" si="1456"/>
        <v>1963360.8</v>
      </c>
      <c r="AV766" s="121">
        <f t="shared" si="1456"/>
        <v>0</v>
      </c>
      <c r="AW766" s="121">
        <f t="shared" si="1456"/>
        <v>0</v>
      </c>
      <c r="AX766" s="121">
        <f t="shared" si="1456"/>
        <v>0</v>
      </c>
      <c r="AY766" s="121">
        <f t="shared" si="1456"/>
        <v>0</v>
      </c>
      <c r="AZ766" s="121">
        <f t="shared" si="1456"/>
        <v>0</v>
      </c>
      <c r="BA766" s="121"/>
    </row>
    <row r="767" spans="1:53" ht="36" customHeight="1" outlineLevel="1" x14ac:dyDescent="0.2">
      <c r="A767" s="68"/>
      <c r="B767" s="256" t="s">
        <v>657</v>
      </c>
      <c r="C767" s="257"/>
      <c r="D767" s="257"/>
      <c r="E767" s="258"/>
      <c r="F767" s="225"/>
      <c r="G767" s="225"/>
      <c r="H767" s="83" t="s">
        <v>438</v>
      </c>
      <c r="I767" s="133"/>
      <c r="J767" s="133"/>
      <c r="K767" s="133"/>
      <c r="L767" s="134">
        <f t="shared" ref="L767:AO767" si="1457">L768+L824+L875+L906</f>
        <v>17325250</v>
      </c>
      <c r="M767" s="134">
        <f t="shared" si="1457"/>
        <v>2875756.6999999997</v>
      </c>
      <c r="N767" s="134">
        <f t="shared" si="1457"/>
        <v>0</v>
      </c>
      <c r="O767" s="134">
        <f t="shared" si="1457"/>
        <v>0</v>
      </c>
      <c r="P767" s="134">
        <f t="shared" si="1457"/>
        <v>0</v>
      </c>
      <c r="Q767" s="134">
        <f t="shared" si="1457"/>
        <v>0</v>
      </c>
      <c r="R767" s="134">
        <f t="shared" si="1457"/>
        <v>562500</v>
      </c>
      <c r="S767" s="134">
        <f t="shared" si="1457"/>
        <v>2375000</v>
      </c>
      <c r="T767" s="134">
        <f t="shared" si="1457"/>
        <v>0</v>
      </c>
      <c r="U767" s="134">
        <f t="shared" si="1457"/>
        <v>220000</v>
      </c>
      <c r="V767" s="134">
        <f t="shared" si="1457"/>
        <v>0</v>
      </c>
      <c r="W767" s="134">
        <f t="shared" si="1457"/>
        <v>0</v>
      </c>
      <c r="X767" s="134">
        <f t="shared" si="1457"/>
        <v>0</v>
      </c>
      <c r="Y767" s="134">
        <f t="shared" si="1457"/>
        <v>0</v>
      </c>
      <c r="Z767" s="134">
        <f t="shared" si="1457"/>
        <v>0</v>
      </c>
      <c r="AA767" s="134">
        <f t="shared" si="1457"/>
        <v>0</v>
      </c>
      <c r="AB767" s="134">
        <f t="shared" si="1457"/>
        <v>7375000</v>
      </c>
      <c r="AC767" s="134">
        <f t="shared" si="1457"/>
        <v>5155000</v>
      </c>
      <c r="AD767" s="134">
        <f t="shared" si="1457"/>
        <v>0</v>
      </c>
      <c r="AE767" s="134">
        <f t="shared" si="1457"/>
        <v>2676500</v>
      </c>
      <c r="AF767" s="134">
        <f t="shared" si="1457"/>
        <v>16059000</v>
      </c>
      <c r="AG767" s="134">
        <f t="shared" si="1457"/>
        <v>0</v>
      </c>
      <c r="AH767" s="134">
        <f t="shared" si="1457"/>
        <v>0</v>
      </c>
      <c r="AI767" s="134">
        <f t="shared" si="1457"/>
        <v>0</v>
      </c>
      <c r="AJ767" s="134">
        <f t="shared" si="1457"/>
        <v>0</v>
      </c>
      <c r="AK767" s="134">
        <f t="shared" si="1457"/>
        <v>0</v>
      </c>
      <c r="AL767" s="134">
        <f t="shared" si="1457"/>
        <v>0</v>
      </c>
      <c r="AM767" s="134">
        <f t="shared" si="1457"/>
        <v>0</v>
      </c>
      <c r="AN767" s="134">
        <f t="shared" si="1457"/>
        <v>0</v>
      </c>
      <c r="AO767" s="134">
        <f t="shared" si="1457"/>
        <v>0</v>
      </c>
      <c r="AP767" s="137"/>
      <c r="AQ767" s="134">
        <f t="shared" ref="AQ767:AW767" si="1458">SUM(AQ768,AQ824,AQ875,AQ906)</f>
        <v>52736850</v>
      </c>
      <c r="AR767" s="134">
        <f t="shared" si="1458"/>
        <v>28033320</v>
      </c>
      <c r="AS767" s="134">
        <f t="shared" si="1458"/>
        <v>0</v>
      </c>
      <c r="AT767" s="134">
        <f t="shared" si="1458"/>
        <v>80770170</v>
      </c>
      <c r="AU767" s="134">
        <f t="shared" si="1458"/>
        <v>80770170</v>
      </c>
      <c r="AV767" s="134">
        <f t="shared" si="1458"/>
        <v>0</v>
      </c>
      <c r="AW767" s="134">
        <f t="shared" si="1458"/>
        <v>0</v>
      </c>
      <c r="AX767" s="134">
        <f t="shared" ref="AX767:AZ767" si="1459">SUM(AX768)</f>
        <v>0</v>
      </c>
      <c r="AY767" s="134">
        <f t="shared" si="1459"/>
        <v>0</v>
      </c>
      <c r="AZ767" s="134">
        <f t="shared" si="1459"/>
        <v>0</v>
      </c>
      <c r="BA767" s="134"/>
    </row>
    <row r="768" spans="1:53" s="124" customFormat="1" ht="36.75" customHeight="1" x14ac:dyDescent="0.2">
      <c r="B768" s="138"/>
      <c r="C768" s="247" t="s">
        <v>687</v>
      </c>
      <c r="D768" s="247"/>
      <c r="E768" s="252"/>
      <c r="F768" s="222"/>
      <c r="G768" s="222"/>
      <c r="H768" s="130" t="s">
        <v>440</v>
      </c>
      <c r="I768" s="128"/>
      <c r="J768" s="128"/>
      <c r="K768" s="128"/>
      <c r="L768" s="129">
        <f>SUM(L773,L778,L783)</f>
        <v>14060800</v>
      </c>
      <c r="M768" s="129">
        <f>SUM(M773,M778,M783)</f>
        <v>2330593.5499999998</v>
      </c>
      <c r="N768" s="128"/>
      <c r="O768" s="128"/>
      <c r="P768" s="128"/>
      <c r="Q768" s="128"/>
      <c r="R768" s="129">
        <f>SUM(R773,R778,R783)</f>
        <v>0</v>
      </c>
      <c r="S768" s="129">
        <f>SUM(S773,S778,S783)</f>
        <v>0</v>
      </c>
      <c r="T768" s="129">
        <f>SUM(T773,T778,T783)</f>
        <v>0</v>
      </c>
      <c r="U768" s="129">
        <f>SUM(U773,U778,U783)</f>
        <v>0</v>
      </c>
      <c r="V768" s="128"/>
      <c r="W768" s="128"/>
      <c r="X768" s="128"/>
      <c r="Y768" s="129">
        <f>SUM(Y773,Y778,Y783)</f>
        <v>0</v>
      </c>
      <c r="Z768" s="128"/>
      <c r="AA768" s="128"/>
      <c r="AB768" s="129">
        <f>SUM(AB773,AB778,AB783)</f>
        <v>0</v>
      </c>
      <c r="AC768" s="129"/>
      <c r="AD768" s="129">
        <f>SUM(AD773,AD778,AD783)</f>
        <v>0</v>
      </c>
      <c r="AE768" s="129">
        <f>SUM(AE773,AE778,AE783)</f>
        <v>0</v>
      </c>
      <c r="AF768" s="129">
        <f>SUM(AF773,AF778,AF783)</f>
        <v>0</v>
      </c>
      <c r="AG768" s="128"/>
      <c r="AH768" s="128"/>
      <c r="AI768" s="128"/>
      <c r="AJ768" s="129">
        <f>SUM(AJ773,AJ778,AJ783)</f>
        <v>0</v>
      </c>
      <c r="AK768" s="129">
        <f>SUM(AK773,AK778,AK783)</f>
        <v>0</v>
      </c>
      <c r="AL768" s="129">
        <f>SUM(AL773,AL778,AL783)</f>
        <v>0</v>
      </c>
      <c r="AM768" s="129">
        <f>SUM(AM773,AM778,AM783)</f>
        <v>0</v>
      </c>
      <c r="AN768" s="139">
        <f>SUM(AN773,AN778,AN783)</f>
        <v>0</v>
      </c>
      <c r="AO768" s="130"/>
      <c r="AP768" s="131"/>
      <c r="AQ768" s="139">
        <f t="shared" ref="AQ768:AX768" si="1460">AQ774+AQ780+AQ783+AQ788+AQ793+AQ798+AQ803+AQ808+AQ818+AQ823</f>
        <v>39251756.549999997</v>
      </c>
      <c r="AR768" s="139">
        <f t="shared" si="1460"/>
        <v>661920</v>
      </c>
      <c r="AS768" s="139">
        <f t="shared" si="1460"/>
        <v>0</v>
      </c>
      <c r="AT768" s="139">
        <f t="shared" si="1460"/>
        <v>39913676.549999997</v>
      </c>
      <c r="AU768" s="139">
        <f t="shared" si="1460"/>
        <v>39913676.549999997</v>
      </c>
      <c r="AV768" s="139">
        <f t="shared" si="1460"/>
        <v>0</v>
      </c>
      <c r="AW768" s="139">
        <f t="shared" si="1460"/>
        <v>0</v>
      </c>
      <c r="AX768" s="139">
        <f t="shared" si="1460"/>
        <v>0</v>
      </c>
      <c r="AY768" s="139">
        <f t="shared" ref="AY768:AZ768" si="1461">SUM(AY773,AY778,AY783)</f>
        <v>0</v>
      </c>
      <c r="AZ768" s="139">
        <f t="shared" si="1461"/>
        <v>0</v>
      </c>
      <c r="BA768" s="139"/>
    </row>
    <row r="769" spans="1:53" ht="14.1" customHeight="1" outlineLevel="2" x14ac:dyDescent="0.2">
      <c r="A769" s="68"/>
      <c r="B769" s="94"/>
      <c r="C769" s="250"/>
      <c r="D769" s="96"/>
      <c r="E769" s="96"/>
      <c r="F769" s="97"/>
      <c r="G769" s="98"/>
      <c r="H769" s="99" t="s">
        <v>589</v>
      </c>
      <c r="I769" s="100" t="s">
        <v>4</v>
      </c>
      <c r="J769" s="101">
        <v>2</v>
      </c>
      <c r="K769" s="101">
        <v>4</v>
      </c>
      <c r="L769" s="102">
        <f>IF(I769&lt;&gt;0,((VLOOKUP(I769,'1. Standard_Cost'!$B$4:$D$8,2)+VLOOKUP(I769,'1. Standard_Cost'!$B$4:$D$8,3))*J769*K769),"0")</f>
        <v>640800</v>
      </c>
      <c r="M769" s="102">
        <f>L769*'1. Standard_Cost'!F4</f>
        <v>107013.6</v>
      </c>
      <c r="N769" s="103"/>
      <c r="O769" s="103"/>
      <c r="P769" s="103"/>
      <c r="Q769" s="103"/>
      <c r="R769" s="104">
        <f>+N769*P769*'[1]1. Standard_Cost'!$B$12</f>
        <v>0</v>
      </c>
      <c r="S769" s="104">
        <f>+N769*O769*P769*'[1]1. Standard_Cost'!$C$12</f>
        <v>0</v>
      </c>
      <c r="T769" s="104">
        <f>+N769*P769*Q769*'[1]1. Standard_Cost'!$D$12</f>
        <v>0</v>
      </c>
      <c r="U769" s="104">
        <f>+N769*O769*'[1]1. Standard_Cost'!$E$12</f>
        <v>0</v>
      </c>
      <c r="V769" s="103"/>
      <c r="W769" s="103"/>
      <c r="X769" s="103"/>
      <c r="Y769" s="104">
        <f>+V769*((X769*'[1]1. Standard_Cost'!$B$16)+(W769*X769*'[1]1. Standard_Cost'!$C$16))</f>
        <v>0</v>
      </c>
      <c r="Z769" s="103"/>
      <c r="AA769" s="103"/>
      <c r="AB769" s="104">
        <f>+Z769*'[1]1. Standard_Cost'!$B$20+AA769*'[1]1. Standard_Cost'!$C$20</f>
        <v>0</v>
      </c>
      <c r="AC769" s="105"/>
      <c r="AD769" s="106"/>
      <c r="AE769" s="104">
        <f t="shared" ref="AE769:AE773" si="1462">(R769+S769+T769+U769+Y769+AB769+AC769+AD769)*(20%)</f>
        <v>0</v>
      </c>
      <c r="AF769" s="104">
        <f t="shared" ref="AF769:AF773" si="1463">R769+S769+T769+U769+Y769+AB769+AC769+AD769+AE769</f>
        <v>0</v>
      </c>
      <c r="AG769" s="103"/>
      <c r="AH769" s="103"/>
      <c r="AI769" s="103"/>
      <c r="AJ769" s="107"/>
      <c r="AK769" s="107"/>
      <c r="AL769" s="107"/>
      <c r="AM769" s="104">
        <f>AG769*'[1]1. Standard_Cost'!B382+'[1]Incremental_Cost Year 2021'!AH778*'[1]1. Standard_Cost'!C382+'[1]Incremental_Cost Year 2021'!AI778*'[1]1. Standard_Cost'!D382+'[1]Incremental_Cost Year 2021'!AJ778+'[1]Incremental_Cost Year 2021'!AL778+AK769</f>
        <v>0</v>
      </c>
      <c r="AN769" s="104">
        <f>AM769*'[1]1. Standard_Cost'!C28</f>
        <v>0</v>
      </c>
      <c r="AO769" s="107"/>
      <c r="AQ769" s="104">
        <f t="shared" ref="AQ769:AQ772" si="1464">L769+M769</f>
        <v>747813.6</v>
      </c>
      <c r="AR769" s="104">
        <f t="shared" ref="AR769:AR772" si="1465">AF769</f>
        <v>0</v>
      </c>
      <c r="AS769" s="104">
        <f t="shared" ref="AS769:AS772" si="1466">AM769+AN769</f>
        <v>0</v>
      </c>
      <c r="AT769" s="104">
        <f>SUM(AQ769,AR769,AS769)</f>
        <v>747813.6</v>
      </c>
      <c r="AU769" s="229">
        <f t="shared" ref="AU769:AU772" si="1467">AT769:AT770</f>
        <v>747813.6</v>
      </c>
      <c r="AV769" s="229"/>
      <c r="AW769" s="229"/>
      <c r="AX769" s="229"/>
      <c r="AY769" s="229"/>
      <c r="AZ769" s="229"/>
      <c r="BA769" s="230"/>
    </row>
    <row r="770" spans="1:53" ht="14.1" customHeight="1" outlineLevel="2" x14ac:dyDescent="0.2">
      <c r="A770" s="68"/>
      <c r="B770" s="94"/>
      <c r="C770" s="251"/>
      <c r="D770" s="110"/>
      <c r="E770" s="110"/>
      <c r="F770" s="110"/>
      <c r="G770" s="111"/>
      <c r="H770" s="99" t="s">
        <v>571</v>
      </c>
      <c r="I770" s="100" t="s">
        <v>3</v>
      </c>
      <c r="J770" s="101">
        <v>0.5</v>
      </c>
      <c r="K770" s="101">
        <v>3</v>
      </c>
      <c r="L770" s="102">
        <f>IF(I770&lt;&gt;0,((VLOOKUP(I770,'1. Standard_Cost'!$B$4:$D$8,2)+VLOOKUP(I770,'1. Standard_Cost'!$B$4:$D$8,3))*J770*K770),"0")</f>
        <v>150150</v>
      </c>
      <c r="M770" s="102">
        <f>L770*'1. Standard_Cost'!F4</f>
        <v>25075.050000000003</v>
      </c>
      <c r="N770" s="103"/>
      <c r="O770" s="103"/>
      <c r="P770" s="103"/>
      <c r="Q770" s="103"/>
      <c r="R770" s="104">
        <f>+N770*P770*'[1]1. Standard_Cost'!$B$12</f>
        <v>0</v>
      </c>
      <c r="S770" s="104">
        <f>+N770*O770*P770*'[1]1. Standard_Cost'!$C$12</f>
        <v>0</v>
      </c>
      <c r="T770" s="104">
        <f>+N770*P770*Q770*'[1]1. Standard_Cost'!$D$12</f>
        <v>0</v>
      </c>
      <c r="U770" s="104">
        <f>+N770*O770*'[1]1. Standard_Cost'!$E$12</f>
        <v>0</v>
      </c>
      <c r="V770" s="103"/>
      <c r="W770" s="103"/>
      <c r="X770" s="103"/>
      <c r="Y770" s="104">
        <f>+V770*((X770*'[1]1. Standard_Cost'!$B$16)+(W770*X770*'[1]1. Standard_Cost'!$C$16))</f>
        <v>0</v>
      </c>
      <c r="Z770" s="103"/>
      <c r="AA770" s="103"/>
      <c r="AB770" s="104">
        <f>+Z770*'[1]1. Standard_Cost'!$B$20+AA770*'[1]1. Standard_Cost'!$C$20</f>
        <v>0</v>
      </c>
      <c r="AC770" s="105"/>
      <c r="AD770" s="106"/>
      <c r="AE770" s="104">
        <f t="shared" si="1462"/>
        <v>0</v>
      </c>
      <c r="AF770" s="104">
        <f t="shared" si="1463"/>
        <v>0</v>
      </c>
      <c r="AG770" s="103"/>
      <c r="AH770" s="103">
        <v>0</v>
      </c>
      <c r="AI770" s="103">
        <v>0</v>
      </c>
      <c r="AJ770" s="107"/>
      <c r="AK770" s="107"/>
      <c r="AL770" s="107"/>
      <c r="AM770" s="104">
        <f>AG770*'[1]1. Standard_Cost'!B382+'[1]Incremental_Cost Year 2021'!AH779*'[1]1. Standard_Cost'!C382+'[1]Incremental_Cost Year 2021'!AI779*'[1]1. Standard_Cost'!D382+'[1]Incremental_Cost Year 2021'!AJ779+'[1]Incremental_Cost Year 2021'!AL779+AK770</f>
        <v>0</v>
      </c>
      <c r="AN770" s="104">
        <f>AM770*'[1]1. Standard_Cost'!C28</f>
        <v>0</v>
      </c>
      <c r="AO770" s="107"/>
      <c r="AQ770" s="104">
        <f t="shared" si="1464"/>
        <v>175225.05</v>
      </c>
      <c r="AR770" s="104">
        <f t="shared" si="1465"/>
        <v>0</v>
      </c>
      <c r="AS770" s="104">
        <f t="shared" si="1466"/>
        <v>0</v>
      </c>
      <c r="AT770" s="104">
        <f t="shared" ref="AT770:AT772" si="1468">SUM(AQ770,AR770,AS770)</f>
        <v>175225.05</v>
      </c>
      <c r="AU770" s="229">
        <f t="shared" si="1467"/>
        <v>175225.05</v>
      </c>
      <c r="AV770" s="229">
        <v>0</v>
      </c>
      <c r="AW770" s="229"/>
      <c r="AX770" s="229"/>
      <c r="AY770" s="229"/>
      <c r="AZ770" s="229"/>
      <c r="BA770" s="230"/>
    </row>
    <row r="771" spans="1:53" ht="14.1" customHeight="1" outlineLevel="2" x14ac:dyDescent="0.2">
      <c r="A771" s="68"/>
      <c r="B771" s="94"/>
      <c r="C771" s="251"/>
      <c r="D771" s="110"/>
      <c r="E771" s="110"/>
      <c r="F771" s="110"/>
      <c r="G771" s="111"/>
      <c r="H771" s="99" t="s">
        <v>590</v>
      </c>
      <c r="I771" s="100" t="s">
        <v>2</v>
      </c>
      <c r="J771" s="101">
        <v>0.5</v>
      </c>
      <c r="K771" s="101">
        <v>1</v>
      </c>
      <c r="L771" s="102">
        <f>IF(I771&lt;&gt;0,((VLOOKUP(I771,'1. Standard_Cost'!$B$4:$D$8,2)+VLOOKUP(I771,'1. Standard_Cost'!$B$4:$D$8,3))*J771*K771),"0")</f>
        <v>60100</v>
      </c>
      <c r="M771" s="102">
        <f>L771*'1. Standard_Cost'!F4</f>
        <v>10036.700000000001</v>
      </c>
      <c r="N771" s="103"/>
      <c r="O771" s="103"/>
      <c r="P771" s="103"/>
      <c r="Q771" s="103"/>
      <c r="R771" s="104">
        <f>+N771*P771*'[1]1. Standard_Cost'!$B$12</f>
        <v>0</v>
      </c>
      <c r="S771" s="104">
        <f>+N771*O771*P771*'[1]1. Standard_Cost'!$C$12</f>
        <v>0</v>
      </c>
      <c r="T771" s="104">
        <f>+N771*P771*Q771*'[1]1. Standard_Cost'!$D$12</f>
        <v>0</v>
      </c>
      <c r="U771" s="104">
        <f>+N771*O771*'[1]1. Standard_Cost'!$E$12</f>
        <v>0</v>
      </c>
      <c r="V771" s="103"/>
      <c r="W771" s="103"/>
      <c r="X771" s="103"/>
      <c r="Y771" s="104">
        <f>+V771*((X771*'[1]1. Standard_Cost'!$B$16)+(W771*X771*'[1]1. Standard_Cost'!$C$16))</f>
        <v>0</v>
      </c>
      <c r="Z771" s="103"/>
      <c r="AA771" s="103"/>
      <c r="AB771" s="104">
        <f>+Z771*'[1]1. Standard_Cost'!$B$20+AA771*'[1]1. Standard_Cost'!$C$20</f>
        <v>0</v>
      </c>
      <c r="AC771" s="105"/>
      <c r="AD771" s="106"/>
      <c r="AE771" s="104">
        <f t="shared" si="1462"/>
        <v>0</v>
      </c>
      <c r="AF771" s="104">
        <f t="shared" si="1463"/>
        <v>0</v>
      </c>
      <c r="AG771" s="103"/>
      <c r="AH771" s="103"/>
      <c r="AI771" s="103"/>
      <c r="AJ771" s="107"/>
      <c r="AK771" s="107"/>
      <c r="AL771" s="107"/>
      <c r="AM771" s="104">
        <f>AG771*'[1]1. Standard_Cost'!B382+'[1]Incremental_Cost Year 2021'!AH780*'[1]1. Standard_Cost'!C382+'[1]Incremental_Cost Year 2021'!AI780*'[1]1. Standard_Cost'!D382+'[1]Incremental_Cost Year 2021'!AJ780+'[1]Incremental_Cost Year 2021'!AL780+AK771</f>
        <v>0</v>
      </c>
      <c r="AN771" s="104">
        <f>AM771*'[1]1. Standard_Cost'!C28</f>
        <v>0</v>
      </c>
      <c r="AO771" s="107"/>
      <c r="AQ771" s="104">
        <f t="shared" si="1464"/>
        <v>70136.7</v>
      </c>
      <c r="AR771" s="104">
        <f t="shared" si="1465"/>
        <v>0</v>
      </c>
      <c r="AS771" s="104">
        <f t="shared" si="1466"/>
        <v>0</v>
      </c>
      <c r="AT771" s="104">
        <f t="shared" si="1468"/>
        <v>70136.7</v>
      </c>
      <c r="AU771" s="229">
        <f t="shared" si="1467"/>
        <v>70136.7</v>
      </c>
      <c r="AV771" s="229"/>
      <c r="AW771" s="229"/>
      <c r="AX771" s="229"/>
      <c r="AY771" s="229"/>
      <c r="AZ771" s="229"/>
      <c r="BA771" s="230"/>
    </row>
    <row r="772" spans="1:53" ht="14.1" customHeight="1" outlineLevel="2" x14ac:dyDescent="0.2">
      <c r="A772" s="68"/>
      <c r="B772" s="94"/>
      <c r="C772" s="251"/>
      <c r="D772" s="110"/>
      <c r="E772" s="110"/>
      <c r="F772" s="110"/>
      <c r="G772" s="111"/>
      <c r="H772" s="99" t="s">
        <v>591</v>
      </c>
      <c r="I772" s="100" t="s">
        <v>2</v>
      </c>
      <c r="J772" s="101">
        <v>0.5</v>
      </c>
      <c r="K772" s="101">
        <v>3</v>
      </c>
      <c r="L772" s="102">
        <f>IF(I772&lt;&gt;0,((VLOOKUP(I772,'1. Standard_Cost'!$B$4:$D$8,2)+VLOOKUP(I772,'1. Standard_Cost'!$B$4:$D$8,3))*J772*K772),"0")</f>
        <v>180300</v>
      </c>
      <c r="M772" s="102">
        <f>L772*'1. Standard_Cost'!F4</f>
        <v>30110.100000000002</v>
      </c>
      <c r="N772" s="103"/>
      <c r="O772" s="103"/>
      <c r="P772" s="103"/>
      <c r="Q772" s="103"/>
      <c r="R772" s="104"/>
      <c r="S772" s="104"/>
      <c r="T772" s="104"/>
      <c r="U772" s="104"/>
      <c r="V772" s="103"/>
      <c r="W772" s="103"/>
      <c r="X772" s="103"/>
      <c r="Y772" s="104"/>
      <c r="Z772" s="103"/>
      <c r="AA772" s="103"/>
      <c r="AB772" s="104"/>
      <c r="AC772" s="105"/>
      <c r="AD772" s="106"/>
      <c r="AE772" s="104">
        <f t="shared" si="1462"/>
        <v>0</v>
      </c>
      <c r="AF772" s="104">
        <f t="shared" si="1463"/>
        <v>0</v>
      </c>
      <c r="AG772" s="103"/>
      <c r="AH772" s="103"/>
      <c r="AI772" s="103"/>
      <c r="AJ772" s="107"/>
      <c r="AK772" s="107"/>
      <c r="AL772" s="107"/>
      <c r="AM772" s="104"/>
      <c r="AN772" s="104"/>
      <c r="AO772" s="107"/>
      <c r="AQ772" s="104">
        <f t="shared" si="1464"/>
        <v>210410.1</v>
      </c>
      <c r="AR772" s="104">
        <f t="shared" si="1465"/>
        <v>0</v>
      </c>
      <c r="AS772" s="104">
        <f t="shared" si="1466"/>
        <v>0</v>
      </c>
      <c r="AT772" s="104">
        <f t="shared" si="1468"/>
        <v>210410.1</v>
      </c>
      <c r="AU772" s="229">
        <f t="shared" si="1467"/>
        <v>210410.1</v>
      </c>
      <c r="AV772" s="229"/>
      <c r="AW772" s="229"/>
      <c r="AX772" s="229"/>
      <c r="AY772" s="229"/>
      <c r="AZ772" s="229"/>
      <c r="BA772" s="230"/>
    </row>
    <row r="773" spans="1:53" ht="25.35" customHeight="1" outlineLevel="1" x14ac:dyDescent="0.2">
      <c r="A773" s="68"/>
      <c r="B773" s="94"/>
      <c r="C773" s="251"/>
      <c r="D773" s="110"/>
      <c r="E773" s="110"/>
      <c r="F773" s="110"/>
      <c r="G773" s="111"/>
      <c r="H773" s="112" t="s">
        <v>592</v>
      </c>
      <c r="I773" s="100" t="s">
        <v>5</v>
      </c>
      <c r="J773" s="101">
        <v>0.5</v>
      </c>
      <c r="K773" s="101">
        <v>3</v>
      </c>
      <c r="L773" s="102">
        <f>IF(I773&lt;&gt;0,((VLOOKUP(I773,'1. Standard_Cost'!$B$4:$D$8,2)+VLOOKUP(I773,'1. Standard_Cost'!$B$4:$D$8,3))*J773*K773),"0")</f>
        <v>105150</v>
      </c>
      <c r="M773" s="102">
        <f>L773*'1. Standard_Cost'!F5</f>
        <v>0</v>
      </c>
      <c r="N773" s="103"/>
      <c r="O773" s="103"/>
      <c r="P773" s="103"/>
      <c r="Q773" s="103"/>
      <c r="R773" s="104">
        <f>+N773*P773*'[1]1. Standard_Cost'!$B$12</f>
        <v>0</v>
      </c>
      <c r="S773" s="104">
        <f>+N773*O773*P773*'[1]1. Standard_Cost'!$C$12</f>
        <v>0</v>
      </c>
      <c r="T773" s="104">
        <f>+N773*P773*Q773*'[1]1. Standard_Cost'!$D$12</f>
        <v>0</v>
      </c>
      <c r="U773" s="104">
        <f>+N773*O773*'[1]1. Standard_Cost'!$E$12</f>
        <v>0</v>
      </c>
      <c r="V773" s="103"/>
      <c r="W773" s="103"/>
      <c r="X773" s="103"/>
      <c r="Y773" s="104">
        <f>+V773*((X773*'[1]1. Standard_Cost'!$B$16)+(W773*X773*'[1]1. Standard_Cost'!$C$16))</f>
        <v>0</v>
      </c>
      <c r="Z773" s="103"/>
      <c r="AA773" s="103"/>
      <c r="AB773" s="104">
        <f>+Z773*'[1]1. Standard_Cost'!$B$20+AA773*'[1]1. Standard_Cost'!$C$20</f>
        <v>0</v>
      </c>
      <c r="AC773" s="105"/>
      <c r="AD773" s="106"/>
      <c r="AE773" s="104">
        <f t="shared" si="1462"/>
        <v>0</v>
      </c>
      <c r="AF773" s="104">
        <f t="shared" si="1463"/>
        <v>0</v>
      </c>
      <c r="AG773" s="103"/>
      <c r="AH773" s="103"/>
      <c r="AI773" s="103"/>
      <c r="AJ773" s="107"/>
      <c r="AK773" s="107"/>
      <c r="AL773" s="107"/>
      <c r="AM773" s="104">
        <f>AG773*'[1]1. Standard_Cost'!B382+'[1]Incremental_Cost Year 2021'!AH782*'[1]1. Standard_Cost'!C382+'[1]Incremental_Cost Year 2021'!AI782*'[1]1. Standard_Cost'!D382+'[1]Incremental_Cost Year 2021'!AJ782+'[1]Incremental_Cost Year 2021'!AL782+AK773</f>
        <v>0</v>
      </c>
      <c r="AN773" s="104">
        <f>AM773*'[1]1. Standard_Cost'!C28</f>
        <v>0</v>
      </c>
      <c r="AO773" s="107"/>
      <c r="AP773" s="120"/>
      <c r="AQ773" s="118">
        <f t="shared" ref="AQ773:AZ773" si="1469">SUM(AQ769:AQ772)</f>
        <v>1203585.45</v>
      </c>
      <c r="AR773" s="118">
        <f t="shared" si="1469"/>
        <v>0</v>
      </c>
      <c r="AS773" s="118">
        <f t="shared" si="1469"/>
        <v>0</v>
      </c>
      <c r="AT773" s="118">
        <f t="shared" si="1469"/>
        <v>1203585.45</v>
      </c>
      <c r="AU773" s="118">
        <f t="shared" si="1469"/>
        <v>1203585.45</v>
      </c>
      <c r="AV773" s="118">
        <f t="shared" si="1469"/>
        <v>0</v>
      </c>
      <c r="AW773" s="118">
        <f t="shared" si="1469"/>
        <v>0</v>
      </c>
      <c r="AX773" s="118">
        <f t="shared" si="1469"/>
        <v>0</v>
      </c>
      <c r="AY773" s="118">
        <f t="shared" si="1469"/>
        <v>0</v>
      </c>
      <c r="AZ773" s="118">
        <f t="shared" si="1469"/>
        <v>0</v>
      </c>
      <c r="BA773" s="118"/>
    </row>
    <row r="774" spans="1:53" ht="14.1" customHeight="1" outlineLevel="2" x14ac:dyDescent="0.2">
      <c r="A774" s="68"/>
      <c r="B774" s="94"/>
      <c r="C774" s="251"/>
      <c r="D774" s="113" t="s">
        <v>574</v>
      </c>
      <c r="E774" s="113" t="s">
        <v>441</v>
      </c>
      <c r="F774" s="114">
        <v>2021</v>
      </c>
      <c r="G774" s="115">
        <v>2021</v>
      </c>
      <c r="H774" s="140" t="s">
        <v>443</v>
      </c>
      <c r="I774" s="117"/>
      <c r="J774" s="117"/>
      <c r="K774" s="117"/>
      <c r="L774" s="118">
        <f>SUM(L769:L773)</f>
        <v>1136500</v>
      </c>
      <c r="M774" s="118">
        <f>SUM(M769:M773)</f>
        <v>172235.45000000004</v>
      </c>
      <c r="N774" s="117"/>
      <c r="O774" s="117"/>
      <c r="P774" s="117"/>
      <c r="Q774" s="117"/>
      <c r="R774" s="119">
        <f>SUM(R769:R773)</f>
        <v>0</v>
      </c>
      <c r="S774" s="119">
        <f>SUM(S769:S773)</f>
        <v>0</v>
      </c>
      <c r="T774" s="119">
        <f>SUM(T769:T773)</f>
        <v>0</v>
      </c>
      <c r="U774" s="119">
        <f>SUM(U769:U773)</f>
        <v>0</v>
      </c>
      <c r="V774" s="117"/>
      <c r="W774" s="117"/>
      <c r="X774" s="117"/>
      <c r="Y774" s="118">
        <f>SUM(Y769:Y773)</f>
        <v>0</v>
      </c>
      <c r="Z774" s="117"/>
      <c r="AA774" s="117"/>
      <c r="AB774" s="118">
        <f t="shared" ref="AB774:AF774" si="1470">SUM(AB769:AB773)</f>
        <v>0</v>
      </c>
      <c r="AC774" s="118">
        <f t="shared" si="1470"/>
        <v>0</v>
      </c>
      <c r="AD774" s="118">
        <f t="shared" si="1470"/>
        <v>0</v>
      </c>
      <c r="AE774" s="118">
        <f t="shared" si="1470"/>
        <v>0</v>
      </c>
      <c r="AF774" s="118">
        <f t="shared" si="1470"/>
        <v>0</v>
      </c>
      <c r="AG774" s="117"/>
      <c r="AH774" s="117"/>
      <c r="AI774" s="117"/>
      <c r="AJ774" s="119">
        <f>SUM(AJ769:AJ773)</f>
        <v>0</v>
      </c>
      <c r="AK774" s="119">
        <f t="shared" ref="AK774:AN774" si="1471">SUM(AK769:AK773)</f>
        <v>0</v>
      </c>
      <c r="AL774" s="119">
        <f t="shared" si="1471"/>
        <v>0</v>
      </c>
      <c r="AM774" s="119">
        <f t="shared" si="1471"/>
        <v>0</v>
      </c>
      <c r="AN774" s="119">
        <f t="shared" si="1471"/>
        <v>0</v>
      </c>
      <c r="AO774" s="116"/>
      <c r="AQ774" s="104">
        <f t="shared" ref="AQ774:AQ777" si="1472">L774+M774</f>
        <v>1308735.45</v>
      </c>
      <c r="AR774" s="104">
        <f t="shared" ref="AR774:AR777" si="1473">AF774</f>
        <v>0</v>
      </c>
      <c r="AS774" s="104">
        <f t="shared" ref="AS774:AS777" si="1474">AM774+AN774</f>
        <v>0</v>
      </c>
      <c r="AT774" s="104">
        <f>SUM(AQ774,AR774,AS774)</f>
        <v>1308735.45</v>
      </c>
      <c r="AU774" s="229">
        <f t="shared" ref="AU774:AU777" si="1475">AT774:AT775</f>
        <v>1308735.45</v>
      </c>
      <c r="AV774" s="229"/>
      <c r="AW774" s="229"/>
      <c r="AX774" s="229"/>
      <c r="AY774" s="229"/>
      <c r="AZ774" s="229"/>
      <c r="BA774" s="230"/>
    </row>
    <row r="775" spans="1:53" ht="14.1" customHeight="1" outlineLevel="2" x14ac:dyDescent="0.2">
      <c r="A775" s="68"/>
      <c r="B775" s="94"/>
      <c r="C775" s="251"/>
      <c r="D775" s="96"/>
      <c r="E775" s="96"/>
      <c r="F775" s="97"/>
      <c r="G775" s="98"/>
      <c r="H775" s="99" t="s">
        <v>589</v>
      </c>
      <c r="I775" s="100" t="s">
        <v>4</v>
      </c>
      <c r="J775" s="101">
        <v>3</v>
      </c>
      <c r="K775" s="101">
        <v>4</v>
      </c>
      <c r="L775" s="102">
        <f>IF(I775&lt;&gt;0,((VLOOKUP(I775,'1. Standard_Cost'!$B$4:$D$8,2)+VLOOKUP(I775,'1. Standard_Cost'!$B$4:$D$8,3))*J775*K775),"0")</f>
        <v>961200</v>
      </c>
      <c r="M775" s="102">
        <f>L775*'1. Standard_Cost'!F4</f>
        <v>160520.40000000002</v>
      </c>
      <c r="N775" s="103"/>
      <c r="O775" s="103"/>
      <c r="P775" s="103"/>
      <c r="Q775" s="103"/>
      <c r="R775" s="104">
        <f>+N775*P775*'[1]1. Standard_Cost'!$B$12</f>
        <v>0</v>
      </c>
      <c r="S775" s="104">
        <f>+N775*O775*P775*'[1]1. Standard_Cost'!$C$12</f>
        <v>0</v>
      </c>
      <c r="T775" s="104">
        <f>+N775*P775*Q775*'[1]1. Standard_Cost'!$D$12</f>
        <v>0</v>
      </c>
      <c r="U775" s="104">
        <f>+N775*O775*'[1]1. Standard_Cost'!$E$12</f>
        <v>0</v>
      </c>
      <c r="V775" s="103"/>
      <c r="W775" s="103"/>
      <c r="X775" s="103"/>
      <c r="Y775" s="104">
        <f>+V775*((X775*'[1]1. Standard_Cost'!$B$16)+(W775*X775*'[1]1. Standard_Cost'!$C$16))</f>
        <v>0</v>
      </c>
      <c r="Z775" s="103"/>
      <c r="AA775" s="103"/>
      <c r="AB775" s="104">
        <f>+Z775*'[1]1. Standard_Cost'!$B$20+AA775*'[1]1. Standard_Cost'!$C$20</f>
        <v>0</v>
      </c>
      <c r="AC775" s="105"/>
      <c r="AD775" s="106"/>
      <c r="AE775" s="104">
        <f t="shared" ref="AE775:AE779" si="1476">(R775+S775+T775+U775+Y775+AB775+AC775+AD775)*(20%)</f>
        <v>0</v>
      </c>
      <c r="AF775" s="104">
        <f t="shared" ref="AF775:AF777" si="1477">R775+S775+T775+U775+Y775+AB775+AC775+AD775+AE775</f>
        <v>0</v>
      </c>
      <c r="AG775" s="103"/>
      <c r="AH775" s="103"/>
      <c r="AI775" s="103"/>
      <c r="AJ775" s="107"/>
      <c r="AK775" s="107"/>
      <c r="AL775" s="107"/>
      <c r="AM775" s="104">
        <f>AG775*'[1]1. Standard_Cost'!B382+'[1]Incremental_Cost Year 2021'!AH784*'[1]1. Standard_Cost'!C382+'[1]Incremental_Cost Year 2021'!AI784*'[1]1. Standard_Cost'!D382+'[1]Incremental_Cost Year 2021'!AJ784+'[1]Incremental_Cost Year 2021'!AL784+AK775</f>
        <v>0</v>
      </c>
      <c r="AN775" s="104">
        <f>AM775*'[1]1. Standard_Cost'!C28</f>
        <v>0</v>
      </c>
      <c r="AO775" s="107"/>
      <c r="AQ775" s="104">
        <f t="shared" si="1472"/>
        <v>1121720.3999999999</v>
      </c>
      <c r="AR775" s="104">
        <f t="shared" si="1473"/>
        <v>0</v>
      </c>
      <c r="AS775" s="104">
        <f t="shared" si="1474"/>
        <v>0</v>
      </c>
      <c r="AT775" s="104">
        <f t="shared" ref="AT775:AT777" si="1478">SUM(AQ775,AR775,AS775)</f>
        <v>1121720.3999999999</v>
      </c>
      <c r="AU775" s="229">
        <f t="shared" si="1475"/>
        <v>1121720.3999999999</v>
      </c>
      <c r="AV775" s="229">
        <v>0</v>
      </c>
      <c r="AW775" s="229"/>
      <c r="AX775" s="229"/>
      <c r="AY775" s="229"/>
      <c r="AZ775" s="229"/>
      <c r="BA775" s="230"/>
    </row>
    <row r="776" spans="1:53" ht="14.1" customHeight="1" outlineLevel="2" x14ac:dyDescent="0.2">
      <c r="A776" s="68"/>
      <c r="B776" s="94"/>
      <c r="C776" s="251"/>
      <c r="D776" s="110"/>
      <c r="E776" s="110"/>
      <c r="F776" s="110"/>
      <c r="G776" s="111"/>
      <c r="H776" s="99" t="s">
        <v>571</v>
      </c>
      <c r="I776" s="100" t="s">
        <v>3</v>
      </c>
      <c r="J776" s="101">
        <v>0.5</v>
      </c>
      <c r="K776" s="101">
        <v>3</v>
      </c>
      <c r="L776" s="102">
        <f>IF(I776&lt;&gt;0,((VLOOKUP(I776,'1. Standard_Cost'!$B$4:$D$8,2)+VLOOKUP(I776,'1. Standard_Cost'!$B$4:$D$8,3))*J776*K776),"0")</f>
        <v>150150</v>
      </c>
      <c r="M776" s="102">
        <f>L776*'1. Standard_Cost'!F4</f>
        <v>25075.050000000003</v>
      </c>
      <c r="N776" s="103"/>
      <c r="O776" s="103"/>
      <c r="P776" s="103"/>
      <c r="Q776" s="103"/>
      <c r="R776" s="104">
        <f>+N776*P776*'[1]1. Standard_Cost'!$B$12</f>
        <v>0</v>
      </c>
      <c r="S776" s="104">
        <f>+N776*O776*P776*'[1]1. Standard_Cost'!$C$12</f>
        <v>0</v>
      </c>
      <c r="T776" s="104">
        <f>+N776*P776*Q776*'[1]1. Standard_Cost'!$D$12</f>
        <v>0</v>
      </c>
      <c r="U776" s="104">
        <f>+N776*O776*'[1]1. Standard_Cost'!$E$12</f>
        <v>0</v>
      </c>
      <c r="V776" s="103"/>
      <c r="W776" s="103"/>
      <c r="X776" s="103"/>
      <c r="Y776" s="104">
        <f>+V776*((X776*'[1]1. Standard_Cost'!$B$16)+(W776*X776*'[1]1. Standard_Cost'!$C$16))</f>
        <v>0</v>
      </c>
      <c r="Z776" s="103"/>
      <c r="AA776" s="103"/>
      <c r="AB776" s="104">
        <f>+Z776*'[1]1. Standard_Cost'!$B$20+AA776*'[1]1. Standard_Cost'!$C$20</f>
        <v>0</v>
      </c>
      <c r="AC776" s="105"/>
      <c r="AD776" s="106"/>
      <c r="AE776" s="104">
        <f t="shared" si="1476"/>
        <v>0</v>
      </c>
      <c r="AF776" s="104">
        <f t="shared" si="1477"/>
        <v>0</v>
      </c>
      <c r="AG776" s="103"/>
      <c r="AH776" s="103">
        <v>0</v>
      </c>
      <c r="AI776" s="103">
        <v>0</v>
      </c>
      <c r="AJ776" s="107"/>
      <c r="AK776" s="107"/>
      <c r="AL776" s="107"/>
      <c r="AM776" s="104">
        <f>AG776*'[1]1. Standard_Cost'!B382+'[1]Incremental_Cost Year 2021'!AH785*'[1]1. Standard_Cost'!C382+'[1]Incremental_Cost Year 2021'!AI785*'[1]1. Standard_Cost'!D382+'[1]Incremental_Cost Year 2021'!AJ785+'[1]Incremental_Cost Year 2021'!AL785+AK776</f>
        <v>0</v>
      </c>
      <c r="AN776" s="104">
        <f>AM776*'[1]1. Standard_Cost'!C28</f>
        <v>0</v>
      </c>
      <c r="AO776" s="107"/>
      <c r="AQ776" s="104">
        <f t="shared" si="1472"/>
        <v>175225.05</v>
      </c>
      <c r="AR776" s="104">
        <f t="shared" si="1473"/>
        <v>0</v>
      </c>
      <c r="AS776" s="104">
        <f t="shared" si="1474"/>
        <v>0</v>
      </c>
      <c r="AT776" s="104">
        <f t="shared" si="1478"/>
        <v>175225.05</v>
      </c>
      <c r="AU776" s="229">
        <f t="shared" si="1475"/>
        <v>175225.05</v>
      </c>
      <c r="AV776" s="229"/>
      <c r="AW776" s="229"/>
      <c r="AX776" s="229"/>
      <c r="AY776" s="229"/>
      <c r="AZ776" s="229"/>
      <c r="BA776" s="230"/>
    </row>
    <row r="777" spans="1:53" ht="14.1" customHeight="1" outlineLevel="2" x14ac:dyDescent="0.2">
      <c r="A777" s="68"/>
      <c r="B777" s="94"/>
      <c r="C777" s="251"/>
      <c r="D777" s="110"/>
      <c r="E777" s="110"/>
      <c r="F777" s="110"/>
      <c r="G777" s="111"/>
      <c r="H777" s="99" t="s">
        <v>590</v>
      </c>
      <c r="I777" s="100" t="s">
        <v>2</v>
      </c>
      <c r="J777" s="101">
        <v>0.5</v>
      </c>
      <c r="K777" s="101">
        <v>1</v>
      </c>
      <c r="L777" s="102">
        <f>IF(I777&lt;&gt;0,((VLOOKUP(I777,'1. Standard_Cost'!$B$4:$D$8,2)+VLOOKUP(I777,'1. Standard_Cost'!$B$4:$D$8,3))*J777*K777),"0")</f>
        <v>60100</v>
      </c>
      <c r="M777" s="102">
        <f>L777*'1. Standard_Cost'!F4</f>
        <v>10036.700000000001</v>
      </c>
      <c r="N777" s="103"/>
      <c r="O777" s="103"/>
      <c r="P777" s="103"/>
      <c r="Q777" s="103"/>
      <c r="R777" s="104">
        <f>+N777*P777*'[1]1. Standard_Cost'!$B$12</f>
        <v>0</v>
      </c>
      <c r="S777" s="104">
        <f>+N777*O777*P777*'[1]1. Standard_Cost'!$C$12</f>
        <v>0</v>
      </c>
      <c r="T777" s="104">
        <f>+N777*P777*Q777*'[1]1. Standard_Cost'!$D$12</f>
        <v>0</v>
      </c>
      <c r="U777" s="104">
        <f>+N777*O777*'[1]1. Standard_Cost'!$E$12</f>
        <v>0</v>
      </c>
      <c r="V777" s="103"/>
      <c r="W777" s="103"/>
      <c r="X777" s="103"/>
      <c r="Y777" s="104">
        <f>+V777*((X777*'[1]1. Standard_Cost'!$B$16)+(W777*X777*'[1]1. Standard_Cost'!$C$16))</f>
        <v>0</v>
      </c>
      <c r="Z777" s="103"/>
      <c r="AA777" s="103"/>
      <c r="AB777" s="104">
        <f>+Z777*'[1]1. Standard_Cost'!$B$20+AA777*'[1]1. Standard_Cost'!$C$20</f>
        <v>0</v>
      </c>
      <c r="AC777" s="105"/>
      <c r="AD777" s="106"/>
      <c r="AE777" s="104">
        <f t="shared" si="1476"/>
        <v>0</v>
      </c>
      <c r="AF777" s="104">
        <f t="shared" si="1477"/>
        <v>0</v>
      </c>
      <c r="AG777" s="103"/>
      <c r="AH777" s="103"/>
      <c r="AI777" s="103"/>
      <c r="AJ777" s="107"/>
      <c r="AK777" s="107"/>
      <c r="AL777" s="107"/>
      <c r="AM777" s="104">
        <f>AG777*'[1]1. Standard_Cost'!B382+'[1]Incremental_Cost Year 2021'!AH786*'[1]1. Standard_Cost'!C382+'[1]Incremental_Cost Year 2021'!AI786*'[1]1. Standard_Cost'!D382+'[1]Incremental_Cost Year 2021'!AJ786+'[1]Incremental_Cost Year 2021'!AL786+AK777</f>
        <v>0</v>
      </c>
      <c r="AN777" s="104">
        <f>AM777*'[1]1. Standard_Cost'!C28</f>
        <v>0</v>
      </c>
      <c r="AO777" s="107"/>
      <c r="AQ777" s="104">
        <f t="shared" si="1472"/>
        <v>70136.7</v>
      </c>
      <c r="AR777" s="104">
        <f t="shared" si="1473"/>
        <v>0</v>
      </c>
      <c r="AS777" s="104">
        <f t="shared" si="1474"/>
        <v>0</v>
      </c>
      <c r="AT777" s="104">
        <f t="shared" si="1478"/>
        <v>70136.7</v>
      </c>
      <c r="AU777" s="229">
        <f t="shared" si="1475"/>
        <v>70136.7</v>
      </c>
      <c r="AV777" s="229"/>
      <c r="AW777" s="229"/>
      <c r="AX777" s="229"/>
      <c r="AY777" s="229"/>
      <c r="AZ777" s="229"/>
      <c r="BA777" s="230"/>
    </row>
    <row r="778" spans="1:53" ht="25.7" customHeight="1" outlineLevel="1" x14ac:dyDescent="0.2">
      <c r="A778" s="68"/>
      <c r="B778" s="94"/>
      <c r="C778" s="251"/>
      <c r="D778" s="110"/>
      <c r="E778" s="110"/>
      <c r="F778" s="110"/>
      <c r="G778" s="111"/>
      <c r="H778" s="99" t="s">
        <v>591</v>
      </c>
      <c r="I778" s="100" t="s">
        <v>2</v>
      </c>
      <c r="J778" s="101">
        <v>0.5</v>
      </c>
      <c r="K778" s="101">
        <v>3</v>
      </c>
      <c r="L778" s="102">
        <f>IF(I778&lt;&gt;0,((VLOOKUP(I778,'1. Standard_Cost'!$B$4:$D$8,2)+VLOOKUP(I778,'1. Standard_Cost'!$B$4:$D$8,3))*J778*K778),"0")</f>
        <v>180300</v>
      </c>
      <c r="M778" s="102">
        <f>L778*'1. Standard_Cost'!F4</f>
        <v>30110.100000000002</v>
      </c>
      <c r="N778" s="103"/>
      <c r="O778" s="103"/>
      <c r="P778" s="103"/>
      <c r="Q778" s="103"/>
      <c r="R778" s="104"/>
      <c r="S778" s="104"/>
      <c r="T778" s="104"/>
      <c r="U778" s="104"/>
      <c r="V778" s="103"/>
      <c r="W778" s="103"/>
      <c r="X778" s="103"/>
      <c r="Y778" s="104"/>
      <c r="Z778" s="103"/>
      <c r="AA778" s="103"/>
      <c r="AB778" s="104"/>
      <c r="AC778" s="105"/>
      <c r="AD778" s="106"/>
      <c r="AE778" s="104">
        <f t="shared" si="1476"/>
        <v>0</v>
      </c>
      <c r="AF778" s="104"/>
      <c r="AG778" s="103"/>
      <c r="AH778" s="103"/>
      <c r="AI778" s="103"/>
      <c r="AJ778" s="107"/>
      <c r="AK778" s="107"/>
      <c r="AL778" s="107"/>
      <c r="AM778" s="104"/>
      <c r="AN778" s="104"/>
      <c r="AO778" s="107"/>
      <c r="AP778" s="120"/>
      <c r="AQ778" s="121">
        <f t="shared" ref="AQ778:AZ778" si="1479">SUM(AQ774:AQ777)</f>
        <v>2675817.5999999996</v>
      </c>
      <c r="AR778" s="121">
        <f t="shared" si="1479"/>
        <v>0</v>
      </c>
      <c r="AS778" s="121">
        <f t="shared" si="1479"/>
        <v>0</v>
      </c>
      <c r="AT778" s="121">
        <f t="shared" si="1479"/>
        <v>2675817.5999999996</v>
      </c>
      <c r="AU778" s="121">
        <f t="shared" si="1479"/>
        <v>2675817.5999999996</v>
      </c>
      <c r="AV778" s="121">
        <f t="shared" si="1479"/>
        <v>0</v>
      </c>
      <c r="AW778" s="121">
        <f t="shared" si="1479"/>
        <v>0</v>
      </c>
      <c r="AX778" s="121">
        <f t="shared" si="1479"/>
        <v>0</v>
      </c>
      <c r="AY778" s="121">
        <f t="shared" si="1479"/>
        <v>0</v>
      </c>
      <c r="AZ778" s="121">
        <f t="shared" si="1479"/>
        <v>0</v>
      </c>
      <c r="BA778" s="121"/>
    </row>
    <row r="779" spans="1:53" ht="14.1" customHeight="1" outlineLevel="2" x14ac:dyDescent="0.2">
      <c r="A779" s="68"/>
      <c r="B779" s="94"/>
      <c r="C779" s="251"/>
      <c r="D779" s="110"/>
      <c r="E779" s="110"/>
      <c r="F779" s="110"/>
      <c r="G779" s="111"/>
      <c r="H779" s="112" t="s">
        <v>592</v>
      </c>
      <c r="I779" s="100" t="s">
        <v>5</v>
      </c>
      <c r="J779" s="101">
        <v>0.5</v>
      </c>
      <c r="K779" s="101">
        <v>3</v>
      </c>
      <c r="L779" s="102">
        <v>4650000</v>
      </c>
      <c r="M779" s="102">
        <f>L779*'1. Standard_Cost'!F4</f>
        <v>776550</v>
      </c>
      <c r="N779" s="103"/>
      <c r="O779" s="103"/>
      <c r="P779" s="103"/>
      <c r="Q779" s="103"/>
      <c r="R779" s="104">
        <f>+N779*P779*'[1]1. Standard_Cost'!$B$12</f>
        <v>0</v>
      </c>
      <c r="S779" s="104">
        <f>+N779*O779*P779*'[1]1. Standard_Cost'!$C$12</f>
        <v>0</v>
      </c>
      <c r="T779" s="104">
        <f>+N779*P779*Q779*'[1]1. Standard_Cost'!$D$12</f>
        <v>0</v>
      </c>
      <c r="U779" s="104">
        <f>+N779*O779*'[1]1. Standard_Cost'!$E$12</f>
        <v>0</v>
      </c>
      <c r="V779" s="103"/>
      <c r="W779" s="103"/>
      <c r="X779" s="103"/>
      <c r="Y779" s="104">
        <f>+V779*((X779*'[1]1. Standard_Cost'!$B$16)+(W779*X779*'[1]1. Standard_Cost'!$C$16))</f>
        <v>0</v>
      </c>
      <c r="Z779" s="103"/>
      <c r="AA779" s="103"/>
      <c r="AB779" s="104">
        <f>+Z779*'[1]1. Standard_Cost'!$B$20+AA779*'[1]1. Standard_Cost'!$C$20</f>
        <v>0</v>
      </c>
      <c r="AC779" s="105"/>
      <c r="AD779" s="106"/>
      <c r="AE779" s="104">
        <f t="shared" si="1476"/>
        <v>0</v>
      </c>
      <c r="AF779" s="104">
        <f t="shared" ref="AF779" si="1480">SUM(AD779,AE779)</f>
        <v>0</v>
      </c>
      <c r="AG779" s="103"/>
      <c r="AH779" s="103"/>
      <c r="AI779" s="103"/>
      <c r="AJ779" s="107"/>
      <c r="AK779" s="107"/>
      <c r="AL779" s="107"/>
      <c r="AM779" s="104">
        <f>AG779*'[1]1. Standard_Cost'!B382+'[1]Incremental_Cost Year 2021'!AH788*'[1]1. Standard_Cost'!C382+'[1]Incremental_Cost Year 2021'!AI788*'[1]1. Standard_Cost'!D382+'[1]Incremental_Cost Year 2021'!AJ788+'[1]Incremental_Cost Year 2021'!AL788+AK779</f>
        <v>0</v>
      </c>
      <c r="AN779" s="104">
        <f>AM779*'[1]1. Standard_Cost'!C28</f>
        <v>0</v>
      </c>
      <c r="AO779" s="107"/>
      <c r="AQ779" s="104">
        <f t="shared" ref="AQ779:AQ782" si="1481">L779+M779</f>
        <v>5426550</v>
      </c>
      <c r="AR779" s="104">
        <f t="shared" ref="AR779:AR782" si="1482">AF779</f>
        <v>0</v>
      </c>
      <c r="AS779" s="104">
        <f t="shared" ref="AS779:AS782" si="1483">AM779+AN779</f>
        <v>0</v>
      </c>
      <c r="AT779" s="104">
        <f>SUM(AQ779,AR779,AS779)</f>
        <v>5426550</v>
      </c>
      <c r="AU779" s="229">
        <f t="shared" ref="AU779:AU782" si="1484">AT779:AT780</f>
        <v>5426550</v>
      </c>
      <c r="AV779" s="229"/>
      <c r="AW779" s="229"/>
      <c r="AX779" s="229"/>
      <c r="AY779" s="229"/>
      <c r="AZ779" s="229"/>
      <c r="BA779" s="230"/>
    </row>
    <row r="780" spans="1:53" ht="14.1" customHeight="1" outlineLevel="2" x14ac:dyDescent="0.2">
      <c r="A780" s="68"/>
      <c r="B780" s="94"/>
      <c r="C780" s="251"/>
      <c r="D780" s="113" t="s">
        <v>574</v>
      </c>
      <c r="E780" s="113" t="s">
        <v>837</v>
      </c>
      <c r="F780" s="114">
        <v>2021</v>
      </c>
      <c r="G780" s="115">
        <v>2023</v>
      </c>
      <c r="H780" s="122" t="s">
        <v>442</v>
      </c>
      <c r="I780" s="117"/>
      <c r="J780" s="117"/>
      <c r="K780" s="117"/>
      <c r="L780" s="118">
        <f>SUM(L775:L779)</f>
        <v>6001750</v>
      </c>
      <c r="M780" s="118">
        <f>SUM(M775:M779)</f>
        <v>1002292.25</v>
      </c>
      <c r="N780" s="117"/>
      <c r="O780" s="117"/>
      <c r="P780" s="117"/>
      <c r="Q780" s="117"/>
      <c r="R780" s="119">
        <f>SUM(R775:R779)</f>
        <v>0</v>
      </c>
      <c r="S780" s="119">
        <f>SUM(S775:S779)</f>
        <v>0</v>
      </c>
      <c r="T780" s="119">
        <f>SUM(T775:T779)</f>
        <v>0</v>
      </c>
      <c r="U780" s="119">
        <f>SUM(U775:U779)</f>
        <v>0</v>
      </c>
      <c r="V780" s="117"/>
      <c r="W780" s="117"/>
      <c r="X780" s="117"/>
      <c r="Y780" s="118">
        <f>SUM(Y775:Y779)</f>
        <v>0</v>
      </c>
      <c r="Z780" s="117"/>
      <c r="AA780" s="117"/>
      <c r="AB780" s="118">
        <f t="shared" ref="AB780:AF780" si="1485">SUM(AB775:AB779)</f>
        <v>0</v>
      </c>
      <c r="AC780" s="118">
        <f t="shared" si="1485"/>
        <v>0</v>
      </c>
      <c r="AD780" s="118">
        <f t="shared" si="1485"/>
        <v>0</v>
      </c>
      <c r="AE780" s="118">
        <f t="shared" si="1485"/>
        <v>0</v>
      </c>
      <c r="AF780" s="118">
        <f t="shared" si="1485"/>
        <v>0</v>
      </c>
      <c r="AG780" s="117"/>
      <c r="AH780" s="117"/>
      <c r="AI780" s="117"/>
      <c r="AJ780" s="119">
        <f>SUM(AJ775:AJ779)</f>
        <v>0</v>
      </c>
      <c r="AK780" s="119">
        <f t="shared" ref="AK780:AN780" si="1486">SUM(AK775:AK779)</f>
        <v>0</v>
      </c>
      <c r="AL780" s="119">
        <f t="shared" si="1486"/>
        <v>0</v>
      </c>
      <c r="AM780" s="119">
        <f t="shared" si="1486"/>
        <v>0</v>
      </c>
      <c r="AN780" s="119">
        <f t="shared" si="1486"/>
        <v>0</v>
      </c>
      <c r="AO780" s="116"/>
      <c r="AQ780" s="104">
        <f t="shared" si="1481"/>
        <v>7004042.25</v>
      </c>
      <c r="AR780" s="104">
        <f t="shared" si="1482"/>
        <v>0</v>
      </c>
      <c r="AS780" s="104">
        <f t="shared" si="1483"/>
        <v>0</v>
      </c>
      <c r="AT780" s="104">
        <f t="shared" ref="AT780:AT782" si="1487">SUM(AQ780,AR780,AS780)</f>
        <v>7004042.25</v>
      </c>
      <c r="AU780" s="229">
        <f t="shared" si="1484"/>
        <v>7004042.25</v>
      </c>
      <c r="AV780" s="229">
        <v>0</v>
      </c>
      <c r="AW780" s="229"/>
      <c r="AX780" s="229"/>
      <c r="AY780" s="229"/>
      <c r="AZ780" s="229"/>
      <c r="BA780" s="230"/>
    </row>
    <row r="781" spans="1:53" ht="14.1" customHeight="1" outlineLevel="2" x14ac:dyDescent="0.2">
      <c r="A781" s="68"/>
      <c r="B781" s="94"/>
      <c r="C781" s="251"/>
      <c r="D781" s="110"/>
      <c r="E781" s="110"/>
      <c r="F781" s="110"/>
      <c r="G781" s="111"/>
      <c r="H781" s="99" t="s">
        <v>671</v>
      </c>
      <c r="I781" s="100" t="s">
        <v>4</v>
      </c>
      <c r="J781" s="101">
        <v>12</v>
      </c>
      <c r="K781" s="101">
        <v>2</v>
      </c>
      <c r="L781" s="102">
        <f>IF(I781&lt;&gt;0,((VLOOKUP(I781,'1. Standard_Cost'!$B$4:$D$8,2)+VLOOKUP(I781,'1. Standard_Cost'!$B$4:$D$8,3))*J781*K781),"0")</f>
        <v>1922400</v>
      </c>
      <c r="M781" s="102">
        <f>L781*'1. Standard_Cost'!F4</f>
        <v>321040.80000000005</v>
      </c>
      <c r="N781" s="103"/>
      <c r="O781" s="103"/>
      <c r="P781" s="103"/>
      <c r="Q781" s="103"/>
      <c r="R781" s="104">
        <f>+N781*P781*'1. Standard_Cost'!$B$12</f>
        <v>0</v>
      </c>
      <c r="S781" s="104">
        <f>+N781*O781*P781*'1. Standard_Cost'!$C$12</f>
        <v>0</v>
      </c>
      <c r="T781" s="104">
        <f>+N781*P781*Q781*'1. Standard_Cost'!$D$12</f>
        <v>0</v>
      </c>
      <c r="U781" s="104">
        <f>+N781*O781*'1. Standard_Cost'!$E$12</f>
        <v>0</v>
      </c>
      <c r="V781" s="103"/>
      <c r="W781" s="103"/>
      <c r="X781" s="103"/>
      <c r="Y781" s="104">
        <f>+V781*((X781*'1. Standard_Cost'!$B$16)+(W781*X781*'1. Standard_Cost'!$C$16))</f>
        <v>0</v>
      </c>
      <c r="Z781" s="103"/>
      <c r="AA781" s="103"/>
      <c r="AB781" s="104">
        <f>+Z781*'1. Standard_Cost'!$B$20+AA781*'1. Standard_Cost'!$C$20</f>
        <v>0</v>
      </c>
      <c r="AC781" s="105"/>
      <c r="AD781" s="106"/>
      <c r="AE781" s="104">
        <f t="shared" ref="AE781:AE782" si="1488">(R781+S781+T781+U781+Y781+AB781+AC781+AD781)*(20%)</f>
        <v>0</v>
      </c>
      <c r="AF781" s="104">
        <f t="shared" ref="AF781:AF782" si="1489">R781+S781+T781+U781+Y781+AB781+AC781+AD781+AE781</f>
        <v>0</v>
      </c>
      <c r="AG781" s="103"/>
      <c r="AH781" s="103"/>
      <c r="AI781" s="103"/>
      <c r="AJ781" s="107"/>
      <c r="AK781" s="107"/>
      <c r="AL781" s="107"/>
      <c r="AM781" s="104">
        <f>AG781*'1. Standard_Cost'!B381+'Incremental_Cost Year 2021'!AH781*'1. Standard_Cost'!C381+'Incremental_Cost Year 2021'!AI781*'1. Standard_Cost'!D381+'Incremental_Cost Year 2021'!AJ781+'Incremental_Cost Year 2021'!AL781+AK781</f>
        <v>0</v>
      </c>
      <c r="AN781" s="104">
        <f>AM781*'1. Standard_Cost'!C28</f>
        <v>0</v>
      </c>
      <c r="AO781" s="107"/>
      <c r="AQ781" s="104">
        <f t="shared" si="1481"/>
        <v>2243440.7999999998</v>
      </c>
      <c r="AR781" s="104">
        <f t="shared" si="1482"/>
        <v>0</v>
      </c>
      <c r="AS781" s="104">
        <f t="shared" si="1483"/>
        <v>0</v>
      </c>
      <c r="AT781" s="104">
        <f t="shared" si="1487"/>
        <v>2243440.7999999998</v>
      </c>
      <c r="AU781" s="229">
        <f t="shared" si="1484"/>
        <v>2243440.7999999998</v>
      </c>
      <c r="AV781" s="229"/>
      <c r="AW781" s="229"/>
      <c r="AX781" s="229"/>
      <c r="AY781" s="229"/>
      <c r="AZ781" s="229"/>
      <c r="BA781" s="230"/>
    </row>
    <row r="782" spans="1:53" ht="14.1" customHeight="1" outlineLevel="2" x14ac:dyDescent="0.2">
      <c r="A782" s="68"/>
      <c r="B782" s="94"/>
      <c r="C782" s="251"/>
      <c r="D782" s="110"/>
      <c r="E782" s="110"/>
      <c r="F782" s="110"/>
      <c r="G782" s="111"/>
      <c r="H782" s="112" t="s">
        <v>692</v>
      </c>
      <c r="I782" s="100" t="s">
        <v>3</v>
      </c>
      <c r="J782" s="101">
        <v>12</v>
      </c>
      <c r="K782" s="101">
        <v>1</v>
      </c>
      <c r="L782" s="102">
        <f>IF(I782&lt;&gt;0,((VLOOKUP(I782,'1. Standard_Cost'!$B$4:$D$8,2)+VLOOKUP(I782,'1. Standard_Cost'!$B$4:$D$8,3))*J782*K782),"0")</f>
        <v>1201200</v>
      </c>
      <c r="M782" s="102">
        <f>L782*'1. Standard_Cost'!F4</f>
        <v>200600.40000000002</v>
      </c>
      <c r="N782" s="103"/>
      <c r="O782" s="103"/>
      <c r="P782" s="103"/>
      <c r="Q782" s="103"/>
      <c r="R782" s="104">
        <f>+N782*P782*'1. Standard_Cost'!$B$12</f>
        <v>0</v>
      </c>
      <c r="S782" s="104">
        <f>+N782*O782*P782*'1. Standard_Cost'!$C$12</f>
        <v>0</v>
      </c>
      <c r="T782" s="104">
        <f>+N782*P782*Q782*'1. Standard_Cost'!$D$12</f>
        <v>0</v>
      </c>
      <c r="U782" s="104">
        <f>+N782*O782*'1. Standard_Cost'!$E$12</f>
        <v>0</v>
      </c>
      <c r="V782" s="103"/>
      <c r="W782" s="103"/>
      <c r="X782" s="103"/>
      <c r="Y782" s="104">
        <f>+V782*((X782*'1. Standard_Cost'!$B$16)+(W782*X782*'1. Standard_Cost'!$C$16))</f>
        <v>0</v>
      </c>
      <c r="Z782" s="103"/>
      <c r="AA782" s="103"/>
      <c r="AB782" s="104">
        <f>+Z782*'1. Standard_Cost'!$B$20+AA782*'1. Standard_Cost'!$C$20</f>
        <v>0</v>
      </c>
      <c r="AC782" s="105"/>
      <c r="AD782" s="106"/>
      <c r="AE782" s="104">
        <f t="shared" si="1488"/>
        <v>0</v>
      </c>
      <c r="AF782" s="104">
        <f t="shared" si="1489"/>
        <v>0</v>
      </c>
      <c r="AG782" s="103"/>
      <c r="AH782" s="103"/>
      <c r="AI782" s="103"/>
      <c r="AJ782" s="107"/>
      <c r="AK782" s="107"/>
      <c r="AL782" s="107"/>
      <c r="AM782" s="104">
        <f>AG782*'1. Standard_Cost'!B381+'Incremental_Cost Year 2021'!AH782*'1. Standard_Cost'!C381+'Incremental_Cost Year 2021'!AI782*'1. Standard_Cost'!D381+'Incremental_Cost Year 2021'!AJ782+'Incremental_Cost Year 2021'!AL782+AK782</f>
        <v>0</v>
      </c>
      <c r="AN782" s="104">
        <f>AM782*'1. Standard_Cost'!C28</f>
        <v>0</v>
      </c>
      <c r="AO782" s="107"/>
      <c r="AQ782" s="104">
        <f t="shared" si="1481"/>
        <v>1401800.4</v>
      </c>
      <c r="AR782" s="104">
        <f t="shared" si="1482"/>
        <v>0</v>
      </c>
      <c r="AS782" s="104">
        <f t="shared" si="1483"/>
        <v>0</v>
      </c>
      <c r="AT782" s="104">
        <f t="shared" si="1487"/>
        <v>1401800.4</v>
      </c>
      <c r="AU782" s="229">
        <f t="shared" si="1484"/>
        <v>1401800.4</v>
      </c>
      <c r="AV782" s="229"/>
      <c r="AW782" s="229"/>
      <c r="AX782" s="229"/>
      <c r="AY782" s="229"/>
      <c r="AZ782" s="229"/>
      <c r="BA782" s="230"/>
    </row>
    <row r="783" spans="1:53" ht="24.6" customHeight="1" outlineLevel="1" x14ac:dyDescent="0.2">
      <c r="A783" s="68"/>
      <c r="B783" s="141"/>
      <c r="C783" s="251"/>
      <c r="D783" s="113" t="s">
        <v>48</v>
      </c>
      <c r="E783" s="113" t="s">
        <v>444</v>
      </c>
      <c r="F783" s="114" t="s">
        <v>154</v>
      </c>
      <c r="G783" s="115" t="s">
        <v>155</v>
      </c>
      <c r="H783" s="122" t="s">
        <v>445</v>
      </c>
      <c r="I783" s="117"/>
      <c r="J783" s="117"/>
      <c r="K783" s="117"/>
      <c r="L783" s="118">
        <f>SUM(L779:L782)</f>
        <v>13775350</v>
      </c>
      <c r="M783" s="118">
        <f>SUM(M779:M782)</f>
        <v>2300483.4499999997</v>
      </c>
      <c r="N783" s="117"/>
      <c r="O783" s="117"/>
      <c r="P783" s="117"/>
      <c r="Q783" s="117"/>
      <c r="R783" s="119">
        <f>SUM(R779:R782)</f>
        <v>0</v>
      </c>
      <c r="S783" s="119">
        <f>SUM(S779:S782)</f>
        <v>0</v>
      </c>
      <c r="T783" s="119">
        <f>SUM(T779:T782)</f>
        <v>0</v>
      </c>
      <c r="U783" s="119">
        <f>SUM(U779:U782)</f>
        <v>0</v>
      </c>
      <c r="V783" s="117"/>
      <c r="W783" s="117"/>
      <c r="X783" s="117"/>
      <c r="Y783" s="118">
        <f>SUM(Y779:Y782)</f>
        <v>0</v>
      </c>
      <c r="Z783" s="117"/>
      <c r="AA783" s="117"/>
      <c r="AB783" s="118">
        <f>SUM(AB779:AB782)</f>
        <v>0</v>
      </c>
      <c r="AC783" s="118">
        <f>SUM(AC779:AC782)</f>
        <v>0</v>
      </c>
      <c r="AD783" s="118">
        <f>SUM(AD779:AD782)</f>
        <v>0</v>
      </c>
      <c r="AE783" s="118">
        <f>SUM(AE779:AE782)</f>
        <v>0</v>
      </c>
      <c r="AF783" s="118">
        <f>SUM(AF779:AF782)</f>
        <v>0</v>
      </c>
      <c r="AG783" s="117"/>
      <c r="AH783" s="117"/>
      <c r="AI783" s="117"/>
      <c r="AJ783" s="119">
        <f>SUM(AJ779:AJ782)</f>
        <v>0</v>
      </c>
      <c r="AK783" s="119">
        <f>SUM(AK779:AK782)</f>
        <v>0</v>
      </c>
      <c r="AL783" s="119">
        <f>SUM(AL779:AL782)</f>
        <v>0</v>
      </c>
      <c r="AM783" s="119">
        <f>SUM(AM779:AM782)</f>
        <v>0</v>
      </c>
      <c r="AN783" s="119">
        <f>SUM(AN779:AN782)</f>
        <v>0</v>
      </c>
      <c r="AO783" s="116"/>
      <c r="AP783" s="120"/>
      <c r="AQ783" s="121">
        <f t="shared" ref="AQ783:AZ783" si="1490">SUM(AQ779:AQ782)</f>
        <v>16075833.450000001</v>
      </c>
      <c r="AR783" s="121">
        <f t="shared" si="1490"/>
        <v>0</v>
      </c>
      <c r="AS783" s="121">
        <f t="shared" si="1490"/>
        <v>0</v>
      </c>
      <c r="AT783" s="121">
        <f t="shared" si="1490"/>
        <v>16075833.450000001</v>
      </c>
      <c r="AU783" s="121">
        <f t="shared" si="1490"/>
        <v>16075833.450000001</v>
      </c>
      <c r="AV783" s="121">
        <f t="shared" si="1490"/>
        <v>0</v>
      </c>
      <c r="AW783" s="121">
        <f t="shared" si="1490"/>
        <v>0</v>
      </c>
      <c r="AX783" s="121">
        <f t="shared" si="1490"/>
        <v>0</v>
      </c>
      <c r="AY783" s="121">
        <f t="shared" si="1490"/>
        <v>0</v>
      </c>
      <c r="AZ783" s="121">
        <f t="shared" si="1490"/>
        <v>0</v>
      </c>
      <c r="BA783" s="121"/>
    </row>
    <row r="784" spans="1:53" ht="14.1" customHeight="1" outlineLevel="2" x14ac:dyDescent="0.2">
      <c r="A784" s="68"/>
      <c r="B784" s="94"/>
      <c r="C784" s="95"/>
      <c r="D784" s="96"/>
      <c r="E784" s="96"/>
      <c r="F784" s="97"/>
      <c r="G784" s="98"/>
      <c r="H784" s="99" t="s">
        <v>671</v>
      </c>
      <c r="I784" s="100" t="s">
        <v>4</v>
      </c>
      <c r="J784" s="101">
        <v>12</v>
      </c>
      <c r="K784" s="101">
        <v>4</v>
      </c>
      <c r="L784" s="102">
        <f>IF(I784&lt;&gt;0,((VLOOKUP(I784,'1. Standard_Cost'!$B$4:$D$8,2)+VLOOKUP(I784,'1. Standard_Cost'!$B$4:$D$8,3))*J784*K784),"0")</f>
        <v>3844800</v>
      </c>
      <c r="M784" s="102">
        <f>L784*'1. Standard_Cost'!F4</f>
        <v>642081.60000000009</v>
      </c>
      <c r="N784" s="103"/>
      <c r="O784" s="103"/>
      <c r="P784" s="103"/>
      <c r="Q784" s="103"/>
      <c r="R784" s="104">
        <f>+N784*P784*'1. Standard_Cost'!$B$12</f>
        <v>0</v>
      </c>
      <c r="S784" s="104">
        <f>+N784*O784*P784*'1. Standard_Cost'!$C$12</f>
        <v>0</v>
      </c>
      <c r="T784" s="104">
        <f>+N784*P784*Q784*'1. Standard_Cost'!$D$12</f>
        <v>0</v>
      </c>
      <c r="U784" s="104">
        <f>+N784*O784*'1. Standard_Cost'!$E$12</f>
        <v>0</v>
      </c>
      <c r="V784" s="103"/>
      <c r="W784" s="103"/>
      <c r="X784" s="103"/>
      <c r="Y784" s="104">
        <f>+V784*((X784*'1. Standard_Cost'!$B$16)+(W784*X784*'1. Standard_Cost'!$C$16))</f>
        <v>0</v>
      </c>
      <c r="Z784" s="103"/>
      <c r="AA784" s="103"/>
      <c r="AB784" s="104">
        <f>+Z784*'1. Standard_Cost'!$B$20+AA784*'1. Standard_Cost'!$C$20</f>
        <v>0</v>
      </c>
      <c r="AC784" s="105"/>
      <c r="AD784" s="106"/>
      <c r="AE784" s="104">
        <f t="shared" ref="AE784:AE787" si="1491">(R784+S784+T784+U784+Y784+AB784+AC784+AD784)*(20%)</f>
        <v>0</v>
      </c>
      <c r="AF784" s="104">
        <f t="shared" ref="AF784:AF787" si="1492">R784+S784+T784+U784+Y784+AB784+AC784+AD784+AE784</f>
        <v>0</v>
      </c>
      <c r="AG784" s="103"/>
      <c r="AH784" s="103"/>
      <c r="AI784" s="103"/>
      <c r="AJ784" s="107"/>
      <c r="AK784" s="107"/>
      <c r="AL784" s="107"/>
      <c r="AM784" s="104">
        <f>AG784*'1. Standard_Cost'!B386+'Incremental_Cost Year 2021'!AH784*'1. Standard_Cost'!C386+'Incremental_Cost Year 2021'!AI784*'1. Standard_Cost'!D386+'Incremental_Cost Year 2021'!AJ784+'Incremental_Cost Year 2021'!AL784+AK784</f>
        <v>0</v>
      </c>
      <c r="AN784" s="104">
        <f>AM784*'1. Standard_Cost'!C28</f>
        <v>0</v>
      </c>
      <c r="AO784" s="107"/>
      <c r="AQ784" s="104">
        <f t="shared" ref="AQ784:AQ787" si="1493">L784+M784</f>
        <v>4486881.5999999996</v>
      </c>
      <c r="AR784" s="104">
        <f t="shared" ref="AR784:AR787" si="1494">AF784</f>
        <v>0</v>
      </c>
      <c r="AS784" s="104">
        <f t="shared" ref="AS784:AS787" si="1495">AM784+AN784</f>
        <v>0</v>
      </c>
      <c r="AT784" s="104">
        <f>SUM(AQ784,AR784,AS784)</f>
        <v>4486881.5999999996</v>
      </c>
      <c r="AU784" s="229">
        <f t="shared" ref="AU784:AU787" si="1496">AT784:AT785</f>
        <v>4486881.5999999996</v>
      </c>
      <c r="AV784" s="229"/>
      <c r="AW784" s="229"/>
      <c r="AX784" s="229"/>
      <c r="AY784" s="229"/>
      <c r="AZ784" s="229"/>
      <c r="BA784" s="230"/>
    </row>
    <row r="785" spans="1:53" ht="14.1" customHeight="1" outlineLevel="2" x14ac:dyDescent="0.2">
      <c r="A785" s="68"/>
      <c r="B785" s="94"/>
      <c r="C785" s="95"/>
      <c r="D785" s="110"/>
      <c r="E785" s="110"/>
      <c r="F785" s="110"/>
      <c r="G785" s="111"/>
      <c r="H785" s="99" t="s">
        <v>691</v>
      </c>
      <c r="I785" s="100" t="s">
        <v>2</v>
      </c>
      <c r="J785" s="101">
        <v>12</v>
      </c>
      <c r="K785" s="101">
        <v>1</v>
      </c>
      <c r="L785" s="102">
        <f>IF(I785&lt;&gt;0,((VLOOKUP(I785,'1. Standard_Cost'!$B$4:$D$8,2)+VLOOKUP(I785,'1. Standard_Cost'!$B$4:$D$8,3))*J785*K785),"0")</f>
        <v>1442400</v>
      </c>
      <c r="M785" s="102">
        <f>L785*'1. Standard_Cost'!F4</f>
        <v>240880.80000000002</v>
      </c>
      <c r="N785" s="103"/>
      <c r="O785" s="103"/>
      <c r="P785" s="103"/>
      <c r="Q785" s="103"/>
      <c r="R785" s="104">
        <f>+N785*P785*'1. Standard_Cost'!$B$12</f>
        <v>0</v>
      </c>
      <c r="S785" s="104">
        <f>+N785*O785*P785*'1. Standard_Cost'!$C$12</f>
        <v>0</v>
      </c>
      <c r="T785" s="104">
        <f>+N785*P785*Q785*'1. Standard_Cost'!$D$12</f>
        <v>0</v>
      </c>
      <c r="U785" s="104">
        <f>+N785*O785*'1. Standard_Cost'!$E$12</f>
        <v>0</v>
      </c>
      <c r="V785" s="103"/>
      <c r="W785" s="103"/>
      <c r="X785" s="103"/>
      <c r="Y785" s="104">
        <f>+V785*((X785*'1. Standard_Cost'!$B$16)+(W785*X785*'1. Standard_Cost'!$C$16))</f>
        <v>0</v>
      </c>
      <c r="Z785" s="103"/>
      <c r="AA785" s="103"/>
      <c r="AB785" s="104">
        <f>+Z785*'1. Standard_Cost'!$B$20+AA785*'1. Standard_Cost'!$C$20</f>
        <v>0</v>
      </c>
      <c r="AC785" s="105"/>
      <c r="AD785" s="106"/>
      <c r="AE785" s="104">
        <f t="shared" si="1491"/>
        <v>0</v>
      </c>
      <c r="AF785" s="104">
        <f t="shared" si="1492"/>
        <v>0</v>
      </c>
      <c r="AG785" s="103"/>
      <c r="AH785" s="103">
        <v>0</v>
      </c>
      <c r="AI785" s="103">
        <v>0</v>
      </c>
      <c r="AJ785" s="107"/>
      <c r="AK785" s="107"/>
      <c r="AL785" s="107"/>
      <c r="AM785" s="104">
        <f>AG785*'1. Standard_Cost'!B386+'Incremental_Cost Year 2021'!AH785*'1. Standard_Cost'!C386+'Incremental_Cost Year 2021'!AI785*'1. Standard_Cost'!D386+'Incremental_Cost Year 2021'!AJ785+'Incremental_Cost Year 2021'!AL785+AK785</f>
        <v>0</v>
      </c>
      <c r="AN785" s="104">
        <f>AM785*'1. Standard_Cost'!C28</f>
        <v>0</v>
      </c>
      <c r="AO785" s="107"/>
      <c r="AQ785" s="104">
        <f t="shared" si="1493"/>
        <v>1683280.8</v>
      </c>
      <c r="AR785" s="104">
        <f t="shared" si="1494"/>
        <v>0</v>
      </c>
      <c r="AS785" s="104">
        <f t="shared" si="1495"/>
        <v>0</v>
      </c>
      <c r="AT785" s="104">
        <f t="shared" ref="AT785:AT787" si="1497">SUM(AQ785,AR785,AS785)</f>
        <v>1683280.8</v>
      </c>
      <c r="AU785" s="229">
        <f t="shared" si="1496"/>
        <v>1683280.8</v>
      </c>
      <c r="AV785" s="229">
        <v>0</v>
      </c>
      <c r="AW785" s="229"/>
      <c r="AX785" s="229"/>
      <c r="AY785" s="229"/>
      <c r="AZ785" s="229"/>
      <c r="BA785" s="230"/>
    </row>
    <row r="786" spans="1:53" ht="14.1" customHeight="1" outlineLevel="2" x14ac:dyDescent="0.2">
      <c r="A786" s="68"/>
      <c r="B786" s="94"/>
      <c r="C786" s="95"/>
      <c r="D786" s="110"/>
      <c r="E786" s="110"/>
      <c r="F786" s="110"/>
      <c r="G786" s="111"/>
      <c r="H786" s="99" t="s">
        <v>51</v>
      </c>
      <c r="I786" s="100"/>
      <c r="J786" s="101"/>
      <c r="K786" s="101"/>
      <c r="L786" s="102" t="str">
        <f>IF(I786&lt;&gt;0,((VLOOKUP(I786,'1. Standard_Cost'!$B$4:$D$8,2)+VLOOKUP(I786,'1. Standard_Cost'!$B$4:$D$8,3))*J786*K786),"0")</f>
        <v>0</v>
      </c>
      <c r="M786" s="102">
        <f>L786*'1. Standard_Cost'!F4</f>
        <v>0</v>
      </c>
      <c r="N786" s="103"/>
      <c r="O786" s="103"/>
      <c r="P786" s="103"/>
      <c r="Q786" s="103"/>
      <c r="R786" s="104">
        <f>+N786*P786*'1. Standard_Cost'!$B$12</f>
        <v>0</v>
      </c>
      <c r="S786" s="104">
        <f>+N786*O786*P786*'1. Standard_Cost'!$C$12</f>
        <v>0</v>
      </c>
      <c r="T786" s="104">
        <f>+N786*P786*Q786*'1. Standard_Cost'!$D$12</f>
        <v>0</v>
      </c>
      <c r="U786" s="104">
        <f>+N786*O786*'1. Standard_Cost'!$E$12</f>
        <v>0</v>
      </c>
      <c r="V786" s="103"/>
      <c r="W786" s="103"/>
      <c r="X786" s="103"/>
      <c r="Y786" s="104">
        <f>+V786*((X786*'1. Standard_Cost'!$B$16)+(W786*X786*'1. Standard_Cost'!$C$16))</f>
        <v>0</v>
      </c>
      <c r="Z786" s="103"/>
      <c r="AA786" s="103"/>
      <c r="AB786" s="104">
        <f>+Z786*'1. Standard_Cost'!$B$20+AA786*'1. Standard_Cost'!$C$20</f>
        <v>0</v>
      </c>
      <c r="AC786" s="105"/>
      <c r="AD786" s="106"/>
      <c r="AE786" s="104">
        <f t="shared" si="1491"/>
        <v>0</v>
      </c>
      <c r="AF786" s="104">
        <f t="shared" si="1492"/>
        <v>0</v>
      </c>
      <c r="AG786" s="103"/>
      <c r="AH786" s="103"/>
      <c r="AI786" s="103"/>
      <c r="AJ786" s="107"/>
      <c r="AK786" s="107"/>
      <c r="AL786" s="107"/>
      <c r="AM786" s="104">
        <f>AG786*'1. Standard_Cost'!B386+'Incremental_Cost Year 2021'!AH786*'1. Standard_Cost'!C386+'Incremental_Cost Year 2021'!AI786*'1. Standard_Cost'!D386+'Incremental_Cost Year 2021'!AJ786+'Incremental_Cost Year 2021'!AL786+AK786</f>
        <v>0</v>
      </c>
      <c r="AN786" s="104">
        <f>AM786*'1. Standard_Cost'!C28</f>
        <v>0</v>
      </c>
      <c r="AO786" s="107"/>
      <c r="AQ786" s="104">
        <f t="shared" si="1493"/>
        <v>0</v>
      </c>
      <c r="AR786" s="104">
        <f t="shared" si="1494"/>
        <v>0</v>
      </c>
      <c r="AS786" s="104">
        <f t="shared" si="1495"/>
        <v>0</v>
      </c>
      <c r="AT786" s="104">
        <f t="shared" si="1497"/>
        <v>0</v>
      </c>
      <c r="AU786" s="229">
        <f t="shared" si="1496"/>
        <v>0</v>
      </c>
      <c r="AV786" s="229"/>
      <c r="AW786" s="229"/>
      <c r="AX786" s="229"/>
      <c r="AY786" s="229"/>
      <c r="AZ786" s="229"/>
      <c r="BA786" s="230"/>
    </row>
    <row r="787" spans="1:53" ht="14.1" customHeight="1" outlineLevel="2" x14ac:dyDescent="0.2">
      <c r="A787" s="68"/>
      <c r="B787" s="94"/>
      <c r="C787" s="95"/>
      <c r="D787" s="110"/>
      <c r="E787" s="110"/>
      <c r="F787" s="110"/>
      <c r="G787" s="111"/>
      <c r="H787" s="112" t="s">
        <v>179</v>
      </c>
      <c r="I787" s="100"/>
      <c r="J787" s="101"/>
      <c r="K787" s="101"/>
      <c r="L787" s="102" t="str">
        <f>IF(I787&lt;&gt;0,((VLOOKUP(I787,'1. Standard_Cost'!$B$4:$D$8,2)+VLOOKUP(I787,'1. Standard_Cost'!$B$4:$D$8,3))*J787*K787),"0")</f>
        <v>0</v>
      </c>
      <c r="M787" s="102">
        <f>L787*'1. Standard_Cost'!F366</f>
        <v>0</v>
      </c>
      <c r="N787" s="103"/>
      <c r="O787" s="103"/>
      <c r="P787" s="103"/>
      <c r="Q787" s="103"/>
      <c r="R787" s="104">
        <f>+N787*P787*'1. Standard_Cost'!$B$12</f>
        <v>0</v>
      </c>
      <c r="S787" s="104">
        <f>+N787*O787*P787*'1. Standard_Cost'!$C$12</f>
        <v>0</v>
      </c>
      <c r="T787" s="104">
        <f>+N787*P787*Q787*'1. Standard_Cost'!$D$12</f>
        <v>0</v>
      </c>
      <c r="U787" s="104">
        <f>+N787*O787*'1. Standard_Cost'!$E$12</f>
        <v>0</v>
      </c>
      <c r="V787" s="103"/>
      <c r="W787" s="103"/>
      <c r="X787" s="103"/>
      <c r="Y787" s="104">
        <f>+V787*((X787*'1. Standard_Cost'!$B$16)+(W787*X787*'1. Standard_Cost'!$C$16))</f>
        <v>0</v>
      </c>
      <c r="Z787" s="103"/>
      <c r="AA787" s="103"/>
      <c r="AB787" s="104">
        <f>+Z787*'1. Standard_Cost'!$B$20+AA787*'1. Standard_Cost'!$C$20</f>
        <v>0</v>
      </c>
      <c r="AC787" s="105"/>
      <c r="AD787" s="106"/>
      <c r="AE787" s="104">
        <f t="shared" si="1491"/>
        <v>0</v>
      </c>
      <c r="AF787" s="104">
        <f t="shared" si="1492"/>
        <v>0</v>
      </c>
      <c r="AG787" s="103"/>
      <c r="AH787" s="103"/>
      <c r="AI787" s="103"/>
      <c r="AJ787" s="107"/>
      <c r="AK787" s="107"/>
      <c r="AL787" s="107"/>
      <c r="AM787" s="104">
        <f>AG787*'1. Standard_Cost'!B386+'Incremental_Cost Year 2021'!AH787*'1. Standard_Cost'!C386+'Incremental_Cost Year 2021'!AI787*'1. Standard_Cost'!D386+'Incremental_Cost Year 2021'!AJ787+'Incremental_Cost Year 2021'!AL787+AK787</f>
        <v>0</v>
      </c>
      <c r="AN787" s="104">
        <f>AM787*'1. Standard_Cost'!C28</f>
        <v>0</v>
      </c>
      <c r="AO787" s="107"/>
      <c r="AQ787" s="104">
        <f t="shared" si="1493"/>
        <v>0</v>
      </c>
      <c r="AR787" s="104">
        <f t="shared" si="1494"/>
        <v>0</v>
      </c>
      <c r="AS787" s="104">
        <f t="shared" si="1495"/>
        <v>0</v>
      </c>
      <c r="AT787" s="104">
        <f t="shared" si="1497"/>
        <v>0</v>
      </c>
      <c r="AU787" s="229">
        <f t="shared" si="1496"/>
        <v>0</v>
      </c>
      <c r="AV787" s="229"/>
      <c r="AW787" s="229"/>
      <c r="AX787" s="229"/>
      <c r="AY787" s="229"/>
      <c r="AZ787" s="229"/>
      <c r="BA787" s="230"/>
    </row>
    <row r="788" spans="1:53" ht="24.6" customHeight="1" outlineLevel="1" x14ac:dyDescent="0.2">
      <c r="A788" s="68"/>
      <c r="B788" s="141"/>
      <c r="C788" s="95"/>
      <c r="D788" s="113" t="s">
        <v>48</v>
      </c>
      <c r="E788" s="113" t="s">
        <v>689</v>
      </c>
      <c r="F788" s="114" t="s">
        <v>154</v>
      </c>
      <c r="G788" s="115" t="s">
        <v>155</v>
      </c>
      <c r="H788" s="122" t="s">
        <v>447</v>
      </c>
      <c r="I788" s="117"/>
      <c r="J788" s="117"/>
      <c r="K788" s="117"/>
      <c r="L788" s="118">
        <f>SUM(L784:L787)</f>
        <v>5287200</v>
      </c>
      <c r="M788" s="118">
        <f>SUM(M784:M787)</f>
        <v>882962.40000000014</v>
      </c>
      <c r="N788" s="117"/>
      <c r="O788" s="117"/>
      <c r="P788" s="117"/>
      <c r="Q788" s="117"/>
      <c r="R788" s="119">
        <f>SUM(R784:R787)</f>
        <v>0</v>
      </c>
      <c r="S788" s="119">
        <f>SUM(S784:S787)</f>
        <v>0</v>
      </c>
      <c r="T788" s="119">
        <f>SUM(T784:T787)</f>
        <v>0</v>
      </c>
      <c r="U788" s="119">
        <f>SUM(U784:U787)</f>
        <v>0</v>
      </c>
      <c r="V788" s="117"/>
      <c r="W788" s="117"/>
      <c r="X788" s="117"/>
      <c r="Y788" s="118">
        <f>SUM(Y784:Y787)</f>
        <v>0</v>
      </c>
      <c r="Z788" s="117"/>
      <c r="AA788" s="117"/>
      <c r="AB788" s="118">
        <f t="shared" ref="AB788:AF788" si="1498">SUM(AB784:AB787)</f>
        <v>0</v>
      </c>
      <c r="AC788" s="118">
        <f t="shared" si="1498"/>
        <v>0</v>
      </c>
      <c r="AD788" s="118">
        <f t="shared" si="1498"/>
        <v>0</v>
      </c>
      <c r="AE788" s="118">
        <f t="shared" si="1498"/>
        <v>0</v>
      </c>
      <c r="AF788" s="118">
        <f t="shared" si="1498"/>
        <v>0</v>
      </c>
      <c r="AG788" s="117"/>
      <c r="AH788" s="117"/>
      <c r="AI788" s="117"/>
      <c r="AJ788" s="119">
        <f>SUM(AJ784:AJ787)</f>
        <v>0</v>
      </c>
      <c r="AK788" s="119">
        <f t="shared" ref="AK788:AN788" si="1499">SUM(AK784:AK787)</f>
        <v>0</v>
      </c>
      <c r="AL788" s="119">
        <f t="shared" si="1499"/>
        <v>0</v>
      </c>
      <c r="AM788" s="119">
        <f t="shared" si="1499"/>
        <v>0</v>
      </c>
      <c r="AN788" s="119">
        <f t="shared" si="1499"/>
        <v>0</v>
      </c>
      <c r="AO788" s="116"/>
      <c r="AP788" s="120"/>
      <c r="AQ788" s="121">
        <f t="shared" ref="AQ788:AZ788" si="1500">SUM(AQ784:AQ787)</f>
        <v>6170162.3999999994</v>
      </c>
      <c r="AR788" s="121">
        <f t="shared" si="1500"/>
        <v>0</v>
      </c>
      <c r="AS788" s="121">
        <f t="shared" si="1500"/>
        <v>0</v>
      </c>
      <c r="AT788" s="121">
        <f t="shared" si="1500"/>
        <v>6170162.3999999994</v>
      </c>
      <c r="AU788" s="121">
        <f t="shared" si="1500"/>
        <v>6170162.3999999994</v>
      </c>
      <c r="AV788" s="121">
        <f t="shared" si="1500"/>
        <v>0</v>
      </c>
      <c r="AW788" s="121">
        <f t="shared" si="1500"/>
        <v>0</v>
      </c>
      <c r="AX788" s="121">
        <f t="shared" si="1500"/>
        <v>0</v>
      </c>
      <c r="AY788" s="121">
        <f t="shared" si="1500"/>
        <v>0</v>
      </c>
      <c r="AZ788" s="121">
        <f t="shared" si="1500"/>
        <v>0</v>
      </c>
      <c r="BA788" s="121"/>
    </row>
    <row r="789" spans="1:53" ht="14.1" customHeight="1" outlineLevel="2" x14ac:dyDescent="0.2">
      <c r="A789" s="68"/>
      <c r="B789" s="94"/>
      <c r="C789" s="95"/>
      <c r="D789" s="96"/>
      <c r="E789" s="96"/>
      <c r="F789" s="97"/>
      <c r="G789" s="98"/>
      <c r="H789" s="99" t="s">
        <v>570</v>
      </c>
      <c r="I789" s="100" t="s">
        <v>4</v>
      </c>
      <c r="J789" s="101">
        <v>2</v>
      </c>
      <c r="K789" s="101">
        <v>3</v>
      </c>
      <c r="L789" s="102">
        <f>IF(I789&lt;&gt;0,((VLOOKUP(I789,'1. Standard_Cost'!$B$4:$D$8,2)+VLOOKUP(I789,'1. Standard_Cost'!$B$4:$D$8,3))*J789*K789),"0")</f>
        <v>480600</v>
      </c>
      <c r="M789" s="102">
        <f>L789*'1. Standard_Cost'!F4</f>
        <v>80260.200000000012</v>
      </c>
      <c r="N789" s="103"/>
      <c r="O789" s="103"/>
      <c r="P789" s="103"/>
      <c r="Q789" s="103"/>
      <c r="R789" s="104">
        <f>+N789*P789*'[1]1. Standard_Cost'!$B$12</f>
        <v>0</v>
      </c>
      <c r="S789" s="104">
        <f>+N789*O789*P789*'[1]1. Standard_Cost'!$C$12</f>
        <v>0</v>
      </c>
      <c r="T789" s="104">
        <f>+N789*P789*Q789*'[1]1. Standard_Cost'!$D$12</f>
        <v>0</v>
      </c>
      <c r="U789" s="104">
        <f>+N789*O789*'[1]1. Standard_Cost'!$E$12</f>
        <v>0</v>
      </c>
      <c r="V789" s="103"/>
      <c r="W789" s="103"/>
      <c r="X789" s="103"/>
      <c r="Y789" s="104">
        <f>+V789*((X789*'[1]1. Standard_Cost'!$B$16)+(W789*X789*'[1]1. Standard_Cost'!$C$16))</f>
        <v>0</v>
      </c>
      <c r="Z789" s="103"/>
      <c r="AA789" s="103"/>
      <c r="AB789" s="104">
        <f>+Z789*'[1]1. Standard_Cost'!$B$20+AA789*'[1]1. Standard_Cost'!$C$20</f>
        <v>0</v>
      </c>
      <c r="AC789" s="105"/>
      <c r="AD789" s="106"/>
      <c r="AE789" s="104">
        <f t="shared" ref="AE789:AE792" si="1501">(R789+S789+T789+U789+Y789+AB789+AC789+AD789)*(20%)</f>
        <v>0</v>
      </c>
      <c r="AF789" s="104">
        <f t="shared" ref="AF789:AF792" si="1502">R789+S789+T789+U789+Y789+AB789+AC789+AD789+AE789</f>
        <v>0</v>
      </c>
      <c r="AG789" s="103"/>
      <c r="AH789" s="103"/>
      <c r="AI789" s="103"/>
      <c r="AJ789" s="107"/>
      <c r="AK789" s="107"/>
      <c r="AL789" s="107"/>
      <c r="AM789" s="104">
        <f>AG789*'[1]1. Standard_Cost'!B390+'[1]Incremental_Cost Year 2021'!AH798*'[1]1. Standard_Cost'!C390+'[1]Incremental_Cost Year 2021'!AI798*'[1]1. Standard_Cost'!D390+'[1]Incremental_Cost Year 2021'!AJ798+'[1]Incremental_Cost Year 2021'!AL798+AK789</f>
        <v>0</v>
      </c>
      <c r="AN789" s="104">
        <f>AM789*'[1]1. Standard_Cost'!C28</f>
        <v>0</v>
      </c>
      <c r="AO789" s="107"/>
      <c r="AQ789" s="104">
        <f t="shared" ref="AQ789:AQ792" si="1503">L789+M789</f>
        <v>560860.19999999995</v>
      </c>
      <c r="AR789" s="104">
        <f t="shared" ref="AR789:AR792" si="1504">AF789</f>
        <v>0</v>
      </c>
      <c r="AS789" s="104">
        <f t="shared" ref="AS789:AS792" si="1505">AM789+AN789</f>
        <v>0</v>
      </c>
      <c r="AT789" s="104">
        <f>SUM(AQ789,AR789,AS789)</f>
        <v>560860.19999999995</v>
      </c>
      <c r="AU789" s="229">
        <f t="shared" ref="AU789:AU792" si="1506">AT789:AT790</f>
        <v>560860.19999999995</v>
      </c>
      <c r="AV789" s="229"/>
      <c r="AW789" s="229"/>
      <c r="AX789" s="229"/>
      <c r="AY789" s="229"/>
      <c r="AZ789" s="229"/>
      <c r="BA789" s="230"/>
    </row>
    <row r="790" spans="1:53" ht="14.1" customHeight="1" outlineLevel="2" x14ac:dyDescent="0.2">
      <c r="A790" s="68"/>
      <c r="B790" s="94"/>
      <c r="C790" s="95"/>
      <c r="D790" s="110"/>
      <c r="E790" s="110"/>
      <c r="F790" s="110"/>
      <c r="G790" s="111"/>
      <c r="H790" s="99" t="s">
        <v>571</v>
      </c>
      <c r="I790" s="100" t="s">
        <v>3</v>
      </c>
      <c r="J790" s="101">
        <v>1</v>
      </c>
      <c r="K790" s="101">
        <v>2</v>
      </c>
      <c r="L790" s="102">
        <f>IF(I790&lt;&gt;0,((VLOOKUP(I790,'1. Standard_Cost'!$B$4:$D$8,2)+VLOOKUP(I790,'1. Standard_Cost'!$B$4:$D$8,3))*J790*K790),"0")</f>
        <v>200200</v>
      </c>
      <c r="M790" s="102">
        <f>L790*'1. Standard_Cost'!F4</f>
        <v>33433.4</v>
      </c>
      <c r="N790" s="103"/>
      <c r="O790" s="103"/>
      <c r="P790" s="103"/>
      <c r="Q790" s="103"/>
      <c r="R790" s="104">
        <f>+N790*P790*'[1]1. Standard_Cost'!$B$12</f>
        <v>0</v>
      </c>
      <c r="S790" s="104">
        <f>+N790*O790*P790*'[1]1. Standard_Cost'!$C$12</f>
        <v>0</v>
      </c>
      <c r="T790" s="104">
        <f>+N790*P790*Q790*'[1]1. Standard_Cost'!$D$12</f>
        <v>0</v>
      </c>
      <c r="U790" s="104">
        <f>+N790*O790*'[1]1. Standard_Cost'!$E$12</f>
        <v>0</v>
      </c>
      <c r="V790" s="103"/>
      <c r="W790" s="103"/>
      <c r="X790" s="103"/>
      <c r="Y790" s="104">
        <f>+V790*((X790*'[1]1. Standard_Cost'!$B$16)+(W790*X790*'[1]1. Standard_Cost'!$C$16))</f>
        <v>0</v>
      </c>
      <c r="Z790" s="103"/>
      <c r="AA790" s="103"/>
      <c r="AB790" s="104">
        <f>+Z790*'[1]1. Standard_Cost'!$B$20+AA790*'[1]1. Standard_Cost'!$C$20</f>
        <v>0</v>
      </c>
      <c r="AC790" s="105"/>
      <c r="AD790" s="106"/>
      <c r="AE790" s="104">
        <f t="shared" si="1501"/>
        <v>0</v>
      </c>
      <c r="AF790" s="104">
        <f t="shared" si="1502"/>
        <v>0</v>
      </c>
      <c r="AG790" s="103"/>
      <c r="AH790" s="103">
        <v>0</v>
      </c>
      <c r="AI790" s="103">
        <v>0</v>
      </c>
      <c r="AJ790" s="107"/>
      <c r="AK790" s="107"/>
      <c r="AL790" s="107"/>
      <c r="AM790" s="104">
        <f>AG790*'[1]1. Standard_Cost'!B390+'[1]Incremental_Cost Year 2021'!AH799*'[1]1. Standard_Cost'!C390+'[1]Incremental_Cost Year 2021'!AI799*'[1]1. Standard_Cost'!D390+'[1]Incremental_Cost Year 2021'!AJ799+'[1]Incremental_Cost Year 2021'!AL799+AK790</f>
        <v>0</v>
      </c>
      <c r="AN790" s="104">
        <f>AM790*'[1]1. Standard_Cost'!C28</f>
        <v>0</v>
      </c>
      <c r="AO790" s="107"/>
      <c r="AQ790" s="104">
        <f t="shared" si="1503"/>
        <v>233633.4</v>
      </c>
      <c r="AR790" s="104">
        <f t="shared" si="1504"/>
        <v>0</v>
      </c>
      <c r="AS790" s="104">
        <f t="shared" si="1505"/>
        <v>0</v>
      </c>
      <c r="AT790" s="104">
        <f t="shared" ref="AT790:AT792" si="1507">SUM(AQ790,AR790,AS790)</f>
        <v>233633.4</v>
      </c>
      <c r="AU790" s="229">
        <f t="shared" si="1506"/>
        <v>233633.4</v>
      </c>
      <c r="AV790" s="229">
        <v>0</v>
      </c>
      <c r="AW790" s="229"/>
      <c r="AX790" s="229"/>
      <c r="AY790" s="229"/>
      <c r="AZ790" s="229"/>
      <c r="BA790" s="230"/>
    </row>
    <row r="791" spans="1:53" ht="14.1" customHeight="1" outlineLevel="2" x14ac:dyDescent="0.2">
      <c r="A791" s="68"/>
      <c r="B791" s="94"/>
      <c r="C791" s="95"/>
      <c r="D791" s="110"/>
      <c r="E791" s="110"/>
      <c r="F791" s="110"/>
      <c r="G791" s="111"/>
      <c r="H791" s="99" t="s">
        <v>542</v>
      </c>
      <c r="I791" s="100"/>
      <c r="J791" s="101"/>
      <c r="K791" s="101"/>
      <c r="L791" s="102" t="str">
        <f>IF(I791&lt;&gt;0,((VLOOKUP(I791,'[1]1. Standard_Cost'!$B$4:$D$8,2)+VLOOKUP(I791,'[1]1. Standard_Cost'!$B$4:$D$8,3))*J791*K791),"0")</f>
        <v>0</v>
      </c>
      <c r="M791" s="102">
        <f>L791*'[1]1. Standard_Cost'!F4</f>
        <v>0</v>
      </c>
      <c r="N791" s="103">
        <v>4</v>
      </c>
      <c r="O791" s="103">
        <v>1</v>
      </c>
      <c r="P791" s="103">
        <v>15</v>
      </c>
      <c r="Q791" s="103"/>
      <c r="R791" s="104">
        <f>+N791*P791*'1. Standard_Cost'!$B$12</f>
        <v>90000</v>
      </c>
      <c r="S791" s="104">
        <f>+N791*O791*P791*'1. Standard_Cost'!$C$12</f>
        <v>150000</v>
      </c>
      <c r="T791" s="104">
        <f>+N791*P791*Q791*'[1]1. Standard_Cost'!$D$12</f>
        <v>0</v>
      </c>
      <c r="U791" s="104">
        <f>+N791*O791*'1. Standard_Cost'!$E$12</f>
        <v>20000</v>
      </c>
      <c r="V791" s="103"/>
      <c r="W791" s="103"/>
      <c r="X791" s="103"/>
      <c r="Y791" s="104">
        <f>+V791*((X791*'[1]1. Standard_Cost'!$B$16)+(W791*X791*'[1]1. Standard_Cost'!$C$16))</f>
        <v>0</v>
      </c>
      <c r="Z791" s="103"/>
      <c r="AA791" s="103"/>
      <c r="AB791" s="104">
        <f>+Z791*'[1]1. Standard_Cost'!$B$20+AA791*'[1]1. Standard_Cost'!$C$20</f>
        <v>0</v>
      </c>
      <c r="AC791" s="105"/>
      <c r="AD791" s="106"/>
      <c r="AE791" s="104">
        <f t="shared" si="1501"/>
        <v>52000</v>
      </c>
      <c r="AF791" s="104">
        <f t="shared" si="1502"/>
        <v>312000</v>
      </c>
      <c r="AG791" s="103"/>
      <c r="AH791" s="103"/>
      <c r="AI791" s="103"/>
      <c r="AJ791" s="107"/>
      <c r="AK791" s="107"/>
      <c r="AL791" s="107"/>
      <c r="AM791" s="104">
        <f>AG791*'[1]1. Standard_Cost'!B390+'[1]Incremental_Cost Year 2021'!AH800*'[1]1. Standard_Cost'!C390+'[1]Incremental_Cost Year 2021'!AI800*'[1]1. Standard_Cost'!D390+'[1]Incremental_Cost Year 2021'!AJ800+'[1]Incremental_Cost Year 2021'!AL800+AK791</f>
        <v>0</v>
      </c>
      <c r="AN791" s="104">
        <f>AM791*'[1]1. Standard_Cost'!C28</f>
        <v>0</v>
      </c>
      <c r="AO791" s="107"/>
      <c r="AQ791" s="104">
        <f t="shared" si="1503"/>
        <v>0</v>
      </c>
      <c r="AR791" s="104">
        <f t="shared" si="1504"/>
        <v>312000</v>
      </c>
      <c r="AS791" s="104">
        <f t="shared" si="1505"/>
        <v>0</v>
      </c>
      <c r="AT791" s="104">
        <f t="shared" si="1507"/>
        <v>312000</v>
      </c>
      <c r="AU791" s="229">
        <f t="shared" si="1506"/>
        <v>312000</v>
      </c>
      <c r="AV791" s="229"/>
      <c r="AW791" s="229"/>
      <c r="AX791" s="229"/>
      <c r="AY791" s="229"/>
      <c r="AZ791" s="229"/>
      <c r="BA791" s="230"/>
    </row>
    <row r="792" spans="1:53" ht="14.1" customHeight="1" outlineLevel="2" x14ac:dyDescent="0.2">
      <c r="A792" s="68"/>
      <c r="B792" s="94"/>
      <c r="C792" s="95"/>
      <c r="D792" s="110"/>
      <c r="E792" s="110"/>
      <c r="F792" s="110"/>
      <c r="G792" s="111"/>
      <c r="H792" s="112" t="s">
        <v>179</v>
      </c>
      <c r="I792" s="100"/>
      <c r="J792" s="101"/>
      <c r="K792" s="101"/>
      <c r="L792" s="102" t="str">
        <f>IF(I792&lt;&gt;0,((VLOOKUP(I792,'[1]1. Standard_Cost'!$B$4:$D$8,2)+VLOOKUP(I792,'[1]1. Standard_Cost'!$B$4:$D$8,3))*J792*K792),"0")</f>
        <v>0</v>
      </c>
      <c r="M792" s="102">
        <f>L792*'[1]1. Standard_Cost'!F4</f>
        <v>0</v>
      </c>
      <c r="N792" s="103"/>
      <c r="O792" s="103"/>
      <c r="P792" s="103"/>
      <c r="Q792" s="103"/>
      <c r="R792" s="104">
        <f>+N792*P792*'[1]1. Standard_Cost'!$B$12</f>
        <v>0</v>
      </c>
      <c r="S792" s="104">
        <f>+N792*O792*P792*'[1]1. Standard_Cost'!$C$12</f>
        <v>0</v>
      </c>
      <c r="T792" s="104">
        <f>+N792*P792*Q792*'[1]1. Standard_Cost'!$D$12</f>
        <v>0</v>
      </c>
      <c r="U792" s="104">
        <f>+N792*O792*'[1]1. Standard_Cost'!$E$12</f>
        <v>0</v>
      </c>
      <c r="V792" s="103"/>
      <c r="W792" s="103"/>
      <c r="X792" s="103"/>
      <c r="Y792" s="104">
        <f>+V792*((X792*'[1]1. Standard_Cost'!$B$16)+(W792*X792*'[1]1. Standard_Cost'!$C$16))</f>
        <v>0</v>
      </c>
      <c r="Z792" s="103"/>
      <c r="AA792" s="103"/>
      <c r="AB792" s="104">
        <f>+Z792*'[1]1. Standard_Cost'!$B$20+AA792*'[1]1. Standard_Cost'!$C$20</f>
        <v>0</v>
      </c>
      <c r="AC792" s="105"/>
      <c r="AD792" s="106"/>
      <c r="AE792" s="104">
        <f t="shared" si="1501"/>
        <v>0</v>
      </c>
      <c r="AF792" s="104">
        <f t="shared" si="1502"/>
        <v>0</v>
      </c>
      <c r="AG792" s="103"/>
      <c r="AH792" s="103"/>
      <c r="AI792" s="103"/>
      <c r="AJ792" s="107"/>
      <c r="AK792" s="107"/>
      <c r="AL792" s="107"/>
      <c r="AM792" s="104">
        <f>AG792*'[1]1. Standard_Cost'!B390+'[1]Incremental_Cost Year 2021'!AH801*'[1]1. Standard_Cost'!C390+'[1]Incremental_Cost Year 2021'!AI801*'[1]1. Standard_Cost'!D390+'[1]Incremental_Cost Year 2021'!AJ801+'[1]Incremental_Cost Year 2021'!AL801+AK792</f>
        <v>0</v>
      </c>
      <c r="AN792" s="104">
        <f>AM792*'[1]1. Standard_Cost'!C28</f>
        <v>0</v>
      </c>
      <c r="AO792" s="107"/>
      <c r="AQ792" s="104">
        <f t="shared" si="1503"/>
        <v>0</v>
      </c>
      <c r="AR792" s="104">
        <f t="shared" si="1504"/>
        <v>0</v>
      </c>
      <c r="AS792" s="104">
        <f t="shared" si="1505"/>
        <v>0</v>
      </c>
      <c r="AT792" s="104">
        <f t="shared" si="1507"/>
        <v>0</v>
      </c>
      <c r="AU792" s="229">
        <f t="shared" si="1506"/>
        <v>0</v>
      </c>
      <c r="AV792" s="229"/>
      <c r="AW792" s="229"/>
      <c r="AX792" s="229"/>
      <c r="AY792" s="229"/>
      <c r="AZ792" s="229"/>
      <c r="BA792" s="230"/>
    </row>
    <row r="793" spans="1:53" ht="24.6" customHeight="1" outlineLevel="1" x14ac:dyDescent="0.2">
      <c r="A793" s="68"/>
      <c r="B793" s="141"/>
      <c r="C793" s="95"/>
      <c r="D793" s="113" t="s">
        <v>48</v>
      </c>
      <c r="E793" s="113" t="s">
        <v>690</v>
      </c>
      <c r="F793" s="114" t="s">
        <v>154</v>
      </c>
      <c r="G793" s="115" t="s">
        <v>155</v>
      </c>
      <c r="H793" s="122" t="s">
        <v>449</v>
      </c>
      <c r="I793" s="117"/>
      <c r="J793" s="117"/>
      <c r="K793" s="117"/>
      <c r="L793" s="118">
        <f>SUM(L789:L792)</f>
        <v>680800</v>
      </c>
      <c r="M793" s="118">
        <f>SUM(M789:M792)</f>
        <v>113693.6</v>
      </c>
      <c r="N793" s="117"/>
      <c r="O793" s="117"/>
      <c r="P793" s="117"/>
      <c r="Q793" s="117"/>
      <c r="R793" s="119">
        <f>SUM(R789:R792)</f>
        <v>90000</v>
      </c>
      <c r="S793" s="119">
        <f>SUM(S789:S792)</f>
        <v>150000</v>
      </c>
      <c r="T793" s="119">
        <f>SUM(T789:T792)</f>
        <v>0</v>
      </c>
      <c r="U793" s="119">
        <f>SUM(U789:U792)</f>
        <v>20000</v>
      </c>
      <c r="V793" s="117"/>
      <c r="W793" s="117"/>
      <c r="X793" s="117"/>
      <c r="Y793" s="118">
        <f>SUM(Y789:Y792)</f>
        <v>0</v>
      </c>
      <c r="Z793" s="117"/>
      <c r="AA793" s="117"/>
      <c r="AB793" s="118">
        <f t="shared" ref="AB793:AF793" si="1508">SUM(AB789:AB792)</f>
        <v>0</v>
      </c>
      <c r="AC793" s="118">
        <f t="shared" si="1508"/>
        <v>0</v>
      </c>
      <c r="AD793" s="118">
        <f t="shared" si="1508"/>
        <v>0</v>
      </c>
      <c r="AE793" s="118">
        <f t="shared" si="1508"/>
        <v>52000</v>
      </c>
      <c r="AF793" s="118">
        <f t="shared" si="1508"/>
        <v>312000</v>
      </c>
      <c r="AG793" s="117"/>
      <c r="AH793" s="117"/>
      <c r="AI793" s="117"/>
      <c r="AJ793" s="119">
        <f>SUM(AJ789:AJ792)</f>
        <v>0</v>
      </c>
      <c r="AK793" s="119">
        <f t="shared" ref="AK793:AN793" si="1509">SUM(AK789:AK792)</f>
        <v>0</v>
      </c>
      <c r="AL793" s="119">
        <f t="shared" si="1509"/>
        <v>0</v>
      </c>
      <c r="AM793" s="119">
        <f t="shared" si="1509"/>
        <v>0</v>
      </c>
      <c r="AN793" s="119">
        <f t="shared" si="1509"/>
        <v>0</v>
      </c>
      <c r="AO793" s="116"/>
      <c r="AP793" s="120"/>
      <c r="AQ793" s="121">
        <f t="shared" ref="AQ793:AZ793" si="1510">SUM(AQ789:AQ792)</f>
        <v>794493.6</v>
      </c>
      <c r="AR793" s="121">
        <f t="shared" si="1510"/>
        <v>312000</v>
      </c>
      <c r="AS793" s="121">
        <f t="shared" si="1510"/>
        <v>0</v>
      </c>
      <c r="AT793" s="121">
        <f t="shared" si="1510"/>
        <v>1106493.6000000001</v>
      </c>
      <c r="AU793" s="121">
        <f t="shared" si="1510"/>
        <v>1106493.6000000001</v>
      </c>
      <c r="AV793" s="121">
        <f t="shared" si="1510"/>
        <v>0</v>
      </c>
      <c r="AW793" s="121">
        <f t="shared" si="1510"/>
        <v>0</v>
      </c>
      <c r="AX793" s="121">
        <f t="shared" si="1510"/>
        <v>0</v>
      </c>
      <c r="AY793" s="121">
        <f t="shared" si="1510"/>
        <v>0</v>
      </c>
      <c r="AZ793" s="121">
        <f t="shared" si="1510"/>
        <v>0</v>
      </c>
      <c r="BA793" s="121"/>
    </row>
    <row r="794" spans="1:53" ht="14.1" customHeight="1" outlineLevel="2" x14ac:dyDescent="0.2">
      <c r="A794" s="68"/>
      <c r="B794" s="94"/>
      <c r="C794" s="250"/>
      <c r="D794" s="96"/>
      <c r="E794" s="96"/>
      <c r="F794" s="97"/>
      <c r="G794" s="98"/>
      <c r="H794" s="99" t="s">
        <v>570</v>
      </c>
      <c r="I794" s="100" t="s">
        <v>4</v>
      </c>
      <c r="J794" s="101">
        <v>2</v>
      </c>
      <c r="K794" s="101">
        <v>3</v>
      </c>
      <c r="L794" s="102">
        <f>IF(I794&lt;&gt;0,((VLOOKUP(I794,'1. Standard_Cost'!$B$4:$D$8,2)+VLOOKUP(I794,'1. Standard_Cost'!$B$4:$D$8,3))*J794*K794),"0")</f>
        <v>480600</v>
      </c>
      <c r="M794" s="102">
        <f>L794*'1. Standard_Cost'!F4</f>
        <v>80260.200000000012</v>
      </c>
      <c r="N794" s="103"/>
      <c r="O794" s="103"/>
      <c r="P794" s="103"/>
      <c r="Q794" s="103"/>
      <c r="R794" s="104">
        <f>+N794*P794*'[1]1. Standard_Cost'!$B$12</f>
        <v>0</v>
      </c>
      <c r="S794" s="104">
        <f>+N794*O794*P794*'[1]1. Standard_Cost'!$C$12</f>
        <v>0</v>
      </c>
      <c r="T794" s="104">
        <f>+N794*P794*Q794*'[1]1. Standard_Cost'!$D$12</f>
        <v>0</v>
      </c>
      <c r="U794" s="104">
        <f>+N794*O794*'[1]1. Standard_Cost'!$E$12</f>
        <v>0</v>
      </c>
      <c r="V794" s="103"/>
      <c r="W794" s="103"/>
      <c r="X794" s="103"/>
      <c r="Y794" s="104">
        <f>+V794*((X794*'[1]1. Standard_Cost'!$B$16)+(W794*X794*'[1]1. Standard_Cost'!$C$16))</f>
        <v>0</v>
      </c>
      <c r="Z794" s="103"/>
      <c r="AA794" s="103"/>
      <c r="AB794" s="104">
        <f>+Z794*'[1]1. Standard_Cost'!$B$20+AA794*'[1]1. Standard_Cost'!$C$20</f>
        <v>0</v>
      </c>
      <c r="AC794" s="105"/>
      <c r="AD794" s="106"/>
      <c r="AE794" s="104">
        <f t="shared" ref="AE794:AE797" si="1511">(R794+S794+T794+U794+Y794+AB794+AC794+AD794)*(20%)</f>
        <v>0</v>
      </c>
      <c r="AF794" s="104">
        <f t="shared" ref="AF794:AF797" si="1512">R794+S794+T794+U794+Y794+AB794+AC794+AD794+AE794</f>
        <v>0</v>
      </c>
      <c r="AG794" s="103"/>
      <c r="AH794" s="103"/>
      <c r="AI794" s="103"/>
      <c r="AJ794" s="107"/>
      <c r="AK794" s="107"/>
      <c r="AL794" s="107"/>
      <c r="AM794" s="104">
        <f>AG794*'[1]1. Standard_Cost'!B405+'[1]Incremental_Cost Year 2021'!AH803*'[1]1. Standard_Cost'!C405+'[1]Incremental_Cost Year 2021'!AI803*'[1]1. Standard_Cost'!D405+'[1]Incremental_Cost Year 2021'!AJ803+'[1]Incremental_Cost Year 2021'!AL803+AK794</f>
        <v>0</v>
      </c>
      <c r="AN794" s="104">
        <f>AM794*'[1]1. Standard_Cost'!C28</f>
        <v>0</v>
      </c>
      <c r="AO794" s="107"/>
      <c r="AQ794" s="104">
        <f t="shared" ref="AQ794:AQ797" si="1513">L794+M794</f>
        <v>560860.19999999995</v>
      </c>
      <c r="AR794" s="104">
        <f t="shared" ref="AR794:AR797" si="1514">AF794</f>
        <v>0</v>
      </c>
      <c r="AS794" s="104">
        <f t="shared" ref="AS794:AS797" si="1515">AM794+AN794</f>
        <v>0</v>
      </c>
      <c r="AT794" s="104">
        <f>SUM(AQ794,AR794,AS794)</f>
        <v>560860.19999999995</v>
      </c>
      <c r="AU794" s="229">
        <f t="shared" ref="AU794:AU797" si="1516">AT794:AT795</f>
        <v>560860.19999999995</v>
      </c>
      <c r="AV794" s="229"/>
      <c r="AW794" s="229"/>
      <c r="AX794" s="229"/>
      <c r="AY794" s="229"/>
      <c r="AZ794" s="229"/>
      <c r="BA794" s="230"/>
    </row>
    <row r="795" spans="1:53" ht="14.1" customHeight="1" outlineLevel="2" x14ac:dyDescent="0.2">
      <c r="A795" s="68"/>
      <c r="B795" s="94"/>
      <c r="C795" s="251"/>
      <c r="D795" s="110"/>
      <c r="E795" s="110"/>
      <c r="F795" s="110"/>
      <c r="G795" s="111"/>
      <c r="H795" s="99" t="s">
        <v>571</v>
      </c>
      <c r="I795" s="100" t="s">
        <v>3</v>
      </c>
      <c r="J795" s="101">
        <v>1</v>
      </c>
      <c r="K795" s="101">
        <v>2</v>
      </c>
      <c r="L795" s="102">
        <f>IF(I795&lt;&gt;0,((VLOOKUP(I795,'1. Standard_Cost'!$B$4:$D$8,2)+VLOOKUP(I795,'1. Standard_Cost'!$B$4:$D$8,3))*J795*K795),"0")</f>
        <v>200200</v>
      </c>
      <c r="M795" s="102">
        <f>L795*'1. Standard_Cost'!F4</f>
        <v>33433.4</v>
      </c>
      <c r="N795" s="103"/>
      <c r="O795" s="103"/>
      <c r="P795" s="103"/>
      <c r="Q795" s="103"/>
      <c r="R795" s="104">
        <f>+N795*P795*'[1]1. Standard_Cost'!$B$12</f>
        <v>0</v>
      </c>
      <c r="S795" s="104">
        <f>+N795*O795*P795*'[1]1. Standard_Cost'!$C$12</f>
        <v>0</v>
      </c>
      <c r="T795" s="104">
        <f>+N795*P795*Q795*'[1]1. Standard_Cost'!$D$12</f>
        <v>0</v>
      </c>
      <c r="U795" s="104">
        <f>+N795*O795*'[1]1. Standard_Cost'!$E$12</f>
        <v>0</v>
      </c>
      <c r="V795" s="103"/>
      <c r="W795" s="103"/>
      <c r="X795" s="103"/>
      <c r="Y795" s="104">
        <f>+V795*((X795*'[1]1. Standard_Cost'!$B$16)+(W795*X795*'[1]1. Standard_Cost'!$C$16))</f>
        <v>0</v>
      </c>
      <c r="Z795" s="103"/>
      <c r="AA795" s="103"/>
      <c r="AB795" s="104">
        <f>+Z795*'[1]1. Standard_Cost'!$B$20+AA795*'[1]1. Standard_Cost'!$C$20</f>
        <v>0</v>
      </c>
      <c r="AC795" s="105"/>
      <c r="AD795" s="106"/>
      <c r="AE795" s="104">
        <f t="shared" si="1511"/>
        <v>0</v>
      </c>
      <c r="AF795" s="104">
        <f t="shared" si="1512"/>
        <v>0</v>
      </c>
      <c r="AG795" s="103"/>
      <c r="AH795" s="103">
        <v>0</v>
      </c>
      <c r="AI795" s="103">
        <v>0</v>
      </c>
      <c r="AJ795" s="107"/>
      <c r="AK795" s="107"/>
      <c r="AL795" s="107"/>
      <c r="AM795" s="104">
        <f>AG795*'[1]1. Standard_Cost'!B405+'[1]Incremental_Cost Year 2021'!AH804*'[1]1. Standard_Cost'!C405+'[1]Incremental_Cost Year 2021'!AI804*'[1]1. Standard_Cost'!D405+'[1]Incremental_Cost Year 2021'!AJ804+'[1]Incremental_Cost Year 2021'!AL804+AK795</f>
        <v>0</v>
      </c>
      <c r="AN795" s="104">
        <f>AM795*'[1]1. Standard_Cost'!C28</f>
        <v>0</v>
      </c>
      <c r="AO795" s="107"/>
      <c r="AQ795" s="104">
        <f t="shared" si="1513"/>
        <v>233633.4</v>
      </c>
      <c r="AR795" s="104">
        <f t="shared" si="1514"/>
        <v>0</v>
      </c>
      <c r="AS795" s="104">
        <f t="shared" si="1515"/>
        <v>0</v>
      </c>
      <c r="AT795" s="104">
        <f t="shared" ref="AT795:AT797" si="1517">SUM(AQ795,AR795,AS795)</f>
        <v>233633.4</v>
      </c>
      <c r="AU795" s="229">
        <f t="shared" si="1516"/>
        <v>233633.4</v>
      </c>
      <c r="AV795" s="229">
        <v>0</v>
      </c>
      <c r="AW795" s="229"/>
      <c r="AX795" s="229"/>
      <c r="AY795" s="229"/>
      <c r="AZ795" s="229"/>
      <c r="BA795" s="230"/>
    </row>
    <row r="796" spans="1:53" ht="14.1" customHeight="1" outlineLevel="2" x14ac:dyDescent="0.2">
      <c r="A796" s="68"/>
      <c r="B796" s="94"/>
      <c r="C796" s="251"/>
      <c r="D796" s="110"/>
      <c r="E796" s="110"/>
      <c r="F796" s="110"/>
      <c r="G796" s="111"/>
      <c r="H796" s="99" t="s">
        <v>693</v>
      </c>
      <c r="I796" s="100"/>
      <c r="J796" s="101"/>
      <c r="K796" s="101"/>
      <c r="L796" s="102" t="str">
        <f>IF(I796&lt;&gt;0,((VLOOKUP(I796,'[1]1. Standard_Cost'!$B$4:$D$8,2)+VLOOKUP(I796,'[1]1. Standard_Cost'!$B$4:$D$8,3))*J796*K796),"0")</f>
        <v>0</v>
      </c>
      <c r="M796" s="102">
        <f>L796*'[1]1. Standard_Cost'!F4</f>
        <v>0</v>
      </c>
      <c r="N796" s="103"/>
      <c r="O796" s="103"/>
      <c r="P796" s="103"/>
      <c r="Q796" s="103"/>
      <c r="R796" s="104">
        <f>+N796*P796*'[1]1. Standard_Cost'!$B$12</f>
        <v>0</v>
      </c>
      <c r="S796" s="104">
        <f>+N796*O796*P796*'[1]1. Standard_Cost'!$C$12</f>
        <v>0</v>
      </c>
      <c r="T796" s="104">
        <f>+N796*P796*Q796*'[1]1. Standard_Cost'!$D$12</f>
        <v>0</v>
      </c>
      <c r="U796" s="104">
        <f>+N796*O796*'[1]1. Standard_Cost'!$E$12</f>
        <v>0</v>
      </c>
      <c r="V796" s="103"/>
      <c r="W796" s="103"/>
      <c r="X796" s="103"/>
      <c r="Y796" s="104">
        <f>+V796*((X796*'[1]1. Standard_Cost'!$B$16)+(W796*X796*'[1]1. Standard_Cost'!$C$16))</f>
        <v>0</v>
      </c>
      <c r="Z796" s="103"/>
      <c r="AA796" s="103"/>
      <c r="AB796" s="104">
        <f>+Z796*'[1]1. Standard_Cost'!$B$20+AA796*'[1]1. Standard_Cost'!$C$20</f>
        <v>0</v>
      </c>
      <c r="AC796" s="105">
        <v>246600</v>
      </c>
      <c r="AD796" s="106"/>
      <c r="AE796" s="104">
        <f t="shared" si="1511"/>
        <v>49320</v>
      </c>
      <c r="AF796" s="104">
        <f t="shared" si="1512"/>
        <v>295920</v>
      </c>
      <c r="AG796" s="103"/>
      <c r="AH796" s="103"/>
      <c r="AI796" s="103"/>
      <c r="AJ796" s="107"/>
      <c r="AK796" s="107"/>
      <c r="AL796" s="107"/>
      <c r="AM796" s="104">
        <f>AG796*'[1]1. Standard_Cost'!B405+'[1]Incremental_Cost Year 2021'!AH805*'[1]1. Standard_Cost'!C405+'[1]Incremental_Cost Year 2021'!AI805*'[1]1. Standard_Cost'!D405+'[1]Incremental_Cost Year 2021'!AJ805+'[1]Incremental_Cost Year 2021'!AL805+AK796</f>
        <v>0</v>
      </c>
      <c r="AN796" s="104">
        <f>AM796*'[1]1. Standard_Cost'!C28</f>
        <v>0</v>
      </c>
      <c r="AO796" s="107"/>
      <c r="AQ796" s="104">
        <f t="shared" si="1513"/>
        <v>0</v>
      </c>
      <c r="AR796" s="104">
        <f t="shared" si="1514"/>
        <v>295920</v>
      </c>
      <c r="AS796" s="104">
        <f t="shared" si="1515"/>
        <v>0</v>
      </c>
      <c r="AT796" s="104">
        <f t="shared" si="1517"/>
        <v>295920</v>
      </c>
      <c r="AU796" s="229">
        <f t="shared" si="1516"/>
        <v>295920</v>
      </c>
      <c r="AV796" s="229"/>
      <c r="AW796" s="229"/>
      <c r="AX796" s="229"/>
      <c r="AY796" s="229"/>
      <c r="AZ796" s="229"/>
      <c r="BA796" s="230"/>
    </row>
    <row r="797" spans="1:53" ht="14.1" customHeight="1" outlineLevel="2" x14ac:dyDescent="0.2">
      <c r="A797" s="68"/>
      <c r="B797" s="94"/>
      <c r="C797" s="251"/>
      <c r="D797" s="110"/>
      <c r="E797" s="110"/>
      <c r="F797" s="110"/>
      <c r="G797" s="111"/>
      <c r="H797" s="112" t="s">
        <v>694</v>
      </c>
      <c r="I797" s="100"/>
      <c r="J797" s="101"/>
      <c r="K797" s="101"/>
      <c r="L797" s="102" t="str">
        <f>IF(I797&lt;&gt;0,((VLOOKUP(I797,'[1]1. Standard_Cost'!$B$4:$D$8,2)+VLOOKUP(I797,'[1]1. Standard_Cost'!$B$4:$D$8,3))*J797*K797),"0")</f>
        <v>0</v>
      </c>
      <c r="M797" s="102">
        <f>L797*'[1]1. Standard_Cost'!F4</f>
        <v>0</v>
      </c>
      <c r="N797" s="103">
        <v>1</v>
      </c>
      <c r="O797" s="103">
        <v>1</v>
      </c>
      <c r="P797" s="103">
        <v>10</v>
      </c>
      <c r="Q797" s="103"/>
      <c r="R797" s="104">
        <f>+N797*P797*'1. Standard_Cost'!$B$12</f>
        <v>15000</v>
      </c>
      <c r="S797" s="104">
        <f>+N797*O797*P797*'1. Standard_Cost'!$C$12</f>
        <v>25000</v>
      </c>
      <c r="T797" s="104">
        <f>+N797*P797*Q797*'[1]1. Standard_Cost'!$D$12</f>
        <v>0</v>
      </c>
      <c r="U797" s="104">
        <f>+N797*O797*'1. Standard_Cost'!$E$12</f>
        <v>5000</v>
      </c>
      <c r="V797" s="103"/>
      <c r="W797" s="103"/>
      <c r="X797" s="103"/>
      <c r="Y797" s="104">
        <f>+V797*((X797*'[1]1. Standard_Cost'!$B$16)+(W797*X797*'[1]1. Standard_Cost'!$C$16))</f>
        <v>0</v>
      </c>
      <c r="Z797" s="103"/>
      <c r="AA797" s="103"/>
      <c r="AB797" s="104">
        <f>+Z797*'[1]1. Standard_Cost'!$B$20+AA797*'[1]1. Standard_Cost'!$C$20</f>
        <v>0</v>
      </c>
      <c r="AC797" s="105"/>
      <c r="AD797" s="106"/>
      <c r="AE797" s="104">
        <f t="shared" si="1511"/>
        <v>9000</v>
      </c>
      <c r="AF797" s="104">
        <f t="shared" si="1512"/>
        <v>54000</v>
      </c>
      <c r="AG797" s="103"/>
      <c r="AH797" s="103"/>
      <c r="AI797" s="103"/>
      <c r="AJ797" s="107"/>
      <c r="AK797" s="107"/>
      <c r="AL797" s="107"/>
      <c r="AM797" s="104">
        <f>AG797*'[1]1. Standard_Cost'!B405+'[1]Incremental_Cost Year 2021'!AH806*'[1]1. Standard_Cost'!C405+'[1]Incremental_Cost Year 2021'!AI806*'[1]1. Standard_Cost'!D405+'[1]Incremental_Cost Year 2021'!AJ806+'[1]Incremental_Cost Year 2021'!AL806+AK797</f>
        <v>0</v>
      </c>
      <c r="AN797" s="104">
        <f>AM797*'[1]1. Standard_Cost'!C28</f>
        <v>0</v>
      </c>
      <c r="AO797" s="107"/>
      <c r="AQ797" s="104">
        <f t="shared" si="1513"/>
        <v>0</v>
      </c>
      <c r="AR797" s="104">
        <f t="shared" si="1514"/>
        <v>54000</v>
      </c>
      <c r="AS797" s="104">
        <f t="shared" si="1515"/>
        <v>0</v>
      </c>
      <c r="AT797" s="104">
        <f t="shared" si="1517"/>
        <v>54000</v>
      </c>
      <c r="AU797" s="229">
        <f t="shared" si="1516"/>
        <v>54000</v>
      </c>
      <c r="AV797" s="229"/>
      <c r="AW797" s="229"/>
      <c r="AX797" s="229"/>
      <c r="AY797" s="229"/>
      <c r="AZ797" s="229"/>
      <c r="BA797" s="230"/>
    </row>
    <row r="798" spans="1:53" ht="25.35" customHeight="1" outlineLevel="1" x14ac:dyDescent="0.2">
      <c r="A798" s="68"/>
      <c r="B798" s="94"/>
      <c r="C798" s="251"/>
      <c r="D798" s="113" t="s">
        <v>574</v>
      </c>
      <c r="E798" s="113" t="s">
        <v>450</v>
      </c>
      <c r="F798" s="114">
        <v>2021</v>
      </c>
      <c r="G798" s="115">
        <v>2021</v>
      </c>
      <c r="H798" s="140" t="s">
        <v>451</v>
      </c>
      <c r="I798" s="117"/>
      <c r="J798" s="117"/>
      <c r="K798" s="117"/>
      <c r="L798" s="118">
        <f>SUM(L794:L797)</f>
        <v>680800</v>
      </c>
      <c r="M798" s="118">
        <f>SUM(M794:M797)</f>
        <v>113693.6</v>
      </c>
      <c r="N798" s="117"/>
      <c r="O798" s="117"/>
      <c r="P798" s="117"/>
      <c r="Q798" s="117"/>
      <c r="R798" s="119">
        <f>SUM(R794:R797)</f>
        <v>15000</v>
      </c>
      <c r="S798" s="119">
        <f>SUM(S794:S797)</f>
        <v>25000</v>
      </c>
      <c r="T798" s="119">
        <f>SUM(T794:T797)</f>
        <v>0</v>
      </c>
      <c r="U798" s="119">
        <f>SUM(U794:U797)</f>
        <v>5000</v>
      </c>
      <c r="V798" s="117"/>
      <c r="W798" s="117"/>
      <c r="X798" s="117"/>
      <c r="Y798" s="118">
        <f>SUM(Y794:Y797)</f>
        <v>0</v>
      </c>
      <c r="Z798" s="117"/>
      <c r="AA798" s="117"/>
      <c r="AB798" s="118">
        <f t="shared" ref="AB798:AF798" si="1518">SUM(AB794:AB797)</f>
        <v>0</v>
      </c>
      <c r="AC798" s="118">
        <f t="shared" si="1518"/>
        <v>246600</v>
      </c>
      <c r="AD798" s="118">
        <f t="shared" si="1518"/>
        <v>0</v>
      </c>
      <c r="AE798" s="118">
        <f t="shared" si="1518"/>
        <v>58320</v>
      </c>
      <c r="AF798" s="118">
        <f t="shared" si="1518"/>
        <v>349920</v>
      </c>
      <c r="AG798" s="117"/>
      <c r="AH798" s="117"/>
      <c r="AI798" s="117"/>
      <c r="AJ798" s="119">
        <f>SUM(AJ794:AJ797)</f>
        <v>0</v>
      </c>
      <c r="AK798" s="119">
        <f t="shared" ref="AK798:AN798" si="1519">SUM(AK794:AK797)</f>
        <v>0</v>
      </c>
      <c r="AL798" s="119">
        <f t="shared" si="1519"/>
        <v>0</v>
      </c>
      <c r="AM798" s="119">
        <f t="shared" si="1519"/>
        <v>0</v>
      </c>
      <c r="AN798" s="119">
        <f t="shared" si="1519"/>
        <v>0</v>
      </c>
      <c r="AO798" s="116"/>
      <c r="AP798" s="120"/>
      <c r="AQ798" s="118">
        <f t="shared" ref="AQ798:AZ798" si="1520">SUM(AQ794:AQ797)</f>
        <v>794493.6</v>
      </c>
      <c r="AR798" s="118">
        <f t="shared" si="1520"/>
        <v>349920</v>
      </c>
      <c r="AS798" s="118">
        <f t="shared" si="1520"/>
        <v>0</v>
      </c>
      <c r="AT798" s="118">
        <f t="shared" si="1520"/>
        <v>1144413.6000000001</v>
      </c>
      <c r="AU798" s="118">
        <f t="shared" si="1520"/>
        <v>1144413.6000000001</v>
      </c>
      <c r="AV798" s="118">
        <f t="shared" si="1520"/>
        <v>0</v>
      </c>
      <c r="AW798" s="118">
        <f t="shared" si="1520"/>
        <v>0</v>
      </c>
      <c r="AX798" s="118">
        <f t="shared" si="1520"/>
        <v>0</v>
      </c>
      <c r="AY798" s="118">
        <f t="shared" si="1520"/>
        <v>0</v>
      </c>
      <c r="AZ798" s="118">
        <f t="shared" si="1520"/>
        <v>0</v>
      </c>
      <c r="BA798" s="118"/>
    </row>
    <row r="799" spans="1:53" ht="14.1" customHeight="1" outlineLevel="2" x14ac:dyDescent="0.2">
      <c r="A799" s="68"/>
      <c r="B799" s="94"/>
      <c r="C799" s="251"/>
      <c r="D799" s="96"/>
      <c r="E799" s="96"/>
      <c r="F799" s="97"/>
      <c r="G799" s="98"/>
      <c r="H799" s="99" t="s">
        <v>671</v>
      </c>
      <c r="I799" s="100" t="s">
        <v>4</v>
      </c>
      <c r="J799" s="101">
        <v>3</v>
      </c>
      <c r="K799" s="101">
        <v>10</v>
      </c>
      <c r="L799" s="102">
        <f>IF(I799&lt;&gt;0,((VLOOKUP(I799,'1. Standard_Cost'!$B$4:$D$8,2)+VLOOKUP(I799,'1. Standard_Cost'!$B$4:$D$8,3))*J799*K799),"0")</f>
        <v>2403000</v>
      </c>
      <c r="M799" s="102">
        <f>L799*'1. Standard_Cost'!F4</f>
        <v>401301</v>
      </c>
      <c r="N799" s="103"/>
      <c r="O799" s="103"/>
      <c r="P799" s="103"/>
      <c r="Q799" s="103"/>
      <c r="R799" s="104">
        <f>+N799*P799*'1. Standard_Cost'!$B$12</f>
        <v>0</v>
      </c>
      <c r="S799" s="104">
        <f>+N799*O799*P799*'1. Standard_Cost'!$C$12</f>
        <v>0</v>
      </c>
      <c r="T799" s="104">
        <f>+N799*P799*Q799*'1. Standard_Cost'!$D$12</f>
        <v>0</v>
      </c>
      <c r="U799" s="104">
        <f>+N799*O799*'1. Standard_Cost'!$E$12</f>
        <v>0</v>
      </c>
      <c r="V799" s="103"/>
      <c r="W799" s="103"/>
      <c r="X799" s="103"/>
      <c r="Y799" s="104">
        <f>+V799*((X799*'1. Standard_Cost'!$B$16)+(W799*X799*'1. Standard_Cost'!$C$16))</f>
        <v>0</v>
      </c>
      <c r="Z799" s="103"/>
      <c r="AA799" s="103"/>
      <c r="AB799" s="104">
        <f>+Z799*'1. Standard_Cost'!$B$20+AA799*'1. Standard_Cost'!$C$20</f>
        <v>0</v>
      </c>
      <c r="AC799" s="105"/>
      <c r="AD799" s="106"/>
      <c r="AE799" s="104">
        <f t="shared" ref="AE799:AE802" si="1521">(R799+S799+T799+U799+Y799+AB799+AC799+AD799)*(20%)</f>
        <v>0</v>
      </c>
      <c r="AF799" s="104">
        <f t="shared" ref="AF799:AF802" si="1522">R799+S799+T799+U799+Y799+AB799+AC799+AD799+AE799</f>
        <v>0</v>
      </c>
      <c r="AG799" s="103"/>
      <c r="AH799" s="103"/>
      <c r="AI799" s="103"/>
      <c r="AJ799" s="107"/>
      <c r="AK799" s="107"/>
      <c r="AL799" s="107"/>
      <c r="AM799" s="104">
        <f>AG799*'1. Standard_Cost'!B406+'Incremental_Cost Year 2021'!AH799*'1. Standard_Cost'!C406+'Incremental_Cost Year 2021'!AI799*'1. Standard_Cost'!D406+'Incremental_Cost Year 2021'!AJ799+'Incremental_Cost Year 2021'!AL799+AK799</f>
        <v>0</v>
      </c>
      <c r="AN799" s="104">
        <f>AM799*'1. Standard_Cost'!C28</f>
        <v>0</v>
      </c>
      <c r="AO799" s="107"/>
      <c r="AQ799" s="104">
        <f t="shared" ref="AQ799:AQ802" si="1523">L799+M799</f>
        <v>2804301</v>
      </c>
      <c r="AR799" s="104">
        <f t="shared" ref="AR799:AR802" si="1524">AF799</f>
        <v>0</v>
      </c>
      <c r="AS799" s="104">
        <f t="shared" ref="AS799:AS802" si="1525">AM799+AN799</f>
        <v>0</v>
      </c>
      <c r="AT799" s="104">
        <f>SUM(AQ799,AR799,AS799)</f>
        <v>2804301</v>
      </c>
      <c r="AU799" s="229">
        <f t="shared" ref="AU799:AU802" si="1526">AT799:AT800</f>
        <v>2804301</v>
      </c>
      <c r="AV799" s="229"/>
      <c r="AW799" s="229"/>
      <c r="AX799" s="229"/>
      <c r="AY799" s="229"/>
      <c r="AZ799" s="229"/>
      <c r="BA799" s="230"/>
    </row>
    <row r="800" spans="1:53" ht="14.1" customHeight="1" outlineLevel="2" x14ac:dyDescent="0.2">
      <c r="A800" s="68"/>
      <c r="B800" s="94"/>
      <c r="C800" s="251"/>
      <c r="D800" s="110"/>
      <c r="E800" s="110"/>
      <c r="F800" s="110"/>
      <c r="G800" s="111"/>
      <c r="H800" s="99" t="s">
        <v>691</v>
      </c>
      <c r="I800" s="100" t="s">
        <v>2</v>
      </c>
      <c r="J800" s="101">
        <v>3</v>
      </c>
      <c r="K800" s="101">
        <v>1</v>
      </c>
      <c r="L800" s="102">
        <f>IF(I800&lt;&gt;0,((VLOOKUP(I800,'1. Standard_Cost'!$B$4:$D$8,2)+VLOOKUP(I800,'1. Standard_Cost'!$B$4:$D$8,3))*J800*K800),"0")</f>
        <v>360600</v>
      </c>
      <c r="M800" s="102">
        <f>L800*'1. Standard_Cost'!F4</f>
        <v>60220.200000000004</v>
      </c>
      <c r="N800" s="103"/>
      <c r="O800" s="103"/>
      <c r="P800" s="103"/>
      <c r="Q800" s="103"/>
      <c r="R800" s="104">
        <f>+N800*P800*'1. Standard_Cost'!$B$12</f>
        <v>0</v>
      </c>
      <c r="S800" s="104">
        <f>+N800*O800*P800*'1. Standard_Cost'!$C$12</f>
        <v>0</v>
      </c>
      <c r="T800" s="104">
        <f>+N800*P800*Q800*'1. Standard_Cost'!$D$12</f>
        <v>0</v>
      </c>
      <c r="U800" s="104">
        <f>+N800*O800*'1. Standard_Cost'!$E$12</f>
        <v>0</v>
      </c>
      <c r="V800" s="103"/>
      <c r="W800" s="103"/>
      <c r="X800" s="103"/>
      <c r="Y800" s="104">
        <f>+V800*((X800*'1. Standard_Cost'!$B$16)+(W800*X800*'1. Standard_Cost'!$C$16))</f>
        <v>0</v>
      </c>
      <c r="Z800" s="103"/>
      <c r="AA800" s="103"/>
      <c r="AB800" s="104">
        <f>+Z800*'1. Standard_Cost'!$B$20+AA800*'1. Standard_Cost'!$C$20</f>
        <v>0</v>
      </c>
      <c r="AC800" s="105"/>
      <c r="AD800" s="106"/>
      <c r="AE800" s="104">
        <f t="shared" si="1521"/>
        <v>0</v>
      </c>
      <c r="AF800" s="104">
        <f t="shared" si="1522"/>
        <v>0</v>
      </c>
      <c r="AG800" s="103"/>
      <c r="AH800" s="103">
        <v>0</v>
      </c>
      <c r="AI800" s="103">
        <v>0</v>
      </c>
      <c r="AJ800" s="107"/>
      <c r="AK800" s="107"/>
      <c r="AL800" s="107"/>
      <c r="AM800" s="104">
        <f>AG800*'1. Standard_Cost'!B406+'Incremental_Cost Year 2021'!AH800*'1. Standard_Cost'!C406+'Incremental_Cost Year 2021'!AI800*'1. Standard_Cost'!D406+'Incremental_Cost Year 2021'!AJ800+'Incremental_Cost Year 2021'!AL800+AK800</f>
        <v>0</v>
      </c>
      <c r="AN800" s="104">
        <f>AM800*'1. Standard_Cost'!C28</f>
        <v>0</v>
      </c>
      <c r="AO800" s="107"/>
      <c r="AQ800" s="104">
        <f t="shared" si="1523"/>
        <v>420820.2</v>
      </c>
      <c r="AR800" s="104">
        <f t="shared" si="1524"/>
        <v>0</v>
      </c>
      <c r="AS800" s="104">
        <f t="shared" si="1525"/>
        <v>0</v>
      </c>
      <c r="AT800" s="104">
        <f t="shared" ref="AT800:AT802" si="1527">SUM(AQ800,AR800,AS800)</f>
        <v>420820.2</v>
      </c>
      <c r="AU800" s="229">
        <f t="shared" si="1526"/>
        <v>420820.2</v>
      </c>
      <c r="AV800" s="229">
        <v>0</v>
      </c>
      <c r="AW800" s="229"/>
      <c r="AX800" s="229"/>
      <c r="AY800" s="229"/>
      <c r="AZ800" s="229"/>
      <c r="BA800" s="230"/>
    </row>
    <row r="801" spans="1:53" ht="14.1" customHeight="1" outlineLevel="2" x14ac:dyDescent="0.2">
      <c r="A801" s="68"/>
      <c r="B801" s="94"/>
      <c r="C801" s="251"/>
      <c r="D801" s="110"/>
      <c r="E801" s="110"/>
      <c r="F801" s="110"/>
      <c r="G801" s="111"/>
      <c r="H801" s="99" t="s">
        <v>51</v>
      </c>
      <c r="I801" s="100"/>
      <c r="J801" s="101"/>
      <c r="K801" s="101"/>
      <c r="L801" s="102" t="str">
        <f>IF(I801&lt;&gt;0,((VLOOKUP(I801,'1. Standard_Cost'!$B$4:$D$8,2)+VLOOKUP(I801,'1. Standard_Cost'!$B$4:$D$8,3))*J801*K801),"0")</f>
        <v>0</v>
      </c>
      <c r="M801" s="102">
        <f>L801*'1. Standard_Cost'!F4</f>
        <v>0</v>
      </c>
      <c r="N801" s="103"/>
      <c r="O801" s="103"/>
      <c r="P801" s="103"/>
      <c r="Q801" s="103"/>
      <c r="R801" s="104">
        <f>+N801*P801*'1. Standard_Cost'!$B$12</f>
        <v>0</v>
      </c>
      <c r="S801" s="104">
        <f>+N801*O801*P801*'1. Standard_Cost'!$C$12</f>
        <v>0</v>
      </c>
      <c r="T801" s="104">
        <f>+N801*P801*Q801*'1. Standard_Cost'!$D$12</f>
        <v>0</v>
      </c>
      <c r="U801" s="104">
        <f>+N801*O801*'1. Standard_Cost'!$E$12</f>
        <v>0</v>
      </c>
      <c r="V801" s="103"/>
      <c r="W801" s="103"/>
      <c r="X801" s="103"/>
      <c r="Y801" s="104">
        <f>+V801*((X801*'1. Standard_Cost'!$B$16)+(W801*X801*'1. Standard_Cost'!$C$16))</f>
        <v>0</v>
      </c>
      <c r="Z801" s="103"/>
      <c r="AA801" s="103"/>
      <c r="AB801" s="104">
        <f>+Z801*'1. Standard_Cost'!$B$20+AA801*'1. Standard_Cost'!$C$20</f>
        <v>0</v>
      </c>
      <c r="AC801" s="105"/>
      <c r="AD801" s="106"/>
      <c r="AE801" s="104">
        <f t="shared" si="1521"/>
        <v>0</v>
      </c>
      <c r="AF801" s="104">
        <f t="shared" si="1522"/>
        <v>0</v>
      </c>
      <c r="AG801" s="103"/>
      <c r="AH801" s="103"/>
      <c r="AI801" s="103"/>
      <c r="AJ801" s="107"/>
      <c r="AK801" s="107"/>
      <c r="AL801" s="107"/>
      <c r="AM801" s="104">
        <f>AG801*'1. Standard_Cost'!B406+'Incremental_Cost Year 2021'!AH801*'1. Standard_Cost'!C406+'Incremental_Cost Year 2021'!AI801*'1. Standard_Cost'!D406+'Incremental_Cost Year 2021'!AJ801+'Incremental_Cost Year 2021'!AL801+AK801</f>
        <v>0</v>
      </c>
      <c r="AN801" s="104">
        <f>AM801*'1. Standard_Cost'!C28</f>
        <v>0</v>
      </c>
      <c r="AO801" s="107"/>
      <c r="AQ801" s="104">
        <f t="shared" si="1523"/>
        <v>0</v>
      </c>
      <c r="AR801" s="104">
        <f t="shared" si="1524"/>
        <v>0</v>
      </c>
      <c r="AS801" s="104">
        <f t="shared" si="1525"/>
        <v>0</v>
      </c>
      <c r="AT801" s="104">
        <f t="shared" si="1527"/>
        <v>0</v>
      </c>
      <c r="AU801" s="229">
        <f t="shared" si="1526"/>
        <v>0</v>
      </c>
      <c r="AV801" s="229"/>
      <c r="AW801" s="229"/>
      <c r="AX801" s="229"/>
      <c r="AY801" s="229"/>
      <c r="AZ801" s="229"/>
      <c r="BA801" s="230"/>
    </row>
    <row r="802" spans="1:53" ht="14.1" customHeight="1" outlineLevel="2" x14ac:dyDescent="0.2">
      <c r="A802" s="68"/>
      <c r="B802" s="94"/>
      <c r="C802" s="251"/>
      <c r="D802" s="110"/>
      <c r="E802" s="110"/>
      <c r="F802" s="110"/>
      <c r="G802" s="111"/>
      <c r="H802" s="112" t="s">
        <v>179</v>
      </c>
      <c r="I802" s="100"/>
      <c r="J802" s="101"/>
      <c r="K802" s="101"/>
      <c r="L802" s="102" t="str">
        <f>IF(I802&lt;&gt;0,((VLOOKUP(I802,'1. Standard_Cost'!$B$4:$D$8,2)+VLOOKUP(I802,'1. Standard_Cost'!$B$4:$D$8,3))*J802*K802),"0")</f>
        <v>0</v>
      </c>
      <c r="M802" s="102">
        <f>L802*'1. Standard_Cost'!F386</f>
        <v>0</v>
      </c>
      <c r="N802" s="103"/>
      <c r="O802" s="103"/>
      <c r="P802" s="103"/>
      <c r="Q802" s="103"/>
      <c r="R802" s="104">
        <f>+N802*P802*'1. Standard_Cost'!$B$12</f>
        <v>0</v>
      </c>
      <c r="S802" s="104">
        <f>+N802*O802*P802*'1. Standard_Cost'!$C$12</f>
        <v>0</v>
      </c>
      <c r="T802" s="104">
        <f>+N802*P802*Q802*'1. Standard_Cost'!$D$12</f>
        <v>0</v>
      </c>
      <c r="U802" s="104">
        <f>+N802*O802*'1. Standard_Cost'!$E$12</f>
        <v>0</v>
      </c>
      <c r="V802" s="103"/>
      <c r="W802" s="103"/>
      <c r="X802" s="103"/>
      <c r="Y802" s="104">
        <f>+V802*((X802*'1. Standard_Cost'!$B$16)+(W802*X802*'1. Standard_Cost'!$C$16))</f>
        <v>0</v>
      </c>
      <c r="Z802" s="103"/>
      <c r="AA802" s="103"/>
      <c r="AB802" s="104">
        <f>+Z802*'1. Standard_Cost'!$B$20+AA802*'1. Standard_Cost'!$C$20</f>
        <v>0</v>
      </c>
      <c r="AC802" s="105"/>
      <c r="AD802" s="106"/>
      <c r="AE802" s="104">
        <f t="shared" si="1521"/>
        <v>0</v>
      </c>
      <c r="AF802" s="104">
        <f t="shared" si="1522"/>
        <v>0</v>
      </c>
      <c r="AG802" s="103"/>
      <c r="AH802" s="103"/>
      <c r="AI802" s="103"/>
      <c r="AJ802" s="107"/>
      <c r="AK802" s="107"/>
      <c r="AL802" s="107"/>
      <c r="AM802" s="104">
        <f>AG802*'1. Standard_Cost'!B406+'Incremental_Cost Year 2021'!AH802*'1. Standard_Cost'!C406+'Incremental_Cost Year 2021'!AI802*'1. Standard_Cost'!D406+'Incremental_Cost Year 2021'!AJ802+'Incremental_Cost Year 2021'!AL802+AK802</f>
        <v>0</v>
      </c>
      <c r="AN802" s="104">
        <f>AM802*'1. Standard_Cost'!C28</f>
        <v>0</v>
      </c>
      <c r="AO802" s="107"/>
      <c r="AQ802" s="104">
        <f t="shared" si="1523"/>
        <v>0</v>
      </c>
      <c r="AR802" s="104">
        <f t="shared" si="1524"/>
        <v>0</v>
      </c>
      <c r="AS802" s="104">
        <f t="shared" si="1525"/>
        <v>0</v>
      </c>
      <c r="AT802" s="104">
        <f t="shared" si="1527"/>
        <v>0</v>
      </c>
      <c r="AU802" s="229">
        <f t="shared" si="1526"/>
        <v>0</v>
      </c>
      <c r="AV802" s="229"/>
      <c r="AW802" s="229"/>
      <c r="AX802" s="229"/>
      <c r="AY802" s="229"/>
      <c r="AZ802" s="229"/>
      <c r="BA802" s="230"/>
    </row>
    <row r="803" spans="1:53" ht="25.7" customHeight="1" outlineLevel="1" x14ac:dyDescent="0.2">
      <c r="A803" s="68"/>
      <c r="B803" s="94"/>
      <c r="C803" s="251"/>
      <c r="D803" s="113" t="s">
        <v>48</v>
      </c>
      <c r="E803" s="113" t="s">
        <v>452</v>
      </c>
      <c r="F803" s="114" t="s">
        <v>154</v>
      </c>
      <c r="G803" s="115" t="s">
        <v>155</v>
      </c>
      <c r="H803" s="122" t="s">
        <v>453</v>
      </c>
      <c r="I803" s="117"/>
      <c r="J803" s="117"/>
      <c r="K803" s="117"/>
      <c r="L803" s="118">
        <f>SUM(L799:L802)</f>
        <v>2763600</v>
      </c>
      <c r="M803" s="118">
        <f>SUM(M799:M802)</f>
        <v>461521.2</v>
      </c>
      <c r="N803" s="117"/>
      <c r="O803" s="117"/>
      <c r="P803" s="117"/>
      <c r="Q803" s="117"/>
      <c r="R803" s="119">
        <f>SUM(R799:R802)</f>
        <v>0</v>
      </c>
      <c r="S803" s="119">
        <f>SUM(S799:S802)</f>
        <v>0</v>
      </c>
      <c r="T803" s="119">
        <f>SUM(T799:T802)</f>
        <v>0</v>
      </c>
      <c r="U803" s="119">
        <f>SUM(U799:U802)</f>
        <v>0</v>
      </c>
      <c r="V803" s="117"/>
      <c r="W803" s="117"/>
      <c r="X803" s="117"/>
      <c r="Y803" s="118">
        <f>SUM(Y799:Y802)</f>
        <v>0</v>
      </c>
      <c r="Z803" s="117"/>
      <c r="AA803" s="117"/>
      <c r="AB803" s="118">
        <f t="shared" ref="AB803:AF803" si="1528">SUM(AB799:AB802)</f>
        <v>0</v>
      </c>
      <c r="AC803" s="118">
        <f t="shared" si="1528"/>
        <v>0</v>
      </c>
      <c r="AD803" s="118">
        <f t="shared" si="1528"/>
        <v>0</v>
      </c>
      <c r="AE803" s="118">
        <f t="shared" si="1528"/>
        <v>0</v>
      </c>
      <c r="AF803" s="118">
        <f t="shared" si="1528"/>
        <v>0</v>
      </c>
      <c r="AG803" s="117"/>
      <c r="AH803" s="117"/>
      <c r="AI803" s="117"/>
      <c r="AJ803" s="119">
        <f>SUM(AJ799:AJ802)</f>
        <v>0</v>
      </c>
      <c r="AK803" s="119">
        <f t="shared" ref="AK803:AN803" si="1529">SUM(AK799:AK802)</f>
        <v>0</v>
      </c>
      <c r="AL803" s="119">
        <f t="shared" si="1529"/>
        <v>0</v>
      </c>
      <c r="AM803" s="119">
        <f t="shared" si="1529"/>
        <v>0</v>
      </c>
      <c r="AN803" s="119">
        <f t="shared" si="1529"/>
        <v>0</v>
      </c>
      <c r="AO803" s="116"/>
      <c r="AP803" s="120"/>
      <c r="AQ803" s="121">
        <f t="shared" ref="AQ803:AZ803" si="1530">SUM(AQ799:AQ802)</f>
        <v>3225121.2</v>
      </c>
      <c r="AR803" s="121">
        <f t="shared" si="1530"/>
        <v>0</v>
      </c>
      <c r="AS803" s="121">
        <f t="shared" si="1530"/>
        <v>0</v>
      </c>
      <c r="AT803" s="121">
        <f t="shared" si="1530"/>
        <v>3225121.2</v>
      </c>
      <c r="AU803" s="121">
        <f t="shared" si="1530"/>
        <v>3225121.2</v>
      </c>
      <c r="AV803" s="121">
        <f t="shared" si="1530"/>
        <v>0</v>
      </c>
      <c r="AW803" s="121">
        <f t="shared" si="1530"/>
        <v>0</v>
      </c>
      <c r="AX803" s="121">
        <f t="shared" si="1530"/>
        <v>0</v>
      </c>
      <c r="AY803" s="121">
        <f t="shared" si="1530"/>
        <v>0</v>
      </c>
      <c r="AZ803" s="121">
        <f t="shared" si="1530"/>
        <v>0</v>
      </c>
      <c r="BA803" s="121"/>
    </row>
    <row r="804" spans="1:53" ht="14.1" customHeight="1" outlineLevel="2" x14ac:dyDescent="0.2">
      <c r="A804" s="68"/>
      <c r="B804" s="94"/>
      <c r="C804" s="251"/>
      <c r="D804" s="96"/>
      <c r="E804" s="96"/>
      <c r="F804" s="97"/>
      <c r="G804" s="98"/>
      <c r="H804" s="99" t="s">
        <v>570</v>
      </c>
      <c r="I804" s="100" t="s">
        <v>4</v>
      </c>
      <c r="J804" s="101">
        <v>3</v>
      </c>
      <c r="K804" s="101">
        <v>6</v>
      </c>
      <c r="L804" s="102">
        <f>IF(I804&lt;&gt;0,((VLOOKUP(I804,'1. Standard_Cost'!$B$4:$D$8,2)+VLOOKUP(I804,'1. Standard_Cost'!$B$4:$D$8,3))*J804*K804),"0")</f>
        <v>1441800</v>
      </c>
      <c r="M804" s="102">
        <f>L804*'1. Standard_Cost'!F4</f>
        <v>240780.6</v>
      </c>
      <c r="N804" s="103"/>
      <c r="O804" s="103"/>
      <c r="P804" s="103"/>
      <c r="Q804" s="103"/>
      <c r="R804" s="104">
        <f>+N804*P804*'[1]1. Standard_Cost'!$B$12</f>
        <v>0</v>
      </c>
      <c r="S804" s="104">
        <f>+N804*O804*P804*'[1]1. Standard_Cost'!$C$12</f>
        <v>0</v>
      </c>
      <c r="T804" s="104">
        <f>+N804*P804*Q804*'[1]1. Standard_Cost'!$D$12</f>
        <v>0</v>
      </c>
      <c r="U804" s="104">
        <f>+N804*O804*'[1]1. Standard_Cost'!$E$12</f>
        <v>0</v>
      </c>
      <c r="V804" s="103"/>
      <c r="W804" s="103"/>
      <c r="X804" s="103"/>
      <c r="Y804" s="104">
        <f>+V804*((X804*'[1]1. Standard_Cost'!$B$16)+(W804*X804*'[1]1. Standard_Cost'!$C$16))</f>
        <v>0</v>
      </c>
      <c r="Z804" s="103"/>
      <c r="AA804" s="103"/>
      <c r="AB804" s="104">
        <f>+Z804*'[1]1. Standard_Cost'!$B$20+AA804*'[1]1. Standard_Cost'!$C$20</f>
        <v>0</v>
      </c>
      <c r="AC804" s="105"/>
      <c r="AD804" s="106"/>
      <c r="AE804" s="104">
        <f t="shared" ref="AE804:AE807" si="1531">(R804+S804+T804+U804+Y804+AB804+AC804+AD804)*(20%)</f>
        <v>0</v>
      </c>
      <c r="AF804" s="104">
        <f t="shared" ref="AF804:AF807" si="1532">R804+S804+T804+U804+Y804+AB804+AC804+AD804+AE804</f>
        <v>0</v>
      </c>
      <c r="AG804" s="103"/>
      <c r="AH804" s="103"/>
      <c r="AI804" s="103"/>
      <c r="AJ804" s="107"/>
      <c r="AK804" s="107"/>
      <c r="AL804" s="107"/>
      <c r="AM804" s="104">
        <f>AG804*'[1]1. Standard_Cost'!B405+'[1]Incremental_Cost Year 2021'!AH813*'[1]1. Standard_Cost'!C405+'[1]Incremental_Cost Year 2021'!AI813*'[1]1. Standard_Cost'!D405+'[1]Incremental_Cost Year 2021'!AJ813+'[1]Incremental_Cost Year 2021'!AL813+AK804</f>
        <v>0</v>
      </c>
      <c r="AN804" s="104">
        <f>AM804*'[1]1. Standard_Cost'!C28</f>
        <v>0</v>
      </c>
      <c r="AO804" s="107"/>
      <c r="AQ804" s="104">
        <f t="shared" ref="AQ804:AQ807" si="1533">L804+M804</f>
        <v>1682580.6</v>
      </c>
      <c r="AR804" s="104">
        <f t="shared" ref="AR804:AR807" si="1534">AF804</f>
        <v>0</v>
      </c>
      <c r="AS804" s="104">
        <f t="shared" ref="AS804:AS807" si="1535">AM804+AN804</f>
        <v>0</v>
      </c>
      <c r="AT804" s="104">
        <f>SUM(AQ804,AR804,AS804)</f>
        <v>1682580.6</v>
      </c>
      <c r="AU804" s="229">
        <f t="shared" ref="AU804:AU807" si="1536">AT804:AT805</f>
        <v>1682580.6</v>
      </c>
      <c r="AV804" s="229"/>
      <c r="AW804" s="229"/>
      <c r="AX804" s="229"/>
      <c r="AY804" s="229"/>
      <c r="AZ804" s="229"/>
      <c r="BA804" s="230"/>
    </row>
    <row r="805" spans="1:53" ht="14.1" customHeight="1" outlineLevel="2" x14ac:dyDescent="0.2">
      <c r="A805" s="68"/>
      <c r="B805" s="94"/>
      <c r="C805" s="251"/>
      <c r="D805" s="110"/>
      <c r="E805" s="110"/>
      <c r="F805" s="110"/>
      <c r="G805" s="111"/>
      <c r="H805" s="99" t="s">
        <v>571</v>
      </c>
      <c r="I805" s="100" t="s">
        <v>3</v>
      </c>
      <c r="J805" s="101">
        <v>3</v>
      </c>
      <c r="K805" s="101">
        <v>4</v>
      </c>
      <c r="L805" s="102">
        <f>IF(I805&lt;&gt;0,((VLOOKUP(I805,'1. Standard_Cost'!$B$4:$D$8,2)+VLOOKUP(I805,'1. Standard_Cost'!$B$4:$D$8,3))*J805*K805),"0")</f>
        <v>1201200</v>
      </c>
      <c r="M805" s="102">
        <f>L805*'1. Standard_Cost'!F4</f>
        <v>200600.40000000002</v>
      </c>
      <c r="N805" s="103"/>
      <c r="O805" s="103"/>
      <c r="P805" s="103"/>
      <c r="Q805" s="103"/>
      <c r="R805" s="104">
        <f>+N805*P805*'[1]1. Standard_Cost'!$B$12</f>
        <v>0</v>
      </c>
      <c r="S805" s="104">
        <f>+N805*O805*P805*'[1]1. Standard_Cost'!$C$12</f>
        <v>0</v>
      </c>
      <c r="T805" s="104">
        <f>+N805*P805*Q805*'[1]1. Standard_Cost'!$D$12</f>
        <v>0</v>
      </c>
      <c r="U805" s="104">
        <f>+N805*O805*'[1]1. Standard_Cost'!$E$12</f>
        <v>0</v>
      </c>
      <c r="V805" s="103"/>
      <c r="W805" s="103"/>
      <c r="X805" s="103"/>
      <c r="Y805" s="104">
        <f>+V805*((X805*'[1]1. Standard_Cost'!$B$16)+(W805*X805*'[1]1. Standard_Cost'!$C$16))</f>
        <v>0</v>
      </c>
      <c r="Z805" s="103"/>
      <c r="AA805" s="103"/>
      <c r="AB805" s="104">
        <f>+Z805*'[1]1. Standard_Cost'!$B$20+AA805*'[1]1. Standard_Cost'!$C$20</f>
        <v>0</v>
      </c>
      <c r="AC805" s="105"/>
      <c r="AD805" s="106"/>
      <c r="AE805" s="104">
        <f t="shared" si="1531"/>
        <v>0</v>
      </c>
      <c r="AF805" s="104">
        <f t="shared" si="1532"/>
        <v>0</v>
      </c>
      <c r="AG805" s="103"/>
      <c r="AH805" s="103">
        <v>0</v>
      </c>
      <c r="AI805" s="103">
        <v>0</v>
      </c>
      <c r="AJ805" s="107"/>
      <c r="AK805" s="107"/>
      <c r="AL805" s="107"/>
      <c r="AM805" s="104">
        <f>AG805*'[1]1. Standard_Cost'!B405+'[1]Incremental_Cost Year 2021'!AH814*'[1]1. Standard_Cost'!C405+'[1]Incremental_Cost Year 2021'!AI814*'[1]1. Standard_Cost'!D405+'[1]Incremental_Cost Year 2021'!AJ814+'[1]Incremental_Cost Year 2021'!AL814+AK805</f>
        <v>0</v>
      </c>
      <c r="AN805" s="104">
        <f>AM805*'[1]1. Standard_Cost'!C28</f>
        <v>0</v>
      </c>
      <c r="AO805" s="107"/>
      <c r="AQ805" s="104">
        <f t="shared" si="1533"/>
        <v>1401800.4</v>
      </c>
      <c r="AR805" s="104">
        <f t="shared" si="1534"/>
        <v>0</v>
      </c>
      <c r="AS805" s="104">
        <f t="shared" si="1535"/>
        <v>0</v>
      </c>
      <c r="AT805" s="104">
        <f t="shared" ref="AT805:AT807" si="1537">SUM(AQ805,AR805,AS805)</f>
        <v>1401800.4</v>
      </c>
      <c r="AU805" s="229">
        <f t="shared" si="1536"/>
        <v>1401800.4</v>
      </c>
      <c r="AV805" s="229">
        <v>0</v>
      </c>
      <c r="AW805" s="229"/>
      <c r="AX805" s="229"/>
      <c r="AY805" s="229"/>
      <c r="AZ805" s="229"/>
      <c r="BA805" s="230"/>
    </row>
    <row r="806" spans="1:53" ht="14.1" customHeight="1" outlineLevel="2" x14ac:dyDescent="0.2">
      <c r="A806" s="68"/>
      <c r="B806" s="94"/>
      <c r="C806" s="251"/>
      <c r="D806" s="110"/>
      <c r="E806" s="110"/>
      <c r="F806" s="110"/>
      <c r="G806" s="111"/>
      <c r="H806" s="99" t="s">
        <v>51</v>
      </c>
      <c r="I806" s="100"/>
      <c r="J806" s="101"/>
      <c r="K806" s="101"/>
      <c r="L806" s="102" t="str">
        <f>IF(I806&lt;&gt;0,((VLOOKUP(I806,'[1]1. Standard_Cost'!$B$4:$D$8,2)+VLOOKUP(I806,'[1]1. Standard_Cost'!$B$4:$D$8,3))*J806*K806),"0")</f>
        <v>0</v>
      </c>
      <c r="M806" s="102">
        <f>L806*'[1]1. Standard_Cost'!F4</f>
        <v>0</v>
      </c>
      <c r="N806" s="103"/>
      <c r="O806" s="103"/>
      <c r="P806" s="103"/>
      <c r="Q806" s="103"/>
      <c r="R806" s="104">
        <f>+N806*P806*'[1]1. Standard_Cost'!$B$12</f>
        <v>0</v>
      </c>
      <c r="S806" s="104">
        <f>+N806*O806*P806*'[1]1. Standard_Cost'!$C$12</f>
        <v>0</v>
      </c>
      <c r="T806" s="104">
        <f>+N806*P806*Q806*'[1]1. Standard_Cost'!$D$12</f>
        <v>0</v>
      </c>
      <c r="U806" s="104">
        <f>+N806*O806*'[1]1. Standard_Cost'!$E$12</f>
        <v>0</v>
      </c>
      <c r="V806" s="103"/>
      <c r="W806" s="103"/>
      <c r="X806" s="103"/>
      <c r="Y806" s="104">
        <f>+V806*((X806*'[1]1. Standard_Cost'!$B$16)+(W806*X806*'[1]1. Standard_Cost'!$C$16))</f>
        <v>0</v>
      </c>
      <c r="Z806" s="103"/>
      <c r="AA806" s="103"/>
      <c r="AB806" s="104">
        <f>+Z806*'[1]1. Standard_Cost'!$B$20+AA806*'[1]1. Standard_Cost'!$C$20</f>
        <v>0</v>
      </c>
      <c r="AC806" s="105"/>
      <c r="AD806" s="106"/>
      <c r="AE806" s="104">
        <f t="shared" si="1531"/>
        <v>0</v>
      </c>
      <c r="AF806" s="104">
        <f t="shared" si="1532"/>
        <v>0</v>
      </c>
      <c r="AG806" s="103"/>
      <c r="AH806" s="103"/>
      <c r="AI806" s="103"/>
      <c r="AJ806" s="107"/>
      <c r="AK806" s="107"/>
      <c r="AL806" s="107"/>
      <c r="AM806" s="104">
        <f>AG806*'[1]1. Standard_Cost'!B405+'[1]Incremental_Cost Year 2021'!AH815*'[1]1. Standard_Cost'!C405+'[1]Incremental_Cost Year 2021'!AI815*'[1]1. Standard_Cost'!D405+'[1]Incremental_Cost Year 2021'!AJ815+'[1]Incremental_Cost Year 2021'!AL815+AK806</f>
        <v>0</v>
      </c>
      <c r="AN806" s="104">
        <f>AM806*'[1]1. Standard_Cost'!C28</f>
        <v>0</v>
      </c>
      <c r="AO806" s="107"/>
      <c r="AQ806" s="104">
        <f t="shared" si="1533"/>
        <v>0</v>
      </c>
      <c r="AR806" s="104">
        <f t="shared" si="1534"/>
        <v>0</v>
      </c>
      <c r="AS806" s="104">
        <f t="shared" si="1535"/>
        <v>0</v>
      </c>
      <c r="AT806" s="104">
        <f t="shared" si="1537"/>
        <v>0</v>
      </c>
      <c r="AU806" s="229">
        <f t="shared" si="1536"/>
        <v>0</v>
      </c>
      <c r="AV806" s="229"/>
      <c r="AW806" s="229"/>
      <c r="AX806" s="229"/>
      <c r="AY806" s="229"/>
      <c r="AZ806" s="229"/>
      <c r="BA806" s="230"/>
    </row>
    <row r="807" spans="1:53" ht="14.1" customHeight="1" outlineLevel="2" x14ac:dyDescent="0.2">
      <c r="A807" s="68"/>
      <c r="B807" s="94"/>
      <c r="C807" s="251"/>
      <c r="D807" s="110"/>
      <c r="E807" s="110"/>
      <c r="F807" s="110"/>
      <c r="G807" s="111"/>
      <c r="H807" s="112" t="s">
        <v>179</v>
      </c>
      <c r="I807" s="100"/>
      <c r="J807" s="101"/>
      <c r="K807" s="101"/>
      <c r="L807" s="102" t="str">
        <f>IF(I807&lt;&gt;0,((VLOOKUP(I807,'[1]1. Standard_Cost'!$B$4:$D$8,2)+VLOOKUP(I807,'[1]1. Standard_Cost'!$B$4:$D$8,3))*J807*K807),"0")</f>
        <v>0</v>
      </c>
      <c r="M807" s="102">
        <f>L807*'[1]1. Standard_Cost'!F4</f>
        <v>0</v>
      </c>
      <c r="N807" s="103"/>
      <c r="O807" s="103"/>
      <c r="P807" s="103"/>
      <c r="Q807" s="103"/>
      <c r="R807" s="104">
        <f>+N807*P807*'[1]1. Standard_Cost'!$B$12</f>
        <v>0</v>
      </c>
      <c r="S807" s="104">
        <f>+N807*O807*P807*'[1]1. Standard_Cost'!$C$12</f>
        <v>0</v>
      </c>
      <c r="T807" s="104">
        <f>+N807*P807*Q807*'[1]1. Standard_Cost'!$D$12</f>
        <v>0</v>
      </c>
      <c r="U807" s="104">
        <f>+N807*O807*'[1]1. Standard_Cost'!$E$12</f>
        <v>0</v>
      </c>
      <c r="V807" s="103"/>
      <c r="W807" s="103"/>
      <c r="X807" s="103"/>
      <c r="Y807" s="104">
        <f>+V807*((X807*'[1]1. Standard_Cost'!$B$16)+(W807*X807*'[1]1. Standard_Cost'!$C$16))</f>
        <v>0</v>
      </c>
      <c r="Z807" s="103"/>
      <c r="AA807" s="103"/>
      <c r="AB807" s="104">
        <f>+Z807*'[1]1. Standard_Cost'!$B$20+AA807*'[1]1. Standard_Cost'!$C$20</f>
        <v>0</v>
      </c>
      <c r="AC807" s="105"/>
      <c r="AD807" s="106"/>
      <c r="AE807" s="104">
        <f t="shared" si="1531"/>
        <v>0</v>
      </c>
      <c r="AF807" s="104">
        <f t="shared" si="1532"/>
        <v>0</v>
      </c>
      <c r="AG807" s="103"/>
      <c r="AH807" s="103"/>
      <c r="AI807" s="103"/>
      <c r="AJ807" s="107"/>
      <c r="AK807" s="107"/>
      <c r="AL807" s="107"/>
      <c r="AM807" s="104">
        <f>AG807*'[1]1. Standard_Cost'!B405+'[1]Incremental_Cost Year 2021'!AH816*'[1]1. Standard_Cost'!C405+'[1]Incremental_Cost Year 2021'!AI816*'[1]1. Standard_Cost'!D405+'[1]Incremental_Cost Year 2021'!AJ816+'[1]Incremental_Cost Year 2021'!AL816+AK807</f>
        <v>0</v>
      </c>
      <c r="AN807" s="104">
        <f>AM807*'[1]1. Standard_Cost'!C28</f>
        <v>0</v>
      </c>
      <c r="AO807" s="107"/>
      <c r="AQ807" s="104">
        <f t="shared" si="1533"/>
        <v>0</v>
      </c>
      <c r="AR807" s="104">
        <f t="shared" si="1534"/>
        <v>0</v>
      </c>
      <c r="AS807" s="104">
        <f t="shared" si="1535"/>
        <v>0</v>
      </c>
      <c r="AT807" s="104">
        <f t="shared" si="1537"/>
        <v>0</v>
      </c>
      <c r="AU807" s="229">
        <f t="shared" si="1536"/>
        <v>0</v>
      </c>
      <c r="AV807" s="229"/>
      <c r="AW807" s="229"/>
      <c r="AX807" s="229"/>
      <c r="AY807" s="229"/>
      <c r="AZ807" s="229"/>
      <c r="BA807" s="230"/>
    </row>
    <row r="808" spans="1:53" ht="33.75" customHeight="1" outlineLevel="1" x14ac:dyDescent="0.2">
      <c r="A808" s="68"/>
      <c r="B808" s="141"/>
      <c r="C808" s="251"/>
      <c r="D808" s="113" t="s">
        <v>574</v>
      </c>
      <c r="E808" s="113" t="s">
        <v>454</v>
      </c>
      <c r="F808" s="114">
        <v>2021</v>
      </c>
      <c r="G808" s="115">
        <v>2025</v>
      </c>
      <c r="H808" s="122" t="s">
        <v>455</v>
      </c>
      <c r="I808" s="117"/>
      <c r="J808" s="117"/>
      <c r="K808" s="117"/>
      <c r="L808" s="118">
        <f>SUM(L804:L807)</f>
        <v>2643000</v>
      </c>
      <c r="M808" s="118">
        <f>SUM(M804:M807)</f>
        <v>441381</v>
      </c>
      <c r="N808" s="117"/>
      <c r="O808" s="117"/>
      <c r="P808" s="117"/>
      <c r="Q808" s="117"/>
      <c r="R808" s="119">
        <f>SUM(R804:R807)</f>
        <v>0</v>
      </c>
      <c r="S808" s="119">
        <f>SUM(S804:S807)</f>
        <v>0</v>
      </c>
      <c r="T808" s="119">
        <f>SUM(T804:T807)</f>
        <v>0</v>
      </c>
      <c r="U808" s="119">
        <f>SUM(U804:U807)</f>
        <v>0</v>
      </c>
      <c r="V808" s="117"/>
      <c r="W808" s="117"/>
      <c r="X808" s="117"/>
      <c r="Y808" s="118">
        <f>SUM(Y804:Y807)</f>
        <v>0</v>
      </c>
      <c r="Z808" s="117"/>
      <c r="AA808" s="117"/>
      <c r="AB808" s="118">
        <f t="shared" ref="AB808:AF808" si="1538">SUM(AB804:AB807)</f>
        <v>0</v>
      </c>
      <c r="AC808" s="118">
        <f t="shared" si="1538"/>
        <v>0</v>
      </c>
      <c r="AD808" s="118">
        <f t="shared" si="1538"/>
        <v>0</v>
      </c>
      <c r="AE808" s="118">
        <f t="shared" si="1538"/>
        <v>0</v>
      </c>
      <c r="AF808" s="118">
        <f t="shared" si="1538"/>
        <v>0</v>
      </c>
      <c r="AG808" s="117"/>
      <c r="AH808" s="117"/>
      <c r="AI808" s="117"/>
      <c r="AJ808" s="119">
        <f>SUM(AJ804:AJ807)</f>
        <v>0</v>
      </c>
      <c r="AK808" s="119">
        <f t="shared" ref="AK808:AN808" si="1539">SUM(AK804:AK807)</f>
        <v>0</v>
      </c>
      <c r="AL808" s="119">
        <f t="shared" si="1539"/>
        <v>0</v>
      </c>
      <c r="AM808" s="119">
        <f t="shared" si="1539"/>
        <v>0</v>
      </c>
      <c r="AN808" s="119">
        <f t="shared" si="1539"/>
        <v>0</v>
      </c>
      <c r="AO808" s="116"/>
      <c r="AP808" s="120"/>
      <c r="AQ808" s="121">
        <f t="shared" ref="AQ808:AZ808" si="1540">SUM(AQ804:AQ807)</f>
        <v>3084381</v>
      </c>
      <c r="AR808" s="121">
        <f t="shared" si="1540"/>
        <v>0</v>
      </c>
      <c r="AS808" s="121">
        <f t="shared" si="1540"/>
        <v>0</v>
      </c>
      <c r="AT808" s="121">
        <f t="shared" si="1540"/>
        <v>3084381</v>
      </c>
      <c r="AU808" s="121">
        <f t="shared" si="1540"/>
        <v>3084381</v>
      </c>
      <c r="AV808" s="121">
        <f t="shared" si="1540"/>
        <v>0</v>
      </c>
      <c r="AW808" s="121">
        <f t="shared" si="1540"/>
        <v>0</v>
      </c>
      <c r="AX808" s="121">
        <f t="shared" si="1540"/>
        <v>0</v>
      </c>
      <c r="AY808" s="121">
        <f t="shared" si="1540"/>
        <v>0</v>
      </c>
      <c r="AZ808" s="121">
        <f t="shared" si="1540"/>
        <v>0</v>
      </c>
      <c r="BA808" s="121"/>
    </row>
    <row r="809" spans="1:53" ht="14.1" customHeight="1" outlineLevel="2" x14ac:dyDescent="0.2">
      <c r="A809" s="68"/>
      <c r="B809" s="94"/>
      <c r="C809" s="95"/>
      <c r="D809" s="96"/>
      <c r="E809" s="96"/>
      <c r="F809" s="97"/>
      <c r="G809" s="98"/>
      <c r="H809" s="99" t="s">
        <v>542</v>
      </c>
      <c r="I809" s="100"/>
      <c r="J809" s="101"/>
      <c r="K809" s="101"/>
      <c r="L809" s="102" t="str">
        <f>IF(I809&lt;&gt;0,((VLOOKUP(I809,'1. Standard_Cost'!$B$4:$D$8,2)+VLOOKUP(I809,'1. Standard_Cost'!$B$4:$D$8,3))*J809*K809),"0")</f>
        <v>0</v>
      </c>
      <c r="M809" s="102">
        <f>L809*'1. Standard_Cost'!F9</f>
        <v>0</v>
      </c>
      <c r="N809" s="103">
        <v>4</v>
      </c>
      <c r="O809" s="103">
        <v>1</v>
      </c>
      <c r="P809" s="103">
        <v>10</v>
      </c>
      <c r="Q809" s="103"/>
      <c r="R809" s="104">
        <f>+N809*P809*'1. Standard_Cost'!$B$12</f>
        <v>60000</v>
      </c>
      <c r="S809" s="104">
        <f>+N809*O809*P809*'1. Standard_Cost'!$C$12</f>
        <v>100000</v>
      </c>
      <c r="T809" s="104">
        <f>+N809*P809*Q809*'[1]1. Standard_Cost'!$D$12</f>
        <v>0</v>
      </c>
      <c r="U809" s="104">
        <f>+N809*O809*'1. Standard_Cost'!$E$12</f>
        <v>20000</v>
      </c>
      <c r="V809" s="103"/>
      <c r="W809" s="103"/>
      <c r="X809" s="103"/>
      <c r="Y809" s="104">
        <f>+V809*((X809*'[1]1. Standard_Cost'!$B$16)+(W809*X809*'[1]1. Standard_Cost'!$C$16))</f>
        <v>0</v>
      </c>
      <c r="Z809" s="103"/>
      <c r="AA809" s="103"/>
      <c r="AB809" s="104">
        <f>+Z809*'[1]1. Standard_Cost'!$B$20+AA809*'[1]1. Standard_Cost'!$C$20</f>
        <v>0</v>
      </c>
      <c r="AC809" s="105"/>
      <c r="AD809" s="106"/>
      <c r="AE809" s="104">
        <f t="shared" ref="AE809:AE812" si="1541">(R809+S809+T809+U809+Y809+AB809+AC809+AD809)*(20%)</f>
        <v>36000</v>
      </c>
      <c r="AF809" s="104">
        <f t="shared" ref="AF809:AF812" si="1542">R809+S809+T809+U809+Y809+AB809+AC809+AD809+AE809</f>
        <v>216000</v>
      </c>
      <c r="AG809" s="103"/>
      <c r="AH809" s="103"/>
      <c r="AI809" s="103"/>
      <c r="AJ809" s="107"/>
      <c r="AK809" s="107"/>
      <c r="AL809" s="107"/>
      <c r="AM809" s="104">
        <f>AG809*'[1]1. Standard_Cost'!B410+'[1]Incremental_Cost Year 2021'!AH818*'[1]1. Standard_Cost'!C410+'[1]Incremental_Cost Year 2021'!AI818*'[1]1. Standard_Cost'!D410+'[1]Incremental_Cost Year 2021'!AJ818+'[1]Incremental_Cost Year 2021'!AL818+AK809</f>
        <v>0</v>
      </c>
      <c r="AN809" s="104">
        <f>AM809*'[1]1. Standard_Cost'!C33</f>
        <v>0</v>
      </c>
      <c r="AO809" s="107"/>
      <c r="AQ809" s="104">
        <f t="shared" ref="AQ809:AQ812" si="1543">L809+M809</f>
        <v>0</v>
      </c>
      <c r="AR809" s="104">
        <f t="shared" ref="AR809:AR812" si="1544">AF809</f>
        <v>216000</v>
      </c>
      <c r="AS809" s="104">
        <f t="shared" ref="AS809:AS812" si="1545">AM809+AN809</f>
        <v>0</v>
      </c>
      <c r="AT809" s="104">
        <f>SUM(AQ809,AR809,AS809)</f>
        <v>216000</v>
      </c>
      <c r="AU809" s="229">
        <f t="shared" ref="AU809:AU812" si="1546">AT809:AT810</f>
        <v>216000</v>
      </c>
      <c r="AV809" s="229"/>
      <c r="AW809" s="229"/>
      <c r="AX809" s="229"/>
      <c r="AY809" s="229"/>
      <c r="AZ809" s="229"/>
      <c r="BA809" s="230"/>
    </row>
    <row r="810" spans="1:53" ht="14.1" customHeight="1" outlineLevel="2" x14ac:dyDescent="0.2">
      <c r="A810" s="68"/>
      <c r="B810" s="94"/>
      <c r="C810" s="95"/>
      <c r="D810" s="110"/>
      <c r="E810" s="110"/>
      <c r="F810" s="110"/>
      <c r="G810" s="111"/>
      <c r="H810" s="99" t="s">
        <v>566</v>
      </c>
      <c r="I810" s="100"/>
      <c r="J810" s="101"/>
      <c r="K810" s="101"/>
      <c r="L810" s="102" t="str">
        <f>IF(I810&lt;&gt;0,((VLOOKUP(I810,'1. Standard_Cost'!$B$4:$D$8,2)+VLOOKUP(I810,'1. Standard_Cost'!$B$4:$D$8,3))*J810*K810),"0")</f>
        <v>0</v>
      </c>
      <c r="M810" s="102">
        <f>L810*'1. Standard_Cost'!F9</f>
        <v>0</v>
      </c>
      <c r="N810" s="103"/>
      <c r="O810" s="103"/>
      <c r="P810" s="103"/>
      <c r="Q810" s="103"/>
      <c r="R810" s="104">
        <f>+N810*P810*'[1]1. Standard_Cost'!$B$12</f>
        <v>0</v>
      </c>
      <c r="S810" s="104">
        <f>+N810*O810*P810*'[1]1. Standard_Cost'!$C$12</f>
        <v>0</v>
      </c>
      <c r="T810" s="104">
        <f>+N810*P810*Q810*'[1]1. Standard_Cost'!$D$12</f>
        <v>0</v>
      </c>
      <c r="U810" s="104">
        <f>+N810*O810*'[1]1. Standard_Cost'!$E$12</f>
        <v>0</v>
      </c>
      <c r="V810" s="103"/>
      <c r="W810" s="103"/>
      <c r="X810" s="103"/>
      <c r="Y810" s="104">
        <f>+V810*((X810*'[1]1. Standard_Cost'!$B$16)+(W810*X810*'[1]1. Standard_Cost'!$C$16))</f>
        <v>0</v>
      </c>
      <c r="Z810" s="103">
        <v>6</v>
      </c>
      <c r="AA810" s="103">
        <v>6</v>
      </c>
      <c r="AB810" s="104">
        <f>+Z810*'1. Standard_Cost'!$B$20+AA810*'1. Standard_Cost'!$C$20</f>
        <v>750000</v>
      </c>
      <c r="AC810" s="105"/>
      <c r="AD810" s="106"/>
      <c r="AE810" s="104">
        <f t="shared" si="1541"/>
        <v>150000</v>
      </c>
      <c r="AF810" s="104">
        <f t="shared" si="1542"/>
        <v>900000</v>
      </c>
      <c r="AG810" s="103"/>
      <c r="AH810" s="103">
        <v>0</v>
      </c>
      <c r="AI810" s="103">
        <v>0</v>
      </c>
      <c r="AJ810" s="107"/>
      <c r="AK810" s="107"/>
      <c r="AL810" s="107"/>
      <c r="AM810" s="104">
        <f>AG810*'[1]1. Standard_Cost'!B410+'[1]Incremental_Cost Year 2021'!AH819*'[1]1. Standard_Cost'!C410+'[1]Incremental_Cost Year 2021'!AI819*'[1]1. Standard_Cost'!D410+'[1]Incremental_Cost Year 2021'!AJ819+'[1]Incremental_Cost Year 2021'!AL819+AK810</f>
        <v>0</v>
      </c>
      <c r="AN810" s="104">
        <f>AM810*'[1]1. Standard_Cost'!C33</f>
        <v>0</v>
      </c>
      <c r="AO810" s="107"/>
      <c r="AQ810" s="104">
        <f t="shared" si="1543"/>
        <v>0</v>
      </c>
      <c r="AR810" s="104">
        <f t="shared" si="1544"/>
        <v>900000</v>
      </c>
      <c r="AS810" s="104">
        <f t="shared" si="1545"/>
        <v>0</v>
      </c>
      <c r="AT810" s="104">
        <f t="shared" ref="AT810:AT812" si="1547">SUM(AQ810,AR810,AS810)</f>
        <v>900000</v>
      </c>
      <c r="AU810" s="229">
        <f t="shared" si="1546"/>
        <v>900000</v>
      </c>
      <c r="AV810" s="229">
        <v>0</v>
      </c>
      <c r="AW810" s="229"/>
      <c r="AX810" s="229"/>
      <c r="AY810" s="229"/>
      <c r="AZ810" s="229"/>
      <c r="BA810" s="230"/>
    </row>
    <row r="811" spans="1:53" ht="14.1" customHeight="1" outlineLevel="2" x14ac:dyDescent="0.2">
      <c r="A811" s="68"/>
      <c r="B811" s="94"/>
      <c r="C811" s="95"/>
      <c r="D811" s="110"/>
      <c r="E811" s="110"/>
      <c r="F811" s="110"/>
      <c r="G811" s="111"/>
      <c r="H811" s="99" t="s">
        <v>51</v>
      </c>
      <c r="I811" s="100"/>
      <c r="J811" s="101"/>
      <c r="K811" s="101"/>
      <c r="L811" s="102" t="str">
        <f>IF(I811&lt;&gt;0,((VLOOKUP(I811,'[1]1. Standard_Cost'!$B$4:$D$8,2)+VLOOKUP(I811,'[1]1. Standard_Cost'!$B$4:$D$8,3))*J811*K811),"0")</f>
        <v>0</v>
      </c>
      <c r="M811" s="102">
        <f>L811*'[1]1. Standard_Cost'!F9</f>
        <v>0</v>
      </c>
      <c r="N811" s="103"/>
      <c r="O811" s="103"/>
      <c r="P811" s="103"/>
      <c r="Q811" s="103"/>
      <c r="R811" s="104">
        <f>+N811*P811*'[1]1. Standard_Cost'!$B$12</f>
        <v>0</v>
      </c>
      <c r="S811" s="104">
        <f>+N811*O811*P811*'[1]1. Standard_Cost'!$C$12</f>
        <v>0</v>
      </c>
      <c r="T811" s="104">
        <f>+N811*P811*Q811*'[1]1. Standard_Cost'!$D$12</f>
        <v>0</v>
      </c>
      <c r="U811" s="104">
        <f>+N811*O811*'[1]1. Standard_Cost'!$E$12</f>
        <v>0</v>
      </c>
      <c r="V811" s="103"/>
      <c r="W811" s="103"/>
      <c r="X811" s="103"/>
      <c r="Y811" s="104">
        <f>+V811*((X811*'[1]1. Standard_Cost'!$B$16)+(W811*X811*'[1]1. Standard_Cost'!$C$16))</f>
        <v>0</v>
      </c>
      <c r="Z811" s="103"/>
      <c r="AA811" s="103"/>
      <c r="AB811" s="104">
        <f>+Z811*'[1]1. Standard_Cost'!$B$20+AA811*'[1]1. Standard_Cost'!$C$20</f>
        <v>0</v>
      </c>
      <c r="AC811" s="105"/>
      <c r="AD811" s="106"/>
      <c r="AE811" s="104">
        <f t="shared" si="1541"/>
        <v>0</v>
      </c>
      <c r="AF811" s="104">
        <f t="shared" si="1542"/>
        <v>0</v>
      </c>
      <c r="AG811" s="103"/>
      <c r="AH811" s="103"/>
      <c r="AI811" s="103"/>
      <c r="AJ811" s="107"/>
      <c r="AK811" s="107"/>
      <c r="AL811" s="107"/>
      <c r="AM811" s="104">
        <f>AG811*'[1]1. Standard_Cost'!B410+'[1]Incremental_Cost Year 2021'!AH820*'[1]1. Standard_Cost'!C410+'[1]Incremental_Cost Year 2021'!AI820*'[1]1. Standard_Cost'!D410+'[1]Incremental_Cost Year 2021'!AJ820+'[1]Incremental_Cost Year 2021'!AL820+AK811</f>
        <v>0</v>
      </c>
      <c r="AN811" s="104">
        <f>AM811*'[1]1. Standard_Cost'!C33</f>
        <v>0</v>
      </c>
      <c r="AO811" s="107"/>
      <c r="AQ811" s="104">
        <f t="shared" si="1543"/>
        <v>0</v>
      </c>
      <c r="AR811" s="104">
        <f t="shared" si="1544"/>
        <v>0</v>
      </c>
      <c r="AS811" s="104">
        <f t="shared" si="1545"/>
        <v>0</v>
      </c>
      <c r="AT811" s="104">
        <f t="shared" si="1547"/>
        <v>0</v>
      </c>
      <c r="AU811" s="229">
        <f t="shared" si="1546"/>
        <v>0</v>
      </c>
      <c r="AV811" s="229"/>
      <c r="AW811" s="229"/>
      <c r="AX811" s="229"/>
      <c r="AY811" s="229"/>
      <c r="AZ811" s="229"/>
      <c r="BA811" s="230"/>
    </row>
    <row r="812" spans="1:53" ht="14.1" customHeight="1" outlineLevel="2" x14ac:dyDescent="0.2">
      <c r="A812" s="68"/>
      <c r="B812" s="94"/>
      <c r="C812" s="95"/>
      <c r="D812" s="110"/>
      <c r="E812" s="110"/>
      <c r="F812" s="110"/>
      <c r="G812" s="111"/>
      <c r="H812" s="112" t="s">
        <v>179</v>
      </c>
      <c r="I812" s="100"/>
      <c r="J812" s="101"/>
      <c r="K812" s="101"/>
      <c r="L812" s="102" t="str">
        <f>IF(I812&lt;&gt;0,((VLOOKUP(I812,'[1]1. Standard_Cost'!$B$4:$D$8,2)+VLOOKUP(I812,'[1]1. Standard_Cost'!$B$4:$D$8,3))*J812*K812),"0")</f>
        <v>0</v>
      </c>
      <c r="M812" s="102">
        <f>L812*'[1]1. Standard_Cost'!F9</f>
        <v>0</v>
      </c>
      <c r="N812" s="103"/>
      <c r="O812" s="103"/>
      <c r="P812" s="103"/>
      <c r="Q812" s="103"/>
      <c r="R812" s="104">
        <f>+N812*P812*'[1]1. Standard_Cost'!$B$12</f>
        <v>0</v>
      </c>
      <c r="S812" s="104">
        <f>+N812*O812*P812*'[1]1. Standard_Cost'!$C$12</f>
        <v>0</v>
      </c>
      <c r="T812" s="104">
        <f>+N812*P812*Q812*'[1]1. Standard_Cost'!$D$12</f>
        <v>0</v>
      </c>
      <c r="U812" s="104">
        <f>+N812*O812*'[1]1. Standard_Cost'!$E$12</f>
        <v>0</v>
      </c>
      <c r="V812" s="103"/>
      <c r="W812" s="103"/>
      <c r="X812" s="103"/>
      <c r="Y812" s="104">
        <f>+V812*((X812*'[1]1. Standard_Cost'!$B$16)+(W812*X812*'[1]1. Standard_Cost'!$C$16))</f>
        <v>0</v>
      </c>
      <c r="Z812" s="103"/>
      <c r="AA812" s="103"/>
      <c r="AB812" s="104">
        <f>+Z812*'[1]1. Standard_Cost'!$B$20+AA812*'[1]1. Standard_Cost'!$C$20</f>
        <v>0</v>
      </c>
      <c r="AC812" s="105"/>
      <c r="AD812" s="106"/>
      <c r="AE812" s="104">
        <f t="shared" si="1541"/>
        <v>0</v>
      </c>
      <c r="AF812" s="104">
        <f t="shared" si="1542"/>
        <v>0</v>
      </c>
      <c r="AG812" s="103"/>
      <c r="AH812" s="103"/>
      <c r="AI812" s="103"/>
      <c r="AJ812" s="107"/>
      <c r="AK812" s="107"/>
      <c r="AL812" s="107"/>
      <c r="AM812" s="104">
        <f>AG812*'[1]1. Standard_Cost'!B410+'[1]Incremental_Cost Year 2021'!AH821*'[1]1. Standard_Cost'!C410+'[1]Incremental_Cost Year 2021'!AI821*'[1]1. Standard_Cost'!D410+'[1]Incremental_Cost Year 2021'!AJ821+'[1]Incremental_Cost Year 2021'!AL821+AK812</f>
        <v>0</v>
      </c>
      <c r="AN812" s="104">
        <f>AM812*'[1]1. Standard_Cost'!C33</f>
        <v>0</v>
      </c>
      <c r="AO812" s="107"/>
      <c r="AQ812" s="104">
        <f t="shared" si="1543"/>
        <v>0</v>
      </c>
      <c r="AR812" s="104">
        <f t="shared" si="1544"/>
        <v>0</v>
      </c>
      <c r="AS812" s="104">
        <f t="shared" si="1545"/>
        <v>0</v>
      </c>
      <c r="AT812" s="104">
        <f t="shared" si="1547"/>
        <v>0</v>
      </c>
      <c r="AU812" s="229">
        <f t="shared" si="1546"/>
        <v>0</v>
      </c>
      <c r="AV812" s="229"/>
      <c r="AW812" s="229"/>
      <c r="AX812" s="229"/>
      <c r="AY812" s="229"/>
      <c r="AZ812" s="229"/>
      <c r="BA812" s="230"/>
    </row>
    <row r="813" spans="1:53" ht="66" customHeight="1" outlineLevel="1" x14ac:dyDescent="0.2">
      <c r="A813" s="68"/>
      <c r="B813" s="141"/>
      <c r="C813" s="95"/>
      <c r="D813" s="113" t="s">
        <v>574</v>
      </c>
      <c r="E813" s="113" t="s">
        <v>839</v>
      </c>
      <c r="F813" s="114">
        <v>2021</v>
      </c>
      <c r="G813" s="115">
        <v>2025</v>
      </c>
      <c r="H813" s="122" t="s">
        <v>455</v>
      </c>
      <c r="I813" s="117"/>
      <c r="J813" s="117"/>
      <c r="K813" s="117"/>
      <c r="L813" s="118">
        <f>SUM(L809:L812)</f>
        <v>0</v>
      </c>
      <c r="M813" s="118">
        <f>SUM(M809:M812)</f>
        <v>0</v>
      </c>
      <c r="N813" s="117"/>
      <c r="O813" s="117"/>
      <c r="P813" s="117"/>
      <c r="Q813" s="117"/>
      <c r="R813" s="119">
        <f>SUM(R809:R812)</f>
        <v>60000</v>
      </c>
      <c r="S813" s="119">
        <f>SUM(S809:S812)</f>
        <v>100000</v>
      </c>
      <c r="T813" s="119">
        <f>SUM(T809:T812)</f>
        <v>0</v>
      </c>
      <c r="U813" s="119">
        <f>SUM(U809:U812)</f>
        <v>20000</v>
      </c>
      <c r="V813" s="117"/>
      <c r="W813" s="117"/>
      <c r="X813" s="117"/>
      <c r="Y813" s="118">
        <f>SUM(Y809:Y812)</f>
        <v>0</v>
      </c>
      <c r="Z813" s="117"/>
      <c r="AA813" s="117"/>
      <c r="AB813" s="118">
        <f t="shared" ref="AB813:AF813" si="1548">SUM(AB809:AB812)</f>
        <v>750000</v>
      </c>
      <c r="AC813" s="118">
        <f t="shared" si="1548"/>
        <v>0</v>
      </c>
      <c r="AD813" s="118">
        <f t="shared" si="1548"/>
        <v>0</v>
      </c>
      <c r="AE813" s="118">
        <f t="shared" si="1548"/>
        <v>186000</v>
      </c>
      <c r="AF813" s="118">
        <f t="shared" si="1548"/>
        <v>1116000</v>
      </c>
      <c r="AG813" s="117"/>
      <c r="AH813" s="117"/>
      <c r="AI813" s="117"/>
      <c r="AJ813" s="119">
        <f>SUM(AJ809:AJ812)</f>
        <v>0</v>
      </c>
      <c r="AK813" s="119">
        <f t="shared" ref="AK813:AN813" si="1549">SUM(AK809:AK812)</f>
        <v>0</v>
      </c>
      <c r="AL813" s="119">
        <f t="shared" si="1549"/>
        <v>0</v>
      </c>
      <c r="AM813" s="119">
        <f t="shared" si="1549"/>
        <v>0</v>
      </c>
      <c r="AN813" s="119">
        <f t="shared" si="1549"/>
        <v>0</v>
      </c>
      <c r="AO813" s="116"/>
      <c r="AP813" s="120"/>
      <c r="AQ813" s="121">
        <f t="shared" ref="AQ813:AZ813" si="1550">SUM(AQ809:AQ812)</f>
        <v>0</v>
      </c>
      <c r="AR813" s="121">
        <f t="shared" si="1550"/>
        <v>1116000</v>
      </c>
      <c r="AS813" s="121">
        <f t="shared" si="1550"/>
        <v>0</v>
      </c>
      <c r="AT813" s="121">
        <f t="shared" si="1550"/>
        <v>1116000</v>
      </c>
      <c r="AU813" s="121">
        <f t="shared" si="1550"/>
        <v>1116000</v>
      </c>
      <c r="AV813" s="121">
        <f t="shared" si="1550"/>
        <v>0</v>
      </c>
      <c r="AW813" s="121">
        <f t="shared" si="1550"/>
        <v>0</v>
      </c>
      <c r="AX813" s="121">
        <f t="shared" si="1550"/>
        <v>0</v>
      </c>
      <c r="AY813" s="121">
        <f t="shared" si="1550"/>
        <v>0</v>
      </c>
      <c r="AZ813" s="121">
        <f t="shared" si="1550"/>
        <v>0</v>
      </c>
      <c r="BA813" s="121"/>
    </row>
    <row r="814" spans="1:53" ht="14.1" customHeight="1" outlineLevel="2" x14ac:dyDescent="0.2">
      <c r="A814" s="68"/>
      <c r="B814" s="94"/>
      <c r="C814" s="95"/>
      <c r="D814" s="96"/>
      <c r="E814" s="96"/>
      <c r="F814" s="97"/>
      <c r="G814" s="98"/>
      <c r="H814" s="99" t="s">
        <v>49</v>
      </c>
      <c r="I814" s="100" t="s">
        <v>4</v>
      </c>
      <c r="J814" s="101">
        <v>1</v>
      </c>
      <c r="K814" s="101">
        <v>3</v>
      </c>
      <c r="L814" s="102">
        <f>IF(I814&lt;&gt;0,((VLOOKUP(I814,'1. Standard_Cost'!$B$4:$D$8,2)+VLOOKUP(I814,'1. Standard_Cost'!$B$4:$D$8,3))*J814*K814),"0")</f>
        <v>240300</v>
      </c>
      <c r="M814" s="102">
        <f>L814*'1. Standard_Cost'!F4</f>
        <v>40130.100000000006</v>
      </c>
      <c r="N814" s="103"/>
      <c r="O814" s="103"/>
      <c r="P814" s="103"/>
      <c r="Q814" s="103"/>
      <c r="R814" s="104">
        <f>+N814*P814*'1. Standard_Cost'!$B$12</f>
        <v>0</v>
      </c>
      <c r="S814" s="104">
        <f>+N814*O814*P814*'1. Standard_Cost'!$C$12</f>
        <v>0</v>
      </c>
      <c r="T814" s="104">
        <f>+N814*P814*Q814*'1. Standard_Cost'!$D$12</f>
        <v>0</v>
      </c>
      <c r="U814" s="104">
        <f>+N814*O814*'1. Standard_Cost'!$E$12</f>
        <v>0</v>
      </c>
      <c r="V814" s="103"/>
      <c r="W814" s="103"/>
      <c r="X814" s="103"/>
      <c r="Y814" s="104">
        <f>+V814*((X814*'1. Standard_Cost'!$B$16)+(W814*X814*'1. Standard_Cost'!$C$16))</f>
        <v>0</v>
      </c>
      <c r="Z814" s="103"/>
      <c r="AA814" s="103"/>
      <c r="AB814" s="104">
        <f>+Z814*'1. Standard_Cost'!$B$20+AA814*'1. Standard_Cost'!$C$20</f>
        <v>0</v>
      </c>
      <c r="AC814" s="105"/>
      <c r="AD814" s="106"/>
      <c r="AE814" s="104">
        <f t="shared" ref="AE814:AE817" si="1551">(R814+S814+T814+U814+Y814+AB814+AC814+AD814)*(20%)</f>
        <v>0</v>
      </c>
      <c r="AF814" s="104">
        <f t="shared" ref="AF814:AF817" si="1552">R814+S814+T814+U814+Y814+AB814+AC814+AD814+AE814</f>
        <v>0</v>
      </c>
      <c r="AG814" s="103"/>
      <c r="AH814" s="103"/>
      <c r="AI814" s="103"/>
      <c r="AJ814" s="107"/>
      <c r="AK814" s="107"/>
      <c r="AL814" s="107"/>
      <c r="AM814" s="104">
        <f>AG814*'1. Standard_Cost'!B421+'Incremental_Cost Year 2021'!AH814*'1. Standard_Cost'!C421+'Incremental_Cost Year 2021'!AI814*'1. Standard_Cost'!D421+'Incremental_Cost Year 2021'!AJ814+'Incremental_Cost Year 2021'!AL814+AK814</f>
        <v>0</v>
      </c>
      <c r="AN814" s="104">
        <f>AM814*'1. Standard_Cost'!C28</f>
        <v>0</v>
      </c>
      <c r="AO814" s="107"/>
      <c r="AQ814" s="104">
        <f t="shared" ref="AQ814:AQ817" si="1553">L814+M814</f>
        <v>280430.09999999998</v>
      </c>
      <c r="AR814" s="104">
        <f t="shared" ref="AR814:AR817" si="1554">AF814</f>
        <v>0</v>
      </c>
      <c r="AS814" s="104">
        <f t="shared" ref="AS814:AS817" si="1555">AM814+AN814</f>
        <v>0</v>
      </c>
      <c r="AT814" s="104">
        <f>SUM(AQ814,AR814,AS814)</f>
        <v>280430.09999999998</v>
      </c>
      <c r="AU814" s="229">
        <f t="shared" ref="AU814:AU817" si="1556">AT814:AT815</f>
        <v>280430.09999999998</v>
      </c>
      <c r="AV814" s="229"/>
      <c r="AW814" s="229"/>
      <c r="AX814" s="229"/>
      <c r="AY814" s="229"/>
      <c r="AZ814" s="229"/>
      <c r="BA814" s="230"/>
    </row>
    <row r="815" spans="1:53" ht="14.1" customHeight="1" outlineLevel="2" x14ac:dyDescent="0.2">
      <c r="A815" s="68"/>
      <c r="B815" s="94"/>
      <c r="C815" s="95"/>
      <c r="D815" s="110"/>
      <c r="E815" s="110"/>
      <c r="F815" s="110"/>
      <c r="G815" s="111"/>
      <c r="H815" s="99" t="s">
        <v>50</v>
      </c>
      <c r="I815" s="100" t="s">
        <v>3</v>
      </c>
      <c r="J815" s="101">
        <v>1</v>
      </c>
      <c r="K815" s="101">
        <v>1</v>
      </c>
      <c r="L815" s="102">
        <f>IF(I815&lt;&gt;0,((VLOOKUP(I815,'1. Standard_Cost'!$B$4:$D$8,2)+VLOOKUP(I815,'1. Standard_Cost'!$B$4:$D$8,3))*J815*K815),"0")</f>
        <v>100100</v>
      </c>
      <c r="M815" s="102">
        <f>L815*'1. Standard_Cost'!F4</f>
        <v>16716.7</v>
      </c>
      <c r="N815" s="103"/>
      <c r="O815" s="103"/>
      <c r="P815" s="103"/>
      <c r="Q815" s="103"/>
      <c r="R815" s="104">
        <f>+N815*P815*'1. Standard_Cost'!$B$12</f>
        <v>0</v>
      </c>
      <c r="S815" s="104">
        <f>+N815*O815*P815*'1. Standard_Cost'!$C$12</f>
        <v>0</v>
      </c>
      <c r="T815" s="104">
        <f>+N815*P815*Q815*'1. Standard_Cost'!$D$12</f>
        <v>0</v>
      </c>
      <c r="U815" s="104">
        <f>+N815*O815*'1. Standard_Cost'!$E$12</f>
        <v>0</v>
      </c>
      <c r="V815" s="103"/>
      <c r="W815" s="103"/>
      <c r="X815" s="103"/>
      <c r="Y815" s="104">
        <f>+V815*((X815*'1. Standard_Cost'!$B$16)+(W815*X815*'1. Standard_Cost'!$C$16))</f>
        <v>0</v>
      </c>
      <c r="Z815" s="103"/>
      <c r="AA815" s="103"/>
      <c r="AB815" s="104">
        <f>+Z815*'1. Standard_Cost'!$B$20+AA815*'1. Standard_Cost'!$C$20</f>
        <v>0</v>
      </c>
      <c r="AC815" s="105"/>
      <c r="AD815" s="106"/>
      <c r="AE815" s="104">
        <f t="shared" si="1551"/>
        <v>0</v>
      </c>
      <c r="AF815" s="104">
        <f t="shared" si="1552"/>
        <v>0</v>
      </c>
      <c r="AG815" s="103"/>
      <c r="AH815" s="103">
        <v>0</v>
      </c>
      <c r="AI815" s="103">
        <v>0</v>
      </c>
      <c r="AJ815" s="107"/>
      <c r="AK815" s="107"/>
      <c r="AL815" s="107"/>
      <c r="AM815" s="104">
        <f>AG815*'1. Standard_Cost'!B421+'Incremental_Cost Year 2021'!AH815*'1. Standard_Cost'!C421+'Incremental_Cost Year 2021'!AI815*'1. Standard_Cost'!D421+'Incremental_Cost Year 2021'!AJ815+'Incremental_Cost Year 2021'!AL815+AK815</f>
        <v>0</v>
      </c>
      <c r="AN815" s="104">
        <f>AM815*'1. Standard_Cost'!C28</f>
        <v>0</v>
      </c>
      <c r="AO815" s="107"/>
      <c r="AQ815" s="104">
        <f t="shared" si="1553"/>
        <v>116816.7</v>
      </c>
      <c r="AR815" s="104">
        <f t="shared" si="1554"/>
        <v>0</v>
      </c>
      <c r="AS815" s="104">
        <f t="shared" si="1555"/>
        <v>0</v>
      </c>
      <c r="AT815" s="104">
        <f t="shared" ref="AT815:AT817" si="1557">SUM(AQ815,AR815,AS815)</f>
        <v>116816.7</v>
      </c>
      <c r="AU815" s="229">
        <f t="shared" si="1556"/>
        <v>116816.7</v>
      </c>
      <c r="AV815" s="229">
        <v>0</v>
      </c>
      <c r="AW815" s="229"/>
      <c r="AX815" s="229"/>
      <c r="AY815" s="229"/>
      <c r="AZ815" s="229"/>
      <c r="BA815" s="230"/>
    </row>
    <row r="816" spans="1:53" ht="14.1" customHeight="1" outlineLevel="2" x14ac:dyDescent="0.2">
      <c r="A816" s="68"/>
      <c r="B816" s="94"/>
      <c r="C816" s="95"/>
      <c r="D816" s="110"/>
      <c r="E816" s="110"/>
      <c r="F816" s="110"/>
      <c r="G816" s="111"/>
      <c r="H816" s="99" t="s">
        <v>51</v>
      </c>
      <c r="I816" s="100"/>
      <c r="J816" s="101"/>
      <c r="K816" s="101"/>
      <c r="L816" s="102" t="str">
        <f>IF(I816&lt;&gt;0,((VLOOKUP(I816,'1. Standard_Cost'!$B$4:$D$8,2)+VLOOKUP(I816,'1. Standard_Cost'!$B$4:$D$8,3))*J816*K816),"0")</f>
        <v>0</v>
      </c>
      <c r="M816" s="102">
        <f>L816*'1. Standard_Cost'!F4</f>
        <v>0</v>
      </c>
      <c r="N816" s="103"/>
      <c r="O816" s="103"/>
      <c r="P816" s="103"/>
      <c r="Q816" s="103"/>
      <c r="R816" s="104">
        <f>+N816*P816*'1. Standard_Cost'!$B$12</f>
        <v>0</v>
      </c>
      <c r="S816" s="104">
        <f>+N816*O816*P816*'1. Standard_Cost'!$C$12</f>
        <v>0</v>
      </c>
      <c r="T816" s="104">
        <f>+N816*P816*Q816*'1. Standard_Cost'!$D$12</f>
        <v>0</v>
      </c>
      <c r="U816" s="104">
        <f>+N816*O816*'1. Standard_Cost'!$E$12</f>
        <v>0</v>
      </c>
      <c r="V816" s="103"/>
      <c r="W816" s="103"/>
      <c r="X816" s="103"/>
      <c r="Y816" s="104">
        <f>+V816*((X816*'1. Standard_Cost'!$B$16)+(W816*X816*'1. Standard_Cost'!$C$16))</f>
        <v>0</v>
      </c>
      <c r="Z816" s="103"/>
      <c r="AA816" s="103"/>
      <c r="AB816" s="104">
        <f>+Z816*'1. Standard_Cost'!$B$20+AA816*'1. Standard_Cost'!$C$20</f>
        <v>0</v>
      </c>
      <c r="AC816" s="105"/>
      <c r="AD816" s="106"/>
      <c r="AE816" s="104">
        <f t="shared" si="1551"/>
        <v>0</v>
      </c>
      <c r="AF816" s="104">
        <f t="shared" si="1552"/>
        <v>0</v>
      </c>
      <c r="AG816" s="103"/>
      <c r="AH816" s="103"/>
      <c r="AI816" s="103"/>
      <c r="AJ816" s="107"/>
      <c r="AK816" s="107"/>
      <c r="AL816" s="107"/>
      <c r="AM816" s="104">
        <f>AG816*'1. Standard_Cost'!B421+'Incremental_Cost Year 2021'!AH816*'1. Standard_Cost'!C421+'Incremental_Cost Year 2021'!AI816*'1. Standard_Cost'!D421+'Incremental_Cost Year 2021'!AJ816+'Incremental_Cost Year 2021'!AL816+AK816</f>
        <v>0</v>
      </c>
      <c r="AN816" s="104">
        <f>AM816*'1. Standard_Cost'!C28</f>
        <v>0</v>
      </c>
      <c r="AO816" s="107"/>
      <c r="AQ816" s="104">
        <f t="shared" si="1553"/>
        <v>0</v>
      </c>
      <c r="AR816" s="104">
        <f t="shared" si="1554"/>
        <v>0</v>
      </c>
      <c r="AS816" s="104">
        <f t="shared" si="1555"/>
        <v>0</v>
      </c>
      <c r="AT816" s="104">
        <f t="shared" si="1557"/>
        <v>0</v>
      </c>
      <c r="AU816" s="229">
        <f t="shared" si="1556"/>
        <v>0</v>
      </c>
      <c r="AV816" s="229"/>
      <c r="AW816" s="229"/>
      <c r="AX816" s="229"/>
      <c r="AY816" s="229"/>
      <c r="AZ816" s="229"/>
      <c r="BA816" s="230"/>
    </row>
    <row r="817" spans="1:53" ht="14.1" customHeight="1" outlineLevel="2" x14ac:dyDescent="0.2">
      <c r="A817" s="68"/>
      <c r="B817" s="94"/>
      <c r="C817" s="95"/>
      <c r="D817" s="110"/>
      <c r="E817" s="110"/>
      <c r="F817" s="110"/>
      <c r="G817" s="111"/>
      <c r="H817" s="112" t="s">
        <v>179</v>
      </c>
      <c r="I817" s="100"/>
      <c r="J817" s="101"/>
      <c r="K817" s="101"/>
      <c r="L817" s="102" t="str">
        <f>IF(I817&lt;&gt;0,((VLOOKUP(I817,'1. Standard_Cost'!$B$4:$D$8,2)+VLOOKUP(I817,'1. Standard_Cost'!$B$4:$D$8,3))*J817*K817),"0")</f>
        <v>0</v>
      </c>
      <c r="M817" s="102">
        <f>L817*'1. Standard_Cost'!F401</f>
        <v>0</v>
      </c>
      <c r="N817" s="103"/>
      <c r="O817" s="103"/>
      <c r="P817" s="103"/>
      <c r="Q817" s="103"/>
      <c r="R817" s="104">
        <f>+N817*P817*'1. Standard_Cost'!$B$12</f>
        <v>0</v>
      </c>
      <c r="S817" s="104">
        <f>+N817*O817*P817*'1. Standard_Cost'!$C$12</f>
        <v>0</v>
      </c>
      <c r="T817" s="104">
        <f>+N817*P817*Q817*'1. Standard_Cost'!$D$12</f>
        <v>0</v>
      </c>
      <c r="U817" s="104">
        <f>+N817*O817*'1. Standard_Cost'!$E$12</f>
        <v>0</v>
      </c>
      <c r="V817" s="103"/>
      <c r="W817" s="103"/>
      <c r="X817" s="103"/>
      <c r="Y817" s="104">
        <f>+V817*((X817*'1. Standard_Cost'!$B$16)+(W817*X817*'1. Standard_Cost'!$C$16))</f>
        <v>0</v>
      </c>
      <c r="Z817" s="103"/>
      <c r="AA817" s="103"/>
      <c r="AB817" s="104">
        <f>+Z817*'1. Standard_Cost'!$B$20+AA817*'1. Standard_Cost'!$C$20</f>
        <v>0</v>
      </c>
      <c r="AC817" s="105"/>
      <c r="AD817" s="106"/>
      <c r="AE817" s="104">
        <f t="shared" si="1551"/>
        <v>0</v>
      </c>
      <c r="AF817" s="104">
        <f t="shared" si="1552"/>
        <v>0</v>
      </c>
      <c r="AG817" s="103"/>
      <c r="AH817" s="103"/>
      <c r="AI817" s="103"/>
      <c r="AJ817" s="107"/>
      <c r="AK817" s="107"/>
      <c r="AL817" s="107"/>
      <c r="AM817" s="104">
        <f>AG817*'1. Standard_Cost'!B421+'Incremental_Cost Year 2021'!AH817*'1. Standard_Cost'!C421+'Incremental_Cost Year 2021'!AI817*'1. Standard_Cost'!D421+'Incremental_Cost Year 2021'!AJ817+'Incremental_Cost Year 2021'!AL817+AK817</f>
        <v>0</v>
      </c>
      <c r="AN817" s="104">
        <f>AM817*'1. Standard_Cost'!C28</f>
        <v>0</v>
      </c>
      <c r="AO817" s="107"/>
      <c r="AQ817" s="104">
        <f t="shared" si="1553"/>
        <v>0</v>
      </c>
      <c r="AR817" s="104">
        <f t="shared" si="1554"/>
        <v>0</v>
      </c>
      <c r="AS817" s="104">
        <f t="shared" si="1555"/>
        <v>0</v>
      </c>
      <c r="AT817" s="104">
        <f t="shared" si="1557"/>
        <v>0</v>
      </c>
      <c r="AU817" s="229">
        <f t="shared" si="1556"/>
        <v>0</v>
      </c>
      <c r="AV817" s="229"/>
      <c r="AW817" s="229"/>
      <c r="AX817" s="229"/>
      <c r="AY817" s="229"/>
      <c r="AZ817" s="229"/>
      <c r="BA817" s="230"/>
    </row>
    <row r="818" spans="1:53" ht="24.6" customHeight="1" outlineLevel="1" x14ac:dyDescent="0.2">
      <c r="A818" s="68"/>
      <c r="B818" s="141"/>
      <c r="C818" s="95"/>
      <c r="D818" s="113" t="s">
        <v>48</v>
      </c>
      <c r="E818" s="113" t="s">
        <v>841</v>
      </c>
      <c r="F818" s="114" t="s">
        <v>154</v>
      </c>
      <c r="G818" s="115" t="s">
        <v>155</v>
      </c>
      <c r="H818" s="122" t="s">
        <v>461</v>
      </c>
      <c r="I818" s="117"/>
      <c r="J818" s="117"/>
      <c r="K818" s="117"/>
      <c r="L818" s="118">
        <f>SUM(L814:L817)</f>
        <v>340400</v>
      </c>
      <c r="M818" s="118">
        <f>SUM(M814:M817)</f>
        <v>56846.8</v>
      </c>
      <c r="N818" s="117"/>
      <c r="O818" s="117"/>
      <c r="P818" s="117"/>
      <c r="Q818" s="117"/>
      <c r="R818" s="119">
        <f>SUM(R814:R817)</f>
        <v>0</v>
      </c>
      <c r="S818" s="119">
        <f>SUM(S814:S817)</f>
        <v>0</v>
      </c>
      <c r="T818" s="119">
        <f>SUM(T814:T817)</f>
        <v>0</v>
      </c>
      <c r="U818" s="119">
        <f>SUM(U814:U817)</f>
        <v>0</v>
      </c>
      <c r="V818" s="117"/>
      <c r="W818" s="117"/>
      <c r="X818" s="117"/>
      <c r="Y818" s="118">
        <f>SUM(Y814:Y817)</f>
        <v>0</v>
      </c>
      <c r="Z818" s="117"/>
      <c r="AA818" s="117"/>
      <c r="AB818" s="118">
        <f t="shared" ref="AB818:AF818" si="1558">SUM(AB814:AB817)</f>
        <v>0</v>
      </c>
      <c r="AC818" s="118">
        <f t="shared" si="1558"/>
        <v>0</v>
      </c>
      <c r="AD818" s="118">
        <f t="shared" si="1558"/>
        <v>0</v>
      </c>
      <c r="AE818" s="118">
        <f t="shared" si="1558"/>
        <v>0</v>
      </c>
      <c r="AF818" s="118">
        <f t="shared" si="1558"/>
        <v>0</v>
      </c>
      <c r="AG818" s="117"/>
      <c r="AH818" s="117"/>
      <c r="AI818" s="117"/>
      <c r="AJ818" s="119">
        <f>SUM(AJ814:AJ817)</f>
        <v>0</v>
      </c>
      <c r="AK818" s="119">
        <f t="shared" ref="AK818:AN818" si="1559">SUM(AK814:AK817)</f>
        <v>0</v>
      </c>
      <c r="AL818" s="119">
        <f t="shared" si="1559"/>
        <v>0</v>
      </c>
      <c r="AM818" s="119">
        <f t="shared" si="1559"/>
        <v>0</v>
      </c>
      <c r="AN818" s="119">
        <f t="shared" si="1559"/>
        <v>0</v>
      </c>
      <c r="AO818" s="116"/>
      <c r="AP818" s="120"/>
      <c r="AQ818" s="121">
        <f t="shared" ref="AQ818:AZ818" si="1560">SUM(AQ814:AQ817)</f>
        <v>397246.8</v>
      </c>
      <c r="AR818" s="121">
        <f t="shared" si="1560"/>
        <v>0</v>
      </c>
      <c r="AS818" s="121">
        <f t="shared" si="1560"/>
        <v>0</v>
      </c>
      <c r="AT818" s="121">
        <f t="shared" si="1560"/>
        <v>397246.8</v>
      </c>
      <c r="AU818" s="121">
        <f t="shared" si="1560"/>
        <v>397246.8</v>
      </c>
      <c r="AV818" s="121">
        <f t="shared" si="1560"/>
        <v>0</v>
      </c>
      <c r="AW818" s="121">
        <f t="shared" si="1560"/>
        <v>0</v>
      </c>
      <c r="AX818" s="121">
        <f t="shared" si="1560"/>
        <v>0</v>
      </c>
      <c r="AY818" s="121">
        <f t="shared" si="1560"/>
        <v>0</v>
      </c>
      <c r="AZ818" s="121">
        <f t="shared" si="1560"/>
        <v>0</v>
      </c>
      <c r="BA818" s="121"/>
    </row>
    <row r="819" spans="1:53" ht="14.1" customHeight="1" outlineLevel="2" x14ac:dyDescent="0.2">
      <c r="A819" s="68"/>
      <c r="B819" s="94"/>
      <c r="C819" s="95"/>
      <c r="D819" s="96"/>
      <c r="E819" s="96"/>
      <c r="F819" s="97"/>
      <c r="G819" s="98"/>
      <c r="H819" s="99" t="s">
        <v>570</v>
      </c>
      <c r="I819" s="100" t="s">
        <v>4</v>
      </c>
      <c r="J819" s="101">
        <v>1</v>
      </c>
      <c r="K819" s="101">
        <v>3</v>
      </c>
      <c r="L819" s="102">
        <f>IF(I819&lt;&gt;0,((VLOOKUP(I819,'1. Standard_Cost'!$B$4:$D$8,2)+VLOOKUP(I819,'1. Standard_Cost'!$B$4:$D$8,3))*J819*K819),"0")</f>
        <v>240300</v>
      </c>
      <c r="M819" s="102">
        <f>L819*'1. Standard_Cost'!F4</f>
        <v>40130.100000000006</v>
      </c>
      <c r="N819" s="103"/>
      <c r="O819" s="103"/>
      <c r="P819" s="103"/>
      <c r="Q819" s="103"/>
      <c r="R819" s="104">
        <f>+N819*P819*'[1]1. Standard_Cost'!$B$12</f>
        <v>0</v>
      </c>
      <c r="S819" s="104">
        <f>+N819*O819*P819*'[1]1. Standard_Cost'!$C$12</f>
        <v>0</v>
      </c>
      <c r="T819" s="104">
        <f>+N819*P819*Q819*'[1]1. Standard_Cost'!$D$12</f>
        <v>0</v>
      </c>
      <c r="U819" s="104">
        <f>+N819*O819*'[1]1. Standard_Cost'!$E$12</f>
        <v>0</v>
      </c>
      <c r="V819" s="103"/>
      <c r="W819" s="103"/>
      <c r="X819" s="103"/>
      <c r="Y819" s="104">
        <f>+V819*((X819*'[1]1. Standard_Cost'!$B$16)+(W819*X819*'[1]1. Standard_Cost'!$C$16))</f>
        <v>0</v>
      </c>
      <c r="Z819" s="103"/>
      <c r="AA819" s="103"/>
      <c r="AB819" s="104">
        <f>+Z819*'[1]1. Standard_Cost'!$B$20+AA819*'[1]1. Standard_Cost'!$C$20</f>
        <v>0</v>
      </c>
      <c r="AC819" s="105"/>
      <c r="AD819" s="106"/>
      <c r="AE819" s="104">
        <f t="shared" ref="AE819:AE822" si="1561">(R819+S819+T819+U819+Y819+AB819+AC819+AD819)*(20%)</f>
        <v>0</v>
      </c>
      <c r="AF819" s="104">
        <f t="shared" ref="AF819:AF822" si="1562">R819+S819+T819+U819+Y819+AB819+AC819+AD819+AE819</f>
        <v>0</v>
      </c>
      <c r="AG819" s="103"/>
      <c r="AH819" s="103"/>
      <c r="AI819" s="103"/>
      <c r="AJ819" s="107"/>
      <c r="AK819" s="107"/>
      <c r="AL819" s="107"/>
      <c r="AM819" s="104">
        <f>AG819*'[1]1. Standard_Cost'!B435+'[1]Incremental_Cost Year 2021'!AH833*'[1]1. Standard_Cost'!C435+'[1]Incremental_Cost Year 2021'!AI833*'[1]1. Standard_Cost'!D435+'[1]Incremental_Cost Year 2021'!AJ833+'[1]Incremental_Cost Year 2021'!AL833+AK819</f>
        <v>0</v>
      </c>
      <c r="AN819" s="104">
        <f>AM819*'[1]1. Standard_Cost'!C28</f>
        <v>0</v>
      </c>
      <c r="AO819" s="107"/>
      <c r="AQ819" s="104">
        <f t="shared" ref="AQ819:AQ822" si="1563">L819+M819</f>
        <v>280430.09999999998</v>
      </c>
      <c r="AR819" s="104">
        <f t="shared" ref="AR819:AR822" si="1564">AF819</f>
        <v>0</v>
      </c>
      <c r="AS819" s="104">
        <f t="shared" ref="AS819:AS822" si="1565">AM819+AN819</f>
        <v>0</v>
      </c>
      <c r="AT819" s="104">
        <f>SUM(AQ819,AR819,AS819)</f>
        <v>280430.09999999998</v>
      </c>
      <c r="AU819" s="229">
        <f t="shared" ref="AU819:AU822" si="1566">AT819:AT820</f>
        <v>280430.09999999998</v>
      </c>
      <c r="AV819" s="229"/>
      <c r="AW819" s="229"/>
      <c r="AX819" s="229"/>
      <c r="AY819" s="229"/>
      <c r="AZ819" s="229"/>
      <c r="BA819" s="230"/>
    </row>
    <row r="820" spans="1:53" ht="14.1" customHeight="1" outlineLevel="2" x14ac:dyDescent="0.2">
      <c r="A820" s="68"/>
      <c r="B820" s="94"/>
      <c r="C820" s="95"/>
      <c r="D820" s="110"/>
      <c r="E820" s="110"/>
      <c r="F820" s="110"/>
      <c r="G820" s="111"/>
      <c r="H820" s="99" t="s">
        <v>571</v>
      </c>
      <c r="I820" s="100" t="s">
        <v>3</v>
      </c>
      <c r="J820" s="101">
        <v>1</v>
      </c>
      <c r="K820" s="101">
        <v>1</v>
      </c>
      <c r="L820" s="102">
        <f>IF(I820&lt;&gt;0,((VLOOKUP(I820,'1. Standard_Cost'!$B$4:$D$8,2)+VLOOKUP(I820,'1. Standard_Cost'!$B$4:$D$8,3))*J820*K820),"0")</f>
        <v>100100</v>
      </c>
      <c r="M820" s="102">
        <f>L820*'1. Standard_Cost'!F4</f>
        <v>16716.7</v>
      </c>
      <c r="N820" s="103"/>
      <c r="O820" s="103"/>
      <c r="P820" s="103"/>
      <c r="Q820" s="103"/>
      <c r="R820" s="104">
        <f>+N820*P820*'[1]1. Standard_Cost'!$B$12</f>
        <v>0</v>
      </c>
      <c r="S820" s="104">
        <f>+N820*O820*P820*'[1]1. Standard_Cost'!$C$12</f>
        <v>0</v>
      </c>
      <c r="T820" s="104">
        <f>+N820*P820*Q820*'[1]1. Standard_Cost'!$D$12</f>
        <v>0</v>
      </c>
      <c r="U820" s="104">
        <f>+N820*O820*'[1]1. Standard_Cost'!$E$12</f>
        <v>0</v>
      </c>
      <c r="V820" s="103"/>
      <c r="W820" s="103"/>
      <c r="X820" s="103"/>
      <c r="Y820" s="104">
        <f>+V820*((X820*'[1]1. Standard_Cost'!$B$16)+(W820*X820*'[1]1. Standard_Cost'!$C$16))</f>
        <v>0</v>
      </c>
      <c r="Z820" s="103"/>
      <c r="AA820" s="103"/>
      <c r="AB820" s="104">
        <f>+Z820*'[1]1. Standard_Cost'!$B$20+AA820*'[1]1. Standard_Cost'!$C$20</f>
        <v>0</v>
      </c>
      <c r="AC820" s="105"/>
      <c r="AD820" s="106"/>
      <c r="AE820" s="104">
        <f t="shared" si="1561"/>
        <v>0</v>
      </c>
      <c r="AF820" s="104">
        <f t="shared" si="1562"/>
        <v>0</v>
      </c>
      <c r="AG820" s="103"/>
      <c r="AH820" s="103">
        <v>0</v>
      </c>
      <c r="AI820" s="103">
        <v>0</v>
      </c>
      <c r="AJ820" s="107"/>
      <c r="AK820" s="107"/>
      <c r="AL820" s="107"/>
      <c r="AM820" s="104">
        <f>AG820*'[1]1. Standard_Cost'!B435+'[1]Incremental_Cost Year 2021'!AH834*'[1]1. Standard_Cost'!C435+'[1]Incremental_Cost Year 2021'!AI834*'[1]1. Standard_Cost'!D435+'[1]Incremental_Cost Year 2021'!AJ834+'[1]Incremental_Cost Year 2021'!AL834+AK820</f>
        <v>0</v>
      </c>
      <c r="AN820" s="104">
        <f>AM820*'[1]1. Standard_Cost'!C28</f>
        <v>0</v>
      </c>
      <c r="AO820" s="107"/>
      <c r="AQ820" s="104">
        <f t="shared" si="1563"/>
        <v>116816.7</v>
      </c>
      <c r="AR820" s="104">
        <f t="shared" si="1564"/>
        <v>0</v>
      </c>
      <c r="AS820" s="104">
        <f t="shared" si="1565"/>
        <v>0</v>
      </c>
      <c r="AT820" s="104">
        <f t="shared" ref="AT820:AT822" si="1567">SUM(AQ820,AR820,AS820)</f>
        <v>116816.7</v>
      </c>
      <c r="AU820" s="229">
        <f t="shared" si="1566"/>
        <v>116816.7</v>
      </c>
      <c r="AV820" s="229">
        <v>0</v>
      </c>
      <c r="AW820" s="229"/>
      <c r="AX820" s="229"/>
      <c r="AY820" s="229"/>
      <c r="AZ820" s="229"/>
      <c r="BA820" s="230"/>
    </row>
    <row r="821" spans="1:53" ht="14.1" customHeight="1" outlineLevel="2" x14ac:dyDescent="0.2">
      <c r="A821" s="68"/>
      <c r="B821" s="94"/>
      <c r="C821" s="95"/>
      <c r="D821" s="110"/>
      <c r="E821" s="110"/>
      <c r="F821" s="110"/>
      <c r="G821" s="111"/>
      <c r="H821" s="99" t="s">
        <v>51</v>
      </c>
      <c r="I821" s="100"/>
      <c r="J821" s="101"/>
      <c r="K821" s="101"/>
      <c r="L821" s="102" t="str">
        <f>IF(I821&lt;&gt;0,((VLOOKUP(I821,'[1]1. Standard_Cost'!$B$4:$D$8,2)+VLOOKUP(I821,'[1]1. Standard_Cost'!$B$4:$D$8,3))*J821*K821),"0")</f>
        <v>0</v>
      </c>
      <c r="M821" s="102">
        <f>L821*'[1]1. Standard_Cost'!F4</f>
        <v>0</v>
      </c>
      <c r="N821" s="103"/>
      <c r="O821" s="103"/>
      <c r="P821" s="103"/>
      <c r="Q821" s="103"/>
      <c r="R821" s="104">
        <f>+N821*P821*'[1]1. Standard_Cost'!$B$12</f>
        <v>0</v>
      </c>
      <c r="S821" s="104">
        <f>+N821*O821*P821*'[1]1. Standard_Cost'!$C$12</f>
        <v>0</v>
      </c>
      <c r="T821" s="104">
        <f>+N821*P821*Q821*'[1]1. Standard_Cost'!$D$12</f>
        <v>0</v>
      </c>
      <c r="U821" s="104">
        <f>+N821*O821*'[1]1. Standard_Cost'!$E$12</f>
        <v>0</v>
      </c>
      <c r="V821" s="103"/>
      <c r="W821" s="103"/>
      <c r="X821" s="103"/>
      <c r="Y821" s="104">
        <f>+V821*((X821*'[1]1. Standard_Cost'!$B$16)+(W821*X821*'[1]1. Standard_Cost'!$C$16))</f>
        <v>0</v>
      </c>
      <c r="Z821" s="103"/>
      <c r="AA821" s="103"/>
      <c r="AB821" s="104">
        <f>+Z821*'[1]1. Standard_Cost'!$B$20+AA821*'[1]1. Standard_Cost'!$C$20</f>
        <v>0</v>
      </c>
      <c r="AC821" s="105"/>
      <c r="AD821" s="106"/>
      <c r="AE821" s="104">
        <f t="shared" si="1561"/>
        <v>0</v>
      </c>
      <c r="AF821" s="104">
        <f t="shared" si="1562"/>
        <v>0</v>
      </c>
      <c r="AG821" s="103"/>
      <c r="AH821" s="103"/>
      <c r="AI821" s="103"/>
      <c r="AJ821" s="107"/>
      <c r="AK821" s="107"/>
      <c r="AL821" s="107"/>
      <c r="AM821" s="104">
        <f>AG821*'[1]1. Standard_Cost'!B435+'[1]Incremental_Cost Year 2021'!AH835*'[1]1. Standard_Cost'!C435+'[1]Incremental_Cost Year 2021'!AI835*'[1]1. Standard_Cost'!D435+'[1]Incremental_Cost Year 2021'!AJ835+'[1]Incremental_Cost Year 2021'!AL835+AK821</f>
        <v>0</v>
      </c>
      <c r="AN821" s="104">
        <f>AM821*'[1]1. Standard_Cost'!C28</f>
        <v>0</v>
      </c>
      <c r="AO821" s="107"/>
      <c r="AQ821" s="104">
        <f t="shared" si="1563"/>
        <v>0</v>
      </c>
      <c r="AR821" s="104">
        <f t="shared" si="1564"/>
        <v>0</v>
      </c>
      <c r="AS821" s="104">
        <f t="shared" si="1565"/>
        <v>0</v>
      </c>
      <c r="AT821" s="104">
        <f t="shared" si="1567"/>
        <v>0</v>
      </c>
      <c r="AU821" s="229">
        <f t="shared" si="1566"/>
        <v>0</v>
      </c>
      <c r="AV821" s="229"/>
      <c r="AW821" s="229"/>
      <c r="AX821" s="229"/>
      <c r="AY821" s="229"/>
      <c r="AZ821" s="229"/>
      <c r="BA821" s="230"/>
    </row>
    <row r="822" spans="1:53" ht="14.1" customHeight="1" outlineLevel="2" x14ac:dyDescent="0.2">
      <c r="A822" s="68"/>
      <c r="B822" s="94"/>
      <c r="C822" s="95"/>
      <c r="D822" s="110"/>
      <c r="E822" s="110"/>
      <c r="F822" s="110"/>
      <c r="G822" s="111"/>
      <c r="H822" s="112" t="s">
        <v>179</v>
      </c>
      <c r="I822" s="100"/>
      <c r="J822" s="101"/>
      <c r="K822" s="101"/>
      <c r="L822" s="102" t="str">
        <f>IF(I822&lt;&gt;0,((VLOOKUP(I822,'[1]1. Standard_Cost'!$B$4:$D$8,2)+VLOOKUP(I822,'[1]1. Standard_Cost'!$B$4:$D$8,3))*J822*K822),"0")</f>
        <v>0</v>
      </c>
      <c r="M822" s="102">
        <f>L822*'[1]1. Standard_Cost'!F4</f>
        <v>0</v>
      </c>
      <c r="N822" s="103"/>
      <c r="O822" s="103"/>
      <c r="P822" s="103"/>
      <c r="Q822" s="103"/>
      <c r="R822" s="104">
        <f>+N822*P822*'[1]1. Standard_Cost'!$B$12</f>
        <v>0</v>
      </c>
      <c r="S822" s="104">
        <f>+N822*O822*P822*'[1]1. Standard_Cost'!$C$12</f>
        <v>0</v>
      </c>
      <c r="T822" s="104">
        <f>+N822*P822*Q822*'[1]1. Standard_Cost'!$D$12</f>
        <v>0</v>
      </c>
      <c r="U822" s="104">
        <f>+N822*O822*'[1]1. Standard_Cost'!$E$12</f>
        <v>0</v>
      </c>
      <c r="V822" s="103"/>
      <c r="W822" s="103"/>
      <c r="X822" s="103"/>
      <c r="Y822" s="104">
        <f>+V822*((X822*'[1]1. Standard_Cost'!$B$16)+(W822*X822*'[1]1. Standard_Cost'!$C$16))</f>
        <v>0</v>
      </c>
      <c r="Z822" s="103"/>
      <c r="AA822" s="103"/>
      <c r="AB822" s="104">
        <f>+Z822*'[1]1. Standard_Cost'!$B$20+AA822*'[1]1. Standard_Cost'!$C$20</f>
        <v>0</v>
      </c>
      <c r="AC822" s="105"/>
      <c r="AD822" s="106"/>
      <c r="AE822" s="104">
        <f t="shared" si="1561"/>
        <v>0</v>
      </c>
      <c r="AF822" s="104">
        <f t="shared" si="1562"/>
        <v>0</v>
      </c>
      <c r="AG822" s="103"/>
      <c r="AH822" s="103"/>
      <c r="AI822" s="103"/>
      <c r="AJ822" s="107"/>
      <c r="AK822" s="107"/>
      <c r="AL822" s="107"/>
      <c r="AM822" s="104">
        <f>AG822*'[1]1. Standard_Cost'!B435+'[1]Incremental_Cost Year 2021'!AH836*'[1]1. Standard_Cost'!C435+'[1]Incremental_Cost Year 2021'!AI836*'[1]1. Standard_Cost'!D435+'[1]Incremental_Cost Year 2021'!AJ836+'[1]Incremental_Cost Year 2021'!AL836+AK822</f>
        <v>0</v>
      </c>
      <c r="AN822" s="104">
        <f>AM822*'[1]1. Standard_Cost'!C28</f>
        <v>0</v>
      </c>
      <c r="AO822" s="107"/>
      <c r="AQ822" s="104">
        <f t="shared" si="1563"/>
        <v>0</v>
      </c>
      <c r="AR822" s="104">
        <f t="shared" si="1564"/>
        <v>0</v>
      </c>
      <c r="AS822" s="104">
        <f t="shared" si="1565"/>
        <v>0</v>
      </c>
      <c r="AT822" s="104">
        <f t="shared" si="1567"/>
        <v>0</v>
      </c>
      <c r="AU822" s="229">
        <f t="shared" si="1566"/>
        <v>0</v>
      </c>
      <c r="AV822" s="229"/>
      <c r="AW822" s="229"/>
      <c r="AX822" s="229"/>
      <c r="AY822" s="229"/>
      <c r="AZ822" s="229"/>
      <c r="BA822" s="230"/>
    </row>
    <row r="823" spans="1:53" ht="47.25" customHeight="1" outlineLevel="1" x14ac:dyDescent="0.2">
      <c r="A823" s="68"/>
      <c r="B823" s="94"/>
      <c r="C823" s="95"/>
      <c r="D823" s="113" t="s">
        <v>574</v>
      </c>
      <c r="E823" s="113" t="s">
        <v>838</v>
      </c>
      <c r="F823" s="114">
        <v>2021</v>
      </c>
      <c r="G823" s="115">
        <v>2021</v>
      </c>
      <c r="H823" s="140" t="s">
        <v>463</v>
      </c>
      <c r="I823" s="117"/>
      <c r="J823" s="117"/>
      <c r="K823" s="117"/>
      <c r="L823" s="118">
        <f>SUM(L819:L822)</f>
        <v>340400</v>
      </c>
      <c r="M823" s="118">
        <f>SUM(M819:M822)</f>
        <v>56846.8</v>
      </c>
      <c r="N823" s="117"/>
      <c r="O823" s="117"/>
      <c r="P823" s="117"/>
      <c r="Q823" s="117"/>
      <c r="R823" s="119">
        <f>SUM(R819:R822)</f>
        <v>0</v>
      </c>
      <c r="S823" s="119">
        <f>SUM(S819:S822)</f>
        <v>0</v>
      </c>
      <c r="T823" s="119">
        <f>SUM(T819:T822)</f>
        <v>0</v>
      </c>
      <c r="U823" s="119">
        <f>SUM(U819:U822)</f>
        <v>0</v>
      </c>
      <c r="V823" s="117"/>
      <c r="W823" s="117"/>
      <c r="X823" s="117"/>
      <c r="Y823" s="118">
        <f>SUM(Y819:Y822)</f>
        <v>0</v>
      </c>
      <c r="Z823" s="117"/>
      <c r="AA823" s="117"/>
      <c r="AB823" s="118">
        <f t="shared" ref="AB823:AF823" si="1568">SUM(AB819:AB822)</f>
        <v>0</v>
      </c>
      <c r="AC823" s="118">
        <f t="shared" si="1568"/>
        <v>0</v>
      </c>
      <c r="AD823" s="118">
        <f t="shared" si="1568"/>
        <v>0</v>
      </c>
      <c r="AE823" s="118">
        <f t="shared" si="1568"/>
        <v>0</v>
      </c>
      <c r="AF823" s="118">
        <f t="shared" si="1568"/>
        <v>0</v>
      </c>
      <c r="AG823" s="117"/>
      <c r="AH823" s="117"/>
      <c r="AI823" s="117"/>
      <c r="AJ823" s="119">
        <f>SUM(AJ819:AJ822)</f>
        <v>0</v>
      </c>
      <c r="AK823" s="119">
        <f t="shared" ref="AK823:AN823" si="1569">SUM(AK819:AK822)</f>
        <v>0</v>
      </c>
      <c r="AL823" s="119">
        <f t="shared" si="1569"/>
        <v>0</v>
      </c>
      <c r="AM823" s="119">
        <f t="shared" si="1569"/>
        <v>0</v>
      </c>
      <c r="AN823" s="119">
        <f t="shared" si="1569"/>
        <v>0</v>
      </c>
      <c r="AO823" s="116"/>
      <c r="AP823" s="120"/>
      <c r="AQ823" s="118">
        <f t="shared" ref="AQ823:AZ823" si="1570">SUM(AQ819:AQ822)</f>
        <v>397246.8</v>
      </c>
      <c r="AR823" s="118">
        <f t="shared" si="1570"/>
        <v>0</v>
      </c>
      <c r="AS823" s="118">
        <f t="shared" si="1570"/>
        <v>0</v>
      </c>
      <c r="AT823" s="118">
        <f t="shared" si="1570"/>
        <v>397246.8</v>
      </c>
      <c r="AU823" s="118">
        <f t="shared" si="1570"/>
        <v>397246.8</v>
      </c>
      <c r="AV823" s="118">
        <f t="shared" si="1570"/>
        <v>0</v>
      </c>
      <c r="AW823" s="118">
        <f t="shared" si="1570"/>
        <v>0</v>
      </c>
      <c r="AX823" s="118">
        <f t="shared" si="1570"/>
        <v>0</v>
      </c>
      <c r="AY823" s="118">
        <f t="shared" si="1570"/>
        <v>0</v>
      </c>
      <c r="AZ823" s="118">
        <f t="shared" si="1570"/>
        <v>0</v>
      </c>
      <c r="BA823" s="118"/>
    </row>
    <row r="824" spans="1:53" s="124" customFormat="1" ht="14.45" customHeight="1" x14ac:dyDescent="0.2">
      <c r="B824" s="138"/>
      <c r="C824" s="247" t="s">
        <v>688</v>
      </c>
      <c r="D824" s="247"/>
      <c r="E824" s="252"/>
      <c r="F824" s="222"/>
      <c r="G824" s="222"/>
      <c r="H824" s="130" t="s">
        <v>464</v>
      </c>
      <c r="I824" s="128"/>
      <c r="J824" s="128"/>
      <c r="K824" s="128"/>
      <c r="L824" s="129">
        <f>SUM(L829,L834,L839)</f>
        <v>560700</v>
      </c>
      <c r="M824" s="129">
        <f>SUM(M829,M834,M839)</f>
        <v>93636.9</v>
      </c>
      <c r="N824" s="128"/>
      <c r="O824" s="128"/>
      <c r="P824" s="128"/>
      <c r="Q824" s="128"/>
      <c r="R824" s="129">
        <f>SUM(R829,R834,R839)</f>
        <v>150000</v>
      </c>
      <c r="S824" s="129">
        <f t="shared" ref="S824:U824" si="1571">SUM(S829,S834,S839)</f>
        <v>500000</v>
      </c>
      <c r="T824" s="129">
        <f t="shared" si="1571"/>
        <v>0</v>
      </c>
      <c r="U824" s="129">
        <f t="shared" si="1571"/>
        <v>100000</v>
      </c>
      <c r="V824" s="128"/>
      <c r="W824" s="128"/>
      <c r="X824" s="128"/>
      <c r="Y824" s="129">
        <f t="shared" ref="Y824" si="1572">SUM(Y829,Y834,Y839)</f>
        <v>0</v>
      </c>
      <c r="Z824" s="128"/>
      <c r="AA824" s="128"/>
      <c r="AB824" s="129">
        <f t="shared" ref="AB824:AF824" si="1573">SUM(AB829,AB834,AB839)</f>
        <v>4000000</v>
      </c>
      <c r="AC824" s="129">
        <f>SUM(AC829,AC834,AC839,AC844,AC849,AC854,AC859,AC864,AC869,AC874)</f>
        <v>1320000</v>
      </c>
      <c r="AD824" s="129">
        <f t="shared" si="1573"/>
        <v>0</v>
      </c>
      <c r="AE824" s="129">
        <f t="shared" si="1573"/>
        <v>1130000</v>
      </c>
      <c r="AF824" s="129">
        <f t="shared" si="1573"/>
        <v>6780000</v>
      </c>
      <c r="AG824" s="128"/>
      <c r="AH824" s="128"/>
      <c r="AI824" s="128"/>
      <c r="AJ824" s="129">
        <f t="shared" ref="AJ824:AN824" si="1574">SUM(AJ829,AJ834,AJ839)</f>
        <v>0</v>
      </c>
      <c r="AK824" s="129">
        <f t="shared" si="1574"/>
        <v>0</v>
      </c>
      <c r="AL824" s="129">
        <f t="shared" si="1574"/>
        <v>0</v>
      </c>
      <c r="AM824" s="129">
        <f t="shared" si="1574"/>
        <v>0</v>
      </c>
      <c r="AN824" s="139">
        <f t="shared" si="1574"/>
        <v>0</v>
      </c>
      <c r="AO824" s="130"/>
      <c r="AP824" s="131"/>
      <c r="AQ824" s="139">
        <f>AQ829+AQ834+AQ839+AQ844+AQ849+AQ854+AQ859+AQ864+AQ869+AQ874</f>
        <v>4545669.2249999996</v>
      </c>
      <c r="AR824" s="139">
        <f t="shared" ref="AR824:AW824" si="1575">AR829+AR834+AR839+AR844+AR849+AR854+AR859+AR864+AR869+AR874</f>
        <v>11978400</v>
      </c>
      <c r="AS824" s="139">
        <f t="shared" si="1575"/>
        <v>0</v>
      </c>
      <c r="AT824" s="139">
        <f t="shared" si="1575"/>
        <v>16524069.225000001</v>
      </c>
      <c r="AU824" s="139">
        <f t="shared" si="1575"/>
        <v>16524069.225000001</v>
      </c>
      <c r="AV824" s="139">
        <f t="shared" si="1575"/>
        <v>0</v>
      </c>
      <c r="AW824" s="139">
        <f t="shared" si="1575"/>
        <v>0</v>
      </c>
      <c r="AX824" s="139">
        <f t="shared" ref="AX824:AZ824" si="1576">SUM(AX829,AX834,AX839)</f>
        <v>0</v>
      </c>
      <c r="AY824" s="139">
        <f t="shared" si="1576"/>
        <v>0</v>
      </c>
      <c r="AZ824" s="139">
        <f t="shared" si="1576"/>
        <v>0</v>
      </c>
      <c r="BA824" s="139"/>
    </row>
    <row r="825" spans="1:53" ht="14.1" customHeight="1" outlineLevel="2" x14ac:dyDescent="0.2">
      <c r="A825" s="68"/>
      <c r="B825" s="94"/>
      <c r="C825" s="250"/>
      <c r="D825" s="96"/>
      <c r="E825" s="96"/>
      <c r="F825" s="97"/>
      <c r="G825" s="98"/>
      <c r="H825" s="99" t="s">
        <v>542</v>
      </c>
      <c r="I825" s="100"/>
      <c r="J825" s="101"/>
      <c r="K825" s="101"/>
      <c r="L825" s="102" t="str">
        <f>IF(I825&lt;&gt;0,((VLOOKUP(I825,'1. Standard_Cost'!$B$4:$D$8,2)+VLOOKUP(I825,'1. Standard_Cost'!$B$4:$D$8,3))*J825*K825),"0")</f>
        <v>0</v>
      </c>
      <c r="M825" s="102">
        <f>L825*'1. Standard_Cost'!F4</f>
        <v>0</v>
      </c>
      <c r="N825" s="103">
        <v>5</v>
      </c>
      <c r="O825" s="103">
        <v>2</v>
      </c>
      <c r="P825" s="103">
        <v>10</v>
      </c>
      <c r="Q825" s="103"/>
      <c r="R825" s="104">
        <f>+N825*P825*'1. Standard_Cost'!$B$12</f>
        <v>75000</v>
      </c>
      <c r="S825" s="104">
        <f>+N825*O825*P825*'1. Standard_Cost'!$C$12</f>
        <v>250000</v>
      </c>
      <c r="T825" s="104">
        <f>+N825*P825*Q825*'1. Standard_Cost'!$D$12</f>
        <v>0</v>
      </c>
      <c r="U825" s="104">
        <f>+N825*O825*'1. Standard_Cost'!$E$12</f>
        <v>50000</v>
      </c>
      <c r="V825" s="103"/>
      <c r="W825" s="103"/>
      <c r="X825" s="103"/>
      <c r="Y825" s="104">
        <f>+V825*((X825*'1. Standard_Cost'!$B$16)+(W825*X825*'1. Standard_Cost'!$C$16))</f>
        <v>0</v>
      </c>
      <c r="Z825" s="103">
        <v>6</v>
      </c>
      <c r="AA825" s="103">
        <v>6</v>
      </c>
      <c r="AB825" s="104">
        <f>+Z825*'1. Standard_Cost'!$B$20+AA825*'1. Standard_Cost'!$C$20</f>
        <v>750000</v>
      </c>
      <c r="AC825" s="105">
        <v>450000</v>
      </c>
      <c r="AD825" s="106"/>
      <c r="AE825" s="104">
        <f t="shared" ref="AE825:AE828" si="1577">(R825+S825+T825+U825+Y825+AB825+AC825+AD825)*(20%)</f>
        <v>315000</v>
      </c>
      <c r="AF825" s="104">
        <f t="shared" ref="AF825:AF828" si="1578">R825+S825+T825+U825+Y825+AB825+AC825+AD825+AE825</f>
        <v>1890000</v>
      </c>
      <c r="AG825" s="103"/>
      <c r="AH825" s="103"/>
      <c r="AI825" s="103"/>
      <c r="AJ825" s="107"/>
      <c r="AK825" s="107"/>
      <c r="AL825" s="107"/>
      <c r="AM825" s="104">
        <f>AG825*'1. Standard_Cost'!B442+'Incremental_Cost Year 2021'!AH825*'1. Standard_Cost'!C442+'Incremental_Cost Year 2021'!AI825*'1. Standard_Cost'!D442+'Incremental_Cost Year 2021'!AJ825+'Incremental_Cost Year 2021'!AL825+AK825</f>
        <v>0</v>
      </c>
      <c r="AN825" s="104">
        <f>AM825*'1. Standard_Cost'!C28</f>
        <v>0</v>
      </c>
      <c r="AO825" s="107"/>
      <c r="AQ825" s="104">
        <f t="shared" ref="AQ825:AQ828" si="1579">L825+M825</f>
        <v>0</v>
      </c>
      <c r="AR825" s="104">
        <f t="shared" ref="AR825:AR828" si="1580">AF825</f>
        <v>1890000</v>
      </c>
      <c r="AS825" s="104">
        <f t="shared" ref="AS825:AS828" si="1581">AM825+AN825</f>
        <v>0</v>
      </c>
      <c r="AT825" s="104">
        <f>SUM(AQ825,AR825,AS825)</f>
        <v>1890000</v>
      </c>
      <c r="AU825" s="229">
        <f t="shared" ref="AU825:AU828" si="1582">AT825:AT826</f>
        <v>1890000</v>
      </c>
      <c r="AV825" s="229"/>
      <c r="AW825" s="229"/>
      <c r="AX825" s="229"/>
      <c r="AY825" s="229"/>
      <c r="AZ825" s="229"/>
      <c r="BA825" s="230"/>
    </row>
    <row r="826" spans="1:53" ht="14.1" customHeight="1" outlineLevel="2" x14ac:dyDescent="0.2">
      <c r="A826" s="68"/>
      <c r="B826" s="94"/>
      <c r="C826" s="251"/>
      <c r="D826" s="110"/>
      <c r="E826" s="110"/>
      <c r="F826" s="110"/>
      <c r="G826" s="111"/>
      <c r="H826" s="99" t="s">
        <v>50</v>
      </c>
      <c r="I826" s="100"/>
      <c r="J826" s="101"/>
      <c r="K826" s="101"/>
      <c r="L826" s="102" t="str">
        <f>IF(I826&lt;&gt;0,((VLOOKUP(I826,'1. Standard_Cost'!$B$4:$D$8,2)+VLOOKUP(I826,'1. Standard_Cost'!$B$4:$D$8,3))*J826*K826),"0")</f>
        <v>0</v>
      </c>
      <c r="M826" s="102">
        <f>L826*'1. Standard_Cost'!F4</f>
        <v>0</v>
      </c>
      <c r="N826" s="103"/>
      <c r="O826" s="103"/>
      <c r="P826" s="103"/>
      <c r="Q826" s="103"/>
      <c r="R826" s="104">
        <f>+N826*P826*'1. Standard_Cost'!$B$12</f>
        <v>0</v>
      </c>
      <c r="S826" s="104">
        <f>+N826*O826*P826*'1. Standard_Cost'!$C$12</f>
        <v>0</v>
      </c>
      <c r="T826" s="104">
        <f>+N826*P826*Q826*'1. Standard_Cost'!$D$12</f>
        <v>0</v>
      </c>
      <c r="U826" s="104">
        <f>+N826*O826*'1. Standard_Cost'!$E$12</f>
        <v>0</v>
      </c>
      <c r="V826" s="103"/>
      <c r="W826" s="103"/>
      <c r="X826" s="103"/>
      <c r="Y826" s="104">
        <f>+V826*((X826*'1. Standard_Cost'!$B$16)+(W826*X826*'1. Standard_Cost'!$C$16))</f>
        <v>0</v>
      </c>
      <c r="Z826" s="103"/>
      <c r="AA826" s="103"/>
      <c r="AB826" s="104">
        <f>+Z826*'1. Standard_Cost'!$B$20+AA826*'1. Standard_Cost'!$C$20</f>
        <v>0</v>
      </c>
      <c r="AC826" s="105"/>
      <c r="AD826" s="106"/>
      <c r="AE826" s="104">
        <f t="shared" si="1577"/>
        <v>0</v>
      </c>
      <c r="AF826" s="104">
        <f t="shared" si="1578"/>
        <v>0</v>
      </c>
      <c r="AG826" s="103"/>
      <c r="AH826" s="103">
        <v>0</v>
      </c>
      <c r="AI826" s="103">
        <v>0</v>
      </c>
      <c r="AJ826" s="107"/>
      <c r="AK826" s="107"/>
      <c r="AL826" s="107"/>
      <c r="AM826" s="104">
        <f>AG826*'1. Standard_Cost'!B442+'Incremental_Cost Year 2021'!AH826*'1. Standard_Cost'!C442+'Incremental_Cost Year 2021'!AI826*'1. Standard_Cost'!D442+'Incremental_Cost Year 2021'!AJ826+'Incremental_Cost Year 2021'!AL826+AK826</f>
        <v>0</v>
      </c>
      <c r="AN826" s="104">
        <f>AM826*'1. Standard_Cost'!C28</f>
        <v>0</v>
      </c>
      <c r="AO826" s="107"/>
      <c r="AQ826" s="104">
        <f t="shared" si="1579"/>
        <v>0</v>
      </c>
      <c r="AR826" s="104">
        <f t="shared" si="1580"/>
        <v>0</v>
      </c>
      <c r="AS826" s="104">
        <f t="shared" si="1581"/>
        <v>0</v>
      </c>
      <c r="AT826" s="104">
        <f t="shared" ref="AT826:AT828" si="1583">SUM(AQ826,AR826,AS826)</f>
        <v>0</v>
      </c>
      <c r="AU826" s="229">
        <f t="shared" si="1582"/>
        <v>0</v>
      </c>
      <c r="AV826" s="229">
        <v>0</v>
      </c>
      <c r="AW826" s="229"/>
      <c r="AX826" s="229"/>
      <c r="AY826" s="229"/>
      <c r="AZ826" s="229"/>
      <c r="BA826" s="230"/>
    </row>
    <row r="827" spans="1:53" ht="14.1" customHeight="1" outlineLevel="2" x14ac:dyDescent="0.2">
      <c r="A827" s="68"/>
      <c r="B827" s="94"/>
      <c r="C827" s="251"/>
      <c r="D827" s="110"/>
      <c r="E827" s="110"/>
      <c r="F827" s="110"/>
      <c r="G827" s="111"/>
      <c r="H827" s="99" t="s">
        <v>51</v>
      </c>
      <c r="I827" s="100"/>
      <c r="J827" s="101"/>
      <c r="K827" s="101"/>
      <c r="L827" s="102" t="str">
        <f>IF(I827&lt;&gt;0,((VLOOKUP(I827,'1. Standard_Cost'!$B$4:$D$8,2)+VLOOKUP(I827,'1. Standard_Cost'!$B$4:$D$8,3))*J827*K827),"0")</f>
        <v>0</v>
      </c>
      <c r="M827" s="102">
        <f>L827*'1. Standard_Cost'!F4</f>
        <v>0</v>
      </c>
      <c r="N827" s="103"/>
      <c r="O827" s="103"/>
      <c r="P827" s="103"/>
      <c r="Q827" s="103"/>
      <c r="R827" s="104">
        <f>+N827*P827*'1. Standard_Cost'!$B$12</f>
        <v>0</v>
      </c>
      <c r="S827" s="104">
        <f>+N827*O827*P827*'1. Standard_Cost'!$C$12</f>
        <v>0</v>
      </c>
      <c r="T827" s="104">
        <f>+N827*P827*Q827*'1. Standard_Cost'!$D$12</f>
        <v>0</v>
      </c>
      <c r="U827" s="104">
        <f>+N827*O827*'1. Standard_Cost'!$E$12</f>
        <v>0</v>
      </c>
      <c r="V827" s="103"/>
      <c r="W827" s="103"/>
      <c r="X827" s="103"/>
      <c r="Y827" s="104">
        <f>+V827*((X827*'1. Standard_Cost'!$B$16)+(W827*X827*'1. Standard_Cost'!$C$16))</f>
        <v>0</v>
      </c>
      <c r="Z827" s="103"/>
      <c r="AA827" s="103"/>
      <c r="AB827" s="104">
        <f>+Z827*'1. Standard_Cost'!$B$20+AA827*'1. Standard_Cost'!$C$20</f>
        <v>0</v>
      </c>
      <c r="AC827" s="105"/>
      <c r="AD827" s="106"/>
      <c r="AE827" s="104">
        <f t="shared" si="1577"/>
        <v>0</v>
      </c>
      <c r="AF827" s="104">
        <f t="shared" si="1578"/>
        <v>0</v>
      </c>
      <c r="AG827" s="103"/>
      <c r="AH827" s="103"/>
      <c r="AI827" s="103"/>
      <c r="AJ827" s="107"/>
      <c r="AK827" s="107"/>
      <c r="AL827" s="107"/>
      <c r="AM827" s="104">
        <f>AG827*'1. Standard_Cost'!B442+'Incremental_Cost Year 2021'!AH827*'1. Standard_Cost'!C442+'Incremental_Cost Year 2021'!AI827*'1. Standard_Cost'!D442+'Incremental_Cost Year 2021'!AJ827+'Incremental_Cost Year 2021'!AL827+AK827</f>
        <v>0</v>
      </c>
      <c r="AN827" s="104">
        <f>AM827*'1. Standard_Cost'!C28</f>
        <v>0</v>
      </c>
      <c r="AO827" s="107"/>
      <c r="AQ827" s="104">
        <f t="shared" si="1579"/>
        <v>0</v>
      </c>
      <c r="AR827" s="104">
        <f t="shared" si="1580"/>
        <v>0</v>
      </c>
      <c r="AS827" s="104">
        <f t="shared" si="1581"/>
        <v>0</v>
      </c>
      <c r="AT827" s="104">
        <f t="shared" si="1583"/>
        <v>0</v>
      </c>
      <c r="AU827" s="229">
        <f t="shared" si="1582"/>
        <v>0</v>
      </c>
      <c r="AV827" s="229"/>
      <c r="AW827" s="229"/>
      <c r="AX827" s="229"/>
      <c r="AY827" s="229"/>
      <c r="AZ827" s="229"/>
      <c r="BA827" s="230"/>
    </row>
    <row r="828" spans="1:53" ht="14.1" customHeight="1" outlineLevel="2" x14ac:dyDescent="0.2">
      <c r="A828" s="68"/>
      <c r="B828" s="94"/>
      <c r="C828" s="251"/>
      <c r="D828" s="110"/>
      <c r="E828" s="110"/>
      <c r="F828" s="110"/>
      <c r="G828" s="111"/>
      <c r="H828" s="112" t="s">
        <v>179</v>
      </c>
      <c r="I828" s="100"/>
      <c r="J828" s="101"/>
      <c r="K828" s="101"/>
      <c r="L828" s="102" t="str">
        <f>IF(I828&lt;&gt;0,((VLOOKUP(I828,'1. Standard_Cost'!$B$4:$D$8,2)+VLOOKUP(I828,'1. Standard_Cost'!$B$4:$D$8,3))*J828*K828),"0")</f>
        <v>0</v>
      </c>
      <c r="M828" s="102">
        <f>L828*'1. Standard_Cost'!F422</f>
        <v>0</v>
      </c>
      <c r="N828" s="103"/>
      <c r="O828" s="103"/>
      <c r="P828" s="103"/>
      <c r="Q828" s="103"/>
      <c r="R828" s="104">
        <f>+N828*P828*'1. Standard_Cost'!$B$12</f>
        <v>0</v>
      </c>
      <c r="S828" s="104">
        <f>+N828*O828*P828*'1. Standard_Cost'!$C$12</f>
        <v>0</v>
      </c>
      <c r="T828" s="104">
        <f>+N828*P828*Q828*'1. Standard_Cost'!$D$12</f>
        <v>0</v>
      </c>
      <c r="U828" s="104">
        <f>+N828*O828*'1. Standard_Cost'!$E$12</f>
        <v>0</v>
      </c>
      <c r="V828" s="103"/>
      <c r="W828" s="103"/>
      <c r="X828" s="103"/>
      <c r="Y828" s="104">
        <f>+V828*((X828*'1. Standard_Cost'!$B$16)+(W828*X828*'1. Standard_Cost'!$C$16))</f>
        <v>0</v>
      </c>
      <c r="Z828" s="103"/>
      <c r="AA828" s="103"/>
      <c r="AB828" s="104">
        <f>+Z828*'1. Standard_Cost'!$B$20+AA828*'1. Standard_Cost'!$C$20</f>
        <v>0</v>
      </c>
      <c r="AC828" s="105"/>
      <c r="AD828" s="106"/>
      <c r="AE828" s="104">
        <f t="shared" si="1577"/>
        <v>0</v>
      </c>
      <c r="AF828" s="104">
        <f t="shared" si="1578"/>
        <v>0</v>
      </c>
      <c r="AG828" s="103"/>
      <c r="AH828" s="103"/>
      <c r="AI828" s="103"/>
      <c r="AJ828" s="107"/>
      <c r="AK828" s="107"/>
      <c r="AL828" s="107"/>
      <c r="AM828" s="104">
        <f>AG828*'1. Standard_Cost'!B442+'Incremental_Cost Year 2021'!AH828*'1. Standard_Cost'!C442+'Incremental_Cost Year 2021'!AI828*'1. Standard_Cost'!D442+'Incremental_Cost Year 2021'!AJ828+'Incremental_Cost Year 2021'!AL828+AK828</f>
        <v>0</v>
      </c>
      <c r="AN828" s="104">
        <f>AM828*'1. Standard_Cost'!C28</f>
        <v>0</v>
      </c>
      <c r="AO828" s="107"/>
      <c r="AQ828" s="104">
        <f t="shared" si="1579"/>
        <v>0</v>
      </c>
      <c r="AR828" s="104">
        <f t="shared" si="1580"/>
        <v>0</v>
      </c>
      <c r="AS828" s="104">
        <f t="shared" si="1581"/>
        <v>0</v>
      </c>
      <c r="AT828" s="104">
        <f t="shared" si="1583"/>
        <v>0</v>
      </c>
      <c r="AU828" s="229">
        <f t="shared" si="1582"/>
        <v>0</v>
      </c>
      <c r="AV828" s="229"/>
      <c r="AW828" s="229"/>
      <c r="AX828" s="229"/>
      <c r="AY828" s="229"/>
      <c r="AZ828" s="229"/>
      <c r="BA828" s="230"/>
    </row>
    <row r="829" spans="1:53" ht="25.35" customHeight="1" outlineLevel="1" x14ac:dyDescent="0.2">
      <c r="A829" s="68"/>
      <c r="B829" s="94"/>
      <c r="C829" s="251"/>
      <c r="D829" s="113" t="s">
        <v>515</v>
      </c>
      <c r="E829" s="113" t="s">
        <v>695</v>
      </c>
      <c r="F829" s="114" t="s">
        <v>154</v>
      </c>
      <c r="G829" s="115" t="s">
        <v>155</v>
      </c>
      <c r="H829" s="140" t="s">
        <v>467</v>
      </c>
      <c r="I829" s="117"/>
      <c r="J829" s="117"/>
      <c r="K829" s="117"/>
      <c r="L829" s="118">
        <f>SUM(L825:L828)</f>
        <v>0</v>
      </c>
      <c r="M829" s="118">
        <f>SUM(M825:M828)</f>
        <v>0</v>
      </c>
      <c r="N829" s="117"/>
      <c r="O829" s="117"/>
      <c r="P829" s="117"/>
      <c r="Q829" s="117"/>
      <c r="R829" s="119">
        <f>SUM(R825:R828)</f>
        <v>75000</v>
      </c>
      <c r="S829" s="119">
        <f>SUM(S825:S828)</f>
        <v>250000</v>
      </c>
      <c r="T829" s="119">
        <f>SUM(T825:T828)</f>
        <v>0</v>
      </c>
      <c r="U829" s="119">
        <f>SUM(U825:U828)</f>
        <v>50000</v>
      </c>
      <c r="V829" s="117"/>
      <c r="W829" s="117"/>
      <c r="X829" s="117"/>
      <c r="Y829" s="118">
        <f>SUM(Y825:Y828)</f>
        <v>0</v>
      </c>
      <c r="Z829" s="117"/>
      <c r="AA829" s="117"/>
      <c r="AB829" s="118">
        <f t="shared" ref="AB829:AF829" si="1584">SUM(AB825:AB828)</f>
        <v>750000</v>
      </c>
      <c r="AC829" s="118">
        <f t="shared" si="1584"/>
        <v>450000</v>
      </c>
      <c r="AD829" s="118">
        <f t="shared" si="1584"/>
        <v>0</v>
      </c>
      <c r="AE829" s="118">
        <f t="shared" si="1584"/>
        <v>315000</v>
      </c>
      <c r="AF829" s="118">
        <f t="shared" si="1584"/>
        <v>1890000</v>
      </c>
      <c r="AG829" s="117"/>
      <c r="AH829" s="117"/>
      <c r="AI829" s="117"/>
      <c r="AJ829" s="119">
        <f>SUM(AJ825:AJ828)</f>
        <v>0</v>
      </c>
      <c r="AK829" s="119">
        <f t="shared" ref="AK829:AN829" si="1585">SUM(AK825:AK828)</f>
        <v>0</v>
      </c>
      <c r="AL829" s="119">
        <f t="shared" si="1585"/>
        <v>0</v>
      </c>
      <c r="AM829" s="119">
        <f t="shared" si="1585"/>
        <v>0</v>
      </c>
      <c r="AN829" s="119">
        <f t="shared" si="1585"/>
        <v>0</v>
      </c>
      <c r="AO829" s="116"/>
      <c r="AP829" s="120"/>
      <c r="AQ829" s="118">
        <f t="shared" ref="AQ829:AZ829" si="1586">SUM(AQ825:AQ828)</f>
        <v>0</v>
      </c>
      <c r="AR829" s="118">
        <f t="shared" si="1586"/>
        <v>1890000</v>
      </c>
      <c r="AS829" s="118">
        <f t="shared" si="1586"/>
        <v>0</v>
      </c>
      <c r="AT829" s="118">
        <f t="shared" si="1586"/>
        <v>1890000</v>
      </c>
      <c r="AU829" s="118">
        <f t="shared" si="1586"/>
        <v>1890000</v>
      </c>
      <c r="AV829" s="118">
        <f t="shared" si="1586"/>
        <v>0</v>
      </c>
      <c r="AW829" s="118">
        <f t="shared" si="1586"/>
        <v>0</v>
      </c>
      <c r="AX829" s="118">
        <f t="shared" si="1586"/>
        <v>0</v>
      </c>
      <c r="AY829" s="118">
        <f t="shared" si="1586"/>
        <v>0</v>
      </c>
      <c r="AZ829" s="118">
        <f t="shared" si="1586"/>
        <v>0</v>
      </c>
      <c r="BA829" s="118"/>
    </row>
    <row r="830" spans="1:53" ht="14.1" customHeight="1" outlineLevel="2" x14ac:dyDescent="0.2">
      <c r="A830" s="68"/>
      <c r="B830" s="94"/>
      <c r="C830" s="251"/>
      <c r="D830" s="96"/>
      <c r="E830" s="96"/>
      <c r="F830" s="97"/>
      <c r="G830" s="98"/>
      <c r="H830" s="99" t="s">
        <v>565</v>
      </c>
      <c r="I830" s="100" t="s">
        <v>1</v>
      </c>
      <c r="J830" s="101">
        <v>2</v>
      </c>
      <c r="K830" s="101">
        <v>2</v>
      </c>
      <c r="L830" s="102">
        <f>IF(I830&lt;&gt;0,((VLOOKUP(I830,'1. Standard_Cost'!$B$4:$D$8,2)+VLOOKUP(I830,'1. Standard_Cost'!$B$4:$D$8,3))*J830*K830),"0")</f>
        <v>360500</v>
      </c>
      <c r="M830" s="102">
        <f>L830*'1. Standard_Cost'!F4</f>
        <v>60203.5</v>
      </c>
      <c r="N830" s="103"/>
      <c r="O830" s="103"/>
      <c r="P830" s="103"/>
      <c r="Q830" s="103"/>
      <c r="R830" s="104">
        <f>+N830*P830*'1. Standard_Cost'!$B$12</f>
        <v>0</v>
      </c>
      <c r="S830" s="104">
        <f>+N830*O830*P830*'1. Standard_Cost'!$C$12</f>
        <v>0</v>
      </c>
      <c r="T830" s="104">
        <f>+N830*P830*Q830*'1. Standard_Cost'!$D$12</f>
        <v>0</v>
      </c>
      <c r="U830" s="104">
        <f>+N830*O830*'1. Standard_Cost'!$E$12</f>
        <v>0</v>
      </c>
      <c r="V830" s="103"/>
      <c r="W830" s="103"/>
      <c r="X830" s="103"/>
      <c r="Y830" s="104">
        <f>+V830*((X830*'1. Standard_Cost'!$B$16)+(W830*X830*'1. Standard_Cost'!$C$16))</f>
        <v>0</v>
      </c>
      <c r="Z830" s="103"/>
      <c r="AA830" s="103"/>
      <c r="AB830" s="104">
        <f>+Z830*'1. Standard_Cost'!$B$20+AA830*'1. Standard_Cost'!$C$20</f>
        <v>0</v>
      </c>
      <c r="AC830" s="105"/>
      <c r="AD830" s="106"/>
      <c r="AE830" s="104">
        <f t="shared" ref="AE830:AE833" si="1587">(R830+S830+T830+U830+Y830+AB830+AC830+AD830)*(20%)</f>
        <v>0</v>
      </c>
      <c r="AF830" s="104">
        <f t="shared" ref="AF830:AF833" si="1588">R830+S830+T830+U830+Y830+AB830+AC830+AD830+AE830</f>
        <v>0</v>
      </c>
      <c r="AG830" s="103"/>
      <c r="AH830" s="103"/>
      <c r="AI830" s="103"/>
      <c r="AJ830" s="107"/>
      <c r="AK830" s="107"/>
      <c r="AL830" s="107"/>
      <c r="AM830" s="104">
        <f>AG830*'1. Standard_Cost'!B442+'Incremental_Cost Year 2021'!AH830*'1. Standard_Cost'!C442+'Incremental_Cost Year 2021'!AI830*'1. Standard_Cost'!D442+'Incremental_Cost Year 2021'!AJ830+'Incremental_Cost Year 2021'!AL830+AK830</f>
        <v>0</v>
      </c>
      <c r="AN830" s="104">
        <f>AM830*'1. Standard_Cost'!C28</f>
        <v>0</v>
      </c>
      <c r="AO830" s="107"/>
      <c r="AQ830" s="104">
        <f t="shared" ref="AQ830:AQ833" si="1589">L830+M830</f>
        <v>420703.5</v>
      </c>
      <c r="AR830" s="104">
        <f t="shared" ref="AR830:AR833" si="1590">AF830</f>
        <v>0</v>
      </c>
      <c r="AS830" s="104">
        <f t="shared" ref="AS830:AS833" si="1591">AM830+AN830</f>
        <v>0</v>
      </c>
      <c r="AT830" s="104">
        <f>SUM(AQ830,AR830,AS830)</f>
        <v>420703.5</v>
      </c>
      <c r="AU830" s="229">
        <f t="shared" ref="AU830:AU833" si="1592">AT830:AT831</f>
        <v>420703.5</v>
      </c>
      <c r="AV830" s="229"/>
      <c r="AW830" s="229"/>
      <c r="AX830" s="229"/>
      <c r="AY830" s="229"/>
      <c r="AZ830" s="229"/>
      <c r="BA830" s="230"/>
    </row>
    <row r="831" spans="1:53" ht="14.1" customHeight="1" outlineLevel="2" x14ac:dyDescent="0.2">
      <c r="A831" s="68"/>
      <c r="B831" s="94"/>
      <c r="C831" s="251"/>
      <c r="D831" s="110"/>
      <c r="E831" s="110"/>
      <c r="F831" s="110"/>
      <c r="G831" s="111"/>
      <c r="H831" s="99" t="s">
        <v>566</v>
      </c>
      <c r="I831" s="100" t="s">
        <v>3</v>
      </c>
      <c r="J831" s="101">
        <v>1</v>
      </c>
      <c r="K831" s="101">
        <v>2</v>
      </c>
      <c r="L831" s="102">
        <f>IF(I831&lt;&gt;0,((VLOOKUP(I831,'1. Standard_Cost'!$B$4:$D$8,2)+VLOOKUP(I831,'1. Standard_Cost'!$B$4:$D$8,3))*J831*K831),"0")</f>
        <v>200200</v>
      </c>
      <c r="M831" s="102">
        <f>L831*'1. Standard_Cost'!F4</f>
        <v>33433.4</v>
      </c>
      <c r="N831" s="103"/>
      <c r="O831" s="103"/>
      <c r="P831" s="103"/>
      <c r="Q831" s="103"/>
      <c r="R831" s="104">
        <f>+N831*P831*'1. Standard_Cost'!$B$12</f>
        <v>0</v>
      </c>
      <c r="S831" s="104">
        <f>+N831*O831*P831*'1. Standard_Cost'!$C$12</f>
        <v>0</v>
      </c>
      <c r="T831" s="104">
        <f>+N831*P831*Q831*'1. Standard_Cost'!$D$12</f>
        <v>0</v>
      </c>
      <c r="U831" s="104">
        <f>+N831*O831*'1. Standard_Cost'!$E$12</f>
        <v>0</v>
      </c>
      <c r="V831" s="103"/>
      <c r="W831" s="103"/>
      <c r="X831" s="103"/>
      <c r="Y831" s="104">
        <f>+V831*((X831*'1. Standard_Cost'!$B$16)+(W831*X831*'1. Standard_Cost'!$C$16))</f>
        <v>0</v>
      </c>
      <c r="Z831" s="103">
        <v>20</v>
      </c>
      <c r="AA831" s="103">
        <v>20</v>
      </c>
      <c r="AB831" s="104">
        <f>+Z831*'1. Standard_Cost'!$B$20+AA831*'1. Standard_Cost'!$C$20</f>
        <v>2500000</v>
      </c>
      <c r="AC831" s="105"/>
      <c r="AD831" s="106"/>
      <c r="AE831" s="104">
        <f t="shared" si="1587"/>
        <v>500000</v>
      </c>
      <c r="AF831" s="104">
        <f t="shared" si="1588"/>
        <v>3000000</v>
      </c>
      <c r="AG831" s="103"/>
      <c r="AH831" s="103">
        <v>0</v>
      </c>
      <c r="AI831" s="103">
        <v>0</v>
      </c>
      <c r="AJ831" s="107"/>
      <c r="AK831" s="107"/>
      <c r="AL831" s="107"/>
      <c r="AM831" s="104">
        <f>AG831*'1. Standard_Cost'!B442+'Incremental_Cost Year 2021'!AH831*'1. Standard_Cost'!C442+'Incremental_Cost Year 2021'!AI831*'1. Standard_Cost'!D442+'Incremental_Cost Year 2021'!AJ831+'Incremental_Cost Year 2021'!AL831+AK831</f>
        <v>0</v>
      </c>
      <c r="AN831" s="104">
        <f>AM831*'1. Standard_Cost'!C28</f>
        <v>0</v>
      </c>
      <c r="AO831" s="107"/>
      <c r="AQ831" s="104">
        <f t="shared" si="1589"/>
        <v>233633.4</v>
      </c>
      <c r="AR831" s="104">
        <f t="shared" si="1590"/>
        <v>3000000</v>
      </c>
      <c r="AS831" s="104">
        <f t="shared" si="1591"/>
        <v>0</v>
      </c>
      <c r="AT831" s="104">
        <f t="shared" ref="AT831:AT833" si="1593">SUM(AQ831,AR831,AS831)</f>
        <v>3233633.4</v>
      </c>
      <c r="AU831" s="229">
        <f t="shared" si="1592"/>
        <v>3233633.4</v>
      </c>
      <c r="AV831" s="229">
        <v>0</v>
      </c>
      <c r="AW831" s="229"/>
      <c r="AX831" s="229"/>
      <c r="AY831" s="229"/>
      <c r="AZ831" s="229"/>
      <c r="BA831" s="230"/>
    </row>
    <row r="832" spans="1:53" ht="14.1" customHeight="1" outlineLevel="2" x14ac:dyDescent="0.2">
      <c r="A832" s="68"/>
      <c r="B832" s="94"/>
      <c r="C832" s="251"/>
      <c r="D832" s="110"/>
      <c r="E832" s="110"/>
      <c r="F832" s="110"/>
      <c r="G832" s="111"/>
      <c r="H832" s="99" t="s">
        <v>51</v>
      </c>
      <c r="I832" s="100"/>
      <c r="J832" s="101"/>
      <c r="K832" s="101"/>
      <c r="L832" s="102" t="str">
        <f>IF(I832&lt;&gt;0,((VLOOKUP(I832,'1. Standard_Cost'!$B$4:$D$8,2)+VLOOKUP(I832,'1. Standard_Cost'!$B$4:$D$8,3))*J832*K832),"0")</f>
        <v>0</v>
      </c>
      <c r="M832" s="102">
        <f>L832*'1. Standard_Cost'!F4</f>
        <v>0</v>
      </c>
      <c r="N832" s="103"/>
      <c r="O832" s="103"/>
      <c r="P832" s="103"/>
      <c r="Q832" s="103"/>
      <c r="R832" s="104">
        <f>+N832*P832*'1. Standard_Cost'!$B$12</f>
        <v>0</v>
      </c>
      <c r="S832" s="104">
        <f>+N832*O832*P832*'1. Standard_Cost'!$C$12</f>
        <v>0</v>
      </c>
      <c r="T832" s="104">
        <f>+N832*P832*Q832*'1. Standard_Cost'!$D$12</f>
        <v>0</v>
      </c>
      <c r="U832" s="104">
        <f>+N832*O832*'1. Standard_Cost'!$E$12</f>
        <v>0</v>
      </c>
      <c r="V832" s="103"/>
      <c r="W832" s="103"/>
      <c r="X832" s="103"/>
      <c r="Y832" s="104">
        <f>+V832*((X832*'1. Standard_Cost'!$B$16)+(W832*X832*'1. Standard_Cost'!$C$16))</f>
        <v>0</v>
      </c>
      <c r="Z832" s="103"/>
      <c r="AA832" s="103"/>
      <c r="AB832" s="104">
        <f>+Z832*'1. Standard_Cost'!$B$20+AA832*'1. Standard_Cost'!$C$20</f>
        <v>0</v>
      </c>
      <c r="AC832" s="105"/>
      <c r="AD832" s="106"/>
      <c r="AE832" s="104">
        <f t="shared" si="1587"/>
        <v>0</v>
      </c>
      <c r="AF832" s="104">
        <f t="shared" si="1588"/>
        <v>0</v>
      </c>
      <c r="AG832" s="103"/>
      <c r="AH832" s="103"/>
      <c r="AI832" s="103"/>
      <c r="AJ832" s="107"/>
      <c r="AK832" s="107"/>
      <c r="AL832" s="107"/>
      <c r="AM832" s="104">
        <f>AG832*'1. Standard_Cost'!B442+'Incremental_Cost Year 2021'!AH832*'1. Standard_Cost'!C442+'Incremental_Cost Year 2021'!AI832*'1. Standard_Cost'!D442+'Incremental_Cost Year 2021'!AJ832+'Incremental_Cost Year 2021'!AL832+AK832</f>
        <v>0</v>
      </c>
      <c r="AN832" s="104">
        <f>AM832*'1. Standard_Cost'!C28</f>
        <v>0</v>
      </c>
      <c r="AO832" s="107"/>
      <c r="AQ832" s="104">
        <f t="shared" si="1589"/>
        <v>0</v>
      </c>
      <c r="AR832" s="104">
        <f t="shared" si="1590"/>
        <v>0</v>
      </c>
      <c r="AS832" s="104">
        <f t="shared" si="1591"/>
        <v>0</v>
      </c>
      <c r="AT832" s="104">
        <f t="shared" si="1593"/>
        <v>0</v>
      </c>
      <c r="AU832" s="229">
        <f t="shared" si="1592"/>
        <v>0</v>
      </c>
      <c r="AV832" s="229"/>
      <c r="AW832" s="229"/>
      <c r="AX832" s="229"/>
      <c r="AY832" s="229"/>
      <c r="AZ832" s="229"/>
      <c r="BA832" s="230"/>
    </row>
    <row r="833" spans="1:53" ht="14.1" customHeight="1" outlineLevel="2" x14ac:dyDescent="0.2">
      <c r="A833" s="68"/>
      <c r="B833" s="94"/>
      <c r="C833" s="251"/>
      <c r="D833" s="110"/>
      <c r="E833" s="110"/>
      <c r="F833" s="110"/>
      <c r="G833" s="111"/>
      <c r="H833" s="112" t="s">
        <v>179</v>
      </c>
      <c r="I833" s="100"/>
      <c r="J833" s="101"/>
      <c r="K833" s="101"/>
      <c r="L833" s="102" t="str">
        <f>IF(I833&lt;&gt;0,((VLOOKUP(I833,'1. Standard_Cost'!$B$4:$D$8,2)+VLOOKUP(I833,'1. Standard_Cost'!$B$4:$D$8,3))*J833*K833),"0")</f>
        <v>0</v>
      </c>
      <c r="M833" s="102">
        <f>L833*'1. Standard_Cost'!F422</f>
        <v>0</v>
      </c>
      <c r="N833" s="103"/>
      <c r="O833" s="103"/>
      <c r="P833" s="103"/>
      <c r="Q833" s="103"/>
      <c r="R833" s="104">
        <f>+N833*P833*'1. Standard_Cost'!$B$12</f>
        <v>0</v>
      </c>
      <c r="S833" s="104">
        <f>+N833*O833*P833*'1. Standard_Cost'!$C$12</f>
        <v>0</v>
      </c>
      <c r="T833" s="104">
        <f>+N833*P833*Q833*'1. Standard_Cost'!$D$12</f>
        <v>0</v>
      </c>
      <c r="U833" s="104">
        <f>+N833*O833*'1. Standard_Cost'!$E$12</f>
        <v>0</v>
      </c>
      <c r="V833" s="103"/>
      <c r="W833" s="103"/>
      <c r="X833" s="103"/>
      <c r="Y833" s="104">
        <f>+V833*((X833*'1. Standard_Cost'!$B$16)+(W833*X833*'1. Standard_Cost'!$C$16))</f>
        <v>0</v>
      </c>
      <c r="Z833" s="103"/>
      <c r="AA833" s="103"/>
      <c r="AB833" s="104">
        <f>+Z833*'1. Standard_Cost'!$B$20+AA833*'1. Standard_Cost'!$C$20</f>
        <v>0</v>
      </c>
      <c r="AC833" s="105"/>
      <c r="AD833" s="106"/>
      <c r="AE833" s="104">
        <f t="shared" si="1587"/>
        <v>0</v>
      </c>
      <c r="AF833" s="104">
        <f t="shared" si="1588"/>
        <v>0</v>
      </c>
      <c r="AG833" s="103"/>
      <c r="AH833" s="103"/>
      <c r="AI833" s="103"/>
      <c r="AJ833" s="107"/>
      <c r="AK833" s="107"/>
      <c r="AL833" s="107"/>
      <c r="AM833" s="104">
        <f>AG833*'1. Standard_Cost'!B442+'Incremental_Cost Year 2021'!AH833*'1. Standard_Cost'!C442+'Incremental_Cost Year 2021'!AI833*'1. Standard_Cost'!D442+'Incremental_Cost Year 2021'!AJ833+'Incremental_Cost Year 2021'!AL833+AK833</f>
        <v>0</v>
      </c>
      <c r="AN833" s="104">
        <f>AM833*'1. Standard_Cost'!C28</f>
        <v>0</v>
      </c>
      <c r="AO833" s="107"/>
      <c r="AQ833" s="104">
        <f t="shared" si="1589"/>
        <v>0</v>
      </c>
      <c r="AR833" s="104">
        <f t="shared" si="1590"/>
        <v>0</v>
      </c>
      <c r="AS833" s="104">
        <f t="shared" si="1591"/>
        <v>0</v>
      </c>
      <c r="AT833" s="104">
        <f t="shared" si="1593"/>
        <v>0</v>
      </c>
      <c r="AU833" s="229">
        <f t="shared" si="1592"/>
        <v>0</v>
      </c>
      <c r="AV833" s="229"/>
      <c r="AW833" s="229"/>
      <c r="AX833" s="229"/>
      <c r="AY833" s="229"/>
      <c r="AZ833" s="229"/>
      <c r="BA833" s="230"/>
    </row>
    <row r="834" spans="1:53" ht="25.7" customHeight="1" outlineLevel="1" x14ac:dyDescent="0.2">
      <c r="A834" s="68"/>
      <c r="B834" s="94"/>
      <c r="C834" s="251"/>
      <c r="D834" s="113" t="s">
        <v>515</v>
      </c>
      <c r="E834" s="113" t="s">
        <v>468</v>
      </c>
      <c r="F834" s="114" t="s">
        <v>154</v>
      </c>
      <c r="G834" s="115" t="s">
        <v>155</v>
      </c>
      <c r="H834" s="122" t="s">
        <v>469</v>
      </c>
      <c r="I834" s="117"/>
      <c r="J834" s="117"/>
      <c r="K834" s="117"/>
      <c r="L834" s="118">
        <f>SUM(L830:L833)</f>
        <v>560700</v>
      </c>
      <c r="M834" s="118">
        <f>SUM(M830:M833)</f>
        <v>93636.9</v>
      </c>
      <c r="N834" s="117"/>
      <c r="O834" s="117"/>
      <c r="P834" s="117"/>
      <c r="Q834" s="117"/>
      <c r="R834" s="119">
        <f>SUM(R830:R833)</f>
        <v>0</v>
      </c>
      <c r="S834" s="119">
        <f>SUM(S830:S833)</f>
        <v>0</v>
      </c>
      <c r="T834" s="119">
        <f>SUM(T830:T833)</f>
        <v>0</v>
      </c>
      <c r="U834" s="119">
        <f>SUM(U830:U833)</f>
        <v>0</v>
      </c>
      <c r="V834" s="117"/>
      <c r="W834" s="117"/>
      <c r="X834" s="117"/>
      <c r="Y834" s="118">
        <f>SUM(Y830:Y833)</f>
        <v>0</v>
      </c>
      <c r="Z834" s="117"/>
      <c r="AA834" s="117"/>
      <c r="AB834" s="118">
        <f t="shared" ref="AB834:AF834" si="1594">SUM(AB830:AB833)</f>
        <v>2500000</v>
      </c>
      <c r="AC834" s="118">
        <f t="shared" si="1594"/>
        <v>0</v>
      </c>
      <c r="AD834" s="118">
        <f t="shared" si="1594"/>
        <v>0</v>
      </c>
      <c r="AE834" s="118">
        <f t="shared" si="1594"/>
        <v>500000</v>
      </c>
      <c r="AF834" s="118">
        <f t="shared" si="1594"/>
        <v>3000000</v>
      </c>
      <c r="AG834" s="117"/>
      <c r="AH834" s="117"/>
      <c r="AI834" s="117"/>
      <c r="AJ834" s="119">
        <f>SUM(AJ830:AJ833)</f>
        <v>0</v>
      </c>
      <c r="AK834" s="119">
        <f t="shared" ref="AK834:AN834" si="1595">SUM(AK830:AK833)</f>
        <v>0</v>
      </c>
      <c r="AL834" s="119">
        <f t="shared" si="1595"/>
        <v>0</v>
      </c>
      <c r="AM834" s="119">
        <f t="shared" si="1595"/>
        <v>0</v>
      </c>
      <c r="AN834" s="119">
        <f t="shared" si="1595"/>
        <v>0</v>
      </c>
      <c r="AO834" s="116"/>
      <c r="AP834" s="120"/>
      <c r="AQ834" s="121">
        <f t="shared" ref="AQ834:AZ834" si="1596">SUM(AQ830:AQ833)</f>
        <v>654336.9</v>
      </c>
      <c r="AR834" s="121">
        <f t="shared" si="1596"/>
        <v>3000000</v>
      </c>
      <c r="AS834" s="121">
        <f t="shared" si="1596"/>
        <v>0</v>
      </c>
      <c r="AT834" s="121">
        <f t="shared" si="1596"/>
        <v>3654336.9</v>
      </c>
      <c r="AU834" s="121">
        <f t="shared" si="1596"/>
        <v>3654336.9</v>
      </c>
      <c r="AV834" s="121">
        <f t="shared" si="1596"/>
        <v>0</v>
      </c>
      <c r="AW834" s="121">
        <f t="shared" si="1596"/>
        <v>0</v>
      </c>
      <c r="AX834" s="121">
        <f t="shared" si="1596"/>
        <v>0</v>
      </c>
      <c r="AY834" s="121">
        <f t="shared" si="1596"/>
        <v>0</v>
      </c>
      <c r="AZ834" s="121">
        <f t="shared" si="1596"/>
        <v>0</v>
      </c>
      <c r="BA834" s="121"/>
    </row>
    <row r="835" spans="1:53" ht="14.1" customHeight="1" outlineLevel="2" x14ac:dyDescent="0.2">
      <c r="A835" s="68"/>
      <c r="B835" s="94"/>
      <c r="C835" s="251"/>
      <c r="D835" s="96"/>
      <c r="E835" s="96"/>
      <c r="F835" s="97"/>
      <c r="G835" s="98"/>
      <c r="H835" s="99" t="s">
        <v>542</v>
      </c>
      <c r="I835" s="100"/>
      <c r="J835" s="101"/>
      <c r="K835" s="101"/>
      <c r="L835" s="102" t="str">
        <f>IF(I835&lt;&gt;0,((VLOOKUP(I835,'1. Standard_Cost'!$B$4:$D$8,2)+VLOOKUP(I835,'1. Standard_Cost'!$B$4:$D$8,3))*J835*K835),"0")</f>
        <v>0</v>
      </c>
      <c r="M835" s="102">
        <f>L835*'1. Standard_Cost'!F4</f>
        <v>0</v>
      </c>
      <c r="N835" s="103">
        <v>5</v>
      </c>
      <c r="O835" s="103">
        <v>2</v>
      </c>
      <c r="P835" s="103">
        <v>10</v>
      </c>
      <c r="Q835" s="103"/>
      <c r="R835" s="104">
        <f>+N835*P835*'1. Standard_Cost'!$B$12</f>
        <v>75000</v>
      </c>
      <c r="S835" s="104">
        <f>+N835*O835*P835*'1. Standard_Cost'!$C$12</f>
        <v>250000</v>
      </c>
      <c r="T835" s="104">
        <f>+N835*P835*Q835*'1. Standard_Cost'!$D$12</f>
        <v>0</v>
      </c>
      <c r="U835" s="104">
        <f>+N835*O835*'1. Standard_Cost'!$E$12</f>
        <v>50000</v>
      </c>
      <c r="V835" s="103"/>
      <c r="W835" s="103"/>
      <c r="X835" s="103"/>
      <c r="Y835" s="104">
        <f>+V835*((X835*'1. Standard_Cost'!$B$16)+(W835*X835*'1. Standard_Cost'!$C$16))</f>
        <v>0</v>
      </c>
      <c r="Z835" s="103">
        <v>6</v>
      </c>
      <c r="AA835" s="103">
        <v>6</v>
      </c>
      <c r="AB835" s="104">
        <f>+Z835*'1. Standard_Cost'!$B$20+AA835*'1. Standard_Cost'!$C$20</f>
        <v>750000</v>
      </c>
      <c r="AC835" s="105">
        <v>450000</v>
      </c>
      <c r="AD835" s="106"/>
      <c r="AE835" s="104">
        <f t="shared" ref="AE835:AE838" si="1597">(R835+S835+T835+U835+Y835+AB835+AC835+AD835)*(20%)</f>
        <v>315000</v>
      </c>
      <c r="AF835" s="104">
        <f t="shared" ref="AF835:AF838" si="1598">R835+S835+T835+U835+Y835+AB835+AC835+AD835+AE835</f>
        <v>1890000</v>
      </c>
      <c r="AG835" s="103"/>
      <c r="AH835" s="103"/>
      <c r="AI835" s="103"/>
      <c r="AJ835" s="107"/>
      <c r="AK835" s="107"/>
      <c r="AL835" s="107"/>
      <c r="AM835" s="104">
        <f>AG835*'1. Standard_Cost'!B442+'Incremental_Cost Year 2021'!AH835*'1. Standard_Cost'!C442+'Incremental_Cost Year 2021'!AI835*'1. Standard_Cost'!D442+'Incremental_Cost Year 2021'!AJ835+'Incremental_Cost Year 2021'!AL835+AK835</f>
        <v>0</v>
      </c>
      <c r="AN835" s="104">
        <f>AM835*'1. Standard_Cost'!C28</f>
        <v>0</v>
      </c>
      <c r="AO835" s="107"/>
      <c r="AQ835" s="104">
        <f t="shared" ref="AQ835:AQ838" si="1599">L835+M835</f>
        <v>0</v>
      </c>
      <c r="AR835" s="104">
        <f t="shared" ref="AR835:AR838" si="1600">AF835</f>
        <v>1890000</v>
      </c>
      <c r="AS835" s="104">
        <f t="shared" ref="AS835:AS838" si="1601">AM835+AN835</f>
        <v>0</v>
      </c>
      <c r="AT835" s="104">
        <f>SUM(AQ835,AR835,AS835)</f>
        <v>1890000</v>
      </c>
      <c r="AU835" s="229">
        <f t="shared" ref="AU835:AU838" si="1602">AT835:AT836</f>
        <v>1890000</v>
      </c>
      <c r="AV835" s="229"/>
      <c r="AW835" s="229"/>
      <c r="AX835" s="229"/>
      <c r="AY835" s="229"/>
      <c r="AZ835" s="229"/>
      <c r="BA835" s="230"/>
    </row>
    <row r="836" spans="1:53" ht="14.1" customHeight="1" outlineLevel="2" x14ac:dyDescent="0.2">
      <c r="A836" s="68"/>
      <c r="B836" s="94"/>
      <c r="C836" s="251"/>
      <c r="D836" s="110"/>
      <c r="E836" s="110"/>
      <c r="F836" s="110"/>
      <c r="G836" s="111"/>
      <c r="H836" s="99" t="s">
        <v>50</v>
      </c>
      <c r="I836" s="100"/>
      <c r="J836" s="101"/>
      <c r="K836" s="101"/>
      <c r="L836" s="102" t="str">
        <f>IF(I836&lt;&gt;0,((VLOOKUP(I836,'1. Standard_Cost'!$B$4:$D$8,2)+VLOOKUP(I836,'1. Standard_Cost'!$B$4:$D$8,3))*J836*K836),"0")</f>
        <v>0</v>
      </c>
      <c r="M836" s="102">
        <f>L836*'1. Standard_Cost'!F4</f>
        <v>0</v>
      </c>
      <c r="N836" s="103"/>
      <c r="O836" s="103"/>
      <c r="P836" s="103"/>
      <c r="Q836" s="103"/>
      <c r="R836" s="104">
        <f>+N836*P836*'1. Standard_Cost'!$B$12</f>
        <v>0</v>
      </c>
      <c r="S836" s="104">
        <f>+N836*O836*P836*'1. Standard_Cost'!$C$12</f>
        <v>0</v>
      </c>
      <c r="T836" s="104">
        <f>+N836*P836*Q836*'1. Standard_Cost'!$D$12</f>
        <v>0</v>
      </c>
      <c r="U836" s="104">
        <f>+N836*O836*'1. Standard_Cost'!$E$12</f>
        <v>0</v>
      </c>
      <c r="V836" s="103"/>
      <c r="W836" s="103"/>
      <c r="X836" s="103"/>
      <c r="Y836" s="104">
        <f>+V836*((X836*'1. Standard_Cost'!$B$16)+(W836*X836*'1. Standard_Cost'!$C$16))</f>
        <v>0</v>
      </c>
      <c r="Z836" s="103"/>
      <c r="AA836" s="103"/>
      <c r="AB836" s="104">
        <f>+Z836*'1. Standard_Cost'!$B$20+AA836*'1. Standard_Cost'!$C$20</f>
        <v>0</v>
      </c>
      <c r="AC836" s="105"/>
      <c r="AD836" s="106"/>
      <c r="AE836" s="104">
        <f t="shared" si="1597"/>
        <v>0</v>
      </c>
      <c r="AF836" s="104">
        <f t="shared" si="1598"/>
        <v>0</v>
      </c>
      <c r="AG836" s="103"/>
      <c r="AH836" s="103">
        <v>0</v>
      </c>
      <c r="AI836" s="103">
        <v>0</v>
      </c>
      <c r="AJ836" s="107"/>
      <c r="AK836" s="107"/>
      <c r="AL836" s="107"/>
      <c r="AM836" s="104">
        <f>AG836*'1. Standard_Cost'!B442+'Incremental_Cost Year 2021'!AH836*'1. Standard_Cost'!C442+'Incremental_Cost Year 2021'!AI836*'1. Standard_Cost'!D442+'Incremental_Cost Year 2021'!AJ836+'Incremental_Cost Year 2021'!AL836+AK836</f>
        <v>0</v>
      </c>
      <c r="AN836" s="104">
        <f>AM836*'1. Standard_Cost'!C28</f>
        <v>0</v>
      </c>
      <c r="AO836" s="107"/>
      <c r="AQ836" s="104">
        <f t="shared" si="1599"/>
        <v>0</v>
      </c>
      <c r="AR836" s="104">
        <f t="shared" si="1600"/>
        <v>0</v>
      </c>
      <c r="AS836" s="104">
        <f t="shared" si="1601"/>
        <v>0</v>
      </c>
      <c r="AT836" s="104">
        <f t="shared" ref="AT836:AT838" si="1603">SUM(AQ836,AR836,AS836)</f>
        <v>0</v>
      </c>
      <c r="AU836" s="229">
        <f t="shared" si="1602"/>
        <v>0</v>
      </c>
      <c r="AV836" s="229">
        <v>0</v>
      </c>
      <c r="AW836" s="229"/>
      <c r="AX836" s="229"/>
      <c r="AY836" s="229"/>
      <c r="AZ836" s="229"/>
      <c r="BA836" s="230"/>
    </row>
    <row r="837" spans="1:53" ht="14.1" customHeight="1" outlineLevel="2" x14ac:dyDescent="0.2">
      <c r="A837" s="68"/>
      <c r="B837" s="94"/>
      <c r="C837" s="251"/>
      <c r="D837" s="110"/>
      <c r="E837" s="110"/>
      <c r="F837" s="110"/>
      <c r="G837" s="111"/>
      <c r="H837" s="99" t="s">
        <v>51</v>
      </c>
      <c r="I837" s="100"/>
      <c r="J837" s="101"/>
      <c r="K837" s="101"/>
      <c r="L837" s="102" t="str">
        <f>IF(I837&lt;&gt;0,((VLOOKUP(I837,'1. Standard_Cost'!$B$4:$D$8,2)+VLOOKUP(I837,'1. Standard_Cost'!$B$4:$D$8,3))*J837*K837),"0")</f>
        <v>0</v>
      </c>
      <c r="M837" s="102">
        <f>L837*'1. Standard_Cost'!F4</f>
        <v>0</v>
      </c>
      <c r="N837" s="103"/>
      <c r="O837" s="103"/>
      <c r="P837" s="103"/>
      <c r="Q837" s="103"/>
      <c r="R837" s="104">
        <f>+N837*P837*'1. Standard_Cost'!$B$12</f>
        <v>0</v>
      </c>
      <c r="S837" s="104">
        <f>+N837*O837*P837*'1. Standard_Cost'!$C$12</f>
        <v>0</v>
      </c>
      <c r="T837" s="104">
        <f>+N837*P837*Q837*'1. Standard_Cost'!$D$12</f>
        <v>0</v>
      </c>
      <c r="U837" s="104">
        <f>+N837*O837*'1. Standard_Cost'!$E$12</f>
        <v>0</v>
      </c>
      <c r="V837" s="103"/>
      <c r="W837" s="103"/>
      <c r="X837" s="103"/>
      <c r="Y837" s="104">
        <f>+V837*((X837*'1. Standard_Cost'!$B$16)+(W837*X837*'1. Standard_Cost'!$C$16))</f>
        <v>0</v>
      </c>
      <c r="Z837" s="103"/>
      <c r="AA837" s="103"/>
      <c r="AB837" s="104">
        <f>+Z837*'1. Standard_Cost'!$B$20+AA837*'1. Standard_Cost'!$C$20</f>
        <v>0</v>
      </c>
      <c r="AC837" s="105"/>
      <c r="AD837" s="106"/>
      <c r="AE837" s="104">
        <f t="shared" si="1597"/>
        <v>0</v>
      </c>
      <c r="AF837" s="104">
        <f t="shared" si="1598"/>
        <v>0</v>
      </c>
      <c r="AG837" s="103"/>
      <c r="AH837" s="103"/>
      <c r="AI837" s="103"/>
      <c r="AJ837" s="107"/>
      <c r="AK837" s="107"/>
      <c r="AL837" s="107"/>
      <c r="AM837" s="104">
        <f>AG837*'1. Standard_Cost'!B442+'Incremental_Cost Year 2021'!AH837*'1. Standard_Cost'!C442+'Incremental_Cost Year 2021'!AI837*'1. Standard_Cost'!D442+'Incremental_Cost Year 2021'!AJ837+'Incremental_Cost Year 2021'!AL837+AK837</f>
        <v>0</v>
      </c>
      <c r="AN837" s="104">
        <f>AM837*'1. Standard_Cost'!C28</f>
        <v>0</v>
      </c>
      <c r="AO837" s="107"/>
      <c r="AQ837" s="104">
        <f t="shared" si="1599"/>
        <v>0</v>
      </c>
      <c r="AR837" s="104">
        <f t="shared" si="1600"/>
        <v>0</v>
      </c>
      <c r="AS837" s="104">
        <f t="shared" si="1601"/>
        <v>0</v>
      </c>
      <c r="AT837" s="104">
        <f t="shared" si="1603"/>
        <v>0</v>
      </c>
      <c r="AU837" s="229">
        <f t="shared" si="1602"/>
        <v>0</v>
      </c>
      <c r="AV837" s="229"/>
      <c r="AW837" s="229"/>
      <c r="AX837" s="229"/>
      <c r="AY837" s="229"/>
      <c r="AZ837" s="229"/>
      <c r="BA837" s="230"/>
    </row>
    <row r="838" spans="1:53" ht="14.1" customHeight="1" outlineLevel="2" x14ac:dyDescent="0.2">
      <c r="A838" s="68"/>
      <c r="B838" s="94"/>
      <c r="C838" s="251"/>
      <c r="D838" s="110"/>
      <c r="E838" s="110"/>
      <c r="F838" s="110"/>
      <c r="G838" s="111"/>
      <c r="H838" s="112" t="s">
        <v>179</v>
      </c>
      <c r="I838" s="100"/>
      <c r="J838" s="101"/>
      <c r="K838" s="101"/>
      <c r="L838" s="102" t="str">
        <f>IF(I838&lt;&gt;0,((VLOOKUP(I838,'1. Standard_Cost'!$B$4:$D$8,2)+VLOOKUP(I838,'1. Standard_Cost'!$B$4:$D$8,3))*J838*K838),"0")</f>
        <v>0</v>
      </c>
      <c r="M838" s="102">
        <f>L838*'1. Standard_Cost'!F422</f>
        <v>0</v>
      </c>
      <c r="N838" s="103"/>
      <c r="O838" s="103"/>
      <c r="P838" s="103"/>
      <c r="Q838" s="103"/>
      <c r="R838" s="104">
        <f>+N838*P838*'1. Standard_Cost'!$B$12</f>
        <v>0</v>
      </c>
      <c r="S838" s="104">
        <f>+N838*O838*P838*'1. Standard_Cost'!$C$12</f>
        <v>0</v>
      </c>
      <c r="T838" s="104">
        <f>+N838*P838*Q838*'1. Standard_Cost'!$D$12</f>
        <v>0</v>
      </c>
      <c r="U838" s="104">
        <f>+N838*O838*'1. Standard_Cost'!$E$12</f>
        <v>0</v>
      </c>
      <c r="V838" s="103"/>
      <c r="W838" s="103"/>
      <c r="X838" s="103"/>
      <c r="Y838" s="104">
        <f>+V838*((X838*'1. Standard_Cost'!$B$16)+(W838*X838*'1. Standard_Cost'!$C$16))</f>
        <v>0</v>
      </c>
      <c r="Z838" s="103"/>
      <c r="AA838" s="103"/>
      <c r="AB838" s="104">
        <f>+Z838*'1. Standard_Cost'!$B$20+AA838*'1. Standard_Cost'!$C$20</f>
        <v>0</v>
      </c>
      <c r="AC838" s="105"/>
      <c r="AD838" s="106"/>
      <c r="AE838" s="104">
        <f t="shared" si="1597"/>
        <v>0</v>
      </c>
      <c r="AF838" s="104">
        <f t="shared" si="1598"/>
        <v>0</v>
      </c>
      <c r="AG838" s="103"/>
      <c r="AH838" s="103"/>
      <c r="AI838" s="103"/>
      <c r="AJ838" s="107"/>
      <c r="AK838" s="107"/>
      <c r="AL838" s="107"/>
      <c r="AM838" s="104">
        <f>AG838*'1. Standard_Cost'!B442+'Incremental_Cost Year 2021'!AH838*'1. Standard_Cost'!C442+'Incremental_Cost Year 2021'!AI838*'1. Standard_Cost'!D442+'Incremental_Cost Year 2021'!AJ838+'Incremental_Cost Year 2021'!AL838+AK838</f>
        <v>0</v>
      </c>
      <c r="AN838" s="104">
        <f>AM838*'1. Standard_Cost'!C28</f>
        <v>0</v>
      </c>
      <c r="AO838" s="107"/>
      <c r="AQ838" s="104">
        <f t="shared" si="1599"/>
        <v>0</v>
      </c>
      <c r="AR838" s="104">
        <f t="shared" si="1600"/>
        <v>0</v>
      </c>
      <c r="AS838" s="104">
        <f t="shared" si="1601"/>
        <v>0</v>
      </c>
      <c r="AT838" s="104">
        <f t="shared" si="1603"/>
        <v>0</v>
      </c>
      <c r="AU838" s="229">
        <f t="shared" si="1602"/>
        <v>0</v>
      </c>
      <c r="AV838" s="229"/>
      <c r="AW838" s="229"/>
      <c r="AX838" s="229"/>
      <c r="AY838" s="229"/>
      <c r="AZ838" s="229"/>
      <c r="BA838" s="230"/>
    </row>
    <row r="839" spans="1:53" ht="24.6" customHeight="1" outlineLevel="1" x14ac:dyDescent="0.2">
      <c r="A839" s="68"/>
      <c r="B839" s="141"/>
      <c r="C839" s="251"/>
      <c r="D839" s="113" t="s">
        <v>515</v>
      </c>
      <c r="E839" s="113" t="s">
        <v>470</v>
      </c>
      <c r="F839" s="114" t="s">
        <v>154</v>
      </c>
      <c r="G839" s="115" t="s">
        <v>155</v>
      </c>
      <c r="H839" s="122" t="s">
        <v>471</v>
      </c>
      <c r="I839" s="117"/>
      <c r="J839" s="117"/>
      <c r="K839" s="117"/>
      <c r="L839" s="118">
        <f>SUM(L835:L838)</f>
        <v>0</v>
      </c>
      <c r="M839" s="118">
        <f>SUM(M835:M838)</f>
        <v>0</v>
      </c>
      <c r="N839" s="117"/>
      <c r="O839" s="117"/>
      <c r="P839" s="117"/>
      <c r="Q839" s="117"/>
      <c r="R839" s="119">
        <f>SUM(R835:R838)</f>
        <v>75000</v>
      </c>
      <c r="S839" s="119">
        <f>SUM(S835:S838)</f>
        <v>250000</v>
      </c>
      <c r="T839" s="119">
        <f>SUM(T835:T838)</f>
        <v>0</v>
      </c>
      <c r="U839" s="119">
        <f>SUM(U835:U838)</f>
        <v>50000</v>
      </c>
      <c r="V839" s="117"/>
      <c r="W839" s="117"/>
      <c r="X839" s="117"/>
      <c r="Y839" s="118">
        <f>SUM(Y835:Y838)</f>
        <v>0</v>
      </c>
      <c r="Z839" s="117"/>
      <c r="AA839" s="117"/>
      <c r="AB839" s="118">
        <f t="shared" ref="AB839:AF839" si="1604">SUM(AB835:AB838)</f>
        <v>750000</v>
      </c>
      <c r="AC839" s="118">
        <f t="shared" si="1604"/>
        <v>450000</v>
      </c>
      <c r="AD839" s="118">
        <f t="shared" si="1604"/>
        <v>0</v>
      </c>
      <c r="AE839" s="118">
        <f t="shared" si="1604"/>
        <v>315000</v>
      </c>
      <c r="AF839" s="118">
        <f t="shared" si="1604"/>
        <v>1890000</v>
      </c>
      <c r="AG839" s="117"/>
      <c r="AH839" s="117"/>
      <c r="AI839" s="117"/>
      <c r="AJ839" s="119">
        <f>SUM(AJ835:AJ838)</f>
        <v>0</v>
      </c>
      <c r="AK839" s="119">
        <f t="shared" ref="AK839:AN839" si="1605">SUM(AK835:AK838)</f>
        <v>0</v>
      </c>
      <c r="AL839" s="119">
        <f t="shared" si="1605"/>
        <v>0</v>
      </c>
      <c r="AM839" s="119">
        <f t="shared" si="1605"/>
        <v>0</v>
      </c>
      <c r="AN839" s="119">
        <f t="shared" si="1605"/>
        <v>0</v>
      </c>
      <c r="AO839" s="116"/>
      <c r="AP839" s="120"/>
      <c r="AQ839" s="121">
        <f t="shared" ref="AQ839:AZ839" si="1606">SUM(AQ835:AQ838)</f>
        <v>0</v>
      </c>
      <c r="AR839" s="121">
        <f t="shared" si="1606"/>
        <v>1890000</v>
      </c>
      <c r="AS839" s="121">
        <f t="shared" si="1606"/>
        <v>0</v>
      </c>
      <c r="AT839" s="121">
        <f t="shared" si="1606"/>
        <v>1890000</v>
      </c>
      <c r="AU839" s="121">
        <f t="shared" si="1606"/>
        <v>1890000</v>
      </c>
      <c r="AV839" s="121">
        <f t="shared" si="1606"/>
        <v>0</v>
      </c>
      <c r="AW839" s="121">
        <f t="shared" si="1606"/>
        <v>0</v>
      </c>
      <c r="AX839" s="121">
        <f t="shared" si="1606"/>
        <v>0</v>
      </c>
      <c r="AY839" s="121">
        <f t="shared" si="1606"/>
        <v>0</v>
      </c>
      <c r="AZ839" s="121">
        <f t="shared" si="1606"/>
        <v>0</v>
      </c>
      <c r="BA839" s="121"/>
    </row>
    <row r="840" spans="1:53" ht="14.1" customHeight="1" outlineLevel="2" x14ac:dyDescent="0.2">
      <c r="A840" s="68"/>
      <c r="B840" s="94"/>
      <c r="C840" s="95"/>
      <c r="D840" s="96"/>
      <c r="E840" s="96"/>
      <c r="F840" s="97"/>
      <c r="G840" s="98"/>
      <c r="H840" s="99" t="s">
        <v>565</v>
      </c>
      <c r="I840" s="100" t="s">
        <v>1</v>
      </c>
      <c r="J840" s="101">
        <v>2</v>
      </c>
      <c r="K840" s="101">
        <v>2</v>
      </c>
      <c r="L840" s="102">
        <f>IF(I840&lt;&gt;0,((VLOOKUP(I840,'1. Standard_Cost'!$B$4:$D$8,2)+VLOOKUP(I840,'1. Standard_Cost'!$B$4:$D$8,3))*J840*K840),"0")</f>
        <v>360500</v>
      </c>
      <c r="M840" s="190">
        <f>L840*'1. Standard_Cost'!F4</f>
        <v>60203.5</v>
      </c>
      <c r="N840" s="103"/>
      <c r="O840" s="103"/>
      <c r="P840" s="103"/>
      <c r="Q840" s="103"/>
      <c r="R840" s="104">
        <f>+N840*P840*'1. Standard_Cost'!$B$12</f>
        <v>0</v>
      </c>
      <c r="S840" s="104">
        <f>+N840*O840*P840*'1. Standard_Cost'!$C$12</f>
        <v>0</v>
      </c>
      <c r="T840" s="104">
        <f>+N840*P840*Q840*'1. Standard_Cost'!$D$12</f>
        <v>0</v>
      </c>
      <c r="U840" s="104">
        <f>+N840*O840*'1. Standard_Cost'!$E$12</f>
        <v>0</v>
      </c>
      <c r="V840" s="103"/>
      <c r="W840" s="103"/>
      <c r="X840" s="103"/>
      <c r="Y840" s="104">
        <f>+V840*((X840*'1. Standard_Cost'!$B$16)+(W840*X840*'1. Standard_Cost'!$C$16))</f>
        <v>0</v>
      </c>
      <c r="Z840" s="103"/>
      <c r="AA840" s="103"/>
      <c r="AB840" s="104">
        <f>+Z840*'1. Standard_Cost'!$B$20+AA840*'1. Standard_Cost'!$C$20</f>
        <v>0</v>
      </c>
      <c r="AC840" s="105"/>
      <c r="AD840" s="106"/>
      <c r="AE840" s="104">
        <f t="shared" ref="AE840:AE843" si="1607">(R840+S840+T840+U840+Y840+AB840+AC840+AD840)*(20%)</f>
        <v>0</v>
      </c>
      <c r="AF840" s="104">
        <f t="shared" ref="AF840:AF843" si="1608">R840+S840+T840+U840+Y840+AB840+AC840+AD840+AE840</f>
        <v>0</v>
      </c>
      <c r="AG840" s="103"/>
      <c r="AH840" s="103"/>
      <c r="AI840" s="103"/>
      <c r="AJ840" s="107"/>
      <c r="AK840" s="107"/>
      <c r="AL840" s="107"/>
      <c r="AM840" s="104">
        <f>AG840*'1. Standard_Cost'!B447+'Incremental_Cost Year 2021'!AH840*'1. Standard_Cost'!C447+'Incremental_Cost Year 2021'!AI840*'1. Standard_Cost'!D447+'Incremental_Cost Year 2021'!AJ840+'Incremental_Cost Year 2021'!AL840+AK840</f>
        <v>0</v>
      </c>
      <c r="AN840" s="104">
        <f>AM840*'1. Standard_Cost'!C28</f>
        <v>0</v>
      </c>
      <c r="AO840" s="107"/>
      <c r="AQ840" s="104">
        <f t="shared" ref="AQ840:AQ843" si="1609">L840+M840</f>
        <v>420703.5</v>
      </c>
      <c r="AR840" s="104">
        <f t="shared" ref="AR840:AR843" si="1610">AF840</f>
        <v>0</v>
      </c>
      <c r="AS840" s="104">
        <f t="shared" ref="AS840:AS843" si="1611">AM840+AN840</f>
        <v>0</v>
      </c>
      <c r="AT840" s="104">
        <f>SUM(AQ840,AR840,AS840)</f>
        <v>420703.5</v>
      </c>
      <c r="AU840" s="229">
        <f t="shared" ref="AU840:AU843" si="1612">AT840:AT841</f>
        <v>420703.5</v>
      </c>
      <c r="AV840" s="229"/>
      <c r="AW840" s="229"/>
      <c r="AX840" s="229"/>
      <c r="AY840" s="229"/>
      <c r="AZ840" s="229"/>
      <c r="BA840" s="230"/>
    </row>
    <row r="841" spans="1:53" ht="14.1" customHeight="1" outlineLevel="2" x14ac:dyDescent="0.2">
      <c r="A841" s="68"/>
      <c r="B841" s="94"/>
      <c r="C841" s="95"/>
      <c r="D841" s="110"/>
      <c r="E841" s="110"/>
      <c r="F841" s="110"/>
      <c r="G841" s="111"/>
      <c r="H841" s="99" t="s">
        <v>566</v>
      </c>
      <c r="I841" s="100" t="s">
        <v>3</v>
      </c>
      <c r="J841" s="101">
        <v>1</v>
      </c>
      <c r="K841" s="101">
        <v>2</v>
      </c>
      <c r="L841" s="102">
        <f>IF(I841&lt;&gt;0,((VLOOKUP(I841,'1. Standard_Cost'!$B$4:$D$8,2)+VLOOKUP(I841,'1. Standard_Cost'!$B$4:$D$8,3))*J841*K841),"0")</f>
        <v>200200</v>
      </c>
      <c r="M841" s="190">
        <f>L841*'1. Standard_Cost'!F4</f>
        <v>33433.4</v>
      </c>
      <c r="N841" s="103"/>
      <c r="O841" s="103"/>
      <c r="P841" s="103"/>
      <c r="Q841" s="103"/>
      <c r="R841" s="104">
        <f>+N841*P841*'1. Standard_Cost'!$B$12</f>
        <v>0</v>
      </c>
      <c r="S841" s="104">
        <f>+N841*O841*P841*'1. Standard_Cost'!$C$12</f>
        <v>0</v>
      </c>
      <c r="T841" s="104">
        <f>+N841*P841*Q841*'1. Standard_Cost'!$D$12</f>
        <v>0</v>
      </c>
      <c r="U841" s="104">
        <f>+N841*O841*'1. Standard_Cost'!$E$12</f>
        <v>0</v>
      </c>
      <c r="V841" s="103"/>
      <c r="W841" s="103"/>
      <c r="X841" s="103"/>
      <c r="Y841" s="104">
        <f>+V841*((X841*'1. Standard_Cost'!$B$16)+(W841*X841*'1. Standard_Cost'!$C$16))</f>
        <v>0</v>
      </c>
      <c r="Z841" s="103">
        <v>10</v>
      </c>
      <c r="AA841" s="103">
        <v>10</v>
      </c>
      <c r="AB841" s="104">
        <f>+Z841*'1. Standard_Cost'!$B$20+AA841*'1. Standard_Cost'!$C$20</f>
        <v>1250000</v>
      </c>
      <c r="AC841" s="105"/>
      <c r="AD841" s="106"/>
      <c r="AE841" s="104">
        <f t="shared" si="1607"/>
        <v>250000</v>
      </c>
      <c r="AF841" s="104">
        <f t="shared" si="1608"/>
        <v>1500000</v>
      </c>
      <c r="AG841" s="103"/>
      <c r="AH841" s="103">
        <v>0</v>
      </c>
      <c r="AI841" s="103">
        <v>0</v>
      </c>
      <c r="AJ841" s="107"/>
      <c r="AK841" s="107"/>
      <c r="AL841" s="107"/>
      <c r="AM841" s="104">
        <f>AG841*'1. Standard_Cost'!B447+'Incremental_Cost Year 2021'!AH841*'1. Standard_Cost'!C447+'Incremental_Cost Year 2021'!AI841*'1. Standard_Cost'!D447+'Incremental_Cost Year 2021'!AJ841+'Incremental_Cost Year 2021'!AL841+AK841</f>
        <v>0</v>
      </c>
      <c r="AN841" s="104">
        <f>AM841*'1. Standard_Cost'!C28</f>
        <v>0</v>
      </c>
      <c r="AO841" s="107"/>
      <c r="AQ841" s="104">
        <f t="shared" si="1609"/>
        <v>233633.4</v>
      </c>
      <c r="AR841" s="104">
        <f t="shared" si="1610"/>
        <v>1500000</v>
      </c>
      <c r="AS841" s="104">
        <f t="shared" si="1611"/>
        <v>0</v>
      </c>
      <c r="AT841" s="104">
        <f t="shared" ref="AT841:AT843" si="1613">SUM(AQ841,AR841,AS841)</f>
        <v>1733633.4</v>
      </c>
      <c r="AU841" s="229">
        <f t="shared" si="1612"/>
        <v>1733633.4</v>
      </c>
      <c r="AV841" s="229">
        <v>0</v>
      </c>
      <c r="AW841" s="229"/>
      <c r="AX841" s="229"/>
      <c r="AY841" s="229"/>
      <c r="AZ841" s="229"/>
      <c r="BA841" s="230"/>
    </row>
    <row r="842" spans="1:53" ht="14.1" customHeight="1" outlineLevel="2" x14ac:dyDescent="0.2">
      <c r="A842" s="68"/>
      <c r="B842" s="94"/>
      <c r="C842" s="95"/>
      <c r="D842" s="110"/>
      <c r="E842" s="110"/>
      <c r="F842" s="110"/>
      <c r="G842" s="111"/>
      <c r="H842" s="99" t="s">
        <v>51</v>
      </c>
      <c r="I842" s="100"/>
      <c r="J842" s="101"/>
      <c r="K842" s="101"/>
      <c r="L842" s="102" t="str">
        <f>IF(I842&lt;&gt;0,((VLOOKUP(I842,'1. Standard_Cost'!$B$4:$D$8,2)+VLOOKUP(I842,'1. Standard_Cost'!$B$4:$D$8,3))*J842*K842),"0")</f>
        <v>0</v>
      </c>
      <c r="M842" s="102">
        <f>L842*'1. Standard_Cost'!F4</f>
        <v>0</v>
      </c>
      <c r="N842" s="103"/>
      <c r="O842" s="103"/>
      <c r="P842" s="103"/>
      <c r="Q842" s="103"/>
      <c r="R842" s="104">
        <f>+N842*P842*'1. Standard_Cost'!$B$12</f>
        <v>0</v>
      </c>
      <c r="S842" s="104">
        <f>+N842*O842*P842*'1. Standard_Cost'!$C$12</f>
        <v>0</v>
      </c>
      <c r="T842" s="104">
        <f>+N842*P842*Q842*'1. Standard_Cost'!$D$12</f>
        <v>0</v>
      </c>
      <c r="U842" s="104">
        <f>+N842*O842*'1. Standard_Cost'!$E$12</f>
        <v>0</v>
      </c>
      <c r="V842" s="103"/>
      <c r="W842" s="103"/>
      <c r="X842" s="103"/>
      <c r="Y842" s="104">
        <f>+V842*((X842*'1. Standard_Cost'!$B$16)+(W842*X842*'1. Standard_Cost'!$C$16))</f>
        <v>0</v>
      </c>
      <c r="Z842" s="103"/>
      <c r="AA842" s="103"/>
      <c r="AB842" s="104">
        <f>+Z842*'1. Standard_Cost'!$B$20+AA842*'1. Standard_Cost'!$C$20</f>
        <v>0</v>
      </c>
      <c r="AC842" s="105"/>
      <c r="AD842" s="106"/>
      <c r="AE842" s="104">
        <f t="shared" si="1607"/>
        <v>0</v>
      </c>
      <c r="AF842" s="104">
        <f t="shared" si="1608"/>
        <v>0</v>
      </c>
      <c r="AG842" s="103"/>
      <c r="AH842" s="103"/>
      <c r="AI842" s="103"/>
      <c r="AJ842" s="107"/>
      <c r="AK842" s="107"/>
      <c r="AL842" s="107"/>
      <c r="AM842" s="104">
        <f>AG842*'1. Standard_Cost'!B447+'Incremental_Cost Year 2021'!AH842*'1. Standard_Cost'!C447+'Incremental_Cost Year 2021'!AI842*'1. Standard_Cost'!D447+'Incremental_Cost Year 2021'!AJ842+'Incremental_Cost Year 2021'!AL842+AK842</f>
        <v>0</v>
      </c>
      <c r="AN842" s="104">
        <f>AM842*'1. Standard_Cost'!C28</f>
        <v>0</v>
      </c>
      <c r="AO842" s="107"/>
      <c r="AQ842" s="104">
        <f t="shared" si="1609"/>
        <v>0</v>
      </c>
      <c r="AR842" s="104">
        <f t="shared" si="1610"/>
        <v>0</v>
      </c>
      <c r="AS842" s="104">
        <f t="shared" si="1611"/>
        <v>0</v>
      </c>
      <c r="AT842" s="104">
        <f t="shared" si="1613"/>
        <v>0</v>
      </c>
      <c r="AU842" s="229">
        <f t="shared" si="1612"/>
        <v>0</v>
      </c>
      <c r="AV842" s="229"/>
      <c r="AW842" s="229"/>
      <c r="AX842" s="229"/>
      <c r="AY842" s="229"/>
      <c r="AZ842" s="229"/>
      <c r="BA842" s="230"/>
    </row>
    <row r="843" spans="1:53" ht="14.1" customHeight="1" outlineLevel="2" x14ac:dyDescent="0.2">
      <c r="A843" s="68"/>
      <c r="B843" s="94"/>
      <c r="C843" s="95"/>
      <c r="D843" s="110"/>
      <c r="E843" s="110"/>
      <c r="F843" s="110"/>
      <c r="G843" s="111"/>
      <c r="H843" s="112" t="s">
        <v>179</v>
      </c>
      <c r="I843" s="100"/>
      <c r="J843" s="101"/>
      <c r="K843" s="101"/>
      <c r="L843" s="102" t="str">
        <f>IF(I843&lt;&gt;0,((VLOOKUP(I843,'1. Standard_Cost'!$B$4:$D$8,2)+VLOOKUP(I843,'1. Standard_Cost'!$B$4:$D$8,3))*J843*K843),"0")</f>
        <v>0</v>
      </c>
      <c r="M843" s="102">
        <f>L843*'1. Standard_Cost'!F427</f>
        <v>0</v>
      </c>
      <c r="N843" s="103"/>
      <c r="O843" s="103"/>
      <c r="P843" s="103"/>
      <c r="Q843" s="103"/>
      <c r="R843" s="104">
        <f>+N843*P843*'1. Standard_Cost'!$B$12</f>
        <v>0</v>
      </c>
      <c r="S843" s="104">
        <f>+N843*O843*P843*'1. Standard_Cost'!$C$12</f>
        <v>0</v>
      </c>
      <c r="T843" s="104">
        <f>+N843*P843*Q843*'1. Standard_Cost'!$D$12</f>
        <v>0</v>
      </c>
      <c r="U843" s="104">
        <f>+N843*O843*'1. Standard_Cost'!$E$12</f>
        <v>0</v>
      </c>
      <c r="V843" s="103"/>
      <c r="W843" s="103"/>
      <c r="X843" s="103"/>
      <c r="Y843" s="104">
        <f>+V843*((X843*'1. Standard_Cost'!$B$16)+(W843*X843*'1. Standard_Cost'!$C$16))</f>
        <v>0</v>
      </c>
      <c r="Z843" s="103"/>
      <c r="AA843" s="103"/>
      <c r="AB843" s="104">
        <f>+Z843*'1. Standard_Cost'!$B$20+AA843*'1. Standard_Cost'!$C$20</f>
        <v>0</v>
      </c>
      <c r="AC843" s="105"/>
      <c r="AD843" s="106"/>
      <c r="AE843" s="104">
        <f t="shared" si="1607"/>
        <v>0</v>
      </c>
      <c r="AF843" s="104">
        <f t="shared" si="1608"/>
        <v>0</v>
      </c>
      <c r="AG843" s="103"/>
      <c r="AH843" s="103"/>
      <c r="AI843" s="103"/>
      <c r="AJ843" s="107"/>
      <c r="AK843" s="107"/>
      <c r="AL843" s="107"/>
      <c r="AM843" s="104">
        <f>AG843*'1. Standard_Cost'!B447+'Incremental_Cost Year 2021'!AH843*'1. Standard_Cost'!C447+'Incremental_Cost Year 2021'!AI843*'1. Standard_Cost'!D447+'Incremental_Cost Year 2021'!AJ843+'Incremental_Cost Year 2021'!AL843+AK843</f>
        <v>0</v>
      </c>
      <c r="AN843" s="104">
        <f>AM843*'1. Standard_Cost'!C28</f>
        <v>0</v>
      </c>
      <c r="AO843" s="107"/>
      <c r="AQ843" s="104">
        <f t="shared" si="1609"/>
        <v>0</v>
      </c>
      <c r="AR843" s="104">
        <f t="shared" si="1610"/>
        <v>0</v>
      </c>
      <c r="AS843" s="104">
        <f t="shared" si="1611"/>
        <v>0</v>
      </c>
      <c r="AT843" s="104">
        <f t="shared" si="1613"/>
        <v>0</v>
      </c>
      <c r="AU843" s="229">
        <f t="shared" si="1612"/>
        <v>0</v>
      </c>
      <c r="AV843" s="229"/>
      <c r="AW843" s="229"/>
      <c r="AX843" s="229"/>
      <c r="AY843" s="229"/>
      <c r="AZ843" s="229"/>
      <c r="BA843" s="230"/>
    </row>
    <row r="844" spans="1:53" ht="24.6" customHeight="1" outlineLevel="1" x14ac:dyDescent="0.2">
      <c r="A844" s="68"/>
      <c r="B844" s="141"/>
      <c r="C844" s="95"/>
      <c r="D844" s="113" t="s">
        <v>515</v>
      </c>
      <c r="E844" s="113" t="s">
        <v>472</v>
      </c>
      <c r="F844" s="114" t="s">
        <v>154</v>
      </c>
      <c r="G844" s="115" t="s">
        <v>155</v>
      </c>
      <c r="H844" s="122" t="s">
        <v>473</v>
      </c>
      <c r="I844" s="117"/>
      <c r="J844" s="117"/>
      <c r="K844" s="117"/>
      <c r="L844" s="118">
        <f>SUM(L840:L843)</f>
        <v>560700</v>
      </c>
      <c r="M844" s="118">
        <f>SUM(M840:M843)</f>
        <v>93636.9</v>
      </c>
      <c r="N844" s="117"/>
      <c r="O844" s="117"/>
      <c r="P844" s="117"/>
      <c r="Q844" s="117"/>
      <c r="R844" s="119">
        <f>SUM(R840:R843)</f>
        <v>0</v>
      </c>
      <c r="S844" s="119">
        <f>SUM(S840:S843)</f>
        <v>0</v>
      </c>
      <c r="T844" s="119">
        <f>SUM(T840:T843)</f>
        <v>0</v>
      </c>
      <c r="U844" s="119">
        <f>SUM(U840:U843)</f>
        <v>0</v>
      </c>
      <c r="V844" s="117"/>
      <c r="W844" s="117"/>
      <c r="X844" s="117"/>
      <c r="Y844" s="118">
        <f>SUM(Y840:Y843)</f>
        <v>0</v>
      </c>
      <c r="Z844" s="117"/>
      <c r="AA844" s="117"/>
      <c r="AB844" s="118">
        <f t="shared" ref="AB844:AF844" si="1614">SUM(AB840:AB843)</f>
        <v>1250000</v>
      </c>
      <c r="AC844" s="118">
        <f t="shared" si="1614"/>
        <v>0</v>
      </c>
      <c r="AD844" s="118">
        <f t="shared" si="1614"/>
        <v>0</v>
      </c>
      <c r="AE844" s="118">
        <f t="shared" si="1614"/>
        <v>250000</v>
      </c>
      <c r="AF844" s="118">
        <f t="shared" si="1614"/>
        <v>1500000</v>
      </c>
      <c r="AG844" s="117"/>
      <c r="AH844" s="117"/>
      <c r="AI844" s="117"/>
      <c r="AJ844" s="119">
        <f>SUM(AJ840:AJ843)</f>
        <v>0</v>
      </c>
      <c r="AK844" s="119">
        <f t="shared" ref="AK844:AN844" si="1615">SUM(AK840:AK843)</f>
        <v>0</v>
      </c>
      <c r="AL844" s="119">
        <f t="shared" si="1615"/>
        <v>0</v>
      </c>
      <c r="AM844" s="119">
        <f t="shared" si="1615"/>
        <v>0</v>
      </c>
      <c r="AN844" s="119">
        <f t="shared" si="1615"/>
        <v>0</v>
      </c>
      <c r="AO844" s="116"/>
      <c r="AP844" s="120"/>
      <c r="AQ844" s="121">
        <f t="shared" ref="AQ844:AZ844" si="1616">SUM(AQ840:AQ843)</f>
        <v>654336.9</v>
      </c>
      <c r="AR844" s="121">
        <f t="shared" si="1616"/>
        <v>1500000</v>
      </c>
      <c r="AS844" s="121">
        <f t="shared" si="1616"/>
        <v>0</v>
      </c>
      <c r="AT844" s="121">
        <f t="shared" si="1616"/>
        <v>2154336.9</v>
      </c>
      <c r="AU844" s="121">
        <f t="shared" si="1616"/>
        <v>2154336.9</v>
      </c>
      <c r="AV844" s="121">
        <f t="shared" si="1616"/>
        <v>0</v>
      </c>
      <c r="AW844" s="121">
        <f t="shared" si="1616"/>
        <v>0</v>
      </c>
      <c r="AX844" s="121">
        <f t="shared" si="1616"/>
        <v>0</v>
      </c>
      <c r="AY844" s="121">
        <f t="shared" si="1616"/>
        <v>0</v>
      </c>
      <c r="AZ844" s="121">
        <f t="shared" si="1616"/>
        <v>0</v>
      </c>
      <c r="BA844" s="121"/>
    </row>
    <row r="845" spans="1:53" ht="14.1" customHeight="1" outlineLevel="2" x14ac:dyDescent="0.2">
      <c r="A845" s="68"/>
      <c r="B845" s="94"/>
      <c r="C845" s="95"/>
      <c r="D845" s="96"/>
      <c r="E845" s="96"/>
      <c r="F845" s="97"/>
      <c r="G845" s="98"/>
      <c r="H845" s="99" t="s">
        <v>542</v>
      </c>
      <c r="I845" s="100"/>
      <c r="J845" s="101"/>
      <c r="K845" s="101"/>
      <c r="L845" s="102" t="str">
        <f>IF(I845&lt;&gt;0,((VLOOKUP(I845,'1. Standard_Cost'!$B$4:$D$8,2)+VLOOKUP(I845,'1. Standard_Cost'!$B$4:$D$8,3))*J845*K845),"0")</f>
        <v>0</v>
      </c>
      <c r="M845" s="102">
        <f>L845*'1. Standard_Cost'!F4</f>
        <v>0</v>
      </c>
      <c r="N845" s="103">
        <v>1</v>
      </c>
      <c r="O845" s="103">
        <v>1</v>
      </c>
      <c r="P845" s="103">
        <v>8</v>
      </c>
      <c r="Q845" s="103"/>
      <c r="R845" s="104">
        <f>+N845*P845*'1. Standard_Cost'!$B$12</f>
        <v>12000</v>
      </c>
      <c r="S845" s="104">
        <f>+N845*O845*P845*'1. Standard_Cost'!$C$12</f>
        <v>20000</v>
      </c>
      <c r="T845" s="104">
        <f>+N845*P845*Q845*'1. Standard_Cost'!$D$12</f>
        <v>0</v>
      </c>
      <c r="U845" s="104">
        <f>+N845*O845*'1. Standard_Cost'!$E$12</f>
        <v>5000</v>
      </c>
      <c r="V845" s="103"/>
      <c r="W845" s="103"/>
      <c r="X845" s="103"/>
      <c r="Y845" s="104">
        <f>+V845*((X845*'1. Standard_Cost'!$B$16)+(W845*X845*'1. Standard_Cost'!$C$16))</f>
        <v>0</v>
      </c>
      <c r="Z845" s="103">
        <v>1</v>
      </c>
      <c r="AA845" s="103">
        <v>1</v>
      </c>
      <c r="AB845" s="104">
        <f>+Z845*'1. Standard_Cost'!$B$20+AA845*'1. Standard_Cost'!$C$20</f>
        <v>125000</v>
      </c>
      <c r="AC845" s="105">
        <v>200000</v>
      </c>
      <c r="AD845" s="106"/>
      <c r="AE845" s="104">
        <f t="shared" ref="AE845:AE848" si="1617">(R845+S845+T845+U845+Y845+AB845+AC845+AD845)*(20%)</f>
        <v>72400</v>
      </c>
      <c r="AF845" s="104">
        <f t="shared" ref="AF845:AF848" si="1618">R845+S845+T845+U845+Y845+AB845+AC845+AD845+AE845</f>
        <v>434400</v>
      </c>
      <c r="AG845" s="103"/>
      <c r="AH845" s="103"/>
      <c r="AI845" s="103"/>
      <c r="AJ845" s="107"/>
      <c r="AK845" s="107"/>
      <c r="AL845" s="107"/>
      <c r="AM845" s="104">
        <f>AG845*'1. Standard_Cost'!B452+'Incremental_Cost Year 2021'!AH845*'1. Standard_Cost'!C452+'Incremental_Cost Year 2021'!AI845*'1. Standard_Cost'!D452+'Incremental_Cost Year 2021'!AJ845+'Incremental_Cost Year 2021'!AL845+AK845</f>
        <v>0</v>
      </c>
      <c r="AN845" s="104">
        <f>AM845*'1. Standard_Cost'!C28</f>
        <v>0</v>
      </c>
      <c r="AO845" s="107"/>
      <c r="AQ845" s="104">
        <f t="shared" ref="AQ845:AQ848" si="1619">L845+M845</f>
        <v>0</v>
      </c>
      <c r="AR845" s="104">
        <f t="shared" ref="AR845:AR848" si="1620">AF845</f>
        <v>434400</v>
      </c>
      <c r="AS845" s="104">
        <f t="shared" ref="AS845:AS848" si="1621">AM845+AN845</f>
        <v>0</v>
      </c>
      <c r="AT845" s="104">
        <f>SUM(AQ845,AR845,AS845)</f>
        <v>434400</v>
      </c>
      <c r="AU845" s="229">
        <f t="shared" ref="AU845:AU848" si="1622">AT845:AT846</f>
        <v>434400</v>
      </c>
      <c r="AV845" s="229"/>
      <c r="AW845" s="229"/>
      <c r="AX845" s="229"/>
      <c r="AY845" s="229"/>
      <c r="AZ845" s="229"/>
      <c r="BA845" s="230"/>
    </row>
    <row r="846" spans="1:53" ht="14.1" customHeight="1" outlineLevel="2" x14ac:dyDescent="0.2">
      <c r="A846" s="68"/>
      <c r="B846" s="94"/>
      <c r="C846" s="95"/>
      <c r="D846" s="110"/>
      <c r="E846" s="110"/>
      <c r="F846" s="110"/>
      <c r="G846" s="111"/>
      <c r="H846" s="99" t="s">
        <v>50</v>
      </c>
      <c r="I846" s="100"/>
      <c r="J846" s="101"/>
      <c r="K846" s="101"/>
      <c r="L846" s="102" t="str">
        <f>IF(I846&lt;&gt;0,((VLOOKUP(I846,'1. Standard_Cost'!$B$4:$D$8,2)+VLOOKUP(I846,'1. Standard_Cost'!$B$4:$D$8,3))*J846*K846),"0")</f>
        <v>0</v>
      </c>
      <c r="M846" s="102">
        <f>L846*'1. Standard_Cost'!F4</f>
        <v>0</v>
      </c>
      <c r="N846" s="103"/>
      <c r="O846" s="103"/>
      <c r="P846" s="103"/>
      <c r="Q846" s="103"/>
      <c r="R846" s="104">
        <f>+N846*P846*'1. Standard_Cost'!$B$12</f>
        <v>0</v>
      </c>
      <c r="S846" s="104">
        <f>+N846*O846*P846*'1. Standard_Cost'!$C$12</f>
        <v>0</v>
      </c>
      <c r="T846" s="104">
        <f>+N846*P846*Q846*'1. Standard_Cost'!$D$12</f>
        <v>0</v>
      </c>
      <c r="U846" s="104">
        <f>+N846*O846*'1. Standard_Cost'!$E$12</f>
        <v>0</v>
      </c>
      <c r="V846" s="103"/>
      <c r="W846" s="103"/>
      <c r="X846" s="103"/>
      <c r="Y846" s="104">
        <f>+V846*((X846*'1. Standard_Cost'!$B$16)+(W846*X846*'1. Standard_Cost'!$C$16))</f>
        <v>0</v>
      </c>
      <c r="Z846" s="103"/>
      <c r="AA846" s="103"/>
      <c r="AB846" s="104">
        <f>+Z846*'1. Standard_Cost'!$B$20+AA846*'1. Standard_Cost'!$C$20</f>
        <v>0</v>
      </c>
      <c r="AC846" s="105"/>
      <c r="AD846" s="106"/>
      <c r="AE846" s="104">
        <f t="shared" si="1617"/>
        <v>0</v>
      </c>
      <c r="AF846" s="104">
        <f t="shared" si="1618"/>
        <v>0</v>
      </c>
      <c r="AG846" s="103"/>
      <c r="AH846" s="103">
        <v>0</v>
      </c>
      <c r="AI846" s="103">
        <v>0</v>
      </c>
      <c r="AJ846" s="107"/>
      <c r="AK846" s="107"/>
      <c r="AL846" s="107"/>
      <c r="AM846" s="104">
        <f>AG846*'1. Standard_Cost'!B452+'Incremental_Cost Year 2021'!AH846*'1. Standard_Cost'!C452+'Incremental_Cost Year 2021'!AI846*'1. Standard_Cost'!D452+'Incremental_Cost Year 2021'!AJ846+'Incremental_Cost Year 2021'!AL846+AK846</f>
        <v>0</v>
      </c>
      <c r="AN846" s="104">
        <f>AM846*'1. Standard_Cost'!C28</f>
        <v>0</v>
      </c>
      <c r="AO846" s="107"/>
      <c r="AQ846" s="104">
        <f t="shared" si="1619"/>
        <v>0</v>
      </c>
      <c r="AR846" s="104">
        <f t="shared" si="1620"/>
        <v>0</v>
      </c>
      <c r="AS846" s="104">
        <f t="shared" si="1621"/>
        <v>0</v>
      </c>
      <c r="AT846" s="104">
        <f t="shared" ref="AT846:AT848" si="1623">SUM(AQ846,AR846,AS846)</f>
        <v>0</v>
      </c>
      <c r="AU846" s="229">
        <f t="shared" si="1622"/>
        <v>0</v>
      </c>
      <c r="AV846" s="229">
        <v>0</v>
      </c>
      <c r="AW846" s="229"/>
      <c r="AX846" s="229"/>
      <c r="AY846" s="229"/>
      <c r="AZ846" s="229"/>
      <c r="BA846" s="230"/>
    </row>
    <row r="847" spans="1:53" ht="14.1" customHeight="1" outlineLevel="2" x14ac:dyDescent="0.2">
      <c r="A847" s="68"/>
      <c r="B847" s="94"/>
      <c r="C847" s="95"/>
      <c r="D847" s="110"/>
      <c r="E847" s="110"/>
      <c r="F847" s="110"/>
      <c r="G847" s="111"/>
      <c r="H847" s="99" t="s">
        <v>51</v>
      </c>
      <c r="I847" s="100"/>
      <c r="J847" s="101"/>
      <c r="K847" s="101"/>
      <c r="L847" s="102" t="str">
        <f>IF(I847&lt;&gt;0,((VLOOKUP(I847,'1. Standard_Cost'!$B$4:$D$8,2)+VLOOKUP(I847,'1. Standard_Cost'!$B$4:$D$8,3))*J847*K847),"0")</f>
        <v>0</v>
      </c>
      <c r="M847" s="102">
        <f>L847*'1. Standard_Cost'!F4</f>
        <v>0</v>
      </c>
      <c r="N847" s="103"/>
      <c r="O847" s="103"/>
      <c r="P847" s="103"/>
      <c r="Q847" s="103"/>
      <c r="R847" s="104">
        <f>+N847*P847*'1. Standard_Cost'!$B$12</f>
        <v>0</v>
      </c>
      <c r="S847" s="104">
        <f>+N847*O847*P847*'1. Standard_Cost'!$C$12</f>
        <v>0</v>
      </c>
      <c r="T847" s="104">
        <f>+N847*P847*Q847*'1. Standard_Cost'!$D$12</f>
        <v>0</v>
      </c>
      <c r="U847" s="104">
        <f>+N847*O847*'1. Standard_Cost'!$E$12</f>
        <v>0</v>
      </c>
      <c r="V847" s="103"/>
      <c r="W847" s="103"/>
      <c r="X847" s="103"/>
      <c r="Y847" s="104">
        <f>+V847*((X847*'1. Standard_Cost'!$B$16)+(W847*X847*'1. Standard_Cost'!$C$16))</f>
        <v>0</v>
      </c>
      <c r="Z847" s="103"/>
      <c r="AA847" s="103"/>
      <c r="AB847" s="104">
        <f>+Z847*'1. Standard_Cost'!$B$20+AA847*'1. Standard_Cost'!$C$20</f>
        <v>0</v>
      </c>
      <c r="AC847" s="105"/>
      <c r="AD847" s="106"/>
      <c r="AE847" s="104">
        <f t="shared" si="1617"/>
        <v>0</v>
      </c>
      <c r="AF847" s="104">
        <f t="shared" si="1618"/>
        <v>0</v>
      </c>
      <c r="AG847" s="103"/>
      <c r="AH847" s="103"/>
      <c r="AI847" s="103"/>
      <c r="AJ847" s="107"/>
      <c r="AK847" s="107"/>
      <c r="AL847" s="107"/>
      <c r="AM847" s="104">
        <f>AG847*'1. Standard_Cost'!B452+'Incremental_Cost Year 2021'!AH847*'1. Standard_Cost'!C452+'Incremental_Cost Year 2021'!AI847*'1. Standard_Cost'!D452+'Incremental_Cost Year 2021'!AJ847+'Incremental_Cost Year 2021'!AL847+AK847</f>
        <v>0</v>
      </c>
      <c r="AN847" s="104">
        <f>AM847*'1. Standard_Cost'!C28</f>
        <v>0</v>
      </c>
      <c r="AO847" s="107"/>
      <c r="AQ847" s="104">
        <f t="shared" si="1619"/>
        <v>0</v>
      </c>
      <c r="AR847" s="104">
        <f t="shared" si="1620"/>
        <v>0</v>
      </c>
      <c r="AS847" s="104">
        <f t="shared" si="1621"/>
        <v>0</v>
      </c>
      <c r="AT847" s="104">
        <f t="shared" si="1623"/>
        <v>0</v>
      </c>
      <c r="AU847" s="229">
        <f t="shared" si="1622"/>
        <v>0</v>
      </c>
      <c r="AV847" s="229"/>
      <c r="AW847" s="229"/>
      <c r="AX847" s="229"/>
      <c r="AY847" s="229"/>
      <c r="AZ847" s="229"/>
      <c r="BA847" s="230"/>
    </row>
    <row r="848" spans="1:53" ht="14.1" customHeight="1" outlineLevel="2" x14ac:dyDescent="0.2">
      <c r="A848" s="68"/>
      <c r="B848" s="94"/>
      <c r="C848" s="95"/>
      <c r="D848" s="110"/>
      <c r="E848" s="110"/>
      <c r="F848" s="110"/>
      <c r="G848" s="111"/>
      <c r="H848" s="112" t="s">
        <v>179</v>
      </c>
      <c r="I848" s="100"/>
      <c r="J848" s="101"/>
      <c r="K848" s="101"/>
      <c r="L848" s="102" t="str">
        <f>IF(I848&lt;&gt;0,((VLOOKUP(I848,'1. Standard_Cost'!$B$4:$D$8,2)+VLOOKUP(I848,'1. Standard_Cost'!$B$4:$D$8,3))*J848*K848),"0")</f>
        <v>0</v>
      </c>
      <c r="M848" s="102">
        <f>L848*'1. Standard_Cost'!F432</f>
        <v>0</v>
      </c>
      <c r="N848" s="103"/>
      <c r="O848" s="103"/>
      <c r="P848" s="103"/>
      <c r="Q848" s="103"/>
      <c r="R848" s="104">
        <f>+N848*P848*'1. Standard_Cost'!$B$12</f>
        <v>0</v>
      </c>
      <c r="S848" s="104">
        <f>+N848*O848*P848*'1. Standard_Cost'!$C$12</f>
        <v>0</v>
      </c>
      <c r="T848" s="104">
        <f>+N848*P848*Q848*'1. Standard_Cost'!$D$12</f>
        <v>0</v>
      </c>
      <c r="U848" s="104">
        <f>+N848*O848*'1. Standard_Cost'!$E$12</f>
        <v>0</v>
      </c>
      <c r="V848" s="103"/>
      <c r="W848" s="103"/>
      <c r="X848" s="103"/>
      <c r="Y848" s="104">
        <f>+V848*((X848*'1. Standard_Cost'!$B$16)+(W848*X848*'1. Standard_Cost'!$C$16))</f>
        <v>0</v>
      </c>
      <c r="Z848" s="103"/>
      <c r="AA848" s="103"/>
      <c r="AB848" s="104">
        <f>+Z848*'1. Standard_Cost'!$B$20+AA848*'1. Standard_Cost'!$C$20</f>
        <v>0</v>
      </c>
      <c r="AC848" s="105"/>
      <c r="AD848" s="106"/>
      <c r="AE848" s="104">
        <f t="shared" si="1617"/>
        <v>0</v>
      </c>
      <c r="AF848" s="104">
        <f t="shared" si="1618"/>
        <v>0</v>
      </c>
      <c r="AG848" s="103"/>
      <c r="AH848" s="103"/>
      <c r="AI848" s="103"/>
      <c r="AJ848" s="107"/>
      <c r="AK848" s="107"/>
      <c r="AL848" s="107"/>
      <c r="AM848" s="104">
        <f>AG848*'1. Standard_Cost'!B452+'Incremental_Cost Year 2021'!AH848*'1. Standard_Cost'!C452+'Incremental_Cost Year 2021'!AI848*'1. Standard_Cost'!D452+'Incremental_Cost Year 2021'!AJ848+'Incremental_Cost Year 2021'!AL848+AK848</f>
        <v>0</v>
      </c>
      <c r="AN848" s="104">
        <f>AM848*'1. Standard_Cost'!C28</f>
        <v>0</v>
      </c>
      <c r="AO848" s="107"/>
      <c r="AQ848" s="104">
        <f t="shared" si="1619"/>
        <v>0</v>
      </c>
      <c r="AR848" s="104">
        <f t="shared" si="1620"/>
        <v>0</v>
      </c>
      <c r="AS848" s="104">
        <f t="shared" si="1621"/>
        <v>0</v>
      </c>
      <c r="AT848" s="104">
        <f t="shared" si="1623"/>
        <v>0</v>
      </c>
      <c r="AU848" s="229">
        <f t="shared" si="1622"/>
        <v>0</v>
      </c>
      <c r="AV848" s="229"/>
      <c r="AW848" s="229"/>
      <c r="AX848" s="229"/>
      <c r="AY848" s="229"/>
      <c r="AZ848" s="229"/>
      <c r="BA848" s="230"/>
    </row>
    <row r="849" spans="1:53" ht="24.6" customHeight="1" outlineLevel="1" x14ac:dyDescent="0.2">
      <c r="A849" s="68"/>
      <c r="B849" s="141"/>
      <c r="C849" s="95"/>
      <c r="D849" s="113" t="s">
        <v>515</v>
      </c>
      <c r="E849" s="113" t="s">
        <v>474</v>
      </c>
      <c r="F849" s="114" t="s">
        <v>154</v>
      </c>
      <c r="G849" s="115" t="s">
        <v>155</v>
      </c>
      <c r="H849" s="122" t="s">
        <v>475</v>
      </c>
      <c r="I849" s="117"/>
      <c r="J849" s="117"/>
      <c r="K849" s="117"/>
      <c r="L849" s="118">
        <f>SUM(L845:L848)</f>
        <v>0</v>
      </c>
      <c r="M849" s="118">
        <f>SUM(M845:M848)</f>
        <v>0</v>
      </c>
      <c r="N849" s="117"/>
      <c r="O849" s="117"/>
      <c r="P849" s="117"/>
      <c r="Q849" s="117"/>
      <c r="R849" s="119">
        <f>SUM(R845:R848)</f>
        <v>12000</v>
      </c>
      <c r="S849" s="119">
        <f>SUM(S845:S848)</f>
        <v>20000</v>
      </c>
      <c r="T849" s="119">
        <f>SUM(T845:T848)</f>
        <v>0</v>
      </c>
      <c r="U849" s="119">
        <f>SUM(U845:U848)</f>
        <v>5000</v>
      </c>
      <c r="V849" s="117"/>
      <c r="W849" s="117"/>
      <c r="X849" s="117"/>
      <c r="Y849" s="118">
        <f>SUM(Y845:Y848)</f>
        <v>0</v>
      </c>
      <c r="Z849" s="117"/>
      <c r="AA849" s="117"/>
      <c r="AB849" s="118">
        <f t="shared" ref="AB849:AF849" si="1624">SUM(AB845:AB848)</f>
        <v>125000</v>
      </c>
      <c r="AC849" s="118">
        <f t="shared" si="1624"/>
        <v>200000</v>
      </c>
      <c r="AD849" s="118">
        <f t="shared" si="1624"/>
        <v>0</v>
      </c>
      <c r="AE849" s="118">
        <f t="shared" si="1624"/>
        <v>72400</v>
      </c>
      <c r="AF849" s="118">
        <f t="shared" si="1624"/>
        <v>434400</v>
      </c>
      <c r="AG849" s="117"/>
      <c r="AH849" s="117"/>
      <c r="AI849" s="117"/>
      <c r="AJ849" s="119">
        <f>SUM(AJ845:AJ848)</f>
        <v>0</v>
      </c>
      <c r="AK849" s="119">
        <f t="shared" ref="AK849:AN849" si="1625">SUM(AK845:AK848)</f>
        <v>0</v>
      </c>
      <c r="AL849" s="119">
        <f t="shared" si="1625"/>
        <v>0</v>
      </c>
      <c r="AM849" s="119">
        <f t="shared" si="1625"/>
        <v>0</v>
      </c>
      <c r="AN849" s="119">
        <f t="shared" si="1625"/>
        <v>0</v>
      </c>
      <c r="AO849" s="116"/>
      <c r="AP849" s="120"/>
      <c r="AQ849" s="121">
        <f t="shared" ref="AQ849:AZ849" si="1626">SUM(AQ845:AQ848)</f>
        <v>0</v>
      </c>
      <c r="AR849" s="121">
        <f t="shared" si="1626"/>
        <v>434400</v>
      </c>
      <c r="AS849" s="121">
        <f t="shared" si="1626"/>
        <v>0</v>
      </c>
      <c r="AT849" s="121">
        <f t="shared" si="1626"/>
        <v>434400</v>
      </c>
      <c r="AU849" s="121">
        <f t="shared" si="1626"/>
        <v>434400</v>
      </c>
      <c r="AV849" s="121">
        <f t="shared" si="1626"/>
        <v>0</v>
      </c>
      <c r="AW849" s="121">
        <f t="shared" si="1626"/>
        <v>0</v>
      </c>
      <c r="AX849" s="121">
        <f t="shared" si="1626"/>
        <v>0</v>
      </c>
      <c r="AY849" s="121">
        <f t="shared" si="1626"/>
        <v>0</v>
      </c>
      <c r="AZ849" s="121">
        <f t="shared" si="1626"/>
        <v>0</v>
      </c>
      <c r="BA849" s="121"/>
    </row>
    <row r="850" spans="1:53" ht="14.1" customHeight="1" outlineLevel="2" x14ac:dyDescent="0.2">
      <c r="A850" s="68"/>
      <c r="B850" s="94"/>
      <c r="C850" s="250"/>
      <c r="D850" s="238" t="s">
        <v>515</v>
      </c>
      <c r="E850" s="96"/>
      <c r="F850" s="97"/>
      <c r="G850" s="98"/>
      <c r="H850" s="99" t="s">
        <v>566</v>
      </c>
      <c r="I850" s="100"/>
      <c r="J850" s="101"/>
      <c r="K850" s="101"/>
      <c r="L850" s="102" t="str">
        <f>IF(I850&lt;&gt;0,((VLOOKUP(I850,'1. Standard_Cost'!$B$4:$D$8,2)+VLOOKUP(I850,'1. Standard_Cost'!$B$4:$D$8,3))*J850*K850),"0")</f>
        <v>0</v>
      </c>
      <c r="M850" s="102">
        <f>L850*'1. Standard_Cost'!F4</f>
        <v>0</v>
      </c>
      <c r="N850" s="103"/>
      <c r="O850" s="103"/>
      <c r="P850" s="103"/>
      <c r="Q850" s="103"/>
      <c r="R850" s="104">
        <f>+N850*P850*'1. Standard_Cost'!$B$12</f>
        <v>0</v>
      </c>
      <c r="S850" s="104">
        <f>+N850*O850*P850*'1. Standard_Cost'!$C$12</f>
        <v>0</v>
      </c>
      <c r="T850" s="104">
        <f>+N850*P850*Q850*'1. Standard_Cost'!$D$12</f>
        <v>0</v>
      </c>
      <c r="U850" s="104">
        <f>+N850*O850*'1. Standard_Cost'!$E$12</f>
        <v>0</v>
      </c>
      <c r="V850" s="103"/>
      <c r="W850" s="103"/>
      <c r="X850" s="103"/>
      <c r="Y850" s="104">
        <f>+V850*((X850*'1. Standard_Cost'!$B$16)+(W850*X850*'1. Standard_Cost'!$C$16))</f>
        <v>0</v>
      </c>
      <c r="Z850" s="103">
        <v>10</v>
      </c>
      <c r="AA850" s="103">
        <v>10</v>
      </c>
      <c r="AB850" s="104">
        <f>+Z850*'1. Standard_Cost'!$B$20+AA850*'1. Standard_Cost'!$C$20</f>
        <v>1250000</v>
      </c>
      <c r="AC850" s="105"/>
      <c r="AD850" s="106"/>
      <c r="AE850" s="104">
        <f t="shared" ref="AE850:AE853" si="1627">(R850+S850+T850+U850+Y850+AB850+AC850+AD850)*(20%)</f>
        <v>250000</v>
      </c>
      <c r="AF850" s="104">
        <f t="shared" ref="AF850:AF853" si="1628">R850+S850+T850+U850+Y850+AB850+AC850+AD850+AE850</f>
        <v>1500000</v>
      </c>
      <c r="AG850" s="103"/>
      <c r="AH850" s="103"/>
      <c r="AI850" s="103"/>
      <c r="AJ850" s="107"/>
      <c r="AK850" s="107"/>
      <c r="AL850" s="107"/>
      <c r="AM850" s="104">
        <f>AG850*'1. Standard_Cost'!B467+'Incremental_Cost Year 2021'!AH850*'1. Standard_Cost'!C467+'Incremental_Cost Year 2021'!AI850*'1. Standard_Cost'!D467+'Incremental_Cost Year 2021'!AJ850+'Incremental_Cost Year 2021'!AL850+AK850</f>
        <v>0</v>
      </c>
      <c r="AN850" s="104">
        <f>AM850*'1. Standard_Cost'!C28</f>
        <v>0</v>
      </c>
      <c r="AO850" s="107"/>
      <c r="AQ850" s="104">
        <f t="shared" ref="AQ850:AQ853" si="1629">L850+M850</f>
        <v>0</v>
      </c>
      <c r="AR850" s="104">
        <f t="shared" ref="AR850:AR853" si="1630">AF850</f>
        <v>1500000</v>
      </c>
      <c r="AS850" s="104">
        <f t="shared" ref="AS850:AS853" si="1631">AM850+AN850</f>
        <v>0</v>
      </c>
      <c r="AT850" s="104">
        <f>SUM(AQ850,AR850,AS850)</f>
        <v>1500000</v>
      </c>
      <c r="AU850" s="229">
        <f t="shared" ref="AU850:AU853" si="1632">AT850:AT851</f>
        <v>1500000</v>
      </c>
      <c r="AV850" s="229"/>
      <c r="AW850" s="229"/>
      <c r="AX850" s="229"/>
      <c r="AY850" s="229"/>
      <c r="AZ850" s="229"/>
      <c r="BA850" s="230"/>
    </row>
    <row r="851" spans="1:53" ht="14.1" customHeight="1" outlineLevel="2" x14ac:dyDescent="0.2">
      <c r="A851" s="68"/>
      <c r="B851" s="94"/>
      <c r="C851" s="251"/>
      <c r="D851" s="239"/>
      <c r="E851" s="110"/>
      <c r="F851" s="110"/>
      <c r="G851" s="111"/>
      <c r="H851" s="99" t="s">
        <v>50</v>
      </c>
      <c r="I851" s="100"/>
      <c r="J851" s="101"/>
      <c r="K851" s="101"/>
      <c r="L851" s="102" t="str">
        <f>IF(I851&lt;&gt;0,((VLOOKUP(I851,'1. Standard_Cost'!$B$4:$D$8,2)+VLOOKUP(I851,'1. Standard_Cost'!$B$4:$D$8,3))*J851*K851),"0")</f>
        <v>0</v>
      </c>
      <c r="M851" s="102">
        <f>L851*'1. Standard_Cost'!F4</f>
        <v>0</v>
      </c>
      <c r="N851" s="103"/>
      <c r="O851" s="103"/>
      <c r="P851" s="103"/>
      <c r="Q851" s="103"/>
      <c r="R851" s="104">
        <f>+N851*P851*'1. Standard_Cost'!$B$12</f>
        <v>0</v>
      </c>
      <c r="S851" s="104">
        <f>+N851*O851*P851*'1. Standard_Cost'!$C$12</f>
        <v>0</v>
      </c>
      <c r="T851" s="104">
        <f>+N851*P851*Q851*'1. Standard_Cost'!$D$12</f>
        <v>0</v>
      </c>
      <c r="U851" s="104">
        <f>+N851*O851*'1. Standard_Cost'!$E$12</f>
        <v>0</v>
      </c>
      <c r="V851" s="103"/>
      <c r="W851" s="103"/>
      <c r="X851" s="103"/>
      <c r="Y851" s="104">
        <f>+V851*((X851*'1. Standard_Cost'!$B$16)+(W851*X851*'1. Standard_Cost'!$C$16))</f>
        <v>0</v>
      </c>
      <c r="Z851" s="103"/>
      <c r="AA851" s="103"/>
      <c r="AB851" s="104">
        <f>+Z851*'1. Standard_Cost'!$B$20+AA851*'1. Standard_Cost'!$C$20</f>
        <v>0</v>
      </c>
      <c r="AC851" s="105"/>
      <c r="AD851" s="106"/>
      <c r="AE851" s="104">
        <f t="shared" si="1627"/>
        <v>0</v>
      </c>
      <c r="AF851" s="104">
        <f t="shared" si="1628"/>
        <v>0</v>
      </c>
      <c r="AG851" s="103"/>
      <c r="AH851" s="103">
        <v>0</v>
      </c>
      <c r="AI851" s="103">
        <v>0</v>
      </c>
      <c r="AJ851" s="107"/>
      <c r="AK851" s="107"/>
      <c r="AL851" s="107"/>
      <c r="AM851" s="104">
        <f>AG851*'1. Standard_Cost'!B467+'Incremental_Cost Year 2021'!AH851*'1. Standard_Cost'!C467+'Incremental_Cost Year 2021'!AI851*'1. Standard_Cost'!D467+'Incremental_Cost Year 2021'!AJ851+'Incremental_Cost Year 2021'!AL851+AK851</f>
        <v>0</v>
      </c>
      <c r="AN851" s="104">
        <f>AM851*'1. Standard_Cost'!C28</f>
        <v>0</v>
      </c>
      <c r="AO851" s="107"/>
      <c r="AQ851" s="104">
        <f t="shared" si="1629"/>
        <v>0</v>
      </c>
      <c r="AR851" s="104">
        <f t="shared" si="1630"/>
        <v>0</v>
      </c>
      <c r="AS851" s="104">
        <f t="shared" si="1631"/>
        <v>0</v>
      </c>
      <c r="AT851" s="104">
        <f t="shared" ref="AT851:AT853" si="1633">SUM(AQ851,AR851,AS851)</f>
        <v>0</v>
      </c>
      <c r="AU851" s="229">
        <f t="shared" si="1632"/>
        <v>0</v>
      </c>
      <c r="AV851" s="229">
        <v>0</v>
      </c>
      <c r="AW851" s="229"/>
      <c r="AX851" s="229"/>
      <c r="AY851" s="229"/>
      <c r="AZ851" s="229"/>
      <c r="BA851" s="230"/>
    </row>
    <row r="852" spans="1:53" ht="14.1" customHeight="1" outlineLevel="2" x14ac:dyDescent="0.2">
      <c r="A852" s="68"/>
      <c r="B852" s="94"/>
      <c r="C852" s="251"/>
      <c r="D852" s="239"/>
      <c r="E852" s="110"/>
      <c r="F852" s="110"/>
      <c r="G852" s="111"/>
      <c r="H852" s="99" t="s">
        <v>51</v>
      </c>
      <c r="I852" s="100"/>
      <c r="J852" s="101"/>
      <c r="K852" s="101"/>
      <c r="L852" s="102" t="str">
        <f>IF(I852&lt;&gt;0,((VLOOKUP(I852,'1. Standard_Cost'!$B$4:$D$8,2)+VLOOKUP(I852,'1. Standard_Cost'!$B$4:$D$8,3))*J852*K852),"0")</f>
        <v>0</v>
      </c>
      <c r="M852" s="102">
        <f>L852*'1. Standard_Cost'!F4</f>
        <v>0</v>
      </c>
      <c r="N852" s="103"/>
      <c r="O852" s="103"/>
      <c r="P852" s="103"/>
      <c r="Q852" s="103"/>
      <c r="R852" s="104">
        <f>+N852*P852*'1. Standard_Cost'!$B$12</f>
        <v>0</v>
      </c>
      <c r="S852" s="104">
        <f>+N852*O852*P852*'1. Standard_Cost'!$C$12</f>
        <v>0</v>
      </c>
      <c r="T852" s="104">
        <f>+N852*P852*Q852*'1. Standard_Cost'!$D$12</f>
        <v>0</v>
      </c>
      <c r="U852" s="104">
        <f>+N852*O852*'1. Standard_Cost'!$E$12</f>
        <v>0</v>
      </c>
      <c r="V852" s="103"/>
      <c r="W852" s="103"/>
      <c r="X852" s="103"/>
      <c r="Y852" s="104">
        <f>+V852*((X852*'1. Standard_Cost'!$B$16)+(W852*X852*'1. Standard_Cost'!$C$16))</f>
        <v>0</v>
      </c>
      <c r="Z852" s="103"/>
      <c r="AA852" s="103"/>
      <c r="AB852" s="104">
        <f>+Z852*'1. Standard_Cost'!$B$20+AA852*'1. Standard_Cost'!$C$20</f>
        <v>0</v>
      </c>
      <c r="AC852" s="105"/>
      <c r="AD852" s="106"/>
      <c r="AE852" s="104">
        <f t="shared" si="1627"/>
        <v>0</v>
      </c>
      <c r="AF852" s="104">
        <f t="shared" si="1628"/>
        <v>0</v>
      </c>
      <c r="AG852" s="103"/>
      <c r="AH852" s="103"/>
      <c r="AI852" s="103"/>
      <c r="AJ852" s="107"/>
      <c r="AK852" s="107"/>
      <c r="AL852" s="107"/>
      <c r="AM852" s="104">
        <f>AG852*'1. Standard_Cost'!B467+'Incremental_Cost Year 2021'!AH852*'1. Standard_Cost'!C467+'Incremental_Cost Year 2021'!AI852*'1. Standard_Cost'!D467+'Incremental_Cost Year 2021'!AJ852+'Incremental_Cost Year 2021'!AL852+AK852</f>
        <v>0</v>
      </c>
      <c r="AN852" s="104">
        <f>AM852*'1. Standard_Cost'!C28</f>
        <v>0</v>
      </c>
      <c r="AO852" s="107"/>
      <c r="AQ852" s="104">
        <f t="shared" si="1629"/>
        <v>0</v>
      </c>
      <c r="AR852" s="104">
        <f t="shared" si="1630"/>
        <v>0</v>
      </c>
      <c r="AS852" s="104">
        <f t="shared" si="1631"/>
        <v>0</v>
      </c>
      <c r="AT852" s="104">
        <f t="shared" si="1633"/>
        <v>0</v>
      </c>
      <c r="AU852" s="229">
        <f t="shared" si="1632"/>
        <v>0</v>
      </c>
      <c r="AV852" s="229"/>
      <c r="AW852" s="229"/>
      <c r="AX852" s="229"/>
      <c r="AY852" s="229"/>
      <c r="AZ852" s="229"/>
      <c r="BA852" s="230"/>
    </row>
    <row r="853" spans="1:53" ht="14.1" customHeight="1" outlineLevel="2" x14ac:dyDescent="0.2">
      <c r="A853" s="68"/>
      <c r="B853" s="94"/>
      <c r="C853" s="251"/>
      <c r="D853" s="239"/>
      <c r="E853" s="110"/>
      <c r="F853" s="110"/>
      <c r="G853" s="111"/>
      <c r="H853" s="112" t="s">
        <v>179</v>
      </c>
      <c r="I853" s="100"/>
      <c r="J853" s="101"/>
      <c r="K853" s="101"/>
      <c r="L853" s="102" t="str">
        <f>IF(I853&lt;&gt;0,((VLOOKUP(I853,'1. Standard_Cost'!$B$4:$D$8,2)+VLOOKUP(I853,'1. Standard_Cost'!$B$4:$D$8,3))*J853*K853),"0")</f>
        <v>0</v>
      </c>
      <c r="M853" s="102">
        <f>L853*'1. Standard_Cost'!F447</f>
        <v>0</v>
      </c>
      <c r="N853" s="103"/>
      <c r="O853" s="103"/>
      <c r="P853" s="103"/>
      <c r="Q853" s="103"/>
      <c r="R853" s="104">
        <f>+N853*P853*'1. Standard_Cost'!$B$12</f>
        <v>0</v>
      </c>
      <c r="S853" s="104">
        <f>+N853*O853*P853*'1. Standard_Cost'!$C$12</f>
        <v>0</v>
      </c>
      <c r="T853" s="104">
        <f>+N853*P853*Q853*'1. Standard_Cost'!$D$12</f>
        <v>0</v>
      </c>
      <c r="U853" s="104">
        <f>+N853*O853*'1. Standard_Cost'!$E$12</f>
        <v>0</v>
      </c>
      <c r="V853" s="103"/>
      <c r="W853" s="103"/>
      <c r="X853" s="103"/>
      <c r="Y853" s="104">
        <f>+V853*((X853*'1. Standard_Cost'!$B$16)+(W853*X853*'1. Standard_Cost'!$C$16))</f>
        <v>0</v>
      </c>
      <c r="Z853" s="103"/>
      <c r="AA853" s="103"/>
      <c r="AB853" s="104">
        <f>+Z853*'1. Standard_Cost'!$B$20+AA853*'1. Standard_Cost'!$C$20</f>
        <v>0</v>
      </c>
      <c r="AC853" s="105"/>
      <c r="AD853" s="106"/>
      <c r="AE853" s="104">
        <f t="shared" si="1627"/>
        <v>0</v>
      </c>
      <c r="AF853" s="104">
        <f t="shared" si="1628"/>
        <v>0</v>
      </c>
      <c r="AG853" s="103"/>
      <c r="AH853" s="103"/>
      <c r="AI853" s="103"/>
      <c r="AJ853" s="107"/>
      <c r="AK853" s="107"/>
      <c r="AL853" s="107"/>
      <c r="AM853" s="104">
        <f>AG853*'1. Standard_Cost'!B467+'Incremental_Cost Year 2021'!AH853*'1. Standard_Cost'!C467+'Incremental_Cost Year 2021'!AI853*'1. Standard_Cost'!D467+'Incremental_Cost Year 2021'!AJ853+'Incremental_Cost Year 2021'!AL853+AK853</f>
        <v>0</v>
      </c>
      <c r="AN853" s="104">
        <f>AM853*'1. Standard_Cost'!C28</f>
        <v>0</v>
      </c>
      <c r="AO853" s="107"/>
      <c r="AQ853" s="104">
        <f t="shared" si="1629"/>
        <v>0</v>
      </c>
      <c r="AR853" s="104">
        <f t="shared" si="1630"/>
        <v>0</v>
      </c>
      <c r="AS853" s="104">
        <f t="shared" si="1631"/>
        <v>0</v>
      </c>
      <c r="AT853" s="104">
        <f t="shared" si="1633"/>
        <v>0</v>
      </c>
      <c r="AU853" s="229">
        <f t="shared" si="1632"/>
        <v>0</v>
      </c>
      <c r="AV853" s="229"/>
      <c r="AW853" s="229"/>
      <c r="AX853" s="229"/>
      <c r="AY853" s="229"/>
      <c r="AZ853" s="229"/>
      <c r="BA853" s="230"/>
    </row>
    <row r="854" spans="1:53" ht="25.35" customHeight="1" outlineLevel="1" x14ac:dyDescent="0.2">
      <c r="A854" s="68"/>
      <c r="B854" s="94"/>
      <c r="C854" s="251"/>
      <c r="D854" s="240"/>
      <c r="E854" s="113" t="s">
        <v>476</v>
      </c>
      <c r="F854" s="114" t="s">
        <v>154</v>
      </c>
      <c r="G854" s="115" t="s">
        <v>155</v>
      </c>
      <c r="H854" s="140" t="s">
        <v>477</v>
      </c>
      <c r="I854" s="117"/>
      <c r="J854" s="117"/>
      <c r="K854" s="117"/>
      <c r="L854" s="118">
        <f>SUM(L850:L853)</f>
        <v>0</v>
      </c>
      <c r="M854" s="118">
        <f>SUM(M850:M853)</f>
        <v>0</v>
      </c>
      <c r="N854" s="117"/>
      <c r="O854" s="117"/>
      <c r="P854" s="117"/>
      <c r="Q854" s="117"/>
      <c r="R854" s="119">
        <f>SUM(R850:R853)</f>
        <v>0</v>
      </c>
      <c r="S854" s="119">
        <f>SUM(S850:S853)</f>
        <v>0</v>
      </c>
      <c r="T854" s="119">
        <f>SUM(T850:T853)</f>
        <v>0</v>
      </c>
      <c r="U854" s="119">
        <f>SUM(U850:U853)</f>
        <v>0</v>
      </c>
      <c r="V854" s="117"/>
      <c r="W854" s="117"/>
      <c r="X854" s="117"/>
      <c r="Y854" s="118">
        <f>SUM(Y850:Y853)</f>
        <v>0</v>
      </c>
      <c r="Z854" s="117"/>
      <c r="AA854" s="117"/>
      <c r="AB854" s="118">
        <f t="shared" ref="AB854:AF854" si="1634">SUM(AB850:AB853)</f>
        <v>1250000</v>
      </c>
      <c r="AC854" s="118">
        <f t="shared" si="1634"/>
        <v>0</v>
      </c>
      <c r="AD854" s="118">
        <f t="shared" si="1634"/>
        <v>0</v>
      </c>
      <c r="AE854" s="118">
        <f t="shared" si="1634"/>
        <v>250000</v>
      </c>
      <c r="AF854" s="118">
        <f t="shared" si="1634"/>
        <v>1500000</v>
      </c>
      <c r="AG854" s="117"/>
      <c r="AH854" s="117"/>
      <c r="AI854" s="117"/>
      <c r="AJ854" s="119">
        <f>SUM(AJ850:AJ853)</f>
        <v>0</v>
      </c>
      <c r="AK854" s="119">
        <f t="shared" ref="AK854:AN854" si="1635">SUM(AK850:AK853)</f>
        <v>0</v>
      </c>
      <c r="AL854" s="119">
        <f t="shared" si="1635"/>
        <v>0</v>
      </c>
      <c r="AM854" s="119">
        <f t="shared" si="1635"/>
        <v>0</v>
      </c>
      <c r="AN854" s="119">
        <f t="shared" si="1635"/>
        <v>0</v>
      </c>
      <c r="AO854" s="116"/>
      <c r="AP854" s="120"/>
      <c r="AQ854" s="118">
        <f t="shared" ref="AQ854:AZ854" si="1636">SUM(AQ850:AQ853)</f>
        <v>0</v>
      </c>
      <c r="AR854" s="118">
        <f t="shared" si="1636"/>
        <v>1500000</v>
      </c>
      <c r="AS854" s="118">
        <f t="shared" si="1636"/>
        <v>0</v>
      </c>
      <c r="AT854" s="118">
        <f t="shared" si="1636"/>
        <v>1500000</v>
      </c>
      <c r="AU854" s="118">
        <f t="shared" si="1636"/>
        <v>1500000</v>
      </c>
      <c r="AV854" s="118">
        <f t="shared" si="1636"/>
        <v>0</v>
      </c>
      <c r="AW854" s="118">
        <f t="shared" si="1636"/>
        <v>0</v>
      </c>
      <c r="AX854" s="118">
        <f t="shared" si="1636"/>
        <v>0</v>
      </c>
      <c r="AY854" s="118">
        <f t="shared" si="1636"/>
        <v>0</v>
      </c>
      <c r="AZ854" s="118">
        <f t="shared" si="1636"/>
        <v>0</v>
      </c>
      <c r="BA854" s="118"/>
    </row>
    <row r="855" spans="1:53" ht="14.1" customHeight="1" outlineLevel="2" x14ac:dyDescent="0.2">
      <c r="A855" s="68"/>
      <c r="B855" s="94"/>
      <c r="C855" s="251"/>
      <c r="D855" s="96"/>
      <c r="E855" s="96"/>
      <c r="F855" s="97"/>
      <c r="G855" s="98"/>
      <c r="H855" s="99" t="s">
        <v>570</v>
      </c>
      <c r="I855" s="100" t="s">
        <v>4</v>
      </c>
      <c r="J855" s="101">
        <v>1</v>
      </c>
      <c r="K855" s="101">
        <v>3</v>
      </c>
      <c r="L855" s="102">
        <f>IF(I855&lt;&gt;0,((VLOOKUP(I855,'1. Standard_Cost'!$B$4:$D$8,2)+VLOOKUP(I855,'1. Standard_Cost'!$B$4:$D$8,3))*J855*K855),"0")</f>
        <v>240300</v>
      </c>
      <c r="M855" s="102">
        <f>L855*'1. Standard_Cost'!F4</f>
        <v>40130.100000000006</v>
      </c>
      <c r="N855" s="103"/>
      <c r="O855" s="103"/>
      <c r="P855" s="103"/>
      <c r="Q855" s="103"/>
      <c r="R855" s="104">
        <f>+N855*P855*'[1]1. Standard_Cost'!$B$12</f>
        <v>0</v>
      </c>
      <c r="S855" s="104">
        <f>+N855*O855*P855*'[1]1. Standard_Cost'!$C$12</f>
        <v>0</v>
      </c>
      <c r="T855" s="104">
        <f>+N855*P855*Q855*'[1]1. Standard_Cost'!$D$12</f>
        <v>0</v>
      </c>
      <c r="U855" s="104">
        <f>+N855*O855*'[1]1. Standard_Cost'!$E$12</f>
        <v>0</v>
      </c>
      <c r="V855" s="103"/>
      <c r="W855" s="103"/>
      <c r="X855" s="103"/>
      <c r="Y855" s="104">
        <f>+V855*((X855*'[1]1. Standard_Cost'!$B$16)+(W855*X855*'[1]1. Standard_Cost'!$C$16))</f>
        <v>0</v>
      </c>
      <c r="Z855" s="103"/>
      <c r="AA855" s="103"/>
      <c r="AB855" s="104">
        <f>+Z855*'[1]1. Standard_Cost'!$B$20+AA855*'[1]1. Standard_Cost'!$C$20</f>
        <v>0</v>
      </c>
      <c r="AC855" s="105"/>
      <c r="AD855" s="106"/>
      <c r="AE855" s="104">
        <f t="shared" ref="AE855:AE858" si="1637">(R855+S855+T855+U855+Y855+AB855+AC855+AD855)*(20%)</f>
        <v>0</v>
      </c>
      <c r="AF855" s="104">
        <f t="shared" ref="AF855:AF858" si="1638">R855+S855+T855+U855+Y855+AB855+AC855+AD855+AE855</f>
        <v>0</v>
      </c>
      <c r="AG855" s="103"/>
      <c r="AH855" s="103"/>
      <c r="AI855" s="103"/>
      <c r="AJ855" s="107"/>
      <c r="AK855" s="107"/>
      <c r="AL855" s="107"/>
      <c r="AM855" s="104">
        <f>AG855*'[1]1. Standard_Cost'!B466+'[1]Incremental_Cost Year 2021'!AH869*'[1]1. Standard_Cost'!C466+'[1]Incremental_Cost Year 2021'!AI869*'[1]1. Standard_Cost'!D466+'[1]Incremental_Cost Year 2021'!AJ869+'[1]Incremental_Cost Year 2021'!AL869+AK855</f>
        <v>0</v>
      </c>
      <c r="AN855" s="104">
        <f>AM855*'[1]1. Standard_Cost'!C28</f>
        <v>0</v>
      </c>
      <c r="AO855" s="107"/>
      <c r="AQ855" s="104">
        <f t="shared" ref="AQ855:AQ858" si="1639">L855+M855</f>
        <v>280430.09999999998</v>
      </c>
      <c r="AR855" s="104">
        <f t="shared" ref="AR855:AR858" si="1640">AF855</f>
        <v>0</v>
      </c>
      <c r="AS855" s="104">
        <f t="shared" ref="AS855:AS858" si="1641">AM855+AN855</f>
        <v>0</v>
      </c>
      <c r="AT855" s="104">
        <f>SUM(AQ855,AR855,AS855)</f>
        <v>280430.09999999998</v>
      </c>
      <c r="AU855" s="229">
        <f t="shared" ref="AU855:AU858" si="1642">AT855:AT856</f>
        <v>280430.09999999998</v>
      </c>
      <c r="AV855" s="229"/>
      <c r="AW855" s="229"/>
      <c r="AX855" s="229"/>
      <c r="AY855" s="229"/>
      <c r="AZ855" s="229"/>
      <c r="BA855" s="230"/>
    </row>
    <row r="856" spans="1:53" ht="14.1" customHeight="1" outlineLevel="2" x14ac:dyDescent="0.2">
      <c r="A856" s="68"/>
      <c r="B856" s="94"/>
      <c r="C856" s="251"/>
      <c r="D856" s="110"/>
      <c r="E856" s="110"/>
      <c r="F856" s="110"/>
      <c r="G856" s="111"/>
      <c r="H856" s="99" t="s">
        <v>571</v>
      </c>
      <c r="I856" s="100" t="s">
        <v>3</v>
      </c>
      <c r="J856" s="101">
        <v>1</v>
      </c>
      <c r="K856" s="101">
        <v>1</v>
      </c>
      <c r="L856" s="102">
        <f>IF(I856&lt;&gt;0,((VLOOKUP(I856,'1. Standard_Cost'!$B$4:$D$8,2)+VLOOKUP(I856,'1. Standard_Cost'!$B$4:$D$8,3))*J856*K856),"0")</f>
        <v>100100</v>
      </c>
      <c r="M856" s="102">
        <f>L856*'1. Standard_Cost'!F4</f>
        <v>16716.7</v>
      </c>
      <c r="N856" s="103"/>
      <c r="O856" s="103"/>
      <c r="P856" s="103"/>
      <c r="Q856" s="103"/>
      <c r="R856" s="104">
        <f>+N856*P856*'[1]1. Standard_Cost'!$B$12</f>
        <v>0</v>
      </c>
      <c r="S856" s="104">
        <f>+N856*O856*P856*'[1]1. Standard_Cost'!$C$12</f>
        <v>0</v>
      </c>
      <c r="T856" s="104">
        <f>+N856*P856*Q856*'[1]1. Standard_Cost'!$D$12</f>
        <v>0</v>
      </c>
      <c r="U856" s="104">
        <f>+N856*O856*'[1]1. Standard_Cost'!$E$12</f>
        <v>0</v>
      </c>
      <c r="V856" s="103"/>
      <c r="W856" s="103"/>
      <c r="X856" s="103"/>
      <c r="Y856" s="104">
        <f>+V856*((X856*'[1]1. Standard_Cost'!$B$16)+(W856*X856*'[1]1. Standard_Cost'!$C$16))</f>
        <v>0</v>
      </c>
      <c r="Z856" s="103"/>
      <c r="AA856" s="103"/>
      <c r="AB856" s="104">
        <f>+Z856*'[1]1. Standard_Cost'!$B$20+AA856*'[1]1. Standard_Cost'!$C$20</f>
        <v>0</v>
      </c>
      <c r="AC856" s="105"/>
      <c r="AD856" s="106"/>
      <c r="AE856" s="104">
        <f t="shared" si="1637"/>
        <v>0</v>
      </c>
      <c r="AF856" s="104">
        <f t="shared" si="1638"/>
        <v>0</v>
      </c>
      <c r="AG856" s="103"/>
      <c r="AH856" s="103">
        <v>0</v>
      </c>
      <c r="AI856" s="103">
        <v>0</v>
      </c>
      <c r="AJ856" s="107"/>
      <c r="AK856" s="107"/>
      <c r="AL856" s="107"/>
      <c r="AM856" s="104">
        <f>AG856*'[1]1. Standard_Cost'!B466+'[1]Incremental_Cost Year 2021'!AH870*'[1]1. Standard_Cost'!C466+'[1]Incremental_Cost Year 2021'!AI870*'[1]1. Standard_Cost'!D466+'[1]Incremental_Cost Year 2021'!AJ870+'[1]Incremental_Cost Year 2021'!AL870+AK856</f>
        <v>0</v>
      </c>
      <c r="AN856" s="104">
        <f>AM856*'[1]1. Standard_Cost'!C28</f>
        <v>0</v>
      </c>
      <c r="AO856" s="107"/>
      <c r="AQ856" s="104">
        <f t="shared" si="1639"/>
        <v>116816.7</v>
      </c>
      <c r="AR856" s="104">
        <f t="shared" si="1640"/>
        <v>0</v>
      </c>
      <c r="AS856" s="104">
        <f t="shared" si="1641"/>
        <v>0</v>
      </c>
      <c r="AT856" s="104">
        <f t="shared" ref="AT856:AT858" si="1643">SUM(AQ856,AR856,AS856)</f>
        <v>116816.7</v>
      </c>
      <c r="AU856" s="229">
        <f t="shared" si="1642"/>
        <v>116816.7</v>
      </c>
      <c r="AV856" s="229">
        <v>0</v>
      </c>
      <c r="AW856" s="229"/>
      <c r="AX856" s="229"/>
      <c r="AY856" s="229"/>
      <c r="AZ856" s="229"/>
      <c r="BA856" s="230"/>
    </row>
    <row r="857" spans="1:53" ht="14.1" customHeight="1" outlineLevel="2" x14ac:dyDescent="0.2">
      <c r="A857" s="68"/>
      <c r="B857" s="94"/>
      <c r="C857" s="251"/>
      <c r="D857" s="110"/>
      <c r="E857" s="110"/>
      <c r="F857" s="110"/>
      <c r="G857" s="111"/>
      <c r="H857" s="99" t="s">
        <v>51</v>
      </c>
      <c r="I857" s="100"/>
      <c r="J857" s="101"/>
      <c r="K857" s="101"/>
      <c r="L857" s="102" t="str">
        <f>IF(I857&lt;&gt;0,((VLOOKUP(I857,'[1]1. Standard_Cost'!$B$4:$D$8,2)+VLOOKUP(I857,'[1]1. Standard_Cost'!$B$4:$D$8,3))*J857*K857),"0")</f>
        <v>0</v>
      </c>
      <c r="M857" s="102">
        <f>L857*'[1]1. Standard_Cost'!F4</f>
        <v>0</v>
      </c>
      <c r="N857" s="103"/>
      <c r="O857" s="103"/>
      <c r="P857" s="103"/>
      <c r="Q857" s="103"/>
      <c r="R857" s="104">
        <f>+N857*P857*'[1]1. Standard_Cost'!$B$12</f>
        <v>0</v>
      </c>
      <c r="S857" s="104">
        <f>+N857*O857*P857*'[1]1. Standard_Cost'!$C$12</f>
        <v>0</v>
      </c>
      <c r="T857" s="104">
        <f>+N857*P857*Q857*'[1]1. Standard_Cost'!$D$12</f>
        <v>0</v>
      </c>
      <c r="U857" s="104">
        <f>+N857*O857*'[1]1. Standard_Cost'!$E$12</f>
        <v>0</v>
      </c>
      <c r="V857" s="103"/>
      <c r="W857" s="103"/>
      <c r="X857" s="103"/>
      <c r="Y857" s="104">
        <f>+V857*((X857*'[1]1. Standard_Cost'!$B$16)+(W857*X857*'[1]1. Standard_Cost'!$C$16))</f>
        <v>0</v>
      </c>
      <c r="Z857" s="103"/>
      <c r="AA857" s="103"/>
      <c r="AB857" s="104">
        <f>+Z857*'[1]1. Standard_Cost'!$B$20+AA857*'[1]1. Standard_Cost'!$C$20</f>
        <v>0</v>
      </c>
      <c r="AC857" s="105"/>
      <c r="AD857" s="106"/>
      <c r="AE857" s="104">
        <f t="shared" si="1637"/>
        <v>0</v>
      </c>
      <c r="AF857" s="104">
        <f t="shared" si="1638"/>
        <v>0</v>
      </c>
      <c r="AG857" s="103"/>
      <c r="AH857" s="103"/>
      <c r="AI857" s="103"/>
      <c r="AJ857" s="107"/>
      <c r="AK857" s="107"/>
      <c r="AL857" s="107"/>
      <c r="AM857" s="104">
        <f>AG857*'[1]1. Standard_Cost'!B466+'[1]Incremental_Cost Year 2021'!AH871*'[1]1. Standard_Cost'!C466+'[1]Incremental_Cost Year 2021'!AI871*'[1]1. Standard_Cost'!D466+'[1]Incremental_Cost Year 2021'!AJ871+'[1]Incremental_Cost Year 2021'!AL871+AK857</f>
        <v>0</v>
      </c>
      <c r="AN857" s="104">
        <f>AM857*'[1]1. Standard_Cost'!C28</f>
        <v>0</v>
      </c>
      <c r="AO857" s="107"/>
      <c r="AQ857" s="104">
        <f t="shared" si="1639"/>
        <v>0</v>
      </c>
      <c r="AR857" s="104">
        <f t="shared" si="1640"/>
        <v>0</v>
      </c>
      <c r="AS857" s="104">
        <f t="shared" si="1641"/>
        <v>0</v>
      </c>
      <c r="AT857" s="104">
        <f t="shared" si="1643"/>
        <v>0</v>
      </c>
      <c r="AU857" s="229">
        <f t="shared" si="1642"/>
        <v>0</v>
      </c>
      <c r="AV857" s="229"/>
      <c r="AW857" s="229"/>
      <c r="AX857" s="229"/>
      <c r="AY857" s="229"/>
      <c r="AZ857" s="229"/>
      <c r="BA857" s="230"/>
    </row>
    <row r="858" spans="1:53" ht="14.1" customHeight="1" outlineLevel="2" x14ac:dyDescent="0.2">
      <c r="A858" s="68"/>
      <c r="B858" s="94"/>
      <c r="C858" s="251"/>
      <c r="D858" s="110"/>
      <c r="E858" s="110"/>
      <c r="F858" s="110"/>
      <c r="G858" s="111"/>
      <c r="H858" s="112" t="s">
        <v>179</v>
      </c>
      <c r="I858" s="100"/>
      <c r="J858" s="101"/>
      <c r="K858" s="101"/>
      <c r="L858" s="102" t="str">
        <f>IF(I858&lt;&gt;0,((VLOOKUP(I858,'[1]1. Standard_Cost'!$B$4:$D$8,2)+VLOOKUP(I858,'[1]1. Standard_Cost'!$B$4:$D$8,3))*J858*K858),"0")</f>
        <v>0</v>
      </c>
      <c r="M858" s="102">
        <f>L858*'[1]1. Standard_Cost'!F4</f>
        <v>0</v>
      </c>
      <c r="N858" s="103"/>
      <c r="O858" s="103"/>
      <c r="P858" s="103"/>
      <c r="Q858" s="103"/>
      <c r="R858" s="104">
        <f>+N858*P858*'[1]1. Standard_Cost'!$B$12</f>
        <v>0</v>
      </c>
      <c r="S858" s="104">
        <f>+N858*O858*P858*'[1]1. Standard_Cost'!$C$12</f>
        <v>0</v>
      </c>
      <c r="T858" s="104">
        <f>+N858*P858*Q858*'[1]1. Standard_Cost'!$D$12</f>
        <v>0</v>
      </c>
      <c r="U858" s="104">
        <f>+N858*O858*'[1]1. Standard_Cost'!$E$12</f>
        <v>0</v>
      </c>
      <c r="V858" s="103"/>
      <c r="W858" s="103"/>
      <c r="X858" s="103"/>
      <c r="Y858" s="104">
        <f>+V858*((X858*'[1]1. Standard_Cost'!$B$16)+(W858*X858*'[1]1. Standard_Cost'!$C$16))</f>
        <v>0</v>
      </c>
      <c r="Z858" s="103"/>
      <c r="AA858" s="103"/>
      <c r="AB858" s="104">
        <f>+Z858*'[1]1. Standard_Cost'!$B$20+AA858*'[1]1. Standard_Cost'!$C$20</f>
        <v>0</v>
      </c>
      <c r="AC858" s="105"/>
      <c r="AD858" s="106"/>
      <c r="AE858" s="104">
        <f t="shared" si="1637"/>
        <v>0</v>
      </c>
      <c r="AF858" s="104">
        <f t="shared" si="1638"/>
        <v>0</v>
      </c>
      <c r="AG858" s="103"/>
      <c r="AH858" s="103"/>
      <c r="AI858" s="103"/>
      <c r="AJ858" s="107"/>
      <c r="AK858" s="107"/>
      <c r="AL858" s="107"/>
      <c r="AM858" s="104">
        <f>AG858*'[1]1. Standard_Cost'!B466+'[1]Incremental_Cost Year 2021'!AH872*'[1]1. Standard_Cost'!C466+'[1]Incremental_Cost Year 2021'!AI872*'[1]1. Standard_Cost'!D466+'[1]Incremental_Cost Year 2021'!AJ872+'[1]Incremental_Cost Year 2021'!AL872+AK858</f>
        <v>0</v>
      </c>
      <c r="AN858" s="104">
        <f>AM858*'[1]1. Standard_Cost'!C28</f>
        <v>0</v>
      </c>
      <c r="AO858" s="107"/>
      <c r="AQ858" s="104">
        <f t="shared" si="1639"/>
        <v>0</v>
      </c>
      <c r="AR858" s="104">
        <f t="shared" si="1640"/>
        <v>0</v>
      </c>
      <c r="AS858" s="104">
        <f t="shared" si="1641"/>
        <v>0</v>
      </c>
      <c r="AT858" s="104">
        <f t="shared" si="1643"/>
        <v>0</v>
      </c>
      <c r="AU858" s="229">
        <f t="shared" si="1642"/>
        <v>0</v>
      </c>
      <c r="AV858" s="229"/>
      <c r="AW858" s="229"/>
      <c r="AX858" s="229"/>
      <c r="AY858" s="229"/>
      <c r="AZ858" s="229"/>
      <c r="BA858" s="230"/>
    </row>
    <row r="859" spans="1:53" ht="25.7" customHeight="1" outlineLevel="1" x14ac:dyDescent="0.2">
      <c r="A859" s="68"/>
      <c r="B859" s="94"/>
      <c r="C859" s="251"/>
      <c r="D859" s="113" t="s">
        <v>574</v>
      </c>
      <c r="E859" s="113" t="s">
        <v>478</v>
      </c>
      <c r="F859" s="114">
        <v>2021</v>
      </c>
      <c r="G859" s="115">
        <v>2025</v>
      </c>
      <c r="H859" s="122" t="s">
        <v>479</v>
      </c>
      <c r="I859" s="117"/>
      <c r="J859" s="117"/>
      <c r="K859" s="117"/>
      <c r="L859" s="118">
        <f>SUM(L855:L858)</f>
        <v>340400</v>
      </c>
      <c r="M859" s="118">
        <f>SUM(M855:M858)</f>
        <v>56846.8</v>
      </c>
      <c r="N859" s="117"/>
      <c r="O859" s="117"/>
      <c r="P859" s="117"/>
      <c r="Q859" s="117"/>
      <c r="R859" s="119">
        <f>SUM(R855:R858)</f>
        <v>0</v>
      </c>
      <c r="S859" s="119">
        <f>SUM(S855:S858)</f>
        <v>0</v>
      </c>
      <c r="T859" s="119">
        <f>SUM(T855:T858)</f>
        <v>0</v>
      </c>
      <c r="U859" s="119">
        <f>SUM(U855:U858)</f>
        <v>0</v>
      </c>
      <c r="V859" s="117"/>
      <c r="W859" s="117"/>
      <c r="X859" s="117"/>
      <c r="Y859" s="118">
        <f>SUM(Y855:Y858)</f>
        <v>0</v>
      </c>
      <c r="Z859" s="117"/>
      <c r="AA859" s="117"/>
      <c r="AB859" s="118">
        <f t="shared" ref="AB859:AF859" si="1644">SUM(AB855:AB858)</f>
        <v>0</v>
      </c>
      <c r="AC859" s="118">
        <f t="shared" si="1644"/>
        <v>0</v>
      </c>
      <c r="AD859" s="118">
        <f t="shared" si="1644"/>
        <v>0</v>
      </c>
      <c r="AE859" s="118">
        <f t="shared" si="1644"/>
        <v>0</v>
      </c>
      <c r="AF859" s="118">
        <f t="shared" si="1644"/>
        <v>0</v>
      </c>
      <c r="AG859" s="117"/>
      <c r="AH859" s="117"/>
      <c r="AI859" s="117"/>
      <c r="AJ859" s="119">
        <f>SUM(AJ855:AJ858)</f>
        <v>0</v>
      </c>
      <c r="AK859" s="119">
        <f t="shared" ref="AK859:AN859" si="1645">SUM(AK855:AK858)</f>
        <v>0</v>
      </c>
      <c r="AL859" s="119">
        <f t="shared" si="1645"/>
        <v>0</v>
      </c>
      <c r="AM859" s="119">
        <f t="shared" si="1645"/>
        <v>0</v>
      </c>
      <c r="AN859" s="119">
        <f t="shared" si="1645"/>
        <v>0</v>
      </c>
      <c r="AO859" s="116"/>
      <c r="AP859" s="120"/>
      <c r="AQ859" s="121">
        <f t="shared" ref="AQ859:AZ859" si="1646">SUM(AQ855:AQ858)</f>
        <v>397246.8</v>
      </c>
      <c r="AR859" s="121">
        <f t="shared" si="1646"/>
        <v>0</v>
      </c>
      <c r="AS859" s="121">
        <f t="shared" si="1646"/>
        <v>0</v>
      </c>
      <c r="AT859" s="121">
        <f t="shared" si="1646"/>
        <v>397246.8</v>
      </c>
      <c r="AU859" s="121">
        <f t="shared" si="1646"/>
        <v>397246.8</v>
      </c>
      <c r="AV859" s="121">
        <f t="shared" si="1646"/>
        <v>0</v>
      </c>
      <c r="AW859" s="121">
        <f t="shared" si="1646"/>
        <v>0</v>
      </c>
      <c r="AX859" s="121">
        <f t="shared" si="1646"/>
        <v>0</v>
      </c>
      <c r="AY859" s="121">
        <f t="shared" si="1646"/>
        <v>0</v>
      </c>
      <c r="AZ859" s="121">
        <f t="shared" si="1646"/>
        <v>0</v>
      </c>
      <c r="BA859" s="121"/>
    </row>
    <row r="860" spans="1:53" ht="14.1" customHeight="1" outlineLevel="2" x14ac:dyDescent="0.2">
      <c r="A860" s="68"/>
      <c r="B860" s="94"/>
      <c r="C860" s="251"/>
      <c r="D860" s="238" t="s">
        <v>515</v>
      </c>
      <c r="E860" s="96"/>
      <c r="F860" s="97"/>
      <c r="G860" s="98"/>
      <c r="H860" s="99" t="s">
        <v>565</v>
      </c>
      <c r="I860" s="100" t="s">
        <v>1</v>
      </c>
      <c r="J860" s="101">
        <v>3</v>
      </c>
      <c r="K860" s="101">
        <v>3</v>
      </c>
      <c r="L860" s="102">
        <f>IF(I860&lt;&gt;0,((VLOOKUP(I860,'1. Standard_Cost'!$B$4:$D$8,2)+VLOOKUP(I860,'1. Standard_Cost'!$B$4:$D$8,3))*J860*K860),"0")</f>
        <v>811125</v>
      </c>
      <c r="M860" s="190">
        <f>L860*'1. Standard_Cost'!F4</f>
        <v>135457.875</v>
      </c>
      <c r="N860" s="103"/>
      <c r="O860" s="103"/>
      <c r="P860" s="103"/>
      <c r="Q860" s="103"/>
      <c r="R860" s="104">
        <f>+N860*P860*'1. Standard_Cost'!$B$12</f>
        <v>0</v>
      </c>
      <c r="S860" s="104">
        <f>+N860*O860*P860*'1. Standard_Cost'!$C$12</f>
        <v>0</v>
      </c>
      <c r="T860" s="104">
        <f>+N860*P860*Q860*'1. Standard_Cost'!$D$12</f>
        <v>0</v>
      </c>
      <c r="U860" s="104">
        <f>+N860*O860*'1. Standard_Cost'!$E$12</f>
        <v>0</v>
      </c>
      <c r="V860" s="103"/>
      <c r="W860" s="103"/>
      <c r="X860" s="103"/>
      <c r="Y860" s="104">
        <f>+V860*((X860*'1. Standard_Cost'!$B$16)+(W860*X860*'1. Standard_Cost'!$C$16))</f>
        <v>0</v>
      </c>
      <c r="Z860" s="103"/>
      <c r="AA860" s="103"/>
      <c r="AB860" s="104">
        <f>+Z860*'1. Standard_Cost'!$B$20+AA860*'1. Standard_Cost'!$C$20</f>
        <v>0</v>
      </c>
      <c r="AC860" s="105">
        <v>100000</v>
      </c>
      <c r="AD860" s="106"/>
      <c r="AE860" s="104">
        <f t="shared" ref="AE860:AE863" si="1647">(R860+S860+T860+U860+Y860+AB860+AC860+AD860)*(20%)</f>
        <v>20000</v>
      </c>
      <c r="AF860" s="104">
        <f t="shared" ref="AF860:AF863" si="1648">R860+S860+T860+U860+Y860+AB860+AC860+AD860+AE860</f>
        <v>120000</v>
      </c>
      <c r="AG860" s="103"/>
      <c r="AH860" s="103"/>
      <c r="AI860" s="103"/>
      <c r="AJ860" s="107"/>
      <c r="AK860" s="107"/>
      <c r="AL860" s="107"/>
      <c r="AM860" s="104">
        <f>AG860*'1. Standard_Cost'!B467+'Incremental_Cost Year 2021'!AH860*'1. Standard_Cost'!C467+'Incremental_Cost Year 2021'!AI860*'1. Standard_Cost'!D467+'Incremental_Cost Year 2021'!AJ860+'Incremental_Cost Year 2021'!AL860+AK860</f>
        <v>0</v>
      </c>
      <c r="AN860" s="104">
        <f>AM860*'1. Standard_Cost'!C28</f>
        <v>0</v>
      </c>
      <c r="AO860" s="107"/>
      <c r="AQ860" s="104">
        <f t="shared" ref="AQ860:AQ863" si="1649">L860+M860</f>
        <v>946582.875</v>
      </c>
      <c r="AR860" s="104">
        <f t="shared" ref="AR860:AR863" si="1650">AF860</f>
        <v>120000</v>
      </c>
      <c r="AS860" s="104">
        <f t="shared" ref="AS860:AS863" si="1651">AM860+AN860</f>
        <v>0</v>
      </c>
      <c r="AT860" s="104">
        <f>SUM(AQ860,AR860,AS860)</f>
        <v>1066582.875</v>
      </c>
      <c r="AU860" s="229">
        <f t="shared" ref="AU860:AU863" si="1652">AT860:AT861</f>
        <v>1066582.875</v>
      </c>
      <c r="AV860" s="229"/>
      <c r="AW860" s="229"/>
      <c r="AX860" s="229"/>
      <c r="AY860" s="229"/>
      <c r="AZ860" s="229"/>
      <c r="BA860" s="230"/>
    </row>
    <row r="861" spans="1:53" ht="14.1" customHeight="1" outlineLevel="2" x14ac:dyDescent="0.2">
      <c r="A861" s="68"/>
      <c r="B861" s="94"/>
      <c r="C861" s="251"/>
      <c r="D861" s="239"/>
      <c r="E861" s="110"/>
      <c r="F861" s="110"/>
      <c r="G861" s="111"/>
      <c r="H861" s="99" t="s">
        <v>50</v>
      </c>
      <c r="I861" s="100"/>
      <c r="J861" s="101"/>
      <c r="K861" s="101"/>
      <c r="L861" s="102" t="str">
        <f>IF(I861&lt;&gt;0,((VLOOKUP(I861,'1. Standard_Cost'!$B$4:$D$8,2)+VLOOKUP(I861,'1. Standard_Cost'!$B$4:$D$8,3))*J861*K861),"0")</f>
        <v>0</v>
      </c>
      <c r="M861" s="102">
        <f>L861*'1. Standard_Cost'!F4</f>
        <v>0</v>
      </c>
      <c r="N861" s="103"/>
      <c r="O861" s="103"/>
      <c r="P861" s="103"/>
      <c r="Q861" s="103"/>
      <c r="R861" s="104">
        <f>+N861*P861*'1. Standard_Cost'!$B$12</f>
        <v>0</v>
      </c>
      <c r="S861" s="104">
        <f>+N861*O861*P861*'1. Standard_Cost'!$C$12</f>
        <v>0</v>
      </c>
      <c r="T861" s="104">
        <f>+N861*P861*Q861*'1. Standard_Cost'!$D$12</f>
        <v>0</v>
      </c>
      <c r="U861" s="104">
        <f>+N861*O861*'1. Standard_Cost'!$E$12</f>
        <v>0</v>
      </c>
      <c r="V861" s="103"/>
      <c r="W861" s="103"/>
      <c r="X861" s="103"/>
      <c r="Y861" s="104">
        <f>+V861*((X861*'1. Standard_Cost'!$B$16)+(W861*X861*'1. Standard_Cost'!$C$16))</f>
        <v>0</v>
      </c>
      <c r="Z861" s="103"/>
      <c r="AA861" s="103"/>
      <c r="AB861" s="104">
        <f>+Z861*'1. Standard_Cost'!$B$20+AA861*'1. Standard_Cost'!$C$20</f>
        <v>0</v>
      </c>
      <c r="AC861" s="105"/>
      <c r="AD861" s="106"/>
      <c r="AE861" s="104">
        <f t="shared" si="1647"/>
        <v>0</v>
      </c>
      <c r="AF861" s="104">
        <f t="shared" si="1648"/>
        <v>0</v>
      </c>
      <c r="AG861" s="103"/>
      <c r="AH861" s="103">
        <v>0</v>
      </c>
      <c r="AI861" s="103">
        <v>0</v>
      </c>
      <c r="AJ861" s="107"/>
      <c r="AK861" s="107"/>
      <c r="AL861" s="107"/>
      <c r="AM861" s="104">
        <f>AG861*'1. Standard_Cost'!B467+'Incremental_Cost Year 2021'!AH861*'1. Standard_Cost'!C467+'Incremental_Cost Year 2021'!AI861*'1. Standard_Cost'!D467+'Incremental_Cost Year 2021'!AJ861+'Incremental_Cost Year 2021'!AL861+AK861</f>
        <v>0</v>
      </c>
      <c r="AN861" s="104">
        <f>AM861*'1. Standard_Cost'!C28</f>
        <v>0</v>
      </c>
      <c r="AO861" s="107"/>
      <c r="AQ861" s="104">
        <f t="shared" si="1649"/>
        <v>0</v>
      </c>
      <c r="AR861" s="104">
        <f t="shared" si="1650"/>
        <v>0</v>
      </c>
      <c r="AS861" s="104">
        <f t="shared" si="1651"/>
        <v>0</v>
      </c>
      <c r="AT861" s="104">
        <f t="shared" ref="AT861:AT863" si="1653">SUM(AQ861,AR861,AS861)</f>
        <v>0</v>
      </c>
      <c r="AU861" s="229">
        <f t="shared" si="1652"/>
        <v>0</v>
      </c>
      <c r="AV861" s="229">
        <v>0</v>
      </c>
      <c r="AW861" s="229"/>
      <c r="AX861" s="229"/>
      <c r="AY861" s="229"/>
      <c r="AZ861" s="229"/>
      <c r="BA861" s="230"/>
    </row>
    <row r="862" spans="1:53" ht="14.1" customHeight="1" outlineLevel="2" x14ac:dyDescent="0.2">
      <c r="A862" s="68"/>
      <c r="B862" s="94"/>
      <c r="C862" s="251"/>
      <c r="D862" s="239"/>
      <c r="E862" s="110"/>
      <c r="F862" s="110"/>
      <c r="G862" s="111"/>
      <c r="H862" s="99" t="s">
        <v>51</v>
      </c>
      <c r="I862" s="100"/>
      <c r="J862" s="101"/>
      <c r="K862" s="101"/>
      <c r="L862" s="102" t="str">
        <f>IF(I862&lt;&gt;0,((VLOOKUP(I862,'1. Standard_Cost'!$B$4:$D$8,2)+VLOOKUP(I862,'1. Standard_Cost'!$B$4:$D$8,3))*J862*K862),"0")</f>
        <v>0</v>
      </c>
      <c r="M862" s="102">
        <f>L862*'1. Standard_Cost'!F4</f>
        <v>0</v>
      </c>
      <c r="N862" s="103"/>
      <c r="O862" s="103"/>
      <c r="P862" s="103"/>
      <c r="Q862" s="103"/>
      <c r="R862" s="104">
        <f>+N862*P862*'1. Standard_Cost'!$B$12</f>
        <v>0</v>
      </c>
      <c r="S862" s="104">
        <f>+N862*O862*P862*'1. Standard_Cost'!$C$12</f>
        <v>0</v>
      </c>
      <c r="T862" s="104">
        <f>+N862*P862*Q862*'1. Standard_Cost'!$D$12</f>
        <v>0</v>
      </c>
      <c r="U862" s="104">
        <f>+N862*O862*'1. Standard_Cost'!$E$12</f>
        <v>0</v>
      </c>
      <c r="V862" s="103"/>
      <c r="W862" s="103"/>
      <c r="X862" s="103"/>
      <c r="Y862" s="104">
        <f>+V862*((X862*'1. Standard_Cost'!$B$16)+(W862*X862*'1. Standard_Cost'!$C$16))</f>
        <v>0</v>
      </c>
      <c r="Z862" s="103"/>
      <c r="AA862" s="103"/>
      <c r="AB862" s="104">
        <f>+Z862*'1. Standard_Cost'!$B$20+AA862*'1. Standard_Cost'!$C$20</f>
        <v>0</v>
      </c>
      <c r="AC862" s="105"/>
      <c r="AD862" s="106"/>
      <c r="AE862" s="104">
        <f t="shared" si="1647"/>
        <v>0</v>
      </c>
      <c r="AF862" s="104">
        <f t="shared" si="1648"/>
        <v>0</v>
      </c>
      <c r="AG862" s="103"/>
      <c r="AH862" s="103"/>
      <c r="AI862" s="103"/>
      <c r="AJ862" s="107"/>
      <c r="AK862" s="107"/>
      <c r="AL862" s="107"/>
      <c r="AM862" s="104">
        <f>AG862*'1. Standard_Cost'!B467+'Incremental_Cost Year 2021'!AH862*'1. Standard_Cost'!C467+'Incremental_Cost Year 2021'!AI862*'1. Standard_Cost'!D467+'Incremental_Cost Year 2021'!AJ862+'Incremental_Cost Year 2021'!AL862+AK862</f>
        <v>0</v>
      </c>
      <c r="AN862" s="104">
        <f>AM862*'1. Standard_Cost'!C28</f>
        <v>0</v>
      </c>
      <c r="AO862" s="107"/>
      <c r="AQ862" s="104">
        <f t="shared" si="1649"/>
        <v>0</v>
      </c>
      <c r="AR862" s="104">
        <f t="shared" si="1650"/>
        <v>0</v>
      </c>
      <c r="AS862" s="104">
        <f t="shared" si="1651"/>
        <v>0</v>
      </c>
      <c r="AT862" s="104">
        <f t="shared" si="1653"/>
        <v>0</v>
      </c>
      <c r="AU862" s="229">
        <f t="shared" si="1652"/>
        <v>0</v>
      </c>
      <c r="AV862" s="229"/>
      <c r="AW862" s="229"/>
      <c r="AX862" s="229"/>
      <c r="AY862" s="229"/>
      <c r="AZ862" s="229"/>
      <c r="BA862" s="230"/>
    </row>
    <row r="863" spans="1:53" ht="14.1" customHeight="1" outlineLevel="2" x14ac:dyDescent="0.2">
      <c r="A863" s="68"/>
      <c r="B863" s="94"/>
      <c r="C863" s="251"/>
      <c r="D863" s="239"/>
      <c r="E863" s="110"/>
      <c r="F863" s="110"/>
      <c r="G863" s="111"/>
      <c r="H863" s="112" t="s">
        <v>179</v>
      </c>
      <c r="I863" s="100"/>
      <c r="J863" s="101"/>
      <c r="K863" s="101"/>
      <c r="L863" s="102" t="str">
        <f>IF(I863&lt;&gt;0,((VLOOKUP(I863,'1. Standard_Cost'!$B$4:$D$8,2)+VLOOKUP(I863,'1. Standard_Cost'!$B$4:$D$8,3))*J863*K863),"0")</f>
        <v>0</v>
      </c>
      <c r="M863" s="102">
        <f>L863*'1. Standard_Cost'!F447</f>
        <v>0</v>
      </c>
      <c r="N863" s="103"/>
      <c r="O863" s="103"/>
      <c r="P863" s="103"/>
      <c r="Q863" s="103"/>
      <c r="R863" s="104">
        <f>+N863*P863*'1. Standard_Cost'!$B$12</f>
        <v>0</v>
      </c>
      <c r="S863" s="104">
        <f>+N863*O863*P863*'1. Standard_Cost'!$C$12</f>
        <v>0</v>
      </c>
      <c r="T863" s="104">
        <f>+N863*P863*Q863*'1. Standard_Cost'!$D$12</f>
        <v>0</v>
      </c>
      <c r="U863" s="104">
        <f>+N863*O863*'1. Standard_Cost'!$E$12</f>
        <v>0</v>
      </c>
      <c r="V863" s="103"/>
      <c r="W863" s="103"/>
      <c r="X863" s="103"/>
      <c r="Y863" s="104">
        <f>+V863*((X863*'1. Standard_Cost'!$B$16)+(W863*X863*'1. Standard_Cost'!$C$16))</f>
        <v>0</v>
      </c>
      <c r="Z863" s="103"/>
      <c r="AA863" s="103"/>
      <c r="AB863" s="104">
        <f>+Z863*'1. Standard_Cost'!$B$20+AA863*'1. Standard_Cost'!$C$20</f>
        <v>0</v>
      </c>
      <c r="AC863" s="105"/>
      <c r="AD863" s="106"/>
      <c r="AE863" s="104">
        <f t="shared" si="1647"/>
        <v>0</v>
      </c>
      <c r="AF863" s="104">
        <f t="shared" si="1648"/>
        <v>0</v>
      </c>
      <c r="AG863" s="103"/>
      <c r="AH863" s="103"/>
      <c r="AI863" s="103"/>
      <c r="AJ863" s="107"/>
      <c r="AK863" s="107"/>
      <c r="AL863" s="107"/>
      <c r="AM863" s="104">
        <f>AG863*'1. Standard_Cost'!B467+'Incremental_Cost Year 2021'!AH863*'1. Standard_Cost'!C467+'Incremental_Cost Year 2021'!AI863*'1. Standard_Cost'!D467+'Incremental_Cost Year 2021'!AJ863+'Incremental_Cost Year 2021'!AL863+AK863</f>
        <v>0</v>
      </c>
      <c r="AN863" s="104">
        <f>AM863*'1. Standard_Cost'!C28</f>
        <v>0</v>
      </c>
      <c r="AO863" s="107"/>
      <c r="AQ863" s="104">
        <f t="shared" si="1649"/>
        <v>0</v>
      </c>
      <c r="AR863" s="104">
        <f t="shared" si="1650"/>
        <v>0</v>
      </c>
      <c r="AS863" s="104">
        <f t="shared" si="1651"/>
        <v>0</v>
      </c>
      <c r="AT863" s="104">
        <f t="shared" si="1653"/>
        <v>0</v>
      </c>
      <c r="AU863" s="229">
        <f t="shared" si="1652"/>
        <v>0</v>
      </c>
      <c r="AV863" s="229"/>
      <c r="AW863" s="229"/>
      <c r="AX863" s="229"/>
      <c r="AY863" s="229"/>
      <c r="AZ863" s="229"/>
      <c r="BA863" s="230"/>
    </row>
    <row r="864" spans="1:53" ht="24.6" customHeight="1" outlineLevel="1" x14ac:dyDescent="0.2">
      <c r="A864" s="68"/>
      <c r="B864" s="141"/>
      <c r="C864" s="251"/>
      <c r="D864" s="240"/>
      <c r="E864" s="113" t="s">
        <v>480</v>
      </c>
      <c r="F864" s="114" t="s">
        <v>154</v>
      </c>
      <c r="G864" s="115" t="s">
        <v>155</v>
      </c>
      <c r="H864" s="122" t="s">
        <v>481</v>
      </c>
      <c r="I864" s="117"/>
      <c r="J864" s="117"/>
      <c r="K864" s="117"/>
      <c r="L864" s="118">
        <f>SUM(L860:L863)</f>
        <v>811125</v>
      </c>
      <c r="M864" s="118">
        <f>SUM(M860:M863)</f>
        <v>135457.875</v>
      </c>
      <c r="N864" s="117"/>
      <c r="O864" s="117"/>
      <c r="P864" s="117"/>
      <c r="Q864" s="117"/>
      <c r="R864" s="119">
        <f>SUM(R860:R863)</f>
        <v>0</v>
      </c>
      <c r="S864" s="119">
        <f>SUM(S860:S863)</f>
        <v>0</v>
      </c>
      <c r="T864" s="119">
        <f>SUM(T860:T863)</f>
        <v>0</v>
      </c>
      <c r="U864" s="119">
        <f>SUM(U860:U863)</f>
        <v>0</v>
      </c>
      <c r="V864" s="117"/>
      <c r="W864" s="117"/>
      <c r="X864" s="117"/>
      <c r="Y864" s="118">
        <f>SUM(Y860:Y863)</f>
        <v>0</v>
      </c>
      <c r="Z864" s="117"/>
      <c r="AA864" s="117"/>
      <c r="AB864" s="118">
        <f t="shared" ref="AB864:AF864" si="1654">SUM(AB860:AB863)</f>
        <v>0</v>
      </c>
      <c r="AC864" s="118">
        <f t="shared" si="1654"/>
        <v>100000</v>
      </c>
      <c r="AD864" s="118">
        <f t="shared" si="1654"/>
        <v>0</v>
      </c>
      <c r="AE864" s="118">
        <f t="shared" si="1654"/>
        <v>20000</v>
      </c>
      <c r="AF864" s="118">
        <f t="shared" si="1654"/>
        <v>120000</v>
      </c>
      <c r="AG864" s="117"/>
      <c r="AH864" s="117"/>
      <c r="AI864" s="117"/>
      <c r="AJ864" s="119">
        <f>SUM(AJ860:AJ863)</f>
        <v>0</v>
      </c>
      <c r="AK864" s="119">
        <f t="shared" ref="AK864:AN864" si="1655">SUM(AK860:AK863)</f>
        <v>0</v>
      </c>
      <c r="AL864" s="119">
        <f t="shared" si="1655"/>
        <v>0</v>
      </c>
      <c r="AM864" s="119">
        <f t="shared" si="1655"/>
        <v>0</v>
      </c>
      <c r="AN864" s="119">
        <f t="shared" si="1655"/>
        <v>0</v>
      </c>
      <c r="AO864" s="116"/>
      <c r="AP864" s="120"/>
      <c r="AQ864" s="121">
        <f t="shared" ref="AQ864:AZ864" si="1656">SUM(AQ860:AQ863)</f>
        <v>946582.875</v>
      </c>
      <c r="AR864" s="121">
        <f t="shared" si="1656"/>
        <v>120000</v>
      </c>
      <c r="AS864" s="121">
        <f t="shared" si="1656"/>
        <v>0</v>
      </c>
      <c r="AT864" s="121">
        <f t="shared" si="1656"/>
        <v>1066582.875</v>
      </c>
      <c r="AU864" s="121">
        <f t="shared" si="1656"/>
        <v>1066582.875</v>
      </c>
      <c r="AV864" s="121">
        <f t="shared" si="1656"/>
        <v>0</v>
      </c>
      <c r="AW864" s="121">
        <f t="shared" si="1656"/>
        <v>0</v>
      </c>
      <c r="AX864" s="121">
        <f t="shared" si="1656"/>
        <v>0</v>
      </c>
      <c r="AY864" s="121">
        <f t="shared" si="1656"/>
        <v>0</v>
      </c>
      <c r="AZ864" s="121">
        <f t="shared" si="1656"/>
        <v>0</v>
      </c>
      <c r="BA864" s="121"/>
    </row>
    <row r="865" spans="1:53" ht="14.1" customHeight="1" outlineLevel="2" x14ac:dyDescent="0.2">
      <c r="A865" s="68"/>
      <c r="B865" s="94"/>
      <c r="C865" s="95"/>
      <c r="D865" s="238" t="s">
        <v>515</v>
      </c>
      <c r="E865" s="238" t="s">
        <v>482</v>
      </c>
      <c r="F865" s="97"/>
      <c r="G865" s="98"/>
      <c r="H865" s="99" t="s">
        <v>565</v>
      </c>
      <c r="I865" s="100" t="s">
        <v>1</v>
      </c>
      <c r="J865" s="101">
        <v>3</v>
      </c>
      <c r="K865" s="101">
        <v>4</v>
      </c>
      <c r="L865" s="102">
        <f>IF(I865&lt;&gt;0,((VLOOKUP(I865,'1. Standard_Cost'!$B$4:$D$8,2)+VLOOKUP(I865,'1. Standard_Cost'!$B$4:$D$8,3))*J865*K865),"0")</f>
        <v>1081500</v>
      </c>
      <c r="M865" s="190">
        <f>L865*'1. Standard_Cost'!F4</f>
        <v>180610.5</v>
      </c>
      <c r="N865" s="103"/>
      <c r="O865" s="103"/>
      <c r="P865" s="103"/>
      <c r="Q865" s="103"/>
      <c r="R865" s="104">
        <f>+N865*P865*'1. Standard_Cost'!$B$12</f>
        <v>0</v>
      </c>
      <c r="S865" s="104">
        <f>+N865*O865*P865*'1. Standard_Cost'!$C$12</f>
        <v>0</v>
      </c>
      <c r="T865" s="104">
        <f>+N865*P865*Q865*'1. Standard_Cost'!$D$12</f>
        <v>0</v>
      </c>
      <c r="U865" s="104">
        <f>+N865*O865*'1. Standard_Cost'!$E$12</f>
        <v>0</v>
      </c>
      <c r="V865" s="103"/>
      <c r="W865" s="103"/>
      <c r="X865" s="103"/>
      <c r="Y865" s="104">
        <f>+V865*((X865*'1. Standard_Cost'!$B$16)+(W865*X865*'1. Standard_Cost'!$C$16))</f>
        <v>0</v>
      </c>
      <c r="Z865" s="103"/>
      <c r="AA865" s="103"/>
      <c r="AB865" s="104">
        <f>+Z865*'1. Standard_Cost'!$B$20+AA865*'1. Standard_Cost'!$C$20</f>
        <v>0</v>
      </c>
      <c r="AC865" s="105">
        <v>120000</v>
      </c>
      <c r="AD865" s="106"/>
      <c r="AE865" s="104">
        <f t="shared" ref="AE865:AE868" si="1657">(R865+S865+T865+U865+Y865+AB865+AC865+AD865)*(20%)</f>
        <v>24000</v>
      </c>
      <c r="AF865" s="104">
        <f t="shared" ref="AF865:AF868" si="1658">R865+S865+T865+U865+Y865+AB865+AC865+AD865+AE865</f>
        <v>144000</v>
      </c>
      <c r="AG865" s="103"/>
      <c r="AH865" s="103"/>
      <c r="AI865" s="103"/>
      <c r="AJ865" s="107"/>
      <c r="AK865" s="107"/>
      <c r="AL865" s="107"/>
      <c r="AM865" s="104">
        <f>AG865*'1. Standard_Cost'!B472+'Incremental_Cost Year 2021'!AH865*'1. Standard_Cost'!C472+'Incremental_Cost Year 2021'!AI865*'1. Standard_Cost'!D472+'Incremental_Cost Year 2021'!AJ865+'Incremental_Cost Year 2021'!AL865+AK865</f>
        <v>0</v>
      </c>
      <c r="AN865" s="104">
        <f>AM865*'1. Standard_Cost'!C28</f>
        <v>0</v>
      </c>
      <c r="AO865" s="107"/>
      <c r="AQ865" s="104">
        <f t="shared" ref="AQ865:AQ868" si="1659">L865+M865</f>
        <v>1262110.5</v>
      </c>
      <c r="AR865" s="104">
        <f t="shared" ref="AR865:AR868" si="1660">AF865</f>
        <v>144000</v>
      </c>
      <c r="AS865" s="104">
        <f t="shared" ref="AS865:AS868" si="1661">AM865+AN865</f>
        <v>0</v>
      </c>
      <c r="AT865" s="104">
        <f>SUM(AQ865,AR865,AS865)</f>
        <v>1406110.5</v>
      </c>
      <c r="AU865" s="229">
        <f t="shared" ref="AU865:AU868" si="1662">AT865:AT866</f>
        <v>1406110.5</v>
      </c>
      <c r="AV865" s="229"/>
      <c r="AW865" s="229"/>
      <c r="AX865" s="229"/>
      <c r="AY865" s="229"/>
      <c r="AZ865" s="229"/>
      <c r="BA865" s="230"/>
    </row>
    <row r="866" spans="1:53" ht="14.1" customHeight="1" outlineLevel="2" x14ac:dyDescent="0.2">
      <c r="A866" s="68"/>
      <c r="B866" s="94"/>
      <c r="C866" s="95"/>
      <c r="D866" s="239"/>
      <c r="E866" s="239"/>
      <c r="F866" s="110"/>
      <c r="G866" s="111"/>
      <c r="H866" s="99" t="s">
        <v>50</v>
      </c>
      <c r="I866" s="100"/>
      <c r="J866" s="101"/>
      <c r="K866" s="101"/>
      <c r="L866" s="102" t="str">
        <f>IF(I866&lt;&gt;0,((VLOOKUP(I866,'1. Standard_Cost'!$B$4:$D$8,2)+VLOOKUP(I866,'1. Standard_Cost'!$B$4:$D$8,3))*J866*K866),"0")</f>
        <v>0</v>
      </c>
      <c r="M866" s="102">
        <f>L866*'1. Standard_Cost'!F4</f>
        <v>0</v>
      </c>
      <c r="N866" s="103"/>
      <c r="O866" s="103"/>
      <c r="P866" s="103"/>
      <c r="Q866" s="103"/>
      <c r="R866" s="104">
        <f>+N866*P866*'1. Standard_Cost'!$B$12</f>
        <v>0</v>
      </c>
      <c r="S866" s="104">
        <f>+N866*O866*P866*'1. Standard_Cost'!$C$12</f>
        <v>0</v>
      </c>
      <c r="T866" s="104">
        <f>+N866*P866*Q866*'1. Standard_Cost'!$D$12</f>
        <v>0</v>
      </c>
      <c r="U866" s="104">
        <f>+N866*O866*'1. Standard_Cost'!$E$12</f>
        <v>0</v>
      </c>
      <c r="V866" s="103"/>
      <c r="W866" s="103"/>
      <c r="X866" s="103"/>
      <c r="Y866" s="104">
        <f>+V866*((X866*'1. Standard_Cost'!$B$16)+(W866*X866*'1. Standard_Cost'!$C$16))</f>
        <v>0</v>
      </c>
      <c r="Z866" s="103"/>
      <c r="AA866" s="103"/>
      <c r="AB866" s="104">
        <f>+Z866*'1. Standard_Cost'!$B$20+AA866*'1. Standard_Cost'!$C$20</f>
        <v>0</v>
      </c>
      <c r="AC866" s="105"/>
      <c r="AD866" s="106"/>
      <c r="AE866" s="104">
        <f t="shared" si="1657"/>
        <v>0</v>
      </c>
      <c r="AF866" s="104">
        <f t="shared" si="1658"/>
        <v>0</v>
      </c>
      <c r="AG866" s="103"/>
      <c r="AH866" s="103">
        <v>0</v>
      </c>
      <c r="AI866" s="103">
        <v>0</v>
      </c>
      <c r="AJ866" s="107"/>
      <c r="AK866" s="107"/>
      <c r="AL866" s="107"/>
      <c r="AM866" s="104">
        <f>AG866*'1. Standard_Cost'!B472+'Incremental_Cost Year 2021'!AH866*'1. Standard_Cost'!C472+'Incremental_Cost Year 2021'!AI866*'1. Standard_Cost'!D472+'Incremental_Cost Year 2021'!AJ866+'Incremental_Cost Year 2021'!AL866+AK866</f>
        <v>0</v>
      </c>
      <c r="AN866" s="104">
        <f>AM866*'1. Standard_Cost'!C28</f>
        <v>0</v>
      </c>
      <c r="AO866" s="107"/>
      <c r="AQ866" s="104">
        <f t="shared" si="1659"/>
        <v>0</v>
      </c>
      <c r="AR866" s="104">
        <f t="shared" si="1660"/>
        <v>0</v>
      </c>
      <c r="AS866" s="104">
        <f t="shared" si="1661"/>
        <v>0</v>
      </c>
      <c r="AT866" s="104">
        <f t="shared" ref="AT866:AT868" si="1663">SUM(AQ866,AR866,AS866)</f>
        <v>0</v>
      </c>
      <c r="AU866" s="229">
        <f t="shared" si="1662"/>
        <v>0</v>
      </c>
      <c r="AV866" s="229">
        <v>0</v>
      </c>
      <c r="AW866" s="229"/>
      <c r="AX866" s="229"/>
      <c r="AY866" s="229"/>
      <c r="AZ866" s="229"/>
      <c r="BA866" s="230"/>
    </row>
    <row r="867" spans="1:53" ht="14.1" customHeight="1" outlineLevel="2" x14ac:dyDescent="0.2">
      <c r="A867" s="68"/>
      <c r="B867" s="94"/>
      <c r="C867" s="95"/>
      <c r="D867" s="239"/>
      <c r="E867" s="239"/>
      <c r="F867" s="110"/>
      <c r="G867" s="111"/>
      <c r="H867" s="99" t="s">
        <v>51</v>
      </c>
      <c r="I867" s="100"/>
      <c r="J867" s="101"/>
      <c r="K867" s="101"/>
      <c r="L867" s="102" t="str">
        <f>IF(I867&lt;&gt;0,((VLOOKUP(I867,'1. Standard_Cost'!$B$4:$D$8,2)+VLOOKUP(I867,'1. Standard_Cost'!$B$4:$D$8,3))*J867*K867),"0")</f>
        <v>0</v>
      </c>
      <c r="M867" s="102">
        <f>L867*'1. Standard_Cost'!F4</f>
        <v>0</v>
      </c>
      <c r="N867" s="103"/>
      <c r="O867" s="103"/>
      <c r="P867" s="103"/>
      <c r="Q867" s="103"/>
      <c r="R867" s="104">
        <f>+N867*P867*'1. Standard_Cost'!$B$12</f>
        <v>0</v>
      </c>
      <c r="S867" s="104">
        <f>+N867*O867*P867*'1. Standard_Cost'!$C$12</f>
        <v>0</v>
      </c>
      <c r="T867" s="104">
        <f>+N867*P867*Q867*'1. Standard_Cost'!$D$12</f>
        <v>0</v>
      </c>
      <c r="U867" s="104">
        <f>+N867*O867*'1. Standard_Cost'!$E$12</f>
        <v>0</v>
      </c>
      <c r="V867" s="103"/>
      <c r="W867" s="103"/>
      <c r="X867" s="103"/>
      <c r="Y867" s="104">
        <f>+V867*((X867*'1. Standard_Cost'!$B$16)+(W867*X867*'1. Standard_Cost'!$C$16))</f>
        <v>0</v>
      </c>
      <c r="Z867" s="103"/>
      <c r="AA867" s="103"/>
      <c r="AB867" s="104">
        <f>+Z867*'1. Standard_Cost'!$B$20+AA867*'1. Standard_Cost'!$C$20</f>
        <v>0</v>
      </c>
      <c r="AC867" s="105"/>
      <c r="AD867" s="106"/>
      <c r="AE867" s="104">
        <f t="shared" si="1657"/>
        <v>0</v>
      </c>
      <c r="AF867" s="104">
        <f t="shared" si="1658"/>
        <v>0</v>
      </c>
      <c r="AG867" s="103"/>
      <c r="AH867" s="103"/>
      <c r="AI867" s="103"/>
      <c r="AJ867" s="107"/>
      <c r="AK867" s="107"/>
      <c r="AL867" s="107"/>
      <c r="AM867" s="104">
        <f>AG867*'1. Standard_Cost'!B472+'Incremental_Cost Year 2021'!AH867*'1. Standard_Cost'!C472+'Incremental_Cost Year 2021'!AI867*'1. Standard_Cost'!D472+'Incremental_Cost Year 2021'!AJ867+'Incremental_Cost Year 2021'!AL867+AK867</f>
        <v>0</v>
      </c>
      <c r="AN867" s="104">
        <f>AM867*'1. Standard_Cost'!C28</f>
        <v>0</v>
      </c>
      <c r="AO867" s="107"/>
      <c r="AQ867" s="104">
        <f t="shared" si="1659"/>
        <v>0</v>
      </c>
      <c r="AR867" s="104">
        <f t="shared" si="1660"/>
        <v>0</v>
      </c>
      <c r="AS867" s="104">
        <f t="shared" si="1661"/>
        <v>0</v>
      </c>
      <c r="AT867" s="104">
        <f t="shared" si="1663"/>
        <v>0</v>
      </c>
      <c r="AU867" s="229">
        <f t="shared" si="1662"/>
        <v>0</v>
      </c>
      <c r="AV867" s="229"/>
      <c r="AW867" s="229"/>
      <c r="AX867" s="229"/>
      <c r="AY867" s="229"/>
      <c r="AZ867" s="229"/>
      <c r="BA867" s="230"/>
    </row>
    <row r="868" spans="1:53" ht="14.1" customHeight="1" outlineLevel="2" x14ac:dyDescent="0.2">
      <c r="A868" s="68"/>
      <c r="B868" s="94"/>
      <c r="C868" s="95"/>
      <c r="D868" s="239"/>
      <c r="E868" s="239"/>
      <c r="F868" s="110"/>
      <c r="G868" s="111"/>
      <c r="H868" s="112" t="s">
        <v>179</v>
      </c>
      <c r="I868" s="100"/>
      <c r="J868" s="101"/>
      <c r="K868" s="101"/>
      <c r="L868" s="102" t="str">
        <f>IF(I868&lt;&gt;0,((VLOOKUP(I868,'1. Standard_Cost'!$B$4:$D$8,2)+VLOOKUP(I868,'1. Standard_Cost'!$B$4:$D$8,3))*J868*K868),"0")</f>
        <v>0</v>
      </c>
      <c r="M868" s="102">
        <f>L868*'1. Standard_Cost'!F452</f>
        <v>0</v>
      </c>
      <c r="N868" s="103"/>
      <c r="O868" s="103"/>
      <c r="P868" s="103"/>
      <c r="Q868" s="103"/>
      <c r="R868" s="104">
        <f>+N868*P868*'1. Standard_Cost'!$B$12</f>
        <v>0</v>
      </c>
      <c r="S868" s="104">
        <f>+N868*O868*P868*'1. Standard_Cost'!$C$12</f>
        <v>0</v>
      </c>
      <c r="T868" s="104">
        <f>+N868*P868*Q868*'1. Standard_Cost'!$D$12</f>
        <v>0</v>
      </c>
      <c r="U868" s="104">
        <f>+N868*O868*'1. Standard_Cost'!$E$12</f>
        <v>0</v>
      </c>
      <c r="V868" s="103"/>
      <c r="W868" s="103"/>
      <c r="X868" s="103"/>
      <c r="Y868" s="104">
        <f>+V868*((X868*'1. Standard_Cost'!$B$16)+(W868*X868*'1. Standard_Cost'!$C$16))</f>
        <v>0</v>
      </c>
      <c r="Z868" s="103"/>
      <c r="AA868" s="103"/>
      <c r="AB868" s="104">
        <f>+Z868*'1. Standard_Cost'!$B$20+AA868*'1. Standard_Cost'!$C$20</f>
        <v>0</v>
      </c>
      <c r="AC868" s="105"/>
      <c r="AD868" s="106"/>
      <c r="AE868" s="104">
        <f t="shared" si="1657"/>
        <v>0</v>
      </c>
      <c r="AF868" s="104">
        <f t="shared" si="1658"/>
        <v>0</v>
      </c>
      <c r="AG868" s="103"/>
      <c r="AH868" s="103"/>
      <c r="AI868" s="103"/>
      <c r="AJ868" s="107"/>
      <c r="AK868" s="107"/>
      <c r="AL868" s="107"/>
      <c r="AM868" s="104">
        <f>AG868*'1. Standard_Cost'!B472+'Incremental_Cost Year 2021'!AH868*'1. Standard_Cost'!C472+'Incremental_Cost Year 2021'!AI868*'1. Standard_Cost'!D472+'Incremental_Cost Year 2021'!AJ868+'Incremental_Cost Year 2021'!AL868+AK868</f>
        <v>0</v>
      </c>
      <c r="AN868" s="104">
        <f>AM868*'1. Standard_Cost'!C28</f>
        <v>0</v>
      </c>
      <c r="AO868" s="107"/>
      <c r="AQ868" s="104">
        <f t="shared" si="1659"/>
        <v>0</v>
      </c>
      <c r="AR868" s="104">
        <f t="shared" si="1660"/>
        <v>0</v>
      </c>
      <c r="AS868" s="104">
        <f t="shared" si="1661"/>
        <v>0</v>
      </c>
      <c r="AT868" s="104">
        <f t="shared" si="1663"/>
        <v>0</v>
      </c>
      <c r="AU868" s="229">
        <f t="shared" si="1662"/>
        <v>0</v>
      </c>
      <c r="AV868" s="229"/>
      <c r="AW868" s="229"/>
      <c r="AX868" s="229"/>
      <c r="AY868" s="229"/>
      <c r="AZ868" s="229"/>
      <c r="BA868" s="230"/>
    </row>
    <row r="869" spans="1:53" ht="24.6" customHeight="1" outlineLevel="1" x14ac:dyDescent="0.2">
      <c r="A869" s="68"/>
      <c r="B869" s="141"/>
      <c r="C869" s="95"/>
      <c r="D869" s="240"/>
      <c r="E869" s="240"/>
      <c r="F869" s="114" t="s">
        <v>154</v>
      </c>
      <c r="G869" s="115" t="s">
        <v>155</v>
      </c>
      <c r="H869" s="122" t="s">
        <v>483</v>
      </c>
      <c r="I869" s="117"/>
      <c r="J869" s="117"/>
      <c r="K869" s="117"/>
      <c r="L869" s="118">
        <f>SUM(L865:L868)</f>
        <v>1081500</v>
      </c>
      <c r="M869" s="118">
        <f>SUM(M865:M868)</f>
        <v>180610.5</v>
      </c>
      <c r="N869" s="117"/>
      <c r="O869" s="117"/>
      <c r="P869" s="117"/>
      <c r="Q869" s="117"/>
      <c r="R869" s="119">
        <f>SUM(R865:R868)</f>
        <v>0</v>
      </c>
      <c r="S869" s="119">
        <f>SUM(S865:S868)</f>
        <v>0</v>
      </c>
      <c r="T869" s="119">
        <f>SUM(T865:T868)</f>
        <v>0</v>
      </c>
      <c r="U869" s="119">
        <f>SUM(U865:U868)</f>
        <v>0</v>
      </c>
      <c r="V869" s="117"/>
      <c r="W869" s="117"/>
      <c r="X869" s="117"/>
      <c r="Y869" s="118">
        <f>SUM(Y865:Y868)</f>
        <v>0</v>
      </c>
      <c r="Z869" s="117"/>
      <c r="AA869" s="117"/>
      <c r="AB869" s="118">
        <f t="shared" ref="AB869:AF869" si="1664">SUM(AB865:AB868)</f>
        <v>0</v>
      </c>
      <c r="AC869" s="118">
        <f t="shared" si="1664"/>
        <v>120000</v>
      </c>
      <c r="AD869" s="118">
        <f t="shared" si="1664"/>
        <v>0</v>
      </c>
      <c r="AE869" s="118">
        <f t="shared" si="1664"/>
        <v>24000</v>
      </c>
      <c r="AF869" s="118">
        <f t="shared" si="1664"/>
        <v>144000</v>
      </c>
      <c r="AG869" s="117"/>
      <c r="AH869" s="117"/>
      <c r="AI869" s="117"/>
      <c r="AJ869" s="119">
        <f>SUM(AJ865:AJ868)</f>
        <v>0</v>
      </c>
      <c r="AK869" s="119">
        <f t="shared" ref="AK869:AN869" si="1665">SUM(AK865:AK868)</f>
        <v>0</v>
      </c>
      <c r="AL869" s="119">
        <f t="shared" si="1665"/>
        <v>0</v>
      </c>
      <c r="AM869" s="119">
        <f t="shared" si="1665"/>
        <v>0</v>
      </c>
      <c r="AN869" s="119">
        <f t="shared" si="1665"/>
        <v>0</v>
      </c>
      <c r="AO869" s="116"/>
      <c r="AP869" s="120"/>
      <c r="AQ869" s="121">
        <f t="shared" ref="AQ869:AZ869" si="1666">SUM(AQ865:AQ868)</f>
        <v>1262110.5</v>
      </c>
      <c r="AR869" s="121">
        <f t="shared" si="1666"/>
        <v>144000</v>
      </c>
      <c r="AS869" s="121">
        <f t="shared" si="1666"/>
        <v>0</v>
      </c>
      <c r="AT869" s="121">
        <f t="shared" si="1666"/>
        <v>1406110.5</v>
      </c>
      <c r="AU869" s="121">
        <f t="shared" si="1666"/>
        <v>1406110.5</v>
      </c>
      <c r="AV869" s="121">
        <f t="shared" si="1666"/>
        <v>0</v>
      </c>
      <c r="AW869" s="121">
        <f t="shared" si="1666"/>
        <v>0</v>
      </c>
      <c r="AX869" s="121">
        <f t="shared" si="1666"/>
        <v>0</v>
      </c>
      <c r="AY869" s="121">
        <f t="shared" si="1666"/>
        <v>0</v>
      </c>
      <c r="AZ869" s="121">
        <f t="shared" si="1666"/>
        <v>0</v>
      </c>
      <c r="BA869" s="121"/>
    </row>
    <row r="870" spans="1:53" ht="14.1" customHeight="1" outlineLevel="2" x14ac:dyDescent="0.2">
      <c r="A870" s="68"/>
      <c r="B870" s="94"/>
      <c r="C870" s="95"/>
      <c r="D870" s="238" t="s">
        <v>515</v>
      </c>
      <c r="E870" s="96"/>
      <c r="F870" s="97"/>
      <c r="G870" s="98"/>
      <c r="H870" s="99" t="s">
        <v>569</v>
      </c>
      <c r="I870" s="100" t="s">
        <v>1</v>
      </c>
      <c r="J870" s="101">
        <v>3</v>
      </c>
      <c r="K870" s="101">
        <v>2</v>
      </c>
      <c r="L870" s="102">
        <f>IF(I870&lt;&gt;0,((VLOOKUP(I870,'1. Standard_Cost'!$B$4:$D$8,2)+VLOOKUP(I870,'1. Standard_Cost'!$B$4:$D$8,3))*J870*K870),"0")</f>
        <v>540750</v>
      </c>
      <c r="M870" s="102">
        <f>L870*'1. Standard_Cost'!F4</f>
        <v>90305.25</v>
      </c>
      <c r="N870" s="103"/>
      <c r="O870" s="103"/>
      <c r="P870" s="103"/>
      <c r="Q870" s="103"/>
      <c r="R870" s="104">
        <f>+N870*P870*'1. Standard_Cost'!$B$12</f>
        <v>0</v>
      </c>
      <c r="S870" s="104">
        <f>+N870*O870*P870*'1. Standard_Cost'!$C$12</f>
        <v>0</v>
      </c>
      <c r="T870" s="104">
        <f>+N870*P870*Q870*'1. Standard_Cost'!$D$12</f>
        <v>0</v>
      </c>
      <c r="U870" s="104">
        <f>+N870*O870*'1. Standard_Cost'!$E$12</f>
        <v>0</v>
      </c>
      <c r="V870" s="103"/>
      <c r="W870" s="103"/>
      <c r="X870" s="103"/>
      <c r="Y870" s="104">
        <f>+V870*((X870*'1. Standard_Cost'!$B$16)+(W870*X870*'1. Standard_Cost'!$C$16))</f>
        <v>0</v>
      </c>
      <c r="Z870" s="103">
        <v>10</v>
      </c>
      <c r="AA870" s="103">
        <v>10</v>
      </c>
      <c r="AB870" s="104">
        <f>+Z870*'1. Standard_Cost'!$B$20+AA870*'1. Standard_Cost'!$C$20</f>
        <v>1250000</v>
      </c>
      <c r="AC870" s="105"/>
      <c r="AD870" s="106"/>
      <c r="AE870" s="104">
        <f t="shared" ref="AE870:AE873" si="1667">(R870+S870+T870+U870+Y870+AB870+AC870+AD870)*(20%)</f>
        <v>250000</v>
      </c>
      <c r="AF870" s="104">
        <f t="shared" ref="AF870:AF873" si="1668">R870+S870+T870+U870+Y870+AB870+AC870+AD870+AE870</f>
        <v>1500000</v>
      </c>
      <c r="AG870" s="103"/>
      <c r="AH870" s="103"/>
      <c r="AI870" s="103"/>
      <c r="AJ870" s="107"/>
      <c r="AK870" s="107"/>
      <c r="AL870" s="107"/>
      <c r="AM870" s="104">
        <f>AG870*'1. Standard_Cost'!B477+'Incremental_Cost Year 2021'!AH870*'1. Standard_Cost'!C477+'Incremental_Cost Year 2021'!AI870*'1. Standard_Cost'!D477+'Incremental_Cost Year 2021'!AJ870+'Incremental_Cost Year 2021'!AL870+AK870</f>
        <v>0</v>
      </c>
      <c r="AN870" s="104">
        <f>AM870*'1. Standard_Cost'!C28</f>
        <v>0</v>
      </c>
      <c r="AO870" s="107"/>
      <c r="AQ870" s="104">
        <f t="shared" ref="AQ870:AQ873" si="1669">L870+M870</f>
        <v>631055.25</v>
      </c>
      <c r="AR870" s="104">
        <f t="shared" ref="AR870:AR873" si="1670">AF870</f>
        <v>1500000</v>
      </c>
      <c r="AS870" s="104">
        <f t="shared" ref="AS870:AS873" si="1671">AM870+AN870</f>
        <v>0</v>
      </c>
      <c r="AT870" s="104">
        <f>SUM(AQ870,AR870,AS870)</f>
        <v>2131055.25</v>
      </c>
      <c r="AU870" s="229">
        <f t="shared" ref="AU870:AU873" si="1672">AT870:AT871</f>
        <v>2131055.25</v>
      </c>
      <c r="AV870" s="229"/>
      <c r="AW870" s="229"/>
      <c r="AX870" s="229"/>
      <c r="AY870" s="229"/>
      <c r="AZ870" s="229"/>
      <c r="BA870" s="230"/>
    </row>
    <row r="871" spans="1:53" ht="14.1" customHeight="1" outlineLevel="2" x14ac:dyDescent="0.2">
      <c r="A871" s="68"/>
      <c r="B871" s="94"/>
      <c r="C871" s="95"/>
      <c r="D871" s="239"/>
      <c r="E871" s="110"/>
      <c r="F871" s="110"/>
      <c r="G871" s="111"/>
      <c r="H871" s="99" t="s">
        <v>50</v>
      </c>
      <c r="I871" s="100"/>
      <c r="J871" s="101"/>
      <c r="K871" s="101"/>
      <c r="L871" s="102" t="str">
        <f>IF(I871&lt;&gt;0,((VLOOKUP(I871,'1. Standard_Cost'!$B$4:$D$8,2)+VLOOKUP(I871,'1. Standard_Cost'!$B$4:$D$8,3))*J871*K871),"0")</f>
        <v>0</v>
      </c>
      <c r="M871" s="102">
        <f>L871*'1. Standard_Cost'!F4</f>
        <v>0</v>
      </c>
      <c r="N871" s="103"/>
      <c r="O871" s="103"/>
      <c r="P871" s="103"/>
      <c r="Q871" s="103"/>
      <c r="R871" s="104">
        <f>+N871*P871*'1. Standard_Cost'!$B$12</f>
        <v>0</v>
      </c>
      <c r="S871" s="104">
        <f>+N871*O871*P871*'1. Standard_Cost'!$C$12</f>
        <v>0</v>
      </c>
      <c r="T871" s="104">
        <f>+N871*P871*Q871*'1. Standard_Cost'!$D$12</f>
        <v>0</v>
      </c>
      <c r="U871" s="104">
        <f>+N871*O871*'1. Standard_Cost'!$E$12</f>
        <v>0</v>
      </c>
      <c r="V871" s="103"/>
      <c r="W871" s="103"/>
      <c r="X871" s="103"/>
      <c r="Y871" s="104">
        <f>+V871*((X871*'1. Standard_Cost'!$B$16)+(W871*X871*'1. Standard_Cost'!$C$16))</f>
        <v>0</v>
      </c>
      <c r="Z871" s="103"/>
      <c r="AA871" s="103"/>
      <c r="AB871" s="104">
        <f>+Z871*'1. Standard_Cost'!$B$20+AA871*'1. Standard_Cost'!$C$20</f>
        <v>0</v>
      </c>
      <c r="AC871" s="105"/>
      <c r="AD871" s="106"/>
      <c r="AE871" s="104">
        <f t="shared" si="1667"/>
        <v>0</v>
      </c>
      <c r="AF871" s="104">
        <f t="shared" si="1668"/>
        <v>0</v>
      </c>
      <c r="AG871" s="103"/>
      <c r="AH871" s="103">
        <v>0</v>
      </c>
      <c r="AI871" s="103">
        <v>0</v>
      </c>
      <c r="AJ871" s="107"/>
      <c r="AK871" s="107"/>
      <c r="AL871" s="107"/>
      <c r="AM871" s="104">
        <f>AG871*'1. Standard_Cost'!B477+'Incremental_Cost Year 2021'!AH871*'1. Standard_Cost'!C477+'Incremental_Cost Year 2021'!AI871*'1. Standard_Cost'!D477+'Incremental_Cost Year 2021'!AJ871+'Incremental_Cost Year 2021'!AL871+AK871</f>
        <v>0</v>
      </c>
      <c r="AN871" s="104">
        <f>AM871*'1. Standard_Cost'!C28</f>
        <v>0</v>
      </c>
      <c r="AO871" s="107"/>
      <c r="AQ871" s="104">
        <f t="shared" si="1669"/>
        <v>0</v>
      </c>
      <c r="AR871" s="104">
        <f t="shared" si="1670"/>
        <v>0</v>
      </c>
      <c r="AS871" s="104">
        <f t="shared" si="1671"/>
        <v>0</v>
      </c>
      <c r="AT871" s="104">
        <f t="shared" ref="AT871:AT873" si="1673">SUM(AQ871,AR871,AS871)</f>
        <v>0</v>
      </c>
      <c r="AU871" s="229">
        <f t="shared" si="1672"/>
        <v>0</v>
      </c>
      <c r="AV871" s="229">
        <v>0</v>
      </c>
      <c r="AW871" s="229"/>
      <c r="AX871" s="229"/>
      <c r="AY871" s="229"/>
      <c r="AZ871" s="229"/>
      <c r="BA871" s="230"/>
    </row>
    <row r="872" spans="1:53" ht="14.1" customHeight="1" outlineLevel="2" x14ac:dyDescent="0.2">
      <c r="A872" s="68"/>
      <c r="B872" s="94"/>
      <c r="C872" s="95"/>
      <c r="D872" s="239"/>
      <c r="E872" s="110"/>
      <c r="F872" s="110"/>
      <c r="G872" s="111"/>
      <c r="H872" s="99" t="s">
        <v>51</v>
      </c>
      <c r="I872" s="100"/>
      <c r="J872" s="101"/>
      <c r="K872" s="101"/>
      <c r="L872" s="102" t="str">
        <f>IF(I872&lt;&gt;0,((VLOOKUP(I872,'1. Standard_Cost'!$B$4:$D$8,2)+VLOOKUP(I872,'1. Standard_Cost'!$B$4:$D$8,3))*J872*K872),"0")</f>
        <v>0</v>
      </c>
      <c r="M872" s="102">
        <f>L872*'1. Standard_Cost'!F4</f>
        <v>0</v>
      </c>
      <c r="N872" s="103"/>
      <c r="O872" s="103"/>
      <c r="P872" s="103"/>
      <c r="Q872" s="103"/>
      <c r="R872" s="104">
        <f>+N872*P872*'1. Standard_Cost'!$B$12</f>
        <v>0</v>
      </c>
      <c r="S872" s="104">
        <f>+N872*O872*P872*'1. Standard_Cost'!$C$12</f>
        <v>0</v>
      </c>
      <c r="T872" s="104">
        <f>+N872*P872*Q872*'1. Standard_Cost'!$D$12</f>
        <v>0</v>
      </c>
      <c r="U872" s="104">
        <f>+N872*O872*'1. Standard_Cost'!$E$12</f>
        <v>0</v>
      </c>
      <c r="V872" s="103"/>
      <c r="W872" s="103"/>
      <c r="X872" s="103"/>
      <c r="Y872" s="104">
        <f>+V872*((X872*'1. Standard_Cost'!$B$16)+(W872*X872*'1. Standard_Cost'!$C$16))</f>
        <v>0</v>
      </c>
      <c r="Z872" s="103"/>
      <c r="AA872" s="103"/>
      <c r="AB872" s="104">
        <f>+Z872*'1. Standard_Cost'!$B$20+AA872*'1. Standard_Cost'!$C$20</f>
        <v>0</v>
      </c>
      <c r="AC872" s="105"/>
      <c r="AD872" s="106"/>
      <c r="AE872" s="104">
        <f t="shared" si="1667"/>
        <v>0</v>
      </c>
      <c r="AF872" s="104">
        <f t="shared" si="1668"/>
        <v>0</v>
      </c>
      <c r="AG872" s="103"/>
      <c r="AH872" s="103"/>
      <c r="AI872" s="103"/>
      <c r="AJ872" s="107"/>
      <c r="AK872" s="107"/>
      <c r="AL872" s="107"/>
      <c r="AM872" s="104">
        <f>AG872*'1. Standard_Cost'!B477+'Incremental_Cost Year 2021'!AH872*'1. Standard_Cost'!C477+'Incremental_Cost Year 2021'!AI872*'1. Standard_Cost'!D477+'Incremental_Cost Year 2021'!AJ872+'Incremental_Cost Year 2021'!AL872+AK872</f>
        <v>0</v>
      </c>
      <c r="AN872" s="104">
        <f>AM872*'1. Standard_Cost'!C28</f>
        <v>0</v>
      </c>
      <c r="AO872" s="107"/>
      <c r="AQ872" s="104">
        <f t="shared" si="1669"/>
        <v>0</v>
      </c>
      <c r="AR872" s="104">
        <f t="shared" si="1670"/>
        <v>0</v>
      </c>
      <c r="AS872" s="104">
        <f t="shared" si="1671"/>
        <v>0</v>
      </c>
      <c r="AT872" s="104">
        <f t="shared" si="1673"/>
        <v>0</v>
      </c>
      <c r="AU872" s="229">
        <f t="shared" si="1672"/>
        <v>0</v>
      </c>
      <c r="AV872" s="229"/>
      <c r="AW872" s="229"/>
      <c r="AX872" s="229"/>
      <c r="AY872" s="229"/>
      <c r="AZ872" s="229"/>
      <c r="BA872" s="230"/>
    </row>
    <row r="873" spans="1:53" ht="14.1" customHeight="1" outlineLevel="2" x14ac:dyDescent="0.2">
      <c r="A873" s="68"/>
      <c r="B873" s="94"/>
      <c r="C873" s="95"/>
      <c r="D873" s="239"/>
      <c r="E873" s="110"/>
      <c r="F873" s="110"/>
      <c r="G873" s="111"/>
      <c r="H873" s="112" t="s">
        <v>179</v>
      </c>
      <c r="I873" s="100"/>
      <c r="J873" s="101"/>
      <c r="K873" s="101"/>
      <c r="L873" s="102" t="str">
        <f>IF(I873&lt;&gt;0,((VLOOKUP(I873,'1. Standard_Cost'!$B$4:$D$8,2)+VLOOKUP(I873,'1. Standard_Cost'!$B$4:$D$8,3))*J873*K873),"0")</f>
        <v>0</v>
      </c>
      <c r="M873" s="102">
        <f>L873*'1. Standard_Cost'!F457</f>
        <v>0</v>
      </c>
      <c r="N873" s="103"/>
      <c r="O873" s="103"/>
      <c r="P873" s="103"/>
      <c r="Q873" s="103"/>
      <c r="R873" s="104">
        <f>+N873*P873*'1. Standard_Cost'!$B$12</f>
        <v>0</v>
      </c>
      <c r="S873" s="104">
        <f>+N873*O873*P873*'1. Standard_Cost'!$C$12</f>
        <v>0</v>
      </c>
      <c r="T873" s="104">
        <f>+N873*P873*Q873*'1. Standard_Cost'!$D$12</f>
        <v>0</v>
      </c>
      <c r="U873" s="104">
        <f>+N873*O873*'1. Standard_Cost'!$E$12</f>
        <v>0</v>
      </c>
      <c r="V873" s="103"/>
      <c r="W873" s="103"/>
      <c r="X873" s="103"/>
      <c r="Y873" s="104">
        <f>+V873*((X873*'1. Standard_Cost'!$B$16)+(W873*X873*'1. Standard_Cost'!$C$16))</f>
        <v>0</v>
      </c>
      <c r="Z873" s="103"/>
      <c r="AA873" s="103"/>
      <c r="AB873" s="104">
        <f>+Z873*'1. Standard_Cost'!$B$20+AA873*'1. Standard_Cost'!$C$20</f>
        <v>0</v>
      </c>
      <c r="AC873" s="105"/>
      <c r="AD873" s="106"/>
      <c r="AE873" s="104">
        <f t="shared" si="1667"/>
        <v>0</v>
      </c>
      <c r="AF873" s="104">
        <f t="shared" si="1668"/>
        <v>0</v>
      </c>
      <c r="AG873" s="103"/>
      <c r="AH873" s="103"/>
      <c r="AI873" s="103"/>
      <c r="AJ873" s="107"/>
      <c r="AK873" s="107"/>
      <c r="AL873" s="107"/>
      <c r="AM873" s="104">
        <f>AG873*'1. Standard_Cost'!B477+'Incremental_Cost Year 2021'!AH873*'1. Standard_Cost'!C477+'Incremental_Cost Year 2021'!AI873*'1. Standard_Cost'!D477+'Incremental_Cost Year 2021'!AJ873+'Incremental_Cost Year 2021'!AL873+AK873</f>
        <v>0</v>
      </c>
      <c r="AN873" s="104">
        <f>AM873*'1. Standard_Cost'!C28</f>
        <v>0</v>
      </c>
      <c r="AO873" s="107"/>
      <c r="AQ873" s="104">
        <f t="shared" si="1669"/>
        <v>0</v>
      </c>
      <c r="AR873" s="104">
        <f t="shared" si="1670"/>
        <v>0</v>
      </c>
      <c r="AS873" s="104">
        <f t="shared" si="1671"/>
        <v>0</v>
      </c>
      <c r="AT873" s="104">
        <f t="shared" si="1673"/>
        <v>0</v>
      </c>
      <c r="AU873" s="229">
        <f t="shared" si="1672"/>
        <v>0</v>
      </c>
      <c r="AV873" s="229"/>
      <c r="AW873" s="229"/>
      <c r="AX873" s="229"/>
      <c r="AY873" s="229"/>
      <c r="AZ873" s="229"/>
      <c r="BA873" s="230"/>
    </row>
    <row r="874" spans="1:53" ht="24.6" customHeight="1" outlineLevel="1" x14ac:dyDescent="0.2">
      <c r="A874" s="68"/>
      <c r="B874" s="141"/>
      <c r="C874" s="95"/>
      <c r="D874" s="240"/>
      <c r="E874" s="113" t="s">
        <v>484</v>
      </c>
      <c r="F874" s="114" t="s">
        <v>154</v>
      </c>
      <c r="G874" s="115" t="s">
        <v>155</v>
      </c>
      <c r="H874" s="122" t="s">
        <v>485</v>
      </c>
      <c r="I874" s="117"/>
      <c r="J874" s="117"/>
      <c r="K874" s="117"/>
      <c r="L874" s="118">
        <f>SUM(L870:L873)</f>
        <v>540750</v>
      </c>
      <c r="M874" s="118">
        <f>SUM(M870:M873)</f>
        <v>90305.25</v>
      </c>
      <c r="N874" s="117"/>
      <c r="O874" s="117"/>
      <c r="P874" s="117"/>
      <c r="Q874" s="117"/>
      <c r="R874" s="119">
        <f>SUM(R870:R873)</f>
        <v>0</v>
      </c>
      <c r="S874" s="119">
        <f>SUM(S870:S873)</f>
        <v>0</v>
      </c>
      <c r="T874" s="119">
        <f>SUM(T870:T873)</f>
        <v>0</v>
      </c>
      <c r="U874" s="119">
        <f>SUM(U870:U873)</f>
        <v>0</v>
      </c>
      <c r="V874" s="117"/>
      <c r="W874" s="117"/>
      <c r="X874" s="117"/>
      <c r="Y874" s="118">
        <f>SUM(Y870:Y873)</f>
        <v>0</v>
      </c>
      <c r="Z874" s="117"/>
      <c r="AA874" s="117"/>
      <c r="AB874" s="118">
        <f t="shared" ref="AB874:AF874" si="1674">SUM(AB870:AB873)</f>
        <v>1250000</v>
      </c>
      <c r="AC874" s="118">
        <f t="shared" si="1674"/>
        <v>0</v>
      </c>
      <c r="AD874" s="118">
        <f t="shared" si="1674"/>
        <v>0</v>
      </c>
      <c r="AE874" s="118">
        <f t="shared" si="1674"/>
        <v>250000</v>
      </c>
      <c r="AF874" s="118">
        <f t="shared" si="1674"/>
        <v>1500000</v>
      </c>
      <c r="AG874" s="117"/>
      <c r="AH874" s="117"/>
      <c r="AI874" s="117"/>
      <c r="AJ874" s="119">
        <f>SUM(AJ870:AJ873)</f>
        <v>0</v>
      </c>
      <c r="AK874" s="119">
        <f t="shared" ref="AK874:AN874" si="1675">SUM(AK870:AK873)</f>
        <v>0</v>
      </c>
      <c r="AL874" s="119">
        <f t="shared" si="1675"/>
        <v>0</v>
      </c>
      <c r="AM874" s="119">
        <f t="shared" si="1675"/>
        <v>0</v>
      </c>
      <c r="AN874" s="119">
        <f t="shared" si="1675"/>
        <v>0</v>
      </c>
      <c r="AO874" s="116"/>
      <c r="AP874" s="120"/>
      <c r="AQ874" s="121">
        <f t="shared" ref="AQ874:AZ874" si="1676">SUM(AQ870:AQ873)</f>
        <v>631055.25</v>
      </c>
      <c r="AR874" s="121">
        <f t="shared" si="1676"/>
        <v>1500000</v>
      </c>
      <c r="AS874" s="121">
        <f t="shared" si="1676"/>
        <v>0</v>
      </c>
      <c r="AT874" s="121">
        <f t="shared" si="1676"/>
        <v>2131055.25</v>
      </c>
      <c r="AU874" s="121">
        <f t="shared" si="1676"/>
        <v>2131055.25</v>
      </c>
      <c r="AV874" s="121">
        <f t="shared" si="1676"/>
        <v>0</v>
      </c>
      <c r="AW874" s="121">
        <f t="shared" si="1676"/>
        <v>0</v>
      </c>
      <c r="AX874" s="121">
        <f t="shared" si="1676"/>
        <v>0</v>
      </c>
      <c r="AY874" s="121">
        <f t="shared" si="1676"/>
        <v>0</v>
      </c>
      <c r="AZ874" s="121">
        <f t="shared" si="1676"/>
        <v>0</v>
      </c>
      <c r="BA874" s="121"/>
    </row>
    <row r="875" spans="1:53" s="124" customFormat="1" ht="14.45" customHeight="1" x14ac:dyDescent="0.2">
      <c r="B875" s="138"/>
      <c r="C875" s="247" t="s">
        <v>843</v>
      </c>
      <c r="D875" s="247"/>
      <c r="E875" s="252"/>
      <c r="F875" s="222"/>
      <c r="G875" s="222"/>
      <c r="H875" s="130" t="s">
        <v>486</v>
      </c>
      <c r="I875" s="128"/>
      <c r="J875" s="128"/>
      <c r="K875" s="128"/>
      <c r="L875" s="129">
        <f>SUM(L880,L885,L890)</f>
        <v>1081500</v>
      </c>
      <c r="M875" s="129">
        <f>SUM(M880,M885,M890)</f>
        <v>180610.5</v>
      </c>
      <c r="N875" s="128"/>
      <c r="O875" s="128"/>
      <c r="P875" s="128"/>
      <c r="Q875" s="128"/>
      <c r="R875" s="129">
        <f>SUM(R880,R885,R890)</f>
        <v>300000</v>
      </c>
      <c r="S875" s="129">
        <f t="shared" ref="S875:U875" si="1677">SUM(S880,S885,S890)</f>
        <v>1500000</v>
      </c>
      <c r="T875" s="129">
        <f t="shared" si="1677"/>
        <v>0</v>
      </c>
      <c r="U875" s="129">
        <f t="shared" si="1677"/>
        <v>120000</v>
      </c>
      <c r="V875" s="128"/>
      <c r="W875" s="128"/>
      <c r="X875" s="128"/>
      <c r="Y875" s="129">
        <f t="shared" ref="Y875" si="1678">SUM(Y880,Y885,Y890)</f>
        <v>0</v>
      </c>
      <c r="Z875" s="128"/>
      <c r="AA875" s="128"/>
      <c r="AB875" s="129">
        <f t="shared" ref="AB875:AF875" si="1679">SUM(AB880,AB885,AB890)</f>
        <v>750000</v>
      </c>
      <c r="AC875" s="129">
        <f>SUM(AC880,AC885,AC890,AC895,AC900,AC905)</f>
        <v>1075000</v>
      </c>
      <c r="AD875" s="129">
        <f t="shared" si="1679"/>
        <v>0</v>
      </c>
      <c r="AE875" s="129">
        <f t="shared" si="1679"/>
        <v>694000</v>
      </c>
      <c r="AF875" s="129">
        <f t="shared" si="1679"/>
        <v>4164000</v>
      </c>
      <c r="AG875" s="128"/>
      <c r="AH875" s="128"/>
      <c r="AI875" s="128"/>
      <c r="AJ875" s="129">
        <f t="shared" ref="AJ875:AM875" si="1680">SUM(AJ880,AJ885,AJ890)</f>
        <v>0</v>
      </c>
      <c r="AK875" s="129">
        <f t="shared" si="1680"/>
        <v>0</v>
      </c>
      <c r="AL875" s="129">
        <f t="shared" si="1680"/>
        <v>0</v>
      </c>
      <c r="AM875" s="129">
        <f t="shared" si="1680"/>
        <v>0</v>
      </c>
      <c r="AN875" s="139">
        <f>SUM(AN880,AN885,AN890)</f>
        <v>0</v>
      </c>
      <c r="AO875" s="130"/>
      <c r="AP875" s="131"/>
      <c r="AQ875" s="139">
        <f>AQ880+AQ885+AQ890+AQ895+AQ900+AQ905</f>
        <v>4277055</v>
      </c>
      <c r="AR875" s="139">
        <f t="shared" ref="AR875:AS875" si="1681">AR880+AR885+AR890+AR895+AR900+AR905</f>
        <v>4494000</v>
      </c>
      <c r="AS875" s="139">
        <f t="shared" si="1681"/>
        <v>0</v>
      </c>
      <c r="AT875" s="139">
        <f>AT880+AT885+AT890+AT895+AT900+AT905</f>
        <v>8771055</v>
      </c>
      <c r="AU875" s="139">
        <f t="shared" ref="AU875:AX875" si="1682">AU880+AU885+AU890+AU895+AU900+AU905</f>
        <v>8771055</v>
      </c>
      <c r="AV875" s="139">
        <f t="shared" si="1682"/>
        <v>0</v>
      </c>
      <c r="AW875" s="139">
        <f t="shared" si="1682"/>
        <v>0</v>
      </c>
      <c r="AX875" s="139">
        <f t="shared" si="1682"/>
        <v>0</v>
      </c>
      <c r="AY875" s="139">
        <f t="shared" ref="AY875:AZ875" si="1683">SUM(AY880,AY885,AY890)</f>
        <v>0</v>
      </c>
      <c r="AZ875" s="139">
        <f t="shared" si="1683"/>
        <v>0</v>
      </c>
      <c r="BA875" s="139"/>
    </row>
    <row r="876" spans="1:53" ht="14.1" customHeight="1" outlineLevel="2" x14ac:dyDescent="0.2">
      <c r="A876" s="68"/>
      <c r="B876" s="94"/>
      <c r="C876" s="250"/>
      <c r="D876" s="238" t="s">
        <v>515</v>
      </c>
      <c r="E876" s="238" t="s">
        <v>844</v>
      </c>
      <c r="F876" s="97"/>
      <c r="G876" s="98"/>
      <c r="H876" s="99" t="s">
        <v>565</v>
      </c>
      <c r="I876" s="100" t="s">
        <v>1</v>
      </c>
      <c r="J876" s="101">
        <v>4</v>
      </c>
      <c r="K876" s="101">
        <v>3</v>
      </c>
      <c r="L876" s="102">
        <f>IF(I876&lt;&gt;0,((VLOOKUP(I876,'1. Standard_Cost'!$B$4:$D$8,2)+VLOOKUP(I876,'1. Standard_Cost'!$B$4:$D$8,3))*J876*K876),"0")</f>
        <v>1081500</v>
      </c>
      <c r="M876" s="190">
        <f>L876*'1. Standard_Cost'!F4</f>
        <v>180610.5</v>
      </c>
      <c r="N876" s="103"/>
      <c r="O876" s="103"/>
      <c r="P876" s="103"/>
      <c r="Q876" s="103"/>
      <c r="R876" s="104">
        <f>+N876*P876*'1. Standard_Cost'!$B$12</f>
        <v>0</v>
      </c>
      <c r="S876" s="104">
        <f>+N876*O876*P876*'1. Standard_Cost'!$C$12</f>
        <v>0</v>
      </c>
      <c r="T876" s="104">
        <f>+N876*P876*Q876*'1. Standard_Cost'!$D$12</f>
        <v>0</v>
      </c>
      <c r="U876" s="104">
        <f>+N876*O876*'1. Standard_Cost'!$E$12</f>
        <v>0</v>
      </c>
      <c r="V876" s="103"/>
      <c r="W876" s="103"/>
      <c r="X876" s="103"/>
      <c r="Y876" s="104">
        <f>+V876*((X876*'1. Standard_Cost'!$B$16)+(W876*X876*'1. Standard_Cost'!$C$16))</f>
        <v>0</v>
      </c>
      <c r="Z876" s="103"/>
      <c r="AA876" s="103"/>
      <c r="AB876" s="104">
        <f>+Z876*'1. Standard_Cost'!$B$20+AA876*'1. Standard_Cost'!$C$20</f>
        <v>0</v>
      </c>
      <c r="AC876" s="105">
        <v>100000</v>
      </c>
      <c r="AD876" s="106"/>
      <c r="AE876" s="104">
        <f t="shared" ref="AE876:AE879" si="1684">(R876+S876+T876+U876+Y876+AB876+AC876+AD876)*(20%)</f>
        <v>20000</v>
      </c>
      <c r="AF876" s="104">
        <f t="shared" ref="AF876:AF879" si="1685">R876+S876+T876+U876+Y876+AB876+AC876+AD876+AE876</f>
        <v>120000</v>
      </c>
      <c r="AG876" s="103"/>
      <c r="AH876" s="103"/>
      <c r="AI876" s="103"/>
      <c r="AJ876" s="107"/>
      <c r="AK876" s="107"/>
      <c r="AL876" s="107"/>
      <c r="AM876" s="104">
        <f>AG876*'1. Standard_Cost'!B493+'Incremental_Cost Year 2021'!AH876*'1. Standard_Cost'!C493+'Incremental_Cost Year 2021'!AI876*'1. Standard_Cost'!D493+'Incremental_Cost Year 2021'!AJ876+'Incremental_Cost Year 2021'!AL876+AK876</f>
        <v>0</v>
      </c>
      <c r="AN876" s="104">
        <f>AM876*'1. Standard_Cost'!C28</f>
        <v>0</v>
      </c>
      <c r="AO876" s="107"/>
      <c r="AQ876" s="104">
        <f t="shared" ref="AQ876:AQ879" si="1686">L876+M876</f>
        <v>1262110.5</v>
      </c>
      <c r="AR876" s="104">
        <f t="shared" ref="AR876:AR879" si="1687">AF876</f>
        <v>120000</v>
      </c>
      <c r="AS876" s="104">
        <f t="shared" ref="AS876:AS879" si="1688">AM876+AN876</f>
        <v>0</v>
      </c>
      <c r="AT876" s="104">
        <f>SUM(AQ876,AR876,AS876)</f>
        <v>1382110.5</v>
      </c>
      <c r="AU876" s="229">
        <f t="shared" ref="AU876:AU879" si="1689">AT876:AT877</f>
        <v>1382110.5</v>
      </c>
      <c r="AV876" s="229"/>
      <c r="AW876" s="229"/>
      <c r="AX876" s="229"/>
      <c r="AY876" s="229"/>
      <c r="AZ876" s="229"/>
      <c r="BA876" s="230"/>
    </row>
    <row r="877" spans="1:53" ht="14.1" customHeight="1" outlineLevel="2" x14ac:dyDescent="0.2">
      <c r="A877" s="68"/>
      <c r="B877" s="94"/>
      <c r="C877" s="251"/>
      <c r="D877" s="239"/>
      <c r="E877" s="239"/>
      <c r="F877" s="110"/>
      <c r="G877" s="111"/>
      <c r="H877" s="99" t="s">
        <v>50</v>
      </c>
      <c r="I877" s="100"/>
      <c r="J877" s="101"/>
      <c r="K877" s="101"/>
      <c r="L877" s="102" t="str">
        <f>IF(I877&lt;&gt;0,((VLOOKUP(I877,'1. Standard_Cost'!$B$4:$D$8,2)+VLOOKUP(I877,'1. Standard_Cost'!$B$4:$D$8,3))*J877*K877),"0")</f>
        <v>0</v>
      </c>
      <c r="M877" s="102">
        <f>L877*'1. Standard_Cost'!F473</f>
        <v>0</v>
      </c>
      <c r="N877" s="103"/>
      <c r="O877" s="103"/>
      <c r="P877" s="103"/>
      <c r="Q877" s="103"/>
      <c r="R877" s="104">
        <f>+N877*P877*'1. Standard_Cost'!$B$12</f>
        <v>0</v>
      </c>
      <c r="S877" s="104">
        <f>+N877*O877*P877*'1. Standard_Cost'!$C$12</f>
        <v>0</v>
      </c>
      <c r="T877" s="104">
        <f>+N877*P877*Q877*'1. Standard_Cost'!$D$12</f>
        <v>0</v>
      </c>
      <c r="U877" s="104">
        <f>+N877*O877*'1. Standard_Cost'!$E$12</f>
        <v>0</v>
      </c>
      <c r="V877" s="103"/>
      <c r="W877" s="103"/>
      <c r="X877" s="103"/>
      <c r="Y877" s="104">
        <f>+V877*((X877*'1. Standard_Cost'!$B$16)+(W877*X877*'1. Standard_Cost'!$C$16))</f>
        <v>0</v>
      </c>
      <c r="Z877" s="103"/>
      <c r="AA877" s="103"/>
      <c r="AB877" s="104">
        <f>+Z877*'1. Standard_Cost'!$B$20+AA877*'1. Standard_Cost'!$C$20</f>
        <v>0</v>
      </c>
      <c r="AC877" s="105"/>
      <c r="AD877" s="106"/>
      <c r="AE877" s="104">
        <f t="shared" si="1684"/>
        <v>0</v>
      </c>
      <c r="AF877" s="104">
        <f t="shared" si="1685"/>
        <v>0</v>
      </c>
      <c r="AG877" s="103"/>
      <c r="AH877" s="103">
        <v>0</v>
      </c>
      <c r="AI877" s="103">
        <v>0</v>
      </c>
      <c r="AJ877" s="107"/>
      <c r="AK877" s="107"/>
      <c r="AL877" s="107"/>
      <c r="AM877" s="104">
        <f>AG877*'1. Standard_Cost'!B493+'Incremental_Cost Year 2021'!AH877*'1. Standard_Cost'!C493+'Incremental_Cost Year 2021'!AI877*'1. Standard_Cost'!D493+'Incremental_Cost Year 2021'!AJ877+'Incremental_Cost Year 2021'!AL877+AK877</f>
        <v>0</v>
      </c>
      <c r="AN877" s="104">
        <f>AM877*'1. Standard_Cost'!C28</f>
        <v>0</v>
      </c>
      <c r="AO877" s="107"/>
      <c r="AQ877" s="104">
        <f t="shared" si="1686"/>
        <v>0</v>
      </c>
      <c r="AR877" s="104">
        <f t="shared" si="1687"/>
        <v>0</v>
      </c>
      <c r="AS877" s="104">
        <f t="shared" si="1688"/>
        <v>0</v>
      </c>
      <c r="AT877" s="104">
        <f t="shared" ref="AT877:AT879" si="1690">SUM(AQ877,AR877,AS877)</f>
        <v>0</v>
      </c>
      <c r="AU877" s="229">
        <f t="shared" si="1689"/>
        <v>0</v>
      </c>
      <c r="AV877" s="229">
        <v>0</v>
      </c>
      <c r="AW877" s="229"/>
      <c r="AX877" s="229"/>
      <c r="AY877" s="229"/>
      <c r="AZ877" s="229"/>
      <c r="BA877" s="230"/>
    </row>
    <row r="878" spans="1:53" ht="14.1" customHeight="1" outlineLevel="2" x14ac:dyDescent="0.2">
      <c r="A878" s="68"/>
      <c r="B878" s="94"/>
      <c r="C878" s="251"/>
      <c r="D878" s="239"/>
      <c r="E878" s="239"/>
      <c r="F878" s="110"/>
      <c r="G878" s="111"/>
      <c r="H878" s="99" t="s">
        <v>51</v>
      </c>
      <c r="I878" s="100"/>
      <c r="J878" s="101"/>
      <c r="K878" s="101"/>
      <c r="L878" s="102" t="str">
        <f>IF(I878&lt;&gt;0,((VLOOKUP(I878,'1. Standard_Cost'!$B$4:$D$8,2)+VLOOKUP(I878,'1. Standard_Cost'!$B$4:$D$8,3))*J878*K878),"0")</f>
        <v>0</v>
      </c>
      <c r="M878" s="102">
        <f>L878*'1. Standard_Cost'!F473</f>
        <v>0</v>
      </c>
      <c r="N878" s="103"/>
      <c r="O878" s="103"/>
      <c r="P878" s="103"/>
      <c r="Q878" s="103"/>
      <c r="R878" s="104">
        <f>+N878*P878*'1. Standard_Cost'!$B$12</f>
        <v>0</v>
      </c>
      <c r="S878" s="104">
        <f>+N878*O878*P878*'1. Standard_Cost'!$C$12</f>
        <v>0</v>
      </c>
      <c r="T878" s="104">
        <f>+N878*P878*Q878*'1. Standard_Cost'!$D$12</f>
        <v>0</v>
      </c>
      <c r="U878" s="104">
        <f>+N878*O878*'1. Standard_Cost'!$E$12</f>
        <v>0</v>
      </c>
      <c r="V878" s="103"/>
      <c r="W878" s="103"/>
      <c r="X878" s="103"/>
      <c r="Y878" s="104">
        <f>+V878*((X878*'1. Standard_Cost'!$B$16)+(W878*X878*'1. Standard_Cost'!$C$16))</f>
        <v>0</v>
      </c>
      <c r="Z878" s="103"/>
      <c r="AA878" s="103"/>
      <c r="AB878" s="104">
        <f>+Z878*'1. Standard_Cost'!$B$20+AA878*'1. Standard_Cost'!$C$20</f>
        <v>0</v>
      </c>
      <c r="AC878" s="105"/>
      <c r="AD878" s="106"/>
      <c r="AE878" s="104">
        <f t="shared" si="1684"/>
        <v>0</v>
      </c>
      <c r="AF878" s="104">
        <f t="shared" si="1685"/>
        <v>0</v>
      </c>
      <c r="AG878" s="103"/>
      <c r="AH878" s="103"/>
      <c r="AI878" s="103"/>
      <c r="AJ878" s="107"/>
      <c r="AK878" s="107"/>
      <c r="AL878" s="107"/>
      <c r="AM878" s="104">
        <f>AG878*'1. Standard_Cost'!B493+'Incremental_Cost Year 2021'!AH878*'1. Standard_Cost'!C493+'Incremental_Cost Year 2021'!AI878*'1. Standard_Cost'!D493+'Incremental_Cost Year 2021'!AJ878+'Incremental_Cost Year 2021'!AL878+AK878</f>
        <v>0</v>
      </c>
      <c r="AN878" s="104">
        <f>AM878*'1. Standard_Cost'!C28</f>
        <v>0</v>
      </c>
      <c r="AO878" s="107"/>
      <c r="AQ878" s="104">
        <f t="shared" si="1686"/>
        <v>0</v>
      </c>
      <c r="AR878" s="104">
        <f t="shared" si="1687"/>
        <v>0</v>
      </c>
      <c r="AS878" s="104">
        <f t="shared" si="1688"/>
        <v>0</v>
      </c>
      <c r="AT878" s="104">
        <f t="shared" si="1690"/>
        <v>0</v>
      </c>
      <c r="AU878" s="229">
        <f t="shared" si="1689"/>
        <v>0</v>
      </c>
      <c r="AV878" s="229"/>
      <c r="AW878" s="229"/>
      <c r="AX878" s="229"/>
      <c r="AY878" s="229"/>
      <c r="AZ878" s="229"/>
      <c r="BA878" s="230"/>
    </row>
    <row r="879" spans="1:53" ht="14.1" customHeight="1" outlineLevel="2" x14ac:dyDescent="0.2">
      <c r="A879" s="68"/>
      <c r="B879" s="94"/>
      <c r="C879" s="251"/>
      <c r="D879" s="239"/>
      <c r="E879" s="239"/>
      <c r="F879" s="110"/>
      <c r="G879" s="111"/>
      <c r="H879" s="112" t="s">
        <v>179</v>
      </c>
      <c r="I879" s="100"/>
      <c r="J879" s="101"/>
      <c r="K879" s="101"/>
      <c r="L879" s="102" t="str">
        <f>IF(I879&lt;&gt;0,((VLOOKUP(I879,'1. Standard_Cost'!$B$4:$D$8,2)+VLOOKUP(I879,'1. Standard_Cost'!$B$4:$D$8,3))*J879*K879),"0")</f>
        <v>0</v>
      </c>
      <c r="M879" s="102">
        <f>L879*'1. Standard_Cost'!F473</f>
        <v>0</v>
      </c>
      <c r="N879" s="103"/>
      <c r="O879" s="103"/>
      <c r="P879" s="103"/>
      <c r="Q879" s="103"/>
      <c r="R879" s="104">
        <f>+N879*P879*'1. Standard_Cost'!$B$12</f>
        <v>0</v>
      </c>
      <c r="S879" s="104">
        <f>+N879*O879*P879*'1. Standard_Cost'!$C$12</f>
        <v>0</v>
      </c>
      <c r="T879" s="104">
        <f>+N879*P879*Q879*'1. Standard_Cost'!$D$12</f>
        <v>0</v>
      </c>
      <c r="U879" s="104">
        <f>+N879*O879*'1. Standard_Cost'!$E$12</f>
        <v>0</v>
      </c>
      <c r="V879" s="103"/>
      <c r="W879" s="103"/>
      <c r="X879" s="103"/>
      <c r="Y879" s="104">
        <f>+V879*((X879*'1. Standard_Cost'!$B$16)+(W879*X879*'1. Standard_Cost'!$C$16))</f>
        <v>0</v>
      </c>
      <c r="Z879" s="103"/>
      <c r="AA879" s="103"/>
      <c r="AB879" s="104">
        <f>+Z879*'1. Standard_Cost'!$B$20+AA879*'1. Standard_Cost'!$C$20</f>
        <v>0</v>
      </c>
      <c r="AC879" s="105"/>
      <c r="AD879" s="106"/>
      <c r="AE879" s="104">
        <f t="shared" si="1684"/>
        <v>0</v>
      </c>
      <c r="AF879" s="104">
        <f t="shared" si="1685"/>
        <v>0</v>
      </c>
      <c r="AG879" s="103"/>
      <c r="AH879" s="103"/>
      <c r="AI879" s="103"/>
      <c r="AJ879" s="107"/>
      <c r="AK879" s="107"/>
      <c r="AL879" s="107"/>
      <c r="AM879" s="104">
        <f>AG879*'1. Standard_Cost'!B493+'Incremental_Cost Year 2021'!AH879*'1. Standard_Cost'!C493+'Incremental_Cost Year 2021'!AI879*'1. Standard_Cost'!D493+'Incremental_Cost Year 2021'!AJ879+'Incremental_Cost Year 2021'!AL879+AK879</f>
        <v>0</v>
      </c>
      <c r="AN879" s="104">
        <f>AM879*'1. Standard_Cost'!C28</f>
        <v>0</v>
      </c>
      <c r="AO879" s="107"/>
      <c r="AQ879" s="104">
        <f t="shared" si="1686"/>
        <v>0</v>
      </c>
      <c r="AR879" s="104">
        <f t="shared" si="1687"/>
        <v>0</v>
      </c>
      <c r="AS879" s="104">
        <f t="shared" si="1688"/>
        <v>0</v>
      </c>
      <c r="AT879" s="104">
        <f t="shared" si="1690"/>
        <v>0</v>
      </c>
      <c r="AU879" s="229">
        <f t="shared" si="1689"/>
        <v>0</v>
      </c>
      <c r="AV879" s="229"/>
      <c r="AW879" s="229"/>
      <c r="AX879" s="229"/>
      <c r="AY879" s="229"/>
      <c r="AZ879" s="229"/>
      <c r="BA879" s="230"/>
    </row>
    <row r="880" spans="1:53" ht="25.35" customHeight="1" outlineLevel="1" x14ac:dyDescent="0.2">
      <c r="A880" s="68"/>
      <c r="B880" s="94"/>
      <c r="C880" s="251"/>
      <c r="D880" s="240"/>
      <c r="E880" s="240"/>
      <c r="F880" s="114" t="s">
        <v>154</v>
      </c>
      <c r="G880" s="115" t="s">
        <v>155</v>
      </c>
      <c r="H880" s="140" t="s">
        <v>488</v>
      </c>
      <c r="I880" s="117"/>
      <c r="J880" s="117"/>
      <c r="K880" s="117"/>
      <c r="L880" s="118">
        <f>SUM(L876:L879)</f>
        <v>1081500</v>
      </c>
      <c r="M880" s="118">
        <f>SUM(M876:M879)</f>
        <v>180610.5</v>
      </c>
      <c r="N880" s="117"/>
      <c r="O880" s="117"/>
      <c r="P880" s="117"/>
      <c r="Q880" s="117"/>
      <c r="R880" s="119">
        <f>SUM(R876:R879)</f>
        <v>0</v>
      </c>
      <c r="S880" s="119">
        <f>SUM(S876:S879)</f>
        <v>0</v>
      </c>
      <c r="T880" s="119">
        <f>SUM(T876:T879)</f>
        <v>0</v>
      </c>
      <c r="U880" s="119">
        <f>SUM(U876:U879)</f>
        <v>0</v>
      </c>
      <c r="V880" s="117"/>
      <c r="W880" s="117"/>
      <c r="X880" s="117"/>
      <c r="Y880" s="118">
        <f>SUM(Y876:Y879)</f>
        <v>0</v>
      </c>
      <c r="Z880" s="117"/>
      <c r="AA880" s="117"/>
      <c r="AB880" s="118">
        <f t="shared" ref="AB880:AF880" si="1691">SUM(AB876:AB879)</f>
        <v>0</v>
      </c>
      <c r="AC880" s="118">
        <f t="shared" si="1691"/>
        <v>100000</v>
      </c>
      <c r="AD880" s="118">
        <f t="shared" si="1691"/>
        <v>0</v>
      </c>
      <c r="AE880" s="118">
        <f t="shared" si="1691"/>
        <v>20000</v>
      </c>
      <c r="AF880" s="118">
        <f t="shared" si="1691"/>
        <v>120000</v>
      </c>
      <c r="AG880" s="117"/>
      <c r="AH880" s="117"/>
      <c r="AI880" s="117"/>
      <c r="AJ880" s="119">
        <f>SUM(AJ876:AJ879)</f>
        <v>0</v>
      </c>
      <c r="AK880" s="119">
        <f t="shared" ref="AK880:AN880" si="1692">SUM(AK876:AK879)</f>
        <v>0</v>
      </c>
      <c r="AL880" s="119">
        <f t="shared" si="1692"/>
        <v>0</v>
      </c>
      <c r="AM880" s="119">
        <f t="shared" si="1692"/>
        <v>0</v>
      </c>
      <c r="AN880" s="119">
        <f t="shared" si="1692"/>
        <v>0</v>
      </c>
      <c r="AO880" s="116"/>
      <c r="AP880" s="120"/>
      <c r="AQ880" s="118">
        <f t="shared" ref="AQ880:AZ880" si="1693">SUM(AQ876:AQ879)</f>
        <v>1262110.5</v>
      </c>
      <c r="AR880" s="118">
        <f t="shared" si="1693"/>
        <v>120000</v>
      </c>
      <c r="AS880" s="118">
        <f t="shared" si="1693"/>
        <v>0</v>
      </c>
      <c r="AT880" s="118">
        <f t="shared" si="1693"/>
        <v>1382110.5</v>
      </c>
      <c r="AU880" s="118">
        <f t="shared" si="1693"/>
        <v>1382110.5</v>
      </c>
      <c r="AV880" s="118">
        <f t="shared" si="1693"/>
        <v>0</v>
      </c>
      <c r="AW880" s="118">
        <f t="shared" si="1693"/>
        <v>0</v>
      </c>
      <c r="AX880" s="118">
        <f t="shared" si="1693"/>
        <v>0</v>
      </c>
      <c r="AY880" s="118">
        <f t="shared" si="1693"/>
        <v>0</v>
      </c>
      <c r="AZ880" s="118">
        <f t="shared" si="1693"/>
        <v>0</v>
      </c>
      <c r="BA880" s="118"/>
    </row>
    <row r="881" spans="1:53" ht="14.1" customHeight="1" outlineLevel="2" x14ac:dyDescent="0.2">
      <c r="A881" s="68"/>
      <c r="B881" s="94"/>
      <c r="C881" s="251"/>
      <c r="D881" s="238" t="s">
        <v>515</v>
      </c>
      <c r="E881" s="96"/>
      <c r="F881" s="97"/>
      <c r="G881" s="98"/>
      <c r="H881" s="99" t="s">
        <v>542</v>
      </c>
      <c r="I881" s="100"/>
      <c r="J881" s="101"/>
      <c r="K881" s="101"/>
      <c r="L881" s="102" t="str">
        <f>IF(I881&lt;&gt;0,((VLOOKUP(I881,'1. Standard_Cost'!$B$4:$D$8,2)+VLOOKUP(I881,'1. Standard_Cost'!$B$4:$D$8,3))*J881*K881),"0")</f>
        <v>0</v>
      </c>
      <c r="M881" s="102">
        <f>L881*'1. Standard_Cost'!F4</f>
        <v>0</v>
      </c>
      <c r="N881" s="103">
        <v>5</v>
      </c>
      <c r="O881" s="103">
        <v>3</v>
      </c>
      <c r="P881" s="103">
        <v>25</v>
      </c>
      <c r="Q881" s="103"/>
      <c r="R881" s="104">
        <f>+N881*P881*'1. Standard_Cost'!$B$12</f>
        <v>187500</v>
      </c>
      <c r="S881" s="104">
        <f>+N881*O881*P881*'1. Standard_Cost'!$C$12</f>
        <v>937500</v>
      </c>
      <c r="T881" s="104">
        <f>+N881*P881*Q881*'1. Standard_Cost'!$D$12</f>
        <v>0</v>
      </c>
      <c r="U881" s="104">
        <f>+N881*O881*'1. Standard_Cost'!$E$12</f>
        <v>75000</v>
      </c>
      <c r="V881" s="103"/>
      <c r="W881" s="103"/>
      <c r="X881" s="103"/>
      <c r="Y881" s="104"/>
      <c r="Z881" s="103">
        <v>3</v>
      </c>
      <c r="AA881" s="103">
        <v>3</v>
      </c>
      <c r="AB881" s="104">
        <f>+Z881*'1. Standard_Cost'!$B$20+AA881*'1. Standard_Cost'!$C$20</f>
        <v>375000</v>
      </c>
      <c r="AC881" s="105">
        <v>350000</v>
      </c>
      <c r="AD881" s="106"/>
      <c r="AE881" s="104">
        <f t="shared" ref="AE881:AE884" si="1694">(R881+S881+T881+U881+Y881+AB881+AC881+AD881)*(20%)</f>
        <v>385000</v>
      </c>
      <c r="AF881" s="104">
        <f t="shared" ref="AF881:AF884" si="1695">R881+S881+T881+U881+Y881+AB881+AC881+AD881+AE881</f>
        <v>2310000</v>
      </c>
      <c r="AG881" s="103"/>
      <c r="AH881" s="103"/>
      <c r="AI881" s="103"/>
      <c r="AJ881" s="107"/>
      <c r="AK881" s="107"/>
      <c r="AL881" s="107"/>
      <c r="AM881" s="104">
        <f>AG881*'1. Standard_Cost'!B493+'Incremental_Cost Year 2021'!AH881*'1. Standard_Cost'!C493+'Incremental_Cost Year 2021'!AI881*'1. Standard_Cost'!D493+'Incremental_Cost Year 2021'!AJ881+'Incremental_Cost Year 2021'!AL881+AK881</f>
        <v>0</v>
      </c>
      <c r="AN881" s="104">
        <f>AM881*'1. Standard_Cost'!C28</f>
        <v>0</v>
      </c>
      <c r="AO881" s="107"/>
      <c r="AQ881" s="104">
        <f t="shared" ref="AQ881:AQ884" si="1696">L881+M881</f>
        <v>0</v>
      </c>
      <c r="AR881" s="104">
        <f t="shared" ref="AR881:AR884" si="1697">AF881</f>
        <v>2310000</v>
      </c>
      <c r="AS881" s="104">
        <f t="shared" ref="AS881:AS884" si="1698">AM881+AN881</f>
        <v>0</v>
      </c>
      <c r="AT881" s="104">
        <f>SUM(AQ881,AR881,AS881)</f>
        <v>2310000</v>
      </c>
      <c r="AU881" s="229">
        <f t="shared" ref="AU881:AU884" si="1699">AT881:AT882</f>
        <v>2310000</v>
      </c>
      <c r="AV881" s="229"/>
      <c r="AW881" s="229"/>
      <c r="AX881" s="229"/>
      <c r="AY881" s="229"/>
      <c r="AZ881" s="229"/>
      <c r="BA881" s="230"/>
    </row>
    <row r="882" spans="1:53" ht="14.1" customHeight="1" outlineLevel="2" x14ac:dyDescent="0.2">
      <c r="A882" s="68"/>
      <c r="B882" s="94"/>
      <c r="C882" s="251"/>
      <c r="D882" s="239"/>
      <c r="E882" s="110"/>
      <c r="F882" s="110"/>
      <c r="G882" s="111"/>
      <c r="H882" s="99" t="s">
        <v>50</v>
      </c>
      <c r="I882" s="100"/>
      <c r="J882" s="101"/>
      <c r="K882" s="101"/>
      <c r="L882" s="102" t="str">
        <f>IF(I882&lt;&gt;0,((VLOOKUP(I882,'1. Standard_Cost'!$B$4:$D$8,2)+VLOOKUP(I882,'1. Standard_Cost'!$B$4:$D$8,3))*J882*K882),"0")</f>
        <v>0</v>
      </c>
      <c r="M882" s="102">
        <f>L882*'1. Standard_Cost'!F473</f>
        <v>0</v>
      </c>
      <c r="N882" s="103"/>
      <c r="O882" s="103"/>
      <c r="P882" s="103"/>
      <c r="Q882" s="103"/>
      <c r="R882" s="104">
        <f>+N882*P882*'1. Standard_Cost'!$B$12</f>
        <v>0</v>
      </c>
      <c r="S882" s="104">
        <f>+N882*O882*P882*'1. Standard_Cost'!$C$12</f>
        <v>0</v>
      </c>
      <c r="T882" s="104">
        <f>+N882*P882*Q882*'1. Standard_Cost'!$D$12</f>
        <v>0</v>
      </c>
      <c r="U882" s="104">
        <f>+N882*O882*'1. Standard_Cost'!$E$12</f>
        <v>0</v>
      </c>
      <c r="V882" s="103"/>
      <c r="W882" s="103"/>
      <c r="X882" s="103"/>
      <c r="Y882" s="104">
        <f>+V882*((X882*'1. Standard_Cost'!$B$16)+(W882*X882*'1. Standard_Cost'!$C$16))</f>
        <v>0</v>
      </c>
      <c r="Z882" s="103"/>
      <c r="AA882" s="103"/>
      <c r="AB882" s="104">
        <f>+Z882*'1. Standard_Cost'!$B$20+AA882*'1. Standard_Cost'!$C$20</f>
        <v>0</v>
      </c>
      <c r="AC882" s="105"/>
      <c r="AD882" s="106"/>
      <c r="AE882" s="104">
        <f t="shared" si="1694"/>
        <v>0</v>
      </c>
      <c r="AF882" s="104">
        <f t="shared" si="1695"/>
        <v>0</v>
      </c>
      <c r="AG882" s="103"/>
      <c r="AH882" s="103">
        <v>0</v>
      </c>
      <c r="AI882" s="103">
        <v>0</v>
      </c>
      <c r="AJ882" s="107"/>
      <c r="AK882" s="107"/>
      <c r="AL882" s="107"/>
      <c r="AM882" s="104">
        <f>AG882*'1. Standard_Cost'!B493+'Incremental_Cost Year 2021'!AH882*'1. Standard_Cost'!C493+'Incremental_Cost Year 2021'!AI882*'1. Standard_Cost'!D493+'Incremental_Cost Year 2021'!AJ882+'Incremental_Cost Year 2021'!AL882+AK882</f>
        <v>0</v>
      </c>
      <c r="AN882" s="104">
        <f>AM882*'1. Standard_Cost'!C28</f>
        <v>0</v>
      </c>
      <c r="AO882" s="107"/>
      <c r="AQ882" s="104">
        <f t="shared" si="1696"/>
        <v>0</v>
      </c>
      <c r="AR882" s="104">
        <f t="shared" si="1697"/>
        <v>0</v>
      </c>
      <c r="AS882" s="104">
        <f t="shared" si="1698"/>
        <v>0</v>
      </c>
      <c r="AT882" s="104">
        <f t="shared" ref="AT882:AT884" si="1700">SUM(AQ882,AR882,AS882)</f>
        <v>0</v>
      </c>
      <c r="AU882" s="229">
        <f t="shared" si="1699"/>
        <v>0</v>
      </c>
      <c r="AV882" s="229">
        <v>0</v>
      </c>
      <c r="AW882" s="229"/>
      <c r="AX882" s="229"/>
      <c r="AY882" s="229"/>
      <c r="AZ882" s="229"/>
      <c r="BA882" s="230"/>
    </row>
    <row r="883" spans="1:53" ht="14.1" customHeight="1" outlineLevel="2" x14ac:dyDescent="0.2">
      <c r="A883" s="68"/>
      <c r="B883" s="94"/>
      <c r="C883" s="251"/>
      <c r="D883" s="239"/>
      <c r="E883" s="110"/>
      <c r="F883" s="110"/>
      <c r="G883" s="111"/>
      <c r="H883" s="99" t="s">
        <v>51</v>
      </c>
      <c r="I883" s="100"/>
      <c r="J883" s="101"/>
      <c r="K883" s="101"/>
      <c r="L883" s="102" t="str">
        <f>IF(I883&lt;&gt;0,((VLOOKUP(I883,'1. Standard_Cost'!$B$4:$D$8,2)+VLOOKUP(I883,'1. Standard_Cost'!$B$4:$D$8,3))*J883*K883),"0")</f>
        <v>0</v>
      </c>
      <c r="M883" s="102">
        <f>L883*'1. Standard_Cost'!F473</f>
        <v>0</v>
      </c>
      <c r="N883" s="103"/>
      <c r="O883" s="103"/>
      <c r="P883" s="103"/>
      <c r="Q883" s="103"/>
      <c r="R883" s="104">
        <f>+N883*P883*'1. Standard_Cost'!$B$12</f>
        <v>0</v>
      </c>
      <c r="S883" s="104">
        <f>+N883*O883*P883*'1. Standard_Cost'!$C$12</f>
        <v>0</v>
      </c>
      <c r="T883" s="104">
        <f>+N883*P883*Q883*'1. Standard_Cost'!$D$12</f>
        <v>0</v>
      </c>
      <c r="U883" s="104">
        <f>+N883*O883*'1. Standard_Cost'!$E$12</f>
        <v>0</v>
      </c>
      <c r="V883" s="103"/>
      <c r="W883" s="103"/>
      <c r="X883" s="103"/>
      <c r="Y883" s="104">
        <f>+V883*((X883*'1. Standard_Cost'!$B$16)+(W883*X883*'1. Standard_Cost'!$C$16))</f>
        <v>0</v>
      </c>
      <c r="Z883" s="103"/>
      <c r="AA883" s="103"/>
      <c r="AB883" s="104">
        <f>+Z883*'1. Standard_Cost'!$B$20+AA883*'1. Standard_Cost'!$C$20</f>
        <v>0</v>
      </c>
      <c r="AC883" s="105"/>
      <c r="AD883" s="106"/>
      <c r="AE883" s="104">
        <f t="shared" si="1694"/>
        <v>0</v>
      </c>
      <c r="AF883" s="104">
        <f t="shared" si="1695"/>
        <v>0</v>
      </c>
      <c r="AG883" s="103"/>
      <c r="AH883" s="103"/>
      <c r="AI883" s="103"/>
      <c r="AJ883" s="107"/>
      <c r="AK883" s="107"/>
      <c r="AL883" s="107"/>
      <c r="AM883" s="104">
        <f>AG883*'1. Standard_Cost'!B493+'Incremental_Cost Year 2021'!AH883*'1. Standard_Cost'!C493+'Incremental_Cost Year 2021'!AI883*'1. Standard_Cost'!D493+'Incremental_Cost Year 2021'!AJ883+'Incremental_Cost Year 2021'!AL883+AK883</f>
        <v>0</v>
      </c>
      <c r="AN883" s="104">
        <f>AM883*'1. Standard_Cost'!C28</f>
        <v>0</v>
      </c>
      <c r="AO883" s="107"/>
      <c r="AQ883" s="104">
        <f t="shared" si="1696"/>
        <v>0</v>
      </c>
      <c r="AR883" s="104">
        <f t="shared" si="1697"/>
        <v>0</v>
      </c>
      <c r="AS883" s="104">
        <f t="shared" si="1698"/>
        <v>0</v>
      </c>
      <c r="AT883" s="104">
        <f t="shared" si="1700"/>
        <v>0</v>
      </c>
      <c r="AU883" s="229">
        <f t="shared" si="1699"/>
        <v>0</v>
      </c>
      <c r="AV883" s="229"/>
      <c r="AW883" s="229"/>
      <c r="AX883" s="229"/>
      <c r="AY883" s="229"/>
      <c r="AZ883" s="229"/>
      <c r="BA883" s="230"/>
    </row>
    <row r="884" spans="1:53" ht="14.1" customHeight="1" outlineLevel="2" x14ac:dyDescent="0.2">
      <c r="A884" s="68"/>
      <c r="B884" s="94"/>
      <c r="C884" s="251"/>
      <c r="D884" s="239"/>
      <c r="E884" s="110"/>
      <c r="F884" s="110"/>
      <c r="G884" s="111"/>
      <c r="H884" s="112" t="s">
        <v>179</v>
      </c>
      <c r="I884" s="100"/>
      <c r="J884" s="101"/>
      <c r="K884" s="101"/>
      <c r="L884" s="102" t="str">
        <f>IF(I884&lt;&gt;0,((VLOOKUP(I884,'1. Standard_Cost'!$B$4:$D$8,2)+VLOOKUP(I884,'1. Standard_Cost'!$B$4:$D$8,3))*J884*K884),"0")</f>
        <v>0</v>
      </c>
      <c r="M884" s="102">
        <f>L884*'1. Standard_Cost'!F473</f>
        <v>0</v>
      </c>
      <c r="N884" s="103"/>
      <c r="O884" s="103"/>
      <c r="P884" s="103"/>
      <c r="Q884" s="103"/>
      <c r="R884" s="104">
        <f>+N884*P884*'1. Standard_Cost'!$B$12</f>
        <v>0</v>
      </c>
      <c r="S884" s="104">
        <f>+N884*O884*P884*'1. Standard_Cost'!$C$12</f>
        <v>0</v>
      </c>
      <c r="T884" s="104">
        <f>+N884*P884*Q884*'1. Standard_Cost'!$D$12</f>
        <v>0</v>
      </c>
      <c r="U884" s="104">
        <f>+N884*O884*'1. Standard_Cost'!$E$12</f>
        <v>0</v>
      </c>
      <c r="V884" s="103"/>
      <c r="W884" s="103"/>
      <c r="X884" s="103"/>
      <c r="Y884" s="104">
        <f>+V884*((X884*'1. Standard_Cost'!$B$16)+(W884*X884*'1. Standard_Cost'!$C$16))</f>
        <v>0</v>
      </c>
      <c r="Z884" s="103"/>
      <c r="AA884" s="103"/>
      <c r="AB884" s="104">
        <f>+Z884*'1. Standard_Cost'!$B$20+AA884*'1. Standard_Cost'!$C$20</f>
        <v>0</v>
      </c>
      <c r="AC884" s="105"/>
      <c r="AD884" s="106"/>
      <c r="AE884" s="104">
        <f t="shared" si="1694"/>
        <v>0</v>
      </c>
      <c r="AF884" s="104">
        <f t="shared" si="1695"/>
        <v>0</v>
      </c>
      <c r="AG884" s="103"/>
      <c r="AH884" s="103"/>
      <c r="AI884" s="103"/>
      <c r="AJ884" s="107"/>
      <c r="AK884" s="107"/>
      <c r="AL884" s="107"/>
      <c r="AM884" s="104">
        <f>AG884*'1. Standard_Cost'!B493+'Incremental_Cost Year 2021'!AH884*'1. Standard_Cost'!C493+'Incremental_Cost Year 2021'!AI884*'1. Standard_Cost'!D493+'Incremental_Cost Year 2021'!AJ884+'Incremental_Cost Year 2021'!AL884+AK884</f>
        <v>0</v>
      </c>
      <c r="AN884" s="104">
        <f>AM884*'1. Standard_Cost'!C28</f>
        <v>0</v>
      </c>
      <c r="AO884" s="107"/>
      <c r="AQ884" s="104">
        <f t="shared" si="1696"/>
        <v>0</v>
      </c>
      <c r="AR884" s="104">
        <f t="shared" si="1697"/>
        <v>0</v>
      </c>
      <c r="AS884" s="104">
        <f t="shared" si="1698"/>
        <v>0</v>
      </c>
      <c r="AT884" s="104">
        <f t="shared" si="1700"/>
        <v>0</v>
      </c>
      <c r="AU884" s="229">
        <f t="shared" si="1699"/>
        <v>0</v>
      </c>
      <c r="AV884" s="229"/>
      <c r="AW884" s="229"/>
      <c r="AX884" s="229"/>
      <c r="AY884" s="229"/>
      <c r="AZ884" s="229"/>
      <c r="BA884" s="230"/>
    </row>
    <row r="885" spans="1:53" ht="25.7" customHeight="1" outlineLevel="1" x14ac:dyDescent="0.2">
      <c r="A885" s="68"/>
      <c r="B885" s="94"/>
      <c r="C885" s="251"/>
      <c r="D885" s="240"/>
      <c r="E885" s="75" t="s">
        <v>845</v>
      </c>
      <c r="F885" s="114" t="s">
        <v>154</v>
      </c>
      <c r="G885" s="115" t="s">
        <v>155</v>
      </c>
      <c r="H885" s="122" t="s">
        <v>490</v>
      </c>
      <c r="I885" s="117"/>
      <c r="J885" s="117"/>
      <c r="K885" s="117"/>
      <c r="L885" s="118">
        <f>SUM(L881:L884)</f>
        <v>0</v>
      </c>
      <c r="M885" s="118">
        <f>SUM(M881:M884)</f>
        <v>0</v>
      </c>
      <c r="N885" s="117"/>
      <c r="O885" s="117"/>
      <c r="P885" s="117"/>
      <c r="Q885" s="117"/>
      <c r="R885" s="119">
        <f>SUM(R881:R884)</f>
        <v>187500</v>
      </c>
      <c r="S885" s="119">
        <f>SUM(S881:S884)</f>
        <v>937500</v>
      </c>
      <c r="T885" s="119">
        <f>SUM(T881:T884)</f>
        <v>0</v>
      </c>
      <c r="U885" s="119">
        <f>SUM(U881:U884)</f>
        <v>75000</v>
      </c>
      <c r="V885" s="117"/>
      <c r="W885" s="117"/>
      <c r="X885" s="117"/>
      <c r="Y885" s="118">
        <f>SUM(Y881:Y884)</f>
        <v>0</v>
      </c>
      <c r="Z885" s="117"/>
      <c r="AA885" s="117"/>
      <c r="AB885" s="118">
        <f t="shared" ref="AB885:AF885" si="1701">SUM(AB881:AB884)</f>
        <v>375000</v>
      </c>
      <c r="AC885" s="118">
        <f t="shared" si="1701"/>
        <v>350000</v>
      </c>
      <c r="AD885" s="118">
        <f t="shared" si="1701"/>
        <v>0</v>
      </c>
      <c r="AE885" s="118">
        <f t="shared" si="1701"/>
        <v>385000</v>
      </c>
      <c r="AF885" s="118">
        <f t="shared" si="1701"/>
        <v>2310000</v>
      </c>
      <c r="AG885" s="117"/>
      <c r="AH885" s="117"/>
      <c r="AI885" s="117"/>
      <c r="AJ885" s="119">
        <f>SUM(AJ881:AJ884)</f>
        <v>0</v>
      </c>
      <c r="AK885" s="119">
        <f t="shared" ref="AK885:AN885" si="1702">SUM(AK881:AK884)</f>
        <v>0</v>
      </c>
      <c r="AL885" s="119">
        <f t="shared" si="1702"/>
        <v>0</v>
      </c>
      <c r="AM885" s="119">
        <f t="shared" si="1702"/>
        <v>0</v>
      </c>
      <c r="AN885" s="119">
        <f t="shared" si="1702"/>
        <v>0</v>
      </c>
      <c r="AO885" s="116"/>
      <c r="AP885" s="120"/>
      <c r="AQ885" s="121">
        <f t="shared" ref="AQ885:AZ885" si="1703">SUM(AQ881:AQ884)</f>
        <v>0</v>
      </c>
      <c r="AR885" s="121">
        <f t="shared" si="1703"/>
        <v>2310000</v>
      </c>
      <c r="AS885" s="121">
        <f t="shared" si="1703"/>
        <v>0</v>
      </c>
      <c r="AT885" s="121">
        <f t="shared" si="1703"/>
        <v>2310000</v>
      </c>
      <c r="AU885" s="121">
        <f t="shared" si="1703"/>
        <v>2310000</v>
      </c>
      <c r="AV885" s="121">
        <f t="shared" si="1703"/>
        <v>0</v>
      </c>
      <c r="AW885" s="121">
        <f t="shared" si="1703"/>
        <v>0</v>
      </c>
      <c r="AX885" s="121">
        <f t="shared" si="1703"/>
        <v>0</v>
      </c>
      <c r="AY885" s="121">
        <f t="shared" si="1703"/>
        <v>0</v>
      </c>
      <c r="AZ885" s="121">
        <f t="shared" si="1703"/>
        <v>0</v>
      </c>
      <c r="BA885" s="121"/>
    </row>
    <row r="886" spans="1:53" ht="14.1" customHeight="1" outlineLevel="2" x14ac:dyDescent="0.2">
      <c r="A886" s="68"/>
      <c r="B886" s="94"/>
      <c r="C886" s="251"/>
      <c r="D886" s="238" t="s">
        <v>515</v>
      </c>
      <c r="E886" s="238" t="s">
        <v>846</v>
      </c>
      <c r="F886" s="97"/>
      <c r="G886" s="98"/>
      <c r="H886" s="99" t="s">
        <v>542</v>
      </c>
      <c r="I886" s="100"/>
      <c r="J886" s="101"/>
      <c r="K886" s="101"/>
      <c r="L886" s="102" t="str">
        <f>IF(I886&lt;&gt;0,((VLOOKUP(I886,'1. Standard_Cost'!$B$4:$D$8,2)+VLOOKUP(I886,'1. Standard_Cost'!$B$4:$D$8,3))*J886*K886),"0")</f>
        <v>0</v>
      </c>
      <c r="M886" s="102">
        <f>L886*'1. Standard_Cost'!F4</f>
        <v>0</v>
      </c>
      <c r="N886" s="103">
        <v>3</v>
      </c>
      <c r="O886" s="103">
        <v>3</v>
      </c>
      <c r="P886" s="103">
        <v>25</v>
      </c>
      <c r="Q886" s="103"/>
      <c r="R886" s="104">
        <f>+N886*P886*'1. Standard_Cost'!$B$12</f>
        <v>112500</v>
      </c>
      <c r="S886" s="104">
        <f>+N886*O886*P886*'1. Standard_Cost'!$C$12</f>
        <v>562500</v>
      </c>
      <c r="T886" s="104">
        <f>+N886*P886*Q886*'1. Standard_Cost'!$D$12</f>
        <v>0</v>
      </c>
      <c r="U886" s="104">
        <f>+N886*O886*'1. Standard_Cost'!$E$12</f>
        <v>45000</v>
      </c>
      <c r="V886" s="103"/>
      <c r="W886" s="103"/>
      <c r="X886" s="103"/>
      <c r="Y886" s="104">
        <f>+V886*((X886*'1. Standard_Cost'!$B$16)+(W886*X886*'1. Standard_Cost'!$C$16))</f>
        <v>0</v>
      </c>
      <c r="Z886" s="103">
        <v>3</v>
      </c>
      <c r="AA886" s="103">
        <v>3</v>
      </c>
      <c r="AB886" s="104">
        <f>+Z886*'1. Standard_Cost'!$B$20+AA886*'1. Standard_Cost'!$C$20</f>
        <v>375000</v>
      </c>
      <c r="AC886" s="105">
        <v>350000</v>
      </c>
      <c r="AD886" s="106"/>
      <c r="AE886" s="104">
        <f t="shared" ref="AE886:AE889" si="1704">(R886+S886+T886+U886+Y886+AB886+AC886+AD886)*(20%)</f>
        <v>289000</v>
      </c>
      <c r="AF886" s="104">
        <f t="shared" ref="AF886:AF889" si="1705">R886+S886+T886+U886+Y886+AB886+AC886+AD886+AE886</f>
        <v>1734000</v>
      </c>
      <c r="AG886" s="103"/>
      <c r="AH886" s="103"/>
      <c r="AI886" s="103"/>
      <c r="AJ886" s="107"/>
      <c r="AK886" s="107"/>
      <c r="AL886" s="107"/>
      <c r="AM886" s="104">
        <f>AG886*'1. Standard_Cost'!B493+'Incremental_Cost Year 2021'!AH886*'1. Standard_Cost'!C493+'Incremental_Cost Year 2021'!AI886*'1. Standard_Cost'!D493+'Incremental_Cost Year 2021'!AJ886+'Incremental_Cost Year 2021'!AL886+AK886</f>
        <v>0</v>
      </c>
      <c r="AN886" s="104">
        <f>AM886*'1. Standard_Cost'!C28</f>
        <v>0</v>
      </c>
      <c r="AO886" s="107"/>
      <c r="AQ886" s="104">
        <f t="shared" ref="AQ886:AQ889" si="1706">L886+M886</f>
        <v>0</v>
      </c>
      <c r="AR886" s="104">
        <f t="shared" ref="AR886:AR889" si="1707">AF886</f>
        <v>1734000</v>
      </c>
      <c r="AS886" s="104">
        <f t="shared" ref="AS886:AS889" si="1708">AM886+AN886</f>
        <v>0</v>
      </c>
      <c r="AT886" s="104">
        <f>SUM(AQ886,AR886,AS886)</f>
        <v>1734000</v>
      </c>
      <c r="AU886" s="229">
        <f t="shared" ref="AU886:AU889" si="1709">AT886:AT887</f>
        <v>1734000</v>
      </c>
      <c r="AV886" s="229"/>
      <c r="AW886" s="229"/>
      <c r="AX886" s="229"/>
      <c r="AY886" s="229"/>
      <c r="AZ886" s="229"/>
      <c r="BA886" s="230"/>
    </row>
    <row r="887" spans="1:53" ht="14.1" customHeight="1" outlineLevel="2" x14ac:dyDescent="0.2">
      <c r="A887" s="68"/>
      <c r="B887" s="94"/>
      <c r="C887" s="251"/>
      <c r="D887" s="239"/>
      <c r="E887" s="239"/>
      <c r="F887" s="110"/>
      <c r="G887" s="111"/>
      <c r="H887" s="99" t="s">
        <v>50</v>
      </c>
      <c r="I887" s="100"/>
      <c r="J887" s="101"/>
      <c r="K887" s="101"/>
      <c r="L887" s="102" t="str">
        <f>IF(I887&lt;&gt;0,((VLOOKUP(I887,'1. Standard_Cost'!$B$4:$D$8,2)+VLOOKUP(I887,'1. Standard_Cost'!$B$4:$D$8,3))*J887*K887),"0")</f>
        <v>0</v>
      </c>
      <c r="M887" s="102">
        <f>L887*'1. Standard_Cost'!F4</f>
        <v>0</v>
      </c>
      <c r="N887" s="103"/>
      <c r="O887" s="103"/>
      <c r="P887" s="103"/>
      <c r="Q887" s="103"/>
      <c r="R887" s="104">
        <f>+N887*P887*'1. Standard_Cost'!$B$12</f>
        <v>0</v>
      </c>
      <c r="S887" s="104">
        <f>+N887*O887*P887*'1. Standard_Cost'!$C$12</f>
        <v>0</v>
      </c>
      <c r="T887" s="104">
        <f>+N887*P887*Q887*'1. Standard_Cost'!$D$12</f>
        <v>0</v>
      </c>
      <c r="U887" s="104">
        <f>+N887*O887*'1. Standard_Cost'!$E$12</f>
        <v>0</v>
      </c>
      <c r="V887" s="103"/>
      <c r="W887" s="103"/>
      <c r="X887" s="103"/>
      <c r="Y887" s="104">
        <f>+V887*((X887*'1. Standard_Cost'!$B$16)+(W887*X887*'1. Standard_Cost'!$C$16))</f>
        <v>0</v>
      </c>
      <c r="Z887" s="103"/>
      <c r="AA887" s="103"/>
      <c r="AB887" s="104">
        <f>+Z887*'1. Standard_Cost'!$B$20+AA887*'1. Standard_Cost'!$C$20</f>
        <v>0</v>
      </c>
      <c r="AC887" s="105"/>
      <c r="AD887" s="106"/>
      <c r="AE887" s="104">
        <f t="shared" si="1704"/>
        <v>0</v>
      </c>
      <c r="AF887" s="104">
        <f t="shared" si="1705"/>
        <v>0</v>
      </c>
      <c r="AG887" s="103"/>
      <c r="AH887" s="103">
        <v>0</v>
      </c>
      <c r="AI887" s="103">
        <v>0</v>
      </c>
      <c r="AJ887" s="107"/>
      <c r="AK887" s="107"/>
      <c r="AL887" s="107"/>
      <c r="AM887" s="104">
        <f>AG887*'1. Standard_Cost'!B493+'Incremental_Cost Year 2021'!AH887*'1. Standard_Cost'!C493+'Incremental_Cost Year 2021'!AI887*'1. Standard_Cost'!D493+'Incremental_Cost Year 2021'!AJ887+'Incremental_Cost Year 2021'!AL887+AK887</f>
        <v>0</v>
      </c>
      <c r="AN887" s="104">
        <f>AM887*'1. Standard_Cost'!C28</f>
        <v>0</v>
      </c>
      <c r="AO887" s="107"/>
      <c r="AQ887" s="104">
        <f t="shared" si="1706"/>
        <v>0</v>
      </c>
      <c r="AR887" s="104">
        <f t="shared" si="1707"/>
        <v>0</v>
      </c>
      <c r="AS887" s="104">
        <f t="shared" si="1708"/>
        <v>0</v>
      </c>
      <c r="AT887" s="104">
        <f t="shared" ref="AT887:AT889" si="1710">SUM(AQ887,AR887,AS887)</f>
        <v>0</v>
      </c>
      <c r="AU887" s="229">
        <f t="shared" si="1709"/>
        <v>0</v>
      </c>
      <c r="AV887" s="229">
        <v>0</v>
      </c>
      <c r="AW887" s="229"/>
      <c r="AX887" s="229"/>
      <c r="AY887" s="229"/>
      <c r="AZ887" s="229"/>
      <c r="BA887" s="230"/>
    </row>
    <row r="888" spans="1:53" ht="14.1" customHeight="1" outlineLevel="2" x14ac:dyDescent="0.2">
      <c r="A888" s="68"/>
      <c r="B888" s="94"/>
      <c r="C888" s="251"/>
      <c r="D888" s="239"/>
      <c r="E888" s="239"/>
      <c r="F888" s="110"/>
      <c r="G888" s="111"/>
      <c r="H888" s="99" t="s">
        <v>51</v>
      </c>
      <c r="I888" s="100"/>
      <c r="J888" s="101"/>
      <c r="K888" s="101"/>
      <c r="L888" s="102" t="str">
        <f>IF(I888&lt;&gt;0,((VLOOKUP(I888,'1. Standard_Cost'!$B$4:$D$8,2)+VLOOKUP(I888,'1. Standard_Cost'!$B$4:$D$8,3))*J888*K888),"0")</f>
        <v>0</v>
      </c>
      <c r="M888" s="102">
        <f>L888*'1. Standard_Cost'!F4</f>
        <v>0</v>
      </c>
      <c r="N888" s="103"/>
      <c r="O888" s="103"/>
      <c r="P888" s="103"/>
      <c r="Q888" s="103"/>
      <c r="R888" s="104">
        <f>+N888*P888*'1. Standard_Cost'!$B$12</f>
        <v>0</v>
      </c>
      <c r="S888" s="104">
        <f>+N888*O888*P888*'1. Standard_Cost'!$C$12</f>
        <v>0</v>
      </c>
      <c r="T888" s="104">
        <f>+N888*P888*Q888*'1. Standard_Cost'!$D$12</f>
        <v>0</v>
      </c>
      <c r="U888" s="104">
        <f>+N888*O888*'1. Standard_Cost'!$E$12</f>
        <v>0</v>
      </c>
      <c r="V888" s="103"/>
      <c r="W888" s="103"/>
      <c r="X888" s="103"/>
      <c r="Y888" s="104">
        <f>+V888*((X888*'1. Standard_Cost'!$B$16)+(W888*X888*'1. Standard_Cost'!$C$16))</f>
        <v>0</v>
      </c>
      <c r="Z888" s="103"/>
      <c r="AA888" s="103"/>
      <c r="AB888" s="104">
        <f>+Z888*'1. Standard_Cost'!$B$20+AA888*'1. Standard_Cost'!$C$20</f>
        <v>0</v>
      </c>
      <c r="AC888" s="105"/>
      <c r="AD888" s="106"/>
      <c r="AE888" s="104">
        <f t="shared" si="1704"/>
        <v>0</v>
      </c>
      <c r="AF888" s="104">
        <f t="shared" si="1705"/>
        <v>0</v>
      </c>
      <c r="AG888" s="103"/>
      <c r="AH888" s="103"/>
      <c r="AI888" s="103"/>
      <c r="AJ888" s="107"/>
      <c r="AK888" s="107"/>
      <c r="AL888" s="107"/>
      <c r="AM888" s="104">
        <f>AG888*'1. Standard_Cost'!B493+'Incremental_Cost Year 2021'!AH888*'1. Standard_Cost'!C493+'Incremental_Cost Year 2021'!AI888*'1. Standard_Cost'!D493+'Incremental_Cost Year 2021'!AJ888+'Incremental_Cost Year 2021'!AL888+AK888</f>
        <v>0</v>
      </c>
      <c r="AN888" s="104">
        <f>AM888*'1. Standard_Cost'!C28</f>
        <v>0</v>
      </c>
      <c r="AO888" s="107"/>
      <c r="AQ888" s="104">
        <f t="shared" si="1706"/>
        <v>0</v>
      </c>
      <c r="AR888" s="104">
        <f t="shared" si="1707"/>
        <v>0</v>
      </c>
      <c r="AS888" s="104">
        <f t="shared" si="1708"/>
        <v>0</v>
      </c>
      <c r="AT888" s="104">
        <f t="shared" si="1710"/>
        <v>0</v>
      </c>
      <c r="AU888" s="229">
        <f t="shared" si="1709"/>
        <v>0</v>
      </c>
      <c r="AV888" s="229"/>
      <c r="AW888" s="229"/>
      <c r="AX888" s="229"/>
      <c r="AY888" s="229"/>
      <c r="AZ888" s="229"/>
      <c r="BA888" s="230"/>
    </row>
    <row r="889" spans="1:53" ht="14.1" customHeight="1" outlineLevel="2" x14ac:dyDescent="0.2">
      <c r="A889" s="68"/>
      <c r="B889" s="94"/>
      <c r="C889" s="251"/>
      <c r="D889" s="239"/>
      <c r="E889" s="239"/>
      <c r="F889" s="110"/>
      <c r="G889" s="111"/>
      <c r="H889" s="112" t="s">
        <v>179</v>
      </c>
      <c r="I889" s="100"/>
      <c r="J889" s="101"/>
      <c r="K889" s="101"/>
      <c r="L889" s="102" t="str">
        <f>IF(I889&lt;&gt;0,((VLOOKUP(I889,'1. Standard_Cost'!$B$4:$D$8,2)+VLOOKUP(I889,'1. Standard_Cost'!$B$4:$D$8,3))*J889*K889),"0")</f>
        <v>0</v>
      </c>
      <c r="M889" s="102">
        <f>L889*'1. Standard_Cost'!F473</f>
        <v>0</v>
      </c>
      <c r="N889" s="103"/>
      <c r="O889" s="103"/>
      <c r="P889" s="103"/>
      <c r="Q889" s="103"/>
      <c r="R889" s="104">
        <f>+N889*P889*'1. Standard_Cost'!$B$12</f>
        <v>0</v>
      </c>
      <c r="S889" s="104">
        <f>+N889*O889*P889*'1. Standard_Cost'!$C$12</f>
        <v>0</v>
      </c>
      <c r="T889" s="104">
        <f>+N889*P889*Q889*'1. Standard_Cost'!$D$12</f>
        <v>0</v>
      </c>
      <c r="U889" s="104">
        <f>+N889*O889*'1. Standard_Cost'!$E$12</f>
        <v>0</v>
      </c>
      <c r="V889" s="103"/>
      <c r="W889" s="103"/>
      <c r="X889" s="103"/>
      <c r="Y889" s="104">
        <f>+V889*((X889*'1. Standard_Cost'!$B$16)+(W889*X889*'1. Standard_Cost'!$C$16))</f>
        <v>0</v>
      </c>
      <c r="Z889" s="103"/>
      <c r="AA889" s="103"/>
      <c r="AB889" s="104">
        <f>+Z889*'1. Standard_Cost'!$B$20+AA889*'1. Standard_Cost'!$C$20</f>
        <v>0</v>
      </c>
      <c r="AC889" s="105"/>
      <c r="AD889" s="106"/>
      <c r="AE889" s="104">
        <f t="shared" si="1704"/>
        <v>0</v>
      </c>
      <c r="AF889" s="104">
        <f t="shared" si="1705"/>
        <v>0</v>
      </c>
      <c r="AG889" s="103"/>
      <c r="AH889" s="103"/>
      <c r="AI889" s="103"/>
      <c r="AJ889" s="107"/>
      <c r="AK889" s="107"/>
      <c r="AL889" s="107"/>
      <c r="AM889" s="104">
        <f>AG889*'1. Standard_Cost'!B493+'Incremental_Cost Year 2021'!AH889*'1. Standard_Cost'!C493+'Incremental_Cost Year 2021'!AI889*'1. Standard_Cost'!D493+'Incremental_Cost Year 2021'!AJ889+'Incremental_Cost Year 2021'!AL889+AK889</f>
        <v>0</v>
      </c>
      <c r="AN889" s="104">
        <f>AM889*'1. Standard_Cost'!C28</f>
        <v>0</v>
      </c>
      <c r="AO889" s="107"/>
      <c r="AQ889" s="104">
        <f t="shared" si="1706"/>
        <v>0</v>
      </c>
      <c r="AR889" s="104">
        <f t="shared" si="1707"/>
        <v>0</v>
      </c>
      <c r="AS889" s="104">
        <f t="shared" si="1708"/>
        <v>0</v>
      </c>
      <c r="AT889" s="104">
        <f t="shared" si="1710"/>
        <v>0</v>
      </c>
      <c r="AU889" s="229">
        <f t="shared" si="1709"/>
        <v>0</v>
      </c>
      <c r="AV889" s="229"/>
      <c r="AW889" s="229"/>
      <c r="AX889" s="229"/>
      <c r="AY889" s="229"/>
      <c r="AZ889" s="229"/>
      <c r="BA889" s="230"/>
    </row>
    <row r="890" spans="1:53" ht="24.6" customHeight="1" outlineLevel="1" x14ac:dyDescent="0.2">
      <c r="A890" s="68"/>
      <c r="B890" s="141"/>
      <c r="C890" s="251"/>
      <c r="D890" s="240"/>
      <c r="E890" s="240"/>
      <c r="F890" s="114" t="s">
        <v>154</v>
      </c>
      <c r="G890" s="115" t="s">
        <v>155</v>
      </c>
      <c r="H890" s="122" t="s">
        <v>491</v>
      </c>
      <c r="I890" s="117"/>
      <c r="J890" s="117"/>
      <c r="K890" s="117"/>
      <c r="L890" s="118">
        <f>SUM(L886:L889)</f>
        <v>0</v>
      </c>
      <c r="M890" s="118">
        <f>SUM(M886:M889)</f>
        <v>0</v>
      </c>
      <c r="N890" s="117"/>
      <c r="O890" s="117"/>
      <c r="P890" s="117"/>
      <c r="Q890" s="117"/>
      <c r="R890" s="119">
        <f>SUM(R886:R889)</f>
        <v>112500</v>
      </c>
      <c r="S890" s="119">
        <f>SUM(S886:S889)</f>
        <v>562500</v>
      </c>
      <c r="T890" s="119">
        <f>SUM(T886:T889)</f>
        <v>0</v>
      </c>
      <c r="U890" s="119">
        <f>SUM(U886:U889)</f>
        <v>45000</v>
      </c>
      <c r="V890" s="117"/>
      <c r="W890" s="117"/>
      <c r="X890" s="117"/>
      <c r="Y890" s="118">
        <f>SUM(Y886:Y889)</f>
        <v>0</v>
      </c>
      <c r="Z890" s="117"/>
      <c r="AA890" s="117"/>
      <c r="AB890" s="118">
        <f t="shared" ref="AB890:AF890" si="1711">SUM(AB886:AB889)</f>
        <v>375000</v>
      </c>
      <c r="AC890" s="118">
        <f t="shared" si="1711"/>
        <v>350000</v>
      </c>
      <c r="AD890" s="118">
        <f t="shared" si="1711"/>
        <v>0</v>
      </c>
      <c r="AE890" s="118">
        <f t="shared" si="1711"/>
        <v>289000</v>
      </c>
      <c r="AF890" s="118">
        <f t="shared" si="1711"/>
        <v>1734000</v>
      </c>
      <c r="AG890" s="117"/>
      <c r="AH890" s="117"/>
      <c r="AI890" s="117"/>
      <c r="AJ890" s="119">
        <f>SUM(AJ886:AJ889)</f>
        <v>0</v>
      </c>
      <c r="AK890" s="119">
        <f t="shared" ref="AK890:AN890" si="1712">SUM(AK886:AK889)</f>
        <v>0</v>
      </c>
      <c r="AL890" s="119">
        <f t="shared" si="1712"/>
        <v>0</v>
      </c>
      <c r="AM890" s="119">
        <f t="shared" si="1712"/>
        <v>0</v>
      </c>
      <c r="AN890" s="119">
        <f t="shared" si="1712"/>
        <v>0</v>
      </c>
      <c r="AO890" s="116"/>
      <c r="AP890" s="120"/>
      <c r="AQ890" s="121">
        <f t="shared" ref="AQ890:AZ890" si="1713">SUM(AQ886:AQ889)</f>
        <v>0</v>
      </c>
      <c r="AR890" s="121">
        <f t="shared" si="1713"/>
        <v>1734000</v>
      </c>
      <c r="AS890" s="121">
        <f t="shared" si="1713"/>
        <v>0</v>
      </c>
      <c r="AT890" s="121">
        <f t="shared" si="1713"/>
        <v>1734000</v>
      </c>
      <c r="AU890" s="121">
        <f t="shared" si="1713"/>
        <v>1734000</v>
      </c>
      <c r="AV890" s="121">
        <f t="shared" si="1713"/>
        <v>0</v>
      </c>
      <c r="AW890" s="121">
        <f t="shared" si="1713"/>
        <v>0</v>
      </c>
      <c r="AX890" s="121">
        <f t="shared" si="1713"/>
        <v>0</v>
      </c>
      <c r="AY890" s="121">
        <f t="shared" si="1713"/>
        <v>0</v>
      </c>
      <c r="AZ890" s="121">
        <f t="shared" si="1713"/>
        <v>0</v>
      </c>
      <c r="BA890" s="121"/>
    </row>
    <row r="891" spans="1:53" ht="14.1" customHeight="1" outlineLevel="2" x14ac:dyDescent="0.2">
      <c r="A891" s="68"/>
      <c r="B891" s="94"/>
      <c r="C891" s="95"/>
      <c r="D891" s="238" t="s">
        <v>515</v>
      </c>
      <c r="E891" s="238" t="s">
        <v>848</v>
      </c>
      <c r="F891" s="97"/>
      <c r="G891" s="98"/>
      <c r="H891" s="99" t="s">
        <v>565</v>
      </c>
      <c r="I891" s="100" t="s">
        <v>3</v>
      </c>
      <c r="J891" s="101">
        <v>1</v>
      </c>
      <c r="K891" s="101">
        <v>1</v>
      </c>
      <c r="L891" s="102">
        <f>IF(I891&lt;&gt;0,((VLOOKUP(I891,'1. Standard_Cost'!$B$4:$D$8,2)+VLOOKUP(I891,'1. Standard_Cost'!$B$4:$D$8,3))*J891*K891),"0")</f>
        <v>100100</v>
      </c>
      <c r="M891" s="190">
        <f>L891*'1. Standard_Cost'!F4</f>
        <v>16716.7</v>
      </c>
      <c r="N891" s="103"/>
      <c r="O891" s="103"/>
      <c r="P891" s="103"/>
      <c r="Q891" s="103"/>
      <c r="R891" s="104">
        <f>+N891*P891*'1. Standard_Cost'!$B$12</f>
        <v>0</v>
      </c>
      <c r="S891" s="104">
        <f>+N891*O891*P891*'1. Standard_Cost'!$C$12</f>
        <v>0</v>
      </c>
      <c r="T891" s="104">
        <f>+N891*P891*Q891*'1. Standard_Cost'!$D$12</f>
        <v>0</v>
      </c>
      <c r="U891" s="104">
        <f>+N891*O891*'1. Standard_Cost'!$E$12</f>
        <v>0</v>
      </c>
      <c r="V891" s="103"/>
      <c r="W891" s="103"/>
      <c r="X891" s="103"/>
      <c r="Y891" s="104">
        <f>+V891*((X891*'1. Standard_Cost'!$B$16)+(W891*X891*'1. Standard_Cost'!$C$16))</f>
        <v>0</v>
      </c>
      <c r="Z891" s="103"/>
      <c r="AA891" s="103"/>
      <c r="AB891" s="104">
        <f>+Z891*'1. Standard_Cost'!$B$20+AA891*'1. Standard_Cost'!$C$20</f>
        <v>0</v>
      </c>
      <c r="AC891" s="105">
        <v>15000</v>
      </c>
      <c r="AD891" s="106"/>
      <c r="AE891" s="104">
        <f t="shared" ref="AE891:AE894" si="1714">(R891+S891+T891+U891+Y891+AB891+AC891+AD891)*(20%)</f>
        <v>3000</v>
      </c>
      <c r="AF891" s="104">
        <f t="shared" ref="AF891:AF894" si="1715">R891+S891+T891+U891+Y891+AB891+AC891+AD891+AE891</f>
        <v>18000</v>
      </c>
      <c r="AG891" s="103"/>
      <c r="AH891" s="103"/>
      <c r="AI891" s="103"/>
      <c r="AJ891" s="107"/>
      <c r="AK891" s="107"/>
      <c r="AL891" s="107"/>
      <c r="AM891" s="104">
        <f>AG891*'1. Standard_Cost'!B498+'Incremental_Cost Year 2021'!AH891*'1. Standard_Cost'!C498+'Incremental_Cost Year 2021'!AI891*'1. Standard_Cost'!D498+'Incremental_Cost Year 2021'!AJ891+'Incremental_Cost Year 2021'!AL891+AK891</f>
        <v>0</v>
      </c>
      <c r="AN891" s="104">
        <f>AM891*'1. Standard_Cost'!C28</f>
        <v>0</v>
      </c>
      <c r="AO891" s="107"/>
      <c r="AQ891" s="104">
        <f t="shared" ref="AQ891:AQ894" si="1716">L891+M891</f>
        <v>116816.7</v>
      </c>
      <c r="AR891" s="104">
        <f t="shared" ref="AR891:AR894" si="1717">AF891</f>
        <v>18000</v>
      </c>
      <c r="AS891" s="104">
        <f t="shared" ref="AS891:AS894" si="1718">AM891+AN891</f>
        <v>0</v>
      </c>
      <c r="AT891" s="104">
        <f>SUM(AQ891,AR891,AS891)</f>
        <v>134816.70000000001</v>
      </c>
      <c r="AU891" s="229">
        <f t="shared" ref="AU891:AU894" si="1719">AT891:AT892</f>
        <v>134816.70000000001</v>
      </c>
      <c r="AV891" s="229"/>
      <c r="AW891" s="229"/>
      <c r="AX891" s="229"/>
      <c r="AY891" s="229"/>
      <c r="AZ891" s="229"/>
      <c r="BA891" s="230"/>
    </row>
    <row r="892" spans="1:53" ht="14.1" customHeight="1" outlineLevel="2" x14ac:dyDescent="0.2">
      <c r="A892" s="68"/>
      <c r="B892" s="94"/>
      <c r="C892" s="95"/>
      <c r="D892" s="239"/>
      <c r="E892" s="239"/>
      <c r="F892" s="110"/>
      <c r="G892" s="111"/>
      <c r="H892" s="99" t="s">
        <v>565</v>
      </c>
      <c r="I892" s="100" t="s">
        <v>4</v>
      </c>
      <c r="J892" s="101">
        <v>1</v>
      </c>
      <c r="K892" s="101">
        <v>2</v>
      </c>
      <c r="L892" s="102">
        <f>IF(I892&lt;&gt;0,((VLOOKUP(I892,'1. Standard_Cost'!$B$4:$D$8,2)+VLOOKUP(I892,'1. Standard_Cost'!$B$4:$D$8,3))*J892*K892),"0")</f>
        <v>160200</v>
      </c>
      <c r="M892" s="190">
        <f>L892*'1. Standard_Cost'!F4</f>
        <v>26753.4</v>
      </c>
      <c r="N892" s="103"/>
      <c r="O892" s="103"/>
      <c r="P892" s="103"/>
      <c r="Q892" s="103"/>
      <c r="R892" s="104">
        <f>+N892*P892*'1. Standard_Cost'!$B$12</f>
        <v>0</v>
      </c>
      <c r="S892" s="104">
        <f>+N892*O892*P892*'1. Standard_Cost'!$C$12</f>
        <v>0</v>
      </c>
      <c r="T892" s="104">
        <f>+N892*P892*Q892*'1. Standard_Cost'!$D$12</f>
        <v>0</v>
      </c>
      <c r="U892" s="104">
        <f>+N892*O892*'1. Standard_Cost'!$E$12</f>
        <v>0</v>
      </c>
      <c r="V892" s="103"/>
      <c r="W892" s="103"/>
      <c r="X892" s="103"/>
      <c r="Y892" s="104">
        <f>+V892*((X892*'1. Standard_Cost'!$B$16)+(W892*X892*'1. Standard_Cost'!$C$16))</f>
        <v>0</v>
      </c>
      <c r="Z892" s="103"/>
      <c r="AA892" s="103"/>
      <c r="AB892" s="104">
        <f>+Z892*'1. Standard_Cost'!$B$20+AA892*'1. Standard_Cost'!$C$20</f>
        <v>0</v>
      </c>
      <c r="AC892" s="105">
        <v>30000</v>
      </c>
      <c r="AD892" s="106"/>
      <c r="AE892" s="104">
        <f t="shared" si="1714"/>
        <v>6000</v>
      </c>
      <c r="AF892" s="104">
        <f t="shared" si="1715"/>
        <v>36000</v>
      </c>
      <c r="AG892" s="103"/>
      <c r="AH892" s="103">
        <v>0</v>
      </c>
      <c r="AI892" s="103">
        <v>0</v>
      </c>
      <c r="AJ892" s="107"/>
      <c r="AK892" s="107"/>
      <c r="AL892" s="107"/>
      <c r="AM892" s="104">
        <f>AG892*'1. Standard_Cost'!B498+'Incremental_Cost Year 2021'!AH892*'1. Standard_Cost'!C498+'Incremental_Cost Year 2021'!AI892*'1. Standard_Cost'!D498+'Incremental_Cost Year 2021'!AJ892+'Incremental_Cost Year 2021'!AL892+AK892</f>
        <v>0</v>
      </c>
      <c r="AN892" s="104">
        <f>AM892*'1. Standard_Cost'!C28</f>
        <v>0</v>
      </c>
      <c r="AO892" s="107"/>
      <c r="AQ892" s="104">
        <f t="shared" si="1716"/>
        <v>186953.4</v>
      </c>
      <c r="AR892" s="104">
        <f t="shared" si="1717"/>
        <v>36000</v>
      </c>
      <c r="AS892" s="104">
        <f t="shared" si="1718"/>
        <v>0</v>
      </c>
      <c r="AT892" s="104">
        <f t="shared" ref="AT892:AT894" si="1720">SUM(AQ892,AR892,AS892)</f>
        <v>222953.4</v>
      </c>
      <c r="AU892" s="229">
        <f t="shared" si="1719"/>
        <v>222953.4</v>
      </c>
      <c r="AV892" s="229">
        <v>0</v>
      </c>
      <c r="AW892" s="229"/>
      <c r="AX892" s="229"/>
      <c r="AY892" s="229"/>
      <c r="AZ892" s="229"/>
      <c r="BA892" s="230"/>
    </row>
    <row r="893" spans="1:53" ht="14.1" customHeight="1" outlineLevel="2" x14ac:dyDescent="0.2">
      <c r="A893" s="68"/>
      <c r="B893" s="94"/>
      <c r="C893" s="95"/>
      <c r="D893" s="239"/>
      <c r="E893" s="239"/>
      <c r="F893" s="110"/>
      <c r="G893" s="111"/>
      <c r="H893" s="99" t="s">
        <v>51</v>
      </c>
      <c r="I893" s="100"/>
      <c r="J893" s="101"/>
      <c r="K893" s="101"/>
      <c r="L893" s="102" t="str">
        <f>IF(I893&lt;&gt;0,((VLOOKUP(I893,'1. Standard_Cost'!$B$4:$D$8,2)+VLOOKUP(I893,'1. Standard_Cost'!$B$4:$D$8,3))*J893*K893),"0")</f>
        <v>0</v>
      </c>
      <c r="M893" s="102">
        <f>L893*'1. Standard_Cost'!F4</f>
        <v>0</v>
      </c>
      <c r="N893" s="103"/>
      <c r="O893" s="103"/>
      <c r="P893" s="103"/>
      <c r="Q893" s="103"/>
      <c r="R893" s="104">
        <f>+N893*P893*'1. Standard_Cost'!$B$12</f>
        <v>0</v>
      </c>
      <c r="S893" s="104">
        <f>+N893*O893*P893*'1. Standard_Cost'!$C$12</f>
        <v>0</v>
      </c>
      <c r="T893" s="104">
        <f>+N893*P893*Q893*'1. Standard_Cost'!$D$12</f>
        <v>0</v>
      </c>
      <c r="U893" s="104">
        <f>+N893*O893*'1. Standard_Cost'!$E$12</f>
        <v>0</v>
      </c>
      <c r="V893" s="103"/>
      <c r="W893" s="103"/>
      <c r="X893" s="103"/>
      <c r="Y893" s="104">
        <f>+V893*((X893*'1. Standard_Cost'!$B$16)+(W893*X893*'1. Standard_Cost'!$C$16))</f>
        <v>0</v>
      </c>
      <c r="Z893" s="103"/>
      <c r="AA893" s="103"/>
      <c r="AB893" s="104">
        <f>+Z893*'1. Standard_Cost'!$B$20+AA893*'1. Standard_Cost'!$C$20</f>
        <v>0</v>
      </c>
      <c r="AC893" s="105"/>
      <c r="AD893" s="106"/>
      <c r="AE893" s="104">
        <f t="shared" si="1714"/>
        <v>0</v>
      </c>
      <c r="AF893" s="104">
        <f t="shared" si="1715"/>
        <v>0</v>
      </c>
      <c r="AG893" s="103"/>
      <c r="AH893" s="103"/>
      <c r="AI893" s="103"/>
      <c r="AJ893" s="107"/>
      <c r="AK893" s="107"/>
      <c r="AL893" s="107"/>
      <c r="AM893" s="104">
        <f>AG893*'1. Standard_Cost'!B498+'Incremental_Cost Year 2021'!AH893*'1. Standard_Cost'!C498+'Incremental_Cost Year 2021'!AI893*'1. Standard_Cost'!D498+'Incremental_Cost Year 2021'!AJ893+'Incremental_Cost Year 2021'!AL893+AK893</f>
        <v>0</v>
      </c>
      <c r="AN893" s="104">
        <f>AM893*'1. Standard_Cost'!C28</f>
        <v>0</v>
      </c>
      <c r="AO893" s="107"/>
      <c r="AQ893" s="104">
        <f t="shared" si="1716"/>
        <v>0</v>
      </c>
      <c r="AR893" s="104">
        <f t="shared" si="1717"/>
        <v>0</v>
      </c>
      <c r="AS893" s="104">
        <f t="shared" si="1718"/>
        <v>0</v>
      </c>
      <c r="AT893" s="104">
        <f t="shared" si="1720"/>
        <v>0</v>
      </c>
      <c r="AU893" s="229">
        <f t="shared" si="1719"/>
        <v>0</v>
      </c>
      <c r="AV893" s="229"/>
      <c r="AW893" s="229"/>
      <c r="AX893" s="229"/>
      <c r="AY893" s="229"/>
      <c r="AZ893" s="229"/>
      <c r="BA893" s="230"/>
    </row>
    <row r="894" spans="1:53" ht="14.1" customHeight="1" outlineLevel="2" x14ac:dyDescent="0.2">
      <c r="A894" s="68"/>
      <c r="B894" s="94"/>
      <c r="C894" s="95"/>
      <c r="D894" s="239"/>
      <c r="E894" s="239"/>
      <c r="F894" s="110"/>
      <c r="G894" s="111"/>
      <c r="H894" s="112" t="s">
        <v>179</v>
      </c>
      <c r="I894" s="100"/>
      <c r="J894" s="101"/>
      <c r="K894" s="101"/>
      <c r="L894" s="102" t="str">
        <f>IF(I894&lt;&gt;0,((VLOOKUP(I894,'1. Standard_Cost'!$B$4:$D$8,2)+VLOOKUP(I894,'1. Standard_Cost'!$B$4:$D$8,3))*J894*K894),"0")</f>
        <v>0</v>
      </c>
      <c r="M894" s="102">
        <f>L894*'1. Standard_Cost'!F478</f>
        <v>0</v>
      </c>
      <c r="N894" s="103"/>
      <c r="O894" s="103"/>
      <c r="P894" s="103"/>
      <c r="Q894" s="103"/>
      <c r="R894" s="104">
        <f>+N894*P894*'1. Standard_Cost'!$B$12</f>
        <v>0</v>
      </c>
      <c r="S894" s="104">
        <f>+N894*O894*P894*'1. Standard_Cost'!$C$12</f>
        <v>0</v>
      </c>
      <c r="T894" s="104">
        <f>+N894*P894*Q894*'1. Standard_Cost'!$D$12</f>
        <v>0</v>
      </c>
      <c r="U894" s="104">
        <f>+N894*O894*'1. Standard_Cost'!$E$12</f>
        <v>0</v>
      </c>
      <c r="V894" s="103"/>
      <c r="W894" s="103"/>
      <c r="X894" s="103"/>
      <c r="Y894" s="104">
        <f>+V894*((X894*'1. Standard_Cost'!$B$16)+(W894*X894*'1. Standard_Cost'!$C$16))</f>
        <v>0</v>
      </c>
      <c r="Z894" s="103"/>
      <c r="AA894" s="103"/>
      <c r="AB894" s="104">
        <f>+Z894*'1. Standard_Cost'!$B$20+AA894*'1. Standard_Cost'!$C$20</f>
        <v>0</v>
      </c>
      <c r="AC894" s="105"/>
      <c r="AD894" s="106"/>
      <c r="AE894" s="104">
        <f t="shared" si="1714"/>
        <v>0</v>
      </c>
      <c r="AF894" s="104">
        <f t="shared" si="1715"/>
        <v>0</v>
      </c>
      <c r="AG894" s="103"/>
      <c r="AH894" s="103"/>
      <c r="AI894" s="103"/>
      <c r="AJ894" s="107"/>
      <c r="AK894" s="107"/>
      <c r="AL894" s="107"/>
      <c r="AM894" s="104">
        <f>AG894*'1. Standard_Cost'!B498+'Incremental_Cost Year 2021'!AH894*'1. Standard_Cost'!C498+'Incremental_Cost Year 2021'!AI894*'1. Standard_Cost'!D498+'Incremental_Cost Year 2021'!AJ894+'Incremental_Cost Year 2021'!AL894+AK894</f>
        <v>0</v>
      </c>
      <c r="AN894" s="104">
        <f>AM894*'1. Standard_Cost'!C28</f>
        <v>0</v>
      </c>
      <c r="AO894" s="107"/>
      <c r="AQ894" s="104">
        <f t="shared" si="1716"/>
        <v>0</v>
      </c>
      <c r="AR894" s="104">
        <f t="shared" si="1717"/>
        <v>0</v>
      </c>
      <c r="AS894" s="104">
        <f t="shared" si="1718"/>
        <v>0</v>
      </c>
      <c r="AT894" s="104">
        <f t="shared" si="1720"/>
        <v>0</v>
      </c>
      <c r="AU894" s="229">
        <f t="shared" si="1719"/>
        <v>0</v>
      </c>
      <c r="AV894" s="229"/>
      <c r="AW894" s="229"/>
      <c r="AX894" s="229"/>
      <c r="AY894" s="229"/>
      <c r="AZ894" s="229"/>
      <c r="BA894" s="230"/>
    </row>
    <row r="895" spans="1:53" ht="42" customHeight="1" outlineLevel="1" x14ac:dyDescent="0.2">
      <c r="A895" s="68"/>
      <c r="B895" s="141"/>
      <c r="C895" s="95"/>
      <c r="D895" s="240"/>
      <c r="E895" s="240"/>
      <c r="F895" s="114" t="s">
        <v>154</v>
      </c>
      <c r="G895" s="115" t="s">
        <v>155</v>
      </c>
      <c r="H895" s="122" t="s">
        <v>493</v>
      </c>
      <c r="I895" s="117"/>
      <c r="J895" s="117"/>
      <c r="K895" s="117"/>
      <c r="L895" s="118">
        <f>SUM(L891:L894)</f>
        <v>260300</v>
      </c>
      <c r="M895" s="118">
        <f>SUM(M891:M894)</f>
        <v>43470.100000000006</v>
      </c>
      <c r="N895" s="117"/>
      <c r="O895" s="117"/>
      <c r="P895" s="117"/>
      <c r="Q895" s="117"/>
      <c r="R895" s="119">
        <f>SUM(R891:R894)</f>
        <v>0</v>
      </c>
      <c r="S895" s="119">
        <f>SUM(S891:S894)</f>
        <v>0</v>
      </c>
      <c r="T895" s="119">
        <f>SUM(T891:T894)</f>
        <v>0</v>
      </c>
      <c r="U895" s="119">
        <f>SUM(U891:U894)</f>
        <v>0</v>
      </c>
      <c r="V895" s="117"/>
      <c r="W895" s="117"/>
      <c r="X895" s="117"/>
      <c r="Y895" s="118">
        <f>SUM(Y891:Y894)</f>
        <v>0</v>
      </c>
      <c r="Z895" s="117"/>
      <c r="AA895" s="117"/>
      <c r="AB895" s="118">
        <f t="shared" ref="AB895:AF895" si="1721">SUM(AB891:AB894)</f>
        <v>0</v>
      </c>
      <c r="AC895" s="118">
        <f t="shared" si="1721"/>
        <v>45000</v>
      </c>
      <c r="AD895" s="118">
        <f t="shared" si="1721"/>
        <v>0</v>
      </c>
      <c r="AE895" s="118">
        <f t="shared" si="1721"/>
        <v>9000</v>
      </c>
      <c r="AF895" s="118">
        <f t="shared" si="1721"/>
        <v>54000</v>
      </c>
      <c r="AG895" s="117"/>
      <c r="AH895" s="117"/>
      <c r="AI895" s="117"/>
      <c r="AJ895" s="119">
        <f>SUM(AJ891:AJ894)</f>
        <v>0</v>
      </c>
      <c r="AK895" s="119">
        <f t="shared" ref="AK895:AN895" si="1722">SUM(AK891:AK894)</f>
        <v>0</v>
      </c>
      <c r="AL895" s="119">
        <f t="shared" si="1722"/>
        <v>0</v>
      </c>
      <c r="AM895" s="119">
        <f t="shared" si="1722"/>
        <v>0</v>
      </c>
      <c r="AN895" s="119">
        <f t="shared" si="1722"/>
        <v>0</v>
      </c>
      <c r="AO895" s="116"/>
      <c r="AP895" s="120"/>
      <c r="AQ895" s="121">
        <f t="shared" ref="AQ895:AZ895" si="1723">SUM(AQ891:AQ894)</f>
        <v>303770.09999999998</v>
      </c>
      <c r="AR895" s="121">
        <f t="shared" si="1723"/>
        <v>54000</v>
      </c>
      <c r="AS895" s="121">
        <f t="shared" si="1723"/>
        <v>0</v>
      </c>
      <c r="AT895" s="121">
        <f t="shared" si="1723"/>
        <v>357770.1</v>
      </c>
      <c r="AU895" s="121">
        <f t="shared" si="1723"/>
        <v>357770.1</v>
      </c>
      <c r="AV895" s="121">
        <f t="shared" si="1723"/>
        <v>0</v>
      </c>
      <c r="AW895" s="121">
        <f t="shared" si="1723"/>
        <v>0</v>
      </c>
      <c r="AX895" s="121">
        <f t="shared" si="1723"/>
        <v>0</v>
      </c>
      <c r="AY895" s="121">
        <f t="shared" si="1723"/>
        <v>0</v>
      </c>
      <c r="AZ895" s="121">
        <f t="shared" si="1723"/>
        <v>0</v>
      </c>
      <c r="BA895" s="121"/>
    </row>
    <row r="896" spans="1:53" ht="14.1" customHeight="1" outlineLevel="2" x14ac:dyDescent="0.2">
      <c r="A896" s="68"/>
      <c r="B896" s="94"/>
      <c r="C896" s="95"/>
      <c r="D896" s="238" t="s">
        <v>515</v>
      </c>
      <c r="E896" s="96"/>
      <c r="F896" s="97"/>
      <c r="G896" s="98"/>
      <c r="H896" s="99" t="s">
        <v>565</v>
      </c>
      <c r="I896" s="100" t="s">
        <v>4</v>
      </c>
      <c r="J896" s="101">
        <v>2</v>
      </c>
      <c r="K896" s="101">
        <v>1</v>
      </c>
      <c r="L896" s="102">
        <f>IF(I896&lt;&gt;0,((VLOOKUP(I896,'1. Standard_Cost'!$B$4:$D$8,2)+VLOOKUP(I896,'1. Standard_Cost'!$B$4:$D$8,3))*J896*K896),"0")</f>
        <v>160200</v>
      </c>
      <c r="M896" s="190">
        <f>L896*'1. Standard_Cost'!F4</f>
        <v>26753.4</v>
      </c>
      <c r="N896" s="103"/>
      <c r="O896" s="103"/>
      <c r="P896" s="103"/>
      <c r="Q896" s="103"/>
      <c r="R896" s="104">
        <f>+N896*P896*'1. Standard_Cost'!$B$12</f>
        <v>0</v>
      </c>
      <c r="S896" s="104">
        <f>+N896*O896*P896*'1. Standard_Cost'!$C$12</f>
        <v>0</v>
      </c>
      <c r="T896" s="104">
        <f>+N896*P896*Q896*'1. Standard_Cost'!$D$12</f>
        <v>0</v>
      </c>
      <c r="U896" s="104">
        <f>+N896*O896*'1. Standard_Cost'!$E$12</f>
        <v>0</v>
      </c>
      <c r="V896" s="103"/>
      <c r="W896" s="103"/>
      <c r="X896" s="103"/>
      <c r="Y896" s="104">
        <f>+V896*((X896*'1. Standard_Cost'!$B$16)+(W896*X896*'1. Standard_Cost'!$C$16))</f>
        <v>0</v>
      </c>
      <c r="Z896" s="103"/>
      <c r="AA896" s="103"/>
      <c r="AB896" s="104">
        <f>+Z896*'1. Standard_Cost'!$B$20+AA896*'1. Standard_Cost'!$C$20</f>
        <v>0</v>
      </c>
      <c r="AC896" s="105">
        <v>30000</v>
      </c>
      <c r="AD896" s="106"/>
      <c r="AE896" s="104">
        <f t="shared" ref="AE896:AE899" si="1724">(R896+S896+T896+U896+Y896+AB896+AC896+AD896)*(20%)</f>
        <v>6000</v>
      </c>
      <c r="AF896" s="104">
        <f t="shared" ref="AF896:AF899" si="1725">R896+S896+T896+U896+Y896+AB896+AC896+AD896+AE896</f>
        <v>36000</v>
      </c>
      <c r="AG896" s="103"/>
      <c r="AH896" s="103"/>
      <c r="AI896" s="103"/>
      <c r="AJ896" s="107"/>
      <c r="AK896" s="107"/>
      <c r="AL896" s="107"/>
      <c r="AM896" s="104">
        <f>AG896*'1. Standard_Cost'!B503+'Incremental_Cost Year 2021'!AH896*'1. Standard_Cost'!C503+'Incremental_Cost Year 2021'!AI896*'1. Standard_Cost'!D503+'Incremental_Cost Year 2021'!AJ896+'Incremental_Cost Year 2021'!AL896+AK896</f>
        <v>0</v>
      </c>
      <c r="AN896" s="104">
        <f>AM896*'1. Standard_Cost'!C28</f>
        <v>0</v>
      </c>
      <c r="AO896" s="107"/>
      <c r="AQ896" s="104">
        <f t="shared" ref="AQ896:AQ899" si="1726">L896+M896</f>
        <v>186953.4</v>
      </c>
      <c r="AR896" s="104">
        <f t="shared" ref="AR896:AR899" si="1727">AF896</f>
        <v>36000</v>
      </c>
      <c r="AS896" s="104">
        <f t="shared" ref="AS896:AS899" si="1728">AM896+AN896</f>
        <v>0</v>
      </c>
      <c r="AT896" s="104">
        <f>SUM(AQ896,AR896,AS896)</f>
        <v>222953.4</v>
      </c>
      <c r="AU896" s="229">
        <f t="shared" ref="AU896:AU899" si="1729">AT896:AT897</f>
        <v>222953.4</v>
      </c>
      <c r="AV896" s="229"/>
      <c r="AW896" s="229"/>
      <c r="AX896" s="229"/>
      <c r="AY896" s="229"/>
      <c r="AZ896" s="229"/>
      <c r="BA896" s="230"/>
    </row>
    <row r="897" spans="1:53" ht="14.1" customHeight="1" outlineLevel="2" x14ac:dyDescent="0.2">
      <c r="A897" s="68"/>
      <c r="B897" s="94"/>
      <c r="C897" s="95"/>
      <c r="D897" s="239"/>
      <c r="E897" s="239" t="s">
        <v>494</v>
      </c>
      <c r="F897" s="110"/>
      <c r="G897" s="111"/>
      <c r="H897" s="99" t="s">
        <v>50</v>
      </c>
      <c r="I897" s="100"/>
      <c r="J897" s="101"/>
      <c r="K897" s="101"/>
      <c r="L897" s="102" t="str">
        <f>IF(I897&lt;&gt;0,((VLOOKUP(I897,'1. Standard_Cost'!$B$4:$D$8,2)+VLOOKUP(I897,'1. Standard_Cost'!$B$4:$D$8,3))*J897*K897),"0")</f>
        <v>0</v>
      </c>
      <c r="M897" s="102">
        <f>L897*'1. Standard_Cost'!F4</f>
        <v>0</v>
      </c>
      <c r="N897" s="103"/>
      <c r="O897" s="103"/>
      <c r="P897" s="103"/>
      <c r="Q897" s="103"/>
      <c r="R897" s="104">
        <f>+N897*P897*'1. Standard_Cost'!$B$12</f>
        <v>0</v>
      </c>
      <c r="S897" s="104">
        <f>+N897*O897*P897*'1. Standard_Cost'!$C$12</f>
        <v>0</v>
      </c>
      <c r="T897" s="104">
        <f>+N897*P897*Q897*'1. Standard_Cost'!$D$12</f>
        <v>0</v>
      </c>
      <c r="U897" s="104">
        <f>+N897*O897*'1. Standard_Cost'!$E$12</f>
        <v>0</v>
      </c>
      <c r="V897" s="103"/>
      <c r="W897" s="103"/>
      <c r="X897" s="103"/>
      <c r="Y897" s="104">
        <f>+V897*((X897*'1. Standard_Cost'!$B$16)+(W897*X897*'1. Standard_Cost'!$C$16))</f>
        <v>0</v>
      </c>
      <c r="Z897" s="103"/>
      <c r="AA897" s="103"/>
      <c r="AB897" s="104">
        <f>+Z897*'1. Standard_Cost'!$B$20+AA897*'1. Standard_Cost'!$C$20</f>
        <v>0</v>
      </c>
      <c r="AC897" s="105"/>
      <c r="AD897" s="106"/>
      <c r="AE897" s="104">
        <f t="shared" si="1724"/>
        <v>0</v>
      </c>
      <c r="AF897" s="104">
        <f t="shared" si="1725"/>
        <v>0</v>
      </c>
      <c r="AG897" s="103"/>
      <c r="AH897" s="103">
        <v>0</v>
      </c>
      <c r="AI897" s="103">
        <v>0</v>
      </c>
      <c r="AJ897" s="107"/>
      <c r="AK897" s="107"/>
      <c r="AL897" s="107"/>
      <c r="AM897" s="104">
        <f>AG897*'1. Standard_Cost'!B503+'Incremental_Cost Year 2021'!AH897*'1. Standard_Cost'!C503+'Incremental_Cost Year 2021'!AI897*'1. Standard_Cost'!D503+'Incremental_Cost Year 2021'!AJ897+'Incremental_Cost Year 2021'!AL897+AK897</f>
        <v>0</v>
      </c>
      <c r="AN897" s="104">
        <f>AM897*'1. Standard_Cost'!C28</f>
        <v>0</v>
      </c>
      <c r="AO897" s="107"/>
      <c r="AQ897" s="104">
        <f t="shared" si="1726"/>
        <v>0</v>
      </c>
      <c r="AR897" s="104">
        <f t="shared" si="1727"/>
        <v>0</v>
      </c>
      <c r="AS897" s="104">
        <f t="shared" si="1728"/>
        <v>0</v>
      </c>
      <c r="AT897" s="104">
        <f t="shared" ref="AT897:AT899" si="1730">SUM(AQ897,AR897,AS897)</f>
        <v>0</v>
      </c>
      <c r="AU897" s="229">
        <f t="shared" si="1729"/>
        <v>0</v>
      </c>
      <c r="AV897" s="229">
        <v>0</v>
      </c>
      <c r="AW897" s="229"/>
      <c r="AX897" s="229"/>
      <c r="AY897" s="229"/>
      <c r="AZ897" s="229"/>
      <c r="BA897" s="230"/>
    </row>
    <row r="898" spans="1:53" ht="14.1" customHeight="1" outlineLevel="2" x14ac:dyDescent="0.2">
      <c r="A898" s="68"/>
      <c r="B898" s="94"/>
      <c r="C898" s="95"/>
      <c r="D898" s="239"/>
      <c r="E898" s="239"/>
      <c r="F898" s="110"/>
      <c r="G898" s="111"/>
      <c r="H898" s="99" t="s">
        <v>51</v>
      </c>
      <c r="I898" s="100"/>
      <c r="J898" s="101"/>
      <c r="K898" s="101"/>
      <c r="L898" s="102" t="str">
        <f>IF(I898&lt;&gt;0,((VLOOKUP(I898,'1. Standard_Cost'!$B$4:$D$8,2)+VLOOKUP(I898,'1. Standard_Cost'!$B$4:$D$8,3))*J898*K898),"0")</f>
        <v>0</v>
      </c>
      <c r="M898" s="102">
        <f>L898*'1. Standard_Cost'!F4</f>
        <v>0</v>
      </c>
      <c r="N898" s="103"/>
      <c r="O898" s="103"/>
      <c r="P898" s="103"/>
      <c r="Q898" s="103"/>
      <c r="R898" s="104">
        <f>+N898*P898*'1. Standard_Cost'!$B$12</f>
        <v>0</v>
      </c>
      <c r="S898" s="104">
        <f>+N898*O898*P898*'1. Standard_Cost'!$C$12</f>
        <v>0</v>
      </c>
      <c r="T898" s="104">
        <f>+N898*P898*Q898*'1. Standard_Cost'!$D$12</f>
        <v>0</v>
      </c>
      <c r="U898" s="104">
        <f>+N898*O898*'1. Standard_Cost'!$E$12</f>
        <v>0</v>
      </c>
      <c r="V898" s="103"/>
      <c r="W898" s="103"/>
      <c r="X898" s="103"/>
      <c r="Y898" s="104">
        <f>+V898*((X898*'1. Standard_Cost'!$B$16)+(W898*X898*'1. Standard_Cost'!$C$16))</f>
        <v>0</v>
      </c>
      <c r="Z898" s="103"/>
      <c r="AA898" s="103"/>
      <c r="AB898" s="104">
        <f>+Z898*'1. Standard_Cost'!$B$20+AA898*'1. Standard_Cost'!$C$20</f>
        <v>0</v>
      </c>
      <c r="AC898" s="105"/>
      <c r="AD898" s="106"/>
      <c r="AE898" s="104">
        <f t="shared" si="1724"/>
        <v>0</v>
      </c>
      <c r="AF898" s="104">
        <f t="shared" si="1725"/>
        <v>0</v>
      </c>
      <c r="AG898" s="103"/>
      <c r="AH898" s="103"/>
      <c r="AI898" s="103"/>
      <c r="AJ898" s="107"/>
      <c r="AK898" s="107"/>
      <c r="AL898" s="107"/>
      <c r="AM898" s="104">
        <f>AG898*'1. Standard_Cost'!B503+'Incremental_Cost Year 2021'!AH898*'1. Standard_Cost'!C503+'Incremental_Cost Year 2021'!AI898*'1. Standard_Cost'!D503+'Incremental_Cost Year 2021'!AJ898+'Incremental_Cost Year 2021'!AL898+AK898</f>
        <v>0</v>
      </c>
      <c r="AN898" s="104">
        <f>AM898*'1. Standard_Cost'!C28</f>
        <v>0</v>
      </c>
      <c r="AO898" s="107"/>
      <c r="AQ898" s="104">
        <f t="shared" si="1726"/>
        <v>0</v>
      </c>
      <c r="AR898" s="104">
        <f t="shared" si="1727"/>
        <v>0</v>
      </c>
      <c r="AS898" s="104">
        <f t="shared" si="1728"/>
        <v>0</v>
      </c>
      <c r="AT898" s="104">
        <f t="shared" si="1730"/>
        <v>0</v>
      </c>
      <c r="AU898" s="229">
        <f t="shared" si="1729"/>
        <v>0</v>
      </c>
      <c r="AV898" s="229"/>
      <c r="AW898" s="229"/>
      <c r="AX898" s="229"/>
      <c r="AY898" s="229"/>
      <c r="AZ898" s="229"/>
      <c r="BA898" s="230"/>
    </row>
    <row r="899" spans="1:53" ht="14.1" customHeight="1" outlineLevel="2" x14ac:dyDescent="0.2">
      <c r="A899" s="68"/>
      <c r="B899" s="94"/>
      <c r="C899" s="95"/>
      <c r="D899" s="239"/>
      <c r="E899" s="239"/>
      <c r="F899" s="110"/>
      <c r="G899" s="111"/>
      <c r="H899" s="112" t="s">
        <v>179</v>
      </c>
      <c r="I899" s="100"/>
      <c r="J899" s="101"/>
      <c r="K899" s="101"/>
      <c r="L899" s="102" t="str">
        <f>IF(I899&lt;&gt;0,((VLOOKUP(I899,'1. Standard_Cost'!$B$4:$D$8,2)+VLOOKUP(I899,'1. Standard_Cost'!$B$4:$D$8,3))*J899*K899),"0")</f>
        <v>0</v>
      </c>
      <c r="M899" s="102">
        <f>L899*'1. Standard_Cost'!F483</f>
        <v>0</v>
      </c>
      <c r="N899" s="103"/>
      <c r="O899" s="103"/>
      <c r="P899" s="103"/>
      <c r="Q899" s="103"/>
      <c r="R899" s="104">
        <f>+N899*P899*'1. Standard_Cost'!$B$12</f>
        <v>0</v>
      </c>
      <c r="S899" s="104">
        <f>+N899*O899*P899*'1. Standard_Cost'!$C$12</f>
        <v>0</v>
      </c>
      <c r="T899" s="104">
        <f>+N899*P899*Q899*'1. Standard_Cost'!$D$12</f>
        <v>0</v>
      </c>
      <c r="U899" s="104">
        <f>+N899*O899*'1. Standard_Cost'!$E$12</f>
        <v>0</v>
      </c>
      <c r="V899" s="103"/>
      <c r="W899" s="103"/>
      <c r="X899" s="103"/>
      <c r="Y899" s="104">
        <f>+V899*((X899*'1. Standard_Cost'!$B$16)+(W899*X899*'1. Standard_Cost'!$C$16))</f>
        <v>0</v>
      </c>
      <c r="Z899" s="103"/>
      <c r="AA899" s="103"/>
      <c r="AB899" s="104">
        <f>+Z899*'1. Standard_Cost'!$B$20+AA899*'1. Standard_Cost'!$C$20</f>
        <v>0</v>
      </c>
      <c r="AC899" s="105"/>
      <c r="AD899" s="106"/>
      <c r="AE899" s="104">
        <f t="shared" si="1724"/>
        <v>0</v>
      </c>
      <c r="AF899" s="104">
        <f t="shared" si="1725"/>
        <v>0</v>
      </c>
      <c r="AG899" s="103"/>
      <c r="AH899" s="103"/>
      <c r="AI899" s="103"/>
      <c r="AJ899" s="107"/>
      <c r="AK899" s="107"/>
      <c r="AL899" s="107"/>
      <c r="AM899" s="104">
        <f>AG899*'1. Standard_Cost'!B503+'Incremental_Cost Year 2021'!AH899*'1. Standard_Cost'!C503+'Incremental_Cost Year 2021'!AI899*'1. Standard_Cost'!D503+'Incremental_Cost Year 2021'!AJ899+'Incremental_Cost Year 2021'!AL899+AK899</f>
        <v>0</v>
      </c>
      <c r="AN899" s="104">
        <f>AM899*'1. Standard_Cost'!C28</f>
        <v>0</v>
      </c>
      <c r="AO899" s="107"/>
      <c r="AQ899" s="104">
        <f t="shared" si="1726"/>
        <v>0</v>
      </c>
      <c r="AR899" s="104">
        <f t="shared" si="1727"/>
        <v>0</v>
      </c>
      <c r="AS899" s="104">
        <f t="shared" si="1728"/>
        <v>0</v>
      </c>
      <c r="AT899" s="104">
        <f t="shared" si="1730"/>
        <v>0</v>
      </c>
      <c r="AU899" s="229">
        <f t="shared" si="1729"/>
        <v>0</v>
      </c>
      <c r="AV899" s="229"/>
      <c r="AW899" s="229"/>
      <c r="AX899" s="229"/>
      <c r="AY899" s="229"/>
      <c r="AZ899" s="229"/>
      <c r="BA899" s="230"/>
    </row>
    <row r="900" spans="1:53" ht="24.6" customHeight="1" outlineLevel="1" x14ac:dyDescent="0.2">
      <c r="A900" s="68"/>
      <c r="B900" s="141"/>
      <c r="C900" s="95"/>
      <c r="D900" s="240"/>
      <c r="E900" s="240"/>
      <c r="F900" s="114" t="s">
        <v>154</v>
      </c>
      <c r="G900" s="115" t="s">
        <v>155</v>
      </c>
      <c r="H900" s="122" t="s">
        <v>495</v>
      </c>
      <c r="I900" s="117"/>
      <c r="J900" s="117"/>
      <c r="K900" s="117"/>
      <c r="L900" s="118">
        <f>SUM(L896:L899)</f>
        <v>160200</v>
      </c>
      <c r="M900" s="118">
        <f>SUM(M896:M899)</f>
        <v>26753.4</v>
      </c>
      <c r="N900" s="117"/>
      <c r="O900" s="117"/>
      <c r="P900" s="117"/>
      <c r="Q900" s="117"/>
      <c r="R900" s="119">
        <f>SUM(R896:R899)</f>
        <v>0</v>
      </c>
      <c r="S900" s="119">
        <f>SUM(S896:S899)</f>
        <v>0</v>
      </c>
      <c r="T900" s="119">
        <f>SUM(T896:T899)</f>
        <v>0</v>
      </c>
      <c r="U900" s="119">
        <f>SUM(U896:U899)</f>
        <v>0</v>
      </c>
      <c r="V900" s="117"/>
      <c r="W900" s="117"/>
      <c r="X900" s="117"/>
      <c r="Y900" s="118">
        <f>SUM(Y896:Y899)</f>
        <v>0</v>
      </c>
      <c r="Z900" s="117"/>
      <c r="AA900" s="117"/>
      <c r="AB900" s="118">
        <f t="shared" ref="AB900:AF900" si="1731">SUM(AB896:AB899)</f>
        <v>0</v>
      </c>
      <c r="AC900" s="118">
        <f t="shared" si="1731"/>
        <v>30000</v>
      </c>
      <c r="AD900" s="118">
        <f t="shared" si="1731"/>
        <v>0</v>
      </c>
      <c r="AE900" s="118">
        <f t="shared" si="1731"/>
        <v>6000</v>
      </c>
      <c r="AF900" s="118">
        <f t="shared" si="1731"/>
        <v>36000</v>
      </c>
      <c r="AG900" s="117"/>
      <c r="AH900" s="117"/>
      <c r="AI900" s="117"/>
      <c r="AJ900" s="119">
        <f>SUM(AJ896:AJ899)</f>
        <v>0</v>
      </c>
      <c r="AK900" s="119">
        <f t="shared" ref="AK900:AN900" si="1732">SUM(AK896:AK899)</f>
        <v>0</v>
      </c>
      <c r="AL900" s="119">
        <f t="shared" si="1732"/>
        <v>0</v>
      </c>
      <c r="AM900" s="119">
        <f t="shared" si="1732"/>
        <v>0</v>
      </c>
      <c r="AN900" s="119">
        <f t="shared" si="1732"/>
        <v>0</v>
      </c>
      <c r="AO900" s="116"/>
      <c r="AP900" s="120"/>
      <c r="AQ900" s="121">
        <f t="shared" ref="AQ900:AZ900" si="1733">SUM(AQ896:AQ899)</f>
        <v>186953.4</v>
      </c>
      <c r="AR900" s="121">
        <f t="shared" si="1733"/>
        <v>36000</v>
      </c>
      <c r="AS900" s="121">
        <f t="shared" si="1733"/>
        <v>0</v>
      </c>
      <c r="AT900" s="121">
        <f t="shared" si="1733"/>
        <v>222953.4</v>
      </c>
      <c r="AU900" s="121">
        <f t="shared" si="1733"/>
        <v>222953.4</v>
      </c>
      <c r="AV900" s="121">
        <f t="shared" si="1733"/>
        <v>0</v>
      </c>
      <c r="AW900" s="121">
        <f t="shared" si="1733"/>
        <v>0</v>
      </c>
      <c r="AX900" s="121">
        <f t="shared" si="1733"/>
        <v>0</v>
      </c>
      <c r="AY900" s="121">
        <f t="shared" si="1733"/>
        <v>0</v>
      </c>
      <c r="AZ900" s="121">
        <f t="shared" si="1733"/>
        <v>0</v>
      </c>
      <c r="BA900" s="121"/>
    </row>
    <row r="901" spans="1:53" ht="14.1" customHeight="1" outlineLevel="2" x14ac:dyDescent="0.2">
      <c r="A901" s="68"/>
      <c r="B901" s="94"/>
      <c r="C901" s="95"/>
      <c r="D901" s="96"/>
      <c r="E901" s="96"/>
      <c r="F901" s="97"/>
      <c r="G901" s="98"/>
      <c r="H901" s="99" t="s">
        <v>565</v>
      </c>
      <c r="I901" s="100" t="s">
        <v>1</v>
      </c>
      <c r="J901" s="101">
        <v>12</v>
      </c>
      <c r="K901" s="101">
        <v>2</v>
      </c>
      <c r="L901" s="102">
        <f>IF(I901&lt;&gt;0,((VLOOKUP(I901,'1. Standard_Cost'!$B$4:$D$8,2)+VLOOKUP(I901,'1. Standard_Cost'!$B$4:$D$8,3))*J901*K901),"0")</f>
        <v>2163000</v>
      </c>
      <c r="M901" s="190">
        <f>L901*'1. Standard_Cost'!F4</f>
        <v>361221</v>
      </c>
      <c r="N901" s="103"/>
      <c r="O901" s="103"/>
      <c r="P901" s="103"/>
      <c r="Q901" s="103"/>
      <c r="R901" s="104">
        <f>+N901*P901*'1. Standard_Cost'!$B$12</f>
        <v>0</v>
      </c>
      <c r="S901" s="104">
        <f>+N901*O901*P901*'1. Standard_Cost'!$C$12</f>
        <v>0</v>
      </c>
      <c r="T901" s="104">
        <f>+N901*P901*Q901*'1. Standard_Cost'!$D$12</f>
        <v>0</v>
      </c>
      <c r="U901" s="104">
        <f>+N901*O901*'1. Standard_Cost'!$E$12</f>
        <v>0</v>
      </c>
      <c r="V901" s="103"/>
      <c r="W901" s="103"/>
      <c r="X901" s="103"/>
      <c r="Y901" s="104">
        <f>+V901*((X901*'1. Standard_Cost'!$B$16)+(W901*X901*'1. Standard_Cost'!$C$16))</f>
        <v>0</v>
      </c>
      <c r="Z901" s="103"/>
      <c r="AA901" s="103"/>
      <c r="AB901" s="104">
        <f>+Z901*'1. Standard_Cost'!$B$20+AA901*'1. Standard_Cost'!$C$20</f>
        <v>0</v>
      </c>
      <c r="AC901" s="105">
        <v>200000</v>
      </c>
      <c r="AD901" s="106"/>
      <c r="AE901" s="104">
        <f t="shared" ref="AE901:AE904" si="1734">(R901+S901+T901+U901+Y901+AB901+AC901+AD901)*(20%)</f>
        <v>40000</v>
      </c>
      <c r="AF901" s="104">
        <f t="shared" ref="AF901:AF904" si="1735">R901+S901+T901+U901+Y901+AB901+AC901+AD901+AE901</f>
        <v>240000</v>
      </c>
      <c r="AG901" s="103"/>
      <c r="AH901" s="103"/>
      <c r="AI901" s="103"/>
      <c r="AJ901" s="107"/>
      <c r="AK901" s="107"/>
      <c r="AL901" s="107"/>
      <c r="AM901" s="104">
        <f>AG901*'1. Standard_Cost'!B518+'Incremental_Cost Year 2021'!AH901*'1. Standard_Cost'!C518+'Incremental_Cost Year 2021'!AI901*'1. Standard_Cost'!D518+'Incremental_Cost Year 2021'!AJ901+'Incremental_Cost Year 2021'!AL901+AK901</f>
        <v>0</v>
      </c>
      <c r="AN901" s="104">
        <f>AM901*'1. Standard_Cost'!C28</f>
        <v>0</v>
      </c>
      <c r="AO901" s="107"/>
      <c r="AQ901" s="104">
        <f t="shared" ref="AQ901:AQ904" si="1736">L901+M901</f>
        <v>2524221</v>
      </c>
      <c r="AR901" s="104">
        <f t="shared" ref="AR901:AR904" si="1737">AF901</f>
        <v>240000</v>
      </c>
      <c r="AS901" s="104">
        <f t="shared" ref="AS901:AS904" si="1738">AM901+AN901</f>
        <v>0</v>
      </c>
      <c r="AT901" s="104">
        <f>SUM(AQ901,AR901,AS901)</f>
        <v>2764221</v>
      </c>
      <c r="AU901" s="229">
        <f t="shared" ref="AU901:AU904" si="1739">AT901:AT902</f>
        <v>2764221</v>
      </c>
      <c r="AV901" s="229"/>
      <c r="AW901" s="229"/>
      <c r="AX901" s="229"/>
      <c r="AY901" s="229"/>
      <c r="AZ901" s="229"/>
      <c r="BA901" s="230"/>
    </row>
    <row r="902" spans="1:53" ht="14.1" customHeight="1" outlineLevel="2" x14ac:dyDescent="0.2">
      <c r="A902" s="68"/>
      <c r="B902" s="94"/>
      <c r="C902" s="95"/>
      <c r="D902" s="110"/>
      <c r="E902" s="110"/>
      <c r="F902" s="110"/>
      <c r="G902" s="111"/>
      <c r="H902" s="99" t="s">
        <v>50</v>
      </c>
      <c r="I902" s="100"/>
      <c r="J902" s="101"/>
      <c r="K902" s="101"/>
      <c r="L902" s="102" t="str">
        <f>IF(I902&lt;&gt;0,((VLOOKUP(I902,'1. Standard_Cost'!$B$4:$D$8,2)+VLOOKUP(I902,'1. Standard_Cost'!$B$4:$D$8,3))*J902*K902),"0")</f>
        <v>0</v>
      </c>
      <c r="M902" s="102">
        <f>L902*'1. Standard_Cost'!F4</f>
        <v>0</v>
      </c>
      <c r="N902" s="103"/>
      <c r="O902" s="103"/>
      <c r="P902" s="103"/>
      <c r="Q902" s="103"/>
      <c r="R902" s="104">
        <f>+N902*P902*'1. Standard_Cost'!$B$12</f>
        <v>0</v>
      </c>
      <c r="S902" s="104">
        <f>+N902*O902*P902*'1. Standard_Cost'!$C$12</f>
        <v>0</v>
      </c>
      <c r="T902" s="104">
        <f>+N902*P902*Q902*'1. Standard_Cost'!$D$12</f>
        <v>0</v>
      </c>
      <c r="U902" s="104">
        <f>+N902*O902*'1. Standard_Cost'!$E$12</f>
        <v>0</v>
      </c>
      <c r="V902" s="103"/>
      <c r="W902" s="103"/>
      <c r="X902" s="103"/>
      <c r="Y902" s="104">
        <f>+V902*((X902*'1. Standard_Cost'!$B$16)+(W902*X902*'1. Standard_Cost'!$C$16))</f>
        <v>0</v>
      </c>
      <c r="Z902" s="103"/>
      <c r="AA902" s="103"/>
      <c r="AB902" s="104">
        <f>+Z902*'1. Standard_Cost'!$B$20+AA902*'1. Standard_Cost'!$C$20</f>
        <v>0</v>
      </c>
      <c r="AC902" s="105"/>
      <c r="AD902" s="106"/>
      <c r="AE902" s="104">
        <f t="shared" si="1734"/>
        <v>0</v>
      </c>
      <c r="AF902" s="104">
        <f t="shared" si="1735"/>
        <v>0</v>
      </c>
      <c r="AG902" s="103"/>
      <c r="AH902" s="103">
        <v>0</v>
      </c>
      <c r="AI902" s="103">
        <v>0</v>
      </c>
      <c r="AJ902" s="107"/>
      <c r="AK902" s="107"/>
      <c r="AL902" s="107"/>
      <c r="AM902" s="104">
        <f>AG902*'1. Standard_Cost'!B518+'Incremental_Cost Year 2021'!AH902*'1. Standard_Cost'!C518+'Incremental_Cost Year 2021'!AI902*'1. Standard_Cost'!D518+'Incremental_Cost Year 2021'!AJ902+'Incremental_Cost Year 2021'!AL902+AK902</f>
        <v>0</v>
      </c>
      <c r="AN902" s="104">
        <f>AM902*'1. Standard_Cost'!C28</f>
        <v>0</v>
      </c>
      <c r="AO902" s="107"/>
      <c r="AQ902" s="104">
        <f t="shared" si="1736"/>
        <v>0</v>
      </c>
      <c r="AR902" s="104">
        <f t="shared" si="1737"/>
        <v>0</v>
      </c>
      <c r="AS902" s="104">
        <f t="shared" si="1738"/>
        <v>0</v>
      </c>
      <c r="AT902" s="104">
        <f t="shared" ref="AT902:AT904" si="1740">SUM(AQ902,AR902,AS902)</f>
        <v>0</v>
      </c>
      <c r="AU902" s="229">
        <f t="shared" si="1739"/>
        <v>0</v>
      </c>
      <c r="AV902" s="229">
        <v>0</v>
      </c>
      <c r="AW902" s="229"/>
      <c r="AX902" s="229"/>
      <c r="AY902" s="229"/>
      <c r="AZ902" s="229"/>
      <c r="BA902" s="230"/>
    </row>
    <row r="903" spans="1:53" ht="14.1" customHeight="1" outlineLevel="2" x14ac:dyDescent="0.2">
      <c r="A903" s="68"/>
      <c r="B903" s="94"/>
      <c r="C903" s="95"/>
      <c r="D903" s="110"/>
      <c r="E903" s="110"/>
      <c r="F903" s="110"/>
      <c r="G903" s="111"/>
      <c r="H903" s="99" t="s">
        <v>51</v>
      </c>
      <c r="I903" s="100"/>
      <c r="J903" s="101"/>
      <c r="K903" s="101"/>
      <c r="L903" s="102" t="str">
        <f>IF(I903&lt;&gt;0,((VLOOKUP(I903,'1. Standard_Cost'!$B$4:$D$8,2)+VLOOKUP(I903,'1. Standard_Cost'!$B$4:$D$8,3))*J903*K903),"0")</f>
        <v>0</v>
      </c>
      <c r="M903" s="102">
        <f>L903*'1. Standard_Cost'!F4</f>
        <v>0</v>
      </c>
      <c r="N903" s="103"/>
      <c r="O903" s="103"/>
      <c r="P903" s="103"/>
      <c r="Q903" s="103"/>
      <c r="R903" s="104">
        <f>+N903*P903*'1. Standard_Cost'!$B$12</f>
        <v>0</v>
      </c>
      <c r="S903" s="104">
        <f>+N903*O903*P903*'1. Standard_Cost'!$C$12</f>
        <v>0</v>
      </c>
      <c r="T903" s="104">
        <f>+N903*P903*Q903*'1. Standard_Cost'!$D$12</f>
        <v>0</v>
      </c>
      <c r="U903" s="104">
        <f>+N903*O903*'1. Standard_Cost'!$E$12</f>
        <v>0</v>
      </c>
      <c r="V903" s="103"/>
      <c r="W903" s="103"/>
      <c r="X903" s="103"/>
      <c r="Y903" s="104">
        <f>+V903*((X903*'1. Standard_Cost'!$B$16)+(W903*X903*'1. Standard_Cost'!$C$16))</f>
        <v>0</v>
      </c>
      <c r="Z903" s="103"/>
      <c r="AA903" s="103"/>
      <c r="AB903" s="104">
        <f>+Z903*'1. Standard_Cost'!$B$20+AA903*'1. Standard_Cost'!$C$20</f>
        <v>0</v>
      </c>
      <c r="AC903" s="105"/>
      <c r="AD903" s="106"/>
      <c r="AE903" s="104">
        <f t="shared" si="1734"/>
        <v>0</v>
      </c>
      <c r="AF903" s="104">
        <f t="shared" si="1735"/>
        <v>0</v>
      </c>
      <c r="AG903" s="103"/>
      <c r="AH903" s="103"/>
      <c r="AI903" s="103"/>
      <c r="AJ903" s="107"/>
      <c r="AK903" s="107"/>
      <c r="AL903" s="107"/>
      <c r="AM903" s="104">
        <f>AG903*'1. Standard_Cost'!B518+'Incremental_Cost Year 2021'!AH903*'1. Standard_Cost'!C518+'Incremental_Cost Year 2021'!AI903*'1. Standard_Cost'!D518+'Incremental_Cost Year 2021'!AJ903+'Incremental_Cost Year 2021'!AL903+AK903</f>
        <v>0</v>
      </c>
      <c r="AN903" s="104">
        <f>AM903*'1. Standard_Cost'!C28</f>
        <v>0</v>
      </c>
      <c r="AO903" s="107"/>
      <c r="AQ903" s="104">
        <f t="shared" si="1736"/>
        <v>0</v>
      </c>
      <c r="AR903" s="104">
        <f t="shared" si="1737"/>
        <v>0</v>
      </c>
      <c r="AS903" s="104">
        <f t="shared" si="1738"/>
        <v>0</v>
      </c>
      <c r="AT903" s="104">
        <f t="shared" si="1740"/>
        <v>0</v>
      </c>
      <c r="AU903" s="229">
        <f t="shared" si="1739"/>
        <v>0</v>
      </c>
      <c r="AV903" s="229"/>
      <c r="AW903" s="229"/>
      <c r="AX903" s="229"/>
      <c r="AY903" s="229"/>
      <c r="AZ903" s="229"/>
      <c r="BA903" s="230"/>
    </row>
    <row r="904" spans="1:53" ht="14.1" customHeight="1" outlineLevel="2" x14ac:dyDescent="0.2">
      <c r="A904" s="68"/>
      <c r="B904" s="94"/>
      <c r="C904" s="95"/>
      <c r="D904" s="110"/>
      <c r="E904" s="110"/>
      <c r="F904" s="110"/>
      <c r="G904" s="111"/>
      <c r="H904" s="112" t="s">
        <v>179</v>
      </c>
      <c r="I904" s="100"/>
      <c r="J904" s="101"/>
      <c r="K904" s="101"/>
      <c r="L904" s="102" t="str">
        <f>IF(I904&lt;&gt;0,((VLOOKUP(I904,'1. Standard_Cost'!$B$4:$D$8,2)+VLOOKUP(I904,'1. Standard_Cost'!$B$4:$D$8,3))*J904*K904),"0")</f>
        <v>0</v>
      </c>
      <c r="M904" s="102">
        <f>L904*'1. Standard_Cost'!F498</f>
        <v>0</v>
      </c>
      <c r="N904" s="103"/>
      <c r="O904" s="103"/>
      <c r="P904" s="103"/>
      <c r="Q904" s="103"/>
      <c r="R904" s="104">
        <f>+N904*P904*'1. Standard_Cost'!$B$12</f>
        <v>0</v>
      </c>
      <c r="S904" s="104">
        <f>+N904*O904*P904*'1. Standard_Cost'!$C$12</f>
        <v>0</v>
      </c>
      <c r="T904" s="104">
        <f>+N904*P904*Q904*'1. Standard_Cost'!$D$12</f>
        <v>0</v>
      </c>
      <c r="U904" s="104">
        <f>+N904*O904*'1. Standard_Cost'!$E$12</f>
        <v>0</v>
      </c>
      <c r="V904" s="103"/>
      <c r="W904" s="103"/>
      <c r="X904" s="103"/>
      <c r="Y904" s="104">
        <f>+V904*((X904*'1. Standard_Cost'!$B$16)+(W904*X904*'1. Standard_Cost'!$C$16))</f>
        <v>0</v>
      </c>
      <c r="Z904" s="103"/>
      <c r="AA904" s="103"/>
      <c r="AB904" s="104">
        <f>+Z904*'1. Standard_Cost'!$B$20+AA904*'1. Standard_Cost'!$C$20</f>
        <v>0</v>
      </c>
      <c r="AC904" s="105"/>
      <c r="AD904" s="106"/>
      <c r="AE904" s="104">
        <f t="shared" si="1734"/>
        <v>0</v>
      </c>
      <c r="AF904" s="104">
        <f t="shared" si="1735"/>
        <v>0</v>
      </c>
      <c r="AG904" s="103"/>
      <c r="AH904" s="103"/>
      <c r="AI904" s="103"/>
      <c r="AJ904" s="107"/>
      <c r="AK904" s="107"/>
      <c r="AL904" s="107"/>
      <c r="AM904" s="104">
        <f>AG904*'1. Standard_Cost'!B518+'Incremental_Cost Year 2021'!AH904*'1. Standard_Cost'!C518+'Incremental_Cost Year 2021'!AI904*'1. Standard_Cost'!D518+'Incremental_Cost Year 2021'!AJ904+'Incremental_Cost Year 2021'!AL904+AK904</f>
        <v>0</v>
      </c>
      <c r="AN904" s="104">
        <f>AM904*'1. Standard_Cost'!C28</f>
        <v>0</v>
      </c>
      <c r="AO904" s="107"/>
      <c r="AQ904" s="104">
        <f t="shared" si="1736"/>
        <v>0</v>
      </c>
      <c r="AR904" s="104">
        <f t="shared" si="1737"/>
        <v>0</v>
      </c>
      <c r="AS904" s="104">
        <f t="shared" si="1738"/>
        <v>0</v>
      </c>
      <c r="AT904" s="104">
        <f t="shared" si="1740"/>
        <v>0</v>
      </c>
      <c r="AU904" s="229">
        <f t="shared" si="1739"/>
        <v>0</v>
      </c>
      <c r="AV904" s="229"/>
      <c r="AW904" s="229"/>
      <c r="AX904" s="229"/>
      <c r="AY904" s="229"/>
      <c r="AZ904" s="229"/>
      <c r="BA904" s="230"/>
    </row>
    <row r="905" spans="1:53" ht="25.35" customHeight="1" outlineLevel="1" x14ac:dyDescent="0.2">
      <c r="A905" s="68"/>
      <c r="B905" s="94"/>
      <c r="C905" s="95"/>
      <c r="D905" s="113" t="s">
        <v>515</v>
      </c>
      <c r="E905" s="113" t="s">
        <v>496</v>
      </c>
      <c r="F905" s="114" t="s">
        <v>154</v>
      </c>
      <c r="G905" s="115" t="s">
        <v>155</v>
      </c>
      <c r="H905" s="140" t="s">
        <v>497</v>
      </c>
      <c r="I905" s="117"/>
      <c r="J905" s="117"/>
      <c r="K905" s="117"/>
      <c r="L905" s="118">
        <f>SUM(L901:L904)</f>
        <v>2163000</v>
      </c>
      <c r="M905" s="118">
        <f>SUM(M901:M904)</f>
        <v>361221</v>
      </c>
      <c r="N905" s="117"/>
      <c r="O905" s="117"/>
      <c r="P905" s="117"/>
      <c r="Q905" s="117"/>
      <c r="R905" s="119">
        <f>SUM(R901:R904)</f>
        <v>0</v>
      </c>
      <c r="S905" s="119">
        <f>SUM(S901:S904)</f>
        <v>0</v>
      </c>
      <c r="T905" s="119">
        <f>SUM(T901:T904)</f>
        <v>0</v>
      </c>
      <c r="U905" s="119">
        <f>SUM(U901:U904)</f>
        <v>0</v>
      </c>
      <c r="V905" s="117"/>
      <c r="W905" s="117"/>
      <c r="X905" s="117"/>
      <c r="Y905" s="118">
        <f>SUM(Y901:Y904)</f>
        <v>0</v>
      </c>
      <c r="Z905" s="117"/>
      <c r="AA905" s="117"/>
      <c r="AB905" s="118">
        <f t="shared" ref="AB905:AF905" si="1741">SUM(AB901:AB904)</f>
        <v>0</v>
      </c>
      <c r="AC905" s="118">
        <f t="shared" si="1741"/>
        <v>200000</v>
      </c>
      <c r="AD905" s="118">
        <f t="shared" si="1741"/>
        <v>0</v>
      </c>
      <c r="AE905" s="118">
        <f t="shared" si="1741"/>
        <v>40000</v>
      </c>
      <c r="AF905" s="118">
        <f t="shared" si="1741"/>
        <v>240000</v>
      </c>
      <c r="AG905" s="117"/>
      <c r="AH905" s="117"/>
      <c r="AI905" s="117"/>
      <c r="AJ905" s="119">
        <f>SUM(AJ901:AJ904)</f>
        <v>0</v>
      </c>
      <c r="AK905" s="119">
        <f t="shared" ref="AK905:AN905" si="1742">SUM(AK901:AK904)</f>
        <v>0</v>
      </c>
      <c r="AL905" s="119">
        <f t="shared" si="1742"/>
        <v>0</v>
      </c>
      <c r="AM905" s="119">
        <f t="shared" si="1742"/>
        <v>0</v>
      </c>
      <c r="AN905" s="119">
        <f t="shared" si="1742"/>
        <v>0</v>
      </c>
      <c r="AO905" s="116"/>
      <c r="AP905" s="120"/>
      <c r="AQ905" s="118">
        <f t="shared" ref="AQ905:AZ905" si="1743">SUM(AQ901:AQ904)</f>
        <v>2524221</v>
      </c>
      <c r="AR905" s="118">
        <f t="shared" si="1743"/>
        <v>240000</v>
      </c>
      <c r="AS905" s="118">
        <f t="shared" si="1743"/>
        <v>0</v>
      </c>
      <c r="AT905" s="118">
        <f t="shared" si="1743"/>
        <v>2764221</v>
      </c>
      <c r="AU905" s="118">
        <f t="shared" si="1743"/>
        <v>2764221</v>
      </c>
      <c r="AV905" s="118">
        <f t="shared" si="1743"/>
        <v>0</v>
      </c>
      <c r="AW905" s="118">
        <f t="shared" si="1743"/>
        <v>0</v>
      </c>
      <c r="AX905" s="118">
        <f t="shared" si="1743"/>
        <v>0</v>
      </c>
      <c r="AY905" s="118">
        <f t="shared" si="1743"/>
        <v>0</v>
      </c>
      <c r="AZ905" s="118">
        <f t="shared" si="1743"/>
        <v>0</v>
      </c>
      <c r="BA905" s="118"/>
    </row>
    <row r="906" spans="1:53" s="124" customFormat="1" ht="14.45" customHeight="1" x14ac:dyDescent="0.2">
      <c r="B906" s="138"/>
      <c r="C906" s="247" t="s">
        <v>849</v>
      </c>
      <c r="D906" s="247"/>
      <c r="E906" s="252"/>
      <c r="F906" s="222"/>
      <c r="G906" s="222"/>
      <c r="H906" s="130" t="s">
        <v>498</v>
      </c>
      <c r="I906" s="128"/>
      <c r="J906" s="128"/>
      <c r="K906" s="128"/>
      <c r="L906" s="129">
        <f>SUM(L911,L916,L921)</f>
        <v>1622250</v>
      </c>
      <c r="M906" s="129">
        <f>SUM(M911,M916,M921)</f>
        <v>270915.75</v>
      </c>
      <c r="N906" s="128"/>
      <c r="O906" s="128"/>
      <c r="P906" s="128"/>
      <c r="Q906" s="128"/>
      <c r="R906" s="129">
        <f>SUM(R911,R916,R921)</f>
        <v>112500</v>
      </c>
      <c r="S906" s="129">
        <f t="shared" ref="S906:U906" si="1744">SUM(S911,S916,S921)</f>
        <v>375000</v>
      </c>
      <c r="T906" s="129">
        <f t="shared" si="1744"/>
        <v>0</v>
      </c>
      <c r="U906" s="129">
        <f t="shared" si="1744"/>
        <v>0</v>
      </c>
      <c r="V906" s="128"/>
      <c r="W906" s="128"/>
      <c r="X906" s="128"/>
      <c r="Y906" s="129">
        <f t="shared" ref="Y906" si="1745">SUM(Y911,Y916,Y921)</f>
        <v>0</v>
      </c>
      <c r="Z906" s="128"/>
      <c r="AA906" s="128"/>
      <c r="AB906" s="129">
        <f t="shared" ref="AB906:AF906" si="1746">SUM(AB911,AB916,AB921)</f>
        <v>2625000</v>
      </c>
      <c r="AC906" s="129">
        <f>SUM(AC911,AC916,AC921,AC926,AC931,AC936,AC941,AC948)</f>
        <v>2760000</v>
      </c>
      <c r="AD906" s="129">
        <f t="shared" si="1746"/>
        <v>0</v>
      </c>
      <c r="AE906" s="129">
        <f t="shared" si="1746"/>
        <v>852500</v>
      </c>
      <c r="AF906" s="129">
        <f t="shared" si="1746"/>
        <v>5115000</v>
      </c>
      <c r="AG906" s="128"/>
      <c r="AH906" s="128"/>
      <c r="AI906" s="128"/>
      <c r="AJ906" s="129">
        <f t="shared" ref="AJ906:AN906" si="1747">SUM(AJ911,AJ916,AJ921)</f>
        <v>0</v>
      </c>
      <c r="AK906" s="129">
        <f t="shared" si="1747"/>
        <v>0</v>
      </c>
      <c r="AL906" s="129">
        <f t="shared" si="1747"/>
        <v>0</v>
      </c>
      <c r="AM906" s="129">
        <f t="shared" si="1747"/>
        <v>0</v>
      </c>
      <c r="AN906" s="139">
        <f t="shared" si="1747"/>
        <v>0</v>
      </c>
      <c r="AO906" s="130"/>
      <c r="AP906" s="131"/>
      <c r="AQ906" s="139">
        <f>AQ911+AQ916+AQ921+AQ926+AQ931+AQ936+AQ941+AQ948</f>
        <v>4662369.2249999996</v>
      </c>
      <c r="AR906" s="139">
        <f t="shared" ref="AR906:AX906" si="1748">AR911+AR916+AR921+AR926+AR931+AR936+AR941+AR948</f>
        <v>10899000</v>
      </c>
      <c r="AS906" s="139">
        <f t="shared" si="1748"/>
        <v>0</v>
      </c>
      <c r="AT906" s="139">
        <f t="shared" si="1748"/>
        <v>15561369.225</v>
      </c>
      <c r="AU906" s="139">
        <f t="shared" si="1748"/>
        <v>15561369.225</v>
      </c>
      <c r="AV906" s="139">
        <f t="shared" si="1748"/>
        <v>0</v>
      </c>
      <c r="AW906" s="139">
        <f t="shared" si="1748"/>
        <v>0</v>
      </c>
      <c r="AX906" s="139">
        <f t="shared" si="1748"/>
        <v>0</v>
      </c>
      <c r="AY906" s="139">
        <f t="shared" ref="AY906:AZ906" si="1749">SUM(AY911,AY916,AY921)</f>
        <v>0</v>
      </c>
      <c r="AZ906" s="139">
        <f t="shared" si="1749"/>
        <v>0</v>
      </c>
      <c r="BA906" s="139"/>
    </row>
    <row r="907" spans="1:53" ht="14.1" customHeight="1" outlineLevel="2" x14ac:dyDescent="0.2">
      <c r="A907" s="68"/>
      <c r="B907" s="94"/>
      <c r="C907" s="250"/>
      <c r="D907" s="238" t="s">
        <v>515</v>
      </c>
      <c r="E907" s="96"/>
      <c r="F907" s="97"/>
      <c r="G907" s="98"/>
      <c r="H907" s="99" t="s">
        <v>565</v>
      </c>
      <c r="I907" s="100" t="s">
        <v>1</v>
      </c>
      <c r="J907" s="101">
        <v>6</v>
      </c>
      <c r="K907" s="101">
        <v>3</v>
      </c>
      <c r="L907" s="102">
        <f>IF(I907&lt;&gt;0,((VLOOKUP(I907,'1. Standard_Cost'!$B$4:$D$8,2)+VLOOKUP(I907,'1. Standard_Cost'!$B$4:$D$8,3))*J907*K907),"0")</f>
        <v>1622250</v>
      </c>
      <c r="M907" s="102">
        <f>L907*'1. Standard_Cost'!F4</f>
        <v>270915.75</v>
      </c>
      <c r="N907" s="103"/>
      <c r="O907" s="103"/>
      <c r="P907" s="103"/>
      <c r="Q907" s="103"/>
      <c r="R907" s="104">
        <f>+N907*P907*'1. Standard_Cost'!$B$12</f>
        <v>0</v>
      </c>
      <c r="S907" s="104">
        <f>+N907*O907*P907*'1. Standard_Cost'!$C$12</f>
        <v>0</v>
      </c>
      <c r="T907" s="104">
        <f>+N907*P907*Q907*'1. Standard_Cost'!$D$12</f>
        <v>0</v>
      </c>
      <c r="U907" s="104">
        <f>+N907*O907*'1. Standard_Cost'!$E$12</f>
        <v>0</v>
      </c>
      <c r="V907" s="103"/>
      <c r="W907" s="103"/>
      <c r="X907" s="103"/>
      <c r="Y907" s="104">
        <f>+V907*((X907*'1. Standard_Cost'!$B$16)+(W907*X907*'1. Standard_Cost'!$C$16))</f>
        <v>0</v>
      </c>
      <c r="Z907" s="103"/>
      <c r="AA907" s="103"/>
      <c r="AB907" s="104">
        <f>+Z907*'1. Standard_Cost'!$B$20+AA907*'1. Standard_Cost'!$C$20</f>
        <v>0</v>
      </c>
      <c r="AC907" s="105">
        <v>150000</v>
      </c>
      <c r="AD907" s="106"/>
      <c r="AE907" s="104">
        <f t="shared" ref="AE907:AE910" si="1750">(R907+S907+T907+U907+Y907+AB907+AC907+AD907)*(20%)</f>
        <v>30000</v>
      </c>
      <c r="AF907" s="104">
        <f t="shared" ref="AF907:AF910" si="1751">R907+S907+T907+U907+Y907+AB907+AC907+AD907+AE907</f>
        <v>180000</v>
      </c>
      <c r="AG907" s="103"/>
      <c r="AH907" s="103"/>
      <c r="AI907" s="103"/>
      <c r="AJ907" s="107"/>
      <c r="AK907" s="107"/>
      <c r="AL907" s="107"/>
      <c r="AM907" s="104">
        <f>AG907*'1. Standard_Cost'!B524+'Incremental_Cost Year 2021'!AH907*'1. Standard_Cost'!C524+'Incremental_Cost Year 2021'!AI907*'1. Standard_Cost'!D524+'Incremental_Cost Year 2021'!AJ907+'Incremental_Cost Year 2021'!AL907+AK907</f>
        <v>0</v>
      </c>
      <c r="AN907" s="104">
        <f>AM907*'1. Standard_Cost'!C28</f>
        <v>0</v>
      </c>
      <c r="AO907" s="107"/>
      <c r="AQ907" s="104">
        <f t="shared" ref="AQ907:AQ910" si="1752">L907+M907</f>
        <v>1893165.75</v>
      </c>
      <c r="AR907" s="104">
        <f t="shared" ref="AR907:AR910" si="1753">AF907</f>
        <v>180000</v>
      </c>
      <c r="AS907" s="104">
        <f t="shared" ref="AS907:AS910" si="1754">AM907+AN907</f>
        <v>0</v>
      </c>
      <c r="AT907" s="104">
        <f>SUM(AQ907,AR907,AS907)</f>
        <v>2073165.75</v>
      </c>
      <c r="AU907" s="229">
        <f t="shared" ref="AU907:AU910" si="1755">AT907:AT908</f>
        <v>2073165.75</v>
      </c>
      <c r="AV907" s="229"/>
      <c r="AW907" s="229"/>
      <c r="AX907" s="229"/>
      <c r="AY907" s="229"/>
      <c r="AZ907" s="229"/>
      <c r="BA907" s="230"/>
    </row>
    <row r="908" spans="1:53" ht="14.1" customHeight="1" outlineLevel="2" x14ac:dyDescent="0.2">
      <c r="A908" s="68"/>
      <c r="B908" s="94"/>
      <c r="C908" s="251"/>
      <c r="D908" s="239"/>
      <c r="E908" s="241" t="s">
        <v>836</v>
      </c>
      <c r="F908" s="110"/>
      <c r="G908" s="111"/>
      <c r="H908" s="99" t="s">
        <v>50</v>
      </c>
      <c r="I908" s="100"/>
      <c r="J908" s="101"/>
      <c r="K908" s="101"/>
      <c r="L908" s="102" t="str">
        <f>IF(I908&lt;&gt;0,((VLOOKUP(I908,'1. Standard_Cost'!$B$4:$D$8,2)+VLOOKUP(I908,'1. Standard_Cost'!$B$4:$D$8,3))*J908*K908),"0")</f>
        <v>0</v>
      </c>
      <c r="M908" s="102">
        <f>L908*'1. Standard_Cost'!F504</f>
        <v>0</v>
      </c>
      <c r="N908" s="103"/>
      <c r="O908" s="103"/>
      <c r="P908" s="103"/>
      <c r="Q908" s="103"/>
      <c r="R908" s="104">
        <f>+N908*P908*'1. Standard_Cost'!$B$12</f>
        <v>0</v>
      </c>
      <c r="S908" s="104">
        <f>+N908*O908*P908*'1. Standard_Cost'!$C$12</f>
        <v>0</v>
      </c>
      <c r="T908" s="104">
        <f>+N908*P908*Q908*'1. Standard_Cost'!$D$12</f>
        <v>0</v>
      </c>
      <c r="U908" s="104">
        <f>+N908*O908*'1. Standard_Cost'!$E$12</f>
        <v>0</v>
      </c>
      <c r="V908" s="103"/>
      <c r="W908" s="103"/>
      <c r="X908" s="103"/>
      <c r="Y908" s="104">
        <f>+V908*((X908*'1. Standard_Cost'!$B$16)+(W908*X908*'1. Standard_Cost'!$C$16))</f>
        <v>0</v>
      </c>
      <c r="Z908" s="103"/>
      <c r="AA908" s="103"/>
      <c r="AB908" s="104">
        <f>+Z908*'1. Standard_Cost'!$B$20+AA908*'1. Standard_Cost'!$C$20</f>
        <v>0</v>
      </c>
      <c r="AC908" s="105"/>
      <c r="AD908" s="106"/>
      <c r="AE908" s="104">
        <f t="shared" si="1750"/>
        <v>0</v>
      </c>
      <c r="AF908" s="104">
        <f t="shared" si="1751"/>
        <v>0</v>
      </c>
      <c r="AG908" s="103"/>
      <c r="AH908" s="103">
        <v>0</v>
      </c>
      <c r="AI908" s="103">
        <v>0</v>
      </c>
      <c r="AJ908" s="107"/>
      <c r="AK908" s="107"/>
      <c r="AL908" s="107"/>
      <c r="AM908" s="104">
        <f>AG908*'1. Standard_Cost'!B524+'Incremental_Cost Year 2021'!AH908*'1. Standard_Cost'!C524+'Incremental_Cost Year 2021'!AI908*'1. Standard_Cost'!D524+'Incremental_Cost Year 2021'!AJ908+'Incremental_Cost Year 2021'!AL908+AK908</f>
        <v>0</v>
      </c>
      <c r="AN908" s="104">
        <f>AM908*'1. Standard_Cost'!C28</f>
        <v>0</v>
      </c>
      <c r="AO908" s="107"/>
      <c r="AQ908" s="104">
        <f t="shared" si="1752"/>
        <v>0</v>
      </c>
      <c r="AR908" s="104">
        <f t="shared" si="1753"/>
        <v>0</v>
      </c>
      <c r="AS908" s="104">
        <f t="shared" si="1754"/>
        <v>0</v>
      </c>
      <c r="AT908" s="104">
        <f t="shared" ref="AT908:AT910" si="1756">SUM(AQ908,AR908,AS908)</f>
        <v>0</v>
      </c>
      <c r="AU908" s="229">
        <f t="shared" si="1755"/>
        <v>0</v>
      </c>
      <c r="AV908" s="229">
        <v>0</v>
      </c>
      <c r="AW908" s="229"/>
      <c r="AX908" s="229"/>
      <c r="AY908" s="229"/>
      <c r="AZ908" s="229"/>
      <c r="BA908" s="230"/>
    </row>
    <row r="909" spans="1:53" ht="14.1" customHeight="1" outlineLevel="2" x14ac:dyDescent="0.2">
      <c r="A909" s="68"/>
      <c r="B909" s="94"/>
      <c r="C909" s="251"/>
      <c r="D909" s="239"/>
      <c r="E909" s="241"/>
      <c r="F909" s="110"/>
      <c r="G909" s="111"/>
      <c r="H909" s="99" t="s">
        <v>51</v>
      </c>
      <c r="I909" s="100"/>
      <c r="J909" s="101"/>
      <c r="K909" s="101"/>
      <c r="L909" s="102" t="str">
        <f>IF(I909&lt;&gt;0,((VLOOKUP(I909,'1. Standard_Cost'!$B$4:$D$8,2)+VLOOKUP(I909,'1. Standard_Cost'!$B$4:$D$8,3))*J909*K909),"0")</f>
        <v>0</v>
      </c>
      <c r="M909" s="102">
        <f>L909*'1. Standard_Cost'!F504</f>
        <v>0</v>
      </c>
      <c r="N909" s="103"/>
      <c r="O909" s="103"/>
      <c r="P909" s="103"/>
      <c r="Q909" s="103"/>
      <c r="R909" s="104">
        <f>+N909*P909*'1. Standard_Cost'!$B$12</f>
        <v>0</v>
      </c>
      <c r="S909" s="104">
        <f>+N909*O909*P909*'1. Standard_Cost'!$C$12</f>
        <v>0</v>
      </c>
      <c r="T909" s="104">
        <f>+N909*P909*Q909*'1. Standard_Cost'!$D$12</f>
        <v>0</v>
      </c>
      <c r="U909" s="104">
        <f>+N909*O909*'1. Standard_Cost'!$E$12</f>
        <v>0</v>
      </c>
      <c r="V909" s="103"/>
      <c r="W909" s="103"/>
      <c r="X909" s="103"/>
      <c r="Y909" s="104">
        <f>+V909*((X909*'1. Standard_Cost'!$B$16)+(W909*X909*'1. Standard_Cost'!$C$16))</f>
        <v>0</v>
      </c>
      <c r="Z909" s="103"/>
      <c r="AA909" s="103"/>
      <c r="AB909" s="104">
        <f>+Z909*'1. Standard_Cost'!$B$20+AA909*'1. Standard_Cost'!$C$20</f>
        <v>0</v>
      </c>
      <c r="AC909" s="105"/>
      <c r="AD909" s="106"/>
      <c r="AE909" s="104">
        <f t="shared" si="1750"/>
        <v>0</v>
      </c>
      <c r="AF909" s="104">
        <f t="shared" si="1751"/>
        <v>0</v>
      </c>
      <c r="AG909" s="103"/>
      <c r="AH909" s="103"/>
      <c r="AI909" s="103"/>
      <c r="AJ909" s="107"/>
      <c r="AK909" s="107"/>
      <c r="AL909" s="107"/>
      <c r="AM909" s="104">
        <f>AG909*'1. Standard_Cost'!B524+'Incremental_Cost Year 2021'!AH909*'1. Standard_Cost'!C524+'Incremental_Cost Year 2021'!AI909*'1. Standard_Cost'!D524+'Incremental_Cost Year 2021'!AJ909+'Incremental_Cost Year 2021'!AL909+AK909</f>
        <v>0</v>
      </c>
      <c r="AN909" s="104">
        <f>AM909*'1. Standard_Cost'!C28</f>
        <v>0</v>
      </c>
      <c r="AO909" s="107"/>
      <c r="AQ909" s="104">
        <f t="shared" si="1752"/>
        <v>0</v>
      </c>
      <c r="AR909" s="104">
        <f t="shared" si="1753"/>
        <v>0</v>
      </c>
      <c r="AS909" s="104">
        <f t="shared" si="1754"/>
        <v>0</v>
      </c>
      <c r="AT909" s="104">
        <f t="shared" si="1756"/>
        <v>0</v>
      </c>
      <c r="AU909" s="229">
        <f t="shared" si="1755"/>
        <v>0</v>
      </c>
      <c r="AV909" s="229"/>
      <c r="AW909" s="229"/>
      <c r="AX909" s="229"/>
      <c r="AY909" s="229"/>
      <c r="AZ909" s="229"/>
      <c r="BA909" s="230"/>
    </row>
    <row r="910" spans="1:53" ht="14.1" customHeight="1" outlineLevel="2" x14ac:dyDescent="0.2">
      <c r="A910" s="68"/>
      <c r="B910" s="94"/>
      <c r="C910" s="251"/>
      <c r="D910" s="239"/>
      <c r="E910" s="241"/>
      <c r="F910" s="110"/>
      <c r="G910" s="111"/>
      <c r="H910" s="112" t="s">
        <v>179</v>
      </c>
      <c r="I910" s="100"/>
      <c r="J910" s="101"/>
      <c r="K910" s="101"/>
      <c r="L910" s="102" t="str">
        <f>IF(I910&lt;&gt;0,((VLOOKUP(I910,'1. Standard_Cost'!$B$4:$D$8,2)+VLOOKUP(I910,'1. Standard_Cost'!$B$4:$D$8,3))*J910*K910),"0")</f>
        <v>0</v>
      </c>
      <c r="M910" s="102">
        <f>L910*'1. Standard_Cost'!F504</f>
        <v>0</v>
      </c>
      <c r="N910" s="103"/>
      <c r="O910" s="103"/>
      <c r="P910" s="103"/>
      <c r="Q910" s="103"/>
      <c r="R910" s="104">
        <f>+N910*P910*'1. Standard_Cost'!$B$12</f>
        <v>0</v>
      </c>
      <c r="S910" s="104">
        <f>+N910*O910*P910*'1. Standard_Cost'!$C$12</f>
        <v>0</v>
      </c>
      <c r="T910" s="104">
        <f>+N910*P910*Q910*'1. Standard_Cost'!$D$12</f>
        <v>0</v>
      </c>
      <c r="U910" s="104">
        <f>+N910*O910*'1. Standard_Cost'!$E$12</f>
        <v>0</v>
      </c>
      <c r="V910" s="103"/>
      <c r="W910" s="103"/>
      <c r="X910" s="103"/>
      <c r="Y910" s="104">
        <f>+V910*((X910*'1. Standard_Cost'!$B$16)+(W910*X910*'1. Standard_Cost'!$C$16))</f>
        <v>0</v>
      </c>
      <c r="Z910" s="103"/>
      <c r="AA910" s="103"/>
      <c r="AB910" s="104">
        <f>+Z910*'1. Standard_Cost'!$B$20+AA910*'1. Standard_Cost'!$C$20</f>
        <v>0</v>
      </c>
      <c r="AC910" s="105"/>
      <c r="AD910" s="106"/>
      <c r="AE910" s="104">
        <f t="shared" si="1750"/>
        <v>0</v>
      </c>
      <c r="AF910" s="104">
        <f t="shared" si="1751"/>
        <v>0</v>
      </c>
      <c r="AG910" s="103"/>
      <c r="AH910" s="103"/>
      <c r="AI910" s="103"/>
      <c r="AJ910" s="107"/>
      <c r="AK910" s="107"/>
      <c r="AL910" s="107"/>
      <c r="AM910" s="104">
        <f>AG910*'1. Standard_Cost'!B524+'Incremental_Cost Year 2021'!AH910*'1. Standard_Cost'!C524+'Incremental_Cost Year 2021'!AI910*'1. Standard_Cost'!D524+'Incremental_Cost Year 2021'!AJ910+'Incremental_Cost Year 2021'!AL910+AK910</f>
        <v>0</v>
      </c>
      <c r="AN910" s="104">
        <f>AM910*'1. Standard_Cost'!C28</f>
        <v>0</v>
      </c>
      <c r="AO910" s="107"/>
      <c r="AQ910" s="104">
        <f t="shared" si="1752"/>
        <v>0</v>
      </c>
      <c r="AR910" s="104">
        <f t="shared" si="1753"/>
        <v>0</v>
      </c>
      <c r="AS910" s="104">
        <f t="shared" si="1754"/>
        <v>0</v>
      </c>
      <c r="AT910" s="104">
        <f t="shared" si="1756"/>
        <v>0</v>
      </c>
      <c r="AU910" s="229">
        <f t="shared" si="1755"/>
        <v>0</v>
      </c>
      <c r="AV910" s="229"/>
      <c r="AW910" s="229"/>
      <c r="AX910" s="229"/>
      <c r="AY910" s="229"/>
      <c r="AZ910" s="229"/>
      <c r="BA910" s="230"/>
    </row>
    <row r="911" spans="1:53" ht="25.35" customHeight="1" outlineLevel="1" x14ac:dyDescent="0.2">
      <c r="A911" s="68"/>
      <c r="B911" s="94"/>
      <c r="C911" s="251"/>
      <c r="D911" s="240"/>
      <c r="E911" s="242"/>
      <c r="F911" s="114" t="s">
        <v>154</v>
      </c>
      <c r="G911" s="115" t="s">
        <v>155</v>
      </c>
      <c r="H911" s="140" t="s">
        <v>500</v>
      </c>
      <c r="I911" s="117"/>
      <c r="J911" s="117"/>
      <c r="K911" s="117"/>
      <c r="L911" s="118">
        <f>SUM(L907:L910)</f>
        <v>1622250</v>
      </c>
      <c r="M911" s="118">
        <f>SUM(M907:M910)</f>
        <v>270915.75</v>
      </c>
      <c r="N911" s="117"/>
      <c r="O911" s="117"/>
      <c r="P911" s="117"/>
      <c r="Q911" s="117"/>
      <c r="R911" s="119">
        <f>SUM(R907:R910)</f>
        <v>0</v>
      </c>
      <c r="S911" s="119">
        <f>SUM(S907:S910)</f>
        <v>0</v>
      </c>
      <c r="T911" s="119">
        <f>SUM(T907:T910)</f>
        <v>0</v>
      </c>
      <c r="U911" s="119">
        <f>SUM(U907:U910)</f>
        <v>0</v>
      </c>
      <c r="V911" s="117"/>
      <c r="W911" s="117"/>
      <c r="X911" s="117"/>
      <c r="Y911" s="118">
        <f>SUM(Y907:Y910)</f>
        <v>0</v>
      </c>
      <c r="Z911" s="117"/>
      <c r="AA911" s="117"/>
      <c r="AB911" s="118">
        <f t="shared" ref="AB911:AF911" si="1757">SUM(AB907:AB910)</f>
        <v>0</v>
      </c>
      <c r="AC911" s="118">
        <f t="shared" si="1757"/>
        <v>150000</v>
      </c>
      <c r="AD911" s="118">
        <f t="shared" si="1757"/>
        <v>0</v>
      </c>
      <c r="AE911" s="118">
        <f t="shared" si="1757"/>
        <v>30000</v>
      </c>
      <c r="AF911" s="118">
        <f t="shared" si="1757"/>
        <v>180000</v>
      </c>
      <c r="AG911" s="117"/>
      <c r="AH911" s="117"/>
      <c r="AI911" s="117"/>
      <c r="AJ911" s="119">
        <f>SUM(AJ907:AJ910)</f>
        <v>0</v>
      </c>
      <c r="AK911" s="119">
        <f t="shared" ref="AK911:AN911" si="1758">SUM(AK907:AK910)</f>
        <v>0</v>
      </c>
      <c r="AL911" s="119">
        <f t="shared" si="1758"/>
        <v>0</v>
      </c>
      <c r="AM911" s="119">
        <f t="shared" si="1758"/>
        <v>0</v>
      </c>
      <c r="AN911" s="119">
        <f t="shared" si="1758"/>
        <v>0</v>
      </c>
      <c r="AO911" s="116"/>
      <c r="AP911" s="120"/>
      <c r="AQ911" s="118">
        <f t="shared" ref="AQ911:AZ911" si="1759">SUM(AQ907:AQ910)</f>
        <v>1893165.75</v>
      </c>
      <c r="AR911" s="118">
        <f t="shared" si="1759"/>
        <v>180000</v>
      </c>
      <c r="AS911" s="118">
        <f t="shared" si="1759"/>
        <v>0</v>
      </c>
      <c r="AT911" s="118">
        <f t="shared" si="1759"/>
        <v>2073165.75</v>
      </c>
      <c r="AU911" s="118">
        <f t="shared" si="1759"/>
        <v>2073165.75</v>
      </c>
      <c r="AV911" s="118">
        <f t="shared" si="1759"/>
        <v>0</v>
      </c>
      <c r="AW911" s="118">
        <f t="shared" si="1759"/>
        <v>0</v>
      </c>
      <c r="AX911" s="118">
        <f t="shared" si="1759"/>
        <v>0</v>
      </c>
      <c r="AY911" s="118">
        <f t="shared" si="1759"/>
        <v>0</v>
      </c>
      <c r="AZ911" s="118">
        <f t="shared" si="1759"/>
        <v>0</v>
      </c>
      <c r="BA911" s="118"/>
    </row>
    <row r="912" spans="1:53" ht="14.1" customHeight="1" outlineLevel="2" x14ac:dyDescent="0.2">
      <c r="A912" s="68"/>
      <c r="B912" s="94"/>
      <c r="C912" s="251"/>
      <c r="D912" s="238" t="s">
        <v>515</v>
      </c>
      <c r="E912" s="238" t="s">
        <v>501</v>
      </c>
      <c r="F912" s="97"/>
      <c r="G912" s="98"/>
      <c r="H912" s="99" t="s">
        <v>542</v>
      </c>
      <c r="I912" s="100"/>
      <c r="J912" s="101"/>
      <c r="K912" s="101"/>
      <c r="L912" s="102" t="str">
        <f>IF(I912&lt;&gt;0,((VLOOKUP(I912,'1. Standard_Cost'!$B$4:$D$8,2)+VLOOKUP(I912,'1. Standard_Cost'!$B$4:$D$8,3))*J912*K912),"0")</f>
        <v>0</v>
      </c>
      <c r="M912" s="102">
        <f>L912*'1. Standard_Cost'!F4</f>
        <v>0</v>
      </c>
      <c r="N912" s="103">
        <v>3</v>
      </c>
      <c r="O912" s="103">
        <v>2</v>
      </c>
      <c r="P912" s="103">
        <v>25</v>
      </c>
      <c r="Q912" s="103"/>
      <c r="R912" s="104">
        <f>+N912*P912*'1. Standard_Cost'!$B$12</f>
        <v>112500</v>
      </c>
      <c r="S912" s="104">
        <f>+N912*O912*P912*'1. Standard_Cost'!$C$12</f>
        <v>375000</v>
      </c>
      <c r="T912" s="104">
        <f>+N912*P912*Q912*'1. Standard_Cost'!$D$12</f>
        <v>0</v>
      </c>
      <c r="U912" s="104"/>
      <c r="V912" s="103"/>
      <c r="W912" s="103"/>
      <c r="X912" s="103"/>
      <c r="Y912" s="104">
        <f>+V912*((X912*'1. Standard_Cost'!$B$16)+(W912*X912*'1. Standard_Cost'!$C$16))</f>
        <v>0</v>
      </c>
      <c r="Z912" s="103">
        <v>6</v>
      </c>
      <c r="AA912" s="103">
        <v>6</v>
      </c>
      <c r="AB912" s="104">
        <f>+Z912*'1. Standard_Cost'!$B$20+AA912*'1. Standard_Cost'!$C$20</f>
        <v>750000</v>
      </c>
      <c r="AC912" s="105">
        <v>500000</v>
      </c>
      <c r="AD912" s="106"/>
      <c r="AE912" s="104">
        <f t="shared" ref="AE912:AE915" si="1760">(R912+S912+T912+U912+Y912+AB912+AC912+AD912)*(20%)</f>
        <v>347500</v>
      </c>
      <c r="AF912" s="104">
        <f t="shared" ref="AF912:AF915" si="1761">R912+S912+T912+U912+Y912+AB912+AC912+AD912+AE912</f>
        <v>2085000</v>
      </c>
      <c r="AG912" s="103"/>
      <c r="AH912" s="103"/>
      <c r="AI912" s="103"/>
      <c r="AJ912" s="107"/>
      <c r="AK912" s="107"/>
      <c r="AL912" s="107"/>
      <c r="AM912" s="104">
        <f>AG912*'1. Standard_Cost'!B524+'Incremental_Cost Year 2021'!AH912*'1. Standard_Cost'!C524+'Incremental_Cost Year 2021'!AI912*'1. Standard_Cost'!D524+'Incremental_Cost Year 2021'!AJ912+'Incremental_Cost Year 2021'!AL912+AK912</f>
        <v>0</v>
      </c>
      <c r="AN912" s="104">
        <f>AM912*'1. Standard_Cost'!C28</f>
        <v>0</v>
      </c>
      <c r="AO912" s="107"/>
      <c r="AQ912" s="104">
        <f t="shared" ref="AQ912:AQ915" si="1762">L912+M912</f>
        <v>0</v>
      </c>
      <c r="AR912" s="104">
        <f t="shared" ref="AR912:AR915" si="1763">AF912</f>
        <v>2085000</v>
      </c>
      <c r="AS912" s="104">
        <f t="shared" ref="AS912:AS915" si="1764">AM912+AN912</f>
        <v>0</v>
      </c>
      <c r="AT912" s="104">
        <f>SUM(AQ912,AR912,AS912)</f>
        <v>2085000</v>
      </c>
      <c r="AU912" s="229">
        <f t="shared" ref="AU912:AU915" si="1765">AT912:AT913</f>
        <v>2085000</v>
      </c>
      <c r="AV912" s="229"/>
      <c r="AW912" s="229"/>
      <c r="AX912" s="229"/>
      <c r="AY912" s="229"/>
      <c r="AZ912" s="229"/>
      <c r="BA912" s="230"/>
    </row>
    <row r="913" spans="1:53" ht="14.1" customHeight="1" outlineLevel="2" x14ac:dyDescent="0.2">
      <c r="A913" s="68"/>
      <c r="B913" s="94"/>
      <c r="C913" s="251"/>
      <c r="D913" s="239"/>
      <c r="E913" s="239"/>
      <c r="F913" s="110"/>
      <c r="G913" s="111"/>
      <c r="H913" s="99" t="s">
        <v>50</v>
      </c>
      <c r="I913" s="100"/>
      <c r="J913" s="101"/>
      <c r="K913" s="101"/>
      <c r="L913" s="102" t="str">
        <f>IF(I913&lt;&gt;0,((VLOOKUP(I913,'1. Standard_Cost'!$B$4:$D$8,2)+VLOOKUP(I913,'1. Standard_Cost'!$B$4:$D$8,3))*J913*K913),"0")</f>
        <v>0</v>
      </c>
      <c r="M913" s="102">
        <f>L913*'1. Standard_Cost'!F4</f>
        <v>0</v>
      </c>
      <c r="N913" s="103"/>
      <c r="O913" s="103"/>
      <c r="P913" s="103"/>
      <c r="Q913" s="103"/>
      <c r="R913" s="104">
        <f>+N913*P913*'1. Standard_Cost'!$B$12</f>
        <v>0</v>
      </c>
      <c r="S913" s="104">
        <f>+N913*O913*P913*'1. Standard_Cost'!$C$12</f>
        <v>0</v>
      </c>
      <c r="T913" s="104">
        <f>+N913*P913*Q913*'1. Standard_Cost'!$D$12</f>
        <v>0</v>
      </c>
      <c r="U913" s="104">
        <f>+N913*O913*'1. Standard_Cost'!$E$12</f>
        <v>0</v>
      </c>
      <c r="V913" s="103"/>
      <c r="W913" s="103"/>
      <c r="X913" s="103"/>
      <c r="Y913" s="104">
        <f>+V913*((X913*'1. Standard_Cost'!$B$16)+(W913*X913*'1. Standard_Cost'!$C$16))</f>
        <v>0</v>
      </c>
      <c r="Z913" s="103"/>
      <c r="AA913" s="103"/>
      <c r="AB913" s="104">
        <f>+Z913*'1. Standard_Cost'!$B$20+AA913*'1. Standard_Cost'!$C$20</f>
        <v>0</v>
      </c>
      <c r="AC913" s="105"/>
      <c r="AD913" s="106"/>
      <c r="AE913" s="104">
        <f t="shared" si="1760"/>
        <v>0</v>
      </c>
      <c r="AF913" s="104">
        <f t="shared" si="1761"/>
        <v>0</v>
      </c>
      <c r="AG913" s="103"/>
      <c r="AH913" s="103">
        <v>0</v>
      </c>
      <c r="AI913" s="103">
        <v>0</v>
      </c>
      <c r="AJ913" s="107"/>
      <c r="AK913" s="107"/>
      <c r="AL913" s="107"/>
      <c r="AM913" s="104">
        <f>AG913*'1. Standard_Cost'!B524+'Incremental_Cost Year 2021'!AH913*'1. Standard_Cost'!C524+'Incremental_Cost Year 2021'!AI913*'1. Standard_Cost'!D524+'Incremental_Cost Year 2021'!AJ913+'Incremental_Cost Year 2021'!AL913+AK913</f>
        <v>0</v>
      </c>
      <c r="AN913" s="104">
        <f>AM913*'1. Standard_Cost'!C28</f>
        <v>0</v>
      </c>
      <c r="AO913" s="107"/>
      <c r="AQ913" s="104">
        <f t="shared" si="1762"/>
        <v>0</v>
      </c>
      <c r="AR913" s="104">
        <f t="shared" si="1763"/>
        <v>0</v>
      </c>
      <c r="AS913" s="104">
        <f t="shared" si="1764"/>
        <v>0</v>
      </c>
      <c r="AT913" s="104">
        <f t="shared" ref="AT913:AT915" si="1766">SUM(AQ913,AR913,AS913)</f>
        <v>0</v>
      </c>
      <c r="AU913" s="229">
        <f t="shared" si="1765"/>
        <v>0</v>
      </c>
      <c r="AV913" s="229">
        <v>0</v>
      </c>
      <c r="AW913" s="229"/>
      <c r="AX913" s="229"/>
      <c r="AY913" s="229"/>
      <c r="AZ913" s="229"/>
      <c r="BA913" s="230"/>
    </row>
    <row r="914" spans="1:53" ht="14.1" customHeight="1" outlineLevel="2" x14ac:dyDescent="0.2">
      <c r="A914" s="68"/>
      <c r="B914" s="94"/>
      <c r="C914" s="251"/>
      <c r="D914" s="239"/>
      <c r="E914" s="239"/>
      <c r="F914" s="110"/>
      <c r="G914" s="111"/>
      <c r="H914" s="99" t="s">
        <v>51</v>
      </c>
      <c r="I914" s="100"/>
      <c r="J914" s="101"/>
      <c r="K914" s="101"/>
      <c r="L914" s="102" t="str">
        <f>IF(I914&lt;&gt;0,((VLOOKUP(I914,'1. Standard_Cost'!$B$4:$D$8,2)+VLOOKUP(I914,'1. Standard_Cost'!$B$4:$D$8,3))*J914*K914),"0")</f>
        <v>0</v>
      </c>
      <c r="M914" s="102">
        <f>L914*'1. Standard_Cost'!F4</f>
        <v>0</v>
      </c>
      <c r="N914" s="103"/>
      <c r="O914" s="103"/>
      <c r="P914" s="103"/>
      <c r="Q914" s="103"/>
      <c r="R914" s="104">
        <f>+N914*P914*'1. Standard_Cost'!$B$12</f>
        <v>0</v>
      </c>
      <c r="S914" s="104">
        <f>+N914*O914*P914*'1. Standard_Cost'!$C$12</f>
        <v>0</v>
      </c>
      <c r="T914" s="104">
        <f>+N914*P914*Q914*'1. Standard_Cost'!$D$12</f>
        <v>0</v>
      </c>
      <c r="U914" s="104">
        <f>+N914*O914*'1. Standard_Cost'!$E$12</f>
        <v>0</v>
      </c>
      <c r="V914" s="103"/>
      <c r="W914" s="103"/>
      <c r="X914" s="103"/>
      <c r="Y914" s="104">
        <f>+V914*((X914*'1. Standard_Cost'!$B$16)+(W914*X914*'1. Standard_Cost'!$C$16))</f>
        <v>0</v>
      </c>
      <c r="Z914" s="103"/>
      <c r="AA914" s="103"/>
      <c r="AB914" s="104">
        <f>+Z914*'1. Standard_Cost'!$B$20+AA914*'1. Standard_Cost'!$C$20</f>
        <v>0</v>
      </c>
      <c r="AC914" s="105"/>
      <c r="AD914" s="106"/>
      <c r="AE914" s="104">
        <f t="shared" si="1760"/>
        <v>0</v>
      </c>
      <c r="AF914" s="104">
        <f t="shared" si="1761"/>
        <v>0</v>
      </c>
      <c r="AG914" s="103"/>
      <c r="AH914" s="103"/>
      <c r="AI914" s="103"/>
      <c r="AJ914" s="107"/>
      <c r="AK914" s="107"/>
      <c r="AL914" s="107"/>
      <c r="AM914" s="104">
        <f>AG914*'1. Standard_Cost'!B524+'Incremental_Cost Year 2021'!AH914*'1. Standard_Cost'!C524+'Incremental_Cost Year 2021'!AI914*'1. Standard_Cost'!D524+'Incremental_Cost Year 2021'!AJ914+'Incremental_Cost Year 2021'!AL914+AK914</f>
        <v>0</v>
      </c>
      <c r="AN914" s="104">
        <f>AM914*'1. Standard_Cost'!C28</f>
        <v>0</v>
      </c>
      <c r="AO914" s="107"/>
      <c r="AQ914" s="104">
        <f t="shared" si="1762"/>
        <v>0</v>
      </c>
      <c r="AR914" s="104">
        <f t="shared" si="1763"/>
        <v>0</v>
      </c>
      <c r="AS914" s="104">
        <f t="shared" si="1764"/>
        <v>0</v>
      </c>
      <c r="AT914" s="104">
        <f t="shared" si="1766"/>
        <v>0</v>
      </c>
      <c r="AU914" s="229">
        <f t="shared" si="1765"/>
        <v>0</v>
      </c>
      <c r="AV914" s="229"/>
      <c r="AW914" s="229"/>
      <c r="AX914" s="229"/>
      <c r="AY914" s="229"/>
      <c r="AZ914" s="229"/>
      <c r="BA914" s="230"/>
    </row>
    <row r="915" spans="1:53" ht="14.1" customHeight="1" outlineLevel="2" x14ac:dyDescent="0.2">
      <c r="A915" s="68"/>
      <c r="B915" s="94"/>
      <c r="C915" s="251"/>
      <c r="D915" s="239"/>
      <c r="E915" s="239"/>
      <c r="F915" s="110"/>
      <c r="G915" s="111"/>
      <c r="H915" s="112" t="s">
        <v>179</v>
      </c>
      <c r="I915" s="100"/>
      <c r="J915" s="101"/>
      <c r="K915" s="101"/>
      <c r="L915" s="102" t="str">
        <f>IF(I915&lt;&gt;0,((VLOOKUP(I915,'1. Standard_Cost'!$B$4:$D$8,2)+VLOOKUP(I915,'1. Standard_Cost'!$B$4:$D$8,3))*J915*K915),"0")</f>
        <v>0</v>
      </c>
      <c r="M915" s="102">
        <f>L915*'1. Standard_Cost'!F504</f>
        <v>0</v>
      </c>
      <c r="N915" s="103"/>
      <c r="O915" s="103"/>
      <c r="P915" s="103"/>
      <c r="Q915" s="103"/>
      <c r="R915" s="104">
        <f>+N915*P915*'1. Standard_Cost'!$B$12</f>
        <v>0</v>
      </c>
      <c r="S915" s="104">
        <f>+N915*O915*P915*'1. Standard_Cost'!$C$12</f>
        <v>0</v>
      </c>
      <c r="T915" s="104">
        <f>+N915*P915*Q915*'1. Standard_Cost'!$D$12</f>
        <v>0</v>
      </c>
      <c r="U915" s="104">
        <f>+N915*O915*'1. Standard_Cost'!$E$12</f>
        <v>0</v>
      </c>
      <c r="V915" s="103"/>
      <c r="W915" s="103"/>
      <c r="X915" s="103"/>
      <c r="Y915" s="104">
        <f>+V915*((X915*'1. Standard_Cost'!$B$16)+(W915*X915*'1. Standard_Cost'!$C$16))</f>
        <v>0</v>
      </c>
      <c r="Z915" s="103"/>
      <c r="AA915" s="103"/>
      <c r="AB915" s="104">
        <f>+Z915*'1. Standard_Cost'!$B$20+AA915*'1. Standard_Cost'!$C$20</f>
        <v>0</v>
      </c>
      <c r="AC915" s="105"/>
      <c r="AD915" s="106"/>
      <c r="AE915" s="104">
        <f t="shared" si="1760"/>
        <v>0</v>
      </c>
      <c r="AF915" s="104">
        <f t="shared" si="1761"/>
        <v>0</v>
      </c>
      <c r="AG915" s="103"/>
      <c r="AH915" s="103"/>
      <c r="AI915" s="103"/>
      <c r="AJ915" s="107"/>
      <c r="AK915" s="107"/>
      <c r="AL915" s="107"/>
      <c r="AM915" s="104">
        <f>AG915*'1. Standard_Cost'!B524+'Incremental_Cost Year 2021'!AH915*'1. Standard_Cost'!C524+'Incremental_Cost Year 2021'!AI915*'1. Standard_Cost'!D524+'Incremental_Cost Year 2021'!AJ915+'Incremental_Cost Year 2021'!AL915+AK915</f>
        <v>0</v>
      </c>
      <c r="AN915" s="104">
        <f>AM915*'1. Standard_Cost'!C28</f>
        <v>0</v>
      </c>
      <c r="AO915" s="107"/>
      <c r="AQ915" s="104">
        <f t="shared" si="1762"/>
        <v>0</v>
      </c>
      <c r="AR915" s="104">
        <f t="shared" si="1763"/>
        <v>0</v>
      </c>
      <c r="AS915" s="104">
        <f t="shared" si="1764"/>
        <v>0</v>
      </c>
      <c r="AT915" s="104">
        <f t="shared" si="1766"/>
        <v>0</v>
      </c>
      <c r="AU915" s="229">
        <f t="shared" si="1765"/>
        <v>0</v>
      </c>
      <c r="AV915" s="229"/>
      <c r="AW915" s="229"/>
      <c r="AX915" s="229"/>
      <c r="AY915" s="229"/>
      <c r="AZ915" s="229"/>
      <c r="BA915" s="230"/>
    </row>
    <row r="916" spans="1:53" ht="25.7" customHeight="1" outlineLevel="1" x14ac:dyDescent="0.2">
      <c r="A916" s="68"/>
      <c r="B916" s="94"/>
      <c r="C916" s="251"/>
      <c r="D916" s="240"/>
      <c r="E916" s="240"/>
      <c r="F916" s="114" t="s">
        <v>154</v>
      </c>
      <c r="G916" s="115" t="s">
        <v>155</v>
      </c>
      <c r="H916" s="122" t="s">
        <v>502</v>
      </c>
      <c r="I916" s="117"/>
      <c r="J916" s="117"/>
      <c r="K916" s="117"/>
      <c r="L916" s="118">
        <f>SUM(L912:L915)</f>
        <v>0</v>
      </c>
      <c r="M916" s="118">
        <f>SUM(M912:M915)</f>
        <v>0</v>
      </c>
      <c r="N916" s="117"/>
      <c r="O916" s="117"/>
      <c r="P916" s="117"/>
      <c r="Q916" s="117"/>
      <c r="R916" s="119">
        <f>SUM(R912:R915)</f>
        <v>112500</v>
      </c>
      <c r="S916" s="119">
        <f>SUM(S912:S915)</f>
        <v>375000</v>
      </c>
      <c r="T916" s="119">
        <f>SUM(T912:T915)</f>
        <v>0</v>
      </c>
      <c r="U916" s="119">
        <f>SUM(U912:U915)</f>
        <v>0</v>
      </c>
      <c r="V916" s="117"/>
      <c r="W916" s="117"/>
      <c r="X916" s="117"/>
      <c r="Y916" s="118">
        <f>SUM(Y912:Y915)</f>
        <v>0</v>
      </c>
      <c r="Z916" s="117"/>
      <c r="AA916" s="117"/>
      <c r="AB916" s="118">
        <f t="shared" ref="AB916:AF916" si="1767">SUM(AB912:AB915)</f>
        <v>750000</v>
      </c>
      <c r="AC916" s="118">
        <f t="shared" si="1767"/>
        <v>500000</v>
      </c>
      <c r="AD916" s="118">
        <f t="shared" si="1767"/>
        <v>0</v>
      </c>
      <c r="AE916" s="118">
        <f t="shared" si="1767"/>
        <v>347500</v>
      </c>
      <c r="AF916" s="118">
        <f t="shared" si="1767"/>
        <v>2085000</v>
      </c>
      <c r="AG916" s="117"/>
      <c r="AH916" s="117"/>
      <c r="AI916" s="117"/>
      <c r="AJ916" s="119">
        <f>SUM(AJ912:AJ915)</f>
        <v>0</v>
      </c>
      <c r="AK916" s="119">
        <f t="shared" ref="AK916:AN916" si="1768">SUM(AK912:AK915)</f>
        <v>0</v>
      </c>
      <c r="AL916" s="119">
        <f t="shared" si="1768"/>
        <v>0</v>
      </c>
      <c r="AM916" s="119">
        <f t="shared" si="1768"/>
        <v>0</v>
      </c>
      <c r="AN916" s="119">
        <f t="shared" si="1768"/>
        <v>0</v>
      </c>
      <c r="AO916" s="116"/>
      <c r="AP916" s="120"/>
      <c r="AQ916" s="121">
        <f t="shared" ref="AQ916:AZ916" si="1769">SUM(AQ912:AQ915)</f>
        <v>0</v>
      </c>
      <c r="AR916" s="121">
        <f t="shared" si="1769"/>
        <v>2085000</v>
      </c>
      <c r="AS916" s="121">
        <f t="shared" si="1769"/>
        <v>0</v>
      </c>
      <c r="AT916" s="121">
        <f t="shared" si="1769"/>
        <v>2085000</v>
      </c>
      <c r="AU916" s="121">
        <f t="shared" si="1769"/>
        <v>2085000</v>
      </c>
      <c r="AV916" s="121">
        <f t="shared" si="1769"/>
        <v>0</v>
      </c>
      <c r="AW916" s="121">
        <f t="shared" si="1769"/>
        <v>0</v>
      </c>
      <c r="AX916" s="121">
        <f t="shared" si="1769"/>
        <v>0</v>
      </c>
      <c r="AY916" s="121">
        <f t="shared" si="1769"/>
        <v>0</v>
      </c>
      <c r="AZ916" s="121">
        <f t="shared" si="1769"/>
        <v>0</v>
      </c>
      <c r="BA916" s="121"/>
    </row>
    <row r="917" spans="1:53" ht="14.1" customHeight="1" outlineLevel="2" x14ac:dyDescent="0.2">
      <c r="A917" s="68"/>
      <c r="B917" s="94"/>
      <c r="C917" s="251"/>
      <c r="D917" s="238" t="s">
        <v>515</v>
      </c>
      <c r="E917" s="243" t="s">
        <v>503</v>
      </c>
      <c r="F917" s="97"/>
      <c r="G917" s="98"/>
      <c r="H917" s="99" t="s">
        <v>542</v>
      </c>
      <c r="I917" s="100"/>
      <c r="J917" s="101"/>
      <c r="K917" s="101"/>
      <c r="L917" s="102" t="str">
        <f>IF(I917&lt;&gt;0,((VLOOKUP(I917,'1. Standard_Cost'!$B$4:$D$8,2)+VLOOKUP(I917,'1. Standard_Cost'!$B$4:$D$8,3))*J917*K917),"0")</f>
        <v>0</v>
      </c>
      <c r="M917" s="102">
        <f>L917*'1. Standard_Cost'!F4</f>
        <v>0</v>
      </c>
      <c r="N917" s="103"/>
      <c r="O917" s="103"/>
      <c r="P917" s="103"/>
      <c r="Q917" s="103"/>
      <c r="R917" s="104">
        <f>+N917*P917*'1. Standard_Cost'!$B$12</f>
        <v>0</v>
      </c>
      <c r="S917" s="104">
        <f>+N917*O917*P917*'1. Standard_Cost'!$C$12</f>
        <v>0</v>
      </c>
      <c r="T917" s="104">
        <f>+N917*P917*Q917*'1. Standard_Cost'!$D$12</f>
        <v>0</v>
      </c>
      <c r="U917" s="104"/>
      <c r="V917" s="103"/>
      <c r="W917" s="103"/>
      <c r="X917" s="103"/>
      <c r="Y917" s="104">
        <f>+V917*((X917*'1. Standard_Cost'!$B$16)+(W917*X917*'1. Standard_Cost'!$C$16))</f>
        <v>0</v>
      </c>
      <c r="Z917" s="103">
        <v>15</v>
      </c>
      <c r="AA917" s="103">
        <v>15</v>
      </c>
      <c r="AB917" s="104">
        <f>+Z917*'1. Standard_Cost'!$B$20+AA917*'1. Standard_Cost'!$C$20</f>
        <v>1875000</v>
      </c>
      <c r="AC917" s="105">
        <v>500000</v>
      </c>
      <c r="AD917" s="106"/>
      <c r="AE917" s="104">
        <f t="shared" ref="AE917:AE920" si="1770">(R917+S917+T917+U917+Y917+AB917+AC917+AD917)*(20%)</f>
        <v>475000</v>
      </c>
      <c r="AF917" s="104">
        <f t="shared" ref="AF917:AF920" si="1771">R917+S917+T917+U917+Y917+AB917+AC917+AD917+AE917</f>
        <v>2850000</v>
      </c>
      <c r="AG917" s="103"/>
      <c r="AH917" s="103"/>
      <c r="AI917" s="103"/>
      <c r="AJ917" s="107"/>
      <c r="AK917" s="107"/>
      <c r="AL917" s="107"/>
      <c r="AM917" s="104">
        <f>AG917*'1. Standard_Cost'!B524+'Incremental_Cost Year 2021'!AH917*'1. Standard_Cost'!C524+'Incremental_Cost Year 2021'!AI917*'1. Standard_Cost'!D524+'Incremental_Cost Year 2021'!AJ917+'Incremental_Cost Year 2021'!AL917+AK917</f>
        <v>0</v>
      </c>
      <c r="AN917" s="104">
        <f>AM917*'1. Standard_Cost'!C28</f>
        <v>0</v>
      </c>
      <c r="AO917" s="107"/>
      <c r="AQ917" s="104">
        <f t="shared" ref="AQ917:AQ920" si="1772">L917+M917</f>
        <v>0</v>
      </c>
      <c r="AR917" s="104">
        <f t="shared" ref="AR917:AR920" si="1773">AF917</f>
        <v>2850000</v>
      </c>
      <c r="AS917" s="104">
        <f t="shared" ref="AS917:AS920" si="1774">AM917+AN917</f>
        <v>0</v>
      </c>
      <c r="AT917" s="104">
        <f>SUM(AQ917,AR917,AS917)</f>
        <v>2850000</v>
      </c>
      <c r="AU917" s="229">
        <f t="shared" ref="AU917:AU920" si="1775">AT917:AT918</f>
        <v>2850000</v>
      </c>
      <c r="AV917" s="229"/>
      <c r="AW917" s="229"/>
      <c r="AX917" s="229"/>
      <c r="AY917" s="229"/>
      <c r="AZ917" s="229"/>
      <c r="BA917" s="230"/>
    </row>
    <row r="918" spans="1:53" ht="14.1" customHeight="1" outlineLevel="2" x14ac:dyDescent="0.2">
      <c r="A918" s="68"/>
      <c r="B918" s="94"/>
      <c r="C918" s="251"/>
      <c r="D918" s="239"/>
      <c r="E918" s="241"/>
      <c r="F918" s="110"/>
      <c r="G918" s="111"/>
      <c r="H918" s="99" t="s">
        <v>50</v>
      </c>
      <c r="I918" s="100"/>
      <c r="J918" s="101"/>
      <c r="K918" s="101"/>
      <c r="L918" s="102" t="str">
        <f>IF(I918&lt;&gt;0,((VLOOKUP(I918,'1. Standard_Cost'!$B$4:$D$8,2)+VLOOKUP(I918,'1. Standard_Cost'!$B$4:$D$8,3))*J918*K918),"0")</f>
        <v>0</v>
      </c>
      <c r="M918" s="102">
        <f>L918*'1. Standard_Cost'!F4</f>
        <v>0</v>
      </c>
      <c r="N918" s="103"/>
      <c r="O918" s="103"/>
      <c r="P918" s="103"/>
      <c r="Q918" s="103"/>
      <c r="R918" s="104">
        <f>+N918*P918*'1. Standard_Cost'!$B$12</f>
        <v>0</v>
      </c>
      <c r="S918" s="104">
        <f>+N918*O918*P918*'1. Standard_Cost'!$C$12</f>
        <v>0</v>
      </c>
      <c r="T918" s="104">
        <f>+N918*P918*Q918*'1. Standard_Cost'!$D$12</f>
        <v>0</v>
      </c>
      <c r="U918" s="104">
        <f>+N918*O918*'1. Standard_Cost'!$E$12</f>
        <v>0</v>
      </c>
      <c r="V918" s="103"/>
      <c r="W918" s="103"/>
      <c r="X918" s="103"/>
      <c r="Y918" s="104">
        <f>+V918*((X918*'1. Standard_Cost'!$B$16)+(W918*X918*'1. Standard_Cost'!$C$16))</f>
        <v>0</v>
      </c>
      <c r="Z918" s="103"/>
      <c r="AA918" s="103"/>
      <c r="AB918" s="104">
        <f>+Z918*'1. Standard_Cost'!$B$20+AA918*'1. Standard_Cost'!$C$20</f>
        <v>0</v>
      </c>
      <c r="AC918" s="105"/>
      <c r="AD918" s="106"/>
      <c r="AE918" s="104">
        <f t="shared" si="1770"/>
        <v>0</v>
      </c>
      <c r="AF918" s="104">
        <f t="shared" si="1771"/>
        <v>0</v>
      </c>
      <c r="AG918" s="103"/>
      <c r="AH918" s="103">
        <v>0</v>
      </c>
      <c r="AI918" s="103">
        <v>0</v>
      </c>
      <c r="AJ918" s="107"/>
      <c r="AK918" s="107"/>
      <c r="AL918" s="107"/>
      <c r="AM918" s="104">
        <f>AG918*'1. Standard_Cost'!B524+'Incremental_Cost Year 2021'!AH918*'1. Standard_Cost'!C524+'Incremental_Cost Year 2021'!AI918*'1. Standard_Cost'!D524+'Incremental_Cost Year 2021'!AJ918+'Incremental_Cost Year 2021'!AL918+AK918</f>
        <v>0</v>
      </c>
      <c r="AN918" s="104">
        <f>AM918*'1. Standard_Cost'!C28</f>
        <v>0</v>
      </c>
      <c r="AO918" s="107"/>
      <c r="AQ918" s="104">
        <f t="shared" si="1772"/>
        <v>0</v>
      </c>
      <c r="AR918" s="104">
        <f t="shared" si="1773"/>
        <v>0</v>
      </c>
      <c r="AS918" s="104">
        <f t="shared" si="1774"/>
        <v>0</v>
      </c>
      <c r="AT918" s="104">
        <f t="shared" ref="AT918:AT920" si="1776">SUM(AQ918,AR918,AS918)</f>
        <v>0</v>
      </c>
      <c r="AU918" s="229">
        <f t="shared" si="1775"/>
        <v>0</v>
      </c>
      <c r="AV918" s="229">
        <v>0</v>
      </c>
      <c r="AW918" s="229"/>
      <c r="AX918" s="229"/>
      <c r="AY918" s="229"/>
      <c r="AZ918" s="229"/>
      <c r="BA918" s="230"/>
    </row>
    <row r="919" spans="1:53" ht="14.1" customHeight="1" outlineLevel="2" x14ac:dyDescent="0.2">
      <c r="A919" s="68"/>
      <c r="B919" s="94"/>
      <c r="C919" s="251"/>
      <c r="D919" s="239"/>
      <c r="E919" s="241"/>
      <c r="F919" s="110"/>
      <c r="G919" s="111"/>
      <c r="H919" s="99" t="s">
        <v>51</v>
      </c>
      <c r="I919" s="100"/>
      <c r="J919" s="101"/>
      <c r="K919" s="101"/>
      <c r="L919" s="102" t="str">
        <f>IF(I919&lt;&gt;0,((VLOOKUP(I919,'1. Standard_Cost'!$B$4:$D$8,2)+VLOOKUP(I919,'1. Standard_Cost'!$B$4:$D$8,3))*J919*K919),"0")</f>
        <v>0</v>
      </c>
      <c r="M919" s="102">
        <f>L919*'1. Standard_Cost'!F4</f>
        <v>0</v>
      </c>
      <c r="N919" s="103"/>
      <c r="O919" s="103"/>
      <c r="P919" s="103"/>
      <c r="Q919" s="103"/>
      <c r="R919" s="104">
        <f>+N919*P919*'1. Standard_Cost'!$B$12</f>
        <v>0</v>
      </c>
      <c r="S919" s="104">
        <f>+N919*O919*P919*'1. Standard_Cost'!$C$12</f>
        <v>0</v>
      </c>
      <c r="T919" s="104">
        <f>+N919*P919*Q919*'1. Standard_Cost'!$D$12</f>
        <v>0</v>
      </c>
      <c r="U919" s="104">
        <f>+N919*O919*'1. Standard_Cost'!$E$12</f>
        <v>0</v>
      </c>
      <c r="V919" s="103"/>
      <c r="W919" s="103"/>
      <c r="X919" s="103"/>
      <c r="Y919" s="104">
        <f>+V919*((X919*'1. Standard_Cost'!$B$16)+(W919*X919*'1. Standard_Cost'!$C$16))</f>
        <v>0</v>
      </c>
      <c r="Z919" s="103"/>
      <c r="AA919" s="103"/>
      <c r="AB919" s="104">
        <f>+Z919*'1. Standard_Cost'!$B$20+AA919*'1. Standard_Cost'!$C$20</f>
        <v>0</v>
      </c>
      <c r="AC919" s="105"/>
      <c r="AD919" s="106"/>
      <c r="AE919" s="104">
        <f t="shared" si="1770"/>
        <v>0</v>
      </c>
      <c r="AF919" s="104">
        <f t="shared" si="1771"/>
        <v>0</v>
      </c>
      <c r="AG919" s="103"/>
      <c r="AH919" s="103"/>
      <c r="AI919" s="103"/>
      <c r="AJ919" s="107"/>
      <c r="AK919" s="107"/>
      <c r="AL919" s="107"/>
      <c r="AM919" s="104">
        <f>AG919*'1. Standard_Cost'!B524+'Incremental_Cost Year 2021'!AH919*'1. Standard_Cost'!C524+'Incremental_Cost Year 2021'!AI919*'1. Standard_Cost'!D524+'Incremental_Cost Year 2021'!AJ919+'Incremental_Cost Year 2021'!AL919+AK919</f>
        <v>0</v>
      </c>
      <c r="AN919" s="104">
        <f>AM919*'1. Standard_Cost'!C28</f>
        <v>0</v>
      </c>
      <c r="AO919" s="107"/>
      <c r="AQ919" s="104">
        <f t="shared" si="1772"/>
        <v>0</v>
      </c>
      <c r="AR919" s="104">
        <f t="shared" si="1773"/>
        <v>0</v>
      </c>
      <c r="AS919" s="104">
        <f t="shared" si="1774"/>
        <v>0</v>
      </c>
      <c r="AT919" s="104">
        <f t="shared" si="1776"/>
        <v>0</v>
      </c>
      <c r="AU919" s="229">
        <f t="shared" si="1775"/>
        <v>0</v>
      </c>
      <c r="AV919" s="229"/>
      <c r="AW919" s="229"/>
      <c r="AX919" s="229"/>
      <c r="AY919" s="229"/>
      <c r="AZ919" s="229"/>
      <c r="BA919" s="230"/>
    </row>
    <row r="920" spans="1:53" ht="14.1" customHeight="1" outlineLevel="2" x14ac:dyDescent="0.2">
      <c r="A920" s="68"/>
      <c r="B920" s="94"/>
      <c r="C920" s="251"/>
      <c r="D920" s="239"/>
      <c r="E920" s="241"/>
      <c r="F920" s="110"/>
      <c r="G920" s="111"/>
      <c r="H920" s="112" t="s">
        <v>179</v>
      </c>
      <c r="I920" s="100"/>
      <c r="J920" s="101"/>
      <c r="K920" s="101"/>
      <c r="L920" s="102" t="str">
        <f>IF(I920&lt;&gt;0,((VLOOKUP(I920,'1. Standard_Cost'!$B$4:$D$8,2)+VLOOKUP(I920,'1. Standard_Cost'!$B$4:$D$8,3))*J920*K920),"0")</f>
        <v>0</v>
      </c>
      <c r="M920" s="102">
        <f>L920*'1. Standard_Cost'!F504</f>
        <v>0</v>
      </c>
      <c r="N920" s="103"/>
      <c r="O920" s="103"/>
      <c r="P920" s="103"/>
      <c r="Q920" s="103"/>
      <c r="R920" s="104">
        <f>+N920*P920*'1. Standard_Cost'!$B$12</f>
        <v>0</v>
      </c>
      <c r="S920" s="104">
        <f>+N920*O920*P920*'1. Standard_Cost'!$C$12</f>
        <v>0</v>
      </c>
      <c r="T920" s="104">
        <f>+N920*P920*Q920*'1. Standard_Cost'!$D$12</f>
        <v>0</v>
      </c>
      <c r="U920" s="104">
        <f>+N920*O920*'1. Standard_Cost'!$E$12</f>
        <v>0</v>
      </c>
      <c r="V920" s="103"/>
      <c r="W920" s="103"/>
      <c r="X920" s="103"/>
      <c r="Y920" s="104">
        <f>+V920*((X920*'1. Standard_Cost'!$B$16)+(W920*X920*'1. Standard_Cost'!$C$16))</f>
        <v>0</v>
      </c>
      <c r="Z920" s="103"/>
      <c r="AA920" s="103"/>
      <c r="AB920" s="104">
        <f>+Z920*'1. Standard_Cost'!$B$20+AA920*'1. Standard_Cost'!$C$20</f>
        <v>0</v>
      </c>
      <c r="AC920" s="105"/>
      <c r="AD920" s="106"/>
      <c r="AE920" s="104">
        <f t="shared" si="1770"/>
        <v>0</v>
      </c>
      <c r="AF920" s="104">
        <f t="shared" si="1771"/>
        <v>0</v>
      </c>
      <c r="AG920" s="103"/>
      <c r="AH920" s="103"/>
      <c r="AI920" s="103"/>
      <c r="AJ920" s="107"/>
      <c r="AK920" s="107"/>
      <c r="AL920" s="107"/>
      <c r="AM920" s="104">
        <f>AG920*'1. Standard_Cost'!B524+'Incremental_Cost Year 2021'!AH920*'1. Standard_Cost'!C524+'Incremental_Cost Year 2021'!AI920*'1. Standard_Cost'!D524+'Incremental_Cost Year 2021'!AJ920+'Incremental_Cost Year 2021'!AL920+AK920</f>
        <v>0</v>
      </c>
      <c r="AN920" s="104">
        <f>AM920*'1. Standard_Cost'!C28</f>
        <v>0</v>
      </c>
      <c r="AO920" s="107"/>
      <c r="AQ920" s="104">
        <f t="shared" si="1772"/>
        <v>0</v>
      </c>
      <c r="AR920" s="104">
        <f t="shared" si="1773"/>
        <v>0</v>
      </c>
      <c r="AS920" s="104">
        <f t="shared" si="1774"/>
        <v>0</v>
      </c>
      <c r="AT920" s="104">
        <f t="shared" si="1776"/>
        <v>0</v>
      </c>
      <c r="AU920" s="229">
        <f t="shared" si="1775"/>
        <v>0</v>
      </c>
      <c r="AV920" s="229"/>
      <c r="AW920" s="229"/>
      <c r="AX920" s="229"/>
      <c r="AY920" s="229"/>
      <c r="AZ920" s="229"/>
      <c r="BA920" s="230"/>
    </row>
    <row r="921" spans="1:53" ht="24.6" customHeight="1" outlineLevel="1" x14ac:dyDescent="0.2">
      <c r="A921" s="68"/>
      <c r="B921" s="141"/>
      <c r="C921" s="251"/>
      <c r="D921" s="240"/>
      <c r="E921" s="242"/>
      <c r="F921" s="114" t="s">
        <v>154</v>
      </c>
      <c r="G921" s="115" t="s">
        <v>155</v>
      </c>
      <c r="H921" s="122" t="s">
        <v>504</v>
      </c>
      <c r="I921" s="117"/>
      <c r="J921" s="117"/>
      <c r="K921" s="117"/>
      <c r="L921" s="118">
        <f>SUM(L917:L920)</f>
        <v>0</v>
      </c>
      <c r="M921" s="118">
        <f>SUM(M917:M920)</f>
        <v>0</v>
      </c>
      <c r="N921" s="117"/>
      <c r="O921" s="117"/>
      <c r="P921" s="117"/>
      <c r="Q921" s="117"/>
      <c r="R921" s="119">
        <f>SUM(R917:R920)</f>
        <v>0</v>
      </c>
      <c r="S921" s="119">
        <f>SUM(S917:S920)</f>
        <v>0</v>
      </c>
      <c r="T921" s="119">
        <f>SUM(T917:T920)</f>
        <v>0</v>
      </c>
      <c r="U921" s="119">
        <f>SUM(U917:U920)</f>
        <v>0</v>
      </c>
      <c r="V921" s="117"/>
      <c r="W921" s="117"/>
      <c r="X921" s="117"/>
      <c r="Y921" s="118">
        <f>SUM(Y917:Y920)</f>
        <v>0</v>
      </c>
      <c r="Z921" s="117"/>
      <c r="AA921" s="117"/>
      <c r="AB921" s="118">
        <f t="shared" ref="AB921:AF921" si="1777">SUM(AB917:AB920)</f>
        <v>1875000</v>
      </c>
      <c r="AC921" s="118">
        <f t="shared" si="1777"/>
        <v>500000</v>
      </c>
      <c r="AD921" s="118">
        <f t="shared" si="1777"/>
        <v>0</v>
      </c>
      <c r="AE921" s="118">
        <f t="shared" si="1777"/>
        <v>475000</v>
      </c>
      <c r="AF921" s="118">
        <f t="shared" si="1777"/>
        <v>2850000</v>
      </c>
      <c r="AG921" s="117"/>
      <c r="AH921" s="117"/>
      <c r="AI921" s="117"/>
      <c r="AJ921" s="119">
        <f>SUM(AJ917:AJ920)</f>
        <v>0</v>
      </c>
      <c r="AK921" s="119">
        <f t="shared" ref="AK921:AN921" si="1778">SUM(AK917:AK920)</f>
        <v>0</v>
      </c>
      <c r="AL921" s="119">
        <f t="shared" si="1778"/>
        <v>0</v>
      </c>
      <c r="AM921" s="119">
        <f t="shared" si="1778"/>
        <v>0</v>
      </c>
      <c r="AN921" s="119">
        <f t="shared" si="1778"/>
        <v>0</v>
      </c>
      <c r="AO921" s="116"/>
      <c r="AP921" s="120"/>
      <c r="AQ921" s="121">
        <f t="shared" ref="AQ921:AZ921" si="1779">SUM(AQ917:AQ920)</f>
        <v>0</v>
      </c>
      <c r="AR921" s="121">
        <f t="shared" si="1779"/>
        <v>2850000</v>
      </c>
      <c r="AS921" s="121">
        <f t="shared" si="1779"/>
        <v>0</v>
      </c>
      <c r="AT921" s="121">
        <f t="shared" si="1779"/>
        <v>2850000</v>
      </c>
      <c r="AU921" s="121">
        <f t="shared" si="1779"/>
        <v>2850000</v>
      </c>
      <c r="AV921" s="121">
        <f t="shared" si="1779"/>
        <v>0</v>
      </c>
      <c r="AW921" s="121">
        <f t="shared" si="1779"/>
        <v>0</v>
      </c>
      <c r="AX921" s="121">
        <f t="shared" si="1779"/>
        <v>0</v>
      </c>
      <c r="AY921" s="121">
        <f t="shared" si="1779"/>
        <v>0</v>
      </c>
      <c r="AZ921" s="121">
        <f t="shared" si="1779"/>
        <v>0</v>
      </c>
      <c r="BA921" s="121"/>
    </row>
    <row r="922" spans="1:53" ht="14.1" customHeight="1" outlineLevel="2" x14ac:dyDescent="0.2">
      <c r="A922" s="68"/>
      <c r="B922" s="94"/>
      <c r="C922" s="95"/>
      <c r="D922" s="238" t="s">
        <v>515</v>
      </c>
      <c r="E922" s="96"/>
      <c r="F922" s="97"/>
      <c r="G922" s="98"/>
      <c r="H922" s="99" t="s">
        <v>542</v>
      </c>
      <c r="I922" s="100"/>
      <c r="J922" s="101"/>
      <c r="K922" s="101"/>
      <c r="L922" s="102" t="str">
        <f>IF(I922&lt;&gt;0,((VLOOKUP(I922,'1. Standard_Cost'!$B$4:$D$8,2)+VLOOKUP(I922,'1. Standard_Cost'!$B$4:$D$8,3))*J922*K922),"0")</f>
        <v>0</v>
      </c>
      <c r="M922" s="102">
        <f>L922*'1. Standard_Cost'!F4</f>
        <v>0</v>
      </c>
      <c r="N922" s="103">
        <v>2</v>
      </c>
      <c r="O922" s="103">
        <v>2</v>
      </c>
      <c r="P922" s="103">
        <v>20</v>
      </c>
      <c r="Q922" s="103"/>
      <c r="R922" s="104">
        <f>+N922*P922*'1. Standard_Cost'!$B$12</f>
        <v>60000</v>
      </c>
      <c r="S922" s="104">
        <f>+N922*O922*P922*'1. Standard_Cost'!$C$12</f>
        <v>200000</v>
      </c>
      <c r="T922" s="104">
        <f>+N922*P922*Q922*'1. Standard_Cost'!$D$12</f>
        <v>0</v>
      </c>
      <c r="U922" s="104">
        <f>+N922*O922*'1. Standard_Cost'!$E$12</f>
        <v>20000</v>
      </c>
      <c r="V922" s="103"/>
      <c r="W922" s="103"/>
      <c r="X922" s="103"/>
      <c r="Y922" s="104">
        <f>+V922*((X922*'1. Standard_Cost'!$B$16)+(W922*X922*'1. Standard_Cost'!$C$16))</f>
        <v>0</v>
      </c>
      <c r="Z922" s="103">
        <v>6</v>
      </c>
      <c r="AA922" s="103">
        <v>6</v>
      </c>
      <c r="AB922" s="104">
        <f>+Z922*'1. Standard_Cost'!$B$20+AA922*'1. Standard_Cost'!$C$20</f>
        <v>750000</v>
      </c>
      <c r="AC922" s="105">
        <v>500000</v>
      </c>
      <c r="AD922" s="106"/>
      <c r="AE922" s="104">
        <f t="shared" ref="AE922:AE925" si="1780">(R922+S922+T922+U922+Y922+AB922+AC922+AD922)*(20%)</f>
        <v>306000</v>
      </c>
      <c r="AF922" s="104">
        <f t="shared" ref="AF922:AF925" si="1781">R922+S922+T922+U922+Y922+AB922+AC922+AD922+AE922</f>
        <v>1836000</v>
      </c>
      <c r="AG922" s="103"/>
      <c r="AH922" s="103"/>
      <c r="AI922" s="103"/>
      <c r="AJ922" s="107"/>
      <c r="AK922" s="107"/>
      <c r="AL922" s="107"/>
      <c r="AM922" s="104">
        <f>AG922*'1. Standard_Cost'!B529+'Incremental_Cost Year 2021'!AH922*'1. Standard_Cost'!C529+'Incremental_Cost Year 2021'!AI922*'1. Standard_Cost'!D529+'Incremental_Cost Year 2021'!AJ922+'Incremental_Cost Year 2021'!AL922+AK922</f>
        <v>0</v>
      </c>
      <c r="AN922" s="104">
        <f>AM922*'1. Standard_Cost'!C28</f>
        <v>0</v>
      </c>
      <c r="AO922" s="107"/>
      <c r="AQ922" s="104">
        <f t="shared" ref="AQ922:AQ925" si="1782">L922+M922</f>
        <v>0</v>
      </c>
      <c r="AR922" s="104">
        <f t="shared" ref="AR922:AR925" si="1783">AF922</f>
        <v>1836000</v>
      </c>
      <c r="AS922" s="104">
        <f t="shared" ref="AS922:AS925" si="1784">AM922+AN922</f>
        <v>0</v>
      </c>
      <c r="AT922" s="104">
        <f>SUM(AQ922,AR922,AS922)</f>
        <v>1836000</v>
      </c>
      <c r="AU922" s="229">
        <f t="shared" ref="AU922:AU927" si="1785">AT922:AT923</f>
        <v>1836000</v>
      </c>
      <c r="AV922" s="229"/>
      <c r="AW922" s="229"/>
      <c r="AX922" s="229"/>
      <c r="AY922" s="229"/>
      <c r="AZ922" s="229"/>
      <c r="BA922" s="230"/>
    </row>
    <row r="923" spans="1:53" ht="14.1" customHeight="1" outlineLevel="2" x14ac:dyDescent="0.2">
      <c r="A923" s="68"/>
      <c r="B923" s="94"/>
      <c r="C923" s="95"/>
      <c r="D923" s="239"/>
      <c r="E923" s="110"/>
      <c r="F923" s="110"/>
      <c r="G923" s="111"/>
      <c r="H923" s="99" t="s">
        <v>50</v>
      </c>
      <c r="I923" s="100"/>
      <c r="J923" s="101"/>
      <c r="K923" s="101"/>
      <c r="L923" s="102" t="str">
        <f>IF(I923&lt;&gt;0,((VLOOKUP(I923,'1. Standard_Cost'!$B$4:$D$8,2)+VLOOKUP(I923,'1. Standard_Cost'!$B$4:$D$8,3))*J923*K923),"0")</f>
        <v>0</v>
      </c>
      <c r="M923" s="102">
        <f>L923*'1. Standard_Cost'!F4</f>
        <v>0</v>
      </c>
      <c r="N923" s="103"/>
      <c r="O923" s="103"/>
      <c r="P923" s="103"/>
      <c r="Q923" s="103"/>
      <c r="R923" s="104">
        <f>+N923*P923*'1. Standard_Cost'!$B$12</f>
        <v>0</v>
      </c>
      <c r="S923" s="104">
        <f>+N923*O923*P923*'1. Standard_Cost'!$C$12</f>
        <v>0</v>
      </c>
      <c r="T923" s="104">
        <f>+N923*P923*Q923*'1. Standard_Cost'!$D$12</f>
        <v>0</v>
      </c>
      <c r="U923" s="104">
        <f>+N923*O923*'1. Standard_Cost'!$E$12</f>
        <v>0</v>
      </c>
      <c r="V923" s="103"/>
      <c r="W923" s="103"/>
      <c r="X923" s="103"/>
      <c r="Y923" s="104">
        <f>+V923*((X923*'1. Standard_Cost'!$B$16)+(W923*X923*'1. Standard_Cost'!$C$16))</f>
        <v>0</v>
      </c>
      <c r="Z923" s="103"/>
      <c r="AA923" s="103"/>
      <c r="AB923" s="104">
        <f>+Z923*'1. Standard_Cost'!$B$20+AA923*'1. Standard_Cost'!$C$20</f>
        <v>0</v>
      </c>
      <c r="AC923" s="105"/>
      <c r="AD923" s="106"/>
      <c r="AE923" s="104">
        <f t="shared" si="1780"/>
        <v>0</v>
      </c>
      <c r="AF923" s="104">
        <f t="shared" si="1781"/>
        <v>0</v>
      </c>
      <c r="AG923" s="103"/>
      <c r="AH923" s="103">
        <v>0</v>
      </c>
      <c r="AI923" s="103">
        <v>0</v>
      </c>
      <c r="AJ923" s="107"/>
      <c r="AK923" s="107"/>
      <c r="AL923" s="107"/>
      <c r="AM923" s="104">
        <f>AG923*'1. Standard_Cost'!B529+'Incremental_Cost Year 2021'!AH923*'1. Standard_Cost'!C529+'Incremental_Cost Year 2021'!AI923*'1. Standard_Cost'!D529+'Incremental_Cost Year 2021'!AJ923+'Incremental_Cost Year 2021'!AL923+AK923</f>
        <v>0</v>
      </c>
      <c r="AN923" s="104">
        <f>AM923*'1. Standard_Cost'!C28</f>
        <v>0</v>
      </c>
      <c r="AO923" s="107"/>
      <c r="AQ923" s="104">
        <f t="shared" si="1782"/>
        <v>0</v>
      </c>
      <c r="AR923" s="104">
        <f t="shared" si="1783"/>
        <v>0</v>
      </c>
      <c r="AS923" s="104">
        <f t="shared" si="1784"/>
        <v>0</v>
      </c>
      <c r="AT923" s="104">
        <f t="shared" ref="AT923:AT925" si="1786">SUM(AQ923,AR923,AS923)</f>
        <v>0</v>
      </c>
      <c r="AU923" s="229">
        <f t="shared" si="1785"/>
        <v>0</v>
      </c>
      <c r="AV923" s="229">
        <v>0</v>
      </c>
      <c r="AW923" s="229"/>
      <c r="AX923" s="229"/>
      <c r="AY923" s="229"/>
      <c r="AZ923" s="229"/>
      <c r="BA923" s="230"/>
    </row>
    <row r="924" spans="1:53" ht="14.1" customHeight="1" outlineLevel="2" x14ac:dyDescent="0.2">
      <c r="A924" s="68"/>
      <c r="B924" s="94"/>
      <c r="C924" s="95"/>
      <c r="D924" s="239"/>
      <c r="E924" s="110"/>
      <c r="F924" s="110"/>
      <c r="G924" s="111"/>
      <c r="H924" s="99" t="s">
        <v>51</v>
      </c>
      <c r="I924" s="100"/>
      <c r="J924" s="101"/>
      <c r="K924" s="101"/>
      <c r="L924" s="102" t="str">
        <f>IF(I924&lt;&gt;0,((VLOOKUP(I924,'1. Standard_Cost'!$B$4:$D$8,2)+VLOOKUP(I924,'1. Standard_Cost'!$B$4:$D$8,3))*J924*K924),"0")</f>
        <v>0</v>
      </c>
      <c r="M924" s="102">
        <f>L924*'1. Standard_Cost'!F4</f>
        <v>0</v>
      </c>
      <c r="N924" s="103"/>
      <c r="O924" s="103"/>
      <c r="P924" s="103"/>
      <c r="Q924" s="103"/>
      <c r="R924" s="104">
        <f>+N924*P924*'1. Standard_Cost'!$B$12</f>
        <v>0</v>
      </c>
      <c r="S924" s="104">
        <f>+N924*O924*P924*'1. Standard_Cost'!$C$12</f>
        <v>0</v>
      </c>
      <c r="T924" s="104">
        <f>+N924*P924*Q924*'1. Standard_Cost'!$D$12</f>
        <v>0</v>
      </c>
      <c r="U924" s="104">
        <f>+N924*O924*'1. Standard_Cost'!$E$12</f>
        <v>0</v>
      </c>
      <c r="V924" s="103"/>
      <c r="W924" s="103"/>
      <c r="X924" s="103"/>
      <c r="Y924" s="104">
        <f>+V924*((X924*'1. Standard_Cost'!$B$16)+(W924*X924*'1. Standard_Cost'!$C$16))</f>
        <v>0</v>
      </c>
      <c r="Z924" s="103"/>
      <c r="AA924" s="103"/>
      <c r="AB924" s="104">
        <f>+Z924*'1. Standard_Cost'!$B$20+AA924*'1. Standard_Cost'!$C$20</f>
        <v>0</v>
      </c>
      <c r="AC924" s="105"/>
      <c r="AD924" s="106"/>
      <c r="AE924" s="104">
        <f t="shared" si="1780"/>
        <v>0</v>
      </c>
      <c r="AF924" s="104">
        <f t="shared" si="1781"/>
        <v>0</v>
      </c>
      <c r="AG924" s="103"/>
      <c r="AH924" s="103"/>
      <c r="AI924" s="103"/>
      <c r="AJ924" s="107"/>
      <c r="AK924" s="107"/>
      <c r="AL924" s="107"/>
      <c r="AM924" s="104">
        <f>AG924*'1. Standard_Cost'!B529+'Incremental_Cost Year 2021'!AH924*'1. Standard_Cost'!C529+'Incremental_Cost Year 2021'!AI924*'1. Standard_Cost'!D529+'Incremental_Cost Year 2021'!AJ924+'Incremental_Cost Year 2021'!AL924+AK924</f>
        <v>0</v>
      </c>
      <c r="AN924" s="104">
        <f>AM924*'1. Standard_Cost'!C28</f>
        <v>0</v>
      </c>
      <c r="AO924" s="107"/>
      <c r="AQ924" s="104">
        <f t="shared" si="1782"/>
        <v>0</v>
      </c>
      <c r="AR924" s="104">
        <f t="shared" si="1783"/>
        <v>0</v>
      </c>
      <c r="AS924" s="104">
        <f t="shared" si="1784"/>
        <v>0</v>
      </c>
      <c r="AT924" s="104">
        <f t="shared" si="1786"/>
        <v>0</v>
      </c>
      <c r="AU924" s="229">
        <f t="shared" si="1785"/>
        <v>0</v>
      </c>
      <c r="AV924" s="229"/>
      <c r="AW924" s="229"/>
      <c r="AX924" s="229"/>
      <c r="AY924" s="229"/>
      <c r="AZ924" s="229"/>
      <c r="BA924" s="230"/>
    </row>
    <row r="925" spans="1:53" ht="14.1" customHeight="1" outlineLevel="2" x14ac:dyDescent="0.2">
      <c r="A925" s="68"/>
      <c r="B925" s="94"/>
      <c r="C925" s="95"/>
      <c r="D925" s="239"/>
      <c r="E925" s="110"/>
      <c r="F925" s="110"/>
      <c r="G925" s="111"/>
      <c r="H925" s="112" t="s">
        <v>179</v>
      </c>
      <c r="I925" s="100"/>
      <c r="J925" s="101"/>
      <c r="K925" s="101"/>
      <c r="L925" s="102" t="str">
        <f>IF(I925&lt;&gt;0,((VLOOKUP(I925,'1. Standard_Cost'!$B$4:$D$8,2)+VLOOKUP(I925,'1. Standard_Cost'!$B$4:$D$8,3))*J925*K925),"0")</f>
        <v>0</v>
      </c>
      <c r="M925" s="102">
        <f>L925*'1. Standard_Cost'!F509</f>
        <v>0</v>
      </c>
      <c r="N925" s="103"/>
      <c r="O925" s="103"/>
      <c r="P925" s="103"/>
      <c r="Q925" s="103"/>
      <c r="R925" s="104">
        <f>+N925*P925*'1. Standard_Cost'!$B$12</f>
        <v>0</v>
      </c>
      <c r="S925" s="104">
        <f>+N925*O925*P925*'1. Standard_Cost'!$C$12</f>
        <v>0</v>
      </c>
      <c r="T925" s="104">
        <f>+N925*P925*Q925*'1. Standard_Cost'!$D$12</f>
        <v>0</v>
      </c>
      <c r="U925" s="104">
        <f>+N925*O925*'1. Standard_Cost'!$E$12</f>
        <v>0</v>
      </c>
      <c r="V925" s="103"/>
      <c r="W925" s="103"/>
      <c r="X925" s="103"/>
      <c r="Y925" s="104">
        <f>+V925*((X925*'1. Standard_Cost'!$B$16)+(W925*X925*'1. Standard_Cost'!$C$16))</f>
        <v>0</v>
      </c>
      <c r="Z925" s="103"/>
      <c r="AA925" s="103"/>
      <c r="AB925" s="104">
        <f>+Z925*'1. Standard_Cost'!$B$20+AA925*'1. Standard_Cost'!$C$20</f>
        <v>0</v>
      </c>
      <c r="AC925" s="105"/>
      <c r="AD925" s="106"/>
      <c r="AE925" s="104">
        <f t="shared" si="1780"/>
        <v>0</v>
      </c>
      <c r="AF925" s="104">
        <f t="shared" si="1781"/>
        <v>0</v>
      </c>
      <c r="AG925" s="103"/>
      <c r="AH925" s="103"/>
      <c r="AI925" s="103"/>
      <c r="AJ925" s="107"/>
      <c r="AK925" s="107"/>
      <c r="AL925" s="107"/>
      <c r="AM925" s="104">
        <f>AG925*'1. Standard_Cost'!B529+'Incremental_Cost Year 2021'!AH925*'1. Standard_Cost'!C529+'Incremental_Cost Year 2021'!AI925*'1. Standard_Cost'!D529+'Incremental_Cost Year 2021'!AJ925+'Incremental_Cost Year 2021'!AL925+AK925</f>
        <v>0</v>
      </c>
      <c r="AN925" s="104">
        <f>AM925*'1. Standard_Cost'!C28</f>
        <v>0</v>
      </c>
      <c r="AO925" s="107"/>
      <c r="AQ925" s="104">
        <f t="shared" si="1782"/>
        <v>0</v>
      </c>
      <c r="AR925" s="104">
        <f t="shared" si="1783"/>
        <v>0</v>
      </c>
      <c r="AS925" s="104">
        <f t="shared" si="1784"/>
        <v>0</v>
      </c>
      <c r="AT925" s="104">
        <f t="shared" si="1786"/>
        <v>0</v>
      </c>
      <c r="AU925" s="229">
        <f t="shared" si="1785"/>
        <v>0</v>
      </c>
      <c r="AV925" s="229"/>
      <c r="AW925" s="229"/>
      <c r="AX925" s="229"/>
      <c r="AY925" s="229"/>
      <c r="AZ925" s="229"/>
      <c r="BA925" s="230"/>
    </row>
    <row r="926" spans="1:53" ht="24.6" customHeight="1" outlineLevel="1" x14ac:dyDescent="0.2">
      <c r="A926" s="68"/>
      <c r="B926" s="141"/>
      <c r="C926" s="95"/>
      <c r="D926" s="240"/>
      <c r="E926" s="113" t="s">
        <v>505</v>
      </c>
      <c r="F926" s="114" t="s">
        <v>154</v>
      </c>
      <c r="G926" s="115" t="s">
        <v>155</v>
      </c>
      <c r="H926" s="122" t="s">
        <v>506</v>
      </c>
      <c r="I926" s="117"/>
      <c r="J926" s="117"/>
      <c r="K926" s="117"/>
      <c r="L926" s="118">
        <f>SUM(L922:L925)</f>
        <v>0</v>
      </c>
      <c r="M926" s="118">
        <f>SUM(M922:M925)</f>
        <v>0</v>
      </c>
      <c r="N926" s="117"/>
      <c r="O926" s="117"/>
      <c r="P926" s="117"/>
      <c r="Q926" s="117"/>
      <c r="R926" s="119">
        <f>SUM(R922:R925)</f>
        <v>60000</v>
      </c>
      <c r="S926" s="119">
        <f>SUM(S922:S925)</f>
        <v>200000</v>
      </c>
      <c r="T926" s="119">
        <f>SUM(T922:T925)</f>
        <v>0</v>
      </c>
      <c r="U926" s="119">
        <f>SUM(U922:U925)</f>
        <v>20000</v>
      </c>
      <c r="V926" s="117"/>
      <c r="W926" s="117"/>
      <c r="X926" s="117"/>
      <c r="Y926" s="118">
        <f>SUM(Y922:Y925)</f>
        <v>0</v>
      </c>
      <c r="Z926" s="117"/>
      <c r="AA926" s="117"/>
      <c r="AB926" s="118">
        <f t="shared" ref="AB926:AF926" si="1787">SUM(AB922:AB925)</f>
        <v>750000</v>
      </c>
      <c r="AC926" s="118">
        <f t="shared" si="1787"/>
        <v>500000</v>
      </c>
      <c r="AD926" s="118">
        <f t="shared" si="1787"/>
        <v>0</v>
      </c>
      <c r="AE926" s="118">
        <f t="shared" si="1787"/>
        <v>306000</v>
      </c>
      <c r="AF926" s="118">
        <f t="shared" si="1787"/>
        <v>1836000</v>
      </c>
      <c r="AG926" s="117"/>
      <c r="AH926" s="117"/>
      <c r="AI926" s="117"/>
      <c r="AJ926" s="119">
        <f>SUM(AJ922:AJ925)</f>
        <v>0</v>
      </c>
      <c r="AK926" s="119">
        <f t="shared" ref="AK926:AN926" si="1788">SUM(AK922:AK925)</f>
        <v>0</v>
      </c>
      <c r="AL926" s="119">
        <f t="shared" si="1788"/>
        <v>0</v>
      </c>
      <c r="AM926" s="119">
        <f t="shared" si="1788"/>
        <v>0</v>
      </c>
      <c r="AN926" s="119">
        <f t="shared" si="1788"/>
        <v>0</v>
      </c>
      <c r="AO926" s="116"/>
      <c r="AP926" s="120"/>
      <c r="AQ926" s="121">
        <f t="shared" ref="AQ926:AZ926" si="1789">SUM(AQ922:AQ925)</f>
        <v>0</v>
      </c>
      <c r="AR926" s="121">
        <f t="shared" si="1789"/>
        <v>1836000</v>
      </c>
      <c r="AS926" s="121">
        <f t="shared" si="1789"/>
        <v>0</v>
      </c>
      <c r="AT926" s="121">
        <f t="shared" si="1789"/>
        <v>1836000</v>
      </c>
      <c r="AU926" s="121">
        <f t="shared" si="1789"/>
        <v>1836000</v>
      </c>
      <c r="AV926" s="121">
        <f t="shared" si="1789"/>
        <v>0</v>
      </c>
      <c r="AW926" s="121">
        <f t="shared" si="1789"/>
        <v>0</v>
      </c>
      <c r="AX926" s="121">
        <f t="shared" si="1789"/>
        <v>0</v>
      </c>
      <c r="AY926" s="121">
        <f t="shared" si="1789"/>
        <v>0</v>
      </c>
      <c r="AZ926" s="121">
        <f t="shared" si="1789"/>
        <v>0</v>
      </c>
      <c r="BA926" s="121"/>
    </row>
    <row r="927" spans="1:53" ht="14.1" customHeight="1" outlineLevel="2" x14ac:dyDescent="0.2">
      <c r="A927" s="68"/>
      <c r="B927" s="94"/>
      <c r="C927" s="95"/>
      <c r="D927" s="238" t="s">
        <v>515</v>
      </c>
      <c r="E927" s="96"/>
      <c r="F927" s="97"/>
      <c r="G927" s="98"/>
      <c r="H927" s="99" t="s">
        <v>565</v>
      </c>
      <c r="I927" s="100" t="s">
        <v>1</v>
      </c>
      <c r="J927" s="101">
        <v>3</v>
      </c>
      <c r="K927" s="101">
        <v>3</v>
      </c>
      <c r="L927" s="102">
        <f>IF(I927&lt;&gt;0,((VLOOKUP(I927,'1. Standard_Cost'!$B$4:$D$8,2)+VLOOKUP(I927,'1. Standard_Cost'!$B$4:$D$8,3))*J927*K927),"0")</f>
        <v>811125</v>
      </c>
      <c r="M927" s="102">
        <f>L927*'1. Standard_Cost'!F4</f>
        <v>135457.875</v>
      </c>
      <c r="N927" s="103"/>
      <c r="O927" s="103"/>
      <c r="P927" s="103"/>
      <c r="Q927" s="103"/>
      <c r="R927" s="104">
        <f>+N927*P927*'1. Standard_Cost'!$B$12</f>
        <v>0</v>
      </c>
      <c r="S927" s="104">
        <f>+N927*O927*P927*'1. Standard_Cost'!$C$12</f>
        <v>0</v>
      </c>
      <c r="T927" s="104">
        <f>+N927*P927*Q927*'1. Standard_Cost'!$D$12</f>
        <v>0</v>
      </c>
      <c r="U927" s="104">
        <f>+N927*O927*'1. Standard_Cost'!$E$12</f>
        <v>0</v>
      </c>
      <c r="V927" s="103"/>
      <c r="W927" s="103"/>
      <c r="X927" s="103"/>
      <c r="Y927" s="104">
        <f>+V927*((X927*'1. Standard_Cost'!$B$16)+(W927*X927*'1. Standard_Cost'!$C$16))</f>
        <v>0</v>
      </c>
      <c r="Z927" s="103"/>
      <c r="AA927" s="103"/>
      <c r="AB927" s="104">
        <f>+Z927*'1. Standard_Cost'!$B$20+AA927*'1. Standard_Cost'!$C$20</f>
        <v>0</v>
      </c>
      <c r="AC927" s="105">
        <v>60000</v>
      </c>
      <c r="AD927" s="106"/>
      <c r="AE927" s="104">
        <f t="shared" ref="AE927:AE930" si="1790">(R927+S927+T927+U927+Y927+AB927+AC927+AD927)*(20%)</f>
        <v>12000</v>
      </c>
      <c r="AF927" s="104">
        <f t="shared" ref="AF927:AF930" si="1791">R927+S927+T927+U927+Y927+AB927+AC927+AD927+AE927</f>
        <v>72000</v>
      </c>
      <c r="AG927" s="103"/>
      <c r="AH927" s="103"/>
      <c r="AI927" s="103"/>
      <c r="AJ927" s="107"/>
      <c r="AK927" s="107"/>
      <c r="AL927" s="107"/>
      <c r="AM927" s="104">
        <f>AG927*'1. Standard_Cost'!B534+'Incremental_Cost Year 2021'!AH927*'1. Standard_Cost'!C534+'Incremental_Cost Year 2021'!AI927*'1. Standard_Cost'!D534+'Incremental_Cost Year 2021'!AJ927+'Incremental_Cost Year 2021'!AL927+AK927</f>
        <v>0</v>
      </c>
      <c r="AN927" s="104">
        <f>AM927*'1. Standard_Cost'!C28</f>
        <v>0</v>
      </c>
      <c r="AO927" s="107"/>
      <c r="AQ927" s="104">
        <f t="shared" ref="AQ927:AQ930" si="1792">L927+M927</f>
        <v>946582.875</v>
      </c>
      <c r="AR927" s="104">
        <f t="shared" ref="AR927:AR930" si="1793">AF927</f>
        <v>72000</v>
      </c>
      <c r="AS927" s="104">
        <f t="shared" ref="AS927:AS930" si="1794">AM927+AN927</f>
        <v>0</v>
      </c>
      <c r="AT927" s="104">
        <f>SUM(AQ927,AR927,AS927)</f>
        <v>1018582.875</v>
      </c>
      <c r="AU927" s="229">
        <f t="shared" si="1785"/>
        <v>1018582.875</v>
      </c>
      <c r="AV927" s="229"/>
      <c r="AW927" s="229"/>
      <c r="AX927" s="229"/>
      <c r="AY927" s="229"/>
      <c r="AZ927" s="229"/>
      <c r="BA927" s="230"/>
    </row>
    <row r="928" spans="1:53" ht="14.1" customHeight="1" outlineLevel="2" x14ac:dyDescent="0.2">
      <c r="A928" s="68"/>
      <c r="B928" s="94"/>
      <c r="C928" s="95"/>
      <c r="D928" s="239"/>
      <c r="E928" s="110"/>
      <c r="F928" s="110"/>
      <c r="G928" s="111"/>
      <c r="H928" s="99" t="s">
        <v>50</v>
      </c>
      <c r="I928" s="100"/>
      <c r="J928" s="101"/>
      <c r="K928" s="101"/>
      <c r="L928" s="102" t="str">
        <f>IF(I928&lt;&gt;0,((VLOOKUP(I928,'1. Standard_Cost'!$B$4:$D$8,2)+VLOOKUP(I928,'1. Standard_Cost'!$B$4:$D$8,3))*J928*K928),"0")</f>
        <v>0</v>
      </c>
      <c r="M928" s="102">
        <f>L928*'1. Standard_Cost'!F4</f>
        <v>0</v>
      </c>
      <c r="N928" s="103"/>
      <c r="O928" s="103"/>
      <c r="P928" s="103"/>
      <c r="Q928" s="103"/>
      <c r="R928" s="104">
        <f>+N928*P928*'1. Standard_Cost'!$B$12</f>
        <v>0</v>
      </c>
      <c r="S928" s="104">
        <f>+N928*O928*P928*'1. Standard_Cost'!$C$12</f>
        <v>0</v>
      </c>
      <c r="T928" s="104">
        <f>+N928*P928*Q928*'1. Standard_Cost'!$D$12</f>
        <v>0</v>
      </c>
      <c r="U928" s="104">
        <f>+N928*O928*'1. Standard_Cost'!$E$12</f>
        <v>0</v>
      </c>
      <c r="V928" s="103"/>
      <c r="W928" s="103"/>
      <c r="X928" s="103"/>
      <c r="Y928" s="104">
        <f>+V928*((X928*'1. Standard_Cost'!$B$16)+(W928*X928*'1. Standard_Cost'!$C$16))</f>
        <v>0</v>
      </c>
      <c r="Z928" s="103"/>
      <c r="AA928" s="103"/>
      <c r="AB928" s="104">
        <f>+Z928*'1. Standard_Cost'!$B$20+AA928*'1. Standard_Cost'!$C$20</f>
        <v>0</v>
      </c>
      <c r="AC928" s="105"/>
      <c r="AD928" s="106"/>
      <c r="AE928" s="104">
        <f t="shared" si="1790"/>
        <v>0</v>
      </c>
      <c r="AF928" s="104">
        <f t="shared" si="1791"/>
        <v>0</v>
      </c>
      <c r="AG928" s="103"/>
      <c r="AH928" s="103">
        <v>0</v>
      </c>
      <c r="AI928" s="103">
        <v>0</v>
      </c>
      <c r="AJ928" s="107"/>
      <c r="AK928" s="107"/>
      <c r="AL928" s="107"/>
      <c r="AM928" s="104">
        <f>AG928*'1. Standard_Cost'!B534+'Incremental_Cost Year 2021'!AH928*'1. Standard_Cost'!C534+'Incremental_Cost Year 2021'!AI928*'1. Standard_Cost'!D534+'Incremental_Cost Year 2021'!AJ928+'Incremental_Cost Year 2021'!AL928+AK928</f>
        <v>0</v>
      </c>
      <c r="AN928" s="104">
        <f>AM928*'1. Standard_Cost'!C28</f>
        <v>0</v>
      </c>
      <c r="AO928" s="107"/>
      <c r="AQ928" s="104">
        <f t="shared" si="1792"/>
        <v>0</v>
      </c>
      <c r="AR928" s="104">
        <f t="shared" si="1793"/>
        <v>0</v>
      </c>
      <c r="AS928" s="104">
        <f t="shared" si="1794"/>
        <v>0</v>
      </c>
      <c r="AT928" s="104">
        <f t="shared" ref="AT928:AT930" si="1795">SUM(AQ928,AR928,AS928)</f>
        <v>0</v>
      </c>
      <c r="AU928" s="229">
        <f t="shared" ref="AU928:AU930" si="1796">AT928:AT929</f>
        <v>0</v>
      </c>
      <c r="AV928" s="229">
        <v>0</v>
      </c>
      <c r="AW928" s="229"/>
      <c r="AX928" s="229"/>
      <c r="AY928" s="229"/>
      <c r="AZ928" s="229"/>
      <c r="BA928" s="230"/>
    </row>
    <row r="929" spans="1:53" ht="14.1" customHeight="1" outlineLevel="2" x14ac:dyDescent="0.2">
      <c r="A929" s="68"/>
      <c r="B929" s="94"/>
      <c r="C929" s="95"/>
      <c r="D929" s="239"/>
      <c r="E929" s="110"/>
      <c r="F929" s="110"/>
      <c r="G929" s="111"/>
      <c r="H929" s="99" t="s">
        <v>51</v>
      </c>
      <c r="I929" s="100"/>
      <c r="J929" s="101"/>
      <c r="K929" s="101"/>
      <c r="L929" s="102" t="str">
        <f>IF(I929&lt;&gt;0,((VLOOKUP(I929,'1. Standard_Cost'!$B$4:$D$8,2)+VLOOKUP(I929,'1. Standard_Cost'!$B$4:$D$8,3))*J929*K929),"0")</f>
        <v>0</v>
      </c>
      <c r="M929" s="102">
        <f>L929*'1. Standard_Cost'!F4</f>
        <v>0</v>
      </c>
      <c r="N929" s="103"/>
      <c r="O929" s="103"/>
      <c r="P929" s="103"/>
      <c r="Q929" s="103"/>
      <c r="R929" s="104">
        <f>+N929*P929*'1. Standard_Cost'!$B$12</f>
        <v>0</v>
      </c>
      <c r="S929" s="104">
        <f>+N929*O929*P929*'1. Standard_Cost'!$C$12</f>
        <v>0</v>
      </c>
      <c r="T929" s="104">
        <f>+N929*P929*Q929*'1. Standard_Cost'!$D$12</f>
        <v>0</v>
      </c>
      <c r="U929" s="104">
        <f>+N929*O929*'1. Standard_Cost'!$E$12</f>
        <v>0</v>
      </c>
      <c r="V929" s="103"/>
      <c r="W929" s="103"/>
      <c r="X929" s="103"/>
      <c r="Y929" s="104">
        <f>+V929*((X929*'1. Standard_Cost'!$B$16)+(W929*X929*'1. Standard_Cost'!$C$16))</f>
        <v>0</v>
      </c>
      <c r="Z929" s="103"/>
      <c r="AA929" s="103"/>
      <c r="AB929" s="104">
        <f>+Z929*'1. Standard_Cost'!$B$20+AA929*'1. Standard_Cost'!$C$20</f>
        <v>0</v>
      </c>
      <c r="AC929" s="105"/>
      <c r="AD929" s="106"/>
      <c r="AE929" s="104">
        <f t="shared" si="1790"/>
        <v>0</v>
      </c>
      <c r="AF929" s="104">
        <f t="shared" si="1791"/>
        <v>0</v>
      </c>
      <c r="AG929" s="103"/>
      <c r="AH929" s="103"/>
      <c r="AI929" s="103"/>
      <c r="AJ929" s="107"/>
      <c r="AK929" s="107"/>
      <c r="AL929" s="107"/>
      <c r="AM929" s="104">
        <f>AG929*'1. Standard_Cost'!B534+'Incremental_Cost Year 2021'!AH929*'1. Standard_Cost'!C534+'Incremental_Cost Year 2021'!AI929*'1. Standard_Cost'!D534+'Incremental_Cost Year 2021'!AJ929+'Incremental_Cost Year 2021'!AL929+AK929</f>
        <v>0</v>
      </c>
      <c r="AN929" s="104">
        <f>AM929*'1. Standard_Cost'!C28</f>
        <v>0</v>
      </c>
      <c r="AO929" s="107"/>
      <c r="AQ929" s="104">
        <f t="shared" si="1792"/>
        <v>0</v>
      </c>
      <c r="AR929" s="104">
        <f t="shared" si="1793"/>
        <v>0</v>
      </c>
      <c r="AS929" s="104">
        <f t="shared" si="1794"/>
        <v>0</v>
      </c>
      <c r="AT929" s="104">
        <f t="shared" si="1795"/>
        <v>0</v>
      </c>
      <c r="AU929" s="229">
        <f t="shared" si="1796"/>
        <v>0</v>
      </c>
      <c r="AV929" s="229"/>
      <c r="AW929" s="229"/>
      <c r="AX929" s="229"/>
      <c r="AY929" s="229"/>
      <c r="AZ929" s="229"/>
      <c r="BA929" s="230"/>
    </row>
    <row r="930" spans="1:53" ht="14.1" customHeight="1" outlineLevel="2" x14ac:dyDescent="0.2">
      <c r="A930" s="68"/>
      <c r="B930" s="94"/>
      <c r="C930" s="95"/>
      <c r="D930" s="239"/>
      <c r="E930" s="110"/>
      <c r="F930" s="110"/>
      <c r="G930" s="111"/>
      <c r="H930" s="112" t="s">
        <v>179</v>
      </c>
      <c r="I930" s="100"/>
      <c r="J930" s="101"/>
      <c r="K930" s="101"/>
      <c r="L930" s="102" t="str">
        <f>IF(I930&lt;&gt;0,((VLOOKUP(I930,'1. Standard_Cost'!$B$4:$D$8,2)+VLOOKUP(I930,'1. Standard_Cost'!$B$4:$D$8,3))*J930*K930),"0")</f>
        <v>0</v>
      </c>
      <c r="M930" s="102">
        <f>L930*'1. Standard_Cost'!F514</f>
        <v>0</v>
      </c>
      <c r="N930" s="103"/>
      <c r="O930" s="103"/>
      <c r="P930" s="103"/>
      <c r="Q930" s="103"/>
      <c r="R930" s="104">
        <f>+N930*P930*'1. Standard_Cost'!$B$12</f>
        <v>0</v>
      </c>
      <c r="S930" s="104">
        <f>+N930*O930*P930*'1. Standard_Cost'!$C$12</f>
        <v>0</v>
      </c>
      <c r="T930" s="104">
        <f>+N930*P930*Q930*'1. Standard_Cost'!$D$12</f>
        <v>0</v>
      </c>
      <c r="U930" s="104">
        <f>+N930*O930*'1. Standard_Cost'!$E$12</f>
        <v>0</v>
      </c>
      <c r="V930" s="103"/>
      <c r="W930" s="103"/>
      <c r="X930" s="103"/>
      <c r="Y930" s="104">
        <f>+V930*((X930*'1. Standard_Cost'!$B$16)+(W930*X930*'1. Standard_Cost'!$C$16))</f>
        <v>0</v>
      </c>
      <c r="Z930" s="103"/>
      <c r="AA930" s="103"/>
      <c r="AB930" s="104">
        <f>+Z930*'1. Standard_Cost'!$B$20+AA930*'1. Standard_Cost'!$C$20</f>
        <v>0</v>
      </c>
      <c r="AC930" s="105"/>
      <c r="AD930" s="106"/>
      <c r="AE930" s="104">
        <f t="shared" si="1790"/>
        <v>0</v>
      </c>
      <c r="AF930" s="104">
        <f t="shared" si="1791"/>
        <v>0</v>
      </c>
      <c r="AG930" s="103"/>
      <c r="AH930" s="103"/>
      <c r="AI930" s="103"/>
      <c r="AJ930" s="107"/>
      <c r="AK930" s="107"/>
      <c r="AL930" s="107"/>
      <c r="AM930" s="104">
        <f>AG930*'1. Standard_Cost'!B534+'Incremental_Cost Year 2021'!AH930*'1. Standard_Cost'!C534+'Incremental_Cost Year 2021'!AI930*'1. Standard_Cost'!D534+'Incremental_Cost Year 2021'!AJ930+'Incremental_Cost Year 2021'!AL930+AK930</f>
        <v>0</v>
      </c>
      <c r="AN930" s="104">
        <f>AM930*'1. Standard_Cost'!C28</f>
        <v>0</v>
      </c>
      <c r="AO930" s="107"/>
      <c r="AQ930" s="104">
        <f t="shared" si="1792"/>
        <v>0</v>
      </c>
      <c r="AR930" s="104">
        <f t="shared" si="1793"/>
        <v>0</v>
      </c>
      <c r="AS930" s="104">
        <f t="shared" si="1794"/>
        <v>0</v>
      </c>
      <c r="AT930" s="104">
        <f t="shared" si="1795"/>
        <v>0</v>
      </c>
      <c r="AU930" s="229">
        <f t="shared" si="1796"/>
        <v>0</v>
      </c>
      <c r="AV930" s="229"/>
      <c r="AW930" s="229"/>
      <c r="AX930" s="229"/>
      <c r="AY930" s="229"/>
      <c r="AZ930" s="229"/>
      <c r="BA930" s="230"/>
    </row>
    <row r="931" spans="1:53" ht="24.6" customHeight="1" outlineLevel="1" x14ac:dyDescent="0.2">
      <c r="A931" s="68"/>
      <c r="B931" s="141"/>
      <c r="C931" s="95"/>
      <c r="D931" s="240"/>
      <c r="E931" s="113" t="s">
        <v>507</v>
      </c>
      <c r="F931" s="114" t="s">
        <v>154</v>
      </c>
      <c r="G931" s="115" t="s">
        <v>155</v>
      </c>
      <c r="H931" s="122" t="s">
        <v>508</v>
      </c>
      <c r="I931" s="117"/>
      <c r="J931" s="117"/>
      <c r="K931" s="117"/>
      <c r="L931" s="118">
        <f>SUM(L927:L930)</f>
        <v>811125</v>
      </c>
      <c r="M931" s="118">
        <f>SUM(M927:M930)</f>
        <v>135457.875</v>
      </c>
      <c r="N931" s="117"/>
      <c r="O931" s="117"/>
      <c r="P931" s="117"/>
      <c r="Q931" s="117"/>
      <c r="R931" s="119">
        <f>SUM(R927:R930)</f>
        <v>0</v>
      </c>
      <c r="S931" s="119">
        <f>SUM(S927:S930)</f>
        <v>0</v>
      </c>
      <c r="T931" s="119">
        <f>SUM(T927:T930)</f>
        <v>0</v>
      </c>
      <c r="U931" s="119">
        <f>SUM(U927:U930)</f>
        <v>0</v>
      </c>
      <c r="V931" s="117"/>
      <c r="W931" s="117"/>
      <c r="X931" s="117"/>
      <c r="Y931" s="118">
        <f>SUM(Y927:Y930)</f>
        <v>0</v>
      </c>
      <c r="Z931" s="117"/>
      <c r="AA931" s="117"/>
      <c r="AB931" s="118">
        <f t="shared" ref="AB931:AF931" si="1797">SUM(AB927:AB930)</f>
        <v>0</v>
      </c>
      <c r="AC931" s="118">
        <f t="shared" si="1797"/>
        <v>60000</v>
      </c>
      <c r="AD931" s="118">
        <f t="shared" si="1797"/>
        <v>0</v>
      </c>
      <c r="AE931" s="118">
        <f t="shared" si="1797"/>
        <v>12000</v>
      </c>
      <c r="AF931" s="118">
        <f t="shared" si="1797"/>
        <v>72000</v>
      </c>
      <c r="AG931" s="117"/>
      <c r="AH931" s="117"/>
      <c r="AI931" s="117"/>
      <c r="AJ931" s="119">
        <f>SUM(AJ927:AJ930)</f>
        <v>0</v>
      </c>
      <c r="AK931" s="119">
        <f t="shared" ref="AK931:AN931" si="1798">SUM(AK927:AK930)</f>
        <v>0</v>
      </c>
      <c r="AL931" s="119">
        <f t="shared" si="1798"/>
        <v>0</v>
      </c>
      <c r="AM931" s="119">
        <f t="shared" si="1798"/>
        <v>0</v>
      </c>
      <c r="AN931" s="119">
        <f t="shared" si="1798"/>
        <v>0</v>
      </c>
      <c r="AO931" s="116"/>
      <c r="AP931" s="120"/>
      <c r="AQ931" s="121">
        <f t="shared" ref="AQ931:AZ931" si="1799">SUM(AQ927:AQ930)</f>
        <v>946582.875</v>
      </c>
      <c r="AR931" s="121">
        <f t="shared" si="1799"/>
        <v>72000</v>
      </c>
      <c r="AS931" s="121">
        <f t="shared" si="1799"/>
        <v>0</v>
      </c>
      <c r="AT931" s="121">
        <f t="shared" si="1799"/>
        <v>1018582.875</v>
      </c>
      <c r="AU931" s="121">
        <f t="shared" si="1799"/>
        <v>1018582.875</v>
      </c>
      <c r="AV931" s="121">
        <f t="shared" si="1799"/>
        <v>0</v>
      </c>
      <c r="AW931" s="121">
        <f t="shared" si="1799"/>
        <v>0</v>
      </c>
      <c r="AX931" s="121">
        <f t="shared" si="1799"/>
        <v>0</v>
      </c>
      <c r="AY931" s="121">
        <f t="shared" si="1799"/>
        <v>0</v>
      </c>
      <c r="AZ931" s="121">
        <f t="shared" si="1799"/>
        <v>0</v>
      </c>
      <c r="BA931" s="121"/>
    </row>
    <row r="932" spans="1:53" ht="14.1" customHeight="1" outlineLevel="2" x14ac:dyDescent="0.2">
      <c r="A932" s="68"/>
      <c r="B932" s="94"/>
      <c r="C932" s="250"/>
      <c r="D932" s="238" t="s">
        <v>515</v>
      </c>
      <c r="E932" s="238" t="s">
        <v>509</v>
      </c>
      <c r="F932" s="97"/>
      <c r="G932" s="98"/>
      <c r="H932" s="99" t="s">
        <v>542</v>
      </c>
      <c r="I932" s="100"/>
      <c r="J932" s="101"/>
      <c r="K932" s="101"/>
      <c r="L932" s="102" t="str">
        <f>IF(I932&lt;&gt;0,((VLOOKUP(I932,'1. Standard_Cost'!$B$4:$D$8,2)+VLOOKUP(I932,'1. Standard_Cost'!$B$4:$D$8,3))*J932*K932),"0")</f>
        <v>0</v>
      </c>
      <c r="M932" s="102">
        <f>L932*'1. Standard_Cost'!F4</f>
        <v>0</v>
      </c>
      <c r="N932" s="103">
        <v>2</v>
      </c>
      <c r="O932" s="103">
        <v>2</v>
      </c>
      <c r="P932" s="103">
        <v>15</v>
      </c>
      <c r="Q932" s="103">
        <v>0</v>
      </c>
      <c r="R932" s="104">
        <f>+N932*P932*'1. Standard_Cost'!$B$12</f>
        <v>45000</v>
      </c>
      <c r="S932" s="104">
        <f>+N932*O932*P932*'1. Standard_Cost'!$C$12</f>
        <v>150000</v>
      </c>
      <c r="T932" s="104">
        <f>+N932*P932*Q932*'1. Standard_Cost'!$D$12</f>
        <v>0</v>
      </c>
      <c r="U932" s="104">
        <f>+N932*O932*'1. Standard_Cost'!$E$12</f>
        <v>20000</v>
      </c>
      <c r="V932" s="103"/>
      <c r="W932" s="103"/>
      <c r="X932" s="103"/>
      <c r="Y932" s="104">
        <f>+V932*((X932*'1. Standard_Cost'!$B$16)+(W932*X932*'1. Standard_Cost'!$C$16))</f>
        <v>0</v>
      </c>
      <c r="Z932" s="103">
        <v>6</v>
      </c>
      <c r="AA932" s="103">
        <v>6</v>
      </c>
      <c r="AB932" s="104">
        <f>+Z932*'1. Standard_Cost'!$B$20+AA932*'1. Standard_Cost'!$C$20</f>
        <v>750000</v>
      </c>
      <c r="AC932" s="105">
        <v>350000</v>
      </c>
      <c r="AD932" s="106"/>
      <c r="AE932" s="104">
        <f t="shared" ref="AE932:AE935" si="1800">(R932+S932+T932+U932+Y932+AB932+AC932+AD932)*(20%)</f>
        <v>263000</v>
      </c>
      <c r="AF932" s="104">
        <f t="shared" ref="AF932:AF935" si="1801">R932+S932+T932+U932+Y932+AB932+AC932+AD932+AE932</f>
        <v>1578000</v>
      </c>
      <c r="AG932" s="103"/>
      <c r="AH932" s="103"/>
      <c r="AI932" s="103"/>
      <c r="AJ932" s="107"/>
      <c r="AK932" s="107"/>
      <c r="AL932" s="107"/>
      <c r="AM932" s="104">
        <f>AG932*'1. Standard_Cost'!B549+'Incremental_Cost Year 2021'!AH932*'1. Standard_Cost'!C549+'Incremental_Cost Year 2021'!AI932*'1. Standard_Cost'!D549+'Incremental_Cost Year 2021'!AJ932+'Incremental_Cost Year 2021'!AL932+AK932</f>
        <v>0</v>
      </c>
      <c r="AN932" s="104">
        <f>AM932*'1. Standard_Cost'!C28</f>
        <v>0</v>
      </c>
      <c r="AO932" s="107"/>
      <c r="AQ932" s="104">
        <f t="shared" ref="AQ932:AQ935" si="1802">L932+M932</f>
        <v>0</v>
      </c>
      <c r="AR932" s="104">
        <f t="shared" ref="AR932:AR935" si="1803">AF932</f>
        <v>1578000</v>
      </c>
      <c r="AS932" s="104">
        <f t="shared" ref="AS932:AS935" si="1804">AM932+AN932</f>
        <v>0</v>
      </c>
      <c r="AT932" s="104">
        <f>SUM(AQ932,AR932,AS932)</f>
        <v>1578000</v>
      </c>
      <c r="AU932" s="229">
        <f t="shared" ref="AU932:AU935" si="1805">AT932:AT933</f>
        <v>1578000</v>
      </c>
      <c r="AV932" s="229"/>
      <c r="AW932" s="229"/>
      <c r="AX932" s="229"/>
      <c r="AY932" s="229"/>
      <c r="AZ932" s="229"/>
      <c r="BA932" s="230"/>
    </row>
    <row r="933" spans="1:53" ht="14.1" customHeight="1" outlineLevel="2" x14ac:dyDescent="0.2">
      <c r="A933" s="68"/>
      <c r="B933" s="94"/>
      <c r="C933" s="251"/>
      <c r="D933" s="239"/>
      <c r="E933" s="239"/>
      <c r="F933" s="110"/>
      <c r="G933" s="111"/>
      <c r="H933" s="99" t="s">
        <v>50</v>
      </c>
      <c r="I933" s="100"/>
      <c r="J933" s="101"/>
      <c r="K933" s="101"/>
      <c r="L933" s="102" t="str">
        <f>IF(I933&lt;&gt;0,((VLOOKUP(I933,'1. Standard_Cost'!$B$4:$D$8,2)+VLOOKUP(I933,'1. Standard_Cost'!$B$4:$D$8,3))*J933*K933),"0")</f>
        <v>0</v>
      </c>
      <c r="M933" s="102">
        <f>L933*'1. Standard_Cost'!F4</f>
        <v>0</v>
      </c>
      <c r="N933" s="103"/>
      <c r="O933" s="103"/>
      <c r="P933" s="103"/>
      <c r="Q933" s="103"/>
      <c r="R933" s="104">
        <f>+N933*P933*'1. Standard_Cost'!$B$12</f>
        <v>0</v>
      </c>
      <c r="S933" s="104">
        <f>+N933*O933*P933*'1. Standard_Cost'!$C$12</f>
        <v>0</v>
      </c>
      <c r="T933" s="104">
        <f>+N933*P933*Q933*'1. Standard_Cost'!$D$12</f>
        <v>0</v>
      </c>
      <c r="U933" s="104">
        <f>+N933*O933*'1. Standard_Cost'!$E$12</f>
        <v>0</v>
      </c>
      <c r="V933" s="103"/>
      <c r="W933" s="103"/>
      <c r="X933" s="103"/>
      <c r="Y933" s="104">
        <f>+V933*((X933*'1. Standard_Cost'!$B$16)+(W933*X933*'1. Standard_Cost'!$C$16))</f>
        <v>0</v>
      </c>
      <c r="Z933" s="103"/>
      <c r="AA933" s="103"/>
      <c r="AB933" s="104">
        <f>+Z933*'1. Standard_Cost'!$B$20+AA933*'1. Standard_Cost'!$C$20</f>
        <v>0</v>
      </c>
      <c r="AC933" s="105"/>
      <c r="AD933" s="106"/>
      <c r="AE933" s="104">
        <f t="shared" si="1800"/>
        <v>0</v>
      </c>
      <c r="AF933" s="104">
        <f t="shared" si="1801"/>
        <v>0</v>
      </c>
      <c r="AG933" s="103"/>
      <c r="AH933" s="103">
        <v>0</v>
      </c>
      <c r="AI933" s="103">
        <v>0</v>
      </c>
      <c r="AJ933" s="107"/>
      <c r="AK933" s="107"/>
      <c r="AL933" s="107"/>
      <c r="AM933" s="104">
        <f>AG933*'1. Standard_Cost'!B549+'Incremental_Cost Year 2021'!AH933*'1. Standard_Cost'!C549+'Incremental_Cost Year 2021'!AI933*'1. Standard_Cost'!D549+'Incremental_Cost Year 2021'!AJ933+'Incremental_Cost Year 2021'!AL933+AK933</f>
        <v>0</v>
      </c>
      <c r="AN933" s="104">
        <f>AM933*'1. Standard_Cost'!C28</f>
        <v>0</v>
      </c>
      <c r="AO933" s="107"/>
      <c r="AQ933" s="104">
        <f t="shared" si="1802"/>
        <v>0</v>
      </c>
      <c r="AR933" s="104">
        <f t="shared" si="1803"/>
        <v>0</v>
      </c>
      <c r="AS933" s="104">
        <f t="shared" si="1804"/>
        <v>0</v>
      </c>
      <c r="AT933" s="104">
        <f t="shared" ref="AT933:AT935" si="1806">SUM(AQ933,AR933,AS933)</f>
        <v>0</v>
      </c>
      <c r="AU933" s="229">
        <f t="shared" si="1805"/>
        <v>0</v>
      </c>
      <c r="AV933" s="229">
        <v>0</v>
      </c>
      <c r="AW933" s="229"/>
      <c r="AX933" s="229"/>
      <c r="AY933" s="229"/>
      <c r="AZ933" s="229"/>
      <c r="BA933" s="230"/>
    </row>
    <row r="934" spans="1:53" ht="14.1" customHeight="1" outlineLevel="2" x14ac:dyDescent="0.2">
      <c r="A934" s="68"/>
      <c r="B934" s="94"/>
      <c r="C934" s="251"/>
      <c r="D934" s="239"/>
      <c r="E934" s="239"/>
      <c r="F934" s="110"/>
      <c r="G934" s="111"/>
      <c r="H934" s="99" t="s">
        <v>51</v>
      </c>
      <c r="I934" s="100"/>
      <c r="J934" s="101"/>
      <c r="K934" s="101"/>
      <c r="L934" s="102" t="str">
        <f>IF(I934&lt;&gt;0,((VLOOKUP(I934,'1. Standard_Cost'!$B$4:$D$8,2)+VLOOKUP(I934,'1. Standard_Cost'!$B$4:$D$8,3))*J934*K934),"0")</f>
        <v>0</v>
      </c>
      <c r="M934" s="102">
        <f>L934*'1. Standard_Cost'!F529</f>
        <v>0</v>
      </c>
      <c r="N934" s="103"/>
      <c r="O934" s="103"/>
      <c r="P934" s="103"/>
      <c r="Q934" s="103"/>
      <c r="R934" s="104">
        <f>+N934*P934*'1. Standard_Cost'!$B$12</f>
        <v>0</v>
      </c>
      <c r="S934" s="104">
        <f>+N934*O934*P934*'1. Standard_Cost'!$C$12</f>
        <v>0</v>
      </c>
      <c r="T934" s="104">
        <f>+N934*P934*Q934*'1. Standard_Cost'!$D$12</f>
        <v>0</v>
      </c>
      <c r="U934" s="104">
        <f>+N934*O934*'1. Standard_Cost'!$E$12</f>
        <v>0</v>
      </c>
      <c r="V934" s="103"/>
      <c r="W934" s="103"/>
      <c r="X934" s="103"/>
      <c r="Y934" s="104">
        <f>+V934*((X934*'1. Standard_Cost'!$B$16)+(W934*X934*'1. Standard_Cost'!$C$16))</f>
        <v>0</v>
      </c>
      <c r="Z934" s="103"/>
      <c r="AA934" s="103"/>
      <c r="AB934" s="104">
        <f>+Z934*'1. Standard_Cost'!$B$20+AA934*'1. Standard_Cost'!$C$20</f>
        <v>0</v>
      </c>
      <c r="AC934" s="105"/>
      <c r="AD934" s="106"/>
      <c r="AE934" s="104">
        <f t="shared" si="1800"/>
        <v>0</v>
      </c>
      <c r="AF934" s="104">
        <f t="shared" si="1801"/>
        <v>0</v>
      </c>
      <c r="AG934" s="103"/>
      <c r="AH934" s="103"/>
      <c r="AI934" s="103"/>
      <c r="AJ934" s="107"/>
      <c r="AK934" s="107"/>
      <c r="AL934" s="107"/>
      <c r="AM934" s="104">
        <f>AG934*'1. Standard_Cost'!B549+'Incremental_Cost Year 2021'!AH934*'1. Standard_Cost'!C549+'Incremental_Cost Year 2021'!AI934*'1. Standard_Cost'!D549+'Incremental_Cost Year 2021'!AJ934+'Incremental_Cost Year 2021'!AL934+AK934</f>
        <v>0</v>
      </c>
      <c r="AN934" s="104">
        <f>AM934*'1. Standard_Cost'!C28</f>
        <v>0</v>
      </c>
      <c r="AO934" s="107"/>
      <c r="AQ934" s="104">
        <f t="shared" si="1802"/>
        <v>0</v>
      </c>
      <c r="AR934" s="104">
        <f t="shared" si="1803"/>
        <v>0</v>
      </c>
      <c r="AS934" s="104">
        <f t="shared" si="1804"/>
        <v>0</v>
      </c>
      <c r="AT934" s="104">
        <f t="shared" si="1806"/>
        <v>0</v>
      </c>
      <c r="AU934" s="229">
        <f t="shared" si="1805"/>
        <v>0</v>
      </c>
      <c r="AV934" s="229"/>
      <c r="AW934" s="229"/>
      <c r="AX934" s="229"/>
      <c r="AY934" s="229"/>
      <c r="AZ934" s="229"/>
      <c r="BA934" s="230"/>
    </row>
    <row r="935" spans="1:53" ht="14.1" customHeight="1" outlineLevel="2" x14ac:dyDescent="0.2">
      <c r="A935" s="68"/>
      <c r="B935" s="94"/>
      <c r="C935" s="251"/>
      <c r="D935" s="239"/>
      <c r="E935" s="239"/>
      <c r="F935" s="110"/>
      <c r="G935" s="111"/>
      <c r="H935" s="112" t="s">
        <v>179</v>
      </c>
      <c r="I935" s="100"/>
      <c r="J935" s="101"/>
      <c r="K935" s="101"/>
      <c r="L935" s="102" t="str">
        <f>IF(I935&lt;&gt;0,((VLOOKUP(I935,'1. Standard_Cost'!$B$4:$D$8,2)+VLOOKUP(I935,'1. Standard_Cost'!$B$4:$D$8,3))*J935*K935),"0")</f>
        <v>0</v>
      </c>
      <c r="M935" s="102">
        <f>L935*'1. Standard_Cost'!F529</f>
        <v>0</v>
      </c>
      <c r="N935" s="103"/>
      <c r="O935" s="103"/>
      <c r="P935" s="103"/>
      <c r="Q935" s="103"/>
      <c r="R935" s="104">
        <f>+N935*P935*'1. Standard_Cost'!$B$12</f>
        <v>0</v>
      </c>
      <c r="S935" s="104">
        <f>+N935*O935*P935*'1. Standard_Cost'!$C$12</f>
        <v>0</v>
      </c>
      <c r="T935" s="104">
        <f>+N935*P935*Q935*'1. Standard_Cost'!$D$12</f>
        <v>0</v>
      </c>
      <c r="U935" s="104">
        <f>+N935*O935*'1. Standard_Cost'!$E$12</f>
        <v>0</v>
      </c>
      <c r="V935" s="103"/>
      <c r="W935" s="103"/>
      <c r="X935" s="103"/>
      <c r="Y935" s="104">
        <f>+V935*((X935*'1. Standard_Cost'!$B$16)+(W935*X935*'1. Standard_Cost'!$C$16))</f>
        <v>0</v>
      </c>
      <c r="Z935" s="103"/>
      <c r="AA935" s="103"/>
      <c r="AB935" s="104">
        <f>+Z935*'1. Standard_Cost'!$B$20+AA935*'1. Standard_Cost'!$C$20</f>
        <v>0</v>
      </c>
      <c r="AC935" s="105"/>
      <c r="AD935" s="106"/>
      <c r="AE935" s="104">
        <f t="shared" si="1800"/>
        <v>0</v>
      </c>
      <c r="AF935" s="104">
        <f t="shared" si="1801"/>
        <v>0</v>
      </c>
      <c r="AG935" s="103"/>
      <c r="AH935" s="103"/>
      <c r="AI935" s="103"/>
      <c r="AJ935" s="107"/>
      <c r="AK935" s="107"/>
      <c r="AL935" s="107"/>
      <c r="AM935" s="104">
        <f>AG935*'1. Standard_Cost'!B549+'Incremental_Cost Year 2021'!AH935*'1. Standard_Cost'!C549+'Incremental_Cost Year 2021'!AI935*'1. Standard_Cost'!D549+'Incremental_Cost Year 2021'!AJ935+'Incremental_Cost Year 2021'!AL935+AK935</f>
        <v>0</v>
      </c>
      <c r="AN935" s="104">
        <f>AM935*'1. Standard_Cost'!C28</f>
        <v>0</v>
      </c>
      <c r="AO935" s="107"/>
      <c r="AQ935" s="104">
        <f t="shared" si="1802"/>
        <v>0</v>
      </c>
      <c r="AR935" s="104">
        <f t="shared" si="1803"/>
        <v>0</v>
      </c>
      <c r="AS935" s="104">
        <f t="shared" si="1804"/>
        <v>0</v>
      </c>
      <c r="AT935" s="104">
        <f t="shared" si="1806"/>
        <v>0</v>
      </c>
      <c r="AU935" s="229">
        <f t="shared" si="1805"/>
        <v>0</v>
      </c>
      <c r="AV935" s="229"/>
      <c r="AW935" s="229"/>
      <c r="AX935" s="229"/>
      <c r="AY935" s="229"/>
      <c r="AZ935" s="229"/>
      <c r="BA935" s="230"/>
    </row>
    <row r="936" spans="1:53" ht="25.35" customHeight="1" outlineLevel="1" x14ac:dyDescent="0.2">
      <c r="A936" s="68"/>
      <c r="B936" s="94"/>
      <c r="C936" s="251"/>
      <c r="D936" s="240"/>
      <c r="E936" s="240"/>
      <c r="F936" s="114" t="s">
        <v>154</v>
      </c>
      <c r="G936" s="115" t="s">
        <v>155</v>
      </c>
      <c r="H936" s="140" t="s">
        <v>510</v>
      </c>
      <c r="I936" s="117"/>
      <c r="J936" s="117"/>
      <c r="K936" s="117"/>
      <c r="L936" s="118">
        <f>SUM(L932:L935)</f>
        <v>0</v>
      </c>
      <c r="M936" s="118">
        <f>SUM(M932:M935)</f>
        <v>0</v>
      </c>
      <c r="N936" s="117"/>
      <c r="O936" s="117"/>
      <c r="P936" s="117"/>
      <c r="Q936" s="117"/>
      <c r="R936" s="119">
        <f>SUM(R932:R935)</f>
        <v>45000</v>
      </c>
      <c r="S936" s="119">
        <f>SUM(S932:S935)</f>
        <v>150000</v>
      </c>
      <c r="T936" s="119">
        <f>SUM(T932:T935)</f>
        <v>0</v>
      </c>
      <c r="U936" s="119">
        <f>SUM(U932:U935)</f>
        <v>20000</v>
      </c>
      <c r="V936" s="117"/>
      <c r="W936" s="117"/>
      <c r="X936" s="117"/>
      <c r="Y936" s="118">
        <f>SUM(Y932:Y935)</f>
        <v>0</v>
      </c>
      <c r="Z936" s="117"/>
      <c r="AA936" s="117"/>
      <c r="AB936" s="118">
        <f t="shared" ref="AB936:AF936" si="1807">SUM(AB932:AB935)</f>
        <v>750000</v>
      </c>
      <c r="AC936" s="118">
        <f t="shared" si="1807"/>
        <v>350000</v>
      </c>
      <c r="AD936" s="118">
        <f t="shared" si="1807"/>
        <v>0</v>
      </c>
      <c r="AE936" s="118">
        <f t="shared" si="1807"/>
        <v>263000</v>
      </c>
      <c r="AF936" s="118">
        <f t="shared" si="1807"/>
        <v>1578000</v>
      </c>
      <c r="AG936" s="117"/>
      <c r="AH936" s="117"/>
      <c r="AI936" s="117"/>
      <c r="AJ936" s="119">
        <f>SUM(AJ932:AJ935)</f>
        <v>0</v>
      </c>
      <c r="AK936" s="119">
        <f t="shared" ref="AK936:AN936" si="1808">SUM(AK932:AK935)</f>
        <v>0</v>
      </c>
      <c r="AL936" s="119">
        <f t="shared" si="1808"/>
        <v>0</v>
      </c>
      <c r="AM936" s="119">
        <f t="shared" si="1808"/>
        <v>0</v>
      </c>
      <c r="AN936" s="119">
        <f t="shared" si="1808"/>
        <v>0</v>
      </c>
      <c r="AO936" s="116"/>
      <c r="AP936" s="120"/>
      <c r="AQ936" s="118">
        <f t="shared" ref="AQ936:AZ936" si="1809">SUM(AQ932:AQ935)</f>
        <v>0</v>
      </c>
      <c r="AR936" s="118">
        <f t="shared" si="1809"/>
        <v>1578000</v>
      </c>
      <c r="AS936" s="118">
        <f t="shared" si="1809"/>
        <v>0</v>
      </c>
      <c r="AT936" s="118">
        <f t="shared" si="1809"/>
        <v>1578000</v>
      </c>
      <c r="AU936" s="118">
        <f t="shared" si="1809"/>
        <v>1578000</v>
      </c>
      <c r="AV936" s="118">
        <f t="shared" si="1809"/>
        <v>0</v>
      </c>
      <c r="AW936" s="118">
        <f t="shared" si="1809"/>
        <v>0</v>
      </c>
      <c r="AX936" s="118">
        <f t="shared" si="1809"/>
        <v>0</v>
      </c>
      <c r="AY936" s="118">
        <f t="shared" si="1809"/>
        <v>0</v>
      </c>
      <c r="AZ936" s="118">
        <f t="shared" si="1809"/>
        <v>0</v>
      </c>
      <c r="BA936" s="118"/>
    </row>
    <row r="937" spans="1:53" ht="14.1" customHeight="1" outlineLevel="2" x14ac:dyDescent="0.2">
      <c r="A937" s="68"/>
      <c r="B937" s="94"/>
      <c r="C937" s="251"/>
      <c r="D937" s="238" t="s">
        <v>515</v>
      </c>
      <c r="E937" s="96"/>
      <c r="F937" s="97"/>
      <c r="G937" s="98"/>
      <c r="H937" s="99" t="s">
        <v>542</v>
      </c>
      <c r="I937" s="100"/>
      <c r="J937" s="101"/>
      <c r="K937" s="101"/>
      <c r="L937" s="102" t="str">
        <f>IF(I937&lt;&gt;0,((VLOOKUP(I937,'1. Standard_Cost'!$B$4:$D$8,2)+VLOOKUP(I937,'1. Standard_Cost'!$B$4:$D$8,3))*J937*K937),"0")</f>
        <v>0</v>
      </c>
      <c r="M937" s="102">
        <f>L937*'1. Standard_Cost'!F4</f>
        <v>0</v>
      </c>
      <c r="N937" s="103">
        <v>2</v>
      </c>
      <c r="O937" s="103">
        <v>2</v>
      </c>
      <c r="P937" s="103">
        <v>15</v>
      </c>
      <c r="Q937" s="103"/>
      <c r="R937" s="104">
        <f>+N937*P937*'1. Standard_Cost'!$B$12</f>
        <v>45000</v>
      </c>
      <c r="S937" s="104">
        <f>+N937*O937*P937*'1. Standard_Cost'!$C$12</f>
        <v>150000</v>
      </c>
      <c r="T937" s="104">
        <f>+N937*P937*Q937*'1. Standard_Cost'!$D$12</f>
        <v>0</v>
      </c>
      <c r="U937" s="104">
        <f>+N937*O937*'1. Standard_Cost'!$E$12</f>
        <v>20000</v>
      </c>
      <c r="V937" s="103"/>
      <c r="W937" s="103"/>
      <c r="X937" s="103"/>
      <c r="Y937" s="104">
        <f>+V937*((X937*'1. Standard_Cost'!$B$16)+(W937*X937*'1. Standard_Cost'!$C$16))</f>
        <v>0</v>
      </c>
      <c r="Z937" s="103">
        <v>6</v>
      </c>
      <c r="AA937" s="103">
        <v>6</v>
      </c>
      <c r="AB937" s="104">
        <f>+Z937*'1. Standard_Cost'!$B$20+AA937*'1. Standard_Cost'!$C$20</f>
        <v>750000</v>
      </c>
      <c r="AC937" s="105">
        <v>350000</v>
      </c>
      <c r="AD937" s="106"/>
      <c r="AE937" s="104">
        <f t="shared" ref="AE937:AE940" si="1810">(R937+S937+T937+U937+Y937+AB937+AC937+AD937)*(20%)</f>
        <v>263000</v>
      </c>
      <c r="AF937" s="104">
        <f t="shared" ref="AF937:AF940" si="1811">R937+S937+T937+U937+Y937+AB937+AC937+AD937+AE937</f>
        <v>1578000</v>
      </c>
      <c r="AG937" s="103"/>
      <c r="AH937" s="103"/>
      <c r="AI937" s="103"/>
      <c r="AJ937" s="107"/>
      <c r="AK937" s="107"/>
      <c r="AL937" s="107"/>
      <c r="AM937" s="104">
        <f>AG937*'1. Standard_Cost'!B549+'Incremental_Cost Year 2021'!AH937*'1. Standard_Cost'!C549+'Incremental_Cost Year 2021'!AI937*'1. Standard_Cost'!D549+'Incremental_Cost Year 2021'!AJ937+'Incremental_Cost Year 2021'!AL937+AK937</f>
        <v>0</v>
      </c>
      <c r="AN937" s="104">
        <f>AM937*'1. Standard_Cost'!C28</f>
        <v>0</v>
      </c>
      <c r="AO937" s="107"/>
      <c r="AQ937" s="104">
        <f t="shared" ref="AQ937:AQ940" si="1812">L937+M937</f>
        <v>0</v>
      </c>
      <c r="AR937" s="104">
        <f t="shared" ref="AR937:AR940" si="1813">AF937</f>
        <v>1578000</v>
      </c>
      <c r="AS937" s="104">
        <f t="shared" ref="AS937:AS940" si="1814">AM937+AN937</f>
        <v>0</v>
      </c>
      <c r="AT937" s="104">
        <f>SUM(AQ937,AR937,AS937)</f>
        <v>1578000</v>
      </c>
      <c r="AU937" s="229">
        <f t="shared" ref="AU937:AU940" si="1815">AT937:AT938</f>
        <v>1578000</v>
      </c>
      <c r="AV937" s="229"/>
      <c r="AW937" s="229"/>
      <c r="AX937" s="229"/>
      <c r="AY937" s="229"/>
      <c r="AZ937" s="229"/>
      <c r="BA937" s="230"/>
    </row>
    <row r="938" spans="1:53" ht="14.1" customHeight="1" outlineLevel="2" x14ac:dyDescent="0.2">
      <c r="A938" s="68"/>
      <c r="B938" s="94"/>
      <c r="C938" s="251"/>
      <c r="D938" s="239"/>
      <c r="E938" s="239" t="s">
        <v>511</v>
      </c>
      <c r="F938" s="110"/>
      <c r="G938" s="111"/>
      <c r="H938" s="99" t="s">
        <v>50</v>
      </c>
      <c r="I938" s="100"/>
      <c r="J938" s="101"/>
      <c r="K938" s="101"/>
      <c r="L938" s="102" t="str">
        <f>IF(I938&lt;&gt;0,((VLOOKUP(I938,'1. Standard_Cost'!$B$4:$D$8,2)+VLOOKUP(I938,'1. Standard_Cost'!$B$4:$D$8,3))*J938*K938),"0")</f>
        <v>0</v>
      </c>
      <c r="M938" s="102">
        <f>L938*'1. Standard_Cost'!F4</f>
        <v>0</v>
      </c>
      <c r="N938" s="103"/>
      <c r="O938" s="103"/>
      <c r="P938" s="103"/>
      <c r="Q938" s="103"/>
      <c r="R938" s="104">
        <f>+N938*P938*'1. Standard_Cost'!$B$12</f>
        <v>0</v>
      </c>
      <c r="S938" s="104">
        <f>+N938*O938*P938*'1. Standard_Cost'!$C$12</f>
        <v>0</v>
      </c>
      <c r="T938" s="104">
        <f>+N938*P938*Q938*'1. Standard_Cost'!$D$12</f>
        <v>0</v>
      </c>
      <c r="U938" s="104">
        <f>+N938*O938*'1. Standard_Cost'!$E$12</f>
        <v>0</v>
      </c>
      <c r="V938" s="103"/>
      <c r="W938" s="103"/>
      <c r="X938" s="103"/>
      <c r="Y938" s="104">
        <f>+V938*((X938*'1. Standard_Cost'!$B$16)+(W938*X938*'1. Standard_Cost'!$C$16))</f>
        <v>0</v>
      </c>
      <c r="Z938" s="103"/>
      <c r="AA938" s="103"/>
      <c r="AB938" s="104">
        <f>+Z938*'1. Standard_Cost'!$B$20+AA938*'1. Standard_Cost'!$C$20</f>
        <v>0</v>
      </c>
      <c r="AC938" s="105"/>
      <c r="AD938" s="106"/>
      <c r="AE938" s="104">
        <f t="shared" si="1810"/>
        <v>0</v>
      </c>
      <c r="AF938" s="104">
        <f t="shared" si="1811"/>
        <v>0</v>
      </c>
      <c r="AG938" s="103"/>
      <c r="AH938" s="103">
        <v>0</v>
      </c>
      <c r="AI938" s="103">
        <v>0</v>
      </c>
      <c r="AJ938" s="107"/>
      <c r="AK938" s="107"/>
      <c r="AL938" s="107"/>
      <c r="AM938" s="104">
        <f>AG938*'1. Standard_Cost'!B549+'Incremental_Cost Year 2021'!AH938*'1. Standard_Cost'!C549+'Incremental_Cost Year 2021'!AI938*'1. Standard_Cost'!D549+'Incremental_Cost Year 2021'!AJ938+'Incremental_Cost Year 2021'!AL938+AK938</f>
        <v>0</v>
      </c>
      <c r="AN938" s="104">
        <f>AM938*'1. Standard_Cost'!C28</f>
        <v>0</v>
      </c>
      <c r="AO938" s="107"/>
      <c r="AQ938" s="104">
        <f t="shared" si="1812"/>
        <v>0</v>
      </c>
      <c r="AR938" s="104">
        <f t="shared" si="1813"/>
        <v>0</v>
      </c>
      <c r="AS938" s="104">
        <f t="shared" si="1814"/>
        <v>0</v>
      </c>
      <c r="AT938" s="104">
        <f t="shared" ref="AT938:AT940" si="1816">SUM(AQ938,AR938,AS938)</f>
        <v>0</v>
      </c>
      <c r="AU938" s="229">
        <f t="shared" si="1815"/>
        <v>0</v>
      </c>
      <c r="AV938" s="229">
        <v>0</v>
      </c>
      <c r="AW938" s="229"/>
      <c r="AX938" s="229"/>
      <c r="AY938" s="229"/>
      <c r="AZ938" s="229"/>
      <c r="BA938" s="230"/>
    </row>
    <row r="939" spans="1:53" ht="14.1" customHeight="1" outlineLevel="2" x14ac:dyDescent="0.2">
      <c r="A939" s="68"/>
      <c r="B939" s="94"/>
      <c r="C939" s="251"/>
      <c r="D939" s="239"/>
      <c r="E939" s="239"/>
      <c r="F939" s="110"/>
      <c r="G939" s="111"/>
      <c r="H939" s="99" t="s">
        <v>51</v>
      </c>
      <c r="I939" s="100"/>
      <c r="J939" s="101"/>
      <c r="K939" s="101"/>
      <c r="L939" s="102" t="str">
        <f>IF(I939&lt;&gt;0,((VLOOKUP(I939,'1. Standard_Cost'!$B$4:$D$8,2)+VLOOKUP(I939,'1. Standard_Cost'!$B$4:$D$8,3))*J939*K939),"0")</f>
        <v>0</v>
      </c>
      <c r="M939" s="102">
        <f>L939*'1. Standard_Cost'!F4</f>
        <v>0</v>
      </c>
      <c r="N939" s="103"/>
      <c r="O939" s="103"/>
      <c r="P939" s="103"/>
      <c r="Q939" s="103"/>
      <c r="R939" s="104">
        <f>+N939*P939*'1. Standard_Cost'!$B$12</f>
        <v>0</v>
      </c>
      <c r="S939" s="104">
        <f>+N939*O939*P939*'1. Standard_Cost'!$C$12</f>
        <v>0</v>
      </c>
      <c r="T939" s="104">
        <f>+N939*P939*Q939*'1. Standard_Cost'!$D$12</f>
        <v>0</v>
      </c>
      <c r="U939" s="104">
        <f>+N939*O939*'1. Standard_Cost'!$E$12</f>
        <v>0</v>
      </c>
      <c r="V939" s="103"/>
      <c r="W939" s="103"/>
      <c r="X939" s="103"/>
      <c r="Y939" s="104">
        <f>+V939*((X939*'1. Standard_Cost'!$B$16)+(W939*X939*'1. Standard_Cost'!$C$16))</f>
        <v>0</v>
      </c>
      <c r="Z939" s="103"/>
      <c r="AA939" s="103"/>
      <c r="AB939" s="104">
        <f>+Z939*'1. Standard_Cost'!$B$20+AA939*'1. Standard_Cost'!$C$20</f>
        <v>0</v>
      </c>
      <c r="AC939" s="105"/>
      <c r="AD939" s="106"/>
      <c r="AE939" s="104">
        <f t="shared" si="1810"/>
        <v>0</v>
      </c>
      <c r="AF939" s="104">
        <f t="shared" si="1811"/>
        <v>0</v>
      </c>
      <c r="AG939" s="103"/>
      <c r="AH939" s="103"/>
      <c r="AI939" s="103"/>
      <c r="AJ939" s="107"/>
      <c r="AK939" s="107"/>
      <c r="AL939" s="107"/>
      <c r="AM939" s="104">
        <f>AG939*'1. Standard_Cost'!B549+'Incremental_Cost Year 2021'!AH939*'1. Standard_Cost'!C549+'Incremental_Cost Year 2021'!AI939*'1. Standard_Cost'!D549+'Incremental_Cost Year 2021'!AJ939+'Incremental_Cost Year 2021'!AL939+AK939</f>
        <v>0</v>
      </c>
      <c r="AN939" s="104">
        <f>AM939*'1. Standard_Cost'!C28</f>
        <v>0</v>
      </c>
      <c r="AO939" s="107"/>
      <c r="AQ939" s="104">
        <f t="shared" si="1812"/>
        <v>0</v>
      </c>
      <c r="AR939" s="104">
        <f t="shared" si="1813"/>
        <v>0</v>
      </c>
      <c r="AS939" s="104">
        <f t="shared" si="1814"/>
        <v>0</v>
      </c>
      <c r="AT939" s="104">
        <f t="shared" si="1816"/>
        <v>0</v>
      </c>
      <c r="AU939" s="229">
        <f t="shared" si="1815"/>
        <v>0</v>
      </c>
      <c r="AV939" s="229"/>
      <c r="AW939" s="229"/>
      <c r="AX939" s="229"/>
      <c r="AY939" s="229"/>
      <c r="AZ939" s="229"/>
      <c r="BA939" s="230"/>
    </row>
    <row r="940" spans="1:53" ht="14.1" customHeight="1" outlineLevel="2" x14ac:dyDescent="0.2">
      <c r="A940" s="68"/>
      <c r="B940" s="94"/>
      <c r="C940" s="251"/>
      <c r="D940" s="239"/>
      <c r="E940" s="239"/>
      <c r="F940" s="110"/>
      <c r="G940" s="111"/>
      <c r="H940" s="112" t="s">
        <v>179</v>
      </c>
      <c r="I940" s="100"/>
      <c r="J940" s="101"/>
      <c r="K940" s="101"/>
      <c r="L940" s="102" t="str">
        <f>IF(I940&lt;&gt;0,((VLOOKUP(I940,'1. Standard_Cost'!$B$4:$D$8,2)+VLOOKUP(I940,'1. Standard_Cost'!$B$4:$D$8,3))*J940*K940),"0")</f>
        <v>0</v>
      </c>
      <c r="M940" s="102">
        <f>L940*'1. Standard_Cost'!F529</f>
        <v>0</v>
      </c>
      <c r="N940" s="103"/>
      <c r="O940" s="103"/>
      <c r="P940" s="103"/>
      <c r="Q940" s="103"/>
      <c r="R940" s="104">
        <f>+N940*P940*'1. Standard_Cost'!$B$12</f>
        <v>0</v>
      </c>
      <c r="S940" s="104">
        <f>+N940*O940*P940*'1. Standard_Cost'!$C$12</f>
        <v>0</v>
      </c>
      <c r="T940" s="104">
        <f>+N940*P940*Q940*'1. Standard_Cost'!$D$12</f>
        <v>0</v>
      </c>
      <c r="U940" s="104">
        <f>+N940*O940*'1. Standard_Cost'!$E$12</f>
        <v>0</v>
      </c>
      <c r="V940" s="103"/>
      <c r="W940" s="103"/>
      <c r="X940" s="103"/>
      <c r="Y940" s="104">
        <f>+V940*((X940*'1. Standard_Cost'!$B$16)+(W940*X940*'1. Standard_Cost'!$C$16))</f>
        <v>0</v>
      </c>
      <c r="Z940" s="103"/>
      <c r="AA940" s="103"/>
      <c r="AB940" s="104">
        <f>+Z940*'1. Standard_Cost'!$B$20+AA940*'1. Standard_Cost'!$C$20</f>
        <v>0</v>
      </c>
      <c r="AC940" s="105"/>
      <c r="AD940" s="106"/>
      <c r="AE940" s="104">
        <f t="shared" si="1810"/>
        <v>0</v>
      </c>
      <c r="AF940" s="104">
        <f t="shared" si="1811"/>
        <v>0</v>
      </c>
      <c r="AG940" s="103"/>
      <c r="AH940" s="103"/>
      <c r="AI940" s="103"/>
      <c r="AJ940" s="107"/>
      <c r="AK940" s="107"/>
      <c r="AL940" s="107"/>
      <c r="AM940" s="104">
        <f>AG940*'1. Standard_Cost'!B549+'Incremental_Cost Year 2021'!AH940*'1. Standard_Cost'!C549+'Incremental_Cost Year 2021'!AI940*'1. Standard_Cost'!D549+'Incremental_Cost Year 2021'!AJ940+'Incremental_Cost Year 2021'!AL940+AK940</f>
        <v>0</v>
      </c>
      <c r="AN940" s="104">
        <f>AM940*'1. Standard_Cost'!C28</f>
        <v>0</v>
      </c>
      <c r="AO940" s="107"/>
      <c r="AQ940" s="104">
        <f t="shared" si="1812"/>
        <v>0</v>
      </c>
      <c r="AR940" s="104">
        <f t="shared" si="1813"/>
        <v>0</v>
      </c>
      <c r="AS940" s="104">
        <f t="shared" si="1814"/>
        <v>0</v>
      </c>
      <c r="AT940" s="104">
        <f t="shared" si="1816"/>
        <v>0</v>
      </c>
      <c r="AU940" s="229">
        <f t="shared" si="1815"/>
        <v>0</v>
      </c>
      <c r="AV940" s="229"/>
      <c r="AW940" s="229"/>
      <c r="AX940" s="229"/>
      <c r="AY940" s="229"/>
      <c r="AZ940" s="229"/>
      <c r="BA940" s="230"/>
    </row>
    <row r="941" spans="1:53" ht="25.7" customHeight="1" outlineLevel="1" x14ac:dyDescent="0.2">
      <c r="A941" s="68"/>
      <c r="B941" s="94"/>
      <c r="C941" s="251"/>
      <c r="D941" s="240"/>
      <c r="E941" s="240"/>
      <c r="F941" s="114" t="s">
        <v>154</v>
      </c>
      <c r="G941" s="115" t="s">
        <v>155</v>
      </c>
      <c r="H941" s="122" t="s">
        <v>512</v>
      </c>
      <c r="I941" s="117"/>
      <c r="J941" s="117"/>
      <c r="K941" s="117"/>
      <c r="L941" s="118">
        <f>SUM(L937:L940)</f>
        <v>0</v>
      </c>
      <c r="M941" s="118">
        <f>SUM(M937:M940)</f>
        <v>0</v>
      </c>
      <c r="N941" s="117"/>
      <c r="O941" s="117"/>
      <c r="P941" s="117"/>
      <c r="Q941" s="117"/>
      <c r="R941" s="119">
        <f>SUM(R937:R940)</f>
        <v>45000</v>
      </c>
      <c r="S941" s="119">
        <f>SUM(S937:S940)</f>
        <v>150000</v>
      </c>
      <c r="T941" s="119">
        <f>SUM(T937:T940)</f>
        <v>0</v>
      </c>
      <c r="U941" s="119">
        <f>SUM(U937:U940)</f>
        <v>20000</v>
      </c>
      <c r="V941" s="117"/>
      <c r="W941" s="117"/>
      <c r="X941" s="117"/>
      <c r="Y941" s="118">
        <f>SUM(Y937:Y940)</f>
        <v>0</v>
      </c>
      <c r="Z941" s="117"/>
      <c r="AA941" s="117"/>
      <c r="AB941" s="118">
        <f t="shared" ref="AB941:AF941" si="1817">SUM(AB937:AB940)</f>
        <v>750000</v>
      </c>
      <c r="AC941" s="118">
        <f t="shared" si="1817"/>
        <v>350000</v>
      </c>
      <c r="AD941" s="118">
        <f t="shared" si="1817"/>
        <v>0</v>
      </c>
      <c r="AE941" s="118">
        <f t="shared" si="1817"/>
        <v>263000</v>
      </c>
      <c r="AF941" s="118">
        <f t="shared" si="1817"/>
        <v>1578000</v>
      </c>
      <c r="AG941" s="117"/>
      <c r="AH941" s="117"/>
      <c r="AI941" s="117"/>
      <c r="AJ941" s="119">
        <f>SUM(AJ937:AJ940)</f>
        <v>0</v>
      </c>
      <c r="AK941" s="119">
        <f t="shared" ref="AK941:AN941" si="1818">SUM(AK937:AK940)</f>
        <v>0</v>
      </c>
      <c r="AL941" s="119">
        <f t="shared" si="1818"/>
        <v>0</v>
      </c>
      <c r="AM941" s="119">
        <f t="shared" si="1818"/>
        <v>0</v>
      </c>
      <c r="AN941" s="119">
        <f t="shared" si="1818"/>
        <v>0</v>
      </c>
      <c r="AO941" s="116"/>
      <c r="AP941" s="120"/>
      <c r="AQ941" s="121">
        <f t="shared" ref="AQ941:AZ941" si="1819">SUM(AQ937:AQ940)</f>
        <v>0</v>
      </c>
      <c r="AR941" s="121">
        <f t="shared" si="1819"/>
        <v>1578000</v>
      </c>
      <c r="AS941" s="121">
        <f t="shared" si="1819"/>
        <v>0</v>
      </c>
      <c r="AT941" s="121">
        <f t="shared" si="1819"/>
        <v>1578000</v>
      </c>
      <c r="AU941" s="121">
        <f t="shared" si="1819"/>
        <v>1578000</v>
      </c>
      <c r="AV941" s="121">
        <f t="shared" si="1819"/>
        <v>0</v>
      </c>
      <c r="AW941" s="121">
        <f t="shared" si="1819"/>
        <v>0</v>
      </c>
      <c r="AX941" s="121">
        <f t="shared" si="1819"/>
        <v>0</v>
      </c>
      <c r="AY941" s="121">
        <f t="shared" si="1819"/>
        <v>0</v>
      </c>
      <c r="AZ941" s="121">
        <f t="shared" si="1819"/>
        <v>0</v>
      </c>
      <c r="BA941" s="121"/>
    </row>
    <row r="942" spans="1:53" ht="14.1" customHeight="1" outlineLevel="2" x14ac:dyDescent="0.2">
      <c r="A942" s="68"/>
      <c r="B942" s="94"/>
      <c r="C942" s="251"/>
      <c r="D942" s="238" t="s">
        <v>515</v>
      </c>
      <c r="E942" s="244" t="s">
        <v>851</v>
      </c>
      <c r="F942" s="97"/>
      <c r="G942" s="98"/>
      <c r="H942" s="99" t="s">
        <v>542</v>
      </c>
      <c r="I942" s="100"/>
      <c r="J942" s="101"/>
      <c r="K942" s="101"/>
      <c r="L942" s="102" t="str">
        <f>IF(I942&lt;&gt;0,((VLOOKUP(I942,'1. Standard_Cost'!$B$4:$D$8,2)+VLOOKUP(I942,'1. Standard_Cost'!$B$4:$D$8,3))*J942*K942),"0")</f>
        <v>0</v>
      </c>
      <c r="M942" s="102">
        <f>L942*'1. Standard_Cost'!F529</f>
        <v>0</v>
      </c>
      <c r="N942" s="103"/>
      <c r="O942" s="103"/>
      <c r="P942" s="103"/>
      <c r="Q942" s="103"/>
      <c r="R942" s="104">
        <f>+N942*P942*'1. Standard_Cost'!$B$12</f>
        <v>0</v>
      </c>
      <c r="S942" s="104">
        <f>+N942*O942*P942*'1. Standard_Cost'!$C$12</f>
        <v>0</v>
      </c>
      <c r="T942" s="104">
        <f>+N942*P942*Q942*'1. Standard_Cost'!$D$12</f>
        <v>0</v>
      </c>
      <c r="U942" s="104">
        <f>+N942*O942*'1. Standard_Cost'!$E$12</f>
        <v>0</v>
      </c>
      <c r="V942" s="103"/>
      <c r="W942" s="103"/>
      <c r="X942" s="103"/>
      <c r="Y942" s="104">
        <f>+V942*((X942*'1. Standard_Cost'!$B$16)+(W942*X942*'1. Standard_Cost'!$C$16))</f>
        <v>0</v>
      </c>
      <c r="Z942" s="103">
        <v>2</v>
      </c>
      <c r="AA942" s="103">
        <v>2</v>
      </c>
      <c r="AB942" s="104">
        <f>+Z942*'1. Standard_Cost'!$B$20+AA942*'1. Standard_Cost'!$C$20</f>
        <v>250000</v>
      </c>
      <c r="AC942" s="105">
        <v>350000</v>
      </c>
      <c r="AD942" s="106"/>
      <c r="AE942" s="104">
        <f t="shared" ref="AE942:AE947" si="1820">(R942+S942+T942+U942+Y942+AB942+AC942+AD942)*(20%)</f>
        <v>120000</v>
      </c>
      <c r="AF942" s="104">
        <f t="shared" ref="AF942:AF947" si="1821">R942+S942+T942+U942+Y942+AB942+AC942+AD942+AE942</f>
        <v>720000</v>
      </c>
      <c r="AG942" s="103"/>
      <c r="AH942" s="103"/>
      <c r="AI942" s="103"/>
      <c r="AJ942" s="107"/>
      <c r="AK942" s="107"/>
      <c r="AL942" s="107"/>
      <c r="AM942" s="104">
        <f>AG942*'1. Standard_Cost'!B549+'Incremental_Cost Year 2021'!AH942*'1. Standard_Cost'!C549+'Incremental_Cost Year 2021'!AI942*'1. Standard_Cost'!D549+'Incremental_Cost Year 2021'!AJ942+'Incremental_Cost Year 2021'!AL942+AK942</f>
        <v>0</v>
      </c>
      <c r="AN942" s="104">
        <f>AM942*'1. Standard_Cost'!C28</f>
        <v>0</v>
      </c>
      <c r="AO942" s="107"/>
      <c r="AQ942" s="104">
        <f t="shared" ref="AQ942:AQ947" si="1822">L942+M942</f>
        <v>0</v>
      </c>
      <c r="AR942" s="104">
        <f t="shared" ref="AR942:AR947" si="1823">AF942</f>
        <v>720000</v>
      </c>
      <c r="AS942" s="104">
        <f t="shared" ref="AS942:AS947" si="1824">AM942+AN942</f>
        <v>0</v>
      </c>
      <c r="AT942" s="104">
        <f>SUM(AQ942,AR942,AS942)</f>
        <v>720000</v>
      </c>
      <c r="AU942" s="229">
        <f t="shared" ref="AU942:AU947" si="1825">AT942:AT943</f>
        <v>720000</v>
      </c>
      <c r="AV942" s="229"/>
      <c r="AW942" s="229"/>
      <c r="AX942" s="229"/>
      <c r="AY942" s="229"/>
      <c r="AZ942" s="229"/>
      <c r="BA942" s="230"/>
    </row>
    <row r="943" spans="1:53" ht="14.1" customHeight="1" outlineLevel="2" x14ac:dyDescent="0.2">
      <c r="A943" s="68"/>
      <c r="B943" s="94"/>
      <c r="C943" s="251"/>
      <c r="D943" s="239"/>
      <c r="E943" s="245"/>
      <c r="F943" s="110"/>
      <c r="G943" s="111"/>
      <c r="H943" s="99" t="s">
        <v>584</v>
      </c>
      <c r="I943" s="100" t="s">
        <v>4</v>
      </c>
      <c r="J943" s="101">
        <v>3</v>
      </c>
      <c r="K943" s="101">
        <v>4</v>
      </c>
      <c r="L943" s="102">
        <f>IF(I943&lt;&gt;0,((VLOOKUP(I943,'1. Standard_Cost'!$B$4:$D$8,2)+VLOOKUP(I943,'1. Standard_Cost'!$B$4:$D$8,3))*J943*K943),"0")</f>
        <v>961200</v>
      </c>
      <c r="M943" s="102">
        <f>L943*'1. Standard_Cost'!F4</f>
        <v>160520.40000000002</v>
      </c>
      <c r="N943" s="103"/>
      <c r="O943" s="103"/>
      <c r="P943" s="103"/>
      <c r="Q943" s="103"/>
      <c r="R943" s="104">
        <f>+N943*P943*'1. Standard_Cost'!$B$12</f>
        <v>0</v>
      </c>
      <c r="S943" s="104">
        <f>+N943*O943*P943*'1. Standard_Cost'!$C$12</f>
        <v>0</v>
      </c>
      <c r="T943" s="104">
        <f>+N943*P943*Q943*'1. Standard_Cost'!$D$12</f>
        <v>0</v>
      </c>
      <c r="U943" s="104">
        <f>+N943*O943*'1. Standard_Cost'!$E$12</f>
        <v>0</v>
      </c>
      <c r="V943" s="103"/>
      <c r="W943" s="103"/>
      <c r="X943" s="103"/>
      <c r="Y943" s="104">
        <f>+V943*((X943*'1. Standard_Cost'!$B$16)+(W943*X943*'1. Standard_Cost'!$C$16))</f>
        <v>0</v>
      </c>
      <c r="Z943" s="103"/>
      <c r="AA943" s="103"/>
      <c r="AB943" s="104">
        <f>+Z943*'1. Standard_Cost'!$B$20+AA943*'1. Standard_Cost'!$C$20</f>
        <v>0</v>
      </c>
      <c r="AC943" s="105"/>
      <c r="AD943" s="106"/>
      <c r="AE943" s="104">
        <f t="shared" si="1820"/>
        <v>0</v>
      </c>
      <c r="AF943" s="104">
        <f t="shared" si="1821"/>
        <v>0</v>
      </c>
      <c r="AG943" s="103"/>
      <c r="AH943" s="103">
        <v>0</v>
      </c>
      <c r="AI943" s="103">
        <v>0</v>
      </c>
      <c r="AJ943" s="107"/>
      <c r="AK943" s="107"/>
      <c r="AL943" s="107"/>
      <c r="AM943" s="104">
        <f>AG943*'1. Standard_Cost'!B549+'Incremental_Cost Year 2021'!AH943*'1. Standard_Cost'!C549+'Incremental_Cost Year 2021'!AI943*'1. Standard_Cost'!D549+'Incremental_Cost Year 2021'!AJ943+'Incremental_Cost Year 2021'!AL943+AK943</f>
        <v>0</v>
      </c>
      <c r="AN943" s="104">
        <f>AM943*'1. Standard_Cost'!C28</f>
        <v>0</v>
      </c>
      <c r="AO943" s="107"/>
      <c r="AQ943" s="104">
        <f t="shared" si="1822"/>
        <v>1121720.3999999999</v>
      </c>
      <c r="AR943" s="104">
        <f t="shared" si="1823"/>
        <v>0</v>
      </c>
      <c r="AS943" s="104">
        <f t="shared" si="1824"/>
        <v>0</v>
      </c>
      <c r="AT943" s="104">
        <f t="shared" ref="AT943:AT947" si="1826">SUM(AQ943,AR943,AS943)</f>
        <v>1121720.3999999999</v>
      </c>
      <c r="AU943" s="229">
        <f t="shared" si="1825"/>
        <v>1121720.3999999999</v>
      </c>
      <c r="AV943" s="229">
        <v>0</v>
      </c>
      <c r="AW943" s="229"/>
      <c r="AX943" s="229"/>
      <c r="AY943" s="229"/>
      <c r="AZ943" s="229"/>
      <c r="BA943" s="230"/>
    </row>
    <row r="944" spans="1:53" ht="14.1" customHeight="1" outlineLevel="2" x14ac:dyDescent="0.2">
      <c r="A944" s="68"/>
      <c r="B944" s="94"/>
      <c r="C944" s="251"/>
      <c r="D944" s="239"/>
      <c r="E944" s="245"/>
      <c r="F944" s="110"/>
      <c r="G944" s="111"/>
      <c r="H944" s="99" t="s">
        <v>585</v>
      </c>
      <c r="I944" s="100" t="s">
        <v>3</v>
      </c>
      <c r="J944" s="101">
        <v>3</v>
      </c>
      <c r="K944" s="101">
        <v>2</v>
      </c>
      <c r="L944" s="102">
        <f>IF(I944&lt;&gt;0,((VLOOKUP(I944,'1. Standard_Cost'!$B$4:$D$8,2)+VLOOKUP(I944,'1. Standard_Cost'!$B$4:$D$8,3))*J944*K944),"0")</f>
        <v>600600</v>
      </c>
      <c r="M944" s="102">
        <f>L944*'1. Standard_Cost'!F4</f>
        <v>100300.20000000001</v>
      </c>
      <c r="N944" s="103"/>
      <c r="O944" s="103"/>
      <c r="P944" s="103"/>
      <c r="Q944" s="103"/>
      <c r="R944" s="104">
        <f>+N944*P944*'1. Standard_Cost'!$B$12</f>
        <v>0</v>
      </c>
      <c r="S944" s="104">
        <f>+N944*O944*P944*'1. Standard_Cost'!$C$12</f>
        <v>0</v>
      </c>
      <c r="T944" s="104">
        <f>+N944*P944*Q944*'1. Standard_Cost'!$D$12</f>
        <v>0</v>
      </c>
      <c r="U944" s="104">
        <f>+N944*O944*'1. Standard_Cost'!$E$12</f>
        <v>0</v>
      </c>
      <c r="V944" s="103"/>
      <c r="W944" s="103"/>
      <c r="X944" s="103"/>
      <c r="Y944" s="104">
        <f>+V944*((X944*'1. Standard_Cost'!$B$16)+(W944*X944*'1. Standard_Cost'!$C$16))</f>
        <v>0</v>
      </c>
      <c r="Z944" s="103"/>
      <c r="AA944" s="103"/>
      <c r="AB944" s="104">
        <f>+Z944*'1. Standard_Cost'!$B$20+AA944*'1. Standard_Cost'!$C$20</f>
        <v>0</v>
      </c>
      <c r="AC944" s="105"/>
      <c r="AD944" s="106"/>
      <c r="AE944" s="104">
        <f t="shared" si="1820"/>
        <v>0</v>
      </c>
      <c r="AF944" s="104">
        <f t="shared" si="1821"/>
        <v>0</v>
      </c>
      <c r="AG944" s="103"/>
      <c r="AH944" s="103"/>
      <c r="AI944" s="103"/>
      <c r="AJ944" s="107"/>
      <c r="AK944" s="107"/>
      <c r="AL944" s="107"/>
      <c r="AM944" s="104">
        <f>AG944*'1. Standard_Cost'!B549+'Incremental_Cost Year 2021'!AH944*'1. Standard_Cost'!C549+'Incremental_Cost Year 2021'!AI944*'1. Standard_Cost'!D549+'Incremental_Cost Year 2021'!AJ944+'Incremental_Cost Year 2021'!AL944+AK944</f>
        <v>0</v>
      </c>
      <c r="AN944" s="104">
        <f>AM944*'1. Standard_Cost'!C28</f>
        <v>0</v>
      </c>
      <c r="AO944" s="107"/>
      <c r="AQ944" s="104">
        <f t="shared" si="1822"/>
        <v>700900.2</v>
      </c>
      <c r="AR944" s="104">
        <f>AF944</f>
        <v>0</v>
      </c>
      <c r="AS944" s="104">
        <f t="shared" si="1824"/>
        <v>0</v>
      </c>
      <c r="AT944" s="104">
        <f t="shared" si="1826"/>
        <v>700900.2</v>
      </c>
      <c r="AU944" s="229">
        <f t="shared" si="1825"/>
        <v>700900.2</v>
      </c>
      <c r="AV944" s="229"/>
      <c r="AW944" s="229"/>
      <c r="AX944" s="229"/>
      <c r="AY944" s="229"/>
      <c r="AZ944" s="229"/>
      <c r="BA944" s="230"/>
    </row>
    <row r="945" spans="1:53" ht="14.1" customHeight="1" outlineLevel="2" x14ac:dyDescent="0.2">
      <c r="A945" s="68"/>
      <c r="B945" s="94"/>
      <c r="C945" s="251"/>
      <c r="D945" s="239"/>
      <c r="E945" s="245"/>
      <c r="F945" s="110"/>
      <c r="G945" s="111"/>
      <c r="H945" s="99" t="s">
        <v>593</v>
      </c>
      <c r="I945" s="100" t="s">
        <v>2</v>
      </c>
      <c r="J945" s="101">
        <v>3</v>
      </c>
      <c r="K945" s="101">
        <v>2</v>
      </c>
      <c r="L945" s="102">
        <f>IF(I945&lt;&gt;0,((VLOOKUP(I945,'1. Standard_Cost'!$B$4:$D$8,2)+VLOOKUP(I945,'1. Standard_Cost'!$B$4:$D$8,3))*J945*K945),"0")</f>
        <v>721200</v>
      </c>
      <c r="M945" s="102">
        <f>L945*'1. Standard_Cost'!F4</f>
        <v>120440.40000000001</v>
      </c>
      <c r="N945" s="103"/>
      <c r="O945" s="103"/>
      <c r="P945" s="103"/>
      <c r="Q945" s="103"/>
      <c r="R945" s="104"/>
      <c r="S945" s="104"/>
      <c r="T945" s="104"/>
      <c r="U945" s="104"/>
      <c r="V945" s="103"/>
      <c r="W945" s="103"/>
      <c r="X945" s="103"/>
      <c r="Y945" s="104"/>
      <c r="Z945" s="103"/>
      <c r="AA945" s="103"/>
      <c r="AB945" s="104"/>
      <c r="AC945" s="105"/>
      <c r="AD945" s="106"/>
      <c r="AE945" s="104">
        <f t="shared" si="1820"/>
        <v>0</v>
      </c>
      <c r="AF945" s="104">
        <f t="shared" si="1821"/>
        <v>0</v>
      </c>
      <c r="AG945" s="103"/>
      <c r="AH945" s="103"/>
      <c r="AI945" s="103"/>
      <c r="AJ945" s="107"/>
      <c r="AK945" s="107"/>
      <c r="AL945" s="107"/>
      <c r="AM945" s="104"/>
      <c r="AN945" s="104">
        <f>AM945*'1. Standard_Cost'!C28</f>
        <v>0</v>
      </c>
      <c r="AO945" s="107"/>
      <c r="AQ945" s="104"/>
      <c r="AR945" s="104"/>
      <c r="AS945" s="104"/>
      <c r="AT945" s="104">
        <f t="shared" si="1826"/>
        <v>0</v>
      </c>
      <c r="AU945" s="229">
        <f t="shared" si="1825"/>
        <v>0</v>
      </c>
      <c r="AV945" s="229"/>
      <c r="AW945" s="229"/>
      <c r="AX945" s="229"/>
      <c r="AY945" s="229"/>
      <c r="AZ945" s="229"/>
      <c r="BA945" s="230"/>
    </row>
    <row r="946" spans="1:53" ht="14.1" customHeight="1" outlineLevel="2" x14ac:dyDescent="0.2">
      <c r="A946" s="68"/>
      <c r="B946" s="94"/>
      <c r="C946" s="251"/>
      <c r="D946" s="239"/>
      <c r="E946" s="245"/>
      <c r="F946" s="110"/>
      <c r="G946" s="111"/>
      <c r="H946" s="112" t="s">
        <v>594</v>
      </c>
      <c r="I946" s="100" t="s">
        <v>2</v>
      </c>
      <c r="J946" s="101">
        <v>3</v>
      </c>
      <c r="K946" s="101">
        <v>2</v>
      </c>
      <c r="L946" s="102">
        <f>IF(I946&lt;&gt;0,((VLOOKUP(I946,'1. Standard_Cost'!$B$4:$D$8,2)+VLOOKUP(I946,'1. Standard_Cost'!$B$4:$D$8,3))*J946*K946),"0")</f>
        <v>721200</v>
      </c>
      <c r="M946" s="102">
        <f>L946*'1. Standard_Cost'!F4</f>
        <v>120440.40000000001</v>
      </c>
      <c r="N946" s="103"/>
      <c r="O946" s="103"/>
      <c r="P946" s="103"/>
      <c r="Q946" s="103"/>
      <c r="R946" s="104"/>
      <c r="S946" s="104"/>
      <c r="T946" s="104"/>
      <c r="U946" s="104"/>
      <c r="V946" s="103"/>
      <c r="W946" s="103"/>
      <c r="X946" s="103"/>
      <c r="Y946" s="104"/>
      <c r="Z946" s="103"/>
      <c r="AA946" s="103"/>
      <c r="AB946" s="104"/>
      <c r="AC946" s="105"/>
      <c r="AD946" s="106"/>
      <c r="AE946" s="104">
        <f t="shared" si="1820"/>
        <v>0</v>
      </c>
      <c r="AF946" s="104">
        <f t="shared" si="1821"/>
        <v>0</v>
      </c>
      <c r="AG946" s="103"/>
      <c r="AH946" s="103"/>
      <c r="AI946" s="103"/>
      <c r="AJ946" s="107"/>
      <c r="AK946" s="107"/>
      <c r="AL946" s="107"/>
      <c r="AM946" s="104"/>
      <c r="AN946" s="104">
        <f>AM946*'1. Standard_Cost'!C28</f>
        <v>0</v>
      </c>
      <c r="AO946" s="107"/>
      <c r="AQ946" s="104"/>
      <c r="AR946" s="104"/>
      <c r="AS946" s="104"/>
      <c r="AT946" s="104">
        <f t="shared" si="1826"/>
        <v>0</v>
      </c>
      <c r="AU946" s="229">
        <f t="shared" si="1825"/>
        <v>0</v>
      </c>
      <c r="AV946" s="229"/>
      <c r="AW946" s="229"/>
      <c r="AX946" s="229"/>
      <c r="AY946" s="229"/>
      <c r="AZ946" s="229"/>
      <c r="BA946" s="230"/>
    </row>
    <row r="947" spans="1:53" ht="14.1" customHeight="1" outlineLevel="2" x14ac:dyDescent="0.2">
      <c r="A947" s="68"/>
      <c r="B947" s="94"/>
      <c r="C947" s="251"/>
      <c r="D947" s="239"/>
      <c r="E947" s="245"/>
      <c r="F947" s="110"/>
      <c r="G947" s="111"/>
      <c r="H947" s="112"/>
      <c r="I947" s="100"/>
      <c r="J947" s="101"/>
      <c r="K947" s="101"/>
      <c r="L947" s="102"/>
      <c r="M947" s="102">
        <f>L947*'1. Standard_Cost'!F529</f>
        <v>0</v>
      </c>
      <c r="N947" s="103"/>
      <c r="O947" s="103"/>
      <c r="P947" s="103"/>
      <c r="Q947" s="103"/>
      <c r="R947" s="104">
        <f>+N947*P947*'1. Standard_Cost'!$B$12</f>
        <v>0</v>
      </c>
      <c r="S947" s="104">
        <f>+N947*O947*P947*'1. Standard_Cost'!$C$12</f>
        <v>0</v>
      </c>
      <c r="T947" s="104">
        <f>+N947*P947*Q947*'1. Standard_Cost'!$D$12</f>
        <v>0</v>
      </c>
      <c r="U947" s="104">
        <f>+N947*O947*'1. Standard_Cost'!$E$12</f>
        <v>0</v>
      </c>
      <c r="V947" s="103"/>
      <c r="W947" s="103"/>
      <c r="X947" s="103"/>
      <c r="Y947" s="104">
        <f>+V947*((X947*'1. Standard_Cost'!$B$16)+(W947*X947*'1. Standard_Cost'!$C$16))</f>
        <v>0</v>
      </c>
      <c r="Z947" s="103"/>
      <c r="AA947" s="103"/>
      <c r="AB947" s="104">
        <f>+Z947*'1. Standard_Cost'!$B$20+AA947*'1. Standard_Cost'!$C$20</f>
        <v>0</v>
      </c>
      <c r="AC947" s="105"/>
      <c r="AD947" s="106"/>
      <c r="AE947" s="104">
        <f t="shared" si="1820"/>
        <v>0</v>
      </c>
      <c r="AF947" s="104">
        <f t="shared" si="1821"/>
        <v>0</v>
      </c>
      <c r="AG947" s="103"/>
      <c r="AH947" s="103"/>
      <c r="AI947" s="103"/>
      <c r="AJ947" s="107"/>
      <c r="AK947" s="107"/>
      <c r="AL947" s="107"/>
      <c r="AM947" s="104">
        <f>AG947*'1. Standard_Cost'!B549+'Incremental_Cost Year 2021'!AH947*'1. Standard_Cost'!C549+'Incremental_Cost Year 2021'!AI947*'1. Standard_Cost'!D549+'Incremental_Cost Year 2021'!AJ947+'Incremental_Cost Year 2021'!AL947+AK947</f>
        <v>0</v>
      </c>
      <c r="AN947" s="104">
        <f>AM947*'1. Standard_Cost'!C28</f>
        <v>0</v>
      </c>
      <c r="AO947" s="107"/>
      <c r="AQ947" s="104">
        <f t="shared" si="1822"/>
        <v>0</v>
      </c>
      <c r="AR947" s="104">
        <f t="shared" si="1823"/>
        <v>0</v>
      </c>
      <c r="AS947" s="104">
        <f t="shared" si="1824"/>
        <v>0</v>
      </c>
      <c r="AT947" s="104">
        <f t="shared" si="1826"/>
        <v>0</v>
      </c>
      <c r="AU947" s="229">
        <f t="shared" si="1825"/>
        <v>0</v>
      </c>
      <c r="AV947" s="229"/>
      <c r="AW947" s="229"/>
      <c r="AX947" s="229"/>
      <c r="AY947" s="229"/>
      <c r="AZ947" s="229"/>
      <c r="BA947" s="230"/>
    </row>
    <row r="948" spans="1:53" ht="24.6" customHeight="1" outlineLevel="1" x14ac:dyDescent="0.2">
      <c r="A948" s="68"/>
      <c r="B948" s="141"/>
      <c r="C948" s="251"/>
      <c r="D948" s="240"/>
      <c r="E948" s="246"/>
      <c r="F948" s="114" t="s">
        <v>154</v>
      </c>
      <c r="G948" s="115" t="s">
        <v>155</v>
      </c>
      <c r="H948" s="122" t="s">
        <v>514</v>
      </c>
      <c r="I948" s="117"/>
      <c r="J948" s="117"/>
      <c r="K948" s="117"/>
      <c r="L948" s="118">
        <f>SUM(L942:L947)</f>
        <v>3004200</v>
      </c>
      <c r="M948" s="118">
        <f>SUM(M942:M947)</f>
        <v>501701.40000000008</v>
      </c>
      <c r="N948" s="117"/>
      <c r="O948" s="117"/>
      <c r="P948" s="117"/>
      <c r="Q948" s="117"/>
      <c r="R948" s="119">
        <f>SUM(R942:R947)</f>
        <v>0</v>
      </c>
      <c r="S948" s="119">
        <f>SUM(S942:S947)</f>
        <v>0</v>
      </c>
      <c r="T948" s="119">
        <f>SUM(T942:T947)</f>
        <v>0</v>
      </c>
      <c r="U948" s="119">
        <f>SUM(U942:U947)</f>
        <v>0</v>
      </c>
      <c r="V948" s="117"/>
      <c r="W948" s="117"/>
      <c r="X948" s="117"/>
      <c r="Y948" s="118">
        <f>SUM(Y942:Y947)</f>
        <v>0</v>
      </c>
      <c r="Z948" s="117"/>
      <c r="AA948" s="117"/>
      <c r="AB948" s="118">
        <f t="shared" ref="AB948:AF948" si="1827">SUM(AB942:AB947)</f>
        <v>250000</v>
      </c>
      <c r="AC948" s="118">
        <f t="shared" si="1827"/>
        <v>350000</v>
      </c>
      <c r="AD948" s="118">
        <f t="shared" si="1827"/>
        <v>0</v>
      </c>
      <c r="AE948" s="118">
        <f t="shared" si="1827"/>
        <v>120000</v>
      </c>
      <c r="AF948" s="118">
        <f t="shared" si="1827"/>
        <v>720000</v>
      </c>
      <c r="AG948" s="117"/>
      <c r="AH948" s="117"/>
      <c r="AI948" s="117"/>
      <c r="AJ948" s="119">
        <f>SUM(AJ942:AJ947)</f>
        <v>0</v>
      </c>
      <c r="AK948" s="119">
        <f t="shared" ref="AK948:AN948" si="1828">SUM(AK942:AK947)</f>
        <v>0</v>
      </c>
      <c r="AL948" s="119">
        <f t="shared" si="1828"/>
        <v>0</v>
      </c>
      <c r="AM948" s="119">
        <f t="shared" si="1828"/>
        <v>0</v>
      </c>
      <c r="AN948" s="119">
        <f t="shared" si="1828"/>
        <v>0</v>
      </c>
      <c r="AO948" s="116"/>
      <c r="AP948" s="120"/>
      <c r="AQ948" s="121">
        <f t="shared" ref="AQ948:AZ948" si="1829">SUM(AQ942:AQ947)</f>
        <v>1822620.5999999999</v>
      </c>
      <c r="AR948" s="121">
        <f t="shared" si="1829"/>
        <v>720000</v>
      </c>
      <c r="AS948" s="121">
        <f t="shared" si="1829"/>
        <v>0</v>
      </c>
      <c r="AT948" s="121">
        <f t="shared" si="1829"/>
        <v>2542620.5999999996</v>
      </c>
      <c r="AU948" s="121">
        <f t="shared" si="1829"/>
        <v>2542620.5999999996</v>
      </c>
      <c r="AV948" s="121">
        <f t="shared" si="1829"/>
        <v>0</v>
      </c>
      <c r="AW948" s="121">
        <f t="shared" si="1829"/>
        <v>0</v>
      </c>
      <c r="AX948" s="121">
        <f t="shared" si="1829"/>
        <v>0</v>
      </c>
      <c r="AY948" s="121">
        <f t="shared" si="1829"/>
        <v>0</v>
      </c>
      <c r="AZ948" s="121">
        <f t="shared" si="1829"/>
        <v>0</v>
      </c>
      <c r="BA948" s="121"/>
    </row>
    <row r="949" spans="1:53" s="61" customFormat="1" x14ac:dyDescent="0.2">
      <c r="C949" s="143"/>
      <c r="D949" s="143"/>
      <c r="E949" s="143"/>
      <c r="F949" s="143"/>
      <c r="G949" s="143"/>
      <c r="L949" s="144"/>
      <c r="M949" s="144"/>
      <c r="S949" s="145"/>
      <c r="AU949" s="63"/>
      <c r="AV949" s="63"/>
      <c r="AW949" s="63"/>
      <c r="AX949" s="63"/>
      <c r="AY949" s="63"/>
      <c r="AZ949" s="63"/>
      <c r="BA949" s="63"/>
    </row>
    <row r="950" spans="1:53" s="61" customFormat="1" x14ac:dyDescent="0.2">
      <c r="C950" s="143"/>
      <c r="D950" s="143"/>
      <c r="E950" s="143"/>
      <c r="F950" s="143"/>
      <c r="G950" s="143"/>
      <c r="AU950" s="63"/>
      <c r="AV950" s="63"/>
      <c r="AW950" s="63"/>
      <c r="AX950" s="63"/>
      <c r="AY950" s="63"/>
      <c r="AZ950" s="63"/>
      <c r="BA950" s="63"/>
    </row>
    <row r="951" spans="1:53" s="61" customFormat="1" x14ac:dyDescent="0.2">
      <c r="C951" s="143"/>
      <c r="D951" s="143"/>
      <c r="E951" s="143"/>
      <c r="F951" s="143"/>
      <c r="G951" s="143"/>
      <c r="AU951" s="63"/>
      <c r="AV951" s="63"/>
      <c r="AW951" s="63"/>
      <c r="AX951" s="63"/>
      <c r="AY951" s="63"/>
      <c r="AZ951" s="63"/>
      <c r="BA951" s="63"/>
    </row>
    <row r="952" spans="1:53" s="61" customFormat="1" x14ac:dyDescent="0.2">
      <c r="C952" s="143"/>
      <c r="D952" s="143"/>
      <c r="E952" s="143"/>
      <c r="F952" s="143"/>
      <c r="G952" s="143"/>
      <c r="AU952" s="63"/>
      <c r="AV952" s="63"/>
      <c r="AW952" s="63"/>
      <c r="AX952" s="63"/>
      <c r="AY952" s="63"/>
      <c r="AZ952" s="63"/>
      <c r="BA952" s="63"/>
    </row>
    <row r="953" spans="1:53" s="61" customFormat="1" x14ac:dyDescent="0.2">
      <c r="C953" s="143"/>
      <c r="D953" s="143"/>
      <c r="E953" s="143"/>
      <c r="F953" s="143"/>
      <c r="G953" s="143"/>
      <c r="H953" s="147"/>
      <c r="AU953" s="63"/>
      <c r="AV953" s="63"/>
      <c r="AW953" s="63"/>
      <c r="AX953" s="63"/>
      <c r="AY953" s="63"/>
      <c r="AZ953" s="63"/>
      <c r="BA953" s="63"/>
    </row>
    <row r="954" spans="1:53" s="61" customFormat="1" x14ac:dyDescent="0.2">
      <c r="C954" s="143"/>
      <c r="D954" s="143"/>
      <c r="E954" s="146"/>
      <c r="F954" s="146"/>
      <c r="G954" s="146"/>
      <c r="H954" s="62"/>
      <c r="AU954" s="63"/>
      <c r="AV954" s="63"/>
      <c r="AW954" s="63"/>
      <c r="AX954" s="63"/>
      <c r="AY954" s="63"/>
      <c r="AZ954" s="63"/>
      <c r="BA954" s="63"/>
    </row>
    <row r="955" spans="1:53" s="61" customFormat="1" x14ac:dyDescent="0.2">
      <c r="C955" s="143"/>
      <c r="D955" s="143"/>
      <c r="E955" s="148"/>
      <c r="F955" s="148"/>
      <c r="G955" s="148"/>
      <c r="AU955" s="63"/>
      <c r="AV955" s="63"/>
      <c r="AW955" s="63"/>
      <c r="AX955" s="63"/>
      <c r="AY955" s="63"/>
      <c r="AZ955" s="63"/>
      <c r="BA955" s="63"/>
    </row>
  </sheetData>
  <mergeCells count="148">
    <mergeCell ref="B1:L1"/>
    <mergeCell ref="AQ2:BA2"/>
    <mergeCell ref="C133:C147"/>
    <mergeCell ref="B2:E2"/>
    <mergeCell ref="B3:E3"/>
    <mergeCell ref="C132:E132"/>
    <mergeCell ref="B131:E131"/>
    <mergeCell ref="B5:E5"/>
    <mergeCell ref="C6:E6"/>
    <mergeCell ref="C36:E36"/>
    <mergeCell ref="C101:E101"/>
    <mergeCell ref="D7:D11"/>
    <mergeCell ref="D86:D90"/>
    <mergeCell ref="E86:E90"/>
    <mergeCell ref="F86:F90"/>
    <mergeCell ref="G86:G90"/>
    <mergeCell ref="F91:F95"/>
    <mergeCell ref="G91:G95"/>
    <mergeCell ref="G96:G100"/>
    <mergeCell ref="F96:F100"/>
    <mergeCell ref="E96:E100"/>
    <mergeCell ref="C616:C630"/>
    <mergeCell ref="D616:D620"/>
    <mergeCell ref="D621:D625"/>
    <mergeCell ref="E621:E625"/>
    <mergeCell ref="E626:E630"/>
    <mergeCell ref="D606:D610"/>
    <mergeCell ref="D611:D615"/>
    <mergeCell ref="E616:E620"/>
    <mergeCell ref="C373:C386"/>
    <mergeCell ref="C454:C468"/>
    <mergeCell ref="C484:C498"/>
    <mergeCell ref="C514:E514"/>
    <mergeCell ref="C515:C529"/>
    <mergeCell ref="B427:E427"/>
    <mergeCell ref="C428:E428"/>
    <mergeCell ref="C429:C443"/>
    <mergeCell ref="D377:D381"/>
    <mergeCell ref="D382:D386"/>
    <mergeCell ref="D387:D391"/>
    <mergeCell ref="D392:D396"/>
    <mergeCell ref="C794:C808"/>
    <mergeCell ref="C824:E824"/>
    <mergeCell ref="C646:C660"/>
    <mergeCell ref="C681:E681"/>
    <mergeCell ref="C682:C696"/>
    <mergeCell ref="C707:C721"/>
    <mergeCell ref="C737:C751"/>
    <mergeCell ref="D732:D736"/>
    <mergeCell ref="D727:D731"/>
    <mergeCell ref="E722:E726"/>
    <mergeCell ref="E727:E731"/>
    <mergeCell ref="E732:E736"/>
    <mergeCell ref="E682:E686"/>
    <mergeCell ref="E687:E691"/>
    <mergeCell ref="D737:D741"/>
    <mergeCell ref="E737:E741"/>
    <mergeCell ref="D646:D650"/>
    <mergeCell ref="E646:E650"/>
    <mergeCell ref="B767:E767"/>
    <mergeCell ref="C768:E768"/>
    <mergeCell ref="C769:C783"/>
    <mergeCell ref="D702:D706"/>
    <mergeCell ref="D707:D711"/>
    <mergeCell ref="D712:D716"/>
    <mergeCell ref="C907:C921"/>
    <mergeCell ref="C932:C948"/>
    <mergeCell ref="C825:C839"/>
    <mergeCell ref="C850:C864"/>
    <mergeCell ref="C875:E875"/>
    <mergeCell ref="C876:C890"/>
    <mergeCell ref="C906:E906"/>
    <mergeCell ref="D891:D895"/>
    <mergeCell ref="D896:D900"/>
    <mergeCell ref="E897:E900"/>
    <mergeCell ref="D876:D880"/>
    <mergeCell ref="D881:D885"/>
    <mergeCell ref="D886:D890"/>
    <mergeCell ref="D850:D854"/>
    <mergeCell ref="D865:D869"/>
    <mergeCell ref="E865:E869"/>
    <mergeCell ref="D870:D874"/>
    <mergeCell ref="D860:D864"/>
    <mergeCell ref="E886:E890"/>
    <mergeCell ref="E891:E895"/>
    <mergeCell ref="E876:E880"/>
    <mergeCell ref="D352:D356"/>
    <mergeCell ref="D357:D361"/>
    <mergeCell ref="D362:D366"/>
    <mergeCell ref="D367:D371"/>
    <mergeCell ref="D372:D376"/>
    <mergeCell ref="D96:D100"/>
    <mergeCell ref="D91:D95"/>
    <mergeCell ref="E91:E95"/>
    <mergeCell ref="D626:D630"/>
    <mergeCell ref="C351:E351"/>
    <mergeCell ref="C203:E203"/>
    <mergeCell ref="C204:C213"/>
    <mergeCell ref="C220:C233"/>
    <mergeCell ref="C234:E234"/>
    <mergeCell ref="C235:C249"/>
    <mergeCell ref="C352:C366"/>
    <mergeCell ref="C256:C269"/>
    <mergeCell ref="C310:E310"/>
    <mergeCell ref="C311:C320"/>
    <mergeCell ref="C327:C340"/>
    <mergeCell ref="C540:C554"/>
    <mergeCell ref="C570:C584"/>
    <mergeCell ref="C590:E590"/>
    <mergeCell ref="C591:C605"/>
    <mergeCell ref="D717:D721"/>
    <mergeCell ref="D722:D726"/>
    <mergeCell ref="D676:D680"/>
    <mergeCell ref="E676:E680"/>
    <mergeCell ref="D596:D600"/>
    <mergeCell ref="D682:D686"/>
    <mergeCell ref="D697:D701"/>
    <mergeCell ref="D687:D691"/>
    <mergeCell ref="D692:D696"/>
    <mergeCell ref="E692:E696"/>
    <mergeCell ref="E651:E655"/>
    <mergeCell ref="E661:E665"/>
    <mergeCell ref="E671:E675"/>
    <mergeCell ref="D651:D655"/>
    <mergeCell ref="D656:D660"/>
    <mergeCell ref="D661:D665"/>
    <mergeCell ref="D666:D670"/>
    <mergeCell ref="D671:D675"/>
    <mergeCell ref="D641:D645"/>
    <mergeCell ref="D742:D746"/>
    <mergeCell ref="D747:D751"/>
    <mergeCell ref="D752:D756"/>
    <mergeCell ref="D757:D761"/>
    <mergeCell ref="D762:D766"/>
    <mergeCell ref="D932:D936"/>
    <mergeCell ref="D937:D941"/>
    <mergeCell ref="D942:D948"/>
    <mergeCell ref="E912:E916"/>
    <mergeCell ref="E908:E911"/>
    <mergeCell ref="E917:E921"/>
    <mergeCell ref="E932:E936"/>
    <mergeCell ref="E938:E941"/>
    <mergeCell ref="E942:E948"/>
    <mergeCell ref="D907:D911"/>
    <mergeCell ref="D912:D916"/>
    <mergeCell ref="D917:D921"/>
    <mergeCell ref="D922:D926"/>
    <mergeCell ref="D927:D931"/>
  </mergeCells>
  <conditionalFormatting sqref="BA7:BA11">
    <cfRule type="cellIs" dxfId="1287" priority="381" operator="lessThan">
      <formula>0</formula>
    </cfRule>
    <cfRule type="cellIs" dxfId="1286" priority="382" operator="lessThan">
      <formula>-105575</formula>
    </cfRule>
  </conditionalFormatting>
  <conditionalFormatting sqref="BA16">
    <cfRule type="cellIs" dxfId="1285" priority="379" operator="lessThan">
      <formula>0</formula>
    </cfRule>
    <cfRule type="cellIs" dxfId="1284" priority="380" operator="lessThan">
      <formula>-105575</formula>
    </cfRule>
  </conditionalFormatting>
  <conditionalFormatting sqref="BA12:BA15">
    <cfRule type="cellIs" dxfId="1283" priority="269" operator="lessThan">
      <formula>0</formula>
    </cfRule>
    <cfRule type="cellIs" dxfId="1282" priority="270" operator="lessThan">
      <formula>-105575</formula>
    </cfRule>
  </conditionalFormatting>
  <conditionalFormatting sqref="BA37:BA40">
    <cfRule type="cellIs" dxfId="1281" priority="265" operator="lessThan">
      <formula>0</formula>
    </cfRule>
    <cfRule type="cellIs" dxfId="1280" priority="266" operator="lessThan">
      <formula>-105575</formula>
    </cfRule>
  </conditionalFormatting>
  <conditionalFormatting sqref="BA42:BA49 BA51:BA54 BA133:BA136 BA138:BA141 BA143:BA146">
    <cfRule type="cellIs" dxfId="1279" priority="263" operator="lessThan">
      <formula>0</formula>
    </cfRule>
    <cfRule type="cellIs" dxfId="1278" priority="264" operator="lessThan">
      <formula>-105575</formula>
    </cfRule>
  </conditionalFormatting>
  <conditionalFormatting sqref="BA17:BA20">
    <cfRule type="cellIs" dxfId="1277" priority="261" operator="lessThan">
      <formula>0</formula>
    </cfRule>
    <cfRule type="cellIs" dxfId="1276" priority="262" operator="lessThan">
      <formula>-105575</formula>
    </cfRule>
  </conditionalFormatting>
  <conditionalFormatting sqref="BA21:BA24">
    <cfRule type="cellIs" dxfId="1275" priority="259" operator="lessThan">
      <formula>0</formula>
    </cfRule>
    <cfRule type="cellIs" dxfId="1274" priority="260" operator="lessThan">
      <formula>-105575</formula>
    </cfRule>
  </conditionalFormatting>
  <conditionalFormatting sqref="BA31:BA34">
    <cfRule type="cellIs" dxfId="1273" priority="257" operator="lessThan">
      <formula>0</formula>
    </cfRule>
    <cfRule type="cellIs" dxfId="1272" priority="258" operator="lessThan">
      <formula>-105575</formula>
    </cfRule>
  </conditionalFormatting>
  <conditionalFormatting sqref="BA26:BA29">
    <cfRule type="cellIs" dxfId="1271" priority="255" operator="lessThan">
      <formula>0</formula>
    </cfRule>
    <cfRule type="cellIs" dxfId="1270" priority="256" operator="lessThan">
      <formula>-105575</formula>
    </cfRule>
  </conditionalFormatting>
  <conditionalFormatting sqref="BA107:BA114 BA116:BA119">
    <cfRule type="cellIs" dxfId="1269" priority="251" operator="lessThan">
      <formula>0</formula>
    </cfRule>
    <cfRule type="cellIs" dxfId="1268" priority="252" operator="lessThan">
      <formula>-105575</formula>
    </cfRule>
  </conditionalFormatting>
  <conditionalFormatting sqref="BA102:BA105">
    <cfRule type="cellIs" dxfId="1267" priority="253" operator="lessThan">
      <formula>0</formula>
    </cfRule>
    <cfRule type="cellIs" dxfId="1266" priority="254" operator="lessThan">
      <formula>-105575</formula>
    </cfRule>
  </conditionalFormatting>
  <conditionalFormatting sqref="BA56:BA59">
    <cfRule type="cellIs" dxfId="1265" priority="249" operator="lessThan">
      <formula>0</formula>
    </cfRule>
    <cfRule type="cellIs" dxfId="1264" priority="250" operator="lessThan">
      <formula>-105575</formula>
    </cfRule>
  </conditionalFormatting>
  <conditionalFormatting sqref="BA61:BA64">
    <cfRule type="cellIs" dxfId="1263" priority="247" operator="lessThan">
      <formula>0</formula>
    </cfRule>
    <cfRule type="cellIs" dxfId="1262" priority="248" operator="lessThan">
      <formula>-105575</formula>
    </cfRule>
  </conditionalFormatting>
  <conditionalFormatting sqref="BA66:BA69">
    <cfRule type="cellIs" dxfId="1261" priority="245" operator="lessThan">
      <formula>0</formula>
    </cfRule>
    <cfRule type="cellIs" dxfId="1260" priority="246" operator="lessThan">
      <formula>-105575</formula>
    </cfRule>
  </conditionalFormatting>
  <conditionalFormatting sqref="BA71:BA74">
    <cfRule type="cellIs" dxfId="1259" priority="243" operator="lessThan">
      <formula>0</formula>
    </cfRule>
    <cfRule type="cellIs" dxfId="1258" priority="244" operator="lessThan">
      <formula>-105575</formula>
    </cfRule>
  </conditionalFormatting>
  <conditionalFormatting sqref="BA76:BA79">
    <cfRule type="cellIs" dxfId="1257" priority="241" operator="lessThan">
      <formula>0</formula>
    </cfRule>
    <cfRule type="cellIs" dxfId="1256" priority="242" operator="lessThan">
      <formula>-105575</formula>
    </cfRule>
  </conditionalFormatting>
  <conditionalFormatting sqref="BA81:BA84">
    <cfRule type="cellIs" dxfId="1255" priority="239" operator="lessThan">
      <formula>0</formula>
    </cfRule>
    <cfRule type="cellIs" dxfId="1254" priority="240" operator="lessThan">
      <formula>-105575</formula>
    </cfRule>
  </conditionalFormatting>
  <conditionalFormatting sqref="BA86:BA89">
    <cfRule type="cellIs" dxfId="1253" priority="237" operator="lessThan">
      <formula>0</formula>
    </cfRule>
    <cfRule type="cellIs" dxfId="1252" priority="238" operator="lessThan">
      <formula>-105575</formula>
    </cfRule>
  </conditionalFormatting>
  <conditionalFormatting sqref="BA91:BA94">
    <cfRule type="cellIs" dxfId="1251" priority="235" operator="lessThan">
      <formula>0</formula>
    </cfRule>
    <cfRule type="cellIs" dxfId="1250" priority="236" operator="lessThan">
      <formula>-105575</formula>
    </cfRule>
  </conditionalFormatting>
  <conditionalFormatting sqref="BA96:BA99">
    <cfRule type="cellIs" dxfId="1249" priority="233" operator="lessThan">
      <formula>0</formula>
    </cfRule>
    <cfRule type="cellIs" dxfId="1248" priority="234" operator="lessThan">
      <formula>-105575</formula>
    </cfRule>
  </conditionalFormatting>
  <conditionalFormatting sqref="BA121:BA124">
    <cfRule type="cellIs" dxfId="1247" priority="231" operator="lessThan">
      <formula>0</formula>
    </cfRule>
    <cfRule type="cellIs" dxfId="1246" priority="232" operator="lessThan">
      <formula>-105575</formula>
    </cfRule>
  </conditionalFormatting>
  <conditionalFormatting sqref="BA126:BA129">
    <cfRule type="cellIs" dxfId="1245" priority="229" operator="lessThan">
      <formula>0</formula>
    </cfRule>
    <cfRule type="cellIs" dxfId="1244" priority="230" operator="lessThan">
      <formula>-105575</formula>
    </cfRule>
  </conditionalFormatting>
  <conditionalFormatting sqref="BA429:BA432 BA434:BA437 BA439:BA442">
    <cfRule type="cellIs" dxfId="1243" priority="227" operator="lessThan">
      <formula>0</formula>
    </cfRule>
    <cfRule type="cellIs" dxfId="1242" priority="228" operator="lessThan">
      <formula>-105575</formula>
    </cfRule>
  </conditionalFormatting>
  <conditionalFormatting sqref="BA204:BA207 BA209:BA212">
    <cfRule type="cellIs" dxfId="1241" priority="225" operator="lessThan">
      <formula>0</formula>
    </cfRule>
    <cfRule type="cellIs" dxfId="1240" priority="226" operator="lessThan">
      <formula>-105575</formula>
    </cfRule>
  </conditionalFormatting>
  <conditionalFormatting sqref="BA224:BA227 BA229:BA232">
    <cfRule type="cellIs" dxfId="1239" priority="223" operator="lessThan">
      <formula>0</formula>
    </cfRule>
    <cfRule type="cellIs" dxfId="1238" priority="224" operator="lessThan">
      <formula>-105575</formula>
    </cfRule>
  </conditionalFormatting>
  <conditionalFormatting sqref="BA148:BA151">
    <cfRule type="cellIs" dxfId="1237" priority="221" operator="lessThan">
      <formula>0</formula>
    </cfRule>
    <cfRule type="cellIs" dxfId="1236" priority="222" operator="lessThan">
      <formula>-105575</formula>
    </cfRule>
  </conditionalFormatting>
  <conditionalFormatting sqref="BA153:BA156">
    <cfRule type="cellIs" dxfId="1235" priority="219" operator="lessThan">
      <formula>0</formula>
    </cfRule>
    <cfRule type="cellIs" dxfId="1234" priority="220" operator="lessThan">
      <formula>-105575</formula>
    </cfRule>
  </conditionalFormatting>
  <conditionalFormatting sqref="BA158:BA161">
    <cfRule type="cellIs" dxfId="1233" priority="217" operator="lessThan">
      <formula>0</formula>
    </cfRule>
    <cfRule type="cellIs" dxfId="1232" priority="218" operator="lessThan">
      <formula>-105575</formula>
    </cfRule>
  </conditionalFormatting>
  <conditionalFormatting sqref="BA163:BA166">
    <cfRule type="cellIs" dxfId="1231" priority="215" operator="lessThan">
      <formula>0</formula>
    </cfRule>
    <cfRule type="cellIs" dxfId="1230" priority="216" operator="lessThan">
      <formula>-105575</formula>
    </cfRule>
  </conditionalFormatting>
  <conditionalFormatting sqref="BA168:BA171">
    <cfRule type="cellIs" dxfId="1229" priority="213" operator="lessThan">
      <formula>0</formula>
    </cfRule>
    <cfRule type="cellIs" dxfId="1228" priority="214" operator="lessThan">
      <formula>-105575</formula>
    </cfRule>
  </conditionalFormatting>
  <conditionalFormatting sqref="BA173:BA176">
    <cfRule type="cellIs" dxfId="1227" priority="211" operator="lessThan">
      <formula>0</formula>
    </cfRule>
    <cfRule type="cellIs" dxfId="1226" priority="212" operator="lessThan">
      <formula>-105575</formula>
    </cfRule>
  </conditionalFormatting>
  <conditionalFormatting sqref="BA178:BA181">
    <cfRule type="cellIs" dxfId="1225" priority="209" operator="lessThan">
      <formula>0</formula>
    </cfRule>
    <cfRule type="cellIs" dxfId="1224" priority="210" operator="lessThan">
      <formula>-105575</formula>
    </cfRule>
  </conditionalFormatting>
  <conditionalFormatting sqref="BA183:BA186">
    <cfRule type="cellIs" dxfId="1223" priority="207" operator="lessThan">
      <formula>0</formula>
    </cfRule>
    <cfRule type="cellIs" dxfId="1222" priority="208" operator="lessThan">
      <formula>-105575</formula>
    </cfRule>
  </conditionalFormatting>
  <conditionalFormatting sqref="BA188:BA191">
    <cfRule type="cellIs" dxfId="1221" priority="205" operator="lessThan">
      <formula>0</formula>
    </cfRule>
    <cfRule type="cellIs" dxfId="1220" priority="206" operator="lessThan">
      <formula>-105575</formula>
    </cfRule>
  </conditionalFormatting>
  <conditionalFormatting sqref="BA193:BA196">
    <cfRule type="cellIs" dxfId="1219" priority="203" operator="lessThan">
      <formula>0</formula>
    </cfRule>
    <cfRule type="cellIs" dxfId="1218" priority="204" operator="lessThan">
      <formula>-105575</formula>
    </cfRule>
  </conditionalFormatting>
  <conditionalFormatting sqref="BA198:BA201">
    <cfRule type="cellIs" dxfId="1217" priority="201" operator="lessThan">
      <formula>0</formula>
    </cfRule>
    <cfRule type="cellIs" dxfId="1216" priority="202" operator="lessThan">
      <formula>-105575</formula>
    </cfRule>
  </conditionalFormatting>
  <conditionalFormatting sqref="BA219:BA222">
    <cfRule type="cellIs" dxfId="1215" priority="197" operator="lessThan">
      <formula>0</formula>
    </cfRule>
    <cfRule type="cellIs" dxfId="1214" priority="198" operator="lessThan">
      <formula>-105575</formula>
    </cfRule>
  </conditionalFormatting>
  <conditionalFormatting sqref="BA255:BA258">
    <cfRule type="cellIs" dxfId="1213" priority="189" operator="lessThan">
      <formula>0</formula>
    </cfRule>
    <cfRule type="cellIs" dxfId="1212" priority="190" operator="lessThan">
      <formula>-105575</formula>
    </cfRule>
  </conditionalFormatting>
  <conditionalFormatting sqref="BA270:BA273">
    <cfRule type="cellIs" dxfId="1211" priority="187" operator="lessThan">
      <formula>0</formula>
    </cfRule>
    <cfRule type="cellIs" dxfId="1210" priority="188" operator="lessThan">
      <formula>-105575</formula>
    </cfRule>
  </conditionalFormatting>
  <conditionalFormatting sqref="BA214:BA217">
    <cfRule type="cellIs" dxfId="1209" priority="199" operator="lessThan">
      <formula>0</formula>
    </cfRule>
    <cfRule type="cellIs" dxfId="1208" priority="200" operator="lessThan">
      <formula>-105575</formula>
    </cfRule>
  </conditionalFormatting>
  <conditionalFormatting sqref="BA275:BA278">
    <cfRule type="cellIs" dxfId="1207" priority="185" operator="lessThan">
      <formula>0</formula>
    </cfRule>
    <cfRule type="cellIs" dxfId="1206" priority="186" operator="lessThan">
      <formula>-105575</formula>
    </cfRule>
  </conditionalFormatting>
  <conditionalFormatting sqref="BA280:BA283">
    <cfRule type="cellIs" dxfId="1205" priority="183" operator="lessThan">
      <formula>0</formula>
    </cfRule>
    <cfRule type="cellIs" dxfId="1204" priority="184" operator="lessThan">
      <formula>-105575</formula>
    </cfRule>
  </conditionalFormatting>
  <conditionalFormatting sqref="BA235:BA238 BA240:BA243 BA245:BA248">
    <cfRule type="cellIs" dxfId="1203" priority="195" operator="lessThan">
      <formula>0</formula>
    </cfRule>
    <cfRule type="cellIs" dxfId="1202" priority="196" operator="lessThan">
      <formula>-105575</formula>
    </cfRule>
  </conditionalFormatting>
  <conditionalFormatting sqref="BA260:BA263 BA265:BA268">
    <cfRule type="cellIs" dxfId="1201" priority="193" operator="lessThan">
      <formula>0</formula>
    </cfRule>
    <cfRule type="cellIs" dxfId="1200" priority="194" operator="lessThan">
      <formula>-105575</formula>
    </cfRule>
  </conditionalFormatting>
  <conditionalFormatting sqref="BA285:BA288">
    <cfRule type="cellIs" dxfId="1199" priority="181" operator="lessThan">
      <formula>0</formula>
    </cfRule>
    <cfRule type="cellIs" dxfId="1198" priority="182" operator="lessThan">
      <formula>-105575</formula>
    </cfRule>
  </conditionalFormatting>
  <conditionalFormatting sqref="BA250:BA253">
    <cfRule type="cellIs" dxfId="1197" priority="191" operator="lessThan">
      <formula>0</formula>
    </cfRule>
    <cfRule type="cellIs" dxfId="1196" priority="192" operator="lessThan">
      <formula>-105575</formula>
    </cfRule>
  </conditionalFormatting>
  <conditionalFormatting sqref="BA290:BA293">
    <cfRule type="cellIs" dxfId="1195" priority="179" operator="lessThan">
      <formula>0</formula>
    </cfRule>
    <cfRule type="cellIs" dxfId="1194" priority="180" operator="lessThan">
      <formula>-105575</formula>
    </cfRule>
  </conditionalFormatting>
  <conditionalFormatting sqref="BA295:BA298">
    <cfRule type="cellIs" dxfId="1193" priority="177" operator="lessThan">
      <formula>0</formula>
    </cfRule>
    <cfRule type="cellIs" dxfId="1192" priority="178" operator="lessThan">
      <formula>-105575</formula>
    </cfRule>
  </conditionalFormatting>
  <conditionalFormatting sqref="BA300:BA303">
    <cfRule type="cellIs" dxfId="1191" priority="175" operator="lessThan">
      <formula>0</formula>
    </cfRule>
    <cfRule type="cellIs" dxfId="1190" priority="176" operator="lessThan">
      <formula>-105575</formula>
    </cfRule>
  </conditionalFormatting>
  <conditionalFormatting sqref="BA305:BA308">
    <cfRule type="cellIs" dxfId="1189" priority="173" operator="lessThan">
      <formula>0</formula>
    </cfRule>
    <cfRule type="cellIs" dxfId="1188" priority="174" operator="lessThan">
      <formula>-105575</formula>
    </cfRule>
  </conditionalFormatting>
  <conditionalFormatting sqref="BA422:BA425">
    <cfRule type="cellIs" dxfId="1187" priority="135" operator="lessThan">
      <formula>0</formula>
    </cfRule>
    <cfRule type="cellIs" dxfId="1186" priority="136" operator="lessThan">
      <formula>-105575</formula>
    </cfRule>
  </conditionalFormatting>
  <conditionalFormatting sqref="BA444:BA447">
    <cfRule type="cellIs" dxfId="1185" priority="133" operator="lessThan">
      <formula>0</formula>
    </cfRule>
    <cfRule type="cellIs" dxfId="1184" priority="134" operator="lessThan">
      <formula>-105575</formula>
    </cfRule>
  </conditionalFormatting>
  <conditionalFormatting sqref="BA449:BA452">
    <cfRule type="cellIs" dxfId="1183" priority="131" operator="lessThan">
      <formula>0</formula>
    </cfRule>
    <cfRule type="cellIs" dxfId="1182" priority="132" operator="lessThan">
      <formula>-105575</formula>
    </cfRule>
  </conditionalFormatting>
  <conditionalFormatting sqref="BA474:BA477">
    <cfRule type="cellIs" dxfId="1181" priority="125" operator="lessThan">
      <formula>0</formula>
    </cfRule>
    <cfRule type="cellIs" dxfId="1180" priority="126" operator="lessThan">
      <formula>-105575</formula>
    </cfRule>
  </conditionalFormatting>
  <conditionalFormatting sqref="BA515:BA518 BA520:BA523 BA525:BA528">
    <cfRule type="cellIs" dxfId="1179" priority="113" operator="lessThan">
      <formula>0</formula>
    </cfRule>
    <cfRule type="cellIs" dxfId="1178" priority="114" operator="lessThan">
      <formula>-105575</formula>
    </cfRule>
  </conditionalFormatting>
  <conditionalFormatting sqref="BA326:BA329">
    <cfRule type="cellIs" dxfId="1177" priority="165" operator="lessThan">
      <formula>0</formula>
    </cfRule>
    <cfRule type="cellIs" dxfId="1176" priority="166" operator="lessThan">
      <formula>-105575</formula>
    </cfRule>
  </conditionalFormatting>
  <conditionalFormatting sqref="BA341:BA344">
    <cfRule type="cellIs" dxfId="1175" priority="163" operator="lessThan">
      <formula>0</formula>
    </cfRule>
    <cfRule type="cellIs" dxfId="1174" priority="164" operator="lessThan">
      <formula>-105575</formula>
    </cfRule>
  </conditionalFormatting>
  <conditionalFormatting sqref="BA346:BA349">
    <cfRule type="cellIs" dxfId="1173" priority="161" operator="lessThan">
      <formula>0</formula>
    </cfRule>
    <cfRule type="cellIs" dxfId="1172" priority="162" operator="lessThan">
      <formula>-105575</formula>
    </cfRule>
  </conditionalFormatting>
  <conditionalFormatting sqref="BA311:BA314 BA316:BA319">
    <cfRule type="cellIs" dxfId="1171" priority="171" operator="lessThan">
      <formula>0</formula>
    </cfRule>
    <cfRule type="cellIs" dxfId="1170" priority="172" operator="lessThan">
      <formula>-105575</formula>
    </cfRule>
  </conditionalFormatting>
  <conditionalFormatting sqref="BA331:BA334 BA336:BA339">
    <cfRule type="cellIs" dxfId="1169" priority="169" operator="lessThan">
      <formula>0</formula>
    </cfRule>
    <cfRule type="cellIs" dxfId="1168" priority="170" operator="lessThan">
      <formula>-105575</formula>
    </cfRule>
  </conditionalFormatting>
  <conditionalFormatting sqref="BA321:BA324">
    <cfRule type="cellIs" dxfId="1167" priority="167" operator="lessThan">
      <formula>0</formula>
    </cfRule>
    <cfRule type="cellIs" dxfId="1166" priority="168" operator="lessThan">
      <formula>-105575</formula>
    </cfRule>
  </conditionalFormatting>
  <conditionalFormatting sqref="BA372:BA375">
    <cfRule type="cellIs" dxfId="1165" priority="151" operator="lessThan">
      <formula>0</formula>
    </cfRule>
    <cfRule type="cellIs" dxfId="1164" priority="152" operator="lessThan">
      <formula>-105575</formula>
    </cfRule>
  </conditionalFormatting>
  <conditionalFormatting sqref="BA387:BA390">
    <cfRule type="cellIs" dxfId="1163" priority="149" operator="lessThan">
      <formula>0</formula>
    </cfRule>
    <cfRule type="cellIs" dxfId="1162" priority="150" operator="lessThan">
      <formula>-105575</formula>
    </cfRule>
  </conditionalFormatting>
  <conditionalFormatting sqref="BA392:BA395">
    <cfRule type="cellIs" dxfId="1161" priority="147" operator="lessThan">
      <formula>0</formula>
    </cfRule>
    <cfRule type="cellIs" dxfId="1160" priority="148" operator="lessThan">
      <formula>-105575</formula>
    </cfRule>
  </conditionalFormatting>
  <conditionalFormatting sqref="BA397:BA400">
    <cfRule type="cellIs" dxfId="1159" priority="145" operator="lessThan">
      <formula>0</formula>
    </cfRule>
    <cfRule type="cellIs" dxfId="1158" priority="146" operator="lessThan">
      <formula>-105575</formula>
    </cfRule>
  </conditionalFormatting>
  <conditionalFormatting sqref="BA352:BA355 BA357:BA360 BA362:BA365">
    <cfRule type="cellIs" dxfId="1157" priority="157" operator="lessThan">
      <formula>0</formula>
    </cfRule>
    <cfRule type="cellIs" dxfId="1156" priority="158" operator="lessThan">
      <formula>-105575</formula>
    </cfRule>
  </conditionalFormatting>
  <conditionalFormatting sqref="BA377:BA380 BA382:BA385">
    <cfRule type="cellIs" dxfId="1155" priority="155" operator="lessThan">
      <formula>0</formula>
    </cfRule>
    <cfRule type="cellIs" dxfId="1154" priority="156" operator="lessThan">
      <formula>-105575</formula>
    </cfRule>
  </conditionalFormatting>
  <conditionalFormatting sqref="BA402:BA405">
    <cfRule type="cellIs" dxfId="1153" priority="143" operator="lessThan">
      <formula>0</formula>
    </cfRule>
    <cfRule type="cellIs" dxfId="1152" priority="144" operator="lessThan">
      <formula>-105575</formula>
    </cfRule>
  </conditionalFormatting>
  <conditionalFormatting sqref="BA367:BA370">
    <cfRule type="cellIs" dxfId="1151" priority="153" operator="lessThan">
      <formula>0</formula>
    </cfRule>
    <cfRule type="cellIs" dxfId="1150" priority="154" operator="lessThan">
      <formula>-105575</formula>
    </cfRule>
  </conditionalFormatting>
  <conditionalFormatting sqref="BA407:BA410">
    <cfRule type="cellIs" dxfId="1149" priority="141" operator="lessThan">
      <formula>0</formula>
    </cfRule>
    <cfRule type="cellIs" dxfId="1148" priority="142" operator="lessThan">
      <formula>-105575</formula>
    </cfRule>
  </conditionalFormatting>
  <conditionalFormatting sqref="BA412:BA415">
    <cfRule type="cellIs" dxfId="1147" priority="139" operator="lessThan">
      <formula>0</formula>
    </cfRule>
    <cfRule type="cellIs" dxfId="1146" priority="140" operator="lessThan">
      <formula>-105575</formula>
    </cfRule>
  </conditionalFormatting>
  <conditionalFormatting sqref="BA417:BA420">
    <cfRule type="cellIs" dxfId="1145" priority="137" operator="lessThan">
      <formula>0</formula>
    </cfRule>
    <cfRule type="cellIs" dxfId="1144" priority="138" operator="lessThan">
      <formula>-105575</formula>
    </cfRule>
  </conditionalFormatting>
  <conditionalFormatting sqref="BA454:BA457 BA459:BA462 BA464:BA467">
    <cfRule type="cellIs" dxfId="1143" priority="129" operator="lessThan">
      <formula>0</formula>
    </cfRule>
    <cfRule type="cellIs" dxfId="1142" priority="130" operator="lessThan">
      <formula>-105575</formula>
    </cfRule>
  </conditionalFormatting>
  <conditionalFormatting sqref="BA469:BA472">
    <cfRule type="cellIs" dxfId="1141" priority="127" operator="lessThan">
      <formula>0</formula>
    </cfRule>
    <cfRule type="cellIs" dxfId="1140" priority="128" operator="lessThan">
      <formula>-105575</formula>
    </cfRule>
  </conditionalFormatting>
  <conditionalFormatting sqref="BA479:BA482">
    <cfRule type="cellIs" dxfId="1139" priority="123" operator="lessThan">
      <formula>0</formula>
    </cfRule>
    <cfRule type="cellIs" dxfId="1138" priority="124" operator="lessThan">
      <formula>-105575</formula>
    </cfRule>
  </conditionalFormatting>
  <conditionalFormatting sqref="BA484:BA487 BA489:BA492 BA494:BA497">
    <cfRule type="cellIs" dxfId="1137" priority="121" operator="lessThan">
      <formula>0</formula>
    </cfRule>
    <cfRule type="cellIs" dxfId="1136" priority="122" operator="lessThan">
      <formula>-105575</formula>
    </cfRule>
  </conditionalFormatting>
  <conditionalFormatting sqref="BA499:BA502">
    <cfRule type="cellIs" dxfId="1135" priority="119" operator="lessThan">
      <formula>0</formula>
    </cfRule>
    <cfRule type="cellIs" dxfId="1134" priority="120" operator="lessThan">
      <formula>-105575</formula>
    </cfRule>
  </conditionalFormatting>
  <conditionalFormatting sqref="BA530:BA533">
    <cfRule type="cellIs" dxfId="1133" priority="111" operator="lessThan">
      <formula>0</formula>
    </cfRule>
    <cfRule type="cellIs" dxfId="1132" priority="112" operator="lessThan">
      <formula>-105575</formula>
    </cfRule>
  </conditionalFormatting>
  <conditionalFormatting sqref="BA535:BA538">
    <cfRule type="cellIs" dxfId="1131" priority="109" operator="lessThan">
      <formula>0</formula>
    </cfRule>
    <cfRule type="cellIs" dxfId="1130" priority="110" operator="lessThan">
      <formula>-105575</formula>
    </cfRule>
  </conditionalFormatting>
  <conditionalFormatting sqref="BA560:BA563">
    <cfRule type="cellIs" dxfId="1129" priority="103" operator="lessThan">
      <formula>0</formula>
    </cfRule>
    <cfRule type="cellIs" dxfId="1128" priority="104" operator="lessThan">
      <formula>-105575</formula>
    </cfRule>
  </conditionalFormatting>
  <conditionalFormatting sqref="BA540:BA543 BA545:BA548 BA550:BA553">
    <cfRule type="cellIs" dxfId="1127" priority="107" operator="lessThan">
      <formula>0</formula>
    </cfRule>
    <cfRule type="cellIs" dxfId="1126" priority="108" operator="lessThan">
      <formula>-105575</formula>
    </cfRule>
  </conditionalFormatting>
  <conditionalFormatting sqref="BA555:BA558">
    <cfRule type="cellIs" dxfId="1125" priority="105" operator="lessThan">
      <formula>0</formula>
    </cfRule>
    <cfRule type="cellIs" dxfId="1124" priority="106" operator="lessThan">
      <formula>-105575</formula>
    </cfRule>
  </conditionalFormatting>
  <conditionalFormatting sqref="BA565:BA568">
    <cfRule type="cellIs" dxfId="1123" priority="101" operator="lessThan">
      <formula>0</formula>
    </cfRule>
    <cfRule type="cellIs" dxfId="1122" priority="102" operator="lessThan">
      <formula>-105575</formula>
    </cfRule>
  </conditionalFormatting>
  <conditionalFormatting sqref="BA570:BA573 BA575:BA578 BA580:BA583">
    <cfRule type="cellIs" dxfId="1121" priority="99" operator="lessThan">
      <formula>0</formula>
    </cfRule>
    <cfRule type="cellIs" dxfId="1120" priority="100" operator="lessThan">
      <formula>-105575</formula>
    </cfRule>
  </conditionalFormatting>
  <conditionalFormatting sqref="BA585:BA588">
    <cfRule type="cellIs" dxfId="1119" priority="97" operator="lessThan">
      <formula>0</formula>
    </cfRule>
    <cfRule type="cellIs" dxfId="1118" priority="98" operator="lessThan">
      <formula>-105575</formula>
    </cfRule>
  </conditionalFormatting>
  <conditionalFormatting sqref="BA591:BA594 BA596:BA599 BA601:BA604">
    <cfRule type="cellIs" dxfId="1117" priority="91" operator="lessThan">
      <formula>0</formula>
    </cfRule>
    <cfRule type="cellIs" dxfId="1116" priority="92" operator="lessThan">
      <formula>-105575</formula>
    </cfRule>
  </conditionalFormatting>
  <conditionalFormatting sqref="BA606:BA609">
    <cfRule type="cellIs" dxfId="1115" priority="89" operator="lessThan">
      <formula>0</formula>
    </cfRule>
    <cfRule type="cellIs" dxfId="1114" priority="90" operator="lessThan">
      <formula>-105575</formula>
    </cfRule>
  </conditionalFormatting>
  <conditionalFormatting sqref="BA611:BA614">
    <cfRule type="cellIs" dxfId="1113" priority="87" operator="lessThan">
      <formula>0</formula>
    </cfRule>
    <cfRule type="cellIs" dxfId="1112" priority="88" operator="lessThan">
      <formula>-105575</formula>
    </cfRule>
  </conditionalFormatting>
  <conditionalFormatting sqref="BA636:BA639">
    <cfRule type="cellIs" dxfId="1111" priority="81" operator="lessThan">
      <formula>0</formula>
    </cfRule>
    <cfRule type="cellIs" dxfId="1110" priority="82" operator="lessThan">
      <formula>-105575</formula>
    </cfRule>
  </conditionalFormatting>
  <conditionalFormatting sqref="BA616:BA619 BA621:BA624 BA626:BA629">
    <cfRule type="cellIs" dxfId="1109" priority="85" operator="lessThan">
      <formula>0</formula>
    </cfRule>
    <cfRule type="cellIs" dxfId="1108" priority="86" operator="lessThan">
      <formula>-105575</formula>
    </cfRule>
  </conditionalFormatting>
  <conditionalFormatting sqref="BA631:BA634">
    <cfRule type="cellIs" dxfId="1107" priority="83" operator="lessThan">
      <formula>0</formula>
    </cfRule>
    <cfRule type="cellIs" dxfId="1106" priority="84" operator="lessThan">
      <formula>-105575</formula>
    </cfRule>
  </conditionalFormatting>
  <conditionalFormatting sqref="BA641:BA644">
    <cfRule type="cellIs" dxfId="1105" priority="79" operator="lessThan">
      <formula>0</formula>
    </cfRule>
    <cfRule type="cellIs" dxfId="1104" priority="80" operator="lessThan">
      <formula>-105575</formula>
    </cfRule>
  </conditionalFormatting>
  <conditionalFormatting sqref="BA646:BA649 BA651:BA654 BA656:BA659">
    <cfRule type="cellIs" dxfId="1103" priority="77" operator="lessThan">
      <formula>0</formula>
    </cfRule>
    <cfRule type="cellIs" dxfId="1102" priority="78" operator="lessThan">
      <formula>-105575</formula>
    </cfRule>
  </conditionalFormatting>
  <conditionalFormatting sqref="BA661:BA664">
    <cfRule type="cellIs" dxfId="1101" priority="75" operator="lessThan">
      <formula>0</formula>
    </cfRule>
    <cfRule type="cellIs" dxfId="1100" priority="76" operator="lessThan">
      <formula>-105575</formula>
    </cfRule>
  </conditionalFormatting>
  <conditionalFormatting sqref="BA666:BA669 BA671:BA674">
    <cfRule type="cellIs" dxfId="1099" priority="73" operator="lessThan">
      <formula>0</formula>
    </cfRule>
    <cfRule type="cellIs" dxfId="1098" priority="74" operator="lessThan">
      <formula>-105575</formula>
    </cfRule>
  </conditionalFormatting>
  <conditionalFormatting sqref="BA676:BA679">
    <cfRule type="cellIs" dxfId="1097" priority="71" operator="lessThan">
      <formula>0</formula>
    </cfRule>
    <cfRule type="cellIs" dxfId="1096" priority="72" operator="lessThan">
      <formula>-105575</formula>
    </cfRule>
  </conditionalFormatting>
  <conditionalFormatting sqref="BA682:BA685 BA687:BA690 BA692:BA695">
    <cfRule type="cellIs" dxfId="1095" priority="69" operator="lessThan">
      <formula>0</formula>
    </cfRule>
    <cfRule type="cellIs" dxfId="1094" priority="70" operator="lessThan">
      <formula>-105575</formula>
    </cfRule>
  </conditionalFormatting>
  <conditionalFormatting sqref="BA697:BA700">
    <cfRule type="cellIs" dxfId="1093" priority="67" operator="lessThan">
      <formula>0</formula>
    </cfRule>
    <cfRule type="cellIs" dxfId="1092" priority="68" operator="lessThan">
      <formula>-105575</formula>
    </cfRule>
  </conditionalFormatting>
  <conditionalFormatting sqref="BA702:BA705">
    <cfRule type="cellIs" dxfId="1091" priority="65" operator="lessThan">
      <formula>0</formula>
    </cfRule>
    <cfRule type="cellIs" dxfId="1090" priority="66" operator="lessThan">
      <formula>-105575</formula>
    </cfRule>
  </conditionalFormatting>
  <conditionalFormatting sqref="BA727:BA730">
    <cfRule type="cellIs" dxfId="1089" priority="59" operator="lessThan">
      <formula>0</formula>
    </cfRule>
    <cfRule type="cellIs" dxfId="1088" priority="60" operator="lessThan">
      <formula>-105575</formula>
    </cfRule>
  </conditionalFormatting>
  <conditionalFormatting sqref="BA707:BA710 BA712:BA715 BA717:BA720">
    <cfRule type="cellIs" dxfId="1087" priority="63" operator="lessThan">
      <formula>0</formula>
    </cfRule>
    <cfRule type="cellIs" dxfId="1086" priority="64" operator="lessThan">
      <formula>-105575</formula>
    </cfRule>
  </conditionalFormatting>
  <conditionalFormatting sqref="BA722:BA725">
    <cfRule type="cellIs" dxfId="1085" priority="61" operator="lessThan">
      <formula>0</formula>
    </cfRule>
    <cfRule type="cellIs" dxfId="1084" priority="62" operator="lessThan">
      <formula>-105575</formula>
    </cfRule>
  </conditionalFormatting>
  <conditionalFormatting sqref="BA732:BA735">
    <cfRule type="cellIs" dxfId="1083" priority="57" operator="lessThan">
      <formula>0</formula>
    </cfRule>
    <cfRule type="cellIs" dxfId="1082" priority="58" operator="lessThan">
      <formula>-105575</formula>
    </cfRule>
  </conditionalFormatting>
  <conditionalFormatting sqref="BA737:BA740 BA742:BA745 BA747:BA750">
    <cfRule type="cellIs" dxfId="1081" priority="55" operator="lessThan">
      <formula>0</formula>
    </cfRule>
    <cfRule type="cellIs" dxfId="1080" priority="56" operator="lessThan">
      <formula>-105575</formula>
    </cfRule>
  </conditionalFormatting>
  <conditionalFormatting sqref="BA752:BA755">
    <cfRule type="cellIs" dxfId="1079" priority="53" operator="lessThan">
      <formula>0</formula>
    </cfRule>
    <cfRule type="cellIs" dxfId="1078" priority="54" operator="lessThan">
      <formula>-105575</formula>
    </cfRule>
  </conditionalFormatting>
  <conditionalFormatting sqref="BA757:BA760 BA762:BA765">
    <cfRule type="cellIs" dxfId="1077" priority="51" operator="lessThan">
      <formula>0</formula>
    </cfRule>
    <cfRule type="cellIs" dxfId="1076" priority="52" operator="lessThan">
      <formula>-105575</formula>
    </cfRule>
  </conditionalFormatting>
  <conditionalFormatting sqref="BA769:BA772 BA774:BA777 BA779:BA782">
    <cfRule type="cellIs" dxfId="1075" priority="49" operator="lessThan">
      <formula>0</formula>
    </cfRule>
    <cfRule type="cellIs" dxfId="1074" priority="50" operator="lessThan">
      <formula>-105575</formula>
    </cfRule>
  </conditionalFormatting>
  <conditionalFormatting sqref="BA784:BA787">
    <cfRule type="cellIs" dxfId="1073" priority="47" operator="lessThan">
      <formula>0</formula>
    </cfRule>
    <cfRule type="cellIs" dxfId="1072" priority="48" operator="lessThan">
      <formula>-105575</formula>
    </cfRule>
  </conditionalFormatting>
  <conditionalFormatting sqref="BA789:BA792">
    <cfRule type="cellIs" dxfId="1071" priority="45" operator="lessThan">
      <formula>0</formula>
    </cfRule>
    <cfRule type="cellIs" dxfId="1070" priority="46" operator="lessThan">
      <formula>-105575</formula>
    </cfRule>
  </conditionalFormatting>
  <conditionalFormatting sqref="BA794:BA797 BA799:BA802 BA804:BA807">
    <cfRule type="cellIs" dxfId="1069" priority="43" operator="lessThan">
      <formula>0</formula>
    </cfRule>
    <cfRule type="cellIs" dxfId="1068" priority="44" operator="lessThan">
      <formula>-105575</formula>
    </cfRule>
  </conditionalFormatting>
  <conditionalFormatting sqref="BA814:BA817">
    <cfRule type="cellIs" dxfId="1067" priority="37" operator="lessThan">
      <formula>0</formula>
    </cfRule>
    <cfRule type="cellIs" dxfId="1066" priority="38" operator="lessThan">
      <formula>-105575</formula>
    </cfRule>
  </conditionalFormatting>
  <conditionalFormatting sqref="BA819:BA822">
    <cfRule type="cellIs" dxfId="1065" priority="35" operator="lessThan">
      <formula>0</formula>
    </cfRule>
    <cfRule type="cellIs" dxfId="1064" priority="36" operator="lessThan">
      <formula>-105575</formula>
    </cfRule>
  </conditionalFormatting>
  <conditionalFormatting sqref="BA825:BA828 BA830:BA833 BA835:BA838">
    <cfRule type="cellIs" dxfId="1063" priority="33" operator="lessThan">
      <formula>0</formula>
    </cfRule>
    <cfRule type="cellIs" dxfId="1062" priority="34" operator="lessThan">
      <formula>-105575</formula>
    </cfRule>
  </conditionalFormatting>
  <conditionalFormatting sqref="BA840:BA843">
    <cfRule type="cellIs" dxfId="1061" priority="31" operator="lessThan">
      <formula>0</formula>
    </cfRule>
    <cfRule type="cellIs" dxfId="1060" priority="32" operator="lessThan">
      <formula>-105575</formula>
    </cfRule>
  </conditionalFormatting>
  <conditionalFormatting sqref="BA845:BA848">
    <cfRule type="cellIs" dxfId="1059" priority="29" operator="lessThan">
      <formula>0</formula>
    </cfRule>
    <cfRule type="cellIs" dxfId="1058" priority="30" operator="lessThan">
      <formula>-105575</formula>
    </cfRule>
  </conditionalFormatting>
  <conditionalFormatting sqref="BA870:BA873">
    <cfRule type="cellIs" dxfId="1057" priority="23" operator="lessThan">
      <formula>0</formula>
    </cfRule>
    <cfRule type="cellIs" dxfId="1056" priority="24" operator="lessThan">
      <formula>-105575</formula>
    </cfRule>
  </conditionalFormatting>
  <conditionalFormatting sqref="BA850:BA853 BA855:BA858 BA860:BA863">
    <cfRule type="cellIs" dxfId="1055" priority="27" operator="lessThan">
      <formula>0</formula>
    </cfRule>
    <cfRule type="cellIs" dxfId="1054" priority="28" operator="lessThan">
      <formula>-105575</formula>
    </cfRule>
  </conditionalFormatting>
  <conditionalFormatting sqref="BA865:BA868">
    <cfRule type="cellIs" dxfId="1053" priority="25" operator="lessThan">
      <formula>0</formula>
    </cfRule>
    <cfRule type="cellIs" dxfId="1052" priority="26" operator="lessThan">
      <formula>-105575</formula>
    </cfRule>
  </conditionalFormatting>
  <conditionalFormatting sqref="BA876:BA879 BA881:BA884 BA886:BA889">
    <cfRule type="cellIs" dxfId="1051" priority="21" operator="lessThan">
      <formula>0</formula>
    </cfRule>
    <cfRule type="cellIs" dxfId="1050" priority="22" operator="lessThan">
      <formula>-105575</formula>
    </cfRule>
  </conditionalFormatting>
  <conditionalFormatting sqref="BA891:BA894">
    <cfRule type="cellIs" dxfId="1049" priority="19" operator="lessThan">
      <formula>0</formula>
    </cfRule>
    <cfRule type="cellIs" dxfId="1048" priority="20" operator="lessThan">
      <formula>-105575</formula>
    </cfRule>
  </conditionalFormatting>
  <conditionalFormatting sqref="BA896:BA899">
    <cfRule type="cellIs" dxfId="1047" priority="17" operator="lessThan">
      <formula>0</formula>
    </cfRule>
    <cfRule type="cellIs" dxfId="1046" priority="18" operator="lessThan">
      <formula>-105575</formula>
    </cfRule>
  </conditionalFormatting>
  <conditionalFormatting sqref="BA901:BA904">
    <cfRule type="cellIs" dxfId="1045" priority="15" operator="lessThan">
      <formula>0</formula>
    </cfRule>
    <cfRule type="cellIs" dxfId="1044" priority="16" operator="lessThan">
      <formula>-105575</formula>
    </cfRule>
  </conditionalFormatting>
  <conditionalFormatting sqref="BA907:BA910 BA912:BA915 BA917:BA920">
    <cfRule type="cellIs" dxfId="1043" priority="13" operator="lessThan">
      <formula>0</formula>
    </cfRule>
    <cfRule type="cellIs" dxfId="1042" priority="14" operator="lessThan">
      <formula>-105575</formula>
    </cfRule>
  </conditionalFormatting>
  <conditionalFormatting sqref="BA922:BA925">
    <cfRule type="cellIs" dxfId="1041" priority="11" operator="lessThan">
      <formula>0</formula>
    </cfRule>
    <cfRule type="cellIs" dxfId="1040" priority="12" operator="lessThan">
      <formula>-105575</formula>
    </cfRule>
  </conditionalFormatting>
  <conditionalFormatting sqref="BA927:BA930">
    <cfRule type="cellIs" dxfId="1039" priority="9" operator="lessThan">
      <formula>0</formula>
    </cfRule>
    <cfRule type="cellIs" dxfId="1038" priority="10" operator="lessThan">
      <formula>-105575</formula>
    </cfRule>
  </conditionalFormatting>
  <conditionalFormatting sqref="BA932:BA935 BA937:BA940 BA942:BA947">
    <cfRule type="cellIs" dxfId="1037" priority="7" operator="lessThan">
      <formula>0</formula>
    </cfRule>
    <cfRule type="cellIs" dxfId="1036" priority="8" operator="lessThan">
      <formula>-105575</formula>
    </cfRule>
  </conditionalFormatting>
  <conditionalFormatting sqref="BA509:BA512">
    <cfRule type="cellIs" dxfId="1035" priority="3" operator="lessThan">
      <formula>0</formula>
    </cfRule>
    <cfRule type="cellIs" dxfId="1034" priority="4" operator="lessThan">
      <formula>-105575</formula>
    </cfRule>
  </conditionalFormatting>
  <conditionalFormatting sqref="BA504:BA507">
    <cfRule type="cellIs" dxfId="1033" priority="5" operator="lessThan">
      <formula>0</formula>
    </cfRule>
    <cfRule type="cellIs" dxfId="1032" priority="6" operator="lessThan">
      <formula>-105575</formula>
    </cfRule>
  </conditionalFormatting>
  <conditionalFormatting sqref="BA809:BA812">
    <cfRule type="cellIs" dxfId="1031" priority="1" operator="lessThan">
      <formula>0</formula>
    </cfRule>
    <cfRule type="cellIs" dxfId="1030"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 Standard_Cost'!$B$4:$B$9</xm:f>
          </x14:formula1>
          <xm:sqref>I7:I10 I143:I146 I138:I141 I117:I119 I927:I930 I881:I884 I937:I940 I12:I15 I17:I24 I31:I34 I26:I29 I912:I915 I907:I910 I922:I925 I661:I664 I61:I64 I66:I69 I71:I74 I76:I79 I81:I84 I86:I89 I91:I94 I96:I99 I121:I124 I126:I129 I439:I442 I434:I437 I429:I432 I209:I212 I204:I207 I229:I232 I224:I227 I214:I217 I133 I153:I156 I158:I161 I151 I168:I171 I173:I176 I166 I178:I179 I188:I191 I193:I196 I198:I201 I219:I222 I245:I248 I240:I243 I235:I238 I265:I268 I260:I263 I250:I253 I255:I258 I270:I273 I275:I278 I280:I283 I285:I288 I290:I293 I845:I848 I300:I303 I305:I308 I316:I319 I311:I314 I336:I339 I331:I334 I321:I324 I326:I329 I341:I344 I346:I349 I295:I298 I860:I863 I641:I644 I876:I879 I850:I853 I865:I868 I870:I873 I886:I889 I942 I397:I400 I402:I405 I407:I410 I412:I415 I417:I420 I422:I425 I444:I447 I449:I452 I464:I467 I459:I462 I454:I457 I469:I472 I474:I477 I479:I482 I494:I497 I489:I492 I484:I487 I499:I502 I113 I504:I507 I525:I528 I520:I523 I515:I518 I530:I533 I535:I538 I550:I553 I545:I548 I540:I543 I555:I558 I560:I563 I565:I568 I580:I583 I575:I578 I570:I573 I585:I588 I601:I604 I596:I599 I591:I594 I606:I609 I611:I614 I626:I629 I621:I624 I763:I765 I631:I634 I636:I639 I616:I619 I656:I659 I651:I654 I646:I649 I947 I671:I674 I666:I669 I676:I679 I692:I695 I687:I690 I682:I685 I932:I935 I702:I705 I717:I720 I698:I700 I707:I710 I722:I725 I727:I730 I713:I715 I733:I735 I742:I745 I737:I740 I752:I755 I748:I750 I757:I760 I917:I920 I148 I163 I784:I787 I901:I904 I896:I899 I799:I802 I781:I782 I814:I817 I891:I894 I835:I838 I830:I833 I825:I828 I840:I843 I104:I105 I509:I512</xm:sqref>
        </x14:dataValidation>
        <x14:dataValidation type="list" allowBlank="1" showInputMessage="1" showErrorMessage="1">
          <x14:formula1>
            <xm:f>'C:\Users\anisa.leka\Desktop\SND Finale\[4.Formati IV_Modeli i Kostimit Financiar_Metodologjia e Kostimit_IPSIS Standart 903211633 (2).xlsx]1. Standard_Cost'!#REF!</xm:f>
          </x14:formula1>
          <xm:sqref>I697 I712 I732 I747 I762</xm:sqref>
        </x14:dataValidation>
        <x14:dataValidation type="list" allowBlank="1" showInputMessage="1" showErrorMessage="1">
          <x14:formula1>
            <xm:f>'C:\Users\anisa.leka\Desktop\[Copy of 4 Formati IV_Modeli i Kostimit Financiar_Metodologjia e Kostimit_IPSIS Standart 903211633 KLGJ 18 03 2021.xlsx]1. Standard_Cost'!#REF!</xm:f>
          </x14:formula1>
          <xm:sqref>I51:I54 I42:I49 I37:I40 I56:I59 I116 I943:I946 I102:I103 I134:I136 I149:I150 I164:I165 I180:I181 I183:I186 I775:I779 I769:I773 I789:I792 I794:I797 I804:I807 I819:I822 I855:I858 I107:I112 I114 I809:I812</xm:sqref>
        </x14:dataValidation>
        <x14:dataValidation type="list" allowBlank="1" showInputMessage="1" showErrorMessage="1">
          <x14:formula1>
            <xm:f>'C:\Users\anisa.leka\Desktop\[Ndihma Juridike.xlsx]1. Standard_Cost'!#REF!</xm:f>
          </x14:formula1>
          <xm:sqref>I362:I365 I357:I360 I352:I355 I382:I385 I377:I380 I367:I370 I372:I375 I387:I390 I392:I395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zoomScaleNormal="100" workbookViewId="0">
      <pane xSplit="6" ySplit="5" topLeftCell="AP941" activePane="bottomRight" state="frozen"/>
      <selection pane="topRight" activeCell="G1" sqref="G1"/>
      <selection pane="bottomLeft" activeCell="A6" sqref="A6"/>
      <selection pane="bottomRight" activeCell="AT943" sqref="AT943"/>
    </sheetView>
  </sheetViews>
  <sheetFormatPr defaultColWidth="8.85546875" defaultRowHeight="12.75" outlineLevelRow="2" outlineLevelCol="2" x14ac:dyDescent="0.2"/>
  <cols>
    <col min="1" max="1" width="3.5703125" style="61" customWidth="1"/>
    <col min="2" max="2" width="2.42578125" style="61" customWidth="1"/>
    <col min="3" max="3" width="2.42578125" style="149" customWidth="1"/>
    <col min="4" max="4" width="22.7109375" style="149" customWidth="1"/>
    <col min="5" max="5" width="44.7109375" style="149" customWidth="1" outlineLevel="1"/>
    <col min="6" max="6" width="8.5703125" style="149" customWidth="1" outlineLevel="1"/>
    <col min="7" max="7" width="9.42578125" style="149" customWidth="1" outlineLevel="1"/>
    <col min="8" max="8" width="14.5703125" style="68" customWidth="1" outlineLevel="2"/>
    <col min="9" max="9" width="7.85546875" style="68" customWidth="1" outlineLevel="2"/>
    <col min="10" max="10" width="7.140625" style="68" customWidth="1" outlineLevel="2"/>
    <col min="11" max="11" width="8.140625" style="68" customWidth="1" outlineLevel="2"/>
    <col min="12" max="12" width="11" style="68" customWidth="1" outlineLevel="1"/>
    <col min="13" max="13" width="12.7109375" style="68" customWidth="1" outlineLevel="1"/>
    <col min="14" max="14" width="6.140625" style="68" customWidth="1" outlineLevel="2"/>
    <col min="15" max="15" width="5.42578125" style="68" customWidth="1" outlineLevel="2"/>
    <col min="16" max="16" width="6.85546875" style="68" customWidth="1" outlineLevel="2"/>
    <col min="17" max="17" width="6.140625" style="68" customWidth="1" outlineLevel="2"/>
    <col min="18" max="18" width="10.28515625" style="68" customWidth="1" outlineLevel="2"/>
    <col min="19" max="19" width="10" style="68" customWidth="1" outlineLevel="2"/>
    <col min="20" max="20" width="9.42578125" style="68" customWidth="1" outlineLevel="2"/>
    <col min="21" max="21" width="9.5703125" style="68" customWidth="1" outlineLevel="2"/>
    <col min="22" max="23" width="5.42578125" style="68" customWidth="1" outlineLevel="2"/>
    <col min="24" max="24" width="7.42578125" style="68" customWidth="1" outlineLevel="2"/>
    <col min="25" max="25" width="11.140625" style="68" customWidth="1" outlineLevel="1"/>
    <col min="26" max="27" width="7.5703125" style="68" customWidth="1" outlineLevel="2"/>
    <col min="28" max="28" width="10.140625" style="68" customWidth="1" outlineLevel="1"/>
    <col min="29" max="29" width="10" style="68" customWidth="1" outlineLevel="1"/>
    <col min="30" max="30" width="15.5703125" style="68" customWidth="1" outlineLevel="2"/>
    <col min="31" max="31" width="12.42578125" style="68" customWidth="1" outlineLevel="2"/>
    <col min="32" max="32" width="11.5703125" style="68" customWidth="1" outlineLevel="1"/>
    <col min="33" max="33" width="6.5703125" style="68" customWidth="1" outlineLevel="2"/>
    <col min="34" max="34" width="5.42578125" style="68" customWidth="1" outlineLevel="2"/>
    <col min="35" max="35" width="6.5703125" style="68" customWidth="1" outlineLevel="2"/>
    <col min="36" max="37" width="8.5703125" style="68" customWidth="1" outlineLevel="2"/>
    <col min="38" max="38" width="11.140625" style="68" customWidth="1" outlineLevel="2"/>
    <col min="39" max="39" width="11.5703125" style="68" customWidth="1" outlineLevel="1"/>
    <col min="40" max="40" width="10" style="68" customWidth="1" outlineLevel="1"/>
    <col min="41" max="41" width="18.42578125" style="68" customWidth="1" outlineLevel="2"/>
    <col min="42" max="42" width="2.5703125" style="68" customWidth="1"/>
    <col min="43" max="43" width="12.5703125" style="68" customWidth="1"/>
    <col min="44" max="44" width="9.85546875" style="68" customWidth="1"/>
    <col min="45" max="45" width="11.28515625" style="68" customWidth="1"/>
    <col min="46" max="46" width="13.140625" style="68" customWidth="1"/>
    <col min="47" max="47" width="17.7109375" style="63" customWidth="1"/>
    <col min="48" max="48" width="13.140625" style="63" customWidth="1"/>
    <col min="49" max="52" width="8.5703125" style="63" customWidth="1"/>
    <col min="53" max="53" width="11.140625" style="63" customWidth="1"/>
    <col min="54" max="16384" width="8.85546875" style="68"/>
  </cols>
  <sheetData>
    <row r="1" spans="1:53" s="61" customFormat="1" ht="61.5" customHeight="1" x14ac:dyDescent="0.2">
      <c r="B1" s="259" t="s">
        <v>181</v>
      </c>
      <c r="C1" s="259"/>
      <c r="D1" s="259"/>
      <c r="E1" s="259"/>
      <c r="F1" s="259"/>
      <c r="G1" s="259"/>
      <c r="H1" s="259"/>
      <c r="I1" s="259"/>
      <c r="J1" s="259"/>
      <c r="K1" s="259"/>
      <c r="L1" s="259"/>
      <c r="M1" s="62"/>
      <c r="AU1" s="63"/>
      <c r="AV1" s="63"/>
      <c r="AW1" s="63"/>
      <c r="AX1" s="63"/>
      <c r="AY1" s="63"/>
      <c r="AZ1" s="63"/>
      <c r="BA1" s="63"/>
    </row>
    <row r="2" spans="1:53" ht="24.75" customHeight="1" x14ac:dyDescent="0.2">
      <c r="A2" s="61" t="s">
        <v>62</v>
      </c>
      <c r="B2" s="263" t="s">
        <v>136</v>
      </c>
      <c r="C2" s="264"/>
      <c r="D2" s="264"/>
      <c r="E2" s="265"/>
      <c r="F2" s="152" t="s">
        <v>151</v>
      </c>
      <c r="G2" s="152" t="s">
        <v>152</v>
      </c>
      <c r="H2" s="64" t="s">
        <v>61</v>
      </c>
      <c r="I2" s="65" t="s">
        <v>0</v>
      </c>
      <c r="J2" s="65" t="s">
        <v>15</v>
      </c>
      <c r="K2" s="65" t="s">
        <v>16</v>
      </c>
      <c r="L2" s="66" t="s">
        <v>11</v>
      </c>
      <c r="M2" s="66" t="s">
        <v>91</v>
      </c>
      <c r="N2" s="65" t="s">
        <v>17</v>
      </c>
      <c r="O2" s="65" t="s">
        <v>7</v>
      </c>
      <c r="P2" s="65" t="s">
        <v>6</v>
      </c>
      <c r="Q2" s="65" t="s">
        <v>8</v>
      </c>
      <c r="R2" s="66" t="s">
        <v>64</v>
      </c>
      <c r="S2" s="66" t="s">
        <v>74</v>
      </c>
      <c r="T2" s="66" t="s">
        <v>73</v>
      </c>
      <c r="U2" s="66" t="s">
        <v>72</v>
      </c>
      <c r="V2" s="65" t="s">
        <v>18</v>
      </c>
      <c r="W2" s="65" t="s">
        <v>76</v>
      </c>
      <c r="X2" s="65" t="s">
        <v>6</v>
      </c>
      <c r="Y2" s="66" t="s">
        <v>80</v>
      </c>
      <c r="Z2" s="65" t="s">
        <v>10</v>
      </c>
      <c r="AA2" s="65" t="s">
        <v>9</v>
      </c>
      <c r="AB2" s="66" t="s">
        <v>79</v>
      </c>
      <c r="AC2" s="67" t="s">
        <v>20</v>
      </c>
      <c r="AD2" s="66" t="s">
        <v>88</v>
      </c>
      <c r="AE2" s="66" t="s">
        <v>25</v>
      </c>
      <c r="AF2" s="66" t="s">
        <v>89</v>
      </c>
      <c r="AG2" s="65" t="s">
        <v>22</v>
      </c>
      <c r="AH2" s="65" t="s">
        <v>23</v>
      </c>
      <c r="AI2" s="65" t="s">
        <v>24</v>
      </c>
      <c r="AJ2" s="65" t="s">
        <v>109</v>
      </c>
      <c r="AK2" s="65" t="s">
        <v>111</v>
      </c>
      <c r="AL2" s="65" t="s">
        <v>99</v>
      </c>
      <c r="AM2" s="66" t="s">
        <v>101</v>
      </c>
      <c r="AN2" s="66" t="s">
        <v>13</v>
      </c>
      <c r="AO2" s="65" t="s">
        <v>14</v>
      </c>
      <c r="AQ2" s="260" t="s">
        <v>714</v>
      </c>
      <c r="AR2" s="261"/>
      <c r="AS2" s="261"/>
      <c r="AT2" s="261"/>
      <c r="AU2" s="261"/>
      <c r="AV2" s="261"/>
      <c r="AW2" s="261"/>
      <c r="AX2" s="261"/>
      <c r="AY2" s="261"/>
      <c r="AZ2" s="261"/>
      <c r="BA2" s="262"/>
    </row>
    <row r="3" spans="1:53" s="70" customFormat="1" ht="83.1" customHeight="1" x14ac:dyDescent="0.25">
      <c r="A3" s="69" t="s">
        <v>63</v>
      </c>
      <c r="B3" s="263" t="s">
        <v>137</v>
      </c>
      <c r="C3" s="264"/>
      <c r="D3" s="264"/>
      <c r="E3" s="265"/>
      <c r="F3" s="152" t="s">
        <v>153</v>
      </c>
      <c r="G3" s="152" t="s">
        <v>153</v>
      </c>
      <c r="H3" s="152" t="s">
        <v>47</v>
      </c>
      <c r="I3" s="65" t="s">
        <v>58</v>
      </c>
      <c r="J3" s="65" t="s">
        <v>59</v>
      </c>
      <c r="K3" s="65" t="s">
        <v>60</v>
      </c>
      <c r="L3" s="66" t="s">
        <v>133</v>
      </c>
      <c r="M3" s="66" t="s">
        <v>132</v>
      </c>
      <c r="N3" s="65" t="s">
        <v>82</v>
      </c>
      <c r="O3" s="65" t="s">
        <v>81</v>
      </c>
      <c r="P3" s="65" t="s">
        <v>83</v>
      </c>
      <c r="Q3" s="65" t="s">
        <v>84</v>
      </c>
      <c r="R3" s="66" t="s">
        <v>131</v>
      </c>
      <c r="S3" s="66" t="s">
        <v>130</v>
      </c>
      <c r="T3" s="66" t="s">
        <v>129</v>
      </c>
      <c r="U3" s="66" t="s">
        <v>128</v>
      </c>
      <c r="V3" s="65" t="s">
        <v>85</v>
      </c>
      <c r="W3" s="65" t="s">
        <v>86</v>
      </c>
      <c r="X3" s="65" t="s">
        <v>87</v>
      </c>
      <c r="Y3" s="66" t="s">
        <v>127</v>
      </c>
      <c r="Z3" s="65" t="s">
        <v>77</v>
      </c>
      <c r="AA3" s="65" t="s">
        <v>78</v>
      </c>
      <c r="AB3" s="66" t="s">
        <v>126</v>
      </c>
      <c r="AC3" s="67" t="s">
        <v>125</v>
      </c>
      <c r="AD3" s="66" t="s">
        <v>124</v>
      </c>
      <c r="AE3" s="66" t="s">
        <v>123</v>
      </c>
      <c r="AF3" s="66" t="s">
        <v>122</v>
      </c>
      <c r="AG3" s="65" t="s">
        <v>96</v>
      </c>
      <c r="AH3" s="65" t="s">
        <v>98</v>
      </c>
      <c r="AI3" s="65" t="s">
        <v>97</v>
      </c>
      <c r="AJ3" s="66" t="s">
        <v>110</v>
      </c>
      <c r="AK3" s="66" t="s">
        <v>112</v>
      </c>
      <c r="AL3" s="66" t="s">
        <v>106</v>
      </c>
      <c r="AM3" s="66" t="s">
        <v>120</v>
      </c>
      <c r="AN3" s="66" t="s">
        <v>121</v>
      </c>
      <c r="AO3" s="65" t="s">
        <v>105</v>
      </c>
      <c r="AQ3" s="71" t="s">
        <v>139</v>
      </c>
      <c r="AR3" s="71" t="s">
        <v>26</v>
      </c>
      <c r="AS3" s="71" t="s">
        <v>12</v>
      </c>
      <c r="AT3" s="71" t="s">
        <v>21</v>
      </c>
      <c r="AU3" s="72" t="s">
        <v>140</v>
      </c>
      <c r="AV3" s="72" t="s">
        <v>141</v>
      </c>
      <c r="AW3" s="72" t="s">
        <v>156</v>
      </c>
      <c r="AX3" s="72" t="s">
        <v>157</v>
      </c>
      <c r="AY3" s="72" t="s">
        <v>168</v>
      </c>
      <c r="AZ3" s="73" t="s">
        <v>144</v>
      </c>
      <c r="BA3" s="72" t="s">
        <v>27</v>
      </c>
    </row>
    <row r="4" spans="1:53" s="80" customFormat="1" ht="34.5" customHeight="1" x14ac:dyDescent="0.2">
      <c r="A4" s="74"/>
      <c r="B4" s="75"/>
      <c r="C4" s="76"/>
      <c r="D4" s="76"/>
      <c r="E4" s="77"/>
      <c r="F4" s="77" t="s">
        <v>149</v>
      </c>
      <c r="G4" s="77" t="s">
        <v>150</v>
      </c>
      <c r="H4" s="78" t="s">
        <v>135</v>
      </c>
      <c r="I4" s="79" t="s">
        <v>134</v>
      </c>
      <c r="J4" s="79">
        <v>2</v>
      </c>
      <c r="K4" s="79">
        <v>3</v>
      </c>
      <c r="L4" s="79" t="s">
        <v>90</v>
      </c>
      <c r="M4" s="79" t="s">
        <v>92</v>
      </c>
      <c r="N4" s="79">
        <v>6</v>
      </c>
      <c r="O4" s="79">
        <v>7</v>
      </c>
      <c r="P4" s="79">
        <v>8</v>
      </c>
      <c r="Q4" s="79">
        <v>9</v>
      </c>
      <c r="R4" s="79" t="s">
        <v>28</v>
      </c>
      <c r="S4" s="79" t="s">
        <v>29</v>
      </c>
      <c r="T4" s="79" t="s">
        <v>30</v>
      </c>
      <c r="U4" s="79" t="s">
        <v>31</v>
      </c>
      <c r="V4" s="79">
        <v>14</v>
      </c>
      <c r="W4" s="79">
        <v>15</v>
      </c>
      <c r="X4" s="79">
        <v>16</v>
      </c>
      <c r="Y4" s="79" t="s">
        <v>93</v>
      </c>
      <c r="Z4" s="79">
        <v>18</v>
      </c>
      <c r="AA4" s="79">
        <v>19</v>
      </c>
      <c r="AB4" s="79" t="s">
        <v>94</v>
      </c>
      <c r="AC4" s="79">
        <v>21</v>
      </c>
      <c r="AD4" s="79">
        <v>22</v>
      </c>
      <c r="AE4" s="79" t="s">
        <v>103</v>
      </c>
      <c r="AF4" s="79" t="s">
        <v>95</v>
      </c>
      <c r="AG4" s="79">
        <v>25</v>
      </c>
      <c r="AH4" s="79">
        <v>26</v>
      </c>
      <c r="AI4" s="79">
        <v>27</v>
      </c>
      <c r="AJ4" s="79">
        <v>28</v>
      </c>
      <c r="AK4" s="79">
        <v>29</v>
      </c>
      <c r="AL4" s="79">
        <v>30</v>
      </c>
      <c r="AM4" s="79" t="s">
        <v>104</v>
      </c>
      <c r="AN4" s="79" t="s">
        <v>113</v>
      </c>
      <c r="AO4" s="79"/>
      <c r="AQ4" s="79" t="s">
        <v>145</v>
      </c>
      <c r="AR4" s="79" t="s">
        <v>146</v>
      </c>
      <c r="AS4" s="79" t="s">
        <v>147</v>
      </c>
      <c r="AT4" s="79" t="s">
        <v>148</v>
      </c>
      <c r="AU4" s="81">
        <v>37</v>
      </c>
      <c r="AV4" s="81">
        <v>38</v>
      </c>
      <c r="AW4" s="81">
        <v>39</v>
      </c>
      <c r="AX4" s="81">
        <v>40</v>
      </c>
      <c r="AY4" s="81">
        <v>41</v>
      </c>
      <c r="AZ4" s="81">
        <v>42</v>
      </c>
      <c r="BA4" s="81" t="s">
        <v>169</v>
      </c>
    </row>
    <row r="5" spans="1:53" s="80" customFormat="1" ht="34.5" customHeight="1" x14ac:dyDescent="0.2">
      <c r="A5" s="74"/>
      <c r="B5" s="159"/>
      <c r="C5" s="76"/>
      <c r="D5" s="76"/>
      <c r="E5" s="77"/>
      <c r="F5" s="160"/>
      <c r="G5" s="160"/>
      <c r="H5" s="161"/>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Q5" s="79"/>
      <c r="AR5" s="79"/>
      <c r="AS5" s="79"/>
      <c r="AT5" s="79"/>
      <c r="AU5" s="81"/>
      <c r="AV5" s="81"/>
      <c r="AW5" s="81"/>
      <c r="AX5" s="81"/>
      <c r="AY5" s="81"/>
      <c r="AZ5" s="81"/>
      <c r="BA5" s="81"/>
    </row>
    <row r="6" spans="1:53" s="86" customFormat="1" ht="69.599999999999994" customHeight="1" x14ac:dyDescent="0.2">
      <c r="A6" s="82"/>
      <c r="B6" s="268" t="s">
        <v>696</v>
      </c>
      <c r="C6" s="269"/>
      <c r="D6" s="269"/>
      <c r="E6" s="270"/>
      <c r="F6" s="83"/>
      <c r="G6" s="83"/>
      <c r="H6" s="83" t="s">
        <v>65</v>
      </c>
      <c r="I6" s="84"/>
      <c r="J6" s="84"/>
      <c r="K6" s="84"/>
      <c r="L6" s="85">
        <f>SUM(L7,L33)</f>
        <v>641000</v>
      </c>
      <c r="M6" s="85">
        <f>SUM(M7,M33)</f>
        <v>107047.00000000001</v>
      </c>
      <c r="N6" s="84"/>
      <c r="O6" s="84"/>
      <c r="P6" s="84"/>
      <c r="Q6" s="84"/>
      <c r="R6" s="85">
        <f>SUM(R7,R33)</f>
        <v>0</v>
      </c>
      <c r="S6" s="85">
        <f>SUM(S7,S33)</f>
        <v>0</v>
      </c>
      <c r="T6" s="85">
        <f>SUM(T7,T33)</f>
        <v>0</v>
      </c>
      <c r="U6" s="85">
        <f>SUM(U7,U33)</f>
        <v>0</v>
      </c>
      <c r="V6" s="84"/>
      <c r="W6" s="84"/>
      <c r="X6" s="84"/>
      <c r="Y6" s="85">
        <f>SUM(Y7,Y33)</f>
        <v>0</v>
      </c>
      <c r="Z6" s="84"/>
      <c r="AA6" s="84"/>
      <c r="AB6" s="85">
        <f>SUM(AB7,AB33)</f>
        <v>0</v>
      </c>
      <c r="AC6" s="84"/>
      <c r="AD6" s="84"/>
      <c r="AE6" s="85">
        <f>SUM(AE7,AE33)</f>
        <v>0</v>
      </c>
      <c r="AF6" s="85">
        <f>SUM(AF7,AF33)</f>
        <v>0</v>
      </c>
      <c r="AG6" s="84"/>
      <c r="AH6" s="84"/>
      <c r="AI6" s="84"/>
      <c r="AJ6" s="85">
        <f>SUM(AJ7,AJ33)</f>
        <v>0</v>
      </c>
      <c r="AK6" s="85">
        <f>SUM(AK7,AK33)</f>
        <v>0</v>
      </c>
      <c r="AL6" s="85">
        <f>SUM(AL7,AL33)</f>
        <v>0</v>
      </c>
      <c r="AM6" s="85">
        <f>SUM(AM7,AM33)</f>
        <v>0</v>
      </c>
      <c r="AN6" s="85">
        <f>SUM(AN7,AN33)</f>
        <v>0</v>
      </c>
      <c r="AO6" s="84"/>
      <c r="AQ6" s="85">
        <f>SUM(AQ7,AQ33)</f>
        <v>748047</v>
      </c>
      <c r="AR6" s="85">
        <f t="shared" ref="AR6:AU6" si="0">SUM(AR7,AR33)</f>
        <v>0</v>
      </c>
      <c r="AS6" s="85">
        <f t="shared" si="0"/>
        <v>0</v>
      </c>
      <c r="AT6" s="85">
        <f>SUM(AT7,AT33)</f>
        <v>748047</v>
      </c>
      <c r="AU6" s="85">
        <f t="shared" si="0"/>
        <v>748047</v>
      </c>
      <c r="AV6" s="85">
        <f>AV7+AV33+AV97</f>
        <v>0</v>
      </c>
      <c r="AW6" s="85">
        <f>SUM(AW7,AW33)</f>
        <v>0</v>
      </c>
      <c r="AX6" s="85">
        <f>SUM(AX7,AX33)</f>
        <v>0</v>
      </c>
      <c r="AY6" s="85">
        <f>SUM(AY7,AY33)</f>
        <v>0</v>
      </c>
      <c r="AZ6" s="85">
        <f>SUM(AZ7,AZ33)</f>
        <v>0</v>
      </c>
      <c r="BA6" s="87">
        <f>SUM(BA7,BA33)</f>
        <v>0</v>
      </c>
    </row>
    <row r="7" spans="1:53" s="86" customFormat="1" ht="41.25" customHeight="1" x14ac:dyDescent="0.2">
      <c r="A7" s="82"/>
      <c r="B7" s="88"/>
      <c r="C7" s="247" t="s">
        <v>721</v>
      </c>
      <c r="D7" s="247"/>
      <c r="E7" s="252"/>
      <c r="F7" s="154"/>
      <c r="G7" s="154"/>
      <c r="H7" s="89" t="s">
        <v>66</v>
      </c>
      <c r="I7" s="90"/>
      <c r="J7" s="90"/>
      <c r="K7" s="90"/>
      <c r="L7" s="91">
        <f>SUM(L12+L17+L27)</f>
        <v>0</v>
      </c>
      <c r="M7" s="91">
        <f>SUM(M12+M17+M27)</f>
        <v>0</v>
      </c>
      <c r="N7" s="92"/>
      <c r="O7" s="92"/>
      <c r="P7" s="92"/>
      <c r="Q7" s="92"/>
      <c r="R7" s="91">
        <f>SUM(R12+R17+R27)</f>
        <v>0</v>
      </c>
      <c r="S7" s="91">
        <f>SUM(S12+S17+S27)</f>
        <v>0</v>
      </c>
      <c r="T7" s="91">
        <f>SUM(T12+T17+T27)</f>
        <v>0</v>
      </c>
      <c r="U7" s="91">
        <f>SUM(U12+U17+U27)</f>
        <v>0</v>
      </c>
      <c r="V7" s="92"/>
      <c r="W7" s="92"/>
      <c r="X7" s="92"/>
      <c r="Y7" s="91">
        <f>SUM(Y12+Y17+Y27)</f>
        <v>0</v>
      </c>
      <c r="Z7" s="92"/>
      <c r="AA7" s="92"/>
      <c r="AB7" s="91">
        <f>SUM(AB12+AB17+AB27)</f>
        <v>0</v>
      </c>
      <c r="AC7" s="91">
        <f>SUM(AC12+AC17+AC27)</f>
        <v>0</v>
      </c>
      <c r="AD7" s="91">
        <f>SUM(AD12+AD17+AD27)</f>
        <v>0</v>
      </c>
      <c r="AE7" s="91">
        <f>SUM(AE12+AE17+AE27)</f>
        <v>0</v>
      </c>
      <c r="AF7" s="91">
        <f>SUM(AF12+AF17+AF27)</f>
        <v>0</v>
      </c>
      <c r="AG7" s="92"/>
      <c r="AH7" s="92"/>
      <c r="AI7" s="92"/>
      <c r="AJ7" s="91">
        <f>SUM(AJ12+AJ17+AJ27)</f>
        <v>0</v>
      </c>
      <c r="AK7" s="91">
        <f>SUM(AK12+AK17+AK27)</f>
        <v>0</v>
      </c>
      <c r="AL7" s="91">
        <f>SUM(AL12+AL17+AL27)</f>
        <v>0</v>
      </c>
      <c r="AM7" s="91">
        <f>SUM(AM12+AM17+AM27)</f>
        <v>0</v>
      </c>
      <c r="AN7" s="91">
        <f>SUM(AN12+AN17+AN27)</f>
        <v>0</v>
      </c>
      <c r="AO7" s="92"/>
      <c r="AQ7" s="91">
        <f t="shared" ref="AQ7:BA7" si="1">SUM(AQ12+AQ17+AQ27)</f>
        <v>0</v>
      </c>
      <c r="AR7" s="91">
        <f t="shared" si="1"/>
        <v>0</v>
      </c>
      <c r="AS7" s="91">
        <f t="shared" si="1"/>
        <v>0</v>
      </c>
      <c r="AT7" s="91">
        <f>AT12+AT17+AT22+AT27+AT32</f>
        <v>0</v>
      </c>
      <c r="AU7" s="91">
        <f>AU12+AU17+AU22+AU27+AU32</f>
        <v>0</v>
      </c>
      <c r="AV7" s="91">
        <f t="shared" si="1"/>
        <v>0</v>
      </c>
      <c r="AW7" s="91">
        <f t="shared" si="1"/>
        <v>0</v>
      </c>
      <c r="AX7" s="91">
        <f t="shared" si="1"/>
        <v>0</v>
      </c>
      <c r="AY7" s="91">
        <f t="shared" si="1"/>
        <v>0</v>
      </c>
      <c r="AZ7" s="91">
        <f t="shared" si="1"/>
        <v>0</v>
      </c>
      <c r="BA7" s="93">
        <f t="shared" si="1"/>
        <v>0</v>
      </c>
    </row>
    <row r="8" spans="1:53" ht="14.1" customHeight="1" outlineLevel="2" x14ac:dyDescent="0.2">
      <c r="B8" s="94"/>
      <c r="C8" s="95"/>
      <c r="D8" s="96"/>
      <c r="E8" s="96"/>
      <c r="F8" s="97"/>
      <c r="G8" s="98"/>
      <c r="H8" s="99" t="s">
        <v>49</v>
      </c>
      <c r="I8" s="100"/>
      <c r="J8" s="101"/>
      <c r="K8" s="101"/>
      <c r="L8" s="102" t="str">
        <f>IF(I8&lt;&gt;0,((VLOOKUP(I8,'1. Standard_Cost'!$B$4:$D$8,2)+VLOOKUP(I8,'1. Standard_Cost'!$B$4:$D$8,3))*J8*K8),"0")</f>
        <v>0</v>
      </c>
      <c r="M8" s="102">
        <f>L8*'1. Standard_Cost'!F4</f>
        <v>0</v>
      </c>
      <c r="N8" s="103"/>
      <c r="O8" s="103"/>
      <c r="P8" s="103"/>
      <c r="Q8" s="103"/>
      <c r="R8" s="104">
        <f>+N8*P8*'1. Standard_Cost'!$B$12</f>
        <v>0</v>
      </c>
      <c r="S8" s="104">
        <f>+N8*O8*P8*'1. Standard_Cost'!$C$12</f>
        <v>0</v>
      </c>
      <c r="T8" s="104">
        <f>+N8*P8*Q8*'1. Standard_Cost'!$D$12</f>
        <v>0</v>
      </c>
      <c r="U8" s="104">
        <f>+N8*O8*'1. Standard_Cost'!$E$12</f>
        <v>0</v>
      </c>
      <c r="V8" s="103"/>
      <c r="W8" s="103"/>
      <c r="X8" s="103"/>
      <c r="Y8" s="104">
        <f>+V8*((X8*'1. Standard_Cost'!$B$16)+(W8*X8*'1. Standard_Cost'!$C$16))</f>
        <v>0</v>
      </c>
      <c r="Z8" s="103"/>
      <c r="AA8" s="103"/>
      <c r="AB8" s="104">
        <f>+Z8*'1. Standard_Cost'!$B$20+AA8*'1. Standard_Cost'!$C$20</f>
        <v>0</v>
      </c>
      <c r="AC8" s="105"/>
      <c r="AD8" s="106"/>
      <c r="AE8" s="104">
        <f>SUM(AD8,AC8,AB8,Y8,U8,T8,S8,R8)*'1. Standard_Cost'!B28</f>
        <v>0</v>
      </c>
      <c r="AF8" s="104">
        <f>SUM(AE8,AD8,AC8,AB8,Y8,U8,T8,S8,R8)</f>
        <v>0</v>
      </c>
      <c r="AG8" s="103"/>
      <c r="AH8" s="103"/>
      <c r="AI8" s="103"/>
      <c r="AJ8" s="107"/>
      <c r="AK8" s="107"/>
      <c r="AL8" s="107"/>
      <c r="AM8" s="104">
        <f>AG8*'1. Standard_Cost'!B24+'Incremental_Cost Year 2021'!AH7*'1. Standard_Cost'!C24+'Incremental_Cost Year 2021'!AI7*'1. Standard_Cost'!D24+'Incremental_Cost Year 2021'!AJ7+'Incremental_Cost Year 2021'!AL7+AK8</f>
        <v>0</v>
      </c>
      <c r="AN8" s="104">
        <f>AM8*'1. Standard_Cost'!C28</f>
        <v>0</v>
      </c>
      <c r="AO8" s="107"/>
      <c r="AQ8" s="104">
        <f>L8+M8</f>
        <v>0</v>
      </c>
      <c r="AR8" s="104">
        <f>AF8</f>
        <v>0</v>
      </c>
      <c r="AS8" s="104">
        <f>AM8+AN8</f>
        <v>0</v>
      </c>
      <c r="AT8" s="104">
        <f>SUM(AQ8,AR8,AS8)</f>
        <v>0</v>
      </c>
      <c r="AU8" s="229"/>
      <c r="AV8" s="229"/>
      <c r="AW8" s="229"/>
      <c r="AX8" s="229"/>
      <c r="AY8" s="229"/>
      <c r="AZ8" s="229"/>
      <c r="BA8" s="230">
        <f>SUM(AU8:AZ8)-AT8</f>
        <v>0</v>
      </c>
    </row>
    <row r="9" spans="1:53" ht="14.1" customHeight="1" outlineLevel="2" x14ac:dyDescent="0.2">
      <c r="B9" s="94"/>
      <c r="C9" s="95"/>
      <c r="D9" s="110"/>
      <c r="E9" s="110"/>
      <c r="F9" s="110"/>
      <c r="G9" s="111"/>
      <c r="H9" s="99" t="s">
        <v>50</v>
      </c>
      <c r="I9" s="100"/>
      <c r="J9" s="101"/>
      <c r="K9" s="101"/>
      <c r="L9" s="102" t="str">
        <f>IF(I9&lt;&gt;0,((VLOOKUP(I9,'1. Standard_Cost'!$B$4:$D$8,2)+VLOOKUP(I9,'1. Standard_Cost'!$B$4:$D$8,3))*J9*K9),"0")</f>
        <v>0</v>
      </c>
      <c r="M9" s="102">
        <f>L9*'1. Standard_Cost'!F4</f>
        <v>0</v>
      </c>
      <c r="N9" s="103"/>
      <c r="O9" s="103"/>
      <c r="P9" s="103"/>
      <c r="Q9" s="103"/>
      <c r="R9" s="104">
        <f>+N9*P9*'1. Standard_Cost'!$B$12</f>
        <v>0</v>
      </c>
      <c r="S9" s="104">
        <f>+N9*O9*P9*'1. Standard_Cost'!$C$12</f>
        <v>0</v>
      </c>
      <c r="T9" s="104">
        <f>+N9*P9*Q9*'1. Standard_Cost'!$D$12</f>
        <v>0</v>
      </c>
      <c r="U9" s="104">
        <f>+N9*O9*'1. Standard_Cost'!$E$12</f>
        <v>0</v>
      </c>
      <c r="V9" s="103"/>
      <c r="W9" s="103"/>
      <c r="X9" s="103"/>
      <c r="Y9" s="104">
        <f>+V9*((X9*'1. Standard_Cost'!$B$16)+(W9*X9*'1. Standard_Cost'!$C$16))</f>
        <v>0</v>
      </c>
      <c r="Z9" s="103"/>
      <c r="AA9" s="103"/>
      <c r="AB9" s="104">
        <f>+Z9*'1. Standard_Cost'!$B$20+AA9*'1. Standard_Cost'!$C$20</f>
        <v>0</v>
      </c>
      <c r="AC9" s="105"/>
      <c r="AD9" s="106"/>
      <c r="AE9" s="104">
        <f>SUM(AD9,AC9,AB9,Y9,U9,T9,S9,R9)*'1. Standard_Cost'!B28</f>
        <v>0</v>
      </c>
      <c r="AF9" s="104">
        <f t="shared" ref="AF9:AF16" si="2">SUM(AE9,AD9,AC9,AB9,Y9,U9,T9,S9,R9)</f>
        <v>0</v>
      </c>
      <c r="AG9" s="103"/>
      <c r="AH9" s="103"/>
      <c r="AI9" s="103"/>
      <c r="AJ9" s="107"/>
      <c r="AK9" s="107"/>
      <c r="AL9" s="107"/>
      <c r="AM9" s="104">
        <f>AG9*'1. Standard_Cost'!B24+'Incremental_Cost Year 2021'!AH8*'1. Standard_Cost'!C24+'Incremental_Cost Year 2021'!AI8*'1. Standard_Cost'!D24+'Incremental_Cost Year 2021'!AJ8+'Incremental_Cost Year 2021'!AL8+AK9</f>
        <v>0</v>
      </c>
      <c r="AN9" s="104">
        <f>AM9*'1. Standard_Cost'!C28</f>
        <v>0</v>
      </c>
      <c r="AO9" s="107"/>
      <c r="AQ9" s="104">
        <f t="shared" ref="AQ9:AQ26" si="3">L9+M9</f>
        <v>0</v>
      </c>
      <c r="AR9" s="104">
        <f t="shared" ref="AR9:AR11" si="4">AF9</f>
        <v>0</v>
      </c>
      <c r="AS9" s="104">
        <f t="shared" ref="AS9:AS11" si="5">AM9+AN9</f>
        <v>0</v>
      </c>
      <c r="AT9" s="104">
        <f t="shared" ref="AT9:AT11" si="6">SUM(AQ9,AR9,AS9)</f>
        <v>0</v>
      </c>
      <c r="AU9" s="229"/>
      <c r="AV9" s="229"/>
      <c r="AW9" s="229"/>
      <c r="AX9" s="229"/>
      <c r="AY9" s="229"/>
      <c r="AZ9" s="229"/>
      <c r="BA9" s="230">
        <f t="shared" ref="BA9:BA26" si="7">SUM(AU9:AZ9)-AT9</f>
        <v>0</v>
      </c>
    </row>
    <row r="10" spans="1:53" ht="14.1" customHeight="1" outlineLevel="2" x14ac:dyDescent="0.2">
      <c r="B10" s="94"/>
      <c r="C10" s="95"/>
      <c r="D10" s="110"/>
      <c r="E10" s="110"/>
      <c r="F10" s="110"/>
      <c r="G10" s="111"/>
      <c r="H10" s="99" t="s">
        <v>51</v>
      </c>
      <c r="I10" s="100"/>
      <c r="J10" s="101"/>
      <c r="K10" s="101"/>
      <c r="L10" s="102" t="str">
        <f>IF(I10&lt;&gt;0,((VLOOKUP(I10,'1. Standard_Cost'!$B$4:$D$8,2)+VLOOKUP(I10,'1. Standard_Cost'!$B$4:$D$8,3))*J10*K10),"0")</f>
        <v>0</v>
      </c>
      <c r="M10" s="102">
        <f>L10*'1. Standard_Cost'!F4</f>
        <v>0</v>
      </c>
      <c r="N10" s="103"/>
      <c r="O10" s="103"/>
      <c r="P10" s="103"/>
      <c r="Q10" s="103"/>
      <c r="R10" s="104">
        <f>+N10*P10*'1. Standard_Cost'!$B$12</f>
        <v>0</v>
      </c>
      <c r="S10" s="104">
        <f>+N10*O10*P10*'1. Standard_Cost'!$C$12</f>
        <v>0</v>
      </c>
      <c r="T10" s="104">
        <f>+N10*P10*Q10*'1. Standard_Cost'!$D$12</f>
        <v>0</v>
      </c>
      <c r="U10" s="104">
        <f>+N10*O10*'1. Standard_Cost'!$E$12</f>
        <v>0</v>
      </c>
      <c r="V10" s="103"/>
      <c r="W10" s="103"/>
      <c r="X10" s="103"/>
      <c r="Y10" s="104">
        <f>+V10*((X10*'1. Standard_Cost'!$B$16)+(W10*X10*'1. Standard_Cost'!$C$16))</f>
        <v>0</v>
      </c>
      <c r="Z10" s="103"/>
      <c r="AA10" s="103"/>
      <c r="AB10" s="104">
        <f>+Z10*'1. Standard_Cost'!$B$20+AA10*'1. Standard_Cost'!$C$20</f>
        <v>0</v>
      </c>
      <c r="AC10" s="105"/>
      <c r="AD10" s="106"/>
      <c r="AE10" s="104">
        <f>SUM(AD10,AC10,AB10,Y10,U10,T10,S10,R10)*'1. Standard_Cost'!B28</f>
        <v>0</v>
      </c>
      <c r="AF10" s="104">
        <f t="shared" si="2"/>
        <v>0</v>
      </c>
      <c r="AG10" s="103"/>
      <c r="AH10" s="103"/>
      <c r="AI10" s="103"/>
      <c r="AJ10" s="107"/>
      <c r="AK10" s="107"/>
      <c r="AL10" s="107"/>
      <c r="AM10" s="104">
        <f>AG10*'1. Standard_Cost'!B24+'Incremental_Cost Year 2021'!AH9*'1. Standard_Cost'!C24+'Incremental_Cost Year 2021'!AI9*'1. Standard_Cost'!D24+'Incremental_Cost Year 2021'!AJ9+'Incremental_Cost Year 2021'!AL9+AK10</f>
        <v>0</v>
      </c>
      <c r="AN10" s="104">
        <f>AM10*'1. Standard_Cost'!C28</f>
        <v>0</v>
      </c>
      <c r="AO10" s="107"/>
      <c r="AQ10" s="104">
        <f t="shared" si="3"/>
        <v>0</v>
      </c>
      <c r="AR10" s="104">
        <f t="shared" si="4"/>
        <v>0</v>
      </c>
      <c r="AS10" s="104">
        <f t="shared" si="5"/>
        <v>0</v>
      </c>
      <c r="AT10" s="104">
        <f t="shared" si="6"/>
        <v>0</v>
      </c>
      <c r="AU10" s="229"/>
      <c r="AV10" s="229"/>
      <c r="AW10" s="229"/>
      <c r="AX10" s="229"/>
      <c r="AY10" s="229"/>
      <c r="AZ10" s="229"/>
      <c r="BA10" s="230">
        <f t="shared" si="7"/>
        <v>0</v>
      </c>
    </row>
    <row r="11" spans="1:53" ht="14.1" customHeight="1" outlineLevel="2" x14ac:dyDescent="0.2">
      <c r="B11" s="94"/>
      <c r="C11" s="95"/>
      <c r="D11" s="110"/>
      <c r="E11" s="110"/>
      <c r="F11" s="110"/>
      <c r="G11" s="111"/>
      <c r="H11" s="112" t="s">
        <v>179</v>
      </c>
      <c r="I11" s="100"/>
      <c r="J11" s="101"/>
      <c r="K11" s="101"/>
      <c r="L11" s="102" t="str">
        <f>IF(I11&lt;&gt;0,((VLOOKUP(I11,'1. Standard_Cost'!$B$4:$D$8,2)+VLOOKUP(I11,'1. Standard_Cost'!$B$4:$D$8,3))*J11*K11),"0")</f>
        <v>0</v>
      </c>
      <c r="M11" s="102">
        <f>L11*'1. Standard_Cost'!F4</f>
        <v>0</v>
      </c>
      <c r="N11" s="103"/>
      <c r="O11" s="103"/>
      <c r="P11" s="103"/>
      <c r="Q11" s="103"/>
      <c r="R11" s="104">
        <f>+N11*P11*'1. Standard_Cost'!$B$12</f>
        <v>0</v>
      </c>
      <c r="S11" s="104">
        <f>+N11*O11*P11*'1. Standard_Cost'!$C$12</f>
        <v>0</v>
      </c>
      <c r="T11" s="104">
        <f>+N11*P11*Q11*'1. Standard_Cost'!$D$12</f>
        <v>0</v>
      </c>
      <c r="U11" s="104">
        <f>+N11*O11*'1. Standard_Cost'!$E$12</f>
        <v>0</v>
      </c>
      <c r="V11" s="103"/>
      <c r="W11" s="103"/>
      <c r="X11" s="103"/>
      <c r="Y11" s="104">
        <f>+V11*((X11*'1. Standard_Cost'!$B$16)+(W11*X11*'1. Standard_Cost'!$C$16))</f>
        <v>0</v>
      </c>
      <c r="Z11" s="103"/>
      <c r="AA11" s="103"/>
      <c r="AB11" s="104">
        <f>+Z11*'1. Standard_Cost'!$B$20+AA11*'1. Standard_Cost'!$C$20</f>
        <v>0</v>
      </c>
      <c r="AC11" s="105"/>
      <c r="AD11" s="106"/>
      <c r="AE11" s="104">
        <f>SUM(AD11,AC11,AB11,Y11,U11,T11,S11,R11)*'1. Standard_Cost'!B28</f>
        <v>0</v>
      </c>
      <c r="AF11" s="104">
        <f t="shared" si="2"/>
        <v>0</v>
      </c>
      <c r="AG11" s="103"/>
      <c r="AH11" s="103"/>
      <c r="AI11" s="103"/>
      <c r="AJ11" s="107"/>
      <c r="AK11" s="107"/>
      <c r="AL11" s="107"/>
      <c r="AM11" s="104">
        <f>AG11*'1. Standard_Cost'!B24+'Incremental_Cost Year 2021'!AH10*'1. Standard_Cost'!C24+'Incremental_Cost Year 2021'!AI10*'1. Standard_Cost'!D24+'Incremental_Cost Year 2021'!AJ10+'Incremental_Cost Year 2021'!AL10+AK11</f>
        <v>0</v>
      </c>
      <c r="AN11" s="104">
        <f>AM11*'1. Standard_Cost'!C28</f>
        <v>0</v>
      </c>
      <c r="AO11" s="107"/>
      <c r="AQ11" s="104">
        <f t="shared" si="3"/>
        <v>0</v>
      </c>
      <c r="AR11" s="104">
        <f t="shared" si="4"/>
        <v>0</v>
      </c>
      <c r="AS11" s="104">
        <f t="shared" si="5"/>
        <v>0</v>
      </c>
      <c r="AT11" s="104">
        <f t="shared" si="6"/>
        <v>0</v>
      </c>
      <c r="AU11" s="229"/>
      <c r="AV11" s="229"/>
      <c r="AW11" s="229"/>
      <c r="AX11" s="229"/>
      <c r="AY11" s="229"/>
      <c r="AZ11" s="229"/>
      <c r="BA11" s="230">
        <f t="shared" si="7"/>
        <v>0</v>
      </c>
    </row>
    <row r="12" spans="1:53" ht="68.45" customHeight="1" outlineLevel="1" x14ac:dyDescent="0.2">
      <c r="B12" s="94"/>
      <c r="C12" s="95"/>
      <c r="D12" s="113" t="s">
        <v>48</v>
      </c>
      <c r="E12" s="113" t="s">
        <v>658</v>
      </c>
      <c r="F12" s="114" t="s">
        <v>154</v>
      </c>
      <c r="G12" s="115" t="s">
        <v>155</v>
      </c>
      <c r="H12" s="116" t="s">
        <v>52</v>
      </c>
      <c r="I12" s="117"/>
      <c r="J12" s="117"/>
      <c r="K12" s="117"/>
      <c r="L12" s="118">
        <f>SUM(L8:L11)</f>
        <v>0</v>
      </c>
      <c r="M12" s="118">
        <f>SUM(M8:M11)</f>
        <v>0</v>
      </c>
      <c r="N12" s="117"/>
      <c r="O12" s="117"/>
      <c r="P12" s="117"/>
      <c r="Q12" s="117"/>
      <c r="R12" s="119">
        <f>SUM(R8:R11)</f>
        <v>0</v>
      </c>
      <c r="S12" s="119">
        <f>SUM(S8:S11)</f>
        <v>0</v>
      </c>
      <c r="T12" s="119">
        <f>SUM(T8:T11)</f>
        <v>0</v>
      </c>
      <c r="U12" s="119">
        <f>SUM(U8:U11)</f>
        <v>0</v>
      </c>
      <c r="V12" s="117"/>
      <c r="W12" s="117"/>
      <c r="X12" s="117"/>
      <c r="Y12" s="118">
        <f>SUM(Y8:Y11)</f>
        <v>0</v>
      </c>
      <c r="Z12" s="117"/>
      <c r="AA12" s="117"/>
      <c r="AB12" s="118">
        <f>SUM(AB8:AB11)</f>
        <v>0</v>
      </c>
      <c r="AC12" s="118">
        <f>SUM(AC8:AC11)</f>
        <v>0</v>
      </c>
      <c r="AD12" s="118">
        <f>SUM(AD8:AD11)</f>
        <v>0</v>
      </c>
      <c r="AE12" s="118">
        <f>SUM(AE8:AE11)</f>
        <v>0</v>
      </c>
      <c r="AF12" s="118">
        <f>SUM(AF8:AF11)</f>
        <v>0</v>
      </c>
      <c r="AG12" s="117"/>
      <c r="AH12" s="117"/>
      <c r="AI12" s="117"/>
      <c r="AJ12" s="119">
        <f>SUM(AJ8:AJ11)</f>
        <v>0</v>
      </c>
      <c r="AK12" s="119">
        <f>SUM(AK8:AK11)</f>
        <v>0</v>
      </c>
      <c r="AL12" s="119">
        <f>SUM(AL8:AL11)</f>
        <v>0</v>
      </c>
      <c r="AM12" s="118">
        <f>SUM(AM8:AM11)</f>
        <v>0</v>
      </c>
      <c r="AN12" s="118">
        <f>SUM(AN8:AN11)</f>
        <v>0</v>
      </c>
      <c r="AO12" s="116"/>
      <c r="AP12" s="120"/>
      <c r="AQ12" s="121">
        <f t="shared" ref="AQ12:BA12" si="8">SUM(AQ8:AQ11)</f>
        <v>0</v>
      </c>
      <c r="AR12" s="121">
        <f t="shared" si="8"/>
        <v>0</v>
      </c>
      <c r="AS12" s="121">
        <f t="shared" si="8"/>
        <v>0</v>
      </c>
      <c r="AT12" s="121">
        <f t="shared" si="8"/>
        <v>0</v>
      </c>
      <c r="AU12" s="121">
        <f t="shared" si="8"/>
        <v>0</v>
      </c>
      <c r="AV12" s="121">
        <f t="shared" si="8"/>
        <v>0</v>
      </c>
      <c r="AW12" s="121">
        <f t="shared" si="8"/>
        <v>0</v>
      </c>
      <c r="AX12" s="121">
        <f t="shared" si="8"/>
        <v>0</v>
      </c>
      <c r="AY12" s="121">
        <f t="shared" si="8"/>
        <v>0</v>
      </c>
      <c r="AZ12" s="121">
        <f t="shared" si="8"/>
        <v>0</v>
      </c>
      <c r="BA12" s="121">
        <f t="shared" si="8"/>
        <v>0</v>
      </c>
    </row>
    <row r="13" spans="1:53" ht="14.1" customHeight="1" outlineLevel="2" x14ac:dyDescent="0.2">
      <c r="B13" s="94"/>
      <c r="C13" s="95"/>
      <c r="D13" s="96"/>
      <c r="E13" s="96"/>
      <c r="F13" s="97"/>
      <c r="G13" s="98"/>
      <c r="H13" s="99" t="s">
        <v>49</v>
      </c>
      <c r="I13" s="100"/>
      <c r="J13" s="101"/>
      <c r="K13" s="101"/>
      <c r="L13" s="102" t="str">
        <f>IF(I13&lt;&gt;0,((VLOOKUP(I13,'1. Standard_Cost'!$B$4:$D$8,2)+VLOOKUP(I13,'1. Standard_Cost'!$B$4:$D$8,3))*J13*K13),"0")</f>
        <v>0</v>
      </c>
      <c r="M13" s="102">
        <f>L13*'1. Standard_Cost'!F4</f>
        <v>0</v>
      </c>
      <c r="N13" s="103"/>
      <c r="O13" s="103"/>
      <c r="P13" s="103"/>
      <c r="Q13" s="103"/>
      <c r="R13" s="104">
        <f>+N13*P13*'1. Standard_Cost'!$B$12</f>
        <v>0</v>
      </c>
      <c r="S13" s="104">
        <f>+N13*O13*P13*'1. Standard_Cost'!$C$12</f>
        <v>0</v>
      </c>
      <c r="T13" s="104">
        <f>+N13*P13*Q13*'1. Standard_Cost'!$D$12</f>
        <v>0</v>
      </c>
      <c r="U13" s="104">
        <f>+N13*O13*'1. Standard_Cost'!$E$12</f>
        <v>0</v>
      </c>
      <c r="V13" s="103"/>
      <c r="W13" s="103"/>
      <c r="X13" s="103"/>
      <c r="Y13" s="104">
        <f>+V13*((X13*'1. Standard_Cost'!$B$16)+(W13*X13*'1. Standard_Cost'!$C$16))</f>
        <v>0</v>
      </c>
      <c r="Z13" s="103"/>
      <c r="AA13" s="103"/>
      <c r="AB13" s="104">
        <f>+Z13*'1. Standard_Cost'!$B$20+AA13*'1. Standard_Cost'!$C$20</f>
        <v>0</v>
      </c>
      <c r="AC13" s="105"/>
      <c r="AD13" s="106"/>
      <c r="AE13" s="104">
        <f>SUM(AD13,AC13,AB13,Y13,U13,T13,S13,R13)*'1. Standard_Cost'!B28</f>
        <v>0</v>
      </c>
      <c r="AF13" s="104">
        <f t="shared" si="2"/>
        <v>0</v>
      </c>
      <c r="AG13" s="103"/>
      <c r="AH13" s="103"/>
      <c r="AI13" s="103"/>
      <c r="AJ13" s="107"/>
      <c r="AK13" s="107"/>
      <c r="AL13" s="107"/>
      <c r="AM13" s="104">
        <f>AG13*'1. Standard_Cost'!B24+'Incremental_Cost Year 2021'!AH12*'1. Standard_Cost'!C24+'Incremental_Cost Year 2021'!AI12*'1. Standard_Cost'!D24+'Incremental_Cost Year 2021'!AJ12+'Incremental_Cost Year 2021'!AL12+AK13</f>
        <v>0</v>
      </c>
      <c r="AN13" s="104">
        <f>AM13*'1. Standard_Cost'!C28</f>
        <v>0</v>
      </c>
      <c r="AO13" s="107"/>
      <c r="AQ13" s="104">
        <f t="shared" si="3"/>
        <v>0</v>
      </c>
      <c r="AR13" s="104">
        <f t="shared" ref="AR13:AR16" si="9">AF13</f>
        <v>0</v>
      </c>
      <c r="AS13" s="104">
        <f t="shared" ref="AS13:AS65" si="10">AM13+AN13</f>
        <v>0</v>
      </c>
      <c r="AT13" s="104">
        <f>SUM(AQ13,AR13,AS13)</f>
        <v>0</v>
      </c>
      <c r="AU13" s="229"/>
      <c r="AV13" s="229"/>
      <c r="AW13" s="229"/>
      <c r="AX13" s="229"/>
      <c r="AY13" s="229"/>
      <c r="AZ13" s="229"/>
      <c r="BA13" s="230">
        <f t="shared" si="7"/>
        <v>0</v>
      </c>
    </row>
    <row r="14" spans="1:53" ht="14.1" customHeight="1" outlineLevel="2" x14ac:dyDescent="0.2">
      <c r="B14" s="94"/>
      <c r="C14" s="95"/>
      <c r="D14" s="110"/>
      <c r="E14" s="110"/>
      <c r="F14" s="110"/>
      <c r="G14" s="111"/>
      <c r="H14" s="99" t="s">
        <v>50</v>
      </c>
      <c r="I14" s="100"/>
      <c r="J14" s="101"/>
      <c r="K14" s="101"/>
      <c r="L14" s="102" t="str">
        <f>IF(I14&lt;&gt;0,((VLOOKUP(I14,'1. Standard_Cost'!$B$4:$D$8,2)+VLOOKUP(I14,'1. Standard_Cost'!$B$4:$D$8,3))*J14*K14),"0")</f>
        <v>0</v>
      </c>
      <c r="M14" s="102">
        <f>L14*'1. Standard_Cost'!F4</f>
        <v>0</v>
      </c>
      <c r="N14" s="103"/>
      <c r="O14" s="103"/>
      <c r="P14" s="103"/>
      <c r="Q14" s="103"/>
      <c r="R14" s="104">
        <f>+N14*P14*'1. Standard_Cost'!$B$12</f>
        <v>0</v>
      </c>
      <c r="S14" s="104">
        <f>+N14*O14*P14*'1. Standard_Cost'!$C$12</f>
        <v>0</v>
      </c>
      <c r="T14" s="104">
        <f>+N14*P14*Q14*'1. Standard_Cost'!$D$12</f>
        <v>0</v>
      </c>
      <c r="U14" s="104">
        <f>+N14*O14*'1. Standard_Cost'!$E$12</f>
        <v>0</v>
      </c>
      <c r="V14" s="103"/>
      <c r="W14" s="103"/>
      <c r="X14" s="103"/>
      <c r="Y14" s="104">
        <f>+V14*((X14*'1. Standard_Cost'!$B$16)+(W14*X14*'1. Standard_Cost'!$C$16))</f>
        <v>0</v>
      </c>
      <c r="Z14" s="103"/>
      <c r="AA14" s="103"/>
      <c r="AB14" s="104">
        <f>+Z14*'1. Standard_Cost'!$B$20+AA14*'1. Standard_Cost'!$C$20</f>
        <v>0</v>
      </c>
      <c r="AC14" s="105"/>
      <c r="AD14" s="106"/>
      <c r="AE14" s="104">
        <f>SUM(AD14,AC14,AB14,Y14,U14,T14,S14,R14)*'1. Standard_Cost'!B28</f>
        <v>0</v>
      </c>
      <c r="AF14" s="104">
        <f t="shared" si="2"/>
        <v>0</v>
      </c>
      <c r="AG14" s="103"/>
      <c r="AH14" s="103"/>
      <c r="AI14" s="103"/>
      <c r="AJ14" s="107"/>
      <c r="AK14" s="107"/>
      <c r="AL14" s="107"/>
      <c r="AM14" s="104">
        <f>AG14*'1. Standard_Cost'!B24+'Incremental_Cost Year 2021'!AH13*'1. Standard_Cost'!C24+'Incremental_Cost Year 2021'!AI13*'1. Standard_Cost'!D24+'Incremental_Cost Year 2021'!AJ13+'Incremental_Cost Year 2021'!AL13+AK14</f>
        <v>0</v>
      </c>
      <c r="AN14" s="104">
        <f>AM14*'1. Standard_Cost'!C28</f>
        <v>0</v>
      </c>
      <c r="AO14" s="107"/>
      <c r="AQ14" s="104">
        <f t="shared" si="3"/>
        <v>0</v>
      </c>
      <c r="AR14" s="104">
        <f t="shared" si="9"/>
        <v>0</v>
      </c>
      <c r="AS14" s="104">
        <f t="shared" si="10"/>
        <v>0</v>
      </c>
      <c r="AT14" s="104">
        <f t="shared" ref="AT14:AT16" si="11">SUM(AQ14,AR14,AS14)</f>
        <v>0</v>
      </c>
      <c r="AU14" s="229"/>
      <c r="AV14" s="229">
        <v>0</v>
      </c>
      <c r="AW14" s="229"/>
      <c r="AX14" s="229"/>
      <c r="AY14" s="229"/>
      <c r="AZ14" s="229"/>
      <c r="BA14" s="230">
        <f t="shared" si="7"/>
        <v>0</v>
      </c>
    </row>
    <row r="15" spans="1:53" ht="14.1" customHeight="1" outlineLevel="2" x14ac:dyDescent="0.2">
      <c r="B15" s="94"/>
      <c r="C15" s="95"/>
      <c r="D15" s="110"/>
      <c r="E15" s="110"/>
      <c r="F15" s="110"/>
      <c r="G15" s="111"/>
      <c r="H15" s="99" t="s">
        <v>51</v>
      </c>
      <c r="I15" s="100"/>
      <c r="J15" s="101"/>
      <c r="K15" s="101"/>
      <c r="L15" s="102" t="str">
        <f>IF(I15&lt;&gt;0,((VLOOKUP(I15,'1. Standard_Cost'!$B$4:$D$8,2)+VLOOKUP(I15,'1. Standard_Cost'!$B$4:$D$8,3))*J15*K15),"0")</f>
        <v>0</v>
      </c>
      <c r="M15" s="102">
        <f>L15*'1. Standard_Cost'!F4</f>
        <v>0</v>
      </c>
      <c r="N15" s="103"/>
      <c r="O15" s="103"/>
      <c r="P15" s="103"/>
      <c r="Q15" s="103"/>
      <c r="R15" s="104">
        <f>+N15*P15*'1. Standard_Cost'!$B$12</f>
        <v>0</v>
      </c>
      <c r="S15" s="104">
        <f>+N15*O15*P15*'1. Standard_Cost'!$C$12</f>
        <v>0</v>
      </c>
      <c r="T15" s="104">
        <f>+N15*P15*Q15*'1. Standard_Cost'!$D$12</f>
        <v>0</v>
      </c>
      <c r="U15" s="104">
        <f>+N15*O15*'1. Standard_Cost'!$E$12</f>
        <v>0</v>
      </c>
      <c r="V15" s="103"/>
      <c r="W15" s="103"/>
      <c r="X15" s="103"/>
      <c r="Y15" s="104">
        <f>+V15*((X15*'1. Standard_Cost'!$B$16)+(W15*X15*'1. Standard_Cost'!$C$16))</f>
        <v>0</v>
      </c>
      <c r="Z15" s="103"/>
      <c r="AA15" s="103"/>
      <c r="AB15" s="104">
        <f>+Z15*'1. Standard_Cost'!$B$20+AA15*'1. Standard_Cost'!$C$20</f>
        <v>0</v>
      </c>
      <c r="AC15" s="105"/>
      <c r="AD15" s="106"/>
      <c r="AE15" s="104">
        <f>SUM(AD15,AC15,AB15,Y15,U15,T15,S15,R15)*'1. Standard_Cost'!B28</f>
        <v>0</v>
      </c>
      <c r="AF15" s="104">
        <f t="shared" si="2"/>
        <v>0</v>
      </c>
      <c r="AG15" s="103"/>
      <c r="AH15" s="103"/>
      <c r="AI15" s="103"/>
      <c r="AJ15" s="107"/>
      <c r="AK15" s="107"/>
      <c r="AL15" s="107"/>
      <c r="AM15" s="104">
        <f>AG15*'1. Standard_Cost'!B24+'Incremental_Cost Year 2021'!AH14*'1. Standard_Cost'!C24+'Incremental_Cost Year 2021'!AI14*'1. Standard_Cost'!D24+'Incremental_Cost Year 2021'!AJ14+'Incremental_Cost Year 2021'!AL14+AK15</f>
        <v>0</v>
      </c>
      <c r="AN15" s="104">
        <f>AM15*'1. Standard_Cost'!C28</f>
        <v>0</v>
      </c>
      <c r="AO15" s="107"/>
      <c r="AQ15" s="104">
        <f t="shared" si="3"/>
        <v>0</v>
      </c>
      <c r="AR15" s="104">
        <f t="shared" si="9"/>
        <v>0</v>
      </c>
      <c r="AS15" s="104">
        <f t="shared" si="10"/>
        <v>0</v>
      </c>
      <c r="AT15" s="104">
        <f t="shared" si="11"/>
        <v>0</v>
      </c>
      <c r="AU15" s="229"/>
      <c r="AV15" s="229"/>
      <c r="AW15" s="229"/>
      <c r="AX15" s="229"/>
      <c r="AY15" s="229"/>
      <c r="AZ15" s="229"/>
      <c r="BA15" s="230">
        <f t="shared" si="7"/>
        <v>0</v>
      </c>
    </row>
    <row r="16" spans="1:53" ht="14.1" customHeight="1" outlineLevel="2" x14ac:dyDescent="0.2">
      <c r="B16" s="94"/>
      <c r="C16" s="95"/>
      <c r="D16" s="110"/>
      <c r="E16" s="110"/>
      <c r="F16" s="110"/>
      <c r="G16" s="111"/>
      <c r="H16" s="112" t="s">
        <v>179</v>
      </c>
      <c r="I16" s="100"/>
      <c r="J16" s="101"/>
      <c r="K16" s="101"/>
      <c r="L16" s="102" t="str">
        <f>IF(I16&lt;&gt;0,((VLOOKUP(I16,'1. Standard_Cost'!$B$4:$D$8,2)+VLOOKUP(I16,'1. Standard_Cost'!$B$4:$D$8,3))*J16*K16),"0")</f>
        <v>0</v>
      </c>
      <c r="M16" s="102">
        <f>L16*'1. Standard_Cost'!F4</f>
        <v>0</v>
      </c>
      <c r="N16" s="103"/>
      <c r="O16" s="103"/>
      <c r="P16" s="103"/>
      <c r="Q16" s="103"/>
      <c r="R16" s="104">
        <f>+N16*P16*'1. Standard_Cost'!$B$12</f>
        <v>0</v>
      </c>
      <c r="S16" s="104">
        <f>+N16*O16*P16*'1. Standard_Cost'!$C$12</f>
        <v>0</v>
      </c>
      <c r="T16" s="104">
        <f>+N16*P16*Q16*'1. Standard_Cost'!$D$12</f>
        <v>0</v>
      </c>
      <c r="U16" s="104">
        <f>+N16*O16*'1. Standard_Cost'!$E$12</f>
        <v>0</v>
      </c>
      <c r="V16" s="103"/>
      <c r="W16" s="103"/>
      <c r="X16" s="103"/>
      <c r="Y16" s="104">
        <f>+V16*((X16*'1. Standard_Cost'!$B$16)+(W16*X16*'1. Standard_Cost'!$C$16))</f>
        <v>0</v>
      </c>
      <c r="Z16" s="103"/>
      <c r="AA16" s="103"/>
      <c r="AB16" s="104">
        <f>+Z16*'1. Standard_Cost'!$B$20+AA16*'1. Standard_Cost'!$C$20</f>
        <v>0</v>
      </c>
      <c r="AC16" s="105"/>
      <c r="AD16" s="106"/>
      <c r="AE16" s="104">
        <f>SUM(AD16,AC16,AB16,Y16,U16,T16,S16,R16)*'1. Standard_Cost'!B28</f>
        <v>0</v>
      </c>
      <c r="AF16" s="104">
        <f t="shared" si="2"/>
        <v>0</v>
      </c>
      <c r="AG16" s="103"/>
      <c r="AH16" s="103"/>
      <c r="AI16" s="103"/>
      <c r="AJ16" s="107"/>
      <c r="AK16" s="107"/>
      <c r="AL16" s="107"/>
      <c r="AM16" s="104">
        <f>AG16*'1. Standard_Cost'!B24+'Incremental_Cost Year 2021'!AH15*'1. Standard_Cost'!C24+'Incremental_Cost Year 2021'!AI15*'1. Standard_Cost'!D24+'Incremental_Cost Year 2021'!AJ15+'Incremental_Cost Year 2021'!AL15+AK16</f>
        <v>0</v>
      </c>
      <c r="AN16" s="104">
        <f>AM16*'1. Standard_Cost'!C28</f>
        <v>0</v>
      </c>
      <c r="AO16" s="107"/>
      <c r="AQ16" s="104">
        <f t="shared" si="3"/>
        <v>0</v>
      </c>
      <c r="AR16" s="104">
        <f t="shared" si="9"/>
        <v>0</v>
      </c>
      <c r="AS16" s="104">
        <f t="shared" si="10"/>
        <v>0</v>
      </c>
      <c r="AT16" s="104">
        <f t="shared" si="11"/>
        <v>0</v>
      </c>
      <c r="AU16" s="229"/>
      <c r="AV16" s="229"/>
      <c r="AW16" s="229"/>
      <c r="AX16" s="229"/>
      <c r="AY16" s="229"/>
      <c r="AZ16" s="229"/>
      <c r="BA16" s="230">
        <f t="shared" si="7"/>
        <v>0</v>
      </c>
    </row>
    <row r="17" spans="1:53" ht="33" customHeight="1" outlineLevel="1" x14ac:dyDescent="0.2">
      <c r="B17" s="94"/>
      <c r="C17" s="95"/>
      <c r="D17" s="113" t="s">
        <v>48</v>
      </c>
      <c r="E17" s="113" t="s">
        <v>723</v>
      </c>
      <c r="F17" s="114" t="s">
        <v>154</v>
      </c>
      <c r="G17" s="115" t="s">
        <v>155</v>
      </c>
      <c r="H17" s="122" t="s">
        <v>53</v>
      </c>
      <c r="I17" s="117"/>
      <c r="J17" s="117"/>
      <c r="K17" s="117"/>
      <c r="L17" s="118">
        <f>SUM(L13:L16)</f>
        <v>0</v>
      </c>
      <c r="M17" s="118">
        <f>SUM(M13:M16)</f>
        <v>0</v>
      </c>
      <c r="N17" s="117"/>
      <c r="O17" s="117"/>
      <c r="P17" s="117"/>
      <c r="Q17" s="117"/>
      <c r="R17" s="119">
        <f>SUM(R13:R16)</f>
        <v>0</v>
      </c>
      <c r="S17" s="119">
        <f>SUM(S13:S16)</f>
        <v>0</v>
      </c>
      <c r="T17" s="119">
        <f>SUM(T13:T16)</f>
        <v>0</v>
      </c>
      <c r="U17" s="119">
        <f>SUM(U13:U16)</f>
        <v>0</v>
      </c>
      <c r="V17" s="117"/>
      <c r="W17" s="117"/>
      <c r="X17" s="117"/>
      <c r="Y17" s="118">
        <f>SUM(Y13:Y16)</f>
        <v>0</v>
      </c>
      <c r="Z17" s="117"/>
      <c r="AA17" s="117"/>
      <c r="AB17" s="118">
        <f t="shared" ref="AB17:AF17" si="12">SUM(AB13:AB16)</f>
        <v>0</v>
      </c>
      <c r="AC17" s="118">
        <f t="shared" si="12"/>
        <v>0</v>
      </c>
      <c r="AD17" s="118">
        <f t="shared" si="12"/>
        <v>0</v>
      </c>
      <c r="AE17" s="118">
        <f t="shared" si="12"/>
        <v>0</v>
      </c>
      <c r="AF17" s="118">
        <f t="shared" si="12"/>
        <v>0</v>
      </c>
      <c r="AG17" s="117"/>
      <c r="AH17" s="117"/>
      <c r="AI17" s="117"/>
      <c r="AJ17" s="119">
        <f>SUM(AJ13:AJ16)</f>
        <v>0</v>
      </c>
      <c r="AK17" s="119">
        <f t="shared" ref="AK17:AL17" si="13">SUM(AK13:AK16)</f>
        <v>0</v>
      </c>
      <c r="AL17" s="119">
        <f t="shared" si="13"/>
        <v>0</v>
      </c>
      <c r="AM17" s="118">
        <f>SUM(AM13:AM16)</f>
        <v>0</v>
      </c>
      <c r="AN17" s="118">
        <f>SUM(AN13:AN16)</f>
        <v>0</v>
      </c>
      <c r="AO17" s="116"/>
      <c r="AP17" s="120"/>
      <c r="AQ17" s="121">
        <f t="shared" ref="AQ17:BA17" si="14">SUM(AQ13:AQ16)</f>
        <v>0</v>
      </c>
      <c r="AR17" s="121">
        <f t="shared" si="14"/>
        <v>0</v>
      </c>
      <c r="AS17" s="121">
        <f t="shared" si="14"/>
        <v>0</v>
      </c>
      <c r="AT17" s="121">
        <f t="shared" si="14"/>
        <v>0</v>
      </c>
      <c r="AU17" s="121">
        <f t="shared" si="14"/>
        <v>0</v>
      </c>
      <c r="AV17" s="121">
        <f t="shared" si="14"/>
        <v>0</v>
      </c>
      <c r="AW17" s="121">
        <f t="shared" si="14"/>
        <v>0</v>
      </c>
      <c r="AX17" s="121">
        <f t="shared" si="14"/>
        <v>0</v>
      </c>
      <c r="AY17" s="121">
        <f t="shared" si="14"/>
        <v>0</v>
      </c>
      <c r="AZ17" s="121">
        <f t="shared" si="14"/>
        <v>0</v>
      </c>
      <c r="BA17" s="121">
        <f t="shared" si="14"/>
        <v>0</v>
      </c>
    </row>
    <row r="18" spans="1:53" ht="14.1" hidden="1" customHeight="1" outlineLevel="2" x14ac:dyDescent="0.2">
      <c r="A18" s="68"/>
      <c r="B18" s="94"/>
      <c r="C18" s="95"/>
      <c r="D18" s="96"/>
      <c r="E18" s="96"/>
      <c r="F18" s="97"/>
      <c r="G18" s="98"/>
      <c r="H18" s="99" t="s">
        <v>49</v>
      </c>
      <c r="I18" s="100"/>
      <c r="J18" s="101"/>
      <c r="K18" s="101"/>
      <c r="L18" s="102" t="str">
        <f>IF(I18&lt;&gt;0,((VLOOKUP(I18,'1. Standard_Cost'!$B$4:$D$8,2)+VLOOKUP(I18,'1. Standard_Cost'!$B$4:$D$8,3))*J18*K18),"0")</f>
        <v>0</v>
      </c>
      <c r="M18" s="102">
        <f>L18*'1. Standard_Cost'!F4</f>
        <v>0</v>
      </c>
      <c r="N18" s="103"/>
      <c r="O18" s="103"/>
      <c r="P18" s="103"/>
      <c r="Q18" s="103"/>
      <c r="R18" s="104">
        <f>+N18*P18*'1. Standard_Cost'!$B$12</f>
        <v>0</v>
      </c>
      <c r="S18" s="104">
        <f>+N18*O18*P18*'1. Standard_Cost'!$C$12</f>
        <v>0</v>
      </c>
      <c r="T18" s="104">
        <f>+N18*P18*Q18*'1. Standard_Cost'!$D$12</f>
        <v>0</v>
      </c>
      <c r="U18" s="104">
        <f>+N18*O18*'1. Standard_Cost'!$E$12</f>
        <v>0</v>
      </c>
      <c r="V18" s="103"/>
      <c r="W18" s="103"/>
      <c r="X18" s="103"/>
      <c r="Y18" s="104">
        <f>+V18*((X18*'1. Standard_Cost'!$B$16)+(W18*X18*'1. Standard_Cost'!$C$16))</f>
        <v>0</v>
      </c>
      <c r="Z18" s="103"/>
      <c r="AA18" s="103"/>
      <c r="AB18" s="104">
        <f>+Z18*'1. Standard_Cost'!$B$20+AA18*'1. Standard_Cost'!$C$20</f>
        <v>0</v>
      </c>
      <c r="AC18" s="105"/>
      <c r="AD18" s="106"/>
      <c r="AE18" s="104" t="e">
        <f>SUM(AD18,AC18,AB18,Y18,U18,T18,S18,R18)*'1. Standard_Cost'!B23</f>
        <v>#VALUE!</v>
      </c>
      <c r="AF18" s="104" t="e">
        <f>SUM(AD18,AE18)</f>
        <v>#VALUE!</v>
      </c>
      <c r="AG18" s="103"/>
      <c r="AH18" s="103"/>
      <c r="AI18" s="103"/>
      <c r="AJ18" s="107"/>
      <c r="AK18" s="107"/>
      <c r="AL18" s="107"/>
      <c r="AM18" s="104" t="e">
        <f>AG18*'1. Standard_Cost'!B19+'Incremental_Cost Year 2021'!AH17*'1. Standard_Cost'!C19+'Incremental_Cost Year 2021'!AI17*'1. Standard_Cost'!D19+'Incremental_Cost Year 2021'!AJ17+'Incremental_Cost Year 2021'!AL17+AK18</f>
        <v>#VALUE!</v>
      </c>
      <c r="AN18" s="104" t="e">
        <f>AM18*'1. Standard_Cost'!C23</f>
        <v>#VALUE!</v>
      </c>
      <c r="AO18" s="107"/>
      <c r="AQ18" s="104">
        <f t="shared" ref="AQ18:AQ21" si="15">L18+M18</f>
        <v>0</v>
      </c>
      <c r="AR18" s="104" t="e">
        <f t="shared" ref="AR18:AR21" si="16">AF18</f>
        <v>#VALUE!</v>
      </c>
      <c r="AS18" s="104" t="e">
        <f t="shared" si="10"/>
        <v>#VALUE!</v>
      </c>
      <c r="AT18" s="104" t="e">
        <f>SUM(AQ18,AR18,AS18)</f>
        <v>#VALUE!</v>
      </c>
      <c r="AU18" s="229"/>
      <c r="AV18" s="229"/>
      <c r="AW18" s="229"/>
      <c r="AX18" s="229"/>
      <c r="AY18" s="229"/>
      <c r="AZ18" s="229"/>
      <c r="BA18" s="230" t="e">
        <f t="shared" ref="BA18:BA21" si="17">SUM(AU18:AZ18)-AT18</f>
        <v>#VALUE!</v>
      </c>
    </row>
    <row r="19" spans="1:53" ht="14.1" hidden="1" customHeight="1" outlineLevel="2" x14ac:dyDescent="0.2">
      <c r="A19" s="68"/>
      <c r="B19" s="94"/>
      <c r="C19" s="95"/>
      <c r="D19" s="110"/>
      <c r="E19" s="110"/>
      <c r="F19" s="110"/>
      <c r="G19" s="111"/>
      <c r="H19" s="99" t="s">
        <v>50</v>
      </c>
      <c r="I19" s="100"/>
      <c r="J19" s="101"/>
      <c r="K19" s="101"/>
      <c r="L19" s="102" t="str">
        <f>IF(I19&lt;&gt;0,((VLOOKUP(I19,'1. Standard_Cost'!$B$4:$D$8,2)+VLOOKUP(I19,'1. Standard_Cost'!$B$4:$D$8,3))*J19*K19),"0")</f>
        <v>0</v>
      </c>
      <c r="M19" s="102">
        <f>L19*'1. Standard_Cost'!F4</f>
        <v>0</v>
      </c>
      <c r="N19" s="103"/>
      <c r="O19" s="103"/>
      <c r="P19" s="103"/>
      <c r="Q19" s="103"/>
      <c r="R19" s="104">
        <f>+N19*P19*'1. Standard_Cost'!$B$12</f>
        <v>0</v>
      </c>
      <c r="S19" s="104">
        <f>+N19*O19*P19*'1. Standard_Cost'!$C$12</f>
        <v>0</v>
      </c>
      <c r="T19" s="104">
        <f>+N19*P19*Q19*'1. Standard_Cost'!$D$12</f>
        <v>0</v>
      </c>
      <c r="U19" s="104">
        <f>+N19*O19*'1. Standard_Cost'!$E$12</f>
        <v>0</v>
      </c>
      <c r="V19" s="103"/>
      <c r="W19" s="103"/>
      <c r="X19" s="103"/>
      <c r="Y19" s="104">
        <f>+V19*((X19*'1. Standard_Cost'!$B$16)+(W19*X19*'1. Standard_Cost'!$C$16))</f>
        <v>0</v>
      </c>
      <c r="Z19" s="103"/>
      <c r="AA19" s="103"/>
      <c r="AB19" s="104">
        <f>+Z19*'1. Standard_Cost'!$B$20+AA19*'1. Standard_Cost'!$C$20</f>
        <v>0</v>
      </c>
      <c r="AC19" s="105"/>
      <c r="AD19" s="106"/>
      <c r="AE19" s="104" t="e">
        <f>SUM(AD19,AC19,AB19,Y19,U19,T19,S19,R19)*'1. Standard_Cost'!B23</f>
        <v>#VALUE!</v>
      </c>
      <c r="AF19" s="104" t="e">
        <f t="shared" ref="AF19:AF21" si="18">SUM(AD19,AE19)</f>
        <v>#VALUE!</v>
      </c>
      <c r="AG19" s="103"/>
      <c r="AH19" s="103"/>
      <c r="AI19" s="103"/>
      <c r="AJ19" s="107"/>
      <c r="AK19" s="107"/>
      <c r="AL19" s="107"/>
      <c r="AM19" s="104" t="e">
        <f>AG19*'1. Standard_Cost'!B19+'Incremental_Cost Year 2021'!AH18*'1. Standard_Cost'!C19+'Incremental_Cost Year 2021'!AI18*'1. Standard_Cost'!D19+'Incremental_Cost Year 2021'!AJ18+'Incremental_Cost Year 2021'!AL18+AK19</f>
        <v>#VALUE!</v>
      </c>
      <c r="AN19" s="104" t="e">
        <f>AM19*'1. Standard_Cost'!C23</f>
        <v>#VALUE!</v>
      </c>
      <c r="AO19" s="107"/>
      <c r="AQ19" s="104">
        <f t="shared" si="15"/>
        <v>0</v>
      </c>
      <c r="AR19" s="104" t="e">
        <f t="shared" si="16"/>
        <v>#VALUE!</v>
      </c>
      <c r="AS19" s="104" t="e">
        <f t="shared" si="10"/>
        <v>#VALUE!</v>
      </c>
      <c r="AT19" s="104" t="e">
        <f t="shared" ref="AT19:AT21" si="19">SUM(AQ19,AR19,AS19)</f>
        <v>#VALUE!</v>
      </c>
      <c r="AU19" s="229"/>
      <c r="AV19" s="229"/>
      <c r="AW19" s="229"/>
      <c r="AX19" s="229"/>
      <c r="AY19" s="229"/>
      <c r="AZ19" s="229"/>
      <c r="BA19" s="230" t="e">
        <f t="shared" si="17"/>
        <v>#VALUE!</v>
      </c>
    </row>
    <row r="20" spans="1:53" ht="14.1" hidden="1" customHeight="1" outlineLevel="2" x14ac:dyDescent="0.2">
      <c r="A20" s="68"/>
      <c r="B20" s="94"/>
      <c r="C20" s="95"/>
      <c r="D20" s="110"/>
      <c r="E20" s="110"/>
      <c r="F20" s="110"/>
      <c r="G20" s="111"/>
      <c r="H20" s="99" t="s">
        <v>51</v>
      </c>
      <c r="I20" s="100"/>
      <c r="J20" s="101"/>
      <c r="K20" s="101"/>
      <c r="L20" s="102" t="str">
        <f>IF(I20&lt;&gt;0,((VLOOKUP(I20,'1. Standard_Cost'!$B$4:$D$8,2)+VLOOKUP(I20,'1. Standard_Cost'!$B$4:$D$8,3))*J20*K20),"0")</f>
        <v>0</v>
      </c>
      <c r="M20" s="102">
        <f>L20*'1. Standard_Cost'!F4</f>
        <v>0</v>
      </c>
      <c r="N20" s="103"/>
      <c r="O20" s="103"/>
      <c r="P20" s="103"/>
      <c r="Q20" s="103"/>
      <c r="R20" s="104">
        <f>+N20*P20*'1. Standard_Cost'!$B$12</f>
        <v>0</v>
      </c>
      <c r="S20" s="104">
        <f>+N20*O20*P20*'1. Standard_Cost'!$C$12</f>
        <v>0</v>
      </c>
      <c r="T20" s="104">
        <f>+N20*P20*Q20*'1. Standard_Cost'!$D$12</f>
        <v>0</v>
      </c>
      <c r="U20" s="104">
        <f>+N20*O20*'1. Standard_Cost'!$E$12</f>
        <v>0</v>
      </c>
      <c r="V20" s="103"/>
      <c r="W20" s="103"/>
      <c r="X20" s="103"/>
      <c r="Y20" s="104">
        <f>+V20*((X20*'1. Standard_Cost'!$B$16)+(W20*X20*'1. Standard_Cost'!$C$16))</f>
        <v>0</v>
      </c>
      <c r="Z20" s="103"/>
      <c r="AA20" s="103"/>
      <c r="AB20" s="104">
        <f>+Z20*'1. Standard_Cost'!$B$20+AA20*'1. Standard_Cost'!$C$20</f>
        <v>0</v>
      </c>
      <c r="AC20" s="105"/>
      <c r="AD20" s="106"/>
      <c r="AE20" s="104" t="e">
        <f>SUM(AD20,AC20,AB20,Y20,U20,T20,S20,R20)*'1. Standard_Cost'!B23</f>
        <v>#VALUE!</v>
      </c>
      <c r="AF20" s="104" t="e">
        <f t="shared" si="18"/>
        <v>#VALUE!</v>
      </c>
      <c r="AG20" s="103"/>
      <c r="AH20" s="103"/>
      <c r="AI20" s="103"/>
      <c r="AJ20" s="107"/>
      <c r="AK20" s="107"/>
      <c r="AL20" s="107"/>
      <c r="AM20" s="104" t="e">
        <f>AG20*'1. Standard_Cost'!B19+'Incremental_Cost Year 2021'!AH19*'1. Standard_Cost'!C19+'Incremental_Cost Year 2021'!AI19*'1. Standard_Cost'!D19+'Incremental_Cost Year 2021'!AJ19+'Incremental_Cost Year 2021'!AL19+AK20</f>
        <v>#VALUE!</v>
      </c>
      <c r="AN20" s="104" t="e">
        <f>AM20*'1. Standard_Cost'!C23</f>
        <v>#VALUE!</v>
      </c>
      <c r="AO20" s="107"/>
      <c r="AQ20" s="104">
        <f t="shared" si="15"/>
        <v>0</v>
      </c>
      <c r="AR20" s="104" t="e">
        <f t="shared" si="16"/>
        <v>#VALUE!</v>
      </c>
      <c r="AS20" s="104" t="e">
        <f t="shared" si="10"/>
        <v>#VALUE!</v>
      </c>
      <c r="AT20" s="104" t="e">
        <f t="shared" si="19"/>
        <v>#VALUE!</v>
      </c>
      <c r="AU20" s="229"/>
      <c r="AV20" s="229"/>
      <c r="AW20" s="229"/>
      <c r="AX20" s="229"/>
      <c r="AY20" s="229"/>
      <c r="AZ20" s="229"/>
      <c r="BA20" s="230" t="e">
        <f t="shared" si="17"/>
        <v>#VALUE!</v>
      </c>
    </row>
    <row r="21" spans="1:53" ht="12.75" customHeight="1" outlineLevel="2" x14ac:dyDescent="0.2">
      <c r="A21" s="68"/>
      <c r="B21" s="94"/>
      <c r="C21" s="95"/>
      <c r="D21" s="110"/>
      <c r="E21" s="110"/>
      <c r="F21" s="110"/>
      <c r="G21" s="111"/>
      <c r="H21" s="112" t="s">
        <v>179</v>
      </c>
      <c r="I21" s="100"/>
      <c r="J21" s="101"/>
      <c r="K21" s="101"/>
      <c r="L21" s="102" t="str">
        <f>IF(I21&lt;&gt;0,((VLOOKUP(I21,'1. Standard_Cost'!$B$4:$D$8,2)+VLOOKUP(I21,'1. Standard_Cost'!$B$4:$D$8,3))*J21*K21),"0")</f>
        <v>0</v>
      </c>
      <c r="M21" s="102">
        <f>L21*'1. Standard_Cost'!F4</f>
        <v>0</v>
      </c>
      <c r="N21" s="103"/>
      <c r="O21" s="103"/>
      <c r="P21" s="103"/>
      <c r="Q21" s="103"/>
      <c r="R21" s="104">
        <f>+N21*P21*'1. Standard_Cost'!$B$12</f>
        <v>0</v>
      </c>
      <c r="S21" s="104">
        <f>+N21*O21*P21*'1. Standard_Cost'!$C$12</f>
        <v>0</v>
      </c>
      <c r="T21" s="104">
        <f>+N21*P21*Q21*'1. Standard_Cost'!$D$12</f>
        <v>0</v>
      </c>
      <c r="U21" s="104">
        <f>+N21*O21*'1. Standard_Cost'!$E$12</f>
        <v>0</v>
      </c>
      <c r="V21" s="103"/>
      <c r="W21" s="103"/>
      <c r="X21" s="103"/>
      <c r="Y21" s="104">
        <f>+V21*((X21*'1. Standard_Cost'!$B$16)+(W21*X21*'1. Standard_Cost'!$C$16))</f>
        <v>0</v>
      </c>
      <c r="Z21" s="103"/>
      <c r="AA21" s="103"/>
      <c r="AB21" s="104">
        <f>+Z21*'1. Standard_Cost'!$B$20+AA21*'1. Standard_Cost'!$C$20</f>
        <v>0</v>
      </c>
      <c r="AC21" s="105"/>
      <c r="AD21" s="106"/>
      <c r="AE21" s="104">
        <v>0</v>
      </c>
      <c r="AF21" s="104">
        <f t="shared" si="18"/>
        <v>0</v>
      </c>
      <c r="AG21" s="104">
        <f t="shared" ref="AG21" si="20">SUM(AE21,AF21)</f>
        <v>0</v>
      </c>
      <c r="AH21" s="104">
        <f t="shared" ref="AH21" si="21">SUM(AF21,AG21)</f>
        <v>0</v>
      </c>
      <c r="AI21" s="104">
        <f t="shared" ref="AI21" si="22">SUM(AG21,AH21)</f>
        <v>0</v>
      </c>
      <c r="AJ21" s="104">
        <f t="shared" ref="AJ21" si="23">SUM(AH21,AI21)</f>
        <v>0</v>
      </c>
      <c r="AK21" s="104">
        <f t="shared" ref="AK21" si="24">SUM(AI21,AJ21)</f>
        <v>0</v>
      </c>
      <c r="AL21" s="104">
        <f t="shared" ref="AL21" si="25">SUM(AJ21,AK21)</f>
        <v>0</v>
      </c>
      <c r="AM21" s="104">
        <f t="shared" ref="AM21" si="26">SUM(AK21,AL21)</f>
        <v>0</v>
      </c>
      <c r="AN21" s="104">
        <f t="shared" ref="AN21" si="27">SUM(AL21,AM21)</f>
        <v>0</v>
      </c>
      <c r="AO21" s="107"/>
      <c r="AQ21" s="104">
        <f t="shared" si="15"/>
        <v>0</v>
      </c>
      <c r="AR21" s="104">
        <f t="shared" si="16"/>
        <v>0</v>
      </c>
      <c r="AS21" s="104">
        <f t="shared" si="10"/>
        <v>0</v>
      </c>
      <c r="AT21" s="104">
        <f t="shared" si="19"/>
        <v>0</v>
      </c>
      <c r="AU21" s="229"/>
      <c r="AV21" s="229"/>
      <c r="AW21" s="229"/>
      <c r="AX21" s="229"/>
      <c r="AY21" s="229"/>
      <c r="AZ21" s="229"/>
      <c r="BA21" s="230">
        <f t="shared" si="17"/>
        <v>0</v>
      </c>
    </row>
    <row r="22" spans="1:53" ht="25.7" customHeight="1" outlineLevel="1" x14ac:dyDescent="0.2">
      <c r="A22" s="68"/>
      <c r="B22" s="94"/>
      <c r="C22" s="95"/>
      <c r="D22" s="113" t="s">
        <v>48</v>
      </c>
      <c r="E22" s="113" t="s">
        <v>724</v>
      </c>
      <c r="F22" s="114" t="s">
        <v>154</v>
      </c>
      <c r="G22" s="115" t="s">
        <v>155</v>
      </c>
      <c r="H22" s="122" t="s">
        <v>54</v>
      </c>
      <c r="I22" s="117"/>
      <c r="J22" s="117"/>
      <c r="K22" s="117"/>
      <c r="L22" s="118">
        <f>SUM(L18:L21)</f>
        <v>0</v>
      </c>
      <c r="M22" s="118">
        <f>SUM(M18:M21)</f>
        <v>0</v>
      </c>
      <c r="N22" s="117"/>
      <c r="O22" s="117"/>
      <c r="P22" s="117"/>
      <c r="Q22" s="117"/>
      <c r="R22" s="119">
        <f>SUM(R18:R21)</f>
        <v>0</v>
      </c>
      <c r="S22" s="119">
        <f>SUM(S18:S21)</f>
        <v>0</v>
      </c>
      <c r="T22" s="119">
        <f>SUM(T18:T21)</f>
        <v>0</v>
      </c>
      <c r="U22" s="119">
        <f>SUM(U18:U21)</f>
        <v>0</v>
      </c>
      <c r="V22" s="117"/>
      <c r="W22" s="117"/>
      <c r="X22" s="117"/>
      <c r="Y22" s="118">
        <f>SUM(Y18:Y21)</f>
        <v>0</v>
      </c>
      <c r="Z22" s="117"/>
      <c r="AA22" s="117"/>
      <c r="AB22" s="118">
        <f t="shared" ref="AB22:AD22" si="28">SUM(AB18:AB21)</f>
        <v>0</v>
      </c>
      <c r="AC22" s="118">
        <f t="shared" si="28"/>
        <v>0</v>
      </c>
      <c r="AD22" s="118">
        <f t="shared" si="28"/>
        <v>0</v>
      </c>
      <c r="AE22" s="118"/>
      <c r="AF22" s="118"/>
      <c r="AG22" s="117"/>
      <c r="AH22" s="117"/>
      <c r="AI22" s="117"/>
      <c r="AJ22" s="119"/>
      <c r="AK22" s="119"/>
      <c r="AL22" s="119"/>
      <c r="AM22" s="118"/>
      <c r="AN22" s="118"/>
      <c r="AO22" s="116"/>
      <c r="AP22" s="120"/>
      <c r="AQ22" s="121">
        <f t="shared" ref="AQ22:AZ22" si="29">SUM(AQ18:AQ21)</f>
        <v>0</v>
      </c>
      <c r="AR22" s="121"/>
      <c r="AS22" s="121"/>
      <c r="AT22" s="121"/>
      <c r="AU22" s="121">
        <f t="shared" si="29"/>
        <v>0</v>
      </c>
      <c r="AV22" s="121">
        <f t="shared" si="29"/>
        <v>0</v>
      </c>
      <c r="AW22" s="121">
        <f t="shared" si="29"/>
        <v>0</v>
      </c>
      <c r="AX22" s="121">
        <f t="shared" si="29"/>
        <v>0</v>
      </c>
      <c r="AY22" s="121">
        <f t="shared" si="29"/>
        <v>0</v>
      </c>
      <c r="AZ22" s="121">
        <f t="shared" si="29"/>
        <v>0</v>
      </c>
      <c r="BA22" s="121"/>
    </row>
    <row r="23" spans="1:53" ht="14.1" customHeight="1" outlineLevel="2" x14ac:dyDescent="0.2">
      <c r="A23" s="68"/>
      <c r="B23" s="94"/>
      <c r="C23" s="95"/>
      <c r="D23" s="96"/>
      <c r="E23" s="96"/>
      <c r="F23" s="97"/>
      <c r="G23" s="98"/>
      <c r="H23" s="99" t="s">
        <v>49</v>
      </c>
      <c r="I23" s="100"/>
      <c r="J23" s="101"/>
      <c r="K23" s="101"/>
      <c r="L23" s="102" t="str">
        <f>IF(I23&lt;&gt;0,((VLOOKUP(I23,'1. Standard_Cost'!$B$4:$D$8,2)+VLOOKUP(I23,'1. Standard_Cost'!$B$4:$D$8,3))*J23*K23),"0")</f>
        <v>0</v>
      </c>
      <c r="M23" s="102">
        <f>L23*'1. Standard_Cost'!F4</f>
        <v>0</v>
      </c>
      <c r="N23" s="103"/>
      <c r="O23" s="103"/>
      <c r="P23" s="103"/>
      <c r="Q23" s="103"/>
      <c r="R23" s="104">
        <f>+N23*P23*'1. Standard_Cost'!$B$12</f>
        <v>0</v>
      </c>
      <c r="S23" s="104">
        <f>+N23*O23*P23*'1. Standard_Cost'!$C$12</f>
        <v>0</v>
      </c>
      <c r="T23" s="104">
        <f>+N23*P23*Q23*'1. Standard_Cost'!$D$12</f>
        <v>0</v>
      </c>
      <c r="U23" s="104">
        <f>+N23*O23*'1. Standard_Cost'!$E$12</f>
        <v>0</v>
      </c>
      <c r="V23" s="103"/>
      <c r="W23" s="103"/>
      <c r="X23" s="103"/>
      <c r="Y23" s="104">
        <f>+V23*((X23*'1. Standard_Cost'!$B$16)+(W23*X23*'1. Standard_Cost'!$C$16))</f>
        <v>0</v>
      </c>
      <c r="Z23" s="103"/>
      <c r="AA23" s="103"/>
      <c r="AB23" s="104">
        <f>+Z23*'1. Standard_Cost'!$B$20+AA23*'1. Standard_Cost'!$C$20</f>
        <v>0</v>
      </c>
      <c r="AC23" s="105"/>
      <c r="AD23" s="106"/>
      <c r="AE23" s="104">
        <f>SUM(AD23,AC23,AB23,Y23,U23,T23,S23,R23)*'1. Standard_Cost'!B28</f>
        <v>0</v>
      </c>
      <c r="AF23" s="104">
        <f>SUM(AD23,AE23)</f>
        <v>0</v>
      </c>
      <c r="AG23" s="103"/>
      <c r="AH23" s="103"/>
      <c r="AI23" s="103"/>
      <c r="AJ23" s="107"/>
      <c r="AK23" s="107"/>
      <c r="AL23" s="107"/>
      <c r="AM23" s="104">
        <v>0</v>
      </c>
      <c r="AN23" s="104">
        <f>AM23*'1. Standard_Cost'!C28</f>
        <v>0</v>
      </c>
      <c r="AO23" s="107"/>
      <c r="AQ23" s="104">
        <f t="shared" si="3"/>
        <v>0</v>
      </c>
      <c r="AR23" s="104">
        <f t="shared" ref="AR23:AR26" si="30">AF23</f>
        <v>0</v>
      </c>
      <c r="AS23" s="104">
        <f t="shared" si="10"/>
        <v>0</v>
      </c>
      <c r="AT23" s="104">
        <f>SUM(AQ23,AR23,AS23)</f>
        <v>0</v>
      </c>
      <c r="AU23" s="229"/>
      <c r="AV23" s="229"/>
      <c r="AW23" s="229"/>
      <c r="AX23" s="229"/>
      <c r="AY23" s="229"/>
      <c r="AZ23" s="229"/>
      <c r="BA23" s="230">
        <f t="shared" si="7"/>
        <v>0</v>
      </c>
    </row>
    <row r="24" spans="1:53" ht="14.1" customHeight="1" outlineLevel="2" x14ac:dyDescent="0.2">
      <c r="A24" s="68"/>
      <c r="B24" s="94"/>
      <c r="C24" s="95"/>
      <c r="D24" s="110"/>
      <c r="E24" s="110"/>
      <c r="F24" s="110"/>
      <c r="G24" s="111"/>
      <c r="H24" s="99" t="s">
        <v>50</v>
      </c>
      <c r="I24" s="100"/>
      <c r="J24" s="101"/>
      <c r="K24" s="101"/>
      <c r="L24" s="102" t="str">
        <f>IF(I24&lt;&gt;0,((VLOOKUP(I24,'1. Standard_Cost'!$B$4:$D$8,2)+VLOOKUP(I24,'1. Standard_Cost'!$B$4:$D$8,3))*J24*K24),"0")</f>
        <v>0</v>
      </c>
      <c r="M24" s="102">
        <f>L24*'1. Standard_Cost'!F4</f>
        <v>0</v>
      </c>
      <c r="N24" s="103"/>
      <c r="O24" s="103"/>
      <c r="P24" s="103"/>
      <c r="Q24" s="103"/>
      <c r="R24" s="104">
        <f>+N24*P24*'1. Standard_Cost'!$B$12</f>
        <v>0</v>
      </c>
      <c r="S24" s="104">
        <f>+N24*O24*P24*'1. Standard_Cost'!$C$12</f>
        <v>0</v>
      </c>
      <c r="T24" s="104">
        <f>+N24*P24*Q24*'1. Standard_Cost'!$D$12</f>
        <v>0</v>
      </c>
      <c r="U24" s="104">
        <f>+N24*O24*'1. Standard_Cost'!$E$12</f>
        <v>0</v>
      </c>
      <c r="V24" s="103"/>
      <c r="W24" s="103"/>
      <c r="X24" s="103"/>
      <c r="Y24" s="104">
        <f>+V24*((X24*'1. Standard_Cost'!$B$16)+(W24*X24*'1. Standard_Cost'!$C$16))</f>
        <v>0</v>
      </c>
      <c r="Z24" s="103"/>
      <c r="AA24" s="103"/>
      <c r="AB24" s="104">
        <f>+Z24*'1. Standard_Cost'!$B$20+AA24*'1. Standard_Cost'!$C$20</f>
        <v>0</v>
      </c>
      <c r="AC24" s="105"/>
      <c r="AD24" s="106"/>
      <c r="AE24" s="104">
        <f>SUM(AD24,AC24,AB24,Y24,U24,T24,S24,R24)*'1. Standard_Cost'!B28</f>
        <v>0</v>
      </c>
      <c r="AF24" s="104">
        <f t="shared" ref="AF24:AF26" si="31">SUM(AD24,AE24)</f>
        <v>0</v>
      </c>
      <c r="AG24" s="103"/>
      <c r="AH24" s="103"/>
      <c r="AI24" s="103"/>
      <c r="AJ24" s="107"/>
      <c r="AK24" s="107"/>
      <c r="AL24" s="107"/>
      <c r="AM24" s="104">
        <v>0</v>
      </c>
      <c r="AN24" s="104">
        <f>AM24*'1. Standard_Cost'!C28</f>
        <v>0</v>
      </c>
      <c r="AO24" s="107"/>
      <c r="AQ24" s="104">
        <f t="shared" si="3"/>
        <v>0</v>
      </c>
      <c r="AR24" s="104">
        <f t="shared" si="30"/>
        <v>0</v>
      </c>
      <c r="AS24" s="104">
        <f t="shared" si="10"/>
        <v>0</v>
      </c>
      <c r="AT24" s="104">
        <f t="shared" ref="AT24:AT26" si="32">SUM(AQ24,AR24,AS24)</f>
        <v>0</v>
      </c>
      <c r="AU24" s="229"/>
      <c r="AV24" s="229"/>
      <c r="AW24" s="229"/>
      <c r="AX24" s="229"/>
      <c r="AY24" s="229"/>
      <c r="AZ24" s="229"/>
      <c r="BA24" s="230">
        <f t="shared" si="7"/>
        <v>0</v>
      </c>
    </row>
    <row r="25" spans="1:53" ht="14.1" customHeight="1" outlineLevel="2" x14ac:dyDescent="0.2">
      <c r="A25" s="68"/>
      <c r="B25" s="94"/>
      <c r="C25" s="95"/>
      <c r="D25" s="110"/>
      <c r="E25" s="110"/>
      <c r="F25" s="110"/>
      <c r="G25" s="111"/>
      <c r="H25" s="99" t="s">
        <v>51</v>
      </c>
      <c r="I25" s="100"/>
      <c r="J25" s="101"/>
      <c r="K25" s="101"/>
      <c r="L25" s="102" t="str">
        <f>IF(I25&lt;&gt;0,((VLOOKUP(I25,'1. Standard_Cost'!$B$4:$D$8,2)+VLOOKUP(I25,'1. Standard_Cost'!$B$4:$D$8,3))*J25*K25),"0")</f>
        <v>0</v>
      </c>
      <c r="M25" s="102">
        <f>L25*'1. Standard_Cost'!F4</f>
        <v>0</v>
      </c>
      <c r="N25" s="103"/>
      <c r="O25" s="103"/>
      <c r="P25" s="103"/>
      <c r="Q25" s="103"/>
      <c r="R25" s="104">
        <f>+N25*P25*'1. Standard_Cost'!$B$12</f>
        <v>0</v>
      </c>
      <c r="S25" s="104">
        <f>+N25*O25*P25*'1. Standard_Cost'!$C$12</f>
        <v>0</v>
      </c>
      <c r="T25" s="104">
        <f>+N25*P25*Q25*'1. Standard_Cost'!$D$12</f>
        <v>0</v>
      </c>
      <c r="U25" s="104">
        <f>+N25*O25*'1. Standard_Cost'!$E$12</f>
        <v>0</v>
      </c>
      <c r="V25" s="103"/>
      <c r="W25" s="103"/>
      <c r="X25" s="103"/>
      <c r="Y25" s="104">
        <f>+V25*((X25*'1. Standard_Cost'!$B$16)+(W25*X25*'1. Standard_Cost'!$C$16))</f>
        <v>0</v>
      </c>
      <c r="Z25" s="103"/>
      <c r="AA25" s="103"/>
      <c r="AB25" s="104">
        <f>+Z25*'1. Standard_Cost'!$B$20+AA25*'1. Standard_Cost'!$C$20</f>
        <v>0</v>
      </c>
      <c r="AC25" s="105"/>
      <c r="AD25" s="106"/>
      <c r="AE25" s="104">
        <f>SUM(AD25,AC25,AB25,Y25,U25,T25,S25,R25)*'1. Standard_Cost'!B28</f>
        <v>0</v>
      </c>
      <c r="AF25" s="104">
        <f t="shared" si="31"/>
        <v>0</v>
      </c>
      <c r="AG25" s="103"/>
      <c r="AH25" s="103"/>
      <c r="AI25" s="103"/>
      <c r="AJ25" s="107"/>
      <c r="AK25" s="107"/>
      <c r="AL25" s="107"/>
      <c r="AM25" s="104">
        <v>0</v>
      </c>
      <c r="AN25" s="104">
        <f>AM25*'1. Standard_Cost'!C28</f>
        <v>0</v>
      </c>
      <c r="AO25" s="107"/>
      <c r="AQ25" s="104">
        <f t="shared" si="3"/>
        <v>0</v>
      </c>
      <c r="AR25" s="104">
        <f t="shared" si="30"/>
        <v>0</v>
      </c>
      <c r="AS25" s="104">
        <f t="shared" si="10"/>
        <v>0</v>
      </c>
      <c r="AT25" s="104">
        <f t="shared" si="32"/>
        <v>0</v>
      </c>
      <c r="AU25" s="229"/>
      <c r="AV25" s="229"/>
      <c r="AW25" s="229"/>
      <c r="AX25" s="229"/>
      <c r="AY25" s="229"/>
      <c r="AZ25" s="229"/>
      <c r="BA25" s="230">
        <f t="shared" si="7"/>
        <v>0</v>
      </c>
    </row>
    <row r="26" spans="1:53" ht="14.1" customHeight="1" outlineLevel="2" x14ac:dyDescent="0.2">
      <c r="A26" s="68"/>
      <c r="B26" s="94"/>
      <c r="C26" s="95"/>
      <c r="D26" s="110"/>
      <c r="E26" s="110"/>
      <c r="F26" s="110"/>
      <c r="G26" s="111"/>
      <c r="H26" s="112" t="s">
        <v>179</v>
      </c>
      <c r="I26" s="100"/>
      <c r="J26" s="101"/>
      <c r="K26" s="101"/>
      <c r="L26" s="102" t="str">
        <f>IF(I26&lt;&gt;0,((VLOOKUP(I26,'1. Standard_Cost'!$B$4:$D$8,2)+VLOOKUP(I26,'1. Standard_Cost'!$B$4:$D$8,3))*J26*K26),"0")</f>
        <v>0</v>
      </c>
      <c r="M26" s="102">
        <f>L26*'1. Standard_Cost'!F4</f>
        <v>0</v>
      </c>
      <c r="N26" s="103"/>
      <c r="O26" s="103"/>
      <c r="P26" s="103"/>
      <c r="Q26" s="103"/>
      <c r="R26" s="104">
        <f>+N26*P26*'1. Standard_Cost'!$B$12</f>
        <v>0</v>
      </c>
      <c r="S26" s="104">
        <f>+N26*O26*P26*'1. Standard_Cost'!$C$12</f>
        <v>0</v>
      </c>
      <c r="T26" s="104">
        <f>+N26*P26*Q26*'1. Standard_Cost'!$D$12</f>
        <v>0</v>
      </c>
      <c r="U26" s="104">
        <f>+N26*O26*'1. Standard_Cost'!$E$12</f>
        <v>0</v>
      </c>
      <c r="V26" s="103"/>
      <c r="W26" s="103"/>
      <c r="X26" s="103"/>
      <c r="Y26" s="104">
        <f>+V26*((X26*'1. Standard_Cost'!$B$16)+(W26*X26*'1. Standard_Cost'!$C$16))</f>
        <v>0</v>
      </c>
      <c r="Z26" s="103"/>
      <c r="AA26" s="103"/>
      <c r="AB26" s="104">
        <f>+Z26*'1. Standard_Cost'!$B$20+AA26*'1. Standard_Cost'!$C$20</f>
        <v>0</v>
      </c>
      <c r="AC26" s="105"/>
      <c r="AD26" s="106"/>
      <c r="AE26" s="104">
        <f>SUM(AD26,AC26,AB26,Y26,U26,T26,S26,R26)*'1. Standard_Cost'!B28</f>
        <v>0</v>
      </c>
      <c r="AF26" s="104">
        <f t="shared" si="31"/>
        <v>0</v>
      </c>
      <c r="AG26" s="103"/>
      <c r="AH26" s="103"/>
      <c r="AI26" s="103"/>
      <c r="AJ26" s="107"/>
      <c r="AK26" s="107"/>
      <c r="AL26" s="107"/>
      <c r="AM26" s="104">
        <v>0</v>
      </c>
      <c r="AN26" s="104">
        <f>AM26*'1. Standard_Cost'!C28</f>
        <v>0</v>
      </c>
      <c r="AO26" s="107"/>
      <c r="AQ26" s="104">
        <f t="shared" si="3"/>
        <v>0</v>
      </c>
      <c r="AR26" s="104">
        <f t="shared" si="30"/>
        <v>0</v>
      </c>
      <c r="AS26" s="104">
        <f t="shared" si="10"/>
        <v>0</v>
      </c>
      <c r="AT26" s="104">
        <f t="shared" si="32"/>
        <v>0</v>
      </c>
      <c r="AU26" s="229"/>
      <c r="AV26" s="229"/>
      <c r="AW26" s="229"/>
      <c r="AX26" s="229"/>
      <c r="AY26" s="229"/>
      <c r="AZ26" s="229"/>
      <c r="BA26" s="230">
        <f t="shared" si="7"/>
        <v>0</v>
      </c>
    </row>
    <row r="27" spans="1:53" ht="25.7" customHeight="1" outlineLevel="1" x14ac:dyDescent="0.2">
      <c r="A27" s="68"/>
      <c r="B27" s="94"/>
      <c r="C27" s="95"/>
      <c r="D27" s="113" t="s">
        <v>48</v>
      </c>
      <c r="E27" s="113" t="s">
        <v>726</v>
      </c>
      <c r="F27" s="114" t="s">
        <v>154</v>
      </c>
      <c r="G27" s="115" t="s">
        <v>155</v>
      </c>
      <c r="H27" s="122" t="s">
        <v>188</v>
      </c>
      <c r="I27" s="117"/>
      <c r="J27" s="117"/>
      <c r="K27" s="117"/>
      <c r="L27" s="118">
        <f>SUM(L23:L26)</f>
        <v>0</v>
      </c>
      <c r="M27" s="118">
        <f>SUM(M23:M26)</f>
        <v>0</v>
      </c>
      <c r="N27" s="117"/>
      <c r="O27" s="117"/>
      <c r="P27" s="117"/>
      <c r="Q27" s="117"/>
      <c r="R27" s="119">
        <f>SUM(R23:R26)</f>
        <v>0</v>
      </c>
      <c r="S27" s="119">
        <f>SUM(S23:S26)</f>
        <v>0</v>
      </c>
      <c r="T27" s="119">
        <f>SUM(T23:T26)</f>
        <v>0</v>
      </c>
      <c r="U27" s="119">
        <f>SUM(U23:U26)</f>
        <v>0</v>
      </c>
      <c r="V27" s="117"/>
      <c r="W27" s="117"/>
      <c r="X27" s="117"/>
      <c r="Y27" s="118">
        <f>SUM(Y23:Y26)</f>
        <v>0</v>
      </c>
      <c r="Z27" s="117"/>
      <c r="AA27" s="117"/>
      <c r="AB27" s="118">
        <f>SUM(AB23:AB26)</f>
        <v>0</v>
      </c>
      <c r="AC27" s="118">
        <f>SUM(AC23:AC26)</f>
        <v>0</v>
      </c>
      <c r="AD27" s="118">
        <f>SUM(AD23:AD26)</f>
        <v>0</v>
      </c>
      <c r="AE27" s="118">
        <f>SUM(AE23:AE26)</f>
        <v>0</v>
      </c>
      <c r="AF27" s="118">
        <f>SUM(AF23:AF26)</f>
        <v>0</v>
      </c>
      <c r="AG27" s="117"/>
      <c r="AH27" s="117"/>
      <c r="AI27" s="117"/>
      <c r="AJ27" s="119">
        <f>SUM(AJ23:AJ26)</f>
        <v>0</v>
      </c>
      <c r="AK27" s="119">
        <f>SUM(AK23:AK26)</f>
        <v>0</v>
      </c>
      <c r="AL27" s="119">
        <f>SUM(AL23:AL26)</f>
        <v>0</v>
      </c>
      <c r="AM27" s="104">
        <v>0</v>
      </c>
      <c r="AN27" s="118">
        <f>SUM(AN23:AN26)</f>
        <v>0</v>
      </c>
      <c r="AO27" s="116"/>
      <c r="AP27" s="120"/>
      <c r="AQ27" s="121">
        <f t="shared" ref="AQ27:BA27" si="33">SUM(AQ23:AQ26)</f>
        <v>0</v>
      </c>
      <c r="AR27" s="121">
        <f t="shared" si="33"/>
        <v>0</v>
      </c>
      <c r="AS27" s="121">
        <f t="shared" si="33"/>
        <v>0</v>
      </c>
      <c r="AT27" s="121">
        <f t="shared" si="33"/>
        <v>0</v>
      </c>
      <c r="AU27" s="121">
        <f t="shared" si="33"/>
        <v>0</v>
      </c>
      <c r="AV27" s="121">
        <f t="shared" si="33"/>
        <v>0</v>
      </c>
      <c r="AW27" s="121">
        <f t="shared" si="33"/>
        <v>0</v>
      </c>
      <c r="AX27" s="121">
        <f t="shared" si="33"/>
        <v>0</v>
      </c>
      <c r="AY27" s="121">
        <f t="shared" si="33"/>
        <v>0</v>
      </c>
      <c r="AZ27" s="121">
        <f t="shared" si="33"/>
        <v>0</v>
      </c>
      <c r="BA27" s="121">
        <f t="shared" si="33"/>
        <v>0</v>
      </c>
    </row>
    <row r="28" spans="1:53" ht="14.1" customHeight="1" outlineLevel="2" x14ac:dyDescent="0.2">
      <c r="A28" s="68"/>
      <c r="B28" s="94"/>
      <c r="C28" s="95"/>
      <c r="D28" s="96"/>
      <c r="E28" s="96"/>
      <c r="F28" s="97"/>
      <c r="G28" s="98"/>
      <c r="H28" s="99" t="s">
        <v>49</v>
      </c>
      <c r="I28" s="100"/>
      <c r="J28" s="101"/>
      <c r="K28" s="101"/>
      <c r="L28" s="102" t="str">
        <f>IF(I28&lt;&gt;0,((VLOOKUP(I28,'1. Standard_Cost'!$B$4:$D$8,2)+VLOOKUP(I28,'1. Standard_Cost'!$B$4:$D$8,3))*J28*K28),"0")</f>
        <v>0</v>
      </c>
      <c r="M28" s="102">
        <f>L28*'1. Standard_Cost'!F9</f>
        <v>0</v>
      </c>
      <c r="N28" s="103"/>
      <c r="O28" s="103"/>
      <c r="P28" s="103"/>
      <c r="Q28" s="103"/>
      <c r="R28" s="104">
        <f>+N28*P28*'1. Standard_Cost'!$B$12</f>
        <v>0</v>
      </c>
      <c r="S28" s="104">
        <f>+N28*O28*P28*'1. Standard_Cost'!$C$12</f>
        <v>0</v>
      </c>
      <c r="T28" s="104">
        <f>+N28*P28*Q28*'1. Standard_Cost'!$D$12</f>
        <v>0</v>
      </c>
      <c r="U28" s="104">
        <f>+N28*O28*'1. Standard_Cost'!$E$12</f>
        <v>0</v>
      </c>
      <c r="V28" s="103"/>
      <c r="W28" s="103"/>
      <c r="X28" s="103"/>
      <c r="Y28" s="104">
        <f>+V28*((X28*'1. Standard_Cost'!$B$16)+(W28*X28*'1. Standard_Cost'!$C$16))</f>
        <v>0</v>
      </c>
      <c r="Z28" s="103"/>
      <c r="AA28" s="103"/>
      <c r="AB28" s="104">
        <f>+Z28*'1. Standard_Cost'!$B$20+AA28*'1. Standard_Cost'!$C$20</f>
        <v>0</v>
      </c>
      <c r="AC28" s="105"/>
      <c r="AD28" s="106"/>
      <c r="AE28" s="104">
        <f>SUM(AD28,AC28,AB28,Y28,U28,T28,S28,R28)*'1. Standard_Cost'!B33</f>
        <v>0</v>
      </c>
      <c r="AF28" s="104">
        <f>SUM(AD28,AE28)</f>
        <v>0</v>
      </c>
      <c r="AG28" s="103"/>
      <c r="AH28" s="103"/>
      <c r="AI28" s="103"/>
      <c r="AJ28" s="107"/>
      <c r="AK28" s="107"/>
      <c r="AL28" s="107"/>
      <c r="AM28" s="104">
        <f>AG28*'1. Standard_Cost'!B29+'Incremental_Cost Year 2021'!AH21*'1. Standard_Cost'!C29+'Incremental_Cost Year 2021'!AI21*'1. Standard_Cost'!D29+'Incremental_Cost Year 2021'!AJ21+'Incremental_Cost Year 2021'!AL21+AK28</f>
        <v>0</v>
      </c>
      <c r="AN28" s="104">
        <f>AM28*'1. Standard_Cost'!C33</f>
        <v>0</v>
      </c>
      <c r="AO28" s="107"/>
      <c r="AQ28" s="104">
        <f t="shared" ref="AQ28:AQ31" si="34">L28+M28</f>
        <v>0</v>
      </c>
      <c r="AR28" s="104">
        <f t="shared" ref="AR28:AR31" si="35">AF28</f>
        <v>0</v>
      </c>
      <c r="AS28" s="104">
        <f t="shared" si="10"/>
        <v>0</v>
      </c>
      <c r="AT28" s="104">
        <f>SUM(AQ28,AR28,AS28)</f>
        <v>0</v>
      </c>
      <c r="AU28" s="229"/>
      <c r="AV28" s="229"/>
      <c r="AW28" s="229"/>
      <c r="AX28" s="229"/>
      <c r="AY28" s="229"/>
      <c r="AZ28" s="229"/>
      <c r="BA28" s="230">
        <f t="shared" ref="BA28:BA31" si="36">SUM(AU28:AZ28)-AT28</f>
        <v>0</v>
      </c>
    </row>
    <row r="29" spans="1:53" ht="14.1" customHeight="1" outlineLevel="2" x14ac:dyDescent="0.2">
      <c r="A29" s="68"/>
      <c r="B29" s="94"/>
      <c r="C29" s="95"/>
      <c r="D29" s="110"/>
      <c r="E29" s="110"/>
      <c r="F29" s="110"/>
      <c r="G29" s="111"/>
      <c r="H29" s="99" t="s">
        <v>50</v>
      </c>
      <c r="I29" s="100"/>
      <c r="J29" s="101"/>
      <c r="K29" s="101"/>
      <c r="L29" s="102" t="str">
        <f>IF(I29&lt;&gt;0,((VLOOKUP(I29,'1. Standard_Cost'!$B$4:$D$8,2)+VLOOKUP(I29,'1. Standard_Cost'!$B$4:$D$8,3))*J29*K29),"0")</f>
        <v>0</v>
      </c>
      <c r="M29" s="102">
        <f>L29*'1. Standard_Cost'!F9</f>
        <v>0</v>
      </c>
      <c r="N29" s="103"/>
      <c r="O29" s="103"/>
      <c r="P29" s="103"/>
      <c r="Q29" s="103"/>
      <c r="R29" s="104">
        <f>+N29*P29*'1. Standard_Cost'!$B$12</f>
        <v>0</v>
      </c>
      <c r="S29" s="104">
        <f>+N29*O29*P29*'1. Standard_Cost'!$C$12</f>
        <v>0</v>
      </c>
      <c r="T29" s="104">
        <f>+N29*P29*Q29*'1. Standard_Cost'!$D$12</f>
        <v>0</v>
      </c>
      <c r="U29" s="104">
        <f>+N29*O29*'1. Standard_Cost'!$E$12</f>
        <v>0</v>
      </c>
      <c r="V29" s="103"/>
      <c r="W29" s="103"/>
      <c r="X29" s="103"/>
      <c r="Y29" s="104">
        <f>+V29*((X29*'1. Standard_Cost'!$B$16)+(W29*X29*'1. Standard_Cost'!$C$16))</f>
        <v>0</v>
      </c>
      <c r="Z29" s="103"/>
      <c r="AA29" s="103"/>
      <c r="AB29" s="104">
        <f>+Z29*'1. Standard_Cost'!$B$20+AA29*'1. Standard_Cost'!$C$20</f>
        <v>0</v>
      </c>
      <c r="AC29" s="105"/>
      <c r="AD29" s="106"/>
      <c r="AE29" s="104">
        <f>SUM(AD29,AC29,AB29,Y29,U29,T29,S29,R29)*'1. Standard_Cost'!B33</f>
        <v>0</v>
      </c>
      <c r="AF29" s="104">
        <f t="shared" ref="AF29:AF31" si="37">SUM(AD29,AE29)</f>
        <v>0</v>
      </c>
      <c r="AG29" s="103"/>
      <c r="AH29" s="103"/>
      <c r="AI29" s="103"/>
      <c r="AJ29" s="107"/>
      <c r="AK29" s="107"/>
      <c r="AL29" s="107"/>
      <c r="AM29" s="104">
        <f>AG29*'1. Standard_Cost'!B29+'Incremental_Cost Year 2021'!AH22*'1. Standard_Cost'!C29+'Incremental_Cost Year 2021'!AI22*'1. Standard_Cost'!D29+'Incremental_Cost Year 2021'!AJ22+'Incremental_Cost Year 2021'!AL22+AK29</f>
        <v>0</v>
      </c>
      <c r="AN29" s="104">
        <f>AM29*'1. Standard_Cost'!C33</f>
        <v>0</v>
      </c>
      <c r="AO29" s="107"/>
      <c r="AQ29" s="104">
        <f t="shared" si="34"/>
        <v>0</v>
      </c>
      <c r="AR29" s="104">
        <f t="shared" si="35"/>
        <v>0</v>
      </c>
      <c r="AS29" s="104">
        <f t="shared" si="10"/>
        <v>0</v>
      </c>
      <c r="AT29" s="104">
        <f t="shared" ref="AT29:AT31" si="38">SUM(AQ29,AR29,AS29)</f>
        <v>0</v>
      </c>
      <c r="AU29" s="229"/>
      <c r="AV29" s="229"/>
      <c r="AW29" s="229"/>
      <c r="AX29" s="229"/>
      <c r="AY29" s="229"/>
      <c r="AZ29" s="229"/>
      <c r="BA29" s="230">
        <f t="shared" si="36"/>
        <v>0</v>
      </c>
    </row>
    <row r="30" spans="1:53" ht="14.1" customHeight="1" outlineLevel="2" x14ac:dyDescent="0.2">
      <c r="A30" s="68"/>
      <c r="B30" s="94"/>
      <c r="C30" s="95"/>
      <c r="D30" s="110"/>
      <c r="E30" s="110"/>
      <c r="F30" s="110"/>
      <c r="G30" s="111"/>
      <c r="H30" s="99" t="s">
        <v>51</v>
      </c>
      <c r="I30" s="100"/>
      <c r="J30" s="101"/>
      <c r="K30" s="101"/>
      <c r="L30" s="102" t="str">
        <f>IF(I30&lt;&gt;0,((VLOOKUP(I30,'1. Standard_Cost'!$B$4:$D$8,2)+VLOOKUP(I30,'1. Standard_Cost'!$B$4:$D$8,3))*J30*K30),"0")</f>
        <v>0</v>
      </c>
      <c r="M30" s="102">
        <f>L30*'1. Standard_Cost'!F9</f>
        <v>0</v>
      </c>
      <c r="N30" s="103"/>
      <c r="O30" s="103"/>
      <c r="P30" s="103"/>
      <c r="Q30" s="103"/>
      <c r="R30" s="104">
        <f>+N30*P30*'1. Standard_Cost'!$B$12</f>
        <v>0</v>
      </c>
      <c r="S30" s="104">
        <f>+N30*O30*P30*'1. Standard_Cost'!$C$12</f>
        <v>0</v>
      </c>
      <c r="T30" s="104">
        <f>+N30*P30*Q30*'1. Standard_Cost'!$D$12</f>
        <v>0</v>
      </c>
      <c r="U30" s="104">
        <f>+N30*O30*'1. Standard_Cost'!$E$12</f>
        <v>0</v>
      </c>
      <c r="V30" s="103"/>
      <c r="W30" s="103"/>
      <c r="X30" s="103"/>
      <c r="Y30" s="104">
        <f>+V30*((X30*'1. Standard_Cost'!$B$16)+(W30*X30*'1. Standard_Cost'!$C$16))</f>
        <v>0</v>
      </c>
      <c r="Z30" s="103"/>
      <c r="AA30" s="103"/>
      <c r="AB30" s="104">
        <f>+Z30*'1. Standard_Cost'!$B$20+AA30*'1. Standard_Cost'!$C$20</f>
        <v>0</v>
      </c>
      <c r="AC30" s="105"/>
      <c r="AD30" s="106"/>
      <c r="AE30" s="104">
        <f>SUM(AD30,AC30,AB30,Y30,U30,T30,S30,R30)*'1. Standard_Cost'!B33</f>
        <v>0</v>
      </c>
      <c r="AF30" s="104">
        <f t="shared" si="37"/>
        <v>0</v>
      </c>
      <c r="AG30" s="103"/>
      <c r="AH30" s="103"/>
      <c r="AI30" s="103"/>
      <c r="AJ30" s="107"/>
      <c r="AK30" s="107"/>
      <c r="AL30" s="107"/>
      <c r="AM30" s="104">
        <f>AG30*'1. Standard_Cost'!B29+'Incremental_Cost Year 2021'!AH23*'1. Standard_Cost'!C29+'Incremental_Cost Year 2021'!AI23*'1. Standard_Cost'!D29+'Incremental_Cost Year 2021'!AJ23+'Incremental_Cost Year 2021'!AL23+AK30</f>
        <v>0</v>
      </c>
      <c r="AN30" s="104">
        <f>AM30*'1. Standard_Cost'!C33</f>
        <v>0</v>
      </c>
      <c r="AO30" s="107"/>
      <c r="AQ30" s="104">
        <f t="shared" si="34"/>
        <v>0</v>
      </c>
      <c r="AR30" s="104">
        <f t="shared" si="35"/>
        <v>0</v>
      </c>
      <c r="AS30" s="104">
        <f t="shared" si="10"/>
        <v>0</v>
      </c>
      <c r="AT30" s="104">
        <f t="shared" si="38"/>
        <v>0</v>
      </c>
      <c r="AU30" s="229"/>
      <c r="AV30" s="229"/>
      <c r="AW30" s="229"/>
      <c r="AX30" s="229"/>
      <c r="AY30" s="229"/>
      <c r="AZ30" s="229"/>
      <c r="BA30" s="230">
        <f t="shared" si="36"/>
        <v>0</v>
      </c>
    </row>
    <row r="31" spans="1:53" ht="14.1" customHeight="1" outlineLevel="2" x14ac:dyDescent="0.2">
      <c r="A31" s="68"/>
      <c r="B31" s="94"/>
      <c r="C31" s="95"/>
      <c r="D31" s="110"/>
      <c r="E31" s="110"/>
      <c r="F31" s="110"/>
      <c r="G31" s="111"/>
      <c r="H31" s="112" t="s">
        <v>179</v>
      </c>
      <c r="I31" s="100"/>
      <c r="J31" s="101"/>
      <c r="K31" s="101"/>
      <c r="L31" s="102" t="str">
        <f>IF(I31&lt;&gt;0,((VLOOKUP(I31,'1. Standard_Cost'!$B$4:$D$8,2)+VLOOKUP(I31,'1. Standard_Cost'!$B$4:$D$8,3))*J31*K31),"0")</f>
        <v>0</v>
      </c>
      <c r="M31" s="102">
        <f>L31*'1. Standard_Cost'!F9</f>
        <v>0</v>
      </c>
      <c r="N31" s="103"/>
      <c r="O31" s="103"/>
      <c r="P31" s="103"/>
      <c r="Q31" s="103"/>
      <c r="R31" s="104">
        <f>+N31*P31*'1. Standard_Cost'!$B$12</f>
        <v>0</v>
      </c>
      <c r="S31" s="104">
        <f>+N31*O31*P31*'1. Standard_Cost'!$C$12</f>
        <v>0</v>
      </c>
      <c r="T31" s="104">
        <f>+N31*P31*Q31*'1. Standard_Cost'!$D$12</f>
        <v>0</v>
      </c>
      <c r="U31" s="104">
        <f>+N31*O31*'1. Standard_Cost'!$E$12</f>
        <v>0</v>
      </c>
      <c r="V31" s="103"/>
      <c r="W31" s="103"/>
      <c r="X31" s="103"/>
      <c r="Y31" s="104">
        <f>+V31*((X31*'1. Standard_Cost'!$B$16)+(W31*X31*'1. Standard_Cost'!$C$16))</f>
        <v>0</v>
      </c>
      <c r="Z31" s="103"/>
      <c r="AA31" s="103"/>
      <c r="AB31" s="104">
        <f>+Z31*'1. Standard_Cost'!$B$20+AA31*'1. Standard_Cost'!$C$20</f>
        <v>0</v>
      </c>
      <c r="AC31" s="105"/>
      <c r="AD31" s="106"/>
      <c r="AE31" s="104">
        <f>SUM(AD31,AC31,AB31,Y31,U31,T31,S31,R31)*'1. Standard_Cost'!B33</f>
        <v>0</v>
      </c>
      <c r="AF31" s="104">
        <f t="shared" si="37"/>
        <v>0</v>
      </c>
      <c r="AG31" s="103"/>
      <c r="AH31" s="103"/>
      <c r="AI31" s="103"/>
      <c r="AJ31" s="107"/>
      <c r="AK31" s="107"/>
      <c r="AL31" s="107"/>
      <c r="AM31" s="104">
        <f>AG31*'1. Standard_Cost'!B29+'Incremental_Cost Year 2021'!AH24*'1. Standard_Cost'!C29+'Incremental_Cost Year 2021'!AI24*'1. Standard_Cost'!D29+'Incremental_Cost Year 2021'!AJ24+'Incremental_Cost Year 2021'!AL24+AK31</f>
        <v>0</v>
      </c>
      <c r="AN31" s="104">
        <f>AM31*'1. Standard_Cost'!C33</f>
        <v>0</v>
      </c>
      <c r="AO31" s="107"/>
      <c r="AQ31" s="104">
        <f t="shared" si="34"/>
        <v>0</v>
      </c>
      <c r="AR31" s="104">
        <f t="shared" si="35"/>
        <v>0</v>
      </c>
      <c r="AS31" s="104">
        <f t="shared" si="10"/>
        <v>0</v>
      </c>
      <c r="AT31" s="104">
        <f t="shared" si="38"/>
        <v>0</v>
      </c>
      <c r="AU31" s="229"/>
      <c r="AV31" s="229"/>
      <c r="AW31" s="229"/>
      <c r="AX31" s="229"/>
      <c r="AY31" s="229"/>
      <c r="AZ31" s="229"/>
      <c r="BA31" s="230">
        <f t="shared" si="36"/>
        <v>0</v>
      </c>
    </row>
    <row r="32" spans="1:53" ht="58.5" customHeight="1" outlineLevel="1" x14ac:dyDescent="0.2">
      <c r="A32" s="68"/>
      <c r="B32" s="94"/>
      <c r="C32" s="95"/>
      <c r="D32" s="113" t="s">
        <v>48</v>
      </c>
      <c r="E32" s="113" t="s">
        <v>727</v>
      </c>
      <c r="F32" s="114" t="s">
        <v>154</v>
      </c>
      <c r="G32" s="115" t="s">
        <v>155</v>
      </c>
      <c r="H32" s="122" t="s">
        <v>189</v>
      </c>
      <c r="I32" s="117"/>
      <c r="J32" s="117"/>
      <c r="K32" s="117"/>
      <c r="L32" s="118">
        <f>SUM(L28:L31)</f>
        <v>0</v>
      </c>
      <c r="M32" s="118">
        <f>SUM(M28:M31)</f>
        <v>0</v>
      </c>
      <c r="N32" s="117"/>
      <c r="O32" s="117"/>
      <c r="P32" s="117"/>
      <c r="Q32" s="117"/>
      <c r="R32" s="119">
        <f>SUM(R28:R31)</f>
        <v>0</v>
      </c>
      <c r="S32" s="119">
        <f>SUM(S28:S31)</f>
        <v>0</v>
      </c>
      <c r="T32" s="119">
        <f>SUM(T28:T31)</f>
        <v>0</v>
      </c>
      <c r="U32" s="119">
        <f>SUM(U28:U31)</f>
        <v>0</v>
      </c>
      <c r="V32" s="117"/>
      <c r="W32" s="117"/>
      <c r="X32" s="117"/>
      <c r="Y32" s="118">
        <f>SUM(Y28:Y31)</f>
        <v>0</v>
      </c>
      <c r="Z32" s="117"/>
      <c r="AA32" s="117"/>
      <c r="AB32" s="118">
        <f>SUM(AB28:AB31)</f>
        <v>0</v>
      </c>
      <c r="AC32" s="118">
        <f>SUM(AC28:AC31)</f>
        <v>0</v>
      </c>
      <c r="AD32" s="118">
        <f>SUM(AD28:AD31)</f>
        <v>0</v>
      </c>
      <c r="AE32" s="118">
        <f>SUM(AE28:AE31)</f>
        <v>0</v>
      </c>
      <c r="AF32" s="118">
        <f>SUM(AF28:AF31)</f>
        <v>0</v>
      </c>
      <c r="AG32" s="117"/>
      <c r="AH32" s="117"/>
      <c r="AI32" s="117"/>
      <c r="AJ32" s="119">
        <f>SUM(AJ28:AJ31)</f>
        <v>0</v>
      </c>
      <c r="AK32" s="119">
        <f>SUM(AK28:AK31)</f>
        <v>0</v>
      </c>
      <c r="AL32" s="119">
        <f>SUM(AL28:AL31)</f>
        <v>0</v>
      </c>
      <c r="AM32" s="118">
        <f>SUM(AM28:AM31)</f>
        <v>0</v>
      </c>
      <c r="AN32" s="118">
        <f>SUM(AN28:AN31)</f>
        <v>0</v>
      </c>
      <c r="AO32" s="116"/>
      <c r="AP32" s="120"/>
      <c r="AQ32" s="121">
        <f t="shared" ref="AQ32:BA32" si="39">SUM(AQ28:AQ31)</f>
        <v>0</v>
      </c>
      <c r="AR32" s="121">
        <f t="shared" si="39"/>
        <v>0</v>
      </c>
      <c r="AS32" s="121">
        <f t="shared" si="39"/>
        <v>0</v>
      </c>
      <c r="AT32" s="121">
        <f t="shared" si="39"/>
        <v>0</v>
      </c>
      <c r="AU32" s="121">
        <f t="shared" si="39"/>
        <v>0</v>
      </c>
      <c r="AV32" s="121">
        <f t="shared" si="39"/>
        <v>0</v>
      </c>
      <c r="AW32" s="121">
        <f t="shared" si="39"/>
        <v>0</v>
      </c>
      <c r="AX32" s="121">
        <f t="shared" si="39"/>
        <v>0</v>
      </c>
      <c r="AY32" s="121">
        <f t="shared" si="39"/>
        <v>0</v>
      </c>
      <c r="AZ32" s="121">
        <f t="shared" si="39"/>
        <v>0</v>
      </c>
      <c r="BA32" s="121">
        <f t="shared" si="39"/>
        <v>0</v>
      </c>
    </row>
    <row r="33" spans="1:53" s="124" customFormat="1" ht="64.5" customHeight="1" x14ac:dyDescent="0.2">
      <c r="B33" s="125"/>
      <c r="C33" s="248" t="s">
        <v>729</v>
      </c>
      <c r="D33" s="248"/>
      <c r="E33" s="249"/>
      <c r="F33" s="126"/>
      <c r="G33" s="126"/>
      <c r="H33" s="127" t="s">
        <v>67</v>
      </c>
      <c r="I33" s="128"/>
      <c r="J33" s="128"/>
      <c r="K33" s="128"/>
      <c r="L33" s="129">
        <f>SUM(L38,L46,L51)</f>
        <v>641000</v>
      </c>
      <c r="M33" s="129">
        <f>SUM(M38,M46,M51)</f>
        <v>107047.00000000001</v>
      </c>
      <c r="N33" s="128"/>
      <c r="O33" s="128"/>
      <c r="P33" s="128"/>
      <c r="Q33" s="128"/>
      <c r="R33" s="129">
        <f>SUM(R38,R46,R51)</f>
        <v>0</v>
      </c>
      <c r="S33" s="129">
        <f t="shared" ref="S33:U33" si="40">SUM(S38,S46,S51)</f>
        <v>0</v>
      </c>
      <c r="T33" s="129">
        <f t="shared" si="40"/>
        <v>0</v>
      </c>
      <c r="U33" s="129">
        <f t="shared" si="40"/>
        <v>0</v>
      </c>
      <c r="V33" s="128"/>
      <c r="W33" s="128"/>
      <c r="X33" s="128"/>
      <c r="Y33" s="129">
        <f t="shared" ref="Y33" si="41">SUM(Y38,Y46,Y51)</f>
        <v>0</v>
      </c>
      <c r="Z33" s="128"/>
      <c r="AA33" s="128"/>
      <c r="AB33" s="129">
        <f t="shared" ref="AB33:AF33" si="42">SUM(AB38,AB46,AB51)</f>
        <v>0</v>
      </c>
      <c r="AC33" s="129">
        <f t="shared" si="42"/>
        <v>0</v>
      </c>
      <c r="AD33" s="129">
        <f t="shared" si="42"/>
        <v>0</v>
      </c>
      <c r="AE33" s="129">
        <f t="shared" si="42"/>
        <v>0</v>
      </c>
      <c r="AF33" s="129">
        <f t="shared" si="42"/>
        <v>0</v>
      </c>
      <c r="AG33" s="128"/>
      <c r="AH33" s="128"/>
      <c r="AI33" s="128"/>
      <c r="AJ33" s="129">
        <f t="shared" ref="AJ33:AN33" si="43">SUM(AJ38,AJ46,AJ51)</f>
        <v>0</v>
      </c>
      <c r="AK33" s="129">
        <f t="shared" si="43"/>
        <v>0</v>
      </c>
      <c r="AL33" s="129">
        <f t="shared" si="43"/>
        <v>0</v>
      </c>
      <c r="AM33" s="129">
        <f t="shared" si="43"/>
        <v>0</v>
      </c>
      <c r="AN33" s="129">
        <f t="shared" si="43"/>
        <v>0</v>
      </c>
      <c r="AO33" s="130"/>
      <c r="AP33" s="131"/>
      <c r="AQ33" s="129">
        <f t="shared" ref="AQ33:BA33" si="44">SUM(AQ38,AQ46,AQ51)</f>
        <v>748047</v>
      </c>
      <c r="AR33" s="129">
        <f t="shared" si="44"/>
        <v>0</v>
      </c>
      <c r="AS33" s="129">
        <f t="shared" si="44"/>
        <v>0</v>
      </c>
      <c r="AT33" s="129">
        <f>AT38+AT46+AT51+AT56+AT61+AT66+AT71+AT76+AT81+AT86+AT91+AT96</f>
        <v>748047</v>
      </c>
      <c r="AU33" s="129">
        <f t="shared" si="44"/>
        <v>748047</v>
      </c>
      <c r="AV33" s="129">
        <f t="shared" si="44"/>
        <v>0</v>
      </c>
      <c r="AW33" s="129">
        <f t="shared" si="44"/>
        <v>0</v>
      </c>
      <c r="AX33" s="129">
        <f t="shared" si="44"/>
        <v>0</v>
      </c>
      <c r="AY33" s="129">
        <f t="shared" si="44"/>
        <v>0</v>
      </c>
      <c r="AZ33" s="129">
        <f t="shared" si="44"/>
        <v>0</v>
      </c>
      <c r="BA33" s="129">
        <f t="shared" si="44"/>
        <v>0</v>
      </c>
    </row>
    <row r="34" spans="1:53" ht="14.1" customHeight="1" outlineLevel="2" x14ac:dyDescent="0.2">
      <c r="A34" s="68"/>
      <c r="B34" s="94"/>
      <c r="C34" s="95"/>
      <c r="D34" s="96"/>
      <c r="E34" s="96"/>
      <c r="F34" s="97"/>
      <c r="G34" s="98"/>
      <c r="H34" s="99" t="s">
        <v>49</v>
      </c>
      <c r="I34" s="100"/>
      <c r="J34" s="101"/>
      <c r="K34" s="101"/>
      <c r="L34" s="102" t="str">
        <f>IF(I34&lt;&gt;0,((VLOOKUP(I34,'1. Standard_Cost'!$B$4:$D$8,2)+VLOOKUP(I34,'1. Standard_Cost'!$B$4:$D$8,3))*J34*K34),"0")</f>
        <v>0</v>
      </c>
      <c r="M34" s="102">
        <f>L34*'1. Standard_Cost'!F4</f>
        <v>0</v>
      </c>
      <c r="N34" s="103"/>
      <c r="O34" s="103"/>
      <c r="P34" s="103"/>
      <c r="Q34" s="103"/>
      <c r="R34" s="104">
        <f>+N34*P34*'1. Standard_Cost'!$B$12</f>
        <v>0</v>
      </c>
      <c r="S34" s="104">
        <f>+N34*O34*P34*'1. Standard_Cost'!$C$12</f>
        <v>0</v>
      </c>
      <c r="T34" s="104">
        <f>+N34*P34*Q34*'1. Standard_Cost'!$D$12</f>
        <v>0</v>
      </c>
      <c r="U34" s="104">
        <f>+N34*O34*'1. Standard_Cost'!$E$12</f>
        <v>0</v>
      </c>
      <c r="V34" s="103"/>
      <c r="W34" s="103"/>
      <c r="X34" s="103"/>
      <c r="Y34" s="104">
        <f>+V34*((X34*'1. Standard_Cost'!$B$16)+(W34*X34*'1. Standard_Cost'!$C$16))</f>
        <v>0</v>
      </c>
      <c r="Z34" s="103"/>
      <c r="AA34" s="103"/>
      <c r="AB34" s="104">
        <f>+Z34*'1. Standard_Cost'!$B$20+AA34*'1. Standard_Cost'!$C$20</f>
        <v>0</v>
      </c>
      <c r="AC34" s="105"/>
      <c r="AD34" s="106"/>
      <c r="AE34" s="104">
        <f>SUM(AD34,AC34,AB34,Y34,U34,T34,S34,R34)*'1. Standard_Cost'!B28</f>
        <v>0</v>
      </c>
      <c r="AF34" s="104">
        <f>SUM(AD34,AE34)</f>
        <v>0</v>
      </c>
      <c r="AG34" s="103"/>
      <c r="AH34" s="103"/>
      <c r="AI34" s="103"/>
      <c r="AJ34" s="107"/>
      <c r="AK34" s="107"/>
      <c r="AL34" s="107"/>
      <c r="AM34" s="104">
        <f>AG34*'1. Standard_Cost'!B24+'Incremental_Cost Year 2021'!AH37*'1. Standard_Cost'!C24+'Incremental_Cost Year 2021'!AI37*'1. Standard_Cost'!D24+'Incremental_Cost Year 2021'!AJ37+'Incremental_Cost Year 2021'!AL37+AK34</f>
        <v>0</v>
      </c>
      <c r="AN34" s="104">
        <f>AM34*'1. Standard_Cost'!C28</f>
        <v>0</v>
      </c>
      <c r="AO34" s="107"/>
      <c r="AQ34" s="104">
        <f t="shared" ref="AQ34:AQ50" si="45">L34+M34</f>
        <v>0</v>
      </c>
      <c r="AR34" s="104">
        <f t="shared" ref="AR34:AR37" si="46">AF34</f>
        <v>0</v>
      </c>
      <c r="AS34" s="104">
        <f t="shared" si="10"/>
        <v>0</v>
      </c>
      <c r="AT34" s="104">
        <f>SUM(AQ34,AR34,AS34)</f>
        <v>0</v>
      </c>
      <c r="AU34" s="229"/>
      <c r="AV34" s="229"/>
      <c r="AW34" s="229"/>
      <c r="AX34" s="229"/>
      <c r="AY34" s="229"/>
      <c r="AZ34" s="229"/>
      <c r="BA34" s="230">
        <f t="shared" ref="BA34:BA142" si="47">SUM(AU34:AZ34)-AT34</f>
        <v>0</v>
      </c>
    </row>
    <row r="35" spans="1:53" ht="14.1" customHeight="1" outlineLevel="2" x14ac:dyDescent="0.2">
      <c r="A35" s="68"/>
      <c r="B35" s="94"/>
      <c r="C35" s="95"/>
      <c r="D35" s="110"/>
      <c r="E35" s="110"/>
      <c r="F35" s="110"/>
      <c r="G35" s="111"/>
      <c r="H35" s="99" t="s">
        <v>50</v>
      </c>
      <c r="I35" s="100"/>
      <c r="J35" s="101"/>
      <c r="K35" s="101"/>
      <c r="L35" s="102" t="str">
        <f>IF(I35&lt;&gt;0,((VLOOKUP(I35,'1. Standard_Cost'!$B$4:$D$8,2)+VLOOKUP(I35,'1. Standard_Cost'!$B$4:$D$8,3))*J35*K35),"0")</f>
        <v>0</v>
      </c>
      <c r="M35" s="102">
        <f>L35*'1. Standard_Cost'!F4</f>
        <v>0</v>
      </c>
      <c r="N35" s="103"/>
      <c r="O35" s="103"/>
      <c r="P35" s="103"/>
      <c r="Q35" s="103"/>
      <c r="R35" s="104">
        <f>+N35*P35*'1. Standard_Cost'!$B$12</f>
        <v>0</v>
      </c>
      <c r="S35" s="104">
        <f>+N35*O35*P35*'1. Standard_Cost'!$C$12</f>
        <v>0</v>
      </c>
      <c r="T35" s="104">
        <f>+N35*P35*Q35*'1. Standard_Cost'!$D$12</f>
        <v>0</v>
      </c>
      <c r="U35" s="104">
        <f>+N35*O35*'1. Standard_Cost'!$E$12</f>
        <v>0</v>
      </c>
      <c r="V35" s="103"/>
      <c r="W35" s="103"/>
      <c r="X35" s="103"/>
      <c r="Y35" s="104">
        <f>+V35*((X35*'1. Standard_Cost'!$B$16)+(W35*X35*'1. Standard_Cost'!$C$16))</f>
        <v>0</v>
      </c>
      <c r="Z35" s="103"/>
      <c r="AA35" s="103"/>
      <c r="AB35" s="104">
        <f>+Z35*'1. Standard_Cost'!$B$20+AA35*'1. Standard_Cost'!$C$20</f>
        <v>0</v>
      </c>
      <c r="AC35" s="105"/>
      <c r="AD35" s="106"/>
      <c r="AE35" s="104">
        <f>SUM(AD35,AC35,AB35,Y35,U35,T35,S35,R35)*'1. Standard_Cost'!B28</f>
        <v>0</v>
      </c>
      <c r="AF35" s="104">
        <f t="shared" ref="AF35:AF37" si="48">SUM(AD35,AE35)</f>
        <v>0</v>
      </c>
      <c r="AG35" s="103"/>
      <c r="AH35" s="103"/>
      <c r="AI35" s="103"/>
      <c r="AJ35" s="107"/>
      <c r="AK35" s="107"/>
      <c r="AL35" s="107"/>
      <c r="AM35" s="104">
        <f>AG35*'1. Standard_Cost'!B24+'Incremental_Cost Year 2021'!AH38*'1. Standard_Cost'!C24+'Incremental_Cost Year 2021'!AI38*'1. Standard_Cost'!D24+'Incremental_Cost Year 2021'!AJ38+'Incremental_Cost Year 2021'!AL38+AK35</f>
        <v>0</v>
      </c>
      <c r="AN35" s="104">
        <f>AM35*'1. Standard_Cost'!C28</f>
        <v>0</v>
      </c>
      <c r="AO35" s="107"/>
      <c r="AQ35" s="104">
        <f t="shared" si="45"/>
        <v>0</v>
      </c>
      <c r="AR35" s="104">
        <f t="shared" si="46"/>
        <v>0</v>
      </c>
      <c r="AS35" s="104">
        <f t="shared" si="10"/>
        <v>0</v>
      </c>
      <c r="AT35" s="104">
        <f t="shared" ref="AT35:AT37" si="49">SUM(AQ35,AR35,AS35)</f>
        <v>0</v>
      </c>
      <c r="AU35" s="229"/>
      <c r="AV35" s="229"/>
      <c r="AW35" s="229"/>
      <c r="AX35" s="229"/>
      <c r="AY35" s="229"/>
      <c r="AZ35" s="229"/>
      <c r="BA35" s="230">
        <f t="shared" si="47"/>
        <v>0</v>
      </c>
    </row>
    <row r="36" spans="1:53" ht="14.1" customHeight="1" outlineLevel="2" x14ac:dyDescent="0.2">
      <c r="A36" s="68"/>
      <c r="B36" s="94"/>
      <c r="C36" s="95"/>
      <c r="D36" s="110"/>
      <c r="E36" s="110"/>
      <c r="F36" s="110"/>
      <c r="G36" s="111"/>
      <c r="H36" s="99" t="s">
        <v>51</v>
      </c>
      <c r="I36" s="100"/>
      <c r="J36" s="101"/>
      <c r="K36" s="101"/>
      <c r="L36" s="102" t="str">
        <f>IF(I36&lt;&gt;0,((VLOOKUP(I36,'1. Standard_Cost'!$B$4:$D$8,2)+VLOOKUP(I36,'1. Standard_Cost'!$B$4:$D$8,3))*J36*K36),"0")</f>
        <v>0</v>
      </c>
      <c r="M36" s="102">
        <f>L36*'1. Standard_Cost'!F4</f>
        <v>0</v>
      </c>
      <c r="N36" s="103"/>
      <c r="O36" s="103"/>
      <c r="P36" s="103"/>
      <c r="Q36" s="103"/>
      <c r="R36" s="104">
        <f>+N36*P36*'1. Standard_Cost'!$B$12</f>
        <v>0</v>
      </c>
      <c r="S36" s="104">
        <f>+N36*O36*P36*'1. Standard_Cost'!$C$12</f>
        <v>0</v>
      </c>
      <c r="T36" s="104">
        <f>+N36*P36*Q36*'1. Standard_Cost'!$D$12</f>
        <v>0</v>
      </c>
      <c r="U36" s="104">
        <f>+N36*O36*'1. Standard_Cost'!$E$12</f>
        <v>0</v>
      </c>
      <c r="V36" s="103"/>
      <c r="W36" s="103"/>
      <c r="X36" s="103"/>
      <c r="Y36" s="104">
        <f>+V36*((X36*'1. Standard_Cost'!$B$16)+(W36*X36*'1. Standard_Cost'!$C$16))</f>
        <v>0</v>
      </c>
      <c r="Z36" s="103"/>
      <c r="AA36" s="103"/>
      <c r="AB36" s="104">
        <f>+Z36*'1. Standard_Cost'!$B$20+AA36*'1. Standard_Cost'!$C$20</f>
        <v>0</v>
      </c>
      <c r="AC36" s="105"/>
      <c r="AD36" s="106"/>
      <c r="AE36" s="104">
        <f>SUM(AD36,AC36,AB36,Y36,U36,T36,S36,R36)*'1. Standard_Cost'!B28</f>
        <v>0</v>
      </c>
      <c r="AF36" s="104">
        <f t="shared" si="48"/>
        <v>0</v>
      </c>
      <c r="AG36" s="103"/>
      <c r="AH36" s="103"/>
      <c r="AI36" s="103"/>
      <c r="AJ36" s="107"/>
      <c r="AK36" s="107"/>
      <c r="AL36" s="107"/>
      <c r="AM36" s="104">
        <f>AG36*'1. Standard_Cost'!B24+'Incremental_Cost Year 2021'!AH39*'1. Standard_Cost'!C24+'Incremental_Cost Year 2021'!AI39*'1. Standard_Cost'!D24+'Incremental_Cost Year 2021'!AJ39+'Incremental_Cost Year 2021'!AL39+AK36</f>
        <v>0</v>
      </c>
      <c r="AN36" s="104">
        <f>AM36*'1. Standard_Cost'!C28</f>
        <v>0</v>
      </c>
      <c r="AO36" s="107"/>
      <c r="AQ36" s="104">
        <f t="shared" si="45"/>
        <v>0</v>
      </c>
      <c r="AR36" s="104">
        <f t="shared" si="46"/>
        <v>0</v>
      </c>
      <c r="AS36" s="104">
        <f t="shared" si="10"/>
        <v>0</v>
      </c>
      <c r="AT36" s="104">
        <f t="shared" si="49"/>
        <v>0</v>
      </c>
      <c r="AU36" s="229"/>
      <c r="AV36" s="229"/>
      <c r="AW36" s="229"/>
      <c r="AX36" s="229"/>
      <c r="AY36" s="229"/>
      <c r="AZ36" s="229"/>
      <c r="BA36" s="230">
        <f t="shared" si="47"/>
        <v>0</v>
      </c>
    </row>
    <row r="37" spans="1:53" ht="14.1" customHeight="1" outlineLevel="2" x14ac:dyDescent="0.2">
      <c r="A37" s="68"/>
      <c r="B37" s="94"/>
      <c r="C37" s="95"/>
      <c r="D37" s="110"/>
      <c r="E37" s="110"/>
      <c r="F37" s="110"/>
      <c r="G37" s="111"/>
      <c r="H37" s="112" t="s">
        <v>179</v>
      </c>
      <c r="I37" s="100"/>
      <c r="J37" s="101"/>
      <c r="K37" s="101"/>
      <c r="L37" s="102" t="str">
        <f>IF(I37&lt;&gt;0,((VLOOKUP(I37,'1. Standard_Cost'!$B$4:$D$8,2)+VLOOKUP(I37,'1. Standard_Cost'!$B$4:$D$8,3))*J37*K37),"0")</f>
        <v>0</v>
      </c>
      <c r="M37" s="102">
        <f>L37*'1. Standard_Cost'!F4</f>
        <v>0</v>
      </c>
      <c r="N37" s="103"/>
      <c r="O37" s="103"/>
      <c r="P37" s="103"/>
      <c r="Q37" s="103"/>
      <c r="R37" s="104">
        <f>+N37*P37*'1. Standard_Cost'!$B$12</f>
        <v>0</v>
      </c>
      <c r="S37" s="104">
        <f>+N37*O37*P37*'1. Standard_Cost'!$C$12</f>
        <v>0</v>
      </c>
      <c r="T37" s="104">
        <f>+N37*P37*Q37*'1. Standard_Cost'!$D$12</f>
        <v>0</v>
      </c>
      <c r="U37" s="104">
        <f>+N37*O37*'1. Standard_Cost'!$E$12</f>
        <v>0</v>
      </c>
      <c r="V37" s="103"/>
      <c r="W37" s="103"/>
      <c r="X37" s="103"/>
      <c r="Y37" s="104">
        <f>+V37*((X37*'1. Standard_Cost'!$B$16)+(W37*X37*'1. Standard_Cost'!$C$16))</f>
        <v>0</v>
      </c>
      <c r="Z37" s="103"/>
      <c r="AA37" s="103"/>
      <c r="AB37" s="104">
        <f>+Z37*'1. Standard_Cost'!$B$20+AA37*'1. Standard_Cost'!$C$20</f>
        <v>0</v>
      </c>
      <c r="AC37" s="105"/>
      <c r="AD37" s="106"/>
      <c r="AE37" s="104">
        <f>SUM(AD37,AC37,AB37,Y37,U37,T37,S37,R37)*'1. Standard_Cost'!B28</f>
        <v>0</v>
      </c>
      <c r="AF37" s="104">
        <f t="shared" si="48"/>
        <v>0</v>
      </c>
      <c r="AG37" s="103"/>
      <c r="AH37" s="103"/>
      <c r="AI37" s="103"/>
      <c r="AJ37" s="107"/>
      <c r="AK37" s="107"/>
      <c r="AL37" s="107"/>
      <c r="AM37" s="104">
        <f>AG37*'1. Standard_Cost'!B24+'Incremental_Cost Year 2021'!AH40*'1. Standard_Cost'!C24+'Incremental_Cost Year 2021'!AI40*'1. Standard_Cost'!D24+'Incremental_Cost Year 2021'!AJ40+'Incremental_Cost Year 2021'!AL40+AK37</f>
        <v>0</v>
      </c>
      <c r="AN37" s="104">
        <f>AM37*'1. Standard_Cost'!C28</f>
        <v>0</v>
      </c>
      <c r="AO37" s="107"/>
      <c r="AQ37" s="104">
        <f t="shared" si="45"/>
        <v>0</v>
      </c>
      <c r="AR37" s="104">
        <f t="shared" si="46"/>
        <v>0</v>
      </c>
      <c r="AS37" s="104">
        <f t="shared" si="10"/>
        <v>0</v>
      </c>
      <c r="AT37" s="104">
        <f t="shared" si="49"/>
        <v>0</v>
      </c>
      <c r="AU37" s="229"/>
      <c r="AV37" s="229"/>
      <c r="AW37" s="229"/>
      <c r="AX37" s="229"/>
      <c r="AY37" s="229"/>
      <c r="AZ37" s="229"/>
      <c r="BA37" s="230">
        <f t="shared" si="47"/>
        <v>0</v>
      </c>
    </row>
    <row r="38" spans="1:53" ht="50.25" customHeight="1" outlineLevel="1" x14ac:dyDescent="0.2">
      <c r="A38" s="68"/>
      <c r="B38" s="94"/>
      <c r="C38" s="95"/>
      <c r="D38" s="113" t="s">
        <v>48</v>
      </c>
      <c r="E38" s="113" t="s">
        <v>190</v>
      </c>
      <c r="F38" s="114" t="s">
        <v>154</v>
      </c>
      <c r="G38" s="115" t="s">
        <v>155</v>
      </c>
      <c r="H38" s="122" t="s">
        <v>116</v>
      </c>
      <c r="I38" s="122"/>
      <c r="J38" s="122"/>
      <c r="K38" s="122"/>
      <c r="L38" s="118">
        <f>SUM(L34:L37)</f>
        <v>0</v>
      </c>
      <c r="M38" s="118">
        <f>SUM(M34:M37)</f>
        <v>0</v>
      </c>
      <c r="N38" s="122"/>
      <c r="O38" s="122"/>
      <c r="P38" s="122"/>
      <c r="Q38" s="122"/>
      <c r="R38" s="118">
        <f>SUM(R34:R37)</f>
        <v>0</v>
      </c>
      <c r="S38" s="118">
        <f>SUM(S34:S37)</f>
        <v>0</v>
      </c>
      <c r="T38" s="118">
        <f>SUM(T34:T37)</f>
        <v>0</v>
      </c>
      <c r="U38" s="118">
        <f>SUM(U34:U37)</f>
        <v>0</v>
      </c>
      <c r="V38" s="122"/>
      <c r="W38" s="122"/>
      <c r="X38" s="122"/>
      <c r="Y38" s="118">
        <f>SUM(Y34:Y37)</f>
        <v>0</v>
      </c>
      <c r="Z38" s="117"/>
      <c r="AA38" s="117"/>
      <c r="AB38" s="118">
        <f t="shared" ref="AB38:AF38" si="50">SUM(AB34:AB37)</f>
        <v>0</v>
      </c>
      <c r="AC38" s="118">
        <f t="shared" si="50"/>
        <v>0</v>
      </c>
      <c r="AD38" s="118">
        <f t="shared" si="50"/>
        <v>0</v>
      </c>
      <c r="AE38" s="118">
        <f t="shared" si="50"/>
        <v>0</v>
      </c>
      <c r="AF38" s="118">
        <f t="shared" si="50"/>
        <v>0</v>
      </c>
      <c r="AG38" s="117"/>
      <c r="AH38" s="117"/>
      <c r="AI38" s="117"/>
      <c r="AJ38" s="119">
        <f>SUM(AJ34:AJ37)</f>
        <v>0</v>
      </c>
      <c r="AK38" s="119">
        <f>SUM(AK34:AK37)</f>
        <v>0</v>
      </c>
      <c r="AL38" s="119">
        <f>SUM(AL34:AL37)</f>
        <v>0</v>
      </c>
      <c r="AM38" s="118">
        <f>SUM(AM34:AM37)</f>
        <v>0</v>
      </c>
      <c r="AN38" s="118">
        <f>SUM(AN34:AN37)</f>
        <v>0</v>
      </c>
      <c r="AO38" s="116"/>
      <c r="AP38" s="120"/>
      <c r="AQ38" s="121">
        <f t="shared" ref="AQ38:BA38" si="51">SUM(AQ34:AQ37)</f>
        <v>0</v>
      </c>
      <c r="AR38" s="121">
        <f t="shared" si="51"/>
        <v>0</v>
      </c>
      <c r="AS38" s="121">
        <f t="shared" si="51"/>
        <v>0</v>
      </c>
      <c r="AT38" s="121">
        <f t="shared" si="51"/>
        <v>0</v>
      </c>
      <c r="AU38" s="121">
        <f t="shared" si="51"/>
        <v>0</v>
      </c>
      <c r="AV38" s="121">
        <f t="shared" si="51"/>
        <v>0</v>
      </c>
      <c r="AW38" s="121">
        <f t="shared" si="51"/>
        <v>0</v>
      </c>
      <c r="AX38" s="121">
        <f t="shared" si="51"/>
        <v>0</v>
      </c>
      <c r="AY38" s="121">
        <f t="shared" si="51"/>
        <v>0</v>
      </c>
      <c r="AZ38" s="121">
        <f t="shared" si="51"/>
        <v>0</v>
      </c>
      <c r="BA38" s="121">
        <f t="shared" si="51"/>
        <v>0</v>
      </c>
    </row>
    <row r="39" spans="1:53" ht="14.1" hidden="1" customHeight="1" outlineLevel="2" x14ac:dyDescent="0.2">
      <c r="A39" s="68"/>
      <c r="B39" s="94"/>
      <c r="C39" s="95"/>
      <c r="D39" s="96"/>
      <c r="E39" s="96"/>
      <c r="F39" s="97"/>
      <c r="G39" s="98"/>
      <c r="H39" s="215" t="s">
        <v>49</v>
      </c>
      <c r="I39" s="100"/>
      <c r="J39" s="101"/>
      <c r="K39" s="101"/>
      <c r="L39" s="102" t="str">
        <f>IF(I39&lt;&gt;0,((VLOOKUP(I39,'1. Standard_Cost'!$B$4:$D$8,2)+VLOOKUP(I39,'1. Standard_Cost'!$B$4:$D$8,3))*J39*K39),"0")</f>
        <v>0</v>
      </c>
      <c r="M39" s="102">
        <f>L39*'1. Standard_Cost'!F4</f>
        <v>0</v>
      </c>
      <c r="N39" s="103"/>
      <c r="O39" s="103"/>
      <c r="P39" s="103"/>
      <c r="Q39" s="103"/>
      <c r="R39" s="104">
        <f>+N39*P39*'1. Standard_Cost'!$B$12</f>
        <v>0</v>
      </c>
      <c r="S39" s="104">
        <f>+N39*O39*P39*'1. Standard_Cost'!$C$12</f>
        <v>0</v>
      </c>
      <c r="T39" s="104">
        <f>+N39*P39*Q39*'1. Standard_Cost'!$D$12</f>
        <v>0</v>
      </c>
      <c r="U39" s="104">
        <f>+N39*O39*'1. Standard_Cost'!$E$12</f>
        <v>0</v>
      </c>
      <c r="V39" s="103"/>
      <c r="W39" s="103"/>
      <c r="X39" s="103"/>
      <c r="Y39" s="104">
        <f>+V39*((X39*'1. Standard_Cost'!$B$16)+(W39*X39*'1. Standard_Cost'!$C$16))</f>
        <v>0</v>
      </c>
      <c r="Z39" s="103"/>
      <c r="AA39" s="103"/>
      <c r="AB39" s="104">
        <f>+Z39*'1. Standard_Cost'!$B$20+AA39*'1. Standard_Cost'!$C$20</f>
        <v>0</v>
      </c>
      <c r="AC39" s="105"/>
      <c r="AD39" s="106"/>
      <c r="AE39" s="104">
        <f>SUM(AD39,AC39,AB39,Y39,U39,T39,S39,R39)*'1. Standard_Cost'!B28</f>
        <v>0</v>
      </c>
      <c r="AF39" s="104">
        <f>SUM(AD39,AE39)</f>
        <v>0</v>
      </c>
      <c r="AG39" s="103"/>
      <c r="AH39" s="103"/>
      <c r="AI39" s="103"/>
      <c r="AJ39" s="107"/>
      <c r="AK39" s="107"/>
      <c r="AL39" s="107"/>
      <c r="AM39" s="104">
        <f>AG39*'1. Standard_Cost'!B24+'Incremental_Cost Year 2021'!AH42*'1. Standard_Cost'!C24+'Incremental_Cost Year 2021'!AI42*'1. Standard_Cost'!D24+'Incremental_Cost Year 2021'!AJ42+'Incremental_Cost Year 2021'!AL42+AK39</f>
        <v>0</v>
      </c>
      <c r="AN39" s="104">
        <f>AM39*'1. Standard_Cost'!C28</f>
        <v>0</v>
      </c>
      <c r="AO39" s="107"/>
      <c r="AQ39" s="104">
        <f t="shared" si="45"/>
        <v>0</v>
      </c>
      <c r="AR39" s="104">
        <f t="shared" ref="AR39:AR45" si="52">AF39</f>
        <v>0</v>
      </c>
      <c r="AS39" s="104">
        <f t="shared" si="10"/>
        <v>0</v>
      </c>
      <c r="AT39" s="104">
        <f>SUM(AQ39,AR39,AS39)</f>
        <v>0</v>
      </c>
      <c r="AU39" s="229"/>
      <c r="AV39" s="229"/>
      <c r="AW39" s="229"/>
      <c r="AX39" s="229"/>
      <c r="AY39" s="229"/>
      <c r="AZ39" s="229"/>
      <c r="BA39" s="230">
        <f t="shared" si="47"/>
        <v>0</v>
      </c>
    </row>
    <row r="40" spans="1:53" ht="14.1" hidden="1" customHeight="1" outlineLevel="2" x14ac:dyDescent="0.2">
      <c r="A40" s="68"/>
      <c r="B40" s="94"/>
      <c r="C40" s="95"/>
      <c r="D40" s="110"/>
      <c r="E40" s="110"/>
      <c r="F40" s="110"/>
      <c r="G40" s="111"/>
      <c r="H40" s="215" t="s">
        <v>50</v>
      </c>
      <c r="I40" s="100"/>
      <c r="J40" s="101"/>
      <c r="K40" s="101"/>
      <c r="L40" s="102" t="str">
        <f>IF(I40&lt;&gt;0,((VLOOKUP(I40,'1. Standard_Cost'!$B$4:$D$8,2)+VLOOKUP(I40,'1. Standard_Cost'!$B$4:$D$8,3))*J40*K40),"0")</f>
        <v>0</v>
      </c>
      <c r="M40" s="102">
        <f>L40*'1. Standard_Cost'!F4</f>
        <v>0</v>
      </c>
      <c r="N40" s="103"/>
      <c r="O40" s="103"/>
      <c r="P40" s="103"/>
      <c r="Q40" s="103"/>
      <c r="R40" s="104">
        <f>+N40*P40*'1. Standard_Cost'!$B$12</f>
        <v>0</v>
      </c>
      <c r="S40" s="104">
        <f>+N40*O40*P40*'1. Standard_Cost'!$C$12</f>
        <v>0</v>
      </c>
      <c r="T40" s="104">
        <f>+N40*P40*Q40*'1. Standard_Cost'!$D$12</f>
        <v>0</v>
      </c>
      <c r="U40" s="104">
        <f>+N40*O40*'1. Standard_Cost'!$E$12</f>
        <v>0</v>
      </c>
      <c r="V40" s="103"/>
      <c r="W40" s="103"/>
      <c r="X40" s="103"/>
      <c r="Y40" s="104">
        <f>+V40*((X40*'1. Standard_Cost'!$B$16)+(W40*X40*'1. Standard_Cost'!$C$16))</f>
        <v>0</v>
      </c>
      <c r="Z40" s="103"/>
      <c r="AA40" s="103"/>
      <c r="AB40" s="104">
        <f>+Z40*'1. Standard_Cost'!$B$20+AA40*'1. Standard_Cost'!$C$20</f>
        <v>0</v>
      </c>
      <c r="AC40" s="105"/>
      <c r="AD40" s="106"/>
      <c r="AE40" s="104">
        <f>SUM(AD40,AC40,AB40,Y40,U40,T40,S40,R40)*'1. Standard_Cost'!B28</f>
        <v>0</v>
      </c>
      <c r="AF40" s="104">
        <f t="shared" ref="AF40:AF42" si="53">SUM(AD40,AE40)</f>
        <v>0</v>
      </c>
      <c r="AG40" s="103"/>
      <c r="AH40" s="103"/>
      <c r="AI40" s="103"/>
      <c r="AJ40" s="107"/>
      <c r="AK40" s="107"/>
      <c r="AL40" s="107"/>
      <c r="AM40" s="104">
        <f>AG40*'1. Standard_Cost'!B24+'Incremental_Cost Year 2021'!AH43*'1. Standard_Cost'!C24+'Incremental_Cost Year 2021'!AI43*'1. Standard_Cost'!D24+'Incremental_Cost Year 2021'!AJ43+'Incremental_Cost Year 2021'!AL43+AK40</f>
        <v>0</v>
      </c>
      <c r="AN40" s="104">
        <f>AM40*'1. Standard_Cost'!C28</f>
        <v>0</v>
      </c>
      <c r="AO40" s="107"/>
      <c r="AQ40" s="104">
        <f t="shared" si="45"/>
        <v>0</v>
      </c>
      <c r="AR40" s="104">
        <f t="shared" si="52"/>
        <v>0</v>
      </c>
      <c r="AS40" s="104">
        <f t="shared" si="10"/>
        <v>0</v>
      </c>
      <c r="AT40" s="104">
        <f t="shared" ref="AT40:AT42" si="54">SUM(AQ40,AR40,AS40)</f>
        <v>0</v>
      </c>
      <c r="AU40" s="229"/>
      <c r="AV40" s="229">
        <v>0</v>
      </c>
      <c r="AW40" s="229"/>
      <c r="AX40" s="229"/>
      <c r="AY40" s="229"/>
      <c r="AZ40" s="229"/>
      <c r="BA40" s="230">
        <f t="shared" si="47"/>
        <v>0</v>
      </c>
    </row>
    <row r="41" spans="1:53" ht="14.1" hidden="1" customHeight="1" outlineLevel="2" x14ac:dyDescent="0.2">
      <c r="A41" s="68"/>
      <c r="B41" s="94"/>
      <c r="C41" s="95"/>
      <c r="D41" s="110"/>
      <c r="E41" s="110"/>
      <c r="F41" s="110"/>
      <c r="G41" s="111"/>
      <c r="H41" s="215" t="s">
        <v>51</v>
      </c>
      <c r="I41" s="100"/>
      <c r="J41" s="101"/>
      <c r="K41" s="101"/>
      <c r="L41" s="102" t="str">
        <f>IF(I41&lt;&gt;0,((VLOOKUP(I41,'1. Standard_Cost'!$B$4:$D$8,2)+VLOOKUP(I41,'1. Standard_Cost'!$B$4:$D$8,3))*J41*K41),"0")</f>
        <v>0</v>
      </c>
      <c r="M41" s="102">
        <f>L41*'1. Standard_Cost'!F4</f>
        <v>0</v>
      </c>
      <c r="N41" s="103"/>
      <c r="O41" s="103"/>
      <c r="P41" s="103"/>
      <c r="Q41" s="103"/>
      <c r="R41" s="104">
        <f>+N41*P41*'1. Standard_Cost'!$B$12</f>
        <v>0</v>
      </c>
      <c r="S41" s="104">
        <f>+N41*O41*P41*'1. Standard_Cost'!$C$12</f>
        <v>0</v>
      </c>
      <c r="T41" s="104">
        <f>+N41*P41*Q41*'1. Standard_Cost'!$D$12</f>
        <v>0</v>
      </c>
      <c r="U41" s="104">
        <f>+N41*O41*'1. Standard_Cost'!$E$12</f>
        <v>0</v>
      </c>
      <c r="V41" s="103"/>
      <c r="W41" s="103"/>
      <c r="X41" s="103"/>
      <c r="Y41" s="104">
        <f>+V41*((X41*'1. Standard_Cost'!$B$16)+(W41*X41*'1. Standard_Cost'!$C$16))</f>
        <v>0</v>
      </c>
      <c r="Z41" s="103"/>
      <c r="AA41" s="103"/>
      <c r="AB41" s="104">
        <f>+Z41*'1. Standard_Cost'!$B$20+AA41*'1. Standard_Cost'!$C$20</f>
        <v>0</v>
      </c>
      <c r="AC41" s="105"/>
      <c r="AD41" s="106"/>
      <c r="AE41" s="104">
        <f>SUM(AD41,AC41,AB41,Y41,U41,T41,S41,R41)*'1. Standard_Cost'!B28</f>
        <v>0</v>
      </c>
      <c r="AF41" s="104">
        <f t="shared" si="53"/>
        <v>0</v>
      </c>
      <c r="AG41" s="103"/>
      <c r="AH41" s="103"/>
      <c r="AI41" s="103"/>
      <c r="AJ41" s="107"/>
      <c r="AK41" s="107"/>
      <c r="AL41" s="107"/>
      <c r="AM41" s="104">
        <f>AG41*'1. Standard_Cost'!B24+'Incremental_Cost Year 2021'!AH44*'1. Standard_Cost'!C24+'Incremental_Cost Year 2021'!AI44*'1. Standard_Cost'!D24+'Incremental_Cost Year 2021'!AJ44+'Incremental_Cost Year 2021'!AL44+AK41</f>
        <v>0</v>
      </c>
      <c r="AN41" s="104">
        <f>AM41*'1. Standard_Cost'!C28</f>
        <v>0</v>
      </c>
      <c r="AO41" s="107"/>
      <c r="AQ41" s="104">
        <f t="shared" si="45"/>
        <v>0</v>
      </c>
      <c r="AR41" s="104">
        <f t="shared" si="52"/>
        <v>0</v>
      </c>
      <c r="AS41" s="104">
        <f t="shared" si="10"/>
        <v>0</v>
      </c>
      <c r="AT41" s="104">
        <f t="shared" si="54"/>
        <v>0</v>
      </c>
      <c r="AU41" s="229"/>
      <c r="AV41" s="229"/>
      <c r="AW41" s="229"/>
      <c r="AX41" s="229"/>
      <c r="AY41" s="229"/>
      <c r="AZ41" s="229"/>
      <c r="BA41" s="230">
        <f t="shared" si="47"/>
        <v>0</v>
      </c>
    </row>
    <row r="42" spans="1:53" ht="14.1" hidden="1" customHeight="1" outlineLevel="2" x14ac:dyDescent="0.2">
      <c r="A42" s="68"/>
      <c r="B42" s="94"/>
      <c r="C42" s="95"/>
      <c r="D42" s="110"/>
      <c r="E42" s="110"/>
      <c r="F42" s="110"/>
      <c r="G42" s="111"/>
      <c r="H42" s="194" t="s">
        <v>179</v>
      </c>
      <c r="I42" s="100"/>
      <c r="J42" s="101"/>
      <c r="K42" s="101"/>
      <c r="L42" s="102" t="str">
        <f>IF(I42&lt;&gt;0,((VLOOKUP(I42,'1. Standard_Cost'!$B$4:$D$8,2)+VLOOKUP(I42,'1. Standard_Cost'!$B$4:$D$8,3))*J42*K42),"0")</f>
        <v>0</v>
      </c>
      <c r="M42" s="102">
        <f>L42*'1. Standard_Cost'!F4</f>
        <v>0</v>
      </c>
      <c r="N42" s="103"/>
      <c r="O42" s="103"/>
      <c r="P42" s="103"/>
      <c r="Q42" s="103"/>
      <c r="R42" s="104">
        <f>+N42*P42*'1. Standard_Cost'!$B$12</f>
        <v>0</v>
      </c>
      <c r="S42" s="104">
        <f>+N42*O42*P42*'1. Standard_Cost'!$C$12</f>
        <v>0</v>
      </c>
      <c r="T42" s="104">
        <f>+N42*P42*Q42*'1. Standard_Cost'!$D$12</f>
        <v>0</v>
      </c>
      <c r="U42" s="104">
        <f>+N42*O42*'1. Standard_Cost'!$E$12</f>
        <v>0</v>
      </c>
      <c r="V42" s="103"/>
      <c r="W42" s="103"/>
      <c r="X42" s="103"/>
      <c r="Y42" s="104">
        <f>+V42*((X42*'1. Standard_Cost'!$B$16)+(W42*X42*'1. Standard_Cost'!$C$16))</f>
        <v>0</v>
      </c>
      <c r="Z42" s="103"/>
      <c r="AA42" s="103"/>
      <c r="AB42" s="104">
        <f>+Z42*'1. Standard_Cost'!$B$20+AA42*'1. Standard_Cost'!$C$20</f>
        <v>0</v>
      </c>
      <c r="AC42" s="105"/>
      <c r="AD42" s="106"/>
      <c r="AE42" s="104">
        <f>SUM(AD42,AC42,AB42,Y42,U42,T42,S42,R42)*'1. Standard_Cost'!B28</f>
        <v>0</v>
      </c>
      <c r="AF42" s="104">
        <f t="shared" si="53"/>
        <v>0</v>
      </c>
      <c r="AG42" s="103"/>
      <c r="AH42" s="103"/>
      <c r="AI42" s="103"/>
      <c r="AJ42" s="107"/>
      <c r="AK42" s="107"/>
      <c r="AL42" s="107"/>
      <c r="AM42" s="104">
        <f>AG42*'1. Standard_Cost'!B24+'Incremental_Cost Year 2021'!AH45*'1. Standard_Cost'!C24+'Incremental_Cost Year 2021'!AI45*'1. Standard_Cost'!D24+'Incremental_Cost Year 2021'!AJ45+'Incremental_Cost Year 2021'!AL45+AK42</f>
        <v>0</v>
      </c>
      <c r="AN42" s="104">
        <f>AM42*'1. Standard_Cost'!C28</f>
        <v>0</v>
      </c>
      <c r="AO42" s="107"/>
      <c r="AQ42" s="104">
        <f t="shared" si="45"/>
        <v>0</v>
      </c>
      <c r="AR42" s="104">
        <f t="shared" si="52"/>
        <v>0</v>
      </c>
      <c r="AS42" s="104">
        <f t="shared" si="10"/>
        <v>0</v>
      </c>
      <c r="AT42" s="104">
        <f t="shared" si="54"/>
        <v>0</v>
      </c>
      <c r="AU42" s="229"/>
      <c r="AV42" s="229"/>
      <c r="AW42" s="229"/>
      <c r="AX42" s="229"/>
      <c r="AY42" s="229"/>
      <c r="AZ42" s="229"/>
      <c r="BA42" s="230">
        <f t="shared" si="47"/>
        <v>0</v>
      </c>
    </row>
    <row r="43" spans="1:53" ht="14.1" customHeight="1" outlineLevel="2" x14ac:dyDescent="0.2">
      <c r="A43" s="68"/>
      <c r="B43" s="94"/>
      <c r="C43" s="95"/>
      <c r="D43" s="110"/>
      <c r="E43" s="110"/>
      <c r="F43" s="110"/>
      <c r="G43" s="111"/>
      <c r="H43" s="194"/>
      <c r="I43" s="100"/>
      <c r="J43" s="101"/>
      <c r="K43" s="101"/>
      <c r="L43" s="102"/>
      <c r="M43" s="102"/>
      <c r="N43" s="103"/>
      <c r="O43" s="103"/>
      <c r="P43" s="103"/>
      <c r="Q43" s="103"/>
      <c r="R43" s="104"/>
      <c r="S43" s="104"/>
      <c r="T43" s="104"/>
      <c r="U43" s="104"/>
      <c r="V43" s="103"/>
      <c r="W43" s="103"/>
      <c r="X43" s="103"/>
      <c r="Y43" s="104"/>
      <c r="Z43" s="191"/>
      <c r="AA43" s="191"/>
      <c r="AB43" s="104"/>
      <c r="AC43" s="105"/>
      <c r="AD43" s="106"/>
      <c r="AE43" s="104"/>
      <c r="AF43" s="104"/>
      <c r="AG43" s="191"/>
      <c r="AH43" s="191"/>
      <c r="AI43" s="191"/>
      <c r="AJ43" s="192"/>
      <c r="AK43" s="192"/>
      <c r="AL43" s="192"/>
      <c r="AM43" s="104"/>
      <c r="AN43" s="104"/>
      <c r="AO43" s="193"/>
      <c r="AQ43" s="104"/>
      <c r="AR43" s="104">
        <f t="shared" si="52"/>
        <v>0</v>
      </c>
      <c r="AS43" s="104">
        <f t="shared" si="10"/>
        <v>0</v>
      </c>
      <c r="AT43" s="104"/>
      <c r="AU43" s="229"/>
      <c r="AV43" s="229"/>
      <c r="AW43" s="229"/>
      <c r="AX43" s="229"/>
      <c r="AY43" s="229"/>
      <c r="AZ43" s="229"/>
      <c r="BA43" s="230"/>
    </row>
    <row r="44" spans="1:53" ht="14.1" customHeight="1" outlineLevel="2" x14ac:dyDescent="0.2">
      <c r="A44" s="68"/>
      <c r="B44" s="94"/>
      <c r="C44" s="95"/>
      <c r="D44" s="110"/>
      <c r="E44" s="110"/>
      <c r="F44" s="110"/>
      <c r="G44" s="111"/>
      <c r="H44" s="194"/>
      <c r="I44" s="100"/>
      <c r="J44" s="101"/>
      <c r="K44" s="101"/>
      <c r="L44" s="102"/>
      <c r="M44" s="102"/>
      <c r="N44" s="103"/>
      <c r="O44" s="103"/>
      <c r="P44" s="103"/>
      <c r="Q44" s="103"/>
      <c r="R44" s="104"/>
      <c r="S44" s="104"/>
      <c r="T44" s="104"/>
      <c r="U44" s="104"/>
      <c r="V44" s="103"/>
      <c r="W44" s="103"/>
      <c r="X44" s="103"/>
      <c r="Y44" s="104"/>
      <c r="Z44" s="191"/>
      <c r="AA44" s="191"/>
      <c r="AB44" s="104"/>
      <c r="AC44" s="105"/>
      <c r="AD44" s="106"/>
      <c r="AE44" s="104"/>
      <c r="AF44" s="104"/>
      <c r="AG44" s="191"/>
      <c r="AH44" s="191"/>
      <c r="AI44" s="191"/>
      <c r="AJ44" s="192"/>
      <c r="AK44" s="192"/>
      <c r="AL44" s="192"/>
      <c r="AM44" s="104"/>
      <c r="AN44" s="104"/>
      <c r="AO44" s="193"/>
      <c r="AQ44" s="104"/>
      <c r="AR44" s="104">
        <f t="shared" si="52"/>
        <v>0</v>
      </c>
      <c r="AS44" s="104">
        <f t="shared" si="10"/>
        <v>0</v>
      </c>
      <c r="AT44" s="104"/>
      <c r="AU44" s="229"/>
      <c r="AV44" s="229"/>
      <c r="AW44" s="229"/>
      <c r="AX44" s="229"/>
      <c r="AY44" s="229"/>
      <c r="AZ44" s="229"/>
      <c r="BA44" s="230"/>
    </row>
    <row r="45" spans="1:53" ht="14.1" customHeight="1" outlineLevel="2" x14ac:dyDescent="0.2">
      <c r="A45" s="68"/>
      <c r="B45" s="94"/>
      <c r="C45" s="95"/>
      <c r="D45" s="110"/>
      <c r="E45" s="110"/>
      <c r="F45" s="110"/>
      <c r="G45" s="111"/>
      <c r="H45" s="194"/>
      <c r="I45" s="100"/>
      <c r="J45" s="101"/>
      <c r="K45" s="101"/>
      <c r="L45" s="102"/>
      <c r="M45" s="102"/>
      <c r="N45" s="103"/>
      <c r="O45" s="103"/>
      <c r="P45" s="103"/>
      <c r="Q45" s="103"/>
      <c r="R45" s="104"/>
      <c r="S45" s="104"/>
      <c r="T45" s="104"/>
      <c r="U45" s="104"/>
      <c r="V45" s="103"/>
      <c r="W45" s="103"/>
      <c r="X45" s="103"/>
      <c r="Y45" s="104"/>
      <c r="Z45" s="191"/>
      <c r="AA45" s="191"/>
      <c r="AB45" s="104"/>
      <c r="AC45" s="105"/>
      <c r="AD45" s="106"/>
      <c r="AE45" s="104"/>
      <c r="AF45" s="104"/>
      <c r="AG45" s="191"/>
      <c r="AH45" s="191"/>
      <c r="AI45" s="191"/>
      <c r="AJ45" s="192"/>
      <c r="AK45" s="192"/>
      <c r="AL45" s="192"/>
      <c r="AM45" s="104"/>
      <c r="AN45" s="104"/>
      <c r="AO45" s="193"/>
      <c r="AQ45" s="104"/>
      <c r="AR45" s="104">
        <f t="shared" si="52"/>
        <v>0</v>
      </c>
      <c r="AS45" s="104">
        <f t="shared" si="10"/>
        <v>0</v>
      </c>
      <c r="AT45" s="104"/>
      <c r="AU45" s="229"/>
      <c r="AV45" s="229"/>
      <c r="AW45" s="229"/>
      <c r="AX45" s="229"/>
      <c r="AY45" s="229"/>
      <c r="AZ45" s="229"/>
      <c r="BA45" s="230"/>
    </row>
    <row r="46" spans="1:53" ht="42.75" customHeight="1" outlineLevel="1" x14ac:dyDescent="0.2">
      <c r="A46" s="68"/>
      <c r="B46" s="94"/>
      <c r="C46" s="95"/>
      <c r="D46" s="113" t="s">
        <v>48</v>
      </c>
      <c r="E46" s="113" t="s">
        <v>191</v>
      </c>
      <c r="F46" s="114" t="s">
        <v>154</v>
      </c>
      <c r="G46" s="115" t="s">
        <v>155</v>
      </c>
      <c r="H46" s="122" t="s">
        <v>115</v>
      </c>
      <c r="I46" s="117"/>
      <c r="J46" s="117"/>
      <c r="K46" s="117"/>
      <c r="L46" s="118">
        <f>SUM(L39:L42)</f>
        <v>0</v>
      </c>
      <c r="M46" s="118">
        <f>SUM(M39:M42)</f>
        <v>0</v>
      </c>
      <c r="N46" s="117"/>
      <c r="O46" s="117"/>
      <c r="P46" s="117"/>
      <c r="Q46" s="117"/>
      <c r="R46" s="119">
        <f>SUM(R39:R42)</f>
        <v>0</v>
      </c>
      <c r="S46" s="119">
        <f>SUM(S39:S42)</f>
        <v>0</v>
      </c>
      <c r="T46" s="119">
        <f>SUM(T39:T42)</f>
        <v>0</v>
      </c>
      <c r="U46" s="119">
        <f>SUM(U39:U42)</f>
        <v>0</v>
      </c>
      <c r="V46" s="117"/>
      <c r="W46" s="117"/>
      <c r="X46" s="117"/>
      <c r="Y46" s="118">
        <f>SUM(Y39:Y42)</f>
        <v>0</v>
      </c>
      <c r="Z46" s="117"/>
      <c r="AA46" s="117"/>
      <c r="AB46" s="118">
        <f t="shared" ref="AB46:AF46" si="55">SUM(AB39:AB42)</f>
        <v>0</v>
      </c>
      <c r="AC46" s="118">
        <f t="shared" si="55"/>
        <v>0</v>
      </c>
      <c r="AD46" s="118">
        <f t="shared" si="55"/>
        <v>0</v>
      </c>
      <c r="AE46" s="118">
        <f t="shared" si="55"/>
        <v>0</v>
      </c>
      <c r="AF46" s="118">
        <f t="shared" si="55"/>
        <v>0</v>
      </c>
      <c r="AG46" s="117"/>
      <c r="AH46" s="117"/>
      <c r="AI46" s="117"/>
      <c r="AJ46" s="119">
        <f>SUM(AJ39:AJ42)</f>
        <v>0</v>
      </c>
      <c r="AK46" s="119">
        <f>SUM(AK39:AK42)</f>
        <v>0</v>
      </c>
      <c r="AL46" s="119">
        <f>SUM(AL39:AL42)</f>
        <v>0</v>
      </c>
      <c r="AM46" s="118">
        <f>SUM(AM39:AM42)</f>
        <v>0</v>
      </c>
      <c r="AN46" s="118">
        <f>SUM(AN39:AN42)</f>
        <v>0</v>
      </c>
      <c r="AO46" s="116"/>
      <c r="AP46" s="120"/>
      <c r="AQ46" s="121">
        <f t="shared" ref="AQ46:BA46" si="56">SUM(AQ39:AQ42)</f>
        <v>0</v>
      </c>
      <c r="AR46" s="121">
        <f t="shared" si="56"/>
        <v>0</v>
      </c>
      <c r="AS46" s="121">
        <f t="shared" si="56"/>
        <v>0</v>
      </c>
      <c r="AT46" s="121">
        <f t="shared" si="56"/>
        <v>0</v>
      </c>
      <c r="AU46" s="121">
        <f t="shared" si="56"/>
        <v>0</v>
      </c>
      <c r="AV46" s="121">
        <f t="shared" si="56"/>
        <v>0</v>
      </c>
      <c r="AW46" s="121">
        <f t="shared" si="56"/>
        <v>0</v>
      </c>
      <c r="AX46" s="121">
        <f t="shared" si="56"/>
        <v>0</v>
      </c>
      <c r="AY46" s="121">
        <f t="shared" si="56"/>
        <v>0</v>
      </c>
      <c r="AZ46" s="121">
        <f t="shared" si="56"/>
        <v>0</v>
      </c>
      <c r="BA46" s="121">
        <f t="shared" si="56"/>
        <v>0</v>
      </c>
    </row>
    <row r="47" spans="1:53" ht="14.1" customHeight="1" outlineLevel="2" x14ac:dyDescent="0.2">
      <c r="A47" s="68"/>
      <c r="B47" s="94"/>
      <c r="C47" s="95"/>
      <c r="D47" s="96"/>
      <c r="E47" s="96"/>
      <c r="F47" s="97"/>
      <c r="G47" s="98"/>
      <c r="H47" s="99" t="s">
        <v>570</v>
      </c>
      <c r="I47" s="100" t="s">
        <v>4</v>
      </c>
      <c r="J47" s="101">
        <v>2</v>
      </c>
      <c r="K47" s="101">
        <v>1</v>
      </c>
      <c r="L47" s="102">
        <f>IF(I47&lt;&gt;0,((VLOOKUP(I47,'1. Standard_Cost'!$B$4:$D$8,2)+VLOOKUP(I47,'1. Standard_Cost'!$B$4:$D$8,3))*J47*K47),"0")</f>
        <v>160200</v>
      </c>
      <c r="M47" s="218">
        <f>L47*'1. Standard_Cost'!F4</f>
        <v>26753.4</v>
      </c>
      <c r="N47" s="103"/>
      <c r="O47" s="103"/>
      <c r="P47" s="103"/>
      <c r="Q47" s="103"/>
      <c r="R47" s="104">
        <f>+N47*P47*'[1]1. Standard_Cost'!$B$12</f>
        <v>0</v>
      </c>
      <c r="S47" s="104">
        <f>+N47*O47*P47*'[1]1. Standard_Cost'!$C$12</f>
        <v>0</v>
      </c>
      <c r="T47" s="104">
        <f>+N47*P47*Q47*'[1]1. Standard_Cost'!$D$12</f>
        <v>0</v>
      </c>
      <c r="U47" s="104">
        <f>+N47*O47*'[1]1. Standard_Cost'!$E$12</f>
        <v>0</v>
      </c>
      <c r="V47" s="103"/>
      <c r="W47" s="103"/>
      <c r="X47" s="103"/>
      <c r="Y47" s="104">
        <f>+V47*((X47*'[1]1. Standard_Cost'!$B$16)+(W47*X47*'[1]1. Standard_Cost'!$C$16))</f>
        <v>0</v>
      </c>
      <c r="Z47" s="103"/>
      <c r="AA47" s="103"/>
      <c r="AB47" s="104">
        <f>+Z47*'[1]1. Standard_Cost'!$B$20+AA47*'[1]1. Standard_Cost'!$C$20</f>
        <v>0</v>
      </c>
      <c r="AC47" s="105"/>
      <c r="AD47" s="106"/>
      <c r="AE47" s="104">
        <f>SUM(AD47,AC47,AB47,Y47,U47,T47,S47,R47)*'[1]1. Standard_Cost'!B29</f>
        <v>0</v>
      </c>
      <c r="AF47" s="104">
        <f>SUM(AD47,AE47)</f>
        <v>0</v>
      </c>
      <c r="AG47" s="103"/>
      <c r="AH47" s="103"/>
      <c r="AI47" s="103"/>
      <c r="AJ47" s="107"/>
      <c r="AK47" s="107"/>
      <c r="AL47" s="107"/>
      <c r="AM47" s="104">
        <f>AG47*'[1]1. Standard_Cost'!B25+'[1]Incremental_Cost Year 2022'!AH54*'[1]1. Standard_Cost'!C25+'[1]Incremental_Cost Year 2022'!AI54*'[1]1. Standard_Cost'!D25+'[1]Incremental_Cost Year 2022'!AJ54+'[1]Incremental_Cost Year 2022'!AL54+AK47</f>
        <v>0</v>
      </c>
      <c r="AN47" s="104">
        <f>AM47*'[1]1. Standard_Cost'!C29</f>
        <v>0</v>
      </c>
      <c r="AO47" s="107"/>
      <c r="AQ47" s="104">
        <f t="shared" si="45"/>
        <v>186953.4</v>
      </c>
      <c r="AR47" s="104">
        <f t="shared" ref="AR47:AR50" si="57">AF47</f>
        <v>0</v>
      </c>
      <c r="AS47" s="104">
        <f t="shared" si="10"/>
        <v>0</v>
      </c>
      <c r="AT47" s="104">
        <f>SUM(AQ47,AR47,AS47)</f>
        <v>186953.4</v>
      </c>
      <c r="AU47" s="229">
        <f>AT47</f>
        <v>186953.4</v>
      </c>
      <c r="AV47" s="229"/>
      <c r="AW47" s="229"/>
      <c r="AX47" s="229"/>
      <c r="AY47" s="229"/>
      <c r="AZ47" s="229"/>
      <c r="BA47" s="230">
        <f t="shared" si="47"/>
        <v>0</v>
      </c>
    </row>
    <row r="48" spans="1:53" ht="14.1" customHeight="1" outlineLevel="2" x14ac:dyDescent="0.2">
      <c r="A48" s="68"/>
      <c r="B48" s="94"/>
      <c r="C48" s="95"/>
      <c r="D48" s="110"/>
      <c r="E48" s="110"/>
      <c r="F48" s="110"/>
      <c r="G48" s="111"/>
      <c r="H48" s="99" t="s">
        <v>576</v>
      </c>
      <c r="I48" s="100" t="s">
        <v>2</v>
      </c>
      <c r="J48" s="101">
        <v>2</v>
      </c>
      <c r="K48" s="101">
        <v>1</v>
      </c>
      <c r="L48" s="102">
        <f>IF(I48&lt;&gt;0,((VLOOKUP(I48,'1. Standard_Cost'!$B$4:$D$8,2)+VLOOKUP(I48,'1. Standard_Cost'!$B$4:$D$8,3))*J48*K48),"0")</f>
        <v>240400</v>
      </c>
      <c r="M48" s="102">
        <f>L48*'1. Standard_Cost'!F4</f>
        <v>40146.800000000003</v>
      </c>
      <c r="N48" s="103"/>
      <c r="O48" s="103"/>
      <c r="P48" s="103"/>
      <c r="Q48" s="103"/>
      <c r="R48" s="104">
        <f>+N48*P48*'[1]1. Standard_Cost'!$B$12</f>
        <v>0</v>
      </c>
      <c r="S48" s="104">
        <f>+N48*O48*P48*'[1]1. Standard_Cost'!$C$12</f>
        <v>0</v>
      </c>
      <c r="T48" s="104">
        <f>+N48*P48*Q48*'[1]1. Standard_Cost'!$D$12</f>
        <v>0</v>
      </c>
      <c r="U48" s="104">
        <f>+N48*O48*'[1]1. Standard_Cost'!$E$12</f>
        <v>0</v>
      </c>
      <c r="V48" s="103"/>
      <c r="W48" s="103"/>
      <c r="X48" s="103"/>
      <c r="Y48" s="104">
        <f>+V48*((X48*'[1]1. Standard_Cost'!$B$16)+(W48*X48*'[1]1. Standard_Cost'!$C$16))</f>
        <v>0</v>
      </c>
      <c r="Z48" s="103"/>
      <c r="AA48" s="103"/>
      <c r="AB48" s="104">
        <f>+Z48*'[1]1. Standard_Cost'!$B$20+AA48*'[1]1. Standard_Cost'!$C$20</f>
        <v>0</v>
      </c>
      <c r="AC48" s="105"/>
      <c r="AD48" s="106"/>
      <c r="AE48" s="104">
        <f>SUM(AD48,AC48,AB48,Y48,U48,T48,S48,R48)*'[1]1. Standard_Cost'!B29</f>
        <v>0</v>
      </c>
      <c r="AF48" s="104">
        <f t="shared" ref="AF48:AF50" si="58">SUM(AD48,AE48)</f>
        <v>0</v>
      </c>
      <c r="AG48" s="103"/>
      <c r="AH48" s="103"/>
      <c r="AI48" s="103"/>
      <c r="AJ48" s="107"/>
      <c r="AK48" s="107"/>
      <c r="AL48" s="107"/>
      <c r="AM48" s="104">
        <f>AG48*'[1]1. Standard_Cost'!B25+'[1]Incremental_Cost Year 2022'!AH55*'[1]1. Standard_Cost'!C25+'[1]Incremental_Cost Year 2022'!AI55*'[1]1. Standard_Cost'!D25+'[1]Incremental_Cost Year 2022'!AJ55+'[1]Incremental_Cost Year 2022'!AL55+AK48</f>
        <v>0</v>
      </c>
      <c r="AN48" s="104">
        <f>AM48*'[1]1. Standard_Cost'!C29</f>
        <v>0</v>
      </c>
      <c r="AO48" s="107"/>
      <c r="AQ48" s="104">
        <f t="shared" si="45"/>
        <v>280546.8</v>
      </c>
      <c r="AR48" s="104">
        <f t="shared" si="57"/>
        <v>0</v>
      </c>
      <c r="AS48" s="104">
        <f t="shared" si="10"/>
        <v>0</v>
      </c>
      <c r="AT48" s="104">
        <f t="shared" ref="AT48:AT50" si="59">SUM(AQ48,AR48,AS48)</f>
        <v>280546.8</v>
      </c>
      <c r="AU48" s="229">
        <f t="shared" ref="AU48:AU49" si="60">AT48</f>
        <v>280546.8</v>
      </c>
      <c r="AV48" s="229">
        <v>0</v>
      </c>
      <c r="AW48" s="229"/>
      <c r="AX48" s="229"/>
      <c r="AY48" s="229"/>
      <c r="AZ48" s="229"/>
      <c r="BA48" s="230">
        <f t="shared" si="47"/>
        <v>0</v>
      </c>
    </row>
    <row r="49" spans="1:53" ht="14.1" customHeight="1" outlineLevel="2" x14ac:dyDescent="0.2">
      <c r="A49" s="68"/>
      <c r="B49" s="94"/>
      <c r="C49" s="95"/>
      <c r="D49" s="110"/>
      <c r="E49" s="110"/>
      <c r="F49" s="110"/>
      <c r="G49" s="111"/>
      <c r="H49" s="99" t="s">
        <v>572</v>
      </c>
      <c r="I49" s="100" t="s">
        <v>2</v>
      </c>
      <c r="J49" s="101">
        <v>2</v>
      </c>
      <c r="K49" s="101">
        <v>1</v>
      </c>
      <c r="L49" s="102">
        <f>IF(I49&lt;&gt;0,((VLOOKUP(I49,'1. Standard_Cost'!$B$4:$D$8,2)+VLOOKUP(I49,'1. Standard_Cost'!$B$4:$D$8,3))*J49*K49),"0")</f>
        <v>240400</v>
      </c>
      <c r="M49" s="102">
        <f>L49*'1. Standard_Cost'!F4</f>
        <v>40146.800000000003</v>
      </c>
      <c r="N49" s="103"/>
      <c r="O49" s="103"/>
      <c r="P49" s="103"/>
      <c r="Q49" s="103"/>
      <c r="R49" s="104">
        <f>+N49*P49*'[1]1. Standard_Cost'!$B$12</f>
        <v>0</v>
      </c>
      <c r="S49" s="104">
        <f>+N49*O49*P49*'[1]1. Standard_Cost'!$C$12</f>
        <v>0</v>
      </c>
      <c r="T49" s="104">
        <f>+N49*P49*Q49*'[1]1. Standard_Cost'!$D$12</f>
        <v>0</v>
      </c>
      <c r="U49" s="104">
        <f>+N49*O49*'[1]1. Standard_Cost'!$E$12</f>
        <v>0</v>
      </c>
      <c r="V49" s="103"/>
      <c r="W49" s="103"/>
      <c r="X49" s="103"/>
      <c r="Y49" s="104">
        <f>+V49*((X49*'[1]1. Standard_Cost'!$B$16)+(W49*X49*'[1]1. Standard_Cost'!$C$16))</f>
        <v>0</v>
      </c>
      <c r="Z49" s="103"/>
      <c r="AA49" s="103"/>
      <c r="AB49" s="104">
        <f>+Z49*'[1]1. Standard_Cost'!$B$20+AA49*'[1]1. Standard_Cost'!$C$20</f>
        <v>0</v>
      </c>
      <c r="AC49" s="105"/>
      <c r="AD49" s="106"/>
      <c r="AE49" s="104">
        <f>SUM(AD49,AC49,AB49,Y49,U49,T49,S49,R49)*'[1]1. Standard_Cost'!B29</f>
        <v>0</v>
      </c>
      <c r="AF49" s="104">
        <f t="shared" si="58"/>
        <v>0</v>
      </c>
      <c r="AG49" s="103"/>
      <c r="AH49" s="103"/>
      <c r="AI49" s="103"/>
      <c r="AJ49" s="107"/>
      <c r="AK49" s="107"/>
      <c r="AL49" s="107"/>
      <c r="AM49" s="104">
        <f>AG49*'[1]1. Standard_Cost'!B25+'[1]Incremental_Cost Year 2022'!AH56*'[1]1. Standard_Cost'!C25+'[1]Incremental_Cost Year 2022'!AI56*'[1]1. Standard_Cost'!D25+'[1]Incremental_Cost Year 2022'!AJ56+'[1]Incremental_Cost Year 2022'!AL56+AK49</f>
        <v>0</v>
      </c>
      <c r="AN49" s="104">
        <f>AM49*'[1]1. Standard_Cost'!C29</f>
        <v>0</v>
      </c>
      <c r="AO49" s="107"/>
      <c r="AQ49" s="104">
        <f t="shared" si="45"/>
        <v>280546.8</v>
      </c>
      <c r="AR49" s="104">
        <f t="shared" si="57"/>
        <v>0</v>
      </c>
      <c r="AS49" s="104">
        <f t="shared" si="10"/>
        <v>0</v>
      </c>
      <c r="AT49" s="104">
        <f t="shared" si="59"/>
        <v>280546.8</v>
      </c>
      <c r="AU49" s="229">
        <f t="shared" si="60"/>
        <v>280546.8</v>
      </c>
      <c r="AV49" s="229"/>
      <c r="AW49" s="229"/>
      <c r="AX49" s="229"/>
      <c r="AY49" s="229"/>
      <c r="AZ49" s="229"/>
      <c r="BA49" s="230">
        <f t="shared" si="47"/>
        <v>0</v>
      </c>
    </row>
    <row r="50" spans="1:53" ht="14.1" customHeight="1" outlineLevel="2" x14ac:dyDescent="0.2">
      <c r="A50" s="68"/>
      <c r="B50" s="94"/>
      <c r="C50" s="95"/>
      <c r="D50" s="110"/>
      <c r="E50" s="110"/>
      <c r="F50" s="110"/>
      <c r="G50" s="111"/>
      <c r="H50" s="112" t="s">
        <v>179</v>
      </c>
      <c r="I50" s="100"/>
      <c r="J50" s="101"/>
      <c r="K50" s="101"/>
      <c r="L50" s="102" t="str">
        <f>IF(I50&lt;&gt;0,((VLOOKUP(I50,'[1]1. Standard_Cost'!$B$4:$D$8,2)+VLOOKUP(I50,'[1]1. Standard_Cost'!$B$4:$D$8,3))*J50*K50),"0")</f>
        <v>0</v>
      </c>
      <c r="M50" s="102">
        <f>L50*'[1]1. Standard_Cost'!F5</f>
        <v>0</v>
      </c>
      <c r="N50" s="103"/>
      <c r="O50" s="103"/>
      <c r="P50" s="103"/>
      <c r="Q50" s="103"/>
      <c r="R50" s="104">
        <f>+N50*P50*'[1]1. Standard_Cost'!$B$12</f>
        <v>0</v>
      </c>
      <c r="S50" s="104">
        <f>+N50*O50*P50*'[1]1. Standard_Cost'!$C$12</f>
        <v>0</v>
      </c>
      <c r="T50" s="104">
        <f>+N50*P50*Q50*'[1]1. Standard_Cost'!$D$12</f>
        <v>0</v>
      </c>
      <c r="U50" s="104">
        <f>+N50*O50*'[1]1. Standard_Cost'!$E$12</f>
        <v>0</v>
      </c>
      <c r="V50" s="103"/>
      <c r="W50" s="103"/>
      <c r="X50" s="103"/>
      <c r="Y50" s="104">
        <f>+V50*((X50*'[1]1. Standard_Cost'!$B$16)+(W50*X50*'[1]1. Standard_Cost'!$C$16))</f>
        <v>0</v>
      </c>
      <c r="Z50" s="103"/>
      <c r="AA50" s="103"/>
      <c r="AB50" s="104">
        <f>+Z50*'[1]1. Standard_Cost'!$B$20+AA50*'[1]1. Standard_Cost'!$C$20</f>
        <v>0</v>
      </c>
      <c r="AC50" s="105"/>
      <c r="AD50" s="106"/>
      <c r="AE50" s="104">
        <f>SUM(AD50,AC50,AB50,Y50,U50,T50,S50,R50)*'[1]1. Standard_Cost'!B29</f>
        <v>0</v>
      </c>
      <c r="AF50" s="104">
        <f t="shared" si="58"/>
        <v>0</v>
      </c>
      <c r="AG50" s="103"/>
      <c r="AH50" s="103"/>
      <c r="AI50" s="103"/>
      <c r="AJ50" s="107"/>
      <c r="AK50" s="107"/>
      <c r="AL50" s="107"/>
      <c r="AM50" s="104">
        <f>AG50*'[1]1. Standard_Cost'!B25+'[1]Incremental_Cost Year 2022'!AH57*'[1]1. Standard_Cost'!C25+'[1]Incremental_Cost Year 2022'!AI57*'[1]1. Standard_Cost'!D25+'[1]Incremental_Cost Year 2022'!AJ57+'[1]Incremental_Cost Year 2022'!AL57+AK50</f>
        <v>0</v>
      </c>
      <c r="AN50" s="104">
        <f>AM50*'[1]1. Standard_Cost'!C29</f>
        <v>0</v>
      </c>
      <c r="AO50" s="107"/>
      <c r="AQ50" s="104">
        <f t="shared" si="45"/>
        <v>0</v>
      </c>
      <c r="AR50" s="104">
        <f t="shared" si="57"/>
        <v>0</v>
      </c>
      <c r="AS50" s="104">
        <f t="shared" si="10"/>
        <v>0</v>
      </c>
      <c r="AT50" s="104">
        <f t="shared" si="59"/>
        <v>0</v>
      </c>
      <c r="AU50" s="229"/>
      <c r="AV50" s="229"/>
      <c r="AW50" s="229"/>
      <c r="AX50" s="229"/>
      <c r="AY50" s="229"/>
      <c r="AZ50" s="229"/>
      <c r="BA50" s="230">
        <f t="shared" si="47"/>
        <v>0</v>
      </c>
    </row>
    <row r="51" spans="1:53" ht="71.25" customHeight="1" outlineLevel="1" x14ac:dyDescent="0.2">
      <c r="A51" s="68"/>
      <c r="B51" s="94"/>
      <c r="C51" s="95"/>
      <c r="D51" s="113" t="s">
        <v>574</v>
      </c>
      <c r="E51" s="113" t="s">
        <v>192</v>
      </c>
      <c r="F51" s="114">
        <v>2021</v>
      </c>
      <c r="G51" s="115">
        <v>2022</v>
      </c>
      <c r="H51" s="122" t="s">
        <v>114</v>
      </c>
      <c r="I51" s="117"/>
      <c r="J51" s="117"/>
      <c r="K51" s="117"/>
      <c r="L51" s="118">
        <f>SUM(L47:L50)</f>
        <v>641000</v>
      </c>
      <c r="M51" s="118">
        <f>SUM(M47:M50)</f>
        <v>107047.00000000001</v>
      </c>
      <c r="N51" s="117"/>
      <c r="O51" s="117"/>
      <c r="P51" s="117"/>
      <c r="Q51" s="117"/>
      <c r="R51" s="119">
        <f>SUM(R47:R50)</f>
        <v>0</v>
      </c>
      <c r="S51" s="119">
        <f>SUM(S47:S50)</f>
        <v>0</v>
      </c>
      <c r="T51" s="119">
        <f>SUM(T47:T50)</f>
        <v>0</v>
      </c>
      <c r="U51" s="119">
        <f>SUM(U47:U50)</f>
        <v>0</v>
      </c>
      <c r="V51" s="117"/>
      <c r="W51" s="117"/>
      <c r="X51" s="117"/>
      <c r="Y51" s="118">
        <f>SUM(Y47:Y50)</f>
        <v>0</v>
      </c>
      <c r="Z51" s="117"/>
      <c r="AA51" s="117"/>
      <c r="AB51" s="118">
        <f t="shared" ref="AB51:AF51" si="61">SUM(AB47:AB50)</f>
        <v>0</v>
      </c>
      <c r="AC51" s="118">
        <f t="shared" si="61"/>
        <v>0</v>
      </c>
      <c r="AD51" s="118">
        <f t="shared" si="61"/>
        <v>0</v>
      </c>
      <c r="AE51" s="118">
        <f t="shared" si="61"/>
        <v>0</v>
      </c>
      <c r="AF51" s="118">
        <f t="shared" si="61"/>
        <v>0</v>
      </c>
      <c r="AG51" s="117"/>
      <c r="AH51" s="117"/>
      <c r="AI51" s="117"/>
      <c r="AJ51" s="119">
        <f>SUM(AJ47:AJ50)</f>
        <v>0</v>
      </c>
      <c r="AK51" s="119">
        <f>SUM(AK47:AK50)</f>
        <v>0</v>
      </c>
      <c r="AL51" s="119">
        <f>SUM(AL47:AL50)</f>
        <v>0</v>
      </c>
      <c r="AM51" s="118">
        <f>SUM(AM47:AM50)</f>
        <v>0</v>
      </c>
      <c r="AN51" s="118">
        <f>SUM(AN47:AN50)</f>
        <v>0</v>
      </c>
      <c r="AO51" s="116"/>
      <c r="AP51" s="120"/>
      <c r="AQ51" s="121">
        <f t="shared" ref="AQ51:BA51" si="62">SUM(AQ47:AQ50)</f>
        <v>748047</v>
      </c>
      <c r="AR51" s="121">
        <f t="shared" si="62"/>
        <v>0</v>
      </c>
      <c r="AS51" s="121">
        <f t="shared" si="62"/>
        <v>0</v>
      </c>
      <c r="AT51" s="121">
        <f t="shared" si="62"/>
        <v>748047</v>
      </c>
      <c r="AU51" s="121">
        <f t="shared" si="62"/>
        <v>748047</v>
      </c>
      <c r="AV51" s="121">
        <f t="shared" si="62"/>
        <v>0</v>
      </c>
      <c r="AW51" s="121">
        <f t="shared" si="62"/>
        <v>0</v>
      </c>
      <c r="AX51" s="121">
        <f t="shared" si="62"/>
        <v>0</v>
      </c>
      <c r="AY51" s="121">
        <f t="shared" si="62"/>
        <v>0</v>
      </c>
      <c r="AZ51" s="121">
        <f t="shared" si="62"/>
        <v>0</v>
      </c>
      <c r="BA51" s="121">
        <f t="shared" si="62"/>
        <v>0</v>
      </c>
    </row>
    <row r="52" spans="1:53" ht="14.1" customHeight="1" outlineLevel="2" x14ac:dyDescent="0.2">
      <c r="A52" s="68"/>
      <c r="B52" s="94"/>
      <c r="C52" s="95"/>
      <c r="D52" s="96"/>
      <c r="E52" s="96"/>
      <c r="F52" s="97"/>
      <c r="G52" s="98"/>
      <c r="H52" s="99" t="s">
        <v>49</v>
      </c>
      <c r="I52" s="100"/>
      <c r="J52" s="101"/>
      <c r="K52" s="101"/>
      <c r="L52" s="102" t="str">
        <f>IF(I52&lt;&gt;0,((VLOOKUP(I52,'1. Standard_Cost'!$B$4:$D$8,2)+VLOOKUP(I52,'1. Standard_Cost'!$B$4:$D$8,3))*J52*K52),"0")</f>
        <v>0</v>
      </c>
      <c r="M52" s="102">
        <f>L52*'1. Standard_Cost'!F9</f>
        <v>0</v>
      </c>
      <c r="N52" s="103"/>
      <c r="O52" s="103"/>
      <c r="P52" s="103"/>
      <c r="Q52" s="103"/>
      <c r="R52" s="104">
        <f>+N52*P52*'1. Standard_Cost'!$B$12</f>
        <v>0</v>
      </c>
      <c r="S52" s="104">
        <f>+N52*O52*P52*'1. Standard_Cost'!$C$12</f>
        <v>0</v>
      </c>
      <c r="T52" s="104">
        <f>+N52*P52*Q52*'1. Standard_Cost'!$D$12</f>
        <v>0</v>
      </c>
      <c r="U52" s="104">
        <f>+N52*O52*'1. Standard_Cost'!$E$12</f>
        <v>0</v>
      </c>
      <c r="V52" s="103"/>
      <c r="W52" s="103"/>
      <c r="X52" s="103"/>
      <c r="Y52" s="104">
        <f>+V52*((X52*'1. Standard_Cost'!$B$16)+(W52*X52*'1. Standard_Cost'!$C$16))</f>
        <v>0</v>
      </c>
      <c r="Z52" s="103"/>
      <c r="AA52" s="103"/>
      <c r="AB52" s="104">
        <f>+Z52*'1. Standard_Cost'!$B$20+AA52*'1. Standard_Cost'!$C$20</f>
        <v>0</v>
      </c>
      <c r="AC52" s="105"/>
      <c r="AD52" s="106"/>
      <c r="AE52" s="104">
        <f>SUM(AD52,AC52,AB52,Y52,U52,T52,S52,R52)*'1. Standard_Cost'!B33</f>
        <v>0</v>
      </c>
      <c r="AF52" s="104">
        <f>SUM(AD52,AE52)</f>
        <v>0</v>
      </c>
      <c r="AG52" s="103"/>
      <c r="AH52" s="103"/>
      <c r="AI52" s="103"/>
      <c r="AJ52" s="107"/>
      <c r="AK52" s="107"/>
      <c r="AL52" s="107"/>
      <c r="AM52" s="104">
        <f>AG52*'1. Standard_Cost'!B29+'Incremental_Cost Year 2021'!AH56*'1. Standard_Cost'!C29+'Incremental_Cost Year 2021'!AI56*'1. Standard_Cost'!D29+'Incremental_Cost Year 2021'!AJ56+'Incremental_Cost Year 2021'!AL56+AK52</f>
        <v>0</v>
      </c>
      <c r="AN52" s="104">
        <f>AM52*'1. Standard_Cost'!C33</f>
        <v>0</v>
      </c>
      <c r="AO52" s="107"/>
      <c r="AQ52" s="104">
        <f t="shared" ref="AQ52:AQ55" si="63">L52+M52</f>
        <v>0</v>
      </c>
      <c r="AR52" s="104">
        <f t="shared" ref="AR52:AR55" si="64">AF52</f>
        <v>0</v>
      </c>
      <c r="AS52" s="104">
        <f t="shared" si="10"/>
        <v>0</v>
      </c>
      <c r="AT52" s="104">
        <f>SUM(AQ52,AR52,AS52)</f>
        <v>0</v>
      </c>
      <c r="AU52" s="229"/>
      <c r="AV52" s="229"/>
      <c r="AW52" s="229"/>
      <c r="AX52" s="229"/>
      <c r="AY52" s="229"/>
      <c r="AZ52" s="229"/>
      <c r="BA52" s="230">
        <f t="shared" ref="BA52:BA55" si="65">SUM(AU52:AZ52)-AT52</f>
        <v>0</v>
      </c>
    </row>
    <row r="53" spans="1:53" ht="14.1" customHeight="1" outlineLevel="2" x14ac:dyDescent="0.2">
      <c r="A53" s="68"/>
      <c r="B53" s="94"/>
      <c r="C53" s="95"/>
      <c r="D53" s="110"/>
      <c r="E53" s="110"/>
      <c r="F53" s="110"/>
      <c r="G53" s="111"/>
      <c r="H53" s="99" t="s">
        <v>50</v>
      </c>
      <c r="I53" s="100"/>
      <c r="J53" s="101"/>
      <c r="K53" s="101"/>
      <c r="L53" s="102" t="str">
        <f>IF(I53&lt;&gt;0,((VLOOKUP(I53,'1. Standard_Cost'!$B$4:$D$8,2)+VLOOKUP(I53,'1. Standard_Cost'!$B$4:$D$8,3))*J53*K53),"0")</f>
        <v>0</v>
      </c>
      <c r="M53" s="102">
        <f>L53*'1. Standard_Cost'!F9</f>
        <v>0</v>
      </c>
      <c r="N53" s="103"/>
      <c r="O53" s="103"/>
      <c r="P53" s="103"/>
      <c r="Q53" s="103"/>
      <c r="R53" s="104">
        <f>+N53*P53*'1. Standard_Cost'!$B$12</f>
        <v>0</v>
      </c>
      <c r="S53" s="104">
        <f>+N53*O53*P53*'1. Standard_Cost'!$C$12</f>
        <v>0</v>
      </c>
      <c r="T53" s="104">
        <f>+N53*P53*Q53*'1. Standard_Cost'!$D$12</f>
        <v>0</v>
      </c>
      <c r="U53" s="104">
        <f>+N53*O53*'1. Standard_Cost'!$E$12</f>
        <v>0</v>
      </c>
      <c r="V53" s="103"/>
      <c r="W53" s="103"/>
      <c r="X53" s="103"/>
      <c r="Y53" s="104">
        <f>+V53*((X53*'1. Standard_Cost'!$B$16)+(W53*X53*'1. Standard_Cost'!$C$16))</f>
        <v>0</v>
      </c>
      <c r="Z53" s="103"/>
      <c r="AA53" s="103"/>
      <c r="AB53" s="104">
        <f>+Z53*'1. Standard_Cost'!$B$20+AA53*'1. Standard_Cost'!$C$20</f>
        <v>0</v>
      </c>
      <c r="AC53" s="105"/>
      <c r="AD53" s="106"/>
      <c r="AE53" s="104">
        <f>SUM(AD53,AC53,AB53,Y53,U53,T53,S53,R53)*'1. Standard_Cost'!B33</f>
        <v>0</v>
      </c>
      <c r="AF53" s="104">
        <f t="shared" ref="AF53:AF55" si="66">SUM(AD53,AE53)</f>
        <v>0</v>
      </c>
      <c r="AG53" s="103"/>
      <c r="AH53" s="103"/>
      <c r="AI53" s="103"/>
      <c r="AJ53" s="107"/>
      <c r="AK53" s="107"/>
      <c r="AL53" s="107"/>
      <c r="AM53" s="104">
        <f>AG53*'1. Standard_Cost'!B29+'Incremental_Cost Year 2021'!AH57*'1. Standard_Cost'!C29+'Incremental_Cost Year 2021'!AI57*'1. Standard_Cost'!D29+'Incremental_Cost Year 2021'!AJ57+'Incremental_Cost Year 2021'!AL57+AK53</f>
        <v>0</v>
      </c>
      <c r="AN53" s="104">
        <f>AM53*'1. Standard_Cost'!C33</f>
        <v>0</v>
      </c>
      <c r="AO53" s="107"/>
      <c r="AQ53" s="104">
        <f t="shared" si="63"/>
        <v>0</v>
      </c>
      <c r="AR53" s="104">
        <f t="shared" si="64"/>
        <v>0</v>
      </c>
      <c r="AS53" s="104">
        <f t="shared" si="10"/>
        <v>0</v>
      </c>
      <c r="AT53" s="104">
        <f t="shared" ref="AT53:AT55" si="67">SUM(AQ53,AR53,AS53)</f>
        <v>0</v>
      </c>
      <c r="AU53" s="229"/>
      <c r="AV53" s="229">
        <v>0</v>
      </c>
      <c r="AW53" s="229"/>
      <c r="AX53" s="229"/>
      <c r="AY53" s="229"/>
      <c r="AZ53" s="229"/>
      <c r="BA53" s="230">
        <f t="shared" si="65"/>
        <v>0</v>
      </c>
    </row>
    <row r="54" spans="1:53" ht="14.1" customHeight="1" outlineLevel="2" x14ac:dyDescent="0.2">
      <c r="A54" s="68"/>
      <c r="B54" s="94"/>
      <c r="C54" s="95"/>
      <c r="D54" s="110"/>
      <c r="E54" s="110"/>
      <c r="F54" s="110"/>
      <c r="G54" s="111"/>
      <c r="H54" s="99" t="s">
        <v>51</v>
      </c>
      <c r="I54" s="100"/>
      <c r="J54" s="101"/>
      <c r="K54" s="101"/>
      <c r="L54" s="102" t="str">
        <f>IF(I54&lt;&gt;0,((VLOOKUP(I54,'1. Standard_Cost'!$B$4:$D$8,2)+VLOOKUP(I54,'1. Standard_Cost'!$B$4:$D$8,3))*J54*K54),"0")</f>
        <v>0</v>
      </c>
      <c r="M54" s="102">
        <f>L54*'1. Standard_Cost'!F9</f>
        <v>0</v>
      </c>
      <c r="N54" s="103"/>
      <c r="O54" s="103"/>
      <c r="P54" s="103"/>
      <c r="Q54" s="103"/>
      <c r="R54" s="104">
        <f>+N54*P54*'1. Standard_Cost'!$B$12</f>
        <v>0</v>
      </c>
      <c r="S54" s="104">
        <f>+N54*O54*P54*'1. Standard_Cost'!$C$12</f>
        <v>0</v>
      </c>
      <c r="T54" s="104">
        <f>+N54*P54*Q54*'1. Standard_Cost'!$D$12</f>
        <v>0</v>
      </c>
      <c r="U54" s="104">
        <f>+N54*O54*'1. Standard_Cost'!$E$12</f>
        <v>0</v>
      </c>
      <c r="V54" s="103"/>
      <c r="W54" s="103"/>
      <c r="X54" s="103"/>
      <c r="Y54" s="104">
        <f>+V54*((X54*'1. Standard_Cost'!$B$16)+(W54*X54*'1. Standard_Cost'!$C$16))</f>
        <v>0</v>
      </c>
      <c r="Z54" s="103"/>
      <c r="AA54" s="103"/>
      <c r="AB54" s="104">
        <f>+Z54*'1. Standard_Cost'!$B$20+AA54*'1. Standard_Cost'!$C$20</f>
        <v>0</v>
      </c>
      <c r="AC54" s="105"/>
      <c r="AD54" s="106"/>
      <c r="AE54" s="104">
        <f>SUM(AD54,AC54,AB54,Y54,U54,T54,S54,R54)*'1. Standard_Cost'!B33</f>
        <v>0</v>
      </c>
      <c r="AF54" s="104">
        <f t="shared" si="66"/>
        <v>0</v>
      </c>
      <c r="AG54" s="103"/>
      <c r="AH54" s="103"/>
      <c r="AI54" s="103"/>
      <c r="AJ54" s="107"/>
      <c r="AK54" s="107"/>
      <c r="AL54" s="107"/>
      <c r="AM54" s="104">
        <f>AG54*'1. Standard_Cost'!B29+'Incremental_Cost Year 2021'!AH58*'1. Standard_Cost'!C29+'Incremental_Cost Year 2021'!AI58*'1. Standard_Cost'!D29+'Incremental_Cost Year 2021'!AJ58+'Incremental_Cost Year 2021'!AL58+AK54</f>
        <v>0</v>
      </c>
      <c r="AN54" s="104">
        <f>AM54*'1. Standard_Cost'!C33</f>
        <v>0</v>
      </c>
      <c r="AO54" s="107"/>
      <c r="AQ54" s="104">
        <f t="shared" si="63"/>
        <v>0</v>
      </c>
      <c r="AR54" s="104">
        <f t="shared" si="64"/>
        <v>0</v>
      </c>
      <c r="AS54" s="104">
        <f t="shared" si="10"/>
        <v>0</v>
      </c>
      <c r="AT54" s="104">
        <f t="shared" si="67"/>
        <v>0</v>
      </c>
      <c r="AU54" s="229"/>
      <c r="AV54" s="229"/>
      <c r="AW54" s="229"/>
      <c r="AX54" s="229"/>
      <c r="AY54" s="229"/>
      <c r="AZ54" s="229"/>
      <c r="BA54" s="230">
        <f t="shared" si="65"/>
        <v>0</v>
      </c>
    </row>
    <row r="55" spans="1:53" ht="14.1" customHeight="1" outlineLevel="2" x14ac:dyDescent="0.2">
      <c r="A55" s="68"/>
      <c r="B55" s="94"/>
      <c r="C55" s="95"/>
      <c r="D55" s="110"/>
      <c r="E55" s="110"/>
      <c r="F55" s="110"/>
      <c r="G55" s="111"/>
      <c r="H55" s="112" t="s">
        <v>179</v>
      </c>
      <c r="I55" s="100"/>
      <c r="J55" s="101"/>
      <c r="K55" s="101"/>
      <c r="L55" s="102" t="str">
        <f>IF(I55&lt;&gt;0,((VLOOKUP(I55,'1. Standard_Cost'!$B$4:$D$8,2)+VLOOKUP(I55,'1. Standard_Cost'!$B$4:$D$8,3))*J55*K55),"0")</f>
        <v>0</v>
      </c>
      <c r="M55" s="102">
        <f>L55*'1. Standard_Cost'!F9</f>
        <v>0</v>
      </c>
      <c r="N55" s="103"/>
      <c r="O55" s="103"/>
      <c r="P55" s="103"/>
      <c r="Q55" s="103"/>
      <c r="R55" s="104">
        <f>+N55*P55*'1. Standard_Cost'!$B$12</f>
        <v>0</v>
      </c>
      <c r="S55" s="104">
        <f>+N55*O55*P55*'1. Standard_Cost'!$C$12</f>
        <v>0</v>
      </c>
      <c r="T55" s="104">
        <f>+N55*P55*Q55*'1. Standard_Cost'!$D$12</f>
        <v>0</v>
      </c>
      <c r="U55" s="104">
        <f>+N55*O55*'1. Standard_Cost'!$E$12</f>
        <v>0</v>
      </c>
      <c r="V55" s="103"/>
      <c r="W55" s="103"/>
      <c r="X55" s="103"/>
      <c r="Y55" s="104">
        <f>+V55*((X55*'1. Standard_Cost'!$B$16)+(W55*X55*'1. Standard_Cost'!$C$16))</f>
        <v>0</v>
      </c>
      <c r="Z55" s="103"/>
      <c r="AA55" s="103"/>
      <c r="AB55" s="104">
        <f>+Z55*'1. Standard_Cost'!$B$20+AA55*'1. Standard_Cost'!$C$20</f>
        <v>0</v>
      </c>
      <c r="AC55" s="105"/>
      <c r="AD55" s="106"/>
      <c r="AE55" s="104">
        <f>SUM(AD55,AC55,AB55,Y55,U55,T55,S55,R55)*'1. Standard_Cost'!B33</f>
        <v>0</v>
      </c>
      <c r="AF55" s="104">
        <f t="shared" si="66"/>
        <v>0</v>
      </c>
      <c r="AG55" s="103"/>
      <c r="AH55" s="103"/>
      <c r="AI55" s="103"/>
      <c r="AJ55" s="107"/>
      <c r="AK55" s="107"/>
      <c r="AL55" s="107"/>
      <c r="AM55" s="104">
        <f>AG55*'1. Standard_Cost'!B29+'Incremental_Cost Year 2021'!AH59*'1. Standard_Cost'!C29+'Incremental_Cost Year 2021'!AI59*'1. Standard_Cost'!D29+'Incremental_Cost Year 2021'!AJ59+'Incremental_Cost Year 2021'!AL59+AK55</f>
        <v>0</v>
      </c>
      <c r="AN55" s="104">
        <f>AM55*'1. Standard_Cost'!C33</f>
        <v>0</v>
      </c>
      <c r="AO55" s="107"/>
      <c r="AQ55" s="104">
        <f t="shared" si="63"/>
        <v>0</v>
      </c>
      <c r="AR55" s="104">
        <f t="shared" si="64"/>
        <v>0</v>
      </c>
      <c r="AS55" s="104">
        <f t="shared" si="10"/>
        <v>0</v>
      </c>
      <c r="AT55" s="104">
        <f t="shared" si="67"/>
        <v>0</v>
      </c>
      <c r="AU55" s="229"/>
      <c r="AV55" s="229"/>
      <c r="AW55" s="229"/>
      <c r="AX55" s="229"/>
      <c r="AY55" s="229"/>
      <c r="AZ55" s="229"/>
      <c r="BA55" s="230">
        <f t="shared" si="65"/>
        <v>0</v>
      </c>
    </row>
    <row r="56" spans="1:53" ht="25.7" customHeight="1" outlineLevel="1" x14ac:dyDescent="0.2">
      <c r="A56" s="68"/>
      <c r="B56" s="94"/>
      <c r="C56" s="95"/>
      <c r="D56" s="113" t="s">
        <v>48</v>
      </c>
      <c r="E56" s="113" t="s">
        <v>193</v>
      </c>
      <c r="F56" s="114" t="s">
        <v>154</v>
      </c>
      <c r="G56" s="115" t="s">
        <v>155</v>
      </c>
      <c r="H56" s="122" t="s">
        <v>194</v>
      </c>
      <c r="I56" s="117"/>
      <c r="J56" s="117"/>
      <c r="K56" s="117"/>
      <c r="L56" s="118">
        <f>SUM(L52:L55)</f>
        <v>0</v>
      </c>
      <c r="M56" s="118">
        <f>SUM(M52:M55)</f>
        <v>0</v>
      </c>
      <c r="N56" s="117"/>
      <c r="O56" s="117"/>
      <c r="P56" s="117"/>
      <c r="Q56" s="117"/>
      <c r="R56" s="119">
        <f>SUM(R52:R55)</f>
        <v>0</v>
      </c>
      <c r="S56" s="119">
        <f>SUM(S52:S55)</f>
        <v>0</v>
      </c>
      <c r="T56" s="119">
        <f>SUM(T52:T55)</f>
        <v>0</v>
      </c>
      <c r="U56" s="119">
        <f>SUM(U52:U55)</f>
        <v>0</v>
      </c>
      <c r="V56" s="117"/>
      <c r="W56" s="117"/>
      <c r="X56" s="117"/>
      <c r="Y56" s="118">
        <f>SUM(Y52:Y55)</f>
        <v>0</v>
      </c>
      <c r="Z56" s="117"/>
      <c r="AA56" s="117"/>
      <c r="AB56" s="118">
        <f t="shared" ref="AB56:AF56" si="68">SUM(AB52:AB55)</f>
        <v>0</v>
      </c>
      <c r="AC56" s="118">
        <f t="shared" si="68"/>
        <v>0</v>
      </c>
      <c r="AD56" s="118">
        <f t="shared" si="68"/>
        <v>0</v>
      </c>
      <c r="AE56" s="118">
        <f t="shared" si="68"/>
        <v>0</v>
      </c>
      <c r="AF56" s="118">
        <f t="shared" si="68"/>
        <v>0</v>
      </c>
      <c r="AG56" s="117"/>
      <c r="AH56" s="117"/>
      <c r="AI56" s="117"/>
      <c r="AJ56" s="119">
        <f>SUM(AJ52:AJ55)</f>
        <v>0</v>
      </c>
      <c r="AK56" s="119">
        <f>SUM(AK52:AK55)</f>
        <v>0</v>
      </c>
      <c r="AL56" s="119">
        <f>SUM(AL52:AL55)</f>
        <v>0</v>
      </c>
      <c r="AM56" s="118">
        <f>SUM(AM52:AM55)</f>
        <v>0</v>
      </c>
      <c r="AN56" s="118">
        <f>SUM(AN52:AN55)</f>
        <v>0</v>
      </c>
      <c r="AO56" s="116"/>
      <c r="AP56" s="120"/>
      <c r="AQ56" s="121">
        <f t="shared" ref="AQ56:BA56" si="69">SUM(AQ52:AQ55)</f>
        <v>0</v>
      </c>
      <c r="AR56" s="121">
        <f t="shared" si="69"/>
        <v>0</v>
      </c>
      <c r="AS56" s="121">
        <f t="shared" si="69"/>
        <v>0</v>
      </c>
      <c r="AT56" s="121">
        <f t="shared" si="69"/>
        <v>0</v>
      </c>
      <c r="AU56" s="121">
        <f t="shared" si="69"/>
        <v>0</v>
      </c>
      <c r="AV56" s="121">
        <f t="shared" si="69"/>
        <v>0</v>
      </c>
      <c r="AW56" s="121">
        <f t="shared" si="69"/>
        <v>0</v>
      </c>
      <c r="AX56" s="121">
        <f t="shared" si="69"/>
        <v>0</v>
      </c>
      <c r="AY56" s="121">
        <f t="shared" si="69"/>
        <v>0</v>
      </c>
      <c r="AZ56" s="121">
        <f t="shared" si="69"/>
        <v>0</v>
      </c>
      <c r="BA56" s="121">
        <f t="shared" si="69"/>
        <v>0</v>
      </c>
    </row>
    <row r="57" spans="1:53" ht="14.1" customHeight="1" outlineLevel="2" x14ac:dyDescent="0.2">
      <c r="A57" s="68"/>
      <c r="B57" s="94"/>
      <c r="C57" s="95"/>
      <c r="D57" s="96"/>
      <c r="E57" s="96"/>
      <c r="F57" s="97"/>
      <c r="G57" s="98"/>
      <c r="H57" s="99" t="s">
        <v>49</v>
      </c>
      <c r="I57" s="100"/>
      <c r="J57" s="101"/>
      <c r="K57" s="101"/>
      <c r="L57" s="102" t="str">
        <f>IF(I57&lt;&gt;0,((VLOOKUP(I57,'1. Standard_Cost'!$B$4:$D$8,2)+VLOOKUP(I57,'1. Standard_Cost'!$B$4:$D$8,3))*J57*K57),"0")</f>
        <v>0</v>
      </c>
      <c r="M57" s="102">
        <f>L57*'1. Standard_Cost'!F14</f>
        <v>0</v>
      </c>
      <c r="N57" s="103"/>
      <c r="O57" s="103"/>
      <c r="P57" s="103"/>
      <c r="Q57" s="103"/>
      <c r="R57" s="104">
        <f>+N57*P57*'1. Standard_Cost'!$B$12</f>
        <v>0</v>
      </c>
      <c r="S57" s="104">
        <f>+N57*O57*P57*'1. Standard_Cost'!$C$12</f>
        <v>0</v>
      </c>
      <c r="T57" s="104">
        <f>+N57*P57*Q57*'1. Standard_Cost'!$D$12</f>
        <v>0</v>
      </c>
      <c r="U57" s="104">
        <f>+N57*O57*'1. Standard_Cost'!$E$12</f>
        <v>0</v>
      </c>
      <c r="V57" s="103"/>
      <c r="W57" s="103"/>
      <c r="X57" s="103"/>
      <c r="Y57" s="104">
        <f>+V57*((X57*'1. Standard_Cost'!$B$16)+(W57*X57*'1. Standard_Cost'!$C$16))</f>
        <v>0</v>
      </c>
      <c r="Z57" s="103"/>
      <c r="AA57" s="103"/>
      <c r="AB57" s="104">
        <f>+Z57*'1. Standard_Cost'!$B$20+AA57*'1. Standard_Cost'!$C$20</f>
        <v>0</v>
      </c>
      <c r="AC57" s="105"/>
      <c r="AD57" s="106"/>
      <c r="AE57" s="104">
        <f>SUM(AD57,AC57,AB57,Y57,U57,T57,S57,R57)*'1. Standard_Cost'!B38</f>
        <v>0</v>
      </c>
      <c r="AF57" s="104">
        <f>SUM(AD57,AE57)</f>
        <v>0</v>
      </c>
      <c r="AG57" s="103"/>
      <c r="AH57" s="103"/>
      <c r="AI57" s="103"/>
      <c r="AJ57" s="107"/>
      <c r="AK57" s="107"/>
      <c r="AL57" s="107"/>
      <c r="AM57" s="104">
        <f>AG57*'1. Standard_Cost'!B34+'Incremental_Cost Year 2021'!AH61*'1. Standard_Cost'!C34+'Incremental_Cost Year 2021'!AI61*'1. Standard_Cost'!D34+'Incremental_Cost Year 2021'!AJ61+'Incremental_Cost Year 2021'!AL61+AK57</f>
        <v>0</v>
      </c>
      <c r="AN57" s="104">
        <f>AM57*'1. Standard_Cost'!C38</f>
        <v>0</v>
      </c>
      <c r="AO57" s="107"/>
      <c r="AQ57" s="104">
        <f t="shared" ref="AQ57:AQ60" si="70">L57+M57</f>
        <v>0</v>
      </c>
      <c r="AR57" s="104">
        <f t="shared" ref="AR57:AR60" si="71">AF57</f>
        <v>0</v>
      </c>
      <c r="AS57" s="104">
        <f t="shared" si="10"/>
        <v>0</v>
      </c>
      <c r="AT57" s="104">
        <f>SUM(AQ57,AR57,AS57)</f>
        <v>0</v>
      </c>
      <c r="AU57" s="229"/>
      <c r="AV57" s="229"/>
      <c r="AW57" s="229"/>
      <c r="AX57" s="229"/>
      <c r="AY57" s="229"/>
      <c r="AZ57" s="229"/>
      <c r="BA57" s="230">
        <f t="shared" ref="BA57:BA60" si="72">SUM(AU57:AZ57)-AT57</f>
        <v>0</v>
      </c>
    </row>
    <row r="58" spans="1:53" ht="14.1" customHeight="1" outlineLevel="2" x14ac:dyDescent="0.2">
      <c r="A58" s="68"/>
      <c r="B58" s="94"/>
      <c r="C58" s="95"/>
      <c r="D58" s="110"/>
      <c r="E58" s="110"/>
      <c r="F58" s="110"/>
      <c r="G58" s="111"/>
      <c r="H58" s="99" t="s">
        <v>50</v>
      </c>
      <c r="I58" s="100"/>
      <c r="J58" s="101"/>
      <c r="K58" s="101"/>
      <c r="L58" s="102" t="str">
        <f>IF(I58&lt;&gt;0,((VLOOKUP(I58,'1. Standard_Cost'!$B$4:$D$8,2)+VLOOKUP(I58,'1. Standard_Cost'!$B$4:$D$8,3))*J58*K58),"0")</f>
        <v>0</v>
      </c>
      <c r="M58" s="102">
        <f>L58*'1. Standard_Cost'!F14</f>
        <v>0</v>
      </c>
      <c r="N58" s="103"/>
      <c r="O58" s="103"/>
      <c r="P58" s="103"/>
      <c r="Q58" s="103"/>
      <c r="R58" s="104">
        <f>+N58*P58*'1. Standard_Cost'!$B$12</f>
        <v>0</v>
      </c>
      <c r="S58" s="104">
        <f>+N58*O58*P58*'1. Standard_Cost'!$C$12</f>
        <v>0</v>
      </c>
      <c r="T58" s="104">
        <f>+N58*P58*Q58*'1. Standard_Cost'!$D$12</f>
        <v>0</v>
      </c>
      <c r="U58" s="104">
        <f>+N58*O58*'1. Standard_Cost'!$E$12</f>
        <v>0</v>
      </c>
      <c r="V58" s="103"/>
      <c r="W58" s="103"/>
      <c r="X58" s="103"/>
      <c r="Y58" s="104">
        <f>+V58*((X58*'1. Standard_Cost'!$B$16)+(W58*X58*'1. Standard_Cost'!$C$16))</f>
        <v>0</v>
      </c>
      <c r="Z58" s="103"/>
      <c r="AA58" s="103"/>
      <c r="AB58" s="104">
        <f>+Z58*'1. Standard_Cost'!$B$20+AA58*'1. Standard_Cost'!$C$20</f>
        <v>0</v>
      </c>
      <c r="AC58" s="105"/>
      <c r="AD58" s="106"/>
      <c r="AE58" s="104">
        <f>SUM(AD58,AC58,AB58,Y58,U58,T58,S58,R58)*'1. Standard_Cost'!B38</f>
        <v>0</v>
      </c>
      <c r="AF58" s="104">
        <f t="shared" ref="AF58:AF60" si="73">SUM(AD58,AE58)</f>
        <v>0</v>
      </c>
      <c r="AG58" s="103"/>
      <c r="AH58" s="103"/>
      <c r="AI58" s="103"/>
      <c r="AJ58" s="107"/>
      <c r="AK58" s="107"/>
      <c r="AL58" s="107"/>
      <c r="AM58" s="104">
        <f>AG58*'1. Standard_Cost'!B34+'Incremental_Cost Year 2021'!AH62*'1. Standard_Cost'!C34+'Incremental_Cost Year 2021'!AI62*'1. Standard_Cost'!D34+'Incremental_Cost Year 2021'!AJ62+'Incremental_Cost Year 2021'!AL62+AK58</f>
        <v>0</v>
      </c>
      <c r="AN58" s="104">
        <f>AM58*'1. Standard_Cost'!C38</f>
        <v>0</v>
      </c>
      <c r="AO58" s="107"/>
      <c r="AQ58" s="104">
        <f t="shared" si="70"/>
        <v>0</v>
      </c>
      <c r="AR58" s="104">
        <f t="shared" si="71"/>
        <v>0</v>
      </c>
      <c r="AS58" s="104">
        <f t="shared" si="10"/>
        <v>0</v>
      </c>
      <c r="AT58" s="104">
        <f t="shared" ref="AT58:AT60" si="74">SUM(AQ58,AR58,AS58)</f>
        <v>0</v>
      </c>
      <c r="AU58" s="229"/>
      <c r="AV58" s="229">
        <v>0</v>
      </c>
      <c r="AW58" s="229"/>
      <c r="AX58" s="229"/>
      <c r="AY58" s="229"/>
      <c r="AZ58" s="229"/>
      <c r="BA58" s="230">
        <f t="shared" si="72"/>
        <v>0</v>
      </c>
    </row>
    <row r="59" spans="1:53" ht="14.1" customHeight="1" outlineLevel="2" x14ac:dyDescent="0.2">
      <c r="A59" s="68"/>
      <c r="B59" s="94"/>
      <c r="C59" s="95"/>
      <c r="D59" s="110"/>
      <c r="E59" s="110"/>
      <c r="F59" s="110"/>
      <c r="G59" s="111"/>
      <c r="H59" s="99" t="s">
        <v>51</v>
      </c>
      <c r="I59" s="100"/>
      <c r="J59" s="101"/>
      <c r="K59" s="101"/>
      <c r="L59" s="102" t="str">
        <f>IF(I59&lt;&gt;0,((VLOOKUP(I59,'1. Standard_Cost'!$B$4:$D$8,2)+VLOOKUP(I59,'1. Standard_Cost'!$B$4:$D$8,3))*J59*K59),"0")</f>
        <v>0</v>
      </c>
      <c r="M59" s="102">
        <f>L59*'1. Standard_Cost'!F14</f>
        <v>0</v>
      </c>
      <c r="N59" s="103"/>
      <c r="O59" s="103"/>
      <c r="P59" s="103"/>
      <c r="Q59" s="103"/>
      <c r="R59" s="104">
        <f>+N59*P59*'1. Standard_Cost'!$B$12</f>
        <v>0</v>
      </c>
      <c r="S59" s="104">
        <f>+N59*O59*P59*'1. Standard_Cost'!$C$12</f>
        <v>0</v>
      </c>
      <c r="T59" s="104">
        <f>+N59*P59*Q59*'1. Standard_Cost'!$D$12</f>
        <v>0</v>
      </c>
      <c r="U59" s="104">
        <f>+N59*O59*'1. Standard_Cost'!$E$12</f>
        <v>0</v>
      </c>
      <c r="V59" s="103"/>
      <c r="W59" s="103"/>
      <c r="X59" s="103"/>
      <c r="Y59" s="104">
        <f>+V59*((X59*'1. Standard_Cost'!$B$16)+(W59*X59*'1. Standard_Cost'!$C$16))</f>
        <v>0</v>
      </c>
      <c r="Z59" s="103"/>
      <c r="AA59" s="103"/>
      <c r="AB59" s="104">
        <f>+Z59*'1. Standard_Cost'!$B$20+AA59*'1. Standard_Cost'!$C$20</f>
        <v>0</v>
      </c>
      <c r="AC59" s="105"/>
      <c r="AD59" s="106"/>
      <c r="AE59" s="104">
        <f>SUM(AD59,AC59,AB59,Y59,U59,T59,S59,R59)*'1. Standard_Cost'!B38</f>
        <v>0</v>
      </c>
      <c r="AF59" s="104">
        <f t="shared" si="73"/>
        <v>0</v>
      </c>
      <c r="AG59" s="103"/>
      <c r="AH59" s="103"/>
      <c r="AI59" s="103"/>
      <c r="AJ59" s="107"/>
      <c r="AK59" s="107"/>
      <c r="AL59" s="107"/>
      <c r="AM59" s="104">
        <f>AG59*'1. Standard_Cost'!B34+'Incremental_Cost Year 2021'!AH63*'1. Standard_Cost'!C34+'Incremental_Cost Year 2021'!AI63*'1. Standard_Cost'!D34+'Incremental_Cost Year 2021'!AJ63+'Incremental_Cost Year 2021'!AL63+AK59</f>
        <v>0</v>
      </c>
      <c r="AN59" s="104">
        <f>AM59*'1. Standard_Cost'!C38</f>
        <v>0</v>
      </c>
      <c r="AO59" s="107"/>
      <c r="AQ59" s="104">
        <f t="shared" si="70"/>
        <v>0</v>
      </c>
      <c r="AR59" s="104">
        <f t="shared" si="71"/>
        <v>0</v>
      </c>
      <c r="AS59" s="104">
        <f t="shared" si="10"/>
        <v>0</v>
      </c>
      <c r="AT59" s="104">
        <f t="shared" si="74"/>
        <v>0</v>
      </c>
      <c r="AU59" s="229"/>
      <c r="AV59" s="229"/>
      <c r="AW59" s="229"/>
      <c r="AX59" s="229"/>
      <c r="AY59" s="229"/>
      <c r="AZ59" s="229"/>
      <c r="BA59" s="230">
        <f t="shared" si="72"/>
        <v>0</v>
      </c>
    </row>
    <row r="60" spans="1:53" ht="14.1" customHeight="1" outlineLevel="2" x14ac:dyDescent="0.2">
      <c r="A60" s="68"/>
      <c r="B60" s="94"/>
      <c r="C60" s="95"/>
      <c r="D60" s="110"/>
      <c r="E60" s="110"/>
      <c r="F60" s="110"/>
      <c r="G60" s="111"/>
      <c r="H60" s="112" t="s">
        <v>179</v>
      </c>
      <c r="I60" s="100"/>
      <c r="J60" s="101"/>
      <c r="K60" s="101"/>
      <c r="L60" s="102" t="str">
        <f>IF(I60&lt;&gt;0,((VLOOKUP(I60,'1. Standard_Cost'!$B$4:$D$8,2)+VLOOKUP(I60,'1. Standard_Cost'!$B$4:$D$8,3))*J60*K60),"0")</f>
        <v>0</v>
      </c>
      <c r="M60" s="102">
        <f>L60*'1. Standard_Cost'!F14</f>
        <v>0</v>
      </c>
      <c r="N60" s="103"/>
      <c r="O60" s="103"/>
      <c r="P60" s="103"/>
      <c r="Q60" s="103"/>
      <c r="R60" s="104">
        <f>+N60*P60*'1. Standard_Cost'!$B$12</f>
        <v>0</v>
      </c>
      <c r="S60" s="104">
        <f>+N60*O60*P60*'1. Standard_Cost'!$C$12</f>
        <v>0</v>
      </c>
      <c r="T60" s="104">
        <f>+N60*P60*Q60*'1. Standard_Cost'!$D$12</f>
        <v>0</v>
      </c>
      <c r="U60" s="104">
        <f>+N60*O60*'1. Standard_Cost'!$E$12</f>
        <v>0</v>
      </c>
      <c r="V60" s="103"/>
      <c r="W60" s="103"/>
      <c r="X60" s="103"/>
      <c r="Y60" s="104">
        <f>+V60*((X60*'1. Standard_Cost'!$B$16)+(W60*X60*'1. Standard_Cost'!$C$16))</f>
        <v>0</v>
      </c>
      <c r="Z60" s="103"/>
      <c r="AA60" s="103"/>
      <c r="AB60" s="104">
        <f>+Z60*'1. Standard_Cost'!$B$20+AA60*'1. Standard_Cost'!$C$20</f>
        <v>0</v>
      </c>
      <c r="AC60" s="105"/>
      <c r="AD60" s="106"/>
      <c r="AE60" s="104">
        <f>SUM(AD60,AC60,AB60,Y60,U60,T60,S60,R60)*'1. Standard_Cost'!B38</f>
        <v>0</v>
      </c>
      <c r="AF60" s="104">
        <f t="shared" si="73"/>
        <v>0</v>
      </c>
      <c r="AG60" s="103"/>
      <c r="AH60" s="103"/>
      <c r="AI60" s="103"/>
      <c r="AJ60" s="107"/>
      <c r="AK60" s="107"/>
      <c r="AL60" s="107"/>
      <c r="AM60" s="104">
        <f>AG60*'1. Standard_Cost'!B34+'Incremental_Cost Year 2021'!AH64*'1. Standard_Cost'!C34+'Incremental_Cost Year 2021'!AI64*'1. Standard_Cost'!D34+'Incremental_Cost Year 2021'!AJ64+'Incremental_Cost Year 2021'!AL64+AK60</f>
        <v>0</v>
      </c>
      <c r="AN60" s="104">
        <f>AM60*'1. Standard_Cost'!C38</f>
        <v>0</v>
      </c>
      <c r="AO60" s="107"/>
      <c r="AQ60" s="104">
        <f t="shared" si="70"/>
        <v>0</v>
      </c>
      <c r="AR60" s="104">
        <f t="shared" si="71"/>
        <v>0</v>
      </c>
      <c r="AS60" s="104">
        <f t="shared" si="10"/>
        <v>0</v>
      </c>
      <c r="AT60" s="104">
        <f t="shared" si="74"/>
        <v>0</v>
      </c>
      <c r="AU60" s="229"/>
      <c r="AV60" s="229"/>
      <c r="AW60" s="229"/>
      <c r="AX60" s="229"/>
      <c r="AY60" s="229"/>
      <c r="AZ60" s="229"/>
      <c r="BA60" s="230">
        <f t="shared" si="72"/>
        <v>0</v>
      </c>
    </row>
    <row r="61" spans="1:53" ht="65.25" customHeight="1" outlineLevel="1" x14ac:dyDescent="0.2">
      <c r="A61" s="68"/>
      <c r="B61" s="94"/>
      <c r="C61" s="95"/>
      <c r="D61" s="113" t="s">
        <v>48</v>
      </c>
      <c r="E61" s="113" t="s">
        <v>195</v>
      </c>
      <c r="F61" s="114" t="s">
        <v>154</v>
      </c>
      <c r="G61" s="115" t="s">
        <v>155</v>
      </c>
      <c r="H61" s="122" t="s">
        <v>196</v>
      </c>
      <c r="I61" s="117"/>
      <c r="J61" s="117"/>
      <c r="K61" s="117"/>
      <c r="L61" s="118">
        <f>SUM(L57:L60)</f>
        <v>0</v>
      </c>
      <c r="M61" s="118">
        <f>SUM(M57:M60)</f>
        <v>0</v>
      </c>
      <c r="N61" s="117"/>
      <c r="O61" s="117"/>
      <c r="P61" s="117"/>
      <c r="Q61" s="117"/>
      <c r="R61" s="119">
        <f>SUM(R57:R60)</f>
        <v>0</v>
      </c>
      <c r="S61" s="119">
        <f>SUM(S57:S60)</f>
        <v>0</v>
      </c>
      <c r="T61" s="119">
        <f>SUM(T57:T60)</f>
        <v>0</v>
      </c>
      <c r="U61" s="119">
        <f>SUM(U57:U60)</f>
        <v>0</v>
      </c>
      <c r="V61" s="117"/>
      <c r="W61" s="117"/>
      <c r="X61" s="117"/>
      <c r="Y61" s="118">
        <f>SUM(Y57:Y60)</f>
        <v>0</v>
      </c>
      <c r="Z61" s="117"/>
      <c r="AA61" s="117"/>
      <c r="AB61" s="118">
        <f t="shared" ref="AB61:AF61" si="75">SUM(AB57:AB60)</f>
        <v>0</v>
      </c>
      <c r="AC61" s="118">
        <f t="shared" si="75"/>
        <v>0</v>
      </c>
      <c r="AD61" s="118">
        <f t="shared" si="75"/>
        <v>0</v>
      </c>
      <c r="AE61" s="118">
        <f t="shared" si="75"/>
        <v>0</v>
      </c>
      <c r="AF61" s="118">
        <f t="shared" si="75"/>
        <v>0</v>
      </c>
      <c r="AG61" s="117"/>
      <c r="AH61" s="117"/>
      <c r="AI61" s="117"/>
      <c r="AJ61" s="119">
        <f>SUM(AJ57:AJ60)</f>
        <v>0</v>
      </c>
      <c r="AK61" s="119">
        <f>SUM(AK57:AK60)</f>
        <v>0</v>
      </c>
      <c r="AL61" s="119">
        <f>SUM(AL57:AL60)</f>
        <v>0</v>
      </c>
      <c r="AM61" s="118">
        <f>SUM(AM57:AM60)</f>
        <v>0</v>
      </c>
      <c r="AN61" s="118">
        <f>SUM(AN57:AN60)</f>
        <v>0</v>
      </c>
      <c r="AO61" s="116"/>
      <c r="AP61" s="120"/>
      <c r="AQ61" s="121">
        <f t="shared" ref="AQ61:BA61" si="76">SUM(AQ57:AQ60)</f>
        <v>0</v>
      </c>
      <c r="AR61" s="121">
        <f t="shared" si="76"/>
        <v>0</v>
      </c>
      <c r="AS61" s="121">
        <f t="shared" si="76"/>
        <v>0</v>
      </c>
      <c r="AT61" s="121">
        <f t="shared" si="76"/>
        <v>0</v>
      </c>
      <c r="AU61" s="121">
        <f t="shared" si="76"/>
        <v>0</v>
      </c>
      <c r="AV61" s="121">
        <f t="shared" si="76"/>
        <v>0</v>
      </c>
      <c r="AW61" s="121">
        <f t="shared" si="76"/>
        <v>0</v>
      </c>
      <c r="AX61" s="121">
        <f t="shared" si="76"/>
        <v>0</v>
      </c>
      <c r="AY61" s="121">
        <f t="shared" si="76"/>
        <v>0</v>
      </c>
      <c r="AZ61" s="121">
        <f t="shared" si="76"/>
        <v>0</v>
      </c>
      <c r="BA61" s="121">
        <f t="shared" si="76"/>
        <v>0</v>
      </c>
    </row>
    <row r="62" spans="1:53" ht="14.1" customHeight="1" outlineLevel="2" x14ac:dyDescent="0.2">
      <c r="A62" s="68"/>
      <c r="B62" s="94"/>
      <c r="C62" s="95"/>
      <c r="D62" s="96"/>
      <c r="E62" s="96"/>
      <c r="F62" s="97"/>
      <c r="G62" s="98"/>
      <c r="H62" s="99" t="s">
        <v>49</v>
      </c>
      <c r="I62" s="100"/>
      <c r="J62" s="101"/>
      <c r="K62" s="101"/>
      <c r="L62" s="102" t="str">
        <f>IF(I62&lt;&gt;0,((VLOOKUP(I62,'1. Standard_Cost'!$B$4:$D$8,2)+VLOOKUP(I62,'1. Standard_Cost'!$B$4:$D$8,3))*J62*K62),"0")</f>
        <v>0</v>
      </c>
      <c r="M62" s="102">
        <f>L62*'1. Standard_Cost'!F19</f>
        <v>0</v>
      </c>
      <c r="N62" s="103"/>
      <c r="O62" s="103"/>
      <c r="P62" s="103"/>
      <c r="Q62" s="103"/>
      <c r="R62" s="104">
        <f>+N62*P62*'1. Standard_Cost'!$B$12</f>
        <v>0</v>
      </c>
      <c r="S62" s="104">
        <f>+N62*O62*P62*'1. Standard_Cost'!$C$12</f>
        <v>0</v>
      </c>
      <c r="T62" s="104">
        <f>+N62*P62*Q62*'1. Standard_Cost'!$D$12</f>
        <v>0</v>
      </c>
      <c r="U62" s="104">
        <f>+N62*O62*'1. Standard_Cost'!$E$12</f>
        <v>0</v>
      </c>
      <c r="V62" s="103"/>
      <c r="W62" s="103"/>
      <c r="X62" s="103"/>
      <c r="Y62" s="104">
        <f>+V62*((X62*'1. Standard_Cost'!$B$16)+(W62*X62*'1. Standard_Cost'!$C$16))</f>
        <v>0</v>
      </c>
      <c r="Z62" s="103"/>
      <c r="AA62" s="103"/>
      <c r="AB62" s="104">
        <f>+Z62*'1. Standard_Cost'!$B$20+AA62*'1. Standard_Cost'!$C$20</f>
        <v>0</v>
      </c>
      <c r="AC62" s="105"/>
      <c r="AD62" s="106"/>
      <c r="AE62" s="104">
        <f>SUM(AD62,AC62,AB62,Y62,U62,T62,S62,R62)*'1. Standard_Cost'!B43</f>
        <v>0</v>
      </c>
      <c r="AF62" s="104">
        <f>SUM(AD62,AE62)</f>
        <v>0</v>
      </c>
      <c r="AG62" s="103"/>
      <c r="AH62" s="103"/>
      <c r="AI62" s="103"/>
      <c r="AJ62" s="107"/>
      <c r="AK62" s="107"/>
      <c r="AL62" s="107"/>
      <c r="AM62" s="104">
        <f>AG62*'1. Standard_Cost'!B39+'Incremental_Cost Year 2021'!AH66*'1. Standard_Cost'!C39+'Incremental_Cost Year 2021'!AI66*'1. Standard_Cost'!D39+'Incremental_Cost Year 2021'!AJ66+'Incremental_Cost Year 2021'!AL66+AK62</f>
        <v>0</v>
      </c>
      <c r="AN62" s="104">
        <f>AM62*'1. Standard_Cost'!C43</f>
        <v>0</v>
      </c>
      <c r="AO62" s="107"/>
      <c r="AQ62" s="104">
        <f t="shared" ref="AQ62:AQ65" si="77">L62+M62</f>
        <v>0</v>
      </c>
      <c r="AR62" s="104">
        <f t="shared" ref="AR62:AR65" si="78">AF62</f>
        <v>0</v>
      </c>
      <c r="AS62" s="104">
        <f t="shared" si="10"/>
        <v>0</v>
      </c>
      <c r="AT62" s="104">
        <f>SUM(AQ62,AR62,AS62)</f>
        <v>0</v>
      </c>
      <c r="AU62" s="229"/>
      <c r="AV62" s="229"/>
      <c r="AW62" s="229"/>
      <c r="AX62" s="229"/>
      <c r="AY62" s="229"/>
      <c r="AZ62" s="229"/>
      <c r="BA62" s="230">
        <f t="shared" ref="BA62:BA65" si="79">SUM(AU62:AZ62)-AT62</f>
        <v>0</v>
      </c>
    </row>
    <row r="63" spans="1:53" ht="14.1" customHeight="1" outlineLevel="2" x14ac:dyDescent="0.2">
      <c r="A63" s="68"/>
      <c r="B63" s="94"/>
      <c r="C63" s="95"/>
      <c r="D63" s="110"/>
      <c r="E63" s="110"/>
      <c r="F63" s="110"/>
      <c r="G63" s="111"/>
      <c r="H63" s="99" t="s">
        <v>50</v>
      </c>
      <c r="I63" s="100"/>
      <c r="J63" s="101"/>
      <c r="K63" s="101"/>
      <c r="L63" s="102" t="str">
        <f>IF(I63&lt;&gt;0,((VLOOKUP(I63,'1. Standard_Cost'!$B$4:$D$8,2)+VLOOKUP(I63,'1. Standard_Cost'!$B$4:$D$8,3))*J63*K63),"0")</f>
        <v>0</v>
      </c>
      <c r="M63" s="102">
        <f>L63*'1. Standard_Cost'!F19</f>
        <v>0</v>
      </c>
      <c r="N63" s="103"/>
      <c r="O63" s="103"/>
      <c r="P63" s="103"/>
      <c r="Q63" s="103"/>
      <c r="R63" s="104">
        <f>+N63*P63*'1. Standard_Cost'!$B$12</f>
        <v>0</v>
      </c>
      <c r="S63" s="104">
        <f>+N63*O63*P63*'1. Standard_Cost'!$C$12</f>
        <v>0</v>
      </c>
      <c r="T63" s="104">
        <f>+N63*P63*Q63*'1. Standard_Cost'!$D$12</f>
        <v>0</v>
      </c>
      <c r="U63" s="104">
        <f>+N63*O63*'1. Standard_Cost'!$E$12</f>
        <v>0</v>
      </c>
      <c r="V63" s="103"/>
      <c r="W63" s="103"/>
      <c r="X63" s="103"/>
      <c r="Y63" s="104">
        <f>+V63*((X63*'1. Standard_Cost'!$B$16)+(W63*X63*'1. Standard_Cost'!$C$16))</f>
        <v>0</v>
      </c>
      <c r="Z63" s="103"/>
      <c r="AA63" s="103"/>
      <c r="AB63" s="104">
        <f>+Z63*'1. Standard_Cost'!$B$20+AA63*'1. Standard_Cost'!$C$20</f>
        <v>0</v>
      </c>
      <c r="AC63" s="105"/>
      <c r="AD63" s="106"/>
      <c r="AE63" s="104">
        <f>SUM(AD63,AC63,AB63,Y63,U63,T63,S63,R63)*'1. Standard_Cost'!B43</f>
        <v>0</v>
      </c>
      <c r="AF63" s="104">
        <f t="shared" ref="AF63:AF65" si="80">SUM(AD63,AE63)</f>
        <v>0</v>
      </c>
      <c r="AG63" s="103"/>
      <c r="AH63" s="103"/>
      <c r="AI63" s="103"/>
      <c r="AJ63" s="107"/>
      <c r="AK63" s="107"/>
      <c r="AL63" s="107"/>
      <c r="AM63" s="104">
        <f>AG63*'1. Standard_Cost'!B39+'Incremental_Cost Year 2021'!AH67*'1. Standard_Cost'!C39+'Incremental_Cost Year 2021'!AI67*'1. Standard_Cost'!D39+'Incremental_Cost Year 2021'!AJ67+'Incremental_Cost Year 2021'!AL67+AK63</f>
        <v>0</v>
      </c>
      <c r="AN63" s="104">
        <f>AM63*'1. Standard_Cost'!C43</f>
        <v>0</v>
      </c>
      <c r="AO63" s="107"/>
      <c r="AQ63" s="104">
        <f t="shared" si="77"/>
        <v>0</v>
      </c>
      <c r="AR63" s="104">
        <f t="shared" si="78"/>
        <v>0</v>
      </c>
      <c r="AS63" s="104">
        <f t="shared" si="10"/>
        <v>0</v>
      </c>
      <c r="AT63" s="104">
        <f t="shared" ref="AT63:AT65" si="81">SUM(AQ63,AR63,AS63)</f>
        <v>0</v>
      </c>
      <c r="AU63" s="229"/>
      <c r="AV63" s="229">
        <v>0</v>
      </c>
      <c r="AW63" s="229"/>
      <c r="AX63" s="229"/>
      <c r="AY63" s="229"/>
      <c r="AZ63" s="229"/>
      <c r="BA63" s="230">
        <f t="shared" si="79"/>
        <v>0</v>
      </c>
    </row>
    <row r="64" spans="1:53" ht="14.1" customHeight="1" outlineLevel="2" x14ac:dyDescent="0.2">
      <c r="A64" s="68"/>
      <c r="B64" s="94"/>
      <c r="C64" s="95"/>
      <c r="D64" s="110"/>
      <c r="E64" s="110"/>
      <c r="F64" s="110"/>
      <c r="G64" s="111"/>
      <c r="H64" s="99" t="s">
        <v>51</v>
      </c>
      <c r="I64" s="100"/>
      <c r="J64" s="101"/>
      <c r="K64" s="101"/>
      <c r="L64" s="102" t="str">
        <f>IF(I64&lt;&gt;0,((VLOOKUP(I64,'1. Standard_Cost'!$B$4:$D$8,2)+VLOOKUP(I64,'1. Standard_Cost'!$B$4:$D$8,3))*J64*K64),"0")</f>
        <v>0</v>
      </c>
      <c r="M64" s="102">
        <f>L64*'1. Standard_Cost'!F19</f>
        <v>0</v>
      </c>
      <c r="N64" s="103"/>
      <c r="O64" s="103"/>
      <c r="P64" s="103"/>
      <c r="Q64" s="103"/>
      <c r="R64" s="104">
        <f>+N64*P64*'1. Standard_Cost'!$B$12</f>
        <v>0</v>
      </c>
      <c r="S64" s="104">
        <f>+N64*O64*P64*'1. Standard_Cost'!$C$12</f>
        <v>0</v>
      </c>
      <c r="T64" s="104">
        <f>+N64*P64*Q64*'1. Standard_Cost'!$D$12</f>
        <v>0</v>
      </c>
      <c r="U64" s="104">
        <f>+N64*O64*'1. Standard_Cost'!$E$12</f>
        <v>0</v>
      </c>
      <c r="V64" s="103"/>
      <c r="W64" s="103"/>
      <c r="X64" s="103"/>
      <c r="Y64" s="104">
        <f>+V64*((X64*'1. Standard_Cost'!$B$16)+(W64*X64*'1. Standard_Cost'!$C$16))</f>
        <v>0</v>
      </c>
      <c r="Z64" s="103"/>
      <c r="AA64" s="103"/>
      <c r="AB64" s="104">
        <f>+Z64*'1. Standard_Cost'!$B$20+AA64*'1. Standard_Cost'!$C$20</f>
        <v>0</v>
      </c>
      <c r="AC64" s="105"/>
      <c r="AD64" s="106"/>
      <c r="AE64" s="104">
        <f>SUM(AD64,AC64,AB64,Y64,U64,T64,S64,R64)*'1. Standard_Cost'!B43</f>
        <v>0</v>
      </c>
      <c r="AF64" s="104">
        <f t="shared" si="80"/>
        <v>0</v>
      </c>
      <c r="AG64" s="103"/>
      <c r="AH64" s="103"/>
      <c r="AI64" s="103"/>
      <c r="AJ64" s="107"/>
      <c r="AK64" s="107"/>
      <c r="AL64" s="107"/>
      <c r="AM64" s="104">
        <f>AG64*'1. Standard_Cost'!B39+'Incremental_Cost Year 2021'!AH68*'1. Standard_Cost'!C39+'Incremental_Cost Year 2021'!AI68*'1. Standard_Cost'!D39+'Incremental_Cost Year 2021'!AJ68+'Incremental_Cost Year 2021'!AL68+AK64</f>
        <v>0</v>
      </c>
      <c r="AN64" s="104">
        <f>AM64*'1. Standard_Cost'!C43</f>
        <v>0</v>
      </c>
      <c r="AO64" s="107"/>
      <c r="AQ64" s="104">
        <f t="shared" si="77"/>
        <v>0</v>
      </c>
      <c r="AR64" s="104">
        <f t="shared" si="78"/>
        <v>0</v>
      </c>
      <c r="AS64" s="104">
        <f t="shared" si="10"/>
        <v>0</v>
      </c>
      <c r="AT64" s="104">
        <f t="shared" si="81"/>
        <v>0</v>
      </c>
      <c r="AU64" s="229"/>
      <c r="AV64" s="229"/>
      <c r="AW64" s="229"/>
      <c r="AX64" s="229"/>
      <c r="AY64" s="229"/>
      <c r="AZ64" s="229"/>
      <c r="BA64" s="230">
        <f t="shared" si="79"/>
        <v>0</v>
      </c>
    </row>
    <row r="65" spans="1:53" ht="14.1" customHeight="1" outlineLevel="2" x14ac:dyDescent="0.2">
      <c r="A65" s="68"/>
      <c r="B65" s="94"/>
      <c r="C65" s="95"/>
      <c r="D65" s="110"/>
      <c r="E65" s="110"/>
      <c r="F65" s="110"/>
      <c r="G65" s="111"/>
      <c r="H65" s="112" t="s">
        <v>179</v>
      </c>
      <c r="I65" s="100"/>
      <c r="J65" s="101"/>
      <c r="K65" s="101"/>
      <c r="L65" s="102" t="str">
        <f>IF(I65&lt;&gt;0,((VLOOKUP(I65,'1. Standard_Cost'!$B$4:$D$8,2)+VLOOKUP(I65,'1. Standard_Cost'!$B$4:$D$8,3))*J65*K65),"0")</f>
        <v>0</v>
      </c>
      <c r="M65" s="102">
        <f>L65*'1. Standard_Cost'!F19</f>
        <v>0</v>
      </c>
      <c r="N65" s="103"/>
      <c r="O65" s="103"/>
      <c r="P65" s="103"/>
      <c r="Q65" s="103"/>
      <c r="R65" s="104">
        <f>+N65*P65*'1. Standard_Cost'!$B$12</f>
        <v>0</v>
      </c>
      <c r="S65" s="104">
        <f>+N65*O65*P65*'1. Standard_Cost'!$C$12</f>
        <v>0</v>
      </c>
      <c r="T65" s="104">
        <f>+N65*P65*Q65*'1. Standard_Cost'!$D$12</f>
        <v>0</v>
      </c>
      <c r="U65" s="104">
        <f>+N65*O65*'1. Standard_Cost'!$E$12</f>
        <v>0</v>
      </c>
      <c r="V65" s="103"/>
      <c r="W65" s="103"/>
      <c r="X65" s="103"/>
      <c r="Y65" s="104">
        <f>+V65*((X65*'1. Standard_Cost'!$B$16)+(W65*X65*'1. Standard_Cost'!$C$16))</f>
        <v>0</v>
      </c>
      <c r="Z65" s="103"/>
      <c r="AA65" s="103"/>
      <c r="AB65" s="104">
        <f>+Z65*'1. Standard_Cost'!$B$20+AA65*'1. Standard_Cost'!$C$20</f>
        <v>0</v>
      </c>
      <c r="AC65" s="105"/>
      <c r="AD65" s="106"/>
      <c r="AE65" s="104">
        <f>SUM(AD65,AC65,AB65,Y65,U65,T65,S65,R65)*'1. Standard_Cost'!B43</f>
        <v>0</v>
      </c>
      <c r="AF65" s="104">
        <f t="shared" si="80"/>
        <v>0</v>
      </c>
      <c r="AG65" s="103"/>
      <c r="AH65" s="103"/>
      <c r="AI65" s="103"/>
      <c r="AJ65" s="107"/>
      <c r="AK65" s="107"/>
      <c r="AL65" s="107"/>
      <c r="AM65" s="104">
        <f>AG65*'1. Standard_Cost'!B39+'Incremental_Cost Year 2021'!AH69*'1. Standard_Cost'!C39+'Incremental_Cost Year 2021'!AI69*'1. Standard_Cost'!D39+'Incremental_Cost Year 2021'!AJ69+'Incremental_Cost Year 2021'!AL69+AK65</f>
        <v>0</v>
      </c>
      <c r="AN65" s="104">
        <f>AM65*'1. Standard_Cost'!C43</f>
        <v>0</v>
      </c>
      <c r="AO65" s="107"/>
      <c r="AQ65" s="104">
        <f t="shared" si="77"/>
        <v>0</v>
      </c>
      <c r="AR65" s="104">
        <f t="shared" si="78"/>
        <v>0</v>
      </c>
      <c r="AS65" s="104">
        <f t="shared" si="10"/>
        <v>0</v>
      </c>
      <c r="AT65" s="104">
        <f t="shared" si="81"/>
        <v>0</v>
      </c>
      <c r="AU65" s="229"/>
      <c r="AV65" s="229"/>
      <c r="AW65" s="229"/>
      <c r="AX65" s="229"/>
      <c r="AY65" s="229"/>
      <c r="AZ65" s="229"/>
      <c r="BA65" s="230">
        <f t="shared" si="79"/>
        <v>0</v>
      </c>
    </row>
    <row r="66" spans="1:53" ht="55.5" customHeight="1" outlineLevel="1" x14ac:dyDescent="0.2">
      <c r="A66" s="68"/>
      <c r="B66" s="94"/>
      <c r="C66" s="95"/>
      <c r="D66" s="113" t="s">
        <v>48</v>
      </c>
      <c r="E66" s="113" t="s">
        <v>197</v>
      </c>
      <c r="F66" s="114" t="s">
        <v>154</v>
      </c>
      <c r="G66" s="115" t="s">
        <v>155</v>
      </c>
      <c r="H66" s="122" t="s">
        <v>198</v>
      </c>
      <c r="I66" s="117"/>
      <c r="J66" s="117"/>
      <c r="K66" s="117"/>
      <c r="L66" s="118">
        <f>SUM(L62:L65)</f>
        <v>0</v>
      </c>
      <c r="M66" s="118">
        <f>SUM(M62:M65)</f>
        <v>0</v>
      </c>
      <c r="N66" s="117"/>
      <c r="O66" s="117"/>
      <c r="P66" s="117"/>
      <c r="Q66" s="117"/>
      <c r="R66" s="119">
        <f>SUM(R62:R65)</f>
        <v>0</v>
      </c>
      <c r="S66" s="119">
        <f>SUM(S62:S65)</f>
        <v>0</v>
      </c>
      <c r="T66" s="119">
        <f>SUM(T62:T65)</f>
        <v>0</v>
      </c>
      <c r="U66" s="119">
        <f>SUM(U62:U65)</f>
        <v>0</v>
      </c>
      <c r="V66" s="117"/>
      <c r="W66" s="117"/>
      <c r="X66" s="117"/>
      <c r="Y66" s="118">
        <f>SUM(Y62:Y65)</f>
        <v>0</v>
      </c>
      <c r="Z66" s="117"/>
      <c r="AA66" s="117"/>
      <c r="AB66" s="118">
        <f t="shared" ref="AB66:AF66" si="82">SUM(AB62:AB65)</f>
        <v>0</v>
      </c>
      <c r="AC66" s="118">
        <f t="shared" si="82"/>
        <v>0</v>
      </c>
      <c r="AD66" s="118">
        <f t="shared" si="82"/>
        <v>0</v>
      </c>
      <c r="AE66" s="118">
        <f t="shared" si="82"/>
        <v>0</v>
      </c>
      <c r="AF66" s="118">
        <f t="shared" si="82"/>
        <v>0</v>
      </c>
      <c r="AG66" s="117"/>
      <c r="AH66" s="117"/>
      <c r="AI66" s="117"/>
      <c r="AJ66" s="119">
        <f>SUM(AJ62:AJ65)</f>
        <v>0</v>
      </c>
      <c r="AK66" s="119">
        <f>SUM(AK62:AK65)</f>
        <v>0</v>
      </c>
      <c r="AL66" s="119">
        <f>SUM(AL62:AL65)</f>
        <v>0</v>
      </c>
      <c r="AM66" s="118">
        <f>SUM(AM62:AM65)</f>
        <v>0</v>
      </c>
      <c r="AN66" s="118">
        <f>SUM(AN62:AN65)</f>
        <v>0</v>
      </c>
      <c r="AO66" s="116"/>
      <c r="AP66" s="120"/>
      <c r="AQ66" s="121">
        <f t="shared" ref="AQ66:BA66" si="83">SUM(AQ62:AQ65)</f>
        <v>0</v>
      </c>
      <c r="AR66" s="121">
        <f t="shared" si="83"/>
        <v>0</v>
      </c>
      <c r="AS66" s="121">
        <f t="shared" si="83"/>
        <v>0</v>
      </c>
      <c r="AT66" s="121">
        <f t="shared" si="83"/>
        <v>0</v>
      </c>
      <c r="AU66" s="121">
        <f t="shared" si="83"/>
        <v>0</v>
      </c>
      <c r="AV66" s="121">
        <f t="shared" si="83"/>
        <v>0</v>
      </c>
      <c r="AW66" s="121">
        <f t="shared" si="83"/>
        <v>0</v>
      </c>
      <c r="AX66" s="121">
        <f t="shared" si="83"/>
        <v>0</v>
      </c>
      <c r="AY66" s="121">
        <f t="shared" si="83"/>
        <v>0</v>
      </c>
      <c r="AZ66" s="121">
        <f t="shared" si="83"/>
        <v>0</v>
      </c>
      <c r="BA66" s="121">
        <f t="shared" si="83"/>
        <v>0</v>
      </c>
    </row>
    <row r="67" spans="1:53" ht="14.1" customHeight="1" outlineLevel="2" x14ac:dyDescent="0.2">
      <c r="A67" s="68"/>
      <c r="B67" s="94"/>
      <c r="C67" s="95"/>
      <c r="D67" s="96"/>
      <c r="E67" s="96"/>
      <c r="F67" s="97"/>
      <c r="G67" s="98"/>
      <c r="H67" s="99" t="s">
        <v>49</v>
      </c>
      <c r="I67" s="100"/>
      <c r="J67" s="101"/>
      <c r="K67" s="101"/>
      <c r="L67" s="102" t="str">
        <f>IF(I67&lt;&gt;0,((VLOOKUP(I67,'1. Standard_Cost'!$B$4:$D$8,2)+VLOOKUP(I67,'1. Standard_Cost'!$B$4:$D$8,3))*J67*K67),"0")</f>
        <v>0</v>
      </c>
      <c r="M67" s="102">
        <f>L67*'1. Standard_Cost'!F24</f>
        <v>0</v>
      </c>
      <c r="N67" s="103"/>
      <c r="O67" s="103"/>
      <c r="P67" s="103"/>
      <c r="Q67" s="103"/>
      <c r="R67" s="104">
        <f>+N67*P67*'1. Standard_Cost'!$B$12</f>
        <v>0</v>
      </c>
      <c r="S67" s="104">
        <f>+N67*O67*P67*'1. Standard_Cost'!$C$12</f>
        <v>0</v>
      </c>
      <c r="T67" s="104">
        <f>+N67*P67*Q67*'1. Standard_Cost'!$D$12</f>
        <v>0</v>
      </c>
      <c r="U67" s="104">
        <f>+N67*O67*'1. Standard_Cost'!$E$12</f>
        <v>0</v>
      </c>
      <c r="V67" s="103"/>
      <c r="W67" s="103"/>
      <c r="X67" s="103"/>
      <c r="Y67" s="104">
        <f>+V67*((X67*'1. Standard_Cost'!$B$16)+(W67*X67*'1. Standard_Cost'!$C$16))</f>
        <v>0</v>
      </c>
      <c r="Z67" s="103"/>
      <c r="AA67" s="103"/>
      <c r="AB67" s="104">
        <f>+Z67*'1. Standard_Cost'!$B$20+AA67*'1. Standard_Cost'!$C$20</f>
        <v>0</v>
      </c>
      <c r="AC67" s="105"/>
      <c r="AD67" s="106"/>
      <c r="AE67" s="104">
        <f>SUM(AD67,AC67,AB67,Y67,U67,T67,S67,R67)*'1. Standard_Cost'!B48</f>
        <v>0</v>
      </c>
      <c r="AF67" s="104">
        <f>SUM(AD67,AE67)</f>
        <v>0</v>
      </c>
      <c r="AG67" s="103"/>
      <c r="AH67" s="103"/>
      <c r="AI67" s="103"/>
      <c r="AJ67" s="107"/>
      <c r="AK67" s="107"/>
      <c r="AL67" s="107"/>
      <c r="AM67" s="104">
        <f>AG67*'1. Standard_Cost'!B44+'Incremental_Cost Year 2021'!AH71*'1. Standard_Cost'!C44+'Incremental_Cost Year 2021'!AI71*'1. Standard_Cost'!D44+'Incremental_Cost Year 2021'!AJ71+'Incremental_Cost Year 2021'!AL71+AK67</f>
        <v>0</v>
      </c>
      <c r="AN67" s="104">
        <f>AM67*'1. Standard_Cost'!C48</f>
        <v>0</v>
      </c>
      <c r="AO67" s="107"/>
      <c r="AQ67" s="104">
        <f t="shared" ref="AQ67:AQ70" si="84">L67+M67</f>
        <v>0</v>
      </c>
      <c r="AR67" s="104">
        <f t="shared" ref="AR67:AR70" si="85">AF67</f>
        <v>0</v>
      </c>
      <c r="AS67" s="104">
        <f t="shared" ref="AS67:AS130" si="86">AM67+AN67</f>
        <v>0</v>
      </c>
      <c r="AT67" s="104">
        <f>SUM(AQ67,AR67,AS67)</f>
        <v>0</v>
      </c>
      <c r="AU67" s="229"/>
      <c r="AV67" s="229"/>
      <c r="AW67" s="229"/>
      <c r="AX67" s="229"/>
      <c r="AY67" s="229"/>
      <c r="AZ67" s="229"/>
      <c r="BA67" s="230">
        <f t="shared" ref="BA67:BA70" si="87">SUM(AU67:AZ67)-AT67</f>
        <v>0</v>
      </c>
    </row>
    <row r="68" spans="1:53" ht="14.1" customHeight="1" outlineLevel="2" x14ac:dyDescent="0.2">
      <c r="A68" s="68"/>
      <c r="B68" s="94"/>
      <c r="C68" s="95"/>
      <c r="D68" s="110"/>
      <c r="E68" s="110"/>
      <c r="F68" s="110"/>
      <c r="G68" s="111"/>
      <c r="H68" s="99" t="s">
        <v>50</v>
      </c>
      <c r="I68" s="100"/>
      <c r="J68" s="101"/>
      <c r="K68" s="101"/>
      <c r="L68" s="102" t="str">
        <f>IF(I68&lt;&gt;0,((VLOOKUP(I68,'1. Standard_Cost'!$B$4:$D$8,2)+VLOOKUP(I68,'1. Standard_Cost'!$B$4:$D$8,3))*J68*K68),"0")</f>
        <v>0</v>
      </c>
      <c r="M68" s="102">
        <f>L68*'1. Standard_Cost'!F24</f>
        <v>0</v>
      </c>
      <c r="N68" s="103"/>
      <c r="O68" s="103"/>
      <c r="P68" s="103"/>
      <c r="Q68" s="103"/>
      <c r="R68" s="104">
        <f>+N68*P68*'1. Standard_Cost'!$B$12</f>
        <v>0</v>
      </c>
      <c r="S68" s="104">
        <f>+N68*O68*P68*'1. Standard_Cost'!$C$12</f>
        <v>0</v>
      </c>
      <c r="T68" s="104">
        <f>+N68*P68*Q68*'1. Standard_Cost'!$D$12</f>
        <v>0</v>
      </c>
      <c r="U68" s="104">
        <f>+N68*O68*'1. Standard_Cost'!$E$12</f>
        <v>0</v>
      </c>
      <c r="V68" s="103"/>
      <c r="W68" s="103"/>
      <c r="X68" s="103"/>
      <c r="Y68" s="104">
        <f>+V68*((X68*'1. Standard_Cost'!$B$16)+(W68*X68*'1. Standard_Cost'!$C$16))</f>
        <v>0</v>
      </c>
      <c r="Z68" s="103"/>
      <c r="AA68" s="103"/>
      <c r="AB68" s="104">
        <f>+Z68*'1. Standard_Cost'!$B$20+AA68*'1. Standard_Cost'!$C$20</f>
        <v>0</v>
      </c>
      <c r="AC68" s="105"/>
      <c r="AD68" s="106"/>
      <c r="AE68" s="104">
        <f>SUM(AD68,AC68,AB68,Y68,U68,T68,S68,R68)*'1. Standard_Cost'!B48</f>
        <v>0</v>
      </c>
      <c r="AF68" s="104">
        <f t="shared" ref="AF68:AF70" si="88">SUM(AD68,AE68)</f>
        <v>0</v>
      </c>
      <c r="AG68" s="103"/>
      <c r="AH68" s="103"/>
      <c r="AI68" s="103"/>
      <c r="AJ68" s="107"/>
      <c r="AK68" s="107"/>
      <c r="AL68" s="107"/>
      <c r="AM68" s="104">
        <f>AG68*'1. Standard_Cost'!B44+'Incremental_Cost Year 2021'!AH72*'1. Standard_Cost'!C44+'Incremental_Cost Year 2021'!AI72*'1. Standard_Cost'!D44+'Incremental_Cost Year 2021'!AJ72+'Incremental_Cost Year 2021'!AL72+AK68</f>
        <v>0</v>
      </c>
      <c r="AN68" s="104">
        <f>AM68*'1. Standard_Cost'!C48</f>
        <v>0</v>
      </c>
      <c r="AO68" s="107"/>
      <c r="AQ68" s="104">
        <f t="shared" si="84"/>
        <v>0</v>
      </c>
      <c r="AR68" s="104">
        <f t="shared" si="85"/>
        <v>0</v>
      </c>
      <c r="AS68" s="104">
        <f t="shared" si="86"/>
        <v>0</v>
      </c>
      <c r="AT68" s="104">
        <f t="shared" ref="AT68:AT70" si="89">SUM(AQ68,AR68,AS68)</f>
        <v>0</v>
      </c>
      <c r="AU68" s="229"/>
      <c r="AV68" s="229">
        <v>0</v>
      </c>
      <c r="AW68" s="229"/>
      <c r="AX68" s="229"/>
      <c r="AY68" s="229"/>
      <c r="AZ68" s="229"/>
      <c r="BA68" s="230">
        <f t="shared" si="87"/>
        <v>0</v>
      </c>
    </row>
    <row r="69" spans="1:53" ht="14.1" customHeight="1" outlineLevel="2" x14ac:dyDescent="0.2">
      <c r="A69" s="68"/>
      <c r="B69" s="94"/>
      <c r="C69" s="95"/>
      <c r="D69" s="110"/>
      <c r="E69" s="110"/>
      <c r="F69" s="110"/>
      <c r="G69" s="111"/>
      <c r="H69" s="99" t="s">
        <v>51</v>
      </c>
      <c r="I69" s="100"/>
      <c r="J69" s="101"/>
      <c r="K69" s="101"/>
      <c r="L69" s="102" t="str">
        <f>IF(I69&lt;&gt;0,((VLOOKUP(I69,'1. Standard_Cost'!$B$4:$D$8,2)+VLOOKUP(I69,'1. Standard_Cost'!$B$4:$D$8,3))*J69*K69),"0")</f>
        <v>0</v>
      </c>
      <c r="M69" s="102">
        <f>L69*'1. Standard_Cost'!F24</f>
        <v>0</v>
      </c>
      <c r="N69" s="103"/>
      <c r="O69" s="103"/>
      <c r="P69" s="103"/>
      <c r="Q69" s="103"/>
      <c r="R69" s="104">
        <f>+N69*P69*'1. Standard_Cost'!$B$12</f>
        <v>0</v>
      </c>
      <c r="S69" s="104">
        <f>+N69*O69*P69*'1. Standard_Cost'!$C$12</f>
        <v>0</v>
      </c>
      <c r="T69" s="104">
        <f>+N69*P69*Q69*'1. Standard_Cost'!$D$12</f>
        <v>0</v>
      </c>
      <c r="U69" s="104">
        <f>+N69*O69*'1. Standard_Cost'!$E$12</f>
        <v>0</v>
      </c>
      <c r="V69" s="103"/>
      <c r="W69" s="103"/>
      <c r="X69" s="103"/>
      <c r="Y69" s="104">
        <f>+V69*((X69*'1. Standard_Cost'!$B$16)+(W69*X69*'1. Standard_Cost'!$C$16))</f>
        <v>0</v>
      </c>
      <c r="Z69" s="103"/>
      <c r="AA69" s="103"/>
      <c r="AB69" s="104">
        <f>+Z69*'1. Standard_Cost'!$B$20+AA69*'1. Standard_Cost'!$C$20</f>
        <v>0</v>
      </c>
      <c r="AC69" s="105"/>
      <c r="AD69" s="106"/>
      <c r="AE69" s="104">
        <f>SUM(AD69,AC69,AB69,Y69,U69,T69,S69,R69)*'1. Standard_Cost'!B48</f>
        <v>0</v>
      </c>
      <c r="AF69" s="104">
        <f t="shared" si="88"/>
        <v>0</v>
      </c>
      <c r="AG69" s="103"/>
      <c r="AH69" s="103"/>
      <c r="AI69" s="103"/>
      <c r="AJ69" s="107"/>
      <c r="AK69" s="107"/>
      <c r="AL69" s="107"/>
      <c r="AM69" s="104">
        <f>AG69*'1. Standard_Cost'!B44+'Incremental_Cost Year 2021'!AH73*'1. Standard_Cost'!C44+'Incremental_Cost Year 2021'!AI73*'1. Standard_Cost'!D44+'Incremental_Cost Year 2021'!AJ73+'Incremental_Cost Year 2021'!AL73+AK69</f>
        <v>0</v>
      </c>
      <c r="AN69" s="104">
        <f>AM69*'1. Standard_Cost'!C48</f>
        <v>0</v>
      </c>
      <c r="AO69" s="107"/>
      <c r="AQ69" s="104">
        <f t="shared" si="84"/>
        <v>0</v>
      </c>
      <c r="AR69" s="104">
        <f t="shared" si="85"/>
        <v>0</v>
      </c>
      <c r="AS69" s="104">
        <f t="shared" si="86"/>
        <v>0</v>
      </c>
      <c r="AT69" s="104">
        <f t="shared" si="89"/>
        <v>0</v>
      </c>
      <c r="AU69" s="229"/>
      <c r="AV69" s="229"/>
      <c r="AW69" s="229"/>
      <c r="AX69" s="229"/>
      <c r="AY69" s="229"/>
      <c r="AZ69" s="229"/>
      <c r="BA69" s="230">
        <f t="shared" si="87"/>
        <v>0</v>
      </c>
    </row>
    <row r="70" spans="1:53" ht="14.1" customHeight="1" outlineLevel="2" x14ac:dyDescent="0.2">
      <c r="A70" s="68"/>
      <c r="B70" s="94"/>
      <c r="C70" s="95"/>
      <c r="D70" s="110"/>
      <c r="E70" s="110"/>
      <c r="F70" s="110"/>
      <c r="G70" s="111"/>
      <c r="H70" s="112" t="s">
        <v>179</v>
      </c>
      <c r="I70" s="100"/>
      <c r="J70" s="101"/>
      <c r="K70" s="101"/>
      <c r="L70" s="102" t="str">
        <f>IF(I70&lt;&gt;0,((VLOOKUP(I70,'1. Standard_Cost'!$B$4:$D$8,2)+VLOOKUP(I70,'1. Standard_Cost'!$B$4:$D$8,3))*J70*K70),"0")</f>
        <v>0</v>
      </c>
      <c r="M70" s="102">
        <f>L70*'1. Standard_Cost'!F24</f>
        <v>0</v>
      </c>
      <c r="N70" s="103"/>
      <c r="O70" s="103"/>
      <c r="P70" s="103"/>
      <c r="Q70" s="103"/>
      <c r="R70" s="104">
        <f>+N70*P70*'1. Standard_Cost'!$B$12</f>
        <v>0</v>
      </c>
      <c r="S70" s="104">
        <f>+N70*O70*P70*'1. Standard_Cost'!$C$12</f>
        <v>0</v>
      </c>
      <c r="T70" s="104">
        <f>+N70*P70*Q70*'1. Standard_Cost'!$D$12</f>
        <v>0</v>
      </c>
      <c r="U70" s="104">
        <f>+N70*O70*'1. Standard_Cost'!$E$12</f>
        <v>0</v>
      </c>
      <c r="V70" s="103"/>
      <c r="W70" s="103"/>
      <c r="X70" s="103"/>
      <c r="Y70" s="104">
        <f>+V70*((X70*'1. Standard_Cost'!$B$16)+(W70*X70*'1. Standard_Cost'!$C$16))</f>
        <v>0</v>
      </c>
      <c r="Z70" s="103"/>
      <c r="AA70" s="103"/>
      <c r="AB70" s="104">
        <f>+Z70*'1. Standard_Cost'!$B$20+AA70*'1. Standard_Cost'!$C$20</f>
        <v>0</v>
      </c>
      <c r="AC70" s="105"/>
      <c r="AD70" s="106"/>
      <c r="AE70" s="104">
        <f>SUM(AD70,AC70,AB70,Y70,U70,T70,S70,R70)*'1. Standard_Cost'!B48</f>
        <v>0</v>
      </c>
      <c r="AF70" s="104">
        <f t="shared" si="88"/>
        <v>0</v>
      </c>
      <c r="AG70" s="103"/>
      <c r="AH70" s="103"/>
      <c r="AI70" s="103"/>
      <c r="AJ70" s="107"/>
      <c r="AK70" s="107"/>
      <c r="AL70" s="107"/>
      <c r="AM70" s="104">
        <f>AG70*'1. Standard_Cost'!B44+'Incremental_Cost Year 2021'!AH74*'1. Standard_Cost'!C44+'Incremental_Cost Year 2021'!AI74*'1. Standard_Cost'!D44+'Incremental_Cost Year 2021'!AJ74+'Incremental_Cost Year 2021'!AL74+AK70</f>
        <v>0</v>
      </c>
      <c r="AN70" s="104">
        <f>AM70*'1. Standard_Cost'!C48</f>
        <v>0</v>
      </c>
      <c r="AO70" s="107"/>
      <c r="AQ70" s="104">
        <f t="shared" si="84"/>
        <v>0</v>
      </c>
      <c r="AR70" s="104">
        <f t="shared" si="85"/>
        <v>0</v>
      </c>
      <c r="AS70" s="104">
        <f t="shared" si="86"/>
        <v>0</v>
      </c>
      <c r="AT70" s="104">
        <f t="shared" si="89"/>
        <v>0</v>
      </c>
      <c r="AU70" s="229"/>
      <c r="AV70" s="229"/>
      <c r="AW70" s="229"/>
      <c r="AX70" s="229"/>
      <c r="AY70" s="229"/>
      <c r="AZ70" s="229"/>
      <c r="BA70" s="230">
        <f t="shared" si="87"/>
        <v>0</v>
      </c>
    </row>
    <row r="71" spans="1:53" ht="53.25" customHeight="1" outlineLevel="1" x14ac:dyDescent="0.2">
      <c r="A71" s="68"/>
      <c r="B71" s="94"/>
      <c r="C71" s="95"/>
      <c r="D71" s="113" t="s">
        <v>48</v>
      </c>
      <c r="E71" s="113" t="s">
        <v>199</v>
      </c>
      <c r="F71" s="114" t="s">
        <v>154</v>
      </c>
      <c r="G71" s="115" t="s">
        <v>155</v>
      </c>
      <c r="H71" s="122" t="s">
        <v>201</v>
      </c>
      <c r="I71" s="117"/>
      <c r="J71" s="117"/>
      <c r="K71" s="117"/>
      <c r="L71" s="118">
        <f>SUM(L67:L70)</f>
        <v>0</v>
      </c>
      <c r="M71" s="118">
        <f>SUM(M67:M70)</f>
        <v>0</v>
      </c>
      <c r="N71" s="117"/>
      <c r="O71" s="117"/>
      <c r="P71" s="117"/>
      <c r="Q71" s="117"/>
      <c r="R71" s="119">
        <f>SUM(R67:R70)</f>
        <v>0</v>
      </c>
      <c r="S71" s="119">
        <f>SUM(S67:S70)</f>
        <v>0</v>
      </c>
      <c r="T71" s="119">
        <f>SUM(T67:T70)</f>
        <v>0</v>
      </c>
      <c r="U71" s="119">
        <f>SUM(U67:U70)</f>
        <v>0</v>
      </c>
      <c r="V71" s="117"/>
      <c r="W71" s="117"/>
      <c r="X71" s="117"/>
      <c r="Y71" s="118">
        <f>SUM(Y67:Y70)</f>
        <v>0</v>
      </c>
      <c r="Z71" s="117"/>
      <c r="AA71" s="117"/>
      <c r="AB71" s="118">
        <f t="shared" ref="AB71:AF71" si="90">SUM(AB67:AB70)</f>
        <v>0</v>
      </c>
      <c r="AC71" s="118">
        <f t="shared" si="90"/>
        <v>0</v>
      </c>
      <c r="AD71" s="118">
        <f t="shared" si="90"/>
        <v>0</v>
      </c>
      <c r="AE71" s="118">
        <f t="shared" si="90"/>
        <v>0</v>
      </c>
      <c r="AF71" s="118">
        <f t="shared" si="90"/>
        <v>0</v>
      </c>
      <c r="AG71" s="117"/>
      <c r="AH71" s="117"/>
      <c r="AI71" s="117"/>
      <c r="AJ71" s="119">
        <f>SUM(AJ67:AJ70)</f>
        <v>0</v>
      </c>
      <c r="AK71" s="119">
        <f>SUM(AK67:AK70)</f>
        <v>0</v>
      </c>
      <c r="AL71" s="119">
        <f>SUM(AL67:AL70)</f>
        <v>0</v>
      </c>
      <c r="AM71" s="118">
        <f>SUM(AM67:AM70)</f>
        <v>0</v>
      </c>
      <c r="AN71" s="118">
        <f>SUM(AN67:AN70)</f>
        <v>0</v>
      </c>
      <c r="AO71" s="116"/>
      <c r="AP71" s="120"/>
      <c r="AQ71" s="121">
        <f t="shared" ref="AQ71:BA71" si="91">SUM(AQ67:AQ70)</f>
        <v>0</v>
      </c>
      <c r="AR71" s="121">
        <f t="shared" si="91"/>
        <v>0</v>
      </c>
      <c r="AS71" s="121">
        <f t="shared" si="91"/>
        <v>0</v>
      </c>
      <c r="AT71" s="121">
        <f t="shared" si="91"/>
        <v>0</v>
      </c>
      <c r="AU71" s="121">
        <f t="shared" si="91"/>
        <v>0</v>
      </c>
      <c r="AV71" s="121">
        <f t="shared" si="91"/>
        <v>0</v>
      </c>
      <c r="AW71" s="121">
        <f t="shared" si="91"/>
        <v>0</v>
      </c>
      <c r="AX71" s="121">
        <f t="shared" si="91"/>
        <v>0</v>
      </c>
      <c r="AY71" s="121">
        <f t="shared" si="91"/>
        <v>0</v>
      </c>
      <c r="AZ71" s="121">
        <f t="shared" si="91"/>
        <v>0</v>
      </c>
      <c r="BA71" s="121">
        <f t="shared" si="91"/>
        <v>0</v>
      </c>
    </row>
    <row r="72" spans="1:53" ht="14.1" customHeight="1" outlineLevel="2" x14ac:dyDescent="0.2">
      <c r="A72" s="68"/>
      <c r="B72" s="94"/>
      <c r="C72" s="95"/>
      <c r="D72" s="96"/>
      <c r="E72" s="96"/>
      <c r="F72" s="97"/>
      <c r="G72" s="98"/>
      <c r="H72" s="99" t="s">
        <v>49</v>
      </c>
      <c r="I72" s="100"/>
      <c r="J72" s="101"/>
      <c r="K72" s="101"/>
      <c r="L72" s="102" t="str">
        <f>IF(I72&lt;&gt;0,((VLOOKUP(I72,'1. Standard_Cost'!$B$4:$D$8,2)+VLOOKUP(I72,'1. Standard_Cost'!$B$4:$D$8,3))*J72*K72),"0")</f>
        <v>0</v>
      </c>
      <c r="M72" s="102">
        <f>L72*'1. Standard_Cost'!F29</f>
        <v>0</v>
      </c>
      <c r="N72" s="103"/>
      <c r="O72" s="103"/>
      <c r="P72" s="103"/>
      <c r="Q72" s="103"/>
      <c r="R72" s="104">
        <f>+N72*P72*'1. Standard_Cost'!$B$12</f>
        <v>0</v>
      </c>
      <c r="S72" s="104">
        <f>+N72*O72*P72*'1. Standard_Cost'!$C$12</f>
        <v>0</v>
      </c>
      <c r="T72" s="104">
        <f>+N72*P72*Q72*'1. Standard_Cost'!$D$12</f>
        <v>0</v>
      </c>
      <c r="U72" s="104">
        <f>+N72*O72*'1. Standard_Cost'!$E$12</f>
        <v>0</v>
      </c>
      <c r="V72" s="103"/>
      <c r="W72" s="103"/>
      <c r="X72" s="103"/>
      <c r="Y72" s="104">
        <f>+V72*((X72*'1. Standard_Cost'!$B$16)+(W72*X72*'1. Standard_Cost'!$C$16))</f>
        <v>0</v>
      </c>
      <c r="Z72" s="103"/>
      <c r="AA72" s="103"/>
      <c r="AB72" s="104">
        <f>+Z72*'1. Standard_Cost'!$B$20+AA72*'1. Standard_Cost'!$C$20</f>
        <v>0</v>
      </c>
      <c r="AC72" s="105"/>
      <c r="AD72" s="106"/>
      <c r="AE72" s="104">
        <f>SUM(AD72,AC72,AB72,Y72,U72,T72,S72,R72)*'1. Standard_Cost'!B53</f>
        <v>0</v>
      </c>
      <c r="AF72" s="104">
        <f>SUM(AD72,AE72)</f>
        <v>0</v>
      </c>
      <c r="AG72" s="103"/>
      <c r="AH72" s="103"/>
      <c r="AI72" s="103"/>
      <c r="AJ72" s="107"/>
      <c r="AK72" s="107"/>
      <c r="AL72" s="107"/>
      <c r="AM72" s="104">
        <f>AG72*'1. Standard_Cost'!B49+'Incremental_Cost Year 2021'!AH76*'1. Standard_Cost'!C49+'Incremental_Cost Year 2021'!AI76*'1. Standard_Cost'!D49+'Incremental_Cost Year 2021'!AJ76+'Incremental_Cost Year 2021'!AL76+AK72</f>
        <v>0</v>
      </c>
      <c r="AN72" s="104">
        <f>AM72*'1. Standard_Cost'!C53</f>
        <v>0</v>
      </c>
      <c r="AO72" s="107"/>
      <c r="AQ72" s="104">
        <f t="shared" ref="AQ72:AQ75" si="92">L72+M72</f>
        <v>0</v>
      </c>
      <c r="AR72" s="104">
        <f t="shared" ref="AR72:AR75" si="93">AF72</f>
        <v>0</v>
      </c>
      <c r="AS72" s="104">
        <f t="shared" si="86"/>
        <v>0</v>
      </c>
      <c r="AT72" s="104">
        <f>SUM(AQ72,AR72,AS72)</f>
        <v>0</v>
      </c>
      <c r="AU72" s="229"/>
      <c r="AV72" s="229"/>
      <c r="AW72" s="229"/>
      <c r="AX72" s="229"/>
      <c r="AY72" s="229"/>
      <c r="AZ72" s="229"/>
      <c r="BA72" s="230">
        <f t="shared" ref="BA72:BA75" si="94">SUM(AU72:AZ72)-AT72</f>
        <v>0</v>
      </c>
    </row>
    <row r="73" spans="1:53" ht="14.1" customHeight="1" outlineLevel="2" x14ac:dyDescent="0.2">
      <c r="A73" s="68"/>
      <c r="B73" s="94"/>
      <c r="C73" s="95"/>
      <c r="D73" s="110"/>
      <c r="E73" s="110"/>
      <c r="F73" s="110"/>
      <c r="G73" s="111"/>
      <c r="H73" s="99" t="s">
        <v>50</v>
      </c>
      <c r="I73" s="100"/>
      <c r="J73" s="101"/>
      <c r="K73" s="101"/>
      <c r="L73" s="102" t="str">
        <f>IF(I73&lt;&gt;0,((VLOOKUP(I73,'1. Standard_Cost'!$B$4:$D$8,2)+VLOOKUP(I73,'1. Standard_Cost'!$B$4:$D$8,3))*J73*K73),"0")</f>
        <v>0</v>
      </c>
      <c r="M73" s="102">
        <f>L73*'1. Standard_Cost'!F29</f>
        <v>0</v>
      </c>
      <c r="N73" s="103"/>
      <c r="O73" s="103"/>
      <c r="P73" s="103"/>
      <c r="Q73" s="103"/>
      <c r="R73" s="104">
        <f>+N73*P73*'1. Standard_Cost'!$B$12</f>
        <v>0</v>
      </c>
      <c r="S73" s="104">
        <f>+N73*O73*P73*'1. Standard_Cost'!$C$12</f>
        <v>0</v>
      </c>
      <c r="T73" s="104">
        <f>+N73*P73*Q73*'1. Standard_Cost'!$D$12</f>
        <v>0</v>
      </c>
      <c r="U73" s="104">
        <f>+N73*O73*'1. Standard_Cost'!$E$12</f>
        <v>0</v>
      </c>
      <c r="V73" s="103"/>
      <c r="W73" s="103"/>
      <c r="X73" s="103"/>
      <c r="Y73" s="104">
        <f>+V73*((X73*'1. Standard_Cost'!$B$16)+(W73*X73*'1. Standard_Cost'!$C$16))</f>
        <v>0</v>
      </c>
      <c r="Z73" s="103"/>
      <c r="AA73" s="103"/>
      <c r="AB73" s="104">
        <f>+Z73*'1. Standard_Cost'!$B$20+AA73*'1. Standard_Cost'!$C$20</f>
        <v>0</v>
      </c>
      <c r="AC73" s="105"/>
      <c r="AD73" s="106"/>
      <c r="AE73" s="104">
        <f>SUM(AD73,AC73,AB73,Y73,U73,T73,S73,R73)*'1. Standard_Cost'!B53</f>
        <v>0</v>
      </c>
      <c r="AF73" s="104">
        <f t="shared" ref="AF73:AF75" si="95">SUM(AD73,AE73)</f>
        <v>0</v>
      </c>
      <c r="AG73" s="103"/>
      <c r="AH73" s="103"/>
      <c r="AI73" s="103"/>
      <c r="AJ73" s="107"/>
      <c r="AK73" s="107"/>
      <c r="AL73" s="107"/>
      <c r="AM73" s="104">
        <f>AG73*'1. Standard_Cost'!B49+'Incremental_Cost Year 2021'!AH77*'1. Standard_Cost'!C49+'Incremental_Cost Year 2021'!AI77*'1. Standard_Cost'!D49+'Incremental_Cost Year 2021'!AJ77+'Incremental_Cost Year 2021'!AL77+AK73</f>
        <v>0</v>
      </c>
      <c r="AN73" s="104">
        <f>AM73*'1. Standard_Cost'!C53</f>
        <v>0</v>
      </c>
      <c r="AO73" s="107"/>
      <c r="AQ73" s="104">
        <f t="shared" si="92"/>
        <v>0</v>
      </c>
      <c r="AR73" s="104">
        <f t="shared" si="93"/>
        <v>0</v>
      </c>
      <c r="AS73" s="104">
        <f t="shared" si="86"/>
        <v>0</v>
      </c>
      <c r="AT73" s="104">
        <f t="shared" ref="AT73:AT75" si="96">SUM(AQ73,AR73,AS73)</f>
        <v>0</v>
      </c>
      <c r="AU73" s="229"/>
      <c r="AV73" s="229">
        <v>0</v>
      </c>
      <c r="AW73" s="229"/>
      <c r="AX73" s="229"/>
      <c r="AY73" s="229"/>
      <c r="AZ73" s="229"/>
      <c r="BA73" s="230">
        <f t="shared" si="94"/>
        <v>0</v>
      </c>
    </row>
    <row r="74" spans="1:53" ht="14.1" customHeight="1" outlineLevel="2" x14ac:dyDescent="0.2">
      <c r="A74" s="68"/>
      <c r="B74" s="94"/>
      <c r="C74" s="95"/>
      <c r="D74" s="110"/>
      <c r="E74" s="110"/>
      <c r="F74" s="110"/>
      <c r="G74" s="111"/>
      <c r="H74" s="99" t="s">
        <v>51</v>
      </c>
      <c r="I74" s="100"/>
      <c r="J74" s="101"/>
      <c r="K74" s="101"/>
      <c r="L74" s="102" t="str">
        <f>IF(I74&lt;&gt;0,((VLOOKUP(I74,'1. Standard_Cost'!$B$4:$D$8,2)+VLOOKUP(I74,'1. Standard_Cost'!$B$4:$D$8,3))*J74*K74),"0")</f>
        <v>0</v>
      </c>
      <c r="M74" s="102">
        <f>L74*'1. Standard_Cost'!F29</f>
        <v>0</v>
      </c>
      <c r="N74" s="103"/>
      <c r="O74" s="103"/>
      <c r="P74" s="103"/>
      <c r="Q74" s="103"/>
      <c r="R74" s="104">
        <f>+N74*P74*'1. Standard_Cost'!$B$12</f>
        <v>0</v>
      </c>
      <c r="S74" s="104">
        <f>+N74*O74*P74*'1. Standard_Cost'!$C$12</f>
        <v>0</v>
      </c>
      <c r="T74" s="104">
        <f>+N74*P74*Q74*'1. Standard_Cost'!$D$12</f>
        <v>0</v>
      </c>
      <c r="U74" s="104">
        <f>+N74*O74*'1. Standard_Cost'!$E$12</f>
        <v>0</v>
      </c>
      <c r="V74" s="103"/>
      <c r="W74" s="103"/>
      <c r="X74" s="103"/>
      <c r="Y74" s="104">
        <f>+V74*((X74*'1. Standard_Cost'!$B$16)+(W74*X74*'1. Standard_Cost'!$C$16))</f>
        <v>0</v>
      </c>
      <c r="Z74" s="103"/>
      <c r="AA74" s="103"/>
      <c r="AB74" s="104">
        <f>+Z74*'1. Standard_Cost'!$B$20+AA74*'1. Standard_Cost'!$C$20</f>
        <v>0</v>
      </c>
      <c r="AC74" s="105"/>
      <c r="AD74" s="106"/>
      <c r="AE74" s="104">
        <f>SUM(AD74,AC74,AB74,Y74,U74,T74,S74,R74)*'1. Standard_Cost'!B53</f>
        <v>0</v>
      </c>
      <c r="AF74" s="104">
        <f t="shared" si="95"/>
        <v>0</v>
      </c>
      <c r="AG74" s="103"/>
      <c r="AH74" s="103"/>
      <c r="AI74" s="103"/>
      <c r="AJ74" s="107"/>
      <c r="AK74" s="107"/>
      <c r="AL74" s="107"/>
      <c r="AM74" s="104">
        <f>AG74*'1. Standard_Cost'!B49+'Incremental_Cost Year 2021'!AH78*'1. Standard_Cost'!C49+'Incremental_Cost Year 2021'!AI78*'1. Standard_Cost'!D49+'Incremental_Cost Year 2021'!AJ78+'Incremental_Cost Year 2021'!AL78+AK74</f>
        <v>0</v>
      </c>
      <c r="AN74" s="104">
        <f>AM74*'1. Standard_Cost'!C53</f>
        <v>0</v>
      </c>
      <c r="AO74" s="107"/>
      <c r="AQ74" s="104">
        <f t="shared" si="92"/>
        <v>0</v>
      </c>
      <c r="AR74" s="104">
        <f t="shared" si="93"/>
        <v>0</v>
      </c>
      <c r="AS74" s="104">
        <f t="shared" si="86"/>
        <v>0</v>
      </c>
      <c r="AT74" s="104">
        <f t="shared" si="96"/>
        <v>0</v>
      </c>
      <c r="AU74" s="229"/>
      <c r="AV74" s="229"/>
      <c r="AW74" s="229"/>
      <c r="AX74" s="229"/>
      <c r="AY74" s="229"/>
      <c r="AZ74" s="229"/>
      <c r="BA74" s="230">
        <f t="shared" si="94"/>
        <v>0</v>
      </c>
    </row>
    <row r="75" spans="1:53" ht="14.1" customHeight="1" outlineLevel="2" x14ac:dyDescent="0.2">
      <c r="B75" s="94"/>
      <c r="C75" s="95"/>
      <c r="D75" s="110"/>
      <c r="E75" s="110"/>
      <c r="F75" s="110"/>
      <c r="G75" s="111"/>
      <c r="H75" s="112" t="s">
        <v>179</v>
      </c>
      <c r="I75" s="100"/>
      <c r="J75" s="101"/>
      <c r="K75" s="101"/>
      <c r="L75" s="102" t="str">
        <f>IF(I75&lt;&gt;0,((VLOOKUP(I75,'1. Standard_Cost'!$B$4:$D$8,2)+VLOOKUP(I75,'1. Standard_Cost'!$B$4:$D$8,3))*J75*K75),"0")</f>
        <v>0</v>
      </c>
      <c r="M75" s="102">
        <f>L75*'1. Standard_Cost'!F29</f>
        <v>0</v>
      </c>
      <c r="N75" s="103"/>
      <c r="O75" s="103"/>
      <c r="P75" s="103"/>
      <c r="Q75" s="103"/>
      <c r="R75" s="104">
        <f>+N75*P75*'1. Standard_Cost'!$B$12</f>
        <v>0</v>
      </c>
      <c r="S75" s="104">
        <f>+N75*O75*P75*'1. Standard_Cost'!$C$12</f>
        <v>0</v>
      </c>
      <c r="T75" s="104">
        <f>+N75*P75*Q75*'1. Standard_Cost'!$D$12</f>
        <v>0</v>
      </c>
      <c r="U75" s="104">
        <f>+N75*O75*'1. Standard_Cost'!$E$12</f>
        <v>0</v>
      </c>
      <c r="V75" s="103"/>
      <c r="W75" s="103"/>
      <c r="X75" s="103"/>
      <c r="Y75" s="104">
        <f>+V75*((X75*'1. Standard_Cost'!$B$16)+(W75*X75*'1. Standard_Cost'!$C$16))</f>
        <v>0</v>
      </c>
      <c r="Z75" s="103"/>
      <c r="AA75" s="103"/>
      <c r="AB75" s="104">
        <f>+Z75*'1. Standard_Cost'!$B$20+AA75*'1. Standard_Cost'!$C$20</f>
        <v>0</v>
      </c>
      <c r="AC75" s="105"/>
      <c r="AD75" s="106"/>
      <c r="AE75" s="104">
        <f>SUM(AD75,AC75,AB75,Y75,U75,T75,S75,R75)*'1. Standard_Cost'!B53</f>
        <v>0</v>
      </c>
      <c r="AF75" s="104">
        <f t="shared" si="95"/>
        <v>0</v>
      </c>
      <c r="AG75" s="103"/>
      <c r="AH75" s="103"/>
      <c r="AI75" s="103"/>
      <c r="AJ75" s="107"/>
      <c r="AK75" s="107"/>
      <c r="AL75" s="107"/>
      <c r="AM75" s="104">
        <f>AG75*'1. Standard_Cost'!B49+'Incremental_Cost Year 2021'!AH79*'1. Standard_Cost'!C49+'Incremental_Cost Year 2021'!AI79*'1. Standard_Cost'!D49+'Incremental_Cost Year 2021'!AJ79+'Incremental_Cost Year 2021'!AL79+AK75</f>
        <v>0</v>
      </c>
      <c r="AN75" s="104">
        <f>AM75*'1. Standard_Cost'!C53</f>
        <v>0</v>
      </c>
      <c r="AO75" s="107"/>
      <c r="AQ75" s="104">
        <f t="shared" si="92"/>
        <v>0</v>
      </c>
      <c r="AR75" s="104">
        <f t="shared" si="93"/>
        <v>0</v>
      </c>
      <c r="AS75" s="104">
        <f t="shared" si="86"/>
        <v>0</v>
      </c>
      <c r="AT75" s="104">
        <f t="shared" si="96"/>
        <v>0</v>
      </c>
      <c r="AU75" s="229"/>
      <c r="AV75" s="229"/>
      <c r="AW75" s="229"/>
      <c r="AX75" s="229"/>
      <c r="AY75" s="229"/>
      <c r="AZ75" s="229"/>
      <c r="BA75" s="230">
        <f t="shared" si="94"/>
        <v>0</v>
      </c>
    </row>
    <row r="76" spans="1:53" ht="25.7" customHeight="1" outlineLevel="1" x14ac:dyDescent="0.2">
      <c r="B76" s="94"/>
      <c r="C76" s="95"/>
      <c r="D76" s="113" t="s">
        <v>48</v>
      </c>
      <c r="E76" s="113" t="s">
        <v>200</v>
      </c>
      <c r="F76" s="114" t="s">
        <v>154</v>
      </c>
      <c r="G76" s="115" t="s">
        <v>155</v>
      </c>
      <c r="H76" s="122" t="s">
        <v>202</v>
      </c>
      <c r="I76" s="117"/>
      <c r="J76" s="117"/>
      <c r="K76" s="117"/>
      <c r="L76" s="118">
        <f>SUM(L72:L75)</f>
        <v>0</v>
      </c>
      <c r="M76" s="118">
        <f>SUM(M72:M75)</f>
        <v>0</v>
      </c>
      <c r="N76" s="117"/>
      <c r="O76" s="117"/>
      <c r="P76" s="117"/>
      <c r="Q76" s="117"/>
      <c r="R76" s="119">
        <f>SUM(R72:R75)</f>
        <v>0</v>
      </c>
      <c r="S76" s="119">
        <f>SUM(S72:S75)</f>
        <v>0</v>
      </c>
      <c r="T76" s="119">
        <f>SUM(T72:T75)</f>
        <v>0</v>
      </c>
      <c r="U76" s="119">
        <f>SUM(U72:U75)</f>
        <v>0</v>
      </c>
      <c r="V76" s="117"/>
      <c r="W76" s="117"/>
      <c r="X76" s="117"/>
      <c r="Y76" s="118">
        <f>SUM(Y72:Y75)</f>
        <v>0</v>
      </c>
      <c r="Z76" s="117"/>
      <c r="AA76" s="117"/>
      <c r="AB76" s="118">
        <f t="shared" ref="AB76:AF76" si="97">SUM(AB72:AB75)</f>
        <v>0</v>
      </c>
      <c r="AC76" s="118">
        <f t="shared" si="97"/>
        <v>0</v>
      </c>
      <c r="AD76" s="118">
        <f t="shared" si="97"/>
        <v>0</v>
      </c>
      <c r="AE76" s="118">
        <f t="shared" si="97"/>
        <v>0</v>
      </c>
      <c r="AF76" s="118">
        <f t="shared" si="97"/>
        <v>0</v>
      </c>
      <c r="AG76" s="117"/>
      <c r="AH76" s="117"/>
      <c r="AI76" s="117"/>
      <c r="AJ76" s="119">
        <f>SUM(AJ72:AJ75)</f>
        <v>0</v>
      </c>
      <c r="AK76" s="119">
        <f>SUM(AK72:AK75)</f>
        <v>0</v>
      </c>
      <c r="AL76" s="119">
        <f>SUM(AL72:AL75)</f>
        <v>0</v>
      </c>
      <c r="AM76" s="118">
        <f>SUM(AM72:AM75)</f>
        <v>0</v>
      </c>
      <c r="AN76" s="118">
        <f>SUM(AN72:AN75)</f>
        <v>0</v>
      </c>
      <c r="AO76" s="116"/>
      <c r="AP76" s="120"/>
      <c r="AQ76" s="121">
        <f t="shared" ref="AQ76:BA76" si="98">SUM(AQ72:AQ75)</f>
        <v>0</v>
      </c>
      <c r="AR76" s="121">
        <f t="shared" si="98"/>
        <v>0</v>
      </c>
      <c r="AS76" s="121">
        <f t="shared" si="98"/>
        <v>0</v>
      </c>
      <c r="AT76" s="121">
        <f t="shared" si="98"/>
        <v>0</v>
      </c>
      <c r="AU76" s="121">
        <f t="shared" si="98"/>
        <v>0</v>
      </c>
      <c r="AV76" s="121">
        <f t="shared" si="98"/>
        <v>0</v>
      </c>
      <c r="AW76" s="121">
        <f t="shared" si="98"/>
        <v>0</v>
      </c>
      <c r="AX76" s="121">
        <f t="shared" si="98"/>
        <v>0</v>
      </c>
      <c r="AY76" s="121">
        <f t="shared" si="98"/>
        <v>0</v>
      </c>
      <c r="AZ76" s="121">
        <f t="shared" si="98"/>
        <v>0</v>
      </c>
      <c r="BA76" s="121">
        <f t="shared" si="98"/>
        <v>0</v>
      </c>
    </row>
    <row r="77" spans="1:53" ht="14.1" customHeight="1" outlineLevel="2" x14ac:dyDescent="0.2">
      <c r="B77" s="94"/>
      <c r="C77" s="95"/>
      <c r="D77" s="96"/>
      <c r="E77" s="96"/>
      <c r="F77" s="97"/>
      <c r="G77" s="98"/>
      <c r="H77" s="99" t="s">
        <v>49</v>
      </c>
      <c r="I77" s="100"/>
      <c r="J77" s="101"/>
      <c r="K77" s="101"/>
      <c r="L77" s="102" t="str">
        <f>IF(I77&lt;&gt;0,((VLOOKUP(I77,'1. Standard_Cost'!$B$4:$D$8,2)+VLOOKUP(I77,'1. Standard_Cost'!$B$4:$D$8,3))*J77*K77),"0")</f>
        <v>0</v>
      </c>
      <c r="M77" s="102">
        <f>L77*'1. Standard_Cost'!F34</f>
        <v>0</v>
      </c>
      <c r="N77" s="103"/>
      <c r="O77" s="103"/>
      <c r="P77" s="103"/>
      <c r="Q77" s="103"/>
      <c r="R77" s="104">
        <f>+N77*P77*'1. Standard_Cost'!$B$12</f>
        <v>0</v>
      </c>
      <c r="S77" s="104">
        <f>+N77*O77*P77*'1. Standard_Cost'!$C$12</f>
        <v>0</v>
      </c>
      <c r="T77" s="104">
        <f>+N77*P77*Q77*'1. Standard_Cost'!$D$12</f>
        <v>0</v>
      </c>
      <c r="U77" s="104">
        <f>+N77*O77*'1. Standard_Cost'!$E$12</f>
        <v>0</v>
      </c>
      <c r="V77" s="103"/>
      <c r="W77" s="103"/>
      <c r="X77" s="103"/>
      <c r="Y77" s="104">
        <f>+V77*((X77*'1. Standard_Cost'!$B$16)+(W77*X77*'1. Standard_Cost'!$C$16))</f>
        <v>0</v>
      </c>
      <c r="Z77" s="103"/>
      <c r="AA77" s="103"/>
      <c r="AB77" s="104">
        <f>+Z77*'1. Standard_Cost'!$B$20+AA77*'1. Standard_Cost'!$C$20</f>
        <v>0</v>
      </c>
      <c r="AC77" s="105"/>
      <c r="AD77" s="106"/>
      <c r="AE77" s="104">
        <f>SUM(AD77,AC77,AB77,Y77,U77,T77,S77,R77)*'1. Standard_Cost'!B58</f>
        <v>0</v>
      </c>
      <c r="AF77" s="104">
        <f>SUM(AD77,AE77)</f>
        <v>0</v>
      </c>
      <c r="AG77" s="103"/>
      <c r="AH77" s="103"/>
      <c r="AI77" s="103"/>
      <c r="AJ77" s="107"/>
      <c r="AK77" s="107"/>
      <c r="AL77" s="107"/>
      <c r="AM77" s="104">
        <f>AG77*'1. Standard_Cost'!B54+'Incremental_Cost Year 2021'!AH81*'1. Standard_Cost'!C54+'Incremental_Cost Year 2021'!AI81*'1. Standard_Cost'!D54+'Incremental_Cost Year 2021'!AJ81+'Incremental_Cost Year 2021'!AL81+AK77</f>
        <v>0</v>
      </c>
      <c r="AN77" s="104">
        <f>AM77*'1. Standard_Cost'!C58</f>
        <v>0</v>
      </c>
      <c r="AO77" s="107"/>
      <c r="AQ77" s="104">
        <f t="shared" ref="AQ77:AQ80" si="99">L77+M77</f>
        <v>0</v>
      </c>
      <c r="AR77" s="104">
        <f t="shared" ref="AR77:AR80" si="100">AF77</f>
        <v>0</v>
      </c>
      <c r="AS77" s="104">
        <f t="shared" si="86"/>
        <v>0</v>
      </c>
      <c r="AT77" s="104">
        <f>SUM(AQ77,AR77,AS77)</f>
        <v>0</v>
      </c>
      <c r="AU77" s="229"/>
      <c r="AV77" s="229"/>
      <c r="AW77" s="229"/>
      <c r="AX77" s="229"/>
      <c r="AY77" s="229"/>
      <c r="AZ77" s="229"/>
      <c r="BA77" s="230">
        <f t="shared" ref="BA77:BA80" si="101">SUM(AU77:AZ77)-AT77</f>
        <v>0</v>
      </c>
    </row>
    <row r="78" spans="1:53" ht="14.1" customHeight="1" outlineLevel="2" x14ac:dyDescent="0.2">
      <c r="B78" s="94"/>
      <c r="C78" s="95"/>
      <c r="D78" s="110"/>
      <c r="E78" s="110"/>
      <c r="F78" s="110"/>
      <c r="G78" s="111"/>
      <c r="H78" s="99" t="s">
        <v>50</v>
      </c>
      <c r="I78" s="100"/>
      <c r="J78" s="101"/>
      <c r="K78" s="101"/>
      <c r="L78" s="102" t="str">
        <f>IF(I78&lt;&gt;0,((VLOOKUP(I78,'1. Standard_Cost'!$B$4:$D$8,2)+VLOOKUP(I78,'1. Standard_Cost'!$B$4:$D$8,3))*J78*K78),"0")</f>
        <v>0</v>
      </c>
      <c r="M78" s="102">
        <f>L78*'1. Standard_Cost'!F34</f>
        <v>0</v>
      </c>
      <c r="N78" s="103"/>
      <c r="O78" s="103"/>
      <c r="P78" s="103"/>
      <c r="Q78" s="103"/>
      <c r="R78" s="104">
        <f>+N78*P78*'1. Standard_Cost'!$B$12</f>
        <v>0</v>
      </c>
      <c r="S78" s="104">
        <f>+N78*O78*P78*'1. Standard_Cost'!$C$12</f>
        <v>0</v>
      </c>
      <c r="T78" s="104">
        <f>+N78*P78*Q78*'1. Standard_Cost'!$D$12</f>
        <v>0</v>
      </c>
      <c r="U78" s="104">
        <f>+N78*O78*'1. Standard_Cost'!$E$12</f>
        <v>0</v>
      </c>
      <c r="V78" s="103"/>
      <c r="W78" s="103"/>
      <c r="X78" s="103"/>
      <c r="Y78" s="104">
        <f>+V78*((X78*'1. Standard_Cost'!$B$16)+(W78*X78*'1. Standard_Cost'!$C$16))</f>
        <v>0</v>
      </c>
      <c r="Z78" s="103"/>
      <c r="AA78" s="103"/>
      <c r="AB78" s="104">
        <f>+Z78*'1. Standard_Cost'!$B$20+AA78*'1. Standard_Cost'!$C$20</f>
        <v>0</v>
      </c>
      <c r="AC78" s="105"/>
      <c r="AD78" s="106"/>
      <c r="AE78" s="104">
        <f>SUM(AD78,AC78,AB78,Y78,U78,T78,S78,R78)*'1. Standard_Cost'!B58</f>
        <v>0</v>
      </c>
      <c r="AF78" s="104">
        <f t="shared" ref="AF78:AF80" si="102">SUM(AD78,AE78)</f>
        <v>0</v>
      </c>
      <c r="AG78" s="103"/>
      <c r="AH78" s="103"/>
      <c r="AI78" s="103"/>
      <c r="AJ78" s="107"/>
      <c r="AK78" s="107"/>
      <c r="AL78" s="107"/>
      <c r="AM78" s="104">
        <f>AG78*'1. Standard_Cost'!B54+'Incremental_Cost Year 2021'!AH82*'1. Standard_Cost'!C54+'Incremental_Cost Year 2021'!AI82*'1. Standard_Cost'!D54+'Incremental_Cost Year 2021'!AJ82+'Incremental_Cost Year 2021'!AL82+AK78</f>
        <v>0</v>
      </c>
      <c r="AN78" s="104">
        <f>AM78*'1. Standard_Cost'!C58</f>
        <v>0</v>
      </c>
      <c r="AO78" s="107"/>
      <c r="AQ78" s="104">
        <f t="shared" si="99"/>
        <v>0</v>
      </c>
      <c r="AR78" s="104">
        <f t="shared" si="100"/>
        <v>0</v>
      </c>
      <c r="AS78" s="104">
        <f t="shared" si="86"/>
        <v>0</v>
      </c>
      <c r="AT78" s="104">
        <f t="shared" ref="AT78:AT80" si="103">SUM(AQ78,AR78,AS78)</f>
        <v>0</v>
      </c>
      <c r="AU78" s="229"/>
      <c r="AV78" s="229">
        <v>0</v>
      </c>
      <c r="AW78" s="229"/>
      <c r="AX78" s="229"/>
      <c r="AY78" s="229"/>
      <c r="AZ78" s="229"/>
      <c r="BA78" s="230">
        <f t="shared" si="101"/>
        <v>0</v>
      </c>
    </row>
    <row r="79" spans="1:53" ht="14.1" customHeight="1" outlineLevel="2" x14ac:dyDescent="0.2">
      <c r="B79" s="94"/>
      <c r="C79" s="95"/>
      <c r="D79" s="110"/>
      <c r="E79" s="110"/>
      <c r="F79" s="110"/>
      <c r="G79" s="111"/>
      <c r="H79" s="99" t="s">
        <v>51</v>
      </c>
      <c r="I79" s="100"/>
      <c r="J79" s="101"/>
      <c r="K79" s="101"/>
      <c r="L79" s="102" t="str">
        <f>IF(I79&lt;&gt;0,((VLOOKUP(I79,'1. Standard_Cost'!$B$4:$D$8,2)+VLOOKUP(I79,'1. Standard_Cost'!$B$4:$D$8,3))*J79*K79),"0")</f>
        <v>0</v>
      </c>
      <c r="M79" s="102">
        <f>L79*'1. Standard_Cost'!F34</f>
        <v>0</v>
      </c>
      <c r="N79" s="103"/>
      <c r="O79" s="103"/>
      <c r="P79" s="103"/>
      <c r="Q79" s="103"/>
      <c r="R79" s="104">
        <f>+N79*P79*'1. Standard_Cost'!$B$12</f>
        <v>0</v>
      </c>
      <c r="S79" s="104">
        <f>+N79*O79*P79*'1. Standard_Cost'!$C$12</f>
        <v>0</v>
      </c>
      <c r="T79" s="104">
        <f>+N79*P79*Q79*'1. Standard_Cost'!$D$12</f>
        <v>0</v>
      </c>
      <c r="U79" s="104">
        <f>+N79*O79*'1. Standard_Cost'!$E$12</f>
        <v>0</v>
      </c>
      <c r="V79" s="103"/>
      <c r="W79" s="103"/>
      <c r="X79" s="103"/>
      <c r="Y79" s="104">
        <f>+V79*((X79*'1. Standard_Cost'!$B$16)+(W79*X79*'1. Standard_Cost'!$C$16))</f>
        <v>0</v>
      </c>
      <c r="Z79" s="103"/>
      <c r="AA79" s="103"/>
      <c r="AB79" s="104">
        <f>+Z79*'1. Standard_Cost'!$B$20+AA79*'1. Standard_Cost'!$C$20</f>
        <v>0</v>
      </c>
      <c r="AC79" s="105"/>
      <c r="AD79" s="106"/>
      <c r="AE79" s="104">
        <f>SUM(AD79,AC79,AB79,Y79,U79,T79,S79,R79)*'1. Standard_Cost'!B58</f>
        <v>0</v>
      </c>
      <c r="AF79" s="104">
        <f t="shared" si="102"/>
        <v>0</v>
      </c>
      <c r="AG79" s="103"/>
      <c r="AH79" s="103"/>
      <c r="AI79" s="103"/>
      <c r="AJ79" s="107"/>
      <c r="AK79" s="107"/>
      <c r="AL79" s="107"/>
      <c r="AM79" s="104">
        <f>AG79*'1. Standard_Cost'!B54+'Incremental_Cost Year 2021'!AH83*'1. Standard_Cost'!C54+'Incremental_Cost Year 2021'!AI83*'1. Standard_Cost'!D54+'Incremental_Cost Year 2021'!AJ83+'Incremental_Cost Year 2021'!AL83+AK79</f>
        <v>0</v>
      </c>
      <c r="AN79" s="104">
        <f>AM79*'1. Standard_Cost'!C58</f>
        <v>0</v>
      </c>
      <c r="AO79" s="107"/>
      <c r="AQ79" s="104">
        <f t="shared" si="99"/>
        <v>0</v>
      </c>
      <c r="AR79" s="104">
        <f t="shared" si="100"/>
        <v>0</v>
      </c>
      <c r="AS79" s="104">
        <f t="shared" si="86"/>
        <v>0</v>
      </c>
      <c r="AT79" s="104">
        <f t="shared" si="103"/>
        <v>0</v>
      </c>
      <c r="AU79" s="229"/>
      <c r="AV79" s="229"/>
      <c r="AW79" s="229"/>
      <c r="AX79" s="229"/>
      <c r="AY79" s="229"/>
      <c r="AZ79" s="229"/>
      <c r="BA79" s="230">
        <f t="shared" si="101"/>
        <v>0</v>
      </c>
    </row>
    <row r="80" spans="1:53" ht="14.1" customHeight="1" outlineLevel="2" x14ac:dyDescent="0.2">
      <c r="B80" s="94"/>
      <c r="C80" s="95"/>
      <c r="D80" s="110"/>
      <c r="E80" s="110"/>
      <c r="F80" s="110"/>
      <c r="G80" s="111"/>
      <c r="H80" s="112" t="s">
        <v>179</v>
      </c>
      <c r="I80" s="100"/>
      <c r="J80" s="101"/>
      <c r="K80" s="101"/>
      <c r="L80" s="102" t="str">
        <f>IF(I80&lt;&gt;0,((VLOOKUP(I80,'1. Standard_Cost'!$B$4:$D$8,2)+VLOOKUP(I80,'1. Standard_Cost'!$B$4:$D$8,3))*J80*K80),"0")</f>
        <v>0</v>
      </c>
      <c r="M80" s="102">
        <f>L80*'1. Standard_Cost'!F34</f>
        <v>0</v>
      </c>
      <c r="N80" s="103"/>
      <c r="O80" s="103"/>
      <c r="P80" s="103"/>
      <c r="Q80" s="103"/>
      <c r="R80" s="104">
        <f>+N80*P80*'1. Standard_Cost'!$B$12</f>
        <v>0</v>
      </c>
      <c r="S80" s="104">
        <f>+N80*O80*P80*'1. Standard_Cost'!$C$12</f>
        <v>0</v>
      </c>
      <c r="T80" s="104">
        <f>+N80*P80*Q80*'1. Standard_Cost'!$D$12</f>
        <v>0</v>
      </c>
      <c r="U80" s="104">
        <f>+N80*O80*'1. Standard_Cost'!$E$12</f>
        <v>0</v>
      </c>
      <c r="V80" s="103"/>
      <c r="W80" s="103"/>
      <c r="X80" s="103"/>
      <c r="Y80" s="104">
        <f>+V80*((X80*'1. Standard_Cost'!$B$16)+(W80*X80*'1. Standard_Cost'!$C$16))</f>
        <v>0</v>
      </c>
      <c r="Z80" s="103"/>
      <c r="AA80" s="103"/>
      <c r="AB80" s="104">
        <f>+Z80*'1. Standard_Cost'!$B$20+AA80*'1. Standard_Cost'!$C$20</f>
        <v>0</v>
      </c>
      <c r="AC80" s="105"/>
      <c r="AD80" s="106"/>
      <c r="AE80" s="104">
        <f>SUM(AD80,AC80,AB80,Y80,U80,T80,S80,R80)*'1. Standard_Cost'!B58</f>
        <v>0</v>
      </c>
      <c r="AF80" s="104">
        <f t="shared" si="102"/>
        <v>0</v>
      </c>
      <c r="AG80" s="103"/>
      <c r="AH80" s="103"/>
      <c r="AI80" s="103"/>
      <c r="AJ80" s="107"/>
      <c r="AK80" s="107"/>
      <c r="AL80" s="107"/>
      <c r="AM80" s="104">
        <f>AG80*'1. Standard_Cost'!B54+'Incremental_Cost Year 2021'!AH84*'1. Standard_Cost'!C54+'Incremental_Cost Year 2021'!AI84*'1. Standard_Cost'!D54+'Incremental_Cost Year 2021'!AJ84+'Incremental_Cost Year 2021'!AL84+AK80</f>
        <v>0</v>
      </c>
      <c r="AN80" s="104">
        <f>AM80*'1. Standard_Cost'!C58</f>
        <v>0</v>
      </c>
      <c r="AO80" s="107"/>
      <c r="AQ80" s="104">
        <f t="shared" si="99"/>
        <v>0</v>
      </c>
      <c r="AR80" s="104">
        <f t="shared" si="100"/>
        <v>0</v>
      </c>
      <c r="AS80" s="104">
        <f t="shared" si="86"/>
        <v>0</v>
      </c>
      <c r="AT80" s="104">
        <f t="shared" si="103"/>
        <v>0</v>
      </c>
      <c r="AU80" s="229"/>
      <c r="AV80" s="229"/>
      <c r="AW80" s="229"/>
      <c r="AX80" s="229"/>
      <c r="AY80" s="229"/>
      <c r="AZ80" s="229"/>
      <c r="BA80" s="230">
        <f t="shared" si="101"/>
        <v>0</v>
      </c>
    </row>
    <row r="81" spans="1:53" ht="48" customHeight="1" outlineLevel="1" x14ac:dyDescent="0.2">
      <c r="B81" s="94"/>
      <c r="C81" s="95"/>
      <c r="D81" s="113" t="s">
        <v>48</v>
      </c>
      <c r="E81" s="113" t="s">
        <v>203</v>
      </c>
      <c r="F81" s="114" t="s">
        <v>154</v>
      </c>
      <c r="G81" s="115" t="s">
        <v>155</v>
      </c>
      <c r="H81" s="122" t="s">
        <v>204</v>
      </c>
      <c r="I81" s="117"/>
      <c r="J81" s="117"/>
      <c r="K81" s="117"/>
      <c r="L81" s="118">
        <f>SUM(L77:L80)</f>
        <v>0</v>
      </c>
      <c r="M81" s="118">
        <f>SUM(M77:M80)</f>
        <v>0</v>
      </c>
      <c r="N81" s="117"/>
      <c r="O81" s="117"/>
      <c r="P81" s="117"/>
      <c r="Q81" s="117"/>
      <c r="R81" s="119">
        <f>SUM(R77:R80)</f>
        <v>0</v>
      </c>
      <c r="S81" s="119">
        <f>SUM(S77:S80)</f>
        <v>0</v>
      </c>
      <c r="T81" s="119">
        <f>SUM(T77:T80)</f>
        <v>0</v>
      </c>
      <c r="U81" s="119">
        <f>SUM(U77:U80)</f>
        <v>0</v>
      </c>
      <c r="V81" s="117"/>
      <c r="W81" s="117"/>
      <c r="X81" s="117"/>
      <c r="Y81" s="118">
        <f>SUM(Y77:Y80)</f>
        <v>0</v>
      </c>
      <c r="Z81" s="117"/>
      <c r="AA81" s="117"/>
      <c r="AB81" s="118">
        <f t="shared" ref="AB81:AF81" si="104">SUM(AB77:AB80)</f>
        <v>0</v>
      </c>
      <c r="AC81" s="118">
        <f t="shared" si="104"/>
        <v>0</v>
      </c>
      <c r="AD81" s="118">
        <f t="shared" si="104"/>
        <v>0</v>
      </c>
      <c r="AE81" s="118">
        <f t="shared" si="104"/>
        <v>0</v>
      </c>
      <c r="AF81" s="118">
        <f t="shared" si="104"/>
        <v>0</v>
      </c>
      <c r="AG81" s="117"/>
      <c r="AH81" s="117"/>
      <c r="AI81" s="117"/>
      <c r="AJ81" s="119">
        <f>SUM(AJ77:AJ80)</f>
        <v>0</v>
      </c>
      <c r="AK81" s="119">
        <f>SUM(AK77:AK80)</f>
        <v>0</v>
      </c>
      <c r="AL81" s="119">
        <f>SUM(AL77:AL80)</f>
        <v>0</v>
      </c>
      <c r="AM81" s="118">
        <f>SUM(AM77:AM80)</f>
        <v>0</v>
      </c>
      <c r="AN81" s="118">
        <f>SUM(AN77:AN80)</f>
        <v>0</v>
      </c>
      <c r="AO81" s="116"/>
      <c r="AP81" s="120"/>
      <c r="AQ81" s="121">
        <f t="shared" ref="AQ81:BA81" si="105">SUM(AQ77:AQ80)</f>
        <v>0</v>
      </c>
      <c r="AR81" s="121">
        <f t="shared" si="105"/>
        <v>0</v>
      </c>
      <c r="AS81" s="121">
        <f t="shared" si="105"/>
        <v>0</v>
      </c>
      <c r="AT81" s="121">
        <f t="shared" si="105"/>
        <v>0</v>
      </c>
      <c r="AU81" s="121">
        <f t="shared" si="105"/>
        <v>0</v>
      </c>
      <c r="AV81" s="121">
        <f t="shared" si="105"/>
        <v>0</v>
      </c>
      <c r="AW81" s="121">
        <f t="shared" si="105"/>
        <v>0</v>
      </c>
      <c r="AX81" s="121">
        <f t="shared" si="105"/>
        <v>0</v>
      </c>
      <c r="AY81" s="121">
        <f t="shared" si="105"/>
        <v>0</v>
      </c>
      <c r="AZ81" s="121">
        <f t="shared" si="105"/>
        <v>0</v>
      </c>
      <c r="BA81" s="121">
        <f t="shared" si="105"/>
        <v>0</v>
      </c>
    </row>
    <row r="82" spans="1:53" ht="14.1" customHeight="1" outlineLevel="2" x14ac:dyDescent="0.2">
      <c r="B82" s="94"/>
      <c r="C82" s="95"/>
      <c r="D82" s="96"/>
      <c r="E82" s="96"/>
      <c r="F82" s="97"/>
      <c r="G82" s="98"/>
      <c r="H82" s="99" t="s">
        <v>49</v>
      </c>
      <c r="I82" s="100"/>
      <c r="J82" s="101"/>
      <c r="K82" s="101"/>
      <c r="L82" s="102" t="str">
        <f>IF(I82&lt;&gt;0,((VLOOKUP(I82,'1. Standard_Cost'!$B$4:$D$8,2)+VLOOKUP(I82,'1. Standard_Cost'!$B$4:$D$8,3))*J82*K82),"0")</f>
        <v>0</v>
      </c>
      <c r="M82" s="102">
        <f>L82*'1. Standard_Cost'!F39</f>
        <v>0</v>
      </c>
      <c r="N82" s="103"/>
      <c r="O82" s="103"/>
      <c r="P82" s="103"/>
      <c r="Q82" s="103"/>
      <c r="R82" s="104">
        <f>+N82*P82*'1. Standard_Cost'!$B$12</f>
        <v>0</v>
      </c>
      <c r="S82" s="104">
        <f>+N82*O82*P82*'1. Standard_Cost'!$C$12</f>
        <v>0</v>
      </c>
      <c r="T82" s="104">
        <f>+N82*P82*Q82*'1. Standard_Cost'!$D$12</f>
        <v>0</v>
      </c>
      <c r="U82" s="104">
        <f>+N82*O82*'1. Standard_Cost'!$E$12</f>
        <v>0</v>
      </c>
      <c r="V82" s="103"/>
      <c r="W82" s="103"/>
      <c r="X82" s="103"/>
      <c r="Y82" s="104">
        <f>+V82*((X82*'1. Standard_Cost'!$B$16)+(W82*X82*'1. Standard_Cost'!$C$16))</f>
        <v>0</v>
      </c>
      <c r="Z82" s="103"/>
      <c r="AA82" s="103"/>
      <c r="AB82" s="104">
        <f>+Z82*'1. Standard_Cost'!$B$20+AA82*'1. Standard_Cost'!$C$20</f>
        <v>0</v>
      </c>
      <c r="AC82" s="105"/>
      <c r="AD82" s="106"/>
      <c r="AE82" s="104">
        <f>SUM(AD82,AC82,AB82,Y82,U82,T82,S82,R82)*'1. Standard_Cost'!B63</f>
        <v>0</v>
      </c>
      <c r="AF82" s="104">
        <f>SUM(AD82,AE82)</f>
        <v>0</v>
      </c>
      <c r="AG82" s="103"/>
      <c r="AH82" s="103"/>
      <c r="AI82" s="103"/>
      <c r="AJ82" s="107"/>
      <c r="AK82" s="107"/>
      <c r="AL82" s="107"/>
      <c r="AM82" s="104">
        <f>AG82*'1. Standard_Cost'!B59+'Incremental_Cost Year 2021'!AH86*'1. Standard_Cost'!C59+'Incremental_Cost Year 2021'!AI86*'1. Standard_Cost'!D59+'Incremental_Cost Year 2021'!AJ86+'Incremental_Cost Year 2021'!AL86+AK82</f>
        <v>0</v>
      </c>
      <c r="AN82" s="104">
        <f>AM82*'1. Standard_Cost'!C63</f>
        <v>0</v>
      </c>
      <c r="AO82" s="107"/>
      <c r="AQ82" s="104">
        <f t="shared" ref="AQ82:AQ85" si="106">L82+M82</f>
        <v>0</v>
      </c>
      <c r="AR82" s="104">
        <f t="shared" ref="AR82:AR85" si="107">AF82</f>
        <v>0</v>
      </c>
      <c r="AS82" s="104">
        <f t="shared" si="86"/>
        <v>0</v>
      </c>
      <c r="AT82" s="104">
        <f>SUM(AQ82,AR82,AS82)</f>
        <v>0</v>
      </c>
      <c r="AU82" s="229"/>
      <c r="AV82" s="229"/>
      <c r="AW82" s="229"/>
      <c r="AX82" s="229"/>
      <c r="AY82" s="229"/>
      <c r="AZ82" s="229"/>
      <c r="BA82" s="230">
        <f t="shared" ref="BA82:BA85" si="108">SUM(AU82:AZ82)-AT82</f>
        <v>0</v>
      </c>
    </row>
    <row r="83" spans="1:53" ht="14.1" customHeight="1" outlineLevel="2" x14ac:dyDescent="0.2">
      <c r="B83" s="94"/>
      <c r="C83" s="95"/>
      <c r="D83" s="110"/>
      <c r="E83" s="110"/>
      <c r="F83" s="110"/>
      <c r="G83" s="111"/>
      <c r="H83" s="99" t="s">
        <v>50</v>
      </c>
      <c r="I83" s="100"/>
      <c r="J83" s="101"/>
      <c r="K83" s="101"/>
      <c r="L83" s="102" t="str">
        <f>IF(I83&lt;&gt;0,((VLOOKUP(I83,'1. Standard_Cost'!$B$4:$D$8,2)+VLOOKUP(I83,'1. Standard_Cost'!$B$4:$D$8,3))*J83*K83),"0")</f>
        <v>0</v>
      </c>
      <c r="M83" s="102">
        <f>L83*'1. Standard_Cost'!F39</f>
        <v>0</v>
      </c>
      <c r="N83" s="103"/>
      <c r="O83" s="103"/>
      <c r="P83" s="103"/>
      <c r="Q83" s="103"/>
      <c r="R83" s="104">
        <f>+N83*P83*'1. Standard_Cost'!$B$12</f>
        <v>0</v>
      </c>
      <c r="S83" s="104">
        <f>+N83*O83*P83*'1. Standard_Cost'!$C$12</f>
        <v>0</v>
      </c>
      <c r="T83" s="104">
        <f>+N83*P83*Q83*'1. Standard_Cost'!$D$12</f>
        <v>0</v>
      </c>
      <c r="U83" s="104">
        <f>+N83*O83*'1. Standard_Cost'!$E$12</f>
        <v>0</v>
      </c>
      <c r="V83" s="103"/>
      <c r="W83" s="103"/>
      <c r="X83" s="103"/>
      <c r="Y83" s="104">
        <f>+V83*((X83*'1. Standard_Cost'!$B$16)+(W83*X83*'1. Standard_Cost'!$C$16))</f>
        <v>0</v>
      </c>
      <c r="Z83" s="103"/>
      <c r="AA83" s="103"/>
      <c r="AB83" s="104">
        <f>+Z83*'1. Standard_Cost'!$B$20+AA83*'1. Standard_Cost'!$C$20</f>
        <v>0</v>
      </c>
      <c r="AC83" s="105"/>
      <c r="AD83" s="106"/>
      <c r="AE83" s="104">
        <f>SUM(AD83,AC83,AB83,Y83,U83,T83,S83,R83)*'1. Standard_Cost'!B63</f>
        <v>0</v>
      </c>
      <c r="AF83" s="104">
        <f t="shared" ref="AF83:AF85" si="109">SUM(AD83,AE83)</f>
        <v>0</v>
      </c>
      <c r="AG83" s="103"/>
      <c r="AH83" s="103"/>
      <c r="AI83" s="103"/>
      <c r="AJ83" s="107"/>
      <c r="AK83" s="107"/>
      <c r="AL83" s="107"/>
      <c r="AM83" s="104">
        <f>AG83*'1. Standard_Cost'!B59+'Incremental_Cost Year 2021'!AH87*'1. Standard_Cost'!C59+'Incremental_Cost Year 2021'!AI87*'1. Standard_Cost'!D59+'Incremental_Cost Year 2021'!AJ87+'Incremental_Cost Year 2021'!AL87+AK83</f>
        <v>0</v>
      </c>
      <c r="AN83" s="104">
        <f>AM83*'1. Standard_Cost'!C63</f>
        <v>0</v>
      </c>
      <c r="AO83" s="107"/>
      <c r="AQ83" s="104">
        <f t="shared" si="106"/>
        <v>0</v>
      </c>
      <c r="AR83" s="104">
        <f t="shared" si="107"/>
        <v>0</v>
      </c>
      <c r="AS83" s="104">
        <f t="shared" si="86"/>
        <v>0</v>
      </c>
      <c r="AT83" s="104">
        <f t="shared" ref="AT83:AT85" si="110">SUM(AQ83,AR83,AS83)</f>
        <v>0</v>
      </c>
      <c r="AU83" s="229"/>
      <c r="AV83" s="229">
        <v>0</v>
      </c>
      <c r="AW83" s="229"/>
      <c r="AX83" s="229"/>
      <c r="AY83" s="229"/>
      <c r="AZ83" s="229"/>
      <c r="BA83" s="230">
        <f t="shared" si="108"/>
        <v>0</v>
      </c>
    </row>
    <row r="84" spans="1:53" ht="14.1" customHeight="1" outlineLevel="2" x14ac:dyDescent="0.2">
      <c r="B84" s="94"/>
      <c r="C84" s="95"/>
      <c r="D84" s="110"/>
      <c r="E84" s="110"/>
      <c r="F84" s="110"/>
      <c r="G84" s="111"/>
      <c r="H84" s="99" t="s">
        <v>51</v>
      </c>
      <c r="I84" s="100"/>
      <c r="J84" s="101"/>
      <c r="K84" s="101"/>
      <c r="L84" s="102" t="str">
        <f>IF(I84&lt;&gt;0,((VLOOKUP(I84,'1. Standard_Cost'!$B$4:$D$8,2)+VLOOKUP(I84,'1. Standard_Cost'!$B$4:$D$8,3))*J84*K84),"0")</f>
        <v>0</v>
      </c>
      <c r="M84" s="102">
        <f>L84*'1. Standard_Cost'!F39</f>
        <v>0</v>
      </c>
      <c r="N84" s="103"/>
      <c r="O84" s="103"/>
      <c r="P84" s="103"/>
      <c r="Q84" s="103"/>
      <c r="R84" s="104">
        <f>+N84*P84*'1. Standard_Cost'!$B$12</f>
        <v>0</v>
      </c>
      <c r="S84" s="104">
        <f>+N84*O84*P84*'1. Standard_Cost'!$C$12</f>
        <v>0</v>
      </c>
      <c r="T84" s="104">
        <f>+N84*P84*Q84*'1. Standard_Cost'!$D$12</f>
        <v>0</v>
      </c>
      <c r="U84" s="104">
        <f>+N84*O84*'1. Standard_Cost'!$E$12</f>
        <v>0</v>
      </c>
      <c r="V84" s="103"/>
      <c r="W84" s="103"/>
      <c r="X84" s="103"/>
      <c r="Y84" s="104">
        <f>+V84*((X84*'1. Standard_Cost'!$B$16)+(W84*X84*'1. Standard_Cost'!$C$16))</f>
        <v>0</v>
      </c>
      <c r="Z84" s="103"/>
      <c r="AA84" s="103"/>
      <c r="AB84" s="104">
        <f>+Z84*'1. Standard_Cost'!$B$20+AA84*'1. Standard_Cost'!$C$20</f>
        <v>0</v>
      </c>
      <c r="AC84" s="105"/>
      <c r="AD84" s="106"/>
      <c r="AE84" s="104">
        <f>SUM(AD84,AC84,AB84,Y84,U84,T84,S84,R84)*'1. Standard_Cost'!B63</f>
        <v>0</v>
      </c>
      <c r="AF84" s="104">
        <f t="shared" si="109"/>
        <v>0</v>
      </c>
      <c r="AG84" s="103"/>
      <c r="AH84" s="103"/>
      <c r="AI84" s="103"/>
      <c r="AJ84" s="107"/>
      <c r="AK84" s="107"/>
      <c r="AL84" s="107"/>
      <c r="AM84" s="104">
        <f>AG84*'1. Standard_Cost'!B59+'Incremental_Cost Year 2021'!AH88*'1. Standard_Cost'!C59+'Incremental_Cost Year 2021'!AI88*'1. Standard_Cost'!D59+'Incremental_Cost Year 2021'!AJ88+'Incremental_Cost Year 2021'!AL88+AK84</f>
        <v>0</v>
      </c>
      <c r="AN84" s="104">
        <f>AM84*'1. Standard_Cost'!C63</f>
        <v>0</v>
      </c>
      <c r="AO84" s="107"/>
      <c r="AQ84" s="104">
        <f t="shared" si="106"/>
        <v>0</v>
      </c>
      <c r="AR84" s="104">
        <f t="shared" si="107"/>
        <v>0</v>
      </c>
      <c r="AS84" s="104">
        <f t="shared" si="86"/>
        <v>0</v>
      </c>
      <c r="AT84" s="104">
        <f t="shared" si="110"/>
        <v>0</v>
      </c>
      <c r="AU84" s="229"/>
      <c r="AV84" s="229"/>
      <c r="AW84" s="229"/>
      <c r="AX84" s="229"/>
      <c r="AY84" s="229"/>
      <c r="AZ84" s="229"/>
      <c r="BA84" s="230">
        <f t="shared" si="108"/>
        <v>0</v>
      </c>
    </row>
    <row r="85" spans="1:53" ht="14.1" customHeight="1" outlineLevel="2" x14ac:dyDescent="0.2">
      <c r="B85" s="94"/>
      <c r="C85" s="95"/>
      <c r="D85" s="110"/>
      <c r="E85" s="110"/>
      <c r="F85" s="110"/>
      <c r="G85" s="111"/>
      <c r="H85" s="112" t="s">
        <v>179</v>
      </c>
      <c r="I85" s="100"/>
      <c r="J85" s="101"/>
      <c r="K85" s="101"/>
      <c r="L85" s="102" t="str">
        <f>IF(I85&lt;&gt;0,((VLOOKUP(I85,'1. Standard_Cost'!$B$4:$D$8,2)+VLOOKUP(I85,'1. Standard_Cost'!$B$4:$D$8,3))*J85*K85),"0")</f>
        <v>0</v>
      </c>
      <c r="M85" s="102">
        <f>L85*'1. Standard_Cost'!F39</f>
        <v>0</v>
      </c>
      <c r="N85" s="103"/>
      <c r="O85" s="103"/>
      <c r="P85" s="103"/>
      <c r="Q85" s="103"/>
      <c r="R85" s="104">
        <f>+N85*P85*'1. Standard_Cost'!$B$12</f>
        <v>0</v>
      </c>
      <c r="S85" s="104">
        <f>+N85*O85*P85*'1. Standard_Cost'!$C$12</f>
        <v>0</v>
      </c>
      <c r="T85" s="104">
        <f>+N85*P85*Q85*'1. Standard_Cost'!$D$12</f>
        <v>0</v>
      </c>
      <c r="U85" s="104">
        <f>+N85*O85*'1. Standard_Cost'!$E$12</f>
        <v>0</v>
      </c>
      <c r="V85" s="103"/>
      <c r="W85" s="103"/>
      <c r="X85" s="103"/>
      <c r="Y85" s="104">
        <f>+V85*((X85*'1. Standard_Cost'!$B$16)+(W85*X85*'1. Standard_Cost'!$C$16))</f>
        <v>0</v>
      </c>
      <c r="Z85" s="103"/>
      <c r="AA85" s="103"/>
      <c r="AB85" s="104">
        <f>+Z85*'1. Standard_Cost'!$B$20+AA85*'1. Standard_Cost'!$C$20</f>
        <v>0</v>
      </c>
      <c r="AC85" s="105"/>
      <c r="AD85" s="106"/>
      <c r="AE85" s="104">
        <f>SUM(AD85,AC85,AB85,Y85,U85,T85,S85,R85)*'1. Standard_Cost'!B63</f>
        <v>0</v>
      </c>
      <c r="AF85" s="104">
        <f t="shared" si="109"/>
        <v>0</v>
      </c>
      <c r="AG85" s="103"/>
      <c r="AH85" s="103"/>
      <c r="AI85" s="103"/>
      <c r="AJ85" s="107"/>
      <c r="AK85" s="107"/>
      <c r="AL85" s="107"/>
      <c r="AM85" s="104">
        <f>AG85*'1. Standard_Cost'!B59+'Incremental_Cost Year 2021'!AH89*'1. Standard_Cost'!C59+'Incremental_Cost Year 2021'!AI89*'1. Standard_Cost'!D59+'Incremental_Cost Year 2021'!AJ89+'Incremental_Cost Year 2021'!AL89+AK85</f>
        <v>0</v>
      </c>
      <c r="AN85" s="104">
        <f>AM85*'1. Standard_Cost'!C63</f>
        <v>0</v>
      </c>
      <c r="AO85" s="107"/>
      <c r="AQ85" s="104">
        <f t="shared" si="106"/>
        <v>0</v>
      </c>
      <c r="AR85" s="104">
        <f t="shared" si="107"/>
        <v>0</v>
      </c>
      <c r="AS85" s="104">
        <f t="shared" si="86"/>
        <v>0</v>
      </c>
      <c r="AT85" s="104">
        <f t="shared" si="110"/>
        <v>0</v>
      </c>
      <c r="AU85" s="229"/>
      <c r="AV85" s="229"/>
      <c r="AW85" s="229"/>
      <c r="AX85" s="229"/>
      <c r="AY85" s="229"/>
      <c r="AZ85" s="229"/>
      <c r="BA85" s="230">
        <f t="shared" si="108"/>
        <v>0</v>
      </c>
    </row>
    <row r="86" spans="1:53" ht="43.5" customHeight="1" outlineLevel="1" x14ac:dyDescent="0.2">
      <c r="A86" s="150"/>
      <c r="B86" s="94"/>
      <c r="C86" s="95"/>
      <c r="D86" s="113" t="s">
        <v>515</v>
      </c>
      <c r="E86" s="113" t="s">
        <v>206</v>
      </c>
      <c r="F86" s="114" t="s">
        <v>154</v>
      </c>
      <c r="G86" s="115" t="s">
        <v>155</v>
      </c>
      <c r="H86" s="122" t="s">
        <v>205</v>
      </c>
      <c r="I86" s="117"/>
      <c r="J86" s="117"/>
      <c r="K86" s="117"/>
      <c r="L86" s="118">
        <f>SUM(L82:L85)</f>
        <v>0</v>
      </c>
      <c r="M86" s="118">
        <f>SUM(M82:M85)</f>
        <v>0</v>
      </c>
      <c r="N86" s="117"/>
      <c r="O86" s="117"/>
      <c r="P86" s="117"/>
      <c r="Q86" s="117"/>
      <c r="R86" s="119">
        <f>SUM(R82:R85)</f>
        <v>0</v>
      </c>
      <c r="S86" s="119">
        <f>SUM(S82:S85)</f>
        <v>0</v>
      </c>
      <c r="T86" s="119">
        <f>SUM(T82:T85)</f>
        <v>0</v>
      </c>
      <c r="U86" s="119">
        <f>SUM(U82:U85)</f>
        <v>0</v>
      </c>
      <c r="V86" s="117"/>
      <c r="W86" s="117"/>
      <c r="X86" s="117"/>
      <c r="Y86" s="118">
        <f>SUM(Y82:Y85)</f>
        <v>0</v>
      </c>
      <c r="Z86" s="117"/>
      <c r="AA86" s="117"/>
      <c r="AB86" s="118">
        <f t="shared" ref="AB86:AF86" si="111">SUM(AB82:AB85)</f>
        <v>0</v>
      </c>
      <c r="AC86" s="118">
        <f t="shared" si="111"/>
        <v>0</v>
      </c>
      <c r="AD86" s="118">
        <f t="shared" si="111"/>
        <v>0</v>
      </c>
      <c r="AE86" s="118">
        <f t="shared" si="111"/>
        <v>0</v>
      </c>
      <c r="AF86" s="118">
        <f t="shared" si="111"/>
        <v>0</v>
      </c>
      <c r="AG86" s="117"/>
      <c r="AH86" s="117"/>
      <c r="AI86" s="117"/>
      <c r="AJ86" s="119">
        <f>SUM(AJ82:AJ85)</f>
        <v>0</v>
      </c>
      <c r="AK86" s="119">
        <f>SUM(AK82:AK85)</f>
        <v>0</v>
      </c>
      <c r="AL86" s="119">
        <f>SUM(AL82:AL85)</f>
        <v>0</v>
      </c>
      <c r="AM86" s="118">
        <f>SUM(AM82:AM85)</f>
        <v>0</v>
      </c>
      <c r="AN86" s="118">
        <f>SUM(AN82:AN85)</f>
        <v>0</v>
      </c>
      <c r="AO86" s="116"/>
      <c r="AP86" s="120"/>
      <c r="AQ86" s="121">
        <f t="shared" ref="AQ86:BA86" si="112">SUM(AQ82:AQ85)</f>
        <v>0</v>
      </c>
      <c r="AR86" s="121">
        <f t="shared" si="112"/>
        <v>0</v>
      </c>
      <c r="AS86" s="121">
        <f t="shared" si="112"/>
        <v>0</v>
      </c>
      <c r="AT86" s="121">
        <f t="shared" si="112"/>
        <v>0</v>
      </c>
      <c r="AU86" s="121">
        <f t="shared" si="112"/>
        <v>0</v>
      </c>
      <c r="AV86" s="121">
        <f t="shared" si="112"/>
        <v>0</v>
      </c>
      <c r="AW86" s="121">
        <f t="shared" si="112"/>
        <v>0</v>
      </c>
      <c r="AX86" s="121">
        <f t="shared" si="112"/>
        <v>0</v>
      </c>
      <c r="AY86" s="121">
        <f t="shared" si="112"/>
        <v>0</v>
      </c>
      <c r="AZ86" s="121">
        <f t="shared" si="112"/>
        <v>0</v>
      </c>
      <c r="BA86" s="121">
        <f t="shared" si="112"/>
        <v>0</v>
      </c>
    </row>
    <row r="87" spans="1:53" ht="14.1" customHeight="1" outlineLevel="2" x14ac:dyDescent="0.2">
      <c r="B87" s="94"/>
      <c r="C87" s="95"/>
      <c r="D87" s="96"/>
      <c r="E87" s="96"/>
      <c r="F87" s="97"/>
      <c r="G87" s="98"/>
      <c r="H87" s="99" t="s">
        <v>49</v>
      </c>
      <c r="I87" s="100"/>
      <c r="J87" s="101"/>
      <c r="K87" s="101"/>
      <c r="L87" s="102" t="str">
        <f>IF(I87&lt;&gt;0,((VLOOKUP(I87,'1. Standard_Cost'!$B$4:$D$8,2)+VLOOKUP(I87,'1. Standard_Cost'!$B$4:$D$8,3))*J87*K87),"0")</f>
        <v>0</v>
      </c>
      <c r="M87" s="102">
        <f>L87*'1. Standard_Cost'!F44</f>
        <v>0</v>
      </c>
      <c r="N87" s="103"/>
      <c r="O87" s="103"/>
      <c r="P87" s="103"/>
      <c r="Q87" s="103"/>
      <c r="R87" s="104">
        <f>+N87*P87*'1. Standard_Cost'!$B$12</f>
        <v>0</v>
      </c>
      <c r="S87" s="104">
        <f>+N87*O87*P87*'1. Standard_Cost'!$C$12</f>
        <v>0</v>
      </c>
      <c r="T87" s="104">
        <f>+N87*P87*Q87*'1. Standard_Cost'!$D$12</f>
        <v>0</v>
      </c>
      <c r="U87" s="104">
        <f>+N87*O87*'1. Standard_Cost'!$E$12</f>
        <v>0</v>
      </c>
      <c r="V87" s="103"/>
      <c r="W87" s="103"/>
      <c r="X87" s="103"/>
      <c r="Y87" s="104">
        <f>+V87*((X87*'1. Standard_Cost'!$B$16)+(W87*X87*'1. Standard_Cost'!$C$16))</f>
        <v>0</v>
      </c>
      <c r="Z87" s="103"/>
      <c r="AA87" s="103"/>
      <c r="AB87" s="104">
        <f>+Z87*'1. Standard_Cost'!$B$20+AA87*'1. Standard_Cost'!$C$20</f>
        <v>0</v>
      </c>
      <c r="AC87" s="105"/>
      <c r="AD87" s="106"/>
      <c r="AE87" s="104">
        <f>SUM(AD87,AC87,AB87,Y87,U87,T87,S87,R87)*'1. Standard_Cost'!B68</f>
        <v>0</v>
      </c>
      <c r="AF87" s="104">
        <f>SUM(AD87,AE87)</f>
        <v>0</v>
      </c>
      <c r="AG87" s="103"/>
      <c r="AH87" s="103"/>
      <c r="AI87" s="103"/>
      <c r="AJ87" s="107"/>
      <c r="AK87" s="107"/>
      <c r="AL87" s="107"/>
      <c r="AM87" s="104">
        <f>AG87*'1. Standard_Cost'!B64+'Incremental_Cost Year 2021'!AH91*'1. Standard_Cost'!C64+'Incremental_Cost Year 2021'!AI91*'1. Standard_Cost'!D64+'Incremental_Cost Year 2021'!AJ91+'Incremental_Cost Year 2021'!AL91+AK87</f>
        <v>0</v>
      </c>
      <c r="AN87" s="104">
        <f>AM87*'1. Standard_Cost'!C68</f>
        <v>0</v>
      </c>
      <c r="AO87" s="107"/>
      <c r="AQ87" s="104">
        <f t="shared" ref="AQ87:AQ90" si="113">L87+M87</f>
        <v>0</v>
      </c>
      <c r="AR87" s="104">
        <f t="shared" ref="AR87:AR90" si="114">AF87</f>
        <v>0</v>
      </c>
      <c r="AS87" s="104">
        <f t="shared" si="86"/>
        <v>0</v>
      </c>
      <c r="AT87" s="104">
        <f>SUM(AQ87,AR87,AS87)</f>
        <v>0</v>
      </c>
      <c r="AU87" s="229"/>
      <c r="AV87" s="229"/>
      <c r="AW87" s="229"/>
      <c r="AX87" s="229"/>
      <c r="AY87" s="229"/>
      <c r="AZ87" s="229"/>
      <c r="BA87" s="230">
        <f t="shared" ref="BA87:BA90" si="115">SUM(AU87:AZ87)-AT87</f>
        <v>0</v>
      </c>
    </row>
    <row r="88" spans="1:53" ht="14.1" customHeight="1" outlineLevel="2" x14ac:dyDescent="0.2">
      <c r="B88" s="94"/>
      <c r="C88" s="95"/>
      <c r="D88" s="110"/>
      <c r="E88" s="110"/>
      <c r="F88" s="110"/>
      <c r="G88" s="111"/>
      <c r="H88" s="99" t="s">
        <v>50</v>
      </c>
      <c r="I88" s="100"/>
      <c r="J88" s="101"/>
      <c r="K88" s="101"/>
      <c r="L88" s="102" t="str">
        <f>IF(I88&lt;&gt;0,((VLOOKUP(I88,'1. Standard_Cost'!$B$4:$D$8,2)+VLOOKUP(I88,'1. Standard_Cost'!$B$4:$D$8,3))*J88*K88),"0")</f>
        <v>0</v>
      </c>
      <c r="M88" s="102">
        <f>L88*'1. Standard_Cost'!F44</f>
        <v>0</v>
      </c>
      <c r="N88" s="103"/>
      <c r="O88" s="103"/>
      <c r="P88" s="103"/>
      <c r="Q88" s="103"/>
      <c r="R88" s="104">
        <f>+N88*P88*'1. Standard_Cost'!$B$12</f>
        <v>0</v>
      </c>
      <c r="S88" s="104">
        <f>+N88*O88*P88*'1. Standard_Cost'!$C$12</f>
        <v>0</v>
      </c>
      <c r="T88" s="104">
        <f>+N88*P88*Q88*'1. Standard_Cost'!$D$12</f>
        <v>0</v>
      </c>
      <c r="U88" s="104">
        <f>+N88*O88*'1. Standard_Cost'!$E$12</f>
        <v>0</v>
      </c>
      <c r="V88" s="103"/>
      <c r="W88" s="103"/>
      <c r="X88" s="103"/>
      <c r="Y88" s="104">
        <f>+V88*((X88*'1. Standard_Cost'!$B$16)+(W88*X88*'1. Standard_Cost'!$C$16))</f>
        <v>0</v>
      </c>
      <c r="Z88" s="103"/>
      <c r="AA88" s="103"/>
      <c r="AB88" s="104">
        <f>+Z88*'1. Standard_Cost'!$B$20+AA88*'1. Standard_Cost'!$C$20</f>
        <v>0</v>
      </c>
      <c r="AC88" s="105"/>
      <c r="AD88" s="106"/>
      <c r="AE88" s="104">
        <f>SUM(AD88,AC88,AB88,Y88,U88,T88,S88,R88)*'1. Standard_Cost'!B68</f>
        <v>0</v>
      </c>
      <c r="AF88" s="104">
        <f t="shared" ref="AF88:AF90" si="116">SUM(AD88,AE88)</f>
        <v>0</v>
      </c>
      <c r="AG88" s="103"/>
      <c r="AH88" s="103"/>
      <c r="AI88" s="103"/>
      <c r="AJ88" s="107"/>
      <c r="AK88" s="107"/>
      <c r="AL88" s="107"/>
      <c r="AM88" s="104">
        <f>AG88*'1. Standard_Cost'!B64+'Incremental_Cost Year 2021'!AH92*'1. Standard_Cost'!C64+'Incremental_Cost Year 2021'!AI92*'1. Standard_Cost'!D64+'Incremental_Cost Year 2021'!AJ92+'Incremental_Cost Year 2021'!AL92+AK88</f>
        <v>0</v>
      </c>
      <c r="AN88" s="104">
        <f>AM88*'1. Standard_Cost'!C68</f>
        <v>0</v>
      </c>
      <c r="AO88" s="107"/>
      <c r="AQ88" s="104">
        <f t="shared" si="113"/>
        <v>0</v>
      </c>
      <c r="AR88" s="104">
        <f t="shared" si="114"/>
        <v>0</v>
      </c>
      <c r="AS88" s="104">
        <f t="shared" si="86"/>
        <v>0</v>
      </c>
      <c r="AT88" s="104">
        <f t="shared" ref="AT88:AT90" si="117">SUM(AQ88,AR88,AS88)</f>
        <v>0</v>
      </c>
      <c r="AU88" s="229"/>
      <c r="AV88" s="229">
        <v>0</v>
      </c>
      <c r="AW88" s="229"/>
      <c r="AX88" s="229"/>
      <c r="AY88" s="229"/>
      <c r="AZ88" s="229"/>
      <c r="BA88" s="230">
        <f t="shared" si="115"/>
        <v>0</v>
      </c>
    </row>
    <row r="89" spans="1:53" ht="14.1" customHeight="1" outlineLevel="2" x14ac:dyDescent="0.2">
      <c r="B89" s="94"/>
      <c r="C89" s="95"/>
      <c r="D89" s="110"/>
      <c r="E89" s="110"/>
      <c r="F89" s="110"/>
      <c r="G89" s="111"/>
      <c r="H89" s="99" t="s">
        <v>51</v>
      </c>
      <c r="I89" s="100"/>
      <c r="J89" s="101"/>
      <c r="K89" s="101"/>
      <c r="L89" s="102" t="str">
        <f>IF(I89&lt;&gt;0,((VLOOKUP(I89,'1. Standard_Cost'!$B$4:$D$8,2)+VLOOKUP(I89,'1. Standard_Cost'!$B$4:$D$8,3))*J89*K89),"0")</f>
        <v>0</v>
      </c>
      <c r="M89" s="102">
        <f>L89*'1. Standard_Cost'!F44</f>
        <v>0</v>
      </c>
      <c r="N89" s="103"/>
      <c r="O89" s="103"/>
      <c r="P89" s="103"/>
      <c r="Q89" s="103"/>
      <c r="R89" s="104">
        <f>+N89*P89*'1. Standard_Cost'!$B$12</f>
        <v>0</v>
      </c>
      <c r="S89" s="104">
        <f>+N89*O89*P89*'1. Standard_Cost'!$C$12</f>
        <v>0</v>
      </c>
      <c r="T89" s="104">
        <f>+N89*P89*Q89*'1. Standard_Cost'!$D$12</f>
        <v>0</v>
      </c>
      <c r="U89" s="104">
        <f>+N89*O89*'1. Standard_Cost'!$E$12</f>
        <v>0</v>
      </c>
      <c r="V89" s="103"/>
      <c r="W89" s="103"/>
      <c r="X89" s="103"/>
      <c r="Y89" s="104">
        <f>+V89*((X89*'1. Standard_Cost'!$B$16)+(W89*X89*'1. Standard_Cost'!$C$16))</f>
        <v>0</v>
      </c>
      <c r="Z89" s="103"/>
      <c r="AA89" s="103"/>
      <c r="AB89" s="104">
        <f>+Z89*'1. Standard_Cost'!$B$20+AA89*'1. Standard_Cost'!$C$20</f>
        <v>0</v>
      </c>
      <c r="AC89" s="105"/>
      <c r="AD89" s="106"/>
      <c r="AE89" s="104">
        <f>SUM(AD89,AC89,AB89,Y89,U89,T89,S89,R89)*'1. Standard_Cost'!B68</f>
        <v>0</v>
      </c>
      <c r="AF89" s="104">
        <f t="shared" si="116"/>
        <v>0</v>
      </c>
      <c r="AG89" s="103"/>
      <c r="AH89" s="103"/>
      <c r="AI89" s="103"/>
      <c r="AJ89" s="107"/>
      <c r="AK89" s="107"/>
      <c r="AL89" s="107"/>
      <c r="AM89" s="104">
        <f>AG89*'1. Standard_Cost'!B64+'Incremental_Cost Year 2021'!AH93*'1. Standard_Cost'!C64+'Incremental_Cost Year 2021'!AI93*'1. Standard_Cost'!D64+'Incremental_Cost Year 2021'!AJ93+'Incremental_Cost Year 2021'!AL93+AK89</f>
        <v>0</v>
      </c>
      <c r="AN89" s="104">
        <f>AM89*'1. Standard_Cost'!C68</f>
        <v>0</v>
      </c>
      <c r="AO89" s="107"/>
      <c r="AQ89" s="104">
        <f t="shared" si="113"/>
        <v>0</v>
      </c>
      <c r="AR89" s="104">
        <f t="shared" si="114"/>
        <v>0</v>
      </c>
      <c r="AS89" s="104">
        <f t="shared" si="86"/>
        <v>0</v>
      </c>
      <c r="AT89" s="104">
        <f t="shared" si="117"/>
        <v>0</v>
      </c>
      <c r="AU89" s="229"/>
      <c r="AV89" s="229"/>
      <c r="AW89" s="229"/>
      <c r="AX89" s="229"/>
      <c r="AY89" s="229"/>
      <c r="AZ89" s="229"/>
      <c r="BA89" s="230">
        <f t="shared" si="115"/>
        <v>0</v>
      </c>
    </row>
    <row r="90" spans="1:53" ht="14.1" customHeight="1" outlineLevel="2" x14ac:dyDescent="0.2">
      <c r="B90" s="94"/>
      <c r="C90" s="95"/>
      <c r="D90" s="110"/>
      <c r="E90" s="110"/>
      <c r="F90" s="110"/>
      <c r="G90" s="111"/>
      <c r="H90" s="112" t="s">
        <v>179</v>
      </c>
      <c r="I90" s="100"/>
      <c r="J90" s="101"/>
      <c r="K90" s="101"/>
      <c r="L90" s="102" t="str">
        <f>IF(I90&lt;&gt;0,((VLOOKUP(I90,'1. Standard_Cost'!$B$4:$D$8,2)+VLOOKUP(I90,'1. Standard_Cost'!$B$4:$D$8,3))*J90*K90),"0")</f>
        <v>0</v>
      </c>
      <c r="M90" s="102">
        <f>L90*'1. Standard_Cost'!F44</f>
        <v>0</v>
      </c>
      <c r="N90" s="103"/>
      <c r="O90" s="103"/>
      <c r="P90" s="103"/>
      <c r="Q90" s="103"/>
      <c r="R90" s="104">
        <f>+N90*P90*'1. Standard_Cost'!$B$12</f>
        <v>0</v>
      </c>
      <c r="S90" s="104">
        <f>+N90*O90*P90*'1. Standard_Cost'!$C$12</f>
        <v>0</v>
      </c>
      <c r="T90" s="104">
        <f>+N90*P90*Q90*'1. Standard_Cost'!$D$12</f>
        <v>0</v>
      </c>
      <c r="U90" s="104">
        <f>+N90*O90*'1. Standard_Cost'!$E$12</f>
        <v>0</v>
      </c>
      <c r="V90" s="103"/>
      <c r="W90" s="103"/>
      <c r="X90" s="103"/>
      <c r="Y90" s="104">
        <f>+V90*((X90*'1. Standard_Cost'!$B$16)+(W90*X90*'1. Standard_Cost'!$C$16))</f>
        <v>0</v>
      </c>
      <c r="Z90" s="103"/>
      <c r="AA90" s="103"/>
      <c r="AB90" s="104">
        <f>+Z90*'1. Standard_Cost'!$B$20+AA90*'1. Standard_Cost'!$C$20</f>
        <v>0</v>
      </c>
      <c r="AC90" s="105"/>
      <c r="AD90" s="106"/>
      <c r="AE90" s="104">
        <f>SUM(AD90,AC90,AB90,Y90,U90,T90,S90,R90)*'1. Standard_Cost'!B68</f>
        <v>0</v>
      </c>
      <c r="AF90" s="104">
        <f t="shared" si="116"/>
        <v>0</v>
      </c>
      <c r="AG90" s="103"/>
      <c r="AH90" s="103"/>
      <c r="AI90" s="103"/>
      <c r="AJ90" s="107"/>
      <c r="AK90" s="107"/>
      <c r="AL90" s="107"/>
      <c r="AM90" s="104">
        <f>AG90*'1. Standard_Cost'!B64+'Incremental_Cost Year 2021'!AH94*'1. Standard_Cost'!C64+'Incremental_Cost Year 2021'!AI94*'1. Standard_Cost'!D64+'Incremental_Cost Year 2021'!AJ94+'Incremental_Cost Year 2021'!AL94+AK90</f>
        <v>0</v>
      </c>
      <c r="AN90" s="104">
        <f>AM90*'1. Standard_Cost'!C68</f>
        <v>0</v>
      </c>
      <c r="AO90" s="107"/>
      <c r="AQ90" s="104">
        <f t="shared" si="113"/>
        <v>0</v>
      </c>
      <c r="AR90" s="104">
        <f t="shared" si="114"/>
        <v>0</v>
      </c>
      <c r="AS90" s="104">
        <f t="shared" si="86"/>
        <v>0</v>
      </c>
      <c r="AT90" s="104">
        <f t="shared" si="117"/>
        <v>0</v>
      </c>
      <c r="AU90" s="229"/>
      <c r="AV90" s="229"/>
      <c r="AW90" s="229"/>
      <c r="AX90" s="229"/>
      <c r="AY90" s="229"/>
      <c r="AZ90" s="229"/>
      <c r="BA90" s="230">
        <f t="shared" si="115"/>
        <v>0</v>
      </c>
    </row>
    <row r="91" spans="1:53" ht="25.7" customHeight="1" outlineLevel="1" x14ac:dyDescent="0.2">
      <c r="A91" s="68"/>
      <c r="B91" s="94"/>
      <c r="C91" s="95"/>
      <c r="D91" s="113" t="s">
        <v>48</v>
      </c>
      <c r="E91" s="113" t="s">
        <v>207</v>
      </c>
      <c r="F91" s="114" t="s">
        <v>154</v>
      </c>
      <c r="G91" s="115" t="s">
        <v>155</v>
      </c>
      <c r="H91" s="122" t="s">
        <v>208</v>
      </c>
      <c r="I91" s="117"/>
      <c r="J91" s="117"/>
      <c r="K91" s="117"/>
      <c r="L91" s="118">
        <f>SUM(L87:L90)</f>
        <v>0</v>
      </c>
      <c r="M91" s="118">
        <f>SUM(M87:M90)</f>
        <v>0</v>
      </c>
      <c r="N91" s="117"/>
      <c r="O91" s="117"/>
      <c r="P91" s="117"/>
      <c r="Q91" s="117"/>
      <c r="R91" s="119">
        <f>SUM(R87:R90)</f>
        <v>0</v>
      </c>
      <c r="S91" s="119">
        <f>SUM(S87:S90)</f>
        <v>0</v>
      </c>
      <c r="T91" s="119">
        <f>SUM(T87:T90)</f>
        <v>0</v>
      </c>
      <c r="U91" s="119">
        <f>SUM(U87:U90)</f>
        <v>0</v>
      </c>
      <c r="V91" s="117"/>
      <c r="W91" s="117"/>
      <c r="X91" s="117"/>
      <c r="Y91" s="118">
        <f>SUM(Y87:Y90)</f>
        <v>0</v>
      </c>
      <c r="Z91" s="117"/>
      <c r="AA91" s="117"/>
      <c r="AB91" s="118">
        <f t="shared" ref="AB91:AF91" si="118">SUM(AB87:AB90)</f>
        <v>0</v>
      </c>
      <c r="AC91" s="118">
        <f t="shared" si="118"/>
        <v>0</v>
      </c>
      <c r="AD91" s="118">
        <f t="shared" si="118"/>
        <v>0</v>
      </c>
      <c r="AE91" s="118">
        <f t="shared" si="118"/>
        <v>0</v>
      </c>
      <c r="AF91" s="118">
        <f t="shared" si="118"/>
        <v>0</v>
      </c>
      <c r="AG91" s="117"/>
      <c r="AH91" s="117"/>
      <c r="AI91" s="117"/>
      <c r="AJ91" s="119">
        <f>SUM(AJ87:AJ90)</f>
        <v>0</v>
      </c>
      <c r="AK91" s="119">
        <f>SUM(AK87:AK90)</f>
        <v>0</v>
      </c>
      <c r="AL91" s="119">
        <f>SUM(AL87:AL90)</f>
        <v>0</v>
      </c>
      <c r="AM91" s="118">
        <f>SUM(AM87:AM90)</f>
        <v>0</v>
      </c>
      <c r="AN91" s="118">
        <f>SUM(AN87:AN90)</f>
        <v>0</v>
      </c>
      <c r="AO91" s="116"/>
      <c r="AP91" s="120"/>
      <c r="AQ91" s="121">
        <f t="shared" ref="AQ91:BA91" si="119">SUM(AQ87:AQ90)</f>
        <v>0</v>
      </c>
      <c r="AR91" s="121">
        <f t="shared" si="119"/>
        <v>0</v>
      </c>
      <c r="AS91" s="121">
        <f t="shared" si="119"/>
        <v>0</v>
      </c>
      <c r="AT91" s="121">
        <f t="shared" si="119"/>
        <v>0</v>
      </c>
      <c r="AU91" s="121">
        <f t="shared" si="119"/>
        <v>0</v>
      </c>
      <c r="AV91" s="121">
        <f t="shared" si="119"/>
        <v>0</v>
      </c>
      <c r="AW91" s="121">
        <f t="shared" si="119"/>
        <v>0</v>
      </c>
      <c r="AX91" s="121">
        <f t="shared" si="119"/>
        <v>0</v>
      </c>
      <c r="AY91" s="121">
        <f t="shared" si="119"/>
        <v>0</v>
      </c>
      <c r="AZ91" s="121">
        <f t="shared" si="119"/>
        <v>0</v>
      </c>
      <c r="BA91" s="121">
        <f t="shared" si="119"/>
        <v>0</v>
      </c>
    </row>
    <row r="92" spans="1:53" ht="14.1" customHeight="1" outlineLevel="2" x14ac:dyDescent="0.2">
      <c r="A92" s="68"/>
      <c r="B92" s="94"/>
      <c r="C92" s="95"/>
      <c r="D92" s="96"/>
      <c r="E92" s="96"/>
      <c r="F92" s="97"/>
      <c r="G92" s="98"/>
      <c r="H92" s="99" t="s">
        <v>49</v>
      </c>
      <c r="I92" s="100"/>
      <c r="J92" s="101"/>
      <c r="K92" s="101"/>
      <c r="L92" s="102" t="str">
        <f>IF(I92&lt;&gt;0,((VLOOKUP(I92,'1. Standard_Cost'!$B$4:$D$8,2)+VLOOKUP(I92,'1. Standard_Cost'!$B$4:$D$8,3))*J92*K92),"0")</f>
        <v>0</v>
      </c>
      <c r="M92" s="102">
        <f>L92*'1. Standard_Cost'!F49</f>
        <v>0</v>
      </c>
      <c r="N92" s="103"/>
      <c r="O92" s="103"/>
      <c r="P92" s="103"/>
      <c r="Q92" s="103"/>
      <c r="R92" s="104">
        <f>+N92*P92*'1. Standard_Cost'!$B$12</f>
        <v>0</v>
      </c>
      <c r="S92" s="104">
        <f>+N92*O92*P92*'1. Standard_Cost'!$C$12</f>
        <v>0</v>
      </c>
      <c r="T92" s="104">
        <f>+N92*P92*Q92*'1. Standard_Cost'!$D$12</f>
        <v>0</v>
      </c>
      <c r="U92" s="104">
        <f>+N92*O92*'1. Standard_Cost'!$E$12</f>
        <v>0</v>
      </c>
      <c r="V92" s="103"/>
      <c r="W92" s="103"/>
      <c r="X92" s="103"/>
      <c r="Y92" s="104">
        <f>+V92*((X92*'1. Standard_Cost'!$B$16)+(W92*X92*'1. Standard_Cost'!$C$16))</f>
        <v>0</v>
      </c>
      <c r="Z92" s="103"/>
      <c r="AA92" s="103"/>
      <c r="AB92" s="104">
        <f>+Z92*'1. Standard_Cost'!$B$20+AA92*'1. Standard_Cost'!$C$20</f>
        <v>0</v>
      </c>
      <c r="AC92" s="105"/>
      <c r="AD92" s="106"/>
      <c r="AE92" s="104">
        <f>SUM(AD92,AC92,AB92,Y92,U92,T92,S92,R92)*'1. Standard_Cost'!B73</f>
        <v>0</v>
      </c>
      <c r="AF92" s="104">
        <f>SUM(AD92,AE92)</f>
        <v>0</v>
      </c>
      <c r="AG92" s="103"/>
      <c r="AH92" s="103"/>
      <c r="AI92" s="103"/>
      <c r="AJ92" s="107"/>
      <c r="AK92" s="107"/>
      <c r="AL92" s="107"/>
      <c r="AM92" s="104">
        <f>AG92*'1. Standard_Cost'!B69+'Incremental_Cost Year 2021'!AH96*'1. Standard_Cost'!C69+'Incremental_Cost Year 2021'!AI96*'1. Standard_Cost'!D69+'Incremental_Cost Year 2021'!AJ96+'Incremental_Cost Year 2021'!AL96+AK92</f>
        <v>0</v>
      </c>
      <c r="AN92" s="104">
        <f>AM92*'1. Standard_Cost'!C73</f>
        <v>0</v>
      </c>
      <c r="AO92" s="107"/>
      <c r="AQ92" s="104">
        <f t="shared" ref="AQ92:AQ95" si="120">L92+M92</f>
        <v>0</v>
      </c>
      <c r="AR92" s="104">
        <f t="shared" ref="AR92:AR95" si="121">AF92</f>
        <v>0</v>
      </c>
      <c r="AS92" s="104">
        <f t="shared" si="86"/>
        <v>0</v>
      </c>
      <c r="AT92" s="104">
        <f>SUM(AQ92,AR92,AS92)</f>
        <v>0</v>
      </c>
      <c r="AU92" s="229"/>
      <c r="AV92" s="229"/>
      <c r="AW92" s="229"/>
      <c r="AX92" s="229"/>
      <c r="AY92" s="229"/>
      <c r="AZ92" s="229"/>
      <c r="BA92" s="230">
        <f t="shared" ref="BA92:BA95" si="122">SUM(AU92:AZ92)-AT92</f>
        <v>0</v>
      </c>
    </row>
    <row r="93" spans="1:53" ht="14.1" customHeight="1" outlineLevel="2" x14ac:dyDescent="0.2">
      <c r="A93" s="68"/>
      <c r="B93" s="94"/>
      <c r="C93" s="95"/>
      <c r="D93" s="110"/>
      <c r="E93" s="110"/>
      <c r="F93" s="110"/>
      <c r="G93" s="111"/>
      <c r="H93" s="99" t="s">
        <v>50</v>
      </c>
      <c r="I93" s="100"/>
      <c r="J93" s="101"/>
      <c r="K93" s="101"/>
      <c r="L93" s="102" t="str">
        <f>IF(I93&lt;&gt;0,((VLOOKUP(I93,'1. Standard_Cost'!$B$4:$D$8,2)+VLOOKUP(I93,'1. Standard_Cost'!$B$4:$D$8,3))*J93*K93),"0")</f>
        <v>0</v>
      </c>
      <c r="M93" s="102">
        <f>L93*'1. Standard_Cost'!F49</f>
        <v>0</v>
      </c>
      <c r="N93" s="103"/>
      <c r="O93" s="103"/>
      <c r="P93" s="103"/>
      <c r="Q93" s="103"/>
      <c r="R93" s="104">
        <f>+N93*P93*'1. Standard_Cost'!$B$12</f>
        <v>0</v>
      </c>
      <c r="S93" s="104">
        <f>+N93*O93*P93*'1. Standard_Cost'!$C$12</f>
        <v>0</v>
      </c>
      <c r="T93" s="104">
        <f>+N93*P93*Q93*'1. Standard_Cost'!$D$12</f>
        <v>0</v>
      </c>
      <c r="U93" s="104">
        <f>+N93*O93*'1. Standard_Cost'!$E$12</f>
        <v>0</v>
      </c>
      <c r="V93" s="103"/>
      <c r="W93" s="103"/>
      <c r="X93" s="103"/>
      <c r="Y93" s="104">
        <f>+V93*((X93*'1. Standard_Cost'!$B$16)+(W93*X93*'1. Standard_Cost'!$C$16))</f>
        <v>0</v>
      </c>
      <c r="Z93" s="103"/>
      <c r="AA93" s="103"/>
      <c r="AB93" s="104">
        <f>+Z93*'1. Standard_Cost'!$B$20+AA93*'1. Standard_Cost'!$C$20</f>
        <v>0</v>
      </c>
      <c r="AC93" s="105"/>
      <c r="AD93" s="106"/>
      <c r="AE93" s="104">
        <f>SUM(AD93,AC93,AB93,Y93,U93,T93,S93,R93)*'1. Standard_Cost'!B73</f>
        <v>0</v>
      </c>
      <c r="AF93" s="104">
        <f t="shared" ref="AF93:AF95" si="123">SUM(AD93,AE93)</f>
        <v>0</v>
      </c>
      <c r="AG93" s="103"/>
      <c r="AH93" s="103"/>
      <c r="AI93" s="103"/>
      <c r="AJ93" s="107"/>
      <c r="AK93" s="107"/>
      <c r="AL93" s="107"/>
      <c r="AM93" s="104">
        <f>AG93*'1. Standard_Cost'!B69+'Incremental_Cost Year 2021'!AH97*'1. Standard_Cost'!C69+'Incremental_Cost Year 2021'!AI97*'1. Standard_Cost'!D69+'Incremental_Cost Year 2021'!AJ97+'Incremental_Cost Year 2021'!AL97+AK93</f>
        <v>0</v>
      </c>
      <c r="AN93" s="104">
        <f>AM93*'1. Standard_Cost'!C73</f>
        <v>0</v>
      </c>
      <c r="AO93" s="107"/>
      <c r="AQ93" s="104">
        <f t="shared" si="120"/>
        <v>0</v>
      </c>
      <c r="AR93" s="104">
        <f t="shared" si="121"/>
        <v>0</v>
      </c>
      <c r="AS93" s="104">
        <f t="shared" si="86"/>
        <v>0</v>
      </c>
      <c r="AT93" s="104">
        <f t="shared" ref="AT93:AT95" si="124">SUM(AQ93,AR93,AS93)</f>
        <v>0</v>
      </c>
      <c r="AU93" s="229"/>
      <c r="AV93" s="229">
        <v>0</v>
      </c>
      <c r="AW93" s="229"/>
      <c r="AX93" s="229"/>
      <c r="AY93" s="229"/>
      <c r="AZ93" s="229"/>
      <c r="BA93" s="230">
        <f t="shared" si="122"/>
        <v>0</v>
      </c>
    </row>
    <row r="94" spans="1:53" ht="14.1" customHeight="1" outlineLevel="2" x14ac:dyDescent="0.2">
      <c r="A94" s="68"/>
      <c r="B94" s="94"/>
      <c r="C94" s="95"/>
      <c r="D94" s="110"/>
      <c r="E94" s="110"/>
      <c r="F94" s="110"/>
      <c r="G94" s="111"/>
      <c r="H94" s="99" t="s">
        <v>51</v>
      </c>
      <c r="I94" s="100"/>
      <c r="J94" s="101"/>
      <c r="K94" s="101"/>
      <c r="L94" s="102" t="str">
        <f>IF(I94&lt;&gt;0,((VLOOKUP(I94,'1. Standard_Cost'!$B$4:$D$8,2)+VLOOKUP(I94,'1. Standard_Cost'!$B$4:$D$8,3))*J94*K94),"0")</f>
        <v>0</v>
      </c>
      <c r="M94" s="102">
        <f>L94*'1. Standard_Cost'!F49</f>
        <v>0</v>
      </c>
      <c r="N94" s="103"/>
      <c r="O94" s="103"/>
      <c r="P94" s="103"/>
      <c r="Q94" s="103"/>
      <c r="R94" s="104">
        <f>+N94*P94*'1. Standard_Cost'!$B$12</f>
        <v>0</v>
      </c>
      <c r="S94" s="104">
        <f>+N94*O94*P94*'1. Standard_Cost'!$C$12</f>
        <v>0</v>
      </c>
      <c r="T94" s="104">
        <f>+N94*P94*Q94*'1. Standard_Cost'!$D$12</f>
        <v>0</v>
      </c>
      <c r="U94" s="104">
        <f>+N94*O94*'1. Standard_Cost'!$E$12</f>
        <v>0</v>
      </c>
      <c r="V94" s="103"/>
      <c r="W94" s="103"/>
      <c r="X94" s="103"/>
      <c r="Y94" s="104">
        <f>+V94*((X94*'1. Standard_Cost'!$B$16)+(W94*X94*'1. Standard_Cost'!$C$16))</f>
        <v>0</v>
      </c>
      <c r="Z94" s="103"/>
      <c r="AA94" s="103"/>
      <c r="AB94" s="104">
        <f>+Z94*'1. Standard_Cost'!$B$20+AA94*'1. Standard_Cost'!$C$20</f>
        <v>0</v>
      </c>
      <c r="AC94" s="105"/>
      <c r="AD94" s="106"/>
      <c r="AE94" s="104">
        <f>SUM(AD94,AC94,AB94,Y94,U94,T94,S94,R94)*'1. Standard_Cost'!B73</f>
        <v>0</v>
      </c>
      <c r="AF94" s="104">
        <f t="shared" si="123"/>
        <v>0</v>
      </c>
      <c r="AG94" s="103"/>
      <c r="AH94" s="103"/>
      <c r="AI94" s="103"/>
      <c r="AJ94" s="107"/>
      <c r="AK94" s="107"/>
      <c r="AL94" s="107"/>
      <c r="AM94" s="104">
        <f>AG94*'1. Standard_Cost'!B69+'Incremental_Cost Year 2021'!AH98*'1. Standard_Cost'!C69+'Incremental_Cost Year 2021'!AI98*'1. Standard_Cost'!D69+'Incremental_Cost Year 2021'!AJ98+'Incremental_Cost Year 2021'!AL98+AK94</f>
        <v>0</v>
      </c>
      <c r="AN94" s="104">
        <f>AM94*'1. Standard_Cost'!C73</f>
        <v>0</v>
      </c>
      <c r="AO94" s="107"/>
      <c r="AQ94" s="104">
        <f t="shared" si="120"/>
        <v>0</v>
      </c>
      <c r="AR94" s="104">
        <f t="shared" si="121"/>
        <v>0</v>
      </c>
      <c r="AS94" s="104">
        <f t="shared" si="86"/>
        <v>0</v>
      </c>
      <c r="AT94" s="104">
        <f t="shared" si="124"/>
        <v>0</v>
      </c>
      <c r="AU94" s="229"/>
      <c r="AV94" s="229"/>
      <c r="AW94" s="229"/>
      <c r="AX94" s="229"/>
      <c r="AY94" s="229"/>
      <c r="AZ94" s="229"/>
      <c r="BA94" s="230">
        <f t="shared" si="122"/>
        <v>0</v>
      </c>
    </row>
    <row r="95" spans="1:53" ht="14.1" customHeight="1" outlineLevel="2" x14ac:dyDescent="0.2">
      <c r="A95" s="68"/>
      <c r="B95" s="94"/>
      <c r="C95" s="95"/>
      <c r="D95" s="110"/>
      <c r="E95" s="110"/>
      <c r="F95" s="110"/>
      <c r="G95" s="111"/>
      <c r="H95" s="112" t="s">
        <v>179</v>
      </c>
      <c r="I95" s="100"/>
      <c r="J95" s="101"/>
      <c r="K95" s="101"/>
      <c r="L95" s="102" t="str">
        <f>IF(I95&lt;&gt;0,((VLOOKUP(I95,'1. Standard_Cost'!$B$4:$D$8,2)+VLOOKUP(I95,'1. Standard_Cost'!$B$4:$D$8,3))*J95*K95),"0")</f>
        <v>0</v>
      </c>
      <c r="M95" s="102">
        <f>L95*'1. Standard_Cost'!F49</f>
        <v>0</v>
      </c>
      <c r="N95" s="103"/>
      <c r="O95" s="103"/>
      <c r="P95" s="103"/>
      <c r="Q95" s="103"/>
      <c r="R95" s="104">
        <f>+N95*P95*'1. Standard_Cost'!$B$12</f>
        <v>0</v>
      </c>
      <c r="S95" s="104">
        <f>+N95*O95*P95*'1. Standard_Cost'!$C$12</f>
        <v>0</v>
      </c>
      <c r="T95" s="104">
        <f>+N95*P95*Q95*'1. Standard_Cost'!$D$12</f>
        <v>0</v>
      </c>
      <c r="U95" s="104">
        <f>+N95*O95*'1. Standard_Cost'!$E$12</f>
        <v>0</v>
      </c>
      <c r="V95" s="103"/>
      <c r="W95" s="103"/>
      <c r="X95" s="103"/>
      <c r="Y95" s="104">
        <f>+V95*((X95*'1. Standard_Cost'!$B$16)+(W95*X95*'1. Standard_Cost'!$C$16))</f>
        <v>0</v>
      </c>
      <c r="Z95" s="103"/>
      <c r="AA95" s="103"/>
      <c r="AB95" s="104">
        <f>+Z95*'1. Standard_Cost'!$B$20+AA95*'1. Standard_Cost'!$C$20</f>
        <v>0</v>
      </c>
      <c r="AC95" s="105"/>
      <c r="AD95" s="106"/>
      <c r="AE95" s="104">
        <f>SUM(AD95,AC95,AB95,Y95,U95,T95,S95,R95)*'1. Standard_Cost'!B73</f>
        <v>0</v>
      </c>
      <c r="AF95" s="104">
        <f t="shared" si="123"/>
        <v>0</v>
      </c>
      <c r="AG95" s="103"/>
      <c r="AH95" s="103"/>
      <c r="AI95" s="103"/>
      <c r="AJ95" s="107"/>
      <c r="AK95" s="107"/>
      <c r="AL95" s="107"/>
      <c r="AM95" s="104">
        <f>AG95*'1. Standard_Cost'!B69+'Incremental_Cost Year 2021'!AH99*'1. Standard_Cost'!C69+'Incremental_Cost Year 2021'!AI99*'1. Standard_Cost'!D69+'Incremental_Cost Year 2021'!AJ99+'Incremental_Cost Year 2021'!AL99+AK95</f>
        <v>0</v>
      </c>
      <c r="AN95" s="104">
        <f>AM95*'1. Standard_Cost'!C73</f>
        <v>0</v>
      </c>
      <c r="AO95" s="107"/>
      <c r="AQ95" s="104">
        <f t="shared" si="120"/>
        <v>0</v>
      </c>
      <c r="AR95" s="104">
        <f t="shared" si="121"/>
        <v>0</v>
      </c>
      <c r="AS95" s="104">
        <f t="shared" si="86"/>
        <v>0</v>
      </c>
      <c r="AT95" s="104">
        <f t="shared" si="124"/>
        <v>0</v>
      </c>
      <c r="AU95" s="229"/>
      <c r="AV95" s="229"/>
      <c r="AW95" s="229"/>
      <c r="AX95" s="229"/>
      <c r="AY95" s="229"/>
      <c r="AZ95" s="229"/>
      <c r="BA95" s="230">
        <f t="shared" si="122"/>
        <v>0</v>
      </c>
    </row>
    <row r="96" spans="1:53" ht="25.7" customHeight="1" outlineLevel="1" x14ac:dyDescent="0.2">
      <c r="A96" s="68"/>
      <c r="B96" s="94"/>
      <c r="C96" s="95"/>
      <c r="D96" s="113" t="s">
        <v>48</v>
      </c>
      <c r="E96" s="113" t="s">
        <v>209</v>
      </c>
      <c r="F96" s="114" t="s">
        <v>154</v>
      </c>
      <c r="G96" s="115" t="s">
        <v>155</v>
      </c>
      <c r="H96" s="122" t="s">
        <v>210</v>
      </c>
      <c r="I96" s="117"/>
      <c r="J96" s="117"/>
      <c r="K96" s="117"/>
      <c r="L96" s="118">
        <f>SUM(L92:L95)</f>
        <v>0</v>
      </c>
      <c r="M96" s="118">
        <f>SUM(M92:M95)</f>
        <v>0</v>
      </c>
      <c r="N96" s="117"/>
      <c r="O96" s="117"/>
      <c r="P96" s="117"/>
      <c r="Q96" s="117"/>
      <c r="R96" s="119">
        <f>SUM(R92:R95)</f>
        <v>0</v>
      </c>
      <c r="S96" s="119">
        <f>SUM(S92:S95)</f>
        <v>0</v>
      </c>
      <c r="T96" s="119">
        <f>SUM(T92:T95)</f>
        <v>0</v>
      </c>
      <c r="U96" s="119">
        <f>SUM(U92:U95)</f>
        <v>0</v>
      </c>
      <c r="V96" s="117"/>
      <c r="W96" s="117"/>
      <c r="X96" s="117"/>
      <c r="Y96" s="118">
        <f>SUM(Y92:Y95)</f>
        <v>0</v>
      </c>
      <c r="Z96" s="117"/>
      <c r="AA96" s="117"/>
      <c r="AB96" s="118">
        <f t="shared" ref="AB96:AF96" si="125">SUM(AB92:AB95)</f>
        <v>0</v>
      </c>
      <c r="AC96" s="118">
        <f t="shared" si="125"/>
        <v>0</v>
      </c>
      <c r="AD96" s="118">
        <f t="shared" si="125"/>
        <v>0</v>
      </c>
      <c r="AE96" s="118">
        <f t="shared" si="125"/>
        <v>0</v>
      </c>
      <c r="AF96" s="118">
        <f t="shared" si="125"/>
        <v>0</v>
      </c>
      <c r="AG96" s="117"/>
      <c r="AH96" s="117"/>
      <c r="AI96" s="117"/>
      <c r="AJ96" s="119">
        <f>SUM(AJ92:AJ95)</f>
        <v>0</v>
      </c>
      <c r="AK96" s="119">
        <f>SUM(AK92:AK95)</f>
        <v>0</v>
      </c>
      <c r="AL96" s="119">
        <f>SUM(AL92:AL95)</f>
        <v>0</v>
      </c>
      <c r="AM96" s="118">
        <f>SUM(AM92:AM95)</f>
        <v>0</v>
      </c>
      <c r="AN96" s="118">
        <f>SUM(AN92:AN95)</f>
        <v>0</v>
      </c>
      <c r="AO96" s="116"/>
      <c r="AP96" s="120"/>
      <c r="AQ96" s="121">
        <f t="shared" ref="AQ96:BA96" si="126">SUM(AQ92:AQ95)</f>
        <v>0</v>
      </c>
      <c r="AR96" s="121">
        <f t="shared" si="126"/>
        <v>0</v>
      </c>
      <c r="AS96" s="121">
        <f t="shared" si="126"/>
        <v>0</v>
      </c>
      <c r="AT96" s="121">
        <f t="shared" si="126"/>
        <v>0</v>
      </c>
      <c r="AU96" s="121">
        <f t="shared" si="126"/>
        <v>0</v>
      </c>
      <c r="AV96" s="121">
        <f t="shared" si="126"/>
        <v>0</v>
      </c>
      <c r="AW96" s="121">
        <f t="shared" si="126"/>
        <v>0</v>
      </c>
      <c r="AX96" s="121">
        <f t="shared" si="126"/>
        <v>0</v>
      </c>
      <c r="AY96" s="121">
        <f t="shared" si="126"/>
        <v>0</v>
      </c>
      <c r="AZ96" s="121">
        <f t="shared" si="126"/>
        <v>0</v>
      </c>
      <c r="BA96" s="121">
        <f t="shared" si="126"/>
        <v>0</v>
      </c>
    </row>
    <row r="97" spans="1:53" s="124" customFormat="1" ht="73.5" customHeight="1" x14ac:dyDescent="0.2">
      <c r="B97" s="125"/>
      <c r="C97" s="248" t="s">
        <v>731</v>
      </c>
      <c r="D97" s="248"/>
      <c r="E97" s="249"/>
      <c r="F97" s="126"/>
      <c r="G97" s="126"/>
      <c r="H97" s="127" t="s">
        <v>211</v>
      </c>
      <c r="I97" s="128"/>
      <c r="J97" s="128"/>
      <c r="K97" s="128"/>
      <c r="L97" s="129">
        <f>SUM(L102,L111,L116)</f>
        <v>1261450</v>
      </c>
      <c r="M97" s="129">
        <f>SUM(M102,M111,M116)</f>
        <v>210662.15000000002</v>
      </c>
      <c r="N97" s="128"/>
      <c r="O97" s="128"/>
      <c r="P97" s="128"/>
      <c r="Q97" s="128"/>
      <c r="R97" s="129">
        <f>SUM(R102,R111,R116)</f>
        <v>0</v>
      </c>
      <c r="S97" s="129">
        <f t="shared" ref="S97:U97" si="127">SUM(S102,S111,S116)</f>
        <v>0</v>
      </c>
      <c r="T97" s="129">
        <f t="shared" si="127"/>
        <v>0</v>
      </c>
      <c r="U97" s="129">
        <f t="shared" si="127"/>
        <v>0</v>
      </c>
      <c r="V97" s="128"/>
      <c r="W97" s="128"/>
      <c r="X97" s="128"/>
      <c r="Y97" s="129">
        <f t="shared" ref="Y97" si="128">SUM(Y102,Y111,Y116)</f>
        <v>0</v>
      </c>
      <c r="Z97" s="128"/>
      <c r="AA97" s="128"/>
      <c r="AB97" s="129">
        <f t="shared" ref="AB97:AF97" si="129">SUM(AB102,AB111,AB116)</f>
        <v>0</v>
      </c>
      <c r="AC97" s="129">
        <f t="shared" si="129"/>
        <v>0</v>
      </c>
      <c r="AD97" s="129">
        <f t="shared" si="129"/>
        <v>0</v>
      </c>
      <c r="AE97" s="129">
        <f t="shared" si="129"/>
        <v>0</v>
      </c>
      <c r="AF97" s="129">
        <f t="shared" si="129"/>
        <v>0</v>
      </c>
      <c r="AG97" s="128"/>
      <c r="AH97" s="128"/>
      <c r="AI97" s="128"/>
      <c r="AJ97" s="129">
        <f t="shared" ref="AJ97:AN97" si="130">SUM(AJ102,AJ111,AJ116)</f>
        <v>0</v>
      </c>
      <c r="AK97" s="129">
        <f t="shared" si="130"/>
        <v>0</v>
      </c>
      <c r="AL97" s="129">
        <f t="shared" si="130"/>
        <v>0</v>
      </c>
      <c r="AM97" s="129">
        <f t="shared" si="130"/>
        <v>0</v>
      </c>
      <c r="AN97" s="129">
        <f t="shared" si="130"/>
        <v>0</v>
      </c>
      <c r="AO97" s="130"/>
      <c r="AP97" s="131"/>
      <c r="AQ97" s="129">
        <f t="shared" ref="AQ97:AZ97" si="131">SUM(AQ102,AQ111,AQ116)</f>
        <v>1472112.1500000001</v>
      </c>
      <c r="AR97" s="129">
        <f t="shared" si="131"/>
        <v>0</v>
      </c>
      <c r="AS97" s="129">
        <f t="shared" si="131"/>
        <v>0</v>
      </c>
      <c r="AT97" s="129">
        <f>AT102+AT111+AT116+AT121+AT126</f>
        <v>1472112.1500000001</v>
      </c>
      <c r="AU97" s="129">
        <f t="shared" si="131"/>
        <v>1472112.1500000001</v>
      </c>
      <c r="AV97" s="129">
        <f t="shared" si="131"/>
        <v>0</v>
      </c>
      <c r="AW97" s="129">
        <f t="shared" si="131"/>
        <v>0</v>
      </c>
      <c r="AX97" s="129">
        <f t="shared" si="131"/>
        <v>0</v>
      </c>
      <c r="AY97" s="129">
        <f t="shared" si="131"/>
        <v>0</v>
      </c>
      <c r="AZ97" s="129">
        <f t="shared" si="131"/>
        <v>0</v>
      </c>
      <c r="BA97" s="129"/>
    </row>
    <row r="98" spans="1:53" ht="14.1" customHeight="1" outlineLevel="2" x14ac:dyDescent="0.2">
      <c r="A98" s="68"/>
      <c r="B98" s="94"/>
      <c r="C98" s="95"/>
      <c r="D98" s="96"/>
      <c r="E98" s="96"/>
      <c r="F98" s="97"/>
      <c r="G98" s="98"/>
      <c r="H98" s="99" t="s">
        <v>570</v>
      </c>
      <c r="I98" s="100"/>
      <c r="J98" s="101">
        <v>1.5</v>
      </c>
      <c r="K98" s="101">
        <v>3</v>
      </c>
      <c r="L98" s="102">
        <v>360450</v>
      </c>
      <c r="M98" s="102">
        <f>L98*'1. Standard_Cost'!F4</f>
        <v>60195.15</v>
      </c>
      <c r="N98" s="103"/>
      <c r="O98" s="103"/>
      <c r="P98" s="103"/>
      <c r="Q98" s="103"/>
      <c r="R98" s="104">
        <f>+N98*P98*'[1]1. Standard_Cost'!$B$12</f>
        <v>0</v>
      </c>
      <c r="S98" s="104">
        <f>+N98*O98*P98*'[1]1. Standard_Cost'!$C$12</f>
        <v>0</v>
      </c>
      <c r="T98" s="104">
        <f>+N98*P98*Q98*'[1]1. Standard_Cost'!$D$12</f>
        <v>0</v>
      </c>
      <c r="U98" s="104">
        <f>+N98*O98*'[1]1. Standard_Cost'!$E$12</f>
        <v>0</v>
      </c>
      <c r="V98" s="103"/>
      <c r="W98" s="103"/>
      <c r="X98" s="103"/>
      <c r="Y98" s="104">
        <f>+V98*((X98*'[1]1. Standard_Cost'!$B$16)+(W98*X98*'[1]1. Standard_Cost'!$C$16))</f>
        <v>0</v>
      </c>
      <c r="Z98" s="103"/>
      <c r="AA98" s="103"/>
      <c r="AB98" s="104">
        <f>+Z98*'[1]1. Standard_Cost'!$B$20+AA98*'[1]1. Standard_Cost'!$C$20</f>
        <v>0</v>
      </c>
      <c r="AC98" s="105"/>
      <c r="AD98" s="106"/>
      <c r="AE98" s="104">
        <f>SUM(AD98,AC98,AB98,Y98,U98,T98,S98,R98)*'[1]1. Standard_Cost'!B45</f>
        <v>0</v>
      </c>
      <c r="AF98" s="104">
        <f>SUM(AD98,AE98)</f>
        <v>0</v>
      </c>
      <c r="AG98" s="103"/>
      <c r="AH98" s="103"/>
      <c r="AI98" s="103"/>
      <c r="AJ98" s="107"/>
      <c r="AK98" s="107"/>
      <c r="AL98" s="107"/>
      <c r="AM98" s="104">
        <f>AG98*'[1]1. Standard_Cost'!B41+'[1]Incremental_Cost Year 2022'!AH105*'[1]1. Standard_Cost'!C41+'[1]Incremental_Cost Year 2022'!AI105*'[1]1. Standard_Cost'!D41+'[1]Incremental_Cost Year 2022'!AJ105+'[1]Incremental_Cost Year 2022'!AL105+AK98</f>
        <v>0</v>
      </c>
      <c r="AN98" s="104">
        <f>AM98*'[1]1. Standard_Cost'!C45</f>
        <v>0</v>
      </c>
      <c r="AO98" s="107"/>
      <c r="AQ98" s="104">
        <f t="shared" ref="AQ98:AQ101" si="132">L98+M98</f>
        <v>420645.15</v>
      </c>
      <c r="AR98" s="104">
        <f t="shared" ref="AR98:AR101" si="133">AF98</f>
        <v>0</v>
      </c>
      <c r="AS98" s="104">
        <f t="shared" si="86"/>
        <v>0</v>
      </c>
      <c r="AT98" s="104">
        <f>SUM(AQ98,AR98,AS98)</f>
        <v>420645.15</v>
      </c>
      <c r="AU98" s="229">
        <f>AT98</f>
        <v>420645.15</v>
      </c>
      <c r="AV98" s="229"/>
      <c r="AW98" s="229"/>
      <c r="AX98" s="229"/>
      <c r="AY98" s="229"/>
      <c r="AZ98" s="229"/>
      <c r="BA98" s="230">
        <f t="shared" ref="BA98:BA101" si="134">SUM(AU98:AZ98)-AT98</f>
        <v>0</v>
      </c>
    </row>
    <row r="99" spans="1:53" ht="14.1" customHeight="1" outlineLevel="2" x14ac:dyDescent="0.2">
      <c r="A99" s="68"/>
      <c r="B99" s="94"/>
      <c r="C99" s="95"/>
      <c r="D99" s="110"/>
      <c r="E99" s="110"/>
      <c r="F99" s="110"/>
      <c r="G99" s="111"/>
      <c r="H99" s="99" t="s">
        <v>578</v>
      </c>
      <c r="I99" s="100"/>
      <c r="J99" s="101">
        <v>1.5</v>
      </c>
      <c r="K99" s="101">
        <v>2</v>
      </c>
      <c r="L99" s="102">
        <v>360600</v>
      </c>
      <c r="M99" s="102">
        <f>L99*'1. Standard_Cost'!F4</f>
        <v>60220.200000000004</v>
      </c>
      <c r="N99" s="103"/>
      <c r="O99" s="103"/>
      <c r="P99" s="103"/>
      <c r="Q99" s="103"/>
      <c r="R99" s="104">
        <f>+N99*P99*'[1]1. Standard_Cost'!$B$12</f>
        <v>0</v>
      </c>
      <c r="S99" s="104">
        <f>+N99*O99*P99*'[1]1. Standard_Cost'!$C$12</f>
        <v>0</v>
      </c>
      <c r="T99" s="104">
        <f>+N99*P99*Q99*'[1]1. Standard_Cost'!$D$12</f>
        <v>0</v>
      </c>
      <c r="U99" s="104">
        <f>+N99*O99*'[1]1. Standard_Cost'!$E$12</f>
        <v>0</v>
      </c>
      <c r="V99" s="103"/>
      <c r="W99" s="103"/>
      <c r="X99" s="103"/>
      <c r="Y99" s="104">
        <f>+V99*((X99*'[1]1. Standard_Cost'!$B$16)+(W99*X99*'[1]1. Standard_Cost'!$C$16))</f>
        <v>0</v>
      </c>
      <c r="Z99" s="103"/>
      <c r="AA99" s="103"/>
      <c r="AB99" s="104">
        <f>+Z99*'[1]1. Standard_Cost'!$B$20+AA99*'[1]1. Standard_Cost'!$C$20</f>
        <v>0</v>
      </c>
      <c r="AC99" s="105"/>
      <c r="AD99" s="106"/>
      <c r="AE99" s="104">
        <f>SUM(AD99,AC99,AB99,Y99,U99,T99,S99,R99)*'[1]1. Standard_Cost'!B45</f>
        <v>0</v>
      </c>
      <c r="AF99" s="104">
        <f t="shared" ref="AF99:AF101" si="135">SUM(AD99,AE99)</f>
        <v>0</v>
      </c>
      <c r="AG99" s="103"/>
      <c r="AH99" s="103"/>
      <c r="AI99" s="103"/>
      <c r="AJ99" s="107"/>
      <c r="AK99" s="107"/>
      <c r="AL99" s="107"/>
      <c r="AM99" s="104">
        <f>AG99*'[1]1. Standard_Cost'!B41+'[1]Incremental_Cost Year 2022'!AH106*'[1]1. Standard_Cost'!C41+'[1]Incremental_Cost Year 2022'!AI106*'[1]1. Standard_Cost'!D41+'[1]Incremental_Cost Year 2022'!AJ106+'[1]Incremental_Cost Year 2022'!AL106+AK99</f>
        <v>0</v>
      </c>
      <c r="AN99" s="104">
        <f>AM99*'[1]1. Standard_Cost'!C45</f>
        <v>0</v>
      </c>
      <c r="AO99" s="107"/>
      <c r="AQ99" s="104">
        <f t="shared" si="132"/>
        <v>420820.2</v>
      </c>
      <c r="AR99" s="104">
        <f t="shared" si="133"/>
        <v>0</v>
      </c>
      <c r="AS99" s="104">
        <f t="shared" si="86"/>
        <v>0</v>
      </c>
      <c r="AT99" s="104">
        <f t="shared" ref="AT99:AT101" si="136">SUM(AQ99,AR99,AS99)</f>
        <v>420820.2</v>
      </c>
      <c r="AU99" s="229">
        <f>AT99</f>
        <v>420820.2</v>
      </c>
      <c r="AV99" s="229"/>
      <c r="AW99" s="229"/>
      <c r="AX99" s="229"/>
      <c r="AY99" s="229"/>
      <c r="AZ99" s="229"/>
      <c r="BA99" s="230">
        <f t="shared" si="134"/>
        <v>0</v>
      </c>
    </row>
    <row r="100" spans="1:53" ht="14.1" customHeight="1" outlineLevel="2" x14ac:dyDescent="0.2">
      <c r="A100" s="68"/>
      <c r="B100" s="94"/>
      <c r="C100" s="95"/>
      <c r="D100" s="110"/>
      <c r="E100" s="110"/>
      <c r="F100" s="110"/>
      <c r="G100" s="111"/>
      <c r="H100" s="99" t="s">
        <v>51</v>
      </c>
      <c r="I100" s="100"/>
      <c r="J100" s="101"/>
      <c r="K100" s="101"/>
      <c r="L100" s="102" t="str">
        <f>IF(I100&lt;&gt;0,((VLOOKUP(I100,'[1]1. Standard_Cost'!$B$4:$D$8,2)+VLOOKUP(I100,'[1]1. Standard_Cost'!$B$4:$D$8,3))*J100*K100),"0")</f>
        <v>0</v>
      </c>
      <c r="M100" s="102">
        <f>L100*'[1]1. Standard_Cost'!F7</f>
        <v>0</v>
      </c>
      <c r="N100" s="103"/>
      <c r="O100" s="103"/>
      <c r="P100" s="103"/>
      <c r="Q100" s="103"/>
      <c r="R100" s="104">
        <f>+N100*P100*'[1]1. Standard_Cost'!$B$12</f>
        <v>0</v>
      </c>
      <c r="S100" s="104">
        <f>+N100*O100*P100*'[1]1. Standard_Cost'!$C$12</f>
        <v>0</v>
      </c>
      <c r="T100" s="104">
        <f>+N100*P100*Q100*'[1]1. Standard_Cost'!$D$12</f>
        <v>0</v>
      </c>
      <c r="U100" s="104">
        <f>+N100*O100*'[1]1. Standard_Cost'!$E$12</f>
        <v>0</v>
      </c>
      <c r="V100" s="103"/>
      <c r="W100" s="103"/>
      <c r="X100" s="103"/>
      <c r="Y100" s="104">
        <f>+V100*((X100*'[1]1. Standard_Cost'!$B$16)+(W100*X100*'[1]1. Standard_Cost'!$C$16))</f>
        <v>0</v>
      </c>
      <c r="Z100" s="103"/>
      <c r="AA100" s="103"/>
      <c r="AB100" s="104">
        <f>+Z100*'[1]1. Standard_Cost'!$B$20+AA100*'[1]1. Standard_Cost'!$C$20</f>
        <v>0</v>
      </c>
      <c r="AC100" s="105"/>
      <c r="AD100" s="106"/>
      <c r="AE100" s="104">
        <f>SUM(AD100,AC100,AB100,Y100,U100,T100,S100,R100)*'[1]1. Standard_Cost'!B45</f>
        <v>0</v>
      </c>
      <c r="AF100" s="104">
        <f t="shared" si="135"/>
        <v>0</v>
      </c>
      <c r="AG100" s="103"/>
      <c r="AH100" s="103"/>
      <c r="AI100" s="103"/>
      <c r="AJ100" s="107"/>
      <c r="AK100" s="107"/>
      <c r="AL100" s="107"/>
      <c r="AM100" s="104">
        <f>AG100*'[1]1. Standard_Cost'!B41+'[1]Incremental_Cost Year 2022'!AH107*'[1]1. Standard_Cost'!C41+'[1]Incremental_Cost Year 2022'!AI107*'[1]1. Standard_Cost'!D41+'[1]Incremental_Cost Year 2022'!AJ107+'[1]Incremental_Cost Year 2022'!AL107+AK100</f>
        <v>0</v>
      </c>
      <c r="AN100" s="104">
        <f>AM100*'[1]1. Standard_Cost'!C45</f>
        <v>0</v>
      </c>
      <c r="AO100" s="107"/>
      <c r="AQ100" s="104">
        <f t="shared" si="132"/>
        <v>0</v>
      </c>
      <c r="AR100" s="104">
        <f t="shared" si="133"/>
        <v>0</v>
      </c>
      <c r="AS100" s="104">
        <f t="shared" si="86"/>
        <v>0</v>
      </c>
      <c r="AT100" s="104">
        <f t="shared" si="136"/>
        <v>0</v>
      </c>
      <c r="AU100" s="229"/>
      <c r="AV100" s="229"/>
      <c r="AW100" s="229"/>
      <c r="AX100" s="229"/>
      <c r="AY100" s="229"/>
      <c r="AZ100" s="229"/>
      <c r="BA100" s="230">
        <f t="shared" si="134"/>
        <v>0</v>
      </c>
    </row>
    <row r="101" spans="1:53" ht="14.1" customHeight="1" outlineLevel="2" x14ac:dyDescent="0.2">
      <c r="A101" s="68"/>
      <c r="B101" s="94"/>
      <c r="C101" s="95"/>
      <c r="D101" s="110"/>
      <c r="E101" s="110"/>
      <c r="F101" s="110"/>
      <c r="G101" s="111"/>
      <c r="H101" s="112" t="s">
        <v>179</v>
      </c>
      <c r="I101" s="100"/>
      <c r="J101" s="101"/>
      <c r="K101" s="101"/>
      <c r="L101" s="102" t="str">
        <f>IF(I101&lt;&gt;0,((VLOOKUP(I101,'[1]1. Standard_Cost'!$B$4:$D$8,2)+VLOOKUP(I101,'[1]1. Standard_Cost'!$B$4:$D$8,3))*J101*K101),"0")</f>
        <v>0</v>
      </c>
      <c r="M101" s="102">
        <f>L101*'[1]1. Standard_Cost'!F21</f>
        <v>0</v>
      </c>
      <c r="N101" s="103"/>
      <c r="O101" s="103"/>
      <c r="P101" s="103"/>
      <c r="Q101" s="103"/>
      <c r="R101" s="104">
        <f>+N101*P101*'[1]1. Standard_Cost'!$B$12</f>
        <v>0</v>
      </c>
      <c r="S101" s="104">
        <f>+N101*O101*P101*'[1]1. Standard_Cost'!$C$12</f>
        <v>0</v>
      </c>
      <c r="T101" s="104">
        <f>+N101*P101*Q101*'[1]1. Standard_Cost'!$D$12</f>
        <v>0</v>
      </c>
      <c r="U101" s="104">
        <f>+N101*O101*'[1]1. Standard_Cost'!$E$12</f>
        <v>0</v>
      </c>
      <c r="V101" s="103"/>
      <c r="W101" s="103"/>
      <c r="X101" s="103"/>
      <c r="Y101" s="104">
        <f>+V101*((X101*'[1]1. Standard_Cost'!$B$16)+(W101*X101*'[1]1. Standard_Cost'!$C$16))</f>
        <v>0</v>
      </c>
      <c r="Z101" s="103"/>
      <c r="AA101" s="103"/>
      <c r="AB101" s="104">
        <f>+Z101*'[1]1. Standard_Cost'!$B$20+AA101*'[1]1. Standard_Cost'!$C$20</f>
        <v>0</v>
      </c>
      <c r="AC101" s="105"/>
      <c r="AD101" s="106"/>
      <c r="AE101" s="104">
        <f>SUM(AD101,AC101,AB101,Y101,U101,T101,S101,R101)*'[1]1. Standard_Cost'!B45</f>
        <v>0</v>
      </c>
      <c r="AF101" s="104">
        <f t="shared" si="135"/>
        <v>0</v>
      </c>
      <c r="AG101" s="103"/>
      <c r="AH101" s="103"/>
      <c r="AI101" s="103"/>
      <c r="AJ101" s="107"/>
      <c r="AK101" s="107"/>
      <c r="AL101" s="107"/>
      <c r="AM101" s="104">
        <f>AG101*'[1]1. Standard_Cost'!B41+'[1]Incremental_Cost Year 2022'!AH108*'[1]1. Standard_Cost'!C41+'[1]Incremental_Cost Year 2022'!AI108*'[1]1. Standard_Cost'!D41+'[1]Incremental_Cost Year 2022'!AJ108+'[1]Incremental_Cost Year 2022'!AL108+AK101</f>
        <v>0</v>
      </c>
      <c r="AN101" s="104">
        <f>AM101*'[1]1. Standard_Cost'!C45</f>
        <v>0</v>
      </c>
      <c r="AO101" s="107"/>
      <c r="AQ101" s="104">
        <f t="shared" si="132"/>
        <v>0</v>
      </c>
      <c r="AR101" s="104">
        <f t="shared" si="133"/>
        <v>0</v>
      </c>
      <c r="AS101" s="104">
        <f t="shared" si="86"/>
        <v>0</v>
      </c>
      <c r="AT101" s="104">
        <f t="shared" si="136"/>
        <v>0</v>
      </c>
      <c r="AU101" s="229"/>
      <c r="AV101" s="229"/>
      <c r="AW101" s="229"/>
      <c r="AX101" s="229"/>
      <c r="AY101" s="229"/>
      <c r="AZ101" s="229"/>
      <c r="BA101" s="230">
        <f t="shared" si="134"/>
        <v>0</v>
      </c>
    </row>
    <row r="102" spans="1:53" ht="55.5" customHeight="1" outlineLevel="1" x14ac:dyDescent="0.2">
      <c r="A102" s="68"/>
      <c r="B102" s="94"/>
      <c r="C102" s="95"/>
      <c r="D102" s="113" t="s">
        <v>574</v>
      </c>
      <c r="E102" s="113" t="s">
        <v>212</v>
      </c>
      <c r="F102" s="114">
        <v>2021</v>
      </c>
      <c r="G102" s="115">
        <v>2025</v>
      </c>
      <c r="H102" s="122" t="s">
        <v>213</v>
      </c>
      <c r="I102" s="117"/>
      <c r="J102" s="117"/>
      <c r="K102" s="117"/>
      <c r="L102" s="118">
        <f>SUM(L98:L101)</f>
        <v>721050</v>
      </c>
      <c r="M102" s="118">
        <f>SUM(M98:M101)</f>
        <v>120415.35</v>
      </c>
      <c r="N102" s="117"/>
      <c r="O102" s="117"/>
      <c r="P102" s="117"/>
      <c r="Q102" s="117"/>
      <c r="R102" s="119">
        <f>SUM(R98:R101)</f>
        <v>0</v>
      </c>
      <c r="S102" s="119">
        <f>SUM(S98:S101)</f>
        <v>0</v>
      </c>
      <c r="T102" s="119">
        <f>SUM(T98:T101)</f>
        <v>0</v>
      </c>
      <c r="U102" s="119">
        <f>SUM(U98:U101)</f>
        <v>0</v>
      </c>
      <c r="V102" s="117"/>
      <c r="W102" s="117"/>
      <c r="X102" s="117"/>
      <c r="Y102" s="118">
        <f>SUM(Y98:Y101)</f>
        <v>0</v>
      </c>
      <c r="Z102" s="117"/>
      <c r="AA102" s="117"/>
      <c r="AB102" s="118">
        <f t="shared" ref="AB102:AF102" si="137">SUM(AB98:AB101)</f>
        <v>0</v>
      </c>
      <c r="AC102" s="118">
        <f t="shared" si="137"/>
        <v>0</v>
      </c>
      <c r="AD102" s="118">
        <f t="shared" si="137"/>
        <v>0</v>
      </c>
      <c r="AE102" s="118">
        <f t="shared" si="137"/>
        <v>0</v>
      </c>
      <c r="AF102" s="118">
        <f t="shared" si="137"/>
        <v>0</v>
      </c>
      <c r="AG102" s="117"/>
      <c r="AH102" s="117"/>
      <c r="AI102" s="117"/>
      <c r="AJ102" s="119">
        <f>SUM(AJ98:AJ101)</f>
        <v>0</v>
      </c>
      <c r="AK102" s="119">
        <f>SUM(AK98:AK101)</f>
        <v>0</v>
      </c>
      <c r="AL102" s="119">
        <f>SUM(AL98:AL101)</f>
        <v>0</v>
      </c>
      <c r="AM102" s="118">
        <f>SUM(AM98:AM101)</f>
        <v>0</v>
      </c>
      <c r="AN102" s="118">
        <f>SUM(AN98:AN101)</f>
        <v>0</v>
      </c>
      <c r="AO102" s="116"/>
      <c r="AP102" s="120"/>
      <c r="AQ102" s="121">
        <f>SUM(AQ98:AQ101)</f>
        <v>841465.35000000009</v>
      </c>
      <c r="AR102" s="121">
        <f t="shared" ref="AR102:BA102" si="138">SUM(AR98:AR101)</f>
        <v>0</v>
      </c>
      <c r="AS102" s="121">
        <f t="shared" si="138"/>
        <v>0</v>
      </c>
      <c r="AT102" s="121">
        <f t="shared" si="138"/>
        <v>841465.35000000009</v>
      </c>
      <c r="AU102" s="121">
        <f t="shared" si="138"/>
        <v>841465.35000000009</v>
      </c>
      <c r="AV102" s="121">
        <f t="shared" si="138"/>
        <v>0</v>
      </c>
      <c r="AW102" s="121">
        <f t="shared" si="138"/>
        <v>0</v>
      </c>
      <c r="AX102" s="121">
        <f t="shared" si="138"/>
        <v>0</v>
      </c>
      <c r="AY102" s="121">
        <f t="shared" si="138"/>
        <v>0</v>
      </c>
      <c r="AZ102" s="121">
        <f t="shared" si="138"/>
        <v>0</v>
      </c>
      <c r="BA102" s="121">
        <f t="shared" si="138"/>
        <v>0</v>
      </c>
    </row>
    <row r="103" spans="1:53" ht="14.1" hidden="1" customHeight="1" outlineLevel="2" x14ac:dyDescent="0.2">
      <c r="A103" s="68"/>
      <c r="B103" s="94"/>
      <c r="C103" s="95"/>
      <c r="D103" s="96"/>
      <c r="E103" s="96"/>
      <c r="F103" s="97"/>
      <c r="G103" s="98"/>
      <c r="H103" s="99" t="s">
        <v>579</v>
      </c>
      <c r="I103" s="100" t="s">
        <v>2</v>
      </c>
      <c r="J103" s="101">
        <v>1</v>
      </c>
      <c r="K103" s="101">
        <v>2</v>
      </c>
      <c r="L103" s="102">
        <f>IF(I103&lt;&gt;0,((VLOOKUP(I103,'[1]1. Standard_Cost'!$B$4:$D$8,2)+VLOOKUP(I103,'[1]1. Standard_Cost'!$B$4:$D$8,3))*J103*K103),"0")</f>
        <v>240400</v>
      </c>
      <c r="M103" s="102">
        <f>L103*'[1]1. Standard_Cost'!F5</f>
        <v>0</v>
      </c>
      <c r="N103" s="103"/>
      <c r="O103" s="103"/>
      <c r="P103" s="103"/>
      <c r="Q103" s="103"/>
      <c r="R103" s="104">
        <f>+N103*P103*'[1]1. Standard_Cost'!$B$12</f>
        <v>0</v>
      </c>
      <c r="S103" s="104">
        <f>+N103*O103*P103*'[1]1. Standard_Cost'!$C$12</f>
        <v>0</v>
      </c>
      <c r="T103" s="104">
        <f>+N103*P103*Q103*'[1]1. Standard_Cost'!$D$12</f>
        <v>0</v>
      </c>
      <c r="U103" s="104">
        <f>+N103*O103*'[1]1. Standard_Cost'!$E$12</f>
        <v>0</v>
      </c>
      <c r="V103" s="103"/>
      <c r="W103" s="103"/>
      <c r="X103" s="103"/>
      <c r="Y103" s="104">
        <f>+V103*((X103*'[1]1. Standard_Cost'!$B$16)+(W103*X103*'[1]1. Standard_Cost'!$C$16))</f>
        <v>0</v>
      </c>
      <c r="Z103" s="103"/>
      <c r="AA103" s="103"/>
      <c r="AB103" s="104">
        <f>+Z103*'[1]1. Standard_Cost'!$B$20+AA103*'[1]1. Standard_Cost'!$C$20</f>
        <v>0</v>
      </c>
      <c r="AC103" s="105"/>
      <c r="AD103" s="106"/>
      <c r="AE103" s="104">
        <f>SUM(AD103,AC103,AB103,Y103,U103,T103,S103,R103)*'[1]1. Standard_Cost'!B45</f>
        <v>0</v>
      </c>
      <c r="AF103" s="104">
        <f>SUM(AD103,AE103)</f>
        <v>0</v>
      </c>
      <c r="AG103" s="103"/>
      <c r="AH103" s="103"/>
      <c r="AI103" s="103"/>
      <c r="AJ103" s="107"/>
      <c r="AK103" s="107"/>
      <c r="AL103" s="107"/>
      <c r="AM103" s="104">
        <f>AG103*'[1]1. Standard_Cost'!B41+'[1]Incremental_Cost Year 2022'!AH110*'[1]1. Standard_Cost'!C41+'[1]Incremental_Cost Year 2022'!AI110*'[1]1. Standard_Cost'!D41+'[1]Incremental_Cost Year 2022'!AJ110+'[1]Incremental_Cost Year 2022'!AL110+AK103</f>
        <v>0</v>
      </c>
      <c r="AN103" s="104">
        <f>AM103*'[1]1. Standard_Cost'!C45</f>
        <v>0</v>
      </c>
      <c r="AO103" s="107"/>
      <c r="AQ103" s="104">
        <f t="shared" ref="AQ103:AQ106" si="139">L103+M103</f>
        <v>240400</v>
      </c>
      <c r="AR103" s="104">
        <f t="shared" ref="AR103:AR110" si="140">AF103</f>
        <v>0</v>
      </c>
      <c r="AS103" s="104">
        <f t="shared" si="86"/>
        <v>0</v>
      </c>
      <c r="AT103" s="104">
        <f>SUM(AQ103,AR103,AS103)</f>
        <v>240400</v>
      </c>
      <c r="AU103" s="229"/>
      <c r="AV103" s="229"/>
      <c r="AW103" s="229"/>
      <c r="AX103" s="229"/>
      <c r="AY103" s="229"/>
      <c r="AZ103" s="229"/>
      <c r="BA103" s="230">
        <f t="shared" ref="BA103:BA106" si="141">SUM(AU103:AZ103)-AT103</f>
        <v>-240400</v>
      </c>
    </row>
    <row r="104" spans="1:53" ht="14.1" hidden="1" customHeight="1" outlineLevel="2" x14ac:dyDescent="0.2">
      <c r="A104" s="68"/>
      <c r="B104" s="94"/>
      <c r="C104" s="95"/>
      <c r="D104" s="110"/>
      <c r="E104" s="110"/>
      <c r="F104" s="110"/>
      <c r="G104" s="111"/>
      <c r="H104" s="99" t="s">
        <v>580</v>
      </c>
      <c r="I104" s="100" t="s">
        <v>5</v>
      </c>
      <c r="J104" s="101">
        <v>1</v>
      </c>
      <c r="K104" s="101">
        <v>1</v>
      </c>
      <c r="L104" s="102">
        <f>IF(I104&lt;&gt;0,((VLOOKUP(I104,'[1]1. Standard_Cost'!$B$4:$D$8,2)+VLOOKUP(I104,'[1]1. Standard_Cost'!$B$4:$D$8,3))*J104*K104),"0")</f>
        <v>300100</v>
      </c>
      <c r="M104" s="102">
        <f>L104*'[1]1. Standard_Cost'!F5</f>
        <v>0</v>
      </c>
      <c r="N104" s="103"/>
      <c r="O104" s="103"/>
      <c r="P104" s="103"/>
      <c r="Q104" s="103"/>
      <c r="R104" s="104">
        <f>+N104*P104*'[1]1. Standard_Cost'!$B$12</f>
        <v>0</v>
      </c>
      <c r="S104" s="104">
        <f>+N104*O104*P104*'[1]1. Standard_Cost'!$C$12</f>
        <v>0</v>
      </c>
      <c r="T104" s="104">
        <f>+N104*P104*Q104*'[1]1. Standard_Cost'!$D$12</f>
        <v>0</v>
      </c>
      <c r="U104" s="104">
        <f>+N104*O104*'[1]1. Standard_Cost'!$E$12</f>
        <v>0</v>
      </c>
      <c r="V104" s="103"/>
      <c r="W104" s="103"/>
      <c r="X104" s="103"/>
      <c r="Y104" s="104">
        <f>+V104*((X104*'[1]1. Standard_Cost'!$B$16)+(W104*X104*'[1]1. Standard_Cost'!$C$16))</f>
        <v>0</v>
      </c>
      <c r="Z104" s="103"/>
      <c r="AA104" s="103"/>
      <c r="AB104" s="104">
        <f>+Z104*'[1]1. Standard_Cost'!$B$20+AA104*'[1]1. Standard_Cost'!$C$20</f>
        <v>0</v>
      </c>
      <c r="AC104" s="105"/>
      <c r="AD104" s="106"/>
      <c r="AE104" s="104">
        <f>SUM(AD104,AC104,AB104,Y104,U104,T104,S104,R104)*'[1]1. Standard_Cost'!B45</f>
        <v>0</v>
      </c>
      <c r="AF104" s="104">
        <f t="shared" ref="AF104:AF106" si="142">SUM(AD104,AE104)</f>
        <v>0</v>
      </c>
      <c r="AG104" s="103"/>
      <c r="AH104" s="103"/>
      <c r="AI104" s="103"/>
      <c r="AJ104" s="107"/>
      <c r="AK104" s="107"/>
      <c r="AL104" s="107"/>
      <c r="AM104" s="104">
        <f>AG104*'[1]1. Standard_Cost'!B41+'[1]Incremental_Cost Year 2022'!AH111*'[1]1. Standard_Cost'!C41+'[1]Incremental_Cost Year 2022'!AI111*'[1]1. Standard_Cost'!D41+'[1]Incremental_Cost Year 2022'!AJ111+'[1]Incremental_Cost Year 2022'!AL111+AK104</f>
        <v>0</v>
      </c>
      <c r="AN104" s="104">
        <f>AM104*'[1]1. Standard_Cost'!C45</f>
        <v>0</v>
      </c>
      <c r="AO104" s="107"/>
      <c r="AQ104" s="104">
        <f t="shared" si="139"/>
        <v>300100</v>
      </c>
      <c r="AR104" s="104">
        <f t="shared" si="140"/>
        <v>0</v>
      </c>
      <c r="AS104" s="104">
        <f t="shared" si="86"/>
        <v>0</v>
      </c>
      <c r="AT104" s="104">
        <f t="shared" ref="AT104:AT110" si="143">SUM(AQ104,AR104,AS104)</f>
        <v>300100</v>
      </c>
      <c r="AU104" s="229"/>
      <c r="AV104" s="229">
        <v>0</v>
      </c>
      <c r="AW104" s="229"/>
      <c r="AX104" s="229"/>
      <c r="AY104" s="229"/>
      <c r="AZ104" s="229"/>
      <c r="BA104" s="230">
        <f t="shared" si="141"/>
        <v>-300100</v>
      </c>
    </row>
    <row r="105" spans="1:53" ht="14.1" hidden="1" customHeight="1" outlineLevel="2" x14ac:dyDescent="0.2">
      <c r="A105" s="68"/>
      <c r="B105" s="94"/>
      <c r="C105" s="95"/>
      <c r="D105" s="110"/>
      <c r="E105" s="110"/>
      <c r="F105" s="110"/>
      <c r="G105" s="111"/>
      <c r="H105" s="99" t="s">
        <v>51</v>
      </c>
      <c r="I105" s="100"/>
      <c r="J105" s="101"/>
      <c r="K105" s="101"/>
      <c r="L105" s="102" t="str">
        <f>IF(I105&lt;&gt;0,((VLOOKUP(I105,'[1]1. Standard_Cost'!$B$4:$D$8,2)+VLOOKUP(I105,'[1]1. Standard_Cost'!$B$4:$D$8,3))*J105*K105),"0")</f>
        <v>0</v>
      </c>
      <c r="M105" s="102">
        <f>L105*'[1]1. Standard_Cost'!F5</f>
        <v>0</v>
      </c>
      <c r="N105" s="103"/>
      <c r="O105" s="103"/>
      <c r="P105" s="103"/>
      <c r="Q105" s="103"/>
      <c r="R105" s="104">
        <f>+N105*P105*'[1]1. Standard_Cost'!$B$12</f>
        <v>0</v>
      </c>
      <c r="S105" s="104">
        <f>+N105*O105*P105*'[1]1. Standard_Cost'!$C$12</f>
        <v>0</v>
      </c>
      <c r="T105" s="104">
        <f>+N105*P105*Q105*'[1]1. Standard_Cost'!$D$12</f>
        <v>0</v>
      </c>
      <c r="U105" s="104">
        <f>+N105*O105*'[1]1. Standard_Cost'!$E$12</f>
        <v>0</v>
      </c>
      <c r="V105" s="103"/>
      <c r="W105" s="103"/>
      <c r="X105" s="103"/>
      <c r="Y105" s="104">
        <f>+V105*((X105*'[1]1. Standard_Cost'!$B$16)+(W105*X105*'[1]1. Standard_Cost'!$C$16))</f>
        <v>0</v>
      </c>
      <c r="Z105" s="103"/>
      <c r="AA105" s="103"/>
      <c r="AB105" s="104">
        <f>+Z105*'[1]1. Standard_Cost'!$B$20+AA105*'[1]1. Standard_Cost'!$C$20</f>
        <v>0</v>
      </c>
      <c r="AC105" s="105"/>
      <c r="AD105" s="106"/>
      <c r="AE105" s="104">
        <f>SUM(AD105,AC105,AB105,Y105,U105,T105,S105,R105)*'[1]1. Standard_Cost'!B45</f>
        <v>0</v>
      </c>
      <c r="AF105" s="104">
        <f t="shared" si="142"/>
        <v>0</v>
      </c>
      <c r="AG105" s="103"/>
      <c r="AH105" s="103"/>
      <c r="AI105" s="103"/>
      <c r="AJ105" s="107"/>
      <c r="AK105" s="107"/>
      <c r="AL105" s="107"/>
      <c r="AM105" s="104">
        <f>AG105*'[1]1. Standard_Cost'!B41+'[1]Incremental_Cost Year 2022'!AH112*'[1]1. Standard_Cost'!C41+'[1]Incremental_Cost Year 2022'!AI112*'[1]1. Standard_Cost'!D41+'[1]Incremental_Cost Year 2022'!AJ112+'[1]Incremental_Cost Year 2022'!AL112+AK105</f>
        <v>0</v>
      </c>
      <c r="AN105" s="104">
        <f>AM105*'[1]1. Standard_Cost'!C45</f>
        <v>0</v>
      </c>
      <c r="AO105" s="107"/>
      <c r="AQ105" s="104">
        <f t="shared" si="139"/>
        <v>0</v>
      </c>
      <c r="AR105" s="104">
        <f t="shared" si="140"/>
        <v>0</v>
      </c>
      <c r="AS105" s="104">
        <f t="shared" si="86"/>
        <v>0</v>
      </c>
      <c r="AT105" s="104">
        <f t="shared" si="143"/>
        <v>0</v>
      </c>
      <c r="AU105" s="229"/>
      <c r="AV105" s="229"/>
      <c r="AW105" s="229"/>
      <c r="AX105" s="229"/>
      <c r="AY105" s="229"/>
      <c r="AZ105" s="229"/>
      <c r="BA105" s="230">
        <f t="shared" si="141"/>
        <v>0</v>
      </c>
    </row>
    <row r="106" spans="1:53" ht="14.1" hidden="1" customHeight="1" outlineLevel="2" x14ac:dyDescent="0.2">
      <c r="A106" s="68"/>
      <c r="B106" s="94"/>
      <c r="C106" s="95"/>
      <c r="D106" s="110"/>
      <c r="E106" s="110"/>
      <c r="F106" s="110"/>
      <c r="G106" s="111"/>
      <c r="H106" s="112" t="s">
        <v>179</v>
      </c>
      <c r="I106" s="100"/>
      <c r="J106" s="101"/>
      <c r="K106" s="101"/>
      <c r="L106" s="102" t="str">
        <f>IF(I106&lt;&gt;0,((VLOOKUP(I106,'[1]1. Standard_Cost'!$B$4:$D$8,2)+VLOOKUP(I106,'[1]1. Standard_Cost'!$B$4:$D$8,3))*J106*K106),"0")</f>
        <v>0</v>
      </c>
      <c r="M106" s="102">
        <f>L106*'[1]1. Standard_Cost'!F5</f>
        <v>0</v>
      </c>
      <c r="N106" s="103"/>
      <c r="O106" s="103"/>
      <c r="P106" s="103"/>
      <c r="Q106" s="103"/>
      <c r="R106" s="104">
        <f>+N106*P106*'[1]1. Standard_Cost'!$B$12</f>
        <v>0</v>
      </c>
      <c r="S106" s="104">
        <f>+N106*O106*P106*'[1]1. Standard_Cost'!$C$12</f>
        <v>0</v>
      </c>
      <c r="T106" s="104">
        <f>+N106*P106*Q106*'[1]1. Standard_Cost'!$D$12</f>
        <v>0</v>
      </c>
      <c r="U106" s="104">
        <f>+N106*O106*'[1]1. Standard_Cost'!$E$12</f>
        <v>0</v>
      </c>
      <c r="V106" s="103"/>
      <c r="W106" s="103"/>
      <c r="X106" s="103"/>
      <c r="Y106" s="104">
        <f>+V106*((X106*'[1]1. Standard_Cost'!$B$16)+(W106*X106*'[1]1. Standard_Cost'!$C$16))</f>
        <v>0</v>
      </c>
      <c r="Z106" s="103"/>
      <c r="AA106" s="103"/>
      <c r="AB106" s="104">
        <f>+Z106*'[1]1. Standard_Cost'!$B$20+AA106*'[1]1. Standard_Cost'!$C$20</f>
        <v>0</v>
      </c>
      <c r="AC106" s="105"/>
      <c r="AD106" s="106"/>
      <c r="AE106" s="104">
        <f>SUM(AD106,AC106,AB106,Y106,U106,T106,S106,R106)*'[1]1. Standard_Cost'!B45</f>
        <v>0</v>
      </c>
      <c r="AF106" s="104">
        <f t="shared" si="142"/>
        <v>0</v>
      </c>
      <c r="AG106" s="103"/>
      <c r="AH106" s="103"/>
      <c r="AI106" s="103"/>
      <c r="AJ106" s="107"/>
      <c r="AK106" s="107"/>
      <c r="AL106" s="107"/>
      <c r="AM106" s="104">
        <f>AG106*'[1]1. Standard_Cost'!B41+'[1]Incremental_Cost Year 2022'!AH113*'[1]1. Standard_Cost'!C41+'[1]Incremental_Cost Year 2022'!AI113*'[1]1. Standard_Cost'!D41+'[1]Incremental_Cost Year 2022'!AJ113+'[1]Incremental_Cost Year 2022'!AL113+AK106</f>
        <v>0</v>
      </c>
      <c r="AN106" s="104">
        <f>AM106*'[1]1. Standard_Cost'!C45</f>
        <v>0</v>
      </c>
      <c r="AO106" s="107"/>
      <c r="AQ106" s="104">
        <f t="shared" si="139"/>
        <v>0</v>
      </c>
      <c r="AR106" s="104">
        <f t="shared" si="140"/>
        <v>0</v>
      </c>
      <c r="AS106" s="104">
        <f t="shared" si="86"/>
        <v>0</v>
      </c>
      <c r="AT106" s="104">
        <f t="shared" si="143"/>
        <v>0</v>
      </c>
      <c r="AU106" s="229"/>
      <c r="AV106" s="229"/>
      <c r="AW106" s="229"/>
      <c r="AX106" s="229"/>
      <c r="AY106" s="229"/>
      <c r="AZ106" s="229"/>
      <c r="BA106" s="230">
        <f t="shared" si="141"/>
        <v>0</v>
      </c>
    </row>
    <row r="107" spans="1:53" ht="14.1" customHeight="1" outlineLevel="2" x14ac:dyDescent="0.2">
      <c r="A107" s="68"/>
      <c r="B107" s="94"/>
      <c r="C107" s="95"/>
      <c r="D107" s="96"/>
      <c r="E107" s="96"/>
      <c r="F107" s="97"/>
      <c r="G107" s="98"/>
      <c r="H107" s="99" t="s">
        <v>579</v>
      </c>
      <c r="I107" s="100"/>
      <c r="J107" s="101">
        <v>1</v>
      </c>
      <c r="K107" s="101">
        <v>2</v>
      </c>
      <c r="L107" s="102">
        <v>240400</v>
      </c>
      <c r="M107" s="102">
        <f>L107*'1. Standard_Cost'!F4</f>
        <v>40146.800000000003</v>
      </c>
      <c r="N107" s="103"/>
      <c r="O107" s="103"/>
      <c r="P107" s="103"/>
      <c r="Q107" s="103"/>
      <c r="R107" s="104">
        <f>+N107*P107*'[1]1. Standard_Cost'!$B$12</f>
        <v>0</v>
      </c>
      <c r="S107" s="104">
        <f>+N107*O107*P107*'[1]1. Standard_Cost'!$C$12</f>
        <v>0</v>
      </c>
      <c r="T107" s="104">
        <f>+N107*P107*Q107*'[1]1. Standard_Cost'!$D$12</f>
        <v>0</v>
      </c>
      <c r="U107" s="104">
        <f>+N107*O107*'[1]1. Standard_Cost'!$E$12</f>
        <v>0</v>
      </c>
      <c r="V107" s="103"/>
      <c r="W107" s="103"/>
      <c r="X107" s="103"/>
      <c r="Y107" s="104">
        <f>+V107*((X107*'[1]1. Standard_Cost'!$B$16)+(W107*X107*'[1]1. Standard_Cost'!$C$16))</f>
        <v>0</v>
      </c>
      <c r="Z107" s="103"/>
      <c r="AA107" s="103"/>
      <c r="AB107" s="104">
        <f>+Z107*'[1]1. Standard_Cost'!$B$20+AA107*'[1]1. Standard_Cost'!$C$20</f>
        <v>0</v>
      </c>
      <c r="AC107" s="105"/>
      <c r="AD107" s="106"/>
      <c r="AE107" s="104">
        <f>SUM(AD107,AC107,AB107,Y107,U107,T107,S107,R107)*'[1]1. Standard_Cost'!B49</f>
        <v>0</v>
      </c>
      <c r="AF107" s="104">
        <f>SUM(AD107,AE107)</f>
        <v>0</v>
      </c>
      <c r="AG107" s="103"/>
      <c r="AH107" s="103"/>
      <c r="AI107" s="103"/>
      <c r="AJ107" s="107"/>
      <c r="AK107" s="107"/>
      <c r="AL107" s="107"/>
      <c r="AM107" s="104">
        <f>AG107*'[1]1. Standard_Cost'!B45+'[1]Incremental_Cost Year 2022'!AH114*'[1]1. Standard_Cost'!C45+'[1]Incremental_Cost Year 2022'!AI114*'[1]1. Standard_Cost'!D45+'[1]Incremental_Cost Year 2022'!AJ114+'[1]Incremental_Cost Year 2022'!AL114+AK107</f>
        <v>0</v>
      </c>
      <c r="AN107" s="104">
        <f>AM107*'[1]1. Standard_Cost'!C49</f>
        <v>0</v>
      </c>
      <c r="AO107" s="107"/>
      <c r="AQ107" s="104">
        <f>L107+M107</f>
        <v>280546.8</v>
      </c>
      <c r="AR107" s="104">
        <f t="shared" si="140"/>
        <v>0</v>
      </c>
      <c r="AS107" s="104">
        <f t="shared" si="86"/>
        <v>0</v>
      </c>
      <c r="AT107" s="104">
        <f t="shared" si="143"/>
        <v>280546.8</v>
      </c>
      <c r="AU107" s="229">
        <f>AT107</f>
        <v>280546.8</v>
      </c>
      <c r="AV107" s="229"/>
      <c r="AW107" s="229"/>
      <c r="AX107" s="229"/>
      <c r="AY107" s="229"/>
      <c r="AZ107" s="229"/>
      <c r="BA107" s="230"/>
    </row>
    <row r="108" spans="1:53" ht="14.1" customHeight="1" outlineLevel="2" x14ac:dyDescent="0.2">
      <c r="A108" s="68"/>
      <c r="B108" s="94"/>
      <c r="C108" s="95"/>
      <c r="D108" s="110"/>
      <c r="E108" s="110"/>
      <c r="F108" s="110"/>
      <c r="G108" s="111"/>
      <c r="H108" s="99" t="s">
        <v>580</v>
      </c>
      <c r="I108" s="100"/>
      <c r="J108" s="101">
        <v>1</v>
      </c>
      <c r="K108" s="101">
        <v>1</v>
      </c>
      <c r="L108" s="102">
        <v>300000</v>
      </c>
      <c r="M108" s="102">
        <f>L108*'1. Standard_Cost'!F4</f>
        <v>50100</v>
      </c>
      <c r="N108" s="103"/>
      <c r="O108" s="103"/>
      <c r="P108" s="103"/>
      <c r="Q108" s="103"/>
      <c r="R108" s="104">
        <f>+N108*P108*'[1]1. Standard_Cost'!$B$12</f>
        <v>0</v>
      </c>
      <c r="S108" s="104">
        <f>+N108*O108*P108*'[1]1. Standard_Cost'!$C$12</f>
        <v>0</v>
      </c>
      <c r="T108" s="104">
        <f>+N108*P108*Q108*'[1]1. Standard_Cost'!$D$12</f>
        <v>0</v>
      </c>
      <c r="U108" s="104">
        <f>+N108*O108*'[1]1. Standard_Cost'!$E$12</f>
        <v>0</v>
      </c>
      <c r="V108" s="103"/>
      <c r="W108" s="103"/>
      <c r="X108" s="103"/>
      <c r="Y108" s="104">
        <f>+V108*((X108*'[1]1. Standard_Cost'!$B$16)+(W108*X108*'[1]1. Standard_Cost'!$C$16))</f>
        <v>0</v>
      </c>
      <c r="Z108" s="103"/>
      <c r="AA108" s="103"/>
      <c r="AB108" s="104">
        <f>+Z108*'[1]1. Standard_Cost'!$B$20+AA108*'[1]1. Standard_Cost'!$C$20</f>
        <v>0</v>
      </c>
      <c r="AC108" s="105"/>
      <c r="AD108" s="106"/>
      <c r="AE108" s="104">
        <f>SUM(AD108,AC108,AB108,Y108,U108,T108,S108,R108)*'[1]1. Standard_Cost'!B49</f>
        <v>0</v>
      </c>
      <c r="AF108" s="104">
        <f t="shared" ref="AF108:AF110" si="144">SUM(AD108,AE108)</f>
        <v>0</v>
      </c>
      <c r="AG108" s="103"/>
      <c r="AH108" s="103"/>
      <c r="AI108" s="103"/>
      <c r="AJ108" s="107"/>
      <c r="AK108" s="107"/>
      <c r="AL108" s="107"/>
      <c r="AM108" s="104">
        <f>AG108*'[1]1. Standard_Cost'!B45+'[1]Incremental_Cost Year 2022'!AH115*'[1]1. Standard_Cost'!C45+'[1]Incremental_Cost Year 2022'!AI115*'[1]1. Standard_Cost'!D45+'[1]Incremental_Cost Year 2022'!AJ115+'[1]Incremental_Cost Year 2022'!AL115+AK108</f>
        <v>0</v>
      </c>
      <c r="AN108" s="104">
        <f>AM108*'[1]1. Standard_Cost'!C49</f>
        <v>0</v>
      </c>
      <c r="AO108" s="107"/>
      <c r="AQ108" s="104">
        <f t="shared" ref="AQ108:AQ110" si="145">L108+M108</f>
        <v>350100</v>
      </c>
      <c r="AR108" s="104">
        <f t="shared" si="140"/>
        <v>0</v>
      </c>
      <c r="AS108" s="104">
        <f t="shared" si="86"/>
        <v>0</v>
      </c>
      <c r="AT108" s="104">
        <f t="shared" si="143"/>
        <v>350100</v>
      </c>
      <c r="AU108" s="229">
        <f>AT108</f>
        <v>350100</v>
      </c>
      <c r="AV108" s="229"/>
      <c r="AW108" s="229"/>
      <c r="AX108" s="229"/>
      <c r="AY108" s="229"/>
      <c r="AZ108" s="229"/>
      <c r="BA108" s="230"/>
    </row>
    <row r="109" spans="1:53" ht="14.1" customHeight="1" outlineLevel="2" x14ac:dyDescent="0.2">
      <c r="A109" s="68"/>
      <c r="B109" s="94"/>
      <c r="C109" s="95"/>
      <c r="D109" s="110"/>
      <c r="E109" s="110"/>
      <c r="F109" s="110"/>
      <c r="G109" s="111"/>
      <c r="H109" s="99" t="s">
        <v>51</v>
      </c>
      <c r="I109" s="100"/>
      <c r="J109" s="101"/>
      <c r="K109" s="101"/>
      <c r="L109" s="102" t="str">
        <f>IF(I109&lt;&gt;0,((VLOOKUP(I109,'[1]1. Standard_Cost'!$B$4:$D$8,2)+VLOOKUP(I109,'[1]1. Standard_Cost'!$B$4:$D$8,3))*J109*K109),"0")</f>
        <v>0</v>
      </c>
      <c r="M109" s="102">
        <f>L109*'[1]1. Standard_Cost'!F9</f>
        <v>0</v>
      </c>
      <c r="N109" s="103"/>
      <c r="O109" s="103"/>
      <c r="P109" s="103"/>
      <c r="Q109" s="103"/>
      <c r="R109" s="104">
        <f>+N109*P109*'[1]1. Standard_Cost'!$B$12</f>
        <v>0</v>
      </c>
      <c r="S109" s="104">
        <f>+N109*O109*P109*'[1]1. Standard_Cost'!$C$12</f>
        <v>0</v>
      </c>
      <c r="T109" s="104">
        <f>+N109*P109*Q109*'[1]1. Standard_Cost'!$D$12</f>
        <v>0</v>
      </c>
      <c r="U109" s="104">
        <f>+N109*O109*'[1]1. Standard_Cost'!$E$12</f>
        <v>0</v>
      </c>
      <c r="V109" s="103"/>
      <c r="W109" s="103"/>
      <c r="X109" s="103"/>
      <c r="Y109" s="104">
        <f>+V109*((X109*'[1]1. Standard_Cost'!$B$16)+(W109*X109*'[1]1. Standard_Cost'!$C$16))</f>
        <v>0</v>
      </c>
      <c r="Z109" s="103"/>
      <c r="AA109" s="103"/>
      <c r="AB109" s="104">
        <f>+Z109*'[1]1. Standard_Cost'!$B$20+AA109*'[1]1. Standard_Cost'!$C$20</f>
        <v>0</v>
      </c>
      <c r="AC109" s="105"/>
      <c r="AD109" s="106"/>
      <c r="AE109" s="104">
        <f>SUM(AD109,AC109,AB109,Y109,U109,T109,S109,R109)*'[1]1. Standard_Cost'!B49</f>
        <v>0</v>
      </c>
      <c r="AF109" s="104">
        <f t="shared" si="144"/>
        <v>0</v>
      </c>
      <c r="AG109" s="103"/>
      <c r="AH109" s="103"/>
      <c r="AI109" s="103"/>
      <c r="AJ109" s="107"/>
      <c r="AK109" s="107"/>
      <c r="AL109" s="107"/>
      <c r="AM109" s="104">
        <f>AG109*'[1]1. Standard_Cost'!B45+'[1]Incremental_Cost Year 2022'!AH116*'[1]1. Standard_Cost'!C45+'[1]Incremental_Cost Year 2022'!AI116*'[1]1. Standard_Cost'!D45+'[1]Incremental_Cost Year 2022'!AJ116+'[1]Incremental_Cost Year 2022'!AL116+AK109</f>
        <v>0</v>
      </c>
      <c r="AN109" s="104">
        <f>AM109*'[1]1. Standard_Cost'!C49</f>
        <v>0</v>
      </c>
      <c r="AO109" s="107"/>
      <c r="AQ109" s="104">
        <f t="shared" si="145"/>
        <v>0</v>
      </c>
      <c r="AR109" s="104">
        <f t="shared" si="140"/>
        <v>0</v>
      </c>
      <c r="AS109" s="104">
        <f t="shared" si="86"/>
        <v>0</v>
      </c>
      <c r="AT109" s="104">
        <f t="shared" si="143"/>
        <v>0</v>
      </c>
      <c r="AU109" s="229"/>
      <c r="AV109" s="229"/>
      <c r="AW109" s="229"/>
      <c r="AX109" s="229"/>
      <c r="AY109" s="229"/>
      <c r="AZ109" s="229"/>
      <c r="BA109" s="230"/>
    </row>
    <row r="110" spans="1:53" ht="14.1" customHeight="1" outlineLevel="2" x14ac:dyDescent="0.2">
      <c r="A110" s="68"/>
      <c r="B110" s="94"/>
      <c r="C110" s="95"/>
      <c r="D110" s="110"/>
      <c r="E110" s="110"/>
      <c r="F110" s="110"/>
      <c r="G110" s="111"/>
      <c r="H110" s="112" t="s">
        <v>179</v>
      </c>
      <c r="I110" s="100"/>
      <c r="J110" s="101"/>
      <c r="K110" s="101"/>
      <c r="L110" s="102" t="str">
        <f>IF(I110&lt;&gt;0,((VLOOKUP(I110,'[1]1. Standard_Cost'!$B$4:$D$8,2)+VLOOKUP(I110,'[1]1. Standard_Cost'!$B$4:$D$8,3))*J110*K110),"0")</f>
        <v>0</v>
      </c>
      <c r="M110" s="102">
        <f>L110*'[1]1. Standard_Cost'!F9</f>
        <v>0</v>
      </c>
      <c r="N110" s="103"/>
      <c r="O110" s="103"/>
      <c r="P110" s="103"/>
      <c r="Q110" s="103"/>
      <c r="R110" s="104">
        <f>+N110*P110*'[1]1. Standard_Cost'!$B$12</f>
        <v>0</v>
      </c>
      <c r="S110" s="104">
        <f>+N110*O110*P110*'[1]1. Standard_Cost'!$C$12</f>
        <v>0</v>
      </c>
      <c r="T110" s="104">
        <f>+N110*P110*Q110*'[1]1. Standard_Cost'!$D$12</f>
        <v>0</v>
      </c>
      <c r="U110" s="104">
        <f>+N110*O110*'[1]1. Standard_Cost'!$E$12</f>
        <v>0</v>
      </c>
      <c r="V110" s="103"/>
      <c r="W110" s="103"/>
      <c r="X110" s="103"/>
      <c r="Y110" s="104">
        <f>+V110*((X110*'[1]1. Standard_Cost'!$B$16)+(W110*X110*'[1]1. Standard_Cost'!$C$16))</f>
        <v>0</v>
      </c>
      <c r="Z110" s="103"/>
      <c r="AA110" s="103"/>
      <c r="AB110" s="104">
        <f>+Z110*'[1]1. Standard_Cost'!$B$20+AA110*'[1]1. Standard_Cost'!$C$20</f>
        <v>0</v>
      </c>
      <c r="AC110" s="105"/>
      <c r="AD110" s="106"/>
      <c r="AE110" s="104">
        <f>SUM(AD110,AC110,AB110,Y110,U110,T110,S110,R110)*'[1]1. Standard_Cost'!B49</f>
        <v>0</v>
      </c>
      <c r="AF110" s="104">
        <f t="shared" si="144"/>
        <v>0</v>
      </c>
      <c r="AG110" s="103"/>
      <c r="AH110" s="103"/>
      <c r="AI110" s="103"/>
      <c r="AJ110" s="107"/>
      <c r="AK110" s="107"/>
      <c r="AL110" s="107"/>
      <c r="AM110" s="104">
        <f>AG110*'[1]1. Standard_Cost'!B45+'[1]Incremental_Cost Year 2022'!AH117*'[1]1. Standard_Cost'!C45+'[1]Incremental_Cost Year 2022'!AI117*'[1]1. Standard_Cost'!D45+'[1]Incremental_Cost Year 2022'!AJ117+'[1]Incremental_Cost Year 2022'!AL117+AK110</f>
        <v>0</v>
      </c>
      <c r="AN110" s="104">
        <f>AM110*'[1]1. Standard_Cost'!C49</f>
        <v>0</v>
      </c>
      <c r="AO110" s="107"/>
      <c r="AQ110" s="104">
        <f t="shared" si="145"/>
        <v>0</v>
      </c>
      <c r="AR110" s="104">
        <f t="shared" si="140"/>
        <v>0</v>
      </c>
      <c r="AS110" s="104">
        <f t="shared" si="86"/>
        <v>0</v>
      </c>
      <c r="AT110" s="104">
        <f t="shared" si="143"/>
        <v>0</v>
      </c>
      <c r="AU110" s="229"/>
      <c r="AV110" s="229"/>
      <c r="AW110" s="229"/>
      <c r="AX110" s="229"/>
      <c r="AY110" s="229"/>
      <c r="AZ110" s="229"/>
      <c r="BA110" s="230"/>
    </row>
    <row r="111" spans="1:53" ht="54.75" customHeight="1" outlineLevel="1" x14ac:dyDescent="0.2">
      <c r="A111" s="68"/>
      <c r="B111" s="94"/>
      <c r="C111" s="95"/>
      <c r="D111" s="113" t="s">
        <v>574</v>
      </c>
      <c r="E111" s="113" t="s">
        <v>216</v>
      </c>
      <c r="F111" s="114">
        <v>2021</v>
      </c>
      <c r="G111" s="115">
        <v>2023</v>
      </c>
      <c r="H111" s="122" t="s">
        <v>214</v>
      </c>
      <c r="I111" s="117"/>
      <c r="J111" s="117"/>
      <c r="K111" s="117"/>
      <c r="L111" s="118">
        <f>SUM(L107:L110)</f>
        <v>540400</v>
      </c>
      <c r="M111" s="118">
        <f>SUM(M107:M110)</f>
        <v>90246.8</v>
      </c>
      <c r="N111" s="117"/>
      <c r="O111" s="117"/>
      <c r="P111" s="117"/>
      <c r="Q111" s="117"/>
      <c r="R111" s="119">
        <f>SUM(R107:R110)</f>
        <v>0</v>
      </c>
      <c r="S111" s="119">
        <f>SUM(S107:S110)</f>
        <v>0</v>
      </c>
      <c r="T111" s="119">
        <f>SUM(T107:T110)</f>
        <v>0</v>
      </c>
      <c r="U111" s="119">
        <f>SUM(U107:U110)</f>
        <v>0</v>
      </c>
      <c r="V111" s="117"/>
      <c r="W111" s="117"/>
      <c r="X111" s="117"/>
      <c r="Y111" s="118">
        <f>SUM(Y107:Y110)</f>
        <v>0</v>
      </c>
      <c r="Z111" s="117"/>
      <c r="AA111" s="117"/>
      <c r="AB111" s="118">
        <f t="shared" ref="AB111:AF111" si="146">SUM(AB107:AB110)</f>
        <v>0</v>
      </c>
      <c r="AC111" s="118">
        <f t="shared" si="146"/>
        <v>0</v>
      </c>
      <c r="AD111" s="118">
        <f t="shared" si="146"/>
        <v>0</v>
      </c>
      <c r="AE111" s="118">
        <f t="shared" si="146"/>
        <v>0</v>
      </c>
      <c r="AF111" s="118">
        <f t="shared" si="146"/>
        <v>0</v>
      </c>
      <c r="AG111" s="117"/>
      <c r="AH111" s="117"/>
      <c r="AI111" s="117"/>
      <c r="AJ111" s="119">
        <f>SUM(AJ107:AJ110)</f>
        <v>0</v>
      </c>
      <c r="AK111" s="119">
        <f>SUM(AK107:AK110)</f>
        <v>0</v>
      </c>
      <c r="AL111" s="119">
        <f>SUM(AL107:AL110)</f>
        <v>0</v>
      </c>
      <c r="AM111" s="118">
        <f>SUM(AM107:AM110)</f>
        <v>0</v>
      </c>
      <c r="AN111" s="118">
        <f>SUM(AN107:AN110)</f>
        <v>0</v>
      </c>
      <c r="AO111" s="116"/>
      <c r="AP111" s="120"/>
      <c r="AQ111" s="121">
        <f>AQ107+AQ108+AQ109+AQ110</f>
        <v>630646.80000000005</v>
      </c>
      <c r="AR111" s="121">
        <f t="shared" ref="AR111:AS111" si="147">AR107+AR108+AR109+AR110</f>
        <v>0</v>
      </c>
      <c r="AS111" s="121">
        <f t="shared" si="147"/>
        <v>0</v>
      </c>
      <c r="AT111" s="121">
        <f t="shared" ref="AT111:AU111" si="148">AT107+AT108+AT109+AT110</f>
        <v>630646.80000000005</v>
      </c>
      <c r="AU111" s="121">
        <f t="shared" si="148"/>
        <v>630646.80000000005</v>
      </c>
      <c r="AV111" s="121">
        <f t="shared" ref="AV111:AZ111" si="149">SUM(AV103:AV106)</f>
        <v>0</v>
      </c>
      <c r="AW111" s="121">
        <f t="shared" si="149"/>
        <v>0</v>
      </c>
      <c r="AX111" s="121">
        <f t="shared" si="149"/>
        <v>0</v>
      </c>
      <c r="AY111" s="121">
        <f t="shared" si="149"/>
        <v>0</v>
      </c>
      <c r="AZ111" s="121">
        <f t="shared" si="149"/>
        <v>0</v>
      </c>
      <c r="BA111" s="121">
        <f>SUM(BA103:BA106)</f>
        <v>-540500</v>
      </c>
    </row>
    <row r="112" spans="1:53" ht="14.1" customHeight="1" outlineLevel="2" x14ac:dyDescent="0.2">
      <c r="A112" s="68"/>
      <c r="B112" s="94"/>
      <c r="C112" s="95"/>
      <c r="D112" s="96"/>
      <c r="E112" s="96"/>
      <c r="F112" s="97"/>
      <c r="G112" s="98"/>
      <c r="H112" s="99" t="s">
        <v>49</v>
      </c>
      <c r="I112" s="100"/>
      <c r="J112" s="101"/>
      <c r="K112" s="101"/>
      <c r="L112" s="102" t="str">
        <f>IF(I112&lt;&gt;0,((VLOOKUP(I112,'1. Standard_Cost'!$B$4:$D$8,2)+VLOOKUP(I112,'1. Standard_Cost'!$B$4:$D$8,3))*J112*K112),"0")</f>
        <v>0</v>
      </c>
      <c r="M112" s="102">
        <f>L112*'1. Standard_Cost'!F20</f>
        <v>0</v>
      </c>
      <c r="N112" s="103"/>
      <c r="O112" s="103"/>
      <c r="P112" s="103"/>
      <c r="Q112" s="103"/>
      <c r="R112" s="104">
        <f>+N112*P112*'1. Standard_Cost'!$B$12</f>
        <v>0</v>
      </c>
      <c r="S112" s="104">
        <f>+N112*O112*P112*'1. Standard_Cost'!$C$12</f>
        <v>0</v>
      </c>
      <c r="T112" s="104">
        <f>+N112*P112*Q112*'1. Standard_Cost'!$D$12</f>
        <v>0</v>
      </c>
      <c r="U112" s="104">
        <f>+N112*O112*'1. Standard_Cost'!$E$12</f>
        <v>0</v>
      </c>
      <c r="V112" s="103"/>
      <c r="W112" s="103"/>
      <c r="X112" s="103"/>
      <c r="Y112" s="104">
        <f>+V112*((X112*'1. Standard_Cost'!$B$16)+(W112*X112*'1. Standard_Cost'!$C$16))</f>
        <v>0</v>
      </c>
      <c r="Z112" s="103"/>
      <c r="AA112" s="103"/>
      <c r="AB112" s="104">
        <f>+Z112*'1. Standard_Cost'!$B$20+AA112*'1. Standard_Cost'!$C$20</f>
        <v>0</v>
      </c>
      <c r="AC112" s="105"/>
      <c r="AD112" s="106"/>
      <c r="AE112" s="104">
        <f>SUM(AD112,AC112,AB112,Y112,U112,T112,S112,R112)*'1. Standard_Cost'!B44</f>
        <v>0</v>
      </c>
      <c r="AF112" s="104">
        <f>SUM(AD112,AE112)</f>
        <v>0</v>
      </c>
      <c r="AG112" s="103"/>
      <c r="AH112" s="103"/>
      <c r="AI112" s="103"/>
      <c r="AJ112" s="107"/>
      <c r="AK112" s="107"/>
      <c r="AL112" s="107"/>
      <c r="AM112" s="104">
        <f>AG112*'1. Standard_Cost'!B40+'Incremental_Cost Year 2021'!AH116*'1. Standard_Cost'!C40+'Incremental_Cost Year 2021'!AI116*'1. Standard_Cost'!D40+'Incremental_Cost Year 2021'!AJ116+'Incremental_Cost Year 2021'!AL116+AK112</f>
        <v>0</v>
      </c>
      <c r="AN112" s="104">
        <f>AM112*'1. Standard_Cost'!C44</f>
        <v>0</v>
      </c>
      <c r="AO112" s="107"/>
      <c r="AQ112" s="104">
        <f t="shared" ref="AQ112:AQ115" si="150">L112+M112</f>
        <v>0</v>
      </c>
      <c r="AR112" s="104">
        <f t="shared" ref="AR112:AR115" si="151">AF112</f>
        <v>0</v>
      </c>
      <c r="AS112" s="104">
        <f t="shared" si="86"/>
        <v>0</v>
      </c>
      <c r="AT112" s="104">
        <f>SUM(AQ112,AR112,AS112)</f>
        <v>0</v>
      </c>
      <c r="AU112" s="229"/>
      <c r="AV112" s="229"/>
      <c r="AW112" s="229"/>
      <c r="AX112" s="229"/>
      <c r="AY112" s="229"/>
      <c r="AZ112" s="229"/>
      <c r="BA112" s="230">
        <f t="shared" ref="BA112:BA115" si="152">SUM(AU112:AZ112)-AT112</f>
        <v>0</v>
      </c>
    </row>
    <row r="113" spans="1:53" ht="14.1" customHeight="1" outlineLevel="2" x14ac:dyDescent="0.2">
      <c r="A113" s="68"/>
      <c r="B113" s="94"/>
      <c r="C113" s="95"/>
      <c r="D113" s="110"/>
      <c r="E113" s="110"/>
      <c r="F113" s="110"/>
      <c r="G113" s="111"/>
      <c r="H113" s="99" t="s">
        <v>50</v>
      </c>
      <c r="I113" s="100"/>
      <c r="J113" s="101"/>
      <c r="K113" s="101"/>
      <c r="L113" s="102" t="str">
        <f>IF(I113&lt;&gt;0,((VLOOKUP(I113,'1. Standard_Cost'!$B$4:$D$8,2)+VLOOKUP(I113,'1. Standard_Cost'!$B$4:$D$8,3))*J113*K113),"0")</f>
        <v>0</v>
      </c>
      <c r="M113" s="102">
        <f>L113*'1. Standard_Cost'!F20</f>
        <v>0</v>
      </c>
      <c r="N113" s="103"/>
      <c r="O113" s="103"/>
      <c r="P113" s="103"/>
      <c r="Q113" s="103"/>
      <c r="R113" s="104">
        <f>+N113*P113*'1. Standard_Cost'!$B$12</f>
        <v>0</v>
      </c>
      <c r="S113" s="104">
        <f>+N113*O113*P113*'1. Standard_Cost'!$C$12</f>
        <v>0</v>
      </c>
      <c r="T113" s="104">
        <f>+N113*P113*Q113*'1. Standard_Cost'!$D$12</f>
        <v>0</v>
      </c>
      <c r="U113" s="104">
        <f>+N113*O113*'1. Standard_Cost'!$E$12</f>
        <v>0</v>
      </c>
      <c r="V113" s="103"/>
      <c r="W113" s="103"/>
      <c r="X113" s="103"/>
      <c r="Y113" s="104">
        <f>+V113*((X113*'1. Standard_Cost'!$B$16)+(W113*X113*'1. Standard_Cost'!$C$16))</f>
        <v>0</v>
      </c>
      <c r="Z113" s="103"/>
      <c r="AA113" s="103"/>
      <c r="AB113" s="104">
        <f>+Z113*'1. Standard_Cost'!$B$20+AA113*'1. Standard_Cost'!$C$20</f>
        <v>0</v>
      </c>
      <c r="AC113" s="105"/>
      <c r="AD113" s="106"/>
      <c r="AE113" s="104">
        <f>SUM(AD113,AC113,AB113,Y113,U113,T113,S113,R113)*'1. Standard_Cost'!B44</f>
        <v>0</v>
      </c>
      <c r="AF113" s="104">
        <f t="shared" ref="AF113:AF115" si="153">SUM(AD113,AE113)</f>
        <v>0</v>
      </c>
      <c r="AG113" s="103"/>
      <c r="AH113" s="103"/>
      <c r="AI113" s="103"/>
      <c r="AJ113" s="107"/>
      <c r="AK113" s="107"/>
      <c r="AL113" s="107"/>
      <c r="AM113" s="104">
        <f>AG113*'1. Standard_Cost'!B40+'Incremental_Cost Year 2021'!AH117*'1. Standard_Cost'!C40+'Incremental_Cost Year 2021'!AI117*'1. Standard_Cost'!D40+'Incremental_Cost Year 2021'!AJ117+'Incremental_Cost Year 2021'!AL117+AK113</f>
        <v>0</v>
      </c>
      <c r="AN113" s="104">
        <f>AM113*'1. Standard_Cost'!C44</f>
        <v>0</v>
      </c>
      <c r="AO113" s="107"/>
      <c r="AQ113" s="104">
        <f t="shared" si="150"/>
        <v>0</v>
      </c>
      <c r="AR113" s="104">
        <f t="shared" si="151"/>
        <v>0</v>
      </c>
      <c r="AS113" s="104">
        <f t="shared" si="86"/>
        <v>0</v>
      </c>
      <c r="AT113" s="104">
        <f t="shared" ref="AT113:AT115" si="154">SUM(AQ113,AR113,AS113)</f>
        <v>0</v>
      </c>
      <c r="AU113" s="229"/>
      <c r="AV113" s="229">
        <v>0</v>
      </c>
      <c r="AW113" s="229"/>
      <c r="AX113" s="229"/>
      <c r="AY113" s="229"/>
      <c r="AZ113" s="229"/>
      <c r="BA113" s="230">
        <f t="shared" si="152"/>
        <v>0</v>
      </c>
    </row>
    <row r="114" spans="1:53" ht="14.1" customHeight="1" outlineLevel="2" x14ac:dyDescent="0.2">
      <c r="A114" s="68"/>
      <c r="B114" s="94"/>
      <c r="C114" s="95"/>
      <c r="D114" s="110"/>
      <c r="E114" s="110"/>
      <c r="F114" s="110"/>
      <c r="G114" s="111"/>
      <c r="H114" s="99" t="s">
        <v>51</v>
      </c>
      <c r="I114" s="100"/>
      <c r="J114" s="101"/>
      <c r="K114" s="101"/>
      <c r="L114" s="102" t="str">
        <f>IF(I114&lt;&gt;0,((VLOOKUP(I114,'1. Standard_Cost'!$B$4:$D$8,2)+VLOOKUP(I114,'1. Standard_Cost'!$B$4:$D$8,3))*J114*K114),"0")</f>
        <v>0</v>
      </c>
      <c r="M114" s="102">
        <f>L114*'1. Standard_Cost'!F20</f>
        <v>0</v>
      </c>
      <c r="N114" s="103"/>
      <c r="O114" s="103"/>
      <c r="P114" s="103"/>
      <c r="Q114" s="103"/>
      <c r="R114" s="104">
        <f>+N114*P114*'1. Standard_Cost'!$B$12</f>
        <v>0</v>
      </c>
      <c r="S114" s="104">
        <f>+N114*O114*P114*'1. Standard_Cost'!$C$12</f>
        <v>0</v>
      </c>
      <c r="T114" s="104">
        <f>+N114*P114*Q114*'1. Standard_Cost'!$D$12</f>
        <v>0</v>
      </c>
      <c r="U114" s="104">
        <f>+N114*O114*'1. Standard_Cost'!$E$12</f>
        <v>0</v>
      </c>
      <c r="V114" s="103"/>
      <c r="W114" s="103"/>
      <c r="X114" s="103"/>
      <c r="Y114" s="104">
        <f>+V114*((X114*'1. Standard_Cost'!$B$16)+(W114*X114*'1. Standard_Cost'!$C$16))</f>
        <v>0</v>
      </c>
      <c r="Z114" s="103"/>
      <c r="AA114" s="103"/>
      <c r="AB114" s="104">
        <f>+Z114*'1. Standard_Cost'!$B$20+AA114*'1. Standard_Cost'!$C$20</f>
        <v>0</v>
      </c>
      <c r="AC114" s="105"/>
      <c r="AD114" s="106"/>
      <c r="AE114" s="104">
        <f>SUM(AD114,AC114,AB114,Y114,U114,T114,S114,R114)*'1. Standard_Cost'!B44</f>
        <v>0</v>
      </c>
      <c r="AF114" s="104">
        <f t="shared" si="153"/>
        <v>0</v>
      </c>
      <c r="AG114" s="103"/>
      <c r="AH114" s="103"/>
      <c r="AI114" s="103"/>
      <c r="AJ114" s="107"/>
      <c r="AK114" s="107"/>
      <c r="AL114" s="107"/>
      <c r="AM114" s="104">
        <f>AG114*'1. Standard_Cost'!B40+'Incremental_Cost Year 2021'!AH118*'1. Standard_Cost'!C40+'Incremental_Cost Year 2021'!AI118*'1. Standard_Cost'!D40+'Incremental_Cost Year 2021'!AJ118+'Incremental_Cost Year 2021'!AL118+AK114</f>
        <v>0</v>
      </c>
      <c r="AN114" s="104">
        <f>AM114*'1. Standard_Cost'!C44</f>
        <v>0</v>
      </c>
      <c r="AO114" s="107"/>
      <c r="AQ114" s="104">
        <f t="shared" si="150"/>
        <v>0</v>
      </c>
      <c r="AR114" s="104">
        <f t="shared" si="151"/>
        <v>0</v>
      </c>
      <c r="AS114" s="104">
        <f t="shared" si="86"/>
        <v>0</v>
      </c>
      <c r="AT114" s="104">
        <f t="shared" si="154"/>
        <v>0</v>
      </c>
      <c r="AU114" s="229"/>
      <c r="AV114" s="229"/>
      <c r="AW114" s="229"/>
      <c r="AX114" s="229"/>
      <c r="AY114" s="229"/>
      <c r="AZ114" s="229"/>
      <c r="BA114" s="230">
        <f t="shared" si="152"/>
        <v>0</v>
      </c>
    </row>
    <row r="115" spans="1:53" ht="14.1" customHeight="1" outlineLevel="2" x14ac:dyDescent="0.2">
      <c r="A115" s="68"/>
      <c r="B115" s="94"/>
      <c r="C115" s="95"/>
      <c r="D115" s="110"/>
      <c r="E115" s="110"/>
      <c r="F115" s="110"/>
      <c r="G115" s="111"/>
      <c r="H115" s="112" t="s">
        <v>179</v>
      </c>
      <c r="I115" s="100"/>
      <c r="J115" s="101"/>
      <c r="K115" s="101"/>
      <c r="L115" s="102" t="str">
        <f>IF(I115&lt;&gt;0,((VLOOKUP(I115,'1. Standard_Cost'!$B$4:$D$8,2)+VLOOKUP(I115,'1. Standard_Cost'!$B$4:$D$8,3))*J115*K115),"0")</f>
        <v>0</v>
      </c>
      <c r="M115" s="102">
        <f>L115*'1. Standard_Cost'!F20</f>
        <v>0</v>
      </c>
      <c r="N115" s="103"/>
      <c r="O115" s="103"/>
      <c r="P115" s="103"/>
      <c r="Q115" s="103"/>
      <c r="R115" s="104">
        <f>+N115*P115*'1. Standard_Cost'!$B$12</f>
        <v>0</v>
      </c>
      <c r="S115" s="104">
        <f>+N115*O115*P115*'1. Standard_Cost'!$C$12</f>
        <v>0</v>
      </c>
      <c r="T115" s="104">
        <f>+N115*P115*Q115*'1. Standard_Cost'!$D$12</f>
        <v>0</v>
      </c>
      <c r="U115" s="104">
        <f>+N115*O115*'1. Standard_Cost'!$E$12</f>
        <v>0</v>
      </c>
      <c r="V115" s="103"/>
      <c r="W115" s="103"/>
      <c r="X115" s="103"/>
      <c r="Y115" s="104">
        <f>+V115*((X115*'1. Standard_Cost'!$B$16)+(W115*X115*'1. Standard_Cost'!$C$16))</f>
        <v>0</v>
      </c>
      <c r="Z115" s="103"/>
      <c r="AA115" s="103"/>
      <c r="AB115" s="104">
        <f>+Z115*'1. Standard_Cost'!$B$20+AA115*'1. Standard_Cost'!$C$20</f>
        <v>0</v>
      </c>
      <c r="AC115" s="105"/>
      <c r="AD115" s="106"/>
      <c r="AE115" s="104">
        <f>SUM(AD115,AC115,AB115,Y115,U115,T115,S115,R115)*'1. Standard_Cost'!B44</f>
        <v>0</v>
      </c>
      <c r="AF115" s="104">
        <f t="shared" si="153"/>
        <v>0</v>
      </c>
      <c r="AG115" s="103"/>
      <c r="AH115" s="103"/>
      <c r="AI115" s="103"/>
      <c r="AJ115" s="107"/>
      <c r="AK115" s="107"/>
      <c r="AL115" s="107"/>
      <c r="AM115" s="104">
        <f>AG115*'1. Standard_Cost'!B40+'Incremental_Cost Year 2021'!AH119*'1. Standard_Cost'!C40+'Incremental_Cost Year 2021'!AI119*'1. Standard_Cost'!D40+'Incremental_Cost Year 2021'!AJ119+'Incremental_Cost Year 2021'!AL119+AK115</f>
        <v>0</v>
      </c>
      <c r="AN115" s="104">
        <f>AM115*'1. Standard_Cost'!C44</f>
        <v>0</v>
      </c>
      <c r="AO115" s="107"/>
      <c r="AQ115" s="104">
        <f t="shared" si="150"/>
        <v>0</v>
      </c>
      <c r="AR115" s="104">
        <f t="shared" si="151"/>
        <v>0</v>
      </c>
      <c r="AS115" s="104">
        <f t="shared" si="86"/>
        <v>0</v>
      </c>
      <c r="AT115" s="104">
        <f t="shared" si="154"/>
        <v>0</v>
      </c>
      <c r="AU115" s="229"/>
      <c r="AV115" s="229"/>
      <c r="AW115" s="229"/>
      <c r="AX115" s="229"/>
      <c r="AY115" s="229"/>
      <c r="AZ115" s="229"/>
      <c r="BA115" s="230">
        <f t="shared" si="152"/>
        <v>0</v>
      </c>
    </row>
    <row r="116" spans="1:53" ht="56.25" customHeight="1" outlineLevel="1" x14ac:dyDescent="0.2">
      <c r="A116" s="68"/>
      <c r="B116" s="94"/>
      <c r="C116" s="95"/>
      <c r="D116" s="113" t="s">
        <v>48</v>
      </c>
      <c r="E116" s="113" t="s">
        <v>217</v>
      </c>
      <c r="F116" s="114" t="s">
        <v>154</v>
      </c>
      <c r="G116" s="115" t="s">
        <v>155</v>
      </c>
      <c r="H116" s="122" t="s">
        <v>215</v>
      </c>
      <c r="I116" s="117">
        <v>2022</v>
      </c>
      <c r="J116" s="117"/>
      <c r="K116" s="117"/>
      <c r="L116" s="118">
        <f>SUM(L112:L115)</f>
        <v>0</v>
      </c>
      <c r="M116" s="118">
        <f>SUM(M112:M115)</f>
        <v>0</v>
      </c>
      <c r="N116" s="117"/>
      <c r="O116" s="117"/>
      <c r="P116" s="117"/>
      <c r="Q116" s="117"/>
      <c r="R116" s="119">
        <f>SUM(R112:R115)</f>
        <v>0</v>
      </c>
      <c r="S116" s="119">
        <f>SUM(S112:S115)</f>
        <v>0</v>
      </c>
      <c r="T116" s="119">
        <f>SUM(T112:T115)</f>
        <v>0</v>
      </c>
      <c r="U116" s="119">
        <f>SUM(U112:U115)</f>
        <v>0</v>
      </c>
      <c r="V116" s="117"/>
      <c r="W116" s="117"/>
      <c r="X116" s="117"/>
      <c r="Y116" s="118">
        <f>SUM(Y112:Y115)</f>
        <v>0</v>
      </c>
      <c r="Z116" s="117"/>
      <c r="AA116" s="117"/>
      <c r="AB116" s="118">
        <f t="shared" ref="AB116:AF116" si="155">SUM(AB112:AB115)</f>
        <v>0</v>
      </c>
      <c r="AC116" s="118">
        <f t="shared" si="155"/>
        <v>0</v>
      </c>
      <c r="AD116" s="118">
        <f t="shared" si="155"/>
        <v>0</v>
      </c>
      <c r="AE116" s="118">
        <f t="shared" si="155"/>
        <v>0</v>
      </c>
      <c r="AF116" s="118">
        <f t="shared" si="155"/>
        <v>0</v>
      </c>
      <c r="AG116" s="117"/>
      <c r="AH116" s="117"/>
      <c r="AI116" s="117"/>
      <c r="AJ116" s="119">
        <f>SUM(AJ112:AJ115)</f>
        <v>0</v>
      </c>
      <c r="AK116" s="119">
        <f>SUM(AK112:AK115)</f>
        <v>0</v>
      </c>
      <c r="AL116" s="119">
        <f>SUM(AL112:AL115)</f>
        <v>0</v>
      </c>
      <c r="AM116" s="118">
        <f>SUM(AM112:AM115)</f>
        <v>0</v>
      </c>
      <c r="AN116" s="118">
        <f>SUM(AN112:AN115)</f>
        <v>0</v>
      </c>
      <c r="AO116" s="116"/>
      <c r="AP116" s="120"/>
      <c r="AQ116" s="121">
        <f t="shared" ref="AQ116:BA116" si="156">SUM(AQ112:AQ115)</f>
        <v>0</v>
      </c>
      <c r="AR116" s="121">
        <f t="shared" si="156"/>
        <v>0</v>
      </c>
      <c r="AS116" s="121">
        <f t="shared" si="156"/>
        <v>0</v>
      </c>
      <c r="AT116" s="121">
        <f t="shared" si="156"/>
        <v>0</v>
      </c>
      <c r="AU116" s="121">
        <f t="shared" si="156"/>
        <v>0</v>
      </c>
      <c r="AV116" s="121">
        <f t="shared" si="156"/>
        <v>0</v>
      </c>
      <c r="AW116" s="121">
        <f t="shared" si="156"/>
        <v>0</v>
      </c>
      <c r="AX116" s="121">
        <f t="shared" si="156"/>
        <v>0</v>
      </c>
      <c r="AY116" s="121">
        <f t="shared" si="156"/>
        <v>0</v>
      </c>
      <c r="AZ116" s="121">
        <f t="shared" si="156"/>
        <v>0</v>
      </c>
      <c r="BA116" s="121">
        <f t="shared" si="156"/>
        <v>0</v>
      </c>
    </row>
    <row r="117" spans="1:53" ht="14.1" customHeight="1" outlineLevel="2" x14ac:dyDescent="0.2">
      <c r="A117" s="68"/>
      <c r="B117" s="94"/>
      <c r="C117" s="95"/>
      <c r="D117" s="96"/>
      <c r="E117" s="96"/>
      <c r="F117" s="97"/>
      <c r="G117" s="98"/>
      <c r="H117" s="99">
        <v>2021</v>
      </c>
      <c r="I117" s="100"/>
      <c r="J117" s="101"/>
      <c r="K117" s="101"/>
      <c r="L117" s="102" t="str">
        <f>IF(I117&lt;&gt;0,((VLOOKUP(I117,'1. Standard_Cost'!$B$4:$D$8,2)+VLOOKUP(I117,'1. Standard_Cost'!$B$4:$D$8,3))*J117*K117),"0")</f>
        <v>0</v>
      </c>
      <c r="M117" s="102">
        <f>L117*'1. Standard_Cost'!F25</f>
        <v>0</v>
      </c>
      <c r="N117" s="103"/>
      <c r="O117" s="103"/>
      <c r="P117" s="103"/>
      <c r="Q117" s="103"/>
      <c r="R117" s="104">
        <f>+N117*P117*'1. Standard_Cost'!$B$12</f>
        <v>0</v>
      </c>
      <c r="S117" s="104">
        <f>+N117*O117*P117*'1. Standard_Cost'!$C$12</f>
        <v>0</v>
      </c>
      <c r="T117" s="104">
        <f>+N117*P117*Q117*'1. Standard_Cost'!$D$12</f>
        <v>0</v>
      </c>
      <c r="U117" s="104">
        <f>+N117*O117*'1. Standard_Cost'!$E$12</f>
        <v>0</v>
      </c>
      <c r="V117" s="103"/>
      <c r="W117" s="103"/>
      <c r="X117" s="103"/>
      <c r="Y117" s="104">
        <f>+V117*((X117*'1. Standard_Cost'!$B$16)+(W117*X117*'1. Standard_Cost'!$C$16))</f>
        <v>0</v>
      </c>
      <c r="Z117" s="103"/>
      <c r="AA117" s="103"/>
      <c r="AB117" s="104">
        <f>+Z117*'1. Standard_Cost'!$B$20+AA117*'1. Standard_Cost'!$C$20</f>
        <v>0</v>
      </c>
      <c r="AC117" s="105"/>
      <c r="AD117" s="106"/>
      <c r="AE117" s="104">
        <f>SUM(AD117,AC117,AB117,Y117,U117,T117,S117,R117)*'1. Standard_Cost'!B49</f>
        <v>0</v>
      </c>
      <c r="AF117" s="104">
        <f>SUM(AD117,AE117)</f>
        <v>0</v>
      </c>
      <c r="AG117" s="103"/>
      <c r="AH117" s="103"/>
      <c r="AI117" s="103"/>
      <c r="AJ117" s="107"/>
      <c r="AK117" s="107"/>
      <c r="AL117" s="107"/>
      <c r="AM117" s="104">
        <f>AG117*'1. Standard_Cost'!B45+'Incremental_Cost Year 2021'!AH121*'1. Standard_Cost'!C45+'Incremental_Cost Year 2021'!AI121*'1. Standard_Cost'!D45+'Incremental_Cost Year 2021'!AJ121+'Incremental_Cost Year 2021'!AL121+AK117</f>
        <v>0</v>
      </c>
      <c r="AN117" s="104">
        <f>AM117*'1. Standard_Cost'!C49</f>
        <v>0</v>
      </c>
      <c r="AO117" s="107"/>
      <c r="AQ117" s="104">
        <f>L117+M117</f>
        <v>0</v>
      </c>
      <c r="AR117" s="104">
        <f t="shared" ref="AR117:AR120" si="157">AF117</f>
        <v>0</v>
      </c>
      <c r="AS117" s="104">
        <f t="shared" si="86"/>
        <v>0</v>
      </c>
      <c r="AT117" s="104">
        <f>SUM(AQ117,AR117,AS117)</f>
        <v>0</v>
      </c>
      <c r="AU117" s="229"/>
      <c r="AV117" s="229"/>
      <c r="AW117" s="229"/>
      <c r="AX117" s="229"/>
      <c r="AY117" s="229"/>
      <c r="AZ117" s="229"/>
      <c r="BA117" s="230">
        <f t="shared" ref="BA117:BA120" si="158">SUM(AU117:AZ117)-AT117</f>
        <v>0</v>
      </c>
    </row>
    <row r="118" spans="1:53" ht="14.1" customHeight="1" outlineLevel="2" x14ac:dyDescent="0.2">
      <c r="A118" s="68"/>
      <c r="B118" s="94"/>
      <c r="C118" s="95"/>
      <c r="D118" s="110"/>
      <c r="E118" s="110"/>
      <c r="F118" s="110"/>
      <c r="G118" s="111"/>
      <c r="H118" s="99" t="s">
        <v>50</v>
      </c>
      <c r="I118" s="100"/>
      <c r="J118" s="101"/>
      <c r="K118" s="101"/>
      <c r="L118" s="102" t="str">
        <f>IF(I118&lt;&gt;0,((VLOOKUP(I118,'1. Standard_Cost'!$B$4:$D$8,2)+VLOOKUP(I118,'1. Standard_Cost'!$B$4:$D$8,3))*J118*K118),"0")</f>
        <v>0</v>
      </c>
      <c r="M118" s="102">
        <f>L118*'1. Standard_Cost'!F25</f>
        <v>0</v>
      </c>
      <c r="N118" s="103"/>
      <c r="O118" s="103"/>
      <c r="P118" s="103"/>
      <c r="Q118" s="103"/>
      <c r="R118" s="104">
        <f>+N118*P118*'1. Standard_Cost'!$B$12</f>
        <v>0</v>
      </c>
      <c r="S118" s="104">
        <f>+N118*O118*P118*'1. Standard_Cost'!$C$12</f>
        <v>0</v>
      </c>
      <c r="T118" s="104">
        <f>+N118*P118*Q118*'1. Standard_Cost'!$D$12</f>
        <v>0</v>
      </c>
      <c r="U118" s="104">
        <f>+N118*O118*'1. Standard_Cost'!$E$12</f>
        <v>0</v>
      </c>
      <c r="V118" s="103"/>
      <c r="W118" s="103"/>
      <c r="X118" s="103"/>
      <c r="Y118" s="104">
        <f>+V118*((X118*'1. Standard_Cost'!$B$16)+(W118*X118*'1. Standard_Cost'!$C$16))</f>
        <v>0</v>
      </c>
      <c r="Z118" s="103"/>
      <c r="AA118" s="103"/>
      <c r="AB118" s="104">
        <f>+Z118*'1. Standard_Cost'!$B$20+AA118*'1. Standard_Cost'!$C$20</f>
        <v>0</v>
      </c>
      <c r="AC118" s="105"/>
      <c r="AD118" s="106"/>
      <c r="AE118" s="104">
        <f>SUM(AD118,AC118,AB118,Y118,U118,T118,S118,R118)*'1. Standard_Cost'!B49</f>
        <v>0</v>
      </c>
      <c r="AF118" s="104">
        <f t="shared" ref="AF118:AF120" si="159">SUM(AD118,AE118)</f>
        <v>0</v>
      </c>
      <c r="AG118" s="103"/>
      <c r="AH118" s="103"/>
      <c r="AI118" s="103"/>
      <c r="AJ118" s="107"/>
      <c r="AK118" s="107"/>
      <c r="AL118" s="107"/>
      <c r="AM118" s="104">
        <f>AG118*'1. Standard_Cost'!B45+'Incremental_Cost Year 2021'!AH122*'1. Standard_Cost'!C45+'Incremental_Cost Year 2021'!AI122*'1. Standard_Cost'!D45+'Incremental_Cost Year 2021'!AJ122+'Incremental_Cost Year 2021'!AL122+AK118</f>
        <v>0</v>
      </c>
      <c r="AN118" s="104">
        <f>AM118*'1. Standard_Cost'!C49</f>
        <v>0</v>
      </c>
      <c r="AO118" s="107"/>
      <c r="AQ118" s="104">
        <f t="shared" ref="AQ118:AQ120" si="160">L118+M118</f>
        <v>0</v>
      </c>
      <c r="AR118" s="104">
        <f t="shared" si="157"/>
        <v>0</v>
      </c>
      <c r="AS118" s="104">
        <f t="shared" si="86"/>
        <v>0</v>
      </c>
      <c r="AT118" s="104">
        <f t="shared" ref="AT118:AT120" si="161">SUM(AQ118,AR118,AS118)</f>
        <v>0</v>
      </c>
      <c r="AU118" s="229"/>
      <c r="AV118" s="229">
        <v>0</v>
      </c>
      <c r="AW118" s="229"/>
      <c r="AX118" s="229"/>
      <c r="AY118" s="229"/>
      <c r="AZ118" s="229"/>
      <c r="BA118" s="230">
        <f t="shared" si="158"/>
        <v>0</v>
      </c>
    </row>
    <row r="119" spans="1:53" ht="14.1" customHeight="1" outlineLevel="2" x14ac:dyDescent="0.2">
      <c r="A119" s="68"/>
      <c r="B119" s="94"/>
      <c r="C119" s="95"/>
      <c r="D119" s="110"/>
      <c r="E119" s="110"/>
      <c r="F119" s="110"/>
      <c r="G119" s="111"/>
      <c r="H119" s="99" t="s">
        <v>51</v>
      </c>
      <c r="I119" s="100"/>
      <c r="J119" s="101"/>
      <c r="K119" s="101"/>
      <c r="L119" s="102" t="str">
        <f>IF(I119&lt;&gt;0,((VLOOKUP(I119,'1. Standard_Cost'!$B$4:$D$8,2)+VLOOKUP(I119,'1. Standard_Cost'!$B$4:$D$8,3))*J119*K119),"0")</f>
        <v>0</v>
      </c>
      <c r="M119" s="102">
        <f>L119*'1. Standard_Cost'!F25</f>
        <v>0</v>
      </c>
      <c r="N119" s="103"/>
      <c r="O119" s="103"/>
      <c r="P119" s="103"/>
      <c r="Q119" s="103"/>
      <c r="R119" s="104">
        <f>+N119*P119*'1. Standard_Cost'!$B$12</f>
        <v>0</v>
      </c>
      <c r="S119" s="104">
        <f>+N119*O119*P119*'1. Standard_Cost'!$C$12</f>
        <v>0</v>
      </c>
      <c r="T119" s="104">
        <f>+N119*P119*Q119*'1. Standard_Cost'!$D$12</f>
        <v>0</v>
      </c>
      <c r="U119" s="104">
        <f>+N119*O119*'1. Standard_Cost'!$E$12</f>
        <v>0</v>
      </c>
      <c r="V119" s="103"/>
      <c r="W119" s="103"/>
      <c r="X119" s="103"/>
      <c r="Y119" s="104">
        <f>+V119*((X119*'1. Standard_Cost'!$B$16)+(W119*X119*'1. Standard_Cost'!$C$16))</f>
        <v>0</v>
      </c>
      <c r="Z119" s="103"/>
      <c r="AA119" s="103"/>
      <c r="AB119" s="104">
        <f>+Z119*'1. Standard_Cost'!$B$20+AA119*'1. Standard_Cost'!$C$20</f>
        <v>0</v>
      </c>
      <c r="AC119" s="105"/>
      <c r="AD119" s="106"/>
      <c r="AE119" s="104">
        <f>SUM(AD119,AC119,AB119,Y119,U119,T119,S119,R119)*'1. Standard_Cost'!B49</f>
        <v>0</v>
      </c>
      <c r="AF119" s="104">
        <f t="shared" si="159"/>
        <v>0</v>
      </c>
      <c r="AG119" s="103"/>
      <c r="AH119" s="103"/>
      <c r="AI119" s="103"/>
      <c r="AJ119" s="107"/>
      <c r="AK119" s="107"/>
      <c r="AL119" s="107"/>
      <c r="AM119" s="104">
        <f>AG119*'1. Standard_Cost'!B45+'Incremental_Cost Year 2021'!AH123*'1. Standard_Cost'!C45+'Incremental_Cost Year 2021'!AI123*'1. Standard_Cost'!D45+'Incremental_Cost Year 2021'!AJ123+'Incremental_Cost Year 2021'!AL123+AK119</f>
        <v>0</v>
      </c>
      <c r="AN119" s="104">
        <f>AM119*'1. Standard_Cost'!C49</f>
        <v>0</v>
      </c>
      <c r="AO119" s="107"/>
      <c r="AQ119" s="104">
        <f t="shared" si="160"/>
        <v>0</v>
      </c>
      <c r="AR119" s="104">
        <f t="shared" si="157"/>
        <v>0</v>
      </c>
      <c r="AS119" s="104">
        <f t="shared" si="86"/>
        <v>0</v>
      </c>
      <c r="AT119" s="104">
        <f t="shared" si="161"/>
        <v>0</v>
      </c>
      <c r="AU119" s="229"/>
      <c r="AV119" s="229"/>
      <c r="AW119" s="229"/>
      <c r="AX119" s="229"/>
      <c r="AY119" s="229"/>
      <c r="AZ119" s="229"/>
      <c r="BA119" s="230">
        <f t="shared" si="158"/>
        <v>0</v>
      </c>
    </row>
    <row r="120" spans="1:53" ht="14.1" customHeight="1" outlineLevel="2" x14ac:dyDescent="0.2">
      <c r="A120" s="68"/>
      <c r="B120" s="94"/>
      <c r="C120" s="95"/>
      <c r="D120" s="110"/>
      <c r="E120" s="110"/>
      <c r="F120" s="110"/>
      <c r="G120" s="111"/>
      <c r="H120" s="112" t="s">
        <v>179</v>
      </c>
      <c r="I120" s="100"/>
      <c r="J120" s="101"/>
      <c r="K120" s="101"/>
      <c r="L120" s="102" t="str">
        <f>IF(I120&lt;&gt;0,((VLOOKUP(I120,'1. Standard_Cost'!$B$4:$D$8,2)+VLOOKUP(I120,'1. Standard_Cost'!$B$4:$D$8,3))*J120*K120),"0")</f>
        <v>0</v>
      </c>
      <c r="M120" s="102">
        <f>L120*'1. Standard_Cost'!F25</f>
        <v>0</v>
      </c>
      <c r="N120" s="103"/>
      <c r="O120" s="103"/>
      <c r="P120" s="103"/>
      <c r="Q120" s="103"/>
      <c r="R120" s="104">
        <f>+N120*P120*'1. Standard_Cost'!$B$12</f>
        <v>0</v>
      </c>
      <c r="S120" s="104">
        <f>+N120*O120*P120*'1. Standard_Cost'!$C$12</f>
        <v>0</v>
      </c>
      <c r="T120" s="104">
        <f>+N120*P120*Q120*'1. Standard_Cost'!$D$12</f>
        <v>0</v>
      </c>
      <c r="U120" s="104">
        <f>+N120*O120*'1. Standard_Cost'!$E$12</f>
        <v>0</v>
      </c>
      <c r="V120" s="103"/>
      <c r="W120" s="103"/>
      <c r="X120" s="103"/>
      <c r="Y120" s="104">
        <f>+V120*((X120*'1. Standard_Cost'!$B$16)+(W120*X120*'1. Standard_Cost'!$C$16))</f>
        <v>0</v>
      </c>
      <c r="Z120" s="103"/>
      <c r="AA120" s="103"/>
      <c r="AB120" s="104">
        <f>+Z120*'1. Standard_Cost'!$B$20+AA120*'1. Standard_Cost'!$C$20</f>
        <v>0</v>
      </c>
      <c r="AC120" s="105"/>
      <c r="AD120" s="106"/>
      <c r="AE120" s="104">
        <f>SUM(AD120,AC120,AB120,Y120,U120,T120,S120,R120)*'1. Standard_Cost'!B49</f>
        <v>0</v>
      </c>
      <c r="AF120" s="104">
        <f t="shared" si="159"/>
        <v>0</v>
      </c>
      <c r="AG120" s="103"/>
      <c r="AH120" s="103"/>
      <c r="AI120" s="103"/>
      <c r="AJ120" s="107"/>
      <c r="AK120" s="107"/>
      <c r="AL120" s="107"/>
      <c r="AM120" s="104">
        <f>AG120*'1. Standard_Cost'!B45+'Incremental_Cost Year 2021'!AH124*'1. Standard_Cost'!C45+'Incremental_Cost Year 2021'!AI124*'1. Standard_Cost'!D45+'Incremental_Cost Year 2021'!AJ124+'Incremental_Cost Year 2021'!AL124+AK120</f>
        <v>0</v>
      </c>
      <c r="AN120" s="104">
        <f>AM120*'1. Standard_Cost'!C49</f>
        <v>0</v>
      </c>
      <c r="AO120" s="107"/>
      <c r="AQ120" s="104">
        <f t="shared" si="160"/>
        <v>0</v>
      </c>
      <c r="AR120" s="104">
        <f t="shared" si="157"/>
        <v>0</v>
      </c>
      <c r="AS120" s="104">
        <f t="shared" si="86"/>
        <v>0</v>
      </c>
      <c r="AT120" s="104">
        <f t="shared" si="161"/>
        <v>0</v>
      </c>
      <c r="AU120" s="229"/>
      <c r="AV120" s="229"/>
      <c r="AW120" s="229"/>
      <c r="AX120" s="229"/>
      <c r="AY120" s="229"/>
      <c r="AZ120" s="229"/>
      <c r="BA120" s="230">
        <f t="shared" si="158"/>
        <v>0</v>
      </c>
    </row>
    <row r="121" spans="1:53" ht="53.25" customHeight="1" outlineLevel="1" x14ac:dyDescent="0.2">
      <c r="A121" s="68"/>
      <c r="B121" s="94"/>
      <c r="C121" s="95"/>
      <c r="D121" s="113" t="s">
        <v>48</v>
      </c>
      <c r="E121" s="113" t="s">
        <v>218</v>
      </c>
      <c r="F121" s="114" t="s">
        <v>154</v>
      </c>
      <c r="G121" s="115" t="s">
        <v>155</v>
      </c>
      <c r="H121" s="122" t="s">
        <v>219</v>
      </c>
      <c r="I121" s="117"/>
      <c r="J121" s="117"/>
      <c r="K121" s="117"/>
      <c r="L121" s="118">
        <f>SUM(L117:L120)</f>
        <v>0</v>
      </c>
      <c r="M121" s="118">
        <f>SUM(M117:M120)</f>
        <v>0</v>
      </c>
      <c r="N121" s="117"/>
      <c r="O121" s="117"/>
      <c r="P121" s="117"/>
      <c r="Q121" s="117"/>
      <c r="R121" s="119">
        <f>SUM(R117:R120)</f>
        <v>0</v>
      </c>
      <c r="S121" s="119">
        <f>SUM(S117:S120)</f>
        <v>0</v>
      </c>
      <c r="T121" s="119">
        <f>SUM(T117:T120)</f>
        <v>0</v>
      </c>
      <c r="U121" s="119">
        <f>SUM(U117:U120)</f>
        <v>0</v>
      </c>
      <c r="V121" s="117"/>
      <c r="W121" s="117"/>
      <c r="X121" s="117"/>
      <c r="Y121" s="118">
        <f>SUM(Y117:Y120)</f>
        <v>0</v>
      </c>
      <c r="Z121" s="117"/>
      <c r="AA121" s="117"/>
      <c r="AB121" s="118">
        <f t="shared" ref="AB121:AF121" si="162">SUM(AB117:AB120)</f>
        <v>0</v>
      </c>
      <c r="AC121" s="118">
        <f t="shared" si="162"/>
        <v>0</v>
      </c>
      <c r="AD121" s="118">
        <f t="shared" si="162"/>
        <v>0</v>
      </c>
      <c r="AE121" s="118">
        <f t="shared" si="162"/>
        <v>0</v>
      </c>
      <c r="AF121" s="118">
        <f t="shared" si="162"/>
        <v>0</v>
      </c>
      <c r="AG121" s="117"/>
      <c r="AH121" s="117"/>
      <c r="AI121" s="117"/>
      <c r="AJ121" s="119">
        <f>SUM(AJ117:AJ120)</f>
        <v>0</v>
      </c>
      <c r="AK121" s="119">
        <f>SUM(AK117:AK120)</f>
        <v>0</v>
      </c>
      <c r="AL121" s="119">
        <f>SUM(AL117:AL120)</f>
        <v>0</v>
      </c>
      <c r="AM121" s="118">
        <f>SUM(AM117:AM120)</f>
        <v>0</v>
      </c>
      <c r="AN121" s="118">
        <f>SUM(AN117:AN120)</f>
        <v>0</v>
      </c>
      <c r="AO121" s="116"/>
      <c r="AP121" s="120"/>
      <c r="AQ121" s="121">
        <f t="shared" ref="AQ121:BA121" si="163">SUM(AQ117:AQ120)</f>
        <v>0</v>
      </c>
      <c r="AR121" s="121">
        <f t="shared" si="163"/>
        <v>0</v>
      </c>
      <c r="AS121" s="121">
        <f t="shared" si="163"/>
        <v>0</v>
      </c>
      <c r="AT121" s="121">
        <f t="shared" si="163"/>
        <v>0</v>
      </c>
      <c r="AU121" s="121">
        <f t="shared" si="163"/>
        <v>0</v>
      </c>
      <c r="AV121" s="121">
        <f t="shared" si="163"/>
        <v>0</v>
      </c>
      <c r="AW121" s="121">
        <f t="shared" si="163"/>
        <v>0</v>
      </c>
      <c r="AX121" s="121">
        <f t="shared" si="163"/>
        <v>0</v>
      </c>
      <c r="AY121" s="121">
        <f t="shared" si="163"/>
        <v>0</v>
      </c>
      <c r="AZ121" s="121">
        <f t="shared" si="163"/>
        <v>0</v>
      </c>
      <c r="BA121" s="121">
        <f t="shared" si="163"/>
        <v>0</v>
      </c>
    </row>
    <row r="122" spans="1:53" ht="14.1" customHeight="1" outlineLevel="2" x14ac:dyDescent="0.2">
      <c r="A122" s="68"/>
      <c r="B122" s="94"/>
      <c r="C122" s="95"/>
      <c r="D122" s="96"/>
      <c r="E122" s="96"/>
      <c r="F122" s="97"/>
      <c r="G122" s="98"/>
      <c r="H122" s="99" t="s">
        <v>49</v>
      </c>
      <c r="I122" s="100"/>
      <c r="J122" s="101"/>
      <c r="K122" s="101"/>
      <c r="L122" s="102" t="str">
        <f>IF(I122&lt;&gt;0,((VLOOKUP(I122,'1. Standard_Cost'!$B$4:$D$8,2)+VLOOKUP(I122,'1. Standard_Cost'!$B$4:$D$8,3))*J122*K122),"0")</f>
        <v>0</v>
      </c>
      <c r="M122" s="102">
        <f>L122*'1. Standard_Cost'!F30</f>
        <v>0</v>
      </c>
      <c r="N122" s="103"/>
      <c r="O122" s="103"/>
      <c r="P122" s="103"/>
      <c r="Q122" s="103"/>
      <c r="R122" s="104">
        <f>+N122*P122*'1. Standard_Cost'!$B$12</f>
        <v>0</v>
      </c>
      <c r="S122" s="104">
        <f>+N122*O122*P122*'1. Standard_Cost'!$C$12</f>
        <v>0</v>
      </c>
      <c r="T122" s="104">
        <f>+N122*P122*Q122*'1. Standard_Cost'!$D$12</f>
        <v>0</v>
      </c>
      <c r="U122" s="104">
        <f>+N122*O122*'1. Standard_Cost'!$E$12</f>
        <v>0</v>
      </c>
      <c r="V122" s="103"/>
      <c r="W122" s="103"/>
      <c r="X122" s="103"/>
      <c r="Y122" s="104">
        <f>+V122*((X122*'1. Standard_Cost'!$B$16)+(W122*X122*'1. Standard_Cost'!$C$16))</f>
        <v>0</v>
      </c>
      <c r="Z122" s="103"/>
      <c r="AA122" s="103"/>
      <c r="AB122" s="104">
        <f>+Z122*'1. Standard_Cost'!$B$20+AA122*'1. Standard_Cost'!$C$20</f>
        <v>0</v>
      </c>
      <c r="AC122" s="105"/>
      <c r="AD122" s="106"/>
      <c r="AE122" s="104">
        <f>SUM(AD122,AC122,AB122,Y122,U122,T122,S122,R122)*'1. Standard_Cost'!B54</f>
        <v>0</v>
      </c>
      <c r="AF122" s="104">
        <f>SUM(AD122,AE122)</f>
        <v>0</v>
      </c>
      <c r="AG122" s="103"/>
      <c r="AH122" s="103"/>
      <c r="AI122" s="103"/>
      <c r="AJ122" s="107"/>
      <c r="AK122" s="107"/>
      <c r="AL122" s="107"/>
      <c r="AM122" s="104">
        <f>AG122*'1. Standard_Cost'!B50+'Incremental_Cost Year 2021'!AH126*'1. Standard_Cost'!C50+'Incremental_Cost Year 2021'!AI126*'1. Standard_Cost'!D50+'Incremental_Cost Year 2021'!AJ126+'Incremental_Cost Year 2021'!AL126+AK122</f>
        <v>0</v>
      </c>
      <c r="AN122" s="104">
        <f>AM122*'1. Standard_Cost'!C54</f>
        <v>0</v>
      </c>
      <c r="AO122" s="107"/>
      <c r="AQ122" s="104">
        <f t="shared" ref="AQ122:AQ125" si="164">L122+M122</f>
        <v>0</v>
      </c>
      <c r="AR122" s="104">
        <f t="shared" ref="AR122:AR125" si="165">AF122</f>
        <v>0</v>
      </c>
      <c r="AS122" s="104">
        <f t="shared" si="86"/>
        <v>0</v>
      </c>
      <c r="AT122" s="104">
        <f>SUM(AQ122,AR122,AS122)</f>
        <v>0</v>
      </c>
      <c r="AU122" s="229"/>
      <c r="AV122" s="229"/>
      <c r="AW122" s="229"/>
      <c r="AX122" s="229"/>
      <c r="AY122" s="229"/>
      <c r="AZ122" s="229"/>
      <c r="BA122" s="230">
        <f t="shared" ref="BA122:BA125" si="166">SUM(AU122:AZ122)-AT122</f>
        <v>0</v>
      </c>
    </row>
    <row r="123" spans="1:53" ht="14.1" customHeight="1" outlineLevel="2" x14ac:dyDescent="0.2">
      <c r="A123" s="68"/>
      <c r="B123" s="94"/>
      <c r="C123" s="95"/>
      <c r="D123" s="110"/>
      <c r="E123" s="110"/>
      <c r="F123" s="110"/>
      <c r="G123" s="111"/>
      <c r="H123" s="99" t="s">
        <v>50</v>
      </c>
      <c r="I123" s="100"/>
      <c r="J123" s="101"/>
      <c r="K123" s="101"/>
      <c r="L123" s="102" t="str">
        <f>IF(I123&lt;&gt;0,((VLOOKUP(I123,'1. Standard_Cost'!$B$4:$D$8,2)+VLOOKUP(I123,'1. Standard_Cost'!$B$4:$D$8,3))*J123*K123),"0")</f>
        <v>0</v>
      </c>
      <c r="M123" s="102">
        <f>L123*'1. Standard_Cost'!F30</f>
        <v>0</v>
      </c>
      <c r="N123" s="103"/>
      <c r="O123" s="103"/>
      <c r="P123" s="103"/>
      <c r="Q123" s="103"/>
      <c r="R123" s="104">
        <f>+N123*P123*'1. Standard_Cost'!$B$12</f>
        <v>0</v>
      </c>
      <c r="S123" s="104">
        <f>+N123*O123*P123*'1. Standard_Cost'!$C$12</f>
        <v>0</v>
      </c>
      <c r="T123" s="104">
        <f>+N123*P123*Q123*'1. Standard_Cost'!$D$12</f>
        <v>0</v>
      </c>
      <c r="U123" s="104">
        <f>+N123*O123*'1. Standard_Cost'!$E$12</f>
        <v>0</v>
      </c>
      <c r="V123" s="103"/>
      <c r="W123" s="103"/>
      <c r="X123" s="103"/>
      <c r="Y123" s="104">
        <f>+V123*((X123*'1. Standard_Cost'!$B$16)+(W123*X123*'1. Standard_Cost'!$C$16))</f>
        <v>0</v>
      </c>
      <c r="Z123" s="103"/>
      <c r="AA123" s="103"/>
      <c r="AB123" s="104">
        <f>+Z123*'1. Standard_Cost'!$B$20+AA123*'1. Standard_Cost'!$C$20</f>
        <v>0</v>
      </c>
      <c r="AC123" s="105"/>
      <c r="AD123" s="106"/>
      <c r="AE123" s="104">
        <f>SUM(AD123,AC123,AB123,Y123,U123,T123,S123,R123)*'1. Standard_Cost'!B54</f>
        <v>0</v>
      </c>
      <c r="AF123" s="104">
        <f t="shared" ref="AF123:AF125" si="167">SUM(AD123,AE123)</f>
        <v>0</v>
      </c>
      <c r="AG123" s="103"/>
      <c r="AH123" s="103"/>
      <c r="AI123" s="103"/>
      <c r="AJ123" s="107"/>
      <c r="AK123" s="107"/>
      <c r="AL123" s="107"/>
      <c r="AM123" s="104">
        <f>AG123*'1. Standard_Cost'!B50+'Incremental_Cost Year 2021'!AH127*'1. Standard_Cost'!C50+'Incremental_Cost Year 2021'!AI127*'1. Standard_Cost'!D50+'Incremental_Cost Year 2021'!AJ127+'Incremental_Cost Year 2021'!AL127+AK123</f>
        <v>0</v>
      </c>
      <c r="AN123" s="104">
        <f>AM123*'1. Standard_Cost'!C54</f>
        <v>0</v>
      </c>
      <c r="AO123" s="107"/>
      <c r="AQ123" s="104">
        <f t="shared" si="164"/>
        <v>0</v>
      </c>
      <c r="AR123" s="104">
        <f t="shared" si="165"/>
        <v>0</v>
      </c>
      <c r="AS123" s="104">
        <f t="shared" si="86"/>
        <v>0</v>
      </c>
      <c r="AT123" s="104">
        <f t="shared" ref="AT123:AT125" si="168">SUM(AQ123,AR123,AS123)</f>
        <v>0</v>
      </c>
      <c r="AU123" s="229"/>
      <c r="AV123" s="229">
        <v>0</v>
      </c>
      <c r="AW123" s="229"/>
      <c r="AX123" s="229"/>
      <c r="AY123" s="229"/>
      <c r="AZ123" s="229"/>
      <c r="BA123" s="230">
        <f t="shared" si="166"/>
        <v>0</v>
      </c>
    </row>
    <row r="124" spans="1:53" ht="14.1" customHeight="1" outlineLevel="2" x14ac:dyDescent="0.2">
      <c r="A124" s="68"/>
      <c r="B124" s="94"/>
      <c r="C124" s="95"/>
      <c r="D124" s="110"/>
      <c r="E124" s="110"/>
      <c r="F124" s="110"/>
      <c r="G124" s="111"/>
      <c r="H124" s="99" t="s">
        <v>51</v>
      </c>
      <c r="I124" s="100"/>
      <c r="J124" s="101"/>
      <c r="K124" s="101"/>
      <c r="L124" s="102" t="str">
        <f>IF(I124&lt;&gt;0,((VLOOKUP(I124,'1. Standard_Cost'!$B$4:$D$8,2)+VLOOKUP(I124,'1. Standard_Cost'!$B$4:$D$8,3))*J124*K124),"0")</f>
        <v>0</v>
      </c>
      <c r="M124" s="102">
        <f>L124*'1. Standard_Cost'!F30</f>
        <v>0</v>
      </c>
      <c r="N124" s="103"/>
      <c r="O124" s="103"/>
      <c r="P124" s="103"/>
      <c r="Q124" s="103"/>
      <c r="R124" s="104">
        <f>+N124*P124*'1. Standard_Cost'!$B$12</f>
        <v>0</v>
      </c>
      <c r="S124" s="104">
        <f>+N124*O124*P124*'1. Standard_Cost'!$C$12</f>
        <v>0</v>
      </c>
      <c r="T124" s="104">
        <f>+N124*P124*Q124*'1. Standard_Cost'!$D$12</f>
        <v>0</v>
      </c>
      <c r="U124" s="104">
        <f>+N124*O124*'1. Standard_Cost'!$E$12</f>
        <v>0</v>
      </c>
      <c r="V124" s="103"/>
      <c r="W124" s="103"/>
      <c r="X124" s="103"/>
      <c r="Y124" s="104">
        <f>+V124*((X124*'1. Standard_Cost'!$B$16)+(W124*X124*'1. Standard_Cost'!$C$16))</f>
        <v>0</v>
      </c>
      <c r="Z124" s="103"/>
      <c r="AA124" s="103"/>
      <c r="AB124" s="104">
        <f>+Z124*'1. Standard_Cost'!$B$20+AA124*'1. Standard_Cost'!$C$20</f>
        <v>0</v>
      </c>
      <c r="AC124" s="105"/>
      <c r="AD124" s="106"/>
      <c r="AE124" s="104">
        <f>SUM(AD124,AC124,AB124,Y124,U124,T124,S124,R124)*'1. Standard_Cost'!B54</f>
        <v>0</v>
      </c>
      <c r="AF124" s="104">
        <f t="shared" si="167"/>
        <v>0</v>
      </c>
      <c r="AG124" s="103"/>
      <c r="AH124" s="103"/>
      <c r="AI124" s="103"/>
      <c r="AJ124" s="107"/>
      <c r="AK124" s="107"/>
      <c r="AL124" s="107"/>
      <c r="AM124" s="104">
        <f>AG124*'1. Standard_Cost'!B50+'Incremental_Cost Year 2021'!AH128*'1. Standard_Cost'!C50+'Incremental_Cost Year 2021'!AI128*'1. Standard_Cost'!D50+'Incremental_Cost Year 2021'!AJ128+'Incremental_Cost Year 2021'!AL128+AK124</f>
        <v>0</v>
      </c>
      <c r="AN124" s="104">
        <f>AM124*'1. Standard_Cost'!C54</f>
        <v>0</v>
      </c>
      <c r="AO124" s="107"/>
      <c r="AQ124" s="104">
        <f t="shared" si="164"/>
        <v>0</v>
      </c>
      <c r="AR124" s="104">
        <f t="shared" si="165"/>
        <v>0</v>
      </c>
      <c r="AS124" s="104">
        <f t="shared" si="86"/>
        <v>0</v>
      </c>
      <c r="AT124" s="104">
        <f t="shared" si="168"/>
        <v>0</v>
      </c>
      <c r="AU124" s="229"/>
      <c r="AV124" s="229"/>
      <c r="AW124" s="229"/>
      <c r="AX124" s="229"/>
      <c r="AY124" s="229"/>
      <c r="AZ124" s="229"/>
      <c r="BA124" s="230">
        <f t="shared" si="166"/>
        <v>0</v>
      </c>
    </row>
    <row r="125" spans="1:53" ht="14.1" customHeight="1" outlineLevel="2" x14ac:dyDescent="0.2">
      <c r="A125" s="68"/>
      <c r="B125" s="94"/>
      <c r="C125" s="95"/>
      <c r="D125" s="110"/>
      <c r="E125" s="110"/>
      <c r="F125" s="110"/>
      <c r="G125" s="111"/>
      <c r="H125" s="112" t="s">
        <v>179</v>
      </c>
      <c r="I125" s="100"/>
      <c r="J125" s="101"/>
      <c r="K125" s="101"/>
      <c r="L125" s="102" t="str">
        <f>IF(I125&lt;&gt;0,((VLOOKUP(I125,'1. Standard_Cost'!$B$4:$D$8,2)+VLOOKUP(I125,'1. Standard_Cost'!$B$4:$D$8,3))*J125*K125),"0")</f>
        <v>0</v>
      </c>
      <c r="M125" s="102">
        <f>L125*'1. Standard_Cost'!F30</f>
        <v>0</v>
      </c>
      <c r="N125" s="103"/>
      <c r="O125" s="103"/>
      <c r="P125" s="103"/>
      <c r="Q125" s="103"/>
      <c r="R125" s="104">
        <f>+N125*P125*'1. Standard_Cost'!$B$12</f>
        <v>0</v>
      </c>
      <c r="S125" s="104">
        <f>+N125*O125*P125*'1. Standard_Cost'!$C$12</f>
        <v>0</v>
      </c>
      <c r="T125" s="104">
        <f>+N125*P125*Q125*'1. Standard_Cost'!$D$12</f>
        <v>0</v>
      </c>
      <c r="U125" s="104">
        <f>+N125*O125*'1. Standard_Cost'!$E$12</f>
        <v>0</v>
      </c>
      <c r="V125" s="103"/>
      <c r="W125" s="103"/>
      <c r="X125" s="103"/>
      <c r="Y125" s="104">
        <f>+V125*((X125*'1. Standard_Cost'!$B$16)+(W125*X125*'1. Standard_Cost'!$C$16))</f>
        <v>0</v>
      </c>
      <c r="Z125" s="103"/>
      <c r="AA125" s="103"/>
      <c r="AB125" s="104">
        <f>+Z125*'1. Standard_Cost'!$B$20+AA125*'1. Standard_Cost'!$C$20</f>
        <v>0</v>
      </c>
      <c r="AC125" s="105"/>
      <c r="AD125" s="106"/>
      <c r="AE125" s="104">
        <f>SUM(AD125,AC125,AB125,Y125,U125,T125,S125,R125)*'1. Standard_Cost'!B54</f>
        <v>0</v>
      </c>
      <c r="AF125" s="104">
        <f t="shared" si="167"/>
        <v>0</v>
      </c>
      <c r="AG125" s="103"/>
      <c r="AH125" s="103"/>
      <c r="AI125" s="103"/>
      <c r="AJ125" s="107"/>
      <c r="AK125" s="107"/>
      <c r="AL125" s="107"/>
      <c r="AM125" s="104">
        <f>AG125*'1. Standard_Cost'!B50+'Incremental_Cost Year 2021'!AH129*'1. Standard_Cost'!C50+'Incremental_Cost Year 2021'!AI129*'1. Standard_Cost'!D50+'Incremental_Cost Year 2021'!AJ129+'Incremental_Cost Year 2021'!AL129+AK125</f>
        <v>0</v>
      </c>
      <c r="AN125" s="104">
        <f>AM125*'1. Standard_Cost'!C54</f>
        <v>0</v>
      </c>
      <c r="AO125" s="107"/>
      <c r="AQ125" s="104">
        <f t="shared" si="164"/>
        <v>0</v>
      </c>
      <c r="AR125" s="104">
        <f t="shared" si="165"/>
        <v>0</v>
      </c>
      <c r="AS125" s="104">
        <f t="shared" si="86"/>
        <v>0</v>
      </c>
      <c r="AT125" s="104">
        <f t="shared" si="168"/>
        <v>0</v>
      </c>
      <c r="AU125" s="229"/>
      <c r="AV125" s="229"/>
      <c r="AW125" s="229"/>
      <c r="AX125" s="229"/>
      <c r="AY125" s="229"/>
      <c r="AZ125" s="229"/>
      <c r="BA125" s="230">
        <f t="shared" si="166"/>
        <v>0</v>
      </c>
    </row>
    <row r="126" spans="1:53" ht="56.25" customHeight="1" outlineLevel="1" x14ac:dyDescent="0.2">
      <c r="A126" s="68"/>
      <c r="B126" s="94"/>
      <c r="C126" s="95"/>
      <c r="D126" s="113" t="s">
        <v>48</v>
      </c>
      <c r="E126" s="113" t="s">
        <v>220</v>
      </c>
      <c r="F126" s="114" t="s">
        <v>154</v>
      </c>
      <c r="G126" s="115" t="s">
        <v>155</v>
      </c>
      <c r="H126" s="122" t="s">
        <v>221</v>
      </c>
      <c r="I126" s="117"/>
      <c r="J126" s="117"/>
      <c r="K126" s="117"/>
      <c r="L126" s="118">
        <f>SUM(L122:L125)</f>
        <v>0</v>
      </c>
      <c r="M126" s="118">
        <f>SUM(M122:M125)</f>
        <v>0</v>
      </c>
      <c r="N126" s="117"/>
      <c r="O126" s="117"/>
      <c r="P126" s="117"/>
      <c r="Q126" s="117"/>
      <c r="R126" s="119">
        <f>SUM(R122:R125)</f>
        <v>0</v>
      </c>
      <c r="S126" s="119">
        <f>SUM(S122:S125)</f>
        <v>0</v>
      </c>
      <c r="T126" s="119">
        <f>SUM(T122:T125)</f>
        <v>0</v>
      </c>
      <c r="U126" s="119">
        <f>SUM(U122:U125)</f>
        <v>0</v>
      </c>
      <c r="V126" s="117"/>
      <c r="W126" s="117"/>
      <c r="X126" s="117"/>
      <c r="Y126" s="118">
        <f>SUM(Y122:Y125)</f>
        <v>0</v>
      </c>
      <c r="Z126" s="117"/>
      <c r="AA126" s="117"/>
      <c r="AB126" s="118">
        <f t="shared" ref="AB126:AF126" si="169">SUM(AB122:AB125)</f>
        <v>0</v>
      </c>
      <c r="AC126" s="118">
        <f t="shared" si="169"/>
        <v>0</v>
      </c>
      <c r="AD126" s="118">
        <f t="shared" si="169"/>
        <v>0</v>
      </c>
      <c r="AE126" s="118">
        <f t="shared" si="169"/>
        <v>0</v>
      </c>
      <c r="AF126" s="118">
        <f t="shared" si="169"/>
        <v>0</v>
      </c>
      <c r="AG126" s="117"/>
      <c r="AH126" s="117"/>
      <c r="AI126" s="117"/>
      <c r="AJ126" s="119">
        <f>SUM(AJ122:AJ125)</f>
        <v>0</v>
      </c>
      <c r="AK126" s="119">
        <f>SUM(AK122:AK125)</f>
        <v>0</v>
      </c>
      <c r="AL126" s="119">
        <f>SUM(AL122:AL125)</f>
        <v>0</v>
      </c>
      <c r="AM126" s="118">
        <f>SUM(AM122:AM125)</f>
        <v>0</v>
      </c>
      <c r="AN126" s="118">
        <f>SUM(AN122:AN125)</f>
        <v>0</v>
      </c>
      <c r="AO126" s="116"/>
      <c r="AP126" s="120"/>
      <c r="AQ126" s="121">
        <f t="shared" ref="AQ126:BA126" si="170">SUM(AQ122:AQ125)</f>
        <v>0</v>
      </c>
      <c r="AR126" s="121">
        <f t="shared" si="170"/>
        <v>0</v>
      </c>
      <c r="AS126" s="104"/>
      <c r="AT126" s="121">
        <f t="shared" si="170"/>
        <v>0</v>
      </c>
      <c r="AU126" s="121">
        <f t="shared" si="170"/>
        <v>0</v>
      </c>
      <c r="AV126" s="121">
        <f t="shared" si="170"/>
        <v>0</v>
      </c>
      <c r="AW126" s="121">
        <f t="shared" si="170"/>
        <v>0</v>
      </c>
      <c r="AX126" s="121">
        <f t="shared" si="170"/>
        <v>0</v>
      </c>
      <c r="AY126" s="121">
        <f t="shared" si="170"/>
        <v>0</v>
      </c>
      <c r="AZ126" s="121">
        <f t="shared" si="170"/>
        <v>0</v>
      </c>
      <c r="BA126" s="121">
        <f t="shared" si="170"/>
        <v>0</v>
      </c>
    </row>
    <row r="127" spans="1:53" ht="59.25" customHeight="1" outlineLevel="1" x14ac:dyDescent="0.2">
      <c r="A127" s="68"/>
      <c r="B127" s="256" t="s">
        <v>700</v>
      </c>
      <c r="C127" s="266"/>
      <c r="D127" s="266"/>
      <c r="E127" s="267"/>
      <c r="F127" s="225"/>
      <c r="G127" s="225"/>
      <c r="H127" s="83" t="s">
        <v>68</v>
      </c>
      <c r="I127" s="133"/>
      <c r="J127" s="133"/>
      <c r="K127" s="133"/>
      <c r="L127" s="134">
        <f>SUM(L128)</f>
        <v>450575</v>
      </c>
      <c r="M127" s="134">
        <f>SUM(M128)</f>
        <v>75246.024999999994</v>
      </c>
      <c r="N127" s="135"/>
      <c r="O127" s="135"/>
      <c r="P127" s="135"/>
      <c r="Q127" s="135"/>
      <c r="R127" s="134">
        <f>SUM(R128)</f>
        <v>0</v>
      </c>
      <c r="S127" s="134">
        <f>SUM(S128)</f>
        <v>0</v>
      </c>
      <c r="T127" s="134">
        <f>SUM(T128)</f>
        <v>0</v>
      </c>
      <c r="U127" s="134">
        <f>SUM(U128)</f>
        <v>0</v>
      </c>
      <c r="V127" s="135"/>
      <c r="W127" s="135"/>
      <c r="X127" s="135"/>
      <c r="Y127" s="134">
        <f>SUM(Y128)</f>
        <v>0</v>
      </c>
      <c r="Z127" s="135"/>
      <c r="AA127" s="135"/>
      <c r="AB127" s="134">
        <f>SUM(AB128)</f>
        <v>0</v>
      </c>
      <c r="AC127" s="134">
        <f>SUM(AC128)</f>
        <v>45000</v>
      </c>
      <c r="AD127" s="134">
        <f>SUM(AD128)</f>
        <v>0</v>
      </c>
      <c r="AE127" s="134">
        <f>SUM(AE128)</f>
        <v>9000</v>
      </c>
      <c r="AF127" s="134">
        <f>SUM(AF128)</f>
        <v>9000</v>
      </c>
      <c r="AG127" s="135"/>
      <c r="AH127" s="135"/>
      <c r="AI127" s="135"/>
      <c r="AJ127" s="134">
        <f>SUM(AJ128)</f>
        <v>0</v>
      </c>
      <c r="AK127" s="134">
        <f>SUM(AK128)</f>
        <v>0</v>
      </c>
      <c r="AL127" s="134">
        <f>SUM(AL128)</f>
        <v>0</v>
      </c>
      <c r="AM127" s="134">
        <f>SUM(AM128)</f>
        <v>0</v>
      </c>
      <c r="AN127" s="134">
        <f>SUM(AN128)</f>
        <v>0</v>
      </c>
      <c r="AO127" s="136"/>
      <c r="AP127" s="137"/>
      <c r="AQ127" s="134">
        <f>SUM(AQ128)</f>
        <v>525821.02500000002</v>
      </c>
      <c r="AR127" s="134">
        <f t="shared" ref="AR127:AS127" si="171">SUM(AR128)</f>
        <v>9000</v>
      </c>
      <c r="AS127" s="134">
        <f t="shared" si="171"/>
        <v>0</v>
      </c>
      <c r="AT127" s="134">
        <f>AT128+AT194+AT225+AT301+AT342</f>
        <v>11660944.465</v>
      </c>
      <c r="AU127" s="134">
        <f>AU128+AU194+AU225+AU301+AU342</f>
        <v>11660944.465</v>
      </c>
      <c r="AV127" s="134">
        <f>AV128+AV194+AV225+AV301+AV342</f>
        <v>0</v>
      </c>
      <c r="AW127" s="134">
        <f t="shared" ref="AW127:BA127" si="172">SUM(AW128)</f>
        <v>0</v>
      </c>
      <c r="AX127" s="134">
        <f t="shared" si="172"/>
        <v>0</v>
      </c>
      <c r="AY127" s="134">
        <f t="shared" si="172"/>
        <v>0</v>
      </c>
      <c r="AZ127" s="134">
        <f t="shared" si="172"/>
        <v>0</v>
      </c>
      <c r="BA127" s="134">
        <f t="shared" si="172"/>
        <v>0</v>
      </c>
    </row>
    <row r="128" spans="1:53" s="124" customFormat="1" ht="55.5" customHeight="1" x14ac:dyDescent="0.2">
      <c r="B128" s="138"/>
      <c r="C128" s="247" t="s">
        <v>719</v>
      </c>
      <c r="D128" s="248"/>
      <c r="E128" s="249"/>
      <c r="F128" s="222"/>
      <c r="G128" s="222"/>
      <c r="H128" s="130" t="s">
        <v>69</v>
      </c>
      <c r="I128" s="128"/>
      <c r="J128" s="128"/>
      <c r="K128" s="128"/>
      <c r="L128" s="129">
        <f>SUM(L133,L138,L143)</f>
        <v>450575</v>
      </c>
      <c r="M128" s="129">
        <f>SUM(M133,M138,M143)</f>
        <v>75246.024999999994</v>
      </c>
      <c r="N128" s="128"/>
      <c r="O128" s="128"/>
      <c r="P128" s="128"/>
      <c r="Q128" s="128"/>
      <c r="R128" s="129">
        <f>SUM(R133,R138,R143)</f>
        <v>0</v>
      </c>
      <c r="S128" s="129">
        <f t="shared" ref="S128:U128" si="173">SUM(S133,S138,S143)</f>
        <v>0</v>
      </c>
      <c r="T128" s="129">
        <f t="shared" si="173"/>
        <v>0</v>
      </c>
      <c r="U128" s="129">
        <f t="shared" si="173"/>
        <v>0</v>
      </c>
      <c r="V128" s="128"/>
      <c r="W128" s="128"/>
      <c r="X128" s="128"/>
      <c r="Y128" s="129">
        <f t="shared" ref="Y128" si="174">SUM(Y133,Y138,Y143)</f>
        <v>0</v>
      </c>
      <c r="Z128" s="128"/>
      <c r="AA128" s="128"/>
      <c r="AB128" s="129">
        <f t="shared" ref="AB128:AF128" si="175">SUM(AB133,AB138,AB143)</f>
        <v>0</v>
      </c>
      <c r="AC128" s="129">
        <f t="shared" si="175"/>
        <v>45000</v>
      </c>
      <c r="AD128" s="129">
        <f t="shared" si="175"/>
        <v>0</v>
      </c>
      <c r="AE128" s="129">
        <f t="shared" si="175"/>
        <v>9000</v>
      </c>
      <c r="AF128" s="129">
        <f t="shared" si="175"/>
        <v>9000</v>
      </c>
      <c r="AG128" s="128"/>
      <c r="AH128" s="128"/>
      <c r="AI128" s="128"/>
      <c r="AJ128" s="129">
        <f t="shared" ref="AJ128:AN128" si="176">SUM(AJ133,AJ138,AJ143)</f>
        <v>0</v>
      </c>
      <c r="AK128" s="129">
        <f t="shared" si="176"/>
        <v>0</v>
      </c>
      <c r="AL128" s="129">
        <f t="shared" si="176"/>
        <v>0</v>
      </c>
      <c r="AM128" s="129">
        <f t="shared" si="176"/>
        <v>0</v>
      </c>
      <c r="AN128" s="139">
        <f t="shared" si="176"/>
        <v>0</v>
      </c>
      <c r="AO128" s="130"/>
      <c r="AP128" s="131"/>
      <c r="AQ128" s="139">
        <f t="shared" ref="AQ128:BA128" si="177">SUM(AQ133,AQ138,AQ143)</f>
        <v>525821.02500000002</v>
      </c>
      <c r="AR128" s="139">
        <f t="shared" si="177"/>
        <v>9000</v>
      </c>
      <c r="AS128" s="139">
        <f t="shared" si="177"/>
        <v>0</v>
      </c>
      <c r="AT128" s="139">
        <f>AT133+AT138+AT143+AT148+AT153+AT158+AT163+AT168+AT173+AT178+AT183+AT188+AT193</f>
        <v>6703116.2250000006</v>
      </c>
      <c r="AU128" s="139">
        <f t="shared" ref="AU128:AV128" si="178">AU133+AU138+AU143+AU148+AU153+AU158+AU163+AU168+AU173+AU178+AU183+AU188+AU193</f>
        <v>6703116.2250000006</v>
      </c>
      <c r="AV128" s="139">
        <f t="shared" si="178"/>
        <v>0</v>
      </c>
      <c r="AW128" s="139">
        <f t="shared" si="177"/>
        <v>0</v>
      </c>
      <c r="AX128" s="139">
        <f t="shared" si="177"/>
        <v>0</v>
      </c>
      <c r="AY128" s="139">
        <f t="shared" si="177"/>
        <v>0</v>
      </c>
      <c r="AZ128" s="139">
        <f t="shared" si="177"/>
        <v>0</v>
      </c>
      <c r="BA128" s="139">
        <f t="shared" si="177"/>
        <v>0</v>
      </c>
    </row>
    <row r="129" spans="1:53" ht="14.1" customHeight="1" outlineLevel="2" x14ac:dyDescent="0.2">
      <c r="A129" s="68"/>
      <c r="B129" s="94"/>
      <c r="C129" s="250"/>
      <c r="D129" s="238" t="s">
        <v>515</v>
      </c>
      <c r="E129" s="96"/>
      <c r="F129" s="97"/>
      <c r="G129" s="98"/>
      <c r="H129" s="99" t="s">
        <v>49</v>
      </c>
      <c r="I129" s="151"/>
      <c r="J129" s="101"/>
      <c r="K129" s="101"/>
      <c r="L129" s="102" t="str">
        <f>IF(I129&lt;&gt;0,((VLOOKUP(I129,'1. Standard_Cost'!$B$4:$D$8,2)+VLOOKUP(I129,'1. Standard_Cost'!$B$4:$D$8,3))*J129*K129),"0")</f>
        <v>0</v>
      </c>
      <c r="M129" s="102">
        <f>L129*'1. Standard_Cost'!F4</f>
        <v>0</v>
      </c>
      <c r="N129" s="103"/>
      <c r="O129" s="103"/>
      <c r="P129" s="103"/>
      <c r="Q129" s="103"/>
      <c r="R129" s="104">
        <f>+N129*P129*'1. Standard_Cost'!$B$12</f>
        <v>0</v>
      </c>
      <c r="S129" s="104">
        <f>+N129*O129*P129*'1. Standard_Cost'!$C$12</f>
        <v>0</v>
      </c>
      <c r="T129" s="104">
        <f>+N129*P129*Q129*'1. Standard_Cost'!$D$12</f>
        <v>0</v>
      </c>
      <c r="U129" s="104">
        <f>+N129*O129*'1. Standard_Cost'!$E$12</f>
        <v>0</v>
      </c>
      <c r="V129" s="103"/>
      <c r="W129" s="103"/>
      <c r="X129" s="103"/>
      <c r="Y129" s="104">
        <f>+V129*((X129*'1. Standard_Cost'!$B$16)+(W129*X129*'1. Standard_Cost'!$C$16))</f>
        <v>0</v>
      </c>
      <c r="Z129" s="103"/>
      <c r="AA129" s="103"/>
      <c r="AB129" s="104">
        <f>+Z129*'1. Standard_Cost'!$B$20+AA129*'1. Standard_Cost'!$C$20</f>
        <v>0</v>
      </c>
      <c r="AC129" s="105"/>
      <c r="AD129" s="106"/>
      <c r="AE129" s="104">
        <f>SUM(AD129,AC129,AB129,Y129,U129,T129,S129,R129)*'1. Standard_Cost'!B28</f>
        <v>0</v>
      </c>
      <c r="AF129" s="104">
        <f>SUM(AD129,AE129)</f>
        <v>0</v>
      </c>
      <c r="AG129" s="103"/>
      <c r="AH129" s="103"/>
      <c r="AI129" s="103"/>
      <c r="AJ129" s="107"/>
      <c r="AK129" s="107"/>
      <c r="AL129" s="107"/>
      <c r="AM129" s="104">
        <f>AG129*'1. Standard_Cost'!B24+'Incremental_Cost Year 2021'!AH133*'1. Standard_Cost'!C24+'Incremental_Cost Year 2021'!AI133*'1. Standard_Cost'!D24+'Incremental_Cost Year 2021'!AJ133+'Incremental_Cost Year 2021'!AL133+AK129</f>
        <v>0</v>
      </c>
      <c r="AN129" s="104">
        <f>AM129*'1. Standard_Cost'!C28</f>
        <v>0</v>
      </c>
      <c r="AO129" s="107"/>
      <c r="AQ129" s="104">
        <f t="shared" ref="AQ129:AQ142" si="179">L129+M129</f>
        <v>0</v>
      </c>
      <c r="AR129" s="104">
        <f t="shared" ref="AR129:AR132" si="180">AF129</f>
        <v>0</v>
      </c>
      <c r="AS129" s="104">
        <f t="shared" si="86"/>
        <v>0</v>
      </c>
      <c r="AT129" s="104">
        <f>SUM(AQ129,AR129,AS129)</f>
        <v>0</v>
      </c>
      <c r="AU129" s="229"/>
      <c r="AV129" s="229"/>
      <c r="AW129" s="229"/>
      <c r="AX129" s="229"/>
      <c r="AY129" s="229"/>
      <c r="AZ129" s="229"/>
      <c r="BA129" s="230">
        <f t="shared" si="47"/>
        <v>0</v>
      </c>
    </row>
    <row r="130" spans="1:53" ht="14.1" customHeight="1" outlineLevel="2" x14ac:dyDescent="0.2">
      <c r="A130" s="68"/>
      <c r="B130" s="94"/>
      <c r="C130" s="251"/>
      <c r="D130" s="239"/>
      <c r="E130" s="110"/>
      <c r="F130" s="110"/>
      <c r="G130" s="111"/>
      <c r="H130" s="99" t="s">
        <v>50</v>
      </c>
      <c r="I130" s="100"/>
      <c r="J130" s="101"/>
      <c r="K130" s="101"/>
      <c r="L130" s="102" t="str">
        <f>IF(I130&lt;&gt;0,((VLOOKUP(I130,'1. Standard_Cost'!$B$4:$D$8,2)+VLOOKUP(I130,'1. Standard_Cost'!$B$4:$D$8,3))*J130*K130),"0")</f>
        <v>0</v>
      </c>
      <c r="M130" s="102">
        <f>L130*'1. Standard_Cost'!F4</f>
        <v>0</v>
      </c>
      <c r="N130" s="103"/>
      <c r="O130" s="103"/>
      <c r="P130" s="103"/>
      <c r="Q130" s="103"/>
      <c r="R130" s="104">
        <f>+N130*P130*'1. Standard_Cost'!$B$12</f>
        <v>0</v>
      </c>
      <c r="S130" s="104">
        <f>+N130*O130*P130*'1. Standard_Cost'!$C$12</f>
        <v>0</v>
      </c>
      <c r="T130" s="104">
        <f>+N130*P130*Q130*'1. Standard_Cost'!$D$12</f>
        <v>0</v>
      </c>
      <c r="U130" s="104">
        <f>+N130*O130*'1. Standard_Cost'!$E$12</f>
        <v>0</v>
      </c>
      <c r="V130" s="103"/>
      <c r="W130" s="103"/>
      <c r="X130" s="103"/>
      <c r="Y130" s="104">
        <f>+V130*((X130*'1. Standard_Cost'!$B$16)+(W130*X130*'1. Standard_Cost'!$C$16))</f>
        <v>0</v>
      </c>
      <c r="Z130" s="103"/>
      <c r="AA130" s="103"/>
      <c r="AB130" s="104">
        <f>+Z130*'1. Standard_Cost'!$B$20+AA130*'1. Standard_Cost'!$C$20</f>
        <v>0</v>
      </c>
      <c r="AC130" s="105"/>
      <c r="AD130" s="106"/>
      <c r="AE130" s="104">
        <f>SUM(AD130,AC130,AB130,Y130,U130,T130,S130,R130)*'1. Standard_Cost'!B28</f>
        <v>0</v>
      </c>
      <c r="AF130" s="104">
        <f t="shared" ref="AF130:AF132" si="181">SUM(AD130,AE130)</f>
        <v>0</v>
      </c>
      <c r="AG130" s="103"/>
      <c r="AH130" s="103">
        <v>0</v>
      </c>
      <c r="AI130" s="103">
        <v>0</v>
      </c>
      <c r="AJ130" s="107"/>
      <c r="AK130" s="107"/>
      <c r="AL130" s="107"/>
      <c r="AM130" s="104">
        <f>AG130*'1. Standard_Cost'!B24+'Incremental_Cost Year 2021'!AH134*'1. Standard_Cost'!C24+'Incremental_Cost Year 2021'!AI134*'1. Standard_Cost'!D24+'Incremental_Cost Year 2021'!AJ134+'Incremental_Cost Year 2021'!AL134+AK130</f>
        <v>0</v>
      </c>
      <c r="AN130" s="104">
        <f>AM130*'1. Standard_Cost'!C28</f>
        <v>0</v>
      </c>
      <c r="AO130" s="107"/>
      <c r="AQ130" s="104">
        <f t="shared" si="179"/>
        <v>0</v>
      </c>
      <c r="AR130" s="104">
        <f t="shared" si="180"/>
        <v>0</v>
      </c>
      <c r="AS130" s="104">
        <f t="shared" si="86"/>
        <v>0</v>
      </c>
      <c r="AT130" s="104">
        <f t="shared" ref="AT130:AT132" si="182">SUM(AQ130,AR130,AS130)</f>
        <v>0</v>
      </c>
      <c r="AU130" s="229"/>
      <c r="AV130" s="229">
        <v>0</v>
      </c>
      <c r="AW130" s="229"/>
      <c r="AX130" s="229"/>
      <c r="AY130" s="229"/>
      <c r="AZ130" s="229"/>
      <c r="BA130" s="230">
        <f t="shared" si="47"/>
        <v>0</v>
      </c>
    </row>
    <row r="131" spans="1:53" ht="14.1" customHeight="1" outlineLevel="2" x14ac:dyDescent="0.2">
      <c r="A131" s="68"/>
      <c r="B131" s="94"/>
      <c r="C131" s="251"/>
      <c r="D131" s="239"/>
      <c r="E131" s="110"/>
      <c r="F131" s="110"/>
      <c r="G131" s="111"/>
      <c r="H131" s="99" t="s">
        <v>51</v>
      </c>
      <c r="I131" s="100"/>
      <c r="J131" s="101"/>
      <c r="K131" s="101"/>
      <c r="L131" s="102" t="str">
        <f>IF(I131&lt;&gt;0,((VLOOKUP(I131,'1. Standard_Cost'!$B$4:$D$8,2)+VLOOKUP(I131,'1. Standard_Cost'!$B$4:$D$8,3))*J131*K131),"0")</f>
        <v>0</v>
      </c>
      <c r="M131" s="102">
        <f>L131*'1. Standard_Cost'!F4</f>
        <v>0</v>
      </c>
      <c r="N131" s="103"/>
      <c r="O131" s="103"/>
      <c r="P131" s="103"/>
      <c r="Q131" s="103"/>
      <c r="R131" s="104">
        <f>+N131*P131*'1. Standard_Cost'!$B$12</f>
        <v>0</v>
      </c>
      <c r="S131" s="104">
        <f>+N131*O131*P131*'1. Standard_Cost'!$C$12</f>
        <v>0</v>
      </c>
      <c r="T131" s="104">
        <f>+N131*P131*Q131*'1. Standard_Cost'!$D$12</f>
        <v>0</v>
      </c>
      <c r="U131" s="104">
        <f>+N131*O131*'1. Standard_Cost'!$E$12</f>
        <v>0</v>
      </c>
      <c r="V131" s="103"/>
      <c r="W131" s="103"/>
      <c r="X131" s="103"/>
      <c r="Y131" s="104">
        <f>+V131*((X131*'1. Standard_Cost'!$B$16)+(W131*X131*'1. Standard_Cost'!$C$16))</f>
        <v>0</v>
      </c>
      <c r="Z131" s="103"/>
      <c r="AA131" s="103"/>
      <c r="AB131" s="104">
        <f>+Z131*'1. Standard_Cost'!$B$20+AA131*'1. Standard_Cost'!$C$20</f>
        <v>0</v>
      </c>
      <c r="AC131" s="105"/>
      <c r="AD131" s="106"/>
      <c r="AE131" s="104">
        <f>SUM(AD131,AC131,AB131,Y131,U131,T131,S131,R131)*'1. Standard_Cost'!B28</f>
        <v>0</v>
      </c>
      <c r="AF131" s="104">
        <f t="shared" si="181"/>
        <v>0</v>
      </c>
      <c r="AG131" s="103"/>
      <c r="AH131" s="103"/>
      <c r="AI131" s="103"/>
      <c r="AJ131" s="107"/>
      <c r="AK131" s="107"/>
      <c r="AL131" s="107"/>
      <c r="AM131" s="104">
        <f>AG131*'1. Standard_Cost'!B24+'Incremental_Cost Year 2021'!AH135*'1. Standard_Cost'!C24+'Incremental_Cost Year 2021'!AI135*'1. Standard_Cost'!D24+'Incremental_Cost Year 2021'!AJ135+'Incremental_Cost Year 2021'!AL135+AK131</f>
        <v>0</v>
      </c>
      <c r="AN131" s="104">
        <f>AM131*'1. Standard_Cost'!C28</f>
        <v>0</v>
      </c>
      <c r="AO131" s="107"/>
      <c r="AQ131" s="104">
        <f t="shared" si="179"/>
        <v>0</v>
      </c>
      <c r="AR131" s="104">
        <f t="shared" si="180"/>
        <v>0</v>
      </c>
      <c r="AS131" s="104">
        <f t="shared" ref="AS131:AS189" si="183">AM131+AN131</f>
        <v>0</v>
      </c>
      <c r="AT131" s="104">
        <f t="shared" si="182"/>
        <v>0</v>
      </c>
      <c r="AU131" s="229"/>
      <c r="AV131" s="229"/>
      <c r="AW131" s="229"/>
      <c r="AX131" s="229"/>
      <c r="AY131" s="229"/>
      <c r="AZ131" s="229"/>
      <c r="BA131" s="230">
        <f t="shared" si="47"/>
        <v>0</v>
      </c>
    </row>
    <row r="132" spans="1:53" ht="14.1" customHeight="1" outlineLevel="2" x14ac:dyDescent="0.2">
      <c r="A132" s="68"/>
      <c r="B132" s="94"/>
      <c r="C132" s="251"/>
      <c r="D132" s="239"/>
      <c r="E132" s="110"/>
      <c r="F132" s="110"/>
      <c r="G132" s="111"/>
      <c r="H132" s="112" t="s">
        <v>179</v>
      </c>
      <c r="I132" s="100"/>
      <c r="J132" s="101"/>
      <c r="K132" s="101"/>
      <c r="L132" s="102" t="str">
        <f>IF(I132&lt;&gt;0,((VLOOKUP(I132,'1. Standard_Cost'!$B$4:$D$8,2)+VLOOKUP(I132,'1. Standard_Cost'!$B$4:$D$8,3))*J132*K132),"0")</f>
        <v>0</v>
      </c>
      <c r="M132" s="102">
        <f>L132*'1. Standard_Cost'!F4</f>
        <v>0</v>
      </c>
      <c r="N132" s="103"/>
      <c r="O132" s="103"/>
      <c r="P132" s="103"/>
      <c r="Q132" s="103"/>
      <c r="R132" s="104">
        <f>+N132*P132*'1. Standard_Cost'!$B$12</f>
        <v>0</v>
      </c>
      <c r="S132" s="104">
        <f>+N132*O132*P132*'1. Standard_Cost'!$C$12</f>
        <v>0</v>
      </c>
      <c r="T132" s="104">
        <f>+N132*P132*Q132*'1. Standard_Cost'!$D$12</f>
        <v>0</v>
      </c>
      <c r="U132" s="104">
        <f>+N132*O132*'1. Standard_Cost'!$E$12</f>
        <v>0</v>
      </c>
      <c r="V132" s="103"/>
      <c r="W132" s="103"/>
      <c r="X132" s="103"/>
      <c r="Y132" s="104">
        <f>+V132*((X132*'1. Standard_Cost'!$B$16)+(W132*X132*'1. Standard_Cost'!$C$16))</f>
        <v>0</v>
      </c>
      <c r="Z132" s="103"/>
      <c r="AA132" s="103"/>
      <c r="AB132" s="104">
        <f>+Z132*'1. Standard_Cost'!$B$20+AA132*'1. Standard_Cost'!$C$20</f>
        <v>0</v>
      </c>
      <c r="AC132" s="105"/>
      <c r="AD132" s="106"/>
      <c r="AE132" s="104">
        <f>SUM(AD132,AC132,AB132,Y132,U132,T132,S132,R132)*'1. Standard_Cost'!B28</f>
        <v>0</v>
      </c>
      <c r="AF132" s="104">
        <f t="shared" si="181"/>
        <v>0</v>
      </c>
      <c r="AG132" s="103"/>
      <c r="AH132" s="103"/>
      <c r="AI132" s="103"/>
      <c r="AJ132" s="107"/>
      <c r="AK132" s="107"/>
      <c r="AL132" s="107"/>
      <c r="AM132" s="104">
        <f>AG132*'1. Standard_Cost'!B24+'Incremental_Cost Year 2021'!AH136*'1. Standard_Cost'!C24+'Incremental_Cost Year 2021'!AI136*'1. Standard_Cost'!D24+'Incremental_Cost Year 2021'!AJ136+'Incremental_Cost Year 2021'!AL136+AK132</f>
        <v>0</v>
      </c>
      <c r="AN132" s="104">
        <f>AM132*'1. Standard_Cost'!C28</f>
        <v>0</v>
      </c>
      <c r="AO132" s="107"/>
      <c r="AQ132" s="104">
        <f t="shared" si="179"/>
        <v>0</v>
      </c>
      <c r="AR132" s="104">
        <f t="shared" si="180"/>
        <v>0</v>
      </c>
      <c r="AS132" s="104">
        <f t="shared" si="183"/>
        <v>0</v>
      </c>
      <c r="AT132" s="104">
        <f t="shared" si="182"/>
        <v>0</v>
      </c>
      <c r="AU132" s="229"/>
      <c r="AV132" s="229"/>
      <c r="AW132" s="229"/>
      <c r="AX132" s="229"/>
      <c r="AY132" s="229"/>
      <c r="AZ132" s="229"/>
      <c r="BA132" s="230">
        <f t="shared" si="47"/>
        <v>0</v>
      </c>
    </row>
    <row r="133" spans="1:53" ht="49.5" customHeight="1" outlineLevel="1" x14ac:dyDescent="0.2">
      <c r="A133" s="68"/>
      <c r="B133" s="94"/>
      <c r="C133" s="251"/>
      <c r="D133" s="240"/>
      <c r="E133" s="113" t="s">
        <v>224</v>
      </c>
      <c r="F133" s="114" t="s">
        <v>154</v>
      </c>
      <c r="G133" s="115" t="s">
        <v>155</v>
      </c>
      <c r="H133" s="140" t="s">
        <v>117</v>
      </c>
      <c r="I133" s="117"/>
      <c r="J133" s="117"/>
      <c r="K133" s="117"/>
      <c r="L133" s="118">
        <f>SUM(L129:L132)</f>
        <v>0</v>
      </c>
      <c r="M133" s="118">
        <f>SUM(M129:M132)</f>
        <v>0</v>
      </c>
      <c r="N133" s="117"/>
      <c r="O133" s="117"/>
      <c r="P133" s="117"/>
      <c r="Q133" s="117"/>
      <c r="R133" s="119">
        <f>SUM(R129:R132)</f>
        <v>0</v>
      </c>
      <c r="S133" s="119">
        <f>SUM(S129:S132)</f>
        <v>0</v>
      </c>
      <c r="T133" s="119">
        <f>SUM(T129:T132)</f>
        <v>0</v>
      </c>
      <c r="U133" s="119">
        <f>SUM(U129:U132)</f>
        <v>0</v>
      </c>
      <c r="V133" s="117"/>
      <c r="W133" s="117"/>
      <c r="X133" s="117"/>
      <c r="Y133" s="118">
        <f>SUM(Y129:Y132)</f>
        <v>0</v>
      </c>
      <c r="Z133" s="117"/>
      <c r="AA133" s="117"/>
      <c r="AB133" s="118">
        <f t="shared" ref="AB133:AF133" si="184">SUM(AB129:AB132)</f>
        <v>0</v>
      </c>
      <c r="AC133" s="118">
        <f t="shared" si="184"/>
        <v>0</v>
      </c>
      <c r="AD133" s="118">
        <f t="shared" si="184"/>
        <v>0</v>
      </c>
      <c r="AE133" s="118">
        <f t="shared" si="184"/>
        <v>0</v>
      </c>
      <c r="AF133" s="118">
        <f t="shared" si="184"/>
        <v>0</v>
      </c>
      <c r="AG133" s="117"/>
      <c r="AH133" s="117"/>
      <c r="AI133" s="117"/>
      <c r="AJ133" s="119">
        <f>SUM(AJ129:AJ132)</f>
        <v>0</v>
      </c>
      <c r="AK133" s="119">
        <f t="shared" ref="AK133:AN133" si="185">SUM(AK129:AK132)</f>
        <v>0</v>
      </c>
      <c r="AL133" s="119">
        <f t="shared" si="185"/>
        <v>0</v>
      </c>
      <c r="AM133" s="119">
        <f t="shared" si="185"/>
        <v>0</v>
      </c>
      <c r="AN133" s="119">
        <f t="shared" si="185"/>
        <v>0</v>
      </c>
      <c r="AO133" s="116"/>
      <c r="AP133" s="120"/>
      <c r="AQ133" s="118">
        <f t="shared" ref="AQ133:BA133" si="186">SUM(AQ129:AQ132)</f>
        <v>0</v>
      </c>
      <c r="AR133" s="118">
        <f t="shared" si="186"/>
        <v>0</v>
      </c>
      <c r="AS133" s="118">
        <f t="shared" si="186"/>
        <v>0</v>
      </c>
      <c r="AT133" s="118">
        <f t="shared" si="186"/>
        <v>0</v>
      </c>
      <c r="AU133" s="118">
        <f t="shared" si="186"/>
        <v>0</v>
      </c>
      <c r="AV133" s="118">
        <f t="shared" si="186"/>
        <v>0</v>
      </c>
      <c r="AW133" s="118">
        <f t="shared" si="186"/>
        <v>0</v>
      </c>
      <c r="AX133" s="118">
        <f t="shared" si="186"/>
        <v>0</v>
      </c>
      <c r="AY133" s="118">
        <f t="shared" si="186"/>
        <v>0</v>
      </c>
      <c r="AZ133" s="118">
        <f t="shared" si="186"/>
        <v>0</v>
      </c>
      <c r="BA133" s="118">
        <f t="shared" si="186"/>
        <v>0</v>
      </c>
    </row>
    <row r="134" spans="1:53" ht="14.1" customHeight="1" outlineLevel="2" x14ac:dyDescent="0.2">
      <c r="A134" s="68"/>
      <c r="B134" s="94"/>
      <c r="C134" s="251"/>
      <c r="D134" s="238" t="s">
        <v>515</v>
      </c>
      <c r="E134" s="238" t="s">
        <v>225</v>
      </c>
      <c r="F134" s="97"/>
      <c r="G134" s="98"/>
      <c r="H134" s="99" t="s">
        <v>595</v>
      </c>
      <c r="I134" s="100" t="s">
        <v>1</v>
      </c>
      <c r="J134" s="101">
        <v>3</v>
      </c>
      <c r="K134" s="101">
        <v>1</v>
      </c>
      <c r="L134" s="102">
        <f>IF(I134&lt;&gt;0,((VLOOKUP(I134,'1. Standard_Cost'!$B$4:$D$8,2)+VLOOKUP(I134,'1. Standard_Cost'!$B$4:$D$8,3))*J134*K134),"0")</f>
        <v>270375</v>
      </c>
      <c r="M134" s="102">
        <f>L134*'1. Standard_Cost'!F4</f>
        <v>45152.625</v>
      </c>
      <c r="N134" s="103"/>
      <c r="O134" s="103"/>
      <c r="P134" s="103"/>
      <c r="Q134" s="103"/>
      <c r="R134" s="104">
        <f>+N134*P134*'1. Standard_Cost'!$B$12</f>
        <v>0</v>
      </c>
      <c r="S134" s="104">
        <f>+N134*O134*P134*'1. Standard_Cost'!$C$12</f>
        <v>0</v>
      </c>
      <c r="T134" s="104">
        <f>+N134*P134*Q134*'1. Standard_Cost'!$D$12</f>
        <v>0</v>
      </c>
      <c r="U134" s="104">
        <f>+N134*O134*'1. Standard_Cost'!$E$12</f>
        <v>0</v>
      </c>
      <c r="V134" s="103"/>
      <c r="W134" s="103"/>
      <c r="X134" s="103"/>
      <c r="Y134" s="104">
        <f>+V134*((X134*'1. Standard_Cost'!$B$16)+(W134*X134*'1. Standard_Cost'!$C$16))</f>
        <v>0</v>
      </c>
      <c r="Z134" s="103"/>
      <c r="AA134" s="103"/>
      <c r="AB134" s="104">
        <f>+Z134*'1. Standard_Cost'!$B$20+AA134*'1. Standard_Cost'!$C$20</f>
        <v>0</v>
      </c>
      <c r="AC134" s="105">
        <v>45000</v>
      </c>
      <c r="AD134" s="106"/>
      <c r="AE134" s="104">
        <f>SUM(AD134,AC134,AB134,Y134,U134,T134,S134,R134)*'1. Standard_Cost'!B28</f>
        <v>9000</v>
      </c>
      <c r="AF134" s="104">
        <f>SUM(AD134,AE134)</f>
        <v>9000</v>
      </c>
      <c r="AG134" s="103"/>
      <c r="AH134" s="103"/>
      <c r="AI134" s="103"/>
      <c r="AJ134" s="107"/>
      <c r="AK134" s="107"/>
      <c r="AL134" s="107"/>
      <c r="AM134" s="104">
        <f>AG134*'1. Standard_Cost'!B24+'Incremental_Cost Year 2021'!AH138*'1. Standard_Cost'!C24+'Incremental_Cost Year 2021'!AI138*'1. Standard_Cost'!D24+'Incremental_Cost Year 2021'!AJ138+'Incremental_Cost Year 2021'!AL138+AK134</f>
        <v>0</v>
      </c>
      <c r="AN134" s="104">
        <f>AM134*'1. Standard_Cost'!C28</f>
        <v>0</v>
      </c>
      <c r="AO134" s="107"/>
      <c r="AQ134" s="104">
        <f t="shared" si="179"/>
        <v>315527.625</v>
      </c>
      <c r="AR134" s="104">
        <f t="shared" ref="AR134:AR137" si="187">AF134</f>
        <v>9000</v>
      </c>
      <c r="AS134" s="104">
        <f t="shared" si="183"/>
        <v>0</v>
      </c>
      <c r="AT134" s="104">
        <f>SUM(AQ134,AR134,AS134)</f>
        <v>324527.625</v>
      </c>
      <c r="AU134" s="229">
        <f>AT134</f>
        <v>324527.625</v>
      </c>
      <c r="AV134" s="229"/>
      <c r="AW134" s="229"/>
      <c r="AX134" s="229"/>
      <c r="AY134" s="229"/>
      <c r="AZ134" s="229"/>
      <c r="BA134" s="230">
        <f t="shared" si="47"/>
        <v>0</v>
      </c>
    </row>
    <row r="135" spans="1:53" ht="14.1" customHeight="1" outlineLevel="2" x14ac:dyDescent="0.2">
      <c r="A135" s="68"/>
      <c r="B135" s="94"/>
      <c r="C135" s="251"/>
      <c r="D135" s="239"/>
      <c r="E135" s="239"/>
      <c r="F135" s="110"/>
      <c r="G135" s="111"/>
      <c r="H135" s="99" t="s">
        <v>584</v>
      </c>
      <c r="I135" s="100" t="s">
        <v>4</v>
      </c>
      <c r="J135" s="101">
        <v>1</v>
      </c>
      <c r="K135" s="101">
        <v>1</v>
      </c>
      <c r="L135" s="102">
        <f>IF(I135&lt;&gt;0,((VLOOKUP(I135,'1. Standard_Cost'!$B$4:$D$8,2)+VLOOKUP(I135,'1. Standard_Cost'!$B$4:$D$8,3))*J135*K135),"0")</f>
        <v>80100</v>
      </c>
      <c r="M135" s="102">
        <f>L135*'1. Standard_Cost'!F4</f>
        <v>13376.7</v>
      </c>
      <c r="N135" s="103"/>
      <c r="O135" s="103"/>
      <c r="P135" s="103"/>
      <c r="Q135" s="103"/>
      <c r="R135" s="104">
        <f>+N135*P135*'1. Standard_Cost'!$B$12</f>
        <v>0</v>
      </c>
      <c r="S135" s="104">
        <f>+N135*O135*P135*'1. Standard_Cost'!$C$12</f>
        <v>0</v>
      </c>
      <c r="T135" s="104">
        <f>+N135*P135*Q135*'1. Standard_Cost'!$D$12</f>
        <v>0</v>
      </c>
      <c r="U135" s="104">
        <f>+N135*O135*'1. Standard_Cost'!$E$12</f>
        <v>0</v>
      </c>
      <c r="V135" s="103"/>
      <c r="W135" s="103"/>
      <c r="X135" s="103"/>
      <c r="Y135" s="104">
        <f>+V135*((X135*'1. Standard_Cost'!$B$16)+(W135*X135*'1. Standard_Cost'!$C$16))</f>
        <v>0</v>
      </c>
      <c r="Z135" s="103"/>
      <c r="AA135" s="103"/>
      <c r="AB135" s="104">
        <f>+Z135*'1. Standard_Cost'!$B$20+AA135*'1. Standard_Cost'!$C$20</f>
        <v>0</v>
      </c>
      <c r="AC135" s="105"/>
      <c r="AD135" s="106"/>
      <c r="AE135" s="104">
        <f>SUM(AD135,AC135,AB135,Y135,U135,T135,S135,R135)*'1. Standard_Cost'!B28</f>
        <v>0</v>
      </c>
      <c r="AF135" s="104">
        <f t="shared" ref="AF135:AF137" si="188">SUM(AD135,AE135)</f>
        <v>0</v>
      </c>
      <c r="AG135" s="103"/>
      <c r="AH135" s="103">
        <v>0</v>
      </c>
      <c r="AI135" s="103">
        <v>0</v>
      </c>
      <c r="AJ135" s="107"/>
      <c r="AK135" s="107"/>
      <c r="AL135" s="107"/>
      <c r="AM135" s="104">
        <f>AG135*'1. Standard_Cost'!B24+'Incremental_Cost Year 2021'!AH139*'1. Standard_Cost'!C24+'Incremental_Cost Year 2021'!AI139*'1. Standard_Cost'!D24+'Incremental_Cost Year 2021'!AJ139+'Incremental_Cost Year 2021'!AL139+AK135</f>
        <v>0</v>
      </c>
      <c r="AN135" s="104">
        <f>AM135*'1. Standard_Cost'!C28</f>
        <v>0</v>
      </c>
      <c r="AO135" s="107"/>
      <c r="AQ135" s="104">
        <f t="shared" si="179"/>
        <v>93476.7</v>
      </c>
      <c r="AR135" s="104">
        <f t="shared" si="187"/>
        <v>0</v>
      </c>
      <c r="AS135" s="104">
        <f t="shared" si="183"/>
        <v>0</v>
      </c>
      <c r="AT135" s="104">
        <f t="shared" ref="AT135:AT137" si="189">SUM(AQ135,AR135,AS135)</f>
        <v>93476.7</v>
      </c>
      <c r="AU135" s="229">
        <f t="shared" ref="AU135:AU136" si="190">AT135</f>
        <v>93476.7</v>
      </c>
      <c r="AV135" s="229">
        <v>0</v>
      </c>
      <c r="AW135" s="229"/>
      <c r="AX135" s="229"/>
      <c r="AY135" s="229"/>
      <c r="AZ135" s="229"/>
      <c r="BA135" s="230">
        <f t="shared" si="47"/>
        <v>0</v>
      </c>
    </row>
    <row r="136" spans="1:53" ht="14.1" customHeight="1" outlineLevel="2" x14ac:dyDescent="0.2">
      <c r="A136" s="68"/>
      <c r="B136" s="94"/>
      <c r="C136" s="251"/>
      <c r="D136" s="239"/>
      <c r="E136" s="239"/>
      <c r="F136" s="110"/>
      <c r="G136" s="111"/>
      <c r="H136" s="99" t="s">
        <v>585</v>
      </c>
      <c r="I136" s="100" t="s">
        <v>3</v>
      </c>
      <c r="J136" s="101">
        <v>1</v>
      </c>
      <c r="K136" s="101">
        <v>1</v>
      </c>
      <c r="L136" s="102">
        <f>IF(I136&lt;&gt;0,((VLOOKUP(I136,'1. Standard_Cost'!$B$4:$D$8,2)+VLOOKUP(I136,'1. Standard_Cost'!$B$4:$D$8,3))*J136*K136),"0")</f>
        <v>100100</v>
      </c>
      <c r="M136" s="102">
        <f>L136*'1. Standard_Cost'!F4</f>
        <v>16716.7</v>
      </c>
      <c r="N136" s="103"/>
      <c r="O136" s="103"/>
      <c r="P136" s="103"/>
      <c r="Q136" s="103"/>
      <c r="R136" s="104">
        <f>+N136*P136*'1. Standard_Cost'!$B$12</f>
        <v>0</v>
      </c>
      <c r="S136" s="104">
        <f>+N136*O136*P136*'1. Standard_Cost'!$C$12</f>
        <v>0</v>
      </c>
      <c r="T136" s="104">
        <f>+N136*P136*Q136*'1. Standard_Cost'!$D$12</f>
        <v>0</v>
      </c>
      <c r="U136" s="104">
        <f>+N136*O136*'1. Standard_Cost'!$E$12</f>
        <v>0</v>
      </c>
      <c r="V136" s="103"/>
      <c r="W136" s="103"/>
      <c r="X136" s="103"/>
      <c r="Y136" s="104">
        <f>+V136*((X136*'1. Standard_Cost'!$B$16)+(W136*X136*'1. Standard_Cost'!$C$16))</f>
        <v>0</v>
      </c>
      <c r="Z136" s="103"/>
      <c r="AA136" s="103"/>
      <c r="AB136" s="104">
        <f>+Z136*'1. Standard_Cost'!$B$20+AA136*'1. Standard_Cost'!$C$20</f>
        <v>0</v>
      </c>
      <c r="AC136" s="105"/>
      <c r="AD136" s="106"/>
      <c r="AE136" s="104">
        <f>SUM(AD136,AC136,AB136,Y136,U136,T136,S136,R136)*'1. Standard_Cost'!B28</f>
        <v>0</v>
      </c>
      <c r="AF136" s="104">
        <f t="shared" si="188"/>
        <v>0</v>
      </c>
      <c r="AG136" s="103"/>
      <c r="AH136" s="103"/>
      <c r="AI136" s="103"/>
      <c r="AJ136" s="107"/>
      <c r="AK136" s="107"/>
      <c r="AL136" s="107"/>
      <c r="AM136" s="104">
        <f>AG136*'1. Standard_Cost'!B24+'Incremental_Cost Year 2021'!AH140*'1. Standard_Cost'!C24+'Incremental_Cost Year 2021'!AI140*'1. Standard_Cost'!D24+'Incremental_Cost Year 2021'!AJ140+'Incremental_Cost Year 2021'!AL140+AK136</f>
        <v>0</v>
      </c>
      <c r="AN136" s="104">
        <f>AM136*'1. Standard_Cost'!C28</f>
        <v>0</v>
      </c>
      <c r="AO136" s="107"/>
      <c r="AQ136" s="104">
        <f t="shared" si="179"/>
        <v>116816.7</v>
      </c>
      <c r="AR136" s="104">
        <f t="shared" si="187"/>
        <v>0</v>
      </c>
      <c r="AS136" s="104">
        <f t="shared" si="183"/>
        <v>0</v>
      </c>
      <c r="AT136" s="104">
        <f t="shared" si="189"/>
        <v>116816.7</v>
      </c>
      <c r="AU136" s="229">
        <f t="shared" si="190"/>
        <v>116816.7</v>
      </c>
      <c r="AV136" s="229"/>
      <c r="AW136" s="229"/>
      <c r="AX136" s="229"/>
      <c r="AY136" s="229"/>
      <c r="AZ136" s="229"/>
      <c r="BA136" s="230">
        <f t="shared" si="47"/>
        <v>0</v>
      </c>
    </row>
    <row r="137" spans="1:53" ht="14.1" customHeight="1" outlineLevel="2" x14ac:dyDescent="0.2">
      <c r="A137" s="68"/>
      <c r="B137" s="94"/>
      <c r="C137" s="251"/>
      <c r="D137" s="239"/>
      <c r="E137" s="239"/>
      <c r="F137" s="110"/>
      <c r="G137" s="111"/>
      <c r="H137" s="112" t="s">
        <v>179</v>
      </c>
      <c r="I137" s="100"/>
      <c r="J137" s="101"/>
      <c r="K137" s="101"/>
      <c r="L137" s="102" t="str">
        <f>IF(I137&lt;&gt;0,((VLOOKUP(I137,'1. Standard_Cost'!$B$4:$D$8,2)+VLOOKUP(I137,'1. Standard_Cost'!$B$4:$D$8,3))*J137*K137),"0")</f>
        <v>0</v>
      </c>
      <c r="M137" s="102">
        <f>L137*'1. Standard_Cost'!F4</f>
        <v>0</v>
      </c>
      <c r="N137" s="103"/>
      <c r="O137" s="103"/>
      <c r="P137" s="103"/>
      <c r="Q137" s="103"/>
      <c r="R137" s="104">
        <f>+N137*P137*'1. Standard_Cost'!$B$12</f>
        <v>0</v>
      </c>
      <c r="S137" s="104">
        <f>+N137*O137*P137*'1. Standard_Cost'!$C$12</f>
        <v>0</v>
      </c>
      <c r="T137" s="104">
        <f>+N137*P137*Q137*'1. Standard_Cost'!$D$12</f>
        <v>0</v>
      </c>
      <c r="U137" s="104">
        <f>+N137*O137*'1. Standard_Cost'!$E$12</f>
        <v>0</v>
      </c>
      <c r="V137" s="103"/>
      <c r="W137" s="103"/>
      <c r="X137" s="103"/>
      <c r="Y137" s="104">
        <f>+V137*((X137*'1. Standard_Cost'!$B$16)+(W137*X137*'1. Standard_Cost'!$C$16))</f>
        <v>0</v>
      </c>
      <c r="Z137" s="103"/>
      <c r="AA137" s="103"/>
      <c r="AB137" s="104">
        <f>+Z137*'1. Standard_Cost'!$B$20+AA137*'1. Standard_Cost'!$C$20</f>
        <v>0</v>
      </c>
      <c r="AC137" s="105"/>
      <c r="AD137" s="106"/>
      <c r="AE137" s="104">
        <f>SUM(AD137,AC137,AB137,Y137,U137,T137,S137,R137)*'1. Standard_Cost'!B28</f>
        <v>0</v>
      </c>
      <c r="AF137" s="104">
        <f t="shared" si="188"/>
        <v>0</v>
      </c>
      <c r="AG137" s="103"/>
      <c r="AH137" s="103"/>
      <c r="AI137" s="103"/>
      <c r="AJ137" s="107"/>
      <c r="AK137" s="107"/>
      <c r="AL137" s="107"/>
      <c r="AM137" s="104">
        <f>AG137*'1. Standard_Cost'!B24+'Incremental_Cost Year 2021'!AH141*'1. Standard_Cost'!C24+'Incremental_Cost Year 2021'!AI141*'1. Standard_Cost'!D24+'Incremental_Cost Year 2021'!AJ141+'Incremental_Cost Year 2021'!AL141+AK137</f>
        <v>0</v>
      </c>
      <c r="AN137" s="104">
        <f>AM137*'1. Standard_Cost'!C28</f>
        <v>0</v>
      </c>
      <c r="AO137" s="107"/>
      <c r="AQ137" s="104">
        <f t="shared" si="179"/>
        <v>0</v>
      </c>
      <c r="AR137" s="104">
        <f t="shared" si="187"/>
        <v>0</v>
      </c>
      <c r="AS137" s="104">
        <f t="shared" si="183"/>
        <v>0</v>
      </c>
      <c r="AT137" s="104">
        <f t="shared" si="189"/>
        <v>0</v>
      </c>
      <c r="AU137" s="229"/>
      <c r="AV137" s="229"/>
      <c r="AW137" s="229"/>
      <c r="AX137" s="229"/>
      <c r="AY137" s="229"/>
      <c r="AZ137" s="229"/>
      <c r="BA137" s="230">
        <f t="shared" si="47"/>
        <v>0</v>
      </c>
    </row>
    <row r="138" spans="1:53" ht="25.7" customHeight="1" outlineLevel="1" x14ac:dyDescent="0.2">
      <c r="A138" s="68"/>
      <c r="B138" s="94"/>
      <c r="C138" s="251"/>
      <c r="D138" s="240"/>
      <c r="E138" s="240"/>
      <c r="F138" s="114" t="s">
        <v>154</v>
      </c>
      <c r="G138" s="115" t="s">
        <v>155</v>
      </c>
      <c r="H138" s="122" t="s">
        <v>118</v>
      </c>
      <c r="I138" s="117"/>
      <c r="J138" s="117"/>
      <c r="K138" s="117"/>
      <c r="L138" s="118">
        <f>SUM(L134:L137)</f>
        <v>450575</v>
      </c>
      <c r="M138" s="118">
        <f>SUM(M134:M137)</f>
        <v>75246.024999999994</v>
      </c>
      <c r="N138" s="117"/>
      <c r="O138" s="117"/>
      <c r="P138" s="117"/>
      <c r="Q138" s="117"/>
      <c r="R138" s="119">
        <f>SUM(R134:R137)</f>
        <v>0</v>
      </c>
      <c r="S138" s="119">
        <f>SUM(S134:S137)</f>
        <v>0</v>
      </c>
      <c r="T138" s="119">
        <f>SUM(T134:T137)</f>
        <v>0</v>
      </c>
      <c r="U138" s="119">
        <f>SUM(U134:U137)</f>
        <v>0</v>
      </c>
      <c r="V138" s="117"/>
      <c r="W138" s="117"/>
      <c r="X138" s="117"/>
      <c r="Y138" s="118">
        <f>SUM(Y134:Y137)</f>
        <v>0</v>
      </c>
      <c r="Z138" s="117"/>
      <c r="AA138" s="117"/>
      <c r="AB138" s="118">
        <f t="shared" ref="AB138:AF138" si="191">SUM(AB134:AB137)</f>
        <v>0</v>
      </c>
      <c r="AC138" s="118">
        <f t="shared" si="191"/>
        <v>45000</v>
      </c>
      <c r="AD138" s="118">
        <f t="shared" si="191"/>
        <v>0</v>
      </c>
      <c r="AE138" s="118">
        <f t="shared" si="191"/>
        <v>9000</v>
      </c>
      <c r="AF138" s="118">
        <f t="shared" si="191"/>
        <v>9000</v>
      </c>
      <c r="AG138" s="117"/>
      <c r="AH138" s="117"/>
      <c r="AI138" s="117"/>
      <c r="AJ138" s="119">
        <f>SUM(AJ134:AJ137)</f>
        <v>0</v>
      </c>
      <c r="AK138" s="119">
        <f t="shared" ref="AK138:AN138" si="192">SUM(AK134:AK137)</f>
        <v>0</v>
      </c>
      <c r="AL138" s="119">
        <f t="shared" si="192"/>
        <v>0</v>
      </c>
      <c r="AM138" s="119">
        <f t="shared" si="192"/>
        <v>0</v>
      </c>
      <c r="AN138" s="119">
        <f t="shared" si="192"/>
        <v>0</v>
      </c>
      <c r="AO138" s="116"/>
      <c r="AP138" s="120"/>
      <c r="AQ138" s="121">
        <f t="shared" ref="AQ138:BA138" si="193">SUM(AQ134:AQ137)</f>
        <v>525821.02500000002</v>
      </c>
      <c r="AR138" s="121">
        <f t="shared" si="193"/>
        <v>9000</v>
      </c>
      <c r="AS138" s="121">
        <f t="shared" si="193"/>
        <v>0</v>
      </c>
      <c r="AT138" s="121">
        <f t="shared" si="193"/>
        <v>534821.02500000002</v>
      </c>
      <c r="AU138" s="121">
        <f t="shared" si="193"/>
        <v>534821.02500000002</v>
      </c>
      <c r="AV138" s="121">
        <f t="shared" si="193"/>
        <v>0</v>
      </c>
      <c r="AW138" s="121">
        <f t="shared" si="193"/>
        <v>0</v>
      </c>
      <c r="AX138" s="121">
        <f t="shared" si="193"/>
        <v>0</v>
      </c>
      <c r="AY138" s="121">
        <f t="shared" si="193"/>
        <v>0</v>
      </c>
      <c r="AZ138" s="121">
        <f t="shared" si="193"/>
        <v>0</v>
      </c>
      <c r="BA138" s="121">
        <f t="shared" si="193"/>
        <v>0</v>
      </c>
    </row>
    <row r="139" spans="1:53" ht="14.1" customHeight="1" outlineLevel="2" x14ac:dyDescent="0.2">
      <c r="A139" s="68"/>
      <c r="B139" s="94"/>
      <c r="C139" s="251"/>
      <c r="D139" s="96"/>
      <c r="E139" s="96"/>
      <c r="F139" s="97"/>
      <c r="G139" s="98"/>
      <c r="H139" s="99" t="s">
        <v>49</v>
      </c>
      <c r="I139" s="100"/>
      <c r="J139" s="101"/>
      <c r="K139" s="101"/>
      <c r="L139" s="102" t="str">
        <f>IF(I139&lt;&gt;0,((VLOOKUP(I139,'1. Standard_Cost'!$B$4:$D$8,2)+VLOOKUP(I139,'1. Standard_Cost'!$B$4:$D$8,3))*J139*K139),"0")</f>
        <v>0</v>
      </c>
      <c r="M139" s="102">
        <f>L139*'1. Standard_Cost'!F4</f>
        <v>0</v>
      </c>
      <c r="N139" s="103"/>
      <c r="O139" s="103"/>
      <c r="P139" s="103"/>
      <c r="Q139" s="103"/>
      <c r="R139" s="104">
        <f>+N139*P139*'1. Standard_Cost'!$B$12</f>
        <v>0</v>
      </c>
      <c r="S139" s="104">
        <f>+N139*O139*P139*'1. Standard_Cost'!$C$12</f>
        <v>0</v>
      </c>
      <c r="T139" s="104">
        <f>+N139*P139*Q139*'1. Standard_Cost'!$D$12</f>
        <v>0</v>
      </c>
      <c r="U139" s="104">
        <f>+N139*O139*'1. Standard_Cost'!$E$12</f>
        <v>0</v>
      </c>
      <c r="V139" s="103"/>
      <c r="W139" s="103"/>
      <c r="X139" s="103"/>
      <c r="Y139" s="104">
        <f>+V139*((X139*'1. Standard_Cost'!$B$16)+(W139*X139*'1. Standard_Cost'!$C$16))</f>
        <v>0</v>
      </c>
      <c r="Z139" s="103"/>
      <c r="AA139" s="103"/>
      <c r="AB139" s="104">
        <f>+Z139*'1. Standard_Cost'!$B$20+AA139*'1. Standard_Cost'!$C$20</f>
        <v>0</v>
      </c>
      <c r="AC139" s="105"/>
      <c r="AD139" s="106"/>
      <c r="AE139" s="104">
        <f>SUM(AD139,AC139,AB139,Y139,U139,T139,S139,R139)*'1. Standard_Cost'!B28</f>
        <v>0</v>
      </c>
      <c r="AF139" s="104">
        <f>SUM(AD139,AE139)</f>
        <v>0</v>
      </c>
      <c r="AG139" s="103"/>
      <c r="AH139" s="103"/>
      <c r="AI139" s="103"/>
      <c r="AJ139" s="107"/>
      <c r="AK139" s="107"/>
      <c r="AL139" s="107"/>
      <c r="AM139" s="104">
        <f>AG139*'1. Standard_Cost'!B24+'Incremental_Cost Year 2021'!AH143*'1. Standard_Cost'!C24+'Incremental_Cost Year 2021'!AI143*'1. Standard_Cost'!D24+'Incremental_Cost Year 2021'!AJ143+'Incremental_Cost Year 2021'!AL143+AK139</f>
        <v>0</v>
      </c>
      <c r="AN139" s="104">
        <f>AM139*'1. Standard_Cost'!C28</f>
        <v>0</v>
      </c>
      <c r="AO139" s="107"/>
      <c r="AQ139" s="104">
        <f t="shared" si="179"/>
        <v>0</v>
      </c>
      <c r="AR139" s="104">
        <f t="shared" ref="AR139:AR142" si="194">AF139</f>
        <v>0</v>
      </c>
      <c r="AS139" s="104">
        <f t="shared" si="183"/>
        <v>0</v>
      </c>
      <c r="AT139" s="104">
        <f>SUM(AQ139,AR139,AS139)</f>
        <v>0</v>
      </c>
      <c r="AU139" s="229"/>
      <c r="AV139" s="229"/>
      <c r="AW139" s="229"/>
      <c r="AX139" s="229"/>
      <c r="AY139" s="229"/>
      <c r="AZ139" s="229"/>
      <c r="BA139" s="230">
        <f t="shared" si="47"/>
        <v>0</v>
      </c>
    </row>
    <row r="140" spans="1:53" ht="14.1" customHeight="1" outlineLevel="2" x14ac:dyDescent="0.2">
      <c r="A140" s="68"/>
      <c r="B140" s="94"/>
      <c r="C140" s="251"/>
      <c r="D140" s="110"/>
      <c r="E140" s="110"/>
      <c r="F140" s="110"/>
      <c r="G140" s="111"/>
      <c r="H140" s="99" t="s">
        <v>50</v>
      </c>
      <c r="I140" s="100"/>
      <c r="J140" s="101"/>
      <c r="K140" s="101"/>
      <c r="L140" s="102" t="str">
        <f>IF(I140&lt;&gt;0,((VLOOKUP(I140,'1. Standard_Cost'!$B$4:$D$8,2)+VLOOKUP(I140,'1. Standard_Cost'!$B$4:$D$8,3))*J140*K140),"0")</f>
        <v>0</v>
      </c>
      <c r="M140" s="102">
        <f>L140*'1. Standard_Cost'!F4</f>
        <v>0</v>
      </c>
      <c r="N140" s="103"/>
      <c r="O140" s="103"/>
      <c r="P140" s="103"/>
      <c r="Q140" s="103"/>
      <c r="R140" s="104">
        <f>+N140*P140*'1. Standard_Cost'!$B$12</f>
        <v>0</v>
      </c>
      <c r="S140" s="104">
        <f>+N140*O140*P140*'1. Standard_Cost'!$C$12</f>
        <v>0</v>
      </c>
      <c r="T140" s="104">
        <f>+N140*P140*Q140*'1. Standard_Cost'!$D$12</f>
        <v>0</v>
      </c>
      <c r="U140" s="104">
        <f>+N140*O140*'1. Standard_Cost'!$E$12</f>
        <v>0</v>
      </c>
      <c r="V140" s="103"/>
      <c r="W140" s="103"/>
      <c r="X140" s="103"/>
      <c r="Y140" s="104">
        <f>+V140*((X140*'1. Standard_Cost'!$B$16)+(W140*X140*'1. Standard_Cost'!$C$16))</f>
        <v>0</v>
      </c>
      <c r="Z140" s="103"/>
      <c r="AA140" s="103"/>
      <c r="AB140" s="104">
        <f>+Z140*'1. Standard_Cost'!$B$20+AA140*'1. Standard_Cost'!$C$20</f>
        <v>0</v>
      </c>
      <c r="AC140" s="105"/>
      <c r="AD140" s="106"/>
      <c r="AE140" s="104">
        <f>SUM(AD140,AC140,AB140,Y140,U140,T140,S140,R140)*'1. Standard_Cost'!B28</f>
        <v>0</v>
      </c>
      <c r="AF140" s="104">
        <f t="shared" ref="AF140:AF142" si="195">SUM(AD140,AE140)</f>
        <v>0</v>
      </c>
      <c r="AG140" s="103"/>
      <c r="AH140" s="103">
        <v>0</v>
      </c>
      <c r="AI140" s="103">
        <v>0</v>
      </c>
      <c r="AJ140" s="107"/>
      <c r="AK140" s="107"/>
      <c r="AL140" s="107"/>
      <c r="AM140" s="104">
        <f>AG140*'1. Standard_Cost'!B24+'Incremental_Cost Year 2021'!AH144*'1. Standard_Cost'!C24+'Incremental_Cost Year 2021'!AI144*'1. Standard_Cost'!D24+'Incremental_Cost Year 2021'!AJ144+'Incremental_Cost Year 2021'!AL144+AK140</f>
        <v>0</v>
      </c>
      <c r="AN140" s="104">
        <f>AM140*'1. Standard_Cost'!C28</f>
        <v>0</v>
      </c>
      <c r="AO140" s="107"/>
      <c r="AQ140" s="104">
        <f t="shared" si="179"/>
        <v>0</v>
      </c>
      <c r="AR140" s="104">
        <f t="shared" si="194"/>
        <v>0</v>
      </c>
      <c r="AS140" s="104">
        <f t="shared" si="183"/>
        <v>0</v>
      </c>
      <c r="AT140" s="104">
        <f t="shared" ref="AT140:AT142" si="196">SUM(AQ140,AR140,AS140)</f>
        <v>0</v>
      </c>
      <c r="AU140" s="229"/>
      <c r="AV140" s="229">
        <v>0</v>
      </c>
      <c r="AW140" s="229"/>
      <c r="AX140" s="229"/>
      <c r="AY140" s="229"/>
      <c r="AZ140" s="229"/>
      <c r="BA140" s="230">
        <f t="shared" si="47"/>
        <v>0</v>
      </c>
    </row>
    <row r="141" spans="1:53" ht="14.1" customHeight="1" outlineLevel="2" x14ac:dyDescent="0.2">
      <c r="A141" s="68"/>
      <c r="B141" s="94"/>
      <c r="C141" s="251"/>
      <c r="D141" s="110"/>
      <c r="E141" s="110"/>
      <c r="F141" s="110"/>
      <c r="G141" s="111"/>
      <c r="H141" s="99" t="s">
        <v>51</v>
      </c>
      <c r="I141" s="100"/>
      <c r="J141" s="101"/>
      <c r="K141" s="101"/>
      <c r="L141" s="102" t="str">
        <f>IF(I141&lt;&gt;0,((VLOOKUP(I141,'1. Standard_Cost'!$B$4:$D$8,2)+VLOOKUP(I141,'1. Standard_Cost'!$B$4:$D$8,3))*J141*K141),"0")</f>
        <v>0</v>
      </c>
      <c r="M141" s="102">
        <f>L141*'1. Standard_Cost'!F4</f>
        <v>0</v>
      </c>
      <c r="N141" s="103"/>
      <c r="O141" s="103"/>
      <c r="P141" s="103"/>
      <c r="Q141" s="103"/>
      <c r="R141" s="104">
        <f>+N141*P141*'1. Standard_Cost'!$B$12</f>
        <v>0</v>
      </c>
      <c r="S141" s="104">
        <f>+N141*O141*P141*'1. Standard_Cost'!$C$12</f>
        <v>0</v>
      </c>
      <c r="T141" s="104">
        <f>+N141*P141*Q141*'1. Standard_Cost'!$D$12</f>
        <v>0</v>
      </c>
      <c r="U141" s="104">
        <f>+N141*O141*'1. Standard_Cost'!$E$12</f>
        <v>0</v>
      </c>
      <c r="V141" s="103"/>
      <c r="W141" s="103"/>
      <c r="X141" s="103"/>
      <c r="Y141" s="104">
        <f>+V141*((X141*'1. Standard_Cost'!$B$16)+(W141*X141*'1. Standard_Cost'!$C$16))</f>
        <v>0</v>
      </c>
      <c r="Z141" s="103"/>
      <c r="AA141" s="103"/>
      <c r="AB141" s="104">
        <f>+Z141*'1. Standard_Cost'!$B$20+AA141*'1. Standard_Cost'!$C$20</f>
        <v>0</v>
      </c>
      <c r="AC141" s="105"/>
      <c r="AD141" s="106"/>
      <c r="AE141" s="104">
        <f>SUM(AD141,AC141,AB141,Y141,U141,T141,S141,R141)*'1. Standard_Cost'!B28</f>
        <v>0</v>
      </c>
      <c r="AF141" s="104">
        <f t="shared" si="195"/>
        <v>0</v>
      </c>
      <c r="AG141" s="103"/>
      <c r="AH141" s="103"/>
      <c r="AI141" s="103"/>
      <c r="AJ141" s="107"/>
      <c r="AK141" s="107"/>
      <c r="AL141" s="107"/>
      <c r="AM141" s="104">
        <f>AG141*'1. Standard_Cost'!B24+'Incremental_Cost Year 2021'!AH145*'1. Standard_Cost'!C24+'Incremental_Cost Year 2021'!AI145*'1. Standard_Cost'!D24+'Incremental_Cost Year 2021'!AJ145+'Incremental_Cost Year 2021'!AL145+AK141</f>
        <v>0</v>
      </c>
      <c r="AN141" s="104">
        <f>AM141*'1. Standard_Cost'!C28</f>
        <v>0</v>
      </c>
      <c r="AO141" s="107"/>
      <c r="AQ141" s="104">
        <f t="shared" si="179"/>
        <v>0</v>
      </c>
      <c r="AR141" s="104">
        <f t="shared" si="194"/>
        <v>0</v>
      </c>
      <c r="AS141" s="104">
        <f t="shared" si="183"/>
        <v>0</v>
      </c>
      <c r="AT141" s="104">
        <f t="shared" si="196"/>
        <v>0</v>
      </c>
      <c r="AU141" s="229"/>
      <c r="AV141" s="229"/>
      <c r="AW141" s="229"/>
      <c r="AX141" s="229"/>
      <c r="AY141" s="229"/>
      <c r="AZ141" s="229"/>
      <c r="BA141" s="230">
        <f t="shared" si="47"/>
        <v>0</v>
      </c>
    </row>
    <row r="142" spans="1:53" ht="14.1" customHeight="1" outlineLevel="2" x14ac:dyDescent="0.2">
      <c r="A142" s="68"/>
      <c r="B142" s="94"/>
      <c r="C142" s="251"/>
      <c r="D142" s="110"/>
      <c r="E142" s="110"/>
      <c r="F142" s="110"/>
      <c r="G142" s="111"/>
      <c r="H142" s="112" t="s">
        <v>179</v>
      </c>
      <c r="I142" s="100"/>
      <c r="J142" s="101"/>
      <c r="K142" s="101"/>
      <c r="L142" s="102" t="str">
        <f>IF(I142&lt;&gt;0,((VLOOKUP(I142,'1. Standard_Cost'!$B$4:$D$8,2)+VLOOKUP(I142,'1. Standard_Cost'!$B$4:$D$8,3))*J142*K142),"0")</f>
        <v>0</v>
      </c>
      <c r="M142" s="102">
        <f>L142*'1. Standard_Cost'!F4</f>
        <v>0</v>
      </c>
      <c r="N142" s="103"/>
      <c r="O142" s="103"/>
      <c r="P142" s="103"/>
      <c r="Q142" s="103"/>
      <c r="R142" s="104">
        <f>+N142*P142*'1. Standard_Cost'!$B$12</f>
        <v>0</v>
      </c>
      <c r="S142" s="104">
        <f>+N142*O142*P142*'1. Standard_Cost'!$C$12</f>
        <v>0</v>
      </c>
      <c r="T142" s="104">
        <f>+N142*P142*Q142*'1. Standard_Cost'!$D$12</f>
        <v>0</v>
      </c>
      <c r="U142" s="104">
        <f>+N142*O142*'1. Standard_Cost'!$E$12</f>
        <v>0</v>
      </c>
      <c r="V142" s="103"/>
      <c r="W142" s="103"/>
      <c r="X142" s="103"/>
      <c r="Y142" s="104">
        <f>+V142*((X142*'1. Standard_Cost'!$B$16)+(W142*X142*'1. Standard_Cost'!$C$16))</f>
        <v>0</v>
      </c>
      <c r="Z142" s="103"/>
      <c r="AA142" s="103"/>
      <c r="AB142" s="104">
        <f>+Z142*'1. Standard_Cost'!$B$20+AA142*'1. Standard_Cost'!$C$20</f>
        <v>0</v>
      </c>
      <c r="AC142" s="105"/>
      <c r="AD142" s="106"/>
      <c r="AE142" s="104">
        <f>SUM(AD142,AC142,AB142,Y142,U142,T142,S142,R142)*'1. Standard_Cost'!B28</f>
        <v>0</v>
      </c>
      <c r="AF142" s="104">
        <f t="shared" si="195"/>
        <v>0</v>
      </c>
      <c r="AG142" s="103"/>
      <c r="AH142" s="103"/>
      <c r="AI142" s="103"/>
      <c r="AJ142" s="107"/>
      <c r="AK142" s="107"/>
      <c r="AL142" s="107"/>
      <c r="AM142" s="104">
        <f>AG142*'1. Standard_Cost'!B24+'Incremental_Cost Year 2021'!AH146*'1. Standard_Cost'!C24+'Incremental_Cost Year 2021'!AI146*'1. Standard_Cost'!D24+'Incremental_Cost Year 2021'!AJ146+'Incremental_Cost Year 2021'!AL146+AK142</f>
        <v>0</v>
      </c>
      <c r="AN142" s="104">
        <f>AM142*'1. Standard_Cost'!C28</f>
        <v>0</v>
      </c>
      <c r="AO142" s="107"/>
      <c r="AQ142" s="104">
        <f t="shared" si="179"/>
        <v>0</v>
      </c>
      <c r="AR142" s="104">
        <f t="shared" si="194"/>
        <v>0</v>
      </c>
      <c r="AS142" s="104">
        <f t="shared" si="183"/>
        <v>0</v>
      </c>
      <c r="AT142" s="104">
        <f t="shared" si="196"/>
        <v>0</v>
      </c>
      <c r="AU142" s="229"/>
      <c r="AV142" s="229"/>
      <c r="AW142" s="229"/>
      <c r="AX142" s="229"/>
      <c r="AY142" s="229"/>
      <c r="AZ142" s="229"/>
      <c r="BA142" s="230">
        <f t="shared" si="47"/>
        <v>0</v>
      </c>
    </row>
    <row r="143" spans="1:53" ht="42" customHeight="1" outlineLevel="1" x14ac:dyDescent="0.2">
      <c r="A143" s="68"/>
      <c r="B143" s="141"/>
      <c r="C143" s="251"/>
      <c r="D143" s="113" t="s">
        <v>515</v>
      </c>
      <c r="E143" s="113" t="s">
        <v>226</v>
      </c>
      <c r="F143" s="114" t="s">
        <v>154</v>
      </c>
      <c r="G143" s="115" t="s">
        <v>155</v>
      </c>
      <c r="H143" s="122" t="s">
        <v>119</v>
      </c>
      <c r="I143" s="117"/>
      <c r="J143" s="117"/>
      <c r="K143" s="117"/>
      <c r="L143" s="118">
        <f>SUM(L139:L142)</f>
        <v>0</v>
      </c>
      <c r="M143" s="118">
        <f>SUM(M139:M142)</f>
        <v>0</v>
      </c>
      <c r="N143" s="117"/>
      <c r="O143" s="117"/>
      <c r="P143" s="117"/>
      <c r="Q143" s="117"/>
      <c r="R143" s="119">
        <f>SUM(R139:R142)</f>
        <v>0</v>
      </c>
      <c r="S143" s="119">
        <f>SUM(S139:S142)</f>
        <v>0</v>
      </c>
      <c r="T143" s="119">
        <f>SUM(T139:T142)</f>
        <v>0</v>
      </c>
      <c r="U143" s="119">
        <f>SUM(U139:U142)</f>
        <v>0</v>
      </c>
      <c r="V143" s="117"/>
      <c r="W143" s="117"/>
      <c r="X143" s="117"/>
      <c r="Y143" s="118">
        <f>SUM(Y139:Y142)</f>
        <v>0</v>
      </c>
      <c r="Z143" s="117"/>
      <c r="AA143" s="117"/>
      <c r="AB143" s="118">
        <f t="shared" ref="AB143:AF143" si="197">SUM(AB139:AB142)</f>
        <v>0</v>
      </c>
      <c r="AC143" s="118">
        <f t="shared" si="197"/>
        <v>0</v>
      </c>
      <c r="AD143" s="118">
        <f t="shared" si="197"/>
        <v>0</v>
      </c>
      <c r="AE143" s="118">
        <f t="shared" si="197"/>
        <v>0</v>
      </c>
      <c r="AF143" s="118">
        <f t="shared" si="197"/>
        <v>0</v>
      </c>
      <c r="AG143" s="117"/>
      <c r="AH143" s="117"/>
      <c r="AI143" s="117"/>
      <c r="AJ143" s="119">
        <f>SUM(AJ139:AJ142)</f>
        <v>0</v>
      </c>
      <c r="AK143" s="119">
        <f t="shared" ref="AK143:AN143" si="198">SUM(AK139:AK142)</f>
        <v>0</v>
      </c>
      <c r="AL143" s="119">
        <f t="shared" si="198"/>
        <v>0</v>
      </c>
      <c r="AM143" s="119">
        <f t="shared" si="198"/>
        <v>0</v>
      </c>
      <c r="AN143" s="119">
        <f t="shared" si="198"/>
        <v>0</v>
      </c>
      <c r="AO143" s="116"/>
      <c r="AP143" s="120"/>
      <c r="AQ143" s="121">
        <f t="shared" ref="AQ143:BA143" si="199">SUM(AQ139:AQ142)</f>
        <v>0</v>
      </c>
      <c r="AR143" s="121">
        <f t="shared" si="199"/>
        <v>0</v>
      </c>
      <c r="AS143" s="121">
        <f t="shared" si="199"/>
        <v>0</v>
      </c>
      <c r="AT143" s="121">
        <f t="shared" si="199"/>
        <v>0</v>
      </c>
      <c r="AU143" s="121">
        <f t="shared" si="199"/>
        <v>0</v>
      </c>
      <c r="AV143" s="121">
        <f t="shared" si="199"/>
        <v>0</v>
      </c>
      <c r="AW143" s="121">
        <f t="shared" si="199"/>
        <v>0</v>
      </c>
      <c r="AX143" s="121">
        <f t="shared" si="199"/>
        <v>0</v>
      </c>
      <c r="AY143" s="121">
        <f t="shared" si="199"/>
        <v>0</v>
      </c>
      <c r="AZ143" s="121">
        <f t="shared" si="199"/>
        <v>0</v>
      </c>
      <c r="BA143" s="121">
        <f t="shared" si="199"/>
        <v>0</v>
      </c>
    </row>
    <row r="144" spans="1:53" ht="14.1" customHeight="1" outlineLevel="2" x14ac:dyDescent="0.2">
      <c r="A144" s="68"/>
      <c r="B144" s="94"/>
      <c r="C144" s="142"/>
      <c r="D144" s="96"/>
      <c r="E144" s="96"/>
      <c r="F144" s="97"/>
      <c r="G144" s="98"/>
      <c r="H144" s="99" t="s">
        <v>528</v>
      </c>
      <c r="I144" s="100" t="s">
        <v>1</v>
      </c>
      <c r="J144" s="101">
        <v>1</v>
      </c>
      <c r="K144" s="101">
        <v>2</v>
      </c>
      <c r="L144" s="102">
        <f>IF(I144&lt;&gt;0,((VLOOKUP(I144,'1. Standard_Cost'!$B$4:$D$8,2)+VLOOKUP(I144,'1. Standard_Cost'!$B$4:$D$8,3))*J144*K144),"0")</f>
        <v>180250</v>
      </c>
      <c r="M144" s="102">
        <f>L144*'1. Standard_Cost'!F4</f>
        <v>30101.75</v>
      </c>
      <c r="N144" s="103"/>
      <c r="O144" s="103"/>
      <c r="P144" s="103"/>
      <c r="Q144" s="103"/>
      <c r="R144" s="104">
        <f>+N144*P144*'1. Standard_Cost'!$B$12</f>
        <v>0</v>
      </c>
      <c r="S144" s="104">
        <f>+N144*O144*P144*'1. Standard_Cost'!$C$12</f>
        <v>0</v>
      </c>
      <c r="T144" s="104">
        <f>+N144*P144*Q144*'1. Standard_Cost'!$D$12</f>
        <v>0</v>
      </c>
      <c r="U144" s="104">
        <f>+N144*O144*'1. Standard_Cost'!$E$12</f>
        <v>0</v>
      </c>
      <c r="V144" s="103"/>
      <c r="W144" s="103"/>
      <c r="X144" s="103"/>
      <c r="Y144" s="104">
        <f>+V144*((X144*'1. Standard_Cost'!$B$16)+(W144*X144*'1. Standard_Cost'!$C$16))</f>
        <v>0</v>
      </c>
      <c r="Z144" s="103"/>
      <c r="AA144" s="103"/>
      <c r="AB144" s="104">
        <f>+Z144*'1. Standard_Cost'!$B$20+AA144*'1. Standard_Cost'!$C$20</f>
        <v>0</v>
      </c>
      <c r="AC144" s="105">
        <v>30000</v>
      </c>
      <c r="AD144" s="106"/>
      <c r="AE144" s="104">
        <f>SUM(AD144,AC144,AB144,Y144,U144,T144,S144,R144)*'1. Standard_Cost'!B33</f>
        <v>0</v>
      </c>
      <c r="AF144" s="104">
        <f>SUM(AD144,AE144)</f>
        <v>0</v>
      </c>
      <c r="AG144" s="103"/>
      <c r="AH144" s="103"/>
      <c r="AI144" s="103"/>
      <c r="AJ144" s="107"/>
      <c r="AK144" s="107"/>
      <c r="AL144" s="107"/>
      <c r="AM144" s="104">
        <f>AG144*'1. Standard_Cost'!B29+'Incremental_Cost Year 2021'!AH148*'1. Standard_Cost'!C29+'Incremental_Cost Year 2021'!AI148*'1. Standard_Cost'!D29+'Incremental_Cost Year 2021'!AJ148+'Incremental_Cost Year 2021'!AL148+AK144</f>
        <v>0</v>
      </c>
      <c r="AN144" s="104">
        <f>AM144*'1. Standard_Cost'!C33</f>
        <v>0</v>
      </c>
      <c r="AO144" s="107"/>
      <c r="AQ144" s="104">
        <f t="shared" ref="AQ144:AQ147" si="200">L144+M144</f>
        <v>210351.75</v>
      </c>
      <c r="AR144" s="104">
        <f t="shared" ref="AR144:AR147" si="201">AF144</f>
        <v>0</v>
      </c>
      <c r="AS144" s="104">
        <f t="shared" si="183"/>
        <v>0</v>
      </c>
      <c r="AT144" s="104">
        <f>SUM(AQ144,AR144,AS144)</f>
        <v>210351.75</v>
      </c>
      <c r="AU144" s="229">
        <f>AT144</f>
        <v>210351.75</v>
      </c>
      <c r="AV144" s="229"/>
      <c r="AW144" s="229"/>
      <c r="AX144" s="229"/>
      <c r="AY144" s="229"/>
      <c r="AZ144" s="229"/>
      <c r="BA144" s="230">
        <f t="shared" ref="BA144:BA147" si="202">SUM(AU144:AZ144)-AT144</f>
        <v>0</v>
      </c>
    </row>
    <row r="145" spans="1:53" ht="14.1" customHeight="1" outlineLevel="2" x14ac:dyDescent="0.2">
      <c r="A145" s="68"/>
      <c r="B145" s="94"/>
      <c r="C145" s="142"/>
      <c r="D145" s="110"/>
      <c r="E145" s="110"/>
      <c r="F145" s="110"/>
      <c r="G145" s="111"/>
      <c r="H145" s="99" t="s">
        <v>50</v>
      </c>
      <c r="I145" s="100"/>
      <c r="J145" s="101"/>
      <c r="K145" s="101"/>
      <c r="L145" s="102" t="str">
        <f>IF(I145&lt;&gt;0,((VLOOKUP(I145,'1. Standard_Cost'!$B$4:$D$8,2)+VLOOKUP(I145,'1. Standard_Cost'!$B$4:$D$8,3))*J145*K145),"0")</f>
        <v>0</v>
      </c>
      <c r="M145" s="102">
        <f>L145*'1. Standard_Cost'!F9</f>
        <v>0</v>
      </c>
      <c r="N145" s="103"/>
      <c r="O145" s="103"/>
      <c r="P145" s="103"/>
      <c r="Q145" s="103"/>
      <c r="R145" s="104">
        <f>+N145*P145*'1. Standard_Cost'!$B$12</f>
        <v>0</v>
      </c>
      <c r="S145" s="104">
        <f>+N145*O145*P145*'1. Standard_Cost'!$C$12</f>
        <v>0</v>
      </c>
      <c r="T145" s="104">
        <f>+N145*P145*Q145*'1. Standard_Cost'!$D$12</f>
        <v>0</v>
      </c>
      <c r="U145" s="104">
        <f>+N145*O145*'1. Standard_Cost'!$E$12</f>
        <v>0</v>
      </c>
      <c r="V145" s="103"/>
      <c r="W145" s="103"/>
      <c r="X145" s="103"/>
      <c r="Y145" s="104">
        <f>+V145*((X145*'1. Standard_Cost'!$B$16)+(W145*X145*'1. Standard_Cost'!$C$16))</f>
        <v>0</v>
      </c>
      <c r="Z145" s="103"/>
      <c r="AA145" s="103"/>
      <c r="AB145" s="104">
        <f>+Z145*'1. Standard_Cost'!$B$20+AA145*'1. Standard_Cost'!$C$20</f>
        <v>0</v>
      </c>
      <c r="AC145" s="105"/>
      <c r="AD145" s="106"/>
      <c r="AE145" s="104">
        <f>SUM(AD145,AC145,AB145,Y145,U145,T145,S145,R145)*'1. Standard_Cost'!B33</f>
        <v>0</v>
      </c>
      <c r="AF145" s="104">
        <f t="shared" ref="AF145:AF147" si="203">SUM(AD145,AE145)</f>
        <v>0</v>
      </c>
      <c r="AG145" s="103"/>
      <c r="AH145" s="103">
        <v>0</v>
      </c>
      <c r="AI145" s="103">
        <v>0</v>
      </c>
      <c r="AJ145" s="107"/>
      <c r="AK145" s="107"/>
      <c r="AL145" s="107"/>
      <c r="AM145" s="104">
        <f>AG145*'1. Standard_Cost'!B29+'Incremental_Cost Year 2021'!AH149*'1. Standard_Cost'!C29+'Incremental_Cost Year 2021'!AI149*'1. Standard_Cost'!D29+'Incremental_Cost Year 2021'!AJ149+'Incremental_Cost Year 2021'!AL149+AK145</f>
        <v>0</v>
      </c>
      <c r="AN145" s="104">
        <f>AM145*'1. Standard_Cost'!C33</f>
        <v>0</v>
      </c>
      <c r="AO145" s="107"/>
      <c r="AQ145" s="104">
        <f t="shared" si="200"/>
        <v>0</v>
      </c>
      <c r="AR145" s="104">
        <f t="shared" si="201"/>
        <v>0</v>
      </c>
      <c r="AS145" s="104">
        <f t="shared" si="183"/>
        <v>0</v>
      </c>
      <c r="AT145" s="104">
        <f t="shared" ref="AT145:AT147" si="204">SUM(AQ145,AR145,AS145)</f>
        <v>0</v>
      </c>
      <c r="AU145" s="229"/>
      <c r="AV145" s="229">
        <v>0</v>
      </c>
      <c r="AW145" s="229"/>
      <c r="AX145" s="229"/>
      <c r="AY145" s="229"/>
      <c r="AZ145" s="229"/>
      <c r="BA145" s="230">
        <f t="shared" si="202"/>
        <v>0</v>
      </c>
    </row>
    <row r="146" spans="1:53" ht="14.1" customHeight="1" outlineLevel="2" x14ac:dyDescent="0.2">
      <c r="A146" s="68"/>
      <c r="B146" s="94"/>
      <c r="C146" s="142"/>
      <c r="D146" s="110"/>
      <c r="E146" s="110"/>
      <c r="F146" s="110"/>
      <c r="G146" s="111"/>
      <c r="H146" s="99" t="s">
        <v>51</v>
      </c>
      <c r="I146" s="100"/>
      <c r="J146" s="101"/>
      <c r="K146" s="101"/>
      <c r="L146" s="102" t="str">
        <f>IF(I146&lt;&gt;0,((VLOOKUP(I146,'1. Standard_Cost'!$B$4:$D$8,2)+VLOOKUP(I146,'1. Standard_Cost'!$B$4:$D$8,3))*J146*K146),"0")</f>
        <v>0</v>
      </c>
      <c r="M146" s="102">
        <f>L146*'1. Standard_Cost'!F9</f>
        <v>0</v>
      </c>
      <c r="N146" s="103"/>
      <c r="O146" s="103"/>
      <c r="P146" s="103"/>
      <c r="Q146" s="103"/>
      <c r="R146" s="104">
        <f>+N146*P146*'1. Standard_Cost'!$B$12</f>
        <v>0</v>
      </c>
      <c r="S146" s="104">
        <f>+N146*O146*P146*'1. Standard_Cost'!$C$12</f>
        <v>0</v>
      </c>
      <c r="T146" s="104">
        <f>+N146*P146*Q146*'1. Standard_Cost'!$D$12</f>
        <v>0</v>
      </c>
      <c r="U146" s="104">
        <f>+N146*O146*'1. Standard_Cost'!$E$12</f>
        <v>0</v>
      </c>
      <c r="V146" s="103"/>
      <c r="W146" s="103"/>
      <c r="X146" s="103"/>
      <c r="Y146" s="104">
        <f>+V146*((X146*'1. Standard_Cost'!$B$16)+(W146*X146*'1. Standard_Cost'!$C$16))</f>
        <v>0</v>
      </c>
      <c r="Z146" s="103"/>
      <c r="AA146" s="103"/>
      <c r="AB146" s="104">
        <f>+Z146*'1. Standard_Cost'!$B$20+AA146*'1. Standard_Cost'!$C$20</f>
        <v>0</v>
      </c>
      <c r="AC146" s="105"/>
      <c r="AD146" s="106"/>
      <c r="AE146" s="104">
        <f>SUM(AD146,AC146,AB146,Y146,U146,T146,S146,R146)*'1. Standard_Cost'!B33</f>
        <v>0</v>
      </c>
      <c r="AF146" s="104">
        <f t="shared" si="203"/>
        <v>0</v>
      </c>
      <c r="AG146" s="103"/>
      <c r="AH146" s="103"/>
      <c r="AI146" s="103"/>
      <c r="AJ146" s="107"/>
      <c r="AK146" s="107"/>
      <c r="AL146" s="107"/>
      <c r="AM146" s="104">
        <f>AG146*'1. Standard_Cost'!B29+'Incremental_Cost Year 2021'!AH150*'1. Standard_Cost'!C29+'Incremental_Cost Year 2021'!AI150*'1. Standard_Cost'!D29+'Incremental_Cost Year 2021'!AJ150+'Incremental_Cost Year 2021'!AL150+AK146</f>
        <v>0</v>
      </c>
      <c r="AN146" s="104">
        <f>AM146*'1. Standard_Cost'!C33</f>
        <v>0</v>
      </c>
      <c r="AO146" s="107"/>
      <c r="AQ146" s="104">
        <f t="shared" si="200"/>
        <v>0</v>
      </c>
      <c r="AR146" s="104">
        <f t="shared" si="201"/>
        <v>0</v>
      </c>
      <c r="AS146" s="104">
        <f t="shared" si="183"/>
        <v>0</v>
      </c>
      <c r="AT146" s="104">
        <f t="shared" si="204"/>
        <v>0</v>
      </c>
      <c r="AU146" s="229"/>
      <c r="AV146" s="229"/>
      <c r="AW146" s="229"/>
      <c r="AX146" s="229"/>
      <c r="AY146" s="229"/>
      <c r="AZ146" s="229"/>
      <c r="BA146" s="230">
        <f t="shared" si="202"/>
        <v>0</v>
      </c>
    </row>
    <row r="147" spans="1:53" ht="14.1" customHeight="1" outlineLevel="2" x14ac:dyDescent="0.2">
      <c r="A147" s="68"/>
      <c r="B147" s="94"/>
      <c r="C147" s="142"/>
      <c r="D147" s="110"/>
      <c r="E147" s="110"/>
      <c r="F147" s="110"/>
      <c r="G147" s="111"/>
      <c r="H147" s="112" t="s">
        <v>179</v>
      </c>
      <c r="I147" s="100"/>
      <c r="J147" s="101"/>
      <c r="K147" s="101"/>
      <c r="L147" s="102" t="str">
        <f>IF(I147&lt;&gt;0,((VLOOKUP(I147,'1. Standard_Cost'!$B$4:$D$8,2)+VLOOKUP(I147,'1. Standard_Cost'!$B$4:$D$8,3))*J147*K147),"0")</f>
        <v>0</v>
      </c>
      <c r="M147" s="102">
        <f>L147*'1. Standard_Cost'!F9</f>
        <v>0</v>
      </c>
      <c r="N147" s="103"/>
      <c r="O147" s="103"/>
      <c r="P147" s="103"/>
      <c r="Q147" s="103"/>
      <c r="R147" s="104">
        <f>+N147*P147*'1. Standard_Cost'!$B$12</f>
        <v>0</v>
      </c>
      <c r="S147" s="104">
        <f>+N147*O147*P147*'1. Standard_Cost'!$C$12</f>
        <v>0</v>
      </c>
      <c r="T147" s="104">
        <f>+N147*P147*Q147*'1. Standard_Cost'!$D$12</f>
        <v>0</v>
      </c>
      <c r="U147" s="104">
        <f>+N147*O147*'1. Standard_Cost'!$E$12</f>
        <v>0</v>
      </c>
      <c r="V147" s="103"/>
      <c r="W147" s="103"/>
      <c r="X147" s="103"/>
      <c r="Y147" s="104">
        <f>+V147*((X147*'1. Standard_Cost'!$B$16)+(W147*X147*'1. Standard_Cost'!$C$16))</f>
        <v>0</v>
      </c>
      <c r="Z147" s="103"/>
      <c r="AA147" s="103"/>
      <c r="AB147" s="104">
        <f>+Z147*'1. Standard_Cost'!$B$20+AA147*'1. Standard_Cost'!$C$20</f>
        <v>0</v>
      </c>
      <c r="AC147" s="105"/>
      <c r="AD147" s="106"/>
      <c r="AE147" s="104">
        <f>SUM(AD147,AC147,AB147,Y147,U147,T147,S147,R147)*'1. Standard_Cost'!B33</f>
        <v>0</v>
      </c>
      <c r="AF147" s="104">
        <f t="shared" si="203"/>
        <v>0</v>
      </c>
      <c r="AG147" s="103"/>
      <c r="AH147" s="103"/>
      <c r="AI147" s="103"/>
      <c r="AJ147" s="107"/>
      <c r="AK147" s="107"/>
      <c r="AL147" s="107"/>
      <c r="AM147" s="104">
        <f>AG147*'1. Standard_Cost'!B29+'Incremental_Cost Year 2021'!AH151*'1. Standard_Cost'!C29+'Incremental_Cost Year 2021'!AI151*'1. Standard_Cost'!D29+'Incremental_Cost Year 2021'!AJ151+'Incremental_Cost Year 2021'!AL151+AK147</f>
        <v>0</v>
      </c>
      <c r="AN147" s="104">
        <f>AM147*'1. Standard_Cost'!C33</f>
        <v>0</v>
      </c>
      <c r="AO147" s="107"/>
      <c r="AQ147" s="104">
        <f t="shared" si="200"/>
        <v>0</v>
      </c>
      <c r="AR147" s="104">
        <f t="shared" si="201"/>
        <v>0</v>
      </c>
      <c r="AS147" s="104">
        <f t="shared" si="183"/>
        <v>0</v>
      </c>
      <c r="AT147" s="104">
        <f t="shared" si="204"/>
        <v>0</v>
      </c>
      <c r="AU147" s="229"/>
      <c r="AV147" s="229"/>
      <c r="AW147" s="229"/>
      <c r="AX147" s="229"/>
      <c r="AY147" s="229"/>
      <c r="AZ147" s="229"/>
      <c r="BA147" s="230">
        <f t="shared" si="202"/>
        <v>0</v>
      </c>
    </row>
    <row r="148" spans="1:53" ht="24.6" customHeight="1" outlineLevel="1" x14ac:dyDescent="0.2">
      <c r="A148" s="68"/>
      <c r="B148" s="141"/>
      <c r="C148" s="142"/>
      <c r="D148" s="113" t="s">
        <v>515</v>
      </c>
      <c r="E148" s="113" t="s">
        <v>227</v>
      </c>
      <c r="F148" s="114" t="s">
        <v>154</v>
      </c>
      <c r="G148" s="115" t="s">
        <v>155</v>
      </c>
      <c r="H148" s="122" t="s">
        <v>228</v>
      </c>
      <c r="I148" s="117"/>
      <c r="J148" s="117"/>
      <c r="K148" s="117"/>
      <c r="L148" s="118">
        <f>SUM(L144:L147)</f>
        <v>180250</v>
      </c>
      <c r="M148" s="118">
        <f>SUM(M144:M147)</f>
        <v>30101.75</v>
      </c>
      <c r="N148" s="117"/>
      <c r="O148" s="117"/>
      <c r="P148" s="117"/>
      <c r="Q148" s="117"/>
      <c r="R148" s="119">
        <f>SUM(R144:R147)</f>
        <v>0</v>
      </c>
      <c r="S148" s="119">
        <f>SUM(S144:S147)</f>
        <v>0</v>
      </c>
      <c r="T148" s="119">
        <f>SUM(T144:T147)</f>
        <v>0</v>
      </c>
      <c r="U148" s="119">
        <f>SUM(U144:U147)</f>
        <v>0</v>
      </c>
      <c r="V148" s="117"/>
      <c r="W148" s="117"/>
      <c r="X148" s="117"/>
      <c r="Y148" s="118">
        <f>SUM(Y144:Y147)</f>
        <v>0</v>
      </c>
      <c r="Z148" s="117"/>
      <c r="AA148" s="117"/>
      <c r="AB148" s="118">
        <f t="shared" ref="AB148:AF148" si="205">SUM(AB144:AB147)</f>
        <v>0</v>
      </c>
      <c r="AC148" s="118">
        <f t="shared" si="205"/>
        <v>30000</v>
      </c>
      <c r="AD148" s="118">
        <f t="shared" si="205"/>
        <v>0</v>
      </c>
      <c r="AE148" s="118">
        <f t="shared" si="205"/>
        <v>0</v>
      </c>
      <c r="AF148" s="118">
        <f t="shared" si="205"/>
        <v>0</v>
      </c>
      <c r="AG148" s="117"/>
      <c r="AH148" s="117"/>
      <c r="AI148" s="117"/>
      <c r="AJ148" s="119">
        <f>SUM(AJ144:AJ147)</f>
        <v>0</v>
      </c>
      <c r="AK148" s="119">
        <f t="shared" ref="AK148:AN148" si="206">SUM(AK144:AK147)</f>
        <v>0</v>
      </c>
      <c r="AL148" s="119">
        <f t="shared" si="206"/>
        <v>0</v>
      </c>
      <c r="AM148" s="119">
        <f t="shared" si="206"/>
        <v>0</v>
      </c>
      <c r="AN148" s="119">
        <f t="shared" si="206"/>
        <v>0</v>
      </c>
      <c r="AO148" s="116"/>
      <c r="AP148" s="120"/>
      <c r="AQ148" s="121">
        <f t="shared" ref="AQ148:BA148" si="207">SUM(AQ144:AQ147)</f>
        <v>210351.75</v>
      </c>
      <c r="AR148" s="121">
        <f t="shared" si="207"/>
        <v>0</v>
      </c>
      <c r="AS148" s="121">
        <f t="shared" si="207"/>
        <v>0</v>
      </c>
      <c r="AT148" s="121">
        <f t="shared" si="207"/>
        <v>210351.75</v>
      </c>
      <c r="AU148" s="121">
        <f t="shared" si="207"/>
        <v>210351.75</v>
      </c>
      <c r="AV148" s="121">
        <f t="shared" si="207"/>
        <v>0</v>
      </c>
      <c r="AW148" s="121">
        <f t="shared" si="207"/>
        <v>0</v>
      </c>
      <c r="AX148" s="121">
        <f t="shared" si="207"/>
        <v>0</v>
      </c>
      <c r="AY148" s="121">
        <f t="shared" si="207"/>
        <v>0</v>
      </c>
      <c r="AZ148" s="121">
        <f t="shared" si="207"/>
        <v>0</v>
      </c>
      <c r="BA148" s="121">
        <f t="shared" si="207"/>
        <v>0</v>
      </c>
    </row>
    <row r="149" spans="1:53" ht="14.1" customHeight="1" outlineLevel="2" x14ac:dyDescent="0.2">
      <c r="A149" s="68"/>
      <c r="B149" s="94"/>
      <c r="C149" s="142"/>
      <c r="D149" s="96"/>
      <c r="E149" s="96"/>
      <c r="F149" s="97"/>
      <c r="G149" s="98"/>
      <c r="H149" s="99" t="s">
        <v>595</v>
      </c>
      <c r="I149" s="100" t="s">
        <v>1</v>
      </c>
      <c r="J149" s="101">
        <v>3</v>
      </c>
      <c r="K149" s="101">
        <v>1</v>
      </c>
      <c r="L149" s="102">
        <f>IF(I149&lt;&gt;0,((VLOOKUP(I149,'1. Standard_Cost'!$B$4:$D$8,2)+VLOOKUP(I149,'1. Standard_Cost'!$B$4:$D$8,3))*J149*K149),"0")</f>
        <v>270375</v>
      </c>
      <c r="M149" s="102">
        <f>L149*'1. Standard_Cost'!F4</f>
        <v>45152.625</v>
      </c>
      <c r="N149" s="103"/>
      <c r="O149" s="103"/>
      <c r="P149" s="103"/>
      <c r="Q149" s="103"/>
      <c r="R149" s="104">
        <f>+N149*P149*'1. Standard_Cost'!$B$12</f>
        <v>0</v>
      </c>
      <c r="S149" s="104">
        <f>+N149*O149*P149*'1. Standard_Cost'!$C$12</f>
        <v>0</v>
      </c>
      <c r="T149" s="104">
        <f>+N149*P149*Q149*'1. Standard_Cost'!$D$12</f>
        <v>0</v>
      </c>
      <c r="U149" s="104">
        <f>+N149*O149*'1. Standard_Cost'!$E$12</f>
        <v>0</v>
      </c>
      <c r="V149" s="103"/>
      <c r="W149" s="103"/>
      <c r="X149" s="103"/>
      <c r="Y149" s="104">
        <f>+V149*((X149*'1. Standard_Cost'!$B$16)+(W149*X149*'1. Standard_Cost'!$C$16))</f>
        <v>0</v>
      </c>
      <c r="Z149" s="103"/>
      <c r="AA149" s="103"/>
      <c r="AB149" s="104">
        <f>+Z149*'1. Standard_Cost'!$B$20+AA149*'1. Standard_Cost'!$C$20</f>
        <v>0</v>
      </c>
      <c r="AC149" s="105">
        <v>15000</v>
      </c>
      <c r="AD149" s="106"/>
      <c r="AE149" s="104">
        <f>SUM(AD149,AC149,AB149,Y149,U149,T149,S149,R149)*'1. Standard_Cost'!B38</f>
        <v>0</v>
      </c>
      <c r="AF149" s="104">
        <f>SUM(AD149,AE149)</f>
        <v>0</v>
      </c>
      <c r="AG149" s="103"/>
      <c r="AH149" s="103"/>
      <c r="AI149" s="103"/>
      <c r="AJ149" s="107"/>
      <c r="AK149" s="107"/>
      <c r="AL149" s="107"/>
      <c r="AM149" s="104">
        <f>AG149*'1. Standard_Cost'!B34+'Incremental_Cost Year 2021'!AH153*'1. Standard_Cost'!C34+'Incremental_Cost Year 2021'!AI153*'1. Standard_Cost'!D34+'Incremental_Cost Year 2021'!AJ153+'Incremental_Cost Year 2021'!AL153+AK149</f>
        <v>0</v>
      </c>
      <c r="AN149" s="104">
        <f>AM149*'1. Standard_Cost'!C38</f>
        <v>0</v>
      </c>
      <c r="AO149" s="107"/>
      <c r="AQ149" s="104">
        <f t="shared" ref="AQ149:AQ152" si="208">L149+M149</f>
        <v>315527.625</v>
      </c>
      <c r="AR149" s="104">
        <f t="shared" ref="AR149:AR151" si="209">AF149</f>
        <v>0</v>
      </c>
      <c r="AS149" s="104">
        <f t="shared" si="183"/>
        <v>0</v>
      </c>
      <c r="AT149" s="104">
        <f>SUM(AQ149,AR149,AS149)</f>
        <v>315527.625</v>
      </c>
      <c r="AU149" s="229">
        <f>AT149</f>
        <v>315527.625</v>
      </c>
      <c r="AV149" s="229"/>
      <c r="AW149" s="229"/>
      <c r="AX149" s="229"/>
      <c r="AY149" s="229"/>
      <c r="AZ149" s="229"/>
      <c r="BA149" s="230">
        <f t="shared" ref="BA149:BA152" si="210">SUM(AU149:AZ149)-AT149</f>
        <v>0</v>
      </c>
    </row>
    <row r="150" spans="1:53" ht="14.1" customHeight="1" outlineLevel="2" x14ac:dyDescent="0.2">
      <c r="A150" s="68"/>
      <c r="B150" s="94"/>
      <c r="C150" s="142"/>
      <c r="D150" s="110"/>
      <c r="E150" s="110"/>
      <c r="F150" s="110"/>
      <c r="G150" s="111"/>
      <c r="H150" s="99" t="s">
        <v>596</v>
      </c>
      <c r="I150" s="100" t="s">
        <v>4</v>
      </c>
      <c r="J150" s="101">
        <v>1</v>
      </c>
      <c r="K150" s="101">
        <v>1</v>
      </c>
      <c r="L150" s="102">
        <f>IF(I150&lt;&gt;0,((VLOOKUP(I150,'1. Standard_Cost'!$B$4:$D$8,2)+VLOOKUP(I150,'1. Standard_Cost'!$B$4:$D$8,3))*J150*K150),"0")</f>
        <v>80100</v>
      </c>
      <c r="M150" s="102">
        <f>L150*'1. Standard_Cost'!F4</f>
        <v>13376.7</v>
      </c>
      <c r="N150" s="103"/>
      <c r="O150" s="103"/>
      <c r="P150" s="103"/>
      <c r="Q150" s="103"/>
      <c r="R150" s="104">
        <f>+N150*P150*'1. Standard_Cost'!$B$12</f>
        <v>0</v>
      </c>
      <c r="S150" s="104">
        <f>+N150*O150*P150*'1. Standard_Cost'!$C$12</f>
        <v>0</v>
      </c>
      <c r="T150" s="104">
        <f>+N150*P150*Q150*'1. Standard_Cost'!$D$12</f>
        <v>0</v>
      </c>
      <c r="U150" s="104">
        <f>+N150*O150*'1. Standard_Cost'!$E$12</f>
        <v>0</v>
      </c>
      <c r="V150" s="103"/>
      <c r="W150" s="103"/>
      <c r="X150" s="103"/>
      <c r="Y150" s="104">
        <f>+V150*((X150*'1. Standard_Cost'!$B$16)+(W150*X150*'1. Standard_Cost'!$C$16))</f>
        <v>0</v>
      </c>
      <c r="Z150" s="103"/>
      <c r="AA150" s="103"/>
      <c r="AB150" s="104">
        <f>+Z150*'1. Standard_Cost'!$B$20+AA150*'1. Standard_Cost'!$C$20</f>
        <v>0</v>
      </c>
      <c r="AC150" s="105"/>
      <c r="AD150" s="106"/>
      <c r="AE150" s="104">
        <f>SUM(AD150,AC150,AB150,Y150,U150,T150,S150,R150)*'1. Standard_Cost'!B38</f>
        <v>0</v>
      </c>
      <c r="AF150" s="104">
        <f t="shared" ref="AF150:AF152" si="211">SUM(AD150,AE150)</f>
        <v>0</v>
      </c>
      <c r="AG150" s="103"/>
      <c r="AH150" s="103">
        <v>0</v>
      </c>
      <c r="AI150" s="103">
        <v>0</v>
      </c>
      <c r="AJ150" s="107"/>
      <c r="AK150" s="107"/>
      <c r="AL150" s="107"/>
      <c r="AM150" s="104">
        <f>AG150*'1. Standard_Cost'!B34+'Incremental_Cost Year 2021'!AH154*'1. Standard_Cost'!C34+'Incremental_Cost Year 2021'!AI154*'1. Standard_Cost'!D34+'Incremental_Cost Year 2021'!AJ154+'Incremental_Cost Year 2021'!AL154+AK150</f>
        <v>0</v>
      </c>
      <c r="AN150" s="104">
        <f>AM150*'1. Standard_Cost'!C38</f>
        <v>0</v>
      </c>
      <c r="AO150" s="107"/>
      <c r="AQ150" s="104">
        <f t="shared" si="208"/>
        <v>93476.7</v>
      </c>
      <c r="AR150" s="104">
        <f t="shared" si="209"/>
        <v>0</v>
      </c>
      <c r="AS150" s="104">
        <f t="shared" si="183"/>
        <v>0</v>
      </c>
      <c r="AT150" s="104">
        <f t="shared" ref="AT150:AT152" si="212">SUM(AQ150,AR150,AS150)</f>
        <v>93476.7</v>
      </c>
      <c r="AU150" s="229">
        <f t="shared" ref="AU150:AU151" si="213">AT150</f>
        <v>93476.7</v>
      </c>
      <c r="AV150" s="229">
        <v>0</v>
      </c>
      <c r="AW150" s="229"/>
      <c r="AX150" s="229"/>
      <c r="AY150" s="229"/>
      <c r="AZ150" s="229"/>
      <c r="BA150" s="230">
        <f t="shared" si="210"/>
        <v>0</v>
      </c>
    </row>
    <row r="151" spans="1:53" ht="14.1" customHeight="1" outlineLevel="2" x14ac:dyDescent="0.2">
      <c r="A151" s="68"/>
      <c r="B151" s="94"/>
      <c r="C151" s="142"/>
      <c r="D151" s="110"/>
      <c r="E151" s="110"/>
      <c r="F151" s="110"/>
      <c r="G151" s="111"/>
      <c r="H151" s="99" t="s">
        <v>597</v>
      </c>
      <c r="I151" s="100" t="s">
        <v>3</v>
      </c>
      <c r="J151" s="101">
        <v>1</v>
      </c>
      <c r="K151" s="101">
        <v>1</v>
      </c>
      <c r="L151" s="102">
        <f>IF(I151&lt;&gt;0,((VLOOKUP(I151,'1. Standard_Cost'!$B$4:$D$8,2)+VLOOKUP(I151,'1. Standard_Cost'!$B$4:$D$8,3))*J151*K151),"0")</f>
        <v>100100</v>
      </c>
      <c r="M151" s="102">
        <f>L151*'1. Standard_Cost'!F4</f>
        <v>16716.7</v>
      </c>
      <c r="N151" s="103"/>
      <c r="O151" s="103"/>
      <c r="P151" s="103"/>
      <c r="Q151" s="103"/>
      <c r="R151" s="104">
        <f>+N151*P151*'1. Standard_Cost'!$B$12</f>
        <v>0</v>
      </c>
      <c r="S151" s="104">
        <f>+N151*O151*P151*'1. Standard_Cost'!$C$12</f>
        <v>0</v>
      </c>
      <c r="T151" s="104">
        <f>+N151*P151*Q151*'1. Standard_Cost'!$D$12</f>
        <v>0</v>
      </c>
      <c r="U151" s="104">
        <f>+N151*O151*'1. Standard_Cost'!$E$12</f>
        <v>0</v>
      </c>
      <c r="V151" s="103"/>
      <c r="W151" s="103"/>
      <c r="X151" s="103"/>
      <c r="Y151" s="104">
        <f>+V151*((X151*'1. Standard_Cost'!$B$16)+(W151*X151*'1. Standard_Cost'!$C$16))</f>
        <v>0</v>
      </c>
      <c r="Z151" s="103"/>
      <c r="AA151" s="103"/>
      <c r="AB151" s="104">
        <f>+Z151*'1. Standard_Cost'!$B$20+AA151*'1. Standard_Cost'!$C$20</f>
        <v>0</v>
      </c>
      <c r="AC151" s="105"/>
      <c r="AD151" s="106"/>
      <c r="AE151" s="104">
        <f>SUM(AD151,AC151,AB151,Y151,U151,T151,S151,R151)*'1. Standard_Cost'!B38</f>
        <v>0</v>
      </c>
      <c r="AF151" s="104">
        <f t="shared" si="211"/>
        <v>0</v>
      </c>
      <c r="AG151" s="103"/>
      <c r="AH151" s="103"/>
      <c r="AI151" s="103"/>
      <c r="AJ151" s="107"/>
      <c r="AK151" s="107"/>
      <c r="AL151" s="107"/>
      <c r="AM151" s="104">
        <f>AG151*'1. Standard_Cost'!B34+'Incremental_Cost Year 2021'!AH155*'1. Standard_Cost'!C34+'Incremental_Cost Year 2021'!AI155*'1. Standard_Cost'!D34+'Incremental_Cost Year 2021'!AJ155+'Incremental_Cost Year 2021'!AL155+AK151</f>
        <v>0</v>
      </c>
      <c r="AN151" s="104">
        <f>AM151*'1. Standard_Cost'!C38</f>
        <v>0</v>
      </c>
      <c r="AO151" s="107"/>
      <c r="AQ151" s="104">
        <f t="shared" si="208"/>
        <v>116816.7</v>
      </c>
      <c r="AR151" s="104">
        <f t="shared" si="209"/>
        <v>0</v>
      </c>
      <c r="AS151" s="104">
        <f t="shared" si="183"/>
        <v>0</v>
      </c>
      <c r="AT151" s="104">
        <f t="shared" si="212"/>
        <v>116816.7</v>
      </c>
      <c r="AU151" s="229">
        <f t="shared" si="213"/>
        <v>116816.7</v>
      </c>
      <c r="AV151" s="229"/>
      <c r="AW151" s="229"/>
      <c r="AX151" s="229"/>
      <c r="AY151" s="229"/>
      <c r="AZ151" s="229"/>
      <c r="BA151" s="230">
        <f t="shared" si="210"/>
        <v>0</v>
      </c>
    </row>
    <row r="152" spans="1:53" ht="14.1" customHeight="1" outlineLevel="2" x14ac:dyDescent="0.2">
      <c r="A152" s="68"/>
      <c r="B152" s="94"/>
      <c r="C152" s="142"/>
      <c r="D152" s="110"/>
      <c r="E152" s="110"/>
      <c r="F152" s="110"/>
      <c r="G152" s="111"/>
      <c r="H152" s="112" t="s">
        <v>179</v>
      </c>
      <c r="I152" s="100"/>
      <c r="J152" s="101"/>
      <c r="K152" s="101"/>
      <c r="L152" s="102" t="str">
        <f>IF(I152&lt;&gt;0,((VLOOKUP(I152,'1. Standard_Cost'!$B$4:$D$8,2)+VLOOKUP(I152,'1. Standard_Cost'!$B$4:$D$8,3))*J152*K152),"0")</f>
        <v>0</v>
      </c>
      <c r="M152" s="102">
        <f>L152*'1. Standard_Cost'!F14</f>
        <v>0</v>
      </c>
      <c r="N152" s="103"/>
      <c r="O152" s="103"/>
      <c r="P152" s="103"/>
      <c r="Q152" s="103"/>
      <c r="R152" s="104">
        <f>+N152*P152*'1. Standard_Cost'!$B$12</f>
        <v>0</v>
      </c>
      <c r="S152" s="104">
        <f>+N152*O152*P152*'1. Standard_Cost'!$C$12</f>
        <v>0</v>
      </c>
      <c r="T152" s="104">
        <f>+N152*P152*Q152*'1. Standard_Cost'!$D$12</f>
        <v>0</v>
      </c>
      <c r="U152" s="104">
        <f>+N152*O152*'1. Standard_Cost'!$E$12</f>
        <v>0</v>
      </c>
      <c r="V152" s="103"/>
      <c r="W152" s="103"/>
      <c r="X152" s="103"/>
      <c r="Y152" s="104">
        <f>+V152*((X152*'1. Standard_Cost'!$B$16)+(W152*X152*'1. Standard_Cost'!$C$16))</f>
        <v>0</v>
      </c>
      <c r="Z152" s="103"/>
      <c r="AA152" s="103"/>
      <c r="AB152" s="104">
        <f>+Z152*'1. Standard_Cost'!$B$20+AA152*'1. Standard_Cost'!$C$20</f>
        <v>0</v>
      </c>
      <c r="AC152" s="105"/>
      <c r="AD152" s="106"/>
      <c r="AE152" s="104">
        <f>SUM(AD152,AC152,AB152,Y152,U152,T152,S152,R152)*'1. Standard_Cost'!B38</f>
        <v>0</v>
      </c>
      <c r="AF152" s="104">
        <f t="shared" si="211"/>
        <v>0</v>
      </c>
      <c r="AG152" s="103"/>
      <c r="AH152" s="103"/>
      <c r="AI152" s="103"/>
      <c r="AJ152" s="107"/>
      <c r="AK152" s="107"/>
      <c r="AL152" s="107"/>
      <c r="AM152" s="104">
        <f>AG152*'1. Standard_Cost'!B34+'Incremental_Cost Year 2021'!AH156*'1. Standard_Cost'!C34+'Incremental_Cost Year 2021'!AI156*'1. Standard_Cost'!D34+'Incremental_Cost Year 2021'!AJ156+'Incremental_Cost Year 2021'!AL156+AK152</f>
        <v>0</v>
      </c>
      <c r="AN152" s="104">
        <f>AM152*'1. Standard_Cost'!C38</f>
        <v>0</v>
      </c>
      <c r="AO152" s="107"/>
      <c r="AQ152" s="104">
        <f t="shared" si="208"/>
        <v>0</v>
      </c>
      <c r="AR152" s="104">
        <f t="shared" ref="AR152" si="214">AF152</f>
        <v>0</v>
      </c>
      <c r="AS152" s="104">
        <f t="shared" si="183"/>
        <v>0</v>
      </c>
      <c r="AT152" s="104">
        <f t="shared" si="212"/>
        <v>0</v>
      </c>
      <c r="AU152" s="229"/>
      <c r="AV152" s="229"/>
      <c r="AW152" s="229"/>
      <c r="AX152" s="229"/>
      <c r="AY152" s="229"/>
      <c r="AZ152" s="229"/>
      <c r="BA152" s="230">
        <f t="shared" si="210"/>
        <v>0</v>
      </c>
    </row>
    <row r="153" spans="1:53" ht="24.6" customHeight="1" outlineLevel="1" x14ac:dyDescent="0.2">
      <c r="A153" s="68"/>
      <c r="B153" s="141"/>
      <c r="C153" s="142"/>
      <c r="D153" s="113" t="s">
        <v>515</v>
      </c>
      <c r="E153" s="113" t="s">
        <v>229</v>
      </c>
      <c r="F153" s="114" t="s">
        <v>154</v>
      </c>
      <c r="G153" s="115" t="s">
        <v>155</v>
      </c>
      <c r="H153" s="122" t="s">
        <v>230</v>
      </c>
      <c r="I153" s="117"/>
      <c r="J153" s="117"/>
      <c r="K153" s="117"/>
      <c r="L153" s="118">
        <f>SUM(L149:L152)</f>
        <v>450575</v>
      </c>
      <c r="M153" s="118">
        <f>SUM(M149:M152)</f>
        <v>75246.024999999994</v>
      </c>
      <c r="N153" s="117"/>
      <c r="O153" s="117"/>
      <c r="P153" s="117"/>
      <c r="Q153" s="117"/>
      <c r="R153" s="119">
        <f>SUM(R149:R152)</f>
        <v>0</v>
      </c>
      <c r="S153" s="119">
        <f>SUM(S149:S152)</f>
        <v>0</v>
      </c>
      <c r="T153" s="119">
        <f>SUM(T149:T152)</f>
        <v>0</v>
      </c>
      <c r="U153" s="119">
        <f>SUM(U149:U152)</f>
        <v>0</v>
      </c>
      <c r="V153" s="117"/>
      <c r="W153" s="117"/>
      <c r="X153" s="117"/>
      <c r="Y153" s="118">
        <f>SUM(Y149:Y152)</f>
        <v>0</v>
      </c>
      <c r="Z153" s="117"/>
      <c r="AA153" s="117"/>
      <c r="AB153" s="118">
        <f t="shared" ref="AB153:AF153" si="215">SUM(AB149:AB152)</f>
        <v>0</v>
      </c>
      <c r="AC153" s="118">
        <f t="shared" si="215"/>
        <v>15000</v>
      </c>
      <c r="AD153" s="118">
        <f t="shared" si="215"/>
        <v>0</v>
      </c>
      <c r="AE153" s="118">
        <f t="shared" si="215"/>
        <v>0</v>
      </c>
      <c r="AF153" s="118">
        <f t="shared" si="215"/>
        <v>0</v>
      </c>
      <c r="AG153" s="117"/>
      <c r="AH153" s="117"/>
      <c r="AI153" s="117"/>
      <c r="AJ153" s="119">
        <f>SUM(AJ149:AJ152)</f>
        <v>0</v>
      </c>
      <c r="AK153" s="119">
        <f t="shared" ref="AK153:AN153" si="216">SUM(AK149:AK152)</f>
        <v>0</v>
      </c>
      <c r="AL153" s="119">
        <f t="shared" si="216"/>
        <v>0</v>
      </c>
      <c r="AM153" s="119">
        <f t="shared" si="216"/>
        <v>0</v>
      </c>
      <c r="AN153" s="119">
        <f t="shared" si="216"/>
        <v>0</v>
      </c>
      <c r="AO153" s="116"/>
      <c r="AP153" s="120"/>
      <c r="AQ153" s="121">
        <f t="shared" ref="AQ153:BA153" si="217">SUM(AQ149:AQ152)</f>
        <v>525821.02500000002</v>
      </c>
      <c r="AR153" s="121">
        <f t="shared" si="217"/>
        <v>0</v>
      </c>
      <c r="AS153" s="121">
        <f t="shared" si="217"/>
        <v>0</v>
      </c>
      <c r="AT153" s="121">
        <f t="shared" si="217"/>
        <v>525821.02500000002</v>
      </c>
      <c r="AU153" s="121">
        <f t="shared" si="217"/>
        <v>525821.02500000002</v>
      </c>
      <c r="AV153" s="121">
        <f t="shared" si="217"/>
        <v>0</v>
      </c>
      <c r="AW153" s="121">
        <f t="shared" si="217"/>
        <v>0</v>
      </c>
      <c r="AX153" s="121">
        <f t="shared" si="217"/>
        <v>0</v>
      </c>
      <c r="AY153" s="121">
        <f t="shared" si="217"/>
        <v>0</v>
      </c>
      <c r="AZ153" s="121">
        <f t="shared" si="217"/>
        <v>0</v>
      </c>
      <c r="BA153" s="121">
        <f t="shared" si="217"/>
        <v>0</v>
      </c>
    </row>
    <row r="154" spans="1:53" ht="14.1" customHeight="1" outlineLevel="2" x14ac:dyDescent="0.2">
      <c r="A154" s="68"/>
      <c r="B154" s="94"/>
      <c r="C154" s="142"/>
      <c r="D154" s="96"/>
      <c r="E154" s="96"/>
      <c r="F154" s="97"/>
      <c r="G154" s="98"/>
      <c r="H154" s="99" t="s">
        <v>49</v>
      </c>
      <c r="I154" s="100"/>
      <c r="J154" s="101"/>
      <c r="K154" s="101"/>
      <c r="L154" s="102" t="str">
        <f>IF(I154&lt;&gt;0,((VLOOKUP(I154,'1. Standard_Cost'!$B$4:$D$8,2)+VLOOKUP(I154,'1. Standard_Cost'!$B$4:$D$8,3))*J154*K154),"0")</f>
        <v>0</v>
      </c>
      <c r="M154" s="102">
        <f>L154*'1. Standard_Cost'!F19</f>
        <v>0</v>
      </c>
      <c r="N154" s="103"/>
      <c r="O154" s="103"/>
      <c r="P154" s="103"/>
      <c r="Q154" s="103"/>
      <c r="R154" s="104">
        <f>+N154*P154*'1. Standard_Cost'!$B$12</f>
        <v>0</v>
      </c>
      <c r="S154" s="104">
        <f>+N154*O154*P154*'1. Standard_Cost'!$C$12</f>
        <v>0</v>
      </c>
      <c r="T154" s="104">
        <f>+N154*P154*Q154*'1. Standard_Cost'!$D$12</f>
        <v>0</v>
      </c>
      <c r="U154" s="104">
        <f>+N154*O154*'1. Standard_Cost'!$E$12</f>
        <v>0</v>
      </c>
      <c r="V154" s="103"/>
      <c r="W154" s="103"/>
      <c r="X154" s="103"/>
      <c r="Y154" s="104">
        <f>+V154*((X154*'1. Standard_Cost'!$B$16)+(W154*X154*'1. Standard_Cost'!$C$16))</f>
        <v>0</v>
      </c>
      <c r="Z154" s="103"/>
      <c r="AA154" s="103"/>
      <c r="AB154" s="104">
        <f>+Z154*'1. Standard_Cost'!$B$20+AA154*'1. Standard_Cost'!$C$20</f>
        <v>0</v>
      </c>
      <c r="AC154" s="105"/>
      <c r="AD154" s="106"/>
      <c r="AE154" s="104">
        <f>SUM(AD154,AC154,AB154,Y154,U154,T154,S154,R154)*'1. Standard_Cost'!B43</f>
        <v>0</v>
      </c>
      <c r="AF154" s="104">
        <f>SUM(AD154,AE154)</f>
        <v>0</v>
      </c>
      <c r="AG154" s="103"/>
      <c r="AH154" s="103"/>
      <c r="AI154" s="103"/>
      <c r="AJ154" s="107"/>
      <c r="AK154" s="107"/>
      <c r="AL154" s="107"/>
      <c r="AM154" s="104">
        <f>AG154*'1. Standard_Cost'!B39+'Incremental_Cost Year 2021'!AH158*'1. Standard_Cost'!C39+'Incremental_Cost Year 2021'!AI158*'1. Standard_Cost'!D39+'Incremental_Cost Year 2021'!AJ158+'Incremental_Cost Year 2021'!AL158+AK154</f>
        <v>0</v>
      </c>
      <c r="AN154" s="104">
        <f>AM154*'1. Standard_Cost'!C43</f>
        <v>0</v>
      </c>
      <c r="AO154" s="107"/>
      <c r="AQ154" s="104">
        <f t="shared" ref="AQ154:AQ157" si="218">L154+M154</f>
        <v>0</v>
      </c>
      <c r="AR154" s="104">
        <f t="shared" ref="AR154:AR157" si="219">AF154</f>
        <v>0</v>
      </c>
      <c r="AS154" s="104">
        <f t="shared" si="183"/>
        <v>0</v>
      </c>
      <c r="AT154" s="104">
        <f>SUM(AQ154,AR154,AS154)</f>
        <v>0</v>
      </c>
      <c r="AU154" s="229"/>
      <c r="AV154" s="229"/>
      <c r="AW154" s="229"/>
      <c r="AX154" s="229"/>
      <c r="AY154" s="229"/>
      <c r="AZ154" s="229"/>
      <c r="BA154" s="230">
        <f t="shared" ref="BA154:BA157" si="220">SUM(AU154:AZ154)-AT154</f>
        <v>0</v>
      </c>
    </row>
    <row r="155" spans="1:53" ht="14.1" customHeight="1" outlineLevel="2" x14ac:dyDescent="0.2">
      <c r="A155" s="68"/>
      <c r="B155" s="94"/>
      <c r="C155" s="142"/>
      <c r="D155" s="110"/>
      <c r="E155" s="110"/>
      <c r="F155" s="110"/>
      <c r="G155" s="111"/>
      <c r="H155" s="99" t="s">
        <v>50</v>
      </c>
      <c r="I155" s="100"/>
      <c r="J155" s="101"/>
      <c r="K155" s="101"/>
      <c r="L155" s="102" t="str">
        <f>IF(I155&lt;&gt;0,((VLOOKUP(I155,'1. Standard_Cost'!$B$4:$D$8,2)+VLOOKUP(I155,'1. Standard_Cost'!$B$4:$D$8,3))*J155*K155),"0")</f>
        <v>0</v>
      </c>
      <c r="M155" s="102">
        <f>L155*'1. Standard_Cost'!F19</f>
        <v>0</v>
      </c>
      <c r="N155" s="103"/>
      <c r="O155" s="103"/>
      <c r="P155" s="103"/>
      <c r="Q155" s="103"/>
      <c r="R155" s="104">
        <f>+N155*P155*'1. Standard_Cost'!$B$12</f>
        <v>0</v>
      </c>
      <c r="S155" s="104">
        <f>+N155*O155*P155*'1. Standard_Cost'!$C$12</f>
        <v>0</v>
      </c>
      <c r="T155" s="104">
        <f>+N155*P155*Q155*'1. Standard_Cost'!$D$12</f>
        <v>0</v>
      </c>
      <c r="U155" s="104">
        <f>+N155*O155*'1. Standard_Cost'!$E$12</f>
        <v>0</v>
      </c>
      <c r="V155" s="103"/>
      <c r="W155" s="103"/>
      <c r="X155" s="103"/>
      <c r="Y155" s="104">
        <f>+V155*((X155*'1. Standard_Cost'!$B$16)+(W155*X155*'1. Standard_Cost'!$C$16))</f>
        <v>0</v>
      </c>
      <c r="Z155" s="103"/>
      <c r="AA155" s="103"/>
      <c r="AB155" s="104">
        <f>+Z155*'1. Standard_Cost'!$B$20+AA155*'1. Standard_Cost'!$C$20</f>
        <v>0</v>
      </c>
      <c r="AC155" s="105"/>
      <c r="AD155" s="106"/>
      <c r="AE155" s="104">
        <f>SUM(AD155,AC155,AB155,Y155,U155,T155,S155,R155)*'1. Standard_Cost'!B43</f>
        <v>0</v>
      </c>
      <c r="AF155" s="104">
        <f t="shared" ref="AF155:AF157" si="221">SUM(AD155,AE155)</f>
        <v>0</v>
      </c>
      <c r="AG155" s="103"/>
      <c r="AH155" s="103">
        <v>0</v>
      </c>
      <c r="AI155" s="103">
        <v>0</v>
      </c>
      <c r="AJ155" s="107"/>
      <c r="AK155" s="107"/>
      <c r="AL155" s="107"/>
      <c r="AM155" s="104">
        <f>AG155*'1. Standard_Cost'!B39+'Incremental_Cost Year 2021'!AH159*'1. Standard_Cost'!C39+'Incremental_Cost Year 2021'!AI159*'1. Standard_Cost'!D39+'Incremental_Cost Year 2021'!AJ159+'Incremental_Cost Year 2021'!AL159+AK155</f>
        <v>0</v>
      </c>
      <c r="AN155" s="104">
        <f>AM155*'1. Standard_Cost'!C43</f>
        <v>0</v>
      </c>
      <c r="AO155" s="107"/>
      <c r="AQ155" s="104">
        <f t="shared" si="218"/>
        <v>0</v>
      </c>
      <c r="AR155" s="104">
        <f t="shared" si="219"/>
        <v>0</v>
      </c>
      <c r="AS155" s="104">
        <f t="shared" si="183"/>
        <v>0</v>
      </c>
      <c r="AT155" s="104">
        <f t="shared" ref="AT155:AT157" si="222">SUM(AQ155,AR155,AS155)</f>
        <v>0</v>
      </c>
      <c r="AU155" s="229"/>
      <c r="AV155" s="229">
        <v>0</v>
      </c>
      <c r="AW155" s="229"/>
      <c r="AX155" s="229"/>
      <c r="AY155" s="229"/>
      <c r="AZ155" s="229"/>
      <c r="BA155" s="230">
        <f t="shared" si="220"/>
        <v>0</v>
      </c>
    </row>
    <row r="156" spans="1:53" ht="14.1" customHeight="1" outlineLevel="2" x14ac:dyDescent="0.2">
      <c r="A156" s="68"/>
      <c r="B156" s="94"/>
      <c r="C156" s="142"/>
      <c r="D156" s="110"/>
      <c r="E156" s="110"/>
      <c r="F156" s="110"/>
      <c r="G156" s="111"/>
      <c r="H156" s="99" t="s">
        <v>51</v>
      </c>
      <c r="I156" s="100"/>
      <c r="J156" s="101"/>
      <c r="K156" s="101"/>
      <c r="L156" s="102" t="str">
        <f>IF(I156&lt;&gt;0,((VLOOKUP(I156,'1. Standard_Cost'!$B$4:$D$8,2)+VLOOKUP(I156,'1. Standard_Cost'!$B$4:$D$8,3))*J156*K156),"0")</f>
        <v>0</v>
      </c>
      <c r="M156" s="102">
        <f>L156*'1. Standard_Cost'!F19</f>
        <v>0</v>
      </c>
      <c r="N156" s="103"/>
      <c r="O156" s="103"/>
      <c r="P156" s="103"/>
      <c r="Q156" s="103"/>
      <c r="R156" s="104">
        <f>+N156*P156*'1. Standard_Cost'!$B$12</f>
        <v>0</v>
      </c>
      <c r="S156" s="104">
        <f>+N156*O156*P156*'1. Standard_Cost'!$C$12</f>
        <v>0</v>
      </c>
      <c r="T156" s="104">
        <f>+N156*P156*Q156*'1. Standard_Cost'!$D$12</f>
        <v>0</v>
      </c>
      <c r="U156" s="104">
        <f>+N156*O156*'1. Standard_Cost'!$E$12</f>
        <v>0</v>
      </c>
      <c r="V156" s="103"/>
      <c r="W156" s="103"/>
      <c r="X156" s="103"/>
      <c r="Y156" s="104">
        <f>+V156*((X156*'1. Standard_Cost'!$B$16)+(W156*X156*'1. Standard_Cost'!$C$16))</f>
        <v>0</v>
      </c>
      <c r="Z156" s="103"/>
      <c r="AA156" s="103"/>
      <c r="AB156" s="104">
        <f>+Z156*'1. Standard_Cost'!$B$20+AA156*'1. Standard_Cost'!$C$20</f>
        <v>0</v>
      </c>
      <c r="AC156" s="105"/>
      <c r="AD156" s="106"/>
      <c r="AE156" s="104">
        <f>SUM(AD156,AC156,AB156,Y156,U156,T156,S156,R156)*'1. Standard_Cost'!B43</f>
        <v>0</v>
      </c>
      <c r="AF156" s="104">
        <f t="shared" si="221"/>
        <v>0</v>
      </c>
      <c r="AG156" s="103"/>
      <c r="AH156" s="103"/>
      <c r="AI156" s="103"/>
      <c r="AJ156" s="107"/>
      <c r="AK156" s="107"/>
      <c r="AL156" s="107"/>
      <c r="AM156" s="104">
        <f>AG156*'1. Standard_Cost'!B39+'Incremental_Cost Year 2021'!AH160*'1. Standard_Cost'!C39+'Incremental_Cost Year 2021'!AI160*'1. Standard_Cost'!D39+'Incremental_Cost Year 2021'!AJ160+'Incremental_Cost Year 2021'!AL160+AK156</f>
        <v>0</v>
      </c>
      <c r="AN156" s="104">
        <f>AM156*'1. Standard_Cost'!C43</f>
        <v>0</v>
      </c>
      <c r="AO156" s="107"/>
      <c r="AQ156" s="104">
        <f t="shared" si="218"/>
        <v>0</v>
      </c>
      <c r="AR156" s="104">
        <f t="shared" si="219"/>
        <v>0</v>
      </c>
      <c r="AS156" s="104">
        <f t="shared" si="183"/>
        <v>0</v>
      </c>
      <c r="AT156" s="104">
        <f t="shared" si="222"/>
        <v>0</v>
      </c>
      <c r="AU156" s="229"/>
      <c r="AV156" s="229"/>
      <c r="AW156" s="229"/>
      <c r="AX156" s="229"/>
      <c r="AY156" s="229"/>
      <c r="AZ156" s="229"/>
      <c r="BA156" s="230">
        <f t="shared" si="220"/>
        <v>0</v>
      </c>
    </row>
    <row r="157" spans="1:53" ht="14.1" customHeight="1" outlineLevel="2" x14ac:dyDescent="0.2">
      <c r="A157" s="68"/>
      <c r="B157" s="94"/>
      <c r="C157" s="142"/>
      <c r="D157" s="110"/>
      <c r="E157" s="110"/>
      <c r="F157" s="110"/>
      <c r="G157" s="111"/>
      <c r="H157" s="112" t="s">
        <v>179</v>
      </c>
      <c r="I157" s="100"/>
      <c r="J157" s="101"/>
      <c r="K157" s="101"/>
      <c r="L157" s="102" t="str">
        <f>IF(I157&lt;&gt;0,((VLOOKUP(I157,'1. Standard_Cost'!$B$4:$D$8,2)+VLOOKUP(I157,'1. Standard_Cost'!$B$4:$D$8,3))*J157*K157),"0")</f>
        <v>0</v>
      </c>
      <c r="M157" s="102">
        <f>L157*'1. Standard_Cost'!F19</f>
        <v>0</v>
      </c>
      <c r="N157" s="103"/>
      <c r="O157" s="103"/>
      <c r="P157" s="103"/>
      <c r="Q157" s="103"/>
      <c r="R157" s="104">
        <f>+N157*P157*'1. Standard_Cost'!$B$12</f>
        <v>0</v>
      </c>
      <c r="S157" s="104">
        <f>+N157*O157*P157*'1. Standard_Cost'!$C$12</f>
        <v>0</v>
      </c>
      <c r="T157" s="104">
        <f>+N157*P157*Q157*'1. Standard_Cost'!$D$12</f>
        <v>0</v>
      </c>
      <c r="U157" s="104">
        <f>+N157*O157*'1. Standard_Cost'!$E$12</f>
        <v>0</v>
      </c>
      <c r="V157" s="103"/>
      <c r="W157" s="103"/>
      <c r="X157" s="103"/>
      <c r="Y157" s="104">
        <f>+V157*((X157*'1. Standard_Cost'!$B$16)+(W157*X157*'1. Standard_Cost'!$C$16))</f>
        <v>0</v>
      </c>
      <c r="Z157" s="103"/>
      <c r="AA157" s="103"/>
      <c r="AB157" s="104">
        <f>+Z157*'1. Standard_Cost'!$B$20+AA157*'1. Standard_Cost'!$C$20</f>
        <v>0</v>
      </c>
      <c r="AC157" s="105"/>
      <c r="AD157" s="106"/>
      <c r="AE157" s="104">
        <f>SUM(AD157,AC157,AB157,Y157,U157,T157,S157,R157)*'1. Standard_Cost'!B43</f>
        <v>0</v>
      </c>
      <c r="AF157" s="104">
        <f t="shared" si="221"/>
        <v>0</v>
      </c>
      <c r="AG157" s="103"/>
      <c r="AH157" s="103"/>
      <c r="AI157" s="103"/>
      <c r="AJ157" s="107"/>
      <c r="AK157" s="107"/>
      <c r="AL157" s="107"/>
      <c r="AM157" s="104">
        <f>AG157*'1. Standard_Cost'!B39+'Incremental_Cost Year 2021'!AH161*'1. Standard_Cost'!C39+'Incremental_Cost Year 2021'!AI161*'1. Standard_Cost'!D39+'Incremental_Cost Year 2021'!AJ161+'Incremental_Cost Year 2021'!AL161+AK157</f>
        <v>0</v>
      </c>
      <c r="AN157" s="104">
        <f>AM157*'1. Standard_Cost'!C43</f>
        <v>0</v>
      </c>
      <c r="AO157" s="107"/>
      <c r="AQ157" s="104">
        <f t="shared" si="218"/>
        <v>0</v>
      </c>
      <c r="AR157" s="104">
        <f t="shared" si="219"/>
        <v>0</v>
      </c>
      <c r="AS157" s="104">
        <f t="shared" si="183"/>
        <v>0</v>
      </c>
      <c r="AT157" s="104">
        <f t="shared" si="222"/>
        <v>0</v>
      </c>
      <c r="AU157" s="229"/>
      <c r="AV157" s="229"/>
      <c r="AW157" s="229"/>
      <c r="AX157" s="229"/>
      <c r="AY157" s="229"/>
      <c r="AZ157" s="229"/>
      <c r="BA157" s="230">
        <f t="shared" si="220"/>
        <v>0</v>
      </c>
    </row>
    <row r="158" spans="1:53" ht="24.6" customHeight="1" outlineLevel="1" x14ac:dyDescent="0.2">
      <c r="A158" s="68"/>
      <c r="B158" s="141"/>
      <c r="C158" s="142"/>
      <c r="D158" s="113" t="s">
        <v>515</v>
      </c>
      <c r="E158" s="113" t="s">
        <v>231</v>
      </c>
      <c r="F158" s="114" t="s">
        <v>154</v>
      </c>
      <c r="G158" s="115" t="s">
        <v>155</v>
      </c>
      <c r="H158" s="122" t="s">
        <v>232</v>
      </c>
      <c r="I158" s="117"/>
      <c r="J158" s="117"/>
      <c r="K158" s="117"/>
      <c r="L158" s="118">
        <f>SUM(L154:L157)</f>
        <v>0</v>
      </c>
      <c r="M158" s="118">
        <f>SUM(M154:M157)</f>
        <v>0</v>
      </c>
      <c r="N158" s="117"/>
      <c r="O158" s="117"/>
      <c r="P158" s="117"/>
      <c r="Q158" s="117"/>
      <c r="R158" s="119">
        <f>SUM(R154:R157)</f>
        <v>0</v>
      </c>
      <c r="S158" s="119">
        <f>SUM(S154:S157)</f>
        <v>0</v>
      </c>
      <c r="T158" s="119">
        <f>SUM(T154:T157)</f>
        <v>0</v>
      </c>
      <c r="U158" s="119">
        <f>SUM(U154:U157)</f>
        <v>0</v>
      </c>
      <c r="V158" s="117"/>
      <c r="W158" s="117"/>
      <c r="X158" s="117"/>
      <c r="Y158" s="118">
        <f>SUM(Y154:Y157)</f>
        <v>0</v>
      </c>
      <c r="Z158" s="117"/>
      <c r="AA158" s="117"/>
      <c r="AB158" s="118">
        <f t="shared" ref="AB158:AF158" si="223">SUM(AB154:AB157)</f>
        <v>0</v>
      </c>
      <c r="AC158" s="118">
        <f t="shared" si="223"/>
        <v>0</v>
      </c>
      <c r="AD158" s="118">
        <f t="shared" si="223"/>
        <v>0</v>
      </c>
      <c r="AE158" s="118">
        <f t="shared" si="223"/>
        <v>0</v>
      </c>
      <c r="AF158" s="118">
        <f t="shared" si="223"/>
        <v>0</v>
      </c>
      <c r="AG158" s="117"/>
      <c r="AH158" s="117"/>
      <c r="AI158" s="117"/>
      <c r="AJ158" s="119">
        <f>SUM(AJ154:AJ157)</f>
        <v>0</v>
      </c>
      <c r="AK158" s="119">
        <f t="shared" ref="AK158:AN158" si="224">SUM(AK154:AK157)</f>
        <v>0</v>
      </c>
      <c r="AL158" s="119">
        <f t="shared" si="224"/>
        <v>0</v>
      </c>
      <c r="AM158" s="119">
        <f t="shared" si="224"/>
        <v>0</v>
      </c>
      <c r="AN158" s="119">
        <f t="shared" si="224"/>
        <v>0</v>
      </c>
      <c r="AO158" s="116"/>
      <c r="AP158" s="120"/>
      <c r="AQ158" s="121">
        <f t="shared" ref="AQ158:BA158" si="225">SUM(AQ154:AQ157)</f>
        <v>0</v>
      </c>
      <c r="AR158" s="121">
        <f t="shared" si="225"/>
        <v>0</v>
      </c>
      <c r="AS158" s="121">
        <f t="shared" si="225"/>
        <v>0</v>
      </c>
      <c r="AT158" s="121">
        <f t="shared" si="225"/>
        <v>0</v>
      </c>
      <c r="AU158" s="121">
        <f t="shared" si="225"/>
        <v>0</v>
      </c>
      <c r="AV158" s="121">
        <f t="shared" si="225"/>
        <v>0</v>
      </c>
      <c r="AW158" s="121">
        <f t="shared" si="225"/>
        <v>0</v>
      </c>
      <c r="AX158" s="121">
        <f t="shared" si="225"/>
        <v>0</v>
      </c>
      <c r="AY158" s="121">
        <f t="shared" si="225"/>
        <v>0</v>
      </c>
      <c r="AZ158" s="121">
        <f t="shared" si="225"/>
        <v>0</v>
      </c>
      <c r="BA158" s="121">
        <f t="shared" si="225"/>
        <v>0</v>
      </c>
    </row>
    <row r="159" spans="1:53" ht="14.1" customHeight="1" outlineLevel="2" x14ac:dyDescent="0.2">
      <c r="A159" s="68"/>
      <c r="B159" s="94"/>
      <c r="C159" s="142"/>
      <c r="D159" s="96"/>
      <c r="E159" s="96"/>
      <c r="F159" s="97"/>
      <c r="G159" s="98"/>
      <c r="H159" s="99" t="s">
        <v>49</v>
      </c>
      <c r="I159" s="100"/>
      <c r="J159" s="101"/>
      <c r="K159" s="101"/>
      <c r="L159" s="102" t="str">
        <f>IF(I159&lt;&gt;0,((VLOOKUP(I159,'1. Standard_Cost'!$B$4:$D$8,2)+VLOOKUP(I159,'1. Standard_Cost'!$B$4:$D$8,3))*J159*K159),"0")</f>
        <v>0</v>
      </c>
      <c r="M159" s="102">
        <f>L159*'1. Standard_Cost'!F24</f>
        <v>0</v>
      </c>
      <c r="N159" s="103"/>
      <c r="O159" s="103"/>
      <c r="P159" s="103"/>
      <c r="Q159" s="103"/>
      <c r="R159" s="104">
        <f>+N159*P159*'1. Standard_Cost'!$B$12</f>
        <v>0</v>
      </c>
      <c r="S159" s="104">
        <f>+N159*O159*P159*'1. Standard_Cost'!$C$12</f>
        <v>0</v>
      </c>
      <c r="T159" s="104">
        <f>+N159*P159*Q159*'1. Standard_Cost'!$D$12</f>
        <v>0</v>
      </c>
      <c r="U159" s="104">
        <f>+N159*O159*'1. Standard_Cost'!$E$12</f>
        <v>0</v>
      </c>
      <c r="V159" s="103"/>
      <c r="W159" s="103"/>
      <c r="X159" s="103"/>
      <c r="Y159" s="104">
        <f>+V159*((X159*'1. Standard_Cost'!$B$16)+(W159*X159*'1. Standard_Cost'!$C$16))</f>
        <v>0</v>
      </c>
      <c r="Z159" s="103"/>
      <c r="AA159" s="103"/>
      <c r="AB159" s="104">
        <f>+Z159*'1. Standard_Cost'!$B$20+AA159*'1. Standard_Cost'!$C$20</f>
        <v>0</v>
      </c>
      <c r="AC159" s="105"/>
      <c r="AD159" s="106"/>
      <c r="AE159" s="104">
        <f>SUM(AD159,AC159,AB159,Y159,U159,T159,S159,R159)*'1. Standard_Cost'!B48</f>
        <v>0</v>
      </c>
      <c r="AF159" s="104">
        <f>SUM(AD159,AE159)</f>
        <v>0</v>
      </c>
      <c r="AG159" s="103"/>
      <c r="AH159" s="103"/>
      <c r="AI159" s="103"/>
      <c r="AJ159" s="107"/>
      <c r="AK159" s="107"/>
      <c r="AL159" s="107"/>
      <c r="AM159" s="104">
        <f>AG159*'1. Standard_Cost'!B44+'Incremental_Cost Year 2021'!AH163*'1. Standard_Cost'!C44+'Incremental_Cost Year 2021'!AI163*'1. Standard_Cost'!D44+'Incremental_Cost Year 2021'!AJ163+'Incremental_Cost Year 2021'!AL163+AK159</f>
        <v>0</v>
      </c>
      <c r="AN159" s="104">
        <f>AM159*'1. Standard_Cost'!C48</f>
        <v>0</v>
      </c>
      <c r="AO159" s="107"/>
      <c r="AQ159" s="104">
        <f t="shared" ref="AQ159:AQ162" si="226">L159+M159</f>
        <v>0</v>
      </c>
      <c r="AR159" s="104">
        <f t="shared" ref="AR159:AR162" si="227">AF159</f>
        <v>0</v>
      </c>
      <c r="AS159" s="104">
        <f t="shared" si="183"/>
        <v>0</v>
      </c>
      <c r="AT159" s="104">
        <f>SUM(AQ159,AR159,AS159)</f>
        <v>0</v>
      </c>
      <c r="AU159" s="229"/>
      <c r="AV159" s="229"/>
      <c r="AW159" s="229"/>
      <c r="AX159" s="229"/>
      <c r="AY159" s="229"/>
      <c r="AZ159" s="229"/>
      <c r="BA159" s="230">
        <f t="shared" ref="BA159:BA162" si="228">SUM(AU159:AZ159)-AT159</f>
        <v>0</v>
      </c>
    </row>
    <row r="160" spans="1:53" ht="14.1" customHeight="1" outlineLevel="2" x14ac:dyDescent="0.2">
      <c r="A160" s="68"/>
      <c r="B160" s="94"/>
      <c r="C160" s="142"/>
      <c r="D160" s="110"/>
      <c r="E160" s="110"/>
      <c r="F160" s="110"/>
      <c r="G160" s="111"/>
      <c r="H160" s="99" t="s">
        <v>50</v>
      </c>
      <c r="I160" s="100"/>
      <c r="J160" s="101"/>
      <c r="K160" s="101"/>
      <c r="L160" s="102" t="str">
        <f>IF(I160&lt;&gt;0,((VLOOKUP(I160,'1. Standard_Cost'!$B$4:$D$8,2)+VLOOKUP(I160,'1. Standard_Cost'!$B$4:$D$8,3))*J160*K160),"0")</f>
        <v>0</v>
      </c>
      <c r="M160" s="102">
        <f>L160*'1. Standard_Cost'!F24</f>
        <v>0</v>
      </c>
      <c r="N160" s="103"/>
      <c r="O160" s="103"/>
      <c r="P160" s="103"/>
      <c r="Q160" s="103"/>
      <c r="R160" s="104">
        <f>+N160*P160*'1. Standard_Cost'!$B$12</f>
        <v>0</v>
      </c>
      <c r="S160" s="104">
        <f>+N160*O160*P160*'1. Standard_Cost'!$C$12</f>
        <v>0</v>
      </c>
      <c r="T160" s="104">
        <f>+N160*P160*Q160*'1. Standard_Cost'!$D$12</f>
        <v>0</v>
      </c>
      <c r="U160" s="104">
        <f>+N160*O160*'1. Standard_Cost'!$E$12</f>
        <v>0</v>
      </c>
      <c r="V160" s="103"/>
      <c r="W160" s="103"/>
      <c r="X160" s="103"/>
      <c r="Y160" s="104">
        <f>+V160*((X160*'1. Standard_Cost'!$B$16)+(W160*X160*'1. Standard_Cost'!$C$16))</f>
        <v>0</v>
      </c>
      <c r="Z160" s="103"/>
      <c r="AA160" s="103"/>
      <c r="AB160" s="104">
        <f>+Z160*'1. Standard_Cost'!$B$20+AA160*'1. Standard_Cost'!$C$20</f>
        <v>0</v>
      </c>
      <c r="AC160" s="105"/>
      <c r="AD160" s="106"/>
      <c r="AE160" s="104">
        <f>SUM(AD160,AC160,AB160,Y160,U160,T160,S160,R160)*'1. Standard_Cost'!B48</f>
        <v>0</v>
      </c>
      <c r="AF160" s="104">
        <f t="shared" ref="AF160:AF162" si="229">SUM(AD160,AE160)</f>
        <v>0</v>
      </c>
      <c r="AG160" s="103"/>
      <c r="AH160" s="103">
        <v>0</v>
      </c>
      <c r="AI160" s="103">
        <v>0</v>
      </c>
      <c r="AJ160" s="107"/>
      <c r="AK160" s="107"/>
      <c r="AL160" s="107"/>
      <c r="AM160" s="104">
        <f>AG160*'1. Standard_Cost'!B44+'Incremental_Cost Year 2021'!AH164*'1. Standard_Cost'!C44+'Incremental_Cost Year 2021'!AI164*'1. Standard_Cost'!D44+'Incremental_Cost Year 2021'!AJ164+'Incremental_Cost Year 2021'!AL164+AK160</f>
        <v>0</v>
      </c>
      <c r="AN160" s="104">
        <f>AM160*'1. Standard_Cost'!C48</f>
        <v>0</v>
      </c>
      <c r="AO160" s="107"/>
      <c r="AQ160" s="104">
        <f t="shared" si="226"/>
        <v>0</v>
      </c>
      <c r="AR160" s="104">
        <f t="shared" si="227"/>
        <v>0</v>
      </c>
      <c r="AS160" s="104">
        <f t="shared" si="183"/>
        <v>0</v>
      </c>
      <c r="AT160" s="104">
        <f t="shared" ref="AT160:AT162" si="230">SUM(AQ160,AR160,AS160)</f>
        <v>0</v>
      </c>
      <c r="AU160" s="229"/>
      <c r="AV160" s="229">
        <v>0</v>
      </c>
      <c r="AW160" s="229"/>
      <c r="AX160" s="229"/>
      <c r="AY160" s="229"/>
      <c r="AZ160" s="229"/>
      <c r="BA160" s="230">
        <f t="shared" si="228"/>
        <v>0</v>
      </c>
    </row>
    <row r="161" spans="1:53" ht="14.1" customHeight="1" outlineLevel="2" x14ac:dyDescent="0.2">
      <c r="A161" s="68"/>
      <c r="B161" s="94"/>
      <c r="C161" s="142"/>
      <c r="D161" s="110"/>
      <c r="E161" s="110"/>
      <c r="F161" s="110"/>
      <c r="G161" s="111"/>
      <c r="H161" s="99" t="s">
        <v>51</v>
      </c>
      <c r="I161" s="100"/>
      <c r="J161" s="101"/>
      <c r="K161" s="101"/>
      <c r="L161" s="102" t="str">
        <f>IF(I161&lt;&gt;0,((VLOOKUP(I161,'1. Standard_Cost'!$B$4:$D$8,2)+VLOOKUP(I161,'1. Standard_Cost'!$B$4:$D$8,3))*J161*K161),"0")</f>
        <v>0</v>
      </c>
      <c r="M161" s="102">
        <f>L161*'1. Standard_Cost'!F24</f>
        <v>0</v>
      </c>
      <c r="N161" s="103"/>
      <c r="O161" s="103"/>
      <c r="P161" s="103"/>
      <c r="Q161" s="103"/>
      <c r="R161" s="104">
        <f>+N161*P161*'1. Standard_Cost'!$B$12</f>
        <v>0</v>
      </c>
      <c r="S161" s="104">
        <f>+N161*O161*P161*'1. Standard_Cost'!$C$12</f>
        <v>0</v>
      </c>
      <c r="T161" s="104">
        <f>+N161*P161*Q161*'1. Standard_Cost'!$D$12</f>
        <v>0</v>
      </c>
      <c r="U161" s="104">
        <f>+N161*O161*'1. Standard_Cost'!$E$12</f>
        <v>0</v>
      </c>
      <c r="V161" s="103"/>
      <c r="W161" s="103"/>
      <c r="X161" s="103"/>
      <c r="Y161" s="104">
        <f>+V161*((X161*'1. Standard_Cost'!$B$16)+(W161*X161*'1. Standard_Cost'!$C$16))</f>
        <v>0</v>
      </c>
      <c r="Z161" s="103"/>
      <c r="AA161" s="103"/>
      <c r="AB161" s="104">
        <f>+Z161*'1. Standard_Cost'!$B$20+AA161*'1. Standard_Cost'!$C$20</f>
        <v>0</v>
      </c>
      <c r="AC161" s="105"/>
      <c r="AD161" s="106"/>
      <c r="AE161" s="104">
        <f>SUM(AD161,AC161,AB161,Y161,U161,T161,S161,R161)*'1. Standard_Cost'!B48</f>
        <v>0</v>
      </c>
      <c r="AF161" s="104">
        <f t="shared" si="229"/>
        <v>0</v>
      </c>
      <c r="AG161" s="103"/>
      <c r="AH161" s="103"/>
      <c r="AI161" s="103"/>
      <c r="AJ161" s="107"/>
      <c r="AK161" s="107"/>
      <c r="AL161" s="107"/>
      <c r="AM161" s="104">
        <f>AG161*'1. Standard_Cost'!B44+'Incremental_Cost Year 2021'!AH165*'1. Standard_Cost'!C44+'Incremental_Cost Year 2021'!AI165*'1. Standard_Cost'!D44+'Incremental_Cost Year 2021'!AJ165+'Incremental_Cost Year 2021'!AL165+AK161</f>
        <v>0</v>
      </c>
      <c r="AN161" s="104">
        <f>AM161*'1. Standard_Cost'!C48</f>
        <v>0</v>
      </c>
      <c r="AO161" s="107"/>
      <c r="AQ161" s="104">
        <f t="shared" si="226"/>
        <v>0</v>
      </c>
      <c r="AR161" s="104">
        <f t="shared" si="227"/>
        <v>0</v>
      </c>
      <c r="AS161" s="104">
        <f t="shared" si="183"/>
        <v>0</v>
      </c>
      <c r="AT161" s="104">
        <f t="shared" si="230"/>
        <v>0</v>
      </c>
      <c r="AU161" s="229"/>
      <c r="AV161" s="229"/>
      <c r="AW161" s="229"/>
      <c r="AX161" s="229"/>
      <c r="AY161" s="229"/>
      <c r="AZ161" s="229"/>
      <c r="BA161" s="230">
        <f t="shared" si="228"/>
        <v>0</v>
      </c>
    </row>
    <row r="162" spans="1:53" ht="14.1" customHeight="1" outlineLevel="2" x14ac:dyDescent="0.2">
      <c r="A162" s="68"/>
      <c r="B162" s="94"/>
      <c r="C162" s="142"/>
      <c r="D162" s="110"/>
      <c r="E162" s="110"/>
      <c r="F162" s="110"/>
      <c r="G162" s="111"/>
      <c r="H162" s="112" t="s">
        <v>179</v>
      </c>
      <c r="I162" s="100"/>
      <c r="J162" s="101"/>
      <c r="K162" s="101"/>
      <c r="L162" s="102" t="str">
        <f>IF(I162&lt;&gt;0,((VLOOKUP(I162,'1. Standard_Cost'!$B$4:$D$8,2)+VLOOKUP(I162,'1. Standard_Cost'!$B$4:$D$8,3))*J162*K162),"0")</f>
        <v>0</v>
      </c>
      <c r="M162" s="102">
        <f>L162*'1. Standard_Cost'!F24</f>
        <v>0</v>
      </c>
      <c r="N162" s="103"/>
      <c r="O162" s="103"/>
      <c r="P162" s="103"/>
      <c r="Q162" s="103"/>
      <c r="R162" s="104">
        <f>+N162*P162*'1. Standard_Cost'!$B$12</f>
        <v>0</v>
      </c>
      <c r="S162" s="104">
        <f>+N162*O162*P162*'1. Standard_Cost'!$C$12</f>
        <v>0</v>
      </c>
      <c r="T162" s="104">
        <f>+N162*P162*Q162*'1. Standard_Cost'!$D$12</f>
        <v>0</v>
      </c>
      <c r="U162" s="104">
        <f>+N162*O162*'1. Standard_Cost'!$E$12</f>
        <v>0</v>
      </c>
      <c r="V162" s="103"/>
      <c r="W162" s="103"/>
      <c r="X162" s="103"/>
      <c r="Y162" s="104">
        <f>+V162*((X162*'1. Standard_Cost'!$B$16)+(W162*X162*'1. Standard_Cost'!$C$16))</f>
        <v>0</v>
      </c>
      <c r="Z162" s="103"/>
      <c r="AA162" s="103"/>
      <c r="AB162" s="104">
        <f>+Z162*'1. Standard_Cost'!$B$20+AA162*'1. Standard_Cost'!$C$20</f>
        <v>0</v>
      </c>
      <c r="AC162" s="105"/>
      <c r="AD162" s="106"/>
      <c r="AE162" s="104">
        <f>SUM(AD162,AC162,AB162,Y162,U162,T162,S162,R162)*'1. Standard_Cost'!B48</f>
        <v>0</v>
      </c>
      <c r="AF162" s="104">
        <f t="shared" si="229"/>
        <v>0</v>
      </c>
      <c r="AG162" s="103"/>
      <c r="AH162" s="103"/>
      <c r="AI162" s="103"/>
      <c r="AJ162" s="107"/>
      <c r="AK162" s="107"/>
      <c r="AL162" s="107"/>
      <c r="AM162" s="104">
        <f>AG162*'1. Standard_Cost'!B44+'Incremental_Cost Year 2021'!AH166*'1. Standard_Cost'!C44+'Incremental_Cost Year 2021'!AI166*'1. Standard_Cost'!D44+'Incremental_Cost Year 2021'!AJ166+'Incremental_Cost Year 2021'!AL166+AK162</f>
        <v>0</v>
      </c>
      <c r="AN162" s="104">
        <f>AM162*'1. Standard_Cost'!C48</f>
        <v>0</v>
      </c>
      <c r="AO162" s="107"/>
      <c r="AQ162" s="104">
        <f t="shared" si="226"/>
        <v>0</v>
      </c>
      <c r="AR162" s="104">
        <f t="shared" si="227"/>
        <v>0</v>
      </c>
      <c r="AS162" s="104">
        <f t="shared" si="183"/>
        <v>0</v>
      </c>
      <c r="AT162" s="104">
        <f t="shared" si="230"/>
        <v>0</v>
      </c>
      <c r="AU162" s="229"/>
      <c r="AV162" s="229"/>
      <c r="AW162" s="229"/>
      <c r="AX162" s="229"/>
      <c r="AY162" s="229"/>
      <c r="AZ162" s="229"/>
      <c r="BA162" s="230">
        <f t="shared" si="228"/>
        <v>0</v>
      </c>
    </row>
    <row r="163" spans="1:53" ht="41.25" customHeight="1" outlineLevel="1" x14ac:dyDescent="0.2">
      <c r="A163" s="68"/>
      <c r="B163" s="141"/>
      <c r="C163" s="142"/>
      <c r="D163" s="113" t="s">
        <v>515</v>
      </c>
      <c r="E163" s="113" t="s">
        <v>233</v>
      </c>
      <c r="F163" s="114" t="s">
        <v>154</v>
      </c>
      <c r="G163" s="115" t="s">
        <v>155</v>
      </c>
      <c r="H163" s="122" t="s">
        <v>234</v>
      </c>
      <c r="I163" s="117"/>
      <c r="J163" s="117"/>
      <c r="K163" s="117"/>
      <c r="L163" s="118">
        <f>SUM(L159:L162)</f>
        <v>0</v>
      </c>
      <c r="M163" s="118">
        <f>SUM(M159:M162)</f>
        <v>0</v>
      </c>
      <c r="N163" s="117"/>
      <c r="O163" s="117"/>
      <c r="P163" s="117"/>
      <c r="Q163" s="117"/>
      <c r="R163" s="119">
        <f>SUM(R159:R162)</f>
        <v>0</v>
      </c>
      <c r="S163" s="119">
        <f>SUM(S159:S162)</f>
        <v>0</v>
      </c>
      <c r="T163" s="119">
        <f>SUM(T159:T162)</f>
        <v>0</v>
      </c>
      <c r="U163" s="119">
        <f>SUM(U159:U162)</f>
        <v>0</v>
      </c>
      <c r="V163" s="117"/>
      <c r="W163" s="117"/>
      <c r="X163" s="117"/>
      <c r="Y163" s="118">
        <f>SUM(Y159:Y162)</f>
        <v>0</v>
      </c>
      <c r="Z163" s="117"/>
      <c r="AA163" s="117"/>
      <c r="AB163" s="118">
        <f t="shared" ref="AB163:AF163" si="231">SUM(AB159:AB162)</f>
        <v>0</v>
      </c>
      <c r="AC163" s="118">
        <f t="shared" si="231"/>
        <v>0</v>
      </c>
      <c r="AD163" s="118">
        <f t="shared" si="231"/>
        <v>0</v>
      </c>
      <c r="AE163" s="118">
        <f t="shared" si="231"/>
        <v>0</v>
      </c>
      <c r="AF163" s="118">
        <f t="shared" si="231"/>
        <v>0</v>
      </c>
      <c r="AG163" s="117"/>
      <c r="AH163" s="117"/>
      <c r="AI163" s="117"/>
      <c r="AJ163" s="119">
        <f>SUM(AJ159:AJ162)</f>
        <v>0</v>
      </c>
      <c r="AK163" s="119">
        <f t="shared" ref="AK163:AN163" si="232">SUM(AK159:AK162)</f>
        <v>0</v>
      </c>
      <c r="AL163" s="119">
        <f t="shared" si="232"/>
        <v>0</v>
      </c>
      <c r="AM163" s="119">
        <f t="shared" si="232"/>
        <v>0</v>
      </c>
      <c r="AN163" s="119">
        <f t="shared" si="232"/>
        <v>0</v>
      </c>
      <c r="AO163" s="116"/>
      <c r="AP163" s="120"/>
      <c r="AQ163" s="121">
        <f t="shared" ref="AQ163:BA163" si="233">SUM(AQ159:AQ162)</f>
        <v>0</v>
      </c>
      <c r="AR163" s="121">
        <f t="shared" si="233"/>
        <v>0</v>
      </c>
      <c r="AS163" s="121">
        <f t="shared" si="233"/>
        <v>0</v>
      </c>
      <c r="AT163" s="121">
        <f t="shared" si="233"/>
        <v>0</v>
      </c>
      <c r="AU163" s="121">
        <f t="shared" si="233"/>
        <v>0</v>
      </c>
      <c r="AV163" s="121">
        <f t="shared" si="233"/>
        <v>0</v>
      </c>
      <c r="AW163" s="121">
        <f t="shared" si="233"/>
        <v>0</v>
      </c>
      <c r="AX163" s="121">
        <f t="shared" si="233"/>
        <v>0</v>
      </c>
      <c r="AY163" s="121">
        <f t="shared" si="233"/>
        <v>0</v>
      </c>
      <c r="AZ163" s="121">
        <f t="shared" si="233"/>
        <v>0</v>
      </c>
      <c r="BA163" s="121">
        <f t="shared" si="233"/>
        <v>0</v>
      </c>
    </row>
    <row r="164" spans="1:53" ht="14.1" customHeight="1" outlineLevel="2" x14ac:dyDescent="0.2">
      <c r="A164" s="68"/>
      <c r="B164" s="94"/>
      <c r="C164" s="142"/>
      <c r="D164" s="96"/>
      <c r="E164" s="96"/>
      <c r="F164" s="97"/>
      <c r="G164" s="98"/>
      <c r="H164" s="99" t="s">
        <v>595</v>
      </c>
      <c r="I164" s="100" t="s">
        <v>1</v>
      </c>
      <c r="J164" s="101">
        <v>3</v>
      </c>
      <c r="K164" s="101">
        <v>1</v>
      </c>
      <c r="L164" s="102">
        <f>IF(I164&lt;&gt;0,((VLOOKUP(I164,'1. Standard_Cost'!$B$4:$D$8,2)+VLOOKUP(I164,'1. Standard_Cost'!$B$4:$D$8,3))*J164*K164),"0")</f>
        <v>270375</v>
      </c>
      <c r="M164" s="102">
        <f>L164*'1. Standard_Cost'!F4</f>
        <v>45152.625</v>
      </c>
      <c r="N164" s="103"/>
      <c r="O164" s="103"/>
      <c r="P164" s="103"/>
      <c r="Q164" s="103"/>
      <c r="R164" s="104">
        <f>+N164*P164*'1. Standard_Cost'!$B$12</f>
        <v>0</v>
      </c>
      <c r="S164" s="104">
        <f>+N164*O164*P164*'1. Standard_Cost'!$C$12</f>
        <v>0</v>
      </c>
      <c r="T164" s="104">
        <f>+N164*P164*Q164*'1. Standard_Cost'!$D$12</f>
        <v>0</v>
      </c>
      <c r="U164" s="104">
        <f>+N164*O164*'1. Standard_Cost'!$E$12</f>
        <v>0</v>
      </c>
      <c r="V164" s="103"/>
      <c r="W164" s="103"/>
      <c r="X164" s="103"/>
      <c r="Y164" s="104">
        <f>+V164*((X164*'1. Standard_Cost'!$B$16)+(W164*X164*'1. Standard_Cost'!$C$16))</f>
        <v>0</v>
      </c>
      <c r="Z164" s="103"/>
      <c r="AA164" s="103"/>
      <c r="AB164" s="104">
        <f>+Z164*'1. Standard_Cost'!$B$20+AA164*'1. Standard_Cost'!$C$20</f>
        <v>0</v>
      </c>
      <c r="AC164" s="105">
        <v>45000</v>
      </c>
      <c r="AD164" s="106"/>
      <c r="AE164" s="104">
        <f>SUM(AD164,AC164,AB164,Y164,U164,T164,S164,R164)*'1. Standard_Cost'!B53</f>
        <v>0</v>
      </c>
      <c r="AF164" s="104">
        <f>SUM(AD164,AE164)</f>
        <v>0</v>
      </c>
      <c r="AG164" s="103"/>
      <c r="AH164" s="103"/>
      <c r="AI164" s="103"/>
      <c r="AJ164" s="107"/>
      <c r="AK164" s="107"/>
      <c r="AL164" s="107"/>
      <c r="AM164" s="104">
        <f>AG164*'1. Standard_Cost'!B49+'Incremental_Cost Year 2021'!AH168*'1. Standard_Cost'!C49+'Incremental_Cost Year 2021'!AI168*'1. Standard_Cost'!D49+'Incremental_Cost Year 2021'!AJ168+'Incremental_Cost Year 2021'!AL168+AK164</f>
        <v>0</v>
      </c>
      <c r="AN164" s="104">
        <f>AM164*'1. Standard_Cost'!C53</f>
        <v>0</v>
      </c>
      <c r="AO164" s="107"/>
      <c r="AQ164" s="104">
        <f t="shared" ref="AQ164:AQ167" si="234">L164+M164</f>
        <v>315527.625</v>
      </c>
      <c r="AR164" s="104">
        <f t="shared" ref="AR164:AR167" si="235">AF164</f>
        <v>0</v>
      </c>
      <c r="AS164" s="104">
        <f t="shared" si="183"/>
        <v>0</v>
      </c>
      <c r="AT164" s="104">
        <f>SUM(AQ164,AR164,AS164)</f>
        <v>315527.625</v>
      </c>
      <c r="AU164" s="229">
        <f>AT164</f>
        <v>315527.625</v>
      </c>
      <c r="AV164" s="229"/>
      <c r="AW164" s="229"/>
      <c r="AX164" s="229"/>
      <c r="AY164" s="229"/>
      <c r="AZ164" s="229"/>
      <c r="BA164" s="230">
        <f t="shared" ref="BA164:BA167" si="236">SUM(AU164:AZ164)-AT164</f>
        <v>0</v>
      </c>
    </row>
    <row r="165" spans="1:53" ht="14.1" customHeight="1" outlineLevel="2" x14ac:dyDescent="0.2">
      <c r="A165" s="68"/>
      <c r="B165" s="94"/>
      <c r="C165" s="142"/>
      <c r="D165" s="110"/>
      <c r="E165" s="110"/>
      <c r="F165" s="110"/>
      <c r="G165" s="111"/>
      <c r="H165" s="99" t="s">
        <v>584</v>
      </c>
      <c r="I165" s="100" t="s">
        <v>4</v>
      </c>
      <c r="J165" s="101">
        <v>1</v>
      </c>
      <c r="K165" s="101">
        <v>1</v>
      </c>
      <c r="L165" s="102">
        <f>IF(I165&lt;&gt;0,((VLOOKUP(I165,'1. Standard_Cost'!$B$4:$D$8,2)+VLOOKUP(I165,'1. Standard_Cost'!$B$4:$D$8,3))*J165*K165),"0")</f>
        <v>80100</v>
      </c>
      <c r="M165" s="102">
        <f>L165*'1. Standard_Cost'!F4</f>
        <v>13376.7</v>
      </c>
      <c r="N165" s="103"/>
      <c r="O165" s="103"/>
      <c r="P165" s="103"/>
      <c r="Q165" s="103"/>
      <c r="R165" s="104">
        <f>+N165*P165*'1. Standard_Cost'!$B$12</f>
        <v>0</v>
      </c>
      <c r="S165" s="104">
        <f>+N165*O165*P165*'1. Standard_Cost'!$C$12</f>
        <v>0</v>
      </c>
      <c r="T165" s="104">
        <f>+N165*P165*Q165*'1. Standard_Cost'!$D$12</f>
        <v>0</v>
      </c>
      <c r="U165" s="104">
        <f>+N165*O165*'1. Standard_Cost'!$E$12</f>
        <v>0</v>
      </c>
      <c r="V165" s="103"/>
      <c r="W165" s="103"/>
      <c r="X165" s="103"/>
      <c r="Y165" s="104">
        <f>+V165*((X165*'1. Standard_Cost'!$B$16)+(W165*X165*'1. Standard_Cost'!$C$16))</f>
        <v>0</v>
      </c>
      <c r="Z165" s="103"/>
      <c r="AA165" s="103"/>
      <c r="AB165" s="104">
        <f>+Z165*'1. Standard_Cost'!$B$20+AA165*'1. Standard_Cost'!$C$20</f>
        <v>0</v>
      </c>
      <c r="AC165" s="105"/>
      <c r="AD165" s="106"/>
      <c r="AE165" s="104">
        <f>SUM(AD165,AC165,AB165,Y165,U165,T165,S165,R165)*'1. Standard_Cost'!B53</f>
        <v>0</v>
      </c>
      <c r="AF165" s="104">
        <f t="shared" ref="AF165:AF167" si="237">SUM(AD165,AE165)</f>
        <v>0</v>
      </c>
      <c r="AG165" s="103"/>
      <c r="AH165" s="103">
        <v>0</v>
      </c>
      <c r="AI165" s="103">
        <v>0</v>
      </c>
      <c r="AJ165" s="107"/>
      <c r="AK165" s="107"/>
      <c r="AL165" s="107"/>
      <c r="AM165" s="104">
        <f>AG165*'1. Standard_Cost'!B49+'Incremental_Cost Year 2021'!AH169*'1. Standard_Cost'!C49+'Incremental_Cost Year 2021'!AI169*'1. Standard_Cost'!D49+'Incremental_Cost Year 2021'!AJ169+'Incremental_Cost Year 2021'!AL169+AK165</f>
        <v>0</v>
      </c>
      <c r="AN165" s="104">
        <f>AM165*'1. Standard_Cost'!C53</f>
        <v>0</v>
      </c>
      <c r="AO165" s="107"/>
      <c r="AQ165" s="104">
        <f t="shared" si="234"/>
        <v>93476.7</v>
      </c>
      <c r="AR165" s="104">
        <f t="shared" si="235"/>
        <v>0</v>
      </c>
      <c r="AS165" s="104">
        <f t="shared" si="183"/>
        <v>0</v>
      </c>
      <c r="AT165" s="104">
        <f t="shared" ref="AT165:AT167" si="238">SUM(AQ165,AR165,AS165)</f>
        <v>93476.7</v>
      </c>
      <c r="AU165" s="229">
        <f t="shared" ref="AU165:AU166" si="239">AT165</f>
        <v>93476.7</v>
      </c>
      <c r="AV165" s="229">
        <v>0</v>
      </c>
      <c r="AW165" s="229"/>
      <c r="AX165" s="229"/>
      <c r="AY165" s="229"/>
      <c r="AZ165" s="229"/>
      <c r="BA165" s="230">
        <f t="shared" si="236"/>
        <v>0</v>
      </c>
    </row>
    <row r="166" spans="1:53" ht="14.1" customHeight="1" outlineLevel="2" x14ac:dyDescent="0.2">
      <c r="A166" s="68"/>
      <c r="B166" s="94"/>
      <c r="C166" s="142"/>
      <c r="D166" s="110"/>
      <c r="E166" s="110"/>
      <c r="F166" s="110"/>
      <c r="G166" s="111"/>
      <c r="H166" s="99" t="s">
        <v>585</v>
      </c>
      <c r="I166" s="100" t="s">
        <v>3</v>
      </c>
      <c r="J166" s="101">
        <v>1</v>
      </c>
      <c r="K166" s="101">
        <v>1</v>
      </c>
      <c r="L166" s="102">
        <f>IF(I166&lt;&gt;0,((VLOOKUP(I166,'1. Standard_Cost'!$B$4:$D$8,2)+VLOOKUP(I166,'1. Standard_Cost'!$B$4:$D$8,3))*J166*K166),"0")</f>
        <v>100100</v>
      </c>
      <c r="M166" s="102">
        <f>L166*'1. Standard_Cost'!F4</f>
        <v>16716.7</v>
      </c>
      <c r="N166" s="103"/>
      <c r="O166" s="103"/>
      <c r="P166" s="103"/>
      <c r="Q166" s="103"/>
      <c r="R166" s="104">
        <f>+N166*P166*'1. Standard_Cost'!$B$12</f>
        <v>0</v>
      </c>
      <c r="S166" s="104">
        <f>+N166*O166*P166*'1. Standard_Cost'!$C$12</f>
        <v>0</v>
      </c>
      <c r="T166" s="104">
        <f>+N166*P166*Q166*'1. Standard_Cost'!$D$12</f>
        <v>0</v>
      </c>
      <c r="U166" s="104">
        <f>+N166*O166*'1. Standard_Cost'!$E$12</f>
        <v>0</v>
      </c>
      <c r="V166" s="103"/>
      <c r="W166" s="103"/>
      <c r="X166" s="103"/>
      <c r="Y166" s="104">
        <f>+V166*((X166*'1. Standard_Cost'!$B$16)+(W166*X166*'1. Standard_Cost'!$C$16))</f>
        <v>0</v>
      </c>
      <c r="Z166" s="103"/>
      <c r="AA166" s="103"/>
      <c r="AB166" s="104">
        <f>+Z166*'1. Standard_Cost'!$B$20+AA166*'1. Standard_Cost'!$C$20</f>
        <v>0</v>
      </c>
      <c r="AC166" s="105"/>
      <c r="AD166" s="106"/>
      <c r="AE166" s="104">
        <f>SUM(AD166,AC166,AB166,Y166,U166,T166,S166,R166)*'1. Standard_Cost'!B53</f>
        <v>0</v>
      </c>
      <c r="AF166" s="104">
        <f t="shared" si="237"/>
        <v>0</v>
      </c>
      <c r="AG166" s="103"/>
      <c r="AH166" s="103"/>
      <c r="AI166" s="103"/>
      <c r="AJ166" s="107"/>
      <c r="AK166" s="107"/>
      <c r="AL166" s="107"/>
      <c r="AM166" s="104">
        <f>AG166*'1. Standard_Cost'!B49+'Incremental_Cost Year 2021'!AH170*'1. Standard_Cost'!C49+'Incremental_Cost Year 2021'!AI170*'1. Standard_Cost'!D49+'Incremental_Cost Year 2021'!AJ170+'Incremental_Cost Year 2021'!AL170+AK166</f>
        <v>0</v>
      </c>
      <c r="AN166" s="104">
        <f>AM166*'1. Standard_Cost'!C53</f>
        <v>0</v>
      </c>
      <c r="AO166" s="107"/>
      <c r="AQ166" s="104">
        <f t="shared" si="234"/>
        <v>116816.7</v>
      </c>
      <c r="AR166" s="104">
        <f t="shared" si="235"/>
        <v>0</v>
      </c>
      <c r="AS166" s="104">
        <f t="shared" si="183"/>
        <v>0</v>
      </c>
      <c r="AT166" s="104">
        <f t="shared" si="238"/>
        <v>116816.7</v>
      </c>
      <c r="AU166" s="229">
        <f t="shared" si="239"/>
        <v>116816.7</v>
      </c>
      <c r="AV166" s="229"/>
      <c r="AW166" s="229"/>
      <c r="AX166" s="229"/>
      <c r="AY166" s="229"/>
      <c r="AZ166" s="229"/>
      <c r="BA166" s="230">
        <f t="shared" si="236"/>
        <v>0</v>
      </c>
    </row>
    <row r="167" spans="1:53" ht="14.1" customHeight="1" outlineLevel="2" x14ac:dyDescent="0.2">
      <c r="A167" s="68"/>
      <c r="B167" s="94"/>
      <c r="C167" s="142"/>
      <c r="D167" s="110"/>
      <c r="E167" s="110"/>
      <c r="F167" s="110"/>
      <c r="G167" s="111"/>
      <c r="H167" s="112" t="s">
        <v>179</v>
      </c>
      <c r="I167" s="100"/>
      <c r="J167" s="101"/>
      <c r="K167" s="101"/>
      <c r="L167" s="102" t="str">
        <f>IF(I167&lt;&gt;0,((VLOOKUP(I167,'1. Standard_Cost'!$B$4:$D$8,2)+VLOOKUP(I167,'1. Standard_Cost'!$B$4:$D$8,3))*J167*K167),"0")</f>
        <v>0</v>
      </c>
      <c r="M167" s="102">
        <f>L167*'1. Standard_Cost'!F29</f>
        <v>0</v>
      </c>
      <c r="N167" s="103"/>
      <c r="O167" s="103"/>
      <c r="P167" s="103"/>
      <c r="Q167" s="103"/>
      <c r="R167" s="104">
        <f>+N167*P167*'1. Standard_Cost'!$B$12</f>
        <v>0</v>
      </c>
      <c r="S167" s="104">
        <f>+N167*O167*P167*'1. Standard_Cost'!$C$12</f>
        <v>0</v>
      </c>
      <c r="T167" s="104">
        <f>+N167*P167*Q167*'1. Standard_Cost'!$D$12</f>
        <v>0</v>
      </c>
      <c r="U167" s="104">
        <f>+N167*O167*'1. Standard_Cost'!$E$12</f>
        <v>0</v>
      </c>
      <c r="V167" s="103"/>
      <c r="W167" s="103"/>
      <c r="X167" s="103"/>
      <c r="Y167" s="104">
        <f>+V167*((X167*'1. Standard_Cost'!$B$16)+(W167*X167*'1. Standard_Cost'!$C$16))</f>
        <v>0</v>
      </c>
      <c r="Z167" s="103"/>
      <c r="AA167" s="103"/>
      <c r="AB167" s="104">
        <f>+Z167*'1. Standard_Cost'!$B$20+AA167*'1. Standard_Cost'!$C$20</f>
        <v>0</v>
      </c>
      <c r="AC167" s="105"/>
      <c r="AD167" s="106"/>
      <c r="AE167" s="104">
        <f>SUM(AD167,AC167,AB167,Y167,U167,T167,S167,R167)*'1. Standard_Cost'!B53</f>
        <v>0</v>
      </c>
      <c r="AF167" s="104">
        <f t="shared" si="237"/>
        <v>0</v>
      </c>
      <c r="AG167" s="103"/>
      <c r="AH167" s="103"/>
      <c r="AI167" s="103"/>
      <c r="AJ167" s="107"/>
      <c r="AK167" s="107"/>
      <c r="AL167" s="107"/>
      <c r="AM167" s="104">
        <f>AG167*'1. Standard_Cost'!B49+'Incremental_Cost Year 2021'!AH171*'1. Standard_Cost'!C49+'Incremental_Cost Year 2021'!AI171*'1. Standard_Cost'!D49+'Incremental_Cost Year 2021'!AJ171+'Incremental_Cost Year 2021'!AL171+AK167</f>
        <v>0</v>
      </c>
      <c r="AN167" s="104">
        <f>AM167*'1. Standard_Cost'!C53</f>
        <v>0</v>
      </c>
      <c r="AO167" s="107"/>
      <c r="AQ167" s="104">
        <f t="shared" si="234"/>
        <v>0</v>
      </c>
      <c r="AR167" s="104">
        <f t="shared" si="235"/>
        <v>0</v>
      </c>
      <c r="AS167" s="104">
        <f t="shared" si="183"/>
        <v>0</v>
      </c>
      <c r="AT167" s="104">
        <f t="shared" si="238"/>
        <v>0</v>
      </c>
      <c r="AU167" s="229"/>
      <c r="AV167" s="229"/>
      <c r="AW167" s="229"/>
      <c r="AX167" s="229"/>
      <c r="AY167" s="229"/>
      <c r="AZ167" s="229"/>
      <c r="BA167" s="230">
        <f t="shared" si="236"/>
        <v>0</v>
      </c>
    </row>
    <row r="168" spans="1:53" ht="53.25" customHeight="1" outlineLevel="1" x14ac:dyDescent="0.2">
      <c r="A168" s="68"/>
      <c r="B168" s="141"/>
      <c r="C168" s="142"/>
      <c r="D168" s="113" t="s">
        <v>515</v>
      </c>
      <c r="E168" s="113" t="s">
        <v>235</v>
      </c>
      <c r="F168" s="114" t="s">
        <v>154</v>
      </c>
      <c r="G168" s="115" t="s">
        <v>155</v>
      </c>
      <c r="H168" s="122" t="s">
        <v>236</v>
      </c>
      <c r="I168" s="117"/>
      <c r="J168" s="117"/>
      <c r="K168" s="117"/>
      <c r="L168" s="118">
        <f>SUM(L164:L167)</f>
        <v>450575</v>
      </c>
      <c r="M168" s="118">
        <f>SUM(M164:M167)</f>
        <v>75246.024999999994</v>
      </c>
      <c r="N168" s="117"/>
      <c r="O168" s="117"/>
      <c r="P168" s="117"/>
      <c r="Q168" s="117"/>
      <c r="R168" s="119">
        <f>SUM(R164:R167)</f>
        <v>0</v>
      </c>
      <c r="S168" s="119">
        <f>SUM(S164:S167)</f>
        <v>0</v>
      </c>
      <c r="T168" s="119">
        <f>SUM(T164:T167)</f>
        <v>0</v>
      </c>
      <c r="U168" s="119">
        <f>SUM(U164:U167)</f>
        <v>0</v>
      </c>
      <c r="V168" s="117"/>
      <c r="W168" s="117"/>
      <c r="X168" s="117"/>
      <c r="Y168" s="118">
        <f>SUM(Y164:Y167)</f>
        <v>0</v>
      </c>
      <c r="Z168" s="117"/>
      <c r="AA168" s="117"/>
      <c r="AB168" s="118">
        <f t="shared" ref="AB168:AF168" si="240">SUM(AB164:AB167)</f>
        <v>0</v>
      </c>
      <c r="AC168" s="118">
        <f t="shared" si="240"/>
        <v>45000</v>
      </c>
      <c r="AD168" s="118">
        <f t="shared" si="240"/>
        <v>0</v>
      </c>
      <c r="AE168" s="118">
        <f t="shared" si="240"/>
        <v>0</v>
      </c>
      <c r="AF168" s="118">
        <f t="shared" si="240"/>
        <v>0</v>
      </c>
      <c r="AG168" s="117"/>
      <c r="AH168" s="117"/>
      <c r="AI168" s="117"/>
      <c r="AJ168" s="119">
        <f>SUM(AJ164:AJ167)</f>
        <v>0</v>
      </c>
      <c r="AK168" s="119">
        <f t="shared" ref="AK168:AN168" si="241">SUM(AK164:AK167)</f>
        <v>0</v>
      </c>
      <c r="AL168" s="119">
        <f t="shared" si="241"/>
        <v>0</v>
      </c>
      <c r="AM168" s="119">
        <f t="shared" si="241"/>
        <v>0</v>
      </c>
      <c r="AN168" s="119">
        <f t="shared" si="241"/>
        <v>0</v>
      </c>
      <c r="AO168" s="116"/>
      <c r="AP168" s="120"/>
      <c r="AQ168" s="121">
        <f t="shared" ref="AQ168:BA168" si="242">SUM(AQ164:AQ167)</f>
        <v>525821.02500000002</v>
      </c>
      <c r="AR168" s="121">
        <f t="shared" si="242"/>
        <v>0</v>
      </c>
      <c r="AS168" s="121">
        <f t="shared" si="242"/>
        <v>0</v>
      </c>
      <c r="AT168" s="121">
        <f t="shared" si="242"/>
        <v>525821.02500000002</v>
      </c>
      <c r="AU168" s="121">
        <f t="shared" si="242"/>
        <v>525821.02500000002</v>
      </c>
      <c r="AV168" s="121">
        <f t="shared" si="242"/>
        <v>0</v>
      </c>
      <c r="AW168" s="121">
        <f t="shared" si="242"/>
        <v>0</v>
      </c>
      <c r="AX168" s="121">
        <f t="shared" si="242"/>
        <v>0</v>
      </c>
      <c r="AY168" s="121">
        <f t="shared" si="242"/>
        <v>0</v>
      </c>
      <c r="AZ168" s="121">
        <f t="shared" si="242"/>
        <v>0</v>
      </c>
      <c r="BA168" s="121">
        <f t="shared" si="242"/>
        <v>0</v>
      </c>
    </row>
    <row r="169" spans="1:53" ht="14.1" customHeight="1" outlineLevel="2" x14ac:dyDescent="0.2">
      <c r="A169" s="68"/>
      <c r="B169" s="94"/>
      <c r="C169" s="142"/>
      <c r="D169" s="96"/>
      <c r="E169" s="96"/>
      <c r="F169" s="97"/>
      <c r="G169" s="98"/>
      <c r="H169" s="99" t="s">
        <v>49</v>
      </c>
      <c r="I169" s="100"/>
      <c r="J169" s="101"/>
      <c r="K169" s="101"/>
      <c r="L169" s="102" t="str">
        <f>IF(I169&lt;&gt;0,((VLOOKUP(I169,'1. Standard_Cost'!$B$4:$D$8,2)+VLOOKUP(I169,'1. Standard_Cost'!$B$4:$D$8,3))*J169*K169),"0")</f>
        <v>0</v>
      </c>
      <c r="M169" s="102">
        <f>L169*'1. Standard_Cost'!F34</f>
        <v>0</v>
      </c>
      <c r="N169" s="103"/>
      <c r="O169" s="103"/>
      <c r="P169" s="103"/>
      <c r="Q169" s="103"/>
      <c r="R169" s="104">
        <f>+N169*P169*'1. Standard_Cost'!$B$12</f>
        <v>0</v>
      </c>
      <c r="S169" s="104">
        <f>+N169*O169*P169*'1. Standard_Cost'!$C$12</f>
        <v>0</v>
      </c>
      <c r="T169" s="104">
        <f>+N169*P169*Q169*'1. Standard_Cost'!$D$12</f>
        <v>0</v>
      </c>
      <c r="U169" s="104">
        <f>+N169*O169*'1. Standard_Cost'!$E$12</f>
        <v>0</v>
      </c>
      <c r="V169" s="103"/>
      <c r="W169" s="103"/>
      <c r="X169" s="103"/>
      <c r="Y169" s="104">
        <f>+V169*((X169*'1. Standard_Cost'!$B$16)+(W169*X169*'1. Standard_Cost'!$C$16))</f>
        <v>0</v>
      </c>
      <c r="Z169" s="103"/>
      <c r="AA169" s="103"/>
      <c r="AB169" s="104">
        <f>+Z169*'1. Standard_Cost'!$B$20+AA169*'1. Standard_Cost'!$C$20</f>
        <v>0</v>
      </c>
      <c r="AC169" s="105"/>
      <c r="AD169" s="106"/>
      <c r="AE169" s="104">
        <f>SUM(AD169,AC169,AB169,Y169,U169,T169,S169,R169)*'1. Standard_Cost'!B58</f>
        <v>0</v>
      </c>
      <c r="AF169" s="104">
        <f>SUM(AD169,AE169)</f>
        <v>0</v>
      </c>
      <c r="AG169" s="103"/>
      <c r="AH169" s="103"/>
      <c r="AI169" s="103"/>
      <c r="AJ169" s="107"/>
      <c r="AK169" s="107"/>
      <c r="AL169" s="107"/>
      <c r="AM169" s="104">
        <f>AG169*'1. Standard_Cost'!B54+'Incremental_Cost Year 2021'!AH173*'1. Standard_Cost'!C54+'Incremental_Cost Year 2021'!AI173*'1. Standard_Cost'!D54+'Incremental_Cost Year 2021'!AJ173+'Incremental_Cost Year 2021'!AL173+AK169</f>
        <v>0</v>
      </c>
      <c r="AN169" s="104">
        <f>AM169*'1. Standard_Cost'!C58</f>
        <v>0</v>
      </c>
      <c r="AO169" s="107"/>
      <c r="AQ169" s="104">
        <f t="shared" ref="AQ169:AQ172" si="243">L169+M169</f>
        <v>0</v>
      </c>
      <c r="AR169" s="104">
        <f t="shared" ref="AR169:AR172" si="244">AF169</f>
        <v>0</v>
      </c>
      <c r="AS169" s="104">
        <f t="shared" si="183"/>
        <v>0</v>
      </c>
      <c r="AT169" s="104">
        <f>SUM(AQ169,AR169,AS169)</f>
        <v>0</v>
      </c>
      <c r="AU169" s="229"/>
      <c r="AV169" s="229"/>
      <c r="AW169" s="229"/>
      <c r="AX169" s="229"/>
      <c r="AY169" s="229"/>
      <c r="AZ169" s="229"/>
      <c r="BA169" s="230">
        <f t="shared" ref="BA169:BA172" si="245">SUM(AU169:AZ169)-AT169</f>
        <v>0</v>
      </c>
    </row>
    <row r="170" spans="1:53" ht="14.1" customHeight="1" outlineLevel="2" x14ac:dyDescent="0.2">
      <c r="A170" s="68"/>
      <c r="B170" s="94"/>
      <c r="C170" s="142"/>
      <c r="D170" s="110"/>
      <c r="E170" s="110"/>
      <c r="F170" s="110"/>
      <c r="G170" s="111"/>
      <c r="H170" s="99" t="s">
        <v>50</v>
      </c>
      <c r="I170" s="100"/>
      <c r="J170" s="101"/>
      <c r="K170" s="101"/>
      <c r="L170" s="102" t="str">
        <f>IF(I170&lt;&gt;0,((VLOOKUP(I170,'1. Standard_Cost'!$B$4:$D$8,2)+VLOOKUP(I170,'1. Standard_Cost'!$B$4:$D$8,3))*J170*K170),"0")</f>
        <v>0</v>
      </c>
      <c r="M170" s="102">
        <f>L170*'1. Standard_Cost'!F34</f>
        <v>0</v>
      </c>
      <c r="N170" s="103"/>
      <c r="O170" s="103"/>
      <c r="P170" s="103"/>
      <c r="Q170" s="103"/>
      <c r="R170" s="104">
        <f>+N170*P170*'1. Standard_Cost'!$B$12</f>
        <v>0</v>
      </c>
      <c r="S170" s="104">
        <f>+N170*O170*P170*'1. Standard_Cost'!$C$12</f>
        <v>0</v>
      </c>
      <c r="T170" s="104">
        <f>+N170*P170*Q170*'1. Standard_Cost'!$D$12</f>
        <v>0</v>
      </c>
      <c r="U170" s="104">
        <f>+N170*O170*'1. Standard_Cost'!$E$12</f>
        <v>0</v>
      </c>
      <c r="V170" s="103"/>
      <c r="W170" s="103"/>
      <c r="X170" s="103"/>
      <c r="Y170" s="104">
        <f>+V170*((X170*'1. Standard_Cost'!$B$16)+(W170*X170*'1. Standard_Cost'!$C$16))</f>
        <v>0</v>
      </c>
      <c r="Z170" s="103"/>
      <c r="AA170" s="103"/>
      <c r="AB170" s="104">
        <f>+Z170*'1. Standard_Cost'!$B$20+AA170*'1. Standard_Cost'!$C$20</f>
        <v>0</v>
      </c>
      <c r="AC170" s="105"/>
      <c r="AD170" s="106"/>
      <c r="AE170" s="104">
        <f>SUM(AD170,AC170,AB170,Y170,U170,T170,S170,R170)*'1. Standard_Cost'!B58</f>
        <v>0</v>
      </c>
      <c r="AF170" s="104">
        <f t="shared" ref="AF170:AF172" si="246">SUM(AD170,AE170)</f>
        <v>0</v>
      </c>
      <c r="AG170" s="103"/>
      <c r="AH170" s="103">
        <v>0</v>
      </c>
      <c r="AI170" s="103">
        <v>0</v>
      </c>
      <c r="AJ170" s="107"/>
      <c r="AK170" s="107"/>
      <c r="AL170" s="107"/>
      <c r="AM170" s="104">
        <f>AG170*'1. Standard_Cost'!B54+'Incremental_Cost Year 2021'!AH174*'1. Standard_Cost'!C54+'Incremental_Cost Year 2021'!AI174*'1. Standard_Cost'!D54+'Incremental_Cost Year 2021'!AJ174+'Incremental_Cost Year 2021'!AL174+AK170</f>
        <v>0</v>
      </c>
      <c r="AN170" s="104">
        <f>AM170*'1. Standard_Cost'!C58</f>
        <v>0</v>
      </c>
      <c r="AO170" s="107"/>
      <c r="AQ170" s="104">
        <f t="shared" si="243"/>
        <v>0</v>
      </c>
      <c r="AR170" s="104">
        <f t="shared" si="244"/>
        <v>0</v>
      </c>
      <c r="AS170" s="104">
        <f t="shared" si="183"/>
        <v>0</v>
      </c>
      <c r="AT170" s="104">
        <f t="shared" ref="AT170:AT172" si="247">SUM(AQ170,AR170,AS170)</f>
        <v>0</v>
      </c>
      <c r="AU170" s="229"/>
      <c r="AV170" s="229">
        <v>0</v>
      </c>
      <c r="AW170" s="229"/>
      <c r="AX170" s="229"/>
      <c r="AY170" s="229"/>
      <c r="AZ170" s="229"/>
      <c r="BA170" s="230">
        <f t="shared" si="245"/>
        <v>0</v>
      </c>
    </row>
    <row r="171" spans="1:53" ht="14.1" customHeight="1" outlineLevel="2" x14ac:dyDescent="0.2">
      <c r="A171" s="68"/>
      <c r="B171" s="94"/>
      <c r="C171" s="142"/>
      <c r="D171" s="110"/>
      <c r="E171" s="110"/>
      <c r="F171" s="110"/>
      <c r="G171" s="111"/>
      <c r="H171" s="99" t="s">
        <v>51</v>
      </c>
      <c r="I171" s="100"/>
      <c r="J171" s="101"/>
      <c r="K171" s="101"/>
      <c r="L171" s="102" t="str">
        <f>IF(I171&lt;&gt;0,((VLOOKUP(I171,'1. Standard_Cost'!$B$4:$D$8,2)+VLOOKUP(I171,'1. Standard_Cost'!$B$4:$D$8,3))*J171*K171),"0")</f>
        <v>0</v>
      </c>
      <c r="M171" s="102">
        <f>L171*'1. Standard_Cost'!F34</f>
        <v>0</v>
      </c>
      <c r="N171" s="103"/>
      <c r="O171" s="103"/>
      <c r="P171" s="103"/>
      <c r="Q171" s="103"/>
      <c r="R171" s="104">
        <f>+N171*P171*'1. Standard_Cost'!$B$12</f>
        <v>0</v>
      </c>
      <c r="S171" s="104">
        <f>+N171*O171*P171*'1. Standard_Cost'!$C$12</f>
        <v>0</v>
      </c>
      <c r="T171" s="104">
        <f>+N171*P171*Q171*'1. Standard_Cost'!$D$12</f>
        <v>0</v>
      </c>
      <c r="U171" s="104">
        <f>+N171*O171*'1. Standard_Cost'!$E$12</f>
        <v>0</v>
      </c>
      <c r="V171" s="103"/>
      <c r="W171" s="103"/>
      <c r="X171" s="103"/>
      <c r="Y171" s="104">
        <f>+V171*((X171*'1. Standard_Cost'!$B$16)+(W171*X171*'1. Standard_Cost'!$C$16))</f>
        <v>0</v>
      </c>
      <c r="Z171" s="103"/>
      <c r="AA171" s="103"/>
      <c r="AB171" s="104">
        <f>+Z171*'1. Standard_Cost'!$B$20+AA171*'1. Standard_Cost'!$C$20</f>
        <v>0</v>
      </c>
      <c r="AC171" s="105"/>
      <c r="AD171" s="106"/>
      <c r="AE171" s="104">
        <f>SUM(AD171,AC171,AB171,Y171,U171,T171,S171,R171)*'1. Standard_Cost'!B58</f>
        <v>0</v>
      </c>
      <c r="AF171" s="104">
        <f t="shared" si="246"/>
        <v>0</v>
      </c>
      <c r="AG171" s="103"/>
      <c r="AH171" s="103"/>
      <c r="AI171" s="103"/>
      <c r="AJ171" s="107"/>
      <c r="AK171" s="107"/>
      <c r="AL171" s="107"/>
      <c r="AM171" s="104">
        <f>AG171*'1. Standard_Cost'!B54+'Incremental_Cost Year 2021'!AH175*'1. Standard_Cost'!C54+'Incremental_Cost Year 2021'!AI175*'1. Standard_Cost'!D54+'Incremental_Cost Year 2021'!AJ175+'Incremental_Cost Year 2021'!AL175+AK171</f>
        <v>0</v>
      </c>
      <c r="AN171" s="104">
        <f>AM171*'1. Standard_Cost'!C58</f>
        <v>0</v>
      </c>
      <c r="AO171" s="107"/>
      <c r="AQ171" s="104">
        <f t="shared" si="243"/>
        <v>0</v>
      </c>
      <c r="AR171" s="104">
        <f t="shared" si="244"/>
        <v>0</v>
      </c>
      <c r="AS171" s="104">
        <f t="shared" si="183"/>
        <v>0</v>
      </c>
      <c r="AT171" s="104">
        <f t="shared" si="247"/>
        <v>0</v>
      </c>
      <c r="AU171" s="229"/>
      <c r="AV171" s="229"/>
      <c r="AW171" s="229"/>
      <c r="AX171" s="229"/>
      <c r="AY171" s="229"/>
      <c r="AZ171" s="229"/>
      <c r="BA171" s="230">
        <f t="shared" si="245"/>
        <v>0</v>
      </c>
    </row>
    <row r="172" spans="1:53" ht="14.1" customHeight="1" outlineLevel="2" x14ac:dyDescent="0.2">
      <c r="A172" s="68"/>
      <c r="B172" s="94"/>
      <c r="C172" s="142"/>
      <c r="D172" s="110"/>
      <c r="E172" s="110"/>
      <c r="F172" s="110"/>
      <c r="G172" s="111"/>
      <c r="H172" s="112" t="s">
        <v>179</v>
      </c>
      <c r="I172" s="100"/>
      <c r="J172" s="101"/>
      <c r="K172" s="101"/>
      <c r="L172" s="102" t="str">
        <f>IF(I172&lt;&gt;0,((VLOOKUP(I172,'1. Standard_Cost'!$B$4:$D$8,2)+VLOOKUP(I172,'1. Standard_Cost'!$B$4:$D$8,3))*J172*K172),"0")</f>
        <v>0</v>
      </c>
      <c r="M172" s="102">
        <f>L172*'1. Standard_Cost'!F34</f>
        <v>0</v>
      </c>
      <c r="N172" s="103"/>
      <c r="O172" s="103"/>
      <c r="P172" s="103"/>
      <c r="Q172" s="103"/>
      <c r="R172" s="104">
        <f>+N172*P172*'1. Standard_Cost'!$B$12</f>
        <v>0</v>
      </c>
      <c r="S172" s="104">
        <f>+N172*O172*P172*'1. Standard_Cost'!$C$12</f>
        <v>0</v>
      </c>
      <c r="T172" s="104">
        <f>+N172*P172*Q172*'1. Standard_Cost'!$D$12</f>
        <v>0</v>
      </c>
      <c r="U172" s="104">
        <f>+N172*O172*'1. Standard_Cost'!$E$12</f>
        <v>0</v>
      </c>
      <c r="V172" s="103"/>
      <c r="W172" s="103"/>
      <c r="X172" s="103"/>
      <c r="Y172" s="104">
        <f>+V172*((X172*'1. Standard_Cost'!$B$16)+(W172*X172*'1. Standard_Cost'!$C$16))</f>
        <v>0</v>
      </c>
      <c r="Z172" s="103"/>
      <c r="AA172" s="103"/>
      <c r="AB172" s="104">
        <f>+Z172*'1. Standard_Cost'!$B$20+AA172*'1. Standard_Cost'!$C$20</f>
        <v>0</v>
      </c>
      <c r="AC172" s="105"/>
      <c r="AD172" s="106"/>
      <c r="AE172" s="104">
        <f>SUM(AD172,AC172,AB172,Y172,U172,T172,S172,R172)*'1. Standard_Cost'!B58</f>
        <v>0</v>
      </c>
      <c r="AF172" s="104">
        <f t="shared" si="246"/>
        <v>0</v>
      </c>
      <c r="AG172" s="103"/>
      <c r="AH172" s="103"/>
      <c r="AI172" s="103"/>
      <c r="AJ172" s="107"/>
      <c r="AK172" s="107"/>
      <c r="AL172" s="107"/>
      <c r="AM172" s="104">
        <f>AG172*'1. Standard_Cost'!B54+'Incremental_Cost Year 2021'!AH176*'1. Standard_Cost'!C54+'Incremental_Cost Year 2021'!AI176*'1. Standard_Cost'!D54+'Incremental_Cost Year 2021'!AJ176+'Incremental_Cost Year 2021'!AL176+AK172</f>
        <v>0</v>
      </c>
      <c r="AN172" s="104">
        <f>AM172*'1. Standard_Cost'!C58</f>
        <v>0</v>
      </c>
      <c r="AO172" s="107"/>
      <c r="AQ172" s="104">
        <f t="shared" si="243"/>
        <v>0</v>
      </c>
      <c r="AR172" s="104">
        <f t="shared" si="244"/>
        <v>0</v>
      </c>
      <c r="AS172" s="104">
        <f t="shared" si="183"/>
        <v>0</v>
      </c>
      <c r="AT172" s="104">
        <f t="shared" si="247"/>
        <v>0</v>
      </c>
      <c r="AU172" s="229"/>
      <c r="AV172" s="229"/>
      <c r="AW172" s="229"/>
      <c r="AX172" s="229"/>
      <c r="AY172" s="229"/>
      <c r="AZ172" s="229"/>
      <c r="BA172" s="230">
        <f t="shared" si="245"/>
        <v>0</v>
      </c>
    </row>
    <row r="173" spans="1:53" ht="78.75" customHeight="1" outlineLevel="1" x14ac:dyDescent="0.2">
      <c r="A173" s="68"/>
      <c r="B173" s="141"/>
      <c r="C173" s="142"/>
      <c r="D173" s="113" t="s">
        <v>515</v>
      </c>
      <c r="E173" s="113" t="s">
        <v>739</v>
      </c>
      <c r="F173" s="114" t="s">
        <v>154</v>
      </c>
      <c r="G173" s="115" t="s">
        <v>155</v>
      </c>
      <c r="H173" s="122" t="s">
        <v>238</v>
      </c>
      <c r="I173" s="117"/>
      <c r="J173" s="117"/>
      <c r="K173" s="117"/>
      <c r="L173" s="118">
        <f>SUM(L169:L172)</f>
        <v>0</v>
      </c>
      <c r="M173" s="118">
        <f>SUM(M169:M172)</f>
        <v>0</v>
      </c>
      <c r="N173" s="117"/>
      <c r="O173" s="117"/>
      <c r="P173" s="117"/>
      <c r="Q173" s="117"/>
      <c r="R173" s="119">
        <f>SUM(R169:R172)</f>
        <v>0</v>
      </c>
      <c r="S173" s="119">
        <f>SUM(S169:S172)</f>
        <v>0</v>
      </c>
      <c r="T173" s="119">
        <f>SUM(T169:T172)</f>
        <v>0</v>
      </c>
      <c r="U173" s="119">
        <f>SUM(U169:U172)</f>
        <v>0</v>
      </c>
      <c r="V173" s="117"/>
      <c r="W173" s="117"/>
      <c r="X173" s="117"/>
      <c r="Y173" s="118">
        <f>SUM(Y169:Y172)</f>
        <v>0</v>
      </c>
      <c r="Z173" s="117"/>
      <c r="AA173" s="117"/>
      <c r="AB173" s="118">
        <f t="shared" ref="AB173:AF173" si="248">SUM(AB169:AB172)</f>
        <v>0</v>
      </c>
      <c r="AC173" s="118">
        <f t="shared" si="248"/>
        <v>0</v>
      </c>
      <c r="AD173" s="118">
        <f t="shared" si="248"/>
        <v>0</v>
      </c>
      <c r="AE173" s="118">
        <f t="shared" si="248"/>
        <v>0</v>
      </c>
      <c r="AF173" s="118">
        <f t="shared" si="248"/>
        <v>0</v>
      </c>
      <c r="AG173" s="117"/>
      <c r="AH173" s="117"/>
      <c r="AI173" s="117"/>
      <c r="AJ173" s="119">
        <f>SUM(AJ169:AJ172)</f>
        <v>0</v>
      </c>
      <c r="AK173" s="119">
        <f t="shared" ref="AK173:AN173" si="249">SUM(AK169:AK172)</f>
        <v>0</v>
      </c>
      <c r="AL173" s="119">
        <f t="shared" si="249"/>
        <v>0</v>
      </c>
      <c r="AM173" s="119">
        <f t="shared" si="249"/>
        <v>0</v>
      </c>
      <c r="AN173" s="119">
        <f t="shared" si="249"/>
        <v>0</v>
      </c>
      <c r="AO173" s="116"/>
      <c r="AP173" s="120"/>
      <c r="AQ173" s="121">
        <f t="shared" ref="AQ173:BA173" si="250">SUM(AQ169:AQ172)</f>
        <v>0</v>
      </c>
      <c r="AR173" s="121">
        <f t="shared" si="250"/>
        <v>0</v>
      </c>
      <c r="AS173" s="121">
        <f t="shared" si="250"/>
        <v>0</v>
      </c>
      <c r="AT173" s="121">
        <f t="shared" si="250"/>
        <v>0</v>
      </c>
      <c r="AU173" s="121">
        <f t="shared" si="250"/>
        <v>0</v>
      </c>
      <c r="AV173" s="121">
        <f t="shared" si="250"/>
        <v>0</v>
      </c>
      <c r="AW173" s="121">
        <f t="shared" si="250"/>
        <v>0</v>
      </c>
      <c r="AX173" s="121">
        <f t="shared" si="250"/>
        <v>0</v>
      </c>
      <c r="AY173" s="121">
        <f t="shared" si="250"/>
        <v>0</v>
      </c>
      <c r="AZ173" s="121">
        <f t="shared" si="250"/>
        <v>0</v>
      </c>
      <c r="BA173" s="121">
        <f t="shared" si="250"/>
        <v>0</v>
      </c>
    </row>
    <row r="174" spans="1:53" ht="14.1" customHeight="1" outlineLevel="2" x14ac:dyDescent="0.2">
      <c r="A174" s="68"/>
      <c r="B174" s="94"/>
      <c r="C174" s="142"/>
      <c r="D174" s="96"/>
      <c r="E174" s="96"/>
      <c r="F174" s="97"/>
      <c r="G174" s="98"/>
      <c r="H174" s="99" t="s">
        <v>570</v>
      </c>
      <c r="I174" s="100"/>
      <c r="J174" s="101">
        <v>2</v>
      </c>
      <c r="K174" s="101">
        <v>2</v>
      </c>
      <c r="L174" s="102">
        <v>320400</v>
      </c>
      <c r="M174" s="102">
        <f>L174*'1. Standard_Cost'!F4</f>
        <v>53506.8</v>
      </c>
      <c r="N174" s="103"/>
      <c r="O174" s="103"/>
      <c r="P174" s="103"/>
      <c r="Q174" s="103"/>
      <c r="R174" s="104">
        <f>+N174*P174*'[1]1. Standard_Cost'!$B$12</f>
        <v>0</v>
      </c>
      <c r="S174" s="104">
        <f>+N174*O174*P174*'[1]1. Standard_Cost'!$C$12</f>
        <v>0</v>
      </c>
      <c r="T174" s="104">
        <f>+N174*P174*Q174*'[1]1. Standard_Cost'!$D$12</f>
        <v>0</v>
      </c>
      <c r="U174" s="104">
        <f>+N174*O174*'[1]1. Standard_Cost'!$E$12</f>
        <v>0</v>
      </c>
      <c r="V174" s="103"/>
      <c r="W174" s="103"/>
      <c r="X174" s="103"/>
      <c r="Y174" s="104">
        <f>+V174*((X174*'[1]1. Standard_Cost'!$B$16)+(W174*X174*'[1]1. Standard_Cost'!$C$16))</f>
        <v>0</v>
      </c>
      <c r="Z174" s="103"/>
      <c r="AA174" s="103"/>
      <c r="AB174" s="104">
        <f>+Z174*'[1]1. Standard_Cost'!$B$20+AA174*'[1]1. Standard_Cost'!$C$20</f>
        <v>0</v>
      </c>
      <c r="AC174" s="105"/>
      <c r="AD174" s="106"/>
      <c r="AE174" s="104">
        <f>SUM(AD174,AC174,AB174,Y174,U174,T174,S174,R174)*'[1]1. Standard_Cost'!B64</f>
        <v>0</v>
      </c>
      <c r="AF174" s="104">
        <f>SUM(AD174,AE174)</f>
        <v>0</v>
      </c>
      <c r="AG174" s="103"/>
      <c r="AH174" s="103"/>
      <c r="AI174" s="103"/>
      <c r="AJ174" s="107"/>
      <c r="AK174" s="107"/>
      <c r="AL174" s="107"/>
      <c r="AM174" s="104">
        <f>AG174*'[1]1. Standard_Cost'!B60+'[1]Incremental_Cost Year 2022'!AH177*'[1]1. Standard_Cost'!C60+'[1]Incremental_Cost Year 2022'!AI177*'[1]1. Standard_Cost'!D60+'[1]Incremental_Cost Year 2022'!AJ177+'[1]Incremental_Cost Year 2022'!AL177+AK174</f>
        <v>0</v>
      </c>
      <c r="AN174" s="104">
        <f>AM174*'[1]1. Standard_Cost'!C64</f>
        <v>0</v>
      </c>
      <c r="AO174" s="107"/>
      <c r="AQ174" s="104">
        <f t="shared" ref="AQ174:AQ177" si="251">L174+M174</f>
        <v>373906.8</v>
      </c>
      <c r="AR174" s="104">
        <f t="shared" ref="AR174:AR177" si="252">AF174</f>
        <v>0</v>
      </c>
      <c r="AS174" s="104">
        <f t="shared" si="183"/>
        <v>0</v>
      </c>
      <c r="AT174" s="104">
        <f>SUM(AQ174,AR174,AS174)</f>
        <v>373906.8</v>
      </c>
      <c r="AU174" s="229">
        <f>AT174</f>
        <v>373906.8</v>
      </c>
      <c r="AV174" s="229"/>
      <c r="AW174" s="229"/>
      <c r="AX174" s="229"/>
      <c r="AY174" s="229"/>
      <c r="AZ174" s="229"/>
      <c r="BA174" s="230">
        <f t="shared" ref="BA174:BA177" si="253">SUM(AU174:AZ174)-AT174</f>
        <v>0</v>
      </c>
    </row>
    <row r="175" spans="1:53" ht="14.1" customHeight="1" outlineLevel="2" x14ac:dyDescent="0.2">
      <c r="A175" s="68"/>
      <c r="B175" s="94"/>
      <c r="C175" s="142"/>
      <c r="D175" s="110"/>
      <c r="E175" s="110"/>
      <c r="F175" s="110"/>
      <c r="G175" s="111"/>
      <c r="H175" s="99" t="s">
        <v>578</v>
      </c>
      <c r="I175" s="100"/>
      <c r="J175" s="101">
        <v>2</v>
      </c>
      <c r="K175" s="101">
        <v>4</v>
      </c>
      <c r="L175" s="102">
        <v>961600</v>
      </c>
      <c r="M175" s="102">
        <f>L175*'1. Standard_Cost'!F4</f>
        <v>160587.20000000001</v>
      </c>
      <c r="N175" s="103"/>
      <c r="O175" s="103"/>
      <c r="P175" s="103"/>
      <c r="Q175" s="103"/>
      <c r="R175" s="104">
        <f>+N175*P175*'[1]1. Standard_Cost'!$B$12</f>
        <v>0</v>
      </c>
      <c r="S175" s="104">
        <f>+N175*O175*P175*'[1]1. Standard_Cost'!$C$12</f>
        <v>0</v>
      </c>
      <c r="T175" s="104">
        <f>+N175*P175*Q175*'[1]1. Standard_Cost'!$D$12</f>
        <v>0</v>
      </c>
      <c r="U175" s="104">
        <f>+N175*O175*'[1]1. Standard_Cost'!$E$12</f>
        <v>0</v>
      </c>
      <c r="V175" s="103"/>
      <c r="W175" s="103"/>
      <c r="X175" s="103"/>
      <c r="Y175" s="104">
        <f>+V175*((X175*'[1]1. Standard_Cost'!$B$16)+(W175*X175*'[1]1. Standard_Cost'!$C$16))</f>
        <v>0</v>
      </c>
      <c r="Z175" s="103"/>
      <c r="AA175" s="103"/>
      <c r="AB175" s="104">
        <f>+Z175*'[1]1. Standard_Cost'!$B$20+AA175*'[1]1. Standard_Cost'!$C$20</f>
        <v>0</v>
      </c>
      <c r="AC175" s="105"/>
      <c r="AD175" s="106"/>
      <c r="AE175" s="104">
        <f>SUM(AD175,AC175,AB175,Y175,U175,T175,S175,R175)*'[1]1. Standard_Cost'!B64</f>
        <v>0</v>
      </c>
      <c r="AF175" s="104">
        <f t="shared" ref="AF175:AF177" si="254">SUM(AD175,AE175)</f>
        <v>0</v>
      </c>
      <c r="AG175" s="103"/>
      <c r="AH175" s="103">
        <v>0</v>
      </c>
      <c r="AI175" s="103">
        <v>0</v>
      </c>
      <c r="AJ175" s="107"/>
      <c r="AK175" s="107"/>
      <c r="AL175" s="107"/>
      <c r="AM175" s="104">
        <f>AG175*'[1]1. Standard_Cost'!B60+'[1]Incremental_Cost Year 2022'!AH178*'[1]1. Standard_Cost'!C60+'[1]Incremental_Cost Year 2022'!AI178*'[1]1. Standard_Cost'!D60+'[1]Incremental_Cost Year 2022'!AJ178+'[1]Incremental_Cost Year 2022'!AL178+AK175</f>
        <v>0</v>
      </c>
      <c r="AN175" s="104">
        <f>AM175*'[1]1. Standard_Cost'!C64</f>
        <v>0</v>
      </c>
      <c r="AO175" s="107"/>
      <c r="AQ175" s="104">
        <f t="shared" si="251"/>
        <v>1122187.2</v>
      </c>
      <c r="AR175" s="104">
        <f t="shared" si="252"/>
        <v>0</v>
      </c>
      <c r="AS175" s="104">
        <f t="shared" si="183"/>
        <v>0</v>
      </c>
      <c r="AT175" s="104">
        <f t="shared" ref="AT175:AT177" si="255">SUM(AQ175,AR175,AS175)</f>
        <v>1122187.2</v>
      </c>
      <c r="AU175" s="229">
        <f t="shared" ref="AU175:AU176" si="256">AT175</f>
        <v>1122187.2</v>
      </c>
      <c r="AV175" s="229">
        <v>0</v>
      </c>
      <c r="AW175" s="229"/>
      <c r="AX175" s="229"/>
      <c r="AY175" s="229"/>
      <c r="AZ175" s="229"/>
      <c r="BA175" s="230">
        <f t="shared" si="253"/>
        <v>0</v>
      </c>
    </row>
    <row r="176" spans="1:53" ht="14.1" customHeight="1" outlineLevel="2" x14ac:dyDescent="0.2">
      <c r="A176" s="68"/>
      <c r="B176" s="94"/>
      <c r="C176" s="142"/>
      <c r="D176" s="110"/>
      <c r="E176" s="110"/>
      <c r="F176" s="110"/>
      <c r="G176" s="111"/>
      <c r="H176" s="99" t="s">
        <v>581</v>
      </c>
      <c r="I176" s="100"/>
      <c r="J176" s="101">
        <v>1</v>
      </c>
      <c r="K176" s="101">
        <v>3</v>
      </c>
      <c r="L176" s="102">
        <v>900300</v>
      </c>
      <c r="M176" s="102">
        <f>L176*'1. Standard_Cost'!F4</f>
        <v>150350.1</v>
      </c>
      <c r="N176" s="103"/>
      <c r="O176" s="103"/>
      <c r="P176" s="103"/>
      <c r="Q176" s="103"/>
      <c r="R176" s="104">
        <f>+N176*P176*'[1]1. Standard_Cost'!$B$12</f>
        <v>0</v>
      </c>
      <c r="S176" s="104">
        <f>+N176*O176*P176*'[1]1. Standard_Cost'!$C$12</f>
        <v>0</v>
      </c>
      <c r="T176" s="104">
        <f>+N176*P176*Q176*'[1]1. Standard_Cost'!$D$12</f>
        <v>0</v>
      </c>
      <c r="U176" s="104">
        <f>+N176*O176*'[1]1. Standard_Cost'!$E$12</f>
        <v>0</v>
      </c>
      <c r="V176" s="103"/>
      <c r="W176" s="103"/>
      <c r="X176" s="103"/>
      <c r="Y176" s="104">
        <f>+V176*((X176*'[1]1. Standard_Cost'!$B$16)+(W176*X176*'[1]1. Standard_Cost'!$C$16))</f>
        <v>0</v>
      </c>
      <c r="Z176" s="103"/>
      <c r="AA176" s="103"/>
      <c r="AB176" s="104">
        <f>+Z176*'[1]1. Standard_Cost'!$B$20+AA176*'[1]1. Standard_Cost'!$C$20</f>
        <v>0</v>
      </c>
      <c r="AC176" s="105"/>
      <c r="AD176" s="106"/>
      <c r="AE176" s="104">
        <f>SUM(AD176,AC176,AB176,Y176,U176,T176,S176,R176)*'[1]1. Standard_Cost'!B64</f>
        <v>0</v>
      </c>
      <c r="AF176" s="104">
        <f t="shared" si="254"/>
        <v>0</v>
      </c>
      <c r="AG176" s="103"/>
      <c r="AH176" s="103"/>
      <c r="AI176" s="103"/>
      <c r="AJ176" s="107"/>
      <c r="AK176" s="107"/>
      <c r="AL176" s="107"/>
      <c r="AM176" s="104">
        <f>AG176*'[1]1. Standard_Cost'!B60+'[1]Incremental_Cost Year 2022'!AH179*'[1]1. Standard_Cost'!C60+'[1]Incremental_Cost Year 2022'!AI179*'[1]1. Standard_Cost'!D60+'[1]Incremental_Cost Year 2022'!AJ179+'[1]Incremental_Cost Year 2022'!AL179+AK176</f>
        <v>0</v>
      </c>
      <c r="AN176" s="104">
        <f>AM176*'[1]1. Standard_Cost'!C64</f>
        <v>0</v>
      </c>
      <c r="AO176" s="107"/>
      <c r="AQ176" s="104">
        <f t="shared" si="251"/>
        <v>1050650.1000000001</v>
      </c>
      <c r="AR176" s="104">
        <f t="shared" si="252"/>
        <v>0</v>
      </c>
      <c r="AS176" s="104">
        <f t="shared" si="183"/>
        <v>0</v>
      </c>
      <c r="AT176" s="104">
        <f t="shared" si="255"/>
        <v>1050650.1000000001</v>
      </c>
      <c r="AU176" s="229">
        <f t="shared" si="256"/>
        <v>1050650.1000000001</v>
      </c>
      <c r="AV176" s="229"/>
      <c r="AW176" s="229"/>
      <c r="AX176" s="229"/>
      <c r="AY176" s="229"/>
      <c r="AZ176" s="229"/>
      <c r="BA176" s="230">
        <f t="shared" si="253"/>
        <v>0</v>
      </c>
    </row>
    <row r="177" spans="1:53" ht="14.1" customHeight="1" outlineLevel="2" x14ac:dyDescent="0.2">
      <c r="A177" s="68"/>
      <c r="B177" s="94"/>
      <c r="C177" s="142"/>
      <c r="D177" s="110"/>
      <c r="E177" s="110"/>
      <c r="F177" s="110"/>
      <c r="G177" s="111"/>
      <c r="H177" s="112" t="s">
        <v>179</v>
      </c>
      <c r="I177" s="100"/>
      <c r="J177" s="101"/>
      <c r="K177" s="101"/>
      <c r="L177" s="102" t="str">
        <f>IF(I177&lt;&gt;0,((VLOOKUP(I177,'[1]1. Standard_Cost'!$B$4:$D$8,2)+VLOOKUP(I177,'[1]1. Standard_Cost'!$B$4:$D$8,3))*J177*K177),"0")</f>
        <v>0</v>
      </c>
      <c r="M177" s="102">
        <f>L177*'[1]1. Standard_Cost'!F40</f>
        <v>0</v>
      </c>
      <c r="N177" s="103"/>
      <c r="O177" s="103"/>
      <c r="P177" s="103"/>
      <c r="Q177" s="103"/>
      <c r="R177" s="104">
        <f>+N177*P177*'[1]1. Standard_Cost'!$B$12</f>
        <v>0</v>
      </c>
      <c r="S177" s="104">
        <f>+N177*O177*P177*'[1]1. Standard_Cost'!$C$12</f>
        <v>0</v>
      </c>
      <c r="T177" s="104">
        <f>+N177*P177*Q177*'[1]1. Standard_Cost'!$D$12</f>
        <v>0</v>
      </c>
      <c r="U177" s="104">
        <f>+N177*O177*'[1]1. Standard_Cost'!$E$12</f>
        <v>0</v>
      </c>
      <c r="V177" s="103"/>
      <c r="W177" s="103"/>
      <c r="X177" s="103"/>
      <c r="Y177" s="104">
        <f>+V177*((X177*'[1]1. Standard_Cost'!$B$16)+(W177*X177*'[1]1. Standard_Cost'!$C$16))</f>
        <v>0</v>
      </c>
      <c r="Z177" s="103"/>
      <c r="AA177" s="103"/>
      <c r="AB177" s="104">
        <f>+Z177*'[1]1. Standard_Cost'!$B$20+AA177*'[1]1. Standard_Cost'!$C$20</f>
        <v>0</v>
      </c>
      <c r="AC177" s="105"/>
      <c r="AD177" s="106"/>
      <c r="AE177" s="104">
        <f>SUM(AD177,AC177,AB177,Y177,U177,T177,S177,R177)*'[1]1. Standard_Cost'!B64</f>
        <v>0</v>
      </c>
      <c r="AF177" s="104">
        <f t="shared" si="254"/>
        <v>0</v>
      </c>
      <c r="AG177" s="103"/>
      <c r="AH177" s="103"/>
      <c r="AI177" s="103"/>
      <c r="AJ177" s="107"/>
      <c r="AK177" s="107"/>
      <c r="AL177" s="107"/>
      <c r="AM177" s="104">
        <f>AG177*'[1]1. Standard_Cost'!B60+'[1]Incremental_Cost Year 2022'!AH180*'[1]1. Standard_Cost'!C60+'[1]Incremental_Cost Year 2022'!AI180*'[1]1. Standard_Cost'!D60+'[1]Incremental_Cost Year 2022'!AJ180+'[1]Incremental_Cost Year 2022'!AL180+AK177</f>
        <v>0</v>
      </c>
      <c r="AN177" s="104">
        <f>AM177*'[1]1. Standard_Cost'!C64</f>
        <v>0</v>
      </c>
      <c r="AO177" s="107"/>
      <c r="AQ177" s="104">
        <f t="shared" si="251"/>
        <v>0</v>
      </c>
      <c r="AR177" s="104">
        <f t="shared" si="252"/>
        <v>0</v>
      </c>
      <c r="AS177" s="104">
        <f t="shared" si="183"/>
        <v>0</v>
      </c>
      <c r="AT177" s="104">
        <f t="shared" si="255"/>
        <v>0</v>
      </c>
      <c r="AU177" s="229"/>
      <c r="AV177" s="229"/>
      <c r="AW177" s="229"/>
      <c r="AX177" s="229"/>
      <c r="AY177" s="229"/>
      <c r="AZ177" s="229"/>
      <c r="BA177" s="230">
        <f t="shared" si="253"/>
        <v>0</v>
      </c>
    </row>
    <row r="178" spans="1:53" ht="61.5" customHeight="1" outlineLevel="1" x14ac:dyDescent="0.2">
      <c r="A178" s="68"/>
      <c r="B178" s="141"/>
      <c r="C178" s="142"/>
      <c r="D178" s="113" t="s">
        <v>574</v>
      </c>
      <c r="E178" s="113" t="s">
        <v>742</v>
      </c>
      <c r="F178" s="114">
        <v>2021</v>
      </c>
      <c r="G178" s="115">
        <v>2022</v>
      </c>
      <c r="H178" s="122" t="s">
        <v>241</v>
      </c>
      <c r="I178" s="117"/>
      <c r="J178" s="117"/>
      <c r="K178" s="117"/>
      <c r="L178" s="118">
        <f>SUM(L174:L177)</f>
        <v>2182300</v>
      </c>
      <c r="M178" s="118">
        <f>SUM(M174:M177)</f>
        <v>364444.1</v>
      </c>
      <c r="N178" s="117"/>
      <c r="O178" s="117"/>
      <c r="P178" s="117"/>
      <c r="Q178" s="117"/>
      <c r="R178" s="119">
        <f>SUM(R174:R177)</f>
        <v>0</v>
      </c>
      <c r="S178" s="119">
        <f>SUM(S174:S177)</f>
        <v>0</v>
      </c>
      <c r="T178" s="119">
        <f>SUM(T174:T177)</f>
        <v>0</v>
      </c>
      <c r="U178" s="119">
        <f>SUM(U174:U177)</f>
        <v>0</v>
      </c>
      <c r="V178" s="117"/>
      <c r="W178" s="117"/>
      <c r="X178" s="117"/>
      <c r="Y178" s="118">
        <f>SUM(Y174:Y177)</f>
        <v>0</v>
      </c>
      <c r="Z178" s="117"/>
      <c r="AA178" s="117"/>
      <c r="AB178" s="118">
        <f t="shared" ref="AB178:AF178" si="257">SUM(AB174:AB177)</f>
        <v>0</v>
      </c>
      <c r="AC178" s="118">
        <f t="shared" si="257"/>
        <v>0</v>
      </c>
      <c r="AD178" s="118">
        <f t="shared" si="257"/>
        <v>0</v>
      </c>
      <c r="AE178" s="118">
        <f t="shared" si="257"/>
        <v>0</v>
      </c>
      <c r="AF178" s="118">
        <f t="shared" si="257"/>
        <v>0</v>
      </c>
      <c r="AG178" s="117"/>
      <c r="AH178" s="117"/>
      <c r="AI178" s="117"/>
      <c r="AJ178" s="119">
        <f>SUM(AJ174:AJ177)</f>
        <v>0</v>
      </c>
      <c r="AK178" s="119">
        <f t="shared" ref="AK178:AN178" si="258">SUM(AK174:AK177)</f>
        <v>0</v>
      </c>
      <c r="AL178" s="119">
        <f t="shared" si="258"/>
        <v>0</v>
      </c>
      <c r="AM178" s="119">
        <f t="shared" si="258"/>
        <v>0</v>
      </c>
      <c r="AN178" s="119">
        <f t="shared" si="258"/>
        <v>0</v>
      </c>
      <c r="AO178" s="116"/>
      <c r="AP178" s="120"/>
      <c r="AQ178" s="121">
        <f t="shared" ref="AQ178:BA178" si="259">SUM(AQ174:AQ177)</f>
        <v>2546744.1</v>
      </c>
      <c r="AR178" s="121">
        <f t="shared" si="259"/>
        <v>0</v>
      </c>
      <c r="AS178" s="121">
        <f t="shared" si="259"/>
        <v>0</v>
      </c>
      <c r="AT178" s="121">
        <f t="shared" si="259"/>
        <v>2546744.1</v>
      </c>
      <c r="AU178" s="121">
        <f t="shared" si="259"/>
        <v>2546744.1</v>
      </c>
      <c r="AV178" s="121">
        <f t="shared" si="259"/>
        <v>0</v>
      </c>
      <c r="AW178" s="121">
        <f t="shared" si="259"/>
        <v>0</v>
      </c>
      <c r="AX178" s="121">
        <f t="shared" si="259"/>
        <v>0</v>
      </c>
      <c r="AY178" s="121">
        <f t="shared" si="259"/>
        <v>0</v>
      </c>
      <c r="AZ178" s="121">
        <f t="shared" si="259"/>
        <v>0</v>
      </c>
      <c r="BA178" s="121">
        <f t="shared" si="259"/>
        <v>0</v>
      </c>
    </row>
    <row r="179" spans="1:53" ht="14.1" customHeight="1" outlineLevel="2" x14ac:dyDescent="0.2">
      <c r="A179" s="68"/>
      <c r="B179" s="94"/>
      <c r="C179" s="142"/>
      <c r="D179" s="96"/>
      <c r="E179" s="96"/>
      <c r="F179" s="97"/>
      <c r="G179" s="98"/>
      <c r="H179" s="99" t="s">
        <v>49</v>
      </c>
      <c r="I179" s="100"/>
      <c r="J179" s="101"/>
      <c r="K179" s="101"/>
      <c r="L179" s="102" t="str">
        <f>IF(I179&lt;&gt;0,((VLOOKUP(I179,'1. Standard_Cost'!$B$4:$D$8,2)+VLOOKUP(I179,'1. Standard_Cost'!$B$4:$D$8,3))*J179*K179),"0")</f>
        <v>0</v>
      </c>
      <c r="M179" s="102">
        <f>L179*'1. Standard_Cost'!F49</f>
        <v>0</v>
      </c>
      <c r="N179" s="103"/>
      <c r="O179" s="103"/>
      <c r="P179" s="103"/>
      <c r="Q179" s="103"/>
      <c r="R179" s="104">
        <f>+N179*P179*'1. Standard_Cost'!$B$12</f>
        <v>0</v>
      </c>
      <c r="S179" s="104">
        <f>+N179*O179*P179*'1. Standard_Cost'!$C$12</f>
        <v>0</v>
      </c>
      <c r="T179" s="104">
        <f>+N179*P179*Q179*'1. Standard_Cost'!$D$12</f>
        <v>0</v>
      </c>
      <c r="U179" s="104">
        <f>+N179*O179*'1. Standard_Cost'!$E$12</f>
        <v>0</v>
      </c>
      <c r="V179" s="103"/>
      <c r="W179" s="103"/>
      <c r="X179" s="103"/>
      <c r="Y179" s="104">
        <f>+V179*((X179*'1. Standard_Cost'!$B$16)+(W179*X179*'1. Standard_Cost'!$C$16))</f>
        <v>0</v>
      </c>
      <c r="Z179" s="103"/>
      <c r="AA179" s="103"/>
      <c r="AB179" s="104">
        <f>+Z179*'1. Standard_Cost'!$B$20+AA179*'1. Standard_Cost'!$C$20</f>
        <v>0</v>
      </c>
      <c r="AC179" s="105"/>
      <c r="AD179" s="106"/>
      <c r="AE179" s="104">
        <f>SUM(AD179,AC179,AB179,Y179,U179,T179,S179,R179)*'1. Standard_Cost'!B73</f>
        <v>0</v>
      </c>
      <c r="AF179" s="104">
        <f>SUM(AD179,AE179)</f>
        <v>0</v>
      </c>
      <c r="AG179" s="103"/>
      <c r="AH179" s="103"/>
      <c r="AI179" s="103"/>
      <c r="AJ179" s="107"/>
      <c r="AK179" s="107"/>
      <c r="AL179" s="107"/>
      <c r="AM179" s="104">
        <f>AG179*'1. Standard_Cost'!B69+'Incremental_Cost Year 2021'!AH188*'1. Standard_Cost'!C69+'Incremental_Cost Year 2021'!AI188*'1. Standard_Cost'!D69+'Incremental_Cost Year 2021'!AJ188+'Incremental_Cost Year 2021'!AL188+AK179</f>
        <v>0</v>
      </c>
      <c r="AN179" s="104">
        <f>AM179*'1. Standard_Cost'!C73</f>
        <v>0</v>
      </c>
      <c r="AO179" s="107"/>
      <c r="AQ179" s="104">
        <f t="shared" ref="AQ179:AQ182" si="260">L179+M179</f>
        <v>0</v>
      </c>
      <c r="AR179" s="104">
        <f t="shared" ref="AR179:AR182" si="261">AF179</f>
        <v>0</v>
      </c>
      <c r="AS179" s="104">
        <f t="shared" si="183"/>
        <v>0</v>
      </c>
      <c r="AT179" s="104">
        <f>SUM(AQ179,AR179,AS179)</f>
        <v>0</v>
      </c>
      <c r="AU179" s="229"/>
      <c r="AV179" s="229"/>
      <c r="AW179" s="229"/>
      <c r="AX179" s="229"/>
      <c r="AY179" s="229"/>
      <c r="AZ179" s="229"/>
      <c r="BA179" s="230">
        <f t="shared" ref="BA179:BA182" si="262">SUM(AU179:AZ179)-AT179</f>
        <v>0</v>
      </c>
    </row>
    <row r="180" spans="1:53" ht="14.1" customHeight="1" outlineLevel="2" x14ac:dyDescent="0.2">
      <c r="A180" s="68"/>
      <c r="B180" s="94"/>
      <c r="C180" s="142"/>
      <c r="D180" s="110"/>
      <c r="E180" s="110"/>
      <c r="F180" s="110"/>
      <c r="G180" s="111"/>
      <c r="H180" s="99" t="s">
        <v>50</v>
      </c>
      <c r="I180" s="100"/>
      <c r="J180" s="101"/>
      <c r="K180" s="101"/>
      <c r="L180" s="102" t="str">
        <f>IF(I180&lt;&gt;0,((VLOOKUP(I180,'1. Standard_Cost'!$B$4:$D$8,2)+VLOOKUP(I180,'1. Standard_Cost'!$B$4:$D$8,3))*J180*K180),"0")</f>
        <v>0</v>
      </c>
      <c r="M180" s="102">
        <f>L180*'1. Standard_Cost'!F49</f>
        <v>0</v>
      </c>
      <c r="N180" s="103"/>
      <c r="O180" s="103"/>
      <c r="P180" s="103"/>
      <c r="Q180" s="103"/>
      <c r="R180" s="104">
        <f>+N180*P180*'1. Standard_Cost'!$B$12</f>
        <v>0</v>
      </c>
      <c r="S180" s="104">
        <f>+N180*O180*P180*'1. Standard_Cost'!$C$12</f>
        <v>0</v>
      </c>
      <c r="T180" s="104">
        <f>+N180*P180*Q180*'1. Standard_Cost'!$D$12</f>
        <v>0</v>
      </c>
      <c r="U180" s="104">
        <f>+N180*O180*'1. Standard_Cost'!$E$12</f>
        <v>0</v>
      </c>
      <c r="V180" s="103"/>
      <c r="W180" s="103"/>
      <c r="X180" s="103"/>
      <c r="Y180" s="104">
        <f>+V180*((X180*'1. Standard_Cost'!$B$16)+(W180*X180*'1. Standard_Cost'!$C$16))</f>
        <v>0</v>
      </c>
      <c r="Z180" s="103"/>
      <c r="AA180" s="103"/>
      <c r="AB180" s="104">
        <f>+Z180*'1. Standard_Cost'!$B$20+AA180*'1. Standard_Cost'!$C$20</f>
        <v>0</v>
      </c>
      <c r="AC180" s="105"/>
      <c r="AD180" s="106"/>
      <c r="AE180" s="104">
        <f>SUM(AD180,AC180,AB180,Y180,U180,T180,S180,R180)*'1. Standard_Cost'!B73</f>
        <v>0</v>
      </c>
      <c r="AF180" s="104">
        <f t="shared" ref="AF180:AF182" si="263">SUM(AD180,AE180)</f>
        <v>0</v>
      </c>
      <c r="AG180" s="103"/>
      <c r="AH180" s="103">
        <v>0</v>
      </c>
      <c r="AI180" s="103">
        <v>0</v>
      </c>
      <c r="AJ180" s="107"/>
      <c r="AK180" s="107"/>
      <c r="AL180" s="107"/>
      <c r="AM180" s="104">
        <f>AG180*'1. Standard_Cost'!B69+'Incremental_Cost Year 2021'!AH189*'1. Standard_Cost'!C69+'Incremental_Cost Year 2021'!AI189*'1. Standard_Cost'!D69+'Incremental_Cost Year 2021'!AJ189+'Incremental_Cost Year 2021'!AL189+AK180</f>
        <v>0</v>
      </c>
      <c r="AN180" s="104">
        <f>AM180*'1. Standard_Cost'!C73</f>
        <v>0</v>
      </c>
      <c r="AO180" s="107"/>
      <c r="AQ180" s="104">
        <f t="shared" si="260"/>
        <v>0</v>
      </c>
      <c r="AR180" s="104">
        <f t="shared" si="261"/>
        <v>0</v>
      </c>
      <c r="AS180" s="104">
        <f t="shared" si="183"/>
        <v>0</v>
      </c>
      <c r="AT180" s="104">
        <f t="shared" ref="AT180:AT182" si="264">SUM(AQ180,AR180,AS180)</f>
        <v>0</v>
      </c>
      <c r="AU180" s="229"/>
      <c r="AV180" s="229">
        <v>0</v>
      </c>
      <c r="AW180" s="229"/>
      <c r="AX180" s="229"/>
      <c r="AY180" s="229"/>
      <c r="AZ180" s="229"/>
      <c r="BA180" s="230">
        <f t="shared" si="262"/>
        <v>0</v>
      </c>
    </row>
    <row r="181" spans="1:53" ht="14.1" customHeight="1" outlineLevel="2" x14ac:dyDescent="0.2">
      <c r="A181" s="68"/>
      <c r="B181" s="94"/>
      <c r="C181" s="142"/>
      <c r="D181" s="110"/>
      <c r="E181" s="110"/>
      <c r="F181" s="110"/>
      <c r="G181" s="111"/>
      <c r="H181" s="99" t="s">
        <v>51</v>
      </c>
      <c r="I181" s="100"/>
      <c r="J181" s="101"/>
      <c r="K181" s="101"/>
      <c r="L181" s="102" t="str">
        <f>IF(I181&lt;&gt;0,((VLOOKUP(I181,'1. Standard_Cost'!$B$4:$D$8,2)+VLOOKUP(I181,'1. Standard_Cost'!$B$4:$D$8,3))*J181*K181),"0")</f>
        <v>0</v>
      </c>
      <c r="M181" s="102">
        <f>L181*'1. Standard_Cost'!F49</f>
        <v>0</v>
      </c>
      <c r="N181" s="103"/>
      <c r="O181" s="103"/>
      <c r="P181" s="103"/>
      <c r="Q181" s="103"/>
      <c r="R181" s="104">
        <f>+N181*P181*'1. Standard_Cost'!$B$12</f>
        <v>0</v>
      </c>
      <c r="S181" s="104">
        <f>+N181*O181*P181*'1. Standard_Cost'!$C$12</f>
        <v>0</v>
      </c>
      <c r="T181" s="104">
        <f>+N181*P181*Q181*'1. Standard_Cost'!$D$12</f>
        <v>0</v>
      </c>
      <c r="U181" s="104">
        <f>+N181*O181*'1. Standard_Cost'!$E$12</f>
        <v>0</v>
      </c>
      <c r="V181" s="103"/>
      <c r="W181" s="103"/>
      <c r="X181" s="103"/>
      <c r="Y181" s="104">
        <f>+V181*((X181*'1. Standard_Cost'!$B$16)+(W181*X181*'1. Standard_Cost'!$C$16))</f>
        <v>0</v>
      </c>
      <c r="Z181" s="103"/>
      <c r="AA181" s="103"/>
      <c r="AB181" s="104">
        <f>+Z181*'1. Standard_Cost'!$B$20+AA181*'1. Standard_Cost'!$C$20</f>
        <v>0</v>
      </c>
      <c r="AC181" s="105"/>
      <c r="AD181" s="106"/>
      <c r="AE181" s="104">
        <f>SUM(AD181,AC181,AB181,Y181,U181,T181,S181,R181)*'1. Standard_Cost'!B73</f>
        <v>0</v>
      </c>
      <c r="AF181" s="104">
        <f t="shared" si="263"/>
        <v>0</v>
      </c>
      <c r="AG181" s="103"/>
      <c r="AH181" s="103"/>
      <c r="AI181" s="103"/>
      <c r="AJ181" s="107"/>
      <c r="AK181" s="107"/>
      <c r="AL181" s="107"/>
      <c r="AM181" s="104">
        <f>AG181*'1. Standard_Cost'!B69+'Incremental_Cost Year 2021'!AH190*'1. Standard_Cost'!C69+'Incremental_Cost Year 2021'!AI190*'1. Standard_Cost'!D69+'Incremental_Cost Year 2021'!AJ190+'Incremental_Cost Year 2021'!AL190+AK181</f>
        <v>0</v>
      </c>
      <c r="AN181" s="104">
        <f>AM181*'1. Standard_Cost'!C73</f>
        <v>0</v>
      </c>
      <c r="AO181" s="107"/>
      <c r="AQ181" s="104">
        <f t="shared" si="260"/>
        <v>0</v>
      </c>
      <c r="AR181" s="104">
        <f t="shared" si="261"/>
        <v>0</v>
      </c>
      <c r="AS181" s="104">
        <f t="shared" si="183"/>
        <v>0</v>
      </c>
      <c r="AT181" s="104">
        <f t="shared" si="264"/>
        <v>0</v>
      </c>
      <c r="AU181" s="229"/>
      <c r="AV181" s="229"/>
      <c r="AW181" s="229"/>
      <c r="AX181" s="229"/>
      <c r="AY181" s="229"/>
      <c r="AZ181" s="229"/>
      <c r="BA181" s="230">
        <f t="shared" si="262"/>
        <v>0</v>
      </c>
    </row>
    <row r="182" spans="1:53" ht="14.1" customHeight="1" outlineLevel="2" x14ac:dyDescent="0.2">
      <c r="A182" s="68"/>
      <c r="B182" s="94"/>
      <c r="C182" s="142"/>
      <c r="D182" s="110"/>
      <c r="E182" s="110"/>
      <c r="F182" s="110"/>
      <c r="G182" s="111"/>
      <c r="H182" s="112" t="s">
        <v>179</v>
      </c>
      <c r="I182" s="100"/>
      <c r="J182" s="101"/>
      <c r="K182" s="101"/>
      <c r="L182" s="102" t="str">
        <f>IF(I182&lt;&gt;0,((VLOOKUP(I182,'1. Standard_Cost'!$B$4:$D$8,2)+VLOOKUP(I182,'1. Standard_Cost'!$B$4:$D$8,3))*J182*K182),"0")</f>
        <v>0</v>
      </c>
      <c r="M182" s="102">
        <f>L182*'1. Standard_Cost'!F49</f>
        <v>0</v>
      </c>
      <c r="N182" s="103"/>
      <c r="O182" s="103"/>
      <c r="P182" s="103"/>
      <c r="Q182" s="103"/>
      <c r="R182" s="104">
        <f>+N182*P182*'1. Standard_Cost'!$B$12</f>
        <v>0</v>
      </c>
      <c r="S182" s="104">
        <f>+N182*O182*P182*'1. Standard_Cost'!$C$12</f>
        <v>0</v>
      </c>
      <c r="T182" s="104">
        <f>+N182*P182*Q182*'1. Standard_Cost'!$D$12</f>
        <v>0</v>
      </c>
      <c r="U182" s="104">
        <f>+N182*O182*'1. Standard_Cost'!$E$12</f>
        <v>0</v>
      </c>
      <c r="V182" s="103"/>
      <c r="W182" s="103"/>
      <c r="X182" s="103"/>
      <c r="Y182" s="104">
        <f>+V182*((X182*'1. Standard_Cost'!$B$16)+(W182*X182*'1. Standard_Cost'!$C$16))</f>
        <v>0</v>
      </c>
      <c r="Z182" s="103"/>
      <c r="AA182" s="103"/>
      <c r="AB182" s="104">
        <f>+Z182*'1. Standard_Cost'!$B$20+AA182*'1. Standard_Cost'!$C$20</f>
        <v>0</v>
      </c>
      <c r="AC182" s="105"/>
      <c r="AD182" s="106"/>
      <c r="AE182" s="104">
        <f>SUM(AD182,AC182,AB182,Y182,U182,T182,S182,R182)*'1. Standard_Cost'!B73</f>
        <v>0</v>
      </c>
      <c r="AF182" s="104">
        <f t="shared" si="263"/>
        <v>0</v>
      </c>
      <c r="AG182" s="103"/>
      <c r="AH182" s="103"/>
      <c r="AI182" s="103"/>
      <c r="AJ182" s="107"/>
      <c r="AK182" s="107"/>
      <c r="AL182" s="107"/>
      <c r="AM182" s="104">
        <f>AG182*'1. Standard_Cost'!B69+'Incremental_Cost Year 2021'!AH191*'1. Standard_Cost'!C69+'Incremental_Cost Year 2021'!AI191*'1. Standard_Cost'!D69+'Incremental_Cost Year 2021'!AJ191+'Incremental_Cost Year 2021'!AL191+AK182</f>
        <v>0</v>
      </c>
      <c r="AN182" s="104">
        <f>AM182*'1. Standard_Cost'!C73</f>
        <v>0</v>
      </c>
      <c r="AO182" s="107"/>
      <c r="AQ182" s="104">
        <f t="shared" si="260"/>
        <v>0</v>
      </c>
      <c r="AR182" s="104">
        <f t="shared" si="261"/>
        <v>0</v>
      </c>
      <c r="AS182" s="104">
        <f t="shared" si="183"/>
        <v>0</v>
      </c>
      <c r="AT182" s="104">
        <f t="shared" si="264"/>
        <v>0</v>
      </c>
      <c r="AU182" s="229"/>
      <c r="AV182" s="229"/>
      <c r="AW182" s="229"/>
      <c r="AX182" s="229"/>
      <c r="AY182" s="229"/>
      <c r="AZ182" s="229"/>
      <c r="BA182" s="230">
        <f t="shared" si="262"/>
        <v>0</v>
      </c>
    </row>
    <row r="183" spans="1:53" ht="24.6" customHeight="1" outlineLevel="1" x14ac:dyDescent="0.2">
      <c r="A183" s="68"/>
      <c r="B183" s="141"/>
      <c r="C183" s="142"/>
      <c r="D183" s="113" t="s">
        <v>48</v>
      </c>
      <c r="E183" s="113" t="s">
        <v>743</v>
      </c>
      <c r="F183" s="114" t="s">
        <v>154</v>
      </c>
      <c r="G183" s="115" t="s">
        <v>155</v>
      </c>
      <c r="H183" s="122" t="s">
        <v>242</v>
      </c>
      <c r="I183" s="117"/>
      <c r="J183" s="117"/>
      <c r="K183" s="117"/>
      <c r="L183" s="118">
        <f>SUM(L179:L182)</f>
        <v>0</v>
      </c>
      <c r="M183" s="118">
        <f>SUM(M179:M182)</f>
        <v>0</v>
      </c>
      <c r="N183" s="117"/>
      <c r="O183" s="117"/>
      <c r="P183" s="117"/>
      <c r="Q183" s="117"/>
      <c r="R183" s="119">
        <f>SUM(R179:R182)</f>
        <v>0</v>
      </c>
      <c r="S183" s="119">
        <f>SUM(S179:S182)</f>
        <v>0</v>
      </c>
      <c r="T183" s="119">
        <f>SUM(T179:T182)</f>
        <v>0</v>
      </c>
      <c r="U183" s="119">
        <f>SUM(U179:U182)</f>
        <v>0</v>
      </c>
      <c r="V183" s="117"/>
      <c r="W183" s="117"/>
      <c r="X183" s="117"/>
      <c r="Y183" s="118">
        <f>SUM(Y179:Y182)</f>
        <v>0</v>
      </c>
      <c r="Z183" s="117"/>
      <c r="AA183" s="117"/>
      <c r="AB183" s="118">
        <f t="shared" ref="AB183:AF183" si="265">SUM(AB179:AB182)</f>
        <v>0</v>
      </c>
      <c r="AC183" s="118">
        <f t="shared" si="265"/>
        <v>0</v>
      </c>
      <c r="AD183" s="118">
        <f t="shared" si="265"/>
        <v>0</v>
      </c>
      <c r="AE183" s="118">
        <f t="shared" si="265"/>
        <v>0</v>
      </c>
      <c r="AF183" s="118">
        <f t="shared" si="265"/>
        <v>0</v>
      </c>
      <c r="AG183" s="117"/>
      <c r="AH183" s="117"/>
      <c r="AI183" s="117"/>
      <c r="AJ183" s="119">
        <f>SUM(AJ179:AJ182)</f>
        <v>0</v>
      </c>
      <c r="AK183" s="119">
        <f t="shared" ref="AK183:AN183" si="266">SUM(AK179:AK182)</f>
        <v>0</v>
      </c>
      <c r="AL183" s="119">
        <f t="shared" si="266"/>
        <v>0</v>
      </c>
      <c r="AM183" s="119">
        <f t="shared" si="266"/>
        <v>0</v>
      </c>
      <c r="AN183" s="119">
        <f t="shared" si="266"/>
        <v>0</v>
      </c>
      <c r="AO183" s="116"/>
      <c r="AP183" s="120"/>
      <c r="AQ183" s="121">
        <f t="shared" ref="AQ183:BA183" si="267">SUM(AQ179:AQ182)</f>
        <v>0</v>
      </c>
      <c r="AR183" s="121">
        <f t="shared" si="267"/>
        <v>0</v>
      </c>
      <c r="AS183" s="121">
        <f t="shared" si="267"/>
        <v>0</v>
      </c>
      <c r="AT183" s="121">
        <f t="shared" si="267"/>
        <v>0</v>
      </c>
      <c r="AU183" s="121">
        <f t="shared" si="267"/>
        <v>0</v>
      </c>
      <c r="AV183" s="121">
        <f t="shared" si="267"/>
        <v>0</v>
      </c>
      <c r="AW183" s="121">
        <f t="shared" si="267"/>
        <v>0</v>
      </c>
      <c r="AX183" s="121">
        <f t="shared" si="267"/>
        <v>0</v>
      </c>
      <c r="AY183" s="121">
        <f t="shared" si="267"/>
        <v>0</v>
      </c>
      <c r="AZ183" s="121">
        <f t="shared" si="267"/>
        <v>0</v>
      </c>
      <c r="BA183" s="121">
        <f t="shared" si="267"/>
        <v>0</v>
      </c>
    </row>
    <row r="184" spans="1:53" ht="14.1" customHeight="1" outlineLevel="2" x14ac:dyDescent="0.2">
      <c r="A184" s="68"/>
      <c r="B184" s="94"/>
      <c r="C184" s="142"/>
      <c r="D184" s="96"/>
      <c r="E184" s="96"/>
      <c r="F184" s="97"/>
      <c r="G184" s="98"/>
      <c r="H184" s="99" t="s">
        <v>570</v>
      </c>
      <c r="I184" s="100"/>
      <c r="J184" s="101">
        <v>2</v>
      </c>
      <c r="K184" s="101">
        <v>4</v>
      </c>
      <c r="L184" s="102">
        <v>640800</v>
      </c>
      <c r="M184" s="102">
        <f>L184*'1. Standard_Cost'!F4</f>
        <v>107013.6</v>
      </c>
      <c r="N184" s="103"/>
      <c r="O184" s="103"/>
      <c r="P184" s="103"/>
      <c r="Q184" s="103"/>
      <c r="R184" s="104">
        <f>+N184*P184*'[1]1. Standard_Cost'!$B$12</f>
        <v>0</v>
      </c>
      <c r="S184" s="104">
        <f>+N184*O184*P184*'[1]1. Standard_Cost'!$C$12</f>
        <v>0</v>
      </c>
      <c r="T184" s="104">
        <f>+N184*P184*Q184*'[1]1. Standard_Cost'!$D$12</f>
        <v>0</v>
      </c>
      <c r="U184" s="104">
        <f>+N184*O184*'[1]1. Standard_Cost'!$E$12</f>
        <v>0</v>
      </c>
      <c r="V184" s="103"/>
      <c r="W184" s="103"/>
      <c r="X184" s="103"/>
      <c r="Y184" s="104">
        <f>+V184*((X184*'[1]1. Standard_Cost'!$B$16)+(W184*X184*'[1]1. Standard_Cost'!$C$16))</f>
        <v>0</v>
      </c>
      <c r="Z184" s="103"/>
      <c r="AA184" s="103"/>
      <c r="AB184" s="104">
        <f>+Z184*'[1]1. Standard_Cost'!$B$20+AA184*'[1]1. Standard_Cost'!$C$20</f>
        <v>0</v>
      </c>
      <c r="AC184" s="105"/>
      <c r="AD184" s="106"/>
      <c r="AE184" s="104">
        <f>SUM(AD184,AC184,AB184,Y184,U184,T184,S184,R184)*'[1]1. Standard_Cost'!B79</f>
        <v>0</v>
      </c>
      <c r="AF184" s="104">
        <f>SUM(AD184,AE184)</f>
        <v>0</v>
      </c>
      <c r="AG184" s="103"/>
      <c r="AH184" s="103"/>
      <c r="AI184" s="103"/>
      <c r="AJ184" s="107"/>
      <c r="AK184" s="107"/>
      <c r="AL184" s="107"/>
      <c r="AM184" s="104">
        <f>AG184*'[1]1. Standard_Cost'!B75+'[1]Incremental_Cost Year 2022'!AH192*'[1]1. Standard_Cost'!C75+'[1]Incremental_Cost Year 2022'!AI192*'[1]1. Standard_Cost'!D75+'[1]Incremental_Cost Year 2022'!AJ192+'[1]Incremental_Cost Year 2022'!AL192+AK184</f>
        <v>0</v>
      </c>
      <c r="AN184" s="104">
        <f>AM184*'[1]1. Standard_Cost'!C79</f>
        <v>0</v>
      </c>
      <c r="AO184" s="107"/>
      <c r="AQ184" s="104">
        <f t="shared" ref="AQ184:AQ187" si="268">L184+M184</f>
        <v>747813.6</v>
      </c>
      <c r="AR184" s="104">
        <f t="shared" ref="AR184:AR187" si="269">AF184</f>
        <v>0</v>
      </c>
      <c r="AS184" s="104">
        <f t="shared" si="183"/>
        <v>0</v>
      </c>
      <c r="AT184" s="104">
        <f>SUM(AQ184,AR184,AS184)</f>
        <v>747813.6</v>
      </c>
      <c r="AU184" s="229">
        <f>AT184</f>
        <v>747813.6</v>
      </c>
      <c r="AV184" s="229"/>
      <c r="AW184" s="229"/>
      <c r="AX184" s="229"/>
      <c r="AY184" s="229"/>
      <c r="AZ184" s="229"/>
      <c r="BA184" s="230">
        <f t="shared" ref="BA184:BA187" si="270">SUM(AU184:AZ184)-AT184</f>
        <v>0</v>
      </c>
    </row>
    <row r="185" spans="1:53" ht="14.1" customHeight="1" outlineLevel="2" x14ac:dyDescent="0.2">
      <c r="A185" s="68"/>
      <c r="B185" s="94"/>
      <c r="C185" s="142"/>
      <c r="D185" s="110"/>
      <c r="E185" s="110"/>
      <c r="F185" s="110"/>
      <c r="G185" s="111"/>
      <c r="H185" s="99" t="s">
        <v>578</v>
      </c>
      <c r="I185" s="100"/>
      <c r="J185" s="101">
        <v>2</v>
      </c>
      <c r="K185" s="101">
        <v>2</v>
      </c>
      <c r="L185" s="102">
        <v>480800</v>
      </c>
      <c r="M185" s="102">
        <f>L185*'1. Standard_Cost'!F4</f>
        <v>80293.600000000006</v>
      </c>
      <c r="N185" s="103"/>
      <c r="O185" s="103"/>
      <c r="P185" s="103"/>
      <c r="Q185" s="103"/>
      <c r="R185" s="104">
        <f>+N185*P185*'[1]1. Standard_Cost'!$B$12</f>
        <v>0</v>
      </c>
      <c r="S185" s="104">
        <f>+N185*O185*P185*'[1]1. Standard_Cost'!$C$12</f>
        <v>0</v>
      </c>
      <c r="T185" s="104">
        <f>+N185*P185*Q185*'[1]1. Standard_Cost'!$D$12</f>
        <v>0</v>
      </c>
      <c r="U185" s="104">
        <f>+N185*O185*'[1]1. Standard_Cost'!$E$12</f>
        <v>0</v>
      </c>
      <c r="V185" s="103"/>
      <c r="W185" s="103"/>
      <c r="X185" s="103"/>
      <c r="Y185" s="104">
        <f>+V185*((X185*'[1]1. Standard_Cost'!$B$16)+(W185*X185*'[1]1. Standard_Cost'!$C$16))</f>
        <v>0</v>
      </c>
      <c r="Z185" s="103"/>
      <c r="AA185" s="103"/>
      <c r="AB185" s="104">
        <f>+Z185*'[1]1. Standard_Cost'!$B$20+AA185*'[1]1. Standard_Cost'!$C$20</f>
        <v>0</v>
      </c>
      <c r="AC185" s="105"/>
      <c r="AD185" s="106"/>
      <c r="AE185" s="104">
        <f>SUM(AD185,AC185,AB185,Y185,U185,T185,S185,R185)*'[1]1. Standard_Cost'!B79</f>
        <v>0</v>
      </c>
      <c r="AF185" s="104">
        <f t="shared" ref="AF185:AF187" si="271">SUM(AD185,AE185)</f>
        <v>0</v>
      </c>
      <c r="AG185" s="103"/>
      <c r="AH185" s="103">
        <v>0</v>
      </c>
      <c r="AI185" s="103">
        <v>0</v>
      </c>
      <c r="AJ185" s="107"/>
      <c r="AK185" s="107"/>
      <c r="AL185" s="107"/>
      <c r="AM185" s="104">
        <f>AG185*'[1]1. Standard_Cost'!B75+'[1]Incremental_Cost Year 2022'!AH193*'[1]1. Standard_Cost'!C75+'[1]Incremental_Cost Year 2022'!AI193*'[1]1. Standard_Cost'!D75+'[1]Incremental_Cost Year 2022'!AJ193+'[1]Incremental_Cost Year 2022'!AL193+AK185</f>
        <v>0</v>
      </c>
      <c r="AN185" s="104">
        <f>AM185*'[1]1. Standard_Cost'!C79</f>
        <v>0</v>
      </c>
      <c r="AO185" s="107"/>
      <c r="AQ185" s="104">
        <f t="shared" si="268"/>
        <v>561093.6</v>
      </c>
      <c r="AR185" s="104">
        <f t="shared" si="269"/>
        <v>0</v>
      </c>
      <c r="AS185" s="104">
        <f t="shared" si="183"/>
        <v>0</v>
      </c>
      <c r="AT185" s="104">
        <f t="shared" ref="AT185:AT187" si="272">SUM(AQ185,AR185,AS185)</f>
        <v>561093.6</v>
      </c>
      <c r="AU185" s="229">
        <f t="shared" ref="AU185:AU186" si="273">AT185</f>
        <v>561093.6</v>
      </c>
      <c r="AV185" s="229">
        <v>0</v>
      </c>
      <c r="AW185" s="229"/>
      <c r="AX185" s="229"/>
      <c r="AY185" s="229"/>
      <c r="AZ185" s="229"/>
      <c r="BA185" s="230">
        <f t="shared" si="270"/>
        <v>0</v>
      </c>
    </row>
    <row r="186" spans="1:53" ht="14.1" customHeight="1" outlineLevel="2" x14ac:dyDescent="0.2">
      <c r="A186" s="68"/>
      <c r="B186" s="94"/>
      <c r="C186" s="142"/>
      <c r="D186" s="110"/>
      <c r="E186" s="110"/>
      <c r="F186" s="110"/>
      <c r="G186" s="111"/>
      <c r="H186" s="99" t="s">
        <v>581</v>
      </c>
      <c r="I186" s="100"/>
      <c r="J186" s="101">
        <v>1</v>
      </c>
      <c r="K186" s="101">
        <v>3</v>
      </c>
      <c r="L186" s="102">
        <v>900300</v>
      </c>
      <c r="M186" s="102">
        <f>L186*'1. Standard_Cost'!F4</f>
        <v>150350.1</v>
      </c>
      <c r="N186" s="103"/>
      <c r="O186" s="103"/>
      <c r="P186" s="103"/>
      <c r="Q186" s="103"/>
      <c r="R186" s="104">
        <f>+N186*P186*'[1]1. Standard_Cost'!$B$12</f>
        <v>0</v>
      </c>
      <c r="S186" s="104">
        <f>+N186*O186*P186*'[1]1. Standard_Cost'!$C$12</f>
        <v>0</v>
      </c>
      <c r="T186" s="104">
        <f>+N186*P186*Q186*'[1]1. Standard_Cost'!$D$12</f>
        <v>0</v>
      </c>
      <c r="U186" s="104">
        <f>+N186*O186*'[1]1. Standard_Cost'!$E$12</f>
        <v>0</v>
      </c>
      <c r="V186" s="103"/>
      <c r="W186" s="103"/>
      <c r="X186" s="103"/>
      <c r="Y186" s="104">
        <f>+V186*((X186*'[1]1. Standard_Cost'!$B$16)+(W186*X186*'[1]1. Standard_Cost'!$C$16))</f>
        <v>0</v>
      </c>
      <c r="Z186" s="103"/>
      <c r="AA186" s="103"/>
      <c r="AB186" s="104">
        <f>+Z186*'[1]1. Standard_Cost'!$B$20+AA186*'[1]1. Standard_Cost'!$C$20</f>
        <v>0</v>
      </c>
      <c r="AC186" s="105"/>
      <c r="AD186" s="106"/>
      <c r="AE186" s="104">
        <f>SUM(AD186,AC186,AB186,Y186,U186,T186,S186,R186)*'[1]1. Standard_Cost'!B79</f>
        <v>0</v>
      </c>
      <c r="AF186" s="104">
        <f t="shared" si="271"/>
        <v>0</v>
      </c>
      <c r="AG186" s="103"/>
      <c r="AH186" s="103"/>
      <c r="AI186" s="103"/>
      <c r="AJ186" s="107"/>
      <c r="AK186" s="107"/>
      <c r="AL186" s="107"/>
      <c r="AM186" s="104">
        <f>AG186*'[1]1. Standard_Cost'!B75+'[1]Incremental_Cost Year 2022'!AH194*'[1]1. Standard_Cost'!C75+'[1]Incremental_Cost Year 2022'!AI194*'[1]1. Standard_Cost'!D75+'[1]Incremental_Cost Year 2022'!AJ194+'[1]Incremental_Cost Year 2022'!AL194+AK186</f>
        <v>0</v>
      </c>
      <c r="AN186" s="104">
        <f>AM186*'[1]1. Standard_Cost'!C79</f>
        <v>0</v>
      </c>
      <c r="AO186" s="107"/>
      <c r="AQ186" s="104">
        <f t="shared" si="268"/>
        <v>1050650.1000000001</v>
      </c>
      <c r="AR186" s="104">
        <f t="shared" si="269"/>
        <v>0</v>
      </c>
      <c r="AS186" s="104">
        <f t="shared" si="183"/>
        <v>0</v>
      </c>
      <c r="AT186" s="104">
        <f t="shared" si="272"/>
        <v>1050650.1000000001</v>
      </c>
      <c r="AU186" s="229">
        <f t="shared" si="273"/>
        <v>1050650.1000000001</v>
      </c>
      <c r="AV186" s="229"/>
      <c r="AW186" s="229"/>
      <c r="AX186" s="229"/>
      <c r="AY186" s="229"/>
      <c r="AZ186" s="229"/>
      <c r="BA186" s="230">
        <f t="shared" si="270"/>
        <v>0</v>
      </c>
    </row>
    <row r="187" spans="1:53" ht="14.1" customHeight="1" outlineLevel="2" x14ac:dyDescent="0.2">
      <c r="A187" s="68"/>
      <c r="B187" s="94"/>
      <c r="C187" s="142"/>
      <c r="D187" s="110"/>
      <c r="E187" s="110"/>
      <c r="F187" s="110"/>
      <c r="G187" s="111"/>
      <c r="H187" s="112" t="s">
        <v>179</v>
      </c>
      <c r="I187" s="100"/>
      <c r="J187" s="101"/>
      <c r="K187" s="101"/>
      <c r="L187" s="102" t="str">
        <f>IF(I187&lt;&gt;0,((VLOOKUP(I187,'[1]1. Standard_Cost'!$B$4:$D$8,2)+VLOOKUP(I187,'[1]1. Standard_Cost'!$B$4:$D$8,3))*J187*K187),"0")</f>
        <v>0</v>
      </c>
      <c r="M187" s="102">
        <f>L187*'[1]1. Standard_Cost'!F55</f>
        <v>0</v>
      </c>
      <c r="N187" s="103"/>
      <c r="O187" s="103"/>
      <c r="P187" s="103"/>
      <c r="Q187" s="103"/>
      <c r="R187" s="104">
        <f>+N187*P187*'[1]1. Standard_Cost'!$B$12</f>
        <v>0</v>
      </c>
      <c r="S187" s="104">
        <f>+N187*O187*P187*'[1]1. Standard_Cost'!$C$12</f>
        <v>0</v>
      </c>
      <c r="T187" s="104">
        <f>+N187*P187*Q187*'[1]1. Standard_Cost'!$D$12</f>
        <v>0</v>
      </c>
      <c r="U187" s="104">
        <f>+N187*O187*'[1]1. Standard_Cost'!$E$12</f>
        <v>0</v>
      </c>
      <c r="V187" s="103"/>
      <c r="W187" s="103"/>
      <c r="X187" s="103"/>
      <c r="Y187" s="104">
        <f>+V187*((X187*'[1]1. Standard_Cost'!$B$16)+(W187*X187*'[1]1. Standard_Cost'!$C$16))</f>
        <v>0</v>
      </c>
      <c r="Z187" s="103"/>
      <c r="AA187" s="103"/>
      <c r="AB187" s="104">
        <f>+Z187*'[1]1. Standard_Cost'!$B$20+AA187*'[1]1. Standard_Cost'!$C$20</f>
        <v>0</v>
      </c>
      <c r="AC187" s="105"/>
      <c r="AD187" s="106"/>
      <c r="AE187" s="104">
        <f>SUM(AD187,AC187,AB187,Y187,U187,T187,S187,R187)*'[1]1. Standard_Cost'!B79</f>
        <v>0</v>
      </c>
      <c r="AF187" s="104">
        <f t="shared" si="271"/>
        <v>0</v>
      </c>
      <c r="AG187" s="103"/>
      <c r="AH187" s="103"/>
      <c r="AI187" s="103"/>
      <c r="AJ187" s="107"/>
      <c r="AK187" s="107"/>
      <c r="AL187" s="107"/>
      <c r="AM187" s="104">
        <f>AG187*'[1]1. Standard_Cost'!B75+'[1]Incremental_Cost Year 2022'!AH195*'[1]1. Standard_Cost'!C75+'[1]Incremental_Cost Year 2022'!AI195*'[1]1. Standard_Cost'!D75+'[1]Incremental_Cost Year 2022'!AJ195+'[1]Incremental_Cost Year 2022'!AL195+AK187</f>
        <v>0</v>
      </c>
      <c r="AN187" s="104">
        <f>AM187*'[1]1. Standard_Cost'!C79</f>
        <v>0</v>
      </c>
      <c r="AO187" s="107"/>
      <c r="AQ187" s="104">
        <f t="shared" si="268"/>
        <v>0</v>
      </c>
      <c r="AR187" s="104">
        <f t="shared" si="269"/>
        <v>0</v>
      </c>
      <c r="AS187" s="104">
        <f t="shared" si="183"/>
        <v>0</v>
      </c>
      <c r="AT187" s="104">
        <f t="shared" si="272"/>
        <v>0</v>
      </c>
      <c r="AU187" s="229"/>
      <c r="AV187" s="229"/>
      <c r="AW187" s="229"/>
      <c r="AX187" s="229"/>
      <c r="AY187" s="229"/>
      <c r="AZ187" s="229"/>
      <c r="BA187" s="230">
        <f t="shared" si="270"/>
        <v>0</v>
      </c>
    </row>
    <row r="188" spans="1:53" ht="24.6" customHeight="1" outlineLevel="1" x14ac:dyDescent="0.2">
      <c r="A188" s="68"/>
      <c r="B188" s="141"/>
      <c r="C188" s="142"/>
      <c r="D188" s="113" t="s">
        <v>574</v>
      </c>
      <c r="E188" s="113" t="s">
        <v>744</v>
      </c>
      <c r="F188" s="114">
        <v>2021</v>
      </c>
      <c r="G188" s="115">
        <v>2022</v>
      </c>
      <c r="H188" s="122" t="s">
        <v>243</v>
      </c>
      <c r="I188" s="117"/>
      <c r="J188" s="117"/>
      <c r="K188" s="117"/>
      <c r="L188" s="118">
        <f>SUM(L184:L187)</f>
        <v>2021900</v>
      </c>
      <c r="M188" s="118">
        <f>SUM(M184:M187)</f>
        <v>337657.30000000005</v>
      </c>
      <c r="N188" s="117"/>
      <c r="O188" s="117"/>
      <c r="P188" s="117"/>
      <c r="Q188" s="117"/>
      <c r="R188" s="119">
        <f>SUM(R184:R187)</f>
        <v>0</v>
      </c>
      <c r="S188" s="119">
        <f>SUM(S184:S187)</f>
        <v>0</v>
      </c>
      <c r="T188" s="119">
        <f>SUM(T184:T187)</f>
        <v>0</v>
      </c>
      <c r="U188" s="119">
        <f>SUM(U184:U187)</f>
        <v>0</v>
      </c>
      <c r="V188" s="117"/>
      <c r="W188" s="117"/>
      <c r="X188" s="117"/>
      <c r="Y188" s="118">
        <f>SUM(Y184:Y187)</f>
        <v>0</v>
      </c>
      <c r="Z188" s="117"/>
      <c r="AA188" s="117"/>
      <c r="AB188" s="118">
        <f t="shared" ref="AB188:AF188" si="274">SUM(AB184:AB187)</f>
        <v>0</v>
      </c>
      <c r="AC188" s="118">
        <f t="shared" si="274"/>
        <v>0</v>
      </c>
      <c r="AD188" s="118">
        <f t="shared" si="274"/>
        <v>0</v>
      </c>
      <c r="AE188" s="118">
        <f t="shared" si="274"/>
        <v>0</v>
      </c>
      <c r="AF188" s="118">
        <f t="shared" si="274"/>
        <v>0</v>
      </c>
      <c r="AG188" s="117"/>
      <c r="AH188" s="117"/>
      <c r="AI188" s="117"/>
      <c r="AJ188" s="119">
        <f>SUM(AJ184:AJ187)</f>
        <v>0</v>
      </c>
      <c r="AK188" s="119">
        <f t="shared" ref="AK188:AN188" si="275">SUM(AK184:AK187)</f>
        <v>0</v>
      </c>
      <c r="AL188" s="119">
        <f t="shared" si="275"/>
        <v>0</v>
      </c>
      <c r="AM188" s="119">
        <f t="shared" si="275"/>
        <v>0</v>
      </c>
      <c r="AN188" s="119">
        <f t="shared" si="275"/>
        <v>0</v>
      </c>
      <c r="AO188" s="116"/>
      <c r="AP188" s="120"/>
      <c r="AQ188" s="121">
        <f t="shared" ref="AQ188:BA188" si="276">SUM(AQ184:AQ187)</f>
        <v>2359557.2999999998</v>
      </c>
      <c r="AR188" s="121">
        <f t="shared" si="276"/>
        <v>0</v>
      </c>
      <c r="AS188" s="121">
        <f t="shared" si="276"/>
        <v>0</v>
      </c>
      <c r="AT188" s="121">
        <f t="shared" si="276"/>
        <v>2359557.2999999998</v>
      </c>
      <c r="AU188" s="121">
        <f t="shared" si="276"/>
        <v>2359557.2999999998</v>
      </c>
      <c r="AV188" s="121">
        <f t="shared" si="276"/>
        <v>0</v>
      </c>
      <c r="AW188" s="121">
        <f t="shared" si="276"/>
        <v>0</v>
      </c>
      <c r="AX188" s="121">
        <f t="shared" si="276"/>
        <v>0</v>
      </c>
      <c r="AY188" s="121">
        <f t="shared" si="276"/>
        <v>0</v>
      </c>
      <c r="AZ188" s="121">
        <f t="shared" si="276"/>
        <v>0</v>
      </c>
      <c r="BA188" s="121">
        <f t="shared" si="276"/>
        <v>0</v>
      </c>
    </row>
    <row r="189" spans="1:53" ht="14.1" customHeight="1" outlineLevel="2" x14ac:dyDescent="0.2">
      <c r="A189" s="68"/>
      <c r="B189" s="94"/>
      <c r="C189" s="142"/>
      <c r="D189" s="96"/>
      <c r="E189" s="96"/>
      <c r="F189" s="97"/>
      <c r="G189" s="98"/>
      <c r="H189" s="99" t="s">
        <v>49</v>
      </c>
      <c r="I189" s="100"/>
      <c r="J189" s="101"/>
      <c r="K189" s="101"/>
      <c r="L189" s="102" t="str">
        <f>IF(I189&lt;&gt;0,((VLOOKUP(I189,'1. Standard_Cost'!$B$4:$D$8,2)+VLOOKUP(I189,'1. Standard_Cost'!$B$4:$D$8,3))*J189*K189),"0")</f>
        <v>0</v>
      </c>
      <c r="M189" s="102">
        <f>L189*'1. Standard_Cost'!F59</f>
        <v>0</v>
      </c>
      <c r="N189" s="103"/>
      <c r="O189" s="103"/>
      <c r="P189" s="103"/>
      <c r="Q189" s="103"/>
      <c r="R189" s="104">
        <f>+N189*P189*'1. Standard_Cost'!$B$12</f>
        <v>0</v>
      </c>
      <c r="S189" s="104">
        <f>+N189*O189*P189*'1. Standard_Cost'!$C$12</f>
        <v>0</v>
      </c>
      <c r="T189" s="104">
        <f>+N189*P189*Q189*'1. Standard_Cost'!$D$12</f>
        <v>0</v>
      </c>
      <c r="U189" s="104">
        <f>+N189*O189*'1. Standard_Cost'!$E$12</f>
        <v>0</v>
      </c>
      <c r="V189" s="103"/>
      <c r="W189" s="103"/>
      <c r="X189" s="103"/>
      <c r="Y189" s="104">
        <f>+V189*((X189*'1. Standard_Cost'!$B$16)+(W189*X189*'1. Standard_Cost'!$C$16))</f>
        <v>0</v>
      </c>
      <c r="Z189" s="103"/>
      <c r="AA189" s="103"/>
      <c r="AB189" s="104">
        <f>+Z189*'1. Standard_Cost'!$B$20+AA189*'1. Standard_Cost'!$C$20</f>
        <v>0</v>
      </c>
      <c r="AC189" s="105"/>
      <c r="AD189" s="106"/>
      <c r="AE189" s="104">
        <f>SUM(AD189,AC189,AB189,Y189,U189,T189,S189,R189)*'1. Standard_Cost'!B83</f>
        <v>0</v>
      </c>
      <c r="AF189" s="104">
        <f>SUM(AD189,AE189)</f>
        <v>0</v>
      </c>
      <c r="AG189" s="103"/>
      <c r="AH189" s="103"/>
      <c r="AI189" s="103"/>
      <c r="AJ189" s="107"/>
      <c r="AK189" s="107"/>
      <c r="AL189" s="107"/>
      <c r="AM189" s="104">
        <f>AG189*'1. Standard_Cost'!B79+'Incremental_Cost Year 2021'!AH198*'1. Standard_Cost'!C79+'Incremental_Cost Year 2021'!AI198*'1. Standard_Cost'!D79+'Incremental_Cost Year 2021'!AJ198+'Incremental_Cost Year 2021'!AL198+AK189</f>
        <v>0</v>
      </c>
      <c r="AN189" s="104">
        <f>AM189*'1. Standard_Cost'!C83</f>
        <v>0</v>
      </c>
      <c r="AO189" s="107"/>
      <c r="AQ189" s="104">
        <f t="shared" ref="AQ189:AQ192" si="277">L189+M189</f>
        <v>0</v>
      </c>
      <c r="AR189" s="104">
        <f t="shared" ref="AR189:AR192" si="278">AF189</f>
        <v>0</v>
      </c>
      <c r="AS189" s="104">
        <f t="shared" si="183"/>
        <v>0</v>
      </c>
      <c r="AT189" s="104">
        <f>SUM(AQ189,AR189,AS189)</f>
        <v>0</v>
      </c>
      <c r="AU189" s="229"/>
      <c r="AV189" s="229"/>
      <c r="AW189" s="229"/>
      <c r="AX189" s="229"/>
      <c r="AY189" s="229"/>
      <c r="AZ189" s="229"/>
      <c r="BA189" s="230">
        <f t="shared" ref="BA189:BA192" si="279">SUM(AU189:AZ189)-AT189</f>
        <v>0</v>
      </c>
    </row>
    <row r="190" spans="1:53" ht="14.1" customHeight="1" outlineLevel="2" x14ac:dyDescent="0.2">
      <c r="A190" s="68"/>
      <c r="B190" s="94"/>
      <c r="C190" s="142"/>
      <c r="D190" s="110"/>
      <c r="E190" s="110"/>
      <c r="F190" s="110"/>
      <c r="G190" s="111"/>
      <c r="H190" s="99" t="s">
        <v>50</v>
      </c>
      <c r="I190" s="100"/>
      <c r="J190" s="101"/>
      <c r="K190" s="101"/>
      <c r="L190" s="102" t="str">
        <f>IF(I190&lt;&gt;0,((VLOOKUP(I190,'1. Standard_Cost'!$B$4:$D$8,2)+VLOOKUP(I190,'1. Standard_Cost'!$B$4:$D$8,3))*J190*K190),"0")</f>
        <v>0</v>
      </c>
      <c r="M190" s="102">
        <f>L190*'1. Standard_Cost'!F59</f>
        <v>0</v>
      </c>
      <c r="N190" s="103"/>
      <c r="O190" s="103"/>
      <c r="P190" s="103"/>
      <c r="Q190" s="103"/>
      <c r="R190" s="104">
        <f>+N190*P190*'1. Standard_Cost'!$B$12</f>
        <v>0</v>
      </c>
      <c r="S190" s="104">
        <f>+N190*O190*P190*'1. Standard_Cost'!$C$12</f>
        <v>0</v>
      </c>
      <c r="T190" s="104">
        <f>+N190*P190*Q190*'1. Standard_Cost'!$D$12</f>
        <v>0</v>
      </c>
      <c r="U190" s="104">
        <f>+N190*O190*'1. Standard_Cost'!$E$12</f>
        <v>0</v>
      </c>
      <c r="V190" s="103"/>
      <c r="W190" s="103"/>
      <c r="X190" s="103"/>
      <c r="Y190" s="104">
        <f>+V190*((X190*'1. Standard_Cost'!$B$16)+(W190*X190*'1. Standard_Cost'!$C$16))</f>
        <v>0</v>
      </c>
      <c r="Z190" s="103"/>
      <c r="AA190" s="103"/>
      <c r="AB190" s="104">
        <f>+Z190*'1. Standard_Cost'!$B$20+AA190*'1. Standard_Cost'!$C$20</f>
        <v>0</v>
      </c>
      <c r="AC190" s="105"/>
      <c r="AD190" s="106"/>
      <c r="AE190" s="104">
        <f>SUM(AD190,AC190,AB190,Y190,U190,T190,S190,R190)*'1. Standard_Cost'!B83</f>
        <v>0</v>
      </c>
      <c r="AF190" s="104">
        <f t="shared" ref="AF190:AF192" si="280">SUM(AD190,AE190)</f>
        <v>0</v>
      </c>
      <c r="AG190" s="103"/>
      <c r="AH190" s="103">
        <v>0</v>
      </c>
      <c r="AI190" s="103">
        <v>0</v>
      </c>
      <c r="AJ190" s="107"/>
      <c r="AK190" s="107"/>
      <c r="AL190" s="107"/>
      <c r="AM190" s="104">
        <f>AG190*'1. Standard_Cost'!B79+'Incremental_Cost Year 2021'!AH199*'1. Standard_Cost'!C79+'Incremental_Cost Year 2021'!AI199*'1. Standard_Cost'!D79+'Incremental_Cost Year 2021'!AJ199+'Incremental_Cost Year 2021'!AL199+AK190</f>
        <v>0</v>
      </c>
      <c r="AN190" s="104">
        <f>AM190*'1. Standard_Cost'!C83</f>
        <v>0</v>
      </c>
      <c r="AO190" s="107"/>
      <c r="AQ190" s="104">
        <f t="shared" si="277"/>
        <v>0</v>
      </c>
      <c r="AR190" s="104">
        <f t="shared" si="278"/>
        <v>0</v>
      </c>
      <c r="AS190" s="104">
        <f t="shared" ref="AS190:AS248" si="281">AM190+AN190</f>
        <v>0</v>
      </c>
      <c r="AT190" s="104">
        <f t="shared" ref="AT190:AT192" si="282">SUM(AQ190,AR190,AS190)</f>
        <v>0</v>
      </c>
      <c r="AU190" s="229"/>
      <c r="AV190" s="229">
        <v>0</v>
      </c>
      <c r="AW190" s="229"/>
      <c r="AX190" s="229"/>
      <c r="AY190" s="229"/>
      <c r="AZ190" s="229"/>
      <c r="BA190" s="230">
        <f t="shared" si="279"/>
        <v>0</v>
      </c>
    </row>
    <row r="191" spans="1:53" ht="14.1" customHeight="1" outlineLevel="2" x14ac:dyDescent="0.2">
      <c r="A191" s="68"/>
      <c r="B191" s="94"/>
      <c r="C191" s="142"/>
      <c r="D191" s="110"/>
      <c r="E191" s="110"/>
      <c r="F191" s="110"/>
      <c r="G191" s="111"/>
      <c r="H191" s="99" t="s">
        <v>51</v>
      </c>
      <c r="I191" s="100"/>
      <c r="J191" s="101"/>
      <c r="K191" s="101"/>
      <c r="L191" s="102" t="str">
        <f>IF(I191&lt;&gt;0,((VLOOKUP(I191,'1. Standard_Cost'!$B$4:$D$8,2)+VLOOKUP(I191,'1. Standard_Cost'!$B$4:$D$8,3))*J191*K191),"0")</f>
        <v>0</v>
      </c>
      <c r="M191" s="102">
        <f>L191*'1. Standard_Cost'!F59</f>
        <v>0</v>
      </c>
      <c r="N191" s="103"/>
      <c r="O191" s="103"/>
      <c r="P191" s="103"/>
      <c r="Q191" s="103"/>
      <c r="R191" s="104">
        <f>+N191*P191*'1. Standard_Cost'!$B$12</f>
        <v>0</v>
      </c>
      <c r="S191" s="104">
        <f>+N191*O191*P191*'1. Standard_Cost'!$C$12</f>
        <v>0</v>
      </c>
      <c r="T191" s="104">
        <f>+N191*P191*Q191*'1. Standard_Cost'!$D$12</f>
        <v>0</v>
      </c>
      <c r="U191" s="104">
        <f>+N191*O191*'1. Standard_Cost'!$E$12</f>
        <v>0</v>
      </c>
      <c r="V191" s="103"/>
      <c r="W191" s="103"/>
      <c r="X191" s="103"/>
      <c r="Y191" s="104">
        <f>+V191*((X191*'1. Standard_Cost'!$B$16)+(W191*X191*'1. Standard_Cost'!$C$16))</f>
        <v>0</v>
      </c>
      <c r="Z191" s="103"/>
      <c r="AA191" s="103"/>
      <c r="AB191" s="104">
        <f>+Z191*'1. Standard_Cost'!$B$20+AA191*'1. Standard_Cost'!$C$20</f>
        <v>0</v>
      </c>
      <c r="AC191" s="105"/>
      <c r="AD191" s="106"/>
      <c r="AE191" s="104">
        <f>SUM(AD191,AC191,AB191,Y191,U191,T191,S191,R191)*'1. Standard_Cost'!B83</f>
        <v>0</v>
      </c>
      <c r="AF191" s="104">
        <f t="shared" si="280"/>
        <v>0</v>
      </c>
      <c r="AG191" s="103"/>
      <c r="AH191" s="103"/>
      <c r="AI191" s="103"/>
      <c r="AJ191" s="107"/>
      <c r="AK191" s="107"/>
      <c r="AL191" s="107"/>
      <c r="AM191" s="104">
        <f>AG191*'1. Standard_Cost'!B79+'Incremental_Cost Year 2021'!AH200*'1. Standard_Cost'!C79+'Incremental_Cost Year 2021'!AI200*'1. Standard_Cost'!D79+'Incremental_Cost Year 2021'!AJ200+'Incremental_Cost Year 2021'!AL200+AK191</f>
        <v>0</v>
      </c>
      <c r="AN191" s="104">
        <f>AM191*'1. Standard_Cost'!C83</f>
        <v>0</v>
      </c>
      <c r="AO191" s="107"/>
      <c r="AQ191" s="104">
        <f t="shared" si="277"/>
        <v>0</v>
      </c>
      <c r="AR191" s="104">
        <f t="shared" si="278"/>
        <v>0</v>
      </c>
      <c r="AS191" s="104">
        <f t="shared" si="281"/>
        <v>0</v>
      </c>
      <c r="AT191" s="104">
        <f t="shared" si="282"/>
        <v>0</v>
      </c>
      <c r="AU191" s="229"/>
      <c r="AV191" s="229"/>
      <c r="AW191" s="229"/>
      <c r="AX191" s="229"/>
      <c r="AY191" s="229"/>
      <c r="AZ191" s="229"/>
      <c r="BA191" s="230">
        <f t="shared" si="279"/>
        <v>0</v>
      </c>
    </row>
    <row r="192" spans="1:53" ht="14.1" customHeight="1" outlineLevel="2" x14ac:dyDescent="0.2">
      <c r="A192" s="68"/>
      <c r="B192" s="94"/>
      <c r="C192" s="142"/>
      <c r="D192" s="110"/>
      <c r="E192" s="110"/>
      <c r="F192" s="110"/>
      <c r="G192" s="111"/>
      <c r="H192" s="112" t="s">
        <v>179</v>
      </c>
      <c r="I192" s="100"/>
      <c r="J192" s="101"/>
      <c r="K192" s="101"/>
      <c r="L192" s="102" t="str">
        <f>IF(I192&lt;&gt;0,((VLOOKUP(I192,'1. Standard_Cost'!$B$4:$D$8,2)+VLOOKUP(I192,'1. Standard_Cost'!$B$4:$D$8,3))*J192*K192),"0")</f>
        <v>0</v>
      </c>
      <c r="M192" s="102">
        <f>L192*'1. Standard_Cost'!F59</f>
        <v>0</v>
      </c>
      <c r="N192" s="103"/>
      <c r="O192" s="103"/>
      <c r="P192" s="103"/>
      <c r="Q192" s="103"/>
      <c r="R192" s="104">
        <f>+N192*P192*'1. Standard_Cost'!$B$12</f>
        <v>0</v>
      </c>
      <c r="S192" s="104">
        <f>+N192*O192*P192*'1. Standard_Cost'!$C$12</f>
        <v>0</v>
      </c>
      <c r="T192" s="104">
        <f>+N192*P192*Q192*'1. Standard_Cost'!$D$12</f>
        <v>0</v>
      </c>
      <c r="U192" s="104">
        <f>+N192*O192*'1. Standard_Cost'!$E$12</f>
        <v>0</v>
      </c>
      <c r="V192" s="103"/>
      <c r="W192" s="103"/>
      <c r="X192" s="103"/>
      <c r="Y192" s="104">
        <f>+V192*((X192*'1. Standard_Cost'!$B$16)+(W192*X192*'1. Standard_Cost'!$C$16))</f>
        <v>0</v>
      </c>
      <c r="Z192" s="103"/>
      <c r="AA192" s="103"/>
      <c r="AB192" s="104">
        <f>+Z192*'1. Standard_Cost'!$B$20+AA192*'1. Standard_Cost'!$C$20</f>
        <v>0</v>
      </c>
      <c r="AC192" s="105"/>
      <c r="AD192" s="106"/>
      <c r="AE192" s="104">
        <f>SUM(AD192,AC192,AB192,Y192,U192,T192,S192,R192)*'1. Standard_Cost'!B83</f>
        <v>0</v>
      </c>
      <c r="AF192" s="104">
        <f t="shared" si="280"/>
        <v>0</v>
      </c>
      <c r="AG192" s="103"/>
      <c r="AH192" s="103"/>
      <c r="AI192" s="103"/>
      <c r="AJ192" s="107"/>
      <c r="AK192" s="107"/>
      <c r="AL192" s="107"/>
      <c r="AM192" s="104">
        <f>AG192*'1. Standard_Cost'!B79+'Incremental_Cost Year 2021'!AH201*'1. Standard_Cost'!C79+'Incremental_Cost Year 2021'!AI201*'1. Standard_Cost'!D79+'Incremental_Cost Year 2021'!AJ201+'Incremental_Cost Year 2021'!AL201+AK192</f>
        <v>0</v>
      </c>
      <c r="AN192" s="104">
        <f>AM192*'1. Standard_Cost'!C83</f>
        <v>0</v>
      </c>
      <c r="AO192" s="107"/>
      <c r="AQ192" s="104">
        <f t="shared" si="277"/>
        <v>0</v>
      </c>
      <c r="AR192" s="104">
        <f t="shared" si="278"/>
        <v>0</v>
      </c>
      <c r="AS192" s="104">
        <f t="shared" si="281"/>
        <v>0</v>
      </c>
      <c r="AT192" s="104">
        <f t="shared" si="282"/>
        <v>0</v>
      </c>
      <c r="AU192" s="229"/>
      <c r="AV192" s="229"/>
      <c r="AW192" s="229"/>
      <c r="AX192" s="229"/>
      <c r="AY192" s="229"/>
      <c r="AZ192" s="229"/>
      <c r="BA192" s="230">
        <f t="shared" si="279"/>
        <v>0</v>
      </c>
    </row>
    <row r="193" spans="1:53" ht="24.6" customHeight="1" outlineLevel="1" x14ac:dyDescent="0.2">
      <c r="A193" s="68"/>
      <c r="B193" s="141"/>
      <c r="C193" s="142"/>
      <c r="D193" s="113" t="s">
        <v>48</v>
      </c>
      <c r="E193" s="113" t="s">
        <v>245</v>
      </c>
      <c r="F193" s="114" t="s">
        <v>154</v>
      </c>
      <c r="G193" s="115" t="s">
        <v>155</v>
      </c>
      <c r="H193" s="122" t="s">
        <v>244</v>
      </c>
      <c r="I193" s="117"/>
      <c r="J193" s="117"/>
      <c r="K193" s="117"/>
      <c r="L193" s="118">
        <f>SUM(L189:L192)</f>
        <v>0</v>
      </c>
      <c r="M193" s="118">
        <f>SUM(M189:M192)</f>
        <v>0</v>
      </c>
      <c r="N193" s="117"/>
      <c r="O193" s="117"/>
      <c r="P193" s="117"/>
      <c r="Q193" s="117"/>
      <c r="R193" s="119">
        <f>SUM(R189:R192)</f>
        <v>0</v>
      </c>
      <c r="S193" s="119">
        <f>SUM(S189:S192)</f>
        <v>0</v>
      </c>
      <c r="T193" s="119">
        <f>SUM(T189:T192)</f>
        <v>0</v>
      </c>
      <c r="U193" s="119">
        <f>SUM(U189:U192)</f>
        <v>0</v>
      </c>
      <c r="V193" s="117"/>
      <c r="W193" s="117"/>
      <c r="X193" s="117"/>
      <c r="Y193" s="118">
        <f>SUM(Y189:Y192)</f>
        <v>0</v>
      </c>
      <c r="Z193" s="117"/>
      <c r="AA193" s="117"/>
      <c r="AB193" s="118">
        <f t="shared" ref="AB193:AF193" si="283">SUM(AB189:AB192)</f>
        <v>0</v>
      </c>
      <c r="AC193" s="118">
        <f t="shared" si="283"/>
        <v>0</v>
      </c>
      <c r="AD193" s="118">
        <f t="shared" si="283"/>
        <v>0</v>
      </c>
      <c r="AE193" s="118">
        <f t="shared" si="283"/>
        <v>0</v>
      </c>
      <c r="AF193" s="118">
        <f t="shared" si="283"/>
        <v>0</v>
      </c>
      <c r="AG193" s="117"/>
      <c r="AH193" s="117"/>
      <c r="AI193" s="117"/>
      <c r="AJ193" s="119">
        <f>SUM(AJ189:AJ192)</f>
        <v>0</v>
      </c>
      <c r="AK193" s="119">
        <f t="shared" ref="AK193:AN193" si="284">SUM(AK189:AK192)</f>
        <v>0</v>
      </c>
      <c r="AL193" s="119">
        <f t="shared" si="284"/>
        <v>0</v>
      </c>
      <c r="AM193" s="119">
        <f t="shared" si="284"/>
        <v>0</v>
      </c>
      <c r="AN193" s="119">
        <f t="shared" si="284"/>
        <v>0</v>
      </c>
      <c r="AO193" s="116"/>
      <c r="AP193" s="120"/>
      <c r="AQ193" s="121">
        <f t="shared" ref="AQ193:BA193" si="285">SUM(AQ189:AQ192)</f>
        <v>0</v>
      </c>
      <c r="AR193" s="121">
        <f t="shared" si="285"/>
        <v>0</v>
      </c>
      <c r="AS193" s="104"/>
      <c r="AT193" s="121">
        <f t="shared" si="285"/>
        <v>0</v>
      </c>
      <c r="AU193" s="121">
        <f t="shared" si="285"/>
        <v>0</v>
      </c>
      <c r="AV193" s="121">
        <f t="shared" si="285"/>
        <v>0</v>
      </c>
      <c r="AW193" s="121">
        <f t="shared" si="285"/>
        <v>0</v>
      </c>
      <c r="AX193" s="121">
        <f t="shared" si="285"/>
        <v>0</v>
      </c>
      <c r="AY193" s="121">
        <f t="shared" si="285"/>
        <v>0</v>
      </c>
      <c r="AZ193" s="121">
        <f t="shared" si="285"/>
        <v>0</v>
      </c>
      <c r="BA193" s="121">
        <f t="shared" si="285"/>
        <v>0</v>
      </c>
    </row>
    <row r="194" spans="1:53" s="124" customFormat="1" ht="86.25" customHeight="1" x14ac:dyDescent="0.2">
      <c r="B194" s="138"/>
      <c r="C194" s="247" t="s">
        <v>246</v>
      </c>
      <c r="D194" s="248"/>
      <c r="E194" s="249"/>
      <c r="F194" s="222"/>
      <c r="G194" s="222"/>
      <c r="H194" s="130" t="s">
        <v>247</v>
      </c>
      <c r="I194" s="128"/>
      <c r="J194" s="128"/>
      <c r="K194" s="128"/>
      <c r="L194" s="129">
        <f>SUM(L199,L204)</f>
        <v>182260</v>
      </c>
      <c r="M194" s="129">
        <f>SUM(M199,M204)</f>
        <v>30437.420000000002</v>
      </c>
      <c r="N194" s="129">
        <f t="shared" ref="N194:AA194" si="286">SUM(N199,N204)</f>
        <v>0</v>
      </c>
      <c r="O194" s="129">
        <f t="shared" si="286"/>
        <v>0</v>
      </c>
      <c r="P194" s="129">
        <f t="shared" si="286"/>
        <v>0</v>
      </c>
      <c r="Q194" s="129">
        <f t="shared" si="286"/>
        <v>0</v>
      </c>
      <c r="R194" s="129">
        <f t="shared" si="286"/>
        <v>0</v>
      </c>
      <c r="S194" s="129">
        <f t="shared" si="286"/>
        <v>0</v>
      </c>
      <c r="T194" s="129">
        <f t="shared" si="286"/>
        <v>0</v>
      </c>
      <c r="U194" s="129">
        <f t="shared" si="286"/>
        <v>0</v>
      </c>
      <c r="V194" s="129">
        <f t="shared" si="286"/>
        <v>0</v>
      </c>
      <c r="W194" s="129">
        <f t="shared" si="286"/>
        <v>0</v>
      </c>
      <c r="X194" s="129">
        <f t="shared" si="286"/>
        <v>0</v>
      </c>
      <c r="Y194" s="129">
        <f t="shared" si="286"/>
        <v>0</v>
      </c>
      <c r="Z194" s="129">
        <f t="shared" si="286"/>
        <v>0</v>
      </c>
      <c r="AA194" s="129">
        <f t="shared" si="286"/>
        <v>0</v>
      </c>
      <c r="AB194" s="129">
        <f>SUM(AB199,AB204)</f>
        <v>0</v>
      </c>
      <c r="AC194" s="129">
        <f>SUM(AC199,AC204)</f>
        <v>0</v>
      </c>
      <c r="AD194" s="129">
        <f t="shared" ref="AD194:AF194" si="287">SUM(AD199,AD204)</f>
        <v>0</v>
      </c>
      <c r="AE194" s="129">
        <f t="shared" si="287"/>
        <v>0</v>
      </c>
      <c r="AF194" s="129">
        <f t="shared" si="287"/>
        <v>0</v>
      </c>
      <c r="AG194" s="129">
        <f>SUM(AG199,AG204)</f>
        <v>0</v>
      </c>
      <c r="AH194" s="129">
        <f>SUM(AH199,AH204)</f>
        <v>0</v>
      </c>
      <c r="AI194" s="129">
        <f t="shared" ref="AI194:AN194" si="288">SUM(AI199,AI204)</f>
        <v>0</v>
      </c>
      <c r="AJ194" s="129">
        <f t="shared" si="288"/>
        <v>0</v>
      </c>
      <c r="AK194" s="129">
        <f t="shared" si="288"/>
        <v>0</v>
      </c>
      <c r="AL194" s="129">
        <f t="shared" si="288"/>
        <v>0</v>
      </c>
      <c r="AM194" s="129">
        <f t="shared" si="288"/>
        <v>0</v>
      </c>
      <c r="AN194" s="129">
        <f t="shared" si="288"/>
        <v>0</v>
      </c>
      <c r="AO194" s="130"/>
      <c r="AP194" s="131"/>
      <c r="AQ194" s="139">
        <f>SUM(AQ199,AQ204)</f>
        <v>212697.41999999998</v>
      </c>
      <c r="AR194" s="139">
        <f t="shared" ref="AR194:BA194" si="289">SUM(AR199,AR204)</f>
        <v>0</v>
      </c>
      <c r="AS194" s="139">
        <f t="shared" si="289"/>
        <v>0</v>
      </c>
      <c r="AT194" s="139">
        <f t="shared" si="289"/>
        <v>212697.41999999998</v>
      </c>
      <c r="AU194" s="139">
        <f t="shared" si="289"/>
        <v>212697.41999999998</v>
      </c>
      <c r="AV194" s="139">
        <f t="shared" si="289"/>
        <v>0</v>
      </c>
      <c r="AW194" s="139">
        <f t="shared" si="289"/>
        <v>0</v>
      </c>
      <c r="AX194" s="139">
        <f t="shared" si="289"/>
        <v>0</v>
      </c>
      <c r="AY194" s="139">
        <f t="shared" si="289"/>
        <v>0</v>
      </c>
      <c r="AZ194" s="139">
        <f t="shared" si="289"/>
        <v>0</v>
      </c>
      <c r="BA194" s="139">
        <f t="shared" si="289"/>
        <v>0</v>
      </c>
    </row>
    <row r="195" spans="1:53" ht="14.1" customHeight="1" outlineLevel="2" x14ac:dyDescent="0.2">
      <c r="A195" s="68"/>
      <c r="B195" s="94"/>
      <c r="C195" s="250"/>
      <c r="D195" s="96"/>
      <c r="E195" s="96"/>
      <c r="F195" s="97"/>
      <c r="G195" s="98"/>
      <c r="H195" s="99" t="s">
        <v>49</v>
      </c>
      <c r="I195" s="100"/>
      <c r="J195" s="101"/>
      <c r="K195" s="101"/>
      <c r="L195" s="102" t="str">
        <f>IF(I195&lt;&gt;0,((VLOOKUP(I195,'1. Standard_Cost'!$B$4:$D$8,2)+VLOOKUP(I195,'1. Standard_Cost'!$B$4:$D$8,3))*J195*K195),"0")</f>
        <v>0</v>
      </c>
      <c r="M195" s="102">
        <f>L195*'1. Standard_Cost'!F20</f>
        <v>0</v>
      </c>
      <c r="N195" s="103"/>
      <c r="O195" s="103"/>
      <c r="P195" s="103"/>
      <c r="Q195" s="103"/>
      <c r="R195" s="104">
        <f>+N195*P195*'1. Standard_Cost'!$B$12</f>
        <v>0</v>
      </c>
      <c r="S195" s="104">
        <f>+N195*O195*P195*'1. Standard_Cost'!$C$12</f>
        <v>0</v>
      </c>
      <c r="T195" s="104">
        <f>+N195*P195*Q195*'1. Standard_Cost'!$D$12</f>
        <v>0</v>
      </c>
      <c r="U195" s="104">
        <f>+N195*O195*'1. Standard_Cost'!$E$12</f>
        <v>0</v>
      </c>
      <c r="V195" s="103"/>
      <c r="W195" s="103"/>
      <c r="X195" s="103"/>
      <c r="Y195" s="104">
        <f>+V195*((X195*'1. Standard_Cost'!$B$16)+(W195*X195*'1. Standard_Cost'!$C$16))</f>
        <v>0</v>
      </c>
      <c r="Z195" s="103"/>
      <c r="AA195" s="103"/>
      <c r="AB195" s="104">
        <f>+Z195*'1. Standard_Cost'!$B$20+AA195*'1. Standard_Cost'!$C$20</f>
        <v>0</v>
      </c>
      <c r="AC195" s="105"/>
      <c r="AD195" s="106"/>
      <c r="AE195" s="104">
        <f>SUM(AD195,AC195,AB195,Y195,U195,T195,S195,R195)*'1. Standard_Cost'!B44</f>
        <v>0</v>
      </c>
      <c r="AF195" s="104">
        <f>SUM(AD195,AE195)</f>
        <v>0</v>
      </c>
      <c r="AG195" s="103"/>
      <c r="AH195" s="103"/>
      <c r="AI195" s="103"/>
      <c r="AJ195" s="107"/>
      <c r="AK195" s="107"/>
      <c r="AL195" s="107"/>
      <c r="AM195" s="104">
        <f>AG195*'1. Standard_Cost'!B40+'Incremental_Cost Year 2021'!AH204*'1. Standard_Cost'!C40+'Incremental_Cost Year 2021'!AI204*'1. Standard_Cost'!D40+'Incremental_Cost Year 2021'!AJ204+'Incremental_Cost Year 2021'!AL204+AK195</f>
        <v>0</v>
      </c>
      <c r="AN195" s="104">
        <f>AM195*'1. Standard_Cost'!C44</f>
        <v>0</v>
      </c>
      <c r="AO195" s="107"/>
      <c r="AQ195" s="104">
        <f t="shared" ref="AQ195:AQ198" si="290">L195+M195</f>
        <v>0</v>
      </c>
      <c r="AR195" s="104">
        <f t="shared" ref="AR195:AR198" si="291">AF195</f>
        <v>0</v>
      </c>
      <c r="AS195" s="104">
        <f t="shared" si="281"/>
        <v>0</v>
      </c>
      <c r="AT195" s="104">
        <f>SUM(AQ195,AR195,AS195)</f>
        <v>0</v>
      </c>
      <c r="AU195" s="229"/>
      <c r="AV195" s="229"/>
      <c r="AW195" s="229"/>
      <c r="AX195" s="229"/>
      <c r="AY195" s="229"/>
      <c r="AZ195" s="229"/>
      <c r="BA195" s="230">
        <f t="shared" ref="BA195:BA198" si="292">SUM(AU195:AZ195)-AT195</f>
        <v>0</v>
      </c>
    </row>
    <row r="196" spans="1:53" ht="14.1" customHeight="1" outlineLevel="2" x14ac:dyDescent="0.2">
      <c r="A196" s="68"/>
      <c r="B196" s="94"/>
      <c r="C196" s="251"/>
      <c r="D196" s="110"/>
      <c r="E196" s="110"/>
      <c r="F196" s="110"/>
      <c r="G196" s="111"/>
      <c r="H196" s="99" t="s">
        <v>50</v>
      </c>
      <c r="I196" s="100"/>
      <c r="J196" s="101"/>
      <c r="K196" s="101"/>
      <c r="L196" s="102" t="str">
        <f>IF(I196&lt;&gt;0,((VLOOKUP(I196,'1. Standard_Cost'!$B$4:$D$8,2)+VLOOKUP(I196,'1. Standard_Cost'!$B$4:$D$8,3))*J196*K196),"0")</f>
        <v>0</v>
      </c>
      <c r="M196" s="102">
        <f>L196*'1. Standard_Cost'!F20</f>
        <v>0</v>
      </c>
      <c r="N196" s="103"/>
      <c r="O196" s="103"/>
      <c r="P196" s="103"/>
      <c r="Q196" s="103"/>
      <c r="R196" s="104">
        <f>+N196*P196*'1. Standard_Cost'!$B$12</f>
        <v>0</v>
      </c>
      <c r="S196" s="104">
        <f>+N196*O196*P196*'1. Standard_Cost'!$C$12</f>
        <v>0</v>
      </c>
      <c r="T196" s="104">
        <f>+N196*P196*Q196*'1. Standard_Cost'!$D$12</f>
        <v>0</v>
      </c>
      <c r="U196" s="104">
        <f>+N196*O196*'1. Standard_Cost'!$E$12</f>
        <v>0</v>
      </c>
      <c r="V196" s="103"/>
      <c r="W196" s="103"/>
      <c r="X196" s="103"/>
      <c r="Y196" s="104">
        <f>+V196*((X196*'1. Standard_Cost'!$B$16)+(W196*X196*'1. Standard_Cost'!$C$16))</f>
        <v>0</v>
      </c>
      <c r="Z196" s="103"/>
      <c r="AA196" s="103"/>
      <c r="AB196" s="104">
        <f>+Z196*'1. Standard_Cost'!$B$20+AA196*'1. Standard_Cost'!$C$20</f>
        <v>0</v>
      </c>
      <c r="AC196" s="105"/>
      <c r="AD196" s="106"/>
      <c r="AE196" s="104">
        <f>SUM(AD196,AC196,AB196,Y196,U196,T196,S196,R196)*'1. Standard_Cost'!B44</f>
        <v>0</v>
      </c>
      <c r="AF196" s="104">
        <f t="shared" ref="AF196:AF198" si="293">SUM(AD196,AE196)</f>
        <v>0</v>
      </c>
      <c r="AG196" s="103"/>
      <c r="AH196" s="103">
        <v>0</v>
      </c>
      <c r="AI196" s="103">
        <v>0</v>
      </c>
      <c r="AJ196" s="107"/>
      <c r="AK196" s="107"/>
      <c r="AL196" s="107"/>
      <c r="AM196" s="104">
        <f>AG196*'1. Standard_Cost'!B40+'Incremental_Cost Year 2021'!AH205*'1. Standard_Cost'!C40+'Incremental_Cost Year 2021'!AI205*'1. Standard_Cost'!D40+'Incremental_Cost Year 2021'!AJ205+'Incremental_Cost Year 2021'!AL205+AK196</f>
        <v>0</v>
      </c>
      <c r="AN196" s="104">
        <f>AM196*'1. Standard_Cost'!C44</f>
        <v>0</v>
      </c>
      <c r="AO196" s="107"/>
      <c r="AQ196" s="104">
        <f t="shared" si="290"/>
        <v>0</v>
      </c>
      <c r="AR196" s="104">
        <f t="shared" si="291"/>
        <v>0</v>
      </c>
      <c r="AS196" s="104">
        <f t="shared" si="281"/>
        <v>0</v>
      </c>
      <c r="AT196" s="104">
        <f t="shared" ref="AT196:AT198" si="294">SUM(AQ196,AR196,AS196)</f>
        <v>0</v>
      </c>
      <c r="AU196" s="229"/>
      <c r="AV196" s="229">
        <v>0</v>
      </c>
      <c r="AW196" s="229"/>
      <c r="AX196" s="229"/>
      <c r="AY196" s="229"/>
      <c r="AZ196" s="229"/>
      <c r="BA196" s="230">
        <f t="shared" si="292"/>
        <v>0</v>
      </c>
    </row>
    <row r="197" spans="1:53" ht="14.1" customHeight="1" outlineLevel="2" x14ac:dyDescent="0.2">
      <c r="A197" s="68"/>
      <c r="B197" s="94"/>
      <c r="C197" s="251"/>
      <c r="D197" s="110"/>
      <c r="E197" s="110"/>
      <c r="F197" s="110"/>
      <c r="G197" s="111"/>
      <c r="H197" s="99" t="s">
        <v>51</v>
      </c>
      <c r="I197" s="100"/>
      <c r="J197" s="101"/>
      <c r="K197" s="101"/>
      <c r="L197" s="102" t="str">
        <f>IF(I197&lt;&gt;0,((VLOOKUP(I197,'1. Standard_Cost'!$B$4:$D$8,2)+VLOOKUP(I197,'1. Standard_Cost'!$B$4:$D$8,3))*J197*K197),"0")</f>
        <v>0</v>
      </c>
      <c r="M197" s="102">
        <f>L197*'1. Standard_Cost'!F20</f>
        <v>0</v>
      </c>
      <c r="N197" s="103"/>
      <c r="O197" s="103"/>
      <c r="P197" s="103"/>
      <c r="Q197" s="103"/>
      <c r="R197" s="104">
        <f>+N197*P197*'1. Standard_Cost'!$B$12</f>
        <v>0</v>
      </c>
      <c r="S197" s="104">
        <f>+N197*O197*P197*'1. Standard_Cost'!$C$12</f>
        <v>0</v>
      </c>
      <c r="T197" s="104">
        <f>+N197*P197*Q197*'1. Standard_Cost'!$D$12</f>
        <v>0</v>
      </c>
      <c r="U197" s="104">
        <f>+N197*O197*'1. Standard_Cost'!$E$12</f>
        <v>0</v>
      </c>
      <c r="V197" s="103"/>
      <c r="W197" s="103"/>
      <c r="X197" s="103"/>
      <c r="Y197" s="104">
        <f>+V197*((X197*'1. Standard_Cost'!$B$16)+(W197*X197*'1. Standard_Cost'!$C$16))</f>
        <v>0</v>
      </c>
      <c r="Z197" s="103"/>
      <c r="AA197" s="103"/>
      <c r="AB197" s="104">
        <f>+Z197*'1. Standard_Cost'!$B$20+AA197*'1. Standard_Cost'!$C$20</f>
        <v>0</v>
      </c>
      <c r="AC197" s="105"/>
      <c r="AD197" s="106"/>
      <c r="AE197" s="104">
        <f>SUM(AD197,AC197,AB197,Y197,U197,T197,S197,R197)*'1. Standard_Cost'!B44</f>
        <v>0</v>
      </c>
      <c r="AF197" s="104">
        <f t="shared" si="293"/>
        <v>0</v>
      </c>
      <c r="AG197" s="103"/>
      <c r="AH197" s="103"/>
      <c r="AI197" s="103"/>
      <c r="AJ197" s="107"/>
      <c r="AK197" s="107"/>
      <c r="AL197" s="107"/>
      <c r="AM197" s="104">
        <f>AG197*'1. Standard_Cost'!B40+'Incremental_Cost Year 2021'!AH206*'1. Standard_Cost'!C40+'Incremental_Cost Year 2021'!AI206*'1. Standard_Cost'!D40+'Incremental_Cost Year 2021'!AJ206+'Incremental_Cost Year 2021'!AL206+AK197</f>
        <v>0</v>
      </c>
      <c r="AN197" s="104">
        <f>AM197*'1. Standard_Cost'!C44</f>
        <v>0</v>
      </c>
      <c r="AO197" s="107"/>
      <c r="AQ197" s="104">
        <f t="shared" si="290"/>
        <v>0</v>
      </c>
      <c r="AR197" s="104">
        <f t="shared" si="291"/>
        <v>0</v>
      </c>
      <c r="AS197" s="104">
        <f t="shared" si="281"/>
        <v>0</v>
      </c>
      <c r="AT197" s="104">
        <f t="shared" si="294"/>
        <v>0</v>
      </c>
      <c r="AU197" s="229"/>
      <c r="AV197" s="229"/>
      <c r="AW197" s="229"/>
      <c r="AX197" s="229"/>
      <c r="AY197" s="229"/>
      <c r="AZ197" s="229"/>
      <c r="BA197" s="230">
        <f t="shared" si="292"/>
        <v>0</v>
      </c>
    </row>
    <row r="198" spans="1:53" ht="14.1" customHeight="1" outlineLevel="2" x14ac:dyDescent="0.2">
      <c r="A198" s="68"/>
      <c r="B198" s="94"/>
      <c r="C198" s="251"/>
      <c r="D198" s="110"/>
      <c r="E198" s="110"/>
      <c r="F198" s="110"/>
      <c r="G198" s="111"/>
      <c r="H198" s="112" t="s">
        <v>179</v>
      </c>
      <c r="I198" s="100"/>
      <c r="J198" s="101"/>
      <c r="K198" s="101"/>
      <c r="L198" s="102" t="str">
        <f>IF(I198&lt;&gt;0,((VLOOKUP(I198,'1. Standard_Cost'!$B$4:$D$8,2)+VLOOKUP(I198,'1. Standard_Cost'!$B$4:$D$8,3))*J198*K198),"0")</f>
        <v>0</v>
      </c>
      <c r="M198" s="102">
        <f>L198*'1. Standard_Cost'!F20</f>
        <v>0</v>
      </c>
      <c r="N198" s="103"/>
      <c r="O198" s="103"/>
      <c r="P198" s="103"/>
      <c r="Q198" s="103"/>
      <c r="R198" s="104">
        <f>+N198*P198*'1. Standard_Cost'!$B$12</f>
        <v>0</v>
      </c>
      <c r="S198" s="104">
        <f>+N198*O198*P198*'1. Standard_Cost'!$C$12</f>
        <v>0</v>
      </c>
      <c r="T198" s="104">
        <f>+N198*P198*Q198*'1. Standard_Cost'!$D$12</f>
        <v>0</v>
      </c>
      <c r="U198" s="104">
        <f>+N198*O198*'1. Standard_Cost'!$E$12</f>
        <v>0</v>
      </c>
      <c r="V198" s="103"/>
      <c r="W198" s="103"/>
      <c r="X198" s="103"/>
      <c r="Y198" s="104">
        <f>+V198*((X198*'1. Standard_Cost'!$B$16)+(W198*X198*'1. Standard_Cost'!$C$16))</f>
        <v>0</v>
      </c>
      <c r="Z198" s="103"/>
      <c r="AA198" s="103"/>
      <c r="AB198" s="104">
        <f>+Z198*'1. Standard_Cost'!$B$20+AA198*'1. Standard_Cost'!$C$20</f>
        <v>0</v>
      </c>
      <c r="AC198" s="105"/>
      <c r="AD198" s="106"/>
      <c r="AE198" s="104">
        <f>SUM(AD198,AC198,AB198,Y198,U198,T198,S198,R198)*'1. Standard_Cost'!B44</f>
        <v>0</v>
      </c>
      <c r="AF198" s="104">
        <f t="shared" si="293"/>
        <v>0</v>
      </c>
      <c r="AG198" s="103"/>
      <c r="AH198" s="103"/>
      <c r="AI198" s="103"/>
      <c r="AJ198" s="107"/>
      <c r="AK198" s="107"/>
      <c r="AL198" s="107"/>
      <c r="AM198" s="104">
        <f>AG198*'1. Standard_Cost'!B40+'Incremental_Cost Year 2021'!AH207*'1. Standard_Cost'!C40+'Incremental_Cost Year 2021'!AI207*'1. Standard_Cost'!D40+'Incremental_Cost Year 2021'!AJ207+'Incremental_Cost Year 2021'!AL207+AK198</f>
        <v>0</v>
      </c>
      <c r="AN198" s="104">
        <f>AM198*'1. Standard_Cost'!C44</f>
        <v>0</v>
      </c>
      <c r="AO198" s="107"/>
      <c r="AQ198" s="104">
        <f t="shared" si="290"/>
        <v>0</v>
      </c>
      <c r="AR198" s="104">
        <f t="shared" si="291"/>
        <v>0</v>
      </c>
      <c r="AS198" s="104">
        <f t="shared" si="281"/>
        <v>0</v>
      </c>
      <c r="AT198" s="104">
        <f t="shared" si="294"/>
        <v>0</v>
      </c>
      <c r="AU198" s="229"/>
      <c r="AV198" s="229"/>
      <c r="AW198" s="229"/>
      <c r="AX198" s="229"/>
      <c r="AY198" s="229"/>
      <c r="AZ198" s="229"/>
      <c r="BA198" s="230">
        <f t="shared" si="292"/>
        <v>0</v>
      </c>
    </row>
    <row r="199" spans="1:53" ht="59.25" customHeight="1" outlineLevel="1" x14ac:dyDescent="0.2">
      <c r="A199" s="68"/>
      <c r="B199" s="94"/>
      <c r="C199" s="251"/>
      <c r="D199" s="113" t="s">
        <v>48</v>
      </c>
      <c r="E199" s="113" t="s">
        <v>250</v>
      </c>
      <c r="F199" s="114" t="s">
        <v>154</v>
      </c>
      <c r="G199" s="115" t="s">
        <v>155</v>
      </c>
      <c r="H199" s="140" t="s">
        <v>248</v>
      </c>
      <c r="I199" s="117"/>
      <c r="J199" s="117"/>
      <c r="K199" s="117"/>
      <c r="L199" s="118">
        <f>SUM(L195:L198)</f>
        <v>0</v>
      </c>
      <c r="M199" s="118">
        <f>SUM(M195:M198)</f>
        <v>0</v>
      </c>
      <c r="N199" s="117"/>
      <c r="O199" s="117"/>
      <c r="P199" s="117"/>
      <c r="Q199" s="117"/>
      <c r="R199" s="119">
        <f>SUM(R195:R198)</f>
        <v>0</v>
      </c>
      <c r="S199" s="119">
        <f>SUM(S195:S198)</f>
        <v>0</v>
      </c>
      <c r="T199" s="119">
        <f>SUM(T195:T198)</f>
        <v>0</v>
      </c>
      <c r="U199" s="119">
        <f>SUM(U195:U198)</f>
        <v>0</v>
      </c>
      <c r="V199" s="117"/>
      <c r="W199" s="117"/>
      <c r="X199" s="117"/>
      <c r="Y199" s="118">
        <f>SUM(Y195:Y198)</f>
        <v>0</v>
      </c>
      <c r="Z199" s="117"/>
      <c r="AA199" s="117"/>
      <c r="AB199" s="118">
        <f t="shared" ref="AB199:AF199" si="295">SUM(AB195:AB198)</f>
        <v>0</v>
      </c>
      <c r="AC199" s="118">
        <f t="shared" si="295"/>
        <v>0</v>
      </c>
      <c r="AD199" s="118">
        <f t="shared" si="295"/>
        <v>0</v>
      </c>
      <c r="AE199" s="118">
        <f t="shared" si="295"/>
        <v>0</v>
      </c>
      <c r="AF199" s="118">
        <f t="shared" si="295"/>
        <v>0</v>
      </c>
      <c r="AG199" s="117"/>
      <c r="AH199" s="117"/>
      <c r="AI199" s="117"/>
      <c r="AJ199" s="119">
        <f>SUM(AJ195:AJ198)</f>
        <v>0</v>
      </c>
      <c r="AK199" s="119">
        <f t="shared" ref="AK199:AN199" si="296">SUM(AK195:AK198)</f>
        <v>0</v>
      </c>
      <c r="AL199" s="119">
        <f t="shared" si="296"/>
        <v>0</v>
      </c>
      <c r="AM199" s="119">
        <f t="shared" si="296"/>
        <v>0</v>
      </c>
      <c r="AN199" s="119">
        <f t="shared" si="296"/>
        <v>0</v>
      </c>
      <c r="AO199" s="116"/>
      <c r="AP199" s="120"/>
      <c r="AQ199" s="118">
        <f t="shared" ref="AQ199:BA199" si="297">SUM(AQ195:AQ198)</f>
        <v>0</v>
      </c>
      <c r="AR199" s="118">
        <f t="shared" si="297"/>
        <v>0</v>
      </c>
      <c r="AS199" s="118">
        <f t="shared" si="297"/>
        <v>0</v>
      </c>
      <c r="AT199" s="118">
        <f t="shared" si="297"/>
        <v>0</v>
      </c>
      <c r="AU199" s="118">
        <f t="shared" si="297"/>
        <v>0</v>
      </c>
      <c r="AV199" s="118">
        <f t="shared" si="297"/>
        <v>0</v>
      </c>
      <c r="AW199" s="118">
        <f t="shared" si="297"/>
        <v>0</v>
      </c>
      <c r="AX199" s="118">
        <f t="shared" si="297"/>
        <v>0</v>
      </c>
      <c r="AY199" s="118">
        <f t="shared" si="297"/>
        <v>0</v>
      </c>
      <c r="AZ199" s="118">
        <f t="shared" si="297"/>
        <v>0</v>
      </c>
      <c r="BA199" s="118">
        <f t="shared" si="297"/>
        <v>0</v>
      </c>
    </row>
    <row r="200" spans="1:53" ht="14.1" customHeight="1" outlineLevel="2" x14ac:dyDescent="0.2">
      <c r="A200" s="68"/>
      <c r="B200" s="94"/>
      <c r="C200" s="251"/>
      <c r="D200" s="96"/>
      <c r="E200" s="96"/>
      <c r="F200" s="97"/>
      <c r="G200" s="98"/>
      <c r="H200" s="99" t="s">
        <v>570</v>
      </c>
      <c r="I200" s="100" t="s">
        <v>4</v>
      </c>
      <c r="J200" s="101">
        <v>1</v>
      </c>
      <c r="K200" s="101">
        <v>1</v>
      </c>
      <c r="L200" s="102">
        <f>IF(I200&lt;&gt;0,((VLOOKUP(I200,'1. Standard_Cost'!$B$4:$D$8,2)+VLOOKUP(I200,'1. Standard_Cost'!$B$4:$D$8,3))*J200*K200),"0")</f>
        <v>80100</v>
      </c>
      <c r="M200" s="102">
        <f>L200*'1. Standard_Cost'!F4</f>
        <v>13376.7</v>
      </c>
      <c r="N200" s="103"/>
      <c r="O200" s="103"/>
      <c r="P200" s="103"/>
      <c r="Q200" s="103"/>
      <c r="R200" s="104">
        <f>+N200*P200*'[1]1. Standard_Cost'!$B$12</f>
        <v>0</v>
      </c>
      <c r="S200" s="104">
        <f>+N200*O200*P200*'[1]1. Standard_Cost'!$C$12</f>
        <v>0</v>
      </c>
      <c r="T200" s="104">
        <f>+N200*P200*Q200*'[1]1. Standard_Cost'!$D$12</f>
        <v>0</v>
      </c>
      <c r="U200" s="104">
        <f>+N200*O200*'[1]1. Standard_Cost'!$E$12</f>
        <v>0</v>
      </c>
      <c r="V200" s="103"/>
      <c r="W200" s="103"/>
      <c r="X200" s="103"/>
      <c r="Y200" s="104">
        <f>+V200*((X200*'[1]1. Standard_Cost'!$B$16)+(W200*X200*'[1]1. Standard_Cost'!$C$16))</f>
        <v>0</v>
      </c>
      <c r="Z200" s="103"/>
      <c r="AA200" s="103"/>
      <c r="AB200" s="104">
        <f>+Z200*'[1]1. Standard_Cost'!$B$20+AA200*'[1]1. Standard_Cost'!$C$20</f>
        <v>0</v>
      </c>
      <c r="AC200" s="105"/>
      <c r="AD200" s="106"/>
      <c r="AE200" s="104">
        <f>SUM(AD200,AC200,AB200,Y200,U200,T200,S200,R200)*'[1]1. Standard_Cost'!B45</f>
        <v>0</v>
      </c>
      <c r="AF200" s="104">
        <f>SUM(AD200,AE200)</f>
        <v>0</v>
      </c>
      <c r="AG200" s="103"/>
      <c r="AH200" s="103"/>
      <c r="AI200" s="103"/>
      <c r="AJ200" s="107"/>
      <c r="AK200" s="107"/>
      <c r="AL200" s="107"/>
      <c r="AM200" s="104">
        <f>AG200*'[1]1. Standard_Cost'!B41+'[1]Incremental_Cost Year 2022'!AH213*'[1]1. Standard_Cost'!C41+'[1]Incremental_Cost Year 2022'!AI213*'[1]1. Standard_Cost'!D41+'[1]Incremental_Cost Year 2022'!AJ213+'[1]Incremental_Cost Year 2022'!AL213+AK200</f>
        <v>0</v>
      </c>
      <c r="AN200" s="104">
        <f>AM200*'[1]1. Standard_Cost'!C45</f>
        <v>0</v>
      </c>
      <c r="AO200" s="107"/>
      <c r="AQ200" s="104">
        <f t="shared" ref="AQ200:AQ203" si="298">L200+M200</f>
        <v>93476.7</v>
      </c>
      <c r="AR200" s="104">
        <f t="shared" ref="AR200:AR203" si="299">AF200</f>
        <v>0</v>
      </c>
      <c r="AS200" s="104">
        <f t="shared" si="281"/>
        <v>0</v>
      </c>
      <c r="AT200" s="104">
        <f>SUM(AQ200,AR200,AS200)</f>
        <v>93476.7</v>
      </c>
      <c r="AU200" s="229">
        <f>AT200</f>
        <v>93476.7</v>
      </c>
      <c r="AV200" s="229"/>
      <c r="AW200" s="229"/>
      <c r="AX200" s="229"/>
      <c r="AY200" s="229"/>
      <c r="AZ200" s="229"/>
      <c r="BA200" s="230">
        <f t="shared" ref="BA200:BA203" si="300">SUM(AU200:AZ200)-AT200</f>
        <v>0</v>
      </c>
    </row>
    <row r="201" spans="1:53" ht="14.1" customHeight="1" outlineLevel="2" x14ac:dyDescent="0.2">
      <c r="A201" s="68"/>
      <c r="B201" s="94"/>
      <c r="C201" s="251"/>
      <c r="D201" s="110"/>
      <c r="E201" s="110"/>
      <c r="F201" s="110"/>
      <c r="G201" s="111"/>
      <c r="H201" s="99" t="s">
        <v>578</v>
      </c>
      <c r="I201" s="100" t="s">
        <v>2</v>
      </c>
      <c r="J201" s="101">
        <v>0.5</v>
      </c>
      <c r="K201" s="101">
        <v>1</v>
      </c>
      <c r="L201" s="102">
        <f>IF(I201&lt;&gt;0,((VLOOKUP(I201,'1. Standard_Cost'!$B$4:$D$8,2)+VLOOKUP(I201,'1. Standard_Cost'!$B$4:$D$8,3))*J201*K201),"0")</f>
        <v>60100</v>
      </c>
      <c r="M201" s="102">
        <f>L201*'1. Standard_Cost'!F4</f>
        <v>10036.700000000001</v>
      </c>
      <c r="N201" s="103"/>
      <c r="O201" s="103"/>
      <c r="P201" s="103"/>
      <c r="Q201" s="103"/>
      <c r="R201" s="104">
        <f>+N201*P201*'[1]1. Standard_Cost'!$B$12</f>
        <v>0</v>
      </c>
      <c r="S201" s="104">
        <f>+N201*O201*P201*'[1]1. Standard_Cost'!$C$12</f>
        <v>0</v>
      </c>
      <c r="T201" s="104">
        <f>+N201*P201*Q201*'[1]1. Standard_Cost'!$D$12</f>
        <v>0</v>
      </c>
      <c r="U201" s="104">
        <f>+N201*O201*'[1]1. Standard_Cost'!$E$12</f>
        <v>0</v>
      </c>
      <c r="V201" s="103"/>
      <c r="W201" s="103"/>
      <c r="X201" s="103"/>
      <c r="Y201" s="104">
        <f>+V201*((X201*'[1]1. Standard_Cost'!$B$16)+(W201*X201*'[1]1. Standard_Cost'!$C$16))</f>
        <v>0</v>
      </c>
      <c r="Z201" s="103"/>
      <c r="AA201" s="103"/>
      <c r="AB201" s="104">
        <f>+Z201*'[1]1. Standard_Cost'!$B$20+AA201*'[1]1. Standard_Cost'!$C$20</f>
        <v>0</v>
      </c>
      <c r="AC201" s="105"/>
      <c r="AD201" s="106"/>
      <c r="AE201" s="104">
        <f>SUM(AD201,AC201,AB201,Y201,U201,T201,S201,R201)*'[1]1. Standard_Cost'!B45</f>
        <v>0</v>
      </c>
      <c r="AF201" s="104">
        <f t="shared" ref="AF201:AF203" si="301">SUM(AD201,AE201)</f>
        <v>0</v>
      </c>
      <c r="AG201" s="103"/>
      <c r="AH201" s="103">
        <v>0</v>
      </c>
      <c r="AI201" s="103">
        <v>0</v>
      </c>
      <c r="AJ201" s="107"/>
      <c r="AK201" s="107"/>
      <c r="AL201" s="107"/>
      <c r="AM201" s="104">
        <f>AG201*'[1]1. Standard_Cost'!B41+'[1]Incremental_Cost Year 2022'!AH214*'[1]1. Standard_Cost'!C41+'[1]Incremental_Cost Year 2022'!AI214*'[1]1. Standard_Cost'!D41+'[1]Incremental_Cost Year 2022'!AJ214+'[1]Incremental_Cost Year 2022'!AL214+AK201</f>
        <v>0</v>
      </c>
      <c r="AN201" s="104">
        <f>AM201*'[1]1. Standard_Cost'!C45</f>
        <v>0</v>
      </c>
      <c r="AO201" s="107"/>
      <c r="AQ201" s="104">
        <f t="shared" si="298"/>
        <v>70136.7</v>
      </c>
      <c r="AR201" s="104">
        <f t="shared" si="299"/>
        <v>0</v>
      </c>
      <c r="AS201" s="104">
        <f t="shared" si="281"/>
        <v>0</v>
      </c>
      <c r="AT201" s="104">
        <f t="shared" ref="AT201:AT203" si="302">SUM(AQ201,AR201,AS201)</f>
        <v>70136.7</v>
      </c>
      <c r="AU201" s="229">
        <f t="shared" ref="AU201:AU202" si="303">AT201</f>
        <v>70136.7</v>
      </c>
      <c r="AV201" s="229">
        <v>0</v>
      </c>
      <c r="AW201" s="229"/>
      <c r="AX201" s="229"/>
      <c r="AY201" s="229"/>
      <c r="AZ201" s="229"/>
      <c r="BA201" s="230">
        <f t="shared" si="300"/>
        <v>0</v>
      </c>
    </row>
    <row r="202" spans="1:53" ht="14.1" customHeight="1" outlineLevel="2" x14ac:dyDescent="0.2">
      <c r="A202" s="68"/>
      <c r="B202" s="94"/>
      <c r="C202" s="251"/>
      <c r="D202" s="110"/>
      <c r="E202" s="110"/>
      <c r="F202" s="110"/>
      <c r="G202" s="111"/>
      <c r="H202" s="99" t="s">
        <v>581</v>
      </c>
      <c r="I202" s="100" t="s">
        <v>5</v>
      </c>
      <c r="J202" s="101">
        <v>0.2</v>
      </c>
      <c r="K202" s="101">
        <v>3</v>
      </c>
      <c r="L202" s="102">
        <f>IF(I202&lt;&gt;0,((VLOOKUP(I202,'1. Standard_Cost'!$B$4:$D$8,2)+VLOOKUP(I202,'1. Standard_Cost'!$B$4:$D$8,3))*J202*K202),"0")</f>
        <v>42060</v>
      </c>
      <c r="M202" s="190">
        <f>L202*'1. Standard_Cost'!F4</f>
        <v>7024.02</v>
      </c>
      <c r="N202" s="103"/>
      <c r="O202" s="103"/>
      <c r="P202" s="103"/>
      <c r="Q202" s="103"/>
      <c r="R202" s="104">
        <f>+N202*P202*'[1]1. Standard_Cost'!$B$12</f>
        <v>0</v>
      </c>
      <c r="S202" s="104">
        <f>+N202*O202*P202*'[1]1. Standard_Cost'!$C$12</f>
        <v>0</v>
      </c>
      <c r="T202" s="104">
        <f>+N202*P202*Q202*'[1]1. Standard_Cost'!$D$12</f>
        <v>0</v>
      </c>
      <c r="U202" s="104">
        <f>+N202*O202*'[1]1. Standard_Cost'!$E$12</f>
        <v>0</v>
      </c>
      <c r="V202" s="103"/>
      <c r="W202" s="103"/>
      <c r="X202" s="103"/>
      <c r="Y202" s="104">
        <f>+V202*((X202*'[1]1. Standard_Cost'!$B$16)+(W202*X202*'[1]1. Standard_Cost'!$C$16))</f>
        <v>0</v>
      </c>
      <c r="Z202" s="103"/>
      <c r="AA202" s="103"/>
      <c r="AB202" s="104">
        <f>+Z202*'[1]1. Standard_Cost'!$B$20+AA202*'[1]1. Standard_Cost'!$C$20</f>
        <v>0</v>
      </c>
      <c r="AC202" s="105"/>
      <c r="AD202" s="106"/>
      <c r="AE202" s="104">
        <f>SUM(AD202,AC202,AB202,Y202,U202,T202,S202,R202)*'[1]1. Standard_Cost'!B45</f>
        <v>0</v>
      </c>
      <c r="AF202" s="104">
        <f t="shared" si="301"/>
        <v>0</v>
      </c>
      <c r="AG202" s="103"/>
      <c r="AH202" s="103"/>
      <c r="AI202" s="103"/>
      <c r="AJ202" s="107"/>
      <c r="AK202" s="107"/>
      <c r="AL202" s="107"/>
      <c r="AM202" s="104">
        <f>AG202*'[1]1. Standard_Cost'!B41+'[1]Incremental_Cost Year 2022'!AH215*'[1]1. Standard_Cost'!C41+'[1]Incremental_Cost Year 2022'!AI215*'[1]1. Standard_Cost'!D41+'[1]Incremental_Cost Year 2022'!AJ215+'[1]Incremental_Cost Year 2022'!AL215+AK202</f>
        <v>0</v>
      </c>
      <c r="AN202" s="104">
        <f>AM202*'[1]1. Standard_Cost'!C45</f>
        <v>0</v>
      </c>
      <c r="AO202" s="107"/>
      <c r="AQ202" s="104">
        <f t="shared" si="298"/>
        <v>49084.020000000004</v>
      </c>
      <c r="AR202" s="104">
        <f t="shared" si="299"/>
        <v>0</v>
      </c>
      <c r="AS202" s="104">
        <f t="shared" si="281"/>
        <v>0</v>
      </c>
      <c r="AT202" s="104">
        <f t="shared" si="302"/>
        <v>49084.020000000004</v>
      </c>
      <c r="AU202" s="229">
        <f t="shared" si="303"/>
        <v>49084.020000000004</v>
      </c>
      <c r="AV202" s="229"/>
      <c r="AW202" s="229"/>
      <c r="AX202" s="229"/>
      <c r="AY202" s="229"/>
      <c r="AZ202" s="229"/>
      <c r="BA202" s="230">
        <f t="shared" si="300"/>
        <v>0</v>
      </c>
    </row>
    <row r="203" spans="1:53" ht="14.1" customHeight="1" outlineLevel="2" x14ac:dyDescent="0.2">
      <c r="A203" s="68"/>
      <c r="B203" s="94"/>
      <c r="C203" s="251"/>
      <c r="D203" s="110"/>
      <c r="E203" s="110"/>
      <c r="F203" s="110"/>
      <c r="G203" s="111"/>
      <c r="H203" s="112" t="s">
        <v>179</v>
      </c>
      <c r="I203" s="100"/>
      <c r="J203" s="101"/>
      <c r="K203" s="101"/>
      <c r="L203" s="102" t="str">
        <f>IF(I203&lt;&gt;0,((VLOOKUP(I203,'[1]1. Standard_Cost'!$B$4:$D$8,2)+VLOOKUP(I203,'[1]1. Standard_Cost'!$B$4:$D$8,3))*J203*K203),"0")</f>
        <v>0</v>
      </c>
      <c r="M203" s="102">
        <f>L203*'[1]1. Standard_Cost'!F21</f>
        <v>0</v>
      </c>
      <c r="N203" s="103"/>
      <c r="O203" s="103"/>
      <c r="P203" s="103"/>
      <c r="Q203" s="103"/>
      <c r="R203" s="104">
        <f>+N203*P203*'[1]1. Standard_Cost'!$B$12</f>
        <v>0</v>
      </c>
      <c r="S203" s="104">
        <f>+N203*O203*P203*'[1]1. Standard_Cost'!$C$12</f>
        <v>0</v>
      </c>
      <c r="T203" s="104">
        <f>+N203*P203*Q203*'[1]1. Standard_Cost'!$D$12</f>
        <v>0</v>
      </c>
      <c r="U203" s="104">
        <f>+N203*O203*'[1]1. Standard_Cost'!$E$12</f>
        <v>0</v>
      </c>
      <c r="V203" s="103"/>
      <c r="W203" s="103"/>
      <c r="X203" s="103"/>
      <c r="Y203" s="104">
        <f>+V203*((X203*'[1]1. Standard_Cost'!$B$16)+(W203*X203*'[1]1. Standard_Cost'!$C$16))</f>
        <v>0</v>
      </c>
      <c r="Z203" s="103"/>
      <c r="AA203" s="103"/>
      <c r="AB203" s="104">
        <f>+Z203*'[1]1. Standard_Cost'!$B$20+AA203*'[1]1. Standard_Cost'!$C$20</f>
        <v>0</v>
      </c>
      <c r="AC203" s="105"/>
      <c r="AD203" s="106"/>
      <c r="AE203" s="104">
        <f>SUM(AD203,AC203,AB203,Y203,U203,T203,S203,R203)*'[1]1. Standard_Cost'!B45</f>
        <v>0</v>
      </c>
      <c r="AF203" s="104">
        <f t="shared" si="301"/>
        <v>0</v>
      </c>
      <c r="AG203" s="103"/>
      <c r="AH203" s="103"/>
      <c r="AI203" s="103"/>
      <c r="AJ203" s="107"/>
      <c r="AK203" s="107"/>
      <c r="AL203" s="107"/>
      <c r="AM203" s="104">
        <f>AG203*'[1]1. Standard_Cost'!B41+'[1]Incremental_Cost Year 2022'!AH216*'[1]1. Standard_Cost'!C41+'[1]Incremental_Cost Year 2022'!AI216*'[1]1. Standard_Cost'!D41+'[1]Incremental_Cost Year 2022'!AJ216+'[1]Incremental_Cost Year 2022'!AL216+AK203</f>
        <v>0</v>
      </c>
      <c r="AN203" s="104">
        <f>AM203*'[1]1. Standard_Cost'!C45</f>
        <v>0</v>
      </c>
      <c r="AO203" s="107"/>
      <c r="AQ203" s="104">
        <f t="shared" si="298"/>
        <v>0</v>
      </c>
      <c r="AR203" s="104">
        <f t="shared" si="299"/>
        <v>0</v>
      </c>
      <c r="AS203" s="104">
        <f t="shared" si="281"/>
        <v>0</v>
      </c>
      <c r="AT203" s="104">
        <f t="shared" si="302"/>
        <v>0</v>
      </c>
      <c r="AU203" s="229"/>
      <c r="AV203" s="229"/>
      <c r="AW203" s="229"/>
      <c r="AX203" s="229"/>
      <c r="AY203" s="229"/>
      <c r="AZ203" s="229"/>
      <c r="BA203" s="230">
        <f t="shared" si="300"/>
        <v>0</v>
      </c>
    </row>
    <row r="204" spans="1:53" ht="75.75" customHeight="1" outlineLevel="1" x14ac:dyDescent="0.2">
      <c r="A204" s="68"/>
      <c r="B204" s="141"/>
      <c r="C204" s="251"/>
      <c r="D204" s="113" t="s">
        <v>574</v>
      </c>
      <c r="E204" s="113" t="s">
        <v>751</v>
      </c>
      <c r="F204" s="114">
        <v>2022</v>
      </c>
      <c r="G204" s="115">
        <v>2024</v>
      </c>
      <c r="H204" s="122" t="s">
        <v>259</v>
      </c>
      <c r="I204" s="117"/>
      <c r="J204" s="117"/>
      <c r="K204" s="117"/>
      <c r="L204" s="118">
        <f>SUM(L200:L203)</f>
        <v>182260</v>
      </c>
      <c r="M204" s="118">
        <f>SUM(M200:M203)</f>
        <v>30437.420000000002</v>
      </c>
      <c r="N204" s="117"/>
      <c r="O204" s="117"/>
      <c r="P204" s="117"/>
      <c r="Q204" s="117"/>
      <c r="R204" s="119">
        <f>SUM(R200:R203)</f>
        <v>0</v>
      </c>
      <c r="S204" s="119">
        <f>SUM(S200:S203)</f>
        <v>0</v>
      </c>
      <c r="T204" s="119">
        <f>SUM(T200:T203)</f>
        <v>0</v>
      </c>
      <c r="U204" s="119">
        <f>SUM(U200:U203)</f>
        <v>0</v>
      </c>
      <c r="V204" s="117"/>
      <c r="W204" s="117"/>
      <c r="X204" s="117"/>
      <c r="Y204" s="118">
        <f>SUM(Y200:Y203)</f>
        <v>0</v>
      </c>
      <c r="Z204" s="117"/>
      <c r="AA204" s="117"/>
      <c r="AB204" s="118">
        <f t="shared" ref="AB204:AF204" si="304">SUM(AB200:AB203)</f>
        <v>0</v>
      </c>
      <c r="AC204" s="118">
        <f t="shared" si="304"/>
        <v>0</v>
      </c>
      <c r="AD204" s="118">
        <f t="shared" si="304"/>
        <v>0</v>
      </c>
      <c r="AE204" s="118">
        <f t="shared" si="304"/>
        <v>0</v>
      </c>
      <c r="AF204" s="118">
        <f t="shared" si="304"/>
        <v>0</v>
      </c>
      <c r="AG204" s="117"/>
      <c r="AH204" s="117"/>
      <c r="AI204" s="117"/>
      <c r="AJ204" s="119">
        <f>SUM(AJ200:AJ203)</f>
        <v>0</v>
      </c>
      <c r="AK204" s="119">
        <f t="shared" ref="AK204:AN204" si="305">SUM(AK200:AK203)</f>
        <v>0</v>
      </c>
      <c r="AL204" s="119">
        <f t="shared" si="305"/>
        <v>0</v>
      </c>
      <c r="AM204" s="119">
        <f t="shared" si="305"/>
        <v>0</v>
      </c>
      <c r="AN204" s="119">
        <f t="shared" si="305"/>
        <v>0</v>
      </c>
      <c r="AO204" s="116"/>
      <c r="AP204" s="120"/>
      <c r="AQ204" s="121">
        <f t="shared" ref="AQ204:BA204" si="306">SUM(AQ200:AQ203)</f>
        <v>212697.41999999998</v>
      </c>
      <c r="AR204" s="121">
        <f t="shared" si="306"/>
        <v>0</v>
      </c>
      <c r="AS204" s="121">
        <f t="shared" si="306"/>
        <v>0</v>
      </c>
      <c r="AT204" s="121">
        <f t="shared" si="306"/>
        <v>212697.41999999998</v>
      </c>
      <c r="AU204" s="121">
        <f t="shared" si="306"/>
        <v>212697.41999999998</v>
      </c>
      <c r="AV204" s="121">
        <f t="shared" si="306"/>
        <v>0</v>
      </c>
      <c r="AW204" s="121">
        <f t="shared" si="306"/>
        <v>0</v>
      </c>
      <c r="AX204" s="121">
        <f t="shared" si="306"/>
        <v>0</v>
      </c>
      <c r="AY204" s="121">
        <f t="shared" si="306"/>
        <v>0</v>
      </c>
      <c r="AZ204" s="121">
        <f t="shared" si="306"/>
        <v>0</v>
      </c>
      <c r="BA204" s="121">
        <f t="shared" si="306"/>
        <v>0</v>
      </c>
    </row>
    <row r="205" spans="1:53" ht="14.1" customHeight="1" outlineLevel="2" x14ac:dyDescent="0.2">
      <c r="A205" s="68"/>
      <c r="B205" s="94"/>
      <c r="C205" s="142"/>
      <c r="D205" s="96"/>
      <c r="E205" s="96"/>
      <c r="F205" s="97"/>
      <c r="G205" s="98"/>
      <c r="H205" s="99" t="s">
        <v>49</v>
      </c>
      <c r="I205" s="100"/>
      <c r="J205" s="101"/>
      <c r="K205" s="101"/>
      <c r="L205" s="102" t="str">
        <f>IF(I205&lt;&gt;0,((VLOOKUP(I205,'1. Standard_Cost'!$B$4:$D$8,2)+VLOOKUP(I205,'1. Standard_Cost'!$B$4:$D$8,3))*J205*K205),"0")</f>
        <v>0</v>
      </c>
      <c r="M205" s="102">
        <f>L205*'1. Standard_Cost'!F25</f>
        <v>0</v>
      </c>
      <c r="N205" s="103"/>
      <c r="O205" s="103"/>
      <c r="P205" s="103"/>
      <c r="Q205" s="103"/>
      <c r="R205" s="104">
        <f>+N205*P205*'1. Standard_Cost'!$B$12</f>
        <v>0</v>
      </c>
      <c r="S205" s="104">
        <f>+N205*O205*P205*'1. Standard_Cost'!$C$12</f>
        <v>0</v>
      </c>
      <c r="T205" s="104">
        <f>+N205*P205*Q205*'1. Standard_Cost'!$D$12</f>
        <v>0</v>
      </c>
      <c r="U205" s="104">
        <f>+N205*O205*'1. Standard_Cost'!$E$12</f>
        <v>0</v>
      </c>
      <c r="V205" s="103"/>
      <c r="W205" s="103"/>
      <c r="X205" s="103"/>
      <c r="Y205" s="104">
        <f>+V205*((X205*'1. Standard_Cost'!$B$16)+(W205*X205*'1. Standard_Cost'!$C$16))</f>
        <v>0</v>
      </c>
      <c r="Z205" s="103"/>
      <c r="AA205" s="103"/>
      <c r="AB205" s="104">
        <f>+Z205*'1. Standard_Cost'!$B$20+AA205*'1. Standard_Cost'!$C$20</f>
        <v>0</v>
      </c>
      <c r="AC205" s="105"/>
      <c r="AD205" s="106"/>
      <c r="AE205" s="104">
        <f>SUM(AD205,AC205,AB205,Y205,U205,T205,S205,R205)*'1. Standard_Cost'!B49</f>
        <v>0</v>
      </c>
      <c r="AF205" s="104">
        <f>SUM(AD205,AE205)</f>
        <v>0</v>
      </c>
      <c r="AG205" s="103"/>
      <c r="AH205" s="103"/>
      <c r="AI205" s="103"/>
      <c r="AJ205" s="107"/>
      <c r="AK205" s="107"/>
      <c r="AL205" s="107"/>
      <c r="AM205" s="104">
        <f>AG205*'1. Standard_Cost'!B45+'Incremental_Cost Year 2021'!AH214*'1. Standard_Cost'!C45+'Incremental_Cost Year 2021'!AI214*'1. Standard_Cost'!D45+'Incremental_Cost Year 2021'!AJ214+'Incremental_Cost Year 2021'!AL214+AK205</f>
        <v>0</v>
      </c>
      <c r="AN205" s="104">
        <f>AM205*'1. Standard_Cost'!C49</f>
        <v>0</v>
      </c>
      <c r="AO205" s="107"/>
      <c r="AQ205" s="104">
        <f t="shared" ref="AQ205:AQ208" si="307">L205+M205</f>
        <v>0</v>
      </c>
      <c r="AR205" s="104">
        <f t="shared" ref="AR205:AR208" si="308">AF205</f>
        <v>0</v>
      </c>
      <c r="AS205" s="104">
        <f t="shared" si="281"/>
        <v>0</v>
      </c>
      <c r="AT205" s="104">
        <f>SUM(AQ205,AR205,AS205)</f>
        <v>0</v>
      </c>
      <c r="AU205" s="229"/>
      <c r="AV205" s="229"/>
      <c r="AW205" s="229"/>
      <c r="AX205" s="229"/>
      <c r="AY205" s="229"/>
      <c r="AZ205" s="229"/>
      <c r="BA205" s="230">
        <f t="shared" ref="BA205:BA208" si="309">SUM(AU205:AZ205)-AT205</f>
        <v>0</v>
      </c>
    </row>
    <row r="206" spans="1:53" ht="14.1" customHeight="1" outlineLevel="2" x14ac:dyDescent="0.2">
      <c r="A206" s="68"/>
      <c r="B206" s="94"/>
      <c r="C206" s="142"/>
      <c r="D206" s="110"/>
      <c r="E206" s="110"/>
      <c r="F206" s="110"/>
      <c r="G206" s="111"/>
      <c r="H206" s="99" t="s">
        <v>50</v>
      </c>
      <c r="I206" s="100"/>
      <c r="J206" s="101"/>
      <c r="K206" s="101"/>
      <c r="L206" s="102" t="str">
        <f>IF(I206&lt;&gt;0,((VLOOKUP(I206,'1. Standard_Cost'!$B$4:$D$8,2)+VLOOKUP(I206,'1. Standard_Cost'!$B$4:$D$8,3))*J206*K206),"0")</f>
        <v>0</v>
      </c>
      <c r="M206" s="102">
        <f>L206*'1. Standard_Cost'!F25</f>
        <v>0</v>
      </c>
      <c r="N206" s="103"/>
      <c r="O206" s="103"/>
      <c r="P206" s="103"/>
      <c r="Q206" s="103"/>
      <c r="R206" s="104">
        <f>+N206*P206*'1. Standard_Cost'!$B$12</f>
        <v>0</v>
      </c>
      <c r="S206" s="104">
        <f>+N206*O206*P206*'1. Standard_Cost'!$C$12</f>
        <v>0</v>
      </c>
      <c r="T206" s="104">
        <f>+N206*P206*Q206*'1. Standard_Cost'!$D$12</f>
        <v>0</v>
      </c>
      <c r="U206" s="104">
        <f>+N206*O206*'1. Standard_Cost'!$E$12</f>
        <v>0</v>
      </c>
      <c r="V206" s="103"/>
      <c r="W206" s="103"/>
      <c r="X206" s="103"/>
      <c r="Y206" s="104">
        <f>+V206*((X206*'1. Standard_Cost'!$B$16)+(W206*X206*'1. Standard_Cost'!$C$16))</f>
        <v>0</v>
      </c>
      <c r="Z206" s="103"/>
      <c r="AA206" s="103"/>
      <c r="AB206" s="104">
        <f>+Z206*'1. Standard_Cost'!$B$20+AA206*'1. Standard_Cost'!$C$20</f>
        <v>0</v>
      </c>
      <c r="AC206" s="105"/>
      <c r="AD206" s="106"/>
      <c r="AE206" s="104">
        <f>SUM(AD206,AC206,AB206,Y206,U206,T206,S206,R206)*'1. Standard_Cost'!B49</f>
        <v>0</v>
      </c>
      <c r="AF206" s="104">
        <f t="shared" ref="AF206:AF208" si="310">SUM(AD206,AE206)</f>
        <v>0</v>
      </c>
      <c r="AG206" s="103"/>
      <c r="AH206" s="103">
        <v>0</v>
      </c>
      <c r="AI206" s="103">
        <v>0</v>
      </c>
      <c r="AJ206" s="107"/>
      <c r="AK206" s="107"/>
      <c r="AL206" s="107"/>
      <c r="AM206" s="104">
        <f>AG206*'1. Standard_Cost'!B45+'Incremental_Cost Year 2021'!AH215*'1. Standard_Cost'!C45+'Incremental_Cost Year 2021'!AI215*'1. Standard_Cost'!D45+'Incremental_Cost Year 2021'!AJ215+'Incremental_Cost Year 2021'!AL215+AK206</f>
        <v>0</v>
      </c>
      <c r="AN206" s="104">
        <f>AM206*'1. Standard_Cost'!C49</f>
        <v>0</v>
      </c>
      <c r="AO206" s="107"/>
      <c r="AQ206" s="104">
        <f t="shared" si="307"/>
        <v>0</v>
      </c>
      <c r="AR206" s="104">
        <f t="shared" si="308"/>
        <v>0</v>
      </c>
      <c r="AS206" s="104">
        <f t="shared" si="281"/>
        <v>0</v>
      </c>
      <c r="AT206" s="104">
        <f t="shared" ref="AT206:AT208" si="311">SUM(AQ206,AR206,AS206)</f>
        <v>0</v>
      </c>
      <c r="AU206" s="229"/>
      <c r="AV206" s="229">
        <v>0</v>
      </c>
      <c r="AW206" s="229"/>
      <c r="AX206" s="229"/>
      <c r="AY206" s="229"/>
      <c r="AZ206" s="229"/>
      <c r="BA206" s="230">
        <f t="shared" si="309"/>
        <v>0</v>
      </c>
    </row>
    <row r="207" spans="1:53" ht="14.1" customHeight="1" outlineLevel="2" x14ac:dyDescent="0.2">
      <c r="A207" s="68"/>
      <c r="B207" s="94"/>
      <c r="C207" s="142"/>
      <c r="D207" s="110"/>
      <c r="E207" s="110"/>
      <c r="F207" s="110"/>
      <c r="G207" s="111"/>
      <c r="H207" s="99" t="s">
        <v>51</v>
      </c>
      <c r="I207" s="100"/>
      <c r="J207" s="101"/>
      <c r="K207" s="101"/>
      <c r="L207" s="102" t="str">
        <f>IF(I207&lt;&gt;0,((VLOOKUP(I207,'1. Standard_Cost'!$B$4:$D$8,2)+VLOOKUP(I207,'1. Standard_Cost'!$B$4:$D$8,3))*J207*K207),"0")</f>
        <v>0</v>
      </c>
      <c r="M207" s="102">
        <f>L207*'1. Standard_Cost'!F25</f>
        <v>0</v>
      </c>
      <c r="N207" s="103"/>
      <c r="O207" s="103"/>
      <c r="P207" s="103"/>
      <c r="Q207" s="103"/>
      <c r="R207" s="104">
        <f>+N207*P207*'1. Standard_Cost'!$B$12</f>
        <v>0</v>
      </c>
      <c r="S207" s="104">
        <f>+N207*O207*P207*'1. Standard_Cost'!$C$12</f>
        <v>0</v>
      </c>
      <c r="T207" s="104">
        <f>+N207*P207*Q207*'1. Standard_Cost'!$D$12</f>
        <v>0</v>
      </c>
      <c r="U207" s="104">
        <f>+N207*O207*'1. Standard_Cost'!$E$12</f>
        <v>0</v>
      </c>
      <c r="V207" s="103"/>
      <c r="W207" s="103"/>
      <c r="X207" s="103"/>
      <c r="Y207" s="104">
        <f>+V207*((X207*'1. Standard_Cost'!$B$16)+(W207*X207*'1. Standard_Cost'!$C$16))</f>
        <v>0</v>
      </c>
      <c r="Z207" s="103"/>
      <c r="AA207" s="103"/>
      <c r="AB207" s="104">
        <f>+Z207*'1. Standard_Cost'!$B$20+AA207*'1. Standard_Cost'!$C$20</f>
        <v>0</v>
      </c>
      <c r="AC207" s="105"/>
      <c r="AD207" s="106"/>
      <c r="AE207" s="104">
        <f>SUM(AD207,AC207,AB207,Y207,U207,T207,S207,R207)*'1. Standard_Cost'!B49</f>
        <v>0</v>
      </c>
      <c r="AF207" s="104">
        <f t="shared" si="310"/>
        <v>0</v>
      </c>
      <c r="AG207" s="103"/>
      <c r="AH207" s="103"/>
      <c r="AI207" s="103"/>
      <c r="AJ207" s="107"/>
      <c r="AK207" s="107"/>
      <c r="AL207" s="107"/>
      <c r="AM207" s="104">
        <f>AG207*'1. Standard_Cost'!B45+'Incremental_Cost Year 2021'!AH216*'1. Standard_Cost'!C45+'Incremental_Cost Year 2021'!AI216*'1. Standard_Cost'!D45+'Incremental_Cost Year 2021'!AJ216+'Incremental_Cost Year 2021'!AL216+AK207</f>
        <v>0</v>
      </c>
      <c r="AN207" s="104">
        <f>AM207*'1. Standard_Cost'!C49</f>
        <v>0</v>
      </c>
      <c r="AO207" s="107"/>
      <c r="AQ207" s="104">
        <f t="shared" si="307"/>
        <v>0</v>
      </c>
      <c r="AR207" s="104">
        <f t="shared" si="308"/>
        <v>0</v>
      </c>
      <c r="AS207" s="104">
        <f t="shared" si="281"/>
        <v>0</v>
      </c>
      <c r="AT207" s="104">
        <f t="shared" si="311"/>
        <v>0</v>
      </c>
      <c r="AU207" s="229"/>
      <c r="AV207" s="229"/>
      <c r="AW207" s="229"/>
      <c r="AX207" s="229"/>
      <c r="AY207" s="229"/>
      <c r="AZ207" s="229"/>
      <c r="BA207" s="230">
        <f t="shared" si="309"/>
        <v>0</v>
      </c>
    </row>
    <row r="208" spans="1:53" ht="14.1" customHeight="1" outlineLevel="2" x14ac:dyDescent="0.2">
      <c r="A208" s="68"/>
      <c r="B208" s="94"/>
      <c r="C208" s="142"/>
      <c r="D208" s="110"/>
      <c r="E208" s="110"/>
      <c r="F208" s="110"/>
      <c r="G208" s="111"/>
      <c r="H208" s="112" t="s">
        <v>179</v>
      </c>
      <c r="I208" s="100"/>
      <c r="J208" s="101"/>
      <c r="K208" s="101"/>
      <c r="L208" s="102" t="str">
        <f>IF(I208&lt;&gt;0,((VLOOKUP(I208,'1. Standard_Cost'!$B$4:$D$8,2)+VLOOKUP(I208,'1. Standard_Cost'!$B$4:$D$8,3))*J208*K208),"0")</f>
        <v>0</v>
      </c>
      <c r="M208" s="102">
        <f>L208*'1. Standard_Cost'!F25</f>
        <v>0</v>
      </c>
      <c r="N208" s="103"/>
      <c r="O208" s="103"/>
      <c r="P208" s="103"/>
      <c r="Q208" s="103"/>
      <c r="R208" s="104">
        <f>+N208*P208*'1. Standard_Cost'!$B$12</f>
        <v>0</v>
      </c>
      <c r="S208" s="104">
        <f>+N208*O208*P208*'1. Standard_Cost'!$C$12</f>
        <v>0</v>
      </c>
      <c r="T208" s="104">
        <f>+N208*P208*Q208*'1. Standard_Cost'!$D$12</f>
        <v>0</v>
      </c>
      <c r="U208" s="104">
        <f>+N208*O208*'1. Standard_Cost'!$E$12</f>
        <v>0</v>
      </c>
      <c r="V208" s="103"/>
      <c r="W208" s="103"/>
      <c r="X208" s="103"/>
      <c r="Y208" s="104">
        <f>+V208*((X208*'1. Standard_Cost'!$B$16)+(W208*X208*'1. Standard_Cost'!$C$16))</f>
        <v>0</v>
      </c>
      <c r="Z208" s="103"/>
      <c r="AA208" s="103"/>
      <c r="AB208" s="104">
        <f>+Z208*'1. Standard_Cost'!$B$20+AA208*'1. Standard_Cost'!$C$20</f>
        <v>0</v>
      </c>
      <c r="AC208" s="105"/>
      <c r="AD208" s="106"/>
      <c r="AE208" s="104">
        <f>SUM(AD208,AC208,AB208,Y208,U208,T208,S208,R208)*'1. Standard_Cost'!B49</f>
        <v>0</v>
      </c>
      <c r="AF208" s="104">
        <f t="shared" si="310"/>
        <v>0</v>
      </c>
      <c r="AG208" s="103"/>
      <c r="AH208" s="103"/>
      <c r="AI208" s="103"/>
      <c r="AJ208" s="107"/>
      <c r="AK208" s="107"/>
      <c r="AL208" s="107"/>
      <c r="AM208" s="104">
        <f>AG208*'1. Standard_Cost'!B45+'Incremental_Cost Year 2021'!AH217*'1. Standard_Cost'!C45+'Incremental_Cost Year 2021'!AI217*'1. Standard_Cost'!D45+'Incremental_Cost Year 2021'!AJ217+'Incremental_Cost Year 2021'!AL217+AK208</f>
        <v>0</v>
      </c>
      <c r="AN208" s="104">
        <f>AM208*'1. Standard_Cost'!C49</f>
        <v>0</v>
      </c>
      <c r="AO208" s="107"/>
      <c r="AQ208" s="104">
        <f t="shared" si="307"/>
        <v>0</v>
      </c>
      <c r="AR208" s="104">
        <f t="shared" si="308"/>
        <v>0</v>
      </c>
      <c r="AS208" s="104">
        <f t="shared" si="281"/>
        <v>0</v>
      </c>
      <c r="AT208" s="104">
        <f t="shared" si="311"/>
        <v>0</v>
      </c>
      <c r="AU208" s="229"/>
      <c r="AV208" s="229"/>
      <c r="AW208" s="229"/>
      <c r="AX208" s="229"/>
      <c r="AY208" s="229"/>
      <c r="AZ208" s="229"/>
      <c r="BA208" s="230">
        <f t="shared" si="309"/>
        <v>0</v>
      </c>
    </row>
    <row r="209" spans="1:53" ht="53.25" customHeight="1" outlineLevel="1" x14ac:dyDescent="0.2">
      <c r="A209" s="68"/>
      <c r="B209" s="141"/>
      <c r="C209" s="142"/>
      <c r="D209" s="113" t="s">
        <v>48</v>
      </c>
      <c r="E209" s="113" t="s">
        <v>747</v>
      </c>
      <c r="F209" s="114" t="s">
        <v>154</v>
      </c>
      <c r="G209" s="115" t="s">
        <v>155</v>
      </c>
      <c r="H209" s="122" t="s">
        <v>251</v>
      </c>
      <c r="I209" s="117"/>
      <c r="J209" s="117"/>
      <c r="K209" s="117"/>
      <c r="L209" s="118">
        <f>SUM(L205:L208)</f>
        <v>0</v>
      </c>
      <c r="M209" s="118">
        <f>SUM(M205:M208)</f>
        <v>0</v>
      </c>
      <c r="N209" s="117"/>
      <c r="O209" s="117"/>
      <c r="P209" s="117"/>
      <c r="Q209" s="117"/>
      <c r="R209" s="119">
        <f>SUM(R205:R208)</f>
        <v>0</v>
      </c>
      <c r="S209" s="119">
        <f>SUM(S205:S208)</f>
        <v>0</v>
      </c>
      <c r="T209" s="119">
        <f>SUM(T205:T208)</f>
        <v>0</v>
      </c>
      <c r="U209" s="119">
        <f>SUM(U205:U208)</f>
        <v>0</v>
      </c>
      <c r="V209" s="117"/>
      <c r="W209" s="117"/>
      <c r="X209" s="117"/>
      <c r="Y209" s="118">
        <f>SUM(Y205:Y208)</f>
        <v>0</v>
      </c>
      <c r="Z209" s="117"/>
      <c r="AA209" s="117"/>
      <c r="AB209" s="118">
        <f t="shared" ref="AB209:AF209" si="312">SUM(AB205:AB208)</f>
        <v>0</v>
      </c>
      <c r="AC209" s="118">
        <f t="shared" si="312"/>
        <v>0</v>
      </c>
      <c r="AD209" s="118">
        <f t="shared" si="312"/>
        <v>0</v>
      </c>
      <c r="AE209" s="118">
        <f t="shared" si="312"/>
        <v>0</v>
      </c>
      <c r="AF209" s="118">
        <f t="shared" si="312"/>
        <v>0</v>
      </c>
      <c r="AG209" s="117"/>
      <c r="AH209" s="117"/>
      <c r="AI209" s="117"/>
      <c r="AJ209" s="119">
        <f>SUM(AJ205:AJ208)</f>
        <v>0</v>
      </c>
      <c r="AK209" s="119">
        <f t="shared" ref="AK209:AN209" si="313">SUM(AK205:AK208)</f>
        <v>0</v>
      </c>
      <c r="AL209" s="119">
        <f t="shared" si="313"/>
        <v>0</v>
      </c>
      <c r="AM209" s="119">
        <f t="shared" si="313"/>
        <v>0</v>
      </c>
      <c r="AN209" s="119">
        <f t="shared" si="313"/>
        <v>0</v>
      </c>
      <c r="AO209" s="116"/>
      <c r="AP209" s="120"/>
      <c r="AQ209" s="121">
        <f t="shared" ref="AQ209:BA209" si="314">SUM(AQ205:AQ208)</f>
        <v>0</v>
      </c>
      <c r="AR209" s="121">
        <f t="shared" si="314"/>
        <v>0</v>
      </c>
      <c r="AS209" s="121">
        <f t="shared" si="314"/>
        <v>0</v>
      </c>
      <c r="AT209" s="121">
        <f t="shared" si="314"/>
        <v>0</v>
      </c>
      <c r="AU209" s="121">
        <f t="shared" si="314"/>
        <v>0</v>
      </c>
      <c r="AV209" s="121">
        <f t="shared" si="314"/>
        <v>0</v>
      </c>
      <c r="AW209" s="121">
        <f t="shared" si="314"/>
        <v>0</v>
      </c>
      <c r="AX209" s="121">
        <f t="shared" si="314"/>
        <v>0</v>
      </c>
      <c r="AY209" s="121">
        <f t="shared" si="314"/>
        <v>0</v>
      </c>
      <c r="AZ209" s="121">
        <f t="shared" si="314"/>
        <v>0</v>
      </c>
      <c r="BA209" s="121">
        <f t="shared" si="314"/>
        <v>0</v>
      </c>
    </row>
    <row r="210" spans="1:53" ht="14.1" customHeight="1" outlineLevel="2" x14ac:dyDescent="0.2">
      <c r="A210" s="68"/>
      <c r="B210" s="94"/>
      <c r="C210" s="142"/>
      <c r="D210" s="96"/>
      <c r="E210" s="96"/>
      <c r="F210" s="97"/>
      <c r="G210" s="98"/>
      <c r="H210" s="99" t="s">
        <v>49</v>
      </c>
      <c r="I210" s="100"/>
      <c r="J210" s="101"/>
      <c r="K210" s="101"/>
      <c r="L210" s="102" t="str">
        <f>IF(I210&lt;&gt;0,((VLOOKUP(I210,'1. Standard_Cost'!$B$4:$D$8,2)+VLOOKUP(I210,'1. Standard_Cost'!$B$4:$D$8,3))*J210*K210),"0")</f>
        <v>0</v>
      </c>
      <c r="M210" s="102">
        <f>L210*'1. Standard_Cost'!F30</f>
        <v>0</v>
      </c>
      <c r="N210" s="103"/>
      <c r="O210" s="103"/>
      <c r="P210" s="103"/>
      <c r="Q210" s="103"/>
      <c r="R210" s="104">
        <f>+N210*P210*'1. Standard_Cost'!$B$12</f>
        <v>0</v>
      </c>
      <c r="S210" s="104">
        <f>+N210*O210*P210*'1. Standard_Cost'!$C$12</f>
        <v>0</v>
      </c>
      <c r="T210" s="104">
        <f>+N210*P210*Q210*'1. Standard_Cost'!$D$12</f>
        <v>0</v>
      </c>
      <c r="U210" s="104">
        <f>+N210*O210*'1. Standard_Cost'!$E$12</f>
        <v>0</v>
      </c>
      <c r="V210" s="103"/>
      <c r="W210" s="103"/>
      <c r="X210" s="103"/>
      <c r="Y210" s="104">
        <f>+V210*((X210*'1. Standard_Cost'!$B$16)+(W210*X210*'1. Standard_Cost'!$C$16))</f>
        <v>0</v>
      </c>
      <c r="Z210" s="103"/>
      <c r="AA210" s="103"/>
      <c r="AB210" s="104">
        <f>+Z210*'1. Standard_Cost'!$B$20+AA210*'1. Standard_Cost'!$C$20</f>
        <v>0</v>
      </c>
      <c r="AC210" s="105"/>
      <c r="AD210" s="106"/>
      <c r="AE210" s="104">
        <f>SUM(AD210,AC210,AB210,Y210,U210,T210,S210,R210)*'1. Standard_Cost'!B54</f>
        <v>0</v>
      </c>
      <c r="AF210" s="104">
        <f>SUM(AD210,AE210)</f>
        <v>0</v>
      </c>
      <c r="AG210" s="103"/>
      <c r="AH210" s="103"/>
      <c r="AI210" s="103"/>
      <c r="AJ210" s="107"/>
      <c r="AK210" s="107"/>
      <c r="AL210" s="107"/>
      <c r="AM210" s="104">
        <f>AG210*'1. Standard_Cost'!B50+'Incremental_Cost Year 2021'!AH219*'1. Standard_Cost'!C50+'Incremental_Cost Year 2021'!AI219*'1. Standard_Cost'!D50+'Incremental_Cost Year 2021'!AJ219+'Incremental_Cost Year 2021'!AL219+AK210</f>
        <v>0</v>
      </c>
      <c r="AN210" s="104">
        <f>AM210*'1. Standard_Cost'!C54</f>
        <v>0</v>
      </c>
      <c r="AO210" s="107"/>
      <c r="AQ210" s="104">
        <f t="shared" ref="AQ210:AQ213" si="315">L210+M210</f>
        <v>0</v>
      </c>
      <c r="AR210" s="104">
        <f t="shared" ref="AR210:AR213" si="316">AF210</f>
        <v>0</v>
      </c>
      <c r="AS210" s="104">
        <f t="shared" si="281"/>
        <v>0</v>
      </c>
      <c r="AT210" s="104">
        <f>SUM(AQ210,AR210,AS210)</f>
        <v>0</v>
      </c>
      <c r="AU210" s="229"/>
      <c r="AV210" s="229"/>
      <c r="AW210" s="229"/>
      <c r="AX210" s="229"/>
      <c r="AY210" s="229"/>
      <c r="AZ210" s="229"/>
      <c r="BA210" s="230">
        <f t="shared" ref="BA210:BA213" si="317">SUM(AU210:AZ210)-AT210</f>
        <v>0</v>
      </c>
    </row>
    <row r="211" spans="1:53" ht="14.1" customHeight="1" outlineLevel="2" x14ac:dyDescent="0.2">
      <c r="A211" s="68"/>
      <c r="B211" s="94"/>
      <c r="C211" s="250"/>
      <c r="D211" s="110"/>
      <c r="E211" s="110"/>
      <c r="F211" s="110"/>
      <c r="G211" s="111"/>
      <c r="H211" s="99" t="s">
        <v>50</v>
      </c>
      <c r="I211" s="100"/>
      <c r="J211" s="101"/>
      <c r="K211" s="101"/>
      <c r="L211" s="102" t="str">
        <f>IF(I211&lt;&gt;0,((VLOOKUP(I211,'1. Standard_Cost'!$B$4:$D$8,2)+VLOOKUP(I211,'1. Standard_Cost'!$B$4:$D$8,3))*J211*K211),"0")</f>
        <v>0</v>
      </c>
      <c r="M211" s="102">
        <f>L211*'1. Standard_Cost'!F30</f>
        <v>0</v>
      </c>
      <c r="N211" s="103"/>
      <c r="O211" s="103"/>
      <c r="P211" s="103"/>
      <c r="Q211" s="103"/>
      <c r="R211" s="104">
        <f>+N211*P211*'1. Standard_Cost'!$B$12</f>
        <v>0</v>
      </c>
      <c r="S211" s="104">
        <f>+N211*O211*P211*'1. Standard_Cost'!$C$12</f>
        <v>0</v>
      </c>
      <c r="T211" s="104">
        <f>+N211*P211*Q211*'1. Standard_Cost'!$D$12</f>
        <v>0</v>
      </c>
      <c r="U211" s="104">
        <f>+N211*O211*'1. Standard_Cost'!$E$12</f>
        <v>0</v>
      </c>
      <c r="V211" s="103"/>
      <c r="W211" s="103"/>
      <c r="X211" s="103"/>
      <c r="Y211" s="104">
        <f>+V211*((X211*'1. Standard_Cost'!$B$16)+(W211*X211*'1. Standard_Cost'!$C$16))</f>
        <v>0</v>
      </c>
      <c r="Z211" s="103"/>
      <c r="AA211" s="103"/>
      <c r="AB211" s="104">
        <f>+Z211*'1. Standard_Cost'!$B$20+AA211*'1. Standard_Cost'!$C$20</f>
        <v>0</v>
      </c>
      <c r="AC211" s="105"/>
      <c r="AD211" s="106"/>
      <c r="AE211" s="104">
        <f>SUM(AD211,AC211,AB211,Y211,U211,T211,S211,R211)*'1. Standard_Cost'!B54</f>
        <v>0</v>
      </c>
      <c r="AF211" s="104">
        <f t="shared" ref="AF211:AF213" si="318">SUM(AD211,AE211)</f>
        <v>0</v>
      </c>
      <c r="AG211" s="103"/>
      <c r="AH211" s="103">
        <v>0</v>
      </c>
      <c r="AI211" s="103">
        <v>0</v>
      </c>
      <c r="AJ211" s="107"/>
      <c r="AK211" s="107"/>
      <c r="AL211" s="107"/>
      <c r="AM211" s="104">
        <f>AG211*'1. Standard_Cost'!B50+'Incremental_Cost Year 2021'!AH220*'1. Standard_Cost'!C50+'Incremental_Cost Year 2021'!AI220*'1. Standard_Cost'!D50+'Incremental_Cost Year 2021'!AJ220+'Incremental_Cost Year 2021'!AL220+AK211</f>
        <v>0</v>
      </c>
      <c r="AN211" s="104">
        <f>AM211*'1. Standard_Cost'!C54</f>
        <v>0</v>
      </c>
      <c r="AO211" s="107"/>
      <c r="AQ211" s="104">
        <f t="shared" si="315"/>
        <v>0</v>
      </c>
      <c r="AR211" s="104">
        <f t="shared" si="316"/>
        <v>0</v>
      </c>
      <c r="AS211" s="104">
        <f t="shared" si="281"/>
        <v>0</v>
      </c>
      <c r="AT211" s="104">
        <f t="shared" ref="AT211:AT213" si="319">SUM(AQ211,AR211,AS211)</f>
        <v>0</v>
      </c>
      <c r="AU211" s="229"/>
      <c r="AV211" s="229">
        <v>0</v>
      </c>
      <c r="AW211" s="229"/>
      <c r="AX211" s="229"/>
      <c r="AY211" s="229"/>
      <c r="AZ211" s="229"/>
      <c r="BA211" s="230">
        <f t="shared" si="317"/>
        <v>0</v>
      </c>
    </row>
    <row r="212" spans="1:53" ht="14.1" customHeight="1" outlineLevel="2" x14ac:dyDescent="0.2">
      <c r="A212" s="68"/>
      <c r="B212" s="94"/>
      <c r="C212" s="251"/>
      <c r="D212" s="110"/>
      <c r="E212" s="110"/>
      <c r="F212" s="110"/>
      <c r="G212" s="111"/>
      <c r="H212" s="99" t="s">
        <v>51</v>
      </c>
      <c r="I212" s="100"/>
      <c r="J212" s="101"/>
      <c r="K212" s="101"/>
      <c r="L212" s="102" t="str">
        <f>IF(I212&lt;&gt;0,((VLOOKUP(I212,'1. Standard_Cost'!$B$4:$D$8,2)+VLOOKUP(I212,'1. Standard_Cost'!$B$4:$D$8,3))*J212*K212),"0")</f>
        <v>0</v>
      </c>
      <c r="M212" s="102">
        <f>L212*'1. Standard_Cost'!F30</f>
        <v>0</v>
      </c>
      <c r="N212" s="103"/>
      <c r="O212" s="103"/>
      <c r="P212" s="103"/>
      <c r="Q212" s="103"/>
      <c r="R212" s="104">
        <f>+N212*P212*'1. Standard_Cost'!$B$12</f>
        <v>0</v>
      </c>
      <c r="S212" s="104">
        <f>+N212*O212*P212*'1. Standard_Cost'!$C$12</f>
        <v>0</v>
      </c>
      <c r="T212" s="104">
        <f>+N212*P212*Q212*'1. Standard_Cost'!$D$12</f>
        <v>0</v>
      </c>
      <c r="U212" s="104">
        <f>+N212*O212*'1. Standard_Cost'!$E$12</f>
        <v>0</v>
      </c>
      <c r="V212" s="103"/>
      <c r="W212" s="103"/>
      <c r="X212" s="103"/>
      <c r="Y212" s="104">
        <f>+V212*((X212*'1. Standard_Cost'!$B$16)+(W212*X212*'1. Standard_Cost'!$C$16))</f>
        <v>0</v>
      </c>
      <c r="Z212" s="103"/>
      <c r="AA212" s="103"/>
      <c r="AB212" s="104">
        <f>+Z212*'1. Standard_Cost'!$B$20+AA212*'1. Standard_Cost'!$C$20</f>
        <v>0</v>
      </c>
      <c r="AC212" s="105"/>
      <c r="AD212" s="106"/>
      <c r="AE212" s="104">
        <f>SUM(AD212,AC212,AB212,Y212,U212,T212,S212,R212)*'1. Standard_Cost'!B54</f>
        <v>0</v>
      </c>
      <c r="AF212" s="104">
        <f t="shared" si="318"/>
        <v>0</v>
      </c>
      <c r="AG212" s="103"/>
      <c r="AH212" s="103"/>
      <c r="AI212" s="103"/>
      <c r="AJ212" s="107"/>
      <c r="AK212" s="107"/>
      <c r="AL212" s="107"/>
      <c r="AM212" s="104">
        <f>AG212*'1. Standard_Cost'!B50+'Incremental_Cost Year 2021'!AH221*'1. Standard_Cost'!C50+'Incremental_Cost Year 2021'!AI221*'1. Standard_Cost'!D50+'Incremental_Cost Year 2021'!AJ221+'Incremental_Cost Year 2021'!AL221+AK212</f>
        <v>0</v>
      </c>
      <c r="AN212" s="104">
        <f>AM212*'1. Standard_Cost'!C54</f>
        <v>0</v>
      </c>
      <c r="AO212" s="107"/>
      <c r="AQ212" s="104">
        <f t="shared" si="315"/>
        <v>0</v>
      </c>
      <c r="AR212" s="104">
        <f t="shared" si="316"/>
        <v>0</v>
      </c>
      <c r="AS212" s="104">
        <f t="shared" si="281"/>
        <v>0</v>
      </c>
      <c r="AT212" s="104">
        <f t="shared" si="319"/>
        <v>0</v>
      </c>
      <c r="AU212" s="229"/>
      <c r="AV212" s="229"/>
      <c r="AW212" s="229"/>
      <c r="AX212" s="229"/>
      <c r="AY212" s="229"/>
      <c r="AZ212" s="229"/>
      <c r="BA212" s="230">
        <f t="shared" si="317"/>
        <v>0</v>
      </c>
    </row>
    <row r="213" spans="1:53" ht="14.1" customHeight="1" outlineLevel="2" x14ac:dyDescent="0.2">
      <c r="A213" s="68"/>
      <c r="B213" s="94"/>
      <c r="C213" s="251"/>
      <c r="D213" s="110"/>
      <c r="E213" s="110"/>
      <c r="F213" s="110"/>
      <c r="G213" s="111"/>
      <c r="H213" s="112" t="s">
        <v>179</v>
      </c>
      <c r="I213" s="100"/>
      <c r="J213" s="101"/>
      <c r="K213" s="101"/>
      <c r="L213" s="102" t="str">
        <f>IF(I213&lt;&gt;0,((VLOOKUP(I213,'1. Standard_Cost'!$B$4:$D$8,2)+VLOOKUP(I213,'1. Standard_Cost'!$B$4:$D$8,3))*J213*K213),"0")</f>
        <v>0</v>
      </c>
      <c r="M213" s="102">
        <f>L213*'1. Standard_Cost'!F30</f>
        <v>0</v>
      </c>
      <c r="N213" s="103"/>
      <c r="O213" s="103"/>
      <c r="P213" s="103"/>
      <c r="Q213" s="103"/>
      <c r="R213" s="104">
        <f>+N213*P213*'1. Standard_Cost'!$B$12</f>
        <v>0</v>
      </c>
      <c r="S213" s="104">
        <f>+N213*O213*P213*'1. Standard_Cost'!$C$12</f>
        <v>0</v>
      </c>
      <c r="T213" s="104">
        <f>+N213*P213*Q213*'1. Standard_Cost'!$D$12</f>
        <v>0</v>
      </c>
      <c r="U213" s="104">
        <f>+N213*O213*'1. Standard_Cost'!$E$12</f>
        <v>0</v>
      </c>
      <c r="V213" s="103"/>
      <c r="W213" s="103"/>
      <c r="X213" s="103"/>
      <c r="Y213" s="104">
        <f>+V213*((X213*'1. Standard_Cost'!$B$16)+(W213*X213*'1. Standard_Cost'!$C$16))</f>
        <v>0</v>
      </c>
      <c r="Z213" s="103"/>
      <c r="AA213" s="103"/>
      <c r="AB213" s="104">
        <f>+Z213*'1. Standard_Cost'!$B$20+AA213*'1. Standard_Cost'!$C$20</f>
        <v>0</v>
      </c>
      <c r="AC213" s="105"/>
      <c r="AD213" s="106"/>
      <c r="AE213" s="104">
        <f>SUM(AD213,AC213,AB213,Y213,U213,T213,S213,R213)*'1. Standard_Cost'!B54</f>
        <v>0</v>
      </c>
      <c r="AF213" s="104">
        <f t="shared" si="318"/>
        <v>0</v>
      </c>
      <c r="AG213" s="103"/>
      <c r="AH213" s="103"/>
      <c r="AI213" s="103"/>
      <c r="AJ213" s="107"/>
      <c r="AK213" s="107"/>
      <c r="AL213" s="107"/>
      <c r="AM213" s="104">
        <f>AG213*'1. Standard_Cost'!B50+'Incremental_Cost Year 2021'!AH222*'1. Standard_Cost'!C50+'Incremental_Cost Year 2021'!AI222*'1. Standard_Cost'!D50+'Incremental_Cost Year 2021'!AJ222+'Incremental_Cost Year 2021'!AL222+AK213</f>
        <v>0</v>
      </c>
      <c r="AN213" s="104">
        <f>AM213*'1. Standard_Cost'!C54</f>
        <v>0</v>
      </c>
      <c r="AO213" s="107"/>
      <c r="AQ213" s="104">
        <f t="shared" si="315"/>
        <v>0</v>
      </c>
      <c r="AR213" s="104">
        <f t="shared" si="316"/>
        <v>0</v>
      </c>
      <c r="AS213" s="104">
        <f t="shared" si="281"/>
        <v>0</v>
      </c>
      <c r="AT213" s="104">
        <f t="shared" si="319"/>
        <v>0</v>
      </c>
      <c r="AU213" s="229"/>
      <c r="AV213" s="229"/>
      <c r="AW213" s="229"/>
      <c r="AX213" s="229"/>
      <c r="AY213" s="229"/>
      <c r="AZ213" s="229"/>
      <c r="BA213" s="230">
        <f t="shared" si="317"/>
        <v>0</v>
      </c>
    </row>
    <row r="214" spans="1:53" ht="69" customHeight="1" outlineLevel="1" x14ac:dyDescent="0.2">
      <c r="A214" s="68"/>
      <c r="B214" s="141"/>
      <c r="C214" s="251"/>
      <c r="D214" s="113" t="s">
        <v>48</v>
      </c>
      <c r="E214" s="113" t="s">
        <v>748</v>
      </c>
      <c r="F214" s="114" t="s">
        <v>154</v>
      </c>
      <c r="G214" s="115" t="s">
        <v>155</v>
      </c>
      <c r="H214" s="122" t="s">
        <v>252</v>
      </c>
      <c r="I214" s="117"/>
      <c r="J214" s="117"/>
      <c r="K214" s="117"/>
      <c r="L214" s="118">
        <f>SUM(L210:L213)</f>
        <v>0</v>
      </c>
      <c r="M214" s="118">
        <f>SUM(M210:M213)</f>
        <v>0</v>
      </c>
      <c r="N214" s="117"/>
      <c r="O214" s="117"/>
      <c r="P214" s="117"/>
      <c r="Q214" s="117"/>
      <c r="R214" s="119">
        <f>SUM(R210:R213)</f>
        <v>0</v>
      </c>
      <c r="S214" s="119">
        <f>SUM(S210:S213)</f>
        <v>0</v>
      </c>
      <c r="T214" s="119">
        <f>SUM(T210:T213)</f>
        <v>0</v>
      </c>
      <c r="U214" s="119">
        <f>SUM(U210:U213)</f>
        <v>0</v>
      </c>
      <c r="V214" s="117"/>
      <c r="W214" s="117"/>
      <c r="X214" s="117"/>
      <c r="Y214" s="118">
        <f>SUM(Y210:Y213)</f>
        <v>0</v>
      </c>
      <c r="Z214" s="117"/>
      <c r="AA214" s="117"/>
      <c r="AB214" s="118">
        <f t="shared" ref="AB214:AF214" si="320">SUM(AB210:AB213)</f>
        <v>0</v>
      </c>
      <c r="AC214" s="118">
        <f t="shared" si="320"/>
        <v>0</v>
      </c>
      <c r="AD214" s="118">
        <f t="shared" si="320"/>
        <v>0</v>
      </c>
      <c r="AE214" s="118">
        <f t="shared" si="320"/>
        <v>0</v>
      </c>
      <c r="AF214" s="118">
        <f t="shared" si="320"/>
        <v>0</v>
      </c>
      <c r="AG214" s="117"/>
      <c r="AH214" s="117"/>
      <c r="AI214" s="117"/>
      <c r="AJ214" s="119">
        <f>SUM(AJ210:AJ213)</f>
        <v>0</v>
      </c>
      <c r="AK214" s="119">
        <f t="shared" ref="AK214:AN214" si="321">SUM(AK210:AK213)</f>
        <v>0</v>
      </c>
      <c r="AL214" s="119">
        <f t="shared" si="321"/>
        <v>0</v>
      </c>
      <c r="AM214" s="119">
        <f t="shared" si="321"/>
        <v>0</v>
      </c>
      <c r="AN214" s="119">
        <f t="shared" si="321"/>
        <v>0</v>
      </c>
      <c r="AO214" s="116"/>
      <c r="AP214" s="120"/>
      <c r="AQ214" s="121">
        <f t="shared" ref="AQ214:BA214" si="322">SUM(AQ210:AQ213)</f>
        <v>0</v>
      </c>
      <c r="AR214" s="121">
        <f t="shared" si="322"/>
        <v>0</v>
      </c>
      <c r="AS214" s="121">
        <f t="shared" si="322"/>
        <v>0</v>
      </c>
      <c r="AT214" s="121">
        <f t="shared" si="322"/>
        <v>0</v>
      </c>
      <c r="AU214" s="121">
        <f t="shared" si="322"/>
        <v>0</v>
      </c>
      <c r="AV214" s="121">
        <f t="shared" si="322"/>
        <v>0</v>
      </c>
      <c r="AW214" s="121">
        <f t="shared" si="322"/>
        <v>0</v>
      </c>
      <c r="AX214" s="121">
        <f t="shared" si="322"/>
        <v>0</v>
      </c>
      <c r="AY214" s="121">
        <f t="shared" si="322"/>
        <v>0</v>
      </c>
      <c r="AZ214" s="121">
        <f t="shared" si="322"/>
        <v>0</v>
      </c>
      <c r="BA214" s="121">
        <f t="shared" si="322"/>
        <v>0</v>
      </c>
    </row>
    <row r="215" spans="1:53" ht="14.1" customHeight="1" outlineLevel="2" x14ac:dyDescent="0.2">
      <c r="A215" s="68"/>
      <c r="B215" s="94"/>
      <c r="C215" s="251"/>
      <c r="D215" s="96"/>
      <c r="E215" s="96"/>
      <c r="F215" s="97"/>
      <c r="G215" s="98"/>
      <c r="H215" s="99" t="s">
        <v>49</v>
      </c>
      <c r="I215" s="100"/>
      <c r="J215" s="101"/>
      <c r="K215" s="101"/>
      <c r="L215" s="102" t="str">
        <f>IF(I215&lt;&gt;0,((VLOOKUP(I215,'1. Standard_Cost'!$B$4:$D$8,2)+VLOOKUP(I215,'1. Standard_Cost'!$B$4:$D$8,3))*J215*K215),"0")</f>
        <v>0</v>
      </c>
      <c r="M215" s="102">
        <f>L215*'1. Standard_Cost'!F36</f>
        <v>0</v>
      </c>
      <c r="N215" s="103"/>
      <c r="O215" s="103"/>
      <c r="P215" s="103"/>
      <c r="Q215" s="103"/>
      <c r="R215" s="104">
        <f>+N215*P215*'1. Standard_Cost'!$B$12</f>
        <v>0</v>
      </c>
      <c r="S215" s="104">
        <f>+N215*O215*P215*'1. Standard_Cost'!$C$12</f>
        <v>0</v>
      </c>
      <c r="T215" s="104">
        <f>+N215*P215*Q215*'1. Standard_Cost'!$D$12</f>
        <v>0</v>
      </c>
      <c r="U215" s="104">
        <f>+N215*O215*'1. Standard_Cost'!$E$12</f>
        <v>0</v>
      </c>
      <c r="V215" s="103"/>
      <c r="W215" s="103"/>
      <c r="X215" s="103"/>
      <c r="Y215" s="104">
        <f>+V215*((X215*'1. Standard_Cost'!$B$16)+(W215*X215*'1. Standard_Cost'!$C$16))</f>
        <v>0</v>
      </c>
      <c r="Z215" s="103"/>
      <c r="AA215" s="103"/>
      <c r="AB215" s="104">
        <f>+Z215*'1. Standard_Cost'!$B$20+AA215*'1. Standard_Cost'!$C$20</f>
        <v>0</v>
      </c>
      <c r="AC215" s="105"/>
      <c r="AD215" s="106"/>
      <c r="AE215" s="104">
        <f>SUM(AD215,AC215,AB215,Y215,U215,T215,S215,R215)*'1. Standard_Cost'!B60</f>
        <v>0</v>
      </c>
      <c r="AF215" s="104">
        <f>SUM(AD215,AE215)</f>
        <v>0</v>
      </c>
      <c r="AG215" s="103"/>
      <c r="AH215" s="103"/>
      <c r="AI215" s="103"/>
      <c r="AJ215" s="107"/>
      <c r="AK215" s="107"/>
      <c r="AL215" s="107"/>
      <c r="AM215" s="104">
        <f>AG215*'1. Standard_Cost'!B56+'Incremental_Cost Year 2021'!AH224*'1. Standard_Cost'!C56+'Incremental_Cost Year 2021'!AI224*'1. Standard_Cost'!D56+'Incremental_Cost Year 2021'!AJ224+'Incremental_Cost Year 2021'!AL224+AK215</f>
        <v>0</v>
      </c>
      <c r="AN215" s="104">
        <f>AM215*'1. Standard_Cost'!C60</f>
        <v>0</v>
      </c>
      <c r="AO215" s="107"/>
      <c r="AQ215" s="104">
        <f t="shared" ref="AQ215:AQ218" si="323">L215+M215</f>
        <v>0</v>
      </c>
      <c r="AR215" s="104">
        <f t="shared" ref="AR215:AR218" si="324">AF215</f>
        <v>0</v>
      </c>
      <c r="AS215" s="104">
        <f t="shared" si="281"/>
        <v>0</v>
      </c>
      <c r="AT215" s="104">
        <f>SUM(AQ215,AR215,AS215)</f>
        <v>0</v>
      </c>
      <c r="AU215" s="229"/>
      <c r="AV215" s="229"/>
      <c r="AW215" s="229"/>
      <c r="AX215" s="229"/>
      <c r="AY215" s="229"/>
      <c r="AZ215" s="229"/>
      <c r="BA215" s="230">
        <f t="shared" ref="BA215:BA218" si="325">SUM(AU215:AZ215)-AT215</f>
        <v>0</v>
      </c>
    </row>
    <row r="216" spans="1:53" ht="14.1" customHeight="1" outlineLevel="2" x14ac:dyDescent="0.2">
      <c r="A216" s="68"/>
      <c r="B216" s="94"/>
      <c r="C216" s="251"/>
      <c r="D216" s="110"/>
      <c r="E216" s="110"/>
      <c r="F216" s="110"/>
      <c r="G216" s="111"/>
      <c r="H216" s="99" t="s">
        <v>50</v>
      </c>
      <c r="I216" s="100"/>
      <c r="J216" s="101"/>
      <c r="K216" s="101"/>
      <c r="L216" s="102" t="str">
        <f>IF(I216&lt;&gt;0,((VLOOKUP(I216,'1. Standard_Cost'!$B$4:$D$8,2)+VLOOKUP(I216,'1. Standard_Cost'!$B$4:$D$8,3))*J216*K216),"0")</f>
        <v>0</v>
      </c>
      <c r="M216" s="102">
        <f>L216*'1. Standard_Cost'!F36</f>
        <v>0</v>
      </c>
      <c r="N216" s="103"/>
      <c r="O216" s="103"/>
      <c r="P216" s="103"/>
      <c r="Q216" s="103"/>
      <c r="R216" s="104">
        <f>+N216*P216*'1. Standard_Cost'!$B$12</f>
        <v>0</v>
      </c>
      <c r="S216" s="104">
        <f>+N216*O216*P216*'1. Standard_Cost'!$C$12</f>
        <v>0</v>
      </c>
      <c r="T216" s="104">
        <f>+N216*P216*Q216*'1. Standard_Cost'!$D$12</f>
        <v>0</v>
      </c>
      <c r="U216" s="104">
        <f>+N216*O216*'1. Standard_Cost'!$E$12</f>
        <v>0</v>
      </c>
      <c r="V216" s="103"/>
      <c r="W216" s="103"/>
      <c r="X216" s="103"/>
      <c r="Y216" s="104">
        <f>+V216*((X216*'1. Standard_Cost'!$B$16)+(W216*X216*'1. Standard_Cost'!$C$16))</f>
        <v>0</v>
      </c>
      <c r="Z216" s="103"/>
      <c r="AA216" s="103"/>
      <c r="AB216" s="104">
        <f>+Z216*'1. Standard_Cost'!$B$20+AA216*'1. Standard_Cost'!$C$20</f>
        <v>0</v>
      </c>
      <c r="AC216" s="105"/>
      <c r="AD216" s="106"/>
      <c r="AE216" s="104">
        <f>SUM(AD216,AC216,AB216,Y216,U216,T216,S216,R216)*'1. Standard_Cost'!B60</f>
        <v>0</v>
      </c>
      <c r="AF216" s="104">
        <f t="shared" ref="AF216:AF218" si="326">SUM(AD216,AE216)</f>
        <v>0</v>
      </c>
      <c r="AG216" s="103"/>
      <c r="AH216" s="103">
        <v>0</v>
      </c>
      <c r="AI216" s="103">
        <v>0</v>
      </c>
      <c r="AJ216" s="107"/>
      <c r="AK216" s="107"/>
      <c r="AL216" s="107"/>
      <c r="AM216" s="104">
        <f>AG216*'1. Standard_Cost'!B56+'Incremental_Cost Year 2021'!AH225*'1. Standard_Cost'!C56+'Incremental_Cost Year 2021'!AI225*'1. Standard_Cost'!D56+'Incremental_Cost Year 2021'!AJ225+'Incremental_Cost Year 2021'!AL225+AK216</f>
        <v>0</v>
      </c>
      <c r="AN216" s="104">
        <f>AM216*'1. Standard_Cost'!C60</f>
        <v>0</v>
      </c>
      <c r="AO216" s="107"/>
      <c r="AQ216" s="104">
        <f t="shared" si="323"/>
        <v>0</v>
      </c>
      <c r="AR216" s="104">
        <f t="shared" si="324"/>
        <v>0</v>
      </c>
      <c r="AS216" s="104">
        <f t="shared" si="281"/>
        <v>0</v>
      </c>
      <c r="AT216" s="104">
        <f t="shared" ref="AT216:AT218" si="327">SUM(AQ216,AR216,AS216)</f>
        <v>0</v>
      </c>
      <c r="AU216" s="229"/>
      <c r="AV216" s="229">
        <v>0</v>
      </c>
      <c r="AW216" s="229"/>
      <c r="AX216" s="229"/>
      <c r="AY216" s="229"/>
      <c r="AZ216" s="229"/>
      <c r="BA216" s="230">
        <f t="shared" si="325"/>
        <v>0</v>
      </c>
    </row>
    <row r="217" spans="1:53" ht="14.1" customHeight="1" outlineLevel="2" x14ac:dyDescent="0.2">
      <c r="A217" s="68"/>
      <c r="B217" s="94"/>
      <c r="C217" s="251"/>
      <c r="D217" s="110"/>
      <c r="E217" s="110"/>
      <c r="F217" s="110"/>
      <c r="G217" s="111"/>
      <c r="H217" s="99" t="s">
        <v>51</v>
      </c>
      <c r="I217" s="100"/>
      <c r="J217" s="101"/>
      <c r="K217" s="101"/>
      <c r="L217" s="102" t="str">
        <f>IF(I217&lt;&gt;0,((VLOOKUP(I217,'1. Standard_Cost'!$B$4:$D$8,2)+VLOOKUP(I217,'1. Standard_Cost'!$B$4:$D$8,3))*J217*K217),"0")</f>
        <v>0</v>
      </c>
      <c r="M217" s="102">
        <f>L217*'1. Standard_Cost'!F36</f>
        <v>0</v>
      </c>
      <c r="N217" s="103"/>
      <c r="O217" s="103"/>
      <c r="P217" s="103"/>
      <c r="Q217" s="103"/>
      <c r="R217" s="104">
        <f>+N217*P217*'1. Standard_Cost'!$B$12</f>
        <v>0</v>
      </c>
      <c r="S217" s="104">
        <f>+N217*O217*P217*'1. Standard_Cost'!$C$12</f>
        <v>0</v>
      </c>
      <c r="T217" s="104">
        <f>+N217*P217*Q217*'1. Standard_Cost'!$D$12</f>
        <v>0</v>
      </c>
      <c r="U217" s="104">
        <f>+N217*O217*'1. Standard_Cost'!$E$12</f>
        <v>0</v>
      </c>
      <c r="V217" s="103"/>
      <c r="W217" s="103"/>
      <c r="X217" s="103"/>
      <c r="Y217" s="104">
        <f>+V217*((X217*'1. Standard_Cost'!$B$16)+(W217*X217*'1. Standard_Cost'!$C$16))</f>
        <v>0</v>
      </c>
      <c r="Z217" s="103"/>
      <c r="AA217" s="103"/>
      <c r="AB217" s="104">
        <f>+Z217*'1. Standard_Cost'!$B$20+AA217*'1. Standard_Cost'!$C$20</f>
        <v>0</v>
      </c>
      <c r="AC217" s="105"/>
      <c r="AD217" s="106"/>
      <c r="AE217" s="104">
        <f>SUM(AD217,AC217,AB217,Y217,U217,T217,S217,R217)*'1. Standard_Cost'!B60</f>
        <v>0</v>
      </c>
      <c r="AF217" s="104">
        <f t="shared" si="326"/>
        <v>0</v>
      </c>
      <c r="AG217" s="103"/>
      <c r="AH217" s="103"/>
      <c r="AI217" s="103"/>
      <c r="AJ217" s="107"/>
      <c r="AK217" s="107"/>
      <c r="AL217" s="107"/>
      <c r="AM217" s="104">
        <f>AG217*'1. Standard_Cost'!B56+'Incremental_Cost Year 2021'!AH226*'1. Standard_Cost'!C56+'Incremental_Cost Year 2021'!AI226*'1. Standard_Cost'!D56+'Incremental_Cost Year 2021'!AJ226+'Incremental_Cost Year 2021'!AL226+AK217</f>
        <v>0</v>
      </c>
      <c r="AN217" s="104">
        <f>AM217*'1. Standard_Cost'!C60</f>
        <v>0</v>
      </c>
      <c r="AO217" s="107"/>
      <c r="AQ217" s="104">
        <f t="shared" si="323"/>
        <v>0</v>
      </c>
      <c r="AR217" s="104">
        <f t="shared" si="324"/>
        <v>0</v>
      </c>
      <c r="AS217" s="104">
        <f t="shared" si="281"/>
        <v>0</v>
      </c>
      <c r="AT217" s="104">
        <f t="shared" si="327"/>
        <v>0</v>
      </c>
      <c r="AU217" s="229"/>
      <c r="AV217" s="229"/>
      <c r="AW217" s="229"/>
      <c r="AX217" s="229"/>
      <c r="AY217" s="229"/>
      <c r="AZ217" s="229"/>
      <c r="BA217" s="230">
        <f t="shared" si="325"/>
        <v>0</v>
      </c>
    </row>
    <row r="218" spans="1:53" ht="14.1" customHeight="1" outlineLevel="2" x14ac:dyDescent="0.2">
      <c r="A218" s="68"/>
      <c r="B218" s="94"/>
      <c r="C218" s="251"/>
      <c r="D218" s="110"/>
      <c r="E218" s="110"/>
      <c r="F218" s="110"/>
      <c r="G218" s="111"/>
      <c r="H218" s="112" t="s">
        <v>179</v>
      </c>
      <c r="I218" s="100"/>
      <c r="J218" s="101"/>
      <c r="K218" s="101"/>
      <c r="L218" s="102" t="str">
        <f>IF(I218&lt;&gt;0,((VLOOKUP(I218,'1. Standard_Cost'!$B$4:$D$8,2)+VLOOKUP(I218,'1. Standard_Cost'!$B$4:$D$8,3))*J218*K218),"0")</f>
        <v>0</v>
      </c>
      <c r="M218" s="102">
        <f>L218*'1. Standard_Cost'!F36</f>
        <v>0</v>
      </c>
      <c r="N218" s="103"/>
      <c r="O218" s="103"/>
      <c r="P218" s="103"/>
      <c r="Q218" s="103"/>
      <c r="R218" s="104">
        <f>+N218*P218*'1. Standard_Cost'!$B$12</f>
        <v>0</v>
      </c>
      <c r="S218" s="104">
        <f>+N218*O218*P218*'1. Standard_Cost'!$C$12</f>
        <v>0</v>
      </c>
      <c r="T218" s="104">
        <f>+N218*P218*Q218*'1. Standard_Cost'!$D$12</f>
        <v>0</v>
      </c>
      <c r="U218" s="104">
        <f>+N218*O218*'1. Standard_Cost'!$E$12</f>
        <v>0</v>
      </c>
      <c r="V218" s="103"/>
      <c r="W218" s="103"/>
      <c r="X218" s="103"/>
      <c r="Y218" s="104">
        <f>+V218*((X218*'1. Standard_Cost'!$B$16)+(W218*X218*'1. Standard_Cost'!$C$16))</f>
        <v>0</v>
      </c>
      <c r="Z218" s="103"/>
      <c r="AA218" s="103"/>
      <c r="AB218" s="104">
        <f>+Z218*'1. Standard_Cost'!$B$20+AA218*'1. Standard_Cost'!$C$20</f>
        <v>0</v>
      </c>
      <c r="AC218" s="105"/>
      <c r="AD218" s="106"/>
      <c r="AE218" s="104">
        <f>SUM(AD218,AC218,AB218,Y218,U218,T218,S218,R218)*'1. Standard_Cost'!B60</f>
        <v>0</v>
      </c>
      <c r="AF218" s="104">
        <f t="shared" si="326"/>
        <v>0</v>
      </c>
      <c r="AG218" s="103"/>
      <c r="AH218" s="103"/>
      <c r="AI218" s="103"/>
      <c r="AJ218" s="107"/>
      <c r="AK218" s="107"/>
      <c r="AL218" s="107"/>
      <c r="AM218" s="104">
        <f>AG218*'1. Standard_Cost'!B56+'Incremental_Cost Year 2021'!AH227*'1. Standard_Cost'!C56+'Incremental_Cost Year 2021'!AI227*'1. Standard_Cost'!D56+'Incremental_Cost Year 2021'!AJ227+'Incremental_Cost Year 2021'!AL227+AK218</f>
        <v>0</v>
      </c>
      <c r="AN218" s="104">
        <f>AM218*'1. Standard_Cost'!C60</f>
        <v>0</v>
      </c>
      <c r="AO218" s="107"/>
      <c r="AQ218" s="104">
        <f t="shared" si="323"/>
        <v>0</v>
      </c>
      <c r="AR218" s="104">
        <f t="shared" si="324"/>
        <v>0</v>
      </c>
      <c r="AS218" s="104">
        <f t="shared" si="281"/>
        <v>0</v>
      </c>
      <c r="AT218" s="104">
        <f t="shared" si="327"/>
        <v>0</v>
      </c>
      <c r="AU218" s="229"/>
      <c r="AV218" s="229"/>
      <c r="AW218" s="229"/>
      <c r="AX218" s="229"/>
      <c r="AY218" s="229"/>
      <c r="AZ218" s="229"/>
      <c r="BA218" s="230">
        <f t="shared" si="325"/>
        <v>0</v>
      </c>
    </row>
    <row r="219" spans="1:53" ht="25.7" customHeight="1" outlineLevel="1" x14ac:dyDescent="0.2">
      <c r="A219" s="68"/>
      <c r="B219" s="94"/>
      <c r="C219" s="251"/>
      <c r="D219" s="113" t="s">
        <v>48</v>
      </c>
      <c r="E219" s="113" t="s">
        <v>749</v>
      </c>
      <c r="F219" s="114" t="s">
        <v>154</v>
      </c>
      <c r="G219" s="115" t="s">
        <v>155</v>
      </c>
      <c r="H219" s="122" t="s">
        <v>253</v>
      </c>
      <c r="I219" s="117"/>
      <c r="J219" s="117"/>
      <c r="K219" s="117"/>
      <c r="L219" s="118">
        <f>SUM(L215:L218)</f>
        <v>0</v>
      </c>
      <c r="M219" s="118">
        <f>SUM(M215:M218)</f>
        <v>0</v>
      </c>
      <c r="N219" s="117"/>
      <c r="O219" s="117"/>
      <c r="P219" s="117"/>
      <c r="Q219" s="117"/>
      <c r="R219" s="119">
        <f>SUM(R215:R218)</f>
        <v>0</v>
      </c>
      <c r="S219" s="119">
        <f>SUM(S215:S218)</f>
        <v>0</v>
      </c>
      <c r="T219" s="119">
        <f>SUM(T215:T218)</f>
        <v>0</v>
      </c>
      <c r="U219" s="119">
        <f>SUM(U215:U218)</f>
        <v>0</v>
      </c>
      <c r="V219" s="117"/>
      <c r="W219" s="117"/>
      <c r="X219" s="117"/>
      <c r="Y219" s="118">
        <f>SUM(Y215:Y218)</f>
        <v>0</v>
      </c>
      <c r="Z219" s="117"/>
      <c r="AA219" s="117"/>
      <c r="AB219" s="118">
        <f t="shared" ref="AB219:AF219" si="328">SUM(AB215:AB218)</f>
        <v>0</v>
      </c>
      <c r="AC219" s="118">
        <f t="shared" si="328"/>
        <v>0</v>
      </c>
      <c r="AD219" s="118">
        <f t="shared" si="328"/>
        <v>0</v>
      </c>
      <c r="AE219" s="118">
        <f t="shared" si="328"/>
        <v>0</v>
      </c>
      <c r="AF219" s="118">
        <f t="shared" si="328"/>
        <v>0</v>
      </c>
      <c r="AG219" s="117"/>
      <c r="AH219" s="117"/>
      <c r="AI219" s="117"/>
      <c r="AJ219" s="119">
        <f>SUM(AJ215:AJ218)</f>
        <v>0</v>
      </c>
      <c r="AK219" s="119">
        <f t="shared" ref="AK219:AN219" si="329">SUM(AK215:AK218)</f>
        <v>0</v>
      </c>
      <c r="AL219" s="119">
        <f t="shared" si="329"/>
        <v>0</v>
      </c>
      <c r="AM219" s="119">
        <f t="shared" si="329"/>
        <v>0</v>
      </c>
      <c r="AN219" s="119">
        <f t="shared" si="329"/>
        <v>0</v>
      </c>
      <c r="AO219" s="116"/>
      <c r="AP219" s="120"/>
      <c r="AQ219" s="121">
        <f t="shared" ref="AQ219:BA219" si="330">SUM(AQ215:AQ218)</f>
        <v>0</v>
      </c>
      <c r="AR219" s="121">
        <f t="shared" si="330"/>
        <v>0</v>
      </c>
      <c r="AS219" s="121">
        <f t="shared" si="330"/>
        <v>0</v>
      </c>
      <c r="AT219" s="121">
        <f t="shared" si="330"/>
        <v>0</v>
      </c>
      <c r="AU219" s="121">
        <f t="shared" si="330"/>
        <v>0</v>
      </c>
      <c r="AV219" s="121">
        <f t="shared" si="330"/>
        <v>0</v>
      </c>
      <c r="AW219" s="121">
        <f t="shared" si="330"/>
        <v>0</v>
      </c>
      <c r="AX219" s="121">
        <f t="shared" si="330"/>
        <v>0</v>
      </c>
      <c r="AY219" s="121">
        <f t="shared" si="330"/>
        <v>0</v>
      </c>
      <c r="AZ219" s="121">
        <f t="shared" si="330"/>
        <v>0</v>
      </c>
      <c r="BA219" s="121">
        <f t="shared" si="330"/>
        <v>0</v>
      </c>
    </row>
    <row r="220" spans="1:53" ht="14.1" customHeight="1" outlineLevel="2" x14ac:dyDescent="0.2">
      <c r="A220" s="68"/>
      <c r="B220" s="94"/>
      <c r="C220" s="251"/>
      <c r="D220" s="96"/>
      <c r="E220" s="96"/>
      <c r="F220" s="97"/>
      <c r="G220" s="98"/>
      <c r="H220" s="99" t="s">
        <v>49</v>
      </c>
      <c r="I220" s="100"/>
      <c r="J220" s="101"/>
      <c r="K220" s="101"/>
      <c r="L220" s="102" t="str">
        <f>IF(I220&lt;&gt;0,((VLOOKUP(I220,'1. Standard_Cost'!$B$4:$D$8,2)+VLOOKUP(I220,'1. Standard_Cost'!$B$4:$D$8,3))*J220*K220),"0")</f>
        <v>0</v>
      </c>
      <c r="M220" s="102">
        <f>L220*'1. Standard_Cost'!F36</f>
        <v>0</v>
      </c>
      <c r="N220" s="103"/>
      <c r="O220" s="103"/>
      <c r="P220" s="103"/>
      <c r="Q220" s="103"/>
      <c r="R220" s="104">
        <f>+N220*P220*'1. Standard_Cost'!$B$12</f>
        <v>0</v>
      </c>
      <c r="S220" s="104">
        <f>+N220*O220*P220*'1. Standard_Cost'!$C$12</f>
        <v>0</v>
      </c>
      <c r="T220" s="104">
        <f>+N220*P220*Q220*'1. Standard_Cost'!$D$12</f>
        <v>0</v>
      </c>
      <c r="U220" s="104">
        <f>+N220*O220*'1. Standard_Cost'!$E$12</f>
        <v>0</v>
      </c>
      <c r="V220" s="103"/>
      <c r="W220" s="103"/>
      <c r="X220" s="103"/>
      <c r="Y220" s="104">
        <f>+V220*((X220*'1. Standard_Cost'!$B$16)+(W220*X220*'1. Standard_Cost'!$C$16))</f>
        <v>0</v>
      </c>
      <c r="Z220" s="103"/>
      <c r="AA220" s="103"/>
      <c r="AB220" s="104">
        <f>+Z220*'1. Standard_Cost'!$B$20+AA220*'1. Standard_Cost'!$C$20</f>
        <v>0</v>
      </c>
      <c r="AC220" s="105"/>
      <c r="AD220" s="106"/>
      <c r="AE220" s="104">
        <f>SUM(AD220,AC220,AB220,Y220,U220,T220,S220,R220)*'1. Standard_Cost'!B60</f>
        <v>0</v>
      </c>
      <c r="AF220" s="104">
        <f>SUM(AD220,AE220)</f>
        <v>0</v>
      </c>
      <c r="AG220" s="103"/>
      <c r="AH220" s="103"/>
      <c r="AI220" s="103"/>
      <c r="AJ220" s="107"/>
      <c r="AK220" s="107"/>
      <c r="AL220" s="107"/>
      <c r="AM220" s="104">
        <f>AG220*'1. Standard_Cost'!B56+'Incremental_Cost Year 2021'!AH229*'1. Standard_Cost'!C56+'Incremental_Cost Year 2021'!AI229*'1. Standard_Cost'!D56+'Incremental_Cost Year 2021'!AJ229+'Incremental_Cost Year 2021'!AL229+AK220</f>
        <v>0</v>
      </c>
      <c r="AN220" s="104">
        <f>AM220*'1. Standard_Cost'!C60</f>
        <v>0</v>
      </c>
      <c r="AO220" s="107"/>
      <c r="AQ220" s="104">
        <f t="shared" ref="AQ220:AQ223" si="331">L220+M220</f>
        <v>0</v>
      </c>
      <c r="AR220" s="104">
        <f t="shared" ref="AR220:AR223" si="332">AF220</f>
        <v>0</v>
      </c>
      <c r="AS220" s="104">
        <f t="shared" si="281"/>
        <v>0</v>
      </c>
      <c r="AT220" s="104">
        <f>SUM(AQ220,AR220,AS220)</f>
        <v>0</v>
      </c>
      <c r="AU220" s="229"/>
      <c r="AV220" s="229"/>
      <c r="AW220" s="229"/>
      <c r="AX220" s="229"/>
      <c r="AY220" s="229"/>
      <c r="AZ220" s="229"/>
      <c r="BA220" s="230">
        <f t="shared" ref="BA220:BA223" si="333">SUM(AU220:AZ220)-AT220</f>
        <v>0</v>
      </c>
    </row>
    <row r="221" spans="1:53" ht="14.1" customHeight="1" outlineLevel="2" x14ac:dyDescent="0.2">
      <c r="A221" s="68"/>
      <c r="B221" s="94"/>
      <c r="C221" s="251"/>
      <c r="D221" s="110"/>
      <c r="E221" s="110"/>
      <c r="F221" s="110"/>
      <c r="G221" s="111"/>
      <c r="H221" s="99" t="s">
        <v>50</v>
      </c>
      <c r="I221" s="100"/>
      <c r="J221" s="101"/>
      <c r="K221" s="101"/>
      <c r="L221" s="102" t="str">
        <f>IF(I221&lt;&gt;0,((VLOOKUP(I221,'1. Standard_Cost'!$B$4:$D$8,2)+VLOOKUP(I221,'1. Standard_Cost'!$B$4:$D$8,3))*J221*K221),"0")</f>
        <v>0</v>
      </c>
      <c r="M221" s="102">
        <f>L221*'1. Standard_Cost'!F36</f>
        <v>0</v>
      </c>
      <c r="N221" s="103"/>
      <c r="O221" s="103"/>
      <c r="P221" s="103"/>
      <c r="Q221" s="103"/>
      <c r="R221" s="104">
        <f>+N221*P221*'1. Standard_Cost'!$B$12</f>
        <v>0</v>
      </c>
      <c r="S221" s="104">
        <f>+N221*O221*P221*'1. Standard_Cost'!$C$12</f>
        <v>0</v>
      </c>
      <c r="T221" s="104">
        <f>+N221*P221*Q221*'1. Standard_Cost'!$D$12</f>
        <v>0</v>
      </c>
      <c r="U221" s="104">
        <f>+N221*O221*'1. Standard_Cost'!$E$12</f>
        <v>0</v>
      </c>
      <c r="V221" s="103"/>
      <c r="W221" s="103"/>
      <c r="X221" s="103"/>
      <c r="Y221" s="104">
        <f>+V221*((X221*'1. Standard_Cost'!$B$16)+(W221*X221*'1. Standard_Cost'!$C$16))</f>
        <v>0</v>
      </c>
      <c r="Z221" s="103"/>
      <c r="AA221" s="103"/>
      <c r="AB221" s="104">
        <f>+Z221*'1. Standard_Cost'!$B$20+AA221*'1. Standard_Cost'!$C$20</f>
        <v>0</v>
      </c>
      <c r="AC221" s="105"/>
      <c r="AD221" s="106"/>
      <c r="AE221" s="104">
        <f>SUM(AD221,AC221,AB221,Y221,U221,T221,S221,R221)*'1. Standard_Cost'!B60</f>
        <v>0</v>
      </c>
      <c r="AF221" s="104">
        <f t="shared" ref="AF221:AF223" si="334">SUM(AD221,AE221)</f>
        <v>0</v>
      </c>
      <c r="AG221" s="103"/>
      <c r="AH221" s="103">
        <v>0</v>
      </c>
      <c r="AI221" s="103">
        <v>0</v>
      </c>
      <c r="AJ221" s="107"/>
      <c r="AK221" s="107"/>
      <c r="AL221" s="107"/>
      <c r="AM221" s="104">
        <f>AG221*'1. Standard_Cost'!B56+'Incremental_Cost Year 2021'!AH230*'1. Standard_Cost'!C56+'Incremental_Cost Year 2021'!AI230*'1. Standard_Cost'!D56+'Incremental_Cost Year 2021'!AJ230+'Incremental_Cost Year 2021'!AL230+AK221</f>
        <v>0</v>
      </c>
      <c r="AN221" s="104">
        <f>AM221*'1. Standard_Cost'!C60</f>
        <v>0</v>
      </c>
      <c r="AO221" s="107"/>
      <c r="AQ221" s="104">
        <f t="shared" si="331"/>
        <v>0</v>
      </c>
      <c r="AR221" s="104">
        <f t="shared" si="332"/>
        <v>0</v>
      </c>
      <c r="AS221" s="104">
        <f t="shared" si="281"/>
        <v>0</v>
      </c>
      <c r="AT221" s="104">
        <f t="shared" ref="AT221:AT223" si="335">SUM(AQ221,AR221,AS221)</f>
        <v>0</v>
      </c>
      <c r="AU221" s="229"/>
      <c r="AV221" s="229">
        <v>0</v>
      </c>
      <c r="AW221" s="229"/>
      <c r="AX221" s="229"/>
      <c r="AY221" s="229"/>
      <c r="AZ221" s="229"/>
      <c r="BA221" s="230">
        <f t="shared" si="333"/>
        <v>0</v>
      </c>
    </row>
    <row r="222" spans="1:53" ht="14.1" customHeight="1" outlineLevel="2" x14ac:dyDescent="0.2">
      <c r="A222" s="68"/>
      <c r="B222" s="94"/>
      <c r="C222" s="251"/>
      <c r="D222" s="110"/>
      <c r="E222" s="110"/>
      <c r="F222" s="110"/>
      <c r="G222" s="111"/>
      <c r="H222" s="99" t="s">
        <v>51</v>
      </c>
      <c r="I222" s="100"/>
      <c r="J222" s="101"/>
      <c r="K222" s="101"/>
      <c r="L222" s="102" t="str">
        <f>IF(I222&lt;&gt;0,((VLOOKUP(I222,'1. Standard_Cost'!$B$4:$D$8,2)+VLOOKUP(I222,'1. Standard_Cost'!$B$4:$D$8,3))*J222*K222),"0")</f>
        <v>0</v>
      </c>
      <c r="M222" s="102">
        <f>L222*'1. Standard_Cost'!F36</f>
        <v>0</v>
      </c>
      <c r="N222" s="103"/>
      <c r="O222" s="103"/>
      <c r="P222" s="103"/>
      <c r="Q222" s="103"/>
      <c r="R222" s="104">
        <f>+N222*P222*'1. Standard_Cost'!$B$12</f>
        <v>0</v>
      </c>
      <c r="S222" s="104">
        <f>+N222*O222*P222*'1. Standard_Cost'!$C$12</f>
        <v>0</v>
      </c>
      <c r="T222" s="104">
        <f>+N222*P222*Q222*'1. Standard_Cost'!$D$12</f>
        <v>0</v>
      </c>
      <c r="U222" s="104">
        <f>+N222*O222*'1. Standard_Cost'!$E$12</f>
        <v>0</v>
      </c>
      <c r="V222" s="103"/>
      <c r="W222" s="103"/>
      <c r="X222" s="103"/>
      <c r="Y222" s="104">
        <f>+V222*((X222*'1. Standard_Cost'!$B$16)+(W222*X222*'1. Standard_Cost'!$C$16))</f>
        <v>0</v>
      </c>
      <c r="Z222" s="103"/>
      <c r="AA222" s="103"/>
      <c r="AB222" s="104">
        <f>+Z222*'1. Standard_Cost'!$B$20+AA222*'1. Standard_Cost'!$C$20</f>
        <v>0</v>
      </c>
      <c r="AC222" s="105"/>
      <c r="AD222" s="106"/>
      <c r="AE222" s="104">
        <f>SUM(AD222,AC222,AB222,Y222,U222,T222,S222,R222)*'1. Standard_Cost'!B60</f>
        <v>0</v>
      </c>
      <c r="AF222" s="104">
        <f t="shared" si="334"/>
        <v>0</v>
      </c>
      <c r="AG222" s="103"/>
      <c r="AH222" s="103"/>
      <c r="AI222" s="103"/>
      <c r="AJ222" s="107"/>
      <c r="AK222" s="107"/>
      <c r="AL222" s="107"/>
      <c r="AM222" s="104">
        <f>AG222*'1. Standard_Cost'!B56+'Incremental_Cost Year 2021'!AH231*'1. Standard_Cost'!C56+'Incremental_Cost Year 2021'!AI231*'1. Standard_Cost'!D56+'Incremental_Cost Year 2021'!AJ231+'Incremental_Cost Year 2021'!AL231+AK222</f>
        <v>0</v>
      </c>
      <c r="AN222" s="104">
        <f>AM222*'1. Standard_Cost'!C60</f>
        <v>0</v>
      </c>
      <c r="AO222" s="107"/>
      <c r="AQ222" s="104">
        <f t="shared" si="331"/>
        <v>0</v>
      </c>
      <c r="AR222" s="104">
        <f t="shared" si="332"/>
        <v>0</v>
      </c>
      <c r="AS222" s="104">
        <f t="shared" si="281"/>
        <v>0</v>
      </c>
      <c r="AT222" s="104">
        <f t="shared" si="335"/>
        <v>0</v>
      </c>
      <c r="AU222" s="229"/>
      <c r="AV222" s="229"/>
      <c r="AW222" s="229"/>
      <c r="AX222" s="229"/>
      <c r="AY222" s="229"/>
      <c r="AZ222" s="229"/>
      <c r="BA222" s="230">
        <f t="shared" si="333"/>
        <v>0</v>
      </c>
    </row>
    <row r="223" spans="1:53" ht="14.1" customHeight="1" outlineLevel="2" x14ac:dyDescent="0.2">
      <c r="A223" s="68"/>
      <c r="B223" s="94"/>
      <c r="C223" s="251"/>
      <c r="D223" s="110"/>
      <c r="E223" s="110"/>
      <c r="F223" s="110"/>
      <c r="G223" s="111"/>
      <c r="H223" s="112" t="s">
        <v>179</v>
      </c>
      <c r="I223" s="100"/>
      <c r="J223" s="101"/>
      <c r="K223" s="101"/>
      <c r="L223" s="102" t="str">
        <f>IF(I223&lt;&gt;0,((VLOOKUP(I223,'1. Standard_Cost'!$B$4:$D$8,2)+VLOOKUP(I223,'1. Standard_Cost'!$B$4:$D$8,3))*J223*K223),"0")</f>
        <v>0</v>
      </c>
      <c r="M223" s="102">
        <f>L223*'1. Standard_Cost'!F36</f>
        <v>0</v>
      </c>
      <c r="N223" s="103"/>
      <c r="O223" s="103"/>
      <c r="P223" s="103"/>
      <c r="Q223" s="103"/>
      <c r="R223" s="104">
        <f>+N223*P223*'1. Standard_Cost'!$B$12</f>
        <v>0</v>
      </c>
      <c r="S223" s="104">
        <f>+N223*O223*P223*'1. Standard_Cost'!$C$12</f>
        <v>0</v>
      </c>
      <c r="T223" s="104">
        <f>+N223*P223*Q223*'1. Standard_Cost'!$D$12</f>
        <v>0</v>
      </c>
      <c r="U223" s="104">
        <f>+N223*O223*'1. Standard_Cost'!$E$12</f>
        <v>0</v>
      </c>
      <c r="V223" s="103"/>
      <c r="W223" s="103"/>
      <c r="X223" s="103"/>
      <c r="Y223" s="104">
        <f>+V223*((X223*'1. Standard_Cost'!$B$16)+(W223*X223*'1. Standard_Cost'!$C$16))</f>
        <v>0</v>
      </c>
      <c r="Z223" s="103"/>
      <c r="AA223" s="103"/>
      <c r="AB223" s="104">
        <f>+Z223*'1. Standard_Cost'!$B$20+AA223*'1. Standard_Cost'!$C$20</f>
        <v>0</v>
      </c>
      <c r="AC223" s="105"/>
      <c r="AD223" s="106"/>
      <c r="AE223" s="104">
        <f>SUM(AD223,AC223,AB223,Y223,U223,T223,S223,R223)*'1. Standard_Cost'!B60</f>
        <v>0</v>
      </c>
      <c r="AF223" s="104">
        <f t="shared" si="334"/>
        <v>0</v>
      </c>
      <c r="AG223" s="103"/>
      <c r="AH223" s="103"/>
      <c r="AI223" s="103"/>
      <c r="AJ223" s="107"/>
      <c r="AK223" s="107"/>
      <c r="AL223" s="107"/>
      <c r="AM223" s="104">
        <f>AG223*'1. Standard_Cost'!B56+'Incremental_Cost Year 2021'!AH232*'1. Standard_Cost'!C56+'Incremental_Cost Year 2021'!AI232*'1. Standard_Cost'!D56+'Incremental_Cost Year 2021'!AJ232+'Incremental_Cost Year 2021'!AL232+AK223</f>
        <v>0</v>
      </c>
      <c r="AN223" s="104">
        <f>AM223*'1. Standard_Cost'!C60</f>
        <v>0</v>
      </c>
      <c r="AO223" s="107"/>
      <c r="AQ223" s="104">
        <f t="shared" si="331"/>
        <v>0</v>
      </c>
      <c r="AR223" s="104">
        <f t="shared" si="332"/>
        <v>0</v>
      </c>
      <c r="AS223" s="104">
        <f t="shared" si="281"/>
        <v>0</v>
      </c>
      <c r="AT223" s="104">
        <f t="shared" si="335"/>
        <v>0</v>
      </c>
      <c r="AU223" s="229"/>
      <c r="AV223" s="229"/>
      <c r="AW223" s="229"/>
      <c r="AX223" s="229"/>
      <c r="AY223" s="229"/>
      <c r="AZ223" s="229"/>
      <c r="BA223" s="230">
        <f t="shared" si="333"/>
        <v>0</v>
      </c>
    </row>
    <row r="224" spans="1:53" ht="24.6" customHeight="1" outlineLevel="1" x14ac:dyDescent="0.2">
      <c r="A224" s="68"/>
      <c r="B224" s="141"/>
      <c r="C224" s="251"/>
      <c r="D224" s="113" t="s">
        <v>48</v>
      </c>
      <c r="E224" s="113" t="s">
        <v>753</v>
      </c>
      <c r="F224" s="114" t="s">
        <v>154</v>
      </c>
      <c r="G224" s="115" t="s">
        <v>155</v>
      </c>
      <c r="H224" s="122" t="s">
        <v>254</v>
      </c>
      <c r="I224" s="117"/>
      <c r="J224" s="117"/>
      <c r="K224" s="117"/>
      <c r="L224" s="118">
        <f>SUM(L220:L223)</f>
        <v>0</v>
      </c>
      <c r="M224" s="118">
        <f>SUM(M220:M223)</f>
        <v>0</v>
      </c>
      <c r="N224" s="117"/>
      <c r="O224" s="117"/>
      <c r="P224" s="117"/>
      <c r="Q224" s="117"/>
      <c r="R224" s="119">
        <f>SUM(R220:R223)</f>
        <v>0</v>
      </c>
      <c r="S224" s="119">
        <f>SUM(S220:S223)</f>
        <v>0</v>
      </c>
      <c r="T224" s="119">
        <f>SUM(T220:T223)</f>
        <v>0</v>
      </c>
      <c r="U224" s="119">
        <f>SUM(U220:U223)</f>
        <v>0</v>
      </c>
      <c r="V224" s="117"/>
      <c r="W224" s="117"/>
      <c r="X224" s="117"/>
      <c r="Y224" s="118">
        <f>SUM(Y220:Y223)</f>
        <v>0</v>
      </c>
      <c r="Z224" s="117"/>
      <c r="AA224" s="117"/>
      <c r="AB224" s="118">
        <f t="shared" ref="AB224:AF224" si="336">SUM(AB220:AB223)</f>
        <v>0</v>
      </c>
      <c r="AC224" s="118">
        <f t="shared" si="336"/>
        <v>0</v>
      </c>
      <c r="AD224" s="118">
        <f t="shared" si="336"/>
        <v>0</v>
      </c>
      <c r="AE224" s="118">
        <f t="shared" si="336"/>
        <v>0</v>
      </c>
      <c r="AF224" s="118">
        <f t="shared" si="336"/>
        <v>0</v>
      </c>
      <c r="AG224" s="117"/>
      <c r="AH224" s="117"/>
      <c r="AI224" s="117"/>
      <c r="AJ224" s="119">
        <f>SUM(AJ220:AJ223)</f>
        <v>0</v>
      </c>
      <c r="AK224" s="119">
        <f t="shared" ref="AK224:AN224" si="337">SUM(AK220:AK223)</f>
        <v>0</v>
      </c>
      <c r="AL224" s="119">
        <f t="shared" si="337"/>
        <v>0</v>
      </c>
      <c r="AM224" s="119">
        <f t="shared" si="337"/>
        <v>0</v>
      </c>
      <c r="AN224" s="119">
        <f t="shared" si="337"/>
        <v>0</v>
      </c>
      <c r="AO224" s="116"/>
      <c r="AP224" s="120"/>
      <c r="AQ224" s="121">
        <f t="shared" ref="AQ224:BA224" si="338">SUM(AQ220:AQ223)</f>
        <v>0</v>
      </c>
      <c r="AR224" s="121">
        <f t="shared" si="338"/>
        <v>0</v>
      </c>
      <c r="AS224" s="104"/>
      <c r="AT224" s="121">
        <f t="shared" si="338"/>
        <v>0</v>
      </c>
      <c r="AU224" s="121">
        <f t="shared" si="338"/>
        <v>0</v>
      </c>
      <c r="AV224" s="121">
        <f t="shared" si="338"/>
        <v>0</v>
      </c>
      <c r="AW224" s="121">
        <f t="shared" si="338"/>
        <v>0</v>
      </c>
      <c r="AX224" s="121">
        <f t="shared" si="338"/>
        <v>0</v>
      </c>
      <c r="AY224" s="121">
        <f t="shared" si="338"/>
        <v>0</v>
      </c>
      <c r="AZ224" s="121">
        <f t="shared" si="338"/>
        <v>0</v>
      </c>
      <c r="BA224" s="121">
        <f t="shared" si="338"/>
        <v>0</v>
      </c>
    </row>
    <row r="225" spans="1:53" s="124" customFormat="1" ht="81" customHeight="1" x14ac:dyDescent="0.2">
      <c r="B225" s="138"/>
      <c r="C225" s="247" t="s">
        <v>754</v>
      </c>
      <c r="D225" s="248"/>
      <c r="E225" s="249"/>
      <c r="F225" s="222"/>
      <c r="G225" s="222"/>
      <c r="H225" s="130" t="s">
        <v>255</v>
      </c>
      <c r="I225" s="128"/>
      <c r="J225" s="128"/>
      <c r="K225" s="128"/>
      <c r="L225" s="129">
        <f>SUM(L230,L235,L240)</f>
        <v>320260</v>
      </c>
      <c r="M225" s="129">
        <f>SUM(M230,M235,M240)</f>
        <v>53483.42</v>
      </c>
      <c r="N225" s="128"/>
      <c r="O225" s="128"/>
      <c r="P225" s="128"/>
      <c r="Q225" s="128"/>
      <c r="R225" s="129">
        <f>SUM(R230,R235,R240)</f>
        <v>0</v>
      </c>
      <c r="S225" s="129">
        <f t="shared" ref="S225:U225" si="339">SUM(S230,S235,S240)</f>
        <v>0</v>
      </c>
      <c r="T225" s="129">
        <f t="shared" si="339"/>
        <v>0</v>
      </c>
      <c r="U225" s="129">
        <f t="shared" si="339"/>
        <v>0</v>
      </c>
      <c r="V225" s="128"/>
      <c r="W225" s="128"/>
      <c r="X225" s="128"/>
      <c r="Y225" s="129">
        <f t="shared" ref="Y225" si="340">SUM(Y230,Y235,Y240)</f>
        <v>0</v>
      </c>
      <c r="Z225" s="128"/>
      <c r="AA225" s="128"/>
      <c r="AB225" s="129">
        <f t="shared" ref="AB225:AF225" si="341">SUM(AB230,AB235,AB240)</f>
        <v>0</v>
      </c>
      <c r="AC225" s="129">
        <f t="shared" si="341"/>
        <v>0</v>
      </c>
      <c r="AD225" s="129">
        <f t="shared" si="341"/>
        <v>0</v>
      </c>
      <c r="AE225" s="129">
        <f t="shared" si="341"/>
        <v>0</v>
      </c>
      <c r="AF225" s="129">
        <f t="shared" si="341"/>
        <v>0</v>
      </c>
      <c r="AG225" s="128"/>
      <c r="AH225" s="128"/>
      <c r="AI225" s="128"/>
      <c r="AJ225" s="129">
        <f t="shared" ref="AJ225:AN225" si="342">SUM(AJ230,AJ235,AJ240)</f>
        <v>0</v>
      </c>
      <c r="AK225" s="129">
        <f t="shared" si="342"/>
        <v>0</v>
      </c>
      <c r="AL225" s="129">
        <f t="shared" si="342"/>
        <v>0</v>
      </c>
      <c r="AM225" s="129">
        <f t="shared" si="342"/>
        <v>0</v>
      </c>
      <c r="AN225" s="139">
        <f t="shared" si="342"/>
        <v>0</v>
      </c>
      <c r="AO225" s="130"/>
      <c r="AP225" s="131"/>
      <c r="AQ225" s="139">
        <f t="shared" ref="AQ225:BA225" si="343">SUM(AQ230,AQ235,AQ240)</f>
        <v>373743.42</v>
      </c>
      <c r="AR225" s="139">
        <f t="shared" si="343"/>
        <v>0</v>
      </c>
      <c r="AS225" s="139">
        <f t="shared" si="343"/>
        <v>0</v>
      </c>
      <c r="AT225" s="139">
        <f>AT230+AT235+AT240+AT245+AT250+AT255+AT260+AT265+AT270+AT275+AT280+AT285+AT290+AT295+AT300</f>
        <v>1389908.67</v>
      </c>
      <c r="AU225" s="139">
        <f>AU230+AU235+AU240+AU245+AU250+AU255+AU260+AU265+AU270+AU275+AU280+AU285+AU290+AU295+AU300</f>
        <v>1389908.67</v>
      </c>
      <c r="AV225" s="139">
        <f t="shared" si="343"/>
        <v>0</v>
      </c>
      <c r="AW225" s="139">
        <f t="shared" si="343"/>
        <v>0</v>
      </c>
      <c r="AX225" s="139">
        <f t="shared" si="343"/>
        <v>0</v>
      </c>
      <c r="AY225" s="139">
        <f t="shared" si="343"/>
        <v>0</v>
      </c>
      <c r="AZ225" s="139">
        <f t="shared" si="343"/>
        <v>0</v>
      </c>
      <c r="BA225" s="139">
        <f t="shared" si="343"/>
        <v>0</v>
      </c>
    </row>
    <row r="226" spans="1:53" ht="14.1" customHeight="1" outlineLevel="2" x14ac:dyDescent="0.2">
      <c r="A226" s="68"/>
      <c r="B226" s="94"/>
      <c r="C226" s="250"/>
      <c r="D226" s="96"/>
      <c r="E226" s="96"/>
      <c r="F226" s="97"/>
      <c r="G226" s="98"/>
      <c r="H226" s="99" t="s">
        <v>49</v>
      </c>
      <c r="I226" s="100"/>
      <c r="J226" s="101"/>
      <c r="K226" s="101"/>
      <c r="L226" s="102" t="str">
        <f>IF(I226&lt;&gt;0,((VLOOKUP(I226,'1. Standard_Cost'!$B$4:$D$8,2)+VLOOKUP(I226,'1. Standard_Cost'!$B$4:$D$8,3))*J226*K226),"0")</f>
        <v>0</v>
      </c>
      <c r="M226" s="102">
        <f>L226*'1. Standard_Cost'!F56</f>
        <v>0</v>
      </c>
      <c r="N226" s="103"/>
      <c r="O226" s="103"/>
      <c r="P226" s="103"/>
      <c r="Q226" s="103"/>
      <c r="R226" s="104">
        <f>+N226*P226*'1. Standard_Cost'!$B$12</f>
        <v>0</v>
      </c>
      <c r="S226" s="104">
        <f>+N226*O226*P226*'1. Standard_Cost'!$C$12</f>
        <v>0</v>
      </c>
      <c r="T226" s="104">
        <f>+N226*P226*Q226*'1. Standard_Cost'!$D$12</f>
        <v>0</v>
      </c>
      <c r="U226" s="104">
        <f>+N226*O226*'1. Standard_Cost'!$E$12</f>
        <v>0</v>
      </c>
      <c r="V226" s="103"/>
      <c r="W226" s="103"/>
      <c r="X226" s="103"/>
      <c r="Y226" s="104">
        <f>+V226*((X226*'1. Standard_Cost'!$B$16)+(W226*X226*'1. Standard_Cost'!$C$16))</f>
        <v>0</v>
      </c>
      <c r="Z226" s="103"/>
      <c r="AA226" s="103"/>
      <c r="AB226" s="104">
        <f>+Z226*'1. Standard_Cost'!$B$20+AA226*'1. Standard_Cost'!$C$20</f>
        <v>0</v>
      </c>
      <c r="AC226" s="105"/>
      <c r="AD226" s="106"/>
      <c r="AE226" s="104">
        <f>SUM(AD226,AC226,AB226,Y226,U226,T226,S226,R226)*'1. Standard_Cost'!B80</f>
        <v>0</v>
      </c>
      <c r="AF226" s="104">
        <f>SUM(AD226,AE226)</f>
        <v>0</v>
      </c>
      <c r="AG226" s="103"/>
      <c r="AH226" s="103"/>
      <c r="AI226" s="103"/>
      <c r="AJ226" s="107"/>
      <c r="AK226" s="107"/>
      <c r="AL226" s="107"/>
      <c r="AM226" s="104">
        <f>AG226*'1. Standard_Cost'!B76+'Incremental_Cost Year 2021'!AH235*'1. Standard_Cost'!C76+'Incremental_Cost Year 2021'!AI235*'1. Standard_Cost'!D76+'Incremental_Cost Year 2021'!AJ235+'Incremental_Cost Year 2021'!AL235+AK226</f>
        <v>0</v>
      </c>
      <c r="AN226" s="104">
        <f>AM226*'1. Standard_Cost'!C80</f>
        <v>0</v>
      </c>
      <c r="AO226" s="107"/>
      <c r="AQ226" s="104">
        <f t="shared" ref="AQ226:AQ229" si="344">L226+M226</f>
        <v>0</v>
      </c>
      <c r="AR226" s="104">
        <f t="shared" ref="AR226:AR229" si="345">AF226</f>
        <v>0</v>
      </c>
      <c r="AS226" s="104">
        <f t="shared" si="281"/>
        <v>0</v>
      </c>
      <c r="AT226" s="104">
        <f>SUM(AQ226,AR226,AS226)</f>
        <v>0</v>
      </c>
      <c r="AU226" s="229"/>
      <c r="AV226" s="229"/>
      <c r="AW226" s="229"/>
      <c r="AX226" s="229"/>
      <c r="AY226" s="229"/>
      <c r="AZ226" s="229"/>
      <c r="BA226" s="230">
        <f t="shared" ref="BA226:BA229" si="346">SUM(AU226:AZ226)-AT226</f>
        <v>0</v>
      </c>
    </row>
    <row r="227" spans="1:53" ht="14.1" customHeight="1" outlineLevel="2" x14ac:dyDescent="0.2">
      <c r="A227" s="68"/>
      <c r="B227" s="94"/>
      <c r="C227" s="251"/>
      <c r="D227" s="110"/>
      <c r="E227" s="110"/>
      <c r="F227" s="110"/>
      <c r="G227" s="111"/>
      <c r="H227" s="99" t="s">
        <v>50</v>
      </c>
      <c r="I227" s="100"/>
      <c r="J227" s="101"/>
      <c r="K227" s="101"/>
      <c r="L227" s="102" t="str">
        <f>IF(I227&lt;&gt;0,((VLOOKUP(I227,'1. Standard_Cost'!$B$4:$D$8,2)+VLOOKUP(I227,'1. Standard_Cost'!$B$4:$D$8,3))*J227*K227),"0")</f>
        <v>0</v>
      </c>
      <c r="M227" s="102">
        <f>L227*'1. Standard_Cost'!F56</f>
        <v>0</v>
      </c>
      <c r="N227" s="103"/>
      <c r="O227" s="103"/>
      <c r="P227" s="103"/>
      <c r="Q227" s="103"/>
      <c r="R227" s="104">
        <f>+N227*P227*'1. Standard_Cost'!$B$12</f>
        <v>0</v>
      </c>
      <c r="S227" s="104">
        <f>+N227*O227*P227*'1. Standard_Cost'!$C$12</f>
        <v>0</v>
      </c>
      <c r="T227" s="104">
        <f>+N227*P227*Q227*'1. Standard_Cost'!$D$12</f>
        <v>0</v>
      </c>
      <c r="U227" s="104">
        <f>+N227*O227*'1. Standard_Cost'!$E$12</f>
        <v>0</v>
      </c>
      <c r="V227" s="103"/>
      <c r="W227" s="103"/>
      <c r="X227" s="103"/>
      <c r="Y227" s="104">
        <f>+V227*((X227*'1. Standard_Cost'!$B$16)+(W227*X227*'1. Standard_Cost'!$C$16))</f>
        <v>0</v>
      </c>
      <c r="Z227" s="103"/>
      <c r="AA227" s="103"/>
      <c r="AB227" s="104">
        <f>+Z227*'1. Standard_Cost'!$B$20+AA227*'1. Standard_Cost'!$C$20</f>
        <v>0</v>
      </c>
      <c r="AC227" s="105"/>
      <c r="AD227" s="106"/>
      <c r="AE227" s="104">
        <f>SUM(AD227,AC227,AB227,Y227,U227,T227,S227,R227)*'1. Standard_Cost'!B80</f>
        <v>0</v>
      </c>
      <c r="AF227" s="104">
        <f t="shared" ref="AF227:AF229" si="347">SUM(AD227,AE227)</f>
        <v>0</v>
      </c>
      <c r="AG227" s="103"/>
      <c r="AH227" s="103">
        <v>0</v>
      </c>
      <c r="AI227" s="103">
        <v>0</v>
      </c>
      <c r="AJ227" s="107"/>
      <c r="AK227" s="107"/>
      <c r="AL227" s="107"/>
      <c r="AM227" s="104">
        <f>AG227*'1. Standard_Cost'!B76+'Incremental_Cost Year 2021'!AH236*'1. Standard_Cost'!C76+'Incremental_Cost Year 2021'!AI236*'1. Standard_Cost'!D76+'Incremental_Cost Year 2021'!AJ236+'Incremental_Cost Year 2021'!AL236+AK227</f>
        <v>0</v>
      </c>
      <c r="AN227" s="104">
        <f>AM227*'1. Standard_Cost'!C80</f>
        <v>0</v>
      </c>
      <c r="AO227" s="107"/>
      <c r="AQ227" s="104">
        <f t="shared" si="344"/>
        <v>0</v>
      </c>
      <c r="AR227" s="104">
        <f t="shared" si="345"/>
        <v>0</v>
      </c>
      <c r="AS227" s="104">
        <f t="shared" si="281"/>
        <v>0</v>
      </c>
      <c r="AT227" s="104">
        <f t="shared" ref="AT227:AT229" si="348">SUM(AQ227,AR227,AS227)</f>
        <v>0</v>
      </c>
      <c r="AU227" s="229"/>
      <c r="AV227" s="229">
        <v>0</v>
      </c>
      <c r="AW227" s="229"/>
      <c r="AX227" s="229"/>
      <c r="AY227" s="229"/>
      <c r="AZ227" s="229"/>
      <c r="BA227" s="230">
        <f t="shared" si="346"/>
        <v>0</v>
      </c>
    </row>
    <row r="228" spans="1:53" ht="14.1" customHeight="1" outlineLevel="2" x14ac:dyDescent="0.2">
      <c r="A228" s="68"/>
      <c r="B228" s="94"/>
      <c r="C228" s="251"/>
      <c r="D228" s="110"/>
      <c r="E228" s="110"/>
      <c r="F228" s="110"/>
      <c r="G228" s="111"/>
      <c r="H228" s="99" t="s">
        <v>51</v>
      </c>
      <c r="I228" s="100"/>
      <c r="J228" s="101"/>
      <c r="K228" s="101"/>
      <c r="L228" s="102" t="str">
        <f>IF(I228&lt;&gt;0,((VLOOKUP(I228,'1. Standard_Cost'!$B$4:$D$8,2)+VLOOKUP(I228,'1. Standard_Cost'!$B$4:$D$8,3))*J228*K228),"0")</f>
        <v>0</v>
      </c>
      <c r="M228" s="102">
        <f>L228*'1. Standard_Cost'!F56</f>
        <v>0</v>
      </c>
      <c r="N228" s="103"/>
      <c r="O228" s="103"/>
      <c r="P228" s="103"/>
      <c r="Q228" s="103"/>
      <c r="R228" s="104">
        <f>+N228*P228*'1. Standard_Cost'!$B$12</f>
        <v>0</v>
      </c>
      <c r="S228" s="104">
        <f>+N228*O228*P228*'1. Standard_Cost'!$C$12</f>
        <v>0</v>
      </c>
      <c r="T228" s="104">
        <f>+N228*P228*Q228*'1. Standard_Cost'!$D$12</f>
        <v>0</v>
      </c>
      <c r="U228" s="104">
        <f>+N228*O228*'1. Standard_Cost'!$E$12</f>
        <v>0</v>
      </c>
      <c r="V228" s="103"/>
      <c r="W228" s="103"/>
      <c r="X228" s="103"/>
      <c r="Y228" s="104">
        <f>+V228*((X228*'1. Standard_Cost'!$B$16)+(W228*X228*'1. Standard_Cost'!$C$16))</f>
        <v>0</v>
      </c>
      <c r="Z228" s="103"/>
      <c r="AA228" s="103"/>
      <c r="AB228" s="104">
        <f>+Z228*'1. Standard_Cost'!$B$20+AA228*'1. Standard_Cost'!$C$20</f>
        <v>0</v>
      </c>
      <c r="AC228" s="105"/>
      <c r="AD228" s="106"/>
      <c r="AE228" s="104">
        <f>SUM(AD228,AC228,AB228,Y228,U228,T228,S228,R228)*'1. Standard_Cost'!B80</f>
        <v>0</v>
      </c>
      <c r="AF228" s="104">
        <f t="shared" si="347"/>
        <v>0</v>
      </c>
      <c r="AG228" s="103"/>
      <c r="AH228" s="103"/>
      <c r="AI228" s="103"/>
      <c r="AJ228" s="107"/>
      <c r="AK228" s="107"/>
      <c r="AL228" s="107"/>
      <c r="AM228" s="104">
        <f>AG228*'1. Standard_Cost'!B76+'Incremental_Cost Year 2021'!AH237*'1. Standard_Cost'!C76+'Incremental_Cost Year 2021'!AI237*'1. Standard_Cost'!D76+'Incremental_Cost Year 2021'!AJ237+'Incremental_Cost Year 2021'!AL237+AK228</f>
        <v>0</v>
      </c>
      <c r="AN228" s="104">
        <f>AM228*'1. Standard_Cost'!C80</f>
        <v>0</v>
      </c>
      <c r="AO228" s="107"/>
      <c r="AQ228" s="104">
        <f t="shared" si="344"/>
        <v>0</v>
      </c>
      <c r="AR228" s="104">
        <f t="shared" si="345"/>
        <v>0</v>
      </c>
      <c r="AS228" s="104">
        <f t="shared" si="281"/>
        <v>0</v>
      </c>
      <c r="AT228" s="104">
        <f t="shared" si="348"/>
        <v>0</v>
      </c>
      <c r="AU228" s="229"/>
      <c r="AV228" s="229"/>
      <c r="AW228" s="229"/>
      <c r="AX228" s="229"/>
      <c r="AY228" s="229"/>
      <c r="AZ228" s="229"/>
      <c r="BA228" s="230">
        <f t="shared" si="346"/>
        <v>0</v>
      </c>
    </row>
    <row r="229" spans="1:53" ht="14.1" customHeight="1" outlineLevel="2" x14ac:dyDescent="0.2">
      <c r="A229" s="68"/>
      <c r="B229" s="94"/>
      <c r="C229" s="251"/>
      <c r="D229" s="110"/>
      <c r="E229" s="110"/>
      <c r="F229" s="110"/>
      <c r="G229" s="111"/>
      <c r="H229" s="112" t="s">
        <v>179</v>
      </c>
      <c r="I229" s="100"/>
      <c r="J229" s="101"/>
      <c r="K229" s="101"/>
      <c r="L229" s="102" t="str">
        <f>IF(I229&lt;&gt;0,((VLOOKUP(I229,'1. Standard_Cost'!$B$4:$D$8,2)+VLOOKUP(I229,'1. Standard_Cost'!$B$4:$D$8,3))*J229*K229),"0")</f>
        <v>0</v>
      </c>
      <c r="M229" s="102">
        <f>L229*'1. Standard_Cost'!F56</f>
        <v>0</v>
      </c>
      <c r="N229" s="103"/>
      <c r="O229" s="103"/>
      <c r="P229" s="103"/>
      <c r="Q229" s="103"/>
      <c r="R229" s="104">
        <f>+N229*P229*'1. Standard_Cost'!$B$12</f>
        <v>0</v>
      </c>
      <c r="S229" s="104">
        <f>+N229*O229*P229*'1. Standard_Cost'!$C$12</f>
        <v>0</v>
      </c>
      <c r="T229" s="104">
        <f>+N229*P229*Q229*'1. Standard_Cost'!$D$12</f>
        <v>0</v>
      </c>
      <c r="U229" s="104">
        <f>+N229*O229*'1. Standard_Cost'!$E$12</f>
        <v>0</v>
      </c>
      <c r="V229" s="103"/>
      <c r="W229" s="103"/>
      <c r="X229" s="103"/>
      <c r="Y229" s="104">
        <f>+V229*((X229*'1. Standard_Cost'!$B$16)+(W229*X229*'1. Standard_Cost'!$C$16))</f>
        <v>0</v>
      </c>
      <c r="Z229" s="103"/>
      <c r="AA229" s="103"/>
      <c r="AB229" s="104">
        <f>+Z229*'1. Standard_Cost'!$B$20+AA229*'1. Standard_Cost'!$C$20</f>
        <v>0</v>
      </c>
      <c r="AC229" s="105"/>
      <c r="AD229" s="106"/>
      <c r="AE229" s="104">
        <f>SUM(AD229,AC229,AB229,Y229,U229,T229,S229,R229)*'1. Standard_Cost'!B80</f>
        <v>0</v>
      </c>
      <c r="AF229" s="104">
        <f t="shared" si="347"/>
        <v>0</v>
      </c>
      <c r="AG229" s="103"/>
      <c r="AH229" s="103"/>
      <c r="AI229" s="103"/>
      <c r="AJ229" s="107"/>
      <c r="AK229" s="107"/>
      <c r="AL229" s="107"/>
      <c r="AM229" s="104">
        <f>AG229*'1. Standard_Cost'!B76+'Incremental_Cost Year 2021'!AH238*'1. Standard_Cost'!C76+'Incremental_Cost Year 2021'!AI238*'1. Standard_Cost'!D76+'Incremental_Cost Year 2021'!AJ238+'Incremental_Cost Year 2021'!AL238+AK229</f>
        <v>0</v>
      </c>
      <c r="AN229" s="104">
        <f>AM229*'1. Standard_Cost'!C80</f>
        <v>0</v>
      </c>
      <c r="AO229" s="107"/>
      <c r="AQ229" s="104">
        <f t="shared" si="344"/>
        <v>0</v>
      </c>
      <c r="AR229" s="104">
        <f t="shared" si="345"/>
        <v>0</v>
      </c>
      <c r="AS229" s="104">
        <f t="shared" si="281"/>
        <v>0</v>
      </c>
      <c r="AT229" s="104">
        <f t="shared" si="348"/>
        <v>0</v>
      </c>
      <c r="AU229" s="229"/>
      <c r="AV229" s="229"/>
      <c r="AW229" s="229"/>
      <c r="AX229" s="229"/>
      <c r="AY229" s="229"/>
      <c r="AZ229" s="229"/>
      <c r="BA229" s="230">
        <f t="shared" si="346"/>
        <v>0</v>
      </c>
    </row>
    <row r="230" spans="1:53" ht="66.75" customHeight="1" outlineLevel="1" x14ac:dyDescent="0.2">
      <c r="A230" s="68"/>
      <c r="B230" s="94"/>
      <c r="C230" s="251"/>
      <c r="D230" s="113" t="s">
        <v>48</v>
      </c>
      <c r="E230" s="113" t="s">
        <v>256</v>
      </c>
      <c r="F230" s="114" t="s">
        <v>154</v>
      </c>
      <c r="G230" s="115" t="s">
        <v>155</v>
      </c>
      <c r="H230" s="140" t="s">
        <v>257</v>
      </c>
      <c r="I230" s="117"/>
      <c r="J230" s="117"/>
      <c r="K230" s="117"/>
      <c r="L230" s="118">
        <f>SUM(L226:L229)</f>
        <v>0</v>
      </c>
      <c r="M230" s="118">
        <f>SUM(M226:M229)</f>
        <v>0</v>
      </c>
      <c r="N230" s="117"/>
      <c r="O230" s="117"/>
      <c r="P230" s="117"/>
      <c r="Q230" s="117"/>
      <c r="R230" s="119">
        <f>SUM(R226:R229)</f>
        <v>0</v>
      </c>
      <c r="S230" s="119">
        <f>SUM(S226:S229)</f>
        <v>0</v>
      </c>
      <c r="T230" s="119">
        <f>SUM(T226:T229)</f>
        <v>0</v>
      </c>
      <c r="U230" s="119">
        <f>SUM(U226:U229)</f>
        <v>0</v>
      </c>
      <c r="V230" s="117"/>
      <c r="W230" s="117"/>
      <c r="X230" s="117"/>
      <c r="Y230" s="118">
        <f>SUM(Y226:Y229)</f>
        <v>0</v>
      </c>
      <c r="Z230" s="117"/>
      <c r="AA230" s="117"/>
      <c r="AB230" s="118">
        <f t="shared" ref="AB230:AF230" si="349">SUM(AB226:AB229)</f>
        <v>0</v>
      </c>
      <c r="AC230" s="118">
        <f t="shared" si="349"/>
        <v>0</v>
      </c>
      <c r="AD230" s="118">
        <f t="shared" si="349"/>
        <v>0</v>
      </c>
      <c r="AE230" s="118">
        <f t="shared" si="349"/>
        <v>0</v>
      </c>
      <c r="AF230" s="118">
        <f t="shared" si="349"/>
        <v>0</v>
      </c>
      <c r="AG230" s="117"/>
      <c r="AH230" s="117"/>
      <c r="AI230" s="117"/>
      <c r="AJ230" s="119">
        <f>SUM(AJ226:AJ229)</f>
        <v>0</v>
      </c>
      <c r="AK230" s="119">
        <f t="shared" ref="AK230:AN230" si="350">SUM(AK226:AK229)</f>
        <v>0</v>
      </c>
      <c r="AL230" s="119">
        <f t="shared" si="350"/>
        <v>0</v>
      </c>
      <c r="AM230" s="119">
        <f t="shared" si="350"/>
        <v>0</v>
      </c>
      <c r="AN230" s="119">
        <f t="shared" si="350"/>
        <v>0</v>
      </c>
      <c r="AO230" s="116"/>
      <c r="AP230" s="120"/>
      <c r="AQ230" s="118">
        <f t="shared" ref="AQ230:BA230" si="351">SUM(AQ226:AQ229)</f>
        <v>0</v>
      </c>
      <c r="AR230" s="118">
        <f t="shared" si="351"/>
        <v>0</v>
      </c>
      <c r="AS230" s="118">
        <f t="shared" si="351"/>
        <v>0</v>
      </c>
      <c r="AT230" s="118">
        <f t="shared" si="351"/>
        <v>0</v>
      </c>
      <c r="AU230" s="118">
        <f t="shared" si="351"/>
        <v>0</v>
      </c>
      <c r="AV230" s="118">
        <f t="shared" si="351"/>
        <v>0</v>
      </c>
      <c r="AW230" s="118">
        <f t="shared" si="351"/>
        <v>0</v>
      </c>
      <c r="AX230" s="118">
        <f t="shared" si="351"/>
        <v>0</v>
      </c>
      <c r="AY230" s="118">
        <f t="shared" si="351"/>
        <v>0</v>
      </c>
      <c r="AZ230" s="118">
        <f t="shared" si="351"/>
        <v>0</v>
      </c>
      <c r="BA230" s="118">
        <f t="shared" si="351"/>
        <v>0</v>
      </c>
    </row>
    <row r="231" spans="1:53" ht="14.1" customHeight="1" outlineLevel="2" x14ac:dyDescent="0.2">
      <c r="A231" s="68"/>
      <c r="B231" s="94"/>
      <c r="C231" s="251"/>
      <c r="D231" s="96"/>
      <c r="E231" s="96"/>
      <c r="F231" s="97"/>
      <c r="G231" s="98"/>
      <c r="H231" s="99" t="s">
        <v>49</v>
      </c>
      <c r="I231" s="100"/>
      <c r="J231" s="101"/>
      <c r="K231" s="101"/>
      <c r="L231" s="102" t="str">
        <f>IF(I231&lt;&gt;0,((VLOOKUP(I231,'1. Standard_Cost'!$B$4:$D$8,2)+VLOOKUP(I231,'1. Standard_Cost'!$B$4:$D$8,3))*J231*K231),"0")</f>
        <v>0</v>
      </c>
      <c r="M231" s="102">
        <f>L231*'1. Standard_Cost'!F56</f>
        <v>0</v>
      </c>
      <c r="N231" s="103"/>
      <c r="O231" s="103"/>
      <c r="P231" s="103"/>
      <c r="Q231" s="103"/>
      <c r="R231" s="104">
        <f>+N231*P231*'1. Standard_Cost'!$B$12</f>
        <v>0</v>
      </c>
      <c r="S231" s="104">
        <f>+N231*O231*P231*'1. Standard_Cost'!$C$12</f>
        <v>0</v>
      </c>
      <c r="T231" s="104">
        <f>+N231*P231*Q231*'1. Standard_Cost'!$D$12</f>
        <v>0</v>
      </c>
      <c r="U231" s="104">
        <f>+N231*O231*'1. Standard_Cost'!$E$12</f>
        <v>0</v>
      </c>
      <c r="V231" s="103"/>
      <c r="W231" s="103"/>
      <c r="X231" s="103"/>
      <c r="Y231" s="104">
        <f>+V231*((X231*'1. Standard_Cost'!$B$16)+(W231*X231*'1. Standard_Cost'!$C$16))</f>
        <v>0</v>
      </c>
      <c r="Z231" s="103"/>
      <c r="AA231" s="103"/>
      <c r="AB231" s="104">
        <f>+Z231*'1. Standard_Cost'!$B$20+AA231*'1. Standard_Cost'!$C$20</f>
        <v>0</v>
      </c>
      <c r="AC231" s="105"/>
      <c r="AD231" s="106"/>
      <c r="AE231" s="104">
        <f>SUM(AD231,AC231,AB231,Y231,U231,T231,S231,R231)*'1. Standard_Cost'!B80</f>
        <v>0</v>
      </c>
      <c r="AF231" s="104">
        <f>SUM(AD231,AE231)</f>
        <v>0</v>
      </c>
      <c r="AG231" s="103"/>
      <c r="AH231" s="103"/>
      <c r="AI231" s="103"/>
      <c r="AJ231" s="107"/>
      <c r="AK231" s="107"/>
      <c r="AL231" s="107"/>
      <c r="AM231" s="104">
        <f>AG231*'1. Standard_Cost'!B76+'Incremental_Cost Year 2021'!AH240*'1. Standard_Cost'!C76+'Incremental_Cost Year 2021'!AI240*'1. Standard_Cost'!D76+'Incremental_Cost Year 2021'!AJ240+'Incremental_Cost Year 2021'!AL240+AK231</f>
        <v>0</v>
      </c>
      <c r="AN231" s="104">
        <f>AM231*'1. Standard_Cost'!C80</f>
        <v>0</v>
      </c>
      <c r="AO231" s="107"/>
      <c r="AQ231" s="104">
        <f t="shared" ref="AQ231:AQ234" si="352">L231+M231</f>
        <v>0</v>
      </c>
      <c r="AR231" s="104">
        <f t="shared" ref="AR231:AR234" si="353">AF231</f>
        <v>0</v>
      </c>
      <c r="AS231" s="104">
        <f t="shared" si="281"/>
        <v>0</v>
      </c>
      <c r="AT231" s="104">
        <f>SUM(AQ231,AR231,AS231)</f>
        <v>0</v>
      </c>
      <c r="AU231" s="229"/>
      <c r="AV231" s="229"/>
      <c r="AW231" s="229"/>
      <c r="AX231" s="229"/>
      <c r="AY231" s="229"/>
      <c r="AZ231" s="229"/>
      <c r="BA231" s="230">
        <f t="shared" ref="BA231:BA234" si="354">SUM(AU231:AZ231)-AT231</f>
        <v>0</v>
      </c>
    </row>
    <row r="232" spans="1:53" ht="14.1" customHeight="1" outlineLevel="2" x14ac:dyDescent="0.2">
      <c r="A232" s="68"/>
      <c r="B232" s="94"/>
      <c r="C232" s="251"/>
      <c r="D232" s="110"/>
      <c r="E232" s="110"/>
      <c r="F232" s="110"/>
      <c r="G232" s="111"/>
      <c r="H232" s="99" t="s">
        <v>50</v>
      </c>
      <c r="I232" s="100"/>
      <c r="J232" s="101"/>
      <c r="K232" s="101"/>
      <c r="L232" s="102" t="str">
        <f>IF(I232&lt;&gt;0,((VLOOKUP(I232,'1. Standard_Cost'!$B$4:$D$8,2)+VLOOKUP(I232,'1. Standard_Cost'!$B$4:$D$8,3))*J232*K232),"0")</f>
        <v>0</v>
      </c>
      <c r="M232" s="102">
        <f>L232*'1. Standard_Cost'!F56</f>
        <v>0</v>
      </c>
      <c r="N232" s="103"/>
      <c r="O232" s="103"/>
      <c r="P232" s="103"/>
      <c r="Q232" s="103"/>
      <c r="R232" s="104">
        <f>+N232*P232*'1. Standard_Cost'!$B$12</f>
        <v>0</v>
      </c>
      <c r="S232" s="104">
        <f>+N232*O232*P232*'1. Standard_Cost'!$C$12</f>
        <v>0</v>
      </c>
      <c r="T232" s="104">
        <f>+N232*P232*Q232*'1. Standard_Cost'!$D$12</f>
        <v>0</v>
      </c>
      <c r="U232" s="104">
        <f>+N232*O232*'1. Standard_Cost'!$E$12</f>
        <v>0</v>
      </c>
      <c r="V232" s="103"/>
      <c r="W232" s="103"/>
      <c r="X232" s="103"/>
      <c r="Y232" s="104">
        <f>+V232*((X232*'1. Standard_Cost'!$B$16)+(W232*X232*'1. Standard_Cost'!$C$16))</f>
        <v>0</v>
      </c>
      <c r="Z232" s="103"/>
      <c r="AA232" s="103"/>
      <c r="AB232" s="104">
        <f>+Z232*'1. Standard_Cost'!$B$20+AA232*'1. Standard_Cost'!$C$20</f>
        <v>0</v>
      </c>
      <c r="AC232" s="105"/>
      <c r="AD232" s="106"/>
      <c r="AE232" s="104">
        <f>SUM(AD232,AC232,AB232,Y232,U232,T232,S232,R232)*'1. Standard_Cost'!B80</f>
        <v>0</v>
      </c>
      <c r="AF232" s="104">
        <f t="shared" ref="AF232:AF234" si="355">SUM(AD232,AE232)</f>
        <v>0</v>
      </c>
      <c r="AG232" s="103"/>
      <c r="AH232" s="103">
        <v>0</v>
      </c>
      <c r="AI232" s="103">
        <v>0</v>
      </c>
      <c r="AJ232" s="107"/>
      <c r="AK232" s="107"/>
      <c r="AL232" s="107"/>
      <c r="AM232" s="104">
        <f>AG232*'1. Standard_Cost'!B76+'Incremental_Cost Year 2021'!AH241*'1. Standard_Cost'!C76+'Incremental_Cost Year 2021'!AI241*'1. Standard_Cost'!D76+'Incremental_Cost Year 2021'!AJ241+'Incremental_Cost Year 2021'!AL241+AK232</f>
        <v>0</v>
      </c>
      <c r="AN232" s="104">
        <f>AM232*'1. Standard_Cost'!C80</f>
        <v>0</v>
      </c>
      <c r="AO232" s="107"/>
      <c r="AQ232" s="104">
        <f t="shared" si="352"/>
        <v>0</v>
      </c>
      <c r="AR232" s="104">
        <f t="shared" si="353"/>
        <v>0</v>
      </c>
      <c r="AS232" s="104">
        <f t="shared" si="281"/>
        <v>0</v>
      </c>
      <c r="AT232" s="104">
        <f t="shared" ref="AT232:AT234" si="356">SUM(AQ232,AR232,AS232)</f>
        <v>0</v>
      </c>
      <c r="AU232" s="229"/>
      <c r="AV232" s="229">
        <v>0</v>
      </c>
      <c r="AW232" s="229"/>
      <c r="AX232" s="229"/>
      <c r="AY232" s="229"/>
      <c r="AZ232" s="229"/>
      <c r="BA232" s="230">
        <f t="shared" si="354"/>
        <v>0</v>
      </c>
    </row>
    <row r="233" spans="1:53" ht="14.1" customHeight="1" outlineLevel="2" x14ac:dyDescent="0.2">
      <c r="A233" s="68"/>
      <c r="B233" s="94"/>
      <c r="C233" s="251"/>
      <c r="D233" s="110"/>
      <c r="E233" s="110"/>
      <c r="F233" s="110"/>
      <c r="G233" s="111"/>
      <c r="H233" s="99" t="s">
        <v>51</v>
      </c>
      <c r="I233" s="100"/>
      <c r="J233" s="101"/>
      <c r="K233" s="101"/>
      <c r="L233" s="102" t="str">
        <f>IF(I233&lt;&gt;0,((VLOOKUP(I233,'1. Standard_Cost'!$B$4:$D$8,2)+VLOOKUP(I233,'1. Standard_Cost'!$B$4:$D$8,3))*J233*K233),"0")</f>
        <v>0</v>
      </c>
      <c r="M233" s="102">
        <f>L233*'1. Standard_Cost'!F56</f>
        <v>0</v>
      </c>
      <c r="N233" s="103"/>
      <c r="O233" s="103"/>
      <c r="P233" s="103"/>
      <c r="Q233" s="103"/>
      <c r="R233" s="104">
        <f>+N233*P233*'1. Standard_Cost'!$B$12</f>
        <v>0</v>
      </c>
      <c r="S233" s="104">
        <f>+N233*O233*P233*'1. Standard_Cost'!$C$12</f>
        <v>0</v>
      </c>
      <c r="T233" s="104">
        <f>+N233*P233*Q233*'1. Standard_Cost'!$D$12</f>
        <v>0</v>
      </c>
      <c r="U233" s="104">
        <f>+N233*O233*'1. Standard_Cost'!$E$12</f>
        <v>0</v>
      </c>
      <c r="V233" s="103"/>
      <c r="W233" s="103"/>
      <c r="X233" s="103"/>
      <c r="Y233" s="104">
        <f>+V233*((X233*'1. Standard_Cost'!$B$16)+(W233*X233*'1. Standard_Cost'!$C$16))</f>
        <v>0</v>
      </c>
      <c r="Z233" s="103"/>
      <c r="AA233" s="103"/>
      <c r="AB233" s="104">
        <f>+Z233*'1. Standard_Cost'!$B$20+AA233*'1. Standard_Cost'!$C$20</f>
        <v>0</v>
      </c>
      <c r="AC233" s="105"/>
      <c r="AD233" s="106"/>
      <c r="AE233" s="104">
        <f>SUM(AD233,AC233,AB233,Y233,U233,T233,S233,R233)*'1. Standard_Cost'!B80</f>
        <v>0</v>
      </c>
      <c r="AF233" s="104">
        <f t="shared" si="355"/>
        <v>0</v>
      </c>
      <c r="AG233" s="103"/>
      <c r="AH233" s="103"/>
      <c r="AI233" s="103"/>
      <c r="AJ233" s="107"/>
      <c r="AK233" s="107"/>
      <c r="AL233" s="107"/>
      <c r="AM233" s="104">
        <f>AG233*'1. Standard_Cost'!B76+'Incremental_Cost Year 2021'!AH242*'1. Standard_Cost'!C76+'Incremental_Cost Year 2021'!AI242*'1. Standard_Cost'!D76+'Incremental_Cost Year 2021'!AJ242+'Incremental_Cost Year 2021'!AL242+AK233</f>
        <v>0</v>
      </c>
      <c r="AN233" s="104">
        <f>AM233*'1. Standard_Cost'!C80</f>
        <v>0</v>
      </c>
      <c r="AO233" s="107"/>
      <c r="AQ233" s="104">
        <f t="shared" si="352"/>
        <v>0</v>
      </c>
      <c r="AR233" s="104">
        <f t="shared" si="353"/>
        <v>0</v>
      </c>
      <c r="AS233" s="104">
        <f t="shared" si="281"/>
        <v>0</v>
      </c>
      <c r="AT233" s="104">
        <f t="shared" si="356"/>
        <v>0</v>
      </c>
      <c r="AU233" s="229"/>
      <c r="AV233" s="229"/>
      <c r="AW233" s="229"/>
      <c r="AX233" s="229"/>
      <c r="AY233" s="229"/>
      <c r="AZ233" s="229"/>
      <c r="BA233" s="230">
        <f t="shared" si="354"/>
        <v>0</v>
      </c>
    </row>
    <row r="234" spans="1:53" ht="14.1" customHeight="1" outlineLevel="2" x14ac:dyDescent="0.2">
      <c r="A234" s="68"/>
      <c r="B234" s="94"/>
      <c r="C234" s="251"/>
      <c r="D234" s="110"/>
      <c r="E234" s="110"/>
      <c r="F234" s="110"/>
      <c r="G234" s="111"/>
      <c r="H234" s="112" t="s">
        <v>179</v>
      </c>
      <c r="I234" s="100"/>
      <c r="J234" s="101"/>
      <c r="K234" s="101"/>
      <c r="L234" s="102" t="str">
        <f>IF(I234&lt;&gt;0,((VLOOKUP(I234,'1. Standard_Cost'!$B$4:$D$8,2)+VLOOKUP(I234,'1. Standard_Cost'!$B$4:$D$8,3))*J234*K234),"0")</f>
        <v>0</v>
      </c>
      <c r="M234" s="102">
        <f>L234*'1. Standard_Cost'!F56</f>
        <v>0</v>
      </c>
      <c r="N234" s="103"/>
      <c r="O234" s="103"/>
      <c r="P234" s="103"/>
      <c r="Q234" s="103"/>
      <c r="R234" s="104">
        <f>+N234*P234*'1. Standard_Cost'!$B$12</f>
        <v>0</v>
      </c>
      <c r="S234" s="104">
        <f>+N234*O234*P234*'1. Standard_Cost'!$C$12</f>
        <v>0</v>
      </c>
      <c r="T234" s="104">
        <f>+N234*P234*Q234*'1. Standard_Cost'!$D$12</f>
        <v>0</v>
      </c>
      <c r="U234" s="104">
        <f>+N234*O234*'1. Standard_Cost'!$E$12</f>
        <v>0</v>
      </c>
      <c r="V234" s="103"/>
      <c r="W234" s="103"/>
      <c r="X234" s="103"/>
      <c r="Y234" s="104">
        <f>+V234*((X234*'1. Standard_Cost'!$B$16)+(W234*X234*'1. Standard_Cost'!$C$16))</f>
        <v>0</v>
      </c>
      <c r="Z234" s="103"/>
      <c r="AA234" s="103"/>
      <c r="AB234" s="104">
        <f>+Z234*'1. Standard_Cost'!$B$20+AA234*'1. Standard_Cost'!$C$20</f>
        <v>0</v>
      </c>
      <c r="AC234" s="105"/>
      <c r="AD234" s="106"/>
      <c r="AE234" s="104">
        <f>SUM(AD234,AC234,AB234,Y234,U234,T234,S234,R234)*'1. Standard_Cost'!B80</f>
        <v>0</v>
      </c>
      <c r="AF234" s="104">
        <f t="shared" si="355"/>
        <v>0</v>
      </c>
      <c r="AG234" s="103"/>
      <c r="AH234" s="103"/>
      <c r="AI234" s="103"/>
      <c r="AJ234" s="107"/>
      <c r="AK234" s="107"/>
      <c r="AL234" s="107"/>
      <c r="AM234" s="104">
        <f>AG234*'1. Standard_Cost'!B76+'Incremental_Cost Year 2021'!AH243*'1. Standard_Cost'!C76+'Incremental_Cost Year 2021'!AI243*'1. Standard_Cost'!D76+'Incremental_Cost Year 2021'!AJ243+'Incremental_Cost Year 2021'!AL243+AK234</f>
        <v>0</v>
      </c>
      <c r="AN234" s="104">
        <f>AM234*'1. Standard_Cost'!C80</f>
        <v>0</v>
      </c>
      <c r="AO234" s="107"/>
      <c r="AQ234" s="104">
        <f t="shared" si="352"/>
        <v>0</v>
      </c>
      <c r="AR234" s="104">
        <f t="shared" si="353"/>
        <v>0</v>
      </c>
      <c r="AS234" s="104">
        <f t="shared" si="281"/>
        <v>0</v>
      </c>
      <c r="AT234" s="104">
        <f t="shared" si="356"/>
        <v>0</v>
      </c>
      <c r="AU234" s="229"/>
      <c r="AV234" s="229"/>
      <c r="AW234" s="229"/>
      <c r="AX234" s="229"/>
      <c r="AY234" s="229"/>
      <c r="AZ234" s="229"/>
      <c r="BA234" s="230">
        <f t="shared" si="354"/>
        <v>0</v>
      </c>
    </row>
    <row r="235" spans="1:53" ht="25.7" customHeight="1" outlineLevel="1" x14ac:dyDescent="0.2">
      <c r="A235" s="68"/>
      <c r="B235" s="94"/>
      <c r="C235" s="251"/>
      <c r="D235" s="113" t="s">
        <v>48</v>
      </c>
      <c r="E235" s="113" t="s">
        <v>756</v>
      </c>
      <c r="F235" s="114" t="s">
        <v>154</v>
      </c>
      <c r="G235" s="115" t="s">
        <v>155</v>
      </c>
      <c r="H235" s="122" t="s">
        <v>258</v>
      </c>
      <c r="I235" s="117"/>
      <c r="J235" s="117"/>
      <c r="K235" s="117"/>
      <c r="L235" s="118">
        <f>SUM(L231:L234)</f>
        <v>0</v>
      </c>
      <c r="M235" s="118">
        <f>SUM(M231:M234)</f>
        <v>0</v>
      </c>
      <c r="N235" s="117"/>
      <c r="O235" s="117"/>
      <c r="P235" s="117"/>
      <c r="Q235" s="117"/>
      <c r="R235" s="119">
        <f>SUM(R231:R234)</f>
        <v>0</v>
      </c>
      <c r="S235" s="119">
        <f>SUM(S231:S234)</f>
        <v>0</v>
      </c>
      <c r="T235" s="119">
        <f>SUM(T231:T234)</f>
        <v>0</v>
      </c>
      <c r="U235" s="119">
        <f>SUM(U231:U234)</f>
        <v>0</v>
      </c>
      <c r="V235" s="117"/>
      <c r="W235" s="117"/>
      <c r="X235" s="117"/>
      <c r="Y235" s="118">
        <f>SUM(Y231:Y234)</f>
        <v>0</v>
      </c>
      <c r="Z235" s="117"/>
      <c r="AA235" s="117"/>
      <c r="AB235" s="118">
        <f t="shared" ref="AB235:AF235" si="357">SUM(AB231:AB234)</f>
        <v>0</v>
      </c>
      <c r="AC235" s="118">
        <f t="shared" si="357"/>
        <v>0</v>
      </c>
      <c r="AD235" s="118">
        <f t="shared" si="357"/>
        <v>0</v>
      </c>
      <c r="AE235" s="118">
        <f t="shared" si="357"/>
        <v>0</v>
      </c>
      <c r="AF235" s="118">
        <f t="shared" si="357"/>
        <v>0</v>
      </c>
      <c r="AG235" s="117"/>
      <c r="AH235" s="117"/>
      <c r="AI235" s="117"/>
      <c r="AJ235" s="119">
        <f>SUM(AJ231:AJ234)</f>
        <v>0</v>
      </c>
      <c r="AK235" s="119">
        <f t="shared" ref="AK235:AN235" si="358">SUM(AK231:AK234)</f>
        <v>0</v>
      </c>
      <c r="AL235" s="119">
        <f t="shared" si="358"/>
        <v>0</v>
      </c>
      <c r="AM235" s="119">
        <f t="shared" si="358"/>
        <v>0</v>
      </c>
      <c r="AN235" s="119">
        <f t="shared" si="358"/>
        <v>0</v>
      </c>
      <c r="AO235" s="116"/>
      <c r="AP235" s="120"/>
      <c r="AQ235" s="121">
        <f t="shared" ref="AQ235:BA235" si="359">SUM(AQ231:AQ234)</f>
        <v>0</v>
      </c>
      <c r="AR235" s="121">
        <f t="shared" si="359"/>
        <v>0</v>
      </c>
      <c r="AS235" s="121">
        <f t="shared" si="359"/>
        <v>0</v>
      </c>
      <c r="AT235" s="121">
        <f t="shared" si="359"/>
        <v>0</v>
      </c>
      <c r="AU235" s="121">
        <f t="shared" si="359"/>
        <v>0</v>
      </c>
      <c r="AV235" s="121">
        <f t="shared" si="359"/>
        <v>0</v>
      </c>
      <c r="AW235" s="121">
        <f t="shared" si="359"/>
        <v>0</v>
      </c>
      <c r="AX235" s="121">
        <f t="shared" si="359"/>
        <v>0</v>
      </c>
      <c r="AY235" s="121">
        <f t="shared" si="359"/>
        <v>0</v>
      </c>
      <c r="AZ235" s="121">
        <f t="shared" si="359"/>
        <v>0</v>
      </c>
      <c r="BA235" s="121">
        <f t="shared" si="359"/>
        <v>0</v>
      </c>
    </row>
    <row r="236" spans="1:53" ht="14.1" customHeight="1" outlineLevel="2" x14ac:dyDescent="0.2">
      <c r="A236" s="68"/>
      <c r="B236" s="94"/>
      <c r="C236" s="251"/>
      <c r="D236" s="96"/>
      <c r="E236" s="96"/>
      <c r="F236" s="97"/>
      <c r="G236" s="98"/>
      <c r="H236" s="99" t="s">
        <v>570</v>
      </c>
      <c r="I236" s="100"/>
      <c r="J236" s="101">
        <v>1</v>
      </c>
      <c r="K236" s="101">
        <v>1</v>
      </c>
      <c r="L236" s="102">
        <v>80100</v>
      </c>
      <c r="M236" s="102">
        <f>L236*'1. Standard_Cost'!F4</f>
        <v>13376.7</v>
      </c>
      <c r="N236" s="103"/>
      <c r="O236" s="103"/>
      <c r="P236" s="103"/>
      <c r="Q236" s="103"/>
      <c r="R236" s="104">
        <f>+N236*P236*'1. Standard_Cost'!$B$12</f>
        <v>0</v>
      </c>
      <c r="S236" s="104">
        <f>+N236*O236*P236*'1. Standard_Cost'!$C$12</f>
        <v>0</v>
      </c>
      <c r="T236" s="104">
        <f>+N236*P236*Q236*'1. Standard_Cost'!$D$12</f>
        <v>0</v>
      </c>
      <c r="U236" s="104">
        <f>+N236*O236*'1. Standard_Cost'!$E$12</f>
        <v>0</v>
      </c>
      <c r="V236" s="103"/>
      <c r="W236" s="103"/>
      <c r="X236" s="103"/>
      <c r="Y236" s="104">
        <f>+V236*((X236*'1. Standard_Cost'!$B$16)+(W236*X236*'1. Standard_Cost'!$C$16))</f>
        <v>0</v>
      </c>
      <c r="Z236" s="103"/>
      <c r="AA236" s="103"/>
      <c r="AB236" s="104">
        <f>+Z236*'1. Standard_Cost'!$B$20+AA236*'1. Standard_Cost'!$C$20</f>
        <v>0</v>
      </c>
      <c r="AC236" s="105"/>
      <c r="AD236" s="106"/>
      <c r="AE236" s="104">
        <f>SUM(AD236,AC236,AB236,Y236,U236,T236,S236,R236)*'1. Standard_Cost'!B80</f>
        <v>0</v>
      </c>
      <c r="AF236" s="104">
        <f>SUM(AD236,AE236)</f>
        <v>0</v>
      </c>
      <c r="AG236" s="103"/>
      <c r="AH236" s="103"/>
      <c r="AI236" s="103"/>
      <c r="AJ236" s="107"/>
      <c r="AK236" s="107"/>
      <c r="AL236" s="107"/>
      <c r="AM236" s="104">
        <f>AG236*'1. Standard_Cost'!B76+'Incremental_Cost Year 2021'!AH245*'1. Standard_Cost'!C76+'Incremental_Cost Year 2021'!AI245*'1. Standard_Cost'!D76+'Incremental_Cost Year 2021'!AJ245+'Incremental_Cost Year 2021'!AL245+AK236</f>
        <v>0</v>
      </c>
      <c r="AN236" s="104">
        <f>AM236*'1. Standard_Cost'!C80</f>
        <v>0</v>
      </c>
      <c r="AO236" s="107"/>
      <c r="AQ236" s="104">
        <f t="shared" ref="AQ236:AQ239" si="360">L236+M236</f>
        <v>93476.7</v>
      </c>
      <c r="AR236" s="104">
        <f t="shared" ref="AR236:AR239" si="361">AF236</f>
        <v>0</v>
      </c>
      <c r="AS236" s="104">
        <f t="shared" si="281"/>
        <v>0</v>
      </c>
      <c r="AT236" s="104">
        <f>SUM(AQ236,AR236,AS236)</f>
        <v>93476.7</v>
      </c>
      <c r="AU236" s="229">
        <f>AT236</f>
        <v>93476.7</v>
      </c>
      <c r="AV236" s="229"/>
      <c r="AW236" s="229"/>
      <c r="AX236" s="229"/>
      <c r="AY236" s="229"/>
      <c r="AZ236" s="229"/>
      <c r="BA236" s="230">
        <f t="shared" ref="BA236:BA239" si="362">SUM(AU236:AZ236)-AT236</f>
        <v>0</v>
      </c>
    </row>
    <row r="237" spans="1:53" ht="14.1" customHeight="1" outlineLevel="2" x14ac:dyDescent="0.2">
      <c r="A237" s="68"/>
      <c r="B237" s="94"/>
      <c r="C237" s="251"/>
      <c r="D237" s="110"/>
      <c r="E237" s="110"/>
      <c r="F237" s="110"/>
      <c r="G237" s="111"/>
      <c r="H237" s="99" t="s">
        <v>578</v>
      </c>
      <c r="I237" s="100"/>
      <c r="J237" s="101">
        <v>0.5</v>
      </c>
      <c r="K237" s="101">
        <v>1</v>
      </c>
      <c r="L237" s="102">
        <v>60100</v>
      </c>
      <c r="M237" s="102">
        <f>L237*'1. Standard_Cost'!F4</f>
        <v>10036.700000000001</v>
      </c>
      <c r="N237" s="103"/>
      <c r="O237" s="103"/>
      <c r="P237" s="103"/>
      <c r="Q237" s="103"/>
      <c r="R237" s="104">
        <f>+N237*P237*'1. Standard_Cost'!$B$12</f>
        <v>0</v>
      </c>
      <c r="S237" s="104">
        <f>+N237*O237*P237*'1. Standard_Cost'!$C$12</f>
        <v>0</v>
      </c>
      <c r="T237" s="104">
        <f>+N237*P237*Q237*'1. Standard_Cost'!$D$12</f>
        <v>0</v>
      </c>
      <c r="U237" s="104">
        <f>+N237*O237*'1. Standard_Cost'!$E$12</f>
        <v>0</v>
      </c>
      <c r="V237" s="103"/>
      <c r="W237" s="103"/>
      <c r="X237" s="103"/>
      <c r="Y237" s="104">
        <f>+V237*((X237*'1. Standard_Cost'!$B$16)+(W237*X237*'1. Standard_Cost'!$C$16))</f>
        <v>0</v>
      </c>
      <c r="Z237" s="103"/>
      <c r="AA237" s="103"/>
      <c r="AB237" s="104">
        <f>+Z237*'1. Standard_Cost'!$B$20+AA237*'1. Standard_Cost'!$C$20</f>
        <v>0</v>
      </c>
      <c r="AC237" s="105"/>
      <c r="AD237" s="106"/>
      <c r="AE237" s="104">
        <f>SUM(AD237,AC237,AB237,Y237,U237,T237,S237,R237)*'1. Standard_Cost'!B80</f>
        <v>0</v>
      </c>
      <c r="AF237" s="104">
        <f t="shared" ref="AF237:AF239" si="363">SUM(AD237,AE237)</f>
        <v>0</v>
      </c>
      <c r="AG237" s="103"/>
      <c r="AH237" s="103">
        <v>0</v>
      </c>
      <c r="AI237" s="103">
        <v>0</v>
      </c>
      <c r="AJ237" s="107"/>
      <c r="AK237" s="107"/>
      <c r="AL237" s="107"/>
      <c r="AM237" s="104">
        <f>AG237*'1. Standard_Cost'!B76+'Incremental_Cost Year 2021'!AH246*'1. Standard_Cost'!C76+'Incremental_Cost Year 2021'!AI246*'1. Standard_Cost'!D76+'Incremental_Cost Year 2021'!AJ246+'Incremental_Cost Year 2021'!AL246+AK237</f>
        <v>0</v>
      </c>
      <c r="AN237" s="104">
        <f>AM237*'1. Standard_Cost'!C80</f>
        <v>0</v>
      </c>
      <c r="AO237" s="107"/>
      <c r="AQ237" s="104">
        <f t="shared" si="360"/>
        <v>70136.7</v>
      </c>
      <c r="AR237" s="104">
        <f t="shared" si="361"/>
        <v>0</v>
      </c>
      <c r="AS237" s="104">
        <f t="shared" si="281"/>
        <v>0</v>
      </c>
      <c r="AT237" s="104">
        <f t="shared" ref="AT237:AT239" si="364">SUM(AQ237,AR237,AS237)</f>
        <v>70136.7</v>
      </c>
      <c r="AU237" s="229">
        <f t="shared" ref="AU237:AU238" si="365">AT237</f>
        <v>70136.7</v>
      </c>
      <c r="AV237" s="229">
        <v>0</v>
      </c>
      <c r="AW237" s="229"/>
      <c r="AX237" s="229"/>
      <c r="AY237" s="229"/>
      <c r="AZ237" s="229"/>
      <c r="BA237" s="230">
        <f t="shared" si="362"/>
        <v>0</v>
      </c>
    </row>
    <row r="238" spans="1:53" ht="14.1" customHeight="1" outlineLevel="2" x14ac:dyDescent="0.2">
      <c r="A238" s="68"/>
      <c r="B238" s="94"/>
      <c r="C238" s="251"/>
      <c r="D238" s="110"/>
      <c r="E238" s="110"/>
      <c r="F238" s="110"/>
      <c r="G238" s="111"/>
      <c r="H238" s="99" t="s">
        <v>581</v>
      </c>
      <c r="I238" s="100"/>
      <c r="J238" s="101">
        <v>0.2</v>
      </c>
      <c r="K238" s="101">
        <v>3</v>
      </c>
      <c r="L238" s="102">
        <v>180060</v>
      </c>
      <c r="M238" s="102">
        <f>L238*'1. Standard_Cost'!F4</f>
        <v>30070.02</v>
      </c>
      <c r="N238" s="103"/>
      <c r="O238" s="103"/>
      <c r="P238" s="103"/>
      <c r="Q238" s="103"/>
      <c r="R238" s="104">
        <f>+N238*P238*'1. Standard_Cost'!$B$12</f>
        <v>0</v>
      </c>
      <c r="S238" s="104">
        <f>+N238*O238*P238*'1. Standard_Cost'!$C$12</f>
        <v>0</v>
      </c>
      <c r="T238" s="104">
        <f>+N238*P238*Q238*'1. Standard_Cost'!$D$12</f>
        <v>0</v>
      </c>
      <c r="U238" s="104">
        <f>+N238*O238*'1. Standard_Cost'!$E$12</f>
        <v>0</v>
      </c>
      <c r="V238" s="103"/>
      <c r="W238" s="103"/>
      <c r="X238" s="103"/>
      <c r="Y238" s="104">
        <f>+V238*((X238*'1. Standard_Cost'!$B$16)+(W238*X238*'1. Standard_Cost'!$C$16))</f>
        <v>0</v>
      </c>
      <c r="Z238" s="103"/>
      <c r="AA238" s="103"/>
      <c r="AB238" s="104">
        <f>+Z238*'1. Standard_Cost'!$B$20+AA238*'1. Standard_Cost'!$C$20</f>
        <v>0</v>
      </c>
      <c r="AC238" s="105"/>
      <c r="AD238" s="106"/>
      <c r="AE238" s="104">
        <f>SUM(AD238,AC238,AB238,Y238,U238,T238,S238,R238)*'1. Standard_Cost'!B80</f>
        <v>0</v>
      </c>
      <c r="AF238" s="104">
        <f t="shared" si="363"/>
        <v>0</v>
      </c>
      <c r="AG238" s="103"/>
      <c r="AH238" s="103"/>
      <c r="AI238" s="103"/>
      <c r="AJ238" s="107"/>
      <c r="AK238" s="107"/>
      <c r="AL238" s="107"/>
      <c r="AM238" s="104">
        <f>AG238*'1. Standard_Cost'!B76+'Incremental_Cost Year 2021'!AH247*'1. Standard_Cost'!C76+'Incremental_Cost Year 2021'!AI247*'1. Standard_Cost'!D76+'Incremental_Cost Year 2021'!AJ247+'Incremental_Cost Year 2021'!AL247+AK238</f>
        <v>0</v>
      </c>
      <c r="AN238" s="104">
        <f>AM238*'1. Standard_Cost'!C80</f>
        <v>0</v>
      </c>
      <c r="AO238" s="107"/>
      <c r="AQ238" s="104">
        <f t="shared" si="360"/>
        <v>210130.02</v>
      </c>
      <c r="AR238" s="104">
        <f t="shared" si="361"/>
        <v>0</v>
      </c>
      <c r="AS238" s="104">
        <f t="shared" si="281"/>
        <v>0</v>
      </c>
      <c r="AT238" s="104">
        <f t="shared" si="364"/>
        <v>210130.02</v>
      </c>
      <c r="AU238" s="229">
        <f t="shared" si="365"/>
        <v>210130.02</v>
      </c>
      <c r="AV238" s="229"/>
      <c r="AW238" s="229"/>
      <c r="AX238" s="229"/>
      <c r="AY238" s="229"/>
      <c r="AZ238" s="229"/>
      <c r="BA238" s="230">
        <f t="shared" si="362"/>
        <v>0</v>
      </c>
    </row>
    <row r="239" spans="1:53" ht="14.1" customHeight="1" outlineLevel="2" x14ac:dyDescent="0.2">
      <c r="A239" s="68"/>
      <c r="B239" s="94"/>
      <c r="C239" s="251"/>
      <c r="D239" s="110"/>
      <c r="E239" s="110"/>
      <c r="F239" s="110"/>
      <c r="G239" s="111"/>
      <c r="H239" s="112" t="s">
        <v>179</v>
      </c>
      <c r="I239" s="100"/>
      <c r="J239" s="101"/>
      <c r="K239" s="101"/>
      <c r="L239" s="102" t="str">
        <f>IF(I239&lt;&gt;0,((VLOOKUP(I239,'1. Standard_Cost'!$B$4:$D$8,2)+VLOOKUP(I239,'1. Standard_Cost'!$B$4:$D$8,3))*J239*K239),"0")</f>
        <v>0</v>
      </c>
      <c r="M239" s="102">
        <f>L239*'1. Standard_Cost'!F56</f>
        <v>0</v>
      </c>
      <c r="N239" s="103"/>
      <c r="O239" s="103"/>
      <c r="P239" s="103"/>
      <c r="Q239" s="103"/>
      <c r="R239" s="104">
        <f>+N239*P239*'1. Standard_Cost'!$B$12</f>
        <v>0</v>
      </c>
      <c r="S239" s="104">
        <f>+N239*O239*P239*'1. Standard_Cost'!$C$12</f>
        <v>0</v>
      </c>
      <c r="T239" s="104">
        <f>+N239*P239*Q239*'1. Standard_Cost'!$D$12</f>
        <v>0</v>
      </c>
      <c r="U239" s="104">
        <f>+N239*O239*'1. Standard_Cost'!$E$12</f>
        <v>0</v>
      </c>
      <c r="V239" s="103"/>
      <c r="W239" s="103"/>
      <c r="X239" s="103"/>
      <c r="Y239" s="104">
        <f>+V239*((X239*'1. Standard_Cost'!$B$16)+(W239*X239*'1. Standard_Cost'!$C$16))</f>
        <v>0</v>
      </c>
      <c r="Z239" s="103"/>
      <c r="AA239" s="103"/>
      <c r="AB239" s="104">
        <f>+Z239*'1. Standard_Cost'!$B$20+AA239*'1. Standard_Cost'!$C$20</f>
        <v>0</v>
      </c>
      <c r="AC239" s="105"/>
      <c r="AD239" s="106"/>
      <c r="AE239" s="104">
        <f>SUM(AD239,AC239,AB239,Y239,U239,T239,S239,R239)*'1. Standard_Cost'!B80</f>
        <v>0</v>
      </c>
      <c r="AF239" s="104">
        <f t="shared" si="363"/>
        <v>0</v>
      </c>
      <c r="AG239" s="103"/>
      <c r="AH239" s="103"/>
      <c r="AI239" s="103"/>
      <c r="AJ239" s="107"/>
      <c r="AK239" s="107"/>
      <c r="AL239" s="107"/>
      <c r="AM239" s="104">
        <f>AG239*'1. Standard_Cost'!B76+'Incremental_Cost Year 2021'!AH248*'1. Standard_Cost'!C76+'Incremental_Cost Year 2021'!AI248*'1. Standard_Cost'!D76+'Incremental_Cost Year 2021'!AJ248+'Incremental_Cost Year 2021'!AL248+AK239</f>
        <v>0</v>
      </c>
      <c r="AN239" s="104">
        <f>AM239*'1. Standard_Cost'!C80</f>
        <v>0</v>
      </c>
      <c r="AO239" s="107"/>
      <c r="AQ239" s="104">
        <f t="shared" si="360"/>
        <v>0</v>
      </c>
      <c r="AR239" s="104">
        <f t="shared" si="361"/>
        <v>0</v>
      </c>
      <c r="AS239" s="104">
        <f t="shared" si="281"/>
        <v>0</v>
      </c>
      <c r="AT239" s="104">
        <f t="shared" si="364"/>
        <v>0</v>
      </c>
      <c r="AU239" s="229"/>
      <c r="AV239" s="229"/>
      <c r="AW239" s="229"/>
      <c r="AX239" s="229"/>
      <c r="AY239" s="229"/>
      <c r="AZ239" s="229"/>
      <c r="BA239" s="230">
        <f t="shared" si="362"/>
        <v>0</v>
      </c>
    </row>
    <row r="240" spans="1:53" ht="24.6" customHeight="1" outlineLevel="1" x14ac:dyDescent="0.2">
      <c r="A240" s="68"/>
      <c r="B240" s="141"/>
      <c r="C240" s="251"/>
      <c r="D240" s="113" t="s">
        <v>48</v>
      </c>
      <c r="E240" s="113" t="s">
        <v>758</v>
      </c>
      <c r="F240" s="114" t="s">
        <v>154</v>
      </c>
      <c r="G240" s="115" t="s">
        <v>155</v>
      </c>
      <c r="H240" s="122" t="s">
        <v>259</v>
      </c>
      <c r="I240" s="117"/>
      <c r="J240" s="117"/>
      <c r="K240" s="117"/>
      <c r="L240" s="118">
        <f>SUM(L236:L239)</f>
        <v>320260</v>
      </c>
      <c r="M240" s="118">
        <f>SUM(M236:M239)</f>
        <v>53483.42</v>
      </c>
      <c r="N240" s="117"/>
      <c r="O240" s="117"/>
      <c r="P240" s="117"/>
      <c r="Q240" s="117"/>
      <c r="R240" s="119">
        <f>SUM(R236:R239)</f>
        <v>0</v>
      </c>
      <c r="S240" s="119">
        <f>SUM(S236:S239)</f>
        <v>0</v>
      </c>
      <c r="T240" s="119">
        <f>SUM(T236:T239)</f>
        <v>0</v>
      </c>
      <c r="U240" s="119">
        <f>SUM(U236:U239)</f>
        <v>0</v>
      </c>
      <c r="V240" s="117"/>
      <c r="W240" s="117"/>
      <c r="X240" s="117"/>
      <c r="Y240" s="118">
        <f>SUM(Y236:Y239)</f>
        <v>0</v>
      </c>
      <c r="Z240" s="117"/>
      <c r="AA240" s="117"/>
      <c r="AB240" s="118">
        <f t="shared" ref="AB240:AF240" si="366">SUM(AB236:AB239)</f>
        <v>0</v>
      </c>
      <c r="AC240" s="118">
        <f t="shared" si="366"/>
        <v>0</v>
      </c>
      <c r="AD240" s="118">
        <f t="shared" si="366"/>
        <v>0</v>
      </c>
      <c r="AE240" s="118">
        <f t="shared" si="366"/>
        <v>0</v>
      </c>
      <c r="AF240" s="118">
        <f t="shared" si="366"/>
        <v>0</v>
      </c>
      <c r="AG240" s="117"/>
      <c r="AH240" s="117"/>
      <c r="AI240" s="117"/>
      <c r="AJ240" s="119">
        <f>SUM(AJ236:AJ239)</f>
        <v>0</v>
      </c>
      <c r="AK240" s="119">
        <f t="shared" ref="AK240:AN240" si="367">SUM(AK236:AK239)</f>
        <v>0</v>
      </c>
      <c r="AL240" s="119">
        <f t="shared" si="367"/>
        <v>0</v>
      </c>
      <c r="AM240" s="119">
        <f t="shared" si="367"/>
        <v>0</v>
      </c>
      <c r="AN240" s="119">
        <f t="shared" si="367"/>
        <v>0</v>
      </c>
      <c r="AO240" s="116"/>
      <c r="AP240" s="120"/>
      <c r="AQ240" s="121">
        <f t="shared" ref="AQ240:BA240" si="368">SUM(AQ236:AQ239)</f>
        <v>373743.42</v>
      </c>
      <c r="AR240" s="121">
        <f t="shared" si="368"/>
        <v>0</v>
      </c>
      <c r="AS240" s="121">
        <f t="shared" si="368"/>
        <v>0</v>
      </c>
      <c r="AT240" s="121">
        <f t="shared" si="368"/>
        <v>373743.42</v>
      </c>
      <c r="AU240" s="121">
        <f t="shared" si="368"/>
        <v>373743.42</v>
      </c>
      <c r="AV240" s="121">
        <f t="shared" si="368"/>
        <v>0</v>
      </c>
      <c r="AW240" s="121">
        <f t="shared" si="368"/>
        <v>0</v>
      </c>
      <c r="AX240" s="121">
        <f t="shared" si="368"/>
        <v>0</v>
      </c>
      <c r="AY240" s="121">
        <f t="shared" si="368"/>
        <v>0</v>
      </c>
      <c r="AZ240" s="121">
        <f t="shared" si="368"/>
        <v>0</v>
      </c>
      <c r="BA240" s="121">
        <f t="shared" si="368"/>
        <v>0</v>
      </c>
    </row>
    <row r="241" spans="1:53" ht="14.1" customHeight="1" outlineLevel="2" x14ac:dyDescent="0.2">
      <c r="A241" s="68"/>
      <c r="B241" s="94"/>
      <c r="C241" s="142"/>
      <c r="D241" s="96"/>
      <c r="E241" s="96"/>
      <c r="F241" s="97"/>
      <c r="G241" s="98"/>
      <c r="H241" s="99" t="s">
        <v>49</v>
      </c>
      <c r="I241" s="100"/>
      <c r="J241" s="101"/>
      <c r="K241" s="101"/>
      <c r="L241" s="102" t="str">
        <f>IF(I241&lt;&gt;0,((VLOOKUP(I241,'1. Standard_Cost'!$B$4:$D$8,2)+VLOOKUP(I241,'1. Standard_Cost'!$B$4:$D$8,3))*J241*K241),"0")</f>
        <v>0</v>
      </c>
      <c r="M241" s="102">
        <f>L241*'1. Standard_Cost'!F61</f>
        <v>0</v>
      </c>
      <c r="N241" s="103"/>
      <c r="O241" s="103"/>
      <c r="P241" s="103"/>
      <c r="Q241" s="103"/>
      <c r="R241" s="104">
        <f>+N241*P241*'1. Standard_Cost'!$B$12</f>
        <v>0</v>
      </c>
      <c r="S241" s="104">
        <f>+N241*O241*P241*'1. Standard_Cost'!$C$12</f>
        <v>0</v>
      </c>
      <c r="T241" s="104">
        <f>+N241*P241*Q241*'1. Standard_Cost'!$D$12</f>
        <v>0</v>
      </c>
      <c r="U241" s="104">
        <f>+N241*O241*'1. Standard_Cost'!$E$12</f>
        <v>0</v>
      </c>
      <c r="V241" s="103"/>
      <c r="W241" s="103"/>
      <c r="X241" s="103"/>
      <c r="Y241" s="104">
        <f>+V241*((X241*'1. Standard_Cost'!$B$16)+(W241*X241*'1. Standard_Cost'!$C$16))</f>
        <v>0</v>
      </c>
      <c r="Z241" s="103"/>
      <c r="AA241" s="103"/>
      <c r="AB241" s="104">
        <f>+Z241*'1. Standard_Cost'!$B$20+AA241*'1. Standard_Cost'!$C$20</f>
        <v>0</v>
      </c>
      <c r="AC241" s="105"/>
      <c r="AD241" s="106"/>
      <c r="AE241" s="104">
        <f>SUM(AD241,AC241,AB241,Y241,U241,T241,S241,R241)*'1. Standard_Cost'!B85</f>
        <v>0</v>
      </c>
      <c r="AF241" s="104">
        <f>SUM(AD241,AE241)</f>
        <v>0</v>
      </c>
      <c r="AG241" s="103"/>
      <c r="AH241" s="103"/>
      <c r="AI241" s="103"/>
      <c r="AJ241" s="107"/>
      <c r="AK241" s="107"/>
      <c r="AL241" s="107"/>
      <c r="AM241" s="104">
        <f>AG241*'1. Standard_Cost'!B81+'Incremental_Cost Year 2021'!AH250*'1. Standard_Cost'!C81+'Incremental_Cost Year 2021'!AI250*'1. Standard_Cost'!D81+'Incremental_Cost Year 2021'!AJ250+'Incremental_Cost Year 2021'!AL250+AK241</f>
        <v>0</v>
      </c>
      <c r="AN241" s="104">
        <f>AM241*'1. Standard_Cost'!C85</f>
        <v>0</v>
      </c>
      <c r="AO241" s="107"/>
      <c r="AQ241" s="104">
        <f t="shared" ref="AQ241:AQ244" si="369">L241+M241</f>
        <v>0</v>
      </c>
      <c r="AR241" s="104">
        <f t="shared" ref="AR241:AR244" si="370">AF241</f>
        <v>0</v>
      </c>
      <c r="AS241" s="104">
        <f t="shared" si="281"/>
        <v>0</v>
      </c>
      <c r="AT241" s="104">
        <f>SUM(AQ241,AR241,AS241)</f>
        <v>0</v>
      </c>
      <c r="AU241" s="229"/>
      <c r="AV241" s="229"/>
      <c r="AW241" s="229"/>
      <c r="AX241" s="229"/>
      <c r="AY241" s="229"/>
      <c r="AZ241" s="229"/>
      <c r="BA241" s="230">
        <f t="shared" ref="BA241:BA244" si="371">SUM(AU241:AZ241)-AT241</f>
        <v>0</v>
      </c>
    </row>
    <row r="242" spans="1:53" ht="14.1" customHeight="1" outlineLevel="2" x14ac:dyDescent="0.2">
      <c r="A242" s="68"/>
      <c r="B242" s="94"/>
      <c r="C242" s="142"/>
      <c r="D242" s="110"/>
      <c r="E242" s="110"/>
      <c r="F242" s="110"/>
      <c r="G242" s="111"/>
      <c r="H242" s="99" t="s">
        <v>50</v>
      </c>
      <c r="I242" s="100"/>
      <c r="J242" s="101"/>
      <c r="K242" s="101"/>
      <c r="L242" s="102" t="str">
        <f>IF(I242&lt;&gt;0,((VLOOKUP(I242,'1. Standard_Cost'!$B$4:$D$8,2)+VLOOKUP(I242,'1. Standard_Cost'!$B$4:$D$8,3))*J242*K242),"0")</f>
        <v>0</v>
      </c>
      <c r="M242" s="102">
        <f>L242*'1. Standard_Cost'!F61</f>
        <v>0</v>
      </c>
      <c r="N242" s="103"/>
      <c r="O242" s="103"/>
      <c r="P242" s="103"/>
      <c r="Q242" s="103"/>
      <c r="R242" s="104">
        <f>+N242*P242*'1. Standard_Cost'!$B$12</f>
        <v>0</v>
      </c>
      <c r="S242" s="104">
        <f>+N242*O242*P242*'1. Standard_Cost'!$C$12</f>
        <v>0</v>
      </c>
      <c r="T242" s="104">
        <f>+N242*P242*Q242*'1. Standard_Cost'!$D$12</f>
        <v>0</v>
      </c>
      <c r="U242" s="104">
        <f>+N242*O242*'1. Standard_Cost'!$E$12</f>
        <v>0</v>
      </c>
      <c r="V242" s="103"/>
      <c r="W242" s="103"/>
      <c r="X242" s="103"/>
      <c r="Y242" s="104">
        <f>+V242*((X242*'1. Standard_Cost'!$B$16)+(W242*X242*'1. Standard_Cost'!$C$16))</f>
        <v>0</v>
      </c>
      <c r="Z242" s="103"/>
      <c r="AA242" s="103"/>
      <c r="AB242" s="104">
        <f>+Z242*'1. Standard_Cost'!$B$20+AA242*'1. Standard_Cost'!$C$20</f>
        <v>0</v>
      </c>
      <c r="AC242" s="105"/>
      <c r="AD242" s="106"/>
      <c r="AE242" s="104">
        <f>SUM(AD242,AC242,AB242,Y242,U242,T242,S242,R242)*'1. Standard_Cost'!B85</f>
        <v>0</v>
      </c>
      <c r="AF242" s="104">
        <f t="shared" ref="AF242:AF244" si="372">SUM(AD242,AE242)</f>
        <v>0</v>
      </c>
      <c r="AG242" s="103"/>
      <c r="AH242" s="103">
        <v>0</v>
      </c>
      <c r="AI242" s="103">
        <v>0</v>
      </c>
      <c r="AJ242" s="107"/>
      <c r="AK242" s="107"/>
      <c r="AL242" s="107"/>
      <c r="AM242" s="104">
        <f>AG242*'1. Standard_Cost'!B81+'Incremental_Cost Year 2021'!AH251*'1. Standard_Cost'!C81+'Incremental_Cost Year 2021'!AI251*'1. Standard_Cost'!D81+'Incremental_Cost Year 2021'!AJ251+'Incremental_Cost Year 2021'!AL251+AK242</f>
        <v>0</v>
      </c>
      <c r="AN242" s="104">
        <f>AM242*'1. Standard_Cost'!C85</f>
        <v>0</v>
      </c>
      <c r="AO242" s="107"/>
      <c r="AQ242" s="104">
        <f t="shared" si="369"/>
        <v>0</v>
      </c>
      <c r="AR242" s="104">
        <f t="shared" si="370"/>
        <v>0</v>
      </c>
      <c r="AS242" s="104">
        <f t="shared" si="281"/>
        <v>0</v>
      </c>
      <c r="AT242" s="104">
        <f t="shared" ref="AT242:AT244" si="373">SUM(AQ242,AR242,AS242)</f>
        <v>0</v>
      </c>
      <c r="AU242" s="229"/>
      <c r="AV242" s="229">
        <v>0</v>
      </c>
      <c r="AW242" s="229"/>
      <c r="AX242" s="229"/>
      <c r="AY242" s="229"/>
      <c r="AZ242" s="229"/>
      <c r="BA242" s="230">
        <f t="shared" si="371"/>
        <v>0</v>
      </c>
    </row>
    <row r="243" spans="1:53" ht="14.1" customHeight="1" outlineLevel="2" x14ac:dyDescent="0.2">
      <c r="A243" s="68"/>
      <c r="B243" s="94"/>
      <c r="C243" s="142"/>
      <c r="D243" s="110"/>
      <c r="E243" s="110"/>
      <c r="F243" s="110"/>
      <c r="G243" s="111"/>
      <c r="H243" s="99" t="s">
        <v>51</v>
      </c>
      <c r="I243" s="100"/>
      <c r="J243" s="101"/>
      <c r="K243" s="101"/>
      <c r="L243" s="102" t="str">
        <f>IF(I243&lt;&gt;0,((VLOOKUP(I243,'1. Standard_Cost'!$B$4:$D$8,2)+VLOOKUP(I243,'1. Standard_Cost'!$B$4:$D$8,3))*J243*K243),"0")</f>
        <v>0</v>
      </c>
      <c r="M243" s="102">
        <f>L243*'1. Standard_Cost'!F61</f>
        <v>0</v>
      </c>
      <c r="N243" s="103"/>
      <c r="O243" s="103"/>
      <c r="P243" s="103"/>
      <c r="Q243" s="103"/>
      <c r="R243" s="104">
        <f>+N243*P243*'1. Standard_Cost'!$B$12</f>
        <v>0</v>
      </c>
      <c r="S243" s="104">
        <f>+N243*O243*P243*'1. Standard_Cost'!$C$12</f>
        <v>0</v>
      </c>
      <c r="T243" s="104">
        <f>+N243*P243*Q243*'1. Standard_Cost'!$D$12</f>
        <v>0</v>
      </c>
      <c r="U243" s="104">
        <f>+N243*O243*'1. Standard_Cost'!$E$12</f>
        <v>0</v>
      </c>
      <c r="V243" s="103"/>
      <c r="W243" s="103"/>
      <c r="X243" s="103"/>
      <c r="Y243" s="104">
        <f>+V243*((X243*'1. Standard_Cost'!$B$16)+(W243*X243*'1. Standard_Cost'!$C$16))</f>
        <v>0</v>
      </c>
      <c r="Z243" s="103"/>
      <c r="AA243" s="103"/>
      <c r="AB243" s="104">
        <f>+Z243*'1. Standard_Cost'!$B$20+AA243*'1. Standard_Cost'!$C$20</f>
        <v>0</v>
      </c>
      <c r="AC243" s="105"/>
      <c r="AD243" s="106"/>
      <c r="AE243" s="104">
        <f>SUM(AD243,AC243,AB243,Y243,U243,T243,S243,R243)*'1. Standard_Cost'!B85</f>
        <v>0</v>
      </c>
      <c r="AF243" s="104">
        <f t="shared" si="372"/>
        <v>0</v>
      </c>
      <c r="AG243" s="103"/>
      <c r="AH243" s="103"/>
      <c r="AI243" s="103"/>
      <c r="AJ243" s="107"/>
      <c r="AK243" s="107"/>
      <c r="AL243" s="107"/>
      <c r="AM243" s="104">
        <f>AG243*'1. Standard_Cost'!B81+'Incremental_Cost Year 2021'!AH252*'1. Standard_Cost'!C81+'Incremental_Cost Year 2021'!AI252*'1. Standard_Cost'!D81+'Incremental_Cost Year 2021'!AJ252+'Incremental_Cost Year 2021'!AL252+AK243</f>
        <v>0</v>
      </c>
      <c r="AN243" s="104">
        <f>AM243*'1. Standard_Cost'!C85</f>
        <v>0</v>
      </c>
      <c r="AO243" s="107"/>
      <c r="AQ243" s="104">
        <f t="shared" si="369"/>
        <v>0</v>
      </c>
      <c r="AR243" s="104">
        <f t="shared" si="370"/>
        <v>0</v>
      </c>
      <c r="AS243" s="104">
        <f t="shared" si="281"/>
        <v>0</v>
      </c>
      <c r="AT243" s="104">
        <f t="shared" si="373"/>
        <v>0</v>
      </c>
      <c r="AU243" s="229"/>
      <c r="AV243" s="229"/>
      <c r="AW243" s="229"/>
      <c r="AX243" s="229"/>
      <c r="AY243" s="229"/>
      <c r="AZ243" s="229"/>
      <c r="BA243" s="230">
        <f t="shared" si="371"/>
        <v>0</v>
      </c>
    </row>
    <row r="244" spans="1:53" ht="14.1" customHeight="1" outlineLevel="2" x14ac:dyDescent="0.2">
      <c r="A244" s="68"/>
      <c r="B244" s="94"/>
      <c r="C244" s="142"/>
      <c r="D244" s="110"/>
      <c r="E244" s="110"/>
      <c r="F244" s="110"/>
      <c r="G244" s="111"/>
      <c r="H244" s="112" t="s">
        <v>179</v>
      </c>
      <c r="I244" s="100"/>
      <c r="J244" s="101"/>
      <c r="K244" s="101"/>
      <c r="L244" s="102" t="str">
        <f>IF(I244&lt;&gt;0,((VLOOKUP(I244,'1. Standard_Cost'!$B$4:$D$8,2)+VLOOKUP(I244,'1. Standard_Cost'!$B$4:$D$8,3))*J244*K244),"0")</f>
        <v>0</v>
      </c>
      <c r="M244" s="102">
        <f>L244*'1. Standard_Cost'!F61</f>
        <v>0</v>
      </c>
      <c r="N244" s="103"/>
      <c r="O244" s="103"/>
      <c r="P244" s="103"/>
      <c r="Q244" s="103"/>
      <c r="R244" s="104">
        <f>+N244*P244*'1. Standard_Cost'!$B$12</f>
        <v>0</v>
      </c>
      <c r="S244" s="104">
        <f>+N244*O244*P244*'1. Standard_Cost'!$C$12</f>
        <v>0</v>
      </c>
      <c r="T244" s="104">
        <f>+N244*P244*Q244*'1. Standard_Cost'!$D$12</f>
        <v>0</v>
      </c>
      <c r="U244" s="104">
        <f>+N244*O244*'1. Standard_Cost'!$E$12</f>
        <v>0</v>
      </c>
      <c r="V244" s="103"/>
      <c r="W244" s="103"/>
      <c r="X244" s="103"/>
      <c r="Y244" s="104">
        <f>+V244*((X244*'1. Standard_Cost'!$B$16)+(W244*X244*'1. Standard_Cost'!$C$16))</f>
        <v>0</v>
      </c>
      <c r="Z244" s="103"/>
      <c r="AA244" s="103"/>
      <c r="AB244" s="104">
        <f>+Z244*'1. Standard_Cost'!$B$20+AA244*'1. Standard_Cost'!$C$20</f>
        <v>0</v>
      </c>
      <c r="AC244" s="105"/>
      <c r="AD244" s="106"/>
      <c r="AE244" s="104">
        <f>SUM(AD244,AC244,AB244,Y244,U244,T244,S244,R244)*'1. Standard_Cost'!B85</f>
        <v>0</v>
      </c>
      <c r="AF244" s="104">
        <f t="shared" si="372"/>
        <v>0</v>
      </c>
      <c r="AG244" s="103"/>
      <c r="AH244" s="103"/>
      <c r="AI244" s="103"/>
      <c r="AJ244" s="107"/>
      <c r="AK244" s="107"/>
      <c r="AL244" s="107"/>
      <c r="AM244" s="104">
        <f>AG244*'1. Standard_Cost'!B81+'Incremental_Cost Year 2021'!AH253*'1. Standard_Cost'!C81+'Incremental_Cost Year 2021'!AI253*'1. Standard_Cost'!D81+'Incremental_Cost Year 2021'!AJ253+'Incremental_Cost Year 2021'!AL253+AK244</f>
        <v>0</v>
      </c>
      <c r="AN244" s="104">
        <f>AM244*'1. Standard_Cost'!C85</f>
        <v>0</v>
      </c>
      <c r="AO244" s="107"/>
      <c r="AQ244" s="104">
        <f t="shared" si="369"/>
        <v>0</v>
      </c>
      <c r="AR244" s="104">
        <f t="shared" si="370"/>
        <v>0</v>
      </c>
      <c r="AS244" s="104">
        <f t="shared" si="281"/>
        <v>0</v>
      </c>
      <c r="AT244" s="104">
        <f t="shared" si="373"/>
        <v>0</v>
      </c>
      <c r="AU244" s="229"/>
      <c r="AV244" s="229"/>
      <c r="AW244" s="229"/>
      <c r="AX244" s="229"/>
      <c r="AY244" s="229"/>
      <c r="AZ244" s="229"/>
      <c r="BA244" s="230">
        <f t="shared" si="371"/>
        <v>0</v>
      </c>
    </row>
    <row r="245" spans="1:53" ht="59.25" customHeight="1" outlineLevel="1" x14ac:dyDescent="0.2">
      <c r="A245" s="68"/>
      <c r="B245" s="141"/>
      <c r="C245" s="142"/>
      <c r="D245" s="113" t="s">
        <v>48</v>
      </c>
      <c r="E245" s="113" t="s">
        <v>260</v>
      </c>
      <c r="F245" s="114" t="s">
        <v>154</v>
      </c>
      <c r="G245" s="115" t="s">
        <v>155</v>
      </c>
      <c r="H245" s="122" t="s">
        <v>261</v>
      </c>
      <c r="I245" s="117"/>
      <c r="J245" s="117"/>
      <c r="K245" s="117"/>
      <c r="L245" s="118">
        <f>SUM(L241:L244)</f>
        <v>0</v>
      </c>
      <c r="M245" s="118">
        <f>SUM(M241:M244)</f>
        <v>0</v>
      </c>
      <c r="N245" s="117"/>
      <c r="O245" s="117"/>
      <c r="P245" s="117"/>
      <c r="Q245" s="117"/>
      <c r="R245" s="119">
        <f>SUM(R241:R244)</f>
        <v>0</v>
      </c>
      <c r="S245" s="119">
        <f>SUM(S241:S244)</f>
        <v>0</v>
      </c>
      <c r="T245" s="119">
        <f>SUM(T241:T244)</f>
        <v>0</v>
      </c>
      <c r="U245" s="119">
        <f>SUM(U241:U244)</f>
        <v>0</v>
      </c>
      <c r="V245" s="117"/>
      <c r="W245" s="117"/>
      <c r="X245" s="117"/>
      <c r="Y245" s="118">
        <f>SUM(Y241:Y244)</f>
        <v>0</v>
      </c>
      <c r="Z245" s="117"/>
      <c r="AA245" s="117"/>
      <c r="AB245" s="118">
        <f t="shared" ref="AB245:AF245" si="374">SUM(AB241:AB244)</f>
        <v>0</v>
      </c>
      <c r="AC245" s="118">
        <f t="shared" si="374"/>
        <v>0</v>
      </c>
      <c r="AD245" s="118">
        <f t="shared" si="374"/>
        <v>0</v>
      </c>
      <c r="AE245" s="118">
        <f t="shared" si="374"/>
        <v>0</v>
      </c>
      <c r="AF245" s="118">
        <f t="shared" si="374"/>
        <v>0</v>
      </c>
      <c r="AG245" s="117"/>
      <c r="AH245" s="117"/>
      <c r="AI245" s="117"/>
      <c r="AJ245" s="119">
        <f>SUM(AJ241:AJ244)</f>
        <v>0</v>
      </c>
      <c r="AK245" s="119">
        <f t="shared" ref="AK245:AN245" si="375">SUM(AK241:AK244)</f>
        <v>0</v>
      </c>
      <c r="AL245" s="119">
        <f t="shared" si="375"/>
        <v>0</v>
      </c>
      <c r="AM245" s="119">
        <f t="shared" si="375"/>
        <v>0</v>
      </c>
      <c r="AN245" s="119">
        <f t="shared" si="375"/>
        <v>0</v>
      </c>
      <c r="AO245" s="116"/>
      <c r="AP245" s="120"/>
      <c r="AQ245" s="121">
        <f t="shared" ref="AQ245:BA245" si="376">SUM(AQ241:AQ244)</f>
        <v>0</v>
      </c>
      <c r="AR245" s="121">
        <f t="shared" si="376"/>
        <v>0</v>
      </c>
      <c r="AS245" s="121">
        <f t="shared" si="376"/>
        <v>0</v>
      </c>
      <c r="AT245" s="121">
        <f t="shared" si="376"/>
        <v>0</v>
      </c>
      <c r="AU245" s="121">
        <f t="shared" si="376"/>
        <v>0</v>
      </c>
      <c r="AV245" s="121">
        <f t="shared" si="376"/>
        <v>0</v>
      </c>
      <c r="AW245" s="121">
        <f t="shared" si="376"/>
        <v>0</v>
      </c>
      <c r="AX245" s="121">
        <f t="shared" si="376"/>
        <v>0</v>
      </c>
      <c r="AY245" s="121">
        <f t="shared" si="376"/>
        <v>0</v>
      </c>
      <c r="AZ245" s="121">
        <f t="shared" si="376"/>
        <v>0</v>
      </c>
      <c r="BA245" s="121">
        <f t="shared" si="376"/>
        <v>0</v>
      </c>
    </row>
    <row r="246" spans="1:53" ht="14.1" customHeight="1" outlineLevel="2" x14ac:dyDescent="0.2">
      <c r="A246" s="68"/>
      <c r="B246" s="94"/>
      <c r="C246" s="142"/>
      <c r="D246" s="96"/>
      <c r="E246" s="96"/>
      <c r="F246" s="97"/>
      <c r="G246" s="98"/>
      <c r="H246" s="99" t="s">
        <v>49</v>
      </c>
      <c r="I246" s="100"/>
      <c r="J246" s="101"/>
      <c r="K246" s="101"/>
      <c r="L246" s="102" t="str">
        <f>IF(I246&lt;&gt;0,((VLOOKUP(I246,'1. Standard_Cost'!$B$4:$D$8,2)+VLOOKUP(I246,'1. Standard_Cost'!$B$4:$D$8,3))*J246*K246),"0")</f>
        <v>0</v>
      </c>
      <c r="M246" s="102">
        <f>L246*'1. Standard_Cost'!F66</f>
        <v>0</v>
      </c>
      <c r="N246" s="103"/>
      <c r="O246" s="103"/>
      <c r="P246" s="103"/>
      <c r="Q246" s="103"/>
      <c r="R246" s="104">
        <f>+N246*P246*'1. Standard_Cost'!$B$12</f>
        <v>0</v>
      </c>
      <c r="S246" s="104">
        <f>+N246*O246*P246*'1. Standard_Cost'!$C$12</f>
        <v>0</v>
      </c>
      <c r="T246" s="104">
        <f>+N246*P246*Q246*'1. Standard_Cost'!$D$12</f>
        <v>0</v>
      </c>
      <c r="U246" s="104">
        <f>+N246*O246*'1. Standard_Cost'!$E$12</f>
        <v>0</v>
      </c>
      <c r="V246" s="103"/>
      <c r="W246" s="103"/>
      <c r="X246" s="103"/>
      <c r="Y246" s="104">
        <f>+V246*((X246*'1. Standard_Cost'!$B$16)+(W246*X246*'1. Standard_Cost'!$C$16))</f>
        <v>0</v>
      </c>
      <c r="Z246" s="103"/>
      <c r="AA246" s="103"/>
      <c r="AB246" s="104">
        <f>+Z246*'1. Standard_Cost'!$B$20+AA246*'1. Standard_Cost'!$C$20</f>
        <v>0</v>
      </c>
      <c r="AC246" s="105"/>
      <c r="AD246" s="106"/>
      <c r="AE246" s="104">
        <f>SUM(AD246,AC246,AB246,Y246,U246,T246,S246,R246)*'1. Standard_Cost'!B90</f>
        <v>0</v>
      </c>
      <c r="AF246" s="104">
        <f>SUM(AD246,AE246)</f>
        <v>0</v>
      </c>
      <c r="AG246" s="103"/>
      <c r="AH246" s="103"/>
      <c r="AI246" s="103"/>
      <c r="AJ246" s="107"/>
      <c r="AK246" s="107"/>
      <c r="AL246" s="107"/>
      <c r="AM246" s="104">
        <f>AG246*'1. Standard_Cost'!B86+'Incremental_Cost Year 2021'!AH255*'1. Standard_Cost'!C86+'Incremental_Cost Year 2021'!AI255*'1. Standard_Cost'!D86+'Incremental_Cost Year 2021'!AJ255+'Incremental_Cost Year 2021'!AL255+AK246</f>
        <v>0</v>
      </c>
      <c r="AN246" s="104">
        <f>AM246*'1. Standard_Cost'!C90</f>
        <v>0</v>
      </c>
      <c r="AO246" s="107"/>
      <c r="AQ246" s="104">
        <f t="shared" ref="AQ246:AQ249" si="377">L246+M246</f>
        <v>0</v>
      </c>
      <c r="AR246" s="104">
        <f t="shared" ref="AR246:AR249" si="378">AF246</f>
        <v>0</v>
      </c>
      <c r="AS246" s="104">
        <f t="shared" si="281"/>
        <v>0</v>
      </c>
      <c r="AT246" s="104">
        <f>SUM(AQ246,AR246,AS246)</f>
        <v>0</v>
      </c>
      <c r="AU246" s="229"/>
      <c r="AV246" s="229"/>
      <c r="AW246" s="229"/>
      <c r="AX246" s="229"/>
      <c r="AY246" s="229"/>
      <c r="AZ246" s="229"/>
      <c r="BA246" s="230">
        <f t="shared" ref="BA246:BA249" si="379">SUM(AU246:AZ246)-AT246</f>
        <v>0</v>
      </c>
    </row>
    <row r="247" spans="1:53" ht="14.1" customHeight="1" outlineLevel="2" x14ac:dyDescent="0.2">
      <c r="A247" s="68"/>
      <c r="B247" s="94"/>
      <c r="C247" s="250"/>
      <c r="D247" s="110"/>
      <c r="E247" s="110"/>
      <c r="F247" s="110"/>
      <c r="G247" s="111"/>
      <c r="H247" s="99" t="s">
        <v>50</v>
      </c>
      <c r="I247" s="100"/>
      <c r="J247" s="101"/>
      <c r="K247" s="101"/>
      <c r="L247" s="102" t="str">
        <f>IF(I247&lt;&gt;0,((VLOOKUP(I247,'1. Standard_Cost'!$B$4:$D$8,2)+VLOOKUP(I247,'1. Standard_Cost'!$B$4:$D$8,3))*J247*K247),"0")</f>
        <v>0</v>
      </c>
      <c r="M247" s="102">
        <f>L247*'1. Standard_Cost'!F66</f>
        <v>0</v>
      </c>
      <c r="N247" s="103"/>
      <c r="O247" s="103"/>
      <c r="P247" s="103"/>
      <c r="Q247" s="103"/>
      <c r="R247" s="104">
        <f>+N247*P247*'1. Standard_Cost'!$B$12</f>
        <v>0</v>
      </c>
      <c r="S247" s="104">
        <f>+N247*O247*P247*'1. Standard_Cost'!$C$12</f>
        <v>0</v>
      </c>
      <c r="T247" s="104">
        <f>+N247*P247*Q247*'1. Standard_Cost'!$D$12</f>
        <v>0</v>
      </c>
      <c r="U247" s="104">
        <f>+N247*O247*'1. Standard_Cost'!$E$12</f>
        <v>0</v>
      </c>
      <c r="V247" s="103"/>
      <c r="W247" s="103"/>
      <c r="X247" s="103"/>
      <c r="Y247" s="104">
        <f>+V247*((X247*'1. Standard_Cost'!$B$16)+(W247*X247*'1. Standard_Cost'!$C$16))</f>
        <v>0</v>
      </c>
      <c r="Z247" s="103"/>
      <c r="AA247" s="103"/>
      <c r="AB247" s="104">
        <f>+Z247*'1. Standard_Cost'!$B$20+AA247*'1. Standard_Cost'!$C$20</f>
        <v>0</v>
      </c>
      <c r="AC247" s="105"/>
      <c r="AD247" s="106"/>
      <c r="AE247" s="104">
        <f>SUM(AD247,AC247,AB247,Y247,U247,T247,S247,R247)*'1. Standard_Cost'!B90</f>
        <v>0</v>
      </c>
      <c r="AF247" s="104">
        <f t="shared" ref="AF247:AF249" si="380">SUM(AD247,AE247)</f>
        <v>0</v>
      </c>
      <c r="AG247" s="103"/>
      <c r="AH247" s="103">
        <v>0</v>
      </c>
      <c r="AI247" s="103">
        <v>0</v>
      </c>
      <c r="AJ247" s="107"/>
      <c r="AK247" s="107"/>
      <c r="AL247" s="107"/>
      <c r="AM247" s="104">
        <f>AG247*'1. Standard_Cost'!B86+'Incremental_Cost Year 2021'!AH256*'1. Standard_Cost'!C86+'Incremental_Cost Year 2021'!AI256*'1. Standard_Cost'!D86+'Incremental_Cost Year 2021'!AJ256+'Incremental_Cost Year 2021'!AL256+AK247</f>
        <v>0</v>
      </c>
      <c r="AN247" s="104">
        <f>AM247*'1. Standard_Cost'!C90</f>
        <v>0</v>
      </c>
      <c r="AO247" s="107"/>
      <c r="AQ247" s="104">
        <f t="shared" si="377"/>
        <v>0</v>
      </c>
      <c r="AR247" s="104">
        <f t="shared" si="378"/>
        <v>0</v>
      </c>
      <c r="AS247" s="104">
        <f t="shared" si="281"/>
        <v>0</v>
      </c>
      <c r="AT247" s="104">
        <f t="shared" ref="AT247:AT249" si="381">SUM(AQ247,AR247,AS247)</f>
        <v>0</v>
      </c>
      <c r="AU247" s="229"/>
      <c r="AV247" s="229">
        <v>0</v>
      </c>
      <c r="AW247" s="229"/>
      <c r="AX247" s="229"/>
      <c r="AY247" s="229"/>
      <c r="AZ247" s="229"/>
      <c r="BA247" s="230">
        <f t="shared" si="379"/>
        <v>0</v>
      </c>
    </row>
    <row r="248" spans="1:53" ht="14.1" customHeight="1" outlineLevel="2" x14ac:dyDescent="0.2">
      <c r="A248" s="68"/>
      <c r="B248" s="94"/>
      <c r="C248" s="251"/>
      <c r="D248" s="110"/>
      <c r="E248" s="110"/>
      <c r="F248" s="110"/>
      <c r="G248" s="111"/>
      <c r="H248" s="99" t="s">
        <v>51</v>
      </c>
      <c r="I248" s="100"/>
      <c r="J248" s="101"/>
      <c r="K248" s="101"/>
      <c r="L248" s="102" t="str">
        <f>IF(I248&lt;&gt;0,((VLOOKUP(I248,'1. Standard_Cost'!$B$4:$D$8,2)+VLOOKUP(I248,'1. Standard_Cost'!$B$4:$D$8,3))*J248*K248),"0")</f>
        <v>0</v>
      </c>
      <c r="M248" s="102">
        <f>L248*'1. Standard_Cost'!F66</f>
        <v>0</v>
      </c>
      <c r="N248" s="103"/>
      <c r="O248" s="103"/>
      <c r="P248" s="103"/>
      <c r="Q248" s="103"/>
      <c r="R248" s="104">
        <f>+N248*P248*'1. Standard_Cost'!$B$12</f>
        <v>0</v>
      </c>
      <c r="S248" s="104">
        <f>+N248*O248*P248*'1. Standard_Cost'!$C$12</f>
        <v>0</v>
      </c>
      <c r="T248" s="104">
        <f>+N248*P248*Q248*'1. Standard_Cost'!$D$12</f>
        <v>0</v>
      </c>
      <c r="U248" s="104">
        <f>+N248*O248*'1. Standard_Cost'!$E$12</f>
        <v>0</v>
      </c>
      <c r="V248" s="103"/>
      <c r="W248" s="103"/>
      <c r="X248" s="103"/>
      <c r="Y248" s="104">
        <f>+V248*((X248*'1. Standard_Cost'!$B$16)+(W248*X248*'1. Standard_Cost'!$C$16))</f>
        <v>0</v>
      </c>
      <c r="Z248" s="103"/>
      <c r="AA248" s="103"/>
      <c r="AB248" s="104">
        <f>+Z248*'1. Standard_Cost'!$B$20+AA248*'1. Standard_Cost'!$C$20</f>
        <v>0</v>
      </c>
      <c r="AC248" s="105"/>
      <c r="AD248" s="106"/>
      <c r="AE248" s="104">
        <f>SUM(AD248,AC248,AB248,Y248,U248,T248,S248,R248)*'1. Standard_Cost'!B90</f>
        <v>0</v>
      </c>
      <c r="AF248" s="104">
        <f t="shared" si="380"/>
        <v>0</v>
      </c>
      <c r="AG248" s="103"/>
      <c r="AH248" s="103"/>
      <c r="AI248" s="103"/>
      <c r="AJ248" s="107"/>
      <c r="AK248" s="107"/>
      <c r="AL248" s="107"/>
      <c r="AM248" s="104">
        <f>AG248*'1. Standard_Cost'!B86+'Incremental_Cost Year 2021'!AH257*'1. Standard_Cost'!C86+'Incremental_Cost Year 2021'!AI257*'1. Standard_Cost'!D86+'Incremental_Cost Year 2021'!AJ257+'Incremental_Cost Year 2021'!AL257+AK248</f>
        <v>0</v>
      </c>
      <c r="AN248" s="104">
        <f>AM248*'1. Standard_Cost'!C90</f>
        <v>0</v>
      </c>
      <c r="AO248" s="107"/>
      <c r="AQ248" s="104">
        <f t="shared" si="377"/>
        <v>0</v>
      </c>
      <c r="AR248" s="104">
        <f t="shared" si="378"/>
        <v>0</v>
      </c>
      <c r="AS248" s="104">
        <f t="shared" si="281"/>
        <v>0</v>
      </c>
      <c r="AT248" s="104">
        <f t="shared" si="381"/>
        <v>0</v>
      </c>
      <c r="AU248" s="229"/>
      <c r="AV248" s="229"/>
      <c r="AW248" s="229"/>
      <c r="AX248" s="229"/>
      <c r="AY248" s="229"/>
      <c r="AZ248" s="229"/>
      <c r="BA248" s="230">
        <f t="shared" si="379"/>
        <v>0</v>
      </c>
    </row>
    <row r="249" spans="1:53" ht="14.1" customHeight="1" outlineLevel="2" x14ac:dyDescent="0.2">
      <c r="A249" s="68"/>
      <c r="B249" s="94"/>
      <c r="C249" s="251"/>
      <c r="D249" s="110"/>
      <c r="E249" s="110"/>
      <c r="F249" s="110"/>
      <c r="G249" s="111"/>
      <c r="H249" s="112" t="s">
        <v>179</v>
      </c>
      <c r="I249" s="100"/>
      <c r="J249" s="101"/>
      <c r="K249" s="101"/>
      <c r="L249" s="102" t="str">
        <f>IF(I249&lt;&gt;0,((VLOOKUP(I249,'1. Standard_Cost'!$B$4:$D$8,2)+VLOOKUP(I249,'1. Standard_Cost'!$B$4:$D$8,3))*J249*K249),"0")</f>
        <v>0</v>
      </c>
      <c r="M249" s="102">
        <f>L249*'1. Standard_Cost'!F66</f>
        <v>0</v>
      </c>
      <c r="N249" s="103"/>
      <c r="O249" s="103"/>
      <c r="P249" s="103"/>
      <c r="Q249" s="103"/>
      <c r="R249" s="104">
        <f>+N249*P249*'1. Standard_Cost'!$B$12</f>
        <v>0</v>
      </c>
      <c r="S249" s="104">
        <f>+N249*O249*P249*'1. Standard_Cost'!$C$12</f>
        <v>0</v>
      </c>
      <c r="T249" s="104">
        <f>+N249*P249*Q249*'1. Standard_Cost'!$D$12</f>
        <v>0</v>
      </c>
      <c r="U249" s="104">
        <f>+N249*O249*'1. Standard_Cost'!$E$12</f>
        <v>0</v>
      </c>
      <c r="V249" s="103"/>
      <c r="W249" s="103"/>
      <c r="X249" s="103"/>
      <c r="Y249" s="104">
        <f>+V249*((X249*'1. Standard_Cost'!$B$16)+(W249*X249*'1. Standard_Cost'!$C$16))</f>
        <v>0</v>
      </c>
      <c r="Z249" s="103"/>
      <c r="AA249" s="103"/>
      <c r="AB249" s="104">
        <f>+Z249*'1. Standard_Cost'!$B$20+AA249*'1. Standard_Cost'!$C$20</f>
        <v>0</v>
      </c>
      <c r="AC249" s="105"/>
      <c r="AD249" s="106"/>
      <c r="AE249" s="104">
        <f>SUM(AD249,AC249,AB249,Y249,U249,T249,S249,R249)*'1. Standard_Cost'!B90</f>
        <v>0</v>
      </c>
      <c r="AF249" s="104">
        <f t="shared" si="380"/>
        <v>0</v>
      </c>
      <c r="AG249" s="103"/>
      <c r="AH249" s="103"/>
      <c r="AI249" s="103"/>
      <c r="AJ249" s="107"/>
      <c r="AK249" s="107"/>
      <c r="AL249" s="107"/>
      <c r="AM249" s="104">
        <f>AG249*'1. Standard_Cost'!B86+'Incremental_Cost Year 2021'!AH258*'1. Standard_Cost'!C86+'Incremental_Cost Year 2021'!AI258*'1. Standard_Cost'!D86+'Incremental_Cost Year 2021'!AJ258+'Incremental_Cost Year 2021'!AL258+AK249</f>
        <v>0</v>
      </c>
      <c r="AN249" s="104">
        <f>AM249*'1. Standard_Cost'!C90</f>
        <v>0</v>
      </c>
      <c r="AO249" s="107"/>
      <c r="AQ249" s="104">
        <f t="shared" si="377"/>
        <v>0</v>
      </c>
      <c r="AR249" s="104">
        <f t="shared" si="378"/>
        <v>0</v>
      </c>
      <c r="AS249" s="104">
        <f t="shared" ref="AS249:AS310" si="382">AM249+AN249</f>
        <v>0</v>
      </c>
      <c r="AT249" s="104">
        <f t="shared" si="381"/>
        <v>0</v>
      </c>
      <c r="AU249" s="229"/>
      <c r="AV249" s="229"/>
      <c r="AW249" s="229"/>
      <c r="AX249" s="229"/>
      <c r="AY249" s="229"/>
      <c r="AZ249" s="229"/>
      <c r="BA249" s="230">
        <f t="shared" si="379"/>
        <v>0</v>
      </c>
    </row>
    <row r="250" spans="1:53" ht="47.25" customHeight="1" outlineLevel="1" x14ac:dyDescent="0.2">
      <c r="A250" s="68"/>
      <c r="B250" s="141"/>
      <c r="C250" s="251"/>
      <c r="D250" s="113" t="s">
        <v>48</v>
      </c>
      <c r="E250" s="113" t="s">
        <v>262</v>
      </c>
      <c r="F250" s="114" t="s">
        <v>154</v>
      </c>
      <c r="G250" s="115" t="s">
        <v>155</v>
      </c>
      <c r="H250" s="122" t="s">
        <v>263</v>
      </c>
      <c r="I250" s="117"/>
      <c r="J250" s="117"/>
      <c r="K250" s="117"/>
      <c r="L250" s="118">
        <f>SUM(L246:L249)</f>
        <v>0</v>
      </c>
      <c r="M250" s="118">
        <f>SUM(M246:M249)</f>
        <v>0</v>
      </c>
      <c r="N250" s="117"/>
      <c r="O250" s="117"/>
      <c r="P250" s="117"/>
      <c r="Q250" s="117"/>
      <c r="R250" s="119">
        <f>SUM(R246:R249)</f>
        <v>0</v>
      </c>
      <c r="S250" s="119">
        <f>SUM(S246:S249)</f>
        <v>0</v>
      </c>
      <c r="T250" s="119">
        <f>SUM(T246:T249)</f>
        <v>0</v>
      </c>
      <c r="U250" s="119">
        <f>SUM(U246:U249)</f>
        <v>0</v>
      </c>
      <c r="V250" s="117"/>
      <c r="W250" s="117"/>
      <c r="X250" s="117"/>
      <c r="Y250" s="118">
        <f>SUM(Y246:Y249)</f>
        <v>0</v>
      </c>
      <c r="Z250" s="117"/>
      <c r="AA250" s="117"/>
      <c r="AB250" s="118">
        <f t="shared" ref="AB250:AF250" si="383">SUM(AB246:AB249)</f>
        <v>0</v>
      </c>
      <c r="AC250" s="118">
        <f t="shared" si="383"/>
        <v>0</v>
      </c>
      <c r="AD250" s="118">
        <f t="shared" si="383"/>
        <v>0</v>
      </c>
      <c r="AE250" s="118">
        <f t="shared" si="383"/>
        <v>0</v>
      </c>
      <c r="AF250" s="118">
        <f t="shared" si="383"/>
        <v>0</v>
      </c>
      <c r="AG250" s="117"/>
      <c r="AH250" s="117"/>
      <c r="AI250" s="117"/>
      <c r="AJ250" s="119">
        <f>SUM(AJ246:AJ249)</f>
        <v>0</v>
      </c>
      <c r="AK250" s="119">
        <f t="shared" ref="AK250:AN250" si="384">SUM(AK246:AK249)</f>
        <v>0</v>
      </c>
      <c r="AL250" s="119">
        <f t="shared" si="384"/>
        <v>0</v>
      </c>
      <c r="AM250" s="119">
        <f t="shared" si="384"/>
        <v>0</v>
      </c>
      <c r="AN250" s="119">
        <f t="shared" si="384"/>
        <v>0</v>
      </c>
      <c r="AO250" s="116"/>
      <c r="AP250" s="120"/>
      <c r="AQ250" s="121">
        <f t="shared" ref="AQ250:BA250" si="385">SUM(AQ246:AQ249)</f>
        <v>0</v>
      </c>
      <c r="AR250" s="121">
        <f t="shared" si="385"/>
        <v>0</v>
      </c>
      <c r="AS250" s="121">
        <f t="shared" si="385"/>
        <v>0</v>
      </c>
      <c r="AT250" s="121">
        <f t="shared" si="385"/>
        <v>0</v>
      </c>
      <c r="AU250" s="121">
        <f t="shared" si="385"/>
        <v>0</v>
      </c>
      <c r="AV250" s="121">
        <f t="shared" si="385"/>
        <v>0</v>
      </c>
      <c r="AW250" s="121">
        <f t="shared" si="385"/>
        <v>0</v>
      </c>
      <c r="AX250" s="121">
        <f t="shared" si="385"/>
        <v>0</v>
      </c>
      <c r="AY250" s="121">
        <f t="shared" si="385"/>
        <v>0</v>
      </c>
      <c r="AZ250" s="121">
        <f t="shared" si="385"/>
        <v>0</v>
      </c>
      <c r="BA250" s="121">
        <f t="shared" si="385"/>
        <v>0</v>
      </c>
    </row>
    <row r="251" spans="1:53" ht="14.1" customHeight="1" outlineLevel="2" x14ac:dyDescent="0.2">
      <c r="A251" s="68"/>
      <c r="B251" s="94"/>
      <c r="C251" s="251"/>
      <c r="D251" s="96"/>
      <c r="E251" s="96"/>
      <c r="F251" s="97"/>
      <c r="G251" s="98"/>
      <c r="H251" s="99" t="s">
        <v>49</v>
      </c>
      <c r="I251" s="100"/>
      <c r="J251" s="101"/>
      <c r="K251" s="101"/>
      <c r="L251" s="102" t="str">
        <f>IF(I251&lt;&gt;0,((VLOOKUP(I251,'1. Standard_Cost'!$B$4:$D$8,2)+VLOOKUP(I251,'1. Standard_Cost'!$B$4:$D$8,3))*J251*K251),"0")</f>
        <v>0</v>
      </c>
      <c r="M251" s="102">
        <f>L251*'1. Standard_Cost'!F72</f>
        <v>0</v>
      </c>
      <c r="N251" s="103"/>
      <c r="O251" s="103"/>
      <c r="P251" s="103"/>
      <c r="Q251" s="103"/>
      <c r="R251" s="104">
        <f>+N251*P251*'1. Standard_Cost'!$B$12</f>
        <v>0</v>
      </c>
      <c r="S251" s="104">
        <f>+N251*O251*P251*'1. Standard_Cost'!$C$12</f>
        <v>0</v>
      </c>
      <c r="T251" s="104">
        <f>+N251*P251*Q251*'1. Standard_Cost'!$D$12</f>
        <v>0</v>
      </c>
      <c r="U251" s="104">
        <f>+N251*O251*'1. Standard_Cost'!$E$12</f>
        <v>0</v>
      </c>
      <c r="V251" s="103"/>
      <c r="W251" s="103"/>
      <c r="X251" s="103"/>
      <c r="Y251" s="104">
        <f>+V251*((X251*'1. Standard_Cost'!$B$16)+(W251*X251*'1. Standard_Cost'!$C$16))</f>
        <v>0</v>
      </c>
      <c r="Z251" s="103"/>
      <c r="AA251" s="103"/>
      <c r="AB251" s="104">
        <f>+Z251*'1. Standard_Cost'!$B$20+AA251*'1. Standard_Cost'!$C$20</f>
        <v>0</v>
      </c>
      <c r="AC251" s="105"/>
      <c r="AD251" s="106"/>
      <c r="AE251" s="104">
        <f>SUM(AD251,AC251,AB251,Y251,U251,T251,S251,R251)*'1. Standard_Cost'!B96</f>
        <v>0</v>
      </c>
      <c r="AF251" s="104">
        <f>SUM(AD251,AE251)</f>
        <v>0</v>
      </c>
      <c r="AG251" s="103"/>
      <c r="AH251" s="103"/>
      <c r="AI251" s="103"/>
      <c r="AJ251" s="107"/>
      <c r="AK251" s="107"/>
      <c r="AL251" s="107"/>
      <c r="AM251" s="104">
        <f>AG251*'1. Standard_Cost'!B92+'Incremental_Cost Year 2021'!AH260*'1. Standard_Cost'!C92+'Incremental_Cost Year 2021'!AI260*'1. Standard_Cost'!D92+'Incremental_Cost Year 2021'!AJ260+'Incremental_Cost Year 2021'!AL260+AK251</f>
        <v>0</v>
      </c>
      <c r="AN251" s="104">
        <f>AM251*'1. Standard_Cost'!C96</f>
        <v>0</v>
      </c>
      <c r="AO251" s="107"/>
      <c r="AQ251" s="104">
        <f t="shared" ref="AQ251:AQ254" si="386">L251+M251</f>
        <v>0</v>
      </c>
      <c r="AR251" s="104">
        <f t="shared" ref="AR251:AR254" si="387">AF251</f>
        <v>0</v>
      </c>
      <c r="AS251" s="104">
        <f t="shared" si="382"/>
        <v>0</v>
      </c>
      <c r="AT251" s="104">
        <f>SUM(AQ251,AR251,AS251)</f>
        <v>0</v>
      </c>
      <c r="AU251" s="229"/>
      <c r="AV251" s="229"/>
      <c r="AW251" s="229"/>
      <c r="AX251" s="229"/>
      <c r="AY251" s="229"/>
      <c r="AZ251" s="229"/>
      <c r="BA251" s="230">
        <f t="shared" ref="BA251:BA254" si="388">SUM(AU251:AZ251)-AT251</f>
        <v>0</v>
      </c>
    </row>
    <row r="252" spans="1:53" ht="14.1" customHeight="1" outlineLevel="2" x14ac:dyDescent="0.2">
      <c r="A252" s="68"/>
      <c r="B252" s="94"/>
      <c r="C252" s="251"/>
      <c r="D252" s="110"/>
      <c r="E252" s="110"/>
      <c r="F252" s="110"/>
      <c r="G252" s="111"/>
      <c r="H252" s="99" t="s">
        <v>50</v>
      </c>
      <c r="I252" s="100"/>
      <c r="J252" s="101"/>
      <c r="K252" s="101"/>
      <c r="L252" s="102" t="str">
        <f>IF(I252&lt;&gt;0,((VLOOKUP(I252,'1. Standard_Cost'!$B$4:$D$8,2)+VLOOKUP(I252,'1. Standard_Cost'!$B$4:$D$8,3))*J252*K252),"0")</f>
        <v>0</v>
      </c>
      <c r="M252" s="102">
        <f>L252*'1. Standard_Cost'!F72</f>
        <v>0</v>
      </c>
      <c r="N252" s="103"/>
      <c r="O252" s="103"/>
      <c r="P252" s="103"/>
      <c r="Q252" s="103"/>
      <c r="R252" s="104">
        <f>+N252*P252*'1. Standard_Cost'!$B$12</f>
        <v>0</v>
      </c>
      <c r="S252" s="104">
        <f>+N252*O252*P252*'1. Standard_Cost'!$C$12</f>
        <v>0</v>
      </c>
      <c r="T252" s="104">
        <f>+N252*P252*Q252*'1. Standard_Cost'!$D$12</f>
        <v>0</v>
      </c>
      <c r="U252" s="104">
        <f>+N252*O252*'1. Standard_Cost'!$E$12</f>
        <v>0</v>
      </c>
      <c r="V252" s="103"/>
      <c r="W252" s="103"/>
      <c r="X252" s="103"/>
      <c r="Y252" s="104">
        <f>+V252*((X252*'1. Standard_Cost'!$B$16)+(W252*X252*'1. Standard_Cost'!$C$16))</f>
        <v>0</v>
      </c>
      <c r="Z252" s="103"/>
      <c r="AA252" s="103"/>
      <c r="AB252" s="104">
        <f>+Z252*'1. Standard_Cost'!$B$20+AA252*'1. Standard_Cost'!$C$20</f>
        <v>0</v>
      </c>
      <c r="AC252" s="105"/>
      <c r="AD252" s="106"/>
      <c r="AE252" s="104">
        <f>SUM(AD252,AC252,AB252,Y252,U252,T252,S252,R252)*'1. Standard_Cost'!B96</f>
        <v>0</v>
      </c>
      <c r="AF252" s="104">
        <f t="shared" ref="AF252:AF254" si="389">SUM(AD252,AE252)</f>
        <v>0</v>
      </c>
      <c r="AG252" s="103"/>
      <c r="AH252" s="103">
        <v>0</v>
      </c>
      <c r="AI252" s="103">
        <v>0</v>
      </c>
      <c r="AJ252" s="107"/>
      <c r="AK252" s="107"/>
      <c r="AL252" s="107"/>
      <c r="AM252" s="104">
        <f>AG252*'1. Standard_Cost'!B92+'Incremental_Cost Year 2021'!AH261*'1. Standard_Cost'!C92+'Incremental_Cost Year 2021'!AI261*'1. Standard_Cost'!D92+'Incremental_Cost Year 2021'!AJ261+'Incremental_Cost Year 2021'!AL261+AK252</f>
        <v>0</v>
      </c>
      <c r="AN252" s="104">
        <f>AM252*'1. Standard_Cost'!C96</f>
        <v>0</v>
      </c>
      <c r="AO252" s="107"/>
      <c r="AQ252" s="104">
        <f t="shared" si="386"/>
        <v>0</v>
      </c>
      <c r="AR252" s="104">
        <f t="shared" si="387"/>
        <v>0</v>
      </c>
      <c r="AS252" s="104">
        <f t="shared" si="382"/>
        <v>0</v>
      </c>
      <c r="AT252" s="104">
        <f t="shared" ref="AT252:AT254" si="390">SUM(AQ252,AR252,AS252)</f>
        <v>0</v>
      </c>
      <c r="AU252" s="229"/>
      <c r="AV252" s="229">
        <v>0</v>
      </c>
      <c r="AW252" s="229"/>
      <c r="AX252" s="229"/>
      <c r="AY252" s="229"/>
      <c r="AZ252" s="229"/>
      <c r="BA252" s="230">
        <f t="shared" si="388"/>
        <v>0</v>
      </c>
    </row>
    <row r="253" spans="1:53" ht="14.1" customHeight="1" outlineLevel="2" x14ac:dyDescent="0.2">
      <c r="A253" s="68"/>
      <c r="B253" s="94"/>
      <c r="C253" s="251"/>
      <c r="D253" s="110"/>
      <c r="E253" s="110"/>
      <c r="F253" s="110"/>
      <c r="G253" s="111"/>
      <c r="H253" s="99" t="s">
        <v>51</v>
      </c>
      <c r="I253" s="100"/>
      <c r="J253" s="101"/>
      <c r="K253" s="101"/>
      <c r="L253" s="102" t="str">
        <f>IF(I253&lt;&gt;0,((VLOOKUP(I253,'1. Standard_Cost'!$B$4:$D$8,2)+VLOOKUP(I253,'1. Standard_Cost'!$B$4:$D$8,3))*J253*K253),"0")</f>
        <v>0</v>
      </c>
      <c r="M253" s="102">
        <f>L253*'1. Standard_Cost'!F72</f>
        <v>0</v>
      </c>
      <c r="N253" s="103"/>
      <c r="O253" s="103"/>
      <c r="P253" s="103"/>
      <c r="Q253" s="103"/>
      <c r="R253" s="104">
        <f>+N253*P253*'1. Standard_Cost'!$B$12</f>
        <v>0</v>
      </c>
      <c r="S253" s="104">
        <f>+N253*O253*P253*'1. Standard_Cost'!$C$12</f>
        <v>0</v>
      </c>
      <c r="T253" s="104">
        <f>+N253*P253*Q253*'1. Standard_Cost'!$D$12</f>
        <v>0</v>
      </c>
      <c r="U253" s="104">
        <f>+N253*O253*'1. Standard_Cost'!$E$12</f>
        <v>0</v>
      </c>
      <c r="V253" s="103"/>
      <c r="W253" s="103"/>
      <c r="X253" s="103"/>
      <c r="Y253" s="104">
        <f>+V253*((X253*'1. Standard_Cost'!$B$16)+(W253*X253*'1. Standard_Cost'!$C$16))</f>
        <v>0</v>
      </c>
      <c r="Z253" s="103"/>
      <c r="AA253" s="103"/>
      <c r="AB253" s="104">
        <f>+Z253*'1. Standard_Cost'!$B$20+AA253*'1. Standard_Cost'!$C$20</f>
        <v>0</v>
      </c>
      <c r="AC253" s="105"/>
      <c r="AD253" s="106"/>
      <c r="AE253" s="104">
        <f>SUM(AD253,AC253,AB253,Y253,U253,T253,S253,R253)*'1. Standard_Cost'!B96</f>
        <v>0</v>
      </c>
      <c r="AF253" s="104">
        <f t="shared" si="389"/>
        <v>0</v>
      </c>
      <c r="AG253" s="103"/>
      <c r="AH253" s="103"/>
      <c r="AI253" s="103"/>
      <c r="AJ253" s="107"/>
      <c r="AK253" s="107"/>
      <c r="AL253" s="107"/>
      <c r="AM253" s="104">
        <f>AG253*'1. Standard_Cost'!B92+'Incremental_Cost Year 2021'!AH262*'1. Standard_Cost'!C92+'Incremental_Cost Year 2021'!AI262*'1. Standard_Cost'!D92+'Incremental_Cost Year 2021'!AJ262+'Incremental_Cost Year 2021'!AL262+AK253</f>
        <v>0</v>
      </c>
      <c r="AN253" s="104">
        <f>AM253*'1. Standard_Cost'!C96</f>
        <v>0</v>
      </c>
      <c r="AO253" s="107"/>
      <c r="AQ253" s="104">
        <f t="shared" si="386"/>
        <v>0</v>
      </c>
      <c r="AR253" s="104">
        <f t="shared" si="387"/>
        <v>0</v>
      </c>
      <c r="AS253" s="104">
        <f t="shared" si="382"/>
        <v>0</v>
      </c>
      <c r="AT253" s="104">
        <f t="shared" si="390"/>
        <v>0</v>
      </c>
      <c r="AU253" s="229"/>
      <c r="AV253" s="229"/>
      <c r="AW253" s="229"/>
      <c r="AX253" s="229"/>
      <c r="AY253" s="229"/>
      <c r="AZ253" s="229"/>
      <c r="BA253" s="230">
        <f t="shared" si="388"/>
        <v>0</v>
      </c>
    </row>
    <row r="254" spans="1:53" ht="14.1" customHeight="1" outlineLevel="2" x14ac:dyDescent="0.2">
      <c r="A254" s="68"/>
      <c r="B254" s="94"/>
      <c r="C254" s="251"/>
      <c r="D254" s="110"/>
      <c r="E254" s="110"/>
      <c r="F254" s="110"/>
      <c r="G254" s="111"/>
      <c r="H254" s="112" t="s">
        <v>179</v>
      </c>
      <c r="I254" s="100"/>
      <c r="J254" s="101"/>
      <c r="K254" s="101"/>
      <c r="L254" s="102" t="str">
        <f>IF(I254&lt;&gt;0,((VLOOKUP(I254,'1. Standard_Cost'!$B$4:$D$8,2)+VLOOKUP(I254,'1. Standard_Cost'!$B$4:$D$8,3))*J254*K254),"0")</f>
        <v>0</v>
      </c>
      <c r="M254" s="102">
        <f>L254*'1. Standard_Cost'!F72</f>
        <v>0</v>
      </c>
      <c r="N254" s="103"/>
      <c r="O254" s="103"/>
      <c r="P254" s="103"/>
      <c r="Q254" s="103"/>
      <c r="R254" s="104">
        <f>+N254*P254*'1. Standard_Cost'!$B$12</f>
        <v>0</v>
      </c>
      <c r="S254" s="104">
        <f>+N254*O254*P254*'1. Standard_Cost'!$C$12</f>
        <v>0</v>
      </c>
      <c r="T254" s="104">
        <f>+N254*P254*Q254*'1. Standard_Cost'!$D$12</f>
        <v>0</v>
      </c>
      <c r="U254" s="104">
        <f>+N254*O254*'1. Standard_Cost'!$E$12</f>
        <v>0</v>
      </c>
      <c r="V254" s="103"/>
      <c r="W254" s="103"/>
      <c r="X254" s="103"/>
      <c r="Y254" s="104">
        <f>+V254*((X254*'1. Standard_Cost'!$B$16)+(W254*X254*'1. Standard_Cost'!$C$16))</f>
        <v>0</v>
      </c>
      <c r="Z254" s="103"/>
      <c r="AA254" s="103"/>
      <c r="AB254" s="104">
        <f>+Z254*'1. Standard_Cost'!$B$20+AA254*'1. Standard_Cost'!$C$20</f>
        <v>0</v>
      </c>
      <c r="AC254" s="105"/>
      <c r="AD254" s="106"/>
      <c r="AE254" s="104">
        <f>SUM(AD254,AC254,AB254,Y254,U254,T254,S254,R254)*'1. Standard_Cost'!B96</f>
        <v>0</v>
      </c>
      <c r="AF254" s="104">
        <f t="shared" si="389"/>
        <v>0</v>
      </c>
      <c r="AG254" s="103"/>
      <c r="AH254" s="103"/>
      <c r="AI254" s="103"/>
      <c r="AJ254" s="107"/>
      <c r="AK254" s="107"/>
      <c r="AL254" s="107"/>
      <c r="AM254" s="104">
        <f>AG254*'1. Standard_Cost'!B92+'Incremental_Cost Year 2021'!AH263*'1. Standard_Cost'!C92+'Incremental_Cost Year 2021'!AI263*'1. Standard_Cost'!D92+'Incremental_Cost Year 2021'!AJ263+'Incremental_Cost Year 2021'!AL263+AK254</f>
        <v>0</v>
      </c>
      <c r="AN254" s="104">
        <f>AM254*'1. Standard_Cost'!C96</f>
        <v>0</v>
      </c>
      <c r="AO254" s="107"/>
      <c r="AQ254" s="104">
        <f t="shared" si="386"/>
        <v>0</v>
      </c>
      <c r="AR254" s="104">
        <f t="shared" si="387"/>
        <v>0</v>
      </c>
      <c r="AS254" s="104">
        <f t="shared" si="382"/>
        <v>0</v>
      </c>
      <c r="AT254" s="104">
        <f t="shared" si="390"/>
        <v>0</v>
      </c>
      <c r="AU254" s="229"/>
      <c r="AV254" s="229"/>
      <c r="AW254" s="229"/>
      <c r="AX254" s="229"/>
      <c r="AY254" s="229"/>
      <c r="AZ254" s="229"/>
      <c r="BA254" s="230">
        <f t="shared" si="388"/>
        <v>0</v>
      </c>
    </row>
    <row r="255" spans="1:53" ht="25.7" customHeight="1" outlineLevel="1" x14ac:dyDescent="0.2">
      <c r="A255" s="68"/>
      <c r="B255" s="94"/>
      <c r="C255" s="251"/>
      <c r="D255" s="113" t="s">
        <v>48</v>
      </c>
      <c r="E255" s="113" t="s">
        <v>264</v>
      </c>
      <c r="F255" s="114" t="s">
        <v>154</v>
      </c>
      <c r="G255" s="115" t="s">
        <v>155</v>
      </c>
      <c r="H255" s="122" t="s">
        <v>265</v>
      </c>
      <c r="I255" s="117"/>
      <c r="J255" s="117"/>
      <c r="K255" s="117"/>
      <c r="L255" s="118">
        <f>SUM(L251:L254)</f>
        <v>0</v>
      </c>
      <c r="M255" s="118">
        <f>SUM(M251:M254)</f>
        <v>0</v>
      </c>
      <c r="N255" s="117"/>
      <c r="O255" s="117"/>
      <c r="P255" s="117"/>
      <c r="Q255" s="117"/>
      <c r="R255" s="119">
        <f>SUM(R251:R254)</f>
        <v>0</v>
      </c>
      <c r="S255" s="119">
        <f>SUM(S251:S254)</f>
        <v>0</v>
      </c>
      <c r="T255" s="119">
        <f>SUM(T251:T254)</f>
        <v>0</v>
      </c>
      <c r="U255" s="119">
        <f>SUM(U251:U254)</f>
        <v>0</v>
      </c>
      <c r="V255" s="117"/>
      <c r="W255" s="117"/>
      <c r="X255" s="117"/>
      <c r="Y255" s="118">
        <f>SUM(Y251:Y254)</f>
        <v>0</v>
      </c>
      <c r="Z255" s="117"/>
      <c r="AA255" s="117"/>
      <c r="AB255" s="118">
        <f t="shared" ref="AB255:AF255" si="391">SUM(AB251:AB254)</f>
        <v>0</v>
      </c>
      <c r="AC255" s="118">
        <f t="shared" si="391"/>
        <v>0</v>
      </c>
      <c r="AD255" s="118">
        <f t="shared" si="391"/>
        <v>0</v>
      </c>
      <c r="AE255" s="118">
        <f t="shared" si="391"/>
        <v>0</v>
      </c>
      <c r="AF255" s="118">
        <f t="shared" si="391"/>
        <v>0</v>
      </c>
      <c r="AG255" s="117"/>
      <c r="AH255" s="117"/>
      <c r="AI255" s="117"/>
      <c r="AJ255" s="119">
        <f>SUM(AJ251:AJ254)</f>
        <v>0</v>
      </c>
      <c r="AK255" s="119">
        <f t="shared" ref="AK255:AN255" si="392">SUM(AK251:AK254)</f>
        <v>0</v>
      </c>
      <c r="AL255" s="119">
        <f t="shared" si="392"/>
        <v>0</v>
      </c>
      <c r="AM255" s="119">
        <f t="shared" si="392"/>
        <v>0</v>
      </c>
      <c r="AN255" s="119">
        <f t="shared" si="392"/>
        <v>0</v>
      </c>
      <c r="AO255" s="116"/>
      <c r="AP255" s="120"/>
      <c r="AQ255" s="121">
        <f t="shared" ref="AQ255:BA255" si="393">SUM(AQ251:AQ254)</f>
        <v>0</v>
      </c>
      <c r="AR255" s="121">
        <f t="shared" si="393"/>
        <v>0</v>
      </c>
      <c r="AS255" s="121">
        <f t="shared" si="393"/>
        <v>0</v>
      </c>
      <c r="AT255" s="121">
        <f t="shared" si="393"/>
        <v>0</v>
      </c>
      <c r="AU255" s="121">
        <f t="shared" si="393"/>
        <v>0</v>
      </c>
      <c r="AV255" s="121">
        <f t="shared" si="393"/>
        <v>0</v>
      </c>
      <c r="AW255" s="121">
        <f t="shared" si="393"/>
        <v>0</v>
      </c>
      <c r="AX255" s="121">
        <f t="shared" si="393"/>
        <v>0</v>
      </c>
      <c r="AY255" s="121">
        <f t="shared" si="393"/>
        <v>0</v>
      </c>
      <c r="AZ255" s="121">
        <f t="shared" si="393"/>
        <v>0</v>
      </c>
      <c r="BA255" s="121">
        <f t="shared" si="393"/>
        <v>0</v>
      </c>
    </row>
    <row r="256" spans="1:53" ht="14.1" customHeight="1" outlineLevel="2" x14ac:dyDescent="0.2">
      <c r="A256" s="68"/>
      <c r="B256" s="94"/>
      <c r="C256" s="251"/>
      <c r="D256" s="96"/>
      <c r="E256" s="96"/>
      <c r="F256" s="97"/>
      <c r="G256" s="98"/>
      <c r="H256" s="99" t="s">
        <v>49</v>
      </c>
      <c r="I256" s="100"/>
      <c r="J256" s="101"/>
      <c r="K256" s="101"/>
      <c r="L256" s="102" t="str">
        <f>IF(I256&lt;&gt;0,((VLOOKUP(I256,'1. Standard_Cost'!$B$4:$D$8,2)+VLOOKUP(I256,'1. Standard_Cost'!$B$4:$D$8,3))*J256*K256),"0")</f>
        <v>0</v>
      </c>
      <c r="M256" s="102">
        <f>L256*'1. Standard_Cost'!F72</f>
        <v>0</v>
      </c>
      <c r="N256" s="103"/>
      <c r="O256" s="103"/>
      <c r="P256" s="103"/>
      <c r="Q256" s="103"/>
      <c r="R256" s="104">
        <f>+N256*P256*'1. Standard_Cost'!$B$12</f>
        <v>0</v>
      </c>
      <c r="S256" s="104">
        <f>+N256*O256*P256*'1. Standard_Cost'!$C$12</f>
        <v>0</v>
      </c>
      <c r="T256" s="104">
        <f>+N256*P256*Q256*'1. Standard_Cost'!$D$12</f>
        <v>0</v>
      </c>
      <c r="U256" s="104">
        <f>+N256*O256*'1. Standard_Cost'!$E$12</f>
        <v>0</v>
      </c>
      <c r="V256" s="103"/>
      <c r="W256" s="103"/>
      <c r="X256" s="103"/>
      <c r="Y256" s="104">
        <f>+V256*((X256*'1. Standard_Cost'!$B$16)+(W256*X256*'1. Standard_Cost'!$C$16))</f>
        <v>0</v>
      </c>
      <c r="Z256" s="103"/>
      <c r="AA256" s="103"/>
      <c r="AB256" s="104">
        <f>+Z256*'1. Standard_Cost'!$B$20+AA256*'1. Standard_Cost'!$C$20</f>
        <v>0</v>
      </c>
      <c r="AC256" s="105"/>
      <c r="AD256" s="106"/>
      <c r="AE256" s="104">
        <f>SUM(AD256,AC256,AB256,Y256,U256,T256,S256,R256)*'1. Standard_Cost'!B96</f>
        <v>0</v>
      </c>
      <c r="AF256" s="104">
        <f>SUM(AD256,AE256)</f>
        <v>0</v>
      </c>
      <c r="AG256" s="103"/>
      <c r="AH256" s="103"/>
      <c r="AI256" s="103"/>
      <c r="AJ256" s="107"/>
      <c r="AK256" s="107"/>
      <c r="AL256" s="107"/>
      <c r="AM256" s="104">
        <f>AG256*'1. Standard_Cost'!B92+'Incremental_Cost Year 2021'!AH265*'1. Standard_Cost'!C92+'Incremental_Cost Year 2021'!AI265*'1. Standard_Cost'!D92+'Incremental_Cost Year 2021'!AJ265+'Incremental_Cost Year 2021'!AL265+AK256</f>
        <v>0</v>
      </c>
      <c r="AN256" s="104">
        <f>AM256*'1. Standard_Cost'!C96</f>
        <v>0</v>
      </c>
      <c r="AO256" s="107"/>
      <c r="AQ256" s="104">
        <f t="shared" ref="AQ256:AQ259" si="394">L256+M256</f>
        <v>0</v>
      </c>
      <c r="AR256" s="104">
        <f t="shared" ref="AR256:AR259" si="395">AF256</f>
        <v>0</v>
      </c>
      <c r="AS256" s="104">
        <f t="shared" si="382"/>
        <v>0</v>
      </c>
      <c r="AT256" s="104">
        <f>SUM(AQ256,AR256,AS256)</f>
        <v>0</v>
      </c>
      <c r="AU256" s="229"/>
      <c r="AV256" s="229"/>
      <c r="AW256" s="229"/>
      <c r="AX256" s="229"/>
      <c r="AY256" s="229"/>
      <c r="AZ256" s="229"/>
      <c r="BA256" s="230">
        <f t="shared" ref="BA256:BA259" si="396">SUM(AU256:AZ256)-AT256</f>
        <v>0</v>
      </c>
    </row>
    <row r="257" spans="1:53" ht="14.1" customHeight="1" outlineLevel="2" x14ac:dyDescent="0.2">
      <c r="A257" s="68"/>
      <c r="B257" s="94"/>
      <c r="C257" s="251"/>
      <c r="D257" s="110"/>
      <c r="E257" s="110"/>
      <c r="F257" s="110"/>
      <c r="G257" s="111"/>
      <c r="H257" s="99" t="s">
        <v>50</v>
      </c>
      <c r="I257" s="100"/>
      <c r="J257" s="101"/>
      <c r="K257" s="101"/>
      <c r="L257" s="102" t="str">
        <f>IF(I257&lt;&gt;0,((VLOOKUP(I257,'1. Standard_Cost'!$B$4:$D$8,2)+VLOOKUP(I257,'1. Standard_Cost'!$B$4:$D$8,3))*J257*K257),"0")</f>
        <v>0</v>
      </c>
      <c r="M257" s="102">
        <f>L257*'1. Standard_Cost'!F72</f>
        <v>0</v>
      </c>
      <c r="N257" s="103"/>
      <c r="O257" s="103"/>
      <c r="P257" s="103"/>
      <c r="Q257" s="103"/>
      <c r="R257" s="104">
        <f>+N257*P257*'1. Standard_Cost'!$B$12</f>
        <v>0</v>
      </c>
      <c r="S257" s="104">
        <f>+N257*O257*P257*'1. Standard_Cost'!$C$12</f>
        <v>0</v>
      </c>
      <c r="T257" s="104">
        <f>+N257*P257*Q257*'1. Standard_Cost'!$D$12</f>
        <v>0</v>
      </c>
      <c r="U257" s="104">
        <f>+N257*O257*'1. Standard_Cost'!$E$12</f>
        <v>0</v>
      </c>
      <c r="V257" s="103"/>
      <c r="W257" s="103"/>
      <c r="X257" s="103"/>
      <c r="Y257" s="104">
        <f>+V257*((X257*'1. Standard_Cost'!$B$16)+(W257*X257*'1. Standard_Cost'!$C$16))</f>
        <v>0</v>
      </c>
      <c r="Z257" s="103"/>
      <c r="AA257" s="103"/>
      <c r="AB257" s="104">
        <f>+Z257*'1. Standard_Cost'!$B$20+AA257*'1. Standard_Cost'!$C$20</f>
        <v>0</v>
      </c>
      <c r="AC257" s="105"/>
      <c r="AD257" s="106"/>
      <c r="AE257" s="104">
        <f>SUM(AD257,AC257,AB257,Y257,U257,T257,S257,R257)*'1. Standard_Cost'!B96</f>
        <v>0</v>
      </c>
      <c r="AF257" s="104">
        <f t="shared" ref="AF257:AF259" si="397">SUM(AD257,AE257)</f>
        <v>0</v>
      </c>
      <c r="AG257" s="103"/>
      <c r="AH257" s="103">
        <v>0</v>
      </c>
      <c r="AI257" s="103">
        <v>0</v>
      </c>
      <c r="AJ257" s="107"/>
      <c r="AK257" s="107"/>
      <c r="AL257" s="107"/>
      <c r="AM257" s="104">
        <f>AG257*'1. Standard_Cost'!B92+'Incremental_Cost Year 2021'!AH266*'1. Standard_Cost'!C92+'Incremental_Cost Year 2021'!AI266*'1. Standard_Cost'!D92+'Incremental_Cost Year 2021'!AJ266+'Incremental_Cost Year 2021'!AL266+AK257</f>
        <v>0</v>
      </c>
      <c r="AN257" s="104">
        <f>AM257*'1. Standard_Cost'!C96</f>
        <v>0</v>
      </c>
      <c r="AO257" s="107"/>
      <c r="AQ257" s="104">
        <f t="shared" si="394"/>
        <v>0</v>
      </c>
      <c r="AR257" s="104">
        <f t="shared" si="395"/>
        <v>0</v>
      </c>
      <c r="AS257" s="104">
        <f t="shared" si="382"/>
        <v>0</v>
      </c>
      <c r="AT257" s="104">
        <f t="shared" ref="AT257:AT259" si="398">SUM(AQ257,AR257,AS257)</f>
        <v>0</v>
      </c>
      <c r="AU257" s="229"/>
      <c r="AV257" s="229">
        <v>0</v>
      </c>
      <c r="AW257" s="229"/>
      <c r="AX257" s="229"/>
      <c r="AY257" s="229"/>
      <c r="AZ257" s="229"/>
      <c r="BA257" s="230">
        <f t="shared" si="396"/>
        <v>0</v>
      </c>
    </row>
    <row r="258" spans="1:53" ht="14.1" customHeight="1" outlineLevel="2" x14ac:dyDescent="0.2">
      <c r="A258" s="68"/>
      <c r="B258" s="94"/>
      <c r="C258" s="251"/>
      <c r="D258" s="110"/>
      <c r="E258" s="110"/>
      <c r="F258" s="110"/>
      <c r="G258" s="111"/>
      <c r="H258" s="99" t="s">
        <v>51</v>
      </c>
      <c r="I258" s="100"/>
      <c r="J258" s="101"/>
      <c r="K258" s="101"/>
      <c r="L258" s="102" t="str">
        <f>IF(I258&lt;&gt;0,((VLOOKUP(I258,'1. Standard_Cost'!$B$4:$D$8,2)+VLOOKUP(I258,'1. Standard_Cost'!$B$4:$D$8,3))*J258*K258),"0")</f>
        <v>0</v>
      </c>
      <c r="M258" s="102">
        <f>L258*'1. Standard_Cost'!F72</f>
        <v>0</v>
      </c>
      <c r="N258" s="103"/>
      <c r="O258" s="103"/>
      <c r="P258" s="103"/>
      <c r="Q258" s="103"/>
      <c r="R258" s="104">
        <f>+N258*P258*'1. Standard_Cost'!$B$12</f>
        <v>0</v>
      </c>
      <c r="S258" s="104">
        <f>+N258*O258*P258*'1. Standard_Cost'!$C$12</f>
        <v>0</v>
      </c>
      <c r="T258" s="104">
        <f>+N258*P258*Q258*'1. Standard_Cost'!$D$12</f>
        <v>0</v>
      </c>
      <c r="U258" s="104">
        <f>+N258*O258*'1. Standard_Cost'!$E$12</f>
        <v>0</v>
      </c>
      <c r="V258" s="103"/>
      <c r="W258" s="103"/>
      <c r="X258" s="103"/>
      <c r="Y258" s="104">
        <f>+V258*((X258*'1. Standard_Cost'!$B$16)+(W258*X258*'1. Standard_Cost'!$C$16))</f>
        <v>0</v>
      </c>
      <c r="Z258" s="103"/>
      <c r="AA258" s="103"/>
      <c r="AB258" s="104">
        <f>+Z258*'1. Standard_Cost'!$B$20+AA258*'1. Standard_Cost'!$C$20</f>
        <v>0</v>
      </c>
      <c r="AC258" s="105"/>
      <c r="AD258" s="106"/>
      <c r="AE258" s="104">
        <f>SUM(AD258,AC258,AB258,Y258,U258,T258,S258,R258)*'1. Standard_Cost'!B96</f>
        <v>0</v>
      </c>
      <c r="AF258" s="104">
        <f t="shared" si="397"/>
        <v>0</v>
      </c>
      <c r="AG258" s="103"/>
      <c r="AH258" s="103"/>
      <c r="AI258" s="103"/>
      <c r="AJ258" s="107"/>
      <c r="AK258" s="107"/>
      <c r="AL258" s="107"/>
      <c r="AM258" s="104">
        <f>AG258*'1. Standard_Cost'!B92+'Incremental_Cost Year 2021'!AH267*'1. Standard_Cost'!C92+'Incremental_Cost Year 2021'!AI267*'1. Standard_Cost'!D92+'Incremental_Cost Year 2021'!AJ267+'Incremental_Cost Year 2021'!AL267+AK258</f>
        <v>0</v>
      </c>
      <c r="AN258" s="104">
        <f>AM258*'1. Standard_Cost'!C96</f>
        <v>0</v>
      </c>
      <c r="AO258" s="107"/>
      <c r="AQ258" s="104">
        <f t="shared" si="394"/>
        <v>0</v>
      </c>
      <c r="AR258" s="104">
        <f t="shared" si="395"/>
        <v>0</v>
      </c>
      <c r="AS258" s="104">
        <f t="shared" si="382"/>
        <v>0</v>
      </c>
      <c r="AT258" s="104">
        <f t="shared" si="398"/>
        <v>0</v>
      </c>
      <c r="AU258" s="229"/>
      <c r="AV258" s="229"/>
      <c r="AW258" s="229"/>
      <c r="AX258" s="229"/>
      <c r="AY258" s="229"/>
      <c r="AZ258" s="229"/>
      <c r="BA258" s="230">
        <f t="shared" si="396"/>
        <v>0</v>
      </c>
    </row>
    <row r="259" spans="1:53" ht="14.1" customHeight="1" outlineLevel="2" x14ac:dyDescent="0.2">
      <c r="A259" s="68"/>
      <c r="B259" s="94"/>
      <c r="C259" s="251"/>
      <c r="D259" s="110"/>
      <c r="E259" s="110"/>
      <c r="F259" s="110"/>
      <c r="G259" s="111"/>
      <c r="H259" s="112" t="s">
        <v>179</v>
      </c>
      <c r="I259" s="100"/>
      <c r="J259" s="101"/>
      <c r="K259" s="101"/>
      <c r="L259" s="102" t="str">
        <f>IF(I259&lt;&gt;0,((VLOOKUP(I259,'1. Standard_Cost'!$B$4:$D$8,2)+VLOOKUP(I259,'1. Standard_Cost'!$B$4:$D$8,3))*J259*K259),"0")</f>
        <v>0</v>
      </c>
      <c r="M259" s="102">
        <f>L259*'1. Standard_Cost'!F72</f>
        <v>0</v>
      </c>
      <c r="N259" s="103"/>
      <c r="O259" s="103"/>
      <c r="P259" s="103"/>
      <c r="Q259" s="103"/>
      <c r="R259" s="104">
        <f>+N259*P259*'1. Standard_Cost'!$B$12</f>
        <v>0</v>
      </c>
      <c r="S259" s="104">
        <f>+N259*O259*P259*'1. Standard_Cost'!$C$12</f>
        <v>0</v>
      </c>
      <c r="T259" s="104">
        <f>+N259*P259*Q259*'1. Standard_Cost'!$D$12</f>
        <v>0</v>
      </c>
      <c r="U259" s="104">
        <f>+N259*O259*'1. Standard_Cost'!$E$12</f>
        <v>0</v>
      </c>
      <c r="V259" s="103"/>
      <c r="W259" s="103"/>
      <c r="X259" s="103"/>
      <c r="Y259" s="104">
        <f>+V259*((X259*'1. Standard_Cost'!$B$16)+(W259*X259*'1. Standard_Cost'!$C$16))</f>
        <v>0</v>
      </c>
      <c r="Z259" s="103"/>
      <c r="AA259" s="103"/>
      <c r="AB259" s="104">
        <f>+Z259*'1. Standard_Cost'!$B$20+AA259*'1. Standard_Cost'!$C$20</f>
        <v>0</v>
      </c>
      <c r="AC259" s="105"/>
      <c r="AD259" s="106"/>
      <c r="AE259" s="104">
        <f>SUM(AD259,AC259,AB259,Y259,U259,T259,S259,R259)*'1. Standard_Cost'!B96</f>
        <v>0</v>
      </c>
      <c r="AF259" s="104">
        <f t="shared" si="397"/>
        <v>0</v>
      </c>
      <c r="AG259" s="103"/>
      <c r="AH259" s="103"/>
      <c r="AI259" s="103"/>
      <c r="AJ259" s="107"/>
      <c r="AK259" s="107"/>
      <c r="AL259" s="107"/>
      <c r="AM259" s="104">
        <f>AG259*'1. Standard_Cost'!B92+'Incremental_Cost Year 2021'!AH268*'1. Standard_Cost'!C92+'Incremental_Cost Year 2021'!AI268*'1. Standard_Cost'!D92+'Incremental_Cost Year 2021'!AJ268+'Incremental_Cost Year 2021'!AL268+AK259</f>
        <v>0</v>
      </c>
      <c r="AN259" s="104">
        <f>AM259*'1. Standard_Cost'!C96</f>
        <v>0</v>
      </c>
      <c r="AO259" s="107"/>
      <c r="AQ259" s="104">
        <f t="shared" si="394"/>
        <v>0</v>
      </c>
      <c r="AR259" s="104">
        <f t="shared" si="395"/>
        <v>0</v>
      </c>
      <c r="AS259" s="104">
        <f t="shared" si="382"/>
        <v>0</v>
      </c>
      <c r="AT259" s="104">
        <f t="shared" si="398"/>
        <v>0</v>
      </c>
      <c r="AU259" s="229"/>
      <c r="AV259" s="229"/>
      <c r="AW259" s="229"/>
      <c r="AX259" s="229"/>
      <c r="AY259" s="229"/>
      <c r="AZ259" s="229"/>
      <c r="BA259" s="230">
        <f t="shared" si="396"/>
        <v>0</v>
      </c>
    </row>
    <row r="260" spans="1:53" ht="48.75" customHeight="1" outlineLevel="1" x14ac:dyDescent="0.2">
      <c r="A260" s="68"/>
      <c r="B260" s="141"/>
      <c r="C260" s="251"/>
      <c r="D260" s="113" t="s">
        <v>48</v>
      </c>
      <c r="E260" s="113" t="s">
        <v>266</v>
      </c>
      <c r="F260" s="114" t="s">
        <v>154</v>
      </c>
      <c r="G260" s="115" t="s">
        <v>155</v>
      </c>
      <c r="H260" s="122" t="s">
        <v>267</v>
      </c>
      <c r="I260" s="117"/>
      <c r="J260" s="117"/>
      <c r="K260" s="117"/>
      <c r="L260" s="118">
        <f>SUM(L256:L259)</f>
        <v>0</v>
      </c>
      <c r="M260" s="118">
        <f>SUM(M256:M259)</f>
        <v>0</v>
      </c>
      <c r="N260" s="117"/>
      <c r="O260" s="117"/>
      <c r="P260" s="117"/>
      <c r="Q260" s="117"/>
      <c r="R260" s="119">
        <f>SUM(R256:R259)</f>
        <v>0</v>
      </c>
      <c r="S260" s="119">
        <f>SUM(S256:S259)</f>
        <v>0</v>
      </c>
      <c r="T260" s="119">
        <f>SUM(T256:T259)</f>
        <v>0</v>
      </c>
      <c r="U260" s="119">
        <f>SUM(U256:U259)</f>
        <v>0</v>
      </c>
      <c r="V260" s="117"/>
      <c r="W260" s="117"/>
      <c r="X260" s="117"/>
      <c r="Y260" s="118">
        <f>SUM(Y256:Y259)</f>
        <v>0</v>
      </c>
      <c r="Z260" s="117"/>
      <c r="AA260" s="117"/>
      <c r="AB260" s="118">
        <f t="shared" ref="AB260:AF260" si="399">SUM(AB256:AB259)</f>
        <v>0</v>
      </c>
      <c r="AC260" s="118">
        <f t="shared" si="399"/>
        <v>0</v>
      </c>
      <c r="AD260" s="118">
        <f t="shared" si="399"/>
        <v>0</v>
      </c>
      <c r="AE260" s="118">
        <f t="shared" si="399"/>
        <v>0</v>
      </c>
      <c r="AF260" s="118">
        <f t="shared" si="399"/>
        <v>0</v>
      </c>
      <c r="AG260" s="117"/>
      <c r="AH260" s="117"/>
      <c r="AI260" s="117"/>
      <c r="AJ260" s="119">
        <f>SUM(AJ256:AJ259)</f>
        <v>0</v>
      </c>
      <c r="AK260" s="119">
        <f t="shared" ref="AK260:AN260" si="400">SUM(AK256:AK259)</f>
        <v>0</v>
      </c>
      <c r="AL260" s="119">
        <f t="shared" si="400"/>
        <v>0</v>
      </c>
      <c r="AM260" s="119">
        <f t="shared" si="400"/>
        <v>0</v>
      </c>
      <c r="AN260" s="119">
        <f t="shared" si="400"/>
        <v>0</v>
      </c>
      <c r="AO260" s="116"/>
      <c r="AP260" s="120"/>
      <c r="AQ260" s="121">
        <f t="shared" ref="AQ260:BA260" si="401">SUM(AQ256:AQ259)</f>
        <v>0</v>
      </c>
      <c r="AR260" s="121">
        <f t="shared" si="401"/>
        <v>0</v>
      </c>
      <c r="AS260" s="121">
        <f t="shared" si="401"/>
        <v>0</v>
      </c>
      <c r="AT260" s="121">
        <f t="shared" si="401"/>
        <v>0</v>
      </c>
      <c r="AU260" s="121">
        <f t="shared" si="401"/>
        <v>0</v>
      </c>
      <c r="AV260" s="121">
        <f t="shared" si="401"/>
        <v>0</v>
      </c>
      <c r="AW260" s="121">
        <f t="shared" si="401"/>
        <v>0</v>
      </c>
      <c r="AX260" s="121">
        <f t="shared" si="401"/>
        <v>0</v>
      </c>
      <c r="AY260" s="121">
        <f t="shared" si="401"/>
        <v>0</v>
      </c>
      <c r="AZ260" s="121">
        <f t="shared" si="401"/>
        <v>0</v>
      </c>
      <c r="BA260" s="121">
        <f t="shared" si="401"/>
        <v>0</v>
      </c>
    </row>
    <row r="261" spans="1:53" ht="14.1" customHeight="1" outlineLevel="2" x14ac:dyDescent="0.2">
      <c r="A261" s="68"/>
      <c r="B261" s="94"/>
      <c r="C261" s="142"/>
      <c r="D261" s="96"/>
      <c r="E261" s="96"/>
      <c r="F261" s="97"/>
      <c r="G261" s="98"/>
      <c r="H261" s="99" t="s">
        <v>49</v>
      </c>
      <c r="I261" s="100"/>
      <c r="J261" s="101"/>
      <c r="K261" s="101"/>
      <c r="L261" s="102" t="str">
        <f>IF(I261&lt;&gt;0,((VLOOKUP(I261,'1. Standard_Cost'!$B$4:$D$8,2)+VLOOKUP(I261,'1. Standard_Cost'!$B$4:$D$8,3))*J261*K261),"0")</f>
        <v>0</v>
      </c>
      <c r="M261" s="102">
        <f>L261*'1. Standard_Cost'!F77</f>
        <v>0</v>
      </c>
      <c r="N261" s="103"/>
      <c r="O261" s="103"/>
      <c r="P261" s="103"/>
      <c r="Q261" s="103"/>
      <c r="R261" s="104">
        <f>+N261*P261*'1. Standard_Cost'!$B$12</f>
        <v>0</v>
      </c>
      <c r="S261" s="104">
        <f>+N261*O261*P261*'1. Standard_Cost'!$C$12</f>
        <v>0</v>
      </c>
      <c r="T261" s="104">
        <f>+N261*P261*Q261*'1. Standard_Cost'!$D$12</f>
        <v>0</v>
      </c>
      <c r="U261" s="104">
        <f>+N261*O261*'1. Standard_Cost'!$E$12</f>
        <v>0</v>
      </c>
      <c r="V261" s="103"/>
      <c r="W261" s="103"/>
      <c r="X261" s="103"/>
      <c r="Y261" s="104">
        <f>+V261*((X261*'1. Standard_Cost'!$B$16)+(W261*X261*'1. Standard_Cost'!$C$16))</f>
        <v>0</v>
      </c>
      <c r="Z261" s="103"/>
      <c r="AA261" s="103"/>
      <c r="AB261" s="104">
        <f>+Z261*'1. Standard_Cost'!$B$20+AA261*'1. Standard_Cost'!$C$20</f>
        <v>0</v>
      </c>
      <c r="AC261" s="105"/>
      <c r="AD261" s="106"/>
      <c r="AE261" s="104">
        <f>SUM(AD261,AC261,AB261,Y261,U261,T261,S261,R261)*'1. Standard_Cost'!B101</f>
        <v>0</v>
      </c>
      <c r="AF261" s="104">
        <f>SUM(AD261,AE261)</f>
        <v>0</v>
      </c>
      <c r="AG261" s="103"/>
      <c r="AH261" s="103"/>
      <c r="AI261" s="103"/>
      <c r="AJ261" s="107"/>
      <c r="AK261" s="107"/>
      <c r="AL261" s="107"/>
      <c r="AM261" s="104">
        <f>AG261*'1. Standard_Cost'!B97+'Incremental_Cost Year 2021'!AH270*'1. Standard_Cost'!C97+'Incremental_Cost Year 2021'!AI270*'1. Standard_Cost'!D97+'Incremental_Cost Year 2021'!AJ270+'Incremental_Cost Year 2021'!AL270+AK261</f>
        <v>0</v>
      </c>
      <c r="AN261" s="104">
        <f>AM261*'1. Standard_Cost'!C101</f>
        <v>0</v>
      </c>
      <c r="AO261" s="107"/>
      <c r="AQ261" s="104">
        <f t="shared" ref="AQ261:AQ264" si="402">L261+M261</f>
        <v>0</v>
      </c>
      <c r="AR261" s="104">
        <f t="shared" ref="AR261:AR264" si="403">AF261</f>
        <v>0</v>
      </c>
      <c r="AS261" s="104">
        <f t="shared" si="382"/>
        <v>0</v>
      </c>
      <c r="AT261" s="104">
        <f>SUM(AQ261,AR261,AS261)</f>
        <v>0</v>
      </c>
      <c r="AU261" s="229"/>
      <c r="AV261" s="229"/>
      <c r="AW261" s="229"/>
      <c r="AX261" s="229"/>
      <c r="AY261" s="229"/>
      <c r="AZ261" s="229"/>
      <c r="BA261" s="230">
        <f t="shared" ref="BA261:BA264" si="404">SUM(AU261:AZ261)-AT261</f>
        <v>0</v>
      </c>
    </row>
    <row r="262" spans="1:53" ht="14.1" customHeight="1" outlineLevel="2" x14ac:dyDescent="0.2">
      <c r="A262" s="68"/>
      <c r="B262" s="94"/>
      <c r="C262" s="142"/>
      <c r="D262" s="110"/>
      <c r="E262" s="110"/>
      <c r="F262" s="110"/>
      <c r="G262" s="111"/>
      <c r="H262" s="99" t="s">
        <v>50</v>
      </c>
      <c r="I262" s="100"/>
      <c r="J262" s="101"/>
      <c r="K262" s="101"/>
      <c r="L262" s="102" t="str">
        <f>IF(I262&lt;&gt;0,((VLOOKUP(I262,'1. Standard_Cost'!$B$4:$D$8,2)+VLOOKUP(I262,'1. Standard_Cost'!$B$4:$D$8,3))*J262*K262),"0")</f>
        <v>0</v>
      </c>
      <c r="M262" s="102">
        <f>L262*'1. Standard_Cost'!F77</f>
        <v>0</v>
      </c>
      <c r="N262" s="103"/>
      <c r="O262" s="103"/>
      <c r="P262" s="103"/>
      <c r="Q262" s="103"/>
      <c r="R262" s="104">
        <f>+N262*P262*'1. Standard_Cost'!$B$12</f>
        <v>0</v>
      </c>
      <c r="S262" s="104">
        <f>+N262*O262*P262*'1. Standard_Cost'!$C$12</f>
        <v>0</v>
      </c>
      <c r="T262" s="104">
        <f>+N262*P262*Q262*'1. Standard_Cost'!$D$12</f>
        <v>0</v>
      </c>
      <c r="U262" s="104">
        <f>+N262*O262*'1. Standard_Cost'!$E$12</f>
        <v>0</v>
      </c>
      <c r="V262" s="103"/>
      <c r="W262" s="103"/>
      <c r="X262" s="103"/>
      <c r="Y262" s="104">
        <f>+V262*((X262*'1. Standard_Cost'!$B$16)+(W262*X262*'1. Standard_Cost'!$C$16))</f>
        <v>0</v>
      </c>
      <c r="Z262" s="103"/>
      <c r="AA262" s="103"/>
      <c r="AB262" s="104">
        <f>+Z262*'1. Standard_Cost'!$B$20+AA262*'1. Standard_Cost'!$C$20</f>
        <v>0</v>
      </c>
      <c r="AC262" s="105"/>
      <c r="AD262" s="106"/>
      <c r="AE262" s="104">
        <f>SUM(AD262,AC262,AB262,Y262,U262,T262,S262,R262)*'1. Standard_Cost'!B101</f>
        <v>0</v>
      </c>
      <c r="AF262" s="104">
        <f t="shared" ref="AF262:AF264" si="405">SUM(AD262,AE262)</f>
        <v>0</v>
      </c>
      <c r="AG262" s="103"/>
      <c r="AH262" s="103">
        <v>0</v>
      </c>
      <c r="AI262" s="103">
        <v>0</v>
      </c>
      <c r="AJ262" s="107"/>
      <c r="AK262" s="107"/>
      <c r="AL262" s="107"/>
      <c r="AM262" s="104">
        <f>AG262*'1. Standard_Cost'!B97+'Incremental_Cost Year 2021'!AH271*'1. Standard_Cost'!C97+'Incremental_Cost Year 2021'!AI271*'1. Standard_Cost'!D97+'Incremental_Cost Year 2021'!AJ271+'Incremental_Cost Year 2021'!AL271+AK262</f>
        <v>0</v>
      </c>
      <c r="AN262" s="104">
        <f>AM262*'1. Standard_Cost'!C101</f>
        <v>0</v>
      </c>
      <c r="AO262" s="107"/>
      <c r="AQ262" s="104">
        <f t="shared" si="402"/>
        <v>0</v>
      </c>
      <c r="AR262" s="104">
        <f t="shared" si="403"/>
        <v>0</v>
      </c>
      <c r="AS262" s="104">
        <f t="shared" si="382"/>
        <v>0</v>
      </c>
      <c r="AT262" s="104">
        <f t="shared" ref="AT262:AT264" si="406">SUM(AQ262,AR262,AS262)</f>
        <v>0</v>
      </c>
      <c r="AU262" s="229"/>
      <c r="AV262" s="229">
        <v>0</v>
      </c>
      <c r="AW262" s="229"/>
      <c r="AX262" s="229"/>
      <c r="AY262" s="229"/>
      <c r="AZ262" s="229"/>
      <c r="BA262" s="230">
        <f t="shared" si="404"/>
        <v>0</v>
      </c>
    </row>
    <row r="263" spans="1:53" ht="14.1" customHeight="1" outlineLevel="2" x14ac:dyDescent="0.2">
      <c r="A263" s="68"/>
      <c r="B263" s="94"/>
      <c r="C263" s="142"/>
      <c r="D263" s="110"/>
      <c r="E263" s="110"/>
      <c r="F263" s="110"/>
      <c r="G263" s="111"/>
      <c r="H263" s="99" t="s">
        <v>51</v>
      </c>
      <c r="I263" s="100"/>
      <c r="J263" s="101"/>
      <c r="K263" s="101"/>
      <c r="L263" s="102" t="str">
        <f>IF(I263&lt;&gt;0,((VLOOKUP(I263,'1. Standard_Cost'!$B$4:$D$8,2)+VLOOKUP(I263,'1. Standard_Cost'!$B$4:$D$8,3))*J263*K263),"0")</f>
        <v>0</v>
      </c>
      <c r="M263" s="102">
        <f>L263*'1. Standard_Cost'!F77</f>
        <v>0</v>
      </c>
      <c r="N263" s="103"/>
      <c r="O263" s="103"/>
      <c r="P263" s="103"/>
      <c r="Q263" s="103"/>
      <c r="R263" s="104">
        <f>+N263*P263*'1. Standard_Cost'!$B$12</f>
        <v>0</v>
      </c>
      <c r="S263" s="104">
        <f>+N263*O263*P263*'1. Standard_Cost'!$C$12</f>
        <v>0</v>
      </c>
      <c r="T263" s="104">
        <f>+N263*P263*Q263*'1. Standard_Cost'!$D$12</f>
        <v>0</v>
      </c>
      <c r="U263" s="104">
        <f>+N263*O263*'1. Standard_Cost'!$E$12</f>
        <v>0</v>
      </c>
      <c r="V263" s="103"/>
      <c r="W263" s="103"/>
      <c r="X263" s="103"/>
      <c r="Y263" s="104">
        <f>+V263*((X263*'1. Standard_Cost'!$B$16)+(W263*X263*'1. Standard_Cost'!$C$16))</f>
        <v>0</v>
      </c>
      <c r="Z263" s="103"/>
      <c r="AA263" s="103"/>
      <c r="AB263" s="104">
        <f>+Z263*'1. Standard_Cost'!$B$20+AA263*'1. Standard_Cost'!$C$20</f>
        <v>0</v>
      </c>
      <c r="AC263" s="105"/>
      <c r="AD263" s="106"/>
      <c r="AE263" s="104">
        <f>SUM(AD263,AC263,AB263,Y263,U263,T263,S263,R263)*'1. Standard_Cost'!B101</f>
        <v>0</v>
      </c>
      <c r="AF263" s="104">
        <f t="shared" si="405"/>
        <v>0</v>
      </c>
      <c r="AG263" s="103"/>
      <c r="AH263" s="103"/>
      <c r="AI263" s="103"/>
      <c r="AJ263" s="107"/>
      <c r="AK263" s="107"/>
      <c r="AL263" s="107"/>
      <c r="AM263" s="104">
        <f>AG263*'1. Standard_Cost'!B97+'Incremental_Cost Year 2021'!AH272*'1. Standard_Cost'!C97+'Incremental_Cost Year 2021'!AI272*'1. Standard_Cost'!D97+'Incremental_Cost Year 2021'!AJ272+'Incremental_Cost Year 2021'!AL272+AK263</f>
        <v>0</v>
      </c>
      <c r="AN263" s="104">
        <f>AM263*'1. Standard_Cost'!C101</f>
        <v>0</v>
      </c>
      <c r="AO263" s="107"/>
      <c r="AQ263" s="104">
        <f t="shared" si="402"/>
        <v>0</v>
      </c>
      <c r="AR263" s="104">
        <f t="shared" si="403"/>
        <v>0</v>
      </c>
      <c r="AS263" s="104">
        <f t="shared" si="382"/>
        <v>0</v>
      </c>
      <c r="AT263" s="104">
        <f t="shared" si="406"/>
        <v>0</v>
      </c>
      <c r="AU263" s="229"/>
      <c r="AV263" s="229"/>
      <c r="AW263" s="229"/>
      <c r="AX263" s="229"/>
      <c r="AY263" s="229"/>
      <c r="AZ263" s="229"/>
      <c r="BA263" s="230">
        <f t="shared" si="404"/>
        <v>0</v>
      </c>
    </row>
    <row r="264" spans="1:53" ht="14.1" customHeight="1" outlineLevel="2" x14ac:dyDescent="0.2">
      <c r="A264" s="68"/>
      <c r="B264" s="94"/>
      <c r="C264" s="142"/>
      <c r="D264" s="110"/>
      <c r="E264" s="110"/>
      <c r="F264" s="110"/>
      <c r="G264" s="111"/>
      <c r="H264" s="112" t="s">
        <v>179</v>
      </c>
      <c r="I264" s="100"/>
      <c r="J264" s="101"/>
      <c r="K264" s="101"/>
      <c r="L264" s="102" t="str">
        <f>IF(I264&lt;&gt;0,((VLOOKUP(I264,'1. Standard_Cost'!$B$4:$D$8,2)+VLOOKUP(I264,'1. Standard_Cost'!$B$4:$D$8,3))*J264*K264),"0")</f>
        <v>0</v>
      </c>
      <c r="M264" s="102">
        <f>L264*'1. Standard_Cost'!F77</f>
        <v>0</v>
      </c>
      <c r="N264" s="103"/>
      <c r="O264" s="103"/>
      <c r="P264" s="103"/>
      <c r="Q264" s="103"/>
      <c r="R264" s="104">
        <f>+N264*P264*'1. Standard_Cost'!$B$12</f>
        <v>0</v>
      </c>
      <c r="S264" s="104">
        <f>+N264*O264*P264*'1. Standard_Cost'!$C$12</f>
        <v>0</v>
      </c>
      <c r="T264" s="104">
        <f>+N264*P264*Q264*'1. Standard_Cost'!$D$12</f>
        <v>0</v>
      </c>
      <c r="U264" s="104">
        <f>+N264*O264*'1. Standard_Cost'!$E$12</f>
        <v>0</v>
      </c>
      <c r="V264" s="103"/>
      <c r="W264" s="103"/>
      <c r="X264" s="103"/>
      <c r="Y264" s="104">
        <f>+V264*((X264*'1. Standard_Cost'!$B$16)+(W264*X264*'1. Standard_Cost'!$C$16))</f>
        <v>0</v>
      </c>
      <c r="Z264" s="103"/>
      <c r="AA264" s="103"/>
      <c r="AB264" s="104">
        <f>+Z264*'1. Standard_Cost'!$B$20+AA264*'1. Standard_Cost'!$C$20</f>
        <v>0</v>
      </c>
      <c r="AC264" s="105"/>
      <c r="AD264" s="106"/>
      <c r="AE264" s="104">
        <f>SUM(AD264,AC264,AB264,Y264,U264,T264,S264,R264)*'1. Standard_Cost'!B101</f>
        <v>0</v>
      </c>
      <c r="AF264" s="104">
        <f t="shared" si="405"/>
        <v>0</v>
      </c>
      <c r="AG264" s="103"/>
      <c r="AH264" s="103"/>
      <c r="AI264" s="103"/>
      <c r="AJ264" s="107"/>
      <c r="AK264" s="107"/>
      <c r="AL264" s="107"/>
      <c r="AM264" s="104">
        <f>AG264*'1. Standard_Cost'!B97+'Incremental_Cost Year 2021'!AH273*'1. Standard_Cost'!C97+'Incremental_Cost Year 2021'!AI273*'1. Standard_Cost'!D97+'Incremental_Cost Year 2021'!AJ273+'Incremental_Cost Year 2021'!AL273+AK264</f>
        <v>0</v>
      </c>
      <c r="AN264" s="104">
        <f>AM264*'1. Standard_Cost'!C101</f>
        <v>0</v>
      </c>
      <c r="AO264" s="107"/>
      <c r="AQ264" s="104">
        <f t="shared" si="402"/>
        <v>0</v>
      </c>
      <c r="AR264" s="104">
        <f t="shared" si="403"/>
        <v>0</v>
      </c>
      <c r="AS264" s="104">
        <f t="shared" si="382"/>
        <v>0</v>
      </c>
      <c r="AT264" s="104">
        <f t="shared" si="406"/>
        <v>0</v>
      </c>
      <c r="AU264" s="229"/>
      <c r="AV264" s="229"/>
      <c r="AW264" s="229"/>
      <c r="AX264" s="229"/>
      <c r="AY264" s="229"/>
      <c r="AZ264" s="229"/>
      <c r="BA264" s="230">
        <f t="shared" si="404"/>
        <v>0</v>
      </c>
    </row>
    <row r="265" spans="1:53" ht="49.5" customHeight="1" outlineLevel="1" x14ac:dyDescent="0.2">
      <c r="A265" s="68"/>
      <c r="B265" s="141"/>
      <c r="C265" s="142"/>
      <c r="D265" s="113" t="s">
        <v>48</v>
      </c>
      <c r="E265" s="113" t="s">
        <v>268</v>
      </c>
      <c r="F265" s="114" t="s">
        <v>154</v>
      </c>
      <c r="G265" s="115" t="s">
        <v>155</v>
      </c>
      <c r="H265" s="122" t="s">
        <v>269</v>
      </c>
      <c r="I265" s="117"/>
      <c r="J265" s="117"/>
      <c r="K265" s="117"/>
      <c r="L265" s="118">
        <f>SUM(L261:L264)</f>
        <v>0</v>
      </c>
      <c r="M265" s="118">
        <f>SUM(M261:M264)</f>
        <v>0</v>
      </c>
      <c r="N265" s="117"/>
      <c r="O265" s="117"/>
      <c r="P265" s="117"/>
      <c r="Q265" s="117"/>
      <c r="R265" s="119">
        <f>SUM(R261:R264)</f>
        <v>0</v>
      </c>
      <c r="S265" s="119">
        <f>SUM(S261:S264)</f>
        <v>0</v>
      </c>
      <c r="T265" s="119">
        <f>SUM(T261:T264)</f>
        <v>0</v>
      </c>
      <c r="U265" s="119">
        <f>SUM(U261:U264)</f>
        <v>0</v>
      </c>
      <c r="V265" s="117"/>
      <c r="W265" s="117"/>
      <c r="X265" s="117"/>
      <c r="Y265" s="118">
        <f>SUM(Y261:Y264)</f>
        <v>0</v>
      </c>
      <c r="Z265" s="117"/>
      <c r="AA265" s="117"/>
      <c r="AB265" s="118">
        <f t="shared" ref="AB265:AF265" si="407">SUM(AB261:AB264)</f>
        <v>0</v>
      </c>
      <c r="AC265" s="118">
        <f t="shared" si="407"/>
        <v>0</v>
      </c>
      <c r="AD265" s="118">
        <f t="shared" si="407"/>
        <v>0</v>
      </c>
      <c r="AE265" s="118">
        <f t="shared" si="407"/>
        <v>0</v>
      </c>
      <c r="AF265" s="118">
        <f t="shared" si="407"/>
        <v>0</v>
      </c>
      <c r="AG265" s="117"/>
      <c r="AH265" s="117"/>
      <c r="AI265" s="117"/>
      <c r="AJ265" s="119">
        <f>SUM(AJ261:AJ264)</f>
        <v>0</v>
      </c>
      <c r="AK265" s="119">
        <f t="shared" ref="AK265:AN265" si="408">SUM(AK261:AK264)</f>
        <v>0</v>
      </c>
      <c r="AL265" s="119">
        <f t="shared" si="408"/>
        <v>0</v>
      </c>
      <c r="AM265" s="119">
        <f t="shared" si="408"/>
        <v>0</v>
      </c>
      <c r="AN265" s="119">
        <f t="shared" si="408"/>
        <v>0</v>
      </c>
      <c r="AO265" s="116"/>
      <c r="AP265" s="120"/>
      <c r="AQ265" s="121">
        <f t="shared" ref="AQ265:BA265" si="409">SUM(AQ261:AQ264)</f>
        <v>0</v>
      </c>
      <c r="AR265" s="121">
        <f t="shared" si="409"/>
        <v>0</v>
      </c>
      <c r="AS265" s="121">
        <f t="shared" si="409"/>
        <v>0</v>
      </c>
      <c r="AT265" s="121">
        <f t="shared" si="409"/>
        <v>0</v>
      </c>
      <c r="AU265" s="121">
        <f t="shared" si="409"/>
        <v>0</v>
      </c>
      <c r="AV265" s="121">
        <f t="shared" si="409"/>
        <v>0</v>
      </c>
      <c r="AW265" s="121">
        <f t="shared" si="409"/>
        <v>0</v>
      </c>
      <c r="AX265" s="121">
        <f t="shared" si="409"/>
        <v>0</v>
      </c>
      <c r="AY265" s="121">
        <f t="shared" si="409"/>
        <v>0</v>
      </c>
      <c r="AZ265" s="121">
        <f t="shared" si="409"/>
        <v>0</v>
      </c>
      <c r="BA265" s="121">
        <f t="shared" si="409"/>
        <v>0</v>
      </c>
    </row>
    <row r="266" spans="1:53" ht="14.1" customHeight="1" outlineLevel="2" x14ac:dyDescent="0.2">
      <c r="A266" s="68"/>
      <c r="B266" s="94"/>
      <c r="C266" s="142"/>
      <c r="D266" s="96"/>
      <c r="E266" s="96"/>
      <c r="F266" s="97"/>
      <c r="G266" s="98"/>
      <c r="H266" s="99" t="s">
        <v>49</v>
      </c>
      <c r="I266" s="100"/>
      <c r="J266" s="101"/>
      <c r="K266" s="101"/>
      <c r="L266" s="102" t="str">
        <f>IF(I266&lt;&gt;0,((VLOOKUP(I266,'1. Standard_Cost'!$B$4:$D$8,2)+VLOOKUP(I266,'1. Standard_Cost'!$B$4:$D$8,3))*J266*K266),"0")</f>
        <v>0</v>
      </c>
      <c r="M266" s="102">
        <f>L266*'1. Standard_Cost'!F82</f>
        <v>0</v>
      </c>
      <c r="N266" s="103"/>
      <c r="O266" s="103"/>
      <c r="P266" s="103"/>
      <c r="Q266" s="103"/>
      <c r="R266" s="104">
        <f>+N266*P266*'1. Standard_Cost'!$B$12</f>
        <v>0</v>
      </c>
      <c r="S266" s="104">
        <f>+N266*O266*P266*'1. Standard_Cost'!$C$12</f>
        <v>0</v>
      </c>
      <c r="T266" s="104">
        <f>+N266*P266*Q266*'1. Standard_Cost'!$D$12</f>
        <v>0</v>
      </c>
      <c r="U266" s="104">
        <f>+N266*O266*'1. Standard_Cost'!$E$12</f>
        <v>0</v>
      </c>
      <c r="V266" s="103"/>
      <c r="W266" s="103"/>
      <c r="X266" s="103"/>
      <c r="Y266" s="104">
        <f>+V266*((X266*'1. Standard_Cost'!$B$16)+(W266*X266*'1. Standard_Cost'!$C$16))</f>
        <v>0</v>
      </c>
      <c r="Z266" s="103"/>
      <c r="AA266" s="103"/>
      <c r="AB266" s="104">
        <f>+Z266*'1. Standard_Cost'!$B$20+AA266*'1. Standard_Cost'!$C$20</f>
        <v>0</v>
      </c>
      <c r="AC266" s="105"/>
      <c r="AD266" s="106"/>
      <c r="AE266" s="104">
        <f>SUM(AD266,AC266,AB266,Y266,U266,T266,S266,R266)*'1. Standard_Cost'!B106</f>
        <v>0</v>
      </c>
      <c r="AF266" s="104">
        <f>SUM(AD266,AE266)</f>
        <v>0</v>
      </c>
      <c r="AG266" s="103"/>
      <c r="AH266" s="103"/>
      <c r="AI266" s="103"/>
      <c r="AJ266" s="107"/>
      <c r="AK266" s="107"/>
      <c r="AL266" s="107"/>
      <c r="AM266" s="104">
        <f>AG266*'1. Standard_Cost'!B102+'Incremental_Cost Year 2021'!AH275*'1. Standard_Cost'!C102+'Incremental_Cost Year 2021'!AI275*'1. Standard_Cost'!D102+'Incremental_Cost Year 2021'!AJ275+'Incremental_Cost Year 2021'!AL275+AK266</f>
        <v>0</v>
      </c>
      <c r="AN266" s="104">
        <f>AM266*'1. Standard_Cost'!C106</f>
        <v>0</v>
      </c>
      <c r="AO266" s="107"/>
      <c r="AQ266" s="104">
        <f t="shared" ref="AQ266:AQ269" si="410">L266+M266</f>
        <v>0</v>
      </c>
      <c r="AR266" s="104">
        <f t="shared" ref="AR266:AR269" si="411">AF266</f>
        <v>0</v>
      </c>
      <c r="AS266" s="104">
        <f t="shared" si="382"/>
        <v>0</v>
      </c>
      <c r="AT266" s="104">
        <f>SUM(AQ266,AR266,AS266)</f>
        <v>0</v>
      </c>
      <c r="AU266" s="229"/>
      <c r="AV266" s="229"/>
      <c r="AW266" s="229"/>
      <c r="AX266" s="229"/>
      <c r="AY266" s="229"/>
      <c r="AZ266" s="229"/>
      <c r="BA266" s="230">
        <f t="shared" ref="BA266:BA269" si="412">SUM(AU266:AZ266)-AT266</f>
        <v>0</v>
      </c>
    </row>
    <row r="267" spans="1:53" ht="14.1" customHeight="1" outlineLevel="2" x14ac:dyDescent="0.2">
      <c r="A267" s="68"/>
      <c r="B267" s="94"/>
      <c r="C267" s="142"/>
      <c r="D267" s="110"/>
      <c r="E267" s="110"/>
      <c r="F267" s="110"/>
      <c r="G267" s="111"/>
      <c r="H267" s="99" t="s">
        <v>50</v>
      </c>
      <c r="I267" s="100"/>
      <c r="J267" s="101"/>
      <c r="K267" s="101"/>
      <c r="L267" s="102" t="str">
        <f>IF(I267&lt;&gt;0,((VLOOKUP(I267,'1. Standard_Cost'!$B$4:$D$8,2)+VLOOKUP(I267,'1. Standard_Cost'!$B$4:$D$8,3))*J267*K267),"0")</f>
        <v>0</v>
      </c>
      <c r="M267" s="102">
        <f>L267*'1. Standard_Cost'!F82</f>
        <v>0</v>
      </c>
      <c r="N267" s="103"/>
      <c r="O267" s="103"/>
      <c r="P267" s="103"/>
      <c r="Q267" s="103"/>
      <c r="R267" s="104">
        <f>+N267*P267*'1. Standard_Cost'!$B$12</f>
        <v>0</v>
      </c>
      <c r="S267" s="104">
        <f>+N267*O267*P267*'1. Standard_Cost'!$C$12</f>
        <v>0</v>
      </c>
      <c r="T267" s="104">
        <f>+N267*P267*Q267*'1. Standard_Cost'!$D$12</f>
        <v>0</v>
      </c>
      <c r="U267" s="104">
        <f>+N267*O267*'1. Standard_Cost'!$E$12</f>
        <v>0</v>
      </c>
      <c r="V267" s="103"/>
      <c r="W267" s="103"/>
      <c r="X267" s="103"/>
      <c r="Y267" s="104">
        <f>+V267*((X267*'1. Standard_Cost'!$B$16)+(W267*X267*'1. Standard_Cost'!$C$16))</f>
        <v>0</v>
      </c>
      <c r="Z267" s="103"/>
      <c r="AA267" s="103"/>
      <c r="AB267" s="104">
        <f>+Z267*'1. Standard_Cost'!$B$20+AA267*'1. Standard_Cost'!$C$20</f>
        <v>0</v>
      </c>
      <c r="AC267" s="105"/>
      <c r="AD267" s="106"/>
      <c r="AE267" s="104">
        <f>SUM(AD267,AC267,AB267,Y267,U267,T267,S267,R267)*'1. Standard_Cost'!B106</f>
        <v>0</v>
      </c>
      <c r="AF267" s="104">
        <f t="shared" ref="AF267:AF269" si="413">SUM(AD267,AE267)</f>
        <v>0</v>
      </c>
      <c r="AG267" s="103"/>
      <c r="AH267" s="103">
        <v>0</v>
      </c>
      <c r="AI267" s="103">
        <v>0</v>
      </c>
      <c r="AJ267" s="107"/>
      <c r="AK267" s="107"/>
      <c r="AL267" s="107"/>
      <c r="AM267" s="104">
        <f>AG267*'1. Standard_Cost'!B102+'Incremental_Cost Year 2021'!AH276*'1. Standard_Cost'!C102+'Incremental_Cost Year 2021'!AI276*'1. Standard_Cost'!D102+'Incremental_Cost Year 2021'!AJ276+'Incremental_Cost Year 2021'!AL276+AK267</f>
        <v>0</v>
      </c>
      <c r="AN267" s="104">
        <f>AM267*'1. Standard_Cost'!C106</f>
        <v>0</v>
      </c>
      <c r="AO267" s="107"/>
      <c r="AQ267" s="104">
        <f t="shared" si="410"/>
        <v>0</v>
      </c>
      <c r="AR267" s="104">
        <f t="shared" si="411"/>
        <v>0</v>
      </c>
      <c r="AS267" s="104">
        <f t="shared" si="382"/>
        <v>0</v>
      </c>
      <c r="AT267" s="104">
        <f t="shared" ref="AT267:AT269" si="414">SUM(AQ267,AR267,AS267)</f>
        <v>0</v>
      </c>
      <c r="AU267" s="229"/>
      <c r="AV267" s="229">
        <v>0</v>
      </c>
      <c r="AW267" s="229"/>
      <c r="AX267" s="229"/>
      <c r="AY267" s="229"/>
      <c r="AZ267" s="229"/>
      <c r="BA267" s="230">
        <f t="shared" si="412"/>
        <v>0</v>
      </c>
    </row>
    <row r="268" spans="1:53" ht="14.1" customHeight="1" outlineLevel="2" x14ac:dyDescent="0.2">
      <c r="A268" s="68"/>
      <c r="B268" s="94"/>
      <c r="C268" s="142"/>
      <c r="D268" s="110"/>
      <c r="E268" s="110"/>
      <c r="F268" s="110"/>
      <c r="G268" s="111"/>
      <c r="H268" s="99" t="s">
        <v>51</v>
      </c>
      <c r="I268" s="100"/>
      <c r="J268" s="101"/>
      <c r="K268" s="101"/>
      <c r="L268" s="102" t="str">
        <f>IF(I268&lt;&gt;0,((VLOOKUP(I268,'1. Standard_Cost'!$B$4:$D$8,2)+VLOOKUP(I268,'1. Standard_Cost'!$B$4:$D$8,3))*J268*K268),"0")</f>
        <v>0</v>
      </c>
      <c r="M268" s="102">
        <f>L268*'1. Standard_Cost'!F82</f>
        <v>0</v>
      </c>
      <c r="N268" s="103"/>
      <c r="O268" s="103"/>
      <c r="P268" s="103"/>
      <c r="Q268" s="103"/>
      <c r="R268" s="104">
        <f>+N268*P268*'1. Standard_Cost'!$B$12</f>
        <v>0</v>
      </c>
      <c r="S268" s="104">
        <f>+N268*O268*P268*'1. Standard_Cost'!$C$12</f>
        <v>0</v>
      </c>
      <c r="T268" s="104">
        <f>+N268*P268*Q268*'1. Standard_Cost'!$D$12</f>
        <v>0</v>
      </c>
      <c r="U268" s="104">
        <f>+N268*O268*'1. Standard_Cost'!$E$12</f>
        <v>0</v>
      </c>
      <c r="V268" s="103"/>
      <c r="W268" s="103"/>
      <c r="X268" s="103"/>
      <c r="Y268" s="104">
        <f>+V268*((X268*'1. Standard_Cost'!$B$16)+(W268*X268*'1. Standard_Cost'!$C$16))</f>
        <v>0</v>
      </c>
      <c r="Z268" s="103"/>
      <c r="AA268" s="103"/>
      <c r="AB268" s="104">
        <f>+Z268*'1. Standard_Cost'!$B$20+AA268*'1. Standard_Cost'!$C$20</f>
        <v>0</v>
      </c>
      <c r="AC268" s="105"/>
      <c r="AD268" s="106"/>
      <c r="AE268" s="104">
        <f>SUM(AD268,AC268,AB268,Y268,U268,T268,S268,R268)*'1. Standard_Cost'!B106</f>
        <v>0</v>
      </c>
      <c r="AF268" s="104">
        <f t="shared" si="413"/>
        <v>0</v>
      </c>
      <c r="AG268" s="103"/>
      <c r="AH268" s="103"/>
      <c r="AI268" s="103"/>
      <c r="AJ268" s="107"/>
      <c r="AK268" s="107"/>
      <c r="AL268" s="107"/>
      <c r="AM268" s="104">
        <f>AG268*'1. Standard_Cost'!B102+'Incremental_Cost Year 2021'!AH277*'1. Standard_Cost'!C102+'Incremental_Cost Year 2021'!AI277*'1. Standard_Cost'!D102+'Incremental_Cost Year 2021'!AJ277+'Incremental_Cost Year 2021'!AL277+AK268</f>
        <v>0</v>
      </c>
      <c r="AN268" s="104">
        <f>AM268*'1. Standard_Cost'!C106</f>
        <v>0</v>
      </c>
      <c r="AO268" s="107"/>
      <c r="AQ268" s="104">
        <f t="shared" si="410"/>
        <v>0</v>
      </c>
      <c r="AR268" s="104">
        <f t="shared" si="411"/>
        <v>0</v>
      </c>
      <c r="AS268" s="104">
        <f t="shared" si="382"/>
        <v>0</v>
      </c>
      <c r="AT268" s="104">
        <f t="shared" si="414"/>
        <v>0</v>
      </c>
      <c r="AU268" s="229"/>
      <c r="AV268" s="229"/>
      <c r="AW268" s="229"/>
      <c r="AX268" s="229"/>
      <c r="AY268" s="229"/>
      <c r="AZ268" s="229"/>
      <c r="BA268" s="230">
        <f t="shared" si="412"/>
        <v>0</v>
      </c>
    </row>
    <row r="269" spans="1:53" ht="14.1" customHeight="1" outlineLevel="2" x14ac:dyDescent="0.2">
      <c r="A269" s="68"/>
      <c r="B269" s="94"/>
      <c r="C269" s="142"/>
      <c r="D269" s="110"/>
      <c r="E269" s="110"/>
      <c r="F269" s="110"/>
      <c r="G269" s="111"/>
      <c r="H269" s="112" t="s">
        <v>179</v>
      </c>
      <c r="I269" s="100"/>
      <c r="J269" s="101"/>
      <c r="K269" s="101"/>
      <c r="L269" s="102" t="str">
        <f>IF(I269&lt;&gt;0,((VLOOKUP(I269,'1. Standard_Cost'!$B$4:$D$8,2)+VLOOKUP(I269,'1. Standard_Cost'!$B$4:$D$8,3))*J269*K269),"0")</f>
        <v>0</v>
      </c>
      <c r="M269" s="102">
        <f>L269*'1. Standard_Cost'!F82</f>
        <v>0</v>
      </c>
      <c r="N269" s="103"/>
      <c r="O269" s="103"/>
      <c r="P269" s="103"/>
      <c r="Q269" s="103"/>
      <c r="R269" s="104">
        <f>+N269*P269*'1. Standard_Cost'!$B$12</f>
        <v>0</v>
      </c>
      <c r="S269" s="104">
        <f>+N269*O269*P269*'1. Standard_Cost'!$C$12</f>
        <v>0</v>
      </c>
      <c r="T269" s="104">
        <f>+N269*P269*Q269*'1. Standard_Cost'!$D$12</f>
        <v>0</v>
      </c>
      <c r="U269" s="104">
        <f>+N269*O269*'1. Standard_Cost'!$E$12</f>
        <v>0</v>
      </c>
      <c r="V269" s="103"/>
      <c r="W269" s="103"/>
      <c r="X269" s="103"/>
      <c r="Y269" s="104">
        <f>+V269*((X269*'1. Standard_Cost'!$B$16)+(W269*X269*'1. Standard_Cost'!$C$16))</f>
        <v>0</v>
      </c>
      <c r="Z269" s="103"/>
      <c r="AA269" s="103"/>
      <c r="AB269" s="104">
        <f>+Z269*'1. Standard_Cost'!$B$20+AA269*'1. Standard_Cost'!$C$20</f>
        <v>0</v>
      </c>
      <c r="AC269" s="105"/>
      <c r="AD269" s="106"/>
      <c r="AE269" s="104">
        <f>SUM(AD269,AC269,AB269,Y269,U269,T269,S269,R269)*'1. Standard_Cost'!B106</f>
        <v>0</v>
      </c>
      <c r="AF269" s="104">
        <f t="shared" si="413"/>
        <v>0</v>
      </c>
      <c r="AG269" s="103"/>
      <c r="AH269" s="103"/>
      <c r="AI269" s="103"/>
      <c r="AJ269" s="107"/>
      <c r="AK269" s="107"/>
      <c r="AL269" s="107"/>
      <c r="AM269" s="104">
        <f>AG269*'1. Standard_Cost'!B102+'Incremental_Cost Year 2021'!AH278*'1. Standard_Cost'!C102+'Incremental_Cost Year 2021'!AI278*'1. Standard_Cost'!D102+'Incremental_Cost Year 2021'!AJ278+'Incremental_Cost Year 2021'!AL278+AK269</f>
        <v>0</v>
      </c>
      <c r="AN269" s="104">
        <f>AM269*'1. Standard_Cost'!C106</f>
        <v>0</v>
      </c>
      <c r="AO269" s="107"/>
      <c r="AQ269" s="104">
        <f t="shared" si="410"/>
        <v>0</v>
      </c>
      <c r="AR269" s="104">
        <f t="shared" si="411"/>
        <v>0</v>
      </c>
      <c r="AS269" s="104">
        <f t="shared" si="382"/>
        <v>0</v>
      </c>
      <c r="AT269" s="104">
        <f t="shared" si="414"/>
        <v>0</v>
      </c>
      <c r="AU269" s="229"/>
      <c r="AV269" s="229"/>
      <c r="AW269" s="229"/>
      <c r="AX269" s="229"/>
      <c r="AY269" s="229"/>
      <c r="AZ269" s="229"/>
      <c r="BA269" s="230">
        <f t="shared" si="412"/>
        <v>0</v>
      </c>
    </row>
    <row r="270" spans="1:53" ht="24.6" customHeight="1" outlineLevel="1" x14ac:dyDescent="0.2">
      <c r="A270" s="68"/>
      <c r="B270" s="141"/>
      <c r="C270" s="142"/>
      <c r="D270" s="113" t="s">
        <v>48</v>
      </c>
      <c r="E270" s="113" t="s">
        <v>272</v>
      </c>
      <c r="F270" s="114" t="s">
        <v>154</v>
      </c>
      <c r="G270" s="115" t="s">
        <v>155</v>
      </c>
      <c r="H270" s="122" t="s">
        <v>270</v>
      </c>
      <c r="I270" s="117"/>
      <c r="J270" s="117"/>
      <c r="K270" s="117"/>
      <c r="L270" s="118">
        <f>SUM(L266:L269)</f>
        <v>0</v>
      </c>
      <c r="M270" s="118">
        <f>SUM(M266:M269)</f>
        <v>0</v>
      </c>
      <c r="N270" s="117"/>
      <c r="O270" s="117"/>
      <c r="P270" s="117"/>
      <c r="Q270" s="117"/>
      <c r="R270" s="119">
        <f>SUM(R266:R269)</f>
        <v>0</v>
      </c>
      <c r="S270" s="119">
        <f>SUM(S266:S269)</f>
        <v>0</v>
      </c>
      <c r="T270" s="119">
        <f>SUM(T266:T269)</f>
        <v>0</v>
      </c>
      <c r="U270" s="119">
        <f>SUM(U266:U269)</f>
        <v>0</v>
      </c>
      <c r="V270" s="117"/>
      <c r="W270" s="117"/>
      <c r="X270" s="117"/>
      <c r="Y270" s="118">
        <f>SUM(Y266:Y269)</f>
        <v>0</v>
      </c>
      <c r="Z270" s="117"/>
      <c r="AA270" s="117"/>
      <c r="AB270" s="118">
        <f t="shared" ref="AB270:AF270" si="415">SUM(AB266:AB269)</f>
        <v>0</v>
      </c>
      <c r="AC270" s="118">
        <f t="shared" si="415"/>
        <v>0</v>
      </c>
      <c r="AD270" s="118">
        <f t="shared" si="415"/>
        <v>0</v>
      </c>
      <c r="AE270" s="118">
        <f t="shared" si="415"/>
        <v>0</v>
      </c>
      <c r="AF270" s="118">
        <f t="shared" si="415"/>
        <v>0</v>
      </c>
      <c r="AG270" s="117"/>
      <c r="AH270" s="117"/>
      <c r="AI270" s="117"/>
      <c r="AJ270" s="119">
        <f>SUM(AJ266:AJ269)</f>
        <v>0</v>
      </c>
      <c r="AK270" s="119">
        <f t="shared" ref="AK270:AN270" si="416">SUM(AK266:AK269)</f>
        <v>0</v>
      </c>
      <c r="AL270" s="119">
        <f t="shared" si="416"/>
        <v>0</v>
      </c>
      <c r="AM270" s="119">
        <f t="shared" si="416"/>
        <v>0</v>
      </c>
      <c r="AN270" s="119">
        <f t="shared" si="416"/>
        <v>0</v>
      </c>
      <c r="AO270" s="116"/>
      <c r="AP270" s="120"/>
      <c r="AQ270" s="121">
        <f t="shared" ref="AQ270:BA270" si="417">SUM(AQ266:AQ269)</f>
        <v>0</v>
      </c>
      <c r="AR270" s="121">
        <f t="shared" si="417"/>
        <v>0</v>
      </c>
      <c r="AS270" s="121">
        <f t="shared" si="417"/>
        <v>0</v>
      </c>
      <c r="AT270" s="121">
        <f t="shared" si="417"/>
        <v>0</v>
      </c>
      <c r="AU270" s="121">
        <f t="shared" si="417"/>
        <v>0</v>
      </c>
      <c r="AV270" s="121">
        <f t="shared" si="417"/>
        <v>0</v>
      </c>
      <c r="AW270" s="121">
        <f t="shared" si="417"/>
        <v>0</v>
      </c>
      <c r="AX270" s="121">
        <f t="shared" si="417"/>
        <v>0</v>
      </c>
      <c r="AY270" s="121">
        <f t="shared" si="417"/>
        <v>0</v>
      </c>
      <c r="AZ270" s="121">
        <f t="shared" si="417"/>
        <v>0</v>
      </c>
      <c r="BA270" s="121">
        <f t="shared" si="417"/>
        <v>0</v>
      </c>
    </row>
    <row r="271" spans="1:53" ht="14.1" customHeight="1" outlineLevel="2" x14ac:dyDescent="0.2">
      <c r="A271" s="68"/>
      <c r="B271" s="94"/>
      <c r="C271" s="142"/>
      <c r="D271" s="96"/>
      <c r="E271" s="96"/>
      <c r="F271" s="97"/>
      <c r="G271" s="98"/>
      <c r="H271" s="99" t="s">
        <v>49</v>
      </c>
      <c r="I271" s="100"/>
      <c r="J271" s="101"/>
      <c r="K271" s="101"/>
      <c r="L271" s="102" t="str">
        <f>IF(I271&lt;&gt;0,((VLOOKUP(I271,'1. Standard_Cost'!$B$4:$D$8,2)+VLOOKUP(I271,'1. Standard_Cost'!$B$4:$D$8,3))*J271*K271),"0")</f>
        <v>0</v>
      </c>
      <c r="M271" s="102">
        <f>L271*'1. Standard_Cost'!F87</f>
        <v>0</v>
      </c>
      <c r="N271" s="103"/>
      <c r="O271" s="103"/>
      <c r="P271" s="103"/>
      <c r="Q271" s="103"/>
      <c r="R271" s="104">
        <f>+N271*P271*'1. Standard_Cost'!$B$12</f>
        <v>0</v>
      </c>
      <c r="S271" s="104">
        <f>+N271*O271*P271*'1. Standard_Cost'!$C$12</f>
        <v>0</v>
      </c>
      <c r="T271" s="104">
        <f>+N271*P271*Q271*'1. Standard_Cost'!$D$12</f>
        <v>0</v>
      </c>
      <c r="U271" s="104">
        <f>+N271*O271*'1. Standard_Cost'!$E$12</f>
        <v>0</v>
      </c>
      <c r="V271" s="103"/>
      <c r="W271" s="103"/>
      <c r="X271" s="103"/>
      <c r="Y271" s="104">
        <f>+V271*((X271*'1. Standard_Cost'!$B$16)+(W271*X271*'1. Standard_Cost'!$C$16))</f>
        <v>0</v>
      </c>
      <c r="Z271" s="103"/>
      <c r="AA271" s="103"/>
      <c r="AB271" s="104">
        <f>+Z271*'1. Standard_Cost'!$B$20+AA271*'1. Standard_Cost'!$C$20</f>
        <v>0</v>
      </c>
      <c r="AC271" s="105"/>
      <c r="AD271" s="106"/>
      <c r="AE271" s="104">
        <f>SUM(AD271,AC271,AB271,Y271,U271,T271,S271,R271)*'1. Standard_Cost'!B111</f>
        <v>0</v>
      </c>
      <c r="AF271" s="104">
        <f>SUM(AD271,AE271)</f>
        <v>0</v>
      </c>
      <c r="AG271" s="103"/>
      <c r="AH271" s="103"/>
      <c r="AI271" s="103"/>
      <c r="AJ271" s="107"/>
      <c r="AK271" s="107"/>
      <c r="AL271" s="107"/>
      <c r="AM271" s="104">
        <f>AG271*'1. Standard_Cost'!B107+'Incremental_Cost Year 2021'!AH280*'1. Standard_Cost'!C107+'Incremental_Cost Year 2021'!AI280*'1. Standard_Cost'!D107+'Incremental_Cost Year 2021'!AJ280+'Incremental_Cost Year 2021'!AL280+AK271</f>
        <v>0</v>
      </c>
      <c r="AN271" s="104">
        <f>AM271*'1. Standard_Cost'!C111</f>
        <v>0</v>
      </c>
      <c r="AO271" s="107"/>
      <c r="AQ271" s="104">
        <f t="shared" ref="AQ271:AQ274" si="418">L271+M271</f>
        <v>0</v>
      </c>
      <c r="AR271" s="104">
        <f t="shared" ref="AR271:AR274" si="419">AF271</f>
        <v>0</v>
      </c>
      <c r="AS271" s="104">
        <f t="shared" si="382"/>
        <v>0</v>
      </c>
      <c r="AT271" s="104">
        <f>SUM(AQ271,AR271,AS271)</f>
        <v>0</v>
      </c>
      <c r="AU271" s="229"/>
      <c r="AV271" s="229"/>
      <c r="AW271" s="229"/>
      <c r="AX271" s="229"/>
      <c r="AY271" s="229"/>
      <c r="AZ271" s="229"/>
      <c r="BA271" s="230">
        <f t="shared" ref="BA271:BA274" si="420">SUM(AU271:AZ271)-AT271</f>
        <v>0</v>
      </c>
    </row>
    <row r="272" spans="1:53" ht="14.1" customHeight="1" outlineLevel="2" x14ac:dyDescent="0.2">
      <c r="A272" s="68"/>
      <c r="B272" s="94"/>
      <c r="C272" s="142"/>
      <c r="D272" s="110"/>
      <c r="E272" s="110"/>
      <c r="F272" s="110"/>
      <c r="G272" s="111"/>
      <c r="H272" s="99" t="s">
        <v>50</v>
      </c>
      <c r="I272" s="100"/>
      <c r="J272" s="101"/>
      <c r="K272" s="101"/>
      <c r="L272" s="102" t="str">
        <f>IF(I272&lt;&gt;0,((VLOOKUP(I272,'1. Standard_Cost'!$B$4:$D$8,2)+VLOOKUP(I272,'1. Standard_Cost'!$B$4:$D$8,3))*J272*K272),"0")</f>
        <v>0</v>
      </c>
      <c r="M272" s="102">
        <f>L272*'1. Standard_Cost'!F87</f>
        <v>0</v>
      </c>
      <c r="N272" s="103"/>
      <c r="O272" s="103"/>
      <c r="P272" s="103"/>
      <c r="Q272" s="103"/>
      <c r="R272" s="104">
        <f>+N272*P272*'1. Standard_Cost'!$B$12</f>
        <v>0</v>
      </c>
      <c r="S272" s="104">
        <f>+N272*O272*P272*'1. Standard_Cost'!$C$12</f>
        <v>0</v>
      </c>
      <c r="T272" s="104">
        <f>+N272*P272*Q272*'1. Standard_Cost'!$D$12</f>
        <v>0</v>
      </c>
      <c r="U272" s="104">
        <f>+N272*O272*'1. Standard_Cost'!$E$12</f>
        <v>0</v>
      </c>
      <c r="V272" s="103"/>
      <c r="W272" s="103"/>
      <c r="X272" s="103"/>
      <c r="Y272" s="104">
        <f>+V272*((X272*'1. Standard_Cost'!$B$16)+(W272*X272*'1. Standard_Cost'!$C$16))</f>
        <v>0</v>
      </c>
      <c r="Z272" s="103"/>
      <c r="AA272" s="103"/>
      <c r="AB272" s="104">
        <f>+Z272*'1. Standard_Cost'!$B$20+AA272*'1. Standard_Cost'!$C$20</f>
        <v>0</v>
      </c>
      <c r="AC272" s="105"/>
      <c r="AD272" s="106"/>
      <c r="AE272" s="104">
        <f>SUM(AD272,AC272,AB272,Y272,U272,T272,S272,R272)*'1. Standard_Cost'!B111</f>
        <v>0</v>
      </c>
      <c r="AF272" s="104">
        <f t="shared" ref="AF272:AF274" si="421">SUM(AD272,AE272)</f>
        <v>0</v>
      </c>
      <c r="AG272" s="103"/>
      <c r="AH272" s="103">
        <v>0</v>
      </c>
      <c r="AI272" s="103">
        <v>0</v>
      </c>
      <c r="AJ272" s="107"/>
      <c r="AK272" s="107"/>
      <c r="AL272" s="107"/>
      <c r="AM272" s="104">
        <f>AG272*'1. Standard_Cost'!B107+'Incremental_Cost Year 2021'!AH281*'1. Standard_Cost'!C107+'Incremental_Cost Year 2021'!AI281*'1. Standard_Cost'!D107+'Incremental_Cost Year 2021'!AJ281+'Incremental_Cost Year 2021'!AL281+AK272</f>
        <v>0</v>
      </c>
      <c r="AN272" s="104">
        <f>AM272*'1. Standard_Cost'!C111</f>
        <v>0</v>
      </c>
      <c r="AO272" s="107"/>
      <c r="AQ272" s="104">
        <f t="shared" si="418"/>
        <v>0</v>
      </c>
      <c r="AR272" s="104">
        <f t="shared" si="419"/>
        <v>0</v>
      </c>
      <c r="AS272" s="104">
        <f t="shared" si="382"/>
        <v>0</v>
      </c>
      <c r="AT272" s="104">
        <f t="shared" ref="AT272:AT274" si="422">SUM(AQ272,AR272,AS272)</f>
        <v>0</v>
      </c>
      <c r="AU272" s="229"/>
      <c r="AV272" s="229">
        <v>0</v>
      </c>
      <c r="AW272" s="229"/>
      <c r="AX272" s="229"/>
      <c r="AY272" s="229"/>
      <c r="AZ272" s="229"/>
      <c r="BA272" s="230">
        <f t="shared" si="420"/>
        <v>0</v>
      </c>
    </row>
    <row r="273" spans="1:53" ht="14.1" customHeight="1" outlineLevel="2" x14ac:dyDescent="0.2">
      <c r="A273" s="68"/>
      <c r="B273" s="94"/>
      <c r="C273" s="142"/>
      <c r="D273" s="110"/>
      <c r="E273" s="110"/>
      <c r="F273" s="110"/>
      <c r="G273" s="111"/>
      <c r="H273" s="99" t="s">
        <v>51</v>
      </c>
      <c r="I273" s="100"/>
      <c r="J273" s="101"/>
      <c r="K273" s="101"/>
      <c r="L273" s="102" t="str">
        <f>IF(I273&lt;&gt;0,((VLOOKUP(I273,'1. Standard_Cost'!$B$4:$D$8,2)+VLOOKUP(I273,'1. Standard_Cost'!$B$4:$D$8,3))*J273*K273),"0")</f>
        <v>0</v>
      </c>
      <c r="M273" s="102">
        <f>L273*'1. Standard_Cost'!F87</f>
        <v>0</v>
      </c>
      <c r="N273" s="103"/>
      <c r="O273" s="103"/>
      <c r="P273" s="103"/>
      <c r="Q273" s="103"/>
      <c r="R273" s="104">
        <f>+N273*P273*'1. Standard_Cost'!$B$12</f>
        <v>0</v>
      </c>
      <c r="S273" s="104">
        <f>+N273*O273*P273*'1. Standard_Cost'!$C$12</f>
        <v>0</v>
      </c>
      <c r="T273" s="104">
        <f>+N273*P273*Q273*'1. Standard_Cost'!$D$12</f>
        <v>0</v>
      </c>
      <c r="U273" s="104">
        <f>+N273*O273*'1. Standard_Cost'!$E$12</f>
        <v>0</v>
      </c>
      <c r="V273" s="103"/>
      <c r="W273" s="103"/>
      <c r="X273" s="103"/>
      <c r="Y273" s="104">
        <f>+V273*((X273*'1. Standard_Cost'!$B$16)+(W273*X273*'1. Standard_Cost'!$C$16))</f>
        <v>0</v>
      </c>
      <c r="Z273" s="103"/>
      <c r="AA273" s="103"/>
      <c r="AB273" s="104">
        <f>+Z273*'1. Standard_Cost'!$B$20+AA273*'1. Standard_Cost'!$C$20</f>
        <v>0</v>
      </c>
      <c r="AC273" s="105"/>
      <c r="AD273" s="106"/>
      <c r="AE273" s="104">
        <f>SUM(AD273,AC273,AB273,Y273,U273,T273,S273,R273)*'1. Standard_Cost'!B111</f>
        <v>0</v>
      </c>
      <c r="AF273" s="104">
        <f t="shared" si="421"/>
        <v>0</v>
      </c>
      <c r="AG273" s="103"/>
      <c r="AH273" s="103"/>
      <c r="AI273" s="103"/>
      <c r="AJ273" s="107"/>
      <c r="AK273" s="107"/>
      <c r="AL273" s="107"/>
      <c r="AM273" s="104">
        <f>AG273*'1. Standard_Cost'!B107+'Incremental_Cost Year 2021'!AH282*'1. Standard_Cost'!C107+'Incremental_Cost Year 2021'!AI282*'1. Standard_Cost'!D107+'Incremental_Cost Year 2021'!AJ282+'Incremental_Cost Year 2021'!AL282+AK273</f>
        <v>0</v>
      </c>
      <c r="AN273" s="104">
        <f>AM273*'1. Standard_Cost'!C111</f>
        <v>0</v>
      </c>
      <c r="AO273" s="107"/>
      <c r="AQ273" s="104">
        <f t="shared" si="418"/>
        <v>0</v>
      </c>
      <c r="AR273" s="104">
        <f t="shared" si="419"/>
        <v>0</v>
      </c>
      <c r="AS273" s="104">
        <f t="shared" si="382"/>
        <v>0</v>
      </c>
      <c r="AT273" s="104">
        <f t="shared" si="422"/>
        <v>0</v>
      </c>
      <c r="AU273" s="229"/>
      <c r="AV273" s="229"/>
      <c r="AW273" s="229"/>
      <c r="AX273" s="229"/>
      <c r="AY273" s="229"/>
      <c r="AZ273" s="229"/>
      <c r="BA273" s="230">
        <f t="shared" si="420"/>
        <v>0</v>
      </c>
    </row>
    <row r="274" spans="1:53" ht="14.1" customHeight="1" outlineLevel="2" x14ac:dyDescent="0.2">
      <c r="A274" s="68"/>
      <c r="B274" s="94"/>
      <c r="C274" s="142"/>
      <c r="D274" s="110"/>
      <c r="E274" s="110"/>
      <c r="F274" s="110"/>
      <c r="G274" s="111"/>
      <c r="H274" s="112" t="s">
        <v>179</v>
      </c>
      <c r="I274" s="100"/>
      <c r="J274" s="101"/>
      <c r="K274" s="101"/>
      <c r="L274" s="102" t="str">
        <f>IF(I274&lt;&gt;0,((VLOOKUP(I274,'1. Standard_Cost'!$B$4:$D$8,2)+VLOOKUP(I274,'1. Standard_Cost'!$B$4:$D$8,3))*J274*K274),"0")</f>
        <v>0</v>
      </c>
      <c r="M274" s="102">
        <f>L274*'1. Standard_Cost'!F87</f>
        <v>0</v>
      </c>
      <c r="N274" s="103"/>
      <c r="O274" s="103"/>
      <c r="P274" s="103"/>
      <c r="Q274" s="103"/>
      <c r="R274" s="104">
        <f>+N274*P274*'1. Standard_Cost'!$B$12</f>
        <v>0</v>
      </c>
      <c r="S274" s="104">
        <f>+N274*O274*P274*'1. Standard_Cost'!$C$12</f>
        <v>0</v>
      </c>
      <c r="T274" s="104">
        <f>+N274*P274*Q274*'1. Standard_Cost'!$D$12</f>
        <v>0</v>
      </c>
      <c r="U274" s="104">
        <f>+N274*O274*'1. Standard_Cost'!$E$12</f>
        <v>0</v>
      </c>
      <c r="V274" s="103"/>
      <c r="W274" s="103"/>
      <c r="X274" s="103"/>
      <c r="Y274" s="104">
        <f>+V274*((X274*'1. Standard_Cost'!$B$16)+(W274*X274*'1. Standard_Cost'!$C$16))</f>
        <v>0</v>
      </c>
      <c r="Z274" s="103"/>
      <c r="AA274" s="103"/>
      <c r="AB274" s="104">
        <f>+Z274*'1. Standard_Cost'!$B$20+AA274*'1. Standard_Cost'!$C$20</f>
        <v>0</v>
      </c>
      <c r="AC274" s="105"/>
      <c r="AD274" s="106"/>
      <c r="AE274" s="104">
        <f>SUM(AD274,AC274,AB274,Y274,U274,T274,S274,R274)*'1. Standard_Cost'!B111</f>
        <v>0</v>
      </c>
      <c r="AF274" s="104">
        <f t="shared" si="421"/>
        <v>0</v>
      </c>
      <c r="AG274" s="103"/>
      <c r="AH274" s="103"/>
      <c r="AI274" s="103"/>
      <c r="AJ274" s="107"/>
      <c r="AK274" s="107"/>
      <c r="AL274" s="107"/>
      <c r="AM274" s="104">
        <f>AG274*'1. Standard_Cost'!B107+'Incremental_Cost Year 2021'!AH283*'1. Standard_Cost'!C107+'Incremental_Cost Year 2021'!AI283*'1. Standard_Cost'!D107+'Incremental_Cost Year 2021'!AJ283+'Incremental_Cost Year 2021'!AL283+AK274</f>
        <v>0</v>
      </c>
      <c r="AN274" s="104">
        <f>AM274*'1. Standard_Cost'!C111</f>
        <v>0</v>
      </c>
      <c r="AO274" s="107"/>
      <c r="AQ274" s="104">
        <f t="shared" si="418"/>
        <v>0</v>
      </c>
      <c r="AR274" s="104">
        <f t="shared" si="419"/>
        <v>0</v>
      </c>
      <c r="AS274" s="104">
        <f t="shared" si="382"/>
        <v>0</v>
      </c>
      <c r="AT274" s="104">
        <f t="shared" si="422"/>
        <v>0</v>
      </c>
      <c r="AU274" s="229"/>
      <c r="AV274" s="229"/>
      <c r="AW274" s="229"/>
      <c r="AX274" s="229"/>
      <c r="AY274" s="229"/>
      <c r="AZ274" s="229"/>
      <c r="BA274" s="230">
        <f t="shared" si="420"/>
        <v>0</v>
      </c>
    </row>
    <row r="275" spans="1:53" ht="54" customHeight="1" outlineLevel="1" x14ac:dyDescent="0.2">
      <c r="A275" s="68"/>
      <c r="B275" s="141"/>
      <c r="C275" s="142"/>
      <c r="D275" s="113" t="s">
        <v>48</v>
      </c>
      <c r="E275" s="113" t="s">
        <v>273</v>
      </c>
      <c r="F275" s="114" t="s">
        <v>154</v>
      </c>
      <c r="G275" s="115" t="s">
        <v>155</v>
      </c>
      <c r="H275" s="122" t="s">
        <v>271</v>
      </c>
      <c r="I275" s="117"/>
      <c r="J275" s="117"/>
      <c r="K275" s="117"/>
      <c r="L275" s="118">
        <f>SUM(L271:L274)</f>
        <v>0</v>
      </c>
      <c r="M275" s="118">
        <f>SUM(M271:M274)</f>
        <v>0</v>
      </c>
      <c r="N275" s="117"/>
      <c r="O275" s="117"/>
      <c r="P275" s="117"/>
      <c r="Q275" s="117"/>
      <c r="R275" s="119">
        <f>SUM(R271:R274)</f>
        <v>0</v>
      </c>
      <c r="S275" s="119">
        <f>SUM(S271:S274)</f>
        <v>0</v>
      </c>
      <c r="T275" s="119">
        <f>SUM(T271:T274)</f>
        <v>0</v>
      </c>
      <c r="U275" s="119">
        <f>SUM(U271:U274)</f>
        <v>0</v>
      </c>
      <c r="V275" s="117"/>
      <c r="W275" s="117"/>
      <c r="X275" s="117"/>
      <c r="Y275" s="118">
        <f>SUM(Y271:Y274)</f>
        <v>0</v>
      </c>
      <c r="Z275" s="117"/>
      <c r="AA275" s="117"/>
      <c r="AB275" s="118">
        <f t="shared" ref="AB275:AF275" si="423">SUM(AB271:AB274)</f>
        <v>0</v>
      </c>
      <c r="AC275" s="118">
        <f t="shared" si="423"/>
        <v>0</v>
      </c>
      <c r="AD275" s="118">
        <f t="shared" si="423"/>
        <v>0</v>
      </c>
      <c r="AE275" s="118">
        <f t="shared" si="423"/>
        <v>0</v>
      </c>
      <c r="AF275" s="118">
        <f t="shared" si="423"/>
        <v>0</v>
      </c>
      <c r="AG275" s="117"/>
      <c r="AH275" s="117"/>
      <c r="AI275" s="117"/>
      <c r="AJ275" s="119">
        <f>SUM(AJ271:AJ274)</f>
        <v>0</v>
      </c>
      <c r="AK275" s="119">
        <f t="shared" ref="AK275:AN275" si="424">SUM(AK271:AK274)</f>
        <v>0</v>
      </c>
      <c r="AL275" s="119">
        <f t="shared" si="424"/>
        <v>0</v>
      </c>
      <c r="AM275" s="119">
        <f t="shared" si="424"/>
        <v>0</v>
      </c>
      <c r="AN275" s="119">
        <f t="shared" si="424"/>
        <v>0</v>
      </c>
      <c r="AO275" s="116"/>
      <c r="AP275" s="120"/>
      <c r="AQ275" s="121">
        <f t="shared" ref="AQ275:BA275" si="425">SUM(AQ271:AQ274)</f>
        <v>0</v>
      </c>
      <c r="AR275" s="121">
        <f t="shared" si="425"/>
        <v>0</v>
      </c>
      <c r="AS275" s="121">
        <f t="shared" si="425"/>
        <v>0</v>
      </c>
      <c r="AT275" s="121">
        <f t="shared" si="425"/>
        <v>0</v>
      </c>
      <c r="AU275" s="121">
        <f t="shared" si="425"/>
        <v>0</v>
      </c>
      <c r="AV275" s="121">
        <f t="shared" si="425"/>
        <v>0</v>
      </c>
      <c r="AW275" s="121">
        <f t="shared" si="425"/>
        <v>0</v>
      </c>
      <c r="AX275" s="121">
        <f t="shared" si="425"/>
        <v>0</v>
      </c>
      <c r="AY275" s="121">
        <f t="shared" si="425"/>
        <v>0</v>
      </c>
      <c r="AZ275" s="121">
        <f t="shared" si="425"/>
        <v>0</v>
      </c>
      <c r="BA275" s="121">
        <f t="shared" si="425"/>
        <v>0</v>
      </c>
    </row>
    <row r="276" spans="1:53" ht="14.1" customHeight="1" outlineLevel="2" x14ac:dyDescent="0.2">
      <c r="A276" s="68"/>
      <c r="B276" s="94"/>
      <c r="C276" s="142"/>
      <c r="D276" s="96"/>
      <c r="E276" s="96"/>
      <c r="F276" s="97"/>
      <c r="G276" s="98"/>
      <c r="H276" s="99" t="s">
        <v>570</v>
      </c>
      <c r="I276" s="100"/>
      <c r="J276" s="101">
        <v>1</v>
      </c>
      <c r="K276" s="101">
        <v>1</v>
      </c>
      <c r="L276" s="102">
        <v>80100</v>
      </c>
      <c r="M276" s="102">
        <f>L276*'1. Standard_Cost'!F4</f>
        <v>13376.7</v>
      </c>
      <c r="N276" s="103"/>
      <c r="O276" s="103"/>
      <c r="P276" s="103"/>
      <c r="Q276" s="103"/>
      <c r="R276" s="104">
        <f>+N276*P276*'[1]1. Standard_Cost'!$B$12</f>
        <v>0</v>
      </c>
      <c r="S276" s="104">
        <f>+N276*O276*P276*'[1]1. Standard_Cost'!$C$12</f>
        <v>0</v>
      </c>
      <c r="T276" s="104">
        <f>+N276*P276*Q276*'[1]1. Standard_Cost'!$D$12</f>
        <v>0</v>
      </c>
      <c r="U276" s="104">
        <f>+N276*O276*'[1]1. Standard_Cost'!$E$12</f>
        <v>0</v>
      </c>
      <c r="V276" s="103"/>
      <c r="W276" s="103"/>
      <c r="X276" s="103"/>
      <c r="Y276" s="104">
        <f>+V276*((X276*'[1]1. Standard_Cost'!$B$16)+(W276*X276*'[1]1. Standard_Cost'!$C$16))</f>
        <v>0</v>
      </c>
      <c r="Z276" s="103"/>
      <c r="AA276" s="103"/>
      <c r="AB276" s="104">
        <f>+Z276*'[1]1. Standard_Cost'!$B$20+AA276*'[1]1. Standard_Cost'!$C$20</f>
        <v>0</v>
      </c>
      <c r="AC276" s="105"/>
      <c r="AD276" s="106"/>
      <c r="AE276" s="104">
        <f>SUM(AD276,AC276,AB276,Y276,U276,T276,S276,R276)*'[1]1. Standard_Cost'!B117</f>
        <v>0</v>
      </c>
      <c r="AF276" s="104">
        <f>SUM(AD276,AE276)</f>
        <v>0</v>
      </c>
      <c r="AG276" s="103"/>
      <c r="AH276" s="103"/>
      <c r="AI276" s="103"/>
      <c r="AJ276" s="107"/>
      <c r="AK276" s="107"/>
      <c r="AL276" s="107"/>
      <c r="AM276" s="104">
        <f>AG276*'[1]1. Standard_Cost'!B113+'[1]Incremental_Cost Year 2022'!AH289*'[1]1. Standard_Cost'!C113+'[1]Incremental_Cost Year 2022'!AI289*'[1]1. Standard_Cost'!D113+'[1]Incremental_Cost Year 2022'!AJ289+'[1]Incremental_Cost Year 2022'!AL289+AK276</f>
        <v>0</v>
      </c>
      <c r="AN276" s="104">
        <f>AM276*'[1]1. Standard_Cost'!C117</f>
        <v>0</v>
      </c>
      <c r="AO276" s="107"/>
      <c r="AQ276" s="104">
        <f t="shared" ref="AQ276:AQ279" si="426">L276+M276</f>
        <v>93476.7</v>
      </c>
      <c r="AR276" s="104">
        <f t="shared" ref="AR276:AR279" si="427">AF276</f>
        <v>0</v>
      </c>
      <c r="AS276" s="104">
        <f t="shared" si="382"/>
        <v>0</v>
      </c>
      <c r="AT276" s="104">
        <f>SUM(AQ276,AR276,AS276)</f>
        <v>93476.7</v>
      </c>
      <c r="AU276" s="229">
        <f>AT276</f>
        <v>93476.7</v>
      </c>
      <c r="AV276" s="229"/>
      <c r="AW276" s="229"/>
      <c r="AX276" s="229"/>
      <c r="AY276" s="229"/>
      <c r="AZ276" s="229"/>
      <c r="BA276" s="230">
        <f t="shared" ref="BA276:BA279" si="428">SUM(AU276:AZ276)-AT276</f>
        <v>0</v>
      </c>
    </row>
    <row r="277" spans="1:53" ht="14.1" customHeight="1" outlineLevel="2" x14ac:dyDescent="0.2">
      <c r="A277" s="68"/>
      <c r="B277" s="94"/>
      <c r="C277" s="142"/>
      <c r="D277" s="110"/>
      <c r="E277" s="110"/>
      <c r="F277" s="110"/>
      <c r="G277" s="111"/>
      <c r="H277" s="99" t="s">
        <v>578</v>
      </c>
      <c r="I277" s="100"/>
      <c r="J277" s="101">
        <v>0.5</v>
      </c>
      <c r="K277" s="101">
        <v>1</v>
      </c>
      <c r="L277" s="102">
        <v>60100</v>
      </c>
      <c r="M277" s="102">
        <f>L277*'1. Standard_Cost'!F4</f>
        <v>10036.700000000001</v>
      </c>
      <c r="N277" s="103"/>
      <c r="O277" s="103"/>
      <c r="P277" s="103"/>
      <c r="Q277" s="103"/>
      <c r="R277" s="104">
        <f>+N277*P277*'[1]1. Standard_Cost'!$B$12</f>
        <v>0</v>
      </c>
      <c r="S277" s="104">
        <f>+N277*O277*P277*'[1]1. Standard_Cost'!$C$12</f>
        <v>0</v>
      </c>
      <c r="T277" s="104">
        <f>+N277*P277*Q277*'[1]1. Standard_Cost'!$D$12</f>
        <v>0</v>
      </c>
      <c r="U277" s="104">
        <f>+N277*O277*'[1]1. Standard_Cost'!$E$12</f>
        <v>0</v>
      </c>
      <c r="V277" s="103"/>
      <c r="W277" s="103"/>
      <c r="X277" s="103"/>
      <c r="Y277" s="104">
        <f>+V277*((X277*'[1]1. Standard_Cost'!$B$16)+(W277*X277*'[1]1. Standard_Cost'!$C$16))</f>
        <v>0</v>
      </c>
      <c r="Z277" s="103"/>
      <c r="AA277" s="103"/>
      <c r="AB277" s="104">
        <f>+Z277*'[1]1. Standard_Cost'!$B$20+AA277*'[1]1. Standard_Cost'!$C$20</f>
        <v>0</v>
      </c>
      <c r="AC277" s="105"/>
      <c r="AD277" s="106"/>
      <c r="AE277" s="104">
        <f>SUM(AD277,AC277,AB277,Y277,U277,T277,S277,R277)*'[1]1. Standard_Cost'!B117</f>
        <v>0</v>
      </c>
      <c r="AF277" s="104">
        <f t="shared" ref="AF277:AF279" si="429">SUM(AD277,AE277)</f>
        <v>0</v>
      </c>
      <c r="AG277" s="103"/>
      <c r="AH277" s="103">
        <v>0</v>
      </c>
      <c r="AI277" s="103">
        <v>0</v>
      </c>
      <c r="AJ277" s="107"/>
      <c r="AK277" s="107"/>
      <c r="AL277" s="107"/>
      <c r="AM277" s="104">
        <f>AG277*'[1]1. Standard_Cost'!B113+'[1]Incremental_Cost Year 2022'!AH290*'[1]1. Standard_Cost'!C113+'[1]Incremental_Cost Year 2022'!AI290*'[1]1. Standard_Cost'!D113+'[1]Incremental_Cost Year 2022'!AJ290+'[1]Incremental_Cost Year 2022'!AL290+AK277</f>
        <v>0</v>
      </c>
      <c r="AN277" s="104">
        <f>AM277*'[1]1. Standard_Cost'!C117</f>
        <v>0</v>
      </c>
      <c r="AO277" s="107"/>
      <c r="AQ277" s="104">
        <f t="shared" si="426"/>
        <v>70136.7</v>
      </c>
      <c r="AR277" s="104">
        <f t="shared" si="427"/>
        <v>0</v>
      </c>
      <c r="AS277" s="104">
        <f t="shared" si="382"/>
        <v>0</v>
      </c>
      <c r="AT277" s="104">
        <f t="shared" ref="AT277:AT279" si="430">SUM(AQ277,AR277,AS277)</f>
        <v>70136.7</v>
      </c>
      <c r="AU277" s="229">
        <f t="shared" ref="AU277:AU278" si="431">AT277</f>
        <v>70136.7</v>
      </c>
      <c r="AV277" s="229">
        <v>0</v>
      </c>
      <c r="AW277" s="229"/>
      <c r="AX277" s="229"/>
      <c r="AY277" s="229"/>
      <c r="AZ277" s="229"/>
      <c r="BA277" s="230">
        <f t="shared" si="428"/>
        <v>0</v>
      </c>
    </row>
    <row r="278" spans="1:53" ht="14.1" customHeight="1" outlineLevel="2" x14ac:dyDescent="0.2">
      <c r="A278" s="68"/>
      <c r="B278" s="94"/>
      <c r="C278" s="142"/>
      <c r="D278" s="110"/>
      <c r="E278" s="110"/>
      <c r="F278" s="110"/>
      <c r="G278" s="111"/>
      <c r="H278" s="99" t="s">
        <v>581</v>
      </c>
      <c r="I278" s="100"/>
      <c r="J278" s="101">
        <v>0.2</v>
      </c>
      <c r="K278" s="101">
        <v>3</v>
      </c>
      <c r="L278" s="102">
        <v>180060</v>
      </c>
      <c r="M278" s="102">
        <f>L278*'1. Standard_Cost'!F4</f>
        <v>30070.02</v>
      </c>
      <c r="N278" s="103"/>
      <c r="O278" s="103"/>
      <c r="P278" s="103"/>
      <c r="Q278" s="103"/>
      <c r="R278" s="104">
        <f>+N278*P278*'[1]1. Standard_Cost'!$B$12</f>
        <v>0</v>
      </c>
      <c r="S278" s="104">
        <f>+N278*O278*P278*'[1]1. Standard_Cost'!$C$12</f>
        <v>0</v>
      </c>
      <c r="T278" s="104">
        <f>+N278*P278*Q278*'[1]1. Standard_Cost'!$D$12</f>
        <v>0</v>
      </c>
      <c r="U278" s="104">
        <f>+N278*O278*'[1]1. Standard_Cost'!$E$12</f>
        <v>0</v>
      </c>
      <c r="V278" s="103"/>
      <c r="W278" s="103"/>
      <c r="X278" s="103"/>
      <c r="Y278" s="104">
        <f>+V278*((X278*'[1]1. Standard_Cost'!$B$16)+(W278*X278*'[1]1. Standard_Cost'!$C$16))</f>
        <v>0</v>
      </c>
      <c r="Z278" s="103"/>
      <c r="AA278" s="103"/>
      <c r="AB278" s="104">
        <f>+Z278*'[1]1. Standard_Cost'!$B$20+AA278*'[1]1. Standard_Cost'!$C$20</f>
        <v>0</v>
      </c>
      <c r="AC278" s="105"/>
      <c r="AD278" s="106"/>
      <c r="AE278" s="104">
        <f>SUM(AD278,AC278,AB278,Y278,U278,T278,S278,R278)*'[1]1. Standard_Cost'!B117</f>
        <v>0</v>
      </c>
      <c r="AF278" s="104">
        <f t="shared" si="429"/>
        <v>0</v>
      </c>
      <c r="AG278" s="103"/>
      <c r="AH278" s="103"/>
      <c r="AI278" s="103"/>
      <c r="AJ278" s="107"/>
      <c r="AK278" s="107"/>
      <c r="AL278" s="107"/>
      <c r="AM278" s="104">
        <f>AG278*'[1]1. Standard_Cost'!B113+'[1]Incremental_Cost Year 2022'!AH291*'[1]1. Standard_Cost'!C113+'[1]Incremental_Cost Year 2022'!AI291*'[1]1. Standard_Cost'!D113+'[1]Incremental_Cost Year 2022'!AJ291+'[1]Incremental_Cost Year 2022'!AL291+AK278</f>
        <v>0</v>
      </c>
      <c r="AN278" s="104">
        <f>AM278*'[1]1. Standard_Cost'!C117</f>
        <v>0</v>
      </c>
      <c r="AO278" s="107"/>
      <c r="AQ278" s="104">
        <f t="shared" si="426"/>
        <v>210130.02</v>
      </c>
      <c r="AR278" s="104">
        <f t="shared" si="427"/>
        <v>0</v>
      </c>
      <c r="AS278" s="104">
        <f t="shared" si="382"/>
        <v>0</v>
      </c>
      <c r="AT278" s="104">
        <f t="shared" si="430"/>
        <v>210130.02</v>
      </c>
      <c r="AU278" s="229">
        <f t="shared" si="431"/>
        <v>210130.02</v>
      </c>
      <c r="AV278" s="229"/>
      <c r="AW278" s="229"/>
      <c r="AX278" s="229"/>
      <c r="AY278" s="229"/>
      <c r="AZ278" s="229"/>
      <c r="BA278" s="230">
        <f t="shared" si="428"/>
        <v>0</v>
      </c>
    </row>
    <row r="279" spans="1:53" ht="14.1" customHeight="1" outlineLevel="2" x14ac:dyDescent="0.2">
      <c r="A279" s="68"/>
      <c r="B279" s="94"/>
      <c r="C279" s="142"/>
      <c r="D279" s="110"/>
      <c r="E279" s="110"/>
      <c r="F279" s="110"/>
      <c r="G279" s="111"/>
      <c r="H279" s="112" t="s">
        <v>179</v>
      </c>
      <c r="I279" s="100"/>
      <c r="J279" s="101"/>
      <c r="K279" s="101"/>
      <c r="L279" s="102" t="str">
        <f>IF(I279&lt;&gt;0,((VLOOKUP(I279,'[1]1. Standard_Cost'!$B$4:$D$8,2)+VLOOKUP(I279,'[1]1. Standard_Cost'!$B$4:$D$8,3))*J279*K279),"0")</f>
        <v>0</v>
      </c>
      <c r="M279" s="102">
        <f>L279*'[1]1. Standard_Cost'!F93</f>
        <v>0</v>
      </c>
      <c r="N279" s="103"/>
      <c r="O279" s="103"/>
      <c r="P279" s="103"/>
      <c r="Q279" s="103"/>
      <c r="R279" s="104">
        <f>+N279*P279*'[1]1. Standard_Cost'!$B$12</f>
        <v>0</v>
      </c>
      <c r="S279" s="104">
        <f>+N279*O279*P279*'[1]1. Standard_Cost'!$C$12</f>
        <v>0</v>
      </c>
      <c r="T279" s="104">
        <f>+N279*P279*Q279*'[1]1. Standard_Cost'!$D$12</f>
        <v>0</v>
      </c>
      <c r="U279" s="104">
        <f>+N279*O279*'[1]1. Standard_Cost'!$E$12</f>
        <v>0</v>
      </c>
      <c r="V279" s="103"/>
      <c r="W279" s="103"/>
      <c r="X279" s="103"/>
      <c r="Y279" s="104">
        <f>+V279*((X279*'[1]1. Standard_Cost'!$B$16)+(W279*X279*'[1]1. Standard_Cost'!$C$16))</f>
        <v>0</v>
      </c>
      <c r="Z279" s="103"/>
      <c r="AA279" s="103"/>
      <c r="AB279" s="104">
        <f>+Z279*'[1]1. Standard_Cost'!$B$20+AA279*'[1]1. Standard_Cost'!$C$20</f>
        <v>0</v>
      </c>
      <c r="AC279" s="105"/>
      <c r="AD279" s="106"/>
      <c r="AE279" s="104">
        <f>SUM(AD279,AC279,AB279,Y279,U279,T279,S279,R279)*'[1]1. Standard_Cost'!B117</f>
        <v>0</v>
      </c>
      <c r="AF279" s="104">
        <f t="shared" si="429"/>
        <v>0</v>
      </c>
      <c r="AG279" s="103"/>
      <c r="AH279" s="103"/>
      <c r="AI279" s="103"/>
      <c r="AJ279" s="107"/>
      <c r="AK279" s="107"/>
      <c r="AL279" s="107"/>
      <c r="AM279" s="104">
        <f>AG279*'[1]1. Standard_Cost'!B113+'[1]Incremental_Cost Year 2022'!AH292*'[1]1. Standard_Cost'!C113+'[1]Incremental_Cost Year 2022'!AI292*'[1]1. Standard_Cost'!D113+'[1]Incremental_Cost Year 2022'!AJ292+'[1]Incremental_Cost Year 2022'!AL292+AK279</f>
        <v>0</v>
      </c>
      <c r="AN279" s="104">
        <f>AM279*'[1]1. Standard_Cost'!C117</f>
        <v>0</v>
      </c>
      <c r="AO279" s="107"/>
      <c r="AQ279" s="104">
        <f t="shared" si="426"/>
        <v>0</v>
      </c>
      <c r="AR279" s="104">
        <f t="shared" si="427"/>
        <v>0</v>
      </c>
      <c r="AS279" s="104">
        <f t="shared" si="382"/>
        <v>0</v>
      </c>
      <c r="AT279" s="104">
        <f t="shared" si="430"/>
        <v>0</v>
      </c>
      <c r="AU279" s="229"/>
      <c r="AV279" s="229"/>
      <c r="AW279" s="229"/>
      <c r="AX279" s="229"/>
      <c r="AY279" s="229"/>
      <c r="AZ279" s="229"/>
      <c r="BA279" s="230">
        <f t="shared" si="428"/>
        <v>0</v>
      </c>
    </row>
    <row r="280" spans="1:53" ht="42" customHeight="1" outlineLevel="1" x14ac:dyDescent="0.2">
      <c r="A280" s="68"/>
      <c r="B280" s="141"/>
      <c r="C280" s="142"/>
      <c r="D280" s="113" t="s">
        <v>574</v>
      </c>
      <c r="E280" s="113" t="s">
        <v>276</v>
      </c>
      <c r="F280" s="114">
        <v>2022</v>
      </c>
      <c r="G280" s="115">
        <v>2022</v>
      </c>
      <c r="H280" s="122" t="s">
        <v>274</v>
      </c>
      <c r="I280" s="117"/>
      <c r="J280" s="117"/>
      <c r="K280" s="117"/>
      <c r="L280" s="118">
        <f>SUM(L276:L279)</f>
        <v>320260</v>
      </c>
      <c r="M280" s="118">
        <f>SUM(M276:M279)</f>
        <v>53483.42</v>
      </c>
      <c r="N280" s="117"/>
      <c r="O280" s="117"/>
      <c r="P280" s="117"/>
      <c r="Q280" s="117"/>
      <c r="R280" s="119">
        <f>SUM(R276:R279)</f>
        <v>0</v>
      </c>
      <c r="S280" s="119">
        <f>SUM(S276:S279)</f>
        <v>0</v>
      </c>
      <c r="T280" s="119">
        <f>SUM(T276:T279)</f>
        <v>0</v>
      </c>
      <c r="U280" s="119">
        <f>SUM(U276:U279)</f>
        <v>0</v>
      </c>
      <c r="V280" s="117"/>
      <c r="W280" s="117"/>
      <c r="X280" s="117"/>
      <c r="Y280" s="118">
        <f>SUM(Y276:Y279)</f>
        <v>0</v>
      </c>
      <c r="Z280" s="117"/>
      <c r="AA280" s="117"/>
      <c r="AB280" s="118">
        <f t="shared" ref="AB280:AF280" si="432">SUM(AB276:AB279)</f>
        <v>0</v>
      </c>
      <c r="AC280" s="118">
        <f t="shared" si="432"/>
        <v>0</v>
      </c>
      <c r="AD280" s="118">
        <f t="shared" si="432"/>
        <v>0</v>
      </c>
      <c r="AE280" s="118">
        <f t="shared" si="432"/>
        <v>0</v>
      </c>
      <c r="AF280" s="118">
        <f t="shared" si="432"/>
        <v>0</v>
      </c>
      <c r="AG280" s="117"/>
      <c r="AH280" s="117"/>
      <c r="AI280" s="117"/>
      <c r="AJ280" s="119">
        <f>SUM(AJ276:AJ279)</f>
        <v>0</v>
      </c>
      <c r="AK280" s="119">
        <f t="shared" ref="AK280:AN280" si="433">SUM(AK276:AK279)</f>
        <v>0</v>
      </c>
      <c r="AL280" s="119">
        <f t="shared" si="433"/>
        <v>0</v>
      </c>
      <c r="AM280" s="119">
        <f t="shared" si="433"/>
        <v>0</v>
      </c>
      <c r="AN280" s="119">
        <f t="shared" si="433"/>
        <v>0</v>
      </c>
      <c r="AO280" s="116"/>
      <c r="AP280" s="120"/>
      <c r="AQ280" s="121">
        <f t="shared" ref="AQ280:BA280" si="434">SUM(AQ276:AQ279)</f>
        <v>373743.42</v>
      </c>
      <c r="AR280" s="121">
        <f t="shared" si="434"/>
        <v>0</v>
      </c>
      <c r="AS280" s="121">
        <f t="shared" si="434"/>
        <v>0</v>
      </c>
      <c r="AT280" s="121">
        <f t="shared" si="434"/>
        <v>373743.42</v>
      </c>
      <c r="AU280" s="121">
        <f t="shared" si="434"/>
        <v>373743.42</v>
      </c>
      <c r="AV280" s="121">
        <f t="shared" si="434"/>
        <v>0</v>
      </c>
      <c r="AW280" s="121">
        <f t="shared" si="434"/>
        <v>0</v>
      </c>
      <c r="AX280" s="121">
        <f t="shared" si="434"/>
        <v>0</v>
      </c>
      <c r="AY280" s="121">
        <f t="shared" si="434"/>
        <v>0</v>
      </c>
      <c r="AZ280" s="121">
        <f t="shared" si="434"/>
        <v>0</v>
      </c>
      <c r="BA280" s="121">
        <f t="shared" si="434"/>
        <v>0</v>
      </c>
    </row>
    <row r="281" spans="1:53" ht="14.1" customHeight="1" outlineLevel="2" x14ac:dyDescent="0.2">
      <c r="A281" s="68"/>
      <c r="B281" s="94"/>
      <c r="C281" s="142"/>
      <c r="D281" s="96"/>
      <c r="E281" s="96"/>
      <c r="F281" s="97"/>
      <c r="G281" s="98"/>
      <c r="H281" s="99" t="s">
        <v>49</v>
      </c>
      <c r="I281" s="100"/>
      <c r="J281" s="101"/>
      <c r="K281" s="101"/>
      <c r="L281" s="102" t="str">
        <f>IF(I281&lt;&gt;0,((VLOOKUP(I281,'1. Standard_Cost'!$B$4:$D$8,2)+VLOOKUP(I281,'1. Standard_Cost'!$B$4:$D$8,3))*J281*K281),"0")</f>
        <v>0</v>
      </c>
      <c r="M281" s="102">
        <f>L281*'1. Standard_Cost'!F97</f>
        <v>0</v>
      </c>
      <c r="N281" s="103"/>
      <c r="O281" s="103"/>
      <c r="P281" s="103"/>
      <c r="Q281" s="103"/>
      <c r="R281" s="104">
        <f>+N281*P281*'1. Standard_Cost'!$B$12</f>
        <v>0</v>
      </c>
      <c r="S281" s="104">
        <f>+N281*O281*P281*'1. Standard_Cost'!$C$12</f>
        <v>0</v>
      </c>
      <c r="T281" s="104">
        <f>+N281*P281*Q281*'1. Standard_Cost'!$D$12</f>
        <v>0</v>
      </c>
      <c r="U281" s="104">
        <f>+N281*O281*'1. Standard_Cost'!$E$12</f>
        <v>0</v>
      </c>
      <c r="V281" s="103"/>
      <c r="W281" s="103"/>
      <c r="X281" s="103"/>
      <c r="Y281" s="104">
        <f>+V281*((X281*'1. Standard_Cost'!$B$16)+(W281*X281*'1. Standard_Cost'!$C$16))</f>
        <v>0</v>
      </c>
      <c r="Z281" s="103"/>
      <c r="AA281" s="103"/>
      <c r="AB281" s="104">
        <f>+Z281*'1. Standard_Cost'!$B$20+AA281*'1. Standard_Cost'!$C$20</f>
        <v>0</v>
      </c>
      <c r="AC281" s="105"/>
      <c r="AD281" s="106"/>
      <c r="AE281" s="104">
        <f>SUM(AD281,AC281,AB281,Y281,U281,T281,S281,R281)*'1. Standard_Cost'!B121</f>
        <v>0</v>
      </c>
      <c r="AF281" s="104">
        <f>SUM(AD281,AE281)</f>
        <v>0</v>
      </c>
      <c r="AG281" s="103"/>
      <c r="AH281" s="103"/>
      <c r="AI281" s="103"/>
      <c r="AJ281" s="107"/>
      <c r="AK281" s="107"/>
      <c r="AL281" s="107"/>
      <c r="AM281" s="104">
        <f>AG281*'1. Standard_Cost'!B117+'Incremental_Cost Year 2021'!AH290*'1. Standard_Cost'!C117+'Incremental_Cost Year 2021'!AI290*'1. Standard_Cost'!D117+'Incremental_Cost Year 2021'!AJ290+'Incremental_Cost Year 2021'!AL290+AK281</f>
        <v>0</v>
      </c>
      <c r="AN281" s="104">
        <f>AM281*'1. Standard_Cost'!C121</f>
        <v>0</v>
      </c>
      <c r="AO281" s="107"/>
      <c r="AQ281" s="104">
        <f t="shared" ref="AQ281:AQ284" si="435">L281+M281</f>
        <v>0</v>
      </c>
      <c r="AR281" s="104">
        <f t="shared" ref="AR281:AR284" si="436">AF281</f>
        <v>0</v>
      </c>
      <c r="AS281" s="104">
        <f t="shared" si="382"/>
        <v>0</v>
      </c>
      <c r="AT281" s="104">
        <f>SUM(AQ281,AR281,AS281)</f>
        <v>0</v>
      </c>
      <c r="AU281" s="229"/>
      <c r="AV281" s="229"/>
      <c r="AW281" s="229"/>
      <c r="AX281" s="229"/>
      <c r="AY281" s="229"/>
      <c r="AZ281" s="229"/>
      <c r="BA281" s="230">
        <f t="shared" ref="BA281:BA284" si="437">SUM(AU281:AZ281)-AT281</f>
        <v>0</v>
      </c>
    </row>
    <row r="282" spans="1:53" ht="14.1" customHeight="1" outlineLevel="2" x14ac:dyDescent="0.2">
      <c r="A282" s="68"/>
      <c r="B282" s="94"/>
      <c r="C282" s="142"/>
      <c r="D282" s="110"/>
      <c r="E282" s="110"/>
      <c r="F282" s="110"/>
      <c r="G282" s="111"/>
      <c r="H282" s="99" t="s">
        <v>50</v>
      </c>
      <c r="I282" s="100"/>
      <c r="J282" s="101"/>
      <c r="K282" s="101"/>
      <c r="L282" s="102" t="str">
        <f>IF(I282&lt;&gt;0,((VLOOKUP(I282,'1. Standard_Cost'!$B$4:$D$8,2)+VLOOKUP(I282,'1. Standard_Cost'!$B$4:$D$8,3))*J282*K282),"0")</f>
        <v>0</v>
      </c>
      <c r="M282" s="102">
        <f>L282*'1. Standard_Cost'!F97</f>
        <v>0</v>
      </c>
      <c r="N282" s="103"/>
      <c r="O282" s="103"/>
      <c r="P282" s="103"/>
      <c r="Q282" s="103"/>
      <c r="R282" s="104">
        <f>+N282*P282*'1. Standard_Cost'!$B$12</f>
        <v>0</v>
      </c>
      <c r="S282" s="104">
        <f>+N282*O282*P282*'1. Standard_Cost'!$C$12</f>
        <v>0</v>
      </c>
      <c r="T282" s="104">
        <f>+N282*P282*Q282*'1. Standard_Cost'!$D$12</f>
        <v>0</v>
      </c>
      <c r="U282" s="104">
        <f>+N282*O282*'1. Standard_Cost'!$E$12</f>
        <v>0</v>
      </c>
      <c r="V282" s="103"/>
      <c r="W282" s="103"/>
      <c r="X282" s="103"/>
      <c r="Y282" s="104">
        <f>+V282*((X282*'1. Standard_Cost'!$B$16)+(W282*X282*'1. Standard_Cost'!$C$16))</f>
        <v>0</v>
      </c>
      <c r="Z282" s="103"/>
      <c r="AA282" s="103"/>
      <c r="AB282" s="104">
        <f>+Z282*'1. Standard_Cost'!$B$20+AA282*'1. Standard_Cost'!$C$20</f>
        <v>0</v>
      </c>
      <c r="AC282" s="105"/>
      <c r="AD282" s="106"/>
      <c r="AE282" s="104">
        <f>SUM(AD282,AC282,AB282,Y282,U282,T282,S282,R282)*'1. Standard_Cost'!B121</f>
        <v>0</v>
      </c>
      <c r="AF282" s="104">
        <f t="shared" ref="AF282:AF284" si="438">SUM(AD282,AE282)</f>
        <v>0</v>
      </c>
      <c r="AG282" s="103"/>
      <c r="AH282" s="103">
        <v>0</v>
      </c>
      <c r="AI282" s="103">
        <v>0</v>
      </c>
      <c r="AJ282" s="107"/>
      <c r="AK282" s="107"/>
      <c r="AL282" s="107"/>
      <c r="AM282" s="104">
        <f>AG282*'1. Standard_Cost'!B117+'Incremental_Cost Year 2021'!AH291*'1. Standard_Cost'!C117+'Incremental_Cost Year 2021'!AI291*'1. Standard_Cost'!D117+'Incremental_Cost Year 2021'!AJ291+'Incremental_Cost Year 2021'!AL291+AK282</f>
        <v>0</v>
      </c>
      <c r="AN282" s="104">
        <f>AM282*'1. Standard_Cost'!C121</f>
        <v>0</v>
      </c>
      <c r="AO282" s="107"/>
      <c r="AQ282" s="104">
        <f t="shared" si="435"/>
        <v>0</v>
      </c>
      <c r="AR282" s="104">
        <f t="shared" si="436"/>
        <v>0</v>
      </c>
      <c r="AS282" s="104">
        <f t="shared" si="382"/>
        <v>0</v>
      </c>
      <c r="AT282" s="104">
        <f t="shared" ref="AT282:AT284" si="439">SUM(AQ282,AR282,AS282)</f>
        <v>0</v>
      </c>
      <c r="AU282" s="229"/>
      <c r="AV282" s="229">
        <v>0</v>
      </c>
      <c r="AW282" s="229"/>
      <c r="AX282" s="229"/>
      <c r="AY282" s="229"/>
      <c r="AZ282" s="229"/>
      <c r="BA282" s="230">
        <f t="shared" si="437"/>
        <v>0</v>
      </c>
    </row>
    <row r="283" spans="1:53" ht="14.1" customHeight="1" outlineLevel="2" x14ac:dyDescent="0.2">
      <c r="A283" s="68"/>
      <c r="B283" s="94"/>
      <c r="C283" s="142"/>
      <c r="D283" s="110"/>
      <c r="E283" s="110"/>
      <c r="F283" s="110"/>
      <c r="G283" s="111"/>
      <c r="H283" s="99" t="s">
        <v>51</v>
      </c>
      <c r="I283" s="100"/>
      <c r="J283" s="101"/>
      <c r="K283" s="101"/>
      <c r="L283" s="102" t="str">
        <f>IF(I283&lt;&gt;0,((VLOOKUP(I283,'1. Standard_Cost'!$B$4:$D$8,2)+VLOOKUP(I283,'1. Standard_Cost'!$B$4:$D$8,3))*J283*K283),"0")</f>
        <v>0</v>
      </c>
      <c r="M283" s="102">
        <f>L283*'1. Standard_Cost'!F97</f>
        <v>0</v>
      </c>
      <c r="N283" s="103"/>
      <c r="O283" s="103"/>
      <c r="P283" s="103"/>
      <c r="Q283" s="103"/>
      <c r="R283" s="104">
        <f>+N283*P283*'1. Standard_Cost'!$B$12</f>
        <v>0</v>
      </c>
      <c r="S283" s="104">
        <f>+N283*O283*P283*'1. Standard_Cost'!$C$12</f>
        <v>0</v>
      </c>
      <c r="T283" s="104">
        <f>+N283*P283*Q283*'1. Standard_Cost'!$D$12</f>
        <v>0</v>
      </c>
      <c r="U283" s="104">
        <f>+N283*O283*'1. Standard_Cost'!$E$12</f>
        <v>0</v>
      </c>
      <c r="V283" s="103"/>
      <c r="W283" s="103"/>
      <c r="X283" s="103"/>
      <c r="Y283" s="104">
        <f>+V283*((X283*'1. Standard_Cost'!$B$16)+(W283*X283*'1. Standard_Cost'!$C$16))</f>
        <v>0</v>
      </c>
      <c r="Z283" s="103"/>
      <c r="AA283" s="103"/>
      <c r="AB283" s="104">
        <f>+Z283*'1. Standard_Cost'!$B$20+AA283*'1. Standard_Cost'!$C$20</f>
        <v>0</v>
      </c>
      <c r="AC283" s="105"/>
      <c r="AD283" s="106"/>
      <c r="AE283" s="104">
        <f>SUM(AD283,AC283,AB283,Y283,U283,T283,S283,R283)*'1. Standard_Cost'!B121</f>
        <v>0</v>
      </c>
      <c r="AF283" s="104">
        <f t="shared" si="438"/>
        <v>0</v>
      </c>
      <c r="AG283" s="103"/>
      <c r="AH283" s="103"/>
      <c r="AI283" s="103"/>
      <c r="AJ283" s="107"/>
      <c r="AK283" s="107"/>
      <c r="AL283" s="107"/>
      <c r="AM283" s="104">
        <f>AG283*'1. Standard_Cost'!B117+'Incremental_Cost Year 2021'!AH292*'1. Standard_Cost'!C117+'Incremental_Cost Year 2021'!AI292*'1. Standard_Cost'!D117+'Incremental_Cost Year 2021'!AJ292+'Incremental_Cost Year 2021'!AL292+AK283</f>
        <v>0</v>
      </c>
      <c r="AN283" s="104">
        <f>AM283*'1. Standard_Cost'!C121</f>
        <v>0</v>
      </c>
      <c r="AO283" s="107"/>
      <c r="AQ283" s="104">
        <f t="shared" si="435"/>
        <v>0</v>
      </c>
      <c r="AR283" s="104">
        <f t="shared" si="436"/>
        <v>0</v>
      </c>
      <c r="AS283" s="104">
        <f t="shared" si="382"/>
        <v>0</v>
      </c>
      <c r="AT283" s="104">
        <f t="shared" si="439"/>
        <v>0</v>
      </c>
      <c r="AU283" s="229"/>
      <c r="AV283" s="229"/>
      <c r="AW283" s="229"/>
      <c r="AX283" s="229"/>
      <c r="AY283" s="229"/>
      <c r="AZ283" s="229"/>
      <c r="BA283" s="230">
        <f t="shared" si="437"/>
        <v>0</v>
      </c>
    </row>
    <row r="284" spans="1:53" ht="14.1" customHeight="1" outlineLevel="2" x14ac:dyDescent="0.2">
      <c r="A284" s="68"/>
      <c r="B284" s="94"/>
      <c r="C284" s="142"/>
      <c r="D284" s="110"/>
      <c r="E284" s="110"/>
      <c r="F284" s="110"/>
      <c r="G284" s="111"/>
      <c r="H284" s="112" t="s">
        <v>179</v>
      </c>
      <c r="I284" s="100"/>
      <c r="J284" s="101"/>
      <c r="K284" s="101"/>
      <c r="L284" s="102" t="str">
        <f>IF(I284&lt;&gt;0,((VLOOKUP(I284,'1. Standard_Cost'!$B$4:$D$8,2)+VLOOKUP(I284,'1. Standard_Cost'!$B$4:$D$8,3))*J284*K284),"0")</f>
        <v>0</v>
      </c>
      <c r="M284" s="102">
        <f>L284*'1. Standard_Cost'!F97</f>
        <v>0</v>
      </c>
      <c r="N284" s="103"/>
      <c r="O284" s="103"/>
      <c r="P284" s="103"/>
      <c r="Q284" s="103"/>
      <c r="R284" s="104">
        <f>+N284*P284*'1. Standard_Cost'!$B$12</f>
        <v>0</v>
      </c>
      <c r="S284" s="104">
        <f>+N284*O284*P284*'1. Standard_Cost'!$C$12</f>
        <v>0</v>
      </c>
      <c r="T284" s="104">
        <f>+N284*P284*Q284*'1. Standard_Cost'!$D$12</f>
        <v>0</v>
      </c>
      <c r="U284" s="104">
        <f>+N284*O284*'1. Standard_Cost'!$E$12</f>
        <v>0</v>
      </c>
      <c r="V284" s="103"/>
      <c r="W284" s="103"/>
      <c r="X284" s="103"/>
      <c r="Y284" s="104">
        <f>+V284*((X284*'1. Standard_Cost'!$B$16)+(W284*X284*'1. Standard_Cost'!$C$16))</f>
        <v>0</v>
      </c>
      <c r="Z284" s="103"/>
      <c r="AA284" s="103"/>
      <c r="AB284" s="104">
        <f>+Z284*'1. Standard_Cost'!$B$20+AA284*'1. Standard_Cost'!$C$20</f>
        <v>0</v>
      </c>
      <c r="AC284" s="105"/>
      <c r="AD284" s="106"/>
      <c r="AE284" s="104">
        <f>SUM(AD284,AC284,AB284,Y284,U284,T284,S284,R284)*'1. Standard_Cost'!B121</f>
        <v>0</v>
      </c>
      <c r="AF284" s="104">
        <f t="shared" si="438"/>
        <v>0</v>
      </c>
      <c r="AG284" s="103"/>
      <c r="AH284" s="103"/>
      <c r="AI284" s="103"/>
      <c r="AJ284" s="107"/>
      <c r="AK284" s="107"/>
      <c r="AL284" s="107"/>
      <c r="AM284" s="104">
        <f>AG284*'1. Standard_Cost'!B117+'Incremental_Cost Year 2021'!AH293*'1. Standard_Cost'!C117+'Incremental_Cost Year 2021'!AI293*'1. Standard_Cost'!D117+'Incremental_Cost Year 2021'!AJ293+'Incremental_Cost Year 2021'!AL293+AK284</f>
        <v>0</v>
      </c>
      <c r="AN284" s="104">
        <f>AM284*'1. Standard_Cost'!C121</f>
        <v>0</v>
      </c>
      <c r="AO284" s="107"/>
      <c r="AQ284" s="104">
        <f t="shared" si="435"/>
        <v>0</v>
      </c>
      <c r="AR284" s="104">
        <f t="shared" si="436"/>
        <v>0</v>
      </c>
      <c r="AS284" s="104">
        <f t="shared" si="382"/>
        <v>0</v>
      </c>
      <c r="AT284" s="104">
        <f t="shared" si="439"/>
        <v>0</v>
      </c>
      <c r="AU284" s="229"/>
      <c r="AV284" s="229"/>
      <c r="AW284" s="229"/>
      <c r="AX284" s="229"/>
      <c r="AY284" s="229"/>
      <c r="AZ284" s="229"/>
      <c r="BA284" s="230">
        <f t="shared" si="437"/>
        <v>0</v>
      </c>
    </row>
    <row r="285" spans="1:53" ht="44.25" customHeight="1" outlineLevel="1" x14ac:dyDescent="0.2">
      <c r="A285" s="68"/>
      <c r="B285" s="141"/>
      <c r="C285" s="142"/>
      <c r="D285" s="113" t="s">
        <v>515</v>
      </c>
      <c r="E285" s="113" t="s">
        <v>277</v>
      </c>
      <c r="F285" s="114" t="s">
        <v>154</v>
      </c>
      <c r="G285" s="115" t="s">
        <v>155</v>
      </c>
      <c r="H285" s="122" t="s">
        <v>275</v>
      </c>
      <c r="I285" s="117"/>
      <c r="J285" s="117"/>
      <c r="K285" s="117"/>
      <c r="L285" s="118">
        <f>SUM(L281:L284)</f>
        <v>0</v>
      </c>
      <c r="M285" s="118">
        <f>SUM(M281:M284)</f>
        <v>0</v>
      </c>
      <c r="N285" s="117"/>
      <c r="O285" s="117"/>
      <c r="P285" s="117"/>
      <c r="Q285" s="117"/>
      <c r="R285" s="119">
        <f>SUM(R281:R284)</f>
        <v>0</v>
      </c>
      <c r="S285" s="119">
        <f>SUM(S281:S284)</f>
        <v>0</v>
      </c>
      <c r="T285" s="119">
        <f>SUM(T281:T284)</f>
        <v>0</v>
      </c>
      <c r="U285" s="119">
        <f>SUM(U281:U284)</f>
        <v>0</v>
      </c>
      <c r="V285" s="117"/>
      <c r="W285" s="117"/>
      <c r="X285" s="117"/>
      <c r="Y285" s="118">
        <f>SUM(Y281:Y284)</f>
        <v>0</v>
      </c>
      <c r="Z285" s="117"/>
      <c r="AA285" s="117"/>
      <c r="AB285" s="118">
        <f t="shared" ref="AB285:AF285" si="440">SUM(AB281:AB284)</f>
        <v>0</v>
      </c>
      <c r="AC285" s="118">
        <f t="shared" si="440"/>
        <v>0</v>
      </c>
      <c r="AD285" s="118">
        <f t="shared" si="440"/>
        <v>0</v>
      </c>
      <c r="AE285" s="118">
        <f t="shared" si="440"/>
        <v>0</v>
      </c>
      <c r="AF285" s="118">
        <f t="shared" si="440"/>
        <v>0</v>
      </c>
      <c r="AG285" s="117"/>
      <c r="AH285" s="117"/>
      <c r="AI285" s="117"/>
      <c r="AJ285" s="119">
        <f>SUM(AJ281:AJ284)</f>
        <v>0</v>
      </c>
      <c r="AK285" s="119">
        <f t="shared" ref="AK285:AN285" si="441">SUM(AK281:AK284)</f>
        <v>0</v>
      </c>
      <c r="AL285" s="119">
        <f t="shared" si="441"/>
        <v>0</v>
      </c>
      <c r="AM285" s="119">
        <f t="shared" si="441"/>
        <v>0</v>
      </c>
      <c r="AN285" s="119">
        <f t="shared" si="441"/>
        <v>0</v>
      </c>
      <c r="AO285" s="116"/>
      <c r="AP285" s="120"/>
      <c r="AQ285" s="121">
        <f t="shared" ref="AQ285:BA285" si="442">SUM(AQ281:AQ284)</f>
        <v>0</v>
      </c>
      <c r="AR285" s="121">
        <f t="shared" si="442"/>
        <v>0</v>
      </c>
      <c r="AS285" s="121">
        <f t="shared" si="442"/>
        <v>0</v>
      </c>
      <c r="AT285" s="121">
        <f t="shared" si="442"/>
        <v>0</v>
      </c>
      <c r="AU285" s="121">
        <f t="shared" si="442"/>
        <v>0</v>
      </c>
      <c r="AV285" s="121">
        <f t="shared" si="442"/>
        <v>0</v>
      </c>
      <c r="AW285" s="121">
        <f t="shared" si="442"/>
        <v>0</v>
      </c>
      <c r="AX285" s="121">
        <f t="shared" si="442"/>
        <v>0</v>
      </c>
      <c r="AY285" s="121">
        <f t="shared" si="442"/>
        <v>0</v>
      </c>
      <c r="AZ285" s="121">
        <f t="shared" si="442"/>
        <v>0</v>
      </c>
      <c r="BA285" s="121">
        <f t="shared" si="442"/>
        <v>0</v>
      </c>
    </row>
    <row r="286" spans="1:53" ht="14.1" customHeight="1" outlineLevel="2" x14ac:dyDescent="0.2">
      <c r="A286" s="68"/>
      <c r="B286" s="94"/>
      <c r="C286" s="142"/>
      <c r="D286" s="96"/>
      <c r="E286" s="96"/>
      <c r="F286" s="97"/>
      <c r="G286" s="98"/>
      <c r="H286" s="99" t="s">
        <v>570</v>
      </c>
      <c r="I286" s="100"/>
      <c r="J286" s="101">
        <v>1</v>
      </c>
      <c r="K286" s="101">
        <v>2</v>
      </c>
      <c r="L286" s="102">
        <v>160200</v>
      </c>
      <c r="M286" s="102">
        <f>L286*'1. Standard_Cost'!F4</f>
        <v>26753.4</v>
      </c>
      <c r="N286" s="103"/>
      <c r="O286" s="103"/>
      <c r="P286" s="103"/>
      <c r="Q286" s="103"/>
      <c r="R286" s="104">
        <f>+N286*P286*'[1]1. Standard_Cost'!$B$12</f>
        <v>0</v>
      </c>
      <c r="S286" s="104">
        <f>+N286*O286*P286*'[1]1. Standard_Cost'!$C$12</f>
        <v>0</v>
      </c>
      <c r="T286" s="104">
        <f>+N286*P286*Q286*'[1]1. Standard_Cost'!$D$12</f>
        <v>0</v>
      </c>
      <c r="U286" s="104">
        <f>+N286*O286*'[1]1. Standard_Cost'!$E$12</f>
        <v>0</v>
      </c>
      <c r="V286" s="103"/>
      <c r="W286" s="103"/>
      <c r="X286" s="103"/>
      <c r="Y286" s="104">
        <f>+V286*((X286*'[1]1. Standard_Cost'!$B$16)+(W286*X286*'[1]1. Standard_Cost'!$C$16))</f>
        <v>0</v>
      </c>
      <c r="Z286" s="103"/>
      <c r="AA286" s="103"/>
      <c r="AB286" s="104">
        <f>+Z286*'[1]1. Standard_Cost'!$B$20+AA286*'[1]1. Standard_Cost'!$C$20</f>
        <v>0</v>
      </c>
      <c r="AC286" s="105"/>
      <c r="AD286" s="106"/>
      <c r="AE286" s="104">
        <f>SUM(AD286,AC286,AB286,Y286,U286,T286,S286,R286)*'[1]1. Standard_Cost'!B127</f>
        <v>0</v>
      </c>
      <c r="AF286" s="104">
        <f>SUM(AD286,AE286)</f>
        <v>0</v>
      </c>
      <c r="AG286" s="103"/>
      <c r="AH286" s="103"/>
      <c r="AI286" s="103"/>
      <c r="AJ286" s="107"/>
      <c r="AK286" s="107"/>
      <c r="AL286" s="107"/>
      <c r="AM286" s="104">
        <f>AG286*'[1]1. Standard_Cost'!B123+'[1]Incremental_Cost Year 2022'!AH299*'[1]1. Standard_Cost'!C123+'[1]Incremental_Cost Year 2022'!AI299*'[1]1. Standard_Cost'!D123+'[1]Incremental_Cost Year 2022'!AJ299+'[1]Incremental_Cost Year 2022'!AL299+AK286</f>
        <v>0</v>
      </c>
      <c r="AN286" s="104">
        <f>AM286*'[1]1. Standard_Cost'!C127</f>
        <v>0</v>
      </c>
      <c r="AO286" s="107"/>
      <c r="AQ286" s="104">
        <f t="shared" ref="AQ286:AQ289" si="443">L286+M286</f>
        <v>186953.4</v>
      </c>
      <c r="AR286" s="104">
        <f t="shared" ref="AR286:AR289" si="444">AF286</f>
        <v>0</v>
      </c>
      <c r="AS286" s="104">
        <f t="shared" si="382"/>
        <v>0</v>
      </c>
      <c r="AT286" s="104">
        <f>SUM(AQ286,AR286,AS286)</f>
        <v>186953.4</v>
      </c>
      <c r="AU286" s="229">
        <f>AT286</f>
        <v>186953.4</v>
      </c>
      <c r="AV286" s="229"/>
      <c r="AW286" s="229"/>
      <c r="AX286" s="229"/>
      <c r="AY286" s="229"/>
      <c r="AZ286" s="229"/>
      <c r="BA286" s="230">
        <f t="shared" ref="BA286:BA289" si="445">SUM(AU286:AZ286)-AT286</f>
        <v>0</v>
      </c>
    </row>
    <row r="287" spans="1:53" ht="14.1" customHeight="1" outlineLevel="2" x14ac:dyDescent="0.2">
      <c r="A287" s="68"/>
      <c r="B287" s="94"/>
      <c r="C287" s="142"/>
      <c r="D287" s="110"/>
      <c r="E287" s="110"/>
      <c r="F287" s="110"/>
      <c r="G287" s="111"/>
      <c r="H287" s="99" t="s">
        <v>578</v>
      </c>
      <c r="I287" s="100"/>
      <c r="J287" s="101">
        <v>0.5</v>
      </c>
      <c r="K287" s="101">
        <v>2</v>
      </c>
      <c r="L287" s="102">
        <v>120200</v>
      </c>
      <c r="M287" s="102">
        <f>L287*'1. Standard_Cost'!F4</f>
        <v>20073.400000000001</v>
      </c>
      <c r="N287" s="103"/>
      <c r="O287" s="103"/>
      <c r="P287" s="103"/>
      <c r="Q287" s="103"/>
      <c r="R287" s="104">
        <f>+N287*P287*'[1]1. Standard_Cost'!$B$12</f>
        <v>0</v>
      </c>
      <c r="S287" s="104">
        <f>+N287*O287*P287*'[1]1. Standard_Cost'!$C$12</f>
        <v>0</v>
      </c>
      <c r="T287" s="104">
        <f>+N287*P287*Q287*'[1]1. Standard_Cost'!$D$12</f>
        <v>0</v>
      </c>
      <c r="U287" s="104">
        <f>+N287*O287*'[1]1. Standard_Cost'!$E$12</f>
        <v>0</v>
      </c>
      <c r="V287" s="103"/>
      <c r="W287" s="103"/>
      <c r="X287" s="103"/>
      <c r="Y287" s="104">
        <f>+V287*((X287*'[1]1. Standard_Cost'!$B$16)+(W287*X287*'[1]1. Standard_Cost'!$C$16))</f>
        <v>0</v>
      </c>
      <c r="Z287" s="103"/>
      <c r="AA287" s="103"/>
      <c r="AB287" s="104">
        <f>+Z287*'[1]1. Standard_Cost'!$B$20+AA287*'[1]1. Standard_Cost'!$C$20</f>
        <v>0</v>
      </c>
      <c r="AC287" s="105"/>
      <c r="AD287" s="106"/>
      <c r="AE287" s="104">
        <f>SUM(AD287,AC287,AB287,Y287,U287,T287,S287,R287)*'[1]1. Standard_Cost'!B127</f>
        <v>0</v>
      </c>
      <c r="AF287" s="104">
        <f t="shared" ref="AF287:AF289" si="446">SUM(AD287,AE287)</f>
        <v>0</v>
      </c>
      <c r="AG287" s="103"/>
      <c r="AH287" s="103">
        <v>0</v>
      </c>
      <c r="AI287" s="103">
        <v>0</v>
      </c>
      <c r="AJ287" s="107"/>
      <c r="AK287" s="107"/>
      <c r="AL287" s="107"/>
      <c r="AM287" s="104">
        <f>AG287*'[1]1. Standard_Cost'!B123+'[1]Incremental_Cost Year 2022'!AH300*'[1]1. Standard_Cost'!C123+'[1]Incremental_Cost Year 2022'!AI300*'[1]1. Standard_Cost'!D123+'[1]Incremental_Cost Year 2022'!AJ300+'[1]Incremental_Cost Year 2022'!AL300+AK287</f>
        <v>0</v>
      </c>
      <c r="AN287" s="104">
        <f>AM287*'[1]1. Standard_Cost'!C127</f>
        <v>0</v>
      </c>
      <c r="AO287" s="107"/>
      <c r="AQ287" s="104">
        <f t="shared" si="443"/>
        <v>140273.4</v>
      </c>
      <c r="AR287" s="104">
        <f t="shared" si="444"/>
        <v>0</v>
      </c>
      <c r="AS287" s="104">
        <f t="shared" si="382"/>
        <v>0</v>
      </c>
      <c r="AT287" s="104">
        <f t="shared" ref="AT287:AT289" si="447">SUM(AQ287,AR287,AS287)</f>
        <v>140273.4</v>
      </c>
      <c r="AU287" s="229">
        <f t="shared" ref="AU287:AU288" si="448">AT287</f>
        <v>140273.4</v>
      </c>
      <c r="AV287" s="229">
        <v>0</v>
      </c>
      <c r="AW287" s="229"/>
      <c r="AX287" s="229"/>
      <c r="AY287" s="229"/>
      <c r="AZ287" s="229"/>
      <c r="BA287" s="230">
        <f t="shared" si="445"/>
        <v>0</v>
      </c>
    </row>
    <row r="288" spans="1:53" ht="14.1" customHeight="1" outlineLevel="2" x14ac:dyDescent="0.2">
      <c r="A288" s="68"/>
      <c r="B288" s="94"/>
      <c r="C288" s="142"/>
      <c r="D288" s="110"/>
      <c r="E288" s="110"/>
      <c r="F288" s="110"/>
      <c r="G288" s="111"/>
      <c r="H288" s="99" t="s">
        <v>581</v>
      </c>
      <c r="I288" s="100"/>
      <c r="J288" s="101">
        <v>0.3</v>
      </c>
      <c r="K288" s="101">
        <v>3</v>
      </c>
      <c r="L288" s="102">
        <v>270090</v>
      </c>
      <c r="M288" s="102">
        <f>L288*'1. Standard_Cost'!F4</f>
        <v>45105.030000000006</v>
      </c>
      <c r="N288" s="103"/>
      <c r="O288" s="103"/>
      <c r="P288" s="103"/>
      <c r="Q288" s="103"/>
      <c r="R288" s="104">
        <f>+N288*P288*'[1]1. Standard_Cost'!$B$12</f>
        <v>0</v>
      </c>
      <c r="S288" s="104">
        <f>+N288*O288*P288*'[1]1. Standard_Cost'!$C$12</f>
        <v>0</v>
      </c>
      <c r="T288" s="104">
        <f>+N288*P288*Q288*'[1]1. Standard_Cost'!$D$12</f>
        <v>0</v>
      </c>
      <c r="U288" s="104">
        <f>+N288*O288*'[1]1. Standard_Cost'!$E$12</f>
        <v>0</v>
      </c>
      <c r="V288" s="103"/>
      <c r="W288" s="103"/>
      <c r="X288" s="103"/>
      <c r="Y288" s="104">
        <f>+V288*((X288*'[1]1. Standard_Cost'!$B$16)+(W288*X288*'[1]1. Standard_Cost'!$C$16))</f>
        <v>0</v>
      </c>
      <c r="Z288" s="103"/>
      <c r="AA288" s="103"/>
      <c r="AB288" s="104">
        <f>+Z288*'[1]1. Standard_Cost'!$B$20+AA288*'[1]1. Standard_Cost'!$C$20</f>
        <v>0</v>
      </c>
      <c r="AC288" s="105"/>
      <c r="AD288" s="106"/>
      <c r="AE288" s="104">
        <f>SUM(AD288,AC288,AB288,Y288,U288,T288,S288,R288)*'[1]1. Standard_Cost'!B127</f>
        <v>0</v>
      </c>
      <c r="AF288" s="104">
        <f t="shared" si="446"/>
        <v>0</v>
      </c>
      <c r="AG288" s="103"/>
      <c r="AH288" s="103"/>
      <c r="AI288" s="103"/>
      <c r="AJ288" s="107"/>
      <c r="AK288" s="107"/>
      <c r="AL288" s="107"/>
      <c r="AM288" s="104">
        <f>AG288*'[1]1. Standard_Cost'!B123+'[1]Incremental_Cost Year 2022'!AH301*'[1]1. Standard_Cost'!C123+'[1]Incremental_Cost Year 2022'!AI301*'[1]1. Standard_Cost'!D123+'[1]Incremental_Cost Year 2022'!AJ301+'[1]Incremental_Cost Year 2022'!AL301+AK288</f>
        <v>0</v>
      </c>
      <c r="AN288" s="104">
        <f>AM288*'[1]1. Standard_Cost'!C127</f>
        <v>0</v>
      </c>
      <c r="AO288" s="107"/>
      <c r="AQ288" s="104">
        <f t="shared" si="443"/>
        <v>315195.03000000003</v>
      </c>
      <c r="AR288" s="104">
        <f t="shared" si="444"/>
        <v>0</v>
      </c>
      <c r="AS288" s="104">
        <f t="shared" si="382"/>
        <v>0</v>
      </c>
      <c r="AT288" s="104">
        <f t="shared" si="447"/>
        <v>315195.03000000003</v>
      </c>
      <c r="AU288" s="229">
        <f t="shared" si="448"/>
        <v>315195.03000000003</v>
      </c>
      <c r="AV288" s="229"/>
      <c r="AW288" s="229"/>
      <c r="AX288" s="229"/>
      <c r="AY288" s="229"/>
      <c r="AZ288" s="229"/>
      <c r="BA288" s="230">
        <f t="shared" si="445"/>
        <v>0</v>
      </c>
    </row>
    <row r="289" spans="1:53" ht="14.1" customHeight="1" outlineLevel="2" x14ac:dyDescent="0.2">
      <c r="A289" s="68"/>
      <c r="B289" s="94"/>
      <c r="C289" s="142"/>
      <c r="D289" s="110"/>
      <c r="E289" s="110"/>
      <c r="F289" s="110"/>
      <c r="G289" s="111"/>
      <c r="H289" s="112" t="s">
        <v>179</v>
      </c>
      <c r="I289" s="100"/>
      <c r="J289" s="101"/>
      <c r="K289" s="101"/>
      <c r="L289" s="102" t="str">
        <f>IF(I289&lt;&gt;0,((VLOOKUP(I289,'[1]1. Standard_Cost'!$B$4:$D$8,2)+VLOOKUP(I289,'[1]1. Standard_Cost'!$B$4:$D$8,3))*J289*K289),"0")</f>
        <v>0</v>
      </c>
      <c r="M289" s="102">
        <f>L289*'[1]1. Standard_Cost'!F103</f>
        <v>0</v>
      </c>
      <c r="N289" s="103"/>
      <c r="O289" s="103"/>
      <c r="P289" s="103"/>
      <c r="Q289" s="103"/>
      <c r="R289" s="104">
        <f>+N289*P289*'[1]1. Standard_Cost'!$B$12</f>
        <v>0</v>
      </c>
      <c r="S289" s="104">
        <f>+N289*O289*P289*'[1]1. Standard_Cost'!$C$12</f>
        <v>0</v>
      </c>
      <c r="T289" s="104">
        <f>+N289*P289*Q289*'[1]1. Standard_Cost'!$D$12</f>
        <v>0</v>
      </c>
      <c r="U289" s="104">
        <f>+N289*O289*'[1]1. Standard_Cost'!$E$12</f>
        <v>0</v>
      </c>
      <c r="V289" s="103"/>
      <c r="W289" s="103"/>
      <c r="X289" s="103"/>
      <c r="Y289" s="104">
        <f>+V289*((X289*'[1]1. Standard_Cost'!$B$16)+(W289*X289*'[1]1. Standard_Cost'!$C$16))</f>
        <v>0</v>
      </c>
      <c r="Z289" s="103"/>
      <c r="AA289" s="103"/>
      <c r="AB289" s="104">
        <f>+Z289*'[1]1. Standard_Cost'!$B$20+AA289*'[1]1. Standard_Cost'!$C$20</f>
        <v>0</v>
      </c>
      <c r="AC289" s="105"/>
      <c r="AD289" s="106"/>
      <c r="AE289" s="104">
        <f>SUM(AD289,AC289,AB289,Y289,U289,T289,S289,R289)*'[1]1. Standard_Cost'!B127</f>
        <v>0</v>
      </c>
      <c r="AF289" s="104">
        <f t="shared" si="446"/>
        <v>0</v>
      </c>
      <c r="AG289" s="103"/>
      <c r="AH289" s="103"/>
      <c r="AI289" s="103"/>
      <c r="AJ289" s="107"/>
      <c r="AK289" s="107"/>
      <c r="AL289" s="107"/>
      <c r="AM289" s="104">
        <f>AG289*'[1]1. Standard_Cost'!B123+'[1]Incremental_Cost Year 2022'!AH302*'[1]1. Standard_Cost'!C123+'[1]Incremental_Cost Year 2022'!AI302*'[1]1. Standard_Cost'!D123+'[1]Incremental_Cost Year 2022'!AJ302+'[1]Incremental_Cost Year 2022'!AL302+AK289</f>
        <v>0</v>
      </c>
      <c r="AN289" s="104">
        <f>AM289*'[1]1. Standard_Cost'!C127</f>
        <v>0</v>
      </c>
      <c r="AO289" s="107"/>
      <c r="AQ289" s="104">
        <f t="shared" si="443"/>
        <v>0</v>
      </c>
      <c r="AR289" s="104">
        <f t="shared" si="444"/>
        <v>0</v>
      </c>
      <c r="AS289" s="104">
        <f t="shared" si="382"/>
        <v>0</v>
      </c>
      <c r="AT289" s="104">
        <f t="shared" si="447"/>
        <v>0</v>
      </c>
      <c r="AU289" s="229"/>
      <c r="AV289" s="229"/>
      <c r="AW289" s="229"/>
      <c r="AX289" s="229"/>
      <c r="AY289" s="229"/>
      <c r="AZ289" s="229"/>
      <c r="BA289" s="230">
        <f t="shared" si="445"/>
        <v>0</v>
      </c>
    </row>
    <row r="290" spans="1:53" ht="53.25" customHeight="1" outlineLevel="1" x14ac:dyDescent="0.2">
      <c r="A290" s="68"/>
      <c r="B290" s="141"/>
      <c r="C290" s="142"/>
      <c r="D290" s="113" t="s">
        <v>574</v>
      </c>
      <c r="E290" s="113" t="s">
        <v>279</v>
      </c>
      <c r="F290" s="114">
        <v>2022</v>
      </c>
      <c r="G290" s="115">
        <v>2022</v>
      </c>
      <c r="H290" s="122" t="s">
        <v>278</v>
      </c>
      <c r="I290" s="117"/>
      <c r="J290" s="117"/>
      <c r="K290" s="117"/>
      <c r="L290" s="118">
        <f>SUM(L286:L289)</f>
        <v>550490</v>
      </c>
      <c r="M290" s="118">
        <f>SUM(M286:M289)</f>
        <v>91931.830000000016</v>
      </c>
      <c r="N290" s="117"/>
      <c r="O290" s="117"/>
      <c r="P290" s="117"/>
      <c r="Q290" s="117"/>
      <c r="R290" s="119">
        <f>SUM(R286:R289)</f>
        <v>0</v>
      </c>
      <c r="S290" s="119">
        <f>SUM(S286:S289)</f>
        <v>0</v>
      </c>
      <c r="T290" s="119">
        <f>SUM(T286:T289)</f>
        <v>0</v>
      </c>
      <c r="U290" s="119">
        <f>SUM(U286:U289)</f>
        <v>0</v>
      </c>
      <c r="V290" s="117"/>
      <c r="W290" s="117"/>
      <c r="X290" s="117"/>
      <c r="Y290" s="118">
        <f>SUM(Y286:Y289)</f>
        <v>0</v>
      </c>
      <c r="Z290" s="117"/>
      <c r="AA290" s="117"/>
      <c r="AB290" s="118">
        <f t="shared" ref="AB290:AF290" si="449">SUM(AB286:AB289)</f>
        <v>0</v>
      </c>
      <c r="AC290" s="118">
        <f t="shared" si="449"/>
        <v>0</v>
      </c>
      <c r="AD290" s="118">
        <f t="shared" si="449"/>
        <v>0</v>
      </c>
      <c r="AE290" s="118">
        <f t="shared" si="449"/>
        <v>0</v>
      </c>
      <c r="AF290" s="118">
        <f t="shared" si="449"/>
        <v>0</v>
      </c>
      <c r="AG290" s="117"/>
      <c r="AH290" s="117"/>
      <c r="AI290" s="117"/>
      <c r="AJ290" s="119">
        <f>SUM(AJ286:AJ289)</f>
        <v>0</v>
      </c>
      <c r="AK290" s="119">
        <f t="shared" ref="AK290:AN290" si="450">SUM(AK286:AK289)</f>
        <v>0</v>
      </c>
      <c r="AL290" s="119">
        <f t="shared" si="450"/>
        <v>0</v>
      </c>
      <c r="AM290" s="119">
        <f t="shared" si="450"/>
        <v>0</v>
      </c>
      <c r="AN290" s="119">
        <f t="shared" si="450"/>
        <v>0</v>
      </c>
      <c r="AO290" s="116"/>
      <c r="AP290" s="120"/>
      <c r="AQ290" s="121">
        <f t="shared" ref="AQ290:BA290" si="451">SUM(AQ286:AQ289)</f>
        <v>642421.83000000007</v>
      </c>
      <c r="AR290" s="121">
        <f t="shared" si="451"/>
        <v>0</v>
      </c>
      <c r="AS290" s="121">
        <f t="shared" si="451"/>
        <v>0</v>
      </c>
      <c r="AT290" s="121">
        <f t="shared" si="451"/>
        <v>642421.83000000007</v>
      </c>
      <c r="AU290" s="121">
        <f t="shared" si="451"/>
        <v>642421.83000000007</v>
      </c>
      <c r="AV290" s="121">
        <f t="shared" si="451"/>
        <v>0</v>
      </c>
      <c r="AW290" s="121">
        <f t="shared" si="451"/>
        <v>0</v>
      </c>
      <c r="AX290" s="121">
        <f t="shared" si="451"/>
        <v>0</v>
      </c>
      <c r="AY290" s="121">
        <f t="shared" si="451"/>
        <v>0</v>
      </c>
      <c r="AZ290" s="121">
        <f t="shared" si="451"/>
        <v>0</v>
      </c>
      <c r="BA290" s="121">
        <f t="shared" si="451"/>
        <v>0</v>
      </c>
    </row>
    <row r="291" spans="1:53" ht="14.1" customHeight="1" outlineLevel="2" x14ac:dyDescent="0.2">
      <c r="A291" s="68"/>
      <c r="B291" s="94"/>
      <c r="C291" s="142"/>
      <c r="D291" s="96"/>
      <c r="E291" s="96"/>
      <c r="F291" s="97"/>
      <c r="G291" s="98"/>
      <c r="H291" s="99" t="s">
        <v>49</v>
      </c>
      <c r="I291" s="100"/>
      <c r="J291" s="101"/>
      <c r="K291" s="101"/>
      <c r="L291" s="102" t="str">
        <f>IF(I291&lt;&gt;0,((VLOOKUP(I291,'1. Standard_Cost'!$B$4:$D$8,2)+VLOOKUP(I291,'1. Standard_Cost'!$B$4:$D$8,3))*J291*K291),"0")</f>
        <v>0</v>
      </c>
      <c r="M291" s="102">
        <f>L291*'1. Standard_Cost'!F107</f>
        <v>0</v>
      </c>
      <c r="N291" s="103"/>
      <c r="O291" s="103"/>
      <c r="P291" s="103"/>
      <c r="Q291" s="103"/>
      <c r="R291" s="104">
        <f>+N291*P291*'1. Standard_Cost'!$B$12</f>
        <v>0</v>
      </c>
      <c r="S291" s="104">
        <f>+N291*O291*P291*'1. Standard_Cost'!$C$12</f>
        <v>0</v>
      </c>
      <c r="T291" s="104">
        <f>+N291*P291*Q291*'1. Standard_Cost'!$D$12</f>
        <v>0</v>
      </c>
      <c r="U291" s="104">
        <f>+N291*O291*'1. Standard_Cost'!$E$12</f>
        <v>0</v>
      </c>
      <c r="V291" s="103"/>
      <c r="W291" s="103"/>
      <c r="X291" s="103"/>
      <c r="Y291" s="104">
        <f>+V291*((X291*'1. Standard_Cost'!$B$16)+(W291*X291*'1. Standard_Cost'!$C$16))</f>
        <v>0</v>
      </c>
      <c r="Z291" s="103"/>
      <c r="AA291" s="103"/>
      <c r="AB291" s="104">
        <f>+Z291*'1. Standard_Cost'!$B$20+AA291*'1. Standard_Cost'!$C$20</f>
        <v>0</v>
      </c>
      <c r="AC291" s="105"/>
      <c r="AD291" s="106"/>
      <c r="AE291" s="104">
        <f>SUM(AD291,AC291,AB291,Y291,U291,T291,S291,R291)*'1. Standard_Cost'!B131</f>
        <v>0</v>
      </c>
      <c r="AF291" s="104">
        <f>SUM(AD291,AE291)</f>
        <v>0</v>
      </c>
      <c r="AG291" s="103"/>
      <c r="AH291" s="103"/>
      <c r="AI291" s="103"/>
      <c r="AJ291" s="107"/>
      <c r="AK291" s="107"/>
      <c r="AL291" s="107"/>
      <c r="AM291" s="104">
        <f>AG291*'1. Standard_Cost'!B127+'Incremental_Cost Year 2021'!AH300*'1. Standard_Cost'!C127+'Incremental_Cost Year 2021'!AI300*'1. Standard_Cost'!D127+'Incremental_Cost Year 2021'!AJ300+'Incremental_Cost Year 2021'!AL300+AK291</f>
        <v>0</v>
      </c>
      <c r="AN291" s="104">
        <f>AM291*'1. Standard_Cost'!C131</f>
        <v>0</v>
      </c>
      <c r="AO291" s="107"/>
      <c r="AQ291" s="104">
        <f t="shared" ref="AQ291:AQ294" si="452">L291+M291</f>
        <v>0</v>
      </c>
      <c r="AR291" s="104">
        <f t="shared" ref="AR291:AR294" si="453">AF291</f>
        <v>0</v>
      </c>
      <c r="AS291" s="104">
        <f t="shared" si="382"/>
        <v>0</v>
      </c>
      <c r="AT291" s="104">
        <f>SUM(AQ291,AR291,AS291)</f>
        <v>0</v>
      </c>
      <c r="AU291" s="229"/>
      <c r="AV291" s="229"/>
      <c r="AW291" s="229"/>
      <c r="AX291" s="229"/>
      <c r="AY291" s="229"/>
      <c r="AZ291" s="229"/>
      <c r="BA291" s="230">
        <f t="shared" ref="BA291:BA294" si="454">SUM(AU291:AZ291)-AT291</f>
        <v>0</v>
      </c>
    </row>
    <row r="292" spans="1:53" ht="14.1" customHeight="1" outlineLevel="2" x14ac:dyDescent="0.2">
      <c r="A292" s="68"/>
      <c r="B292" s="94"/>
      <c r="C292" s="142"/>
      <c r="D292" s="110"/>
      <c r="E292" s="110"/>
      <c r="F292" s="110"/>
      <c r="G292" s="111"/>
      <c r="H292" s="99" t="s">
        <v>50</v>
      </c>
      <c r="I292" s="100"/>
      <c r="J292" s="101"/>
      <c r="K292" s="101"/>
      <c r="L292" s="102" t="str">
        <f>IF(I292&lt;&gt;0,((VLOOKUP(I292,'1. Standard_Cost'!$B$4:$D$8,2)+VLOOKUP(I292,'1. Standard_Cost'!$B$4:$D$8,3))*J292*K292),"0")</f>
        <v>0</v>
      </c>
      <c r="M292" s="102">
        <f>L292*'1. Standard_Cost'!F107</f>
        <v>0</v>
      </c>
      <c r="N292" s="103"/>
      <c r="O292" s="103"/>
      <c r="P292" s="103"/>
      <c r="Q292" s="103"/>
      <c r="R292" s="104">
        <f>+N292*P292*'1. Standard_Cost'!$B$12</f>
        <v>0</v>
      </c>
      <c r="S292" s="104">
        <f>+N292*O292*P292*'1. Standard_Cost'!$C$12</f>
        <v>0</v>
      </c>
      <c r="T292" s="104">
        <f>+N292*P292*Q292*'1. Standard_Cost'!$D$12</f>
        <v>0</v>
      </c>
      <c r="U292" s="104">
        <f>+N292*O292*'1. Standard_Cost'!$E$12</f>
        <v>0</v>
      </c>
      <c r="V292" s="103"/>
      <c r="W292" s="103"/>
      <c r="X292" s="103"/>
      <c r="Y292" s="104">
        <f>+V292*((X292*'1. Standard_Cost'!$B$16)+(W292*X292*'1. Standard_Cost'!$C$16))</f>
        <v>0</v>
      </c>
      <c r="Z292" s="103"/>
      <c r="AA292" s="103"/>
      <c r="AB292" s="104">
        <f>+Z292*'1. Standard_Cost'!$B$20+AA292*'1. Standard_Cost'!$C$20</f>
        <v>0</v>
      </c>
      <c r="AC292" s="105"/>
      <c r="AD292" s="106"/>
      <c r="AE292" s="104">
        <f>SUM(AD292,AC292,AB292,Y292,U292,T292,S292,R292)*'1. Standard_Cost'!B131</f>
        <v>0</v>
      </c>
      <c r="AF292" s="104">
        <f t="shared" ref="AF292:AF294" si="455">SUM(AD292,AE292)</f>
        <v>0</v>
      </c>
      <c r="AG292" s="103"/>
      <c r="AH292" s="103">
        <v>0</v>
      </c>
      <c r="AI292" s="103">
        <v>0</v>
      </c>
      <c r="AJ292" s="107"/>
      <c r="AK292" s="107"/>
      <c r="AL292" s="107"/>
      <c r="AM292" s="104">
        <f>AG292*'1. Standard_Cost'!B127+'Incremental_Cost Year 2021'!AH301*'1. Standard_Cost'!C127+'Incremental_Cost Year 2021'!AI301*'1. Standard_Cost'!D127+'Incremental_Cost Year 2021'!AJ301+'Incremental_Cost Year 2021'!AL301+AK292</f>
        <v>0</v>
      </c>
      <c r="AN292" s="104">
        <f>AM292*'1. Standard_Cost'!C131</f>
        <v>0</v>
      </c>
      <c r="AO292" s="107"/>
      <c r="AQ292" s="104">
        <f t="shared" si="452"/>
        <v>0</v>
      </c>
      <c r="AR292" s="104">
        <f t="shared" si="453"/>
        <v>0</v>
      </c>
      <c r="AS292" s="104">
        <f t="shared" si="382"/>
        <v>0</v>
      </c>
      <c r="AT292" s="104">
        <f t="shared" ref="AT292:AT294" si="456">SUM(AQ292,AR292,AS292)</f>
        <v>0</v>
      </c>
      <c r="AU292" s="229"/>
      <c r="AV292" s="229">
        <v>0</v>
      </c>
      <c r="AW292" s="229"/>
      <c r="AX292" s="229"/>
      <c r="AY292" s="229"/>
      <c r="AZ292" s="229"/>
      <c r="BA292" s="230">
        <f t="shared" si="454"/>
        <v>0</v>
      </c>
    </row>
    <row r="293" spans="1:53" ht="14.1" customHeight="1" outlineLevel="2" x14ac:dyDescent="0.2">
      <c r="A293" s="68"/>
      <c r="B293" s="94"/>
      <c r="C293" s="142"/>
      <c r="D293" s="110"/>
      <c r="E293" s="110"/>
      <c r="F293" s="110"/>
      <c r="G293" s="111"/>
      <c r="H293" s="99" t="s">
        <v>51</v>
      </c>
      <c r="I293" s="100"/>
      <c r="J293" s="101"/>
      <c r="K293" s="101"/>
      <c r="L293" s="102" t="str">
        <f>IF(I293&lt;&gt;0,((VLOOKUP(I293,'1. Standard_Cost'!$B$4:$D$8,2)+VLOOKUP(I293,'1. Standard_Cost'!$B$4:$D$8,3))*J293*K293),"0")</f>
        <v>0</v>
      </c>
      <c r="M293" s="102">
        <f>L293*'1. Standard_Cost'!F107</f>
        <v>0</v>
      </c>
      <c r="N293" s="103"/>
      <c r="O293" s="103"/>
      <c r="P293" s="103"/>
      <c r="Q293" s="103"/>
      <c r="R293" s="104">
        <f>+N293*P293*'1. Standard_Cost'!$B$12</f>
        <v>0</v>
      </c>
      <c r="S293" s="104">
        <f>+N293*O293*P293*'1. Standard_Cost'!$C$12</f>
        <v>0</v>
      </c>
      <c r="T293" s="104">
        <f>+N293*P293*Q293*'1. Standard_Cost'!$D$12</f>
        <v>0</v>
      </c>
      <c r="U293" s="104">
        <f>+N293*O293*'1. Standard_Cost'!$E$12</f>
        <v>0</v>
      </c>
      <c r="V293" s="103"/>
      <c r="W293" s="103"/>
      <c r="X293" s="103"/>
      <c r="Y293" s="104">
        <f>+V293*((X293*'1. Standard_Cost'!$B$16)+(W293*X293*'1. Standard_Cost'!$C$16))</f>
        <v>0</v>
      </c>
      <c r="Z293" s="103"/>
      <c r="AA293" s="103"/>
      <c r="AB293" s="104">
        <f>+Z293*'1. Standard_Cost'!$B$20+AA293*'1. Standard_Cost'!$C$20</f>
        <v>0</v>
      </c>
      <c r="AC293" s="105"/>
      <c r="AD293" s="106"/>
      <c r="AE293" s="104">
        <f>SUM(AD293,AC293,AB293,Y293,U293,T293,S293,R293)*'1. Standard_Cost'!B131</f>
        <v>0</v>
      </c>
      <c r="AF293" s="104">
        <f t="shared" si="455"/>
        <v>0</v>
      </c>
      <c r="AG293" s="103"/>
      <c r="AH293" s="103"/>
      <c r="AI293" s="103"/>
      <c r="AJ293" s="107"/>
      <c r="AK293" s="107"/>
      <c r="AL293" s="107"/>
      <c r="AM293" s="104">
        <f>AG293*'1. Standard_Cost'!B127+'Incremental_Cost Year 2021'!AH302*'1. Standard_Cost'!C127+'Incremental_Cost Year 2021'!AI302*'1. Standard_Cost'!D127+'Incremental_Cost Year 2021'!AJ302+'Incremental_Cost Year 2021'!AL302+AK293</f>
        <v>0</v>
      </c>
      <c r="AN293" s="104">
        <f>AM293*'1. Standard_Cost'!C131</f>
        <v>0</v>
      </c>
      <c r="AO293" s="107"/>
      <c r="AQ293" s="104">
        <f t="shared" si="452"/>
        <v>0</v>
      </c>
      <c r="AR293" s="104">
        <f t="shared" si="453"/>
        <v>0</v>
      </c>
      <c r="AS293" s="104">
        <f t="shared" si="382"/>
        <v>0</v>
      </c>
      <c r="AT293" s="104">
        <f t="shared" si="456"/>
        <v>0</v>
      </c>
      <c r="AU293" s="229"/>
      <c r="AV293" s="229"/>
      <c r="AW293" s="229"/>
      <c r="AX293" s="229"/>
      <c r="AY293" s="229"/>
      <c r="AZ293" s="229"/>
      <c r="BA293" s="230">
        <f t="shared" si="454"/>
        <v>0</v>
      </c>
    </row>
    <row r="294" spans="1:53" ht="14.1" customHeight="1" outlineLevel="2" x14ac:dyDescent="0.2">
      <c r="A294" s="68"/>
      <c r="B294" s="94"/>
      <c r="C294" s="142"/>
      <c r="D294" s="110"/>
      <c r="E294" s="110"/>
      <c r="F294" s="110"/>
      <c r="G294" s="111"/>
      <c r="H294" s="112" t="s">
        <v>179</v>
      </c>
      <c r="I294" s="100"/>
      <c r="J294" s="101"/>
      <c r="K294" s="101"/>
      <c r="L294" s="102" t="str">
        <f>IF(I294&lt;&gt;0,((VLOOKUP(I294,'1. Standard_Cost'!$B$4:$D$8,2)+VLOOKUP(I294,'1. Standard_Cost'!$B$4:$D$8,3))*J294*K294),"0")</f>
        <v>0</v>
      </c>
      <c r="M294" s="102">
        <f>L294*'1. Standard_Cost'!F107</f>
        <v>0</v>
      </c>
      <c r="N294" s="103"/>
      <c r="O294" s="103"/>
      <c r="P294" s="103"/>
      <c r="Q294" s="103"/>
      <c r="R294" s="104">
        <f>+N294*P294*'1. Standard_Cost'!$B$12</f>
        <v>0</v>
      </c>
      <c r="S294" s="104">
        <f>+N294*O294*P294*'1. Standard_Cost'!$C$12</f>
        <v>0</v>
      </c>
      <c r="T294" s="104">
        <f>+N294*P294*Q294*'1. Standard_Cost'!$D$12</f>
        <v>0</v>
      </c>
      <c r="U294" s="104">
        <f>+N294*O294*'1. Standard_Cost'!$E$12</f>
        <v>0</v>
      </c>
      <c r="V294" s="103"/>
      <c r="W294" s="103"/>
      <c r="X294" s="103"/>
      <c r="Y294" s="104">
        <f>+V294*((X294*'1. Standard_Cost'!$B$16)+(W294*X294*'1. Standard_Cost'!$C$16))</f>
        <v>0</v>
      </c>
      <c r="Z294" s="103"/>
      <c r="AA294" s="103"/>
      <c r="AB294" s="104">
        <f>+Z294*'1. Standard_Cost'!$B$20+AA294*'1. Standard_Cost'!$C$20</f>
        <v>0</v>
      </c>
      <c r="AC294" s="105"/>
      <c r="AD294" s="106"/>
      <c r="AE294" s="104">
        <f>SUM(AD294,AC294,AB294,Y294,U294,T294,S294,R294)*'1. Standard_Cost'!B131</f>
        <v>0</v>
      </c>
      <c r="AF294" s="104">
        <f t="shared" si="455"/>
        <v>0</v>
      </c>
      <c r="AG294" s="103"/>
      <c r="AH294" s="103"/>
      <c r="AI294" s="103"/>
      <c r="AJ294" s="107"/>
      <c r="AK294" s="107"/>
      <c r="AL294" s="107"/>
      <c r="AM294" s="104">
        <f>AG294*'1. Standard_Cost'!B127+'Incremental_Cost Year 2021'!AH303*'1. Standard_Cost'!C127+'Incremental_Cost Year 2021'!AI303*'1. Standard_Cost'!D127+'Incremental_Cost Year 2021'!AJ303+'Incremental_Cost Year 2021'!AL303+AK294</f>
        <v>0</v>
      </c>
      <c r="AN294" s="104">
        <f>AM294*'1. Standard_Cost'!C131</f>
        <v>0</v>
      </c>
      <c r="AO294" s="107"/>
      <c r="AQ294" s="104">
        <f t="shared" si="452"/>
        <v>0</v>
      </c>
      <c r="AR294" s="104">
        <f t="shared" si="453"/>
        <v>0</v>
      </c>
      <c r="AS294" s="104">
        <f t="shared" si="382"/>
        <v>0</v>
      </c>
      <c r="AT294" s="104">
        <f t="shared" si="456"/>
        <v>0</v>
      </c>
      <c r="AU294" s="229"/>
      <c r="AV294" s="229"/>
      <c r="AW294" s="229"/>
      <c r="AX294" s="229"/>
      <c r="AY294" s="229"/>
      <c r="AZ294" s="229"/>
      <c r="BA294" s="230">
        <f t="shared" si="454"/>
        <v>0</v>
      </c>
    </row>
    <row r="295" spans="1:53" ht="49.5" customHeight="1" outlineLevel="1" x14ac:dyDescent="0.2">
      <c r="A295" s="68"/>
      <c r="B295" s="141"/>
      <c r="C295" s="142"/>
      <c r="D295" s="113" t="s">
        <v>48</v>
      </c>
      <c r="E295" s="113" t="s">
        <v>760</v>
      </c>
      <c r="F295" s="114" t="s">
        <v>154</v>
      </c>
      <c r="G295" s="115" t="s">
        <v>155</v>
      </c>
      <c r="H295" s="122" t="s">
        <v>280</v>
      </c>
      <c r="I295" s="117"/>
      <c r="J295" s="117"/>
      <c r="K295" s="117"/>
      <c r="L295" s="118">
        <f>SUM(L291:L294)</f>
        <v>0</v>
      </c>
      <c r="M295" s="118">
        <f>SUM(M291:M294)</f>
        <v>0</v>
      </c>
      <c r="N295" s="117"/>
      <c r="O295" s="117"/>
      <c r="P295" s="117"/>
      <c r="Q295" s="117"/>
      <c r="R295" s="119">
        <f>SUM(R291:R294)</f>
        <v>0</v>
      </c>
      <c r="S295" s="119">
        <f>SUM(S291:S294)</f>
        <v>0</v>
      </c>
      <c r="T295" s="119">
        <f>SUM(T291:T294)</f>
        <v>0</v>
      </c>
      <c r="U295" s="119">
        <f>SUM(U291:U294)</f>
        <v>0</v>
      </c>
      <c r="V295" s="117"/>
      <c r="W295" s="117"/>
      <c r="X295" s="117"/>
      <c r="Y295" s="118">
        <f>SUM(Y291:Y294)</f>
        <v>0</v>
      </c>
      <c r="Z295" s="117"/>
      <c r="AA295" s="117"/>
      <c r="AB295" s="118">
        <f t="shared" ref="AB295:AF295" si="457">SUM(AB291:AB294)</f>
        <v>0</v>
      </c>
      <c r="AC295" s="118">
        <f t="shared" si="457"/>
        <v>0</v>
      </c>
      <c r="AD295" s="118">
        <f t="shared" si="457"/>
        <v>0</v>
      </c>
      <c r="AE295" s="118">
        <f t="shared" si="457"/>
        <v>0</v>
      </c>
      <c r="AF295" s="118">
        <f t="shared" si="457"/>
        <v>0</v>
      </c>
      <c r="AG295" s="117"/>
      <c r="AH295" s="117"/>
      <c r="AI295" s="117"/>
      <c r="AJ295" s="119">
        <f>SUM(AJ291:AJ294)</f>
        <v>0</v>
      </c>
      <c r="AK295" s="119">
        <f t="shared" ref="AK295:AN295" si="458">SUM(AK291:AK294)</f>
        <v>0</v>
      </c>
      <c r="AL295" s="119">
        <f t="shared" si="458"/>
        <v>0</v>
      </c>
      <c r="AM295" s="119">
        <f t="shared" si="458"/>
        <v>0</v>
      </c>
      <c r="AN295" s="119">
        <f t="shared" si="458"/>
        <v>0</v>
      </c>
      <c r="AO295" s="116"/>
      <c r="AP295" s="120"/>
      <c r="AQ295" s="121">
        <f t="shared" ref="AQ295:BA295" si="459">SUM(AQ291:AQ294)</f>
        <v>0</v>
      </c>
      <c r="AR295" s="121">
        <f t="shared" si="459"/>
        <v>0</v>
      </c>
      <c r="AS295" s="104"/>
      <c r="AT295" s="121">
        <f t="shared" si="459"/>
        <v>0</v>
      </c>
      <c r="AU295" s="121">
        <f t="shared" si="459"/>
        <v>0</v>
      </c>
      <c r="AV295" s="121">
        <f t="shared" si="459"/>
        <v>0</v>
      </c>
      <c r="AW295" s="121">
        <f t="shared" si="459"/>
        <v>0</v>
      </c>
      <c r="AX295" s="121">
        <f t="shared" si="459"/>
        <v>0</v>
      </c>
      <c r="AY295" s="121">
        <f t="shared" si="459"/>
        <v>0</v>
      </c>
      <c r="AZ295" s="121">
        <f t="shared" si="459"/>
        <v>0</v>
      </c>
      <c r="BA295" s="121">
        <f t="shared" si="459"/>
        <v>0</v>
      </c>
    </row>
    <row r="296" spans="1:53" ht="14.1" customHeight="1" outlineLevel="2" x14ac:dyDescent="0.2">
      <c r="A296" s="68"/>
      <c r="B296" s="94"/>
      <c r="C296" s="142"/>
      <c r="D296" s="96"/>
      <c r="E296" s="96"/>
      <c r="F296" s="97"/>
      <c r="G296" s="98"/>
      <c r="H296" s="99" t="s">
        <v>49</v>
      </c>
      <c r="I296" s="100"/>
      <c r="J296" s="101"/>
      <c r="K296" s="101"/>
      <c r="L296" s="102" t="str">
        <f>IF(I296&lt;&gt;0,((VLOOKUP(I296,'1. Standard_Cost'!$B$4:$D$8,2)+VLOOKUP(I296,'1. Standard_Cost'!$B$4:$D$8,3))*J296*K296),"0")</f>
        <v>0</v>
      </c>
      <c r="M296" s="102">
        <f>L296*'1. Standard_Cost'!F112</f>
        <v>0</v>
      </c>
      <c r="N296" s="103"/>
      <c r="O296" s="103"/>
      <c r="P296" s="103"/>
      <c r="Q296" s="103"/>
      <c r="R296" s="104">
        <f>+N296*P296*'1. Standard_Cost'!$B$12</f>
        <v>0</v>
      </c>
      <c r="S296" s="104">
        <f>+N296*O296*P296*'1. Standard_Cost'!$C$12</f>
        <v>0</v>
      </c>
      <c r="T296" s="104">
        <f>+N296*P296*Q296*'1. Standard_Cost'!$D$12</f>
        <v>0</v>
      </c>
      <c r="U296" s="104">
        <f>+N296*O296*'1. Standard_Cost'!$E$12</f>
        <v>0</v>
      </c>
      <c r="V296" s="103"/>
      <c r="W296" s="103"/>
      <c r="X296" s="103"/>
      <c r="Y296" s="104">
        <f>+V296*((X296*'1. Standard_Cost'!$B$16)+(W296*X296*'1. Standard_Cost'!$C$16))</f>
        <v>0</v>
      </c>
      <c r="Z296" s="103"/>
      <c r="AA296" s="103"/>
      <c r="AB296" s="104">
        <f>+Z296*'1. Standard_Cost'!$B$20+AA296*'1. Standard_Cost'!$C$20</f>
        <v>0</v>
      </c>
      <c r="AC296" s="105"/>
      <c r="AD296" s="106"/>
      <c r="AE296" s="104">
        <f>SUM(AD296,AC296,AB296,Y296,U296,T296,S296,R296)*'1. Standard_Cost'!B136</f>
        <v>0</v>
      </c>
      <c r="AF296" s="104">
        <f>SUM(AD296,AE296)</f>
        <v>0</v>
      </c>
      <c r="AG296" s="103"/>
      <c r="AH296" s="103"/>
      <c r="AI296" s="103"/>
      <c r="AJ296" s="107"/>
      <c r="AK296" s="107"/>
      <c r="AL296" s="107"/>
      <c r="AM296" s="104">
        <f>AG296*'1. Standard_Cost'!B132+'Incremental_Cost Year 2021'!AH305*'1. Standard_Cost'!C132+'Incremental_Cost Year 2021'!AI305*'1. Standard_Cost'!D132+'Incremental_Cost Year 2021'!AJ305+'Incremental_Cost Year 2021'!AL305+AK296</f>
        <v>0</v>
      </c>
      <c r="AN296" s="104">
        <f>AM296*'1. Standard_Cost'!C136</f>
        <v>0</v>
      </c>
      <c r="AO296" s="107"/>
      <c r="AQ296" s="104">
        <f t="shared" ref="AQ296:AQ299" si="460">L296+M296</f>
        <v>0</v>
      </c>
      <c r="AR296" s="104">
        <f t="shared" ref="AR296:AR299" si="461">AF296</f>
        <v>0</v>
      </c>
      <c r="AS296" s="104">
        <f t="shared" si="382"/>
        <v>0</v>
      </c>
      <c r="AT296" s="104">
        <f>SUM(AQ296,AR296,AS296)</f>
        <v>0</v>
      </c>
      <c r="AU296" s="229"/>
      <c r="AV296" s="229"/>
      <c r="AW296" s="229"/>
      <c r="AX296" s="229"/>
      <c r="AY296" s="229"/>
      <c r="AZ296" s="229"/>
      <c r="BA296" s="230">
        <f t="shared" ref="BA296:BA299" si="462">SUM(AU296:AZ296)-AT296</f>
        <v>0</v>
      </c>
    </row>
    <row r="297" spans="1:53" ht="14.1" customHeight="1" outlineLevel="2" x14ac:dyDescent="0.2">
      <c r="A297" s="68"/>
      <c r="B297" s="94"/>
      <c r="C297" s="142"/>
      <c r="D297" s="110"/>
      <c r="E297" s="110"/>
      <c r="F297" s="110"/>
      <c r="G297" s="111"/>
      <c r="H297" s="99" t="s">
        <v>50</v>
      </c>
      <c r="I297" s="100"/>
      <c r="J297" s="101"/>
      <c r="K297" s="101"/>
      <c r="L297" s="102" t="str">
        <f>IF(I297&lt;&gt;0,((VLOOKUP(I297,'1. Standard_Cost'!$B$4:$D$8,2)+VLOOKUP(I297,'1. Standard_Cost'!$B$4:$D$8,3))*J297*K297),"0")</f>
        <v>0</v>
      </c>
      <c r="M297" s="102">
        <f>L297*'1. Standard_Cost'!F112</f>
        <v>0</v>
      </c>
      <c r="N297" s="103"/>
      <c r="O297" s="103"/>
      <c r="P297" s="103"/>
      <c r="Q297" s="103"/>
      <c r="R297" s="104">
        <f>+N297*P297*'1. Standard_Cost'!$B$12</f>
        <v>0</v>
      </c>
      <c r="S297" s="104">
        <f>+N297*O297*P297*'1. Standard_Cost'!$C$12</f>
        <v>0</v>
      </c>
      <c r="T297" s="104">
        <f>+N297*P297*Q297*'1. Standard_Cost'!$D$12</f>
        <v>0</v>
      </c>
      <c r="U297" s="104">
        <f>+N297*O297*'1. Standard_Cost'!$E$12</f>
        <v>0</v>
      </c>
      <c r="V297" s="103"/>
      <c r="W297" s="103"/>
      <c r="X297" s="103"/>
      <c r="Y297" s="104">
        <f>+V297*((X297*'1. Standard_Cost'!$B$16)+(W297*X297*'1. Standard_Cost'!$C$16))</f>
        <v>0</v>
      </c>
      <c r="Z297" s="103"/>
      <c r="AA297" s="103"/>
      <c r="AB297" s="104">
        <f>+Z297*'1. Standard_Cost'!$B$20+AA297*'1. Standard_Cost'!$C$20</f>
        <v>0</v>
      </c>
      <c r="AC297" s="105"/>
      <c r="AD297" s="106"/>
      <c r="AE297" s="104">
        <f>SUM(AD297,AC297,AB297,Y297,U297,T297,S297,R297)*'1. Standard_Cost'!B136</f>
        <v>0</v>
      </c>
      <c r="AF297" s="104">
        <f t="shared" ref="AF297:AF299" si="463">SUM(AD297,AE297)</f>
        <v>0</v>
      </c>
      <c r="AG297" s="103"/>
      <c r="AH297" s="103">
        <v>0</v>
      </c>
      <c r="AI297" s="103">
        <v>0</v>
      </c>
      <c r="AJ297" s="107"/>
      <c r="AK297" s="107"/>
      <c r="AL297" s="107"/>
      <c r="AM297" s="104">
        <f>AG297*'1. Standard_Cost'!B132+'Incremental_Cost Year 2021'!AH306*'1. Standard_Cost'!C132+'Incremental_Cost Year 2021'!AI306*'1. Standard_Cost'!D132+'Incremental_Cost Year 2021'!AJ306+'Incremental_Cost Year 2021'!AL306+AK297</f>
        <v>0</v>
      </c>
      <c r="AN297" s="104">
        <f>AM297*'1. Standard_Cost'!C136</f>
        <v>0</v>
      </c>
      <c r="AO297" s="107"/>
      <c r="AQ297" s="104">
        <f t="shared" si="460"/>
        <v>0</v>
      </c>
      <c r="AR297" s="104">
        <f t="shared" si="461"/>
        <v>0</v>
      </c>
      <c r="AS297" s="104">
        <f t="shared" si="382"/>
        <v>0</v>
      </c>
      <c r="AT297" s="104">
        <f t="shared" ref="AT297:AT299" si="464">SUM(AQ297,AR297,AS297)</f>
        <v>0</v>
      </c>
      <c r="AU297" s="229"/>
      <c r="AV297" s="229">
        <v>0</v>
      </c>
      <c r="AW297" s="229"/>
      <c r="AX297" s="229"/>
      <c r="AY297" s="229"/>
      <c r="AZ297" s="229"/>
      <c r="BA297" s="230">
        <f t="shared" si="462"/>
        <v>0</v>
      </c>
    </row>
    <row r="298" spans="1:53" ht="14.1" customHeight="1" outlineLevel="2" x14ac:dyDescent="0.2">
      <c r="A298" s="68"/>
      <c r="B298" s="94"/>
      <c r="C298" s="142"/>
      <c r="D298" s="110"/>
      <c r="E298" s="110"/>
      <c r="F298" s="110"/>
      <c r="G298" s="111"/>
      <c r="H298" s="99" t="s">
        <v>51</v>
      </c>
      <c r="I298" s="100"/>
      <c r="J298" s="101"/>
      <c r="K298" s="101"/>
      <c r="L298" s="102" t="str">
        <f>IF(I298&lt;&gt;0,((VLOOKUP(I298,'1. Standard_Cost'!$B$4:$D$8,2)+VLOOKUP(I298,'1. Standard_Cost'!$B$4:$D$8,3))*J298*K298),"0")</f>
        <v>0</v>
      </c>
      <c r="M298" s="102">
        <f>L298*'1. Standard_Cost'!F112</f>
        <v>0</v>
      </c>
      <c r="N298" s="103"/>
      <c r="O298" s="103"/>
      <c r="P298" s="103"/>
      <c r="Q298" s="103"/>
      <c r="R298" s="104">
        <f>+N298*P298*'1. Standard_Cost'!$B$12</f>
        <v>0</v>
      </c>
      <c r="S298" s="104">
        <f>+N298*O298*P298*'1. Standard_Cost'!$C$12</f>
        <v>0</v>
      </c>
      <c r="T298" s="104">
        <f>+N298*P298*Q298*'1. Standard_Cost'!$D$12</f>
        <v>0</v>
      </c>
      <c r="U298" s="104">
        <f>+N298*O298*'1. Standard_Cost'!$E$12</f>
        <v>0</v>
      </c>
      <c r="V298" s="103"/>
      <c r="W298" s="103"/>
      <c r="X298" s="103"/>
      <c r="Y298" s="104">
        <f>+V298*((X298*'1. Standard_Cost'!$B$16)+(W298*X298*'1. Standard_Cost'!$C$16))</f>
        <v>0</v>
      </c>
      <c r="Z298" s="103"/>
      <c r="AA298" s="103"/>
      <c r="AB298" s="104">
        <f>+Z298*'1. Standard_Cost'!$B$20+AA298*'1. Standard_Cost'!$C$20</f>
        <v>0</v>
      </c>
      <c r="AC298" s="105"/>
      <c r="AD298" s="106"/>
      <c r="AE298" s="104">
        <f>SUM(AD298,AC298,AB298,Y298,U298,T298,S298,R298)*'1. Standard_Cost'!B136</f>
        <v>0</v>
      </c>
      <c r="AF298" s="104">
        <f t="shared" si="463"/>
        <v>0</v>
      </c>
      <c r="AG298" s="103"/>
      <c r="AH298" s="103"/>
      <c r="AI298" s="103"/>
      <c r="AJ298" s="107"/>
      <c r="AK298" s="107"/>
      <c r="AL298" s="107"/>
      <c r="AM298" s="104">
        <f>AG298*'1. Standard_Cost'!B132+'Incremental_Cost Year 2021'!AH307*'1. Standard_Cost'!C132+'Incremental_Cost Year 2021'!AI307*'1. Standard_Cost'!D132+'Incremental_Cost Year 2021'!AJ307+'Incremental_Cost Year 2021'!AL307+AK298</f>
        <v>0</v>
      </c>
      <c r="AN298" s="104">
        <f>AM298*'1. Standard_Cost'!C136</f>
        <v>0</v>
      </c>
      <c r="AO298" s="107"/>
      <c r="AQ298" s="104">
        <f t="shared" si="460"/>
        <v>0</v>
      </c>
      <c r="AR298" s="104">
        <f t="shared" si="461"/>
        <v>0</v>
      </c>
      <c r="AS298" s="104">
        <f t="shared" si="382"/>
        <v>0</v>
      </c>
      <c r="AT298" s="104">
        <f t="shared" si="464"/>
        <v>0</v>
      </c>
      <c r="AU298" s="229"/>
      <c r="AV298" s="229"/>
      <c r="AW298" s="229"/>
      <c r="AX298" s="229"/>
      <c r="AY298" s="229"/>
      <c r="AZ298" s="229"/>
      <c r="BA298" s="230">
        <f t="shared" si="462"/>
        <v>0</v>
      </c>
    </row>
    <row r="299" spans="1:53" ht="14.1" customHeight="1" outlineLevel="2" x14ac:dyDescent="0.2">
      <c r="A299" s="68"/>
      <c r="B299" s="94"/>
      <c r="C299" s="142"/>
      <c r="D299" s="110"/>
      <c r="E299" s="110"/>
      <c r="F299" s="110"/>
      <c r="G299" s="111"/>
      <c r="H299" s="112" t="s">
        <v>179</v>
      </c>
      <c r="I299" s="100"/>
      <c r="J299" s="101"/>
      <c r="K299" s="101"/>
      <c r="L299" s="102" t="str">
        <f>IF(I299&lt;&gt;0,((VLOOKUP(I299,'1. Standard_Cost'!$B$4:$D$8,2)+VLOOKUP(I299,'1. Standard_Cost'!$B$4:$D$8,3))*J299*K299),"0")</f>
        <v>0</v>
      </c>
      <c r="M299" s="102">
        <f>L299*'1. Standard_Cost'!F112</f>
        <v>0</v>
      </c>
      <c r="N299" s="103"/>
      <c r="O299" s="103"/>
      <c r="P299" s="103"/>
      <c r="Q299" s="103"/>
      <c r="R299" s="104">
        <f>+N299*P299*'1. Standard_Cost'!$B$12</f>
        <v>0</v>
      </c>
      <c r="S299" s="104">
        <f>+N299*O299*P299*'1. Standard_Cost'!$C$12</f>
        <v>0</v>
      </c>
      <c r="T299" s="104">
        <f>+N299*P299*Q299*'1. Standard_Cost'!$D$12</f>
        <v>0</v>
      </c>
      <c r="U299" s="104">
        <f>+N299*O299*'1. Standard_Cost'!$E$12</f>
        <v>0</v>
      </c>
      <c r="V299" s="103"/>
      <c r="W299" s="103"/>
      <c r="X299" s="103"/>
      <c r="Y299" s="104">
        <f>+V299*((X299*'1. Standard_Cost'!$B$16)+(W299*X299*'1. Standard_Cost'!$C$16))</f>
        <v>0</v>
      </c>
      <c r="Z299" s="103"/>
      <c r="AA299" s="103"/>
      <c r="AB299" s="104">
        <f>+Z299*'1. Standard_Cost'!$B$20+AA299*'1. Standard_Cost'!$C$20</f>
        <v>0</v>
      </c>
      <c r="AC299" s="105"/>
      <c r="AD299" s="106"/>
      <c r="AE299" s="104">
        <f>SUM(AD299,AC299,AB299,Y299,U299,T299,S299,R299)*'1. Standard_Cost'!B136</f>
        <v>0</v>
      </c>
      <c r="AF299" s="104">
        <f t="shared" si="463"/>
        <v>0</v>
      </c>
      <c r="AG299" s="103"/>
      <c r="AH299" s="103"/>
      <c r="AI299" s="103"/>
      <c r="AJ299" s="107"/>
      <c r="AK299" s="107"/>
      <c r="AL299" s="107"/>
      <c r="AM299" s="104">
        <f>AG299*'1. Standard_Cost'!B132+'Incremental_Cost Year 2021'!AH308*'1. Standard_Cost'!C132+'Incremental_Cost Year 2021'!AI308*'1. Standard_Cost'!D132+'Incremental_Cost Year 2021'!AJ308+'Incremental_Cost Year 2021'!AL308+AK299</f>
        <v>0</v>
      </c>
      <c r="AN299" s="104">
        <f>AM299*'1. Standard_Cost'!C136</f>
        <v>0</v>
      </c>
      <c r="AO299" s="107"/>
      <c r="AQ299" s="104">
        <f t="shared" si="460"/>
        <v>0</v>
      </c>
      <c r="AR299" s="104">
        <f t="shared" si="461"/>
        <v>0</v>
      </c>
      <c r="AS299" s="104">
        <f t="shared" si="382"/>
        <v>0</v>
      </c>
      <c r="AT299" s="104">
        <f t="shared" si="464"/>
        <v>0</v>
      </c>
      <c r="AU299" s="229"/>
      <c r="AV299" s="229"/>
      <c r="AW299" s="229"/>
      <c r="AX299" s="229"/>
      <c r="AY299" s="229"/>
      <c r="AZ299" s="229"/>
      <c r="BA299" s="230">
        <f t="shared" si="462"/>
        <v>0</v>
      </c>
    </row>
    <row r="300" spans="1:53" ht="61.5" customHeight="1" outlineLevel="1" x14ac:dyDescent="0.2">
      <c r="A300" s="68"/>
      <c r="B300" s="141"/>
      <c r="C300" s="142"/>
      <c r="D300" s="113" t="s">
        <v>48</v>
      </c>
      <c r="E300" s="113" t="s">
        <v>761</v>
      </c>
      <c r="F300" s="114" t="s">
        <v>154</v>
      </c>
      <c r="G300" s="115" t="s">
        <v>155</v>
      </c>
      <c r="H300" s="122" t="s">
        <v>281</v>
      </c>
      <c r="I300" s="117"/>
      <c r="J300" s="117"/>
      <c r="K300" s="117"/>
      <c r="L300" s="118">
        <f>SUM(L296:L299)</f>
        <v>0</v>
      </c>
      <c r="M300" s="118">
        <f>SUM(M296:M299)</f>
        <v>0</v>
      </c>
      <c r="N300" s="117"/>
      <c r="O300" s="117"/>
      <c r="P300" s="117"/>
      <c r="Q300" s="117"/>
      <c r="R300" s="119">
        <f>SUM(R296:R299)</f>
        <v>0</v>
      </c>
      <c r="S300" s="119">
        <f>SUM(S296:S299)</f>
        <v>0</v>
      </c>
      <c r="T300" s="119">
        <f>SUM(T296:T299)</f>
        <v>0</v>
      </c>
      <c r="U300" s="119">
        <f>SUM(U296:U299)</f>
        <v>0</v>
      </c>
      <c r="V300" s="117"/>
      <c r="W300" s="117"/>
      <c r="X300" s="117"/>
      <c r="Y300" s="118">
        <f>SUM(Y296:Y299)</f>
        <v>0</v>
      </c>
      <c r="Z300" s="117"/>
      <c r="AA300" s="117"/>
      <c r="AB300" s="118">
        <f t="shared" ref="AB300:AF300" si="465">SUM(AB296:AB299)</f>
        <v>0</v>
      </c>
      <c r="AC300" s="118">
        <f t="shared" si="465"/>
        <v>0</v>
      </c>
      <c r="AD300" s="118">
        <f t="shared" si="465"/>
        <v>0</v>
      </c>
      <c r="AE300" s="118">
        <f t="shared" si="465"/>
        <v>0</v>
      </c>
      <c r="AF300" s="118">
        <f t="shared" si="465"/>
        <v>0</v>
      </c>
      <c r="AG300" s="117"/>
      <c r="AH300" s="117"/>
      <c r="AI300" s="117"/>
      <c r="AJ300" s="119">
        <f>SUM(AJ296:AJ299)</f>
        <v>0</v>
      </c>
      <c r="AK300" s="119">
        <f t="shared" ref="AK300:AN300" si="466">SUM(AK296:AK299)</f>
        <v>0</v>
      </c>
      <c r="AL300" s="119">
        <f t="shared" si="466"/>
        <v>0</v>
      </c>
      <c r="AM300" s="119">
        <f t="shared" si="466"/>
        <v>0</v>
      </c>
      <c r="AN300" s="119">
        <f t="shared" si="466"/>
        <v>0</v>
      </c>
      <c r="AO300" s="116"/>
      <c r="AP300" s="120"/>
      <c r="AQ300" s="121">
        <f t="shared" ref="AQ300:BA300" si="467">SUM(AQ296:AQ299)</f>
        <v>0</v>
      </c>
      <c r="AR300" s="121">
        <f t="shared" si="467"/>
        <v>0</v>
      </c>
      <c r="AS300" s="104">
        <f t="shared" si="382"/>
        <v>0</v>
      </c>
      <c r="AT300" s="121">
        <f t="shared" si="467"/>
        <v>0</v>
      </c>
      <c r="AU300" s="121">
        <f t="shared" si="467"/>
        <v>0</v>
      </c>
      <c r="AV300" s="121">
        <f t="shared" si="467"/>
        <v>0</v>
      </c>
      <c r="AW300" s="121">
        <f t="shared" si="467"/>
        <v>0</v>
      </c>
      <c r="AX300" s="121">
        <f t="shared" si="467"/>
        <v>0</v>
      </c>
      <c r="AY300" s="121">
        <f t="shared" si="467"/>
        <v>0</v>
      </c>
      <c r="AZ300" s="121">
        <f t="shared" si="467"/>
        <v>0</v>
      </c>
      <c r="BA300" s="121">
        <f t="shared" si="467"/>
        <v>0</v>
      </c>
    </row>
    <row r="301" spans="1:53" s="124" customFormat="1" ht="88.5" customHeight="1" x14ac:dyDescent="0.2">
      <c r="B301" s="138"/>
      <c r="C301" s="247" t="s">
        <v>285</v>
      </c>
      <c r="D301" s="248"/>
      <c r="E301" s="249"/>
      <c r="F301" s="222"/>
      <c r="G301" s="222"/>
      <c r="H301" s="130" t="s">
        <v>284</v>
      </c>
      <c r="I301" s="128"/>
      <c r="J301" s="128"/>
      <c r="K301" s="128"/>
      <c r="L301" s="129">
        <f>SUM(L306,L311)</f>
        <v>1180700</v>
      </c>
      <c r="M301" s="129">
        <f t="shared" ref="M301:AN301" si="468">SUM(M306,M311)</f>
        <v>197176.90000000002</v>
      </c>
      <c r="N301" s="129">
        <f t="shared" si="468"/>
        <v>0</v>
      </c>
      <c r="O301" s="129">
        <f t="shared" si="468"/>
        <v>0</v>
      </c>
      <c r="P301" s="129">
        <f t="shared" si="468"/>
        <v>0</v>
      </c>
      <c r="Q301" s="129">
        <f t="shared" si="468"/>
        <v>0</v>
      </c>
      <c r="R301" s="129">
        <f t="shared" si="468"/>
        <v>0</v>
      </c>
      <c r="S301" s="129">
        <f t="shared" si="468"/>
        <v>0</v>
      </c>
      <c r="T301" s="129">
        <f t="shared" si="468"/>
        <v>0</v>
      </c>
      <c r="U301" s="129">
        <f t="shared" si="468"/>
        <v>0</v>
      </c>
      <c r="V301" s="129">
        <f t="shared" si="468"/>
        <v>0</v>
      </c>
      <c r="W301" s="129">
        <f t="shared" si="468"/>
        <v>0</v>
      </c>
      <c r="X301" s="129">
        <f t="shared" si="468"/>
        <v>0</v>
      </c>
      <c r="Y301" s="129">
        <f t="shared" si="468"/>
        <v>0</v>
      </c>
      <c r="Z301" s="129">
        <f t="shared" si="468"/>
        <v>0</v>
      </c>
      <c r="AA301" s="129">
        <f t="shared" si="468"/>
        <v>0</v>
      </c>
      <c r="AB301" s="129">
        <f t="shared" si="468"/>
        <v>0</v>
      </c>
      <c r="AC301" s="129">
        <f t="shared" si="468"/>
        <v>0</v>
      </c>
      <c r="AD301" s="129">
        <f t="shared" si="468"/>
        <v>0</v>
      </c>
      <c r="AE301" s="129">
        <f t="shared" si="468"/>
        <v>0</v>
      </c>
      <c r="AF301" s="129">
        <f t="shared" si="468"/>
        <v>0</v>
      </c>
      <c r="AG301" s="129">
        <f t="shared" si="468"/>
        <v>0</v>
      </c>
      <c r="AH301" s="129">
        <f t="shared" si="468"/>
        <v>0</v>
      </c>
      <c r="AI301" s="129">
        <f t="shared" si="468"/>
        <v>0</v>
      </c>
      <c r="AJ301" s="129">
        <f t="shared" si="468"/>
        <v>0</v>
      </c>
      <c r="AK301" s="129">
        <f t="shared" si="468"/>
        <v>0</v>
      </c>
      <c r="AL301" s="129">
        <f t="shared" si="468"/>
        <v>0</v>
      </c>
      <c r="AM301" s="129">
        <f t="shared" si="468"/>
        <v>0</v>
      </c>
      <c r="AN301" s="129">
        <f t="shared" si="468"/>
        <v>0</v>
      </c>
      <c r="AO301" s="130"/>
      <c r="AP301" s="131"/>
      <c r="AQ301" s="139">
        <f>SUM(AQ306,AQ311)</f>
        <v>1377876.9000000001</v>
      </c>
      <c r="AR301" s="139">
        <f t="shared" ref="AR301:BA301" si="469">SUM(AR306,AR311)</f>
        <v>0</v>
      </c>
      <c r="AS301" s="139">
        <f t="shared" si="469"/>
        <v>0</v>
      </c>
      <c r="AT301" s="139">
        <f t="shared" si="469"/>
        <v>1377876.9000000001</v>
      </c>
      <c r="AU301" s="139">
        <f t="shared" si="469"/>
        <v>1377876.9000000001</v>
      </c>
      <c r="AV301" s="139">
        <f t="shared" si="469"/>
        <v>0</v>
      </c>
      <c r="AW301" s="139">
        <f t="shared" si="469"/>
        <v>0</v>
      </c>
      <c r="AX301" s="139">
        <f t="shared" si="469"/>
        <v>0</v>
      </c>
      <c r="AY301" s="139">
        <f t="shared" si="469"/>
        <v>0</v>
      </c>
      <c r="AZ301" s="139">
        <f t="shared" si="469"/>
        <v>0</v>
      </c>
      <c r="BA301" s="139">
        <f t="shared" si="469"/>
        <v>0</v>
      </c>
    </row>
    <row r="302" spans="1:53" ht="14.1" customHeight="1" outlineLevel="2" x14ac:dyDescent="0.2">
      <c r="A302" s="68"/>
      <c r="B302" s="94"/>
      <c r="C302" s="250"/>
      <c r="D302" s="96"/>
      <c r="E302" s="96"/>
      <c r="F302" s="97"/>
      <c r="G302" s="98"/>
      <c r="H302" s="99" t="s">
        <v>49</v>
      </c>
      <c r="I302" s="100"/>
      <c r="J302" s="101"/>
      <c r="K302" s="101"/>
      <c r="L302" s="102" t="str">
        <f>IF(I302&lt;&gt;0,((VLOOKUP(I302,'1. Standard_Cost'!$B$4:$D$8,2)+VLOOKUP(I302,'1. Standard_Cost'!$B$4:$D$8,3))*J302*K302),"0")</f>
        <v>0</v>
      </c>
      <c r="M302" s="102">
        <f>L302*'1. Standard_Cost'!F132</f>
        <v>0</v>
      </c>
      <c r="N302" s="103"/>
      <c r="O302" s="103"/>
      <c r="P302" s="103"/>
      <c r="Q302" s="103"/>
      <c r="R302" s="104">
        <f>+N302*P302*'1. Standard_Cost'!$B$12</f>
        <v>0</v>
      </c>
      <c r="S302" s="104">
        <f>+N302*O302*P302*'1. Standard_Cost'!$C$12</f>
        <v>0</v>
      </c>
      <c r="T302" s="104">
        <f>+N302*P302*Q302*'1. Standard_Cost'!$D$12</f>
        <v>0</v>
      </c>
      <c r="U302" s="104">
        <f>+N302*O302*'1. Standard_Cost'!$E$12</f>
        <v>0</v>
      </c>
      <c r="V302" s="103"/>
      <c r="W302" s="103"/>
      <c r="X302" s="103"/>
      <c r="Y302" s="104">
        <f>+V302*((X302*'1. Standard_Cost'!$B$16)+(W302*X302*'1. Standard_Cost'!$C$16))</f>
        <v>0</v>
      </c>
      <c r="Z302" s="103"/>
      <c r="AA302" s="103"/>
      <c r="AB302" s="104">
        <f>+Z302*'1. Standard_Cost'!$B$20+AA302*'1. Standard_Cost'!$C$20</f>
        <v>0</v>
      </c>
      <c r="AC302" s="105"/>
      <c r="AD302" s="106"/>
      <c r="AE302" s="104">
        <f>SUM(AD302,AC302,AB302,Y302,U302,T302,S302,R302)*'1. Standard_Cost'!B156</f>
        <v>0</v>
      </c>
      <c r="AF302" s="104">
        <f>SUM(AD302,AE302)</f>
        <v>0</v>
      </c>
      <c r="AG302" s="103"/>
      <c r="AH302" s="103"/>
      <c r="AI302" s="103"/>
      <c r="AJ302" s="107"/>
      <c r="AK302" s="107"/>
      <c r="AL302" s="107"/>
      <c r="AM302" s="104">
        <f>AG302*'1. Standard_Cost'!B152+'Incremental_Cost Year 2021'!AH311*'1. Standard_Cost'!C152+'Incremental_Cost Year 2021'!AI311*'1. Standard_Cost'!D152+'Incremental_Cost Year 2021'!AJ311+'Incremental_Cost Year 2021'!AL311+AK302</f>
        <v>0</v>
      </c>
      <c r="AN302" s="104">
        <f>AM302*'1. Standard_Cost'!C156</f>
        <v>0</v>
      </c>
      <c r="AO302" s="107"/>
      <c r="AQ302" s="104">
        <f t="shared" ref="AQ302:AQ305" si="470">L302+M302</f>
        <v>0</v>
      </c>
      <c r="AR302" s="104">
        <f t="shared" ref="AR302:AR305" si="471">AF302</f>
        <v>0</v>
      </c>
      <c r="AS302" s="104">
        <f t="shared" si="382"/>
        <v>0</v>
      </c>
      <c r="AT302" s="104">
        <f>SUM(AQ302,AR302,AS302)</f>
        <v>0</v>
      </c>
      <c r="AU302" s="229"/>
      <c r="AV302" s="229"/>
      <c r="AW302" s="229"/>
      <c r="AX302" s="229"/>
      <c r="AY302" s="229"/>
      <c r="AZ302" s="229"/>
      <c r="BA302" s="230">
        <f t="shared" ref="BA302:BA305" si="472">SUM(AU302:AZ302)-AT302</f>
        <v>0</v>
      </c>
    </row>
    <row r="303" spans="1:53" ht="14.1" customHeight="1" outlineLevel="2" x14ac:dyDescent="0.2">
      <c r="A303" s="68"/>
      <c r="B303" s="94"/>
      <c r="C303" s="251"/>
      <c r="D303" s="110"/>
      <c r="E303" s="110"/>
      <c r="F303" s="110"/>
      <c r="G303" s="111"/>
      <c r="H303" s="99" t="s">
        <v>50</v>
      </c>
      <c r="I303" s="100"/>
      <c r="J303" s="101"/>
      <c r="K303" s="101"/>
      <c r="L303" s="102" t="str">
        <f>IF(I303&lt;&gt;0,((VLOOKUP(I303,'1. Standard_Cost'!$B$4:$D$8,2)+VLOOKUP(I303,'1. Standard_Cost'!$B$4:$D$8,3))*J303*K303),"0")</f>
        <v>0</v>
      </c>
      <c r="M303" s="102">
        <f>L303*'1. Standard_Cost'!F132</f>
        <v>0</v>
      </c>
      <c r="N303" s="103"/>
      <c r="O303" s="103"/>
      <c r="P303" s="103"/>
      <c r="Q303" s="103"/>
      <c r="R303" s="104">
        <f>+N303*P303*'1. Standard_Cost'!$B$12</f>
        <v>0</v>
      </c>
      <c r="S303" s="104">
        <f>+N303*O303*P303*'1. Standard_Cost'!$C$12</f>
        <v>0</v>
      </c>
      <c r="T303" s="104">
        <f>+N303*P303*Q303*'1. Standard_Cost'!$D$12</f>
        <v>0</v>
      </c>
      <c r="U303" s="104">
        <f>+N303*O303*'1. Standard_Cost'!$E$12</f>
        <v>0</v>
      </c>
      <c r="V303" s="103"/>
      <c r="W303" s="103"/>
      <c r="X303" s="103"/>
      <c r="Y303" s="104">
        <f>+V303*((X303*'1. Standard_Cost'!$B$16)+(W303*X303*'1. Standard_Cost'!$C$16))</f>
        <v>0</v>
      </c>
      <c r="Z303" s="103"/>
      <c r="AA303" s="103"/>
      <c r="AB303" s="104">
        <f>+Z303*'1. Standard_Cost'!$B$20+AA303*'1. Standard_Cost'!$C$20</f>
        <v>0</v>
      </c>
      <c r="AC303" s="105"/>
      <c r="AD303" s="106"/>
      <c r="AE303" s="104">
        <f>SUM(AD303,AC303,AB303,Y303,U303,T303,S303,R303)*'1. Standard_Cost'!B156</f>
        <v>0</v>
      </c>
      <c r="AF303" s="104">
        <f t="shared" ref="AF303:AF305" si="473">SUM(AD303,AE303)</f>
        <v>0</v>
      </c>
      <c r="AG303" s="103"/>
      <c r="AH303" s="103">
        <v>0</v>
      </c>
      <c r="AI303" s="103">
        <v>0</v>
      </c>
      <c r="AJ303" s="107"/>
      <c r="AK303" s="107"/>
      <c r="AL303" s="107"/>
      <c r="AM303" s="104">
        <f>AG303*'1. Standard_Cost'!B152+'Incremental_Cost Year 2021'!AH312*'1. Standard_Cost'!C152+'Incremental_Cost Year 2021'!AI312*'1. Standard_Cost'!D152+'Incremental_Cost Year 2021'!AJ312+'Incremental_Cost Year 2021'!AL312+AK303</f>
        <v>0</v>
      </c>
      <c r="AN303" s="104">
        <f>AM303*'1. Standard_Cost'!C156</f>
        <v>0</v>
      </c>
      <c r="AO303" s="107"/>
      <c r="AQ303" s="104">
        <f t="shared" si="470"/>
        <v>0</v>
      </c>
      <c r="AR303" s="104">
        <f t="shared" si="471"/>
        <v>0</v>
      </c>
      <c r="AS303" s="104">
        <f t="shared" si="382"/>
        <v>0</v>
      </c>
      <c r="AT303" s="104">
        <f t="shared" ref="AT303:AT305" si="474">SUM(AQ303,AR303,AS303)</f>
        <v>0</v>
      </c>
      <c r="AU303" s="229"/>
      <c r="AV303" s="229">
        <v>0</v>
      </c>
      <c r="AW303" s="229"/>
      <c r="AX303" s="229"/>
      <c r="AY303" s="229"/>
      <c r="AZ303" s="229"/>
      <c r="BA303" s="230">
        <f t="shared" si="472"/>
        <v>0</v>
      </c>
    </row>
    <row r="304" spans="1:53" ht="14.1" customHeight="1" outlineLevel="2" x14ac:dyDescent="0.2">
      <c r="A304" s="68"/>
      <c r="B304" s="94"/>
      <c r="C304" s="251"/>
      <c r="D304" s="110"/>
      <c r="E304" s="110"/>
      <c r="F304" s="110"/>
      <c r="G304" s="111"/>
      <c r="H304" s="99" t="s">
        <v>51</v>
      </c>
      <c r="I304" s="100"/>
      <c r="J304" s="101"/>
      <c r="K304" s="101"/>
      <c r="L304" s="102" t="str">
        <f>IF(I304&lt;&gt;0,((VLOOKUP(I304,'1. Standard_Cost'!$B$4:$D$8,2)+VLOOKUP(I304,'1. Standard_Cost'!$B$4:$D$8,3))*J304*K304),"0")</f>
        <v>0</v>
      </c>
      <c r="M304" s="102">
        <f>L304*'1. Standard_Cost'!F132</f>
        <v>0</v>
      </c>
      <c r="N304" s="103"/>
      <c r="O304" s="103"/>
      <c r="P304" s="103"/>
      <c r="Q304" s="103"/>
      <c r="R304" s="104">
        <f>+N304*P304*'1. Standard_Cost'!$B$12</f>
        <v>0</v>
      </c>
      <c r="S304" s="104">
        <f>+N304*O304*P304*'1. Standard_Cost'!$C$12</f>
        <v>0</v>
      </c>
      <c r="T304" s="104">
        <f>+N304*P304*Q304*'1. Standard_Cost'!$D$12</f>
        <v>0</v>
      </c>
      <c r="U304" s="104">
        <f>+N304*O304*'1. Standard_Cost'!$E$12</f>
        <v>0</v>
      </c>
      <c r="V304" s="103"/>
      <c r="W304" s="103"/>
      <c r="X304" s="103"/>
      <c r="Y304" s="104">
        <f>+V304*((X304*'1. Standard_Cost'!$B$16)+(W304*X304*'1. Standard_Cost'!$C$16))</f>
        <v>0</v>
      </c>
      <c r="Z304" s="103"/>
      <c r="AA304" s="103"/>
      <c r="AB304" s="104">
        <f>+Z304*'1. Standard_Cost'!$B$20+AA304*'1. Standard_Cost'!$C$20</f>
        <v>0</v>
      </c>
      <c r="AC304" s="105"/>
      <c r="AD304" s="106"/>
      <c r="AE304" s="104">
        <f>SUM(AD304,AC304,AB304,Y304,U304,T304,S304,R304)*'1. Standard_Cost'!B156</f>
        <v>0</v>
      </c>
      <c r="AF304" s="104">
        <f t="shared" si="473"/>
        <v>0</v>
      </c>
      <c r="AG304" s="103"/>
      <c r="AH304" s="103"/>
      <c r="AI304" s="103"/>
      <c r="AJ304" s="107"/>
      <c r="AK304" s="107"/>
      <c r="AL304" s="107"/>
      <c r="AM304" s="104">
        <f>AG304*'1. Standard_Cost'!B152+'Incremental_Cost Year 2021'!AH313*'1. Standard_Cost'!C152+'Incremental_Cost Year 2021'!AI313*'1. Standard_Cost'!D152+'Incremental_Cost Year 2021'!AJ313+'Incremental_Cost Year 2021'!AL313+AK304</f>
        <v>0</v>
      </c>
      <c r="AN304" s="104">
        <f>AM304*'1. Standard_Cost'!C156</f>
        <v>0</v>
      </c>
      <c r="AO304" s="107"/>
      <c r="AQ304" s="104">
        <f t="shared" si="470"/>
        <v>0</v>
      </c>
      <c r="AR304" s="104">
        <f t="shared" si="471"/>
        <v>0</v>
      </c>
      <c r="AS304" s="104">
        <f t="shared" si="382"/>
        <v>0</v>
      </c>
      <c r="AT304" s="104">
        <f t="shared" si="474"/>
        <v>0</v>
      </c>
      <c r="AU304" s="229"/>
      <c r="AV304" s="229"/>
      <c r="AW304" s="229"/>
      <c r="AX304" s="229"/>
      <c r="AY304" s="229"/>
      <c r="AZ304" s="229"/>
      <c r="BA304" s="230">
        <f t="shared" si="472"/>
        <v>0</v>
      </c>
    </row>
    <row r="305" spans="1:53" ht="14.1" customHeight="1" outlineLevel="2" x14ac:dyDescent="0.2">
      <c r="A305" s="68"/>
      <c r="B305" s="94"/>
      <c r="C305" s="251"/>
      <c r="D305" s="110"/>
      <c r="E305" s="110"/>
      <c r="F305" s="110"/>
      <c r="G305" s="111"/>
      <c r="H305" s="112" t="s">
        <v>179</v>
      </c>
      <c r="I305" s="100"/>
      <c r="J305" s="101"/>
      <c r="K305" s="101"/>
      <c r="L305" s="102" t="str">
        <f>IF(I305&lt;&gt;0,((VLOOKUP(I305,'1. Standard_Cost'!$B$4:$D$8,2)+VLOOKUP(I305,'1. Standard_Cost'!$B$4:$D$8,3))*J305*K305),"0")</f>
        <v>0</v>
      </c>
      <c r="M305" s="102">
        <f>L305*'1. Standard_Cost'!F132</f>
        <v>0</v>
      </c>
      <c r="N305" s="103"/>
      <c r="O305" s="103"/>
      <c r="P305" s="103"/>
      <c r="Q305" s="103"/>
      <c r="R305" s="104">
        <f>+N305*P305*'1. Standard_Cost'!$B$12</f>
        <v>0</v>
      </c>
      <c r="S305" s="104">
        <f>+N305*O305*P305*'1. Standard_Cost'!$C$12</f>
        <v>0</v>
      </c>
      <c r="T305" s="104">
        <f>+N305*P305*Q305*'1. Standard_Cost'!$D$12</f>
        <v>0</v>
      </c>
      <c r="U305" s="104">
        <f>+N305*O305*'1. Standard_Cost'!$E$12</f>
        <v>0</v>
      </c>
      <c r="V305" s="103"/>
      <c r="W305" s="103"/>
      <c r="X305" s="103"/>
      <c r="Y305" s="104">
        <f>+V305*((X305*'1. Standard_Cost'!$B$16)+(W305*X305*'1. Standard_Cost'!$C$16))</f>
        <v>0</v>
      </c>
      <c r="Z305" s="103"/>
      <c r="AA305" s="103"/>
      <c r="AB305" s="104">
        <f>+Z305*'1. Standard_Cost'!$B$20+AA305*'1. Standard_Cost'!$C$20</f>
        <v>0</v>
      </c>
      <c r="AC305" s="105"/>
      <c r="AD305" s="106"/>
      <c r="AE305" s="104">
        <f>SUM(AD305,AC305,AB305,Y305,U305,T305,S305,R305)*'1. Standard_Cost'!B156</f>
        <v>0</v>
      </c>
      <c r="AF305" s="104">
        <f t="shared" si="473"/>
        <v>0</v>
      </c>
      <c r="AG305" s="103"/>
      <c r="AH305" s="103"/>
      <c r="AI305" s="103"/>
      <c r="AJ305" s="107"/>
      <c r="AK305" s="107"/>
      <c r="AL305" s="107"/>
      <c r="AM305" s="104">
        <f>AG305*'1. Standard_Cost'!B152+'Incremental_Cost Year 2021'!AH314*'1. Standard_Cost'!C152+'Incremental_Cost Year 2021'!AI314*'1. Standard_Cost'!D152+'Incremental_Cost Year 2021'!AJ314+'Incremental_Cost Year 2021'!AL314+AK305</f>
        <v>0</v>
      </c>
      <c r="AN305" s="104">
        <f>AM305*'1. Standard_Cost'!C156</f>
        <v>0</v>
      </c>
      <c r="AO305" s="107"/>
      <c r="AQ305" s="104">
        <f t="shared" si="470"/>
        <v>0</v>
      </c>
      <c r="AR305" s="104">
        <f t="shared" si="471"/>
        <v>0</v>
      </c>
      <c r="AS305" s="104">
        <f t="shared" si="382"/>
        <v>0</v>
      </c>
      <c r="AT305" s="104">
        <f t="shared" si="474"/>
        <v>0</v>
      </c>
      <c r="AU305" s="229"/>
      <c r="AV305" s="229"/>
      <c r="AW305" s="229"/>
      <c r="AX305" s="229"/>
      <c r="AY305" s="229"/>
      <c r="AZ305" s="229"/>
      <c r="BA305" s="230">
        <f t="shared" si="472"/>
        <v>0</v>
      </c>
    </row>
    <row r="306" spans="1:53" ht="61.5" customHeight="1" outlineLevel="1" x14ac:dyDescent="0.2">
      <c r="A306" s="68"/>
      <c r="B306" s="94"/>
      <c r="C306" s="251"/>
      <c r="D306" s="113" t="s">
        <v>48</v>
      </c>
      <c r="E306" s="113" t="s">
        <v>286</v>
      </c>
      <c r="F306" s="114" t="s">
        <v>154</v>
      </c>
      <c r="G306" s="115" t="s">
        <v>155</v>
      </c>
      <c r="H306" s="140" t="s">
        <v>287</v>
      </c>
      <c r="I306" s="117"/>
      <c r="J306" s="117"/>
      <c r="K306" s="117"/>
      <c r="L306" s="118">
        <f>SUM(L302:L305)</f>
        <v>0</v>
      </c>
      <c r="M306" s="118">
        <f>SUM(M302:M305)</f>
        <v>0</v>
      </c>
      <c r="N306" s="117"/>
      <c r="O306" s="117"/>
      <c r="P306" s="117"/>
      <c r="Q306" s="117"/>
      <c r="R306" s="119">
        <f>SUM(R302:R305)</f>
        <v>0</v>
      </c>
      <c r="S306" s="119">
        <f>SUM(S302:S305)</f>
        <v>0</v>
      </c>
      <c r="T306" s="119">
        <f>SUM(T302:T305)</f>
        <v>0</v>
      </c>
      <c r="U306" s="119">
        <f>SUM(U302:U305)</f>
        <v>0</v>
      </c>
      <c r="V306" s="117"/>
      <c r="W306" s="117"/>
      <c r="X306" s="117"/>
      <c r="Y306" s="118">
        <f>SUM(Y302:Y305)</f>
        <v>0</v>
      </c>
      <c r="Z306" s="117"/>
      <c r="AA306" s="117"/>
      <c r="AB306" s="118">
        <f t="shared" ref="AB306:AF306" si="475">SUM(AB302:AB305)</f>
        <v>0</v>
      </c>
      <c r="AC306" s="118">
        <f t="shared" si="475"/>
        <v>0</v>
      </c>
      <c r="AD306" s="118">
        <f t="shared" si="475"/>
        <v>0</v>
      </c>
      <c r="AE306" s="118">
        <f t="shared" si="475"/>
        <v>0</v>
      </c>
      <c r="AF306" s="118">
        <f t="shared" si="475"/>
        <v>0</v>
      </c>
      <c r="AG306" s="117"/>
      <c r="AH306" s="117"/>
      <c r="AI306" s="117"/>
      <c r="AJ306" s="119">
        <f>SUM(AJ302:AJ305)</f>
        <v>0</v>
      </c>
      <c r="AK306" s="119">
        <f t="shared" ref="AK306:AN306" si="476">SUM(AK302:AK305)</f>
        <v>0</v>
      </c>
      <c r="AL306" s="119">
        <f t="shared" si="476"/>
        <v>0</v>
      </c>
      <c r="AM306" s="119">
        <f t="shared" si="476"/>
        <v>0</v>
      </c>
      <c r="AN306" s="119">
        <f t="shared" si="476"/>
        <v>0</v>
      </c>
      <c r="AO306" s="116"/>
      <c r="AP306" s="120"/>
      <c r="AQ306" s="118">
        <f t="shared" ref="AQ306:BA306" si="477">SUM(AQ302:AQ305)</f>
        <v>0</v>
      </c>
      <c r="AR306" s="118">
        <f t="shared" si="477"/>
        <v>0</v>
      </c>
      <c r="AS306" s="118">
        <f t="shared" si="477"/>
        <v>0</v>
      </c>
      <c r="AT306" s="118">
        <f t="shared" si="477"/>
        <v>0</v>
      </c>
      <c r="AU306" s="118">
        <f t="shared" si="477"/>
        <v>0</v>
      </c>
      <c r="AV306" s="118">
        <f t="shared" si="477"/>
        <v>0</v>
      </c>
      <c r="AW306" s="118">
        <f t="shared" si="477"/>
        <v>0</v>
      </c>
      <c r="AX306" s="118">
        <f t="shared" si="477"/>
        <v>0</v>
      </c>
      <c r="AY306" s="118">
        <f t="shared" si="477"/>
        <v>0</v>
      </c>
      <c r="AZ306" s="118">
        <f t="shared" si="477"/>
        <v>0</v>
      </c>
      <c r="BA306" s="118">
        <f t="shared" si="477"/>
        <v>0</v>
      </c>
    </row>
    <row r="307" spans="1:53" ht="14.1" customHeight="1" outlineLevel="2" x14ac:dyDescent="0.2">
      <c r="A307" s="68"/>
      <c r="B307" s="94"/>
      <c r="C307" s="251"/>
      <c r="D307" s="96"/>
      <c r="E307" s="96"/>
      <c r="F307" s="97"/>
      <c r="G307" s="98"/>
      <c r="H307" s="99" t="s">
        <v>570</v>
      </c>
      <c r="I307" s="100"/>
      <c r="J307" s="101">
        <v>1</v>
      </c>
      <c r="K307" s="101">
        <v>2</v>
      </c>
      <c r="L307" s="102">
        <v>160200</v>
      </c>
      <c r="M307" s="102">
        <f>L307*'1. Standard_Cost'!F4</f>
        <v>26753.4</v>
      </c>
      <c r="N307" s="103"/>
      <c r="O307" s="103"/>
      <c r="P307" s="103"/>
      <c r="Q307" s="103"/>
      <c r="R307" s="104">
        <f>+N307*P307*'[1]1. Standard_Cost'!$B$12</f>
        <v>0</v>
      </c>
      <c r="S307" s="104">
        <f>+N307*O307*P307*'[1]1. Standard_Cost'!$C$12</f>
        <v>0</v>
      </c>
      <c r="T307" s="104">
        <f>+N307*P307*Q307*'[1]1. Standard_Cost'!$D$12</f>
        <v>0</v>
      </c>
      <c r="U307" s="104">
        <f>+N307*O307*'[1]1. Standard_Cost'!$E$12</f>
        <v>0</v>
      </c>
      <c r="V307" s="103"/>
      <c r="W307" s="103"/>
      <c r="X307" s="103"/>
      <c r="Y307" s="104">
        <f>+V307*((X307*'[1]1. Standard_Cost'!$B$16)+(W307*X307*'[1]1. Standard_Cost'!$C$16))</f>
        <v>0</v>
      </c>
      <c r="Z307" s="103"/>
      <c r="AA307" s="103"/>
      <c r="AB307" s="104">
        <f>+Z307*'[1]1. Standard_Cost'!$B$20+AA307*'[1]1. Standard_Cost'!$C$20</f>
        <v>0</v>
      </c>
      <c r="AC307" s="105"/>
      <c r="AD307" s="106"/>
      <c r="AE307" s="104">
        <f>SUM(AD307,AC307,AB307,Y307,U307,T307,S307,R307)*'[1]1. Standard_Cost'!B157</f>
        <v>0</v>
      </c>
      <c r="AF307" s="104">
        <f>SUM(AD307,AE307)</f>
        <v>0</v>
      </c>
      <c r="AG307" s="103"/>
      <c r="AH307" s="103"/>
      <c r="AI307" s="103"/>
      <c r="AJ307" s="107"/>
      <c r="AK307" s="107"/>
      <c r="AL307" s="107"/>
      <c r="AM307" s="104">
        <f>AG307*'[1]1. Standard_Cost'!B153+'[1]Incremental_Cost Year 2022'!AH320*'[1]1. Standard_Cost'!C153+'[1]Incremental_Cost Year 2022'!AI320*'[1]1. Standard_Cost'!D153+'[1]Incremental_Cost Year 2022'!AJ320+'[1]Incremental_Cost Year 2022'!AL320+AK307</f>
        <v>0</v>
      </c>
      <c r="AN307" s="104">
        <f>AM307*'[1]1. Standard_Cost'!C157</f>
        <v>0</v>
      </c>
      <c r="AO307" s="107"/>
      <c r="AQ307" s="104">
        <f t="shared" ref="AQ307:AQ310" si="478">L307+M307</f>
        <v>186953.4</v>
      </c>
      <c r="AR307" s="104">
        <f t="shared" ref="AR307:AR310" si="479">AF307</f>
        <v>0</v>
      </c>
      <c r="AS307" s="104">
        <f t="shared" si="382"/>
        <v>0</v>
      </c>
      <c r="AT307" s="104">
        <f>SUM(AQ307,AR307,AS307)</f>
        <v>186953.4</v>
      </c>
      <c r="AU307" s="229">
        <f>AT307</f>
        <v>186953.4</v>
      </c>
      <c r="AV307" s="229"/>
      <c r="AW307" s="229"/>
      <c r="AX307" s="229"/>
      <c r="AY307" s="229"/>
      <c r="AZ307" s="229"/>
      <c r="BA307" s="230">
        <f t="shared" ref="BA307:BA310" si="480">SUM(AU307:AZ307)-AT307</f>
        <v>0</v>
      </c>
    </row>
    <row r="308" spans="1:53" ht="14.1" customHeight="1" outlineLevel="2" x14ac:dyDescent="0.2">
      <c r="A308" s="68"/>
      <c r="B308" s="94"/>
      <c r="C308" s="251"/>
      <c r="D308" s="110"/>
      <c r="E308" s="110"/>
      <c r="F308" s="110"/>
      <c r="G308" s="111"/>
      <c r="H308" s="99" t="s">
        <v>578</v>
      </c>
      <c r="I308" s="100"/>
      <c r="J308" s="101">
        <v>1</v>
      </c>
      <c r="K308" s="101">
        <v>1</v>
      </c>
      <c r="L308" s="102">
        <v>120200</v>
      </c>
      <c r="M308" s="102">
        <f>L308*'1. Standard_Cost'!F4</f>
        <v>20073.400000000001</v>
      </c>
      <c r="N308" s="103"/>
      <c r="O308" s="103"/>
      <c r="P308" s="103"/>
      <c r="Q308" s="103"/>
      <c r="R308" s="104">
        <f>+N308*P308*'[1]1. Standard_Cost'!$B$12</f>
        <v>0</v>
      </c>
      <c r="S308" s="104">
        <f>+N308*O308*P308*'[1]1. Standard_Cost'!$C$12</f>
        <v>0</v>
      </c>
      <c r="T308" s="104">
        <f>+N308*P308*Q308*'[1]1. Standard_Cost'!$D$12</f>
        <v>0</v>
      </c>
      <c r="U308" s="104">
        <f>+N308*O308*'[1]1. Standard_Cost'!$E$12</f>
        <v>0</v>
      </c>
      <c r="V308" s="103"/>
      <c r="W308" s="103"/>
      <c r="X308" s="103"/>
      <c r="Y308" s="104">
        <f>+V308*((X308*'[1]1. Standard_Cost'!$B$16)+(W308*X308*'[1]1. Standard_Cost'!$C$16))</f>
        <v>0</v>
      </c>
      <c r="Z308" s="103"/>
      <c r="AA308" s="103"/>
      <c r="AB308" s="104">
        <f>+Z308*'[1]1. Standard_Cost'!$B$20+AA308*'[1]1. Standard_Cost'!$C$20</f>
        <v>0</v>
      </c>
      <c r="AC308" s="105"/>
      <c r="AD308" s="106"/>
      <c r="AE308" s="104">
        <f>SUM(AD308,AC308,AB308,Y308,U308,T308,S308,R308)*'[1]1. Standard_Cost'!B157</f>
        <v>0</v>
      </c>
      <c r="AF308" s="104">
        <f t="shared" ref="AF308:AF310" si="481">SUM(AD308,AE308)</f>
        <v>0</v>
      </c>
      <c r="AG308" s="103"/>
      <c r="AH308" s="103">
        <v>0</v>
      </c>
      <c r="AI308" s="103">
        <v>0</v>
      </c>
      <c r="AJ308" s="107"/>
      <c r="AK308" s="107"/>
      <c r="AL308" s="107"/>
      <c r="AM308" s="104">
        <f>AG308*'[1]1. Standard_Cost'!B153+'[1]Incremental_Cost Year 2022'!AH321*'[1]1. Standard_Cost'!C153+'[1]Incremental_Cost Year 2022'!AI321*'[1]1. Standard_Cost'!D153+'[1]Incremental_Cost Year 2022'!AJ321+'[1]Incremental_Cost Year 2022'!AL321+AK308</f>
        <v>0</v>
      </c>
      <c r="AN308" s="104">
        <f>AM308*'[1]1. Standard_Cost'!C157</f>
        <v>0</v>
      </c>
      <c r="AO308" s="107"/>
      <c r="AQ308" s="104">
        <f t="shared" si="478"/>
        <v>140273.4</v>
      </c>
      <c r="AR308" s="104">
        <f t="shared" si="479"/>
        <v>0</v>
      </c>
      <c r="AS308" s="104">
        <f t="shared" si="382"/>
        <v>0</v>
      </c>
      <c r="AT308" s="104">
        <f t="shared" ref="AT308:AT310" si="482">SUM(AQ308,AR308,AS308)</f>
        <v>140273.4</v>
      </c>
      <c r="AU308" s="229">
        <f t="shared" ref="AU308:AU309" si="483">AT308</f>
        <v>140273.4</v>
      </c>
      <c r="AV308" s="229">
        <v>0</v>
      </c>
      <c r="AW308" s="229"/>
      <c r="AX308" s="229"/>
      <c r="AY308" s="229"/>
      <c r="AZ308" s="229"/>
      <c r="BA308" s="230">
        <f t="shared" si="480"/>
        <v>0</v>
      </c>
    </row>
    <row r="309" spans="1:53" ht="14.1" customHeight="1" outlineLevel="2" x14ac:dyDescent="0.2">
      <c r="A309" s="68"/>
      <c r="B309" s="94"/>
      <c r="C309" s="251"/>
      <c r="D309" s="110"/>
      <c r="E309" s="110"/>
      <c r="F309" s="110"/>
      <c r="G309" s="111"/>
      <c r="H309" s="99" t="s">
        <v>581</v>
      </c>
      <c r="I309" s="100"/>
      <c r="J309" s="101">
        <v>1</v>
      </c>
      <c r="K309" s="101">
        <v>3</v>
      </c>
      <c r="L309" s="102">
        <v>900300</v>
      </c>
      <c r="M309" s="102">
        <f>L309*'1. Standard_Cost'!F4</f>
        <v>150350.1</v>
      </c>
      <c r="N309" s="103"/>
      <c r="O309" s="103"/>
      <c r="P309" s="103"/>
      <c r="Q309" s="103"/>
      <c r="R309" s="104">
        <f>+N309*P309*'[1]1. Standard_Cost'!$B$12</f>
        <v>0</v>
      </c>
      <c r="S309" s="104">
        <f>+N309*O309*P309*'[1]1. Standard_Cost'!$C$12</f>
        <v>0</v>
      </c>
      <c r="T309" s="104">
        <f>+N309*P309*Q309*'[1]1. Standard_Cost'!$D$12</f>
        <v>0</v>
      </c>
      <c r="U309" s="104">
        <f>+N309*O309*'[1]1. Standard_Cost'!$E$12</f>
        <v>0</v>
      </c>
      <c r="V309" s="103"/>
      <c r="W309" s="103"/>
      <c r="X309" s="103"/>
      <c r="Y309" s="104">
        <f>+V309*((X309*'[1]1. Standard_Cost'!$B$16)+(W309*X309*'[1]1. Standard_Cost'!$C$16))</f>
        <v>0</v>
      </c>
      <c r="Z309" s="103"/>
      <c r="AA309" s="103"/>
      <c r="AB309" s="104">
        <f>+Z309*'[1]1. Standard_Cost'!$B$20+AA309*'[1]1. Standard_Cost'!$C$20</f>
        <v>0</v>
      </c>
      <c r="AC309" s="105"/>
      <c r="AD309" s="106"/>
      <c r="AE309" s="104">
        <f>SUM(AD309,AC309,AB309,Y309,U309,T309,S309,R309)*'[1]1. Standard_Cost'!B157</f>
        <v>0</v>
      </c>
      <c r="AF309" s="104">
        <f t="shared" si="481"/>
        <v>0</v>
      </c>
      <c r="AG309" s="103"/>
      <c r="AH309" s="103"/>
      <c r="AI309" s="103"/>
      <c r="AJ309" s="107"/>
      <c r="AK309" s="107"/>
      <c r="AL309" s="107"/>
      <c r="AM309" s="104">
        <f>AG309*'[1]1. Standard_Cost'!B153+'[1]Incremental_Cost Year 2022'!AH322*'[1]1. Standard_Cost'!C153+'[1]Incremental_Cost Year 2022'!AI322*'[1]1. Standard_Cost'!D153+'[1]Incremental_Cost Year 2022'!AJ322+'[1]Incremental_Cost Year 2022'!AL322+AK309</f>
        <v>0</v>
      </c>
      <c r="AN309" s="104">
        <f>AM309*'[1]1. Standard_Cost'!C157</f>
        <v>0</v>
      </c>
      <c r="AO309" s="107"/>
      <c r="AQ309" s="104">
        <f t="shared" si="478"/>
        <v>1050650.1000000001</v>
      </c>
      <c r="AR309" s="104">
        <f t="shared" si="479"/>
        <v>0</v>
      </c>
      <c r="AS309" s="104">
        <f t="shared" si="382"/>
        <v>0</v>
      </c>
      <c r="AT309" s="104">
        <f t="shared" si="482"/>
        <v>1050650.1000000001</v>
      </c>
      <c r="AU309" s="229">
        <f t="shared" si="483"/>
        <v>1050650.1000000001</v>
      </c>
      <c r="AV309" s="229"/>
      <c r="AW309" s="229"/>
      <c r="AX309" s="229"/>
      <c r="AY309" s="229"/>
      <c r="AZ309" s="229"/>
      <c r="BA309" s="230">
        <f t="shared" si="480"/>
        <v>0</v>
      </c>
    </row>
    <row r="310" spans="1:53" ht="14.1" customHeight="1" outlineLevel="2" x14ac:dyDescent="0.2">
      <c r="A310" s="68"/>
      <c r="B310" s="94"/>
      <c r="C310" s="251"/>
      <c r="D310" s="110"/>
      <c r="E310" s="110"/>
      <c r="F310" s="110"/>
      <c r="G310" s="111"/>
      <c r="H310" s="112" t="s">
        <v>179</v>
      </c>
      <c r="I310" s="100"/>
      <c r="J310" s="101"/>
      <c r="K310" s="101"/>
      <c r="L310" s="102" t="str">
        <f>IF(I310&lt;&gt;0,((VLOOKUP(I310,'[1]1. Standard_Cost'!$B$4:$D$8,2)+VLOOKUP(I310,'[1]1. Standard_Cost'!$B$4:$D$8,3))*J310*K310),"0")</f>
        <v>0</v>
      </c>
      <c r="M310" s="102">
        <f>L310*'[1]1. Standard_Cost'!F5</f>
        <v>0</v>
      </c>
      <c r="N310" s="103"/>
      <c r="O310" s="103"/>
      <c r="P310" s="103"/>
      <c r="Q310" s="103"/>
      <c r="R310" s="104">
        <f>+N310*P310*'[1]1. Standard_Cost'!$B$12</f>
        <v>0</v>
      </c>
      <c r="S310" s="104">
        <f>+N310*O310*P310*'[1]1. Standard_Cost'!$C$12</f>
        <v>0</v>
      </c>
      <c r="T310" s="104">
        <f>+N310*P310*Q310*'[1]1. Standard_Cost'!$D$12</f>
        <v>0</v>
      </c>
      <c r="U310" s="104">
        <f>+N310*O310*'[1]1. Standard_Cost'!$E$12</f>
        <v>0</v>
      </c>
      <c r="V310" s="103"/>
      <c r="W310" s="103"/>
      <c r="X310" s="103"/>
      <c r="Y310" s="104">
        <f>+V310*((X310*'[1]1. Standard_Cost'!$B$16)+(W310*X310*'[1]1. Standard_Cost'!$C$16))</f>
        <v>0</v>
      </c>
      <c r="Z310" s="103"/>
      <c r="AA310" s="103"/>
      <c r="AB310" s="104">
        <f>+Z310*'[1]1. Standard_Cost'!$B$20+AA310*'[1]1. Standard_Cost'!$C$20</f>
        <v>0</v>
      </c>
      <c r="AC310" s="105"/>
      <c r="AD310" s="106"/>
      <c r="AE310" s="104">
        <f>SUM(AD310,AC310,AB310,Y310,U310,T310,S310,R310)*'[1]1. Standard_Cost'!B157</f>
        <v>0</v>
      </c>
      <c r="AF310" s="104">
        <f t="shared" si="481"/>
        <v>0</v>
      </c>
      <c r="AG310" s="103"/>
      <c r="AH310" s="103"/>
      <c r="AI310" s="103"/>
      <c r="AJ310" s="107"/>
      <c r="AK310" s="107"/>
      <c r="AL310" s="107"/>
      <c r="AM310" s="104">
        <f>AG310*'[1]1. Standard_Cost'!B153+'[1]Incremental_Cost Year 2022'!AH323*'[1]1. Standard_Cost'!C153+'[1]Incremental_Cost Year 2022'!AI323*'[1]1. Standard_Cost'!D153+'[1]Incremental_Cost Year 2022'!AJ323+'[1]Incremental_Cost Year 2022'!AL323+AK310</f>
        <v>0</v>
      </c>
      <c r="AN310" s="104">
        <f>AM310*'[1]1. Standard_Cost'!C157</f>
        <v>0</v>
      </c>
      <c r="AO310" s="107"/>
      <c r="AQ310" s="104">
        <f t="shared" si="478"/>
        <v>0</v>
      </c>
      <c r="AR310" s="104">
        <f t="shared" si="479"/>
        <v>0</v>
      </c>
      <c r="AS310" s="104">
        <f t="shared" si="382"/>
        <v>0</v>
      </c>
      <c r="AT310" s="104">
        <f t="shared" si="482"/>
        <v>0</v>
      </c>
      <c r="AU310" s="229"/>
      <c r="AV310" s="229"/>
      <c r="AW310" s="229"/>
      <c r="AX310" s="229"/>
      <c r="AY310" s="229"/>
      <c r="AZ310" s="229"/>
      <c r="BA310" s="230">
        <f t="shared" si="480"/>
        <v>0</v>
      </c>
    </row>
    <row r="311" spans="1:53" ht="65.25" customHeight="1" outlineLevel="1" x14ac:dyDescent="0.2">
      <c r="A311" s="68"/>
      <c r="B311" s="94"/>
      <c r="C311" s="251"/>
      <c r="D311" s="113" t="s">
        <v>574</v>
      </c>
      <c r="E311" s="113" t="s">
        <v>288</v>
      </c>
      <c r="F311" s="114">
        <v>2021</v>
      </c>
      <c r="G311" s="115">
        <v>2025</v>
      </c>
      <c r="H311" s="122" t="s">
        <v>289</v>
      </c>
      <c r="I311" s="117"/>
      <c r="J311" s="117"/>
      <c r="K311" s="117"/>
      <c r="L311" s="118">
        <f>SUM(L307:L310)</f>
        <v>1180700</v>
      </c>
      <c r="M311" s="118">
        <f>SUM(M307:M310)</f>
        <v>197176.90000000002</v>
      </c>
      <c r="N311" s="117"/>
      <c r="O311" s="117"/>
      <c r="P311" s="117"/>
      <c r="Q311" s="117"/>
      <c r="R311" s="119">
        <f>SUM(R307:R310)</f>
        <v>0</v>
      </c>
      <c r="S311" s="119">
        <f>SUM(S307:S310)</f>
        <v>0</v>
      </c>
      <c r="T311" s="119">
        <f>SUM(T307:T310)</f>
        <v>0</v>
      </c>
      <c r="U311" s="119">
        <f>SUM(U307:U310)</f>
        <v>0</v>
      </c>
      <c r="V311" s="117"/>
      <c r="W311" s="117"/>
      <c r="X311" s="117"/>
      <c r="Y311" s="118">
        <f>SUM(Y307:Y310)</f>
        <v>0</v>
      </c>
      <c r="Z311" s="117"/>
      <c r="AA311" s="117"/>
      <c r="AB311" s="118">
        <f t="shared" ref="AB311:AF311" si="484">SUM(AB307:AB310)</f>
        <v>0</v>
      </c>
      <c r="AC311" s="118">
        <f t="shared" si="484"/>
        <v>0</v>
      </c>
      <c r="AD311" s="118">
        <f t="shared" si="484"/>
        <v>0</v>
      </c>
      <c r="AE311" s="118">
        <f t="shared" si="484"/>
        <v>0</v>
      </c>
      <c r="AF311" s="118">
        <f t="shared" si="484"/>
        <v>0</v>
      </c>
      <c r="AG311" s="117"/>
      <c r="AH311" s="117"/>
      <c r="AI311" s="117"/>
      <c r="AJ311" s="119">
        <f>SUM(AJ307:AJ310)</f>
        <v>0</v>
      </c>
      <c r="AK311" s="119">
        <f t="shared" ref="AK311:AN311" si="485">SUM(AK307:AK310)</f>
        <v>0</v>
      </c>
      <c r="AL311" s="119">
        <f t="shared" si="485"/>
        <v>0</v>
      </c>
      <c r="AM311" s="119">
        <f t="shared" si="485"/>
        <v>0</v>
      </c>
      <c r="AN311" s="119">
        <f t="shared" si="485"/>
        <v>0</v>
      </c>
      <c r="AO311" s="116"/>
      <c r="AP311" s="120"/>
      <c r="AQ311" s="121">
        <f t="shared" ref="AQ311:BA311" si="486">SUM(AQ307:AQ310)</f>
        <v>1377876.9000000001</v>
      </c>
      <c r="AR311" s="121">
        <f t="shared" si="486"/>
        <v>0</v>
      </c>
      <c r="AS311" s="121">
        <f t="shared" si="486"/>
        <v>0</v>
      </c>
      <c r="AT311" s="121">
        <f t="shared" si="486"/>
        <v>1377876.9000000001</v>
      </c>
      <c r="AU311" s="121">
        <f t="shared" si="486"/>
        <v>1377876.9000000001</v>
      </c>
      <c r="AV311" s="121">
        <f t="shared" si="486"/>
        <v>0</v>
      </c>
      <c r="AW311" s="121">
        <f t="shared" si="486"/>
        <v>0</v>
      </c>
      <c r="AX311" s="121">
        <f t="shared" si="486"/>
        <v>0</v>
      </c>
      <c r="AY311" s="121">
        <f t="shared" si="486"/>
        <v>0</v>
      </c>
      <c r="AZ311" s="121">
        <f t="shared" si="486"/>
        <v>0</v>
      </c>
      <c r="BA311" s="121">
        <f t="shared" si="486"/>
        <v>0</v>
      </c>
    </row>
    <row r="312" spans="1:53" ht="14.1" customHeight="1" outlineLevel="2" x14ac:dyDescent="0.2">
      <c r="A312" s="68"/>
      <c r="B312" s="94"/>
      <c r="C312" s="142"/>
      <c r="D312" s="96"/>
      <c r="E312" s="96"/>
      <c r="F312" s="97"/>
      <c r="G312" s="98"/>
      <c r="H312" s="99" t="s">
        <v>49</v>
      </c>
      <c r="I312" s="100"/>
      <c r="J312" s="101"/>
      <c r="K312" s="101"/>
      <c r="L312" s="102" t="str">
        <f>IF(I312&lt;&gt;0,((VLOOKUP(I312,'1. Standard_Cost'!$B$4:$D$8,2)+VLOOKUP(I312,'1. Standard_Cost'!$B$4:$D$8,3))*J312*K312),"0")</f>
        <v>0</v>
      </c>
      <c r="M312" s="102">
        <f>L312*'1. Standard_Cost'!F137</f>
        <v>0</v>
      </c>
      <c r="N312" s="103"/>
      <c r="O312" s="103"/>
      <c r="P312" s="103"/>
      <c r="Q312" s="103"/>
      <c r="R312" s="104">
        <f>+N312*P312*'1. Standard_Cost'!$B$12</f>
        <v>0</v>
      </c>
      <c r="S312" s="104">
        <f>+N312*O312*P312*'1. Standard_Cost'!$C$12</f>
        <v>0</v>
      </c>
      <c r="T312" s="104">
        <f>+N312*P312*Q312*'1. Standard_Cost'!$D$12</f>
        <v>0</v>
      </c>
      <c r="U312" s="104">
        <f>+N312*O312*'1. Standard_Cost'!$E$12</f>
        <v>0</v>
      </c>
      <c r="V312" s="103"/>
      <c r="W312" s="103"/>
      <c r="X312" s="103"/>
      <c r="Y312" s="104">
        <f>+V312*((X312*'1. Standard_Cost'!$B$16)+(W312*X312*'1. Standard_Cost'!$C$16))</f>
        <v>0</v>
      </c>
      <c r="Z312" s="103"/>
      <c r="AA312" s="103"/>
      <c r="AB312" s="104">
        <f>+Z312*'1. Standard_Cost'!$B$20+AA312*'1. Standard_Cost'!$C$20</f>
        <v>0</v>
      </c>
      <c r="AC312" s="105"/>
      <c r="AD312" s="106"/>
      <c r="AE312" s="104">
        <f>SUM(AD312,AC312,AB312,Y312,U312,T312,S312,R312)*'1. Standard_Cost'!B161</f>
        <v>0</v>
      </c>
      <c r="AF312" s="104">
        <f>SUM(AD312,AE312)</f>
        <v>0</v>
      </c>
      <c r="AG312" s="103"/>
      <c r="AH312" s="103"/>
      <c r="AI312" s="103"/>
      <c r="AJ312" s="107"/>
      <c r="AK312" s="107"/>
      <c r="AL312" s="107"/>
      <c r="AM312" s="104">
        <f>AG312*'1. Standard_Cost'!B157+'Incremental_Cost Year 2021'!AH321*'1. Standard_Cost'!C157+'Incremental_Cost Year 2021'!AI321*'1. Standard_Cost'!D157+'Incremental_Cost Year 2021'!AJ321+'Incremental_Cost Year 2021'!AL321+AK312</f>
        <v>0</v>
      </c>
      <c r="AN312" s="104">
        <f>AM312*'1. Standard_Cost'!C161</f>
        <v>0</v>
      </c>
      <c r="AO312" s="107"/>
      <c r="AQ312" s="104">
        <f t="shared" ref="AQ312:AQ315" si="487">L312+M312</f>
        <v>0</v>
      </c>
      <c r="AR312" s="104">
        <f t="shared" ref="AR312:AR315" si="488">AF312</f>
        <v>0</v>
      </c>
      <c r="AS312" s="104">
        <f t="shared" ref="AS312:AS371" si="489">AM312+AN312</f>
        <v>0</v>
      </c>
      <c r="AT312" s="104">
        <f>SUM(AQ312,AR312,AS312)</f>
        <v>0</v>
      </c>
      <c r="AU312" s="229"/>
      <c r="AV312" s="229"/>
      <c r="AW312" s="229"/>
      <c r="AX312" s="229"/>
      <c r="AY312" s="229"/>
      <c r="AZ312" s="229"/>
      <c r="BA312" s="230">
        <f t="shared" ref="BA312:BA315" si="490">SUM(AU312:AZ312)-AT312</f>
        <v>0</v>
      </c>
    </row>
    <row r="313" spans="1:53" ht="14.1" customHeight="1" outlineLevel="2" x14ac:dyDescent="0.2">
      <c r="A313" s="68"/>
      <c r="B313" s="94"/>
      <c r="C313" s="142"/>
      <c r="D313" s="110"/>
      <c r="E313" s="110"/>
      <c r="F313" s="110"/>
      <c r="G313" s="111"/>
      <c r="H313" s="99" t="s">
        <v>50</v>
      </c>
      <c r="I313" s="100"/>
      <c r="J313" s="101"/>
      <c r="K313" s="101"/>
      <c r="L313" s="102" t="str">
        <f>IF(I313&lt;&gt;0,((VLOOKUP(I313,'1. Standard_Cost'!$B$4:$D$8,2)+VLOOKUP(I313,'1. Standard_Cost'!$B$4:$D$8,3))*J313*K313),"0")</f>
        <v>0</v>
      </c>
      <c r="M313" s="102">
        <f>L313*'1. Standard_Cost'!F137</f>
        <v>0</v>
      </c>
      <c r="N313" s="103"/>
      <c r="O313" s="103"/>
      <c r="P313" s="103"/>
      <c r="Q313" s="103"/>
      <c r="R313" s="104">
        <f>+N313*P313*'1. Standard_Cost'!$B$12</f>
        <v>0</v>
      </c>
      <c r="S313" s="104">
        <f>+N313*O313*P313*'1. Standard_Cost'!$C$12</f>
        <v>0</v>
      </c>
      <c r="T313" s="104">
        <f>+N313*P313*Q313*'1. Standard_Cost'!$D$12</f>
        <v>0</v>
      </c>
      <c r="U313" s="104">
        <f>+N313*O313*'1. Standard_Cost'!$E$12</f>
        <v>0</v>
      </c>
      <c r="V313" s="103"/>
      <c r="W313" s="103"/>
      <c r="X313" s="103"/>
      <c r="Y313" s="104">
        <f>+V313*((X313*'1. Standard_Cost'!$B$16)+(W313*X313*'1. Standard_Cost'!$C$16))</f>
        <v>0</v>
      </c>
      <c r="Z313" s="103"/>
      <c r="AA313" s="103"/>
      <c r="AB313" s="104">
        <f>+Z313*'1. Standard_Cost'!$B$20+AA313*'1. Standard_Cost'!$C$20</f>
        <v>0</v>
      </c>
      <c r="AC313" s="105"/>
      <c r="AD313" s="106"/>
      <c r="AE313" s="104">
        <f>SUM(AD313,AC313,AB313,Y313,U313,T313,S313,R313)*'1. Standard_Cost'!B161</f>
        <v>0</v>
      </c>
      <c r="AF313" s="104">
        <f t="shared" ref="AF313:AF315" si="491">SUM(AD313,AE313)</f>
        <v>0</v>
      </c>
      <c r="AG313" s="103"/>
      <c r="AH313" s="103">
        <v>0</v>
      </c>
      <c r="AI313" s="103">
        <v>0</v>
      </c>
      <c r="AJ313" s="107"/>
      <c r="AK313" s="107"/>
      <c r="AL313" s="107"/>
      <c r="AM313" s="104">
        <f>AG313*'1. Standard_Cost'!B157+'Incremental_Cost Year 2021'!AH322*'1. Standard_Cost'!C157+'Incremental_Cost Year 2021'!AI322*'1. Standard_Cost'!D157+'Incremental_Cost Year 2021'!AJ322+'Incremental_Cost Year 2021'!AL322+AK313</f>
        <v>0</v>
      </c>
      <c r="AN313" s="104">
        <f>AM313*'1. Standard_Cost'!C161</f>
        <v>0</v>
      </c>
      <c r="AO313" s="107"/>
      <c r="AQ313" s="104">
        <f t="shared" si="487"/>
        <v>0</v>
      </c>
      <c r="AR313" s="104">
        <f t="shared" si="488"/>
        <v>0</v>
      </c>
      <c r="AS313" s="104">
        <f t="shared" si="489"/>
        <v>0</v>
      </c>
      <c r="AT313" s="104">
        <f t="shared" ref="AT313:AT315" si="492">SUM(AQ313,AR313,AS313)</f>
        <v>0</v>
      </c>
      <c r="AU313" s="229"/>
      <c r="AV313" s="229">
        <v>0</v>
      </c>
      <c r="AW313" s="229"/>
      <c r="AX313" s="229"/>
      <c r="AY313" s="229"/>
      <c r="AZ313" s="229"/>
      <c r="BA313" s="230">
        <f t="shared" si="490"/>
        <v>0</v>
      </c>
    </row>
    <row r="314" spans="1:53" ht="14.1" customHeight="1" outlineLevel="2" x14ac:dyDescent="0.2">
      <c r="A314" s="68"/>
      <c r="B314" s="94"/>
      <c r="C314" s="142"/>
      <c r="D314" s="110"/>
      <c r="E314" s="110"/>
      <c r="F314" s="110"/>
      <c r="G314" s="111"/>
      <c r="H314" s="99" t="s">
        <v>51</v>
      </c>
      <c r="I314" s="100"/>
      <c r="J314" s="101"/>
      <c r="K314" s="101"/>
      <c r="L314" s="102" t="str">
        <f>IF(I314&lt;&gt;0,((VLOOKUP(I314,'1. Standard_Cost'!$B$4:$D$8,2)+VLOOKUP(I314,'1. Standard_Cost'!$B$4:$D$8,3))*J314*K314),"0")</f>
        <v>0</v>
      </c>
      <c r="M314" s="102">
        <f>L314*'1. Standard_Cost'!F137</f>
        <v>0</v>
      </c>
      <c r="N314" s="103"/>
      <c r="O314" s="103"/>
      <c r="P314" s="103"/>
      <c r="Q314" s="103"/>
      <c r="R314" s="104">
        <f>+N314*P314*'1. Standard_Cost'!$B$12</f>
        <v>0</v>
      </c>
      <c r="S314" s="104">
        <f>+N314*O314*P314*'1. Standard_Cost'!$C$12</f>
        <v>0</v>
      </c>
      <c r="T314" s="104">
        <f>+N314*P314*Q314*'1. Standard_Cost'!$D$12</f>
        <v>0</v>
      </c>
      <c r="U314" s="104">
        <f>+N314*O314*'1. Standard_Cost'!$E$12</f>
        <v>0</v>
      </c>
      <c r="V314" s="103"/>
      <c r="W314" s="103"/>
      <c r="X314" s="103"/>
      <c r="Y314" s="104">
        <f>+V314*((X314*'1. Standard_Cost'!$B$16)+(W314*X314*'1. Standard_Cost'!$C$16))</f>
        <v>0</v>
      </c>
      <c r="Z314" s="103"/>
      <c r="AA314" s="103"/>
      <c r="AB314" s="104">
        <f>+Z314*'1. Standard_Cost'!$B$20+AA314*'1. Standard_Cost'!$C$20</f>
        <v>0</v>
      </c>
      <c r="AC314" s="105"/>
      <c r="AD314" s="106"/>
      <c r="AE314" s="104">
        <f>SUM(AD314,AC314,AB314,Y314,U314,T314,S314,R314)*'1. Standard_Cost'!B161</f>
        <v>0</v>
      </c>
      <c r="AF314" s="104">
        <f t="shared" si="491"/>
        <v>0</v>
      </c>
      <c r="AG314" s="103"/>
      <c r="AH314" s="103"/>
      <c r="AI314" s="103"/>
      <c r="AJ314" s="107"/>
      <c r="AK314" s="107"/>
      <c r="AL314" s="107"/>
      <c r="AM314" s="104">
        <f>AG314*'1. Standard_Cost'!B157+'Incremental_Cost Year 2021'!AH323*'1. Standard_Cost'!C157+'Incremental_Cost Year 2021'!AI323*'1. Standard_Cost'!D157+'Incremental_Cost Year 2021'!AJ323+'Incremental_Cost Year 2021'!AL323+AK314</f>
        <v>0</v>
      </c>
      <c r="AN314" s="104">
        <f>AM314*'1. Standard_Cost'!C161</f>
        <v>0</v>
      </c>
      <c r="AO314" s="107"/>
      <c r="AQ314" s="104">
        <f t="shared" si="487"/>
        <v>0</v>
      </c>
      <c r="AR314" s="104">
        <f t="shared" si="488"/>
        <v>0</v>
      </c>
      <c r="AS314" s="104">
        <f t="shared" si="489"/>
        <v>0</v>
      </c>
      <c r="AT314" s="104">
        <f t="shared" si="492"/>
        <v>0</v>
      </c>
      <c r="AU314" s="229"/>
      <c r="AV314" s="229"/>
      <c r="AW314" s="229"/>
      <c r="AX314" s="229"/>
      <c r="AY314" s="229"/>
      <c r="AZ314" s="229"/>
      <c r="BA314" s="230">
        <f t="shared" si="490"/>
        <v>0</v>
      </c>
    </row>
    <row r="315" spans="1:53" ht="14.1" customHeight="1" outlineLevel="2" x14ac:dyDescent="0.2">
      <c r="A315" s="68"/>
      <c r="B315" s="94"/>
      <c r="C315" s="142"/>
      <c r="D315" s="110"/>
      <c r="E315" s="110"/>
      <c r="F315" s="110"/>
      <c r="G315" s="111"/>
      <c r="H315" s="112" t="s">
        <v>179</v>
      </c>
      <c r="I315" s="100"/>
      <c r="J315" s="101"/>
      <c r="K315" s="101"/>
      <c r="L315" s="102" t="str">
        <f>IF(I315&lt;&gt;0,((VLOOKUP(I315,'1. Standard_Cost'!$B$4:$D$8,2)+VLOOKUP(I315,'1. Standard_Cost'!$B$4:$D$8,3))*J315*K315),"0")</f>
        <v>0</v>
      </c>
      <c r="M315" s="102">
        <f>L315*'1. Standard_Cost'!F137</f>
        <v>0</v>
      </c>
      <c r="N315" s="103"/>
      <c r="O315" s="103"/>
      <c r="P315" s="103"/>
      <c r="Q315" s="103"/>
      <c r="R315" s="104">
        <f>+N315*P315*'1. Standard_Cost'!$B$12</f>
        <v>0</v>
      </c>
      <c r="S315" s="104">
        <f>+N315*O315*P315*'1. Standard_Cost'!$C$12</f>
        <v>0</v>
      </c>
      <c r="T315" s="104">
        <f>+N315*P315*Q315*'1. Standard_Cost'!$D$12</f>
        <v>0</v>
      </c>
      <c r="U315" s="104">
        <f>+N315*O315*'1. Standard_Cost'!$E$12</f>
        <v>0</v>
      </c>
      <c r="V315" s="103"/>
      <c r="W315" s="103"/>
      <c r="X315" s="103"/>
      <c r="Y315" s="104">
        <f>+V315*((X315*'1. Standard_Cost'!$B$16)+(W315*X315*'1. Standard_Cost'!$C$16))</f>
        <v>0</v>
      </c>
      <c r="Z315" s="103"/>
      <c r="AA315" s="103"/>
      <c r="AB315" s="104">
        <f>+Z315*'1. Standard_Cost'!$B$20+AA315*'1. Standard_Cost'!$C$20</f>
        <v>0</v>
      </c>
      <c r="AC315" s="105"/>
      <c r="AD315" s="106"/>
      <c r="AE315" s="104">
        <f>SUM(AD315,AC315,AB315,Y315,U315,T315,S315,R315)*'1. Standard_Cost'!B161</f>
        <v>0</v>
      </c>
      <c r="AF315" s="104">
        <f t="shared" si="491"/>
        <v>0</v>
      </c>
      <c r="AG315" s="103"/>
      <c r="AH315" s="103"/>
      <c r="AI315" s="103"/>
      <c r="AJ315" s="107"/>
      <c r="AK315" s="107"/>
      <c r="AL315" s="107"/>
      <c r="AM315" s="104">
        <f>AG315*'1. Standard_Cost'!B157+'Incremental_Cost Year 2021'!AH324*'1. Standard_Cost'!C157+'Incremental_Cost Year 2021'!AI324*'1. Standard_Cost'!D157+'Incremental_Cost Year 2021'!AJ324+'Incremental_Cost Year 2021'!AL324+AK315</f>
        <v>0</v>
      </c>
      <c r="AN315" s="104">
        <f>AM315*'1. Standard_Cost'!C161</f>
        <v>0</v>
      </c>
      <c r="AO315" s="107"/>
      <c r="AQ315" s="104">
        <f t="shared" si="487"/>
        <v>0</v>
      </c>
      <c r="AR315" s="104">
        <f t="shared" si="488"/>
        <v>0</v>
      </c>
      <c r="AS315" s="104">
        <f t="shared" si="489"/>
        <v>0</v>
      </c>
      <c r="AT315" s="104">
        <f t="shared" si="492"/>
        <v>0</v>
      </c>
      <c r="AU315" s="229"/>
      <c r="AV315" s="229"/>
      <c r="AW315" s="229"/>
      <c r="AX315" s="229"/>
      <c r="AY315" s="229"/>
      <c r="AZ315" s="229"/>
      <c r="BA315" s="230">
        <f t="shared" si="490"/>
        <v>0</v>
      </c>
    </row>
    <row r="316" spans="1:53" ht="44.25" customHeight="1" outlineLevel="1" x14ac:dyDescent="0.2">
      <c r="A316" s="68"/>
      <c r="B316" s="141"/>
      <c r="C316" s="142"/>
      <c r="D316" s="113" t="s">
        <v>48</v>
      </c>
      <c r="E316" s="113" t="s">
        <v>765</v>
      </c>
      <c r="F316" s="114" t="s">
        <v>154</v>
      </c>
      <c r="G316" s="115" t="s">
        <v>155</v>
      </c>
      <c r="H316" s="122" t="s">
        <v>290</v>
      </c>
      <c r="I316" s="117"/>
      <c r="J316" s="117"/>
      <c r="K316" s="117"/>
      <c r="L316" s="118">
        <f>SUM(L312:L315)</f>
        <v>0</v>
      </c>
      <c r="M316" s="118">
        <f>SUM(M312:M315)</f>
        <v>0</v>
      </c>
      <c r="N316" s="117"/>
      <c r="O316" s="117"/>
      <c r="P316" s="117"/>
      <c r="Q316" s="117"/>
      <c r="R316" s="119">
        <f>SUM(R312:R315)</f>
        <v>0</v>
      </c>
      <c r="S316" s="119">
        <f>SUM(S312:S315)</f>
        <v>0</v>
      </c>
      <c r="T316" s="119">
        <f>SUM(T312:T315)</f>
        <v>0</v>
      </c>
      <c r="U316" s="119">
        <f>SUM(U312:U315)</f>
        <v>0</v>
      </c>
      <c r="V316" s="117"/>
      <c r="W316" s="117"/>
      <c r="X316" s="117"/>
      <c r="Y316" s="118">
        <f>SUM(Y312:Y315)</f>
        <v>0</v>
      </c>
      <c r="Z316" s="117"/>
      <c r="AA316" s="117"/>
      <c r="AB316" s="118">
        <f t="shared" ref="AB316:AF316" si="493">SUM(AB312:AB315)</f>
        <v>0</v>
      </c>
      <c r="AC316" s="118">
        <f t="shared" si="493"/>
        <v>0</v>
      </c>
      <c r="AD316" s="118">
        <f t="shared" si="493"/>
        <v>0</v>
      </c>
      <c r="AE316" s="118">
        <f t="shared" si="493"/>
        <v>0</v>
      </c>
      <c r="AF316" s="118">
        <f t="shared" si="493"/>
        <v>0</v>
      </c>
      <c r="AG316" s="117"/>
      <c r="AH316" s="117"/>
      <c r="AI316" s="117"/>
      <c r="AJ316" s="119">
        <f>SUM(AJ312:AJ315)</f>
        <v>0</v>
      </c>
      <c r="AK316" s="119">
        <f t="shared" ref="AK316:AN316" si="494">SUM(AK312:AK315)</f>
        <v>0</v>
      </c>
      <c r="AL316" s="119">
        <f t="shared" si="494"/>
        <v>0</v>
      </c>
      <c r="AM316" s="119">
        <f t="shared" si="494"/>
        <v>0</v>
      </c>
      <c r="AN316" s="119">
        <f t="shared" si="494"/>
        <v>0</v>
      </c>
      <c r="AO316" s="116"/>
      <c r="AP316" s="120"/>
      <c r="AQ316" s="121">
        <f t="shared" ref="AQ316:BA316" si="495">SUM(AQ312:AQ315)</f>
        <v>0</v>
      </c>
      <c r="AR316" s="121">
        <f t="shared" si="495"/>
        <v>0</v>
      </c>
      <c r="AS316" s="121">
        <f t="shared" si="495"/>
        <v>0</v>
      </c>
      <c r="AT316" s="121">
        <f t="shared" si="495"/>
        <v>0</v>
      </c>
      <c r="AU316" s="121">
        <f t="shared" si="495"/>
        <v>0</v>
      </c>
      <c r="AV316" s="121">
        <f t="shared" si="495"/>
        <v>0</v>
      </c>
      <c r="AW316" s="121">
        <f t="shared" si="495"/>
        <v>0</v>
      </c>
      <c r="AX316" s="121">
        <f t="shared" si="495"/>
        <v>0</v>
      </c>
      <c r="AY316" s="121">
        <f t="shared" si="495"/>
        <v>0</v>
      </c>
      <c r="AZ316" s="121">
        <f t="shared" si="495"/>
        <v>0</v>
      </c>
      <c r="BA316" s="121">
        <f t="shared" si="495"/>
        <v>0</v>
      </c>
    </row>
    <row r="317" spans="1:53" ht="14.1" customHeight="1" outlineLevel="2" x14ac:dyDescent="0.2">
      <c r="A317" s="68"/>
      <c r="B317" s="94"/>
      <c r="C317" s="142"/>
      <c r="D317" s="96"/>
      <c r="E317" s="96"/>
      <c r="F317" s="97"/>
      <c r="G317" s="98"/>
      <c r="H317" s="99" t="s">
        <v>49</v>
      </c>
      <c r="I317" s="100" t="s">
        <v>1</v>
      </c>
      <c r="J317" s="101">
        <v>4</v>
      </c>
      <c r="K317" s="101">
        <v>1</v>
      </c>
      <c r="L317" s="102">
        <f>IF(I317&lt;&gt;0,((VLOOKUP(I317,'1. Standard_Cost'!$B$4:$D$8,2)+VLOOKUP(I317,'1. Standard_Cost'!$B$4:$D$8,3))*J317*K317),"0")</f>
        <v>360500</v>
      </c>
      <c r="M317" s="190">
        <f>L317*'1. Standard_Cost'!F4</f>
        <v>60203.5</v>
      </c>
      <c r="N317" s="103"/>
      <c r="O317" s="103"/>
      <c r="P317" s="103"/>
      <c r="Q317" s="103"/>
      <c r="R317" s="104">
        <f>+N317*P317*'1. Standard_Cost'!$B$12</f>
        <v>0</v>
      </c>
      <c r="S317" s="104">
        <f>+N317*O317*P317*'1. Standard_Cost'!$C$12</f>
        <v>0</v>
      </c>
      <c r="T317" s="104">
        <f>+N317*P317*Q317*'1. Standard_Cost'!$D$12</f>
        <v>0</v>
      </c>
      <c r="U317" s="104">
        <f>+N317*O317*'1. Standard_Cost'!$E$12</f>
        <v>0</v>
      </c>
      <c r="V317" s="103"/>
      <c r="W317" s="103"/>
      <c r="X317" s="103"/>
      <c r="Y317" s="104">
        <f>+V317*((X317*'1. Standard_Cost'!$B$16)+(W317*X317*'1. Standard_Cost'!$C$16))</f>
        <v>0</v>
      </c>
      <c r="Z317" s="103"/>
      <c r="AA317" s="103"/>
      <c r="AB317" s="104">
        <f>+Z317*'1. Standard_Cost'!$B$20+AA317*'1. Standard_Cost'!$C$20</f>
        <v>0</v>
      </c>
      <c r="AC317" s="105">
        <v>60000</v>
      </c>
      <c r="AD317" s="106"/>
      <c r="AE317" s="104">
        <f>SUM(AD317,AC317,AB317,Y317,U317,T317,S317,R317)*'1. Standard_Cost'!B166</f>
        <v>0</v>
      </c>
      <c r="AF317" s="104">
        <f>SUM(AD317,AE317)</f>
        <v>0</v>
      </c>
      <c r="AG317" s="103"/>
      <c r="AH317" s="103"/>
      <c r="AI317" s="103"/>
      <c r="AJ317" s="107"/>
      <c r="AK317" s="107"/>
      <c r="AL317" s="107"/>
      <c r="AM317" s="104">
        <f>AG317*'1. Standard_Cost'!B162+'Incremental_Cost Year 2021'!AH326*'1. Standard_Cost'!C162+'Incremental_Cost Year 2021'!AI326*'1. Standard_Cost'!D162+'Incremental_Cost Year 2021'!AJ326+'Incremental_Cost Year 2021'!AL326+AK317</f>
        <v>0</v>
      </c>
      <c r="AN317" s="104">
        <f>AM317*'1. Standard_Cost'!C166</f>
        <v>0</v>
      </c>
      <c r="AO317" s="107"/>
      <c r="AQ317" s="104">
        <f t="shared" ref="AQ317:AQ320" si="496">L317+M317</f>
        <v>420703.5</v>
      </c>
      <c r="AR317" s="104">
        <f t="shared" ref="AR317:AR320" si="497">AF317</f>
        <v>0</v>
      </c>
      <c r="AS317" s="104">
        <f t="shared" si="489"/>
        <v>0</v>
      </c>
      <c r="AT317" s="104">
        <f>SUM(AQ317,AR317,AS317)</f>
        <v>420703.5</v>
      </c>
      <c r="AU317" s="229">
        <f>AT317</f>
        <v>420703.5</v>
      </c>
      <c r="AV317" s="229"/>
      <c r="AW317" s="229"/>
      <c r="AX317" s="229"/>
      <c r="AY317" s="229"/>
      <c r="AZ317" s="229"/>
      <c r="BA317" s="230">
        <f t="shared" ref="BA317:BA320" si="498">SUM(AU317:AZ317)-AT317</f>
        <v>0</v>
      </c>
    </row>
    <row r="318" spans="1:53" ht="14.1" customHeight="1" outlineLevel="2" x14ac:dyDescent="0.2">
      <c r="A318" s="68"/>
      <c r="B318" s="94"/>
      <c r="C318" s="250"/>
      <c r="D318" s="110"/>
      <c r="E318" s="110"/>
      <c r="F318" s="110"/>
      <c r="G318" s="111"/>
      <c r="H318" s="99" t="s">
        <v>50</v>
      </c>
      <c r="I318" s="100" t="s">
        <v>4</v>
      </c>
      <c r="J318" s="101">
        <v>4</v>
      </c>
      <c r="K318" s="101">
        <v>1</v>
      </c>
      <c r="L318" s="102">
        <f>IF(I318&lt;&gt;0,((VLOOKUP(I318,'1. Standard_Cost'!$B$4:$D$8,2)+VLOOKUP(I318,'1. Standard_Cost'!$B$4:$D$8,3))*J318*K318),"0")</f>
        <v>320400</v>
      </c>
      <c r="M318" s="190">
        <f>L318*'1. Standard_Cost'!F4</f>
        <v>53506.8</v>
      </c>
      <c r="N318" s="103"/>
      <c r="O318" s="103"/>
      <c r="P318" s="103"/>
      <c r="Q318" s="103"/>
      <c r="R318" s="104">
        <f>+N318*P318*'1. Standard_Cost'!$B$12</f>
        <v>0</v>
      </c>
      <c r="S318" s="104">
        <f>+N318*O318*P318*'1. Standard_Cost'!$C$12</f>
        <v>0</v>
      </c>
      <c r="T318" s="104">
        <f>+N318*P318*Q318*'1. Standard_Cost'!$D$12</f>
        <v>0</v>
      </c>
      <c r="U318" s="104">
        <f>+N318*O318*'1. Standard_Cost'!$E$12</f>
        <v>0</v>
      </c>
      <c r="V318" s="103"/>
      <c r="W318" s="103"/>
      <c r="X318" s="103"/>
      <c r="Y318" s="104">
        <f>+V318*((X318*'1. Standard_Cost'!$B$16)+(W318*X318*'1. Standard_Cost'!$C$16))</f>
        <v>0</v>
      </c>
      <c r="Z318" s="103"/>
      <c r="AA318" s="103"/>
      <c r="AB318" s="104">
        <f>+Z318*'1. Standard_Cost'!$B$20+AA318*'1. Standard_Cost'!$C$20</f>
        <v>0</v>
      </c>
      <c r="AC318" s="105">
        <v>60000</v>
      </c>
      <c r="AD318" s="106"/>
      <c r="AE318" s="104">
        <f>SUM(AD318,AC318,AB318,Y318,U318,T318,S318,R318)*'1. Standard_Cost'!B166</f>
        <v>0</v>
      </c>
      <c r="AF318" s="104">
        <f t="shared" ref="AF318:AF320" si="499">SUM(AD318,AE318)</f>
        <v>0</v>
      </c>
      <c r="AG318" s="103"/>
      <c r="AH318" s="103">
        <v>0</v>
      </c>
      <c r="AI318" s="103">
        <v>0</v>
      </c>
      <c r="AJ318" s="107"/>
      <c r="AK318" s="107"/>
      <c r="AL318" s="107"/>
      <c r="AM318" s="104">
        <f>AG318*'1. Standard_Cost'!B162+'Incremental_Cost Year 2021'!AH327*'1. Standard_Cost'!C162+'Incremental_Cost Year 2021'!AI327*'1. Standard_Cost'!D162+'Incremental_Cost Year 2021'!AJ327+'Incremental_Cost Year 2021'!AL327+AK318</f>
        <v>0</v>
      </c>
      <c r="AN318" s="104">
        <f>AM318*'1. Standard_Cost'!C166</f>
        <v>0</v>
      </c>
      <c r="AO318" s="107"/>
      <c r="AQ318" s="104">
        <f t="shared" si="496"/>
        <v>373906.8</v>
      </c>
      <c r="AR318" s="104">
        <f t="shared" si="497"/>
        <v>0</v>
      </c>
      <c r="AS318" s="104">
        <f t="shared" si="489"/>
        <v>0</v>
      </c>
      <c r="AT318" s="104">
        <f t="shared" ref="AT318:AT320" si="500">SUM(AQ318,AR318,AS318)</f>
        <v>373906.8</v>
      </c>
      <c r="AU318" s="229">
        <f>AT318</f>
        <v>373906.8</v>
      </c>
      <c r="AV318" s="229">
        <v>0</v>
      </c>
      <c r="AW318" s="229"/>
      <c r="AX318" s="229"/>
      <c r="AY318" s="229"/>
      <c r="AZ318" s="229"/>
      <c r="BA318" s="230">
        <f t="shared" si="498"/>
        <v>0</v>
      </c>
    </row>
    <row r="319" spans="1:53" ht="14.1" customHeight="1" outlineLevel="2" x14ac:dyDescent="0.2">
      <c r="A319" s="68"/>
      <c r="B319" s="94"/>
      <c r="C319" s="251"/>
      <c r="D319" s="110"/>
      <c r="E319" s="110"/>
      <c r="F319" s="110"/>
      <c r="G319" s="111"/>
      <c r="H319" s="99" t="s">
        <v>51</v>
      </c>
      <c r="I319" s="100"/>
      <c r="J319" s="101"/>
      <c r="K319" s="101"/>
      <c r="L319" s="102" t="str">
        <f>IF(I319&lt;&gt;0,((VLOOKUP(I319,'1. Standard_Cost'!$B$4:$D$8,2)+VLOOKUP(I319,'1. Standard_Cost'!$B$4:$D$8,3))*J319*K319),"0")</f>
        <v>0</v>
      </c>
      <c r="M319" s="102">
        <f>L319*'1. Standard_Cost'!F142</f>
        <v>0</v>
      </c>
      <c r="N319" s="103"/>
      <c r="O319" s="103"/>
      <c r="P319" s="103"/>
      <c r="Q319" s="103"/>
      <c r="R319" s="104">
        <f>+N319*P319*'1. Standard_Cost'!$B$12</f>
        <v>0</v>
      </c>
      <c r="S319" s="104">
        <f>+N319*O319*P319*'1. Standard_Cost'!$C$12</f>
        <v>0</v>
      </c>
      <c r="T319" s="104">
        <f>+N319*P319*Q319*'1. Standard_Cost'!$D$12</f>
        <v>0</v>
      </c>
      <c r="U319" s="104">
        <f>+N319*O319*'1. Standard_Cost'!$E$12</f>
        <v>0</v>
      </c>
      <c r="V319" s="103"/>
      <c r="W319" s="103"/>
      <c r="X319" s="103"/>
      <c r="Y319" s="104">
        <f>+V319*((X319*'1. Standard_Cost'!$B$16)+(W319*X319*'1. Standard_Cost'!$C$16))</f>
        <v>0</v>
      </c>
      <c r="Z319" s="103"/>
      <c r="AA319" s="103"/>
      <c r="AB319" s="104">
        <f>+Z319*'1. Standard_Cost'!$B$20+AA319*'1. Standard_Cost'!$C$20</f>
        <v>0</v>
      </c>
      <c r="AC319" s="105"/>
      <c r="AD319" s="106"/>
      <c r="AE319" s="104">
        <f>SUM(AD319,AC319,AB319,Y319,U319,T319,S319,R319)*'1. Standard_Cost'!B166</f>
        <v>0</v>
      </c>
      <c r="AF319" s="104">
        <f t="shared" si="499"/>
        <v>0</v>
      </c>
      <c r="AG319" s="103"/>
      <c r="AH319" s="103"/>
      <c r="AI319" s="103"/>
      <c r="AJ319" s="107"/>
      <c r="AK319" s="107"/>
      <c r="AL319" s="107"/>
      <c r="AM319" s="104">
        <f>AG319*'1. Standard_Cost'!B162+'Incremental_Cost Year 2021'!AH328*'1. Standard_Cost'!C162+'Incremental_Cost Year 2021'!AI328*'1. Standard_Cost'!D162+'Incremental_Cost Year 2021'!AJ328+'Incremental_Cost Year 2021'!AL328+AK319</f>
        <v>0</v>
      </c>
      <c r="AN319" s="104">
        <f>AM319*'1. Standard_Cost'!C166</f>
        <v>0</v>
      </c>
      <c r="AO319" s="107"/>
      <c r="AQ319" s="104">
        <f t="shared" si="496"/>
        <v>0</v>
      </c>
      <c r="AR319" s="104">
        <f t="shared" si="497"/>
        <v>0</v>
      </c>
      <c r="AS319" s="104">
        <f t="shared" si="489"/>
        <v>0</v>
      </c>
      <c r="AT319" s="104">
        <f t="shared" si="500"/>
        <v>0</v>
      </c>
      <c r="AU319" s="229"/>
      <c r="AV319" s="229"/>
      <c r="AW319" s="229"/>
      <c r="AX319" s="229"/>
      <c r="AY319" s="229"/>
      <c r="AZ319" s="229"/>
      <c r="BA319" s="230">
        <f t="shared" si="498"/>
        <v>0</v>
      </c>
    </row>
    <row r="320" spans="1:53" ht="14.1" customHeight="1" outlineLevel="2" x14ac:dyDescent="0.2">
      <c r="A320" s="68"/>
      <c r="B320" s="94"/>
      <c r="C320" s="251"/>
      <c r="D320" s="110"/>
      <c r="E320" s="110"/>
      <c r="F320" s="110"/>
      <c r="G320" s="111"/>
      <c r="H320" s="112" t="s">
        <v>179</v>
      </c>
      <c r="I320" s="100"/>
      <c r="J320" s="101"/>
      <c r="K320" s="101"/>
      <c r="L320" s="102" t="str">
        <f>IF(I320&lt;&gt;0,((VLOOKUP(I320,'1. Standard_Cost'!$B$4:$D$8,2)+VLOOKUP(I320,'1. Standard_Cost'!$B$4:$D$8,3))*J320*K320),"0")</f>
        <v>0</v>
      </c>
      <c r="M320" s="102">
        <f>L320*'1. Standard_Cost'!F142</f>
        <v>0</v>
      </c>
      <c r="N320" s="103"/>
      <c r="O320" s="103"/>
      <c r="P320" s="103"/>
      <c r="Q320" s="103"/>
      <c r="R320" s="104">
        <f>+N320*P320*'1. Standard_Cost'!$B$12</f>
        <v>0</v>
      </c>
      <c r="S320" s="104">
        <f>+N320*O320*P320*'1. Standard_Cost'!$C$12</f>
        <v>0</v>
      </c>
      <c r="T320" s="104">
        <f>+N320*P320*Q320*'1. Standard_Cost'!$D$12</f>
        <v>0</v>
      </c>
      <c r="U320" s="104">
        <f>+N320*O320*'1. Standard_Cost'!$E$12</f>
        <v>0</v>
      </c>
      <c r="V320" s="103"/>
      <c r="W320" s="103"/>
      <c r="X320" s="103"/>
      <c r="Y320" s="104">
        <f>+V320*((X320*'1. Standard_Cost'!$B$16)+(W320*X320*'1. Standard_Cost'!$C$16))</f>
        <v>0</v>
      </c>
      <c r="Z320" s="103"/>
      <c r="AA320" s="103"/>
      <c r="AB320" s="104">
        <f>+Z320*'1. Standard_Cost'!$B$20+AA320*'1. Standard_Cost'!$C$20</f>
        <v>0</v>
      </c>
      <c r="AC320" s="105"/>
      <c r="AD320" s="106"/>
      <c r="AE320" s="104">
        <f>SUM(AD320,AC320,AB320,Y320,U320,T320,S320,R320)*'1. Standard_Cost'!B166</f>
        <v>0</v>
      </c>
      <c r="AF320" s="104">
        <f t="shared" si="499"/>
        <v>0</v>
      </c>
      <c r="AG320" s="103"/>
      <c r="AH320" s="103"/>
      <c r="AI320" s="103"/>
      <c r="AJ320" s="107"/>
      <c r="AK320" s="107"/>
      <c r="AL320" s="107"/>
      <c r="AM320" s="104">
        <f>AG320*'1. Standard_Cost'!B162+'Incremental_Cost Year 2021'!AH329*'1. Standard_Cost'!C162+'Incremental_Cost Year 2021'!AI329*'1. Standard_Cost'!D162+'Incremental_Cost Year 2021'!AJ329+'Incremental_Cost Year 2021'!AL329+AK320</f>
        <v>0</v>
      </c>
      <c r="AN320" s="104">
        <f>AM320*'1. Standard_Cost'!C166</f>
        <v>0</v>
      </c>
      <c r="AO320" s="107"/>
      <c r="AQ320" s="104">
        <f t="shared" si="496"/>
        <v>0</v>
      </c>
      <c r="AR320" s="104">
        <f t="shared" si="497"/>
        <v>0</v>
      </c>
      <c r="AS320" s="104">
        <f t="shared" si="489"/>
        <v>0</v>
      </c>
      <c r="AT320" s="104">
        <f t="shared" si="500"/>
        <v>0</v>
      </c>
      <c r="AU320" s="229"/>
      <c r="AV320" s="229"/>
      <c r="AW320" s="229"/>
      <c r="AX320" s="229"/>
      <c r="AY320" s="229"/>
      <c r="AZ320" s="229"/>
      <c r="BA320" s="230">
        <f t="shared" si="498"/>
        <v>0</v>
      </c>
    </row>
    <row r="321" spans="1:53" ht="24.6" customHeight="1" outlineLevel="1" x14ac:dyDescent="0.2">
      <c r="A321" s="68"/>
      <c r="B321" s="141"/>
      <c r="C321" s="251"/>
      <c r="D321" s="113" t="s">
        <v>48</v>
      </c>
      <c r="E321" s="113" t="s">
        <v>767</v>
      </c>
      <c r="F321" s="114" t="s">
        <v>154</v>
      </c>
      <c r="G321" s="115" t="s">
        <v>155</v>
      </c>
      <c r="H321" s="122" t="s">
        <v>291</v>
      </c>
      <c r="I321" s="117"/>
      <c r="J321" s="117"/>
      <c r="K321" s="117"/>
      <c r="L321" s="118">
        <f>SUM(L317:L320)</f>
        <v>680900</v>
      </c>
      <c r="M321" s="118">
        <f>SUM(M317:M320)</f>
        <v>113710.3</v>
      </c>
      <c r="N321" s="117"/>
      <c r="O321" s="117"/>
      <c r="P321" s="117"/>
      <c r="Q321" s="117"/>
      <c r="R321" s="119">
        <f>SUM(R317:R320)</f>
        <v>0</v>
      </c>
      <c r="S321" s="119">
        <f>SUM(S317:S320)</f>
        <v>0</v>
      </c>
      <c r="T321" s="119">
        <f>SUM(T317:T320)</f>
        <v>0</v>
      </c>
      <c r="U321" s="119">
        <f>SUM(U317:U320)</f>
        <v>0</v>
      </c>
      <c r="V321" s="117"/>
      <c r="W321" s="117"/>
      <c r="X321" s="117"/>
      <c r="Y321" s="118">
        <f>SUM(Y317:Y320)</f>
        <v>0</v>
      </c>
      <c r="Z321" s="117"/>
      <c r="AA321" s="117"/>
      <c r="AB321" s="118">
        <f t="shared" ref="AB321:AF321" si="501">SUM(AB317:AB320)</f>
        <v>0</v>
      </c>
      <c r="AC321" s="118">
        <f t="shared" si="501"/>
        <v>120000</v>
      </c>
      <c r="AD321" s="118">
        <f t="shared" si="501"/>
        <v>0</v>
      </c>
      <c r="AE321" s="118">
        <f t="shared" si="501"/>
        <v>0</v>
      </c>
      <c r="AF321" s="118">
        <f t="shared" si="501"/>
        <v>0</v>
      </c>
      <c r="AG321" s="117"/>
      <c r="AH321" s="117"/>
      <c r="AI321" s="117"/>
      <c r="AJ321" s="119">
        <f>SUM(AJ317:AJ320)</f>
        <v>0</v>
      </c>
      <c r="AK321" s="119">
        <f t="shared" ref="AK321:AN321" si="502">SUM(AK317:AK320)</f>
        <v>0</v>
      </c>
      <c r="AL321" s="119">
        <f t="shared" si="502"/>
        <v>0</v>
      </c>
      <c r="AM321" s="119">
        <f t="shared" si="502"/>
        <v>0</v>
      </c>
      <c r="AN321" s="119">
        <f t="shared" si="502"/>
        <v>0</v>
      </c>
      <c r="AO321" s="116"/>
      <c r="AP321" s="120"/>
      <c r="AQ321" s="121">
        <f t="shared" ref="AQ321:BA321" si="503">SUM(AQ317:AQ320)</f>
        <v>794610.3</v>
      </c>
      <c r="AR321" s="121">
        <f t="shared" si="503"/>
        <v>0</v>
      </c>
      <c r="AS321" s="121">
        <f t="shared" si="503"/>
        <v>0</v>
      </c>
      <c r="AT321" s="121">
        <f t="shared" si="503"/>
        <v>794610.3</v>
      </c>
      <c r="AU321" s="121">
        <f t="shared" si="503"/>
        <v>794610.3</v>
      </c>
      <c r="AV321" s="121">
        <f t="shared" si="503"/>
        <v>0</v>
      </c>
      <c r="AW321" s="121">
        <f t="shared" si="503"/>
        <v>0</v>
      </c>
      <c r="AX321" s="121">
        <f t="shared" si="503"/>
        <v>0</v>
      </c>
      <c r="AY321" s="121">
        <f t="shared" si="503"/>
        <v>0</v>
      </c>
      <c r="AZ321" s="121">
        <f t="shared" si="503"/>
        <v>0</v>
      </c>
      <c r="BA321" s="121">
        <f t="shared" si="503"/>
        <v>0</v>
      </c>
    </row>
    <row r="322" spans="1:53" ht="14.1" customHeight="1" outlineLevel="2" x14ac:dyDescent="0.2">
      <c r="A322" s="68"/>
      <c r="B322" s="94"/>
      <c r="C322" s="251"/>
      <c r="D322" s="96"/>
      <c r="E322" s="96"/>
      <c r="F322" s="97"/>
      <c r="G322" s="98"/>
      <c r="H322" s="99" t="s">
        <v>49</v>
      </c>
      <c r="I322" s="100"/>
      <c r="J322" s="101"/>
      <c r="K322" s="101"/>
      <c r="L322" s="102" t="str">
        <f>IF(I322&lt;&gt;0,((VLOOKUP(I322,'1. Standard_Cost'!$B$4:$D$8,2)+VLOOKUP(I322,'1. Standard_Cost'!$B$4:$D$8,3))*J322*K322),"0")</f>
        <v>0</v>
      </c>
      <c r="M322" s="102">
        <f>L322*'1. Standard_Cost'!F148</f>
        <v>0</v>
      </c>
      <c r="N322" s="103"/>
      <c r="O322" s="103"/>
      <c r="P322" s="103"/>
      <c r="Q322" s="103"/>
      <c r="R322" s="104">
        <f>+N322*P322*'1. Standard_Cost'!$B$12</f>
        <v>0</v>
      </c>
      <c r="S322" s="104">
        <f>+N322*O322*P322*'1. Standard_Cost'!$C$12</f>
        <v>0</v>
      </c>
      <c r="T322" s="104">
        <f>+N322*P322*Q322*'1. Standard_Cost'!$D$12</f>
        <v>0</v>
      </c>
      <c r="U322" s="104">
        <f>+N322*O322*'1. Standard_Cost'!$E$12</f>
        <v>0</v>
      </c>
      <c r="V322" s="103"/>
      <c r="W322" s="103"/>
      <c r="X322" s="103"/>
      <c r="Y322" s="104">
        <f>+V322*((X322*'1. Standard_Cost'!$B$16)+(W322*X322*'1. Standard_Cost'!$C$16))</f>
        <v>0</v>
      </c>
      <c r="Z322" s="103"/>
      <c r="AA322" s="103"/>
      <c r="AB322" s="104">
        <f>+Z322*'1. Standard_Cost'!$B$20+AA322*'1. Standard_Cost'!$C$20</f>
        <v>0</v>
      </c>
      <c r="AC322" s="105"/>
      <c r="AD322" s="106"/>
      <c r="AE322" s="104">
        <f>SUM(AD322,AC322,AB322,Y322,U322,T322,S322,R322)*'1. Standard_Cost'!B172</f>
        <v>0</v>
      </c>
      <c r="AF322" s="104">
        <f>SUM(AD322,AE322)</f>
        <v>0</v>
      </c>
      <c r="AG322" s="103"/>
      <c r="AH322" s="103"/>
      <c r="AI322" s="103"/>
      <c r="AJ322" s="107"/>
      <c r="AK322" s="107"/>
      <c r="AL322" s="107"/>
      <c r="AM322" s="104">
        <f>AG322*'1. Standard_Cost'!B168+'Incremental_Cost Year 2021'!AH331*'1. Standard_Cost'!C168+'Incremental_Cost Year 2021'!AI331*'1. Standard_Cost'!D168+'Incremental_Cost Year 2021'!AJ331+'Incremental_Cost Year 2021'!AL331+AK322</f>
        <v>0</v>
      </c>
      <c r="AN322" s="104">
        <f>AM322*'1. Standard_Cost'!C172</f>
        <v>0</v>
      </c>
      <c r="AO322" s="107"/>
      <c r="AQ322" s="104">
        <f t="shared" ref="AQ322:AQ325" si="504">L322+M322</f>
        <v>0</v>
      </c>
      <c r="AR322" s="104">
        <f t="shared" ref="AR322:AR325" si="505">AF322</f>
        <v>0</v>
      </c>
      <c r="AS322" s="104">
        <f t="shared" si="489"/>
        <v>0</v>
      </c>
      <c r="AT322" s="104">
        <f>SUM(AQ322,AR322,AS322)</f>
        <v>0</v>
      </c>
      <c r="AU322" s="229"/>
      <c r="AV322" s="229"/>
      <c r="AW322" s="229"/>
      <c r="AX322" s="229"/>
      <c r="AY322" s="229"/>
      <c r="AZ322" s="229"/>
      <c r="BA322" s="230">
        <f t="shared" ref="BA322:BA325" si="506">SUM(AU322:AZ322)-AT322</f>
        <v>0</v>
      </c>
    </row>
    <row r="323" spans="1:53" ht="14.1" customHeight="1" outlineLevel="2" x14ac:dyDescent="0.2">
      <c r="A323" s="68"/>
      <c r="B323" s="94"/>
      <c r="C323" s="251"/>
      <c r="D323" s="110"/>
      <c r="E323" s="110"/>
      <c r="F323" s="110"/>
      <c r="G323" s="111"/>
      <c r="H323" s="99" t="s">
        <v>50</v>
      </c>
      <c r="I323" s="100"/>
      <c r="J323" s="101"/>
      <c r="K323" s="101"/>
      <c r="L323" s="102" t="str">
        <f>IF(I323&lt;&gt;0,((VLOOKUP(I323,'1. Standard_Cost'!$B$4:$D$8,2)+VLOOKUP(I323,'1. Standard_Cost'!$B$4:$D$8,3))*J323*K323),"0")</f>
        <v>0</v>
      </c>
      <c r="M323" s="102">
        <f>L323*'1. Standard_Cost'!F148</f>
        <v>0</v>
      </c>
      <c r="N323" s="103"/>
      <c r="O323" s="103"/>
      <c r="P323" s="103"/>
      <c r="Q323" s="103"/>
      <c r="R323" s="104">
        <f>+N323*P323*'1. Standard_Cost'!$B$12</f>
        <v>0</v>
      </c>
      <c r="S323" s="104">
        <f>+N323*O323*P323*'1. Standard_Cost'!$C$12</f>
        <v>0</v>
      </c>
      <c r="T323" s="104">
        <f>+N323*P323*Q323*'1. Standard_Cost'!$D$12</f>
        <v>0</v>
      </c>
      <c r="U323" s="104">
        <f>+N323*O323*'1. Standard_Cost'!$E$12</f>
        <v>0</v>
      </c>
      <c r="V323" s="103"/>
      <c r="W323" s="103"/>
      <c r="X323" s="103"/>
      <c r="Y323" s="104">
        <f>+V323*((X323*'1. Standard_Cost'!$B$16)+(W323*X323*'1. Standard_Cost'!$C$16))</f>
        <v>0</v>
      </c>
      <c r="Z323" s="103"/>
      <c r="AA323" s="103"/>
      <c r="AB323" s="104">
        <f>+Z323*'1. Standard_Cost'!$B$20+AA323*'1. Standard_Cost'!$C$20</f>
        <v>0</v>
      </c>
      <c r="AC323" s="105"/>
      <c r="AD323" s="106"/>
      <c r="AE323" s="104">
        <f>SUM(AD323,AC323,AB323,Y323,U323,T323,S323,R323)*'1. Standard_Cost'!B172</f>
        <v>0</v>
      </c>
      <c r="AF323" s="104">
        <f t="shared" ref="AF323:AF325" si="507">SUM(AD323,AE323)</f>
        <v>0</v>
      </c>
      <c r="AG323" s="103"/>
      <c r="AH323" s="103">
        <v>0</v>
      </c>
      <c r="AI323" s="103">
        <v>0</v>
      </c>
      <c r="AJ323" s="107"/>
      <c r="AK323" s="107"/>
      <c r="AL323" s="107"/>
      <c r="AM323" s="104">
        <f>AG323*'1. Standard_Cost'!B168+'Incremental_Cost Year 2021'!AH332*'1. Standard_Cost'!C168+'Incremental_Cost Year 2021'!AI332*'1. Standard_Cost'!D168+'Incremental_Cost Year 2021'!AJ332+'Incremental_Cost Year 2021'!AL332+AK323</f>
        <v>0</v>
      </c>
      <c r="AN323" s="104">
        <f>AM323*'1. Standard_Cost'!C172</f>
        <v>0</v>
      </c>
      <c r="AO323" s="107"/>
      <c r="AQ323" s="104">
        <f t="shared" si="504"/>
        <v>0</v>
      </c>
      <c r="AR323" s="104">
        <f t="shared" si="505"/>
        <v>0</v>
      </c>
      <c r="AS323" s="104">
        <f t="shared" si="489"/>
        <v>0</v>
      </c>
      <c r="AT323" s="104">
        <f t="shared" ref="AT323:AT325" si="508">SUM(AQ323,AR323,AS323)</f>
        <v>0</v>
      </c>
      <c r="AU323" s="229"/>
      <c r="AV323" s="229">
        <v>0</v>
      </c>
      <c r="AW323" s="229"/>
      <c r="AX323" s="229"/>
      <c r="AY323" s="229"/>
      <c r="AZ323" s="229"/>
      <c r="BA323" s="230">
        <f t="shared" si="506"/>
        <v>0</v>
      </c>
    </row>
    <row r="324" spans="1:53" ht="14.1" customHeight="1" outlineLevel="2" x14ac:dyDescent="0.2">
      <c r="A324" s="68"/>
      <c r="B324" s="94"/>
      <c r="C324" s="251"/>
      <c r="D324" s="110"/>
      <c r="E324" s="110"/>
      <c r="F324" s="110"/>
      <c r="G324" s="111"/>
      <c r="H324" s="99" t="s">
        <v>51</v>
      </c>
      <c r="I324" s="100"/>
      <c r="J324" s="101"/>
      <c r="K324" s="101"/>
      <c r="L324" s="102" t="str">
        <f>IF(I324&lt;&gt;0,((VLOOKUP(I324,'1. Standard_Cost'!$B$4:$D$8,2)+VLOOKUP(I324,'1. Standard_Cost'!$B$4:$D$8,3))*J324*K324),"0")</f>
        <v>0</v>
      </c>
      <c r="M324" s="102">
        <f>L324*'1. Standard_Cost'!F148</f>
        <v>0</v>
      </c>
      <c r="N324" s="103"/>
      <c r="O324" s="103"/>
      <c r="P324" s="103"/>
      <c r="Q324" s="103"/>
      <c r="R324" s="104">
        <f>+N324*P324*'1. Standard_Cost'!$B$12</f>
        <v>0</v>
      </c>
      <c r="S324" s="104">
        <f>+N324*O324*P324*'1. Standard_Cost'!$C$12</f>
        <v>0</v>
      </c>
      <c r="T324" s="104">
        <f>+N324*P324*Q324*'1. Standard_Cost'!$D$12</f>
        <v>0</v>
      </c>
      <c r="U324" s="104">
        <f>+N324*O324*'1. Standard_Cost'!$E$12</f>
        <v>0</v>
      </c>
      <c r="V324" s="103"/>
      <c r="W324" s="103"/>
      <c r="X324" s="103"/>
      <c r="Y324" s="104">
        <f>+V324*((X324*'1. Standard_Cost'!$B$16)+(W324*X324*'1. Standard_Cost'!$C$16))</f>
        <v>0</v>
      </c>
      <c r="Z324" s="103"/>
      <c r="AA324" s="103"/>
      <c r="AB324" s="104">
        <f>+Z324*'1. Standard_Cost'!$B$20+AA324*'1. Standard_Cost'!$C$20</f>
        <v>0</v>
      </c>
      <c r="AC324" s="105"/>
      <c r="AD324" s="106"/>
      <c r="AE324" s="104">
        <f>SUM(AD324,AC324,AB324,Y324,U324,T324,S324,R324)*'1. Standard_Cost'!B172</f>
        <v>0</v>
      </c>
      <c r="AF324" s="104">
        <f t="shared" si="507"/>
        <v>0</v>
      </c>
      <c r="AG324" s="103"/>
      <c r="AH324" s="103"/>
      <c r="AI324" s="103"/>
      <c r="AJ324" s="107"/>
      <c r="AK324" s="107"/>
      <c r="AL324" s="107"/>
      <c r="AM324" s="104">
        <f>AG324*'1. Standard_Cost'!B168+'Incremental_Cost Year 2021'!AH333*'1. Standard_Cost'!C168+'Incremental_Cost Year 2021'!AI333*'1. Standard_Cost'!D168+'Incremental_Cost Year 2021'!AJ333+'Incremental_Cost Year 2021'!AL333+AK324</f>
        <v>0</v>
      </c>
      <c r="AN324" s="104">
        <f>AM324*'1. Standard_Cost'!C172</f>
        <v>0</v>
      </c>
      <c r="AO324" s="107"/>
      <c r="AQ324" s="104">
        <f t="shared" si="504"/>
        <v>0</v>
      </c>
      <c r="AR324" s="104">
        <f t="shared" si="505"/>
        <v>0</v>
      </c>
      <c r="AS324" s="104">
        <f t="shared" si="489"/>
        <v>0</v>
      </c>
      <c r="AT324" s="104">
        <f t="shared" si="508"/>
        <v>0</v>
      </c>
      <c r="AU324" s="229"/>
      <c r="AV324" s="229"/>
      <c r="AW324" s="229"/>
      <c r="AX324" s="229"/>
      <c r="AY324" s="229"/>
      <c r="AZ324" s="229"/>
      <c r="BA324" s="230">
        <f t="shared" si="506"/>
        <v>0</v>
      </c>
    </row>
    <row r="325" spans="1:53" ht="14.1" customHeight="1" outlineLevel="2" x14ac:dyDescent="0.2">
      <c r="A325" s="68"/>
      <c r="B325" s="94"/>
      <c r="C325" s="251"/>
      <c r="D325" s="110"/>
      <c r="E325" s="110"/>
      <c r="F325" s="110"/>
      <c r="G325" s="111"/>
      <c r="H325" s="112" t="s">
        <v>179</v>
      </c>
      <c r="I325" s="100"/>
      <c r="J325" s="101"/>
      <c r="K325" s="101"/>
      <c r="L325" s="102" t="str">
        <f>IF(I325&lt;&gt;0,((VLOOKUP(I325,'1. Standard_Cost'!$B$4:$D$8,2)+VLOOKUP(I325,'1. Standard_Cost'!$B$4:$D$8,3))*J325*K325),"0")</f>
        <v>0</v>
      </c>
      <c r="M325" s="102">
        <f>L325*'1. Standard_Cost'!F148</f>
        <v>0</v>
      </c>
      <c r="N325" s="103"/>
      <c r="O325" s="103"/>
      <c r="P325" s="103"/>
      <c r="Q325" s="103"/>
      <c r="R325" s="104">
        <f>+N325*P325*'1. Standard_Cost'!$B$12</f>
        <v>0</v>
      </c>
      <c r="S325" s="104">
        <f>+N325*O325*P325*'1. Standard_Cost'!$C$12</f>
        <v>0</v>
      </c>
      <c r="T325" s="104">
        <f>+N325*P325*Q325*'1. Standard_Cost'!$D$12</f>
        <v>0</v>
      </c>
      <c r="U325" s="104">
        <f>+N325*O325*'1. Standard_Cost'!$E$12</f>
        <v>0</v>
      </c>
      <c r="V325" s="103"/>
      <c r="W325" s="103"/>
      <c r="X325" s="103"/>
      <c r="Y325" s="104">
        <f>+V325*((X325*'1. Standard_Cost'!$B$16)+(W325*X325*'1. Standard_Cost'!$C$16))</f>
        <v>0</v>
      </c>
      <c r="Z325" s="103"/>
      <c r="AA325" s="103"/>
      <c r="AB325" s="104">
        <f>+Z325*'1. Standard_Cost'!$B$20+AA325*'1. Standard_Cost'!$C$20</f>
        <v>0</v>
      </c>
      <c r="AC325" s="105"/>
      <c r="AD325" s="106"/>
      <c r="AE325" s="104">
        <f>SUM(AD325,AC325,AB325,Y325,U325,T325,S325,R325)*'1. Standard_Cost'!B172</f>
        <v>0</v>
      </c>
      <c r="AF325" s="104">
        <f t="shared" si="507"/>
        <v>0</v>
      </c>
      <c r="AG325" s="103"/>
      <c r="AH325" s="103"/>
      <c r="AI325" s="103"/>
      <c r="AJ325" s="107"/>
      <c r="AK325" s="107"/>
      <c r="AL325" s="107"/>
      <c r="AM325" s="104">
        <f>AG325*'1. Standard_Cost'!B168+'Incremental_Cost Year 2021'!AH334*'1. Standard_Cost'!C168+'Incremental_Cost Year 2021'!AI334*'1. Standard_Cost'!D168+'Incremental_Cost Year 2021'!AJ334+'Incremental_Cost Year 2021'!AL334+AK325</f>
        <v>0</v>
      </c>
      <c r="AN325" s="104">
        <f>AM325*'1. Standard_Cost'!C172</f>
        <v>0</v>
      </c>
      <c r="AO325" s="107"/>
      <c r="AQ325" s="104">
        <f t="shared" si="504"/>
        <v>0</v>
      </c>
      <c r="AR325" s="104">
        <f t="shared" si="505"/>
        <v>0</v>
      </c>
      <c r="AS325" s="104">
        <f t="shared" si="489"/>
        <v>0</v>
      </c>
      <c r="AT325" s="104">
        <f t="shared" si="508"/>
        <v>0</v>
      </c>
      <c r="AU325" s="229"/>
      <c r="AV325" s="229"/>
      <c r="AW325" s="229"/>
      <c r="AX325" s="229"/>
      <c r="AY325" s="229"/>
      <c r="AZ325" s="229"/>
      <c r="BA325" s="230">
        <f t="shared" si="506"/>
        <v>0</v>
      </c>
    </row>
    <row r="326" spans="1:53" ht="25.7" customHeight="1" outlineLevel="1" x14ac:dyDescent="0.2">
      <c r="A326" s="68"/>
      <c r="B326" s="94"/>
      <c r="C326" s="251"/>
      <c r="D326" s="113" t="s">
        <v>48</v>
      </c>
      <c r="E326" s="113" t="s">
        <v>769</v>
      </c>
      <c r="F326" s="114" t="s">
        <v>154</v>
      </c>
      <c r="G326" s="115" t="s">
        <v>155</v>
      </c>
      <c r="H326" s="122" t="s">
        <v>292</v>
      </c>
      <c r="I326" s="117"/>
      <c r="J326" s="117"/>
      <c r="K326" s="117"/>
      <c r="L326" s="118">
        <f>SUM(L322:L325)</f>
        <v>0</v>
      </c>
      <c r="M326" s="118">
        <f>SUM(M322:M325)</f>
        <v>0</v>
      </c>
      <c r="N326" s="117"/>
      <c r="O326" s="117"/>
      <c r="P326" s="117"/>
      <c r="Q326" s="117"/>
      <c r="R326" s="119">
        <f>SUM(R322:R325)</f>
        <v>0</v>
      </c>
      <c r="S326" s="119">
        <f>SUM(S322:S325)</f>
        <v>0</v>
      </c>
      <c r="T326" s="119">
        <f>SUM(T322:T325)</f>
        <v>0</v>
      </c>
      <c r="U326" s="119">
        <f>SUM(U322:U325)</f>
        <v>0</v>
      </c>
      <c r="V326" s="117"/>
      <c r="W326" s="117"/>
      <c r="X326" s="117"/>
      <c r="Y326" s="118">
        <f>SUM(Y322:Y325)</f>
        <v>0</v>
      </c>
      <c r="Z326" s="117"/>
      <c r="AA326" s="117"/>
      <c r="AB326" s="118">
        <f t="shared" ref="AB326:AF326" si="509">SUM(AB322:AB325)</f>
        <v>0</v>
      </c>
      <c r="AC326" s="118">
        <f t="shared" si="509"/>
        <v>0</v>
      </c>
      <c r="AD326" s="118">
        <f t="shared" si="509"/>
        <v>0</v>
      </c>
      <c r="AE326" s="118">
        <f t="shared" si="509"/>
        <v>0</v>
      </c>
      <c r="AF326" s="118">
        <f t="shared" si="509"/>
        <v>0</v>
      </c>
      <c r="AG326" s="117"/>
      <c r="AH326" s="117"/>
      <c r="AI326" s="117"/>
      <c r="AJ326" s="119">
        <f>SUM(AJ322:AJ325)</f>
        <v>0</v>
      </c>
      <c r="AK326" s="119">
        <f t="shared" ref="AK326:AN326" si="510">SUM(AK322:AK325)</f>
        <v>0</v>
      </c>
      <c r="AL326" s="119">
        <f t="shared" si="510"/>
        <v>0</v>
      </c>
      <c r="AM326" s="119">
        <f t="shared" si="510"/>
        <v>0</v>
      </c>
      <c r="AN326" s="119">
        <f t="shared" si="510"/>
        <v>0</v>
      </c>
      <c r="AO326" s="116"/>
      <c r="AP326" s="120"/>
      <c r="AQ326" s="121">
        <f t="shared" ref="AQ326:BA326" si="511">SUM(AQ322:AQ325)</f>
        <v>0</v>
      </c>
      <c r="AR326" s="121">
        <f t="shared" si="511"/>
        <v>0</v>
      </c>
      <c r="AS326" s="121">
        <f t="shared" si="511"/>
        <v>0</v>
      </c>
      <c r="AT326" s="121">
        <f t="shared" si="511"/>
        <v>0</v>
      </c>
      <c r="AU326" s="121">
        <f t="shared" si="511"/>
        <v>0</v>
      </c>
      <c r="AV326" s="121">
        <f t="shared" si="511"/>
        <v>0</v>
      </c>
      <c r="AW326" s="121">
        <f t="shared" si="511"/>
        <v>0</v>
      </c>
      <c r="AX326" s="121">
        <f t="shared" si="511"/>
        <v>0</v>
      </c>
      <c r="AY326" s="121">
        <f t="shared" si="511"/>
        <v>0</v>
      </c>
      <c r="AZ326" s="121">
        <f t="shared" si="511"/>
        <v>0</v>
      </c>
      <c r="BA326" s="121">
        <f t="shared" si="511"/>
        <v>0</v>
      </c>
    </row>
    <row r="327" spans="1:53" ht="14.1" customHeight="1" outlineLevel="2" x14ac:dyDescent="0.2">
      <c r="A327" s="68"/>
      <c r="B327" s="94"/>
      <c r="C327" s="251"/>
      <c r="D327" s="96"/>
      <c r="E327" s="96"/>
      <c r="F327" s="97"/>
      <c r="G327" s="98"/>
      <c r="H327" s="99" t="s">
        <v>49</v>
      </c>
      <c r="I327" s="100"/>
      <c r="J327" s="101"/>
      <c r="K327" s="101"/>
      <c r="L327" s="102" t="str">
        <f>IF(I327&lt;&gt;0,((VLOOKUP(I327,'1. Standard_Cost'!$B$4:$D$8,2)+VLOOKUP(I327,'1. Standard_Cost'!$B$4:$D$8,3))*J327*K327),"0")</f>
        <v>0</v>
      </c>
      <c r="M327" s="102">
        <f>L327*'1. Standard_Cost'!F148</f>
        <v>0</v>
      </c>
      <c r="N327" s="103"/>
      <c r="O327" s="103"/>
      <c r="P327" s="103"/>
      <c r="Q327" s="103"/>
      <c r="R327" s="104">
        <f>+N327*P327*'1. Standard_Cost'!$B$12</f>
        <v>0</v>
      </c>
      <c r="S327" s="104">
        <f>+N327*O327*P327*'1. Standard_Cost'!$C$12</f>
        <v>0</v>
      </c>
      <c r="T327" s="104">
        <f>+N327*P327*Q327*'1. Standard_Cost'!$D$12</f>
        <v>0</v>
      </c>
      <c r="U327" s="104">
        <f>+N327*O327*'1. Standard_Cost'!$E$12</f>
        <v>0</v>
      </c>
      <c r="V327" s="103"/>
      <c r="W327" s="103"/>
      <c r="X327" s="103"/>
      <c r="Y327" s="104">
        <f>+V327*((X327*'1. Standard_Cost'!$B$16)+(W327*X327*'1. Standard_Cost'!$C$16))</f>
        <v>0</v>
      </c>
      <c r="Z327" s="103"/>
      <c r="AA327" s="103"/>
      <c r="AB327" s="104">
        <f>+Z327*'1. Standard_Cost'!$B$20+AA327*'1. Standard_Cost'!$C$20</f>
        <v>0</v>
      </c>
      <c r="AC327" s="105"/>
      <c r="AD327" s="106"/>
      <c r="AE327" s="104">
        <f>SUM(AD327,AC327,AB327,Y327,U327,T327,S327,R327)*'1. Standard_Cost'!B172</f>
        <v>0</v>
      </c>
      <c r="AF327" s="104">
        <f>SUM(AD327,AE327)</f>
        <v>0</v>
      </c>
      <c r="AG327" s="103"/>
      <c r="AH327" s="103"/>
      <c r="AI327" s="103"/>
      <c r="AJ327" s="107"/>
      <c r="AK327" s="107"/>
      <c r="AL327" s="107"/>
      <c r="AM327" s="104">
        <f>AG327*'1. Standard_Cost'!B168+'Incremental_Cost Year 2021'!AH336*'1. Standard_Cost'!C168+'Incremental_Cost Year 2021'!AI336*'1. Standard_Cost'!D168+'Incremental_Cost Year 2021'!AJ336+'Incremental_Cost Year 2021'!AL336+AK327</f>
        <v>0</v>
      </c>
      <c r="AN327" s="104">
        <f>AM327*'1. Standard_Cost'!C172</f>
        <v>0</v>
      </c>
      <c r="AO327" s="107"/>
      <c r="AQ327" s="104">
        <f t="shared" ref="AQ327:AQ330" si="512">L327+M327</f>
        <v>0</v>
      </c>
      <c r="AR327" s="104">
        <f t="shared" ref="AR327:AR330" si="513">AF327</f>
        <v>0</v>
      </c>
      <c r="AS327" s="104">
        <f t="shared" si="489"/>
        <v>0</v>
      </c>
      <c r="AT327" s="104">
        <f>SUM(AQ327,AR327,AS327)</f>
        <v>0</v>
      </c>
      <c r="AU327" s="229"/>
      <c r="AV327" s="229"/>
      <c r="AW327" s="229"/>
      <c r="AX327" s="229"/>
      <c r="AY327" s="229"/>
      <c r="AZ327" s="229"/>
      <c r="BA327" s="230">
        <f t="shared" ref="BA327:BA330" si="514">SUM(AU327:AZ327)-AT327</f>
        <v>0</v>
      </c>
    </row>
    <row r="328" spans="1:53" ht="14.1" customHeight="1" outlineLevel="2" x14ac:dyDescent="0.2">
      <c r="A328" s="68"/>
      <c r="B328" s="94"/>
      <c r="C328" s="251"/>
      <c r="D328" s="110"/>
      <c r="E328" s="110"/>
      <c r="F328" s="110"/>
      <c r="G328" s="111"/>
      <c r="H328" s="99" t="s">
        <v>50</v>
      </c>
      <c r="I328" s="100"/>
      <c r="J328" s="101"/>
      <c r="K328" s="101"/>
      <c r="L328" s="102" t="str">
        <f>IF(I328&lt;&gt;0,((VLOOKUP(I328,'1. Standard_Cost'!$B$4:$D$8,2)+VLOOKUP(I328,'1. Standard_Cost'!$B$4:$D$8,3))*J328*K328),"0")</f>
        <v>0</v>
      </c>
      <c r="M328" s="102">
        <f>L328*'1. Standard_Cost'!F148</f>
        <v>0</v>
      </c>
      <c r="N328" s="103"/>
      <c r="O328" s="103"/>
      <c r="P328" s="103"/>
      <c r="Q328" s="103"/>
      <c r="R328" s="104">
        <f>+N328*P328*'1. Standard_Cost'!$B$12</f>
        <v>0</v>
      </c>
      <c r="S328" s="104">
        <f>+N328*O328*P328*'1. Standard_Cost'!$C$12</f>
        <v>0</v>
      </c>
      <c r="T328" s="104">
        <f>+N328*P328*Q328*'1. Standard_Cost'!$D$12</f>
        <v>0</v>
      </c>
      <c r="U328" s="104">
        <f>+N328*O328*'1. Standard_Cost'!$E$12</f>
        <v>0</v>
      </c>
      <c r="V328" s="103"/>
      <c r="W328" s="103"/>
      <c r="X328" s="103"/>
      <c r="Y328" s="104">
        <f>+V328*((X328*'1. Standard_Cost'!$B$16)+(W328*X328*'1. Standard_Cost'!$C$16))</f>
        <v>0</v>
      </c>
      <c r="Z328" s="103"/>
      <c r="AA328" s="103"/>
      <c r="AB328" s="104">
        <f>+Z328*'1. Standard_Cost'!$B$20+AA328*'1. Standard_Cost'!$C$20</f>
        <v>0</v>
      </c>
      <c r="AC328" s="105"/>
      <c r="AD328" s="106"/>
      <c r="AE328" s="104">
        <f>SUM(AD328,AC328,AB328,Y328,U328,T328,S328,R328)*'1. Standard_Cost'!B172</f>
        <v>0</v>
      </c>
      <c r="AF328" s="104">
        <f t="shared" ref="AF328:AF330" si="515">SUM(AD328,AE328)</f>
        <v>0</v>
      </c>
      <c r="AG328" s="103"/>
      <c r="AH328" s="103">
        <v>0</v>
      </c>
      <c r="AI328" s="103">
        <v>0</v>
      </c>
      <c r="AJ328" s="107"/>
      <c r="AK328" s="107"/>
      <c r="AL328" s="107"/>
      <c r="AM328" s="104">
        <f>AG328*'1. Standard_Cost'!B168+'Incremental_Cost Year 2021'!AH337*'1. Standard_Cost'!C168+'Incremental_Cost Year 2021'!AI337*'1. Standard_Cost'!D168+'Incremental_Cost Year 2021'!AJ337+'Incremental_Cost Year 2021'!AL337+AK328</f>
        <v>0</v>
      </c>
      <c r="AN328" s="104">
        <f>AM328*'1. Standard_Cost'!C172</f>
        <v>0</v>
      </c>
      <c r="AO328" s="107"/>
      <c r="AQ328" s="104">
        <f t="shared" si="512"/>
        <v>0</v>
      </c>
      <c r="AR328" s="104">
        <f t="shared" si="513"/>
        <v>0</v>
      </c>
      <c r="AS328" s="104">
        <f t="shared" si="489"/>
        <v>0</v>
      </c>
      <c r="AT328" s="104">
        <f t="shared" ref="AT328:AT330" si="516">SUM(AQ328,AR328,AS328)</f>
        <v>0</v>
      </c>
      <c r="AU328" s="229"/>
      <c r="AV328" s="229">
        <v>0</v>
      </c>
      <c r="AW328" s="229"/>
      <c r="AX328" s="229"/>
      <c r="AY328" s="229"/>
      <c r="AZ328" s="229"/>
      <c r="BA328" s="230">
        <f t="shared" si="514"/>
        <v>0</v>
      </c>
    </row>
    <row r="329" spans="1:53" ht="14.1" customHeight="1" outlineLevel="2" x14ac:dyDescent="0.2">
      <c r="A329" s="68"/>
      <c r="B329" s="94"/>
      <c r="C329" s="251"/>
      <c r="D329" s="110"/>
      <c r="E329" s="110"/>
      <c r="F329" s="110"/>
      <c r="G329" s="111"/>
      <c r="H329" s="99" t="s">
        <v>51</v>
      </c>
      <c r="I329" s="100"/>
      <c r="J329" s="101"/>
      <c r="K329" s="101"/>
      <c r="L329" s="102" t="str">
        <f>IF(I329&lt;&gt;0,((VLOOKUP(I329,'1. Standard_Cost'!$B$4:$D$8,2)+VLOOKUP(I329,'1. Standard_Cost'!$B$4:$D$8,3))*J329*K329),"0")</f>
        <v>0</v>
      </c>
      <c r="M329" s="102">
        <f>L329*'1. Standard_Cost'!F148</f>
        <v>0</v>
      </c>
      <c r="N329" s="103"/>
      <c r="O329" s="103"/>
      <c r="P329" s="103"/>
      <c r="Q329" s="103"/>
      <c r="R329" s="104">
        <f>+N329*P329*'1. Standard_Cost'!$B$12</f>
        <v>0</v>
      </c>
      <c r="S329" s="104">
        <f>+N329*O329*P329*'1. Standard_Cost'!$C$12</f>
        <v>0</v>
      </c>
      <c r="T329" s="104">
        <f>+N329*P329*Q329*'1. Standard_Cost'!$D$12</f>
        <v>0</v>
      </c>
      <c r="U329" s="104">
        <f>+N329*O329*'1. Standard_Cost'!$E$12</f>
        <v>0</v>
      </c>
      <c r="V329" s="103"/>
      <c r="W329" s="103"/>
      <c r="X329" s="103"/>
      <c r="Y329" s="104">
        <f>+V329*((X329*'1. Standard_Cost'!$B$16)+(W329*X329*'1. Standard_Cost'!$C$16))</f>
        <v>0</v>
      </c>
      <c r="Z329" s="103"/>
      <c r="AA329" s="103"/>
      <c r="AB329" s="104">
        <f>+Z329*'1. Standard_Cost'!$B$20+AA329*'1. Standard_Cost'!$C$20</f>
        <v>0</v>
      </c>
      <c r="AC329" s="105"/>
      <c r="AD329" s="106"/>
      <c r="AE329" s="104">
        <f>SUM(AD329,AC329,AB329,Y329,U329,T329,S329,R329)*'1. Standard_Cost'!B172</f>
        <v>0</v>
      </c>
      <c r="AF329" s="104">
        <f t="shared" si="515"/>
        <v>0</v>
      </c>
      <c r="AG329" s="103"/>
      <c r="AH329" s="103"/>
      <c r="AI329" s="103"/>
      <c r="AJ329" s="107"/>
      <c r="AK329" s="107"/>
      <c r="AL329" s="107"/>
      <c r="AM329" s="104">
        <f>AG329*'1. Standard_Cost'!B168+'Incremental_Cost Year 2021'!AH338*'1. Standard_Cost'!C168+'Incremental_Cost Year 2021'!AI338*'1. Standard_Cost'!D168+'Incremental_Cost Year 2021'!AJ338+'Incremental_Cost Year 2021'!AL338+AK329</f>
        <v>0</v>
      </c>
      <c r="AN329" s="104">
        <f>AM329*'1. Standard_Cost'!C172</f>
        <v>0</v>
      </c>
      <c r="AO329" s="107"/>
      <c r="AQ329" s="104">
        <f t="shared" si="512"/>
        <v>0</v>
      </c>
      <c r="AR329" s="104">
        <f t="shared" si="513"/>
        <v>0</v>
      </c>
      <c r="AS329" s="104">
        <f t="shared" si="489"/>
        <v>0</v>
      </c>
      <c r="AT329" s="104">
        <f t="shared" si="516"/>
        <v>0</v>
      </c>
      <c r="AU329" s="229"/>
      <c r="AV329" s="229"/>
      <c r="AW329" s="229"/>
      <c r="AX329" s="229"/>
      <c r="AY329" s="229"/>
      <c r="AZ329" s="229"/>
      <c r="BA329" s="230">
        <f t="shared" si="514"/>
        <v>0</v>
      </c>
    </row>
    <row r="330" spans="1:53" ht="14.1" customHeight="1" outlineLevel="2" x14ac:dyDescent="0.2">
      <c r="A330" s="68"/>
      <c r="B330" s="94"/>
      <c r="C330" s="251"/>
      <c r="D330" s="110"/>
      <c r="E330" s="110"/>
      <c r="F330" s="110"/>
      <c r="G330" s="111"/>
      <c r="H330" s="112" t="s">
        <v>179</v>
      </c>
      <c r="I330" s="100"/>
      <c r="J330" s="101"/>
      <c r="K330" s="101"/>
      <c r="L330" s="102" t="str">
        <f>IF(I330&lt;&gt;0,((VLOOKUP(I330,'1. Standard_Cost'!$B$4:$D$8,2)+VLOOKUP(I330,'1. Standard_Cost'!$B$4:$D$8,3))*J330*K330),"0")</f>
        <v>0</v>
      </c>
      <c r="M330" s="102">
        <f>L330*'1. Standard_Cost'!F148</f>
        <v>0</v>
      </c>
      <c r="N330" s="103"/>
      <c r="O330" s="103"/>
      <c r="P330" s="103"/>
      <c r="Q330" s="103"/>
      <c r="R330" s="104">
        <f>+N330*P330*'1. Standard_Cost'!$B$12</f>
        <v>0</v>
      </c>
      <c r="S330" s="104">
        <f>+N330*O330*P330*'1. Standard_Cost'!$C$12</f>
        <v>0</v>
      </c>
      <c r="T330" s="104">
        <f>+N330*P330*Q330*'1. Standard_Cost'!$D$12</f>
        <v>0</v>
      </c>
      <c r="U330" s="104">
        <f>+N330*O330*'1. Standard_Cost'!$E$12</f>
        <v>0</v>
      </c>
      <c r="V330" s="103"/>
      <c r="W330" s="103"/>
      <c r="X330" s="103"/>
      <c r="Y330" s="104">
        <f>+V330*((X330*'1. Standard_Cost'!$B$16)+(W330*X330*'1. Standard_Cost'!$C$16))</f>
        <v>0</v>
      </c>
      <c r="Z330" s="103"/>
      <c r="AA330" s="103"/>
      <c r="AB330" s="104">
        <f>+Z330*'1. Standard_Cost'!$B$20+AA330*'1. Standard_Cost'!$C$20</f>
        <v>0</v>
      </c>
      <c r="AC330" s="105"/>
      <c r="AD330" s="106"/>
      <c r="AE330" s="104">
        <f>SUM(AD330,AC330,AB330,Y330,U330,T330,S330,R330)*'1. Standard_Cost'!B172</f>
        <v>0</v>
      </c>
      <c r="AF330" s="104">
        <f t="shared" si="515"/>
        <v>0</v>
      </c>
      <c r="AG330" s="103"/>
      <c r="AH330" s="103"/>
      <c r="AI330" s="103"/>
      <c r="AJ330" s="107"/>
      <c r="AK330" s="107"/>
      <c r="AL330" s="107"/>
      <c r="AM330" s="104">
        <f>AG330*'1. Standard_Cost'!B168+'Incremental_Cost Year 2021'!AH339*'1. Standard_Cost'!C168+'Incremental_Cost Year 2021'!AI339*'1. Standard_Cost'!D168+'Incremental_Cost Year 2021'!AJ339+'Incremental_Cost Year 2021'!AL339+AK330</f>
        <v>0</v>
      </c>
      <c r="AN330" s="104">
        <f>AM330*'1. Standard_Cost'!C172</f>
        <v>0</v>
      </c>
      <c r="AO330" s="107"/>
      <c r="AQ330" s="104">
        <f t="shared" si="512"/>
        <v>0</v>
      </c>
      <c r="AR330" s="104">
        <f t="shared" si="513"/>
        <v>0</v>
      </c>
      <c r="AS330" s="104">
        <f t="shared" si="489"/>
        <v>0</v>
      </c>
      <c r="AT330" s="104">
        <f t="shared" si="516"/>
        <v>0</v>
      </c>
      <c r="AU330" s="229"/>
      <c r="AV330" s="229"/>
      <c r="AW330" s="229"/>
      <c r="AX330" s="229"/>
      <c r="AY330" s="229"/>
      <c r="AZ330" s="229"/>
      <c r="BA330" s="230">
        <f t="shared" si="514"/>
        <v>0</v>
      </c>
    </row>
    <row r="331" spans="1:53" ht="24.6" customHeight="1" outlineLevel="1" x14ac:dyDescent="0.2">
      <c r="A331" s="68"/>
      <c r="B331" s="141"/>
      <c r="C331" s="251"/>
      <c r="D331" s="113" t="s">
        <v>48</v>
      </c>
      <c r="E331" s="113" t="s">
        <v>770</v>
      </c>
      <c r="F331" s="114" t="s">
        <v>154</v>
      </c>
      <c r="G331" s="115" t="s">
        <v>155</v>
      </c>
      <c r="H331" s="122" t="s">
        <v>267</v>
      </c>
      <c r="I331" s="117"/>
      <c r="J331" s="117"/>
      <c r="K331" s="117"/>
      <c r="L331" s="118">
        <f>SUM(L327:L330)</f>
        <v>0</v>
      </c>
      <c r="M331" s="118">
        <f>SUM(M327:M330)</f>
        <v>0</v>
      </c>
      <c r="N331" s="117"/>
      <c r="O331" s="117"/>
      <c r="P331" s="117"/>
      <c r="Q331" s="117"/>
      <c r="R331" s="119">
        <f>SUM(R327:R330)</f>
        <v>0</v>
      </c>
      <c r="S331" s="119">
        <f>SUM(S327:S330)</f>
        <v>0</v>
      </c>
      <c r="T331" s="119">
        <f>SUM(T327:T330)</f>
        <v>0</v>
      </c>
      <c r="U331" s="119">
        <f>SUM(U327:U330)</f>
        <v>0</v>
      </c>
      <c r="V331" s="117"/>
      <c r="W331" s="117"/>
      <c r="X331" s="117"/>
      <c r="Y331" s="118">
        <f>SUM(Y327:Y330)</f>
        <v>0</v>
      </c>
      <c r="Z331" s="117"/>
      <c r="AA331" s="117"/>
      <c r="AB331" s="118">
        <f t="shared" ref="AB331:AF331" si="517">SUM(AB327:AB330)</f>
        <v>0</v>
      </c>
      <c r="AC331" s="118">
        <f t="shared" si="517"/>
        <v>0</v>
      </c>
      <c r="AD331" s="118">
        <f t="shared" si="517"/>
        <v>0</v>
      </c>
      <c r="AE331" s="118">
        <f t="shared" si="517"/>
        <v>0</v>
      </c>
      <c r="AF331" s="118">
        <f t="shared" si="517"/>
        <v>0</v>
      </c>
      <c r="AG331" s="117"/>
      <c r="AH331" s="117"/>
      <c r="AI331" s="117"/>
      <c r="AJ331" s="119">
        <f>SUM(AJ327:AJ330)</f>
        <v>0</v>
      </c>
      <c r="AK331" s="119">
        <f t="shared" ref="AK331:AN331" si="518">SUM(AK327:AK330)</f>
        <v>0</v>
      </c>
      <c r="AL331" s="119">
        <f t="shared" si="518"/>
        <v>0</v>
      </c>
      <c r="AM331" s="119">
        <f t="shared" si="518"/>
        <v>0</v>
      </c>
      <c r="AN331" s="119">
        <f t="shared" si="518"/>
        <v>0</v>
      </c>
      <c r="AO331" s="116"/>
      <c r="AP331" s="120"/>
      <c r="AQ331" s="121">
        <f t="shared" ref="AQ331:BA331" si="519">SUM(AQ327:AQ330)</f>
        <v>0</v>
      </c>
      <c r="AR331" s="121">
        <f t="shared" si="519"/>
        <v>0</v>
      </c>
      <c r="AS331" s="121">
        <f t="shared" si="519"/>
        <v>0</v>
      </c>
      <c r="AT331" s="121">
        <f t="shared" si="519"/>
        <v>0</v>
      </c>
      <c r="AU331" s="121">
        <f t="shared" si="519"/>
        <v>0</v>
      </c>
      <c r="AV331" s="121">
        <f t="shared" si="519"/>
        <v>0</v>
      </c>
      <c r="AW331" s="121">
        <f t="shared" si="519"/>
        <v>0</v>
      </c>
      <c r="AX331" s="121">
        <f t="shared" si="519"/>
        <v>0</v>
      </c>
      <c r="AY331" s="121">
        <f t="shared" si="519"/>
        <v>0</v>
      </c>
      <c r="AZ331" s="121">
        <f t="shared" si="519"/>
        <v>0</v>
      </c>
      <c r="BA331" s="121">
        <f t="shared" si="519"/>
        <v>0</v>
      </c>
    </row>
    <row r="332" spans="1:53" ht="14.1" customHeight="1" outlineLevel="2" x14ac:dyDescent="0.2">
      <c r="A332" s="68"/>
      <c r="B332" s="94"/>
      <c r="C332" s="142"/>
      <c r="D332" s="96"/>
      <c r="E332" s="96"/>
      <c r="F332" s="97"/>
      <c r="G332" s="98"/>
      <c r="H332" s="99" t="s">
        <v>49</v>
      </c>
      <c r="I332" s="100"/>
      <c r="J332" s="101"/>
      <c r="K332" s="101"/>
      <c r="L332" s="102" t="str">
        <f>IF(I332&lt;&gt;0,((VLOOKUP(I332,'1. Standard_Cost'!$B$4:$D$8,2)+VLOOKUP(I332,'1. Standard_Cost'!$B$4:$D$8,3))*J332*K332),"0")</f>
        <v>0</v>
      </c>
      <c r="M332" s="102">
        <f>L332*'1. Standard_Cost'!F153</f>
        <v>0</v>
      </c>
      <c r="N332" s="103"/>
      <c r="O332" s="103"/>
      <c r="P332" s="103"/>
      <c r="Q332" s="103"/>
      <c r="R332" s="104">
        <f>+N332*P332*'1. Standard_Cost'!$B$12</f>
        <v>0</v>
      </c>
      <c r="S332" s="104">
        <f>+N332*O332*P332*'1. Standard_Cost'!$C$12</f>
        <v>0</v>
      </c>
      <c r="T332" s="104">
        <f>+N332*P332*Q332*'1. Standard_Cost'!$D$12</f>
        <v>0</v>
      </c>
      <c r="U332" s="104">
        <f>+N332*O332*'1. Standard_Cost'!$E$12</f>
        <v>0</v>
      </c>
      <c r="V332" s="103"/>
      <c r="W332" s="103"/>
      <c r="X332" s="103"/>
      <c r="Y332" s="104">
        <f>+V332*((X332*'1. Standard_Cost'!$B$16)+(W332*X332*'1. Standard_Cost'!$C$16))</f>
        <v>0</v>
      </c>
      <c r="Z332" s="103"/>
      <c r="AA332" s="103"/>
      <c r="AB332" s="104">
        <f>+Z332*'1. Standard_Cost'!$B$20+AA332*'1. Standard_Cost'!$C$20</f>
        <v>0</v>
      </c>
      <c r="AC332" s="105"/>
      <c r="AD332" s="106"/>
      <c r="AE332" s="104">
        <f>SUM(AD332,AC332,AB332,Y332,U332,T332,S332,R332)*'1. Standard_Cost'!B177</f>
        <v>0</v>
      </c>
      <c r="AF332" s="104">
        <f>SUM(AD332,AE332)</f>
        <v>0</v>
      </c>
      <c r="AG332" s="103"/>
      <c r="AH332" s="103"/>
      <c r="AI332" s="103"/>
      <c r="AJ332" s="107"/>
      <c r="AK332" s="107"/>
      <c r="AL332" s="107"/>
      <c r="AM332" s="104">
        <f>AG332*'1. Standard_Cost'!B173+'Incremental_Cost Year 2021'!AH341*'1. Standard_Cost'!C173+'Incremental_Cost Year 2021'!AI341*'1. Standard_Cost'!D173+'Incremental_Cost Year 2021'!AJ341+'Incremental_Cost Year 2021'!AL341+AK332</f>
        <v>0</v>
      </c>
      <c r="AN332" s="104">
        <f>AM332*'1. Standard_Cost'!C177</f>
        <v>0</v>
      </c>
      <c r="AO332" s="107"/>
      <c r="AQ332" s="104">
        <f t="shared" ref="AQ332:AQ335" si="520">L332+M332</f>
        <v>0</v>
      </c>
      <c r="AR332" s="104">
        <f t="shared" ref="AR332:AR335" si="521">AF332</f>
        <v>0</v>
      </c>
      <c r="AS332" s="104">
        <f t="shared" si="489"/>
        <v>0</v>
      </c>
      <c r="AT332" s="104">
        <f>SUM(AQ332,AR332,AS332)</f>
        <v>0</v>
      </c>
      <c r="AU332" s="229"/>
      <c r="AV332" s="229"/>
      <c r="AW332" s="229"/>
      <c r="AX332" s="229"/>
      <c r="AY332" s="229"/>
      <c r="AZ332" s="229"/>
      <c r="BA332" s="230">
        <f t="shared" ref="BA332:BA335" si="522">SUM(AU332:AZ332)-AT332</f>
        <v>0</v>
      </c>
    </row>
    <row r="333" spans="1:53" ht="14.1" customHeight="1" outlineLevel="2" x14ac:dyDescent="0.2">
      <c r="A333" s="68"/>
      <c r="B333" s="94"/>
      <c r="C333" s="142"/>
      <c r="D333" s="110"/>
      <c r="E333" s="110"/>
      <c r="F333" s="110"/>
      <c r="G333" s="111"/>
      <c r="H333" s="99" t="s">
        <v>50</v>
      </c>
      <c r="I333" s="100"/>
      <c r="J333" s="101"/>
      <c r="K333" s="101"/>
      <c r="L333" s="102" t="str">
        <f>IF(I333&lt;&gt;0,((VLOOKUP(I333,'1. Standard_Cost'!$B$4:$D$8,2)+VLOOKUP(I333,'1. Standard_Cost'!$B$4:$D$8,3))*J333*K333),"0")</f>
        <v>0</v>
      </c>
      <c r="M333" s="102">
        <f>L333*'1. Standard_Cost'!F153</f>
        <v>0</v>
      </c>
      <c r="N333" s="103"/>
      <c r="O333" s="103"/>
      <c r="P333" s="103"/>
      <c r="Q333" s="103"/>
      <c r="R333" s="104">
        <f>+N333*P333*'1. Standard_Cost'!$B$12</f>
        <v>0</v>
      </c>
      <c r="S333" s="104">
        <f>+N333*O333*P333*'1. Standard_Cost'!$C$12</f>
        <v>0</v>
      </c>
      <c r="T333" s="104">
        <f>+N333*P333*Q333*'1. Standard_Cost'!$D$12</f>
        <v>0</v>
      </c>
      <c r="U333" s="104">
        <f>+N333*O333*'1. Standard_Cost'!$E$12</f>
        <v>0</v>
      </c>
      <c r="V333" s="103"/>
      <c r="W333" s="103"/>
      <c r="X333" s="103"/>
      <c r="Y333" s="104">
        <f>+V333*((X333*'1. Standard_Cost'!$B$16)+(W333*X333*'1. Standard_Cost'!$C$16))</f>
        <v>0</v>
      </c>
      <c r="Z333" s="103"/>
      <c r="AA333" s="103"/>
      <c r="AB333" s="104">
        <f>+Z333*'1. Standard_Cost'!$B$20+AA333*'1. Standard_Cost'!$C$20</f>
        <v>0</v>
      </c>
      <c r="AC333" s="105"/>
      <c r="AD333" s="106"/>
      <c r="AE333" s="104">
        <f>SUM(AD333,AC333,AB333,Y333,U333,T333,S333,R333)*'1. Standard_Cost'!B177</f>
        <v>0</v>
      </c>
      <c r="AF333" s="104">
        <f t="shared" ref="AF333:AF335" si="523">SUM(AD333,AE333)</f>
        <v>0</v>
      </c>
      <c r="AG333" s="103"/>
      <c r="AH333" s="103">
        <v>0</v>
      </c>
      <c r="AI333" s="103">
        <v>0</v>
      </c>
      <c r="AJ333" s="107"/>
      <c r="AK333" s="107"/>
      <c r="AL333" s="107"/>
      <c r="AM333" s="104">
        <f>AG333*'1. Standard_Cost'!B173+'Incremental_Cost Year 2021'!AH342*'1. Standard_Cost'!C173+'Incremental_Cost Year 2021'!AI342*'1. Standard_Cost'!D173+'Incremental_Cost Year 2021'!AJ342+'Incremental_Cost Year 2021'!AL342+AK333</f>
        <v>0</v>
      </c>
      <c r="AN333" s="104">
        <f>AM333*'1. Standard_Cost'!C177</f>
        <v>0</v>
      </c>
      <c r="AO333" s="107"/>
      <c r="AQ333" s="104">
        <f t="shared" si="520"/>
        <v>0</v>
      </c>
      <c r="AR333" s="104">
        <f t="shared" si="521"/>
        <v>0</v>
      </c>
      <c r="AS333" s="104">
        <f t="shared" si="489"/>
        <v>0</v>
      </c>
      <c r="AT333" s="104">
        <f t="shared" ref="AT333:AT335" si="524">SUM(AQ333,AR333,AS333)</f>
        <v>0</v>
      </c>
      <c r="AU333" s="229"/>
      <c r="AV333" s="229">
        <v>0</v>
      </c>
      <c r="AW333" s="229"/>
      <c r="AX333" s="229"/>
      <c r="AY333" s="229"/>
      <c r="AZ333" s="229"/>
      <c r="BA333" s="230">
        <f t="shared" si="522"/>
        <v>0</v>
      </c>
    </row>
    <row r="334" spans="1:53" ht="14.1" customHeight="1" outlineLevel="2" x14ac:dyDescent="0.2">
      <c r="A334" s="68"/>
      <c r="B334" s="94"/>
      <c r="C334" s="142"/>
      <c r="D334" s="110"/>
      <c r="E334" s="110"/>
      <c r="F334" s="110"/>
      <c r="G334" s="111"/>
      <c r="H334" s="99" t="s">
        <v>51</v>
      </c>
      <c r="I334" s="100"/>
      <c r="J334" s="101"/>
      <c r="K334" s="101"/>
      <c r="L334" s="102" t="str">
        <f>IF(I334&lt;&gt;0,((VLOOKUP(I334,'1. Standard_Cost'!$B$4:$D$8,2)+VLOOKUP(I334,'1. Standard_Cost'!$B$4:$D$8,3))*J334*K334),"0")</f>
        <v>0</v>
      </c>
      <c r="M334" s="102">
        <f>L334*'1. Standard_Cost'!F153</f>
        <v>0</v>
      </c>
      <c r="N334" s="103"/>
      <c r="O334" s="103"/>
      <c r="P334" s="103"/>
      <c r="Q334" s="103"/>
      <c r="R334" s="104">
        <f>+N334*P334*'1. Standard_Cost'!$B$12</f>
        <v>0</v>
      </c>
      <c r="S334" s="104">
        <f>+N334*O334*P334*'1. Standard_Cost'!$C$12</f>
        <v>0</v>
      </c>
      <c r="T334" s="104">
        <f>+N334*P334*Q334*'1. Standard_Cost'!$D$12</f>
        <v>0</v>
      </c>
      <c r="U334" s="104">
        <f>+N334*O334*'1. Standard_Cost'!$E$12</f>
        <v>0</v>
      </c>
      <c r="V334" s="103"/>
      <c r="W334" s="103"/>
      <c r="X334" s="103"/>
      <c r="Y334" s="104">
        <f>+V334*((X334*'1. Standard_Cost'!$B$16)+(W334*X334*'1. Standard_Cost'!$C$16))</f>
        <v>0</v>
      </c>
      <c r="Z334" s="103"/>
      <c r="AA334" s="103"/>
      <c r="AB334" s="104">
        <f>+Z334*'1. Standard_Cost'!$B$20+AA334*'1. Standard_Cost'!$C$20</f>
        <v>0</v>
      </c>
      <c r="AC334" s="105"/>
      <c r="AD334" s="106"/>
      <c r="AE334" s="104">
        <f>SUM(AD334,AC334,AB334,Y334,U334,T334,S334,R334)*'1. Standard_Cost'!B177</f>
        <v>0</v>
      </c>
      <c r="AF334" s="104">
        <f t="shared" si="523"/>
        <v>0</v>
      </c>
      <c r="AG334" s="103"/>
      <c r="AH334" s="103"/>
      <c r="AI334" s="103"/>
      <c r="AJ334" s="107"/>
      <c r="AK334" s="107"/>
      <c r="AL334" s="107"/>
      <c r="AM334" s="104">
        <f>AG334*'1. Standard_Cost'!B173+'Incremental_Cost Year 2021'!AH343*'1. Standard_Cost'!C173+'Incremental_Cost Year 2021'!AI343*'1. Standard_Cost'!D173+'Incremental_Cost Year 2021'!AJ343+'Incremental_Cost Year 2021'!AL343+AK334</f>
        <v>0</v>
      </c>
      <c r="AN334" s="104">
        <f>AM334*'1. Standard_Cost'!C177</f>
        <v>0</v>
      </c>
      <c r="AO334" s="107"/>
      <c r="AQ334" s="104">
        <f t="shared" si="520"/>
        <v>0</v>
      </c>
      <c r="AR334" s="104">
        <f t="shared" si="521"/>
        <v>0</v>
      </c>
      <c r="AS334" s="104">
        <f t="shared" si="489"/>
        <v>0</v>
      </c>
      <c r="AT334" s="104">
        <f t="shared" si="524"/>
        <v>0</v>
      </c>
      <c r="AU334" s="229"/>
      <c r="AV334" s="229"/>
      <c r="AW334" s="229"/>
      <c r="AX334" s="229"/>
      <c r="AY334" s="229"/>
      <c r="AZ334" s="229"/>
      <c r="BA334" s="230">
        <f t="shared" si="522"/>
        <v>0</v>
      </c>
    </row>
    <row r="335" spans="1:53" ht="14.1" customHeight="1" outlineLevel="2" x14ac:dyDescent="0.2">
      <c r="A335" s="68"/>
      <c r="B335" s="94"/>
      <c r="C335" s="142"/>
      <c r="D335" s="110"/>
      <c r="E335" s="110"/>
      <c r="F335" s="110"/>
      <c r="G335" s="111"/>
      <c r="H335" s="112" t="s">
        <v>179</v>
      </c>
      <c r="I335" s="100"/>
      <c r="J335" s="101"/>
      <c r="K335" s="101"/>
      <c r="L335" s="102" t="str">
        <f>IF(I335&lt;&gt;0,((VLOOKUP(I335,'1. Standard_Cost'!$B$4:$D$8,2)+VLOOKUP(I335,'1. Standard_Cost'!$B$4:$D$8,3))*J335*K335),"0")</f>
        <v>0</v>
      </c>
      <c r="M335" s="102">
        <f>L335*'1. Standard_Cost'!F153</f>
        <v>0</v>
      </c>
      <c r="N335" s="103"/>
      <c r="O335" s="103"/>
      <c r="P335" s="103"/>
      <c r="Q335" s="103"/>
      <c r="R335" s="104">
        <f>+N335*P335*'1. Standard_Cost'!$B$12</f>
        <v>0</v>
      </c>
      <c r="S335" s="104">
        <f>+N335*O335*P335*'1. Standard_Cost'!$C$12</f>
        <v>0</v>
      </c>
      <c r="T335" s="104">
        <f>+N335*P335*Q335*'1. Standard_Cost'!$D$12</f>
        <v>0</v>
      </c>
      <c r="U335" s="104">
        <f>+N335*O335*'1. Standard_Cost'!$E$12</f>
        <v>0</v>
      </c>
      <c r="V335" s="103"/>
      <c r="W335" s="103"/>
      <c r="X335" s="103"/>
      <c r="Y335" s="104">
        <f>+V335*((X335*'1. Standard_Cost'!$B$16)+(W335*X335*'1. Standard_Cost'!$C$16))</f>
        <v>0</v>
      </c>
      <c r="Z335" s="103"/>
      <c r="AA335" s="103"/>
      <c r="AB335" s="104">
        <f>+Z335*'1. Standard_Cost'!$B$20+AA335*'1. Standard_Cost'!$C$20</f>
        <v>0</v>
      </c>
      <c r="AC335" s="105"/>
      <c r="AD335" s="106"/>
      <c r="AE335" s="104">
        <f>SUM(AD335,AC335,AB335,Y335,U335,T335,S335,R335)*'1. Standard_Cost'!B177</f>
        <v>0</v>
      </c>
      <c r="AF335" s="104">
        <f t="shared" si="523"/>
        <v>0</v>
      </c>
      <c r="AG335" s="103"/>
      <c r="AH335" s="103"/>
      <c r="AI335" s="103"/>
      <c r="AJ335" s="107"/>
      <c r="AK335" s="107"/>
      <c r="AL335" s="107"/>
      <c r="AM335" s="104">
        <f>AG335*'1. Standard_Cost'!B173+'Incremental_Cost Year 2021'!AH344*'1. Standard_Cost'!C173+'Incremental_Cost Year 2021'!AI344*'1. Standard_Cost'!D173+'Incremental_Cost Year 2021'!AJ344+'Incremental_Cost Year 2021'!AL344+AK335</f>
        <v>0</v>
      </c>
      <c r="AN335" s="104">
        <f>AM335*'1. Standard_Cost'!C177</f>
        <v>0</v>
      </c>
      <c r="AO335" s="107"/>
      <c r="AQ335" s="104">
        <f t="shared" si="520"/>
        <v>0</v>
      </c>
      <c r="AR335" s="104">
        <f t="shared" si="521"/>
        <v>0</v>
      </c>
      <c r="AS335" s="104">
        <f t="shared" si="489"/>
        <v>0</v>
      </c>
      <c r="AT335" s="104">
        <f t="shared" si="524"/>
        <v>0</v>
      </c>
      <c r="AU335" s="229"/>
      <c r="AV335" s="229"/>
      <c r="AW335" s="229"/>
      <c r="AX335" s="229"/>
      <c r="AY335" s="229"/>
      <c r="AZ335" s="229"/>
      <c r="BA335" s="230">
        <f t="shared" si="522"/>
        <v>0</v>
      </c>
    </row>
    <row r="336" spans="1:53" ht="24.6" customHeight="1" outlineLevel="1" x14ac:dyDescent="0.2">
      <c r="A336" s="68"/>
      <c r="B336" s="141"/>
      <c r="C336" s="142"/>
      <c r="D336" s="113" t="s">
        <v>48</v>
      </c>
      <c r="E336" s="113" t="s">
        <v>771</v>
      </c>
      <c r="F336" s="114" t="s">
        <v>154</v>
      </c>
      <c r="G336" s="115" t="s">
        <v>155</v>
      </c>
      <c r="H336" s="122" t="s">
        <v>293</v>
      </c>
      <c r="I336" s="117"/>
      <c r="J336" s="117"/>
      <c r="K336" s="117"/>
      <c r="L336" s="118">
        <f>SUM(L332:L335)</f>
        <v>0</v>
      </c>
      <c r="M336" s="118">
        <f>SUM(M332:M335)</f>
        <v>0</v>
      </c>
      <c r="N336" s="117"/>
      <c r="O336" s="117"/>
      <c r="P336" s="117"/>
      <c r="Q336" s="117"/>
      <c r="R336" s="119">
        <f>SUM(R332:R335)</f>
        <v>0</v>
      </c>
      <c r="S336" s="119">
        <f>SUM(S332:S335)</f>
        <v>0</v>
      </c>
      <c r="T336" s="119">
        <f>SUM(T332:T335)</f>
        <v>0</v>
      </c>
      <c r="U336" s="119">
        <f>SUM(U332:U335)</f>
        <v>0</v>
      </c>
      <c r="V336" s="117"/>
      <c r="W336" s="117"/>
      <c r="X336" s="117"/>
      <c r="Y336" s="118">
        <f>SUM(Y332:Y335)</f>
        <v>0</v>
      </c>
      <c r="Z336" s="117"/>
      <c r="AA336" s="117"/>
      <c r="AB336" s="118">
        <f t="shared" ref="AB336:AF336" si="525">SUM(AB332:AB335)</f>
        <v>0</v>
      </c>
      <c r="AC336" s="118">
        <f t="shared" si="525"/>
        <v>0</v>
      </c>
      <c r="AD336" s="118">
        <f t="shared" si="525"/>
        <v>0</v>
      </c>
      <c r="AE336" s="118">
        <f t="shared" si="525"/>
        <v>0</v>
      </c>
      <c r="AF336" s="118">
        <f t="shared" si="525"/>
        <v>0</v>
      </c>
      <c r="AG336" s="117"/>
      <c r="AH336" s="117"/>
      <c r="AI336" s="117"/>
      <c r="AJ336" s="119">
        <f>SUM(AJ332:AJ335)</f>
        <v>0</v>
      </c>
      <c r="AK336" s="119">
        <f t="shared" ref="AK336:AN336" si="526">SUM(AK332:AK335)</f>
        <v>0</v>
      </c>
      <c r="AL336" s="119">
        <f t="shared" si="526"/>
        <v>0</v>
      </c>
      <c r="AM336" s="119">
        <f t="shared" si="526"/>
        <v>0</v>
      </c>
      <c r="AN336" s="119">
        <f t="shared" si="526"/>
        <v>0</v>
      </c>
      <c r="AO336" s="116"/>
      <c r="AP336" s="120"/>
      <c r="AQ336" s="121">
        <f t="shared" ref="AQ336:BA336" si="527">SUM(AQ332:AQ335)</f>
        <v>0</v>
      </c>
      <c r="AR336" s="121">
        <f t="shared" si="527"/>
        <v>0</v>
      </c>
      <c r="AS336" s="104"/>
      <c r="AT336" s="121">
        <f t="shared" si="527"/>
        <v>0</v>
      </c>
      <c r="AU336" s="121">
        <f t="shared" si="527"/>
        <v>0</v>
      </c>
      <c r="AV336" s="121">
        <f t="shared" si="527"/>
        <v>0</v>
      </c>
      <c r="AW336" s="121">
        <f t="shared" si="527"/>
        <v>0</v>
      </c>
      <c r="AX336" s="121">
        <f t="shared" si="527"/>
        <v>0</v>
      </c>
      <c r="AY336" s="121">
        <f t="shared" si="527"/>
        <v>0</v>
      </c>
      <c r="AZ336" s="121">
        <f t="shared" si="527"/>
        <v>0</v>
      </c>
      <c r="BA336" s="121">
        <f t="shared" si="527"/>
        <v>0</v>
      </c>
    </row>
    <row r="337" spans="1:53" ht="14.1" customHeight="1" outlineLevel="2" x14ac:dyDescent="0.2">
      <c r="A337" s="68"/>
      <c r="B337" s="94"/>
      <c r="C337" s="142"/>
      <c r="D337" s="96"/>
      <c r="E337" s="96"/>
      <c r="F337" s="97"/>
      <c r="G337" s="98"/>
      <c r="H337" s="99" t="s">
        <v>49</v>
      </c>
      <c r="I337" s="100"/>
      <c r="J337" s="101"/>
      <c r="K337" s="101"/>
      <c r="L337" s="102" t="str">
        <f>IF(I337&lt;&gt;0,((VLOOKUP(I337,'1. Standard_Cost'!$B$4:$D$8,2)+VLOOKUP(I337,'1. Standard_Cost'!$B$4:$D$8,3))*J337*K337),"0")</f>
        <v>0</v>
      </c>
      <c r="M337" s="102">
        <f>L337*'1. Standard_Cost'!F158</f>
        <v>0</v>
      </c>
      <c r="N337" s="103"/>
      <c r="O337" s="103"/>
      <c r="P337" s="103"/>
      <c r="Q337" s="103"/>
      <c r="R337" s="104">
        <f>+N337*P337*'1. Standard_Cost'!$B$12</f>
        <v>0</v>
      </c>
      <c r="S337" s="104">
        <f>+N337*O337*P337*'1. Standard_Cost'!$C$12</f>
        <v>0</v>
      </c>
      <c r="T337" s="104">
        <f>+N337*P337*Q337*'1. Standard_Cost'!$D$12</f>
        <v>0</v>
      </c>
      <c r="U337" s="104">
        <f>+N337*O337*'1. Standard_Cost'!$E$12</f>
        <v>0</v>
      </c>
      <c r="V337" s="103"/>
      <c r="W337" s="103"/>
      <c r="X337" s="103"/>
      <c r="Y337" s="104">
        <f>+V337*((X337*'1. Standard_Cost'!$B$16)+(W337*X337*'1. Standard_Cost'!$C$16))</f>
        <v>0</v>
      </c>
      <c r="Z337" s="103"/>
      <c r="AA337" s="103"/>
      <c r="AB337" s="104">
        <f>+Z337*'1. Standard_Cost'!$B$20+AA337*'1. Standard_Cost'!$C$20</f>
        <v>0</v>
      </c>
      <c r="AC337" s="105"/>
      <c r="AD337" s="106"/>
      <c r="AE337" s="104">
        <f>SUM(AD337,AC337,AB337,Y337,U337,T337,S337,R337)*'1. Standard_Cost'!B182</f>
        <v>0</v>
      </c>
      <c r="AF337" s="104">
        <f>SUM(AD337,AE337)</f>
        <v>0</v>
      </c>
      <c r="AG337" s="103"/>
      <c r="AH337" s="103"/>
      <c r="AI337" s="103"/>
      <c r="AJ337" s="107"/>
      <c r="AK337" s="107"/>
      <c r="AL337" s="107"/>
      <c r="AM337" s="104">
        <f>AG337*'1. Standard_Cost'!B178+'Incremental_Cost Year 2021'!AH346*'1. Standard_Cost'!C178+'Incremental_Cost Year 2021'!AI346*'1. Standard_Cost'!D178+'Incremental_Cost Year 2021'!AJ346+'Incremental_Cost Year 2021'!AL346+AK337</f>
        <v>0</v>
      </c>
      <c r="AN337" s="104">
        <f>AM337*'1. Standard_Cost'!C182</f>
        <v>0</v>
      </c>
      <c r="AO337" s="107"/>
      <c r="AQ337" s="104">
        <f t="shared" ref="AQ337:AQ340" si="528">L337+M337</f>
        <v>0</v>
      </c>
      <c r="AR337" s="104">
        <f t="shared" ref="AR337:AR340" si="529">AF337</f>
        <v>0</v>
      </c>
      <c r="AS337" s="104">
        <f t="shared" si="489"/>
        <v>0</v>
      </c>
      <c r="AT337" s="104">
        <f>SUM(AQ337,AR337,AS337)</f>
        <v>0</v>
      </c>
      <c r="AU337" s="229"/>
      <c r="AV337" s="229"/>
      <c r="AW337" s="229"/>
      <c r="AX337" s="229"/>
      <c r="AY337" s="229"/>
      <c r="AZ337" s="229"/>
      <c r="BA337" s="230">
        <f t="shared" ref="BA337:BA340" si="530">SUM(AU337:AZ337)-AT337</f>
        <v>0</v>
      </c>
    </row>
    <row r="338" spans="1:53" ht="14.1" customHeight="1" outlineLevel="2" x14ac:dyDescent="0.2">
      <c r="A338" s="68"/>
      <c r="B338" s="94"/>
      <c r="C338" s="142"/>
      <c r="D338" s="110"/>
      <c r="E338" s="110"/>
      <c r="F338" s="110"/>
      <c r="G338" s="111"/>
      <c r="H338" s="99" t="s">
        <v>50</v>
      </c>
      <c r="I338" s="100"/>
      <c r="J338" s="101"/>
      <c r="K338" s="101"/>
      <c r="L338" s="102" t="str">
        <f>IF(I338&lt;&gt;0,((VLOOKUP(I338,'1. Standard_Cost'!$B$4:$D$8,2)+VLOOKUP(I338,'1. Standard_Cost'!$B$4:$D$8,3))*J338*K338),"0")</f>
        <v>0</v>
      </c>
      <c r="M338" s="102">
        <f>L338*'1. Standard_Cost'!F158</f>
        <v>0</v>
      </c>
      <c r="N338" s="103"/>
      <c r="O338" s="103"/>
      <c r="P338" s="103"/>
      <c r="Q338" s="103"/>
      <c r="R338" s="104">
        <f>+N338*P338*'1. Standard_Cost'!$B$12</f>
        <v>0</v>
      </c>
      <c r="S338" s="104">
        <f>+N338*O338*P338*'1. Standard_Cost'!$C$12</f>
        <v>0</v>
      </c>
      <c r="T338" s="104">
        <f>+N338*P338*Q338*'1. Standard_Cost'!$D$12</f>
        <v>0</v>
      </c>
      <c r="U338" s="104">
        <f>+N338*O338*'1. Standard_Cost'!$E$12</f>
        <v>0</v>
      </c>
      <c r="V338" s="103"/>
      <c r="W338" s="103"/>
      <c r="X338" s="103"/>
      <c r="Y338" s="104">
        <f>+V338*((X338*'1. Standard_Cost'!$B$16)+(W338*X338*'1. Standard_Cost'!$C$16))</f>
        <v>0</v>
      </c>
      <c r="Z338" s="103"/>
      <c r="AA338" s="103"/>
      <c r="AB338" s="104">
        <f>+Z338*'1. Standard_Cost'!$B$20+AA338*'1. Standard_Cost'!$C$20</f>
        <v>0</v>
      </c>
      <c r="AC338" s="105"/>
      <c r="AD338" s="106"/>
      <c r="AE338" s="104">
        <f>SUM(AD338,AC338,AB338,Y338,U338,T338,S338,R338)*'1. Standard_Cost'!B182</f>
        <v>0</v>
      </c>
      <c r="AF338" s="104">
        <f t="shared" ref="AF338:AF340" si="531">SUM(AD338,AE338)</f>
        <v>0</v>
      </c>
      <c r="AG338" s="103"/>
      <c r="AH338" s="103">
        <v>0</v>
      </c>
      <c r="AI338" s="103">
        <v>0</v>
      </c>
      <c r="AJ338" s="107"/>
      <c r="AK338" s="107"/>
      <c r="AL338" s="107"/>
      <c r="AM338" s="104">
        <f>AG338*'1. Standard_Cost'!B178+'Incremental_Cost Year 2021'!AH347*'1. Standard_Cost'!C178+'Incremental_Cost Year 2021'!AI347*'1. Standard_Cost'!D178+'Incremental_Cost Year 2021'!AJ347+'Incremental_Cost Year 2021'!AL347+AK338</f>
        <v>0</v>
      </c>
      <c r="AN338" s="104">
        <f>AM338*'1. Standard_Cost'!C182</f>
        <v>0</v>
      </c>
      <c r="AO338" s="107"/>
      <c r="AQ338" s="104">
        <f t="shared" si="528"/>
        <v>0</v>
      </c>
      <c r="AR338" s="104">
        <f t="shared" si="529"/>
        <v>0</v>
      </c>
      <c r="AS338" s="104">
        <f t="shared" si="489"/>
        <v>0</v>
      </c>
      <c r="AT338" s="104">
        <f t="shared" ref="AT338:AT340" si="532">SUM(AQ338,AR338,AS338)</f>
        <v>0</v>
      </c>
      <c r="AU338" s="229"/>
      <c r="AV338" s="229">
        <v>0</v>
      </c>
      <c r="AW338" s="229"/>
      <c r="AX338" s="229"/>
      <c r="AY338" s="229"/>
      <c r="AZ338" s="229"/>
      <c r="BA338" s="230">
        <f t="shared" si="530"/>
        <v>0</v>
      </c>
    </row>
    <row r="339" spans="1:53" ht="14.1" customHeight="1" outlineLevel="2" x14ac:dyDescent="0.2">
      <c r="A339" s="68"/>
      <c r="B339" s="94"/>
      <c r="C339" s="142"/>
      <c r="D339" s="110"/>
      <c r="E339" s="110"/>
      <c r="F339" s="110"/>
      <c r="G339" s="111"/>
      <c r="H339" s="99" t="s">
        <v>51</v>
      </c>
      <c r="I339" s="100"/>
      <c r="J339" s="101"/>
      <c r="K339" s="101"/>
      <c r="L339" s="102" t="str">
        <f>IF(I339&lt;&gt;0,((VLOOKUP(I339,'1. Standard_Cost'!$B$4:$D$8,2)+VLOOKUP(I339,'1. Standard_Cost'!$B$4:$D$8,3))*J339*K339),"0")</f>
        <v>0</v>
      </c>
      <c r="M339" s="102">
        <f>L339*'1. Standard_Cost'!F158</f>
        <v>0</v>
      </c>
      <c r="N339" s="103"/>
      <c r="O339" s="103"/>
      <c r="P339" s="103"/>
      <c r="Q339" s="103"/>
      <c r="R339" s="104">
        <f>+N339*P339*'1. Standard_Cost'!$B$12</f>
        <v>0</v>
      </c>
      <c r="S339" s="104">
        <f>+N339*O339*P339*'1. Standard_Cost'!$C$12</f>
        <v>0</v>
      </c>
      <c r="T339" s="104">
        <f>+N339*P339*Q339*'1. Standard_Cost'!$D$12</f>
        <v>0</v>
      </c>
      <c r="U339" s="104">
        <f>+N339*O339*'1. Standard_Cost'!$E$12</f>
        <v>0</v>
      </c>
      <c r="V339" s="103"/>
      <c r="W339" s="103"/>
      <c r="X339" s="103"/>
      <c r="Y339" s="104">
        <f>+V339*((X339*'1. Standard_Cost'!$B$16)+(W339*X339*'1. Standard_Cost'!$C$16))</f>
        <v>0</v>
      </c>
      <c r="Z339" s="103"/>
      <c r="AA339" s="103"/>
      <c r="AB339" s="104">
        <f>+Z339*'1. Standard_Cost'!$B$20+AA339*'1. Standard_Cost'!$C$20</f>
        <v>0</v>
      </c>
      <c r="AC339" s="105"/>
      <c r="AD339" s="106"/>
      <c r="AE339" s="104">
        <f>SUM(AD339,AC339,AB339,Y339,U339,T339,S339,R339)*'1. Standard_Cost'!B182</f>
        <v>0</v>
      </c>
      <c r="AF339" s="104">
        <f t="shared" si="531"/>
        <v>0</v>
      </c>
      <c r="AG339" s="103"/>
      <c r="AH339" s="103"/>
      <c r="AI339" s="103"/>
      <c r="AJ339" s="107"/>
      <c r="AK339" s="107"/>
      <c r="AL339" s="107"/>
      <c r="AM339" s="104">
        <f>AG339*'1. Standard_Cost'!B178+'Incremental_Cost Year 2021'!AH348*'1. Standard_Cost'!C178+'Incremental_Cost Year 2021'!AI348*'1. Standard_Cost'!D178+'Incremental_Cost Year 2021'!AJ348+'Incremental_Cost Year 2021'!AL348+AK339</f>
        <v>0</v>
      </c>
      <c r="AN339" s="104">
        <f>AM339*'1. Standard_Cost'!C182</f>
        <v>0</v>
      </c>
      <c r="AO339" s="107"/>
      <c r="AQ339" s="104">
        <f t="shared" si="528"/>
        <v>0</v>
      </c>
      <c r="AR339" s="104">
        <f t="shared" si="529"/>
        <v>0</v>
      </c>
      <c r="AS339" s="104">
        <f t="shared" si="489"/>
        <v>0</v>
      </c>
      <c r="AT339" s="104">
        <f t="shared" si="532"/>
        <v>0</v>
      </c>
      <c r="AU339" s="229"/>
      <c r="AV339" s="229"/>
      <c r="AW339" s="229"/>
      <c r="AX339" s="229"/>
      <c r="AY339" s="229"/>
      <c r="AZ339" s="229"/>
      <c r="BA339" s="230">
        <f t="shared" si="530"/>
        <v>0</v>
      </c>
    </row>
    <row r="340" spans="1:53" ht="14.1" customHeight="1" outlineLevel="2" x14ac:dyDescent="0.2">
      <c r="A340" s="68"/>
      <c r="B340" s="94"/>
      <c r="C340" s="142"/>
      <c r="D340" s="110"/>
      <c r="E340" s="110"/>
      <c r="F340" s="110"/>
      <c r="G340" s="111"/>
      <c r="H340" s="112" t="s">
        <v>179</v>
      </c>
      <c r="I340" s="100"/>
      <c r="J340" s="101"/>
      <c r="K340" s="101"/>
      <c r="L340" s="102" t="str">
        <f>IF(I340&lt;&gt;0,((VLOOKUP(I340,'1. Standard_Cost'!$B$4:$D$8,2)+VLOOKUP(I340,'1. Standard_Cost'!$B$4:$D$8,3))*J340*K340),"0")</f>
        <v>0</v>
      </c>
      <c r="M340" s="102">
        <f>L340*'1. Standard_Cost'!F158</f>
        <v>0</v>
      </c>
      <c r="N340" s="103"/>
      <c r="O340" s="103"/>
      <c r="P340" s="103"/>
      <c r="Q340" s="103"/>
      <c r="R340" s="104">
        <f>+N340*P340*'1. Standard_Cost'!$B$12</f>
        <v>0</v>
      </c>
      <c r="S340" s="104">
        <f>+N340*O340*P340*'1. Standard_Cost'!$C$12</f>
        <v>0</v>
      </c>
      <c r="T340" s="104">
        <f>+N340*P340*Q340*'1. Standard_Cost'!$D$12</f>
        <v>0</v>
      </c>
      <c r="U340" s="104">
        <f>+N340*O340*'1. Standard_Cost'!$E$12</f>
        <v>0</v>
      </c>
      <c r="V340" s="103"/>
      <c r="W340" s="103"/>
      <c r="X340" s="103"/>
      <c r="Y340" s="104">
        <f>+V340*((X340*'1. Standard_Cost'!$B$16)+(W340*X340*'1. Standard_Cost'!$C$16))</f>
        <v>0</v>
      </c>
      <c r="Z340" s="103"/>
      <c r="AA340" s="103"/>
      <c r="AB340" s="104">
        <f>+Z340*'1. Standard_Cost'!$B$20+AA340*'1. Standard_Cost'!$C$20</f>
        <v>0</v>
      </c>
      <c r="AC340" s="105"/>
      <c r="AD340" s="106"/>
      <c r="AE340" s="104">
        <f>SUM(AD340,AC340,AB340,Y340,U340,T340,S340,R340)*'1. Standard_Cost'!B182</f>
        <v>0</v>
      </c>
      <c r="AF340" s="104">
        <f t="shared" si="531"/>
        <v>0</v>
      </c>
      <c r="AG340" s="103"/>
      <c r="AH340" s="103"/>
      <c r="AI340" s="103"/>
      <c r="AJ340" s="107"/>
      <c r="AK340" s="107"/>
      <c r="AL340" s="107"/>
      <c r="AM340" s="104">
        <f>AG340*'1. Standard_Cost'!B178+'Incremental_Cost Year 2021'!AH349*'1. Standard_Cost'!C178+'Incremental_Cost Year 2021'!AI349*'1. Standard_Cost'!D178+'Incremental_Cost Year 2021'!AJ349+'Incremental_Cost Year 2021'!AL349+AK340</f>
        <v>0</v>
      </c>
      <c r="AN340" s="104">
        <f>AM340*'1. Standard_Cost'!C182</f>
        <v>0</v>
      </c>
      <c r="AO340" s="107"/>
      <c r="AQ340" s="104">
        <f t="shared" si="528"/>
        <v>0</v>
      </c>
      <c r="AR340" s="104">
        <f t="shared" si="529"/>
        <v>0</v>
      </c>
      <c r="AS340" s="104">
        <f t="shared" si="489"/>
        <v>0</v>
      </c>
      <c r="AT340" s="104">
        <f t="shared" si="532"/>
        <v>0</v>
      </c>
      <c r="AU340" s="229"/>
      <c r="AV340" s="229"/>
      <c r="AW340" s="229"/>
      <c r="AX340" s="229"/>
      <c r="AY340" s="229"/>
      <c r="AZ340" s="229"/>
      <c r="BA340" s="230">
        <f t="shared" si="530"/>
        <v>0</v>
      </c>
    </row>
    <row r="341" spans="1:53" ht="59.25" customHeight="1" outlineLevel="1" x14ac:dyDescent="0.2">
      <c r="A341" s="68"/>
      <c r="B341" s="141"/>
      <c r="C341" s="142"/>
      <c r="D341" s="113" t="s">
        <v>48</v>
      </c>
      <c r="E341" s="113" t="s">
        <v>772</v>
      </c>
      <c r="F341" s="114" t="s">
        <v>154</v>
      </c>
      <c r="G341" s="115" t="s">
        <v>155</v>
      </c>
      <c r="H341" s="122" t="s">
        <v>294</v>
      </c>
      <c r="I341" s="117"/>
      <c r="J341" s="117"/>
      <c r="K341" s="117"/>
      <c r="L341" s="118">
        <f>SUM(L337:L340)</f>
        <v>0</v>
      </c>
      <c r="M341" s="118">
        <f>SUM(M337:M340)</f>
        <v>0</v>
      </c>
      <c r="N341" s="117"/>
      <c r="O341" s="117"/>
      <c r="P341" s="117"/>
      <c r="Q341" s="117"/>
      <c r="R341" s="119">
        <f>SUM(R337:R340)</f>
        <v>0</v>
      </c>
      <c r="S341" s="119">
        <f>SUM(S337:S340)</f>
        <v>0</v>
      </c>
      <c r="T341" s="119">
        <f>SUM(T337:T340)</f>
        <v>0</v>
      </c>
      <c r="U341" s="119">
        <f>SUM(U337:U340)</f>
        <v>0</v>
      </c>
      <c r="V341" s="117"/>
      <c r="W341" s="117"/>
      <c r="X341" s="117"/>
      <c r="Y341" s="118">
        <f>SUM(Y337:Y340)</f>
        <v>0</v>
      </c>
      <c r="Z341" s="117"/>
      <c r="AA341" s="117"/>
      <c r="AB341" s="118">
        <f t="shared" ref="AB341:AF341" si="533">SUM(AB337:AB340)</f>
        <v>0</v>
      </c>
      <c r="AC341" s="118">
        <f t="shared" si="533"/>
        <v>0</v>
      </c>
      <c r="AD341" s="118">
        <f t="shared" si="533"/>
        <v>0</v>
      </c>
      <c r="AE341" s="118">
        <f t="shared" si="533"/>
        <v>0</v>
      </c>
      <c r="AF341" s="118">
        <f t="shared" si="533"/>
        <v>0</v>
      </c>
      <c r="AG341" s="117"/>
      <c r="AH341" s="117"/>
      <c r="AI341" s="117"/>
      <c r="AJ341" s="119">
        <f>SUM(AJ337:AJ340)</f>
        <v>0</v>
      </c>
      <c r="AK341" s="119">
        <f t="shared" ref="AK341:AN341" si="534">SUM(AK337:AK340)</f>
        <v>0</v>
      </c>
      <c r="AL341" s="119">
        <f t="shared" si="534"/>
        <v>0</v>
      </c>
      <c r="AM341" s="119">
        <f t="shared" si="534"/>
        <v>0</v>
      </c>
      <c r="AN341" s="119">
        <f t="shared" si="534"/>
        <v>0</v>
      </c>
      <c r="AO341" s="116"/>
      <c r="AP341" s="120"/>
      <c r="AQ341" s="121">
        <f t="shared" ref="AQ341:BA341" si="535">SUM(AQ337:AQ340)</f>
        <v>0</v>
      </c>
      <c r="AR341" s="121">
        <f t="shared" si="535"/>
        <v>0</v>
      </c>
      <c r="AS341" s="104"/>
      <c r="AT341" s="121">
        <f t="shared" si="535"/>
        <v>0</v>
      </c>
      <c r="AU341" s="121">
        <f t="shared" si="535"/>
        <v>0</v>
      </c>
      <c r="AV341" s="121">
        <f t="shared" si="535"/>
        <v>0</v>
      </c>
      <c r="AW341" s="121">
        <f t="shared" si="535"/>
        <v>0</v>
      </c>
      <c r="AX341" s="121">
        <f t="shared" si="535"/>
        <v>0</v>
      </c>
      <c r="AY341" s="121">
        <f t="shared" si="535"/>
        <v>0</v>
      </c>
      <c r="AZ341" s="121">
        <f t="shared" si="535"/>
        <v>0</v>
      </c>
      <c r="BA341" s="121">
        <f t="shared" si="535"/>
        <v>0</v>
      </c>
    </row>
    <row r="342" spans="1:53" s="124" customFormat="1" ht="62.25" customHeight="1" x14ac:dyDescent="0.2">
      <c r="B342" s="138"/>
      <c r="C342" s="247" t="s">
        <v>737</v>
      </c>
      <c r="D342" s="248"/>
      <c r="E342" s="249"/>
      <c r="F342" s="222"/>
      <c r="G342" s="222"/>
      <c r="H342" s="130" t="s">
        <v>295</v>
      </c>
      <c r="I342" s="128"/>
      <c r="J342" s="128"/>
      <c r="K342" s="128"/>
      <c r="L342" s="129">
        <f>SUM(L347,L352,L357)</f>
        <v>1201500</v>
      </c>
      <c r="M342" s="129">
        <f>SUM(M347,M352,M357)</f>
        <v>144180</v>
      </c>
      <c r="N342" s="128"/>
      <c r="O342" s="128"/>
      <c r="P342" s="128"/>
      <c r="Q342" s="128"/>
      <c r="R342" s="129">
        <f>SUM(R347,R352,R357)</f>
        <v>150000</v>
      </c>
      <c r="S342" s="129">
        <f t="shared" ref="S342:U342" si="536">SUM(S347,S352,S357)</f>
        <v>500000</v>
      </c>
      <c r="T342" s="129">
        <f t="shared" si="536"/>
        <v>0</v>
      </c>
      <c r="U342" s="129">
        <f t="shared" si="536"/>
        <v>60000</v>
      </c>
      <c r="V342" s="128"/>
      <c r="W342" s="128"/>
      <c r="X342" s="128"/>
      <c r="Y342" s="129">
        <f t="shared" ref="Y342" si="537">SUM(Y347,Y352,Y357)</f>
        <v>0</v>
      </c>
      <c r="Z342" s="128"/>
      <c r="AA342" s="128"/>
      <c r="AB342" s="129">
        <f t="shared" ref="AB342:AF342" si="538">SUM(AB347,AB352,AB357)</f>
        <v>2300</v>
      </c>
      <c r="AC342" s="129">
        <f t="shared" si="538"/>
        <v>545600</v>
      </c>
      <c r="AD342" s="129">
        <f t="shared" si="538"/>
        <v>0</v>
      </c>
      <c r="AE342" s="129">
        <f t="shared" si="538"/>
        <v>0</v>
      </c>
      <c r="AF342" s="129">
        <f t="shared" si="538"/>
        <v>610</v>
      </c>
      <c r="AG342" s="128"/>
      <c r="AH342" s="128"/>
      <c r="AI342" s="128"/>
      <c r="AJ342" s="129">
        <f t="shared" ref="AJ342:AN342" si="539">SUM(AJ347,AJ352,AJ357)</f>
        <v>0</v>
      </c>
      <c r="AK342" s="129">
        <f t="shared" si="539"/>
        <v>0</v>
      </c>
      <c r="AL342" s="129">
        <f t="shared" si="539"/>
        <v>0</v>
      </c>
      <c r="AM342" s="129">
        <f t="shared" si="539"/>
        <v>0</v>
      </c>
      <c r="AN342" s="139">
        <f t="shared" si="539"/>
        <v>0</v>
      </c>
      <c r="AO342" s="130"/>
      <c r="AP342" s="131"/>
      <c r="AQ342" s="139">
        <f t="shared" ref="AQ342:BA342" si="540">SUM(AQ347,AQ352,AQ357)</f>
        <v>1345680</v>
      </c>
      <c r="AR342" s="139">
        <f t="shared" si="540"/>
        <v>610</v>
      </c>
      <c r="AS342" s="139">
        <f t="shared" si="540"/>
        <v>0</v>
      </c>
      <c r="AT342" s="139">
        <f>AT347+AT352+AT357+AT362+AT367+AT372+AT377+AT382+AT387+AT392+AT397+AT402+AT407+AT412+AT417</f>
        <v>1977345.25</v>
      </c>
      <c r="AU342" s="139">
        <f>AU347+AU352+AU357+AU362+AU367+AU372+AU377+AU382+AU387+AU392+AU397+AU402+AU407+AU412+AU417</f>
        <v>1977345.25</v>
      </c>
      <c r="AV342" s="139">
        <f>AV347+AV352+AV357+AV362+AV367+AV372+AV377+AV382+AV387+AV392+AV397+AV402+AV407+AV412+AV417</f>
        <v>0</v>
      </c>
      <c r="AW342" s="139">
        <f t="shared" si="540"/>
        <v>0</v>
      </c>
      <c r="AX342" s="139">
        <f t="shared" si="540"/>
        <v>0</v>
      </c>
      <c r="AY342" s="139">
        <f t="shared" si="540"/>
        <v>0</v>
      </c>
      <c r="AZ342" s="139">
        <f t="shared" si="540"/>
        <v>0</v>
      </c>
      <c r="BA342" s="139">
        <f t="shared" si="540"/>
        <v>0</v>
      </c>
    </row>
    <row r="343" spans="1:53" ht="14.1" customHeight="1" outlineLevel="2" x14ac:dyDescent="0.2">
      <c r="A343" s="68"/>
      <c r="B343" s="94"/>
      <c r="C343" s="250"/>
      <c r="D343" s="235" t="s">
        <v>545</v>
      </c>
      <c r="E343" s="96"/>
      <c r="F343" s="97"/>
      <c r="G343" s="98"/>
      <c r="H343" s="99" t="s">
        <v>518</v>
      </c>
      <c r="I343" s="100" t="s">
        <v>4</v>
      </c>
      <c r="J343" s="101">
        <v>2</v>
      </c>
      <c r="K343" s="101">
        <v>5</v>
      </c>
      <c r="L343" s="195">
        <f>IF(I343&lt;&gt;0,((VLOOKUP(I343,'1. Standard_Cost'!$B$4:$D$8,2)+VLOOKUP(I343,'1. Standard_Cost'!$B$4:$D$8,3))*J343*K343),"0")</f>
        <v>801000</v>
      </c>
      <c r="M343" s="195">
        <f>L343*'[2]1. Standard_Cost'!F4</f>
        <v>96120</v>
      </c>
      <c r="N343" s="103">
        <v>2</v>
      </c>
      <c r="O343" s="103">
        <v>2</v>
      </c>
      <c r="P343" s="103">
        <v>5</v>
      </c>
      <c r="Q343" s="103"/>
      <c r="R343" s="196">
        <f>+N343*P343*'1. Standard_Cost'!$B$12</f>
        <v>15000</v>
      </c>
      <c r="S343" s="196">
        <f>+N343*O343*P343*'1. Standard_Cost'!$C$12</f>
        <v>50000</v>
      </c>
      <c r="T343" s="196">
        <f>+N343*P343*Q343*'[2]1. Standard_Cost'!$D$12</f>
        <v>0</v>
      </c>
      <c r="U343" s="196">
        <f>+N343*O343*'1. Standard_Cost'!$E$12</f>
        <v>20000</v>
      </c>
      <c r="V343" s="198"/>
      <c r="W343" s="198"/>
      <c r="X343" s="198"/>
      <c r="Y343" s="196">
        <f>+V343*((X343*'[2]1. Standard_Cost'!$B$16)+(W343*X343*'[2]1. Standard_Cost'!$C$16))</f>
        <v>0</v>
      </c>
      <c r="Z343" s="103"/>
      <c r="AA343" s="103"/>
      <c r="AB343" s="196">
        <f>+Z343*'[2]1. Standard_Cost'!$B$20+AA343*'[2]1. Standard_Cost'!$C$20</f>
        <v>0</v>
      </c>
      <c r="AC343" s="105"/>
      <c r="AD343" s="106">
        <v>0</v>
      </c>
      <c r="AE343" s="196">
        <f>SUM(AD343,AC343,AB343,Y343,U343,T343,S343,R343)*'[2]1. Standard_Cost'!B386</f>
        <v>0</v>
      </c>
      <c r="AF343" s="196">
        <v>85</v>
      </c>
      <c r="AG343" s="198"/>
      <c r="AH343" s="198"/>
      <c r="AI343" s="198"/>
      <c r="AJ343" s="199"/>
      <c r="AK343" s="199"/>
      <c r="AL343" s="199"/>
      <c r="AM343" s="196">
        <f>AG343*'[2]1. Standard_Cost'!B382+'[2]Incremental_Cost Year 2'!AH365*'[2]1. Standard_Cost'!C382+'[2]Incremental_Cost Year 2'!AI365*'[2]1. Standard_Cost'!D382+'[2]Incremental_Cost Year 2'!AJ365+'[2]Incremental_Cost Year 2'!AL365+AK343</f>
        <v>0</v>
      </c>
      <c r="AN343" s="196">
        <f>AM343*'[2]1. Standard_Cost'!C386</f>
        <v>0</v>
      </c>
      <c r="AO343" s="199"/>
      <c r="AQ343" s="104">
        <f t="shared" ref="AQ343:AQ346" si="541">L343+M343</f>
        <v>897120</v>
      </c>
      <c r="AR343" s="104">
        <f t="shared" ref="AR343:AR346" si="542">AF343</f>
        <v>85</v>
      </c>
      <c r="AS343" s="104">
        <f t="shared" si="489"/>
        <v>0</v>
      </c>
      <c r="AT343" s="104">
        <f>SUM(AQ343,AR343,AS343)</f>
        <v>897205</v>
      </c>
      <c r="AU343" s="229">
        <f>AT343</f>
        <v>897205</v>
      </c>
      <c r="AV343" s="229"/>
      <c r="AW343" s="229"/>
      <c r="AX343" s="229"/>
      <c r="AY343" s="229"/>
      <c r="AZ343" s="229"/>
      <c r="BA343" s="230">
        <f t="shared" ref="BA343:BA346" si="543">SUM(AU343:AZ343)-AT343</f>
        <v>0</v>
      </c>
    </row>
    <row r="344" spans="1:53" ht="14.1" customHeight="1" outlineLevel="2" x14ac:dyDescent="0.2">
      <c r="A344" s="68"/>
      <c r="B344" s="94"/>
      <c r="C344" s="251"/>
      <c r="D344" s="236"/>
      <c r="E344" s="110"/>
      <c r="F344" s="110"/>
      <c r="G344" s="111"/>
      <c r="H344" s="99" t="s">
        <v>546</v>
      </c>
      <c r="I344" s="100" t="s">
        <v>4</v>
      </c>
      <c r="J344" s="101">
        <v>1</v>
      </c>
      <c r="K344" s="101">
        <v>2</v>
      </c>
      <c r="L344" s="195">
        <f>IF(I344&lt;&gt;0,((VLOOKUP(I344,'1. Standard_Cost'!$B$4:$D$8,2)+VLOOKUP(I344,'1. Standard_Cost'!$B$4:$D$8,3))*J344*K344),"0")</f>
        <v>160200</v>
      </c>
      <c r="M344" s="195">
        <f>L344*'[2]1. Standard_Cost'!F4</f>
        <v>19224</v>
      </c>
      <c r="N344" s="103"/>
      <c r="O344" s="103"/>
      <c r="P344" s="103"/>
      <c r="Q344" s="103"/>
      <c r="R344" s="196">
        <f>+N344*P344*'[2]1. Standard_Cost'!$B$12</f>
        <v>0</v>
      </c>
      <c r="S344" s="196">
        <f>+N344*O344*P344*'[2]1. Standard_Cost'!$C$12</f>
        <v>0</v>
      </c>
      <c r="T344" s="196">
        <f>+N344*P344*Q344*'[2]1. Standard_Cost'!$D$12</f>
        <v>0</v>
      </c>
      <c r="U344" s="196">
        <f>+N344*O344*'[2]1. Standard_Cost'!$E$12</f>
        <v>0</v>
      </c>
      <c r="V344" s="198"/>
      <c r="W344" s="198"/>
      <c r="X344" s="198"/>
      <c r="Y344" s="196">
        <f>+V344*((X344*'[2]1. Standard_Cost'!$B$16)+(W344*X344*'[2]1. Standard_Cost'!$C$16))</f>
        <v>0</v>
      </c>
      <c r="Z344" s="103"/>
      <c r="AA344" s="103"/>
      <c r="AB344" s="196">
        <f>+Z344*'[2]1. Standard_Cost'!$B$20+AA344*'[2]1. Standard_Cost'!$C$20</f>
        <v>0</v>
      </c>
      <c r="AC344" s="105"/>
      <c r="AD344" s="106"/>
      <c r="AE344" s="196">
        <f>SUM(AD344,AC344,AB344,Y344,U344,T344,S344,R344)*'[2]1. Standard_Cost'!B386</f>
        <v>0</v>
      </c>
      <c r="AF344" s="196">
        <f t="shared" ref="AF344:AF346" si="544">SUM(AE344,AD344,AC344,AB344,Y344,U344,T344,S344,R344)</f>
        <v>0</v>
      </c>
      <c r="AG344" s="198"/>
      <c r="AH344" s="198"/>
      <c r="AI344" s="198"/>
      <c r="AJ344" s="199"/>
      <c r="AK344" s="199"/>
      <c r="AL344" s="199"/>
      <c r="AM344" s="196">
        <f>AG344*'[2]1. Standard_Cost'!B382+'[2]Incremental_Cost Year 2'!AH366*'[2]1. Standard_Cost'!C382+'[2]Incremental_Cost Year 2'!AI366*'[2]1. Standard_Cost'!D382+'[2]Incremental_Cost Year 2'!AJ366+'[2]Incremental_Cost Year 2'!AL366+AK344</f>
        <v>0</v>
      </c>
      <c r="AN344" s="196">
        <f>AM344*'[2]1. Standard_Cost'!C386</f>
        <v>0</v>
      </c>
      <c r="AO344" s="199"/>
      <c r="AQ344" s="104">
        <f t="shared" si="541"/>
        <v>179424</v>
      </c>
      <c r="AR344" s="104">
        <f t="shared" si="542"/>
        <v>0</v>
      </c>
      <c r="AS344" s="104">
        <f t="shared" si="489"/>
        <v>0</v>
      </c>
      <c r="AT344" s="104">
        <f t="shared" ref="AT344:AT346" si="545">SUM(AQ344,AR344,AS344)</f>
        <v>179424</v>
      </c>
      <c r="AU344" s="229">
        <f t="shared" ref="AU344:AU345" si="546">AT344</f>
        <v>179424</v>
      </c>
      <c r="AV344" s="229">
        <v>0</v>
      </c>
      <c r="AW344" s="229"/>
      <c r="AX344" s="229"/>
      <c r="AY344" s="229"/>
      <c r="AZ344" s="229"/>
      <c r="BA344" s="230">
        <f t="shared" si="543"/>
        <v>0</v>
      </c>
    </row>
    <row r="345" spans="1:53" ht="14.1" customHeight="1" outlineLevel="2" x14ac:dyDescent="0.2">
      <c r="A345" s="68"/>
      <c r="B345" s="94"/>
      <c r="C345" s="251"/>
      <c r="D345" s="236"/>
      <c r="E345" s="110"/>
      <c r="F345" s="110"/>
      <c r="G345" s="111"/>
      <c r="H345" s="99" t="s">
        <v>547</v>
      </c>
      <c r="I345" s="100"/>
      <c r="J345" s="101"/>
      <c r="K345" s="101"/>
      <c r="L345" s="195" t="str">
        <f>IF(I345&lt;&gt;0,((VLOOKUP(I345,'[2]1. Standard_Cost'!$B$4:$D$8,2)+VLOOKUP(I345,'[2]1. Standard_Cost'!$B$4:$D$8,3))*J345*K345),"0")</f>
        <v>0</v>
      </c>
      <c r="M345" s="195">
        <f>L345*'[2]1. Standard_Cost'!F362</f>
        <v>0</v>
      </c>
      <c r="N345" s="103"/>
      <c r="O345" s="103"/>
      <c r="P345" s="103"/>
      <c r="Q345" s="103"/>
      <c r="R345" s="196">
        <f>+N345*P345*'[2]1. Standard_Cost'!$B$12</f>
        <v>0</v>
      </c>
      <c r="S345" s="196">
        <f>+N345*O345*P345*'[2]1. Standard_Cost'!$C$12</f>
        <v>0</v>
      </c>
      <c r="T345" s="196">
        <f>+N345*P345*Q345*'[2]1. Standard_Cost'!$D$12</f>
        <v>0</v>
      </c>
      <c r="U345" s="196">
        <f>+N345*O345*'[2]1. Standard_Cost'!$E$12</f>
        <v>0</v>
      </c>
      <c r="V345" s="198"/>
      <c r="W345" s="198"/>
      <c r="X345" s="198"/>
      <c r="Y345" s="196">
        <f>+V345*((X345*'[2]1. Standard_Cost'!$B$16)+(W345*X345*'[2]1. Standard_Cost'!$C$16))</f>
        <v>0</v>
      </c>
      <c r="Z345" s="103"/>
      <c r="AA345" s="103"/>
      <c r="AB345" s="196">
        <f>+Z345*'[2]1. Standard_Cost'!$B$20+AA345*'[2]1. Standard_Cost'!$C$20</f>
        <v>0</v>
      </c>
      <c r="AC345" s="105">
        <v>525600</v>
      </c>
      <c r="AD345" s="106">
        <v>0</v>
      </c>
      <c r="AE345" s="196">
        <f>SUM(AD345,AC345,AB345,Y345,U345,T345,S345,R345)*'[2]1. Standard_Cost'!B386</f>
        <v>0</v>
      </c>
      <c r="AF345" s="196">
        <v>525</v>
      </c>
      <c r="AG345" s="198"/>
      <c r="AH345" s="198"/>
      <c r="AI345" s="198"/>
      <c r="AJ345" s="199"/>
      <c r="AK345" s="199"/>
      <c r="AL345" s="199"/>
      <c r="AM345" s="196">
        <f>AG345*'[2]1. Standard_Cost'!B382+'[2]Incremental_Cost Year 2'!AH367*'[2]1. Standard_Cost'!C382+'[2]Incremental_Cost Year 2'!AI367*'[2]1. Standard_Cost'!D382+'[2]Incremental_Cost Year 2'!AJ367+'[2]Incremental_Cost Year 2'!AL367+AK345</f>
        <v>0</v>
      </c>
      <c r="AN345" s="196">
        <f>AM345*'[2]1. Standard_Cost'!C386</f>
        <v>0</v>
      </c>
      <c r="AO345" s="199"/>
      <c r="AQ345" s="104">
        <f t="shared" si="541"/>
        <v>0</v>
      </c>
      <c r="AR345" s="104">
        <f t="shared" si="542"/>
        <v>525</v>
      </c>
      <c r="AS345" s="104">
        <f t="shared" si="489"/>
        <v>0</v>
      </c>
      <c r="AT345" s="104">
        <f t="shared" si="545"/>
        <v>525</v>
      </c>
      <c r="AU345" s="229">
        <f t="shared" si="546"/>
        <v>525</v>
      </c>
      <c r="AV345" s="229"/>
      <c r="AW345" s="229"/>
      <c r="AX345" s="229"/>
      <c r="AY345" s="229"/>
      <c r="AZ345" s="229"/>
      <c r="BA345" s="230">
        <f t="shared" si="543"/>
        <v>0</v>
      </c>
    </row>
    <row r="346" spans="1:53" ht="14.1" customHeight="1" outlineLevel="2" x14ac:dyDescent="0.2">
      <c r="A346" s="68"/>
      <c r="B346" s="94"/>
      <c r="C346" s="251"/>
      <c r="D346" s="236"/>
      <c r="E346" s="110"/>
      <c r="F346" s="110"/>
      <c r="G346" s="111"/>
      <c r="H346" s="112" t="s">
        <v>179</v>
      </c>
      <c r="I346" s="100"/>
      <c r="J346" s="101"/>
      <c r="K346" s="101"/>
      <c r="L346" s="195" t="str">
        <f>IF(I346&lt;&gt;0,((VLOOKUP(I346,'[2]1. Standard_Cost'!$B$4:$D$8,2)+VLOOKUP(I346,'[2]1. Standard_Cost'!$B$4:$D$8,3))*J346*K346),"0")</f>
        <v>0</v>
      </c>
      <c r="M346" s="195">
        <f>L346*'[2]1. Standard_Cost'!F362</f>
        <v>0</v>
      </c>
      <c r="N346" s="103"/>
      <c r="O346" s="103"/>
      <c r="P346" s="103"/>
      <c r="Q346" s="103"/>
      <c r="R346" s="196">
        <f>+N346*P346*'[2]1. Standard_Cost'!$B$12</f>
        <v>0</v>
      </c>
      <c r="S346" s="196">
        <f>+N346*O346*P346*'[2]1. Standard_Cost'!$C$12</f>
        <v>0</v>
      </c>
      <c r="T346" s="196">
        <f>+N346*P346*Q346*'[2]1. Standard_Cost'!$D$12</f>
        <v>0</v>
      </c>
      <c r="U346" s="196">
        <f>+N346*O346*'[2]1. Standard_Cost'!$E$12</f>
        <v>0</v>
      </c>
      <c r="V346" s="198"/>
      <c r="W346" s="198"/>
      <c r="X346" s="198"/>
      <c r="Y346" s="196">
        <f>+V346*((X346*'[2]1. Standard_Cost'!$B$16)+(W346*X346*'[2]1. Standard_Cost'!$C$16))</f>
        <v>0</v>
      </c>
      <c r="Z346" s="103"/>
      <c r="AA346" s="103"/>
      <c r="AB346" s="196">
        <f>+Z346*'[2]1. Standard_Cost'!$B$20+AA346*'[2]1. Standard_Cost'!$C$20</f>
        <v>0</v>
      </c>
      <c r="AC346" s="105"/>
      <c r="AD346" s="106"/>
      <c r="AE346" s="200">
        <f>SUM(AD346,AC346,AB346,Y346,U346,T346,S346,R346)*'[2]1. Standard_Cost'!B386</f>
        <v>0</v>
      </c>
      <c r="AF346" s="196">
        <f t="shared" si="544"/>
        <v>0</v>
      </c>
      <c r="AG346" s="198"/>
      <c r="AH346" s="198"/>
      <c r="AI346" s="198"/>
      <c r="AJ346" s="199"/>
      <c r="AK346" s="199"/>
      <c r="AL346" s="199"/>
      <c r="AM346" s="196">
        <f>AG346*'[2]1. Standard_Cost'!B382+'[2]Incremental_Cost Year 2'!AH368*'[2]1. Standard_Cost'!C382+'[2]Incremental_Cost Year 2'!AI368*'[2]1. Standard_Cost'!D382+'[2]Incremental_Cost Year 2'!AJ368+'[2]Incremental_Cost Year 2'!AL368+AK346</f>
        <v>0</v>
      </c>
      <c r="AN346" s="196">
        <f>AM346*'[2]1. Standard_Cost'!C386</f>
        <v>0</v>
      </c>
      <c r="AO346" s="199"/>
      <c r="AQ346" s="104">
        <f t="shared" si="541"/>
        <v>0</v>
      </c>
      <c r="AR346" s="104">
        <f t="shared" si="542"/>
        <v>0</v>
      </c>
      <c r="AS346" s="104">
        <f t="shared" si="489"/>
        <v>0</v>
      </c>
      <c r="AT346" s="104">
        <f t="shared" si="545"/>
        <v>0</v>
      </c>
      <c r="AU346" s="229"/>
      <c r="AV346" s="229"/>
      <c r="AW346" s="229"/>
      <c r="AX346" s="229"/>
      <c r="AY346" s="229"/>
      <c r="AZ346" s="229"/>
      <c r="BA346" s="230">
        <f t="shared" si="543"/>
        <v>0</v>
      </c>
    </row>
    <row r="347" spans="1:53" ht="25.35" customHeight="1" outlineLevel="1" x14ac:dyDescent="0.2">
      <c r="A347" s="68"/>
      <c r="B347" s="94"/>
      <c r="C347" s="251"/>
      <c r="D347" s="237"/>
      <c r="E347" s="113" t="s">
        <v>774</v>
      </c>
      <c r="F347" s="114" t="s">
        <v>615</v>
      </c>
      <c r="G347" s="115" t="s">
        <v>616</v>
      </c>
      <c r="H347" s="140" t="s">
        <v>296</v>
      </c>
      <c r="I347" s="117"/>
      <c r="J347" s="117"/>
      <c r="K347" s="117"/>
      <c r="L347" s="201">
        <f>SUM(L343:L346)</f>
        <v>961200</v>
      </c>
      <c r="M347" s="201">
        <f>SUM(M343:M346)</f>
        <v>115344</v>
      </c>
      <c r="N347" s="117"/>
      <c r="O347" s="117"/>
      <c r="P347" s="117"/>
      <c r="Q347" s="117"/>
      <c r="R347" s="202">
        <f>SUM(R343:R346)</f>
        <v>15000</v>
      </c>
      <c r="S347" s="202">
        <f>SUM(S343:S346)</f>
        <v>50000</v>
      </c>
      <c r="T347" s="202">
        <f>SUM(T343:T346)</f>
        <v>0</v>
      </c>
      <c r="U347" s="202">
        <f>SUM(U343:U346)</f>
        <v>20000</v>
      </c>
      <c r="V347" s="203"/>
      <c r="W347" s="203"/>
      <c r="X347" s="203"/>
      <c r="Y347" s="201">
        <f>SUM(Y343:Y346)</f>
        <v>0</v>
      </c>
      <c r="Z347" s="117"/>
      <c r="AA347" s="117"/>
      <c r="AB347" s="201">
        <f t="shared" ref="AB347:AF347" si="547">SUM(AB343:AB346)</f>
        <v>0</v>
      </c>
      <c r="AC347" s="118">
        <f>SUM(AC343:AC346)</f>
        <v>525600</v>
      </c>
      <c r="AD347" s="118">
        <f t="shared" si="547"/>
        <v>0</v>
      </c>
      <c r="AE347" s="201">
        <f t="shared" si="547"/>
        <v>0</v>
      </c>
      <c r="AF347" s="201">
        <f t="shared" si="547"/>
        <v>610</v>
      </c>
      <c r="AG347" s="203"/>
      <c r="AH347" s="203"/>
      <c r="AI347" s="203"/>
      <c r="AJ347" s="202">
        <f>SUM(AJ343:AJ346)</f>
        <v>0</v>
      </c>
      <c r="AK347" s="202">
        <f t="shared" ref="AK347:AL347" si="548">SUM(AK343:AK346)</f>
        <v>0</v>
      </c>
      <c r="AL347" s="202">
        <f t="shared" si="548"/>
        <v>0</v>
      </c>
      <c r="AM347" s="201">
        <f>SUM(AM343:AM346)</f>
        <v>0</v>
      </c>
      <c r="AN347" s="201">
        <f>SUM(AN343:AN346)</f>
        <v>0</v>
      </c>
      <c r="AO347" s="204"/>
      <c r="AP347" s="120"/>
      <c r="AQ347" s="118">
        <f t="shared" ref="AQ347:BA347" si="549">SUM(AQ343:AQ346)</f>
        <v>1076544</v>
      </c>
      <c r="AR347" s="118">
        <f t="shared" si="549"/>
        <v>610</v>
      </c>
      <c r="AS347" s="118">
        <f t="shared" si="549"/>
        <v>0</v>
      </c>
      <c r="AT347" s="118">
        <f t="shared" si="549"/>
        <v>1077154</v>
      </c>
      <c r="AU347" s="118">
        <f t="shared" si="549"/>
        <v>1077154</v>
      </c>
      <c r="AV347" s="118">
        <f t="shared" si="549"/>
        <v>0</v>
      </c>
      <c r="AW347" s="118">
        <f t="shared" si="549"/>
        <v>0</v>
      </c>
      <c r="AX347" s="118">
        <f t="shared" si="549"/>
        <v>0</v>
      </c>
      <c r="AY347" s="118">
        <f t="shared" si="549"/>
        <v>0</v>
      </c>
      <c r="AZ347" s="118">
        <f t="shared" si="549"/>
        <v>0</v>
      </c>
      <c r="BA347" s="118">
        <f t="shared" si="549"/>
        <v>0</v>
      </c>
    </row>
    <row r="348" spans="1:53" ht="14.1" customHeight="1" outlineLevel="2" x14ac:dyDescent="0.2">
      <c r="A348" s="68"/>
      <c r="B348" s="94"/>
      <c r="C348" s="251"/>
      <c r="D348" s="235" t="s">
        <v>545</v>
      </c>
      <c r="E348" s="96"/>
      <c r="F348" s="97"/>
      <c r="G348" s="98"/>
      <c r="H348" s="99" t="s">
        <v>548</v>
      </c>
      <c r="I348" s="100" t="s">
        <v>4</v>
      </c>
      <c r="J348" s="101">
        <v>1</v>
      </c>
      <c r="K348" s="101">
        <v>3</v>
      </c>
      <c r="L348" s="195">
        <f>IF(I348&lt;&gt;0,((VLOOKUP(I348,'1. Standard_Cost'!$B$4:$D$8,2)+VLOOKUP(I348,'1. Standard_Cost'!$B$4:$D$8,3))*J348*K348),"0")</f>
        <v>240300</v>
      </c>
      <c r="M348" s="195">
        <f>L348*'[2]1. Standard_Cost'!F4</f>
        <v>28836</v>
      </c>
      <c r="N348" s="103"/>
      <c r="O348" s="103"/>
      <c r="P348" s="103"/>
      <c r="Q348" s="103"/>
      <c r="R348" s="196">
        <f>+N348*P348*'[2]1. Standard_Cost'!$B$12</f>
        <v>0</v>
      </c>
      <c r="S348" s="196">
        <f>+N348*O348*P348*'[2]1. Standard_Cost'!$C$12</f>
        <v>0</v>
      </c>
      <c r="T348" s="196">
        <f>+N348*P348*Q348*'[2]1. Standard_Cost'!$D$12</f>
        <v>0</v>
      </c>
      <c r="U348" s="196">
        <f>+N348*O348*'[2]1. Standard_Cost'!$E$12</f>
        <v>0</v>
      </c>
      <c r="V348" s="198"/>
      <c r="W348" s="198"/>
      <c r="X348" s="198"/>
      <c r="Y348" s="196">
        <f>+V348*((X348*'[2]1. Standard_Cost'!$B$16)+(W348*X348*'[2]1. Standard_Cost'!$C$16))</f>
        <v>0</v>
      </c>
      <c r="Z348" s="103"/>
      <c r="AA348" s="103"/>
      <c r="AB348" s="196">
        <f>+Z348*'[2]1. Standard_Cost'!$B$20+AA348*'[2]1. Standard_Cost'!$C$20</f>
        <v>0</v>
      </c>
      <c r="AC348" s="105"/>
      <c r="AD348" s="106"/>
      <c r="AE348" s="196">
        <f>SUM(AD348,AC348,AB348,Y348,U348,T348,S348,R348)*'[2]1. Standard_Cost'!B386</f>
        <v>0</v>
      </c>
      <c r="AF348" s="196">
        <f>SUM(AD348,AE348)</f>
        <v>0</v>
      </c>
      <c r="AG348" s="198"/>
      <c r="AH348" s="198"/>
      <c r="AI348" s="198"/>
      <c r="AJ348" s="199"/>
      <c r="AK348" s="199"/>
      <c r="AL348" s="199"/>
      <c r="AM348" s="196">
        <f>AG348*'[2]1. Standard_Cost'!B382+'[2]Incremental_Cost Year 2'!AH370*'[2]1. Standard_Cost'!C382+'[2]Incremental_Cost Year 2'!AI370*'[2]1. Standard_Cost'!D382+'[2]Incremental_Cost Year 2'!AJ370+'[2]Incremental_Cost Year 2'!AL370+AK348</f>
        <v>0</v>
      </c>
      <c r="AN348" s="196">
        <f>AM348*'[2]1. Standard_Cost'!C386</f>
        <v>0</v>
      </c>
      <c r="AO348" s="199"/>
      <c r="AQ348" s="104">
        <f t="shared" ref="AQ348:AQ351" si="550">L348+M348</f>
        <v>269136</v>
      </c>
      <c r="AR348" s="104">
        <f t="shared" ref="AR348:AR351" si="551">AF348</f>
        <v>0</v>
      </c>
      <c r="AS348" s="104">
        <f t="shared" si="489"/>
        <v>0</v>
      </c>
      <c r="AT348" s="104">
        <f>SUM(AQ348,AR348,AS348)</f>
        <v>269136</v>
      </c>
      <c r="AU348" s="229">
        <f>AT348</f>
        <v>269136</v>
      </c>
      <c r="AV348" s="229"/>
      <c r="AW348" s="229"/>
      <c r="AX348" s="229"/>
      <c r="AY348" s="229"/>
      <c r="AZ348" s="229"/>
      <c r="BA348" s="230">
        <f t="shared" ref="BA348:BA351" si="552">SUM(AU348:AZ348)-AT348</f>
        <v>0</v>
      </c>
    </row>
    <row r="349" spans="1:53" ht="14.1" customHeight="1" outlineLevel="2" x14ac:dyDescent="0.2">
      <c r="A349" s="68"/>
      <c r="B349" s="94"/>
      <c r="C349" s="251"/>
      <c r="D349" s="236"/>
      <c r="E349" s="110"/>
      <c r="F349" s="110"/>
      <c r="G349" s="111"/>
      <c r="H349" s="99" t="s">
        <v>549</v>
      </c>
      <c r="I349" s="100"/>
      <c r="J349" s="101"/>
      <c r="K349" s="101"/>
      <c r="L349" s="195" t="str">
        <f>IF(I349&lt;&gt;0,((VLOOKUP(I349,'[2]1. Standard_Cost'!$B$4:$D$8,2)+VLOOKUP(I349,'[2]1. Standard_Cost'!$B$4:$D$8,3))*J349*K349),"0")</f>
        <v>0</v>
      </c>
      <c r="M349" s="195">
        <f>L349*'[2]1. Standard_Cost'!F362</f>
        <v>0</v>
      </c>
      <c r="N349" s="103">
        <v>2</v>
      </c>
      <c r="O349" s="103">
        <v>2</v>
      </c>
      <c r="P349" s="103">
        <v>25</v>
      </c>
      <c r="Q349" s="103"/>
      <c r="R349" s="196">
        <f>+N349*P349*'1. Standard_Cost'!$B$12</f>
        <v>75000</v>
      </c>
      <c r="S349" s="196">
        <f>+N349*O349*P349*'1. Standard_Cost'!$C$12</f>
        <v>250000</v>
      </c>
      <c r="T349" s="196">
        <f>+N349*P349*Q349*'[2]1. Standard_Cost'!$D$12</f>
        <v>0</v>
      </c>
      <c r="U349" s="196">
        <f>+N349*O349*'1. Standard_Cost'!$E$12</f>
        <v>20000</v>
      </c>
      <c r="V349" s="198"/>
      <c r="W349" s="198"/>
      <c r="X349" s="198"/>
      <c r="Y349" s="196">
        <f>+V349*((X349*'[2]1. Standard_Cost'!$B$16)+(W349*X349*'[2]1. Standard_Cost'!$C$16))</f>
        <v>0</v>
      </c>
      <c r="Z349" s="103">
        <v>1</v>
      </c>
      <c r="AA349" s="103">
        <v>1</v>
      </c>
      <c r="AB349" s="196">
        <f>+Z349*'[2]1. Standard_Cost'!$B$20+AA349*'[2]1. Standard_Cost'!$C$20</f>
        <v>1250</v>
      </c>
      <c r="AC349" s="105"/>
      <c r="AD349" s="106"/>
      <c r="AE349" s="196">
        <f>SUM(AD349,AC349,AB349,Y349,U349,T349,S349,R349)*'[2]1. Standard_Cost'!B386</f>
        <v>0</v>
      </c>
      <c r="AF349" s="196">
        <f t="shared" ref="AF349:AF351" si="553">SUM(AD349,AE349)</f>
        <v>0</v>
      </c>
      <c r="AG349" s="198"/>
      <c r="AH349" s="198"/>
      <c r="AI349" s="198"/>
      <c r="AJ349" s="199"/>
      <c r="AK349" s="199"/>
      <c r="AL349" s="199"/>
      <c r="AM349" s="196">
        <f>AG349*'[2]1. Standard_Cost'!B382+'[2]Incremental_Cost Year 2'!AH371*'[2]1. Standard_Cost'!C382+'[2]Incremental_Cost Year 2'!AI371*'[2]1. Standard_Cost'!D382+'[2]Incremental_Cost Year 2'!AJ371+'[2]Incremental_Cost Year 2'!AL371+AK349</f>
        <v>0</v>
      </c>
      <c r="AN349" s="196">
        <f>AM349*'[2]1. Standard_Cost'!C386</f>
        <v>0</v>
      </c>
      <c r="AO349" s="199"/>
      <c r="AQ349" s="104">
        <f t="shared" si="550"/>
        <v>0</v>
      </c>
      <c r="AR349" s="104">
        <f t="shared" si="551"/>
        <v>0</v>
      </c>
      <c r="AS349" s="104">
        <f t="shared" si="489"/>
        <v>0</v>
      </c>
      <c r="AT349" s="104">
        <f t="shared" ref="AT349:AT351" si="554">SUM(AQ349,AR349,AS349)</f>
        <v>0</v>
      </c>
      <c r="AU349" s="229"/>
      <c r="AV349" s="229">
        <v>0</v>
      </c>
      <c r="AW349" s="229"/>
      <c r="AX349" s="229"/>
      <c r="AY349" s="229"/>
      <c r="AZ349" s="229"/>
      <c r="BA349" s="230">
        <f t="shared" si="552"/>
        <v>0</v>
      </c>
    </row>
    <row r="350" spans="1:53" ht="14.1" customHeight="1" outlineLevel="2" x14ac:dyDescent="0.2">
      <c r="A350" s="68"/>
      <c r="B350" s="94"/>
      <c r="C350" s="251"/>
      <c r="D350" s="236"/>
      <c r="E350" s="110"/>
      <c r="F350" s="110"/>
      <c r="G350" s="111"/>
      <c r="H350" s="99" t="s">
        <v>550</v>
      </c>
      <c r="I350" s="100"/>
      <c r="J350" s="101"/>
      <c r="K350" s="101"/>
      <c r="L350" s="195" t="str">
        <f>IF(I350&lt;&gt;0,((VLOOKUP(I350,'[2]1. Standard_Cost'!$B$4:$D$8,2)+VLOOKUP(I350,'[2]1. Standard_Cost'!$B$4:$D$8,3))*J350*K350),"0")</f>
        <v>0</v>
      </c>
      <c r="M350" s="195">
        <f>L350*'[2]1. Standard_Cost'!F362</f>
        <v>0</v>
      </c>
      <c r="N350" s="103"/>
      <c r="O350" s="103"/>
      <c r="P350" s="103"/>
      <c r="Q350" s="103"/>
      <c r="R350" s="196">
        <f>+N350*P350*'[2]1. Standard_Cost'!$B$12</f>
        <v>0</v>
      </c>
      <c r="S350" s="196">
        <f>+N350*O350*P350*'[2]1. Standard_Cost'!$C$12</f>
        <v>0</v>
      </c>
      <c r="T350" s="196">
        <f>+N350*P350*Q350*'[2]1. Standard_Cost'!$D$12</f>
        <v>0</v>
      </c>
      <c r="U350" s="196">
        <f>+N350*O350*'[2]1. Standard_Cost'!$E$12</f>
        <v>0</v>
      </c>
      <c r="V350" s="198"/>
      <c r="W350" s="198"/>
      <c r="X350" s="198"/>
      <c r="Y350" s="196">
        <f>+V350*((X350*'[2]1. Standard_Cost'!$B$16)+(W350*X350*'[2]1. Standard_Cost'!$C$16))</f>
        <v>0</v>
      </c>
      <c r="Z350" s="103"/>
      <c r="AA350" s="103"/>
      <c r="AB350" s="196">
        <f>+Z350*'[2]1. Standard_Cost'!$B$20+AA350*'[2]1. Standard_Cost'!$C$20</f>
        <v>0</v>
      </c>
      <c r="AC350" s="105">
        <v>20000</v>
      </c>
      <c r="AD350" s="106"/>
      <c r="AE350" s="196">
        <f>SUM(AD350,AC350,AB350,Y350,U350,T350,S350,R350)*'[2]1. Standard_Cost'!B386</f>
        <v>0</v>
      </c>
      <c r="AF350" s="196">
        <f t="shared" si="553"/>
        <v>0</v>
      </c>
      <c r="AG350" s="198"/>
      <c r="AH350" s="198"/>
      <c r="AI350" s="198"/>
      <c r="AJ350" s="199"/>
      <c r="AK350" s="199"/>
      <c r="AL350" s="199"/>
      <c r="AM350" s="196">
        <f>AG350*'[2]1. Standard_Cost'!B382+'[2]Incremental_Cost Year 2'!AH372*'[2]1. Standard_Cost'!C382+'[2]Incremental_Cost Year 2'!AI372*'[2]1. Standard_Cost'!D382+'[2]Incremental_Cost Year 2'!AJ372+'[2]Incremental_Cost Year 2'!AL372+AK350</f>
        <v>0</v>
      </c>
      <c r="AN350" s="196">
        <f>AM350*'[2]1. Standard_Cost'!C386</f>
        <v>0</v>
      </c>
      <c r="AO350" s="199"/>
      <c r="AQ350" s="104">
        <f t="shared" si="550"/>
        <v>0</v>
      </c>
      <c r="AR350" s="104">
        <f t="shared" si="551"/>
        <v>0</v>
      </c>
      <c r="AS350" s="104">
        <f t="shared" si="489"/>
        <v>0</v>
      </c>
      <c r="AT350" s="104">
        <f t="shared" si="554"/>
        <v>0</v>
      </c>
      <c r="AU350" s="229"/>
      <c r="AV350" s="229"/>
      <c r="AW350" s="229"/>
      <c r="AX350" s="229"/>
      <c r="AY350" s="229"/>
      <c r="AZ350" s="229"/>
      <c r="BA350" s="230">
        <f t="shared" si="552"/>
        <v>0</v>
      </c>
    </row>
    <row r="351" spans="1:53" ht="14.1" customHeight="1" outlineLevel="2" x14ac:dyDescent="0.2">
      <c r="A351" s="68"/>
      <c r="B351" s="94"/>
      <c r="C351" s="251"/>
      <c r="D351" s="236"/>
      <c r="E351" s="110"/>
      <c r="F351" s="110"/>
      <c r="G351" s="111"/>
      <c r="H351" s="112" t="s">
        <v>179</v>
      </c>
      <c r="I351" s="100"/>
      <c r="J351" s="101"/>
      <c r="K351" s="101"/>
      <c r="L351" s="195" t="str">
        <f>IF(I351&lt;&gt;0,((VLOOKUP(I351,'[2]1. Standard_Cost'!$B$4:$D$8,2)+VLOOKUP(I351,'[2]1. Standard_Cost'!$B$4:$D$8,3))*J351*K351),"0")</f>
        <v>0</v>
      </c>
      <c r="M351" s="195">
        <f>L351*'[2]1. Standard_Cost'!F362</f>
        <v>0</v>
      </c>
      <c r="N351" s="103"/>
      <c r="O351" s="103"/>
      <c r="P351" s="103"/>
      <c r="Q351" s="103"/>
      <c r="R351" s="196">
        <f>+N351*P351*'[2]1. Standard_Cost'!$B$12</f>
        <v>0</v>
      </c>
      <c r="S351" s="196">
        <f>+N351*O351*P351*'[2]1. Standard_Cost'!$C$12</f>
        <v>0</v>
      </c>
      <c r="T351" s="196">
        <f>+N351*P351*Q351*'[2]1. Standard_Cost'!$D$12</f>
        <v>0</v>
      </c>
      <c r="U351" s="196">
        <f>+N351*O351*'[2]1. Standard_Cost'!$E$12</f>
        <v>0</v>
      </c>
      <c r="V351" s="198"/>
      <c r="W351" s="198"/>
      <c r="X351" s="198"/>
      <c r="Y351" s="196">
        <f>+V351*((X351*'[2]1. Standard_Cost'!$B$16)+(W351*X351*'[2]1. Standard_Cost'!$C$16))</f>
        <v>0</v>
      </c>
      <c r="Z351" s="103"/>
      <c r="AA351" s="103"/>
      <c r="AB351" s="196">
        <f>+Z351*'[2]1. Standard_Cost'!$B$20+AA351*'[2]1. Standard_Cost'!$C$20</f>
        <v>0</v>
      </c>
      <c r="AC351" s="105"/>
      <c r="AD351" s="106"/>
      <c r="AE351" s="196">
        <f>SUM(AD351,AC351,AB351,Y351,U351,T351,S351,R351)*'[2]1. Standard_Cost'!B386</f>
        <v>0</v>
      </c>
      <c r="AF351" s="196">
        <f t="shared" si="553"/>
        <v>0</v>
      </c>
      <c r="AG351" s="198"/>
      <c r="AH351" s="198"/>
      <c r="AI351" s="198"/>
      <c r="AJ351" s="199"/>
      <c r="AK351" s="199"/>
      <c r="AL351" s="199"/>
      <c r="AM351" s="196">
        <f>AG351*'[2]1. Standard_Cost'!B382+'[2]Incremental_Cost Year 2'!AH373*'[2]1. Standard_Cost'!C382+'[2]Incremental_Cost Year 2'!AI373*'[2]1. Standard_Cost'!D382+'[2]Incremental_Cost Year 2'!AJ373+'[2]Incremental_Cost Year 2'!AL373+AK351</f>
        <v>0</v>
      </c>
      <c r="AN351" s="196">
        <f>AM351*'[2]1. Standard_Cost'!C386</f>
        <v>0</v>
      </c>
      <c r="AO351" s="199"/>
      <c r="AQ351" s="104">
        <f t="shared" si="550"/>
        <v>0</v>
      </c>
      <c r="AR351" s="104">
        <f t="shared" si="551"/>
        <v>0</v>
      </c>
      <c r="AS351" s="104">
        <f t="shared" si="489"/>
        <v>0</v>
      </c>
      <c r="AT351" s="104">
        <f t="shared" si="554"/>
        <v>0</v>
      </c>
      <c r="AU351" s="229"/>
      <c r="AV351" s="229"/>
      <c r="AW351" s="229"/>
      <c r="AX351" s="229"/>
      <c r="AY351" s="229"/>
      <c r="AZ351" s="229"/>
      <c r="BA351" s="230">
        <f t="shared" si="552"/>
        <v>0</v>
      </c>
    </row>
    <row r="352" spans="1:53" ht="25.7" customHeight="1" outlineLevel="1" x14ac:dyDescent="0.2">
      <c r="A352" s="68"/>
      <c r="B352" s="94"/>
      <c r="C352" s="251"/>
      <c r="D352" s="237"/>
      <c r="E352" s="113" t="s">
        <v>776</v>
      </c>
      <c r="F352" s="114" t="s">
        <v>617</v>
      </c>
      <c r="G352" s="115" t="s">
        <v>618</v>
      </c>
      <c r="H352" s="122" t="s">
        <v>298</v>
      </c>
      <c r="I352" s="117"/>
      <c r="J352" s="117"/>
      <c r="K352" s="117"/>
      <c r="L352" s="201">
        <f>SUM(L348:L351)</f>
        <v>240300</v>
      </c>
      <c r="M352" s="201">
        <f>SUM(M348:M351)</f>
        <v>28836</v>
      </c>
      <c r="N352" s="117"/>
      <c r="O352" s="117"/>
      <c r="P352" s="117"/>
      <c r="Q352" s="117"/>
      <c r="R352" s="202">
        <f>SUM(R348:R351)</f>
        <v>75000</v>
      </c>
      <c r="S352" s="202">
        <f>SUM(S348:S351)</f>
        <v>250000</v>
      </c>
      <c r="T352" s="202">
        <f>SUM(T348:T351)</f>
        <v>0</v>
      </c>
      <c r="U352" s="202">
        <f>SUM(U348:U351)</f>
        <v>20000</v>
      </c>
      <c r="V352" s="203"/>
      <c r="W352" s="203"/>
      <c r="X352" s="203"/>
      <c r="Y352" s="201">
        <f>SUM(Y348:Y351)</f>
        <v>0</v>
      </c>
      <c r="Z352" s="117"/>
      <c r="AA352" s="117"/>
      <c r="AB352" s="201">
        <f t="shared" ref="AB352:AF352" si="555">SUM(AB348:AB351)</f>
        <v>1250</v>
      </c>
      <c r="AC352" s="118">
        <f t="shared" si="555"/>
        <v>20000</v>
      </c>
      <c r="AD352" s="201">
        <f t="shared" si="555"/>
        <v>0</v>
      </c>
      <c r="AE352" s="201">
        <f t="shared" si="555"/>
        <v>0</v>
      </c>
      <c r="AF352" s="201">
        <f t="shared" si="555"/>
        <v>0</v>
      </c>
      <c r="AG352" s="203"/>
      <c r="AH352" s="203"/>
      <c r="AI352" s="203"/>
      <c r="AJ352" s="202">
        <f>SUM(AJ348:AJ351)</f>
        <v>0</v>
      </c>
      <c r="AK352" s="202">
        <f t="shared" ref="AK352:AL352" si="556">SUM(AK348:AK351)</f>
        <v>0</v>
      </c>
      <c r="AL352" s="202">
        <f t="shared" si="556"/>
        <v>0</v>
      </c>
      <c r="AM352" s="201">
        <f>SUM(AM348:AM351)</f>
        <v>0</v>
      </c>
      <c r="AN352" s="201">
        <f>SUM(AN348:AN351)</f>
        <v>0</v>
      </c>
      <c r="AO352" s="204"/>
      <c r="AP352" s="120"/>
      <c r="AQ352" s="121">
        <f t="shared" ref="AQ352:BA352" si="557">SUM(AQ348:AQ351)</f>
        <v>269136</v>
      </c>
      <c r="AR352" s="121">
        <f t="shared" si="557"/>
        <v>0</v>
      </c>
      <c r="AS352" s="121">
        <f t="shared" si="557"/>
        <v>0</v>
      </c>
      <c r="AT352" s="121">
        <f t="shared" si="557"/>
        <v>269136</v>
      </c>
      <c r="AU352" s="121">
        <f t="shared" si="557"/>
        <v>269136</v>
      </c>
      <c r="AV352" s="121">
        <f t="shared" si="557"/>
        <v>0</v>
      </c>
      <c r="AW352" s="121">
        <f t="shared" si="557"/>
        <v>0</v>
      </c>
      <c r="AX352" s="121">
        <f t="shared" si="557"/>
        <v>0</v>
      </c>
      <c r="AY352" s="121">
        <f t="shared" si="557"/>
        <v>0</v>
      </c>
      <c r="AZ352" s="121">
        <f t="shared" si="557"/>
        <v>0</v>
      </c>
      <c r="BA352" s="121">
        <f t="shared" si="557"/>
        <v>0</v>
      </c>
    </row>
    <row r="353" spans="1:53" ht="14.1" customHeight="1" outlineLevel="2" x14ac:dyDescent="0.2">
      <c r="A353" s="68"/>
      <c r="B353" s="94"/>
      <c r="C353" s="251"/>
      <c r="D353" s="235" t="s">
        <v>545</v>
      </c>
      <c r="E353" s="96"/>
      <c r="F353" s="97"/>
      <c r="G353" s="98"/>
      <c r="H353" s="99" t="s">
        <v>551</v>
      </c>
      <c r="I353" s="100"/>
      <c r="J353" s="101"/>
      <c r="K353" s="101"/>
      <c r="L353" s="195" t="str">
        <f>IF(I353&lt;&gt;0,((VLOOKUP(I353,'[2]1. Standard_Cost'!$B$4:$D$8,2)+VLOOKUP(I353,'[2]1. Standard_Cost'!$B$4:$D$8,3))*J353*K353),"0")</f>
        <v>0</v>
      </c>
      <c r="M353" s="195">
        <f>L353*'[2]1. Standard_Cost'!F362</f>
        <v>0</v>
      </c>
      <c r="N353" s="103">
        <v>0</v>
      </c>
      <c r="O353" s="103">
        <v>0</v>
      </c>
      <c r="P353" s="103">
        <v>0</v>
      </c>
      <c r="Q353" s="103"/>
      <c r="R353" s="196">
        <f>+N353*P353*'[2]1. Standard_Cost'!$B$12</f>
        <v>0</v>
      </c>
      <c r="S353" s="196">
        <f>+N353*O353*P353*'[2]1. Standard_Cost'!$C$12</f>
        <v>0</v>
      </c>
      <c r="T353" s="196">
        <f>+N353*P353*Q353*'[2]1. Standard_Cost'!$D$12</f>
        <v>0</v>
      </c>
      <c r="U353" s="196">
        <f>+N353*O353*'[2]1. Standard_Cost'!$E$12</f>
        <v>0</v>
      </c>
      <c r="V353" s="198"/>
      <c r="W353" s="198"/>
      <c r="X353" s="198"/>
      <c r="Y353" s="196">
        <f>+V353*((X353*'[2]1. Standard_Cost'!$B$16)+(W353*X353*'[2]1. Standard_Cost'!$C$16))</f>
        <v>0</v>
      </c>
      <c r="Z353" s="103"/>
      <c r="AA353" s="103">
        <v>3</v>
      </c>
      <c r="AB353" s="196">
        <f>+Z353*'[2]1. Standard_Cost'!$B$20+AA353*'[2]1. Standard_Cost'!$C$20</f>
        <v>1050</v>
      </c>
      <c r="AC353" s="105"/>
      <c r="AD353" s="206"/>
      <c r="AE353" s="196">
        <f>SUM(AD353,AC353,AB353,Y353,U353,T353,S353,R353)*'[2]1. Standard_Cost'!B386</f>
        <v>0</v>
      </c>
      <c r="AF353" s="196">
        <f>SUM(AD353,AE353)</f>
        <v>0</v>
      </c>
      <c r="AG353" s="198"/>
      <c r="AH353" s="198"/>
      <c r="AI353" s="198"/>
      <c r="AJ353" s="199"/>
      <c r="AK353" s="199"/>
      <c r="AL353" s="199"/>
      <c r="AM353" s="196">
        <f>AG353*'[2]1. Standard_Cost'!B382+'[2]Incremental_Cost Year 2'!AH375*'[2]1. Standard_Cost'!C382+'[2]Incremental_Cost Year 2'!AI375*'[2]1. Standard_Cost'!D382+'[2]Incremental_Cost Year 2'!AJ375+'[2]Incremental_Cost Year 2'!AL375+AK353</f>
        <v>0</v>
      </c>
      <c r="AN353" s="196">
        <f>AM353*'[2]1. Standard_Cost'!C386</f>
        <v>0</v>
      </c>
      <c r="AO353" s="199"/>
      <c r="AQ353" s="104">
        <f t="shared" ref="AQ353:AQ356" si="558">L353+M353</f>
        <v>0</v>
      </c>
      <c r="AR353" s="104">
        <f t="shared" ref="AR353:AR356" si="559">AF353</f>
        <v>0</v>
      </c>
      <c r="AS353" s="104">
        <f t="shared" si="489"/>
        <v>0</v>
      </c>
      <c r="AT353" s="104">
        <f>SUM(AQ353,AR353,AS353)</f>
        <v>0</v>
      </c>
      <c r="AU353" s="229"/>
      <c r="AV353" s="229"/>
      <c r="AW353" s="229"/>
      <c r="AX353" s="229"/>
      <c r="AY353" s="229"/>
      <c r="AZ353" s="229"/>
      <c r="BA353" s="230">
        <f t="shared" ref="BA353:BA356" si="560">SUM(AU353:AZ353)-AT353</f>
        <v>0</v>
      </c>
    </row>
    <row r="354" spans="1:53" ht="14.1" customHeight="1" outlineLevel="2" x14ac:dyDescent="0.2">
      <c r="A354" s="68"/>
      <c r="B354" s="94"/>
      <c r="C354" s="251"/>
      <c r="D354" s="236"/>
      <c r="E354" s="110"/>
      <c r="F354" s="110"/>
      <c r="G354" s="111"/>
      <c r="H354" s="99" t="s">
        <v>552</v>
      </c>
      <c r="I354" s="100"/>
      <c r="J354" s="101"/>
      <c r="K354" s="101"/>
      <c r="L354" s="195" t="str">
        <f>IF(I354&lt;&gt;0,((VLOOKUP(I354,'[2]1. Standard_Cost'!$B$4:$D$8,2)+VLOOKUP(I354,'[2]1. Standard_Cost'!$B$4:$D$8,3))*J354*K354),"0")</f>
        <v>0</v>
      </c>
      <c r="M354" s="195">
        <f>L354*'[2]1. Standard_Cost'!F362</f>
        <v>0</v>
      </c>
      <c r="N354" s="103">
        <v>2</v>
      </c>
      <c r="O354" s="103">
        <v>2</v>
      </c>
      <c r="P354" s="103">
        <v>20</v>
      </c>
      <c r="Q354" s="103"/>
      <c r="R354" s="196">
        <f>+N354*P354*'1. Standard_Cost'!$B$12</f>
        <v>60000</v>
      </c>
      <c r="S354" s="196">
        <f>+N354*O354*P354*'1. Standard_Cost'!$C$12</f>
        <v>200000</v>
      </c>
      <c r="T354" s="196">
        <f>+N354*P354*Q354*'[2]1. Standard_Cost'!$D$12</f>
        <v>0</v>
      </c>
      <c r="U354" s="196">
        <f>+N354*O354*'1. Standard_Cost'!$E$12</f>
        <v>20000</v>
      </c>
      <c r="V354" s="198"/>
      <c r="W354" s="198"/>
      <c r="X354" s="198"/>
      <c r="Y354" s="196">
        <f>+V354*((X354*'[2]1. Standard_Cost'!$B$16)+(W354*X354*'[2]1. Standard_Cost'!$C$16))</f>
        <v>0</v>
      </c>
      <c r="Z354" s="103"/>
      <c r="AA354" s="103"/>
      <c r="AB354" s="196">
        <f>+Z354*'[2]1. Standard_Cost'!$B$20+AA354*'[2]1. Standard_Cost'!$C$20</f>
        <v>0</v>
      </c>
      <c r="AC354" s="105"/>
      <c r="AD354" s="206"/>
      <c r="AE354" s="196">
        <f>SUM(AD354,AC354,AB354,Y354,U354,T354,S354,R354)*'[2]1. Standard_Cost'!B386</f>
        <v>0</v>
      </c>
      <c r="AF354" s="196">
        <f t="shared" ref="AF354:AF356" si="561">SUM(AD354,AE354)</f>
        <v>0</v>
      </c>
      <c r="AG354" s="198"/>
      <c r="AH354" s="198"/>
      <c r="AI354" s="198"/>
      <c r="AJ354" s="199"/>
      <c r="AK354" s="199"/>
      <c r="AL354" s="199"/>
      <c r="AM354" s="196">
        <f>AG354*'[2]1. Standard_Cost'!B382+'[2]Incremental_Cost Year 2'!AH376*'[2]1. Standard_Cost'!C382+'[2]Incremental_Cost Year 2'!AI376*'[2]1. Standard_Cost'!D382+'[2]Incremental_Cost Year 2'!AJ376+'[2]Incremental_Cost Year 2'!AL376+AK354</f>
        <v>0</v>
      </c>
      <c r="AN354" s="196">
        <f>AM354*'[2]1. Standard_Cost'!C386</f>
        <v>0</v>
      </c>
      <c r="AO354" s="199"/>
      <c r="AQ354" s="104">
        <f t="shared" si="558"/>
        <v>0</v>
      </c>
      <c r="AR354" s="104">
        <f t="shared" si="559"/>
        <v>0</v>
      </c>
      <c r="AS354" s="104">
        <f t="shared" si="489"/>
        <v>0</v>
      </c>
      <c r="AT354" s="104">
        <f t="shared" ref="AT354:AT356" si="562">SUM(AQ354,AR354,AS354)</f>
        <v>0</v>
      </c>
      <c r="AU354" s="229"/>
      <c r="AV354" s="229">
        <v>0</v>
      </c>
      <c r="AW354" s="229"/>
      <c r="AX354" s="229"/>
      <c r="AY354" s="229"/>
      <c r="AZ354" s="229"/>
      <c r="BA354" s="230">
        <f t="shared" si="560"/>
        <v>0</v>
      </c>
    </row>
    <row r="355" spans="1:53" ht="14.1" customHeight="1" outlineLevel="2" x14ac:dyDescent="0.2">
      <c r="A355" s="68"/>
      <c r="B355" s="94"/>
      <c r="C355" s="251"/>
      <c r="D355" s="236"/>
      <c r="E355" s="110"/>
      <c r="F355" s="110"/>
      <c r="G355" s="111"/>
      <c r="H355" s="99" t="s">
        <v>51</v>
      </c>
      <c r="I355" s="100"/>
      <c r="J355" s="101"/>
      <c r="K355" s="101"/>
      <c r="L355" s="195" t="str">
        <f>IF(I355&lt;&gt;0,((VLOOKUP(I355,'[2]1. Standard_Cost'!$B$4:$D$8,2)+VLOOKUP(I355,'[2]1. Standard_Cost'!$B$4:$D$8,3))*J355*K355),"0")</f>
        <v>0</v>
      </c>
      <c r="M355" s="195">
        <f>L355*'[2]1. Standard_Cost'!F362</f>
        <v>0</v>
      </c>
      <c r="N355" s="103"/>
      <c r="O355" s="103"/>
      <c r="P355" s="103"/>
      <c r="Q355" s="103"/>
      <c r="R355" s="196">
        <f>+N355*P355*'[2]1. Standard_Cost'!$B$12</f>
        <v>0</v>
      </c>
      <c r="S355" s="196">
        <f>+N355*O355*P355*'[2]1. Standard_Cost'!$C$12</f>
        <v>0</v>
      </c>
      <c r="T355" s="196">
        <f>+N355*P355*Q355*'[2]1. Standard_Cost'!$D$12</f>
        <v>0</v>
      </c>
      <c r="U355" s="196">
        <f>+N355*O355*'[2]1. Standard_Cost'!$E$12</f>
        <v>0</v>
      </c>
      <c r="V355" s="198"/>
      <c r="W355" s="198"/>
      <c r="X355" s="198"/>
      <c r="Y355" s="196">
        <f>+V355*((X355*'[2]1. Standard_Cost'!$B$16)+(W355*X355*'[2]1. Standard_Cost'!$C$16))</f>
        <v>0</v>
      </c>
      <c r="Z355" s="103"/>
      <c r="AA355" s="103"/>
      <c r="AB355" s="196">
        <f>+Z355*'[2]1. Standard_Cost'!$B$20+AA355*'[2]1. Standard_Cost'!$C$20</f>
        <v>0</v>
      </c>
      <c r="AC355" s="105"/>
      <c r="AD355" s="206"/>
      <c r="AE355" s="196">
        <f>SUM(AD355,AC355,AB355,Y355,U355,T355,S355,R355)*'[2]1. Standard_Cost'!B386</f>
        <v>0</v>
      </c>
      <c r="AF355" s="196">
        <f t="shared" si="561"/>
        <v>0</v>
      </c>
      <c r="AG355" s="198"/>
      <c r="AH355" s="198"/>
      <c r="AI355" s="198"/>
      <c r="AJ355" s="199"/>
      <c r="AK355" s="199"/>
      <c r="AL355" s="199"/>
      <c r="AM355" s="196">
        <f>AG355*'[2]1. Standard_Cost'!B382+'[2]Incremental_Cost Year 2'!AH377*'[2]1. Standard_Cost'!C382+'[2]Incremental_Cost Year 2'!AI377*'[2]1. Standard_Cost'!D382+'[2]Incremental_Cost Year 2'!AJ377+'[2]Incremental_Cost Year 2'!AL377+AK355</f>
        <v>0</v>
      </c>
      <c r="AN355" s="196">
        <f>AM355*'[2]1. Standard_Cost'!C386</f>
        <v>0</v>
      </c>
      <c r="AO355" s="199"/>
      <c r="AQ355" s="104">
        <f t="shared" si="558"/>
        <v>0</v>
      </c>
      <c r="AR355" s="104">
        <f t="shared" si="559"/>
        <v>0</v>
      </c>
      <c r="AS355" s="104">
        <f t="shared" si="489"/>
        <v>0</v>
      </c>
      <c r="AT355" s="104">
        <f t="shared" si="562"/>
        <v>0</v>
      </c>
      <c r="AU355" s="229"/>
      <c r="AV355" s="229"/>
      <c r="AW355" s="229"/>
      <c r="AX355" s="229"/>
      <c r="AY355" s="229"/>
      <c r="AZ355" s="229"/>
      <c r="BA355" s="230">
        <f t="shared" si="560"/>
        <v>0</v>
      </c>
    </row>
    <row r="356" spans="1:53" ht="14.1" customHeight="1" outlineLevel="2" x14ac:dyDescent="0.2">
      <c r="A356" s="68"/>
      <c r="B356" s="94"/>
      <c r="C356" s="251"/>
      <c r="D356" s="236"/>
      <c r="E356" s="110"/>
      <c r="F356" s="110"/>
      <c r="G356" s="111"/>
      <c r="H356" s="112" t="s">
        <v>179</v>
      </c>
      <c r="I356" s="100"/>
      <c r="J356" s="101"/>
      <c r="K356" s="101"/>
      <c r="L356" s="195" t="str">
        <f>IF(I356&lt;&gt;0,((VLOOKUP(I356,'[2]1. Standard_Cost'!$B$4:$D$8,2)+VLOOKUP(I356,'[2]1. Standard_Cost'!$B$4:$D$8,3))*J356*K356),"0")</f>
        <v>0</v>
      </c>
      <c r="M356" s="195">
        <f>L356*'[2]1. Standard_Cost'!F362</f>
        <v>0</v>
      </c>
      <c r="N356" s="103"/>
      <c r="O356" s="103"/>
      <c r="P356" s="103"/>
      <c r="Q356" s="103"/>
      <c r="R356" s="196">
        <f>+N356*P356*'[2]1. Standard_Cost'!$B$12</f>
        <v>0</v>
      </c>
      <c r="S356" s="196">
        <f>+N356*O356*P356*'[2]1. Standard_Cost'!$C$12</f>
        <v>0</v>
      </c>
      <c r="T356" s="196">
        <f>+N356*P356*Q356*'[2]1. Standard_Cost'!$D$12</f>
        <v>0</v>
      </c>
      <c r="U356" s="196">
        <f>+N356*O356*'[2]1. Standard_Cost'!$E$12</f>
        <v>0</v>
      </c>
      <c r="V356" s="198"/>
      <c r="W356" s="198"/>
      <c r="X356" s="198"/>
      <c r="Y356" s="196">
        <f>+V356*((X356*'[2]1. Standard_Cost'!$B$16)+(W356*X356*'[2]1. Standard_Cost'!$C$16))</f>
        <v>0</v>
      </c>
      <c r="Z356" s="103"/>
      <c r="AA356" s="103"/>
      <c r="AB356" s="196">
        <f>+Z356*'[2]1. Standard_Cost'!$B$20+AA356*'[2]1. Standard_Cost'!$C$20</f>
        <v>0</v>
      </c>
      <c r="AC356" s="105"/>
      <c r="AD356" s="206"/>
      <c r="AE356" s="196">
        <f>SUM(AD356,AC356,AB356,Y356,U356,T356,S356,R356)*'[2]1. Standard_Cost'!B386</f>
        <v>0</v>
      </c>
      <c r="AF356" s="196">
        <f t="shared" si="561"/>
        <v>0</v>
      </c>
      <c r="AG356" s="198"/>
      <c r="AH356" s="198"/>
      <c r="AI356" s="198"/>
      <c r="AJ356" s="199"/>
      <c r="AK356" s="199"/>
      <c r="AL356" s="199"/>
      <c r="AM356" s="196">
        <f>AG356*'[2]1. Standard_Cost'!B382+'[2]Incremental_Cost Year 2'!AH378*'[2]1. Standard_Cost'!C382+'[2]Incremental_Cost Year 2'!AI378*'[2]1. Standard_Cost'!D382+'[2]Incremental_Cost Year 2'!AJ378+'[2]Incremental_Cost Year 2'!AL378+AK356</f>
        <v>0</v>
      </c>
      <c r="AN356" s="196">
        <f>AM356*'[2]1. Standard_Cost'!C386</f>
        <v>0</v>
      </c>
      <c r="AO356" s="199"/>
      <c r="AQ356" s="104">
        <f t="shared" si="558"/>
        <v>0</v>
      </c>
      <c r="AR356" s="104">
        <f t="shared" si="559"/>
        <v>0</v>
      </c>
      <c r="AS356" s="104">
        <f t="shared" si="489"/>
        <v>0</v>
      </c>
      <c r="AT356" s="104">
        <f t="shared" si="562"/>
        <v>0</v>
      </c>
      <c r="AU356" s="229"/>
      <c r="AV356" s="229"/>
      <c r="AW356" s="229"/>
      <c r="AX356" s="229"/>
      <c r="AY356" s="229"/>
      <c r="AZ356" s="229"/>
      <c r="BA356" s="230">
        <f t="shared" si="560"/>
        <v>0</v>
      </c>
    </row>
    <row r="357" spans="1:53" ht="24.6" customHeight="1" outlineLevel="1" x14ac:dyDescent="0.2">
      <c r="A357" s="68"/>
      <c r="B357" s="141"/>
      <c r="C357" s="251"/>
      <c r="D357" s="237"/>
      <c r="E357" s="113" t="s">
        <v>299</v>
      </c>
      <c r="F357" s="114" t="s">
        <v>619</v>
      </c>
      <c r="G357" s="115" t="s">
        <v>616</v>
      </c>
      <c r="H357" s="122" t="s">
        <v>300</v>
      </c>
      <c r="I357" s="117"/>
      <c r="J357" s="117"/>
      <c r="K357" s="117"/>
      <c r="L357" s="201">
        <f>SUM(L353:L356)</f>
        <v>0</v>
      </c>
      <c r="M357" s="201">
        <f>SUM(M353:M356)</f>
        <v>0</v>
      </c>
      <c r="N357" s="117"/>
      <c r="O357" s="117"/>
      <c r="P357" s="117"/>
      <c r="Q357" s="117"/>
      <c r="R357" s="202">
        <f>SUM(R353:R356)</f>
        <v>60000</v>
      </c>
      <c r="S357" s="202">
        <f>SUM(S353:S356)</f>
        <v>200000</v>
      </c>
      <c r="T357" s="202">
        <f>SUM(T353:T356)</f>
        <v>0</v>
      </c>
      <c r="U357" s="202">
        <f>SUM(U353:U356)</f>
        <v>20000</v>
      </c>
      <c r="V357" s="203"/>
      <c r="W357" s="203"/>
      <c r="X357" s="203"/>
      <c r="Y357" s="201">
        <f>SUM(Y353:Y356)</f>
        <v>0</v>
      </c>
      <c r="Z357" s="117"/>
      <c r="AA357" s="117"/>
      <c r="AB357" s="201">
        <f t="shared" ref="AB357:AF357" si="563">SUM(AB353:AB356)</f>
        <v>1050</v>
      </c>
      <c r="AC357" s="118">
        <f t="shared" si="563"/>
        <v>0</v>
      </c>
      <c r="AD357" s="201">
        <f t="shared" si="563"/>
        <v>0</v>
      </c>
      <c r="AE357" s="201">
        <f t="shared" si="563"/>
        <v>0</v>
      </c>
      <c r="AF357" s="201">
        <f t="shared" si="563"/>
        <v>0</v>
      </c>
      <c r="AG357" s="203"/>
      <c r="AH357" s="203"/>
      <c r="AI357" s="203"/>
      <c r="AJ357" s="202">
        <f>SUM(AJ353:AJ356)</f>
        <v>0</v>
      </c>
      <c r="AK357" s="202">
        <f>SUM(AK353:AK356)</f>
        <v>0</v>
      </c>
      <c r="AL357" s="202">
        <f>SUM(AL353:AL356)</f>
        <v>0</v>
      </c>
      <c r="AM357" s="201">
        <f>SUM(AM353:AM356)</f>
        <v>0</v>
      </c>
      <c r="AN357" s="201">
        <f>SUM(AN353:AN356)</f>
        <v>0</v>
      </c>
      <c r="AO357" s="204"/>
      <c r="AP357" s="120"/>
      <c r="AQ357" s="121">
        <f t="shared" ref="AQ357:BA357" si="564">SUM(AQ353:AQ356)</f>
        <v>0</v>
      </c>
      <c r="AR357" s="121">
        <f t="shared" si="564"/>
        <v>0</v>
      </c>
      <c r="AS357" s="121">
        <f t="shared" si="564"/>
        <v>0</v>
      </c>
      <c r="AT357" s="121">
        <f t="shared" si="564"/>
        <v>0</v>
      </c>
      <c r="AU357" s="121">
        <f t="shared" si="564"/>
        <v>0</v>
      </c>
      <c r="AV357" s="121">
        <f t="shared" si="564"/>
        <v>0</v>
      </c>
      <c r="AW357" s="121">
        <f t="shared" si="564"/>
        <v>0</v>
      </c>
      <c r="AX357" s="121">
        <f t="shared" si="564"/>
        <v>0</v>
      </c>
      <c r="AY357" s="121">
        <f t="shared" si="564"/>
        <v>0</v>
      </c>
      <c r="AZ357" s="121">
        <f t="shared" si="564"/>
        <v>0</v>
      </c>
      <c r="BA357" s="121">
        <f t="shared" si="564"/>
        <v>0</v>
      </c>
    </row>
    <row r="358" spans="1:53" ht="14.1" customHeight="1" outlineLevel="2" x14ac:dyDescent="0.2">
      <c r="A358" s="68"/>
      <c r="B358" s="94"/>
      <c r="C358" s="142"/>
      <c r="D358" s="235" t="s">
        <v>545</v>
      </c>
      <c r="E358" s="96"/>
      <c r="F358" s="97"/>
      <c r="G358" s="98"/>
      <c r="H358" s="99" t="s">
        <v>551</v>
      </c>
      <c r="I358" s="100"/>
      <c r="J358" s="101"/>
      <c r="K358" s="101"/>
      <c r="L358" s="195" t="str">
        <f>IF(I358&lt;&gt;0,((VLOOKUP(I358,'[2]1. Standard_Cost'!$B$4:$D$8,2)+VLOOKUP(I358,'[2]1. Standard_Cost'!$B$4:$D$8,3))*J358*K358),"0")</f>
        <v>0</v>
      </c>
      <c r="M358" s="195">
        <f>L358*'[2]1. Standard_Cost'!F362</f>
        <v>0</v>
      </c>
      <c r="N358" s="103"/>
      <c r="O358" s="103"/>
      <c r="P358" s="103"/>
      <c r="Q358" s="103"/>
      <c r="R358" s="196">
        <f>+N358*P358*'[2]1. Standard_Cost'!$B$12</f>
        <v>0</v>
      </c>
      <c r="S358" s="196">
        <f>+N358*O358*P358*'[2]1. Standard_Cost'!$C$12</f>
        <v>0</v>
      </c>
      <c r="T358" s="196">
        <f>+N358*P358*Q358*'[2]1. Standard_Cost'!$D$12</f>
        <v>0</v>
      </c>
      <c r="U358" s="196">
        <f>+N358*O358*'[2]1. Standard_Cost'!$E$12</f>
        <v>0</v>
      </c>
      <c r="V358" s="198"/>
      <c r="W358" s="198"/>
      <c r="X358" s="198"/>
      <c r="Y358" s="196">
        <f>+V358*((X358*'[2]1. Standard_Cost'!$B$16)+(W358*X358*'[2]1. Standard_Cost'!$C$16))</f>
        <v>0</v>
      </c>
      <c r="Z358" s="103"/>
      <c r="AA358" s="103">
        <v>3</v>
      </c>
      <c r="AB358" s="196">
        <f>+Z358*'[2]1. Standard_Cost'!$B$20+AA358*'[2]1. Standard_Cost'!$C$20</f>
        <v>1050</v>
      </c>
      <c r="AC358" s="105"/>
      <c r="AD358" s="206"/>
      <c r="AE358" s="196">
        <f>SUM(AD358,AC358,AB358,Y358,U358,T358,S358,R358)*'[2]1. Standard_Cost'!B386</f>
        <v>0</v>
      </c>
      <c r="AF358" s="196">
        <f>SUM(AD358,AE358)</f>
        <v>0</v>
      </c>
      <c r="AG358" s="198"/>
      <c r="AH358" s="198"/>
      <c r="AI358" s="198"/>
      <c r="AJ358" s="199"/>
      <c r="AK358" s="199"/>
      <c r="AL358" s="199"/>
      <c r="AM358" s="196">
        <f>AG358*'[2]1. Standard_Cost'!B382+'[2]Incremental_Cost Year 2'!AH380*'[2]1. Standard_Cost'!C382+'[2]Incremental_Cost Year 2'!AI380*'[2]1. Standard_Cost'!D382+'[2]Incremental_Cost Year 2'!AJ380+'[2]Incremental_Cost Year 2'!AL380+AK358</f>
        <v>0</v>
      </c>
      <c r="AN358" s="196">
        <f>AM358*'[2]1. Standard_Cost'!C386</f>
        <v>0</v>
      </c>
      <c r="AO358" s="199"/>
      <c r="AQ358" s="104">
        <f t="shared" ref="AQ358:AQ361" si="565">L358+M358</f>
        <v>0</v>
      </c>
      <c r="AR358" s="104">
        <f t="shared" ref="AR358:AR361" si="566">AF358</f>
        <v>0</v>
      </c>
      <c r="AS358" s="104">
        <f t="shared" si="489"/>
        <v>0</v>
      </c>
      <c r="AT358" s="104">
        <f>SUM(AQ358,AR358,AS358)</f>
        <v>0</v>
      </c>
      <c r="AU358" s="229"/>
      <c r="AV358" s="229"/>
      <c r="AW358" s="229"/>
      <c r="AX358" s="229"/>
      <c r="AY358" s="229"/>
      <c r="AZ358" s="229"/>
      <c r="BA358" s="230">
        <f t="shared" ref="BA358:BA361" si="567">SUM(AU358:AZ358)-AT358</f>
        <v>0</v>
      </c>
    </row>
    <row r="359" spans="1:53" ht="14.1" customHeight="1" outlineLevel="2" x14ac:dyDescent="0.2">
      <c r="A359" s="68"/>
      <c r="B359" s="94"/>
      <c r="C359" s="142"/>
      <c r="D359" s="236"/>
      <c r="E359" s="110"/>
      <c r="F359" s="110"/>
      <c r="G359" s="111"/>
      <c r="H359" s="99" t="s">
        <v>552</v>
      </c>
      <c r="I359" s="100"/>
      <c r="J359" s="101"/>
      <c r="K359" s="101"/>
      <c r="L359" s="195" t="str">
        <f>IF(I359&lt;&gt;0,((VLOOKUP(I359,'[2]1. Standard_Cost'!$B$4:$D$8,2)+VLOOKUP(I359,'[2]1. Standard_Cost'!$B$4:$D$8,3))*J359*K359),"0")</f>
        <v>0</v>
      </c>
      <c r="M359" s="195">
        <f>L359*'[2]1. Standard_Cost'!F362</f>
        <v>0</v>
      </c>
      <c r="N359" s="103">
        <v>1</v>
      </c>
      <c r="O359" s="103">
        <v>1</v>
      </c>
      <c r="P359" s="103">
        <v>124</v>
      </c>
      <c r="Q359" s="103"/>
      <c r="R359" s="196">
        <f>+N359*P359*'1. Standard_Cost'!$B$12</f>
        <v>186000</v>
      </c>
      <c r="S359" s="196">
        <f>+N359*O359*P359*'1. Standard_Cost'!$C$12</f>
        <v>310000</v>
      </c>
      <c r="T359" s="196">
        <f>+N359*P359*Q359*'[2]1. Standard_Cost'!$D$12</f>
        <v>0</v>
      </c>
      <c r="U359" s="196">
        <f>+N359*O359*'1. Standard_Cost'!$E$12</f>
        <v>5000</v>
      </c>
      <c r="V359" s="198"/>
      <c r="W359" s="198"/>
      <c r="X359" s="198"/>
      <c r="Y359" s="196">
        <f>+V359*((X359*'[2]1. Standard_Cost'!$B$16)+(W359*X359*'[2]1. Standard_Cost'!$C$16))</f>
        <v>0</v>
      </c>
      <c r="Z359" s="103"/>
      <c r="AA359" s="103"/>
      <c r="AB359" s="196">
        <f>+Z359*'[2]1. Standard_Cost'!$B$20+AA359*'[2]1. Standard_Cost'!$C$20</f>
        <v>0</v>
      </c>
      <c r="AC359" s="105"/>
      <c r="AD359" s="206"/>
      <c r="AE359" s="196">
        <f>SUM(AD359,AC359,AB359,Y359,U359,T359,S359,R359)*'[2]1. Standard_Cost'!B386</f>
        <v>0</v>
      </c>
      <c r="AF359" s="196">
        <f t="shared" ref="AF359:AF361" si="568">SUM(AD359,AE359)</f>
        <v>0</v>
      </c>
      <c r="AG359" s="198"/>
      <c r="AH359" s="198">
        <v>0</v>
      </c>
      <c r="AI359" s="198">
        <v>0</v>
      </c>
      <c r="AJ359" s="199"/>
      <c r="AK359" s="199"/>
      <c r="AL359" s="199"/>
      <c r="AM359" s="196">
        <f>AG359*'[2]1. Standard_Cost'!B382+'[2]Incremental_Cost Year 2'!AH381*'[2]1. Standard_Cost'!C382+'[2]Incremental_Cost Year 2'!AI381*'[2]1. Standard_Cost'!D382+'[2]Incremental_Cost Year 2'!AJ381+'[2]Incremental_Cost Year 2'!AL381+AK359</f>
        <v>0</v>
      </c>
      <c r="AN359" s="196">
        <f>AM359*'[2]1. Standard_Cost'!C386</f>
        <v>0</v>
      </c>
      <c r="AO359" s="199"/>
      <c r="AQ359" s="104">
        <f t="shared" si="565"/>
        <v>0</v>
      </c>
      <c r="AR359" s="104">
        <f t="shared" si="566"/>
        <v>0</v>
      </c>
      <c r="AS359" s="104">
        <f t="shared" si="489"/>
        <v>0</v>
      </c>
      <c r="AT359" s="104">
        <f t="shared" ref="AT359:AT361" si="569">SUM(AQ359,AR359,AS359)</f>
        <v>0</v>
      </c>
      <c r="AU359" s="229"/>
      <c r="AV359" s="229">
        <v>0</v>
      </c>
      <c r="AW359" s="229"/>
      <c r="AX359" s="229"/>
      <c r="AY359" s="229"/>
      <c r="AZ359" s="229"/>
      <c r="BA359" s="230">
        <f t="shared" si="567"/>
        <v>0</v>
      </c>
    </row>
    <row r="360" spans="1:53" ht="14.1" customHeight="1" outlineLevel="2" x14ac:dyDescent="0.2">
      <c r="A360" s="68"/>
      <c r="B360" s="94"/>
      <c r="C360" s="142"/>
      <c r="D360" s="236"/>
      <c r="E360" s="110"/>
      <c r="F360" s="110"/>
      <c r="G360" s="111"/>
      <c r="H360" s="99" t="s">
        <v>51</v>
      </c>
      <c r="I360" s="100"/>
      <c r="J360" s="101"/>
      <c r="K360" s="101"/>
      <c r="L360" s="195" t="str">
        <f>IF(I360&lt;&gt;0,((VLOOKUP(I360,'[2]1. Standard_Cost'!$B$4:$D$8,2)+VLOOKUP(I360,'[2]1. Standard_Cost'!$B$4:$D$8,3))*J360*K360),"0")</f>
        <v>0</v>
      </c>
      <c r="M360" s="195">
        <f>L360*'[2]1. Standard_Cost'!F362</f>
        <v>0</v>
      </c>
      <c r="N360" s="103"/>
      <c r="O360" s="103"/>
      <c r="P360" s="103"/>
      <c r="Q360" s="103"/>
      <c r="R360" s="196">
        <f>+N360*P360*'[2]1. Standard_Cost'!$B$12</f>
        <v>0</v>
      </c>
      <c r="S360" s="196">
        <f>+N360*O360*P360*'[2]1. Standard_Cost'!$C$12</f>
        <v>0</v>
      </c>
      <c r="T360" s="196">
        <f>+N360*P360*Q360*'[2]1. Standard_Cost'!$D$12</f>
        <v>0</v>
      </c>
      <c r="U360" s="196">
        <f>+N360*O360*'[2]1. Standard_Cost'!$E$12</f>
        <v>0</v>
      </c>
      <c r="V360" s="198"/>
      <c r="W360" s="198"/>
      <c r="X360" s="198"/>
      <c r="Y360" s="196">
        <f>+V360*((X360*'[2]1. Standard_Cost'!$B$16)+(W360*X360*'[2]1. Standard_Cost'!$C$16))</f>
        <v>0</v>
      </c>
      <c r="Z360" s="103"/>
      <c r="AA360" s="103"/>
      <c r="AB360" s="196">
        <f>+Z360*'[2]1. Standard_Cost'!$B$20+AA360*'[2]1. Standard_Cost'!$C$20</f>
        <v>0</v>
      </c>
      <c r="AC360" s="105"/>
      <c r="AD360" s="206"/>
      <c r="AE360" s="196">
        <f>SUM(AD360,AC360,AB360,Y360,U360,T360,S360,R360)*'[2]1. Standard_Cost'!B386</f>
        <v>0</v>
      </c>
      <c r="AF360" s="196">
        <f t="shared" si="568"/>
        <v>0</v>
      </c>
      <c r="AG360" s="198"/>
      <c r="AH360" s="198"/>
      <c r="AI360" s="198"/>
      <c r="AJ360" s="199"/>
      <c r="AK360" s="199"/>
      <c r="AL360" s="199"/>
      <c r="AM360" s="196">
        <f>AG360*'[2]1. Standard_Cost'!B382+'[2]Incremental_Cost Year 2'!AH382*'[2]1. Standard_Cost'!C382+'[2]Incremental_Cost Year 2'!AI382*'[2]1. Standard_Cost'!D382+'[2]Incremental_Cost Year 2'!AJ382+'[2]Incremental_Cost Year 2'!AL382+AK360</f>
        <v>0</v>
      </c>
      <c r="AN360" s="196">
        <f>AM360*'[2]1. Standard_Cost'!C386</f>
        <v>0</v>
      </c>
      <c r="AO360" s="199"/>
      <c r="AQ360" s="104">
        <f t="shared" si="565"/>
        <v>0</v>
      </c>
      <c r="AR360" s="104">
        <f t="shared" si="566"/>
        <v>0</v>
      </c>
      <c r="AS360" s="104">
        <f t="shared" si="489"/>
        <v>0</v>
      </c>
      <c r="AT360" s="104">
        <f t="shared" si="569"/>
        <v>0</v>
      </c>
      <c r="AU360" s="229"/>
      <c r="AV360" s="229"/>
      <c r="AW360" s="229"/>
      <c r="AX360" s="229"/>
      <c r="AY360" s="229"/>
      <c r="AZ360" s="229"/>
      <c r="BA360" s="230">
        <f t="shared" si="567"/>
        <v>0</v>
      </c>
    </row>
    <row r="361" spans="1:53" ht="14.1" customHeight="1" outlineLevel="2" x14ac:dyDescent="0.2">
      <c r="A361" s="68"/>
      <c r="B361" s="94"/>
      <c r="C361" s="142"/>
      <c r="D361" s="236"/>
      <c r="E361" s="110"/>
      <c r="F361" s="110"/>
      <c r="G361" s="111"/>
      <c r="H361" s="112" t="s">
        <v>179</v>
      </c>
      <c r="I361" s="100"/>
      <c r="J361" s="101"/>
      <c r="K361" s="101"/>
      <c r="L361" s="195" t="str">
        <f>IF(I361&lt;&gt;0,((VLOOKUP(I361,'[2]1. Standard_Cost'!$B$4:$D$8,2)+VLOOKUP(I361,'[2]1. Standard_Cost'!$B$4:$D$8,3))*J361*K361),"0")</f>
        <v>0</v>
      </c>
      <c r="M361" s="195">
        <f>L361*'[2]1. Standard_Cost'!F362</f>
        <v>0</v>
      </c>
      <c r="N361" s="103"/>
      <c r="O361" s="103"/>
      <c r="P361" s="103"/>
      <c r="Q361" s="103"/>
      <c r="R361" s="196">
        <f>+N361*P361*'[2]1. Standard_Cost'!$B$12</f>
        <v>0</v>
      </c>
      <c r="S361" s="196">
        <f>+N361*O361*P361*'[2]1. Standard_Cost'!$C$12</f>
        <v>0</v>
      </c>
      <c r="T361" s="196">
        <f>+N361*P361*Q361*'[2]1. Standard_Cost'!$D$12</f>
        <v>0</v>
      </c>
      <c r="U361" s="196">
        <f>+N361*O361*'[2]1. Standard_Cost'!$E$12</f>
        <v>0</v>
      </c>
      <c r="V361" s="198"/>
      <c r="W361" s="198"/>
      <c r="X361" s="198"/>
      <c r="Y361" s="196">
        <f>+V361*((X361*'[2]1. Standard_Cost'!$B$16)+(W361*X361*'[2]1. Standard_Cost'!$C$16))</f>
        <v>0</v>
      </c>
      <c r="Z361" s="103"/>
      <c r="AA361" s="103"/>
      <c r="AB361" s="196">
        <f>+Z361*'[2]1. Standard_Cost'!$B$20+AA361*'[2]1. Standard_Cost'!$C$20</f>
        <v>0</v>
      </c>
      <c r="AC361" s="105"/>
      <c r="AD361" s="206"/>
      <c r="AE361" s="196">
        <f>SUM(AD361,AC361,AB361,Y361,U361,T361,S361,R361)*'[2]1. Standard_Cost'!B386</f>
        <v>0</v>
      </c>
      <c r="AF361" s="196">
        <f t="shared" si="568"/>
        <v>0</v>
      </c>
      <c r="AG361" s="198"/>
      <c r="AH361" s="198"/>
      <c r="AI361" s="198"/>
      <c r="AJ361" s="199"/>
      <c r="AK361" s="199"/>
      <c r="AL361" s="199"/>
      <c r="AM361" s="196">
        <f>AG361*'[2]1. Standard_Cost'!B382+'[2]Incremental_Cost Year 2'!AH383*'[2]1. Standard_Cost'!C382+'[2]Incremental_Cost Year 2'!AI383*'[2]1. Standard_Cost'!D382+'[2]Incremental_Cost Year 2'!AJ383+'[2]Incremental_Cost Year 2'!AL383+AK361</f>
        <v>0</v>
      </c>
      <c r="AN361" s="196">
        <f>AM361*'[2]1. Standard_Cost'!C386</f>
        <v>0</v>
      </c>
      <c r="AO361" s="199"/>
      <c r="AQ361" s="104">
        <f t="shared" si="565"/>
        <v>0</v>
      </c>
      <c r="AR361" s="104">
        <f t="shared" si="566"/>
        <v>0</v>
      </c>
      <c r="AS361" s="104">
        <f t="shared" si="489"/>
        <v>0</v>
      </c>
      <c r="AT361" s="104">
        <f t="shared" si="569"/>
        <v>0</v>
      </c>
      <c r="AU361" s="229"/>
      <c r="AV361" s="229"/>
      <c r="AW361" s="229"/>
      <c r="AX361" s="229"/>
      <c r="AY361" s="229"/>
      <c r="AZ361" s="229"/>
      <c r="BA361" s="230">
        <f t="shared" si="567"/>
        <v>0</v>
      </c>
    </row>
    <row r="362" spans="1:53" ht="24.6" customHeight="1" outlineLevel="1" x14ac:dyDescent="0.2">
      <c r="A362" s="68"/>
      <c r="B362" s="141"/>
      <c r="C362" s="142"/>
      <c r="D362" s="237"/>
      <c r="E362" s="113" t="s">
        <v>301</v>
      </c>
      <c r="F362" s="114" t="s">
        <v>615</v>
      </c>
      <c r="G362" s="115" t="s">
        <v>620</v>
      </c>
      <c r="H362" s="122" t="s">
        <v>302</v>
      </c>
      <c r="I362" s="117"/>
      <c r="J362" s="117"/>
      <c r="K362" s="117"/>
      <c r="L362" s="201">
        <f>SUM(L358:L361)</f>
        <v>0</v>
      </c>
      <c r="M362" s="201">
        <f>SUM(M358:M361)</f>
        <v>0</v>
      </c>
      <c r="N362" s="117"/>
      <c r="O362" s="117"/>
      <c r="P362" s="117"/>
      <c r="Q362" s="117"/>
      <c r="R362" s="202">
        <f>SUM(R358:R361)</f>
        <v>186000</v>
      </c>
      <c r="S362" s="202">
        <f>SUM(S358:S361)</f>
        <v>310000</v>
      </c>
      <c r="T362" s="202">
        <f>SUM(T358:T361)</f>
        <v>0</v>
      </c>
      <c r="U362" s="202">
        <f>SUM(U358:U361)</f>
        <v>5000</v>
      </c>
      <c r="V362" s="203"/>
      <c r="W362" s="203"/>
      <c r="X362" s="203"/>
      <c r="Y362" s="201">
        <f>SUM(Y358:Y361)</f>
        <v>0</v>
      </c>
      <c r="Z362" s="117"/>
      <c r="AA362" s="117"/>
      <c r="AB362" s="201">
        <f t="shared" ref="AB362:AF362" si="570">SUM(AB358:AB361)</f>
        <v>1050</v>
      </c>
      <c r="AC362" s="118">
        <f t="shared" si="570"/>
        <v>0</v>
      </c>
      <c r="AD362" s="201">
        <f t="shared" si="570"/>
        <v>0</v>
      </c>
      <c r="AE362" s="201">
        <f t="shared" si="570"/>
        <v>0</v>
      </c>
      <c r="AF362" s="201">
        <f t="shared" si="570"/>
        <v>0</v>
      </c>
      <c r="AG362" s="203"/>
      <c r="AH362" s="203"/>
      <c r="AI362" s="203"/>
      <c r="AJ362" s="202">
        <f>SUM(AJ358:AJ361)</f>
        <v>0</v>
      </c>
      <c r="AK362" s="202">
        <f t="shared" ref="AK362:AN362" si="571">SUM(AK358:AK361)</f>
        <v>0</v>
      </c>
      <c r="AL362" s="202">
        <f t="shared" si="571"/>
        <v>0</v>
      </c>
      <c r="AM362" s="202">
        <f t="shared" si="571"/>
        <v>0</v>
      </c>
      <c r="AN362" s="202">
        <f t="shared" si="571"/>
        <v>0</v>
      </c>
      <c r="AO362" s="204"/>
      <c r="AP362" s="120"/>
      <c r="AQ362" s="121">
        <f t="shared" ref="AQ362:BA362" si="572">SUM(AQ358:AQ361)</f>
        <v>0</v>
      </c>
      <c r="AR362" s="121">
        <f t="shared" si="572"/>
        <v>0</v>
      </c>
      <c r="AS362" s="121">
        <f t="shared" si="572"/>
        <v>0</v>
      </c>
      <c r="AT362" s="121">
        <f t="shared" si="572"/>
        <v>0</v>
      </c>
      <c r="AU362" s="121">
        <f t="shared" si="572"/>
        <v>0</v>
      </c>
      <c r="AV362" s="121">
        <f t="shared" si="572"/>
        <v>0</v>
      </c>
      <c r="AW362" s="121">
        <f t="shared" si="572"/>
        <v>0</v>
      </c>
      <c r="AX362" s="121">
        <f t="shared" si="572"/>
        <v>0</v>
      </c>
      <c r="AY362" s="121">
        <f t="shared" si="572"/>
        <v>0</v>
      </c>
      <c r="AZ362" s="121">
        <f t="shared" si="572"/>
        <v>0</v>
      </c>
      <c r="BA362" s="121">
        <f t="shared" si="572"/>
        <v>0</v>
      </c>
    </row>
    <row r="363" spans="1:53" ht="14.1" customHeight="1" outlineLevel="2" x14ac:dyDescent="0.2">
      <c r="A363" s="68"/>
      <c r="B363" s="94"/>
      <c r="C363" s="142"/>
      <c r="D363" s="235" t="s">
        <v>545</v>
      </c>
      <c r="E363" s="96"/>
      <c r="F363" s="97"/>
      <c r="G363" s="98"/>
      <c r="H363" s="99" t="s">
        <v>551</v>
      </c>
      <c r="I363" s="100"/>
      <c r="J363" s="101"/>
      <c r="K363" s="101"/>
      <c r="L363" s="102" t="str">
        <f>IF(I363&lt;&gt;0,((VLOOKUP(I363,'[2]1. Standard_Cost'!$B$4:$D$8,2)+VLOOKUP(I363,'[2]1. Standard_Cost'!$B$4:$D$8,3))*J363*K363),"0")</f>
        <v>0</v>
      </c>
      <c r="M363" s="102">
        <f>L363*'[2]1. Standard_Cost'!F193</f>
        <v>0</v>
      </c>
      <c r="N363" s="103">
        <v>0</v>
      </c>
      <c r="O363" s="103">
        <v>0</v>
      </c>
      <c r="P363" s="103">
        <v>0</v>
      </c>
      <c r="Q363" s="103"/>
      <c r="R363" s="104">
        <f>+N363*P363*'[2]1. Standard_Cost'!$B$12</f>
        <v>0</v>
      </c>
      <c r="S363" s="104">
        <f>+N363*O363*P363*'[2]1. Standard_Cost'!$C$12</f>
        <v>0</v>
      </c>
      <c r="T363" s="104">
        <f>+N363*P363*Q363*'[2]1. Standard_Cost'!$D$12</f>
        <v>0</v>
      </c>
      <c r="U363" s="104">
        <f>+N363*O363*'[2]1. Standard_Cost'!$E$12</f>
        <v>0</v>
      </c>
      <c r="V363" s="103"/>
      <c r="W363" s="103"/>
      <c r="X363" s="103"/>
      <c r="Y363" s="104">
        <f>+V363*((X363*'[2]1. Standard_Cost'!$B$16)+(W363*X363*'[2]1. Standard_Cost'!$C$16))</f>
        <v>0</v>
      </c>
      <c r="Z363" s="103"/>
      <c r="AA363" s="103">
        <v>3</v>
      </c>
      <c r="AB363" s="104">
        <f>+Z363*'[2]1. Standard_Cost'!$B$20+AA363*'[2]1. Standard_Cost'!$C$20</f>
        <v>1050</v>
      </c>
      <c r="AC363" s="105"/>
      <c r="AD363" s="106"/>
      <c r="AE363" s="104">
        <f>SUM(AD363,AC363,AB363,Y363,U363,T363,S363,R363)*'[2]1. Standard_Cost'!B33</f>
        <v>0</v>
      </c>
      <c r="AF363" s="104">
        <f>SUM(AD363,AE363)</f>
        <v>0</v>
      </c>
      <c r="AG363" s="103"/>
      <c r="AH363" s="103"/>
      <c r="AI363" s="103"/>
      <c r="AJ363" s="107"/>
      <c r="AK363" s="107"/>
      <c r="AL363" s="107"/>
      <c r="AM363" s="104">
        <f>AG363*'[2]1. Standard_Cost'!B213+'[2]Incremental_Cost Year 1'!AH385*'[2]1. Standard_Cost'!C213+'[2]Incremental_Cost Year 1'!AI385*'[2]1. Standard_Cost'!D213+'[2]Incremental_Cost Year 1'!AJ385+'[2]Incremental_Cost Year 1'!AL385+AK363</f>
        <v>0</v>
      </c>
      <c r="AN363" s="104">
        <f>AM363*'[2]1. Standard_Cost'!C217</f>
        <v>0</v>
      </c>
      <c r="AO363" s="107"/>
      <c r="AQ363" s="104">
        <f t="shared" ref="AQ363:AQ366" si="573">L363+M363</f>
        <v>0</v>
      </c>
      <c r="AR363" s="104">
        <f t="shared" ref="AR363:AR366" si="574">AF363</f>
        <v>0</v>
      </c>
      <c r="AS363" s="104">
        <f t="shared" si="489"/>
        <v>0</v>
      </c>
      <c r="AT363" s="104">
        <f>SUM(AQ363,AR363,AS363)</f>
        <v>0</v>
      </c>
      <c r="AU363" s="229"/>
      <c r="AV363" s="229"/>
      <c r="AW363" s="229"/>
      <c r="AX363" s="229"/>
      <c r="AY363" s="229"/>
      <c r="AZ363" s="229"/>
      <c r="BA363" s="230">
        <f t="shared" ref="BA363:BA366" si="575">SUM(AU363:AZ363)-AT363</f>
        <v>0</v>
      </c>
    </row>
    <row r="364" spans="1:53" ht="14.1" customHeight="1" outlineLevel="2" x14ac:dyDescent="0.2">
      <c r="A364" s="68"/>
      <c r="B364" s="94"/>
      <c r="C364" s="250"/>
      <c r="D364" s="236"/>
      <c r="E364" s="110"/>
      <c r="F364" s="110"/>
      <c r="G364" s="111"/>
      <c r="H364" s="99" t="s">
        <v>552</v>
      </c>
      <c r="I364" s="100"/>
      <c r="J364" s="101"/>
      <c r="K364" s="101"/>
      <c r="L364" s="102" t="str">
        <f>IF(I364&lt;&gt;0,((VLOOKUP(I364,'[2]1. Standard_Cost'!$B$4:$D$8,2)+VLOOKUP(I364,'[2]1. Standard_Cost'!$B$4:$D$8,3))*J364*K364),"0")</f>
        <v>0</v>
      </c>
      <c r="M364" s="102">
        <f>L364*'[2]1. Standard_Cost'!F193</f>
        <v>0</v>
      </c>
      <c r="N364" s="103">
        <v>2</v>
      </c>
      <c r="O364" s="103">
        <v>2</v>
      </c>
      <c r="P364" s="103">
        <v>20</v>
      </c>
      <c r="Q364" s="103"/>
      <c r="R364" s="104">
        <f>+N364*P364*'1. Standard_Cost'!$B$12</f>
        <v>60000</v>
      </c>
      <c r="S364" s="104">
        <f>+N364*O364*P364*'1. Standard_Cost'!$C$12</f>
        <v>200000</v>
      </c>
      <c r="T364" s="104">
        <f>+N364*P364*Q364*'[2]1. Standard_Cost'!$D$12</f>
        <v>0</v>
      </c>
      <c r="U364" s="104">
        <f>+N364*O364*'1. Standard_Cost'!$E$12</f>
        <v>20000</v>
      </c>
      <c r="V364" s="103"/>
      <c r="W364" s="103"/>
      <c r="X364" s="103"/>
      <c r="Y364" s="104">
        <f>+V364*((X364*'[2]1. Standard_Cost'!$B$16)+(W364*X364*'[2]1. Standard_Cost'!$C$16))</f>
        <v>0</v>
      </c>
      <c r="Z364" s="103"/>
      <c r="AA364" s="103"/>
      <c r="AB364" s="104">
        <f>+Z364*'[2]1. Standard_Cost'!$B$20+AA364*'[2]1. Standard_Cost'!$C$20</f>
        <v>0</v>
      </c>
      <c r="AC364" s="105"/>
      <c r="AD364" s="106"/>
      <c r="AE364" s="104">
        <f>SUM(AD364,AC364,AB364,Y364,U364,T364,S364,R364)*'[2]1. Standard_Cost'!B33</f>
        <v>0</v>
      </c>
      <c r="AF364" s="104">
        <f t="shared" ref="AF364:AF366" si="576">SUM(AD364,AE364)</f>
        <v>0</v>
      </c>
      <c r="AG364" s="103"/>
      <c r="AH364" s="103">
        <v>0</v>
      </c>
      <c r="AI364" s="103">
        <v>0</v>
      </c>
      <c r="AJ364" s="107"/>
      <c r="AK364" s="107"/>
      <c r="AL364" s="107"/>
      <c r="AM364" s="104">
        <f>AG364*'[2]1. Standard_Cost'!B213+'[2]Incremental_Cost Year 1'!AH386*'[2]1. Standard_Cost'!C213+'[2]Incremental_Cost Year 1'!AI386*'[2]1. Standard_Cost'!D213+'[2]Incremental_Cost Year 1'!AJ386+'[2]Incremental_Cost Year 1'!AL386+AK364</f>
        <v>0</v>
      </c>
      <c r="AN364" s="104">
        <f>AM364*'[2]1. Standard_Cost'!C217</f>
        <v>0</v>
      </c>
      <c r="AO364" s="107"/>
      <c r="AQ364" s="104">
        <f t="shared" si="573"/>
        <v>0</v>
      </c>
      <c r="AR364" s="104">
        <f t="shared" si="574"/>
        <v>0</v>
      </c>
      <c r="AS364" s="104">
        <f t="shared" si="489"/>
        <v>0</v>
      </c>
      <c r="AT364" s="104">
        <f t="shared" ref="AT364:AT366" si="577">SUM(AQ364,AR364,AS364)</f>
        <v>0</v>
      </c>
      <c r="AU364" s="229"/>
      <c r="AV364" s="229">
        <v>0</v>
      </c>
      <c r="AW364" s="229"/>
      <c r="AX364" s="229"/>
      <c r="AY364" s="229"/>
      <c r="AZ364" s="229"/>
      <c r="BA364" s="230">
        <f t="shared" si="575"/>
        <v>0</v>
      </c>
    </row>
    <row r="365" spans="1:53" ht="14.1" customHeight="1" outlineLevel="2" x14ac:dyDescent="0.2">
      <c r="A365" s="68"/>
      <c r="B365" s="94"/>
      <c r="C365" s="251"/>
      <c r="D365" s="236"/>
      <c r="E365" s="110"/>
      <c r="F365" s="110"/>
      <c r="G365" s="111"/>
      <c r="H365" s="99" t="s">
        <v>51</v>
      </c>
      <c r="I365" s="100"/>
      <c r="J365" s="101"/>
      <c r="K365" s="101"/>
      <c r="L365" s="102" t="str">
        <f>IF(I365&lt;&gt;0,((VLOOKUP(I365,'[2]1. Standard_Cost'!$B$4:$D$8,2)+VLOOKUP(I365,'[2]1. Standard_Cost'!$B$4:$D$8,3))*J365*K365),"0")</f>
        <v>0</v>
      </c>
      <c r="M365" s="102">
        <f>L365*'[2]1. Standard_Cost'!F193</f>
        <v>0</v>
      </c>
      <c r="N365" s="103"/>
      <c r="O365" s="103"/>
      <c r="P365" s="103"/>
      <c r="Q365" s="103"/>
      <c r="R365" s="104">
        <f>+N365*P365*'[2]1. Standard_Cost'!$B$12</f>
        <v>0</v>
      </c>
      <c r="S365" s="104">
        <f>+N365*O365*P365*'[2]1. Standard_Cost'!$C$12</f>
        <v>0</v>
      </c>
      <c r="T365" s="104">
        <f>+N365*P365*Q365*'[2]1. Standard_Cost'!$D$12</f>
        <v>0</v>
      </c>
      <c r="U365" s="104">
        <f>+N365*O365*'[2]1. Standard_Cost'!$E$12</f>
        <v>0</v>
      </c>
      <c r="V365" s="103"/>
      <c r="W365" s="103"/>
      <c r="X365" s="103"/>
      <c r="Y365" s="104">
        <f>+V365*((X365*'[2]1. Standard_Cost'!$B$16)+(W365*X365*'[2]1. Standard_Cost'!$C$16))</f>
        <v>0</v>
      </c>
      <c r="Z365" s="103"/>
      <c r="AA365" s="103"/>
      <c r="AB365" s="104">
        <f>+Z365*'[2]1. Standard_Cost'!$B$20+AA365*'[2]1. Standard_Cost'!$C$20</f>
        <v>0</v>
      </c>
      <c r="AC365" s="105"/>
      <c r="AD365" s="106"/>
      <c r="AE365" s="104">
        <f>SUM(AD365,AC365,AB365,Y365,U365,T365,S365,R365)*'[2]1. Standard_Cost'!B33</f>
        <v>0</v>
      </c>
      <c r="AF365" s="104">
        <f t="shared" si="576"/>
        <v>0</v>
      </c>
      <c r="AG365" s="103"/>
      <c r="AH365" s="103"/>
      <c r="AI365" s="103"/>
      <c r="AJ365" s="107"/>
      <c r="AK365" s="107"/>
      <c r="AL365" s="107"/>
      <c r="AM365" s="104">
        <f>AG365*'[2]1. Standard_Cost'!B213+'[2]Incremental_Cost Year 1'!AH387*'[2]1. Standard_Cost'!C213+'[2]Incremental_Cost Year 1'!AI387*'[2]1. Standard_Cost'!D213+'[2]Incremental_Cost Year 1'!AJ387+'[2]Incremental_Cost Year 1'!AL387+AK365</f>
        <v>0</v>
      </c>
      <c r="AN365" s="104">
        <f>AM365*'[2]1. Standard_Cost'!C217</f>
        <v>0</v>
      </c>
      <c r="AO365" s="107"/>
      <c r="AQ365" s="104">
        <f t="shared" si="573"/>
        <v>0</v>
      </c>
      <c r="AR365" s="104">
        <f t="shared" si="574"/>
        <v>0</v>
      </c>
      <c r="AS365" s="104">
        <f t="shared" si="489"/>
        <v>0</v>
      </c>
      <c r="AT365" s="104">
        <f t="shared" si="577"/>
        <v>0</v>
      </c>
      <c r="AU365" s="229"/>
      <c r="AV365" s="229"/>
      <c r="AW365" s="229"/>
      <c r="AX365" s="229"/>
      <c r="AY365" s="229"/>
      <c r="AZ365" s="229"/>
      <c r="BA365" s="230">
        <f t="shared" si="575"/>
        <v>0</v>
      </c>
    </row>
    <row r="366" spans="1:53" ht="14.1" customHeight="1" outlineLevel="2" x14ac:dyDescent="0.2">
      <c r="A366" s="68"/>
      <c r="B366" s="94"/>
      <c r="C366" s="251"/>
      <c r="D366" s="236"/>
      <c r="E366" s="110"/>
      <c r="F366" s="110"/>
      <c r="G366" s="111"/>
      <c r="H366" s="112" t="s">
        <v>179</v>
      </c>
      <c r="I366" s="100"/>
      <c r="J366" s="101"/>
      <c r="K366" s="101"/>
      <c r="L366" s="102" t="str">
        <f>IF(I366&lt;&gt;0,((VLOOKUP(I366,'[2]1. Standard_Cost'!$B$4:$D$8,2)+VLOOKUP(I366,'[2]1. Standard_Cost'!$B$4:$D$8,3))*J366*K366),"0")</f>
        <v>0</v>
      </c>
      <c r="M366" s="102">
        <f>L366*'[2]1. Standard_Cost'!F193</f>
        <v>0</v>
      </c>
      <c r="N366" s="103"/>
      <c r="O366" s="103"/>
      <c r="P366" s="103"/>
      <c r="Q366" s="103"/>
      <c r="R366" s="104">
        <f>+N366*P366*'[2]1. Standard_Cost'!$B$12</f>
        <v>0</v>
      </c>
      <c r="S366" s="104">
        <f>+N366*O366*P366*'[2]1. Standard_Cost'!$C$12</f>
        <v>0</v>
      </c>
      <c r="T366" s="104">
        <f>+N366*P366*Q366*'[2]1. Standard_Cost'!$D$12</f>
        <v>0</v>
      </c>
      <c r="U366" s="104">
        <f>+N366*O366*'[2]1. Standard_Cost'!$E$12</f>
        <v>0</v>
      </c>
      <c r="V366" s="103"/>
      <c r="W366" s="103"/>
      <c r="X366" s="103"/>
      <c r="Y366" s="104">
        <f>+V366*((X366*'[2]1. Standard_Cost'!$B$16)+(W366*X366*'[2]1. Standard_Cost'!$C$16))</f>
        <v>0</v>
      </c>
      <c r="Z366" s="103"/>
      <c r="AA366" s="103"/>
      <c r="AB366" s="104">
        <f>+Z366*'[2]1. Standard_Cost'!$B$20+AA366*'[2]1. Standard_Cost'!$C$20</f>
        <v>0</v>
      </c>
      <c r="AC366" s="105"/>
      <c r="AD366" s="106"/>
      <c r="AE366" s="104">
        <f>SUM(AD366,AC366,AB366,Y366,U366,T366,S366,R366)*'[2]1. Standard_Cost'!B33</f>
        <v>0</v>
      </c>
      <c r="AF366" s="104">
        <f t="shared" si="576"/>
        <v>0</v>
      </c>
      <c r="AG366" s="103"/>
      <c r="AH366" s="103"/>
      <c r="AI366" s="103"/>
      <c r="AJ366" s="107"/>
      <c r="AK366" s="107"/>
      <c r="AL366" s="107"/>
      <c r="AM366" s="104">
        <f>AG366*'[2]1. Standard_Cost'!B213+'[2]Incremental_Cost Year 1'!AH388*'[2]1. Standard_Cost'!C213+'[2]Incremental_Cost Year 1'!AI388*'[2]1. Standard_Cost'!D213+'[2]Incremental_Cost Year 1'!AJ388+'[2]Incremental_Cost Year 1'!AL388+AK366</f>
        <v>0</v>
      </c>
      <c r="AN366" s="104">
        <f>AM366*'[2]1. Standard_Cost'!C217</f>
        <v>0</v>
      </c>
      <c r="AO366" s="107"/>
      <c r="AQ366" s="104">
        <f t="shared" si="573"/>
        <v>0</v>
      </c>
      <c r="AR366" s="104">
        <f t="shared" si="574"/>
        <v>0</v>
      </c>
      <c r="AS366" s="104">
        <f t="shared" si="489"/>
        <v>0</v>
      </c>
      <c r="AT366" s="104">
        <f t="shared" si="577"/>
        <v>0</v>
      </c>
      <c r="AU366" s="229"/>
      <c r="AV366" s="229"/>
      <c r="AW366" s="229"/>
      <c r="AX366" s="229"/>
      <c r="AY366" s="229"/>
      <c r="AZ366" s="229"/>
      <c r="BA366" s="230">
        <f t="shared" si="575"/>
        <v>0</v>
      </c>
    </row>
    <row r="367" spans="1:53" ht="24.6" customHeight="1" outlineLevel="1" x14ac:dyDescent="0.2">
      <c r="A367" s="68"/>
      <c r="B367" s="141"/>
      <c r="C367" s="251"/>
      <c r="D367" s="237"/>
      <c r="E367" s="113" t="s">
        <v>303</v>
      </c>
      <c r="F367" s="114" t="s">
        <v>619</v>
      </c>
      <c r="G367" s="115" t="s">
        <v>621</v>
      </c>
      <c r="H367" s="122" t="s">
        <v>304</v>
      </c>
      <c r="I367" s="117"/>
      <c r="J367" s="117"/>
      <c r="K367" s="117"/>
      <c r="L367" s="118">
        <f>SUM(L363:L366)</f>
        <v>0</v>
      </c>
      <c r="M367" s="118">
        <f>SUM(M363:M366)</f>
        <v>0</v>
      </c>
      <c r="N367" s="117"/>
      <c r="O367" s="117"/>
      <c r="P367" s="117"/>
      <c r="Q367" s="117"/>
      <c r="R367" s="119">
        <f>SUM(R363:R366)</f>
        <v>60000</v>
      </c>
      <c r="S367" s="119">
        <f>SUM(S363:S366)</f>
        <v>200000</v>
      </c>
      <c r="T367" s="119">
        <f>SUM(T363:T366)</f>
        <v>0</v>
      </c>
      <c r="U367" s="119">
        <f>SUM(U363:U366)</f>
        <v>20000</v>
      </c>
      <c r="V367" s="117"/>
      <c r="W367" s="117"/>
      <c r="X367" s="117"/>
      <c r="Y367" s="118">
        <f>SUM(Y363:Y366)</f>
        <v>0</v>
      </c>
      <c r="Z367" s="117"/>
      <c r="AA367" s="117"/>
      <c r="AB367" s="118">
        <f t="shared" ref="AB367:AF367" si="578">SUM(AB363:AB366)</f>
        <v>1050</v>
      </c>
      <c r="AC367" s="118">
        <f t="shared" si="578"/>
        <v>0</v>
      </c>
      <c r="AD367" s="118">
        <f t="shared" si="578"/>
        <v>0</v>
      </c>
      <c r="AE367" s="118">
        <f t="shared" si="578"/>
        <v>0</v>
      </c>
      <c r="AF367" s="118">
        <f t="shared" si="578"/>
        <v>0</v>
      </c>
      <c r="AG367" s="117"/>
      <c r="AH367" s="117"/>
      <c r="AI367" s="117"/>
      <c r="AJ367" s="119">
        <f>SUM(AJ363:AJ366)</f>
        <v>0</v>
      </c>
      <c r="AK367" s="119">
        <f t="shared" ref="AK367:AN367" si="579">SUM(AK363:AK366)</f>
        <v>0</v>
      </c>
      <c r="AL367" s="119">
        <f t="shared" si="579"/>
        <v>0</v>
      </c>
      <c r="AM367" s="119">
        <f t="shared" si="579"/>
        <v>0</v>
      </c>
      <c r="AN367" s="119">
        <f t="shared" si="579"/>
        <v>0</v>
      </c>
      <c r="AO367" s="116"/>
      <c r="AP367" s="120"/>
      <c r="AQ367" s="121">
        <f t="shared" ref="AQ367:BA367" si="580">SUM(AQ363:AQ366)</f>
        <v>0</v>
      </c>
      <c r="AR367" s="121">
        <f t="shared" si="580"/>
        <v>0</v>
      </c>
      <c r="AS367" s="121">
        <f t="shared" si="580"/>
        <v>0</v>
      </c>
      <c r="AT367" s="121">
        <f t="shared" si="580"/>
        <v>0</v>
      </c>
      <c r="AU367" s="121">
        <f t="shared" si="580"/>
        <v>0</v>
      </c>
      <c r="AV367" s="121">
        <f t="shared" si="580"/>
        <v>0</v>
      </c>
      <c r="AW367" s="121">
        <f t="shared" si="580"/>
        <v>0</v>
      </c>
      <c r="AX367" s="121">
        <f t="shared" si="580"/>
        <v>0</v>
      </c>
      <c r="AY367" s="121">
        <f t="shared" si="580"/>
        <v>0</v>
      </c>
      <c r="AZ367" s="121">
        <f t="shared" si="580"/>
        <v>0</v>
      </c>
      <c r="BA367" s="121">
        <f t="shared" si="580"/>
        <v>0</v>
      </c>
    </row>
    <row r="368" spans="1:53" ht="14.1" customHeight="1" outlineLevel="2" x14ac:dyDescent="0.2">
      <c r="A368" s="68"/>
      <c r="B368" s="94"/>
      <c r="C368" s="251"/>
      <c r="D368" s="235" t="s">
        <v>545</v>
      </c>
      <c r="E368" s="96"/>
      <c r="F368" s="97"/>
      <c r="G368" s="98"/>
      <c r="H368" s="99"/>
      <c r="I368" s="100"/>
      <c r="J368" s="101"/>
      <c r="K368" s="101"/>
      <c r="L368" s="102" t="str">
        <f>IF(I368&lt;&gt;0,((VLOOKUP(I368,'[2]1. Standard_Cost'!$B$4:$D$8,2)+VLOOKUP(I368,'[2]1. Standard_Cost'!$B$4:$D$8,3))*J368*K368),"0")</f>
        <v>0</v>
      </c>
      <c r="M368" s="102">
        <f>L368*'[2]1. Standard_Cost'!F9</f>
        <v>0</v>
      </c>
      <c r="N368" s="103"/>
      <c r="O368" s="103"/>
      <c r="P368" s="103"/>
      <c r="Q368" s="103"/>
      <c r="R368" s="104">
        <f>+N368*P368*'[2]1. Standard_Cost'!$B$12</f>
        <v>0</v>
      </c>
      <c r="S368" s="104">
        <f>+N368*O368*P368*'[2]1. Standard_Cost'!$C$12</f>
        <v>0</v>
      </c>
      <c r="T368" s="104">
        <f>+N368*P368*Q368*'[2]1. Standard_Cost'!$D$12</f>
        <v>0</v>
      </c>
      <c r="U368" s="104">
        <f>+N368*O368*'[2]1. Standard_Cost'!$E$12</f>
        <v>0</v>
      </c>
      <c r="V368" s="103"/>
      <c r="W368" s="103"/>
      <c r="X368" s="103"/>
      <c r="Y368" s="104">
        <f>+V368*((X368*'[2]1. Standard_Cost'!$B$16)+(W368*X368*'[2]1. Standard_Cost'!$C$16))</f>
        <v>0</v>
      </c>
      <c r="Z368" s="103"/>
      <c r="AA368" s="103"/>
      <c r="AB368" s="104">
        <f>+Z368*'[2]1. Standard_Cost'!$B$20+AA368*'[2]1. Standard_Cost'!$C$20</f>
        <v>0</v>
      </c>
      <c r="AC368" s="105"/>
      <c r="AD368" s="106"/>
      <c r="AE368" s="104">
        <f>SUM(AD368,AC368,AB368,Y368,U368,T368,S368,R368)*'[2]1. Standard_Cost'!B33</f>
        <v>0</v>
      </c>
      <c r="AF368" s="104">
        <f>SUM(AD368,AE368)</f>
        <v>0</v>
      </c>
      <c r="AG368" s="103"/>
      <c r="AH368" s="103"/>
      <c r="AI368" s="103"/>
      <c r="AJ368" s="107"/>
      <c r="AK368" s="107"/>
      <c r="AL368" s="107"/>
      <c r="AM368" s="104">
        <f>AG368*'[2]1. Standard_Cost'!B219+'[2]Incremental_Cost Year 1'!AH390*'[2]1. Standard_Cost'!C219+'[2]Incremental_Cost Year 1'!AI390*'[2]1. Standard_Cost'!D219+'[2]Incremental_Cost Year 1'!AJ390+'[2]Incremental_Cost Year 1'!AL390+AK368</f>
        <v>0</v>
      </c>
      <c r="AN368" s="104">
        <f>AM368*'[2]1. Standard_Cost'!C223</f>
        <v>0</v>
      </c>
      <c r="AO368" s="107"/>
      <c r="AQ368" s="104">
        <f t="shared" ref="AQ368:AQ371" si="581">L368+M368</f>
        <v>0</v>
      </c>
      <c r="AR368" s="104">
        <f t="shared" ref="AR368:AR371" si="582">AF368</f>
        <v>0</v>
      </c>
      <c r="AS368" s="104">
        <f t="shared" si="489"/>
        <v>0</v>
      </c>
      <c r="AT368" s="104">
        <f>SUM(AQ368,AR368,AS368)</f>
        <v>0</v>
      </c>
      <c r="AU368" s="229"/>
      <c r="AV368" s="229"/>
      <c r="AW368" s="229"/>
      <c r="AX368" s="229"/>
      <c r="AY368" s="229"/>
      <c r="AZ368" s="229"/>
      <c r="BA368" s="230">
        <f t="shared" ref="BA368:BA371" si="583">SUM(AU368:AZ368)-AT368</f>
        <v>0</v>
      </c>
    </row>
    <row r="369" spans="1:53" ht="14.1" customHeight="1" outlineLevel="2" x14ac:dyDescent="0.2">
      <c r="A369" s="68"/>
      <c r="B369" s="94"/>
      <c r="C369" s="251"/>
      <c r="D369" s="236"/>
      <c r="E369" s="110"/>
      <c r="F369" s="110"/>
      <c r="G369" s="111"/>
      <c r="H369" s="99"/>
      <c r="I369" s="100"/>
      <c r="J369" s="101"/>
      <c r="K369" s="101"/>
      <c r="L369" s="102" t="str">
        <f>IF(I369&lt;&gt;0,((VLOOKUP(I369,'[2]1. Standard_Cost'!$B$4:$D$8,2)+VLOOKUP(I369,'[2]1. Standard_Cost'!$B$4:$D$8,3))*J369*K369),"0")</f>
        <v>0</v>
      </c>
      <c r="M369" s="102">
        <f>L369*'[2]1. Standard_Cost'!F199</f>
        <v>0</v>
      </c>
      <c r="N369" s="103"/>
      <c r="O369" s="103"/>
      <c r="P369" s="103"/>
      <c r="Q369" s="103"/>
      <c r="R369" s="104">
        <f>+N369*P369*'[2]1. Standard_Cost'!$B$12</f>
        <v>0</v>
      </c>
      <c r="S369" s="104">
        <f>+N369*O369*P369*'[2]1. Standard_Cost'!$C$12</f>
        <v>0</v>
      </c>
      <c r="T369" s="104">
        <f>+N369*P369*Q369*'[2]1. Standard_Cost'!$D$12</f>
        <v>0</v>
      </c>
      <c r="U369" s="104"/>
      <c r="V369" s="103"/>
      <c r="W369" s="103"/>
      <c r="X369" s="103"/>
      <c r="Y369" s="104">
        <f>+V369*((X369*'[2]1. Standard_Cost'!$B$16)+(W369*X369*'[2]1. Standard_Cost'!$C$16))</f>
        <v>0</v>
      </c>
      <c r="Z369" s="103"/>
      <c r="AA369" s="103"/>
      <c r="AB369" s="104">
        <f>+Z369*'[2]1. Standard_Cost'!$B$20+AA369*'[2]1. Standard_Cost'!$C$20</f>
        <v>0</v>
      </c>
      <c r="AC369" s="105"/>
      <c r="AD369" s="106"/>
      <c r="AE369" s="104">
        <f>SUM(AD369,AC369,AB369,Y369,U369,T369,S369,R369)*'[2]1. Standard_Cost'!B33</f>
        <v>0</v>
      </c>
      <c r="AF369" s="104">
        <f t="shared" ref="AF369:AF371" si="584">SUM(AD369,AE369)</f>
        <v>0</v>
      </c>
      <c r="AG369" s="103"/>
      <c r="AH369" s="103">
        <v>0</v>
      </c>
      <c r="AI369" s="103">
        <v>0</v>
      </c>
      <c r="AJ369" s="107"/>
      <c r="AK369" s="107"/>
      <c r="AL369" s="107"/>
      <c r="AM369" s="104">
        <f>AG369*'[2]1. Standard_Cost'!B219+'[2]Incremental_Cost Year 1'!AH391*'[2]1. Standard_Cost'!C219+'[2]Incremental_Cost Year 1'!AI391*'[2]1. Standard_Cost'!D219+'[2]Incremental_Cost Year 1'!AJ391+'[2]Incremental_Cost Year 1'!AL391+AK369</f>
        <v>0</v>
      </c>
      <c r="AN369" s="104">
        <f>AM369*'[2]1. Standard_Cost'!C223</f>
        <v>0</v>
      </c>
      <c r="AO369" s="107"/>
      <c r="AQ369" s="104">
        <f t="shared" si="581"/>
        <v>0</v>
      </c>
      <c r="AR369" s="104">
        <f t="shared" si="582"/>
        <v>0</v>
      </c>
      <c r="AS369" s="104">
        <f t="shared" si="489"/>
        <v>0</v>
      </c>
      <c r="AT369" s="104">
        <f t="shared" ref="AT369:AT371" si="585">SUM(AQ369,AR369,AS369)</f>
        <v>0</v>
      </c>
      <c r="AU369" s="229"/>
      <c r="AV369" s="229">
        <v>0</v>
      </c>
      <c r="AW369" s="229"/>
      <c r="AX369" s="229"/>
      <c r="AY369" s="229"/>
      <c r="AZ369" s="229"/>
      <c r="BA369" s="230">
        <f t="shared" si="583"/>
        <v>0</v>
      </c>
    </row>
    <row r="370" spans="1:53" ht="14.1" customHeight="1" outlineLevel="2" x14ac:dyDescent="0.2">
      <c r="A370" s="68"/>
      <c r="B370" s="94"/>
      <c r="C370" s="251"/>
      <c r="D370" s="236"/>
      <c r="E370" s="110"/>
      <c r="F370" s="110"/>
      <c r="G370" s="111"/>
      <c r="H370" s="99"/>
      <c r="I370" s="100"/>
      <c r="J370" s="101"/>
      <c r="K370" s="101"/>
      <c r="L370" s="102" t="str">
        <f>IF(I370&lt;&gt;0,((VLOOKUP(I370,'[2]1. Standard_Cost'!$B$4:$D$8,2)+VLOOKUP(I370,'[2]1. Standard_Cost'!$B$4:$D$8,3))*J370*K370),"0")</f>
        <v>0</v>
      </c>
      <c r="M370" s="102">
        <f>L370*'[2]1. Standard_Cost'!F199</f>
        <v>0</v>
      </c>
      <c r="N370" s="103"/>
      <c r="O370" s="103"/>
      <c r="P370" s="103"/>
      <c r="Q370" s="103"/>
      <c r="R370" s="104">
        <f>+N370*P370*'[2]1. Standard_Cost'!$B$12</f>
        <v>0</v>
      </c>
      <c r="S370" s="104">
        <f>+N370*O370*P370*'[2]1. Standard_Cost'!$C$12</f>
        <v>0</v>
      </c>
      <c r="T370" s="104">
        <f>+N370*P370*Q370*'[2]1. Standard_Cost'!$D$12</f>
        <v>0</v>
      </c>
      <c r="U370" s="104"/>
      <c r="V370" s="103"/>
      <c r="W370" s="103"/>
      <c r="X370" s="103"/>
      <c r="Y370" s="104">
        <f>+V370*((X370*'[2]1. Standard_Cost'!$B$16)+(W370*X370*'[2]1. Standard_Cost'!$C$16))</f>
        <v>0</v>
      </c>
      <c r="Z370" s="103"/>
      <c r="AA370" s="103"/>
      <c r="AB370" s="104">
        <f>+Z370*'[2]1. Standard_Cost'!$B$20+AA370*'[2]1. Standard_Cost'!$C$20</f>
        <v>0</v>
      </c>
      <c r="AC370" s="105"/>
      <c r="AD370" s="106"/>
      <c r="AE370" s="104">
        <f>SUM(AD370,AC370,AB370,Y370,U370,T370,S370,R370)*'[2]1. Standard_Cost'!B33</f>
        <v>0</v>
      </c>
      <c r="AF370" s="104">
        <f t="shared" si="584"/>
        <v>0</v>
      </c>
      <c r="AG370" s="103"/>
      <c r="AH370" s="103"/>
      <c r="AI370" s="103"/>
      <c r="AJ370" s="107"/>
      <c r="AK370" s="107"/>
      <c r="AL370" s="107"/>
      <c r="AM370" s="104">
        <f>AG370*'[2]1. Standard_Cost'!B219+'[2]Incremental_Cost Year 1'!AH392*'[2]1. Standard_Cost'!C219+'[2]Incremental_Cost Year 1'!AI392*'[2]1. Standard_Cost'!D219+'[2]Incremental_Cost Year 1'!AJ392+'[2]Incremental_Cost Year 1'!AL392+AK370</f>
        <v>0</v>
      </c>
      <c r="AN370" s="104">
        <f>AM370*'[2]1. Standard_Cost'!C223</f>
        <v>0</v>
      </c>
      <c r="AO370" s="107"/>
      <c r="AQ370" s="104">
        <f t="shared" si="581"/>
        <v>0</v>
      </c>
      <c r="AR370" s="104">
        <f t="shared" si="582"/>
        <v>0</v>
      </c>
      <c r="AS370" s="104">
        <f t="shared" si="489"/>
        <v>0</v>
      </c>
      <c r="AT370" s="104">
        <f t="shared" si="585"/>
        <v>0</v>
      </c>
      <c r="AU370" s="229"/>
      <c r="AV370" s="229"/>
      <c r="AW370" s="229"/>
      <c r="AX370" s="229"/>
      <c r="AY370" s="229"/>
      <c r="AZ370" s="229"/>
      <c r="BA370" s="230">
        <f t="shared" si="583"/>
        <v>0</v>
      </c>
    </row>
    <row r="371" spans="1:53" ht="14.1" customHeight="1" outlineLevel="2" x14ac:dyDescent="0.2">
      <c r="A371" s="68"/>
      <c r="B371" s="94"/>
      <c r="C371" s="251"/>
      <c r="D371" s="236"/>
      <c r="E371" s="110"/>
      <c r="F371" s="110"/>
      <c r="G371" s="111"/>
      <c r="H371" s="112"/>
      <c r="I371" s="100"/>
      <c r="J371" s="101"/>
      <c r="K371" s="101"/>
      <c r="L371" s="102" t="str">
        <f>IF(I371&lt;&gt;0,((VLOOKUP(I371,'[2]1. Standard_Cost'!$B$4:$D$8,2)+VLOOKUP(I371,'[2]1. Standard_Cost'!$B$4:$D$8,3))*J371*K371),"0")</f>
        <v>0</v>
      </c>
      <c r="M371" s="102">
        <f>L371*'[2]1. Standard_Cost'!F199</f>
        <v>0</v>
      </c>
      <c r="N371" s="103"/>
      <c r="O371" s="103"/>
      <c r="P371" s="103"/>
      <c r="Q371" s="103"/>
      <c r="R371" s="104">
        <f>+N371*P371*'[2]1. Standard_Cost'!$B$12</f>
        <v>0</v>
      </c>
      <c r="S371" s="104">
        <f>+N371*O371*P371*'[2]1. Standard_Cost'!$C$12</f>
        <v>0</v>
      </c>
      <c r="T371" s="104">
        <f>+N371*P371*Q371*'[2]1. Standard_Cost'!$D$12</f>
        <v>0</v>
      </c>
      <c r="U371" s="104"/>
      <c r="V371" s="103"/>
      <c r="W371" s="103"/>
      <c r="X371" s="103"/>
      <c r="Y371" s="104">
        <f>+V371*((X371*'[2]1. Standard_Cost'!$B$16)+(W371*X371*'[2]1. Standard_Cost'!$C$16))</f>
        <v>0</v>
      </c>
      <c r="Z371" s="103"/>
      <c r="AA371" s="103"/>
      <c r="AB371" s="104">
        <f>+Z371*'[2]1. Standard_Cost'!$B$20+AA371*'[2]1. Standard_Cost'!$C$20</f>
        <v>0</v>
      </c>
      <c r="AC371" s="105"/>
      <c r="AD371" s="106"/>
      <c r="AE371" s="104">
        <f>SUM(AD371,AC371,AB371,Y371,U371,T371,S371,R371)*'[2]1. Standard_Cost'!B33</f>
        <v>0</v>
      </c>
      <c r="AF371" s="104">
        <f t="shared" si="584"/>
        <v>0</v>
      </c>
      <c r="AG371" s="103"/>
      <c r="AH371" s="103"/>
      <c r="AI371" s="103"/>
      <c r="AJ371" s="107"/>
      <c r="AK371" s="107"/>
      <c r="AL371" s="107"/>
      <c r="AM371" s="104">
        <f>AG371*'[2]1. Standard_Cost'!B219+'[2]Incremental_Cost Year 1'!AH393*'[2]1. Standard_Cost'!C219+'[2]Incremental_Cost Year 1'!AI393*'[2]1. Standard_Cost'!D219+'[2]Incremental_Cost Year 1'!AJ393+'[2]Incremental_Cost Year 1'!AL393+AK371</f>
        <v>0</v>
      </c>
      <c r="AN371" s="104">
        <f>AM371*'[2]1. Standard_Cost'!C223</f>
        <v>0</v>
      </c>
      <c r="AO371" s="107"/>
      <c r="AQ371" s="104">
        <f t="shared" si="581"/>
        <v>0</v>
      </c>
      <c r="AR371" s="104">
        <f t="shared" si="582"/>
        <v>0</v>
      </c>
      <c r="AS371" s="104">
        <f t="shared" si="489"/>
        <v>0</v>
      </c>
      <c r="AT371" s="104">
        <f t="shared" si="585"/>
        <v>0</v>
      </c>
      <c r="AU371" s="229"/>
      <c r="AV371" s="229"/>
      <c r="AW371" s="229"/>
      <c r="AX371" s="229"/>
      <c r="AY371" s="229"/>
      <c r="AZ371" s="229"/>
      <c r="BA371" s="230">
        <f t="shared" si="583"/>
        <v>0</v>
      </c>
    </row>
    <row r="372" spans="1:53" ht="25.7" customHeight="1" outlineLevel="1" x14ac:dyDescent="0.2">
      <c r="A372" s="68"/>
      <c r="B372" s="94"/>
      <c r="C372" s="251"/>
      <c r="D372" s="237"/>
      <c r="E372" s="113" t="s">
        <v>780</v>
      </c>
      <c r="F372" s="114" t="s">
        <v>622</v>
      </c>
      <c r="G372" s="115" t="s">
        <v>623</v>
      </c>
      <c r="H372" s="122" t="s">
        <v>305</v>
      </c>
      <c r="I372" s="117"/>
      <c r="J372" s="117"/>
      <c r="K372" s="117"/>
      <c r="L372" s="118">
        <f>SUM(L368:L371)</f>
        <v>0</v>
      </c>
      <c r="M372" s="118">
        <f>SUM(M368:M371)</f>
        <v>0</v>
      </c>
      <c r="N372" s="117"/>
      <c r="O372" s="117"/>
      <c r="P372" s="117"/>
      <c r="Q372" s="117"/>
      <c r="R372" s="119">
        <f>SUM(R368:R371)</f>
        <v>0</v>
      </c>
      <c r="S372" s="119">
        <f>SUM(S368:S371)</f>
        <v>0</v>
      </c>
      <c r="T372" s="119">
        <f>SUM(T368:T371)</f>
        <v>0</v>
      </c>
      <c r="U372" s="119"/>
      <c r="V372" s="117"/>
      <c r="W372" s="117"/>
      <c r="X372" s="117"/>
      <c r="Y372" s="118">
        <f>SUM(Y368:Y371)</f>
        <v>0</v>
      </c>
      <c r="Z372" s="117"/>
      <c r="AA372" s="117"/>
      <c r="AB372" s="118">
        <f t="shared" ref="AB372:AF372" si="586">SUM(AB368:AB371)</f>
        <v>0</v>
      </c>
      <c r="AC372" s="118">
        <f t="shared" si="586"/>
        <v>0</v>
      </c>
      <c r="AD372" s="118">
        <f t="shared" si="586"/>
        <v>0</v>
      </c>
      <c r="AE372" s="118">
        <f t="shared" si="586"/>
        <v>0</v>
      </c>
      <c r="AF372" s="118">
        <f t="shared" si="586"/>
        <v>0</v>
      </c>
      <c r="AG372" s="117"/>
      <c r="AH372" s="117"/>
      <c r="AI372" s="117"/>
      <c r="AJ372" s="119">
        <f>SUM(AJ368:AJ371)</f>
        <v>0</v>
      </c>
      <c r="AK372" s="119">
        <f t="shared" ref="AK372:AN372" si="587">SUM(AK368:AK371)</f>
        <v>0</v>
      </c>
      <c r="AL372" s="119">
        <f t="shared" si="587"/>
        <v>0</v>
      </c>
      <c r="AM372" s="119">
        <f t="shared" si="587"/>
        <v>0</v>
      </c>
      <c r="AN372" s="119">
        <f t="shared" si="587"/>
        <v>0</v>
      </c>
      <c r="AO372" s="116"/>
      <c r="AP372" s="120"/>
      <c r="AQ372" s="121">
        <f t="shared" ref="AQ372:BA372" si="588">SUM(AQ368:AQ371)</f>
        <v>0</v>
      </c>
      <c r="AR372" s="121">
        <f t="shared" si="588"/>
        <v>0</v>
      </c>
      <c r="AS372" s="121">
        <f t="shared" si="588"/>
        <v>0</v>
      </c>
      <c r="AT372" s="121">
        <f t="shared" si="588"/>
        <v>0</v>
      </c>
      <c r="AU372" s="121">
        <f t="shared" si="588"/>
        <v>0</v>
      </c>
      <c r="AV372" s="121">
        <f t="shared" si="588"/>
        <v>0</v>
      </c>
      <c r="AW372" s="121">
        <f t="shared" si="588"/>
        <v>0</v>
      </c>
      <c r="AX372" s="121">
        <f t="shared" si="588"/>
        <v>0</v>
      </c>
      <c r="AY372" s="121">
        <f t="shared" si="588"/>
        <v>0</v>
      </c>
      <c r="AZ372" s="121">
        <f t="shared" si="588"/>
        <v>0</v>
      </c>
      <c r="BA372" s="121">
        <f t="shared" si="588"/>
        <v>0</v>
      </c>
    </row>
    <row r="373" spans="1:53" ht="14.1" customHeight="1" outlineLevel="2" x14ac:dyDescent="0.2">
      <c r="A373" s="68"/>
      <c r="B373" s="94"/>
      <c r="C373" s="251"/>
      <c r="D373" s="235" t="s">
        <v>545</v>
      </c>
      <c r="E373" s="96"/>
      <c r="F373" s="97"/>
      <c r="G373" s="98"/>
      <c r="H373" s="99"/>
      <c r="I373" s="100"/>
      <c r="J373" s="101"/>
      <c r="K373" s="101"/>
      <c r="L373" s="102" t="str">
        <f>IF(I373&lt;&gt;0,((VLOOKUP(I373,'[2]1. Standard_Cost'!$B$4:$D$8,2)+VLOOKUP(I373,'[2]1. Standard_Cost'!$B$4:$D$8,3))*J373*K373),"0")</f>
        <v>0</v>
      </c>
      <c r="M373" s="102">
        <f>L373*'[2]1. Standard_Cost'!F199</f>
        <v>0</v>
      </c>
      <c r="N373" s="103"/>
      <c r="O373" s="103"/>
      <c r="P373" s="103"/>
      <c r="Q373" s="103"/>
      <c r="R373" s="104">
        <f>+N373*P373*'[2]1. Standard_Cost'!$B$12</f>
        <v>0</v>
      </c>
      <c r="S373" s="104">
        <f>+N373*O373*P373*'[2]1. Standard_Cost'!$C$12</f>
        <v>0</v>
      </c>
      <c r="T373" s="104">
        <f>+N373*P373*Q373*'[2]1. Standard_Cost'!$D$12</f>
        <v>0</v>
      </c>
      <c r="U373" s="104"/>
      <c r="V373" s="103"/>
      <c r="W373" s="103"/>
      <c r="X373" s="103"/>
      <c r="Y373" s="104">
        <f>+V373*((X373*'[2]1. Standard_Cost'!$B$16)+(W373*X373*'[2]1. Standard_Cost'!$C$16))</f>
        <v>0</v>
      </c>
      <c r="Z373" s="103"/>
      <c r="AA373" s="103"/>
      <c r="AB373" s="104">
        <f>+Z373*'[2]1. Standard_Cost'!$B$20+AA373*'[2]1. Standard_Cost'!$C$20</f>
        <v>0</v>
      </c>
      <c r="AC373" s="105"/>
      <c r="AD373" s="106"/>
      <c r="AE373" s="104">
        <f>SUM(AD373,AC373,AB373,Y373,U373,T373,S373,R373)*'[2]1. Standard_Cost'!B33</f>
        <v>0</v>
      </c>
      <c r="AF373" s="104">
        <f>SUM(AD373,AE373)</f>
        <v>0</v>
      </c>
      <c r="AG373" s="103"/>
      <c r="AH373" s="103"/>
      <c r="AI373" s="103"/>
      <c r="AJ373" s="107"/>
      <c r="AK373" s="107"/>
      <c r="AL373" s="107"/>
      <c r="AM373" s="104">
        <f>AG373*'[2]1. Standard_Cost'!B219+'[2]Incremental_Cost Year 1'!AH395*'[2]1. Standard_Cost'!C219+'[2]Incremental_Cost Year 1'!AI395*'[2]1. Standard_Cost'!D219+'[2]Incremental_Cost Year 1'!AJ395+'[2]Incremental_Cost Year 1'!AL395+AK373</f>
        <v>0</v>
      </c>
      <c r="AN373" s="104">
        <f>AM373*'[2]1. Standard_Cost'!C223</f>
        <v>0</v>
      </c>
      <c r="AO373" s="107"/>
      <c r="AQ373" s="104">
        <f t="shared" ref="AQ373:AQ376" si="589">L373+M373</f>
        <v>0</v>
      </c>
      <c r="AR373" s="104">
        <f t="shared" ref="AR373:AR376" si="590">AF373</f>
        <v>0</v>
      </c>
      <c r="AS373" s="104">
        <f t="shared" ref="AS373:AS435" si="591">AM373+AN373</f>
        <v>0</v>
      </c>
      <c r="AT373" s="104">
        <f>SUM(AQ373,AR373,AS373)</f>
        <v>0</v>
      </c>
      <c r="AU373" s="229"/>
      <c r="AV373" s="229"/>
      <c r="AW373" s="229"/>
      <c r="AX373" s="229"/>
      <c r="AY373" s="229"/>
      <c r="AZ373" s="229"/>
      <c r="BA373" s="230">
        <f t="shared" ref="BA373:BA376" si="592">SUM(AU373:AZ373)-AT373</f>
        <v>0</v>
      </c>
    </row>
    <row r="374" spans="1:53" ht="14.1" customHeight="1" outlineLevel="2" x14ac:dyDescent="0.2">
      <c r="A374" s="68"/>
      <c r="B374" s="94"/>
      <c r="C374" s="251"/>
      <c r="D374" s="236"/>
      <c r="E374" s="110"/>
      <c r="F374" s="110"/>
      <c r="G374" s="111"/>
      <c r="H374" s="99"/>
      <c r="I374" s="100"/>
      <c r="J374" s="101"/>
      <c r="K374" s="101"/>
      <c r="L374" s="102" t="str">
        <f>IF(I374&lt;&gt;0,((VLOOKUP(I374,'[2]1. Standard_Cost'!$B$4:$D$8,2)+VLOOKUP(I374,'[2]1. Standard_Cost'!$B$4:$D$8,3))*J374*K374),"0")</f>
        <v>0</v>
      </c>
      <c r="M374" s="102">
        <f>L374*'[2]1. Standard_Cost'!F199</f>
        <v>0</v>
      </c>
      <c r="N374" s="103"/>
      <c r="O374" s="103"/>
      <c r="P374" s="103"/>
      <c r="Q374" s="103"/>
      <c r="R374" s="104">
        <f>+N374*P374*'[2]1. Standard_Cost'!$B$12</f>
        <v>0</v>
      </c>
      <c r="S374" s="104">
        <f>+N374*O374*P374*'[2]1. Standard_Cost'!$C$12</f>
        <v>0</v>
      </c>
      <c r="T374" s="104">
        <f>+N374*P374*Q374*'[2]1. Standard_Cost'!$D$12</f>
        <v>0</v>
      </c>
      <c r="U374" s="104"/>
      <c r="V374" s="103"/>
      <c r="W374" s="103"/>
      <c r="X374" s="103"/>
      <c r="Y374" s="104">
        <f>+V374*((X374*'[2]1. Standard_Cost'!$B$16)+(W374*X374*'[2]1. Standard_Cost'!$C$16))</f>
        <v>0</v>
      </c>
      <c r="Z374" s="103"/>
      <c r="AA374" s="103"/>
      <c r="AB374" s="104">
        <f>+Z374*'[2]1. Standard_Cost'!$B$20+AA374*'[2]1. Standard_Cost'!$C$20</f>
        <v>0</v>
      </c>
      <c r="AC374" s="105"/>
      <c r="AD374" s="106"/>
      <c r="AE374" s="104">
        <f>SUM(AD374,AC374,AB374,Y374,U374,T374,S374,R374)*'[2]1. Standard_Cost'!B33</f>
        <v>0</v>
      </c>
      <c r="AF374" s="104">
        <f t="shared" ref="AF374:AF376" si="593">SUM(AD374,AE374)</f>
        <v>0</v>
      </c>
      <c r="AG374" s="103"/>
      <c r="AH374" s="103">
        <v>0</v>
      </c>
      <c r="AI374" s="103">
        <v>0</v>
      </c>
      <c r="AJ374" s="107"/>
      <c r="AK374" s="107"/>
      <c r="AL374" s="107"/>
      <c r="AM374" s="104">
        <f>AG374*'[2]1. Standard_Cost'!B219+'[2]Incremental_Cost Year 1'!AH396*'[2]1. Standard_Cost'!C219+'[2]Incremental_Cost Year 1'!AI396*'[2]1. Standard_Cost'!D219+'[2]Incremental_Cost Year 1'!AJ396+'[2]Incremental_Cost Year 1'!AL396+AK374</f>
        <v>0</v>
      </c>
      <c r="AN374" s="104">
        <f>AM374*'[2]1. Standard_Cost'!C223</f>
        <v>0</v>
      </c>
      <c r="AO374" s="107"/>
      <c r="AQ374" s="104">
        <f t="shared" si="589"/>
        <v>0</v>
      </c>
      <c r="AR374" s="104">
        <f t="shared" si="590"/>
        <v>0</v>
      </c>
      <c r="AS374" s="104">
        <f t="shared" si="591"/>
        <v>0</v>
      </c>
      <c r="AT374" s="104">
        <f t="shared" ref="AT374:AT376" si="594">SUM(AQ374,AR374,AS374)</f>
        <v>0</v>
      </c>
      <c r="AU374" s="229"/>
      <c r="AV374" s="229">
        <v>0</v>
      </c>
      <c r="AW374" s="229"/>
      <c r="AX374" s="229"/>
      <c r="AY374" s="229"/>
      <c r="AZ374" s="229"/>
      <c r="BA374" s="230">
        <f t="shared" si="592"/>
        <v>0</v>
      </c>
    </row>
    <row r="375" spans="1:53" ht="14.1" customHeight="1" outlineLevel="2" x14ac:dyDescent="0.2">
      <c r="A375" s="68"/>
      <c r="B375" s="94"/>
      <c r="C375" s="251"/>
      <c r="D375" s="236"/>
      <c r="E375" s="110"/>
      <c r="F375" s="110"/>
      <c r="G375" s="111"/>
      <c r="H375" s="99"/>
      <c r="I375" s="100"/>
      <c r="J375" s="101"/>
      <c r="K375" s="101"/>
      <c r="L375" s="102" t="str">
        <f>IF(I375&lt;&gt;0,((VLOOKUP(I375,'[2]1. Standard_Cost'!$B$4:$D$8,2)+VLOOKUP(I375,'[2]1. Standard_Cost'!$B$4:$D$8,3))*J375*K375),"0")</f>
        <v>0</v>
      </c>
      <c r="M375" s="102">
        <f>L375*'[2]1. Standard_Cost'!F199</f>
        <v>0</v>
      </c>
      <c r="N375" s="103"/>
      <c r="O375" s="103"/>
      <c r="P375" s="103"/>
      <c r="Q375" s="103"/>
      <c r="R375" s="104">
        <f>+N375*P375*'[2]1. Standard_Cost'!$B$12</f>
        <v>0</v>
      </c>
      <c r="S375" s="104">
        <f>+N375*O375*P375*'[2]1. Standard_Cost'!$C$12</f>
        <v>0</v>
      </c>
      <c r="T375" s="104">
        <f>+N375*P375*Q375*'[2]1. Standard_Cost'!$D$12</f>
        <v>0</v>
      </c>
      <c r="U375" s="104"/>
      <c r="V375" s="103"/>
      <c r="W375" s="103"/>
      <c r="X375" s="103"/>
      <c r="Y375" s="104">
        <f>+V375*((X375*'[2]1. Standard_Cost'!$B$16)+(W375*X375*'[2]1. Standard_Cost'!$C$16))</f>
        <v>0</v>
      </c>
      <c r="Z375" s="103"/>
      <c r="AA375" s="103"/>
      <c r="AB375" s="104">
        <f>+Z375*'[2]1. Standard_Cost'!$B$20+AA375*'[2]1. Standard_Cost'!$C$20</f>
        <v>0</v>
      </c>
      <c r="AC375" s="105"/>
      <c r="AD375" s="106"/>
      <c r="AE375" s="104">
        <f>SUM(AD375,AC375,AB375,Y375,U375,T375,S375,R375)*'[2]1. Standard_Cost'!B33</f>
        <v>0</v>
      </c>
      <c r="AF375" s="104">
        <f t="shared" si="593"/>
        <v>0</v>
      </c>
      <c r="AG375" s="103"/>
      <c r="AH375" s="103"/>
      <c r="AI375" s="103"/>
      <c r="AJ375" s="107"/>
      <c r="AK375" s="107"/>
      <c r="AL375" s="107"/>
      <c r="AM375" s="104">
        <f>AG375*'[2]1. Standard_Cost'!B219+'[2]Incremental_Cost Year 1'!AH397*'[2]1. Standard_Cost'!C219+'[2]Incremental_Cost Year 1'!AI397*'[2]1. Standard_Cost'!D219+'[2]Incremental_Cost Year 1'!AJ397+'[2]Incremental_Cost Year 1'!AL397+AK375</f>
        <v>0</v>
      </c>
      <c r="AN375" s="104">
        <f>AM375*'[2]1. Standard_Cost'!C223</f>
        <v>0</v>
      </c>
      <c r="AO375" s="107"/>
      <c r="AQ375" s="104">
        <f t="shared" si="589"/>
        <v>0</v>
      </c>
      <c r="AR375" s="104">
        <f t="shared" si="590"/>
        <v>0</v>
      </c>
      <c r="AS375" s="104">
        <f t="shared" si="591"/>
        <v>0</v>
      </c>
      <c r="AT375" s="104">
        <f t="shared" si="594"/>
        <v>0</v>
      </c>
      <c r="AU375" s="229"/>
      <c r="AV375" s="229"/>
      <c r="AW375" s="229"/>
      <c r="AX375" s="229"/>
      <c r="AY375" s="229"/>
      <c r="AZ375" s="229"/>
      <c r="BA375" s="230">
        <f t="shared" si="592"/>
        <v>0</v>
      </c>
    </row>
    <row r="376" spans="1:53" ht="14.1" customHeight="1" outlineLevel="2" x14ac:dyDescent="0.2">
      <c r="A376" s="68"/>
      <c r="B376" s="94"/>
      <c r="C376" s="251"/>
      <c r="D376" s="236"/>
      <c r="E376" s="110"/>
      <c r="F376" s="110"/>
      <c r="G376" s="111"/>
      <c r="H376" s="112"/>
      <c r="I376" s="100"/>
      <c r="J376" s="101"/>
      <c r="K376" s="101"/>
      <c r="L376" s="102" t="str">
        <f>IF(I376&lt;&gt;0,((VLOOKUP(I376,'[2]1. Standard_Cost'!$B$4:$D$8,2)+VLOOKUP(I376,'[2]1. Standard_Cost'!$B$4:$D$8,3))*J376*K376),"0")</f>
        <v>0</v>
      </c>
      <c r="M376" s="102">
        <f>L376*'[2]1. Standard_Cost'!F199</f>
        <v>0</v>
      </c>
      <c r="N376" s="103"/>
      <c r="O376" s="103"/>
      <c r="P376" s="103"/>
      <c r="Q376" s="103"/>
      <c r="R376" s="104">
        <f>+N376*P376*'[2]1. Standard_Cost'!$B$12</f>
        <v>0</v>
      </c>
      <c r="S376" s="104">
        <f>+N376*O376*P376*'[2]1. Standard_Cost'!$C$12</f>
        <v>0</v>
      </c>
      <c r="T376" s="104">
        <f>+N376*P376*Q376*'[2]1. Standard_Cost'!$D$12</f>
        <v>0</v>
      </c>
      <c r="U376" s="104"/>
      <c r="V376" s="103"/>
      <c r="W376" s="103"/>
      <c r="X376" s="103"/>
      <c r="Y376" s="104">
        <f>+V376*((X376*'[2]1. Standard_Cost'!$B$16)+(W376*X376*'[2]1. Standard_Cost'!$C$16))</f>
        <v>0</v>
      </c>
      <c r="Z376" s="103"/>
      <c r="AA376" s="103"/>
      <c r="AB376" s="104">
        <f>+Z376*'[2]1. Standard_Cost'!$B$20+AA376*'[2]1. Standard_Cost'!$C$20</f>
        <v>0</v>
      </c>
      <c r="AC376" s="105"/>
      <c r="AD376" s="106"/>
      <c r="AE376" s="104">
        <f>SUM(AD376,AC376,AB376,Y376,U376,T376,S376,R376)*'[2]1. Standard_Cost'!B33</f>
        <v>0</v>
      </c>
      <c r="AF376" s="104">
        <f t="shared" si="593"/>
        <v>0</v>
      </c>
      <c r="AG376" s="103"/>
      <c r="AH376" s="103"/>
      <c r="AI376" s="103"/>
      <c r="AJ376" s="107"/>
      <c r="AK376" s="107"/>
      <c r="AL376" s="107"/>
      <c r="AM376" s="104">
        <f>AG376*'[2]1. Standard_Cost'!B219+'[2]Incremental_Cost Year 1'!AH398*'[2]1. Standard_Cost'!C219+'[2]Incremental_Cost Year 1'!AI398*'[2]1. Standard_Cost'!D219+'[2]Incremental_Cost Year 1'!AJ398+'[2]Incremental_Cost Year 1'!AL398+AK376</f>
        <v>0</v>
      </c>
      <c r="AN376" s="104">
        <f>AM376*'[2]1. Standard_Cost'!C223</f>
        <v>0</v>
      </c>
      <c r="AO376" s="107"/>
      <c r="AQ376" s="104">
        <f t="shared" si="589"/>
        <v>0</v>
      </c>
      <c r="AR376" s="104">
        <f t="shared" si="590"/>
        <v>0</v>
      </c>
      <c r="AS376" s="104">
        <f t="shared" si="591"/>
        <v>0</v>
      </c>
      <c r="AT376" s="104">
        <f t="shared" si="594"/>
        <v>0</v>
      </c>
      <c r="AU376" s="229"/>
      <c r="AV376" s="229"/>
      <c r="AW376" s="229"/>
      <c r="AX376" s="229"/>
      <c r="AY376" s="229"/>
      <c r="AZ376" s="229"/>
      <c r="BA376" s="230">
        <f t="shared" si="592"/>
        <v>0</v>
      </c>
    </row>
    <row r="377" spans="1:53" ht="24.6" customHeight="1" outlineLevel="1" x14ac:dyDescent="0.2">
      <c r="A377" s="68"/>
      <c r="B377" s="141"/>
      <c r="C377" s="251"/>
      <c r="D377" s="237"/>
      <c r="E377" s="113" t="s">
        <v>306</v>
      </c>
      <c r="F377" s="114" t="s">
        <v>615</v>
      </c>
      <c r="G377" s="115" t="s">
        <v>624</v>
      </c>
      <c r="H377" s="122" t="s">
        <v>307</v>
      </c>
      <c r="I377" s="117"/>
      <c r="J377" s="117"/>
      <c r="K377" s="117"/>
      <c r="L377" s="118">
        <f>SUM(L373:L376)</f>
        <v>0</v>
      </c>
      <c r="M377" s="118">
        <f>SUM(M373:M376)</f>
        <v>0</v>
      </c>
      <c r="N377" s="117"/>
      <c r="O377" s="117"/>
      <c r="P377" s="117"/>
      <c r="Q377" s="117"/>
      <c r="R377" s="119">
        <f>SUM(R373:R376)</f>
        <v>0</v>
      </c>
      <c r="S377" s="119">
        <f>SUM(S373:S376)</f>
        <v>0</v>
      </c>
      <c r="T377" s="119">
        <f>SUM(T373:T376)</f>
        <v>0</v>
      </c>
      <c r="U377" s="119"/>
      <c r="V377" s="117"/>
      <c r="W377" s="117"/>
      <c r="X377" s="117"/>
      <c r="Y377" s="118">
        <f>SUM(Y373:Y376)</f>
        <v>0</v>
      </c>
      <c r="Z377" s="117"/>
      <c r="AA377" s="117"/>
      <c r="AB377" s="118">
        <f t="shared" ref="AB377:AF377" si="595">SUM(AB373:AB376)</f>
        <v>0</v>
      </c>
      <c r="AC377" s="118">
        <f t="shared" si="595"/>
        <v>0</v>
      </c>
      <c r="AD377" s="118">
        <f t="shared" si="595"/>
        <v>0</v>
      </c>
      <c r="AE377" s="118">
        <f t="shared" si="595"/>
        <v>0</v>
      </c>
      <c r="AF377" s="118">
        <f t="shared" si="595"/>
        <v>0</v>
      </c>
      <c r="AG377" s="117"/>
      <c r="AH377" s="117"/>
      <c r="AI377" s="117"/>
      <c r="AJ377" s="119">
        <f>SUM(AJ373:AJ376)</f>
        <v>0</v>
      </c>
      <c r="AK377" s="119">
        <f t="shared" ref="AK377:AN377" si="596">SUM(AK373:AK376)</f>
        <v>0</v>
      </c>
      <c r="AL377" s="119">
        <f t="shared" si="596"/>
        <v>0</v>
      </c>
      <c r="AM377" s="119">
        <f t="shared" si="596"/>
        <v>0</v>
      </c>
      <c r="AN377" s="119">
        <f t="shared" si="596"/>
        <v>0</v>
      </c>
      <c r="AO377" s="116"/>
      <c r="AP377" s="120"/>
      <c r="AQ377" s="121">
        <f t="shared" ref="AQ377:BA377" si="597">SUM(AQ373:AQ376)</f>
        <v>0</v>
      </c>
      <c r="AR377" s="121">
        <f t="shared" si="597"/>
        <v>0</v>
      </c>
      <c r="AS377" s="121">
        <f t="shared" si="597"/>
        <v>0</v>
      </c>
      <c r="AT377" s="121">
        <f t="shared" si="597"/>
        <v>0</v>
      </c>
      <c r="AU377" s="121">
        <f t="shared" si="597"/>
        <v>0</v>
      </c>
      <c r="AV377" s="121">
        <f t="shared" si="597"/>
        <v>0</v>
      </c>
      <c r="AW377" s="121">
        <f t="shared" si="597"/>
        <v>0</v>
      </c>
      <c r="AX377" s="121">
        <f t="shared" si="597"/>
        <v>0</v>
      </c>
      <c r="AY377" s="121">
        <f t="shared" si="597"/>
        <v>0</v>
      </c>
      <c r="AZ377" s="121">
        <f t="shared" si="597"/>
        <v>0</v>
      </c>
      <c r="BA377" s="121">
        <f t="shared" si="597"/>
        <v>0</v>
      </c>
    </row>
    <row r="378" spans="1:53" ht="14.1" customHeight="1" outlineLevel="2" x14ac:dyDescent="0.2">
      <c r="A378" s="68"/>
      <c r="B378" s="94"/>
      <c r="C378" s="142"/>
      <c r="D378" s="235" t="s">
        <v>545</v>
      </c>
      <c r="E378" s="96"/>
      <c r="F378" s="97"/>
      <c r="G378" s="98"/>
      <c r="H378" s="99"/>
      <c r="I378" s="100"/>
      <c r="J378" s="101"/>
      <c r="K378" s="101"/>
      <c r="L378" s="102" t="str">
        <f>IF(I378&lt;&gt;0,((VLOOKUP(I378,'[2]1. Standard_Cost'!$B$4:$D$8,2)+VLOOKUP(I378,'[2]1. Standard_Cost'!$B$4:$D$8,3))*J378*K378),"0")</f>
        <v>0</v>
      </c>
      <c r="M378" s="102">
        <f>L378*'[2]1. Standard_Cost'!F9</f>
        <v>0</v>
      </c>
      <c r="N378" s="103"/>
      <c r="O378" s="103"/>
      <c r="P378" s="103"/>
      <c r="Q378" s="103"/>
      <c r="R378" s="104">
        <f>+N378*P378*'[2]1. Standard_Cost'!$B$12</f>
        <v>0</v>
      </c>
      <c r="S378" s="104">
        <f>+N378*O378*P378*'[2]1. Standard_Cost'!$C$12</f>
        <v>0</v>
      </c>
      <c r="T378" s="104">
        <f>+N378*P378*Q378*'[2]1. Standard_Cost'!$D$12</f>
        <v>0</v>
      </c>
      <c r="U378" s="104"/>
      <c r="V378" s="103"/>
      <c r="W378" s="103"/>
      <c r="X378" s="103"/>
      <c r="Y378" s="104">
        <f>+V378*((X378*'[2]1. Standard_Cost'!$B$16)+(W378*X378*'[2]1. Standard_Cost'!$C$16))</f>
        <v>0</v>
      </c>
      <c r="Z378" s="103"/>
      <c r="AA378" s="103"/>
      <c r="AB378" s="104">
        <f>+Z378*'[2]1. Standard_Cost'!$B$20+AA378*'[2]1. Standard_Cost'!$C$20</f>
        <v>0</v>
      </c>
      <c r="AC378" s="105"/>
      <c r="AD378" s="106"/>
      <c r="AE378" s="104">
        <f>SUM(AD378,AC378,AB378,Y378,U378,T378,S378,R378)*'[2]1. Standard_Cost'!B33</f>
        <v>0</v>
      </c>
      <c r="AF378" s="104">
        <f>SUM(AD378,AE378)</f>
        <v>0</v>
      </c>
      <c r="AG378" s="103"/>
      <c r="AH378" s="103"/>
      <c r="AI378" s="103"/>
      <c r="AJ378" s="107"/>
      <c r="AK378" s="107"/>
      <c r="AL378" s="107"/>
      <c r="AM378" s="104">
        <f>AG378*'[2]1. Standard_Cost'!B224+'[2]Incremental_Cost Year 1'!AH400*'[2]1. Standard_Cost'!C224+'[2]Incremental_Cost Year 1'!AI400*'[2]1. Standard_Cost'!D224+'[2]Incremental_Cost Year 1'!AJ400+'[2]Incremental_Cost Year 1'!AL400+AK378</f>
        <v>0</v>
      </c>
      <c r="AN378" s="104">
        <f>AM378*'[2]1. Standard_Cost'!C228</f>
        <v>0</v>
      </c>
      <c r="AO378" s="107"/>
      <c r="AQ378" s="104">
        <f t="shared" ref="AQ378:AQ381" si="598">L378+M378</f>
        <v>0</v>
      </c>
      <c r="AR378" s="104">
        <f t="shared" ref="AR378:AR381" si="599">AF378</f>
        <v>0</v>
      </c>
      <c r="AS378" s="104">
        <f t="shared" si="591"/>
        <v>0</v>
      </c>
      <c r="AT378" s="104">
        <f>SUM(AQ378,AR378,AS378)</f>
        <v>0</v>
      </c>
      <c r="AU378" s="229"/>
      <c r="AV378" s="229"/>
      <c r="AW378" s="229"/>
      <c r="AX378" s="229"/>
      <c r="AY378" s="229"/>
      <c r="AZ378" s="229"/>
      <c r="BA378" s="230">
        <f t="shared" ref="BA378:BA381" si="600">SUM(AU378:AZ378)-AT378</f>
        <v>0</v>
      </c>
    </row>
    <row r="379" spans="1:53" ht="14.1" customHeight="1" outlineLevel="2" x14ac:dyDescent="0.2">
      <c r="A379" s="68"/>
      <c r="B379" s="94"/>
      <c r="C379" s="142"/>
      <c r="D379" s="236"/>
      <c r="E379" s="110"/>
      <c r="F379" s="110"/>
      <c r="G379" s="111"/>
      <c r="H379" s="99"/>
      <c r="I379" s="100"/>
      <c r="J379" s="101"/>
      <c r="K379" s="101"/>
      <c r="L379" s="102" t="str">
        <f>IF(I379&lt;&gt;0,((VLOOKUP(I379,'[2]1. Standard_Cost'!$B$4:$D$8,2)+VLOOKUP(I379,'[2]1. Standard_Cost'!$B$4:$D$8,3))*J379*K379),"0")</f>
        <v>0</v>
      </c>
      <c r="M379" s="102">
        <f>L379*'[2]1. Standard_Cost'!F204</f>
        <v>0</v>
      </c>
      <c r="N379" s="103"/>
      <c r="O379" s="103"/>
      <c r="P379" s="103"/>
      <c r="Q379" s="103"/>
      <c r="R379" s="104">
        <f>+N379*P379*'[2]1. Standard_Cost'!$B$12</f>
        <v>0</v>
      </c>
      <c r="S379" s="104">
        <f>+N379*O379*P379*'[2]1. Standard_Cost'!$C$12</f>
        <v>0</v>
      </c>
      <c r="T379" s="104">
        <f>+N379*P379*Q379*'[2]1. Standard_Cost'!$D$12</f>
        <v>0</v>
      </c>
      <c r="U379" s="104"/>
      <c r="V379" s="103"/>
      <c r="W379" s="103"/>
      <c r="X379" s="103"/>
      <c r="Y379" s="104">
        <f>+V379*((X379*'[2]1. Standard_Cost'!$B$16)+(W379*X379*'[2]1. Standard_Cost'!$C$16))</f>
        <v>0</v>
      </c>
      <c r="Z379" s="103"/>
      <c r="AA379" s="103"/>
      <c r="AB379" s="104">
        <f>+Z379*'[2]1. Standard_Cost'!$B$20+AA379*'[2]1. Standard_Cost'!$C$20</f>
        <v>0</v>
      </c>
      <c r="AC379" s="105"/>
      <c r="AD379" s="106"/>
      <c r="AE379" s="104">
        <f>SUM(AD379,AC379,AB379,Y379,U379,T379,S379,R379)*'[2]1. Standard_Cost'!B33</f>
        <v>0</v>
      </c>
      <c r="AF379" s="104">
        <f t="shared" ref="AF379:AF381" si="601">SUM(AD379,AE379)</f>
        <v>0</v>
      </c>
      <c r="AG379" s="103"/>
      <c r="AH379" s="103">
        <v>0</v>
      </c>
      <c r="AI379" s="103">
        <v>0</v>
      </c>
      <c r="AJ379" s="107"/>
      <c r="AK379" s="107"/>
      <c r="AL379" s="107"/>
      <c r="AM379" s="104">
        <f>AG379*'[2]1. Standard_Cost'!B224+'[2]Incremental_Cost Year 1'!AH401*'[2]1. Standard_Cost'!C224+'[2]Incremental_Cost Year 1'!AI401*'[2]1. Standard_Cost'!D224+'[2]Incremental_Cost Year 1'!AJ401+'[2]Incremental_Cost Year 1'!AL401+AK379</f>
        <v>0</v>
      </c>
      <c r="AN379" s="104">
        <f>AM379*'[2]1. Standard_Cost'!C228</f>
        <v>0</v>
      </c>
      <c r="AO379" s="107"/>
      <c r="AQ379" s="104">
        <f t="shared" si="598"/>
        <v>0</v>
      </c>
      <c r="AR379" s="104">
        <f t="shared" si="599"/>
        <v>0</v>
      </c>
      <c r="AS379" s="104">
        <f t="shared" si="591"/>
        <v>0</v>
      </c>
      <c r="AT379" s="104">
        <f t="shared" ref="AT379:AT381" si="602">SUM(AQ379,AR379,AS379)</f>
        <v>0</v>
      </c>
      <c r="AU379" s="229"/>
      <c r="AV379" s="229">
        <v>0</v>
      </c>
      <c r="AW379" s="229"/>
      <c r="AX379" s="229"/>
      <c r="AY379" s="229"/>
      <c r="AZ379" s="229"/>
      <c r="BA379" s="230">
        <f t="shared" si="600"/>
        <v>0</v>
      </c>
    </row>
    <row r="380" spans="1:53" ht="14.1" customHeight="1" outlineLevel="2" x14ac:dyDescent="0.2">
      <c r="A380" s="68"/>
      <c r="B380" s="94"/>
      <c r="C380" s="142"/>
      <c r="D380" s="236"/>
      <c r="E380" s="110"/>
      <c r="F380" s="110"/>
      <c r="G380" s="111"/>
      <c r="H380" s="99"/>
      <c r="I380" s="100"/>
      <c r="J380" s="101"/>
      <c r="K380" s="101"/>
      <c r="L380" s="102" t="str">
        <f>IF(I380&lt;&gt;0,((VLOOKUP(I380,'[2]1. Standard_Cost'!$B$4:$D$8,2)+VLOOKUP(I380,'[2]1. Standard_Cost'!$B$4:$D$8,3))*J380*K380),"0")</f>
        <v>0</v>
      </c>
      <c r="M380" s="102">
        <f>L380*'[2]1. Standard_Cost'!F204</f>
        <v>0</v>
      </c>
      <c r="N380" s="103"/>
      <c r="O380" s="103"/>
      <c r="P380" s="103"/>
      <c r="Q380" s="103"/>
      <c r="R380" s="104">
        <f>+N380*P380*'[2]1. Standard_Cost'!$B$12</f>
        <v>0</v>
      </c>
      <c r="S380" s="104">
        <f>+N380*O380*P380*'[2]1. Standard_Cost'!$C$12</f>
        <v>0</v>
      </c>
      <c r="T380" s="104">
        <f>+N380*P380*Q380*'[2]1. Standard_Cost'!$D$12</f>
        <v>0</v>
      </c>
      <c r="U380" s="104"/>
      <c r="V380" s="103"/>
      <c r="W380" s="103"/>
      <c r="X380" s="103"/>
      <c r="Y380" s="104">
        <f>+V380*((X380*'[2]1. Standard_Cost'!$B$16)+(W380*X380*'[2]1. Standard_Cost'!$C$16))</f>
        <v>0</v>
      </c>
      <c r="Z380" s="103"/>
      <c r="AA380" s="103"/>
      <c r="AB380" s="104">
        <f>+Z380*'[2]1. Standard_Cost'!$B$20+AA380*'[2]1. Standard_Cost'!$C$20</f>
        <v>0</v>
      </c>
      <c r="AC380" s="105"/>
      <c r="AD380" s="106"/>
      <c r="AE380" s="104">
        <f>SUM(AD380,AC380,AB380,Y380,U380,T380,S380,R380)*'[2]1. Standard_Cost'!B33</f>
        <v>0</v>
      </c>
      <c r="AF380" s="104">
        <f t="shared" si="601"/>
        <v>0</v>
      </c>
      <c r="AG380" s="103"/>
      <c r="AH380" s="103"/>
      <c r="AI380" s="103"/>
      <c r="AJ380" s="107"/>
      <c r="AK380" s="107"/>
      <c r="AL380" s="107"/>
      <c r="AM380" s="104">
        <f>AG380*'[2]1. Standard_Cost'!B224+'[2]Incremental_Cost Year 1'!AH402*'[2]1. Standard_Cost'!C224+'[2]Incremental_Cost Year 1'!AI402*'[2]1. Standard_Cost'!D224+'[2]Incremental_Cost Year 1'!AJ402+'[2]Incremental_Cost Year 1'!AL402+AK380</f>
        <v>0</v>
      </c>
      <c r="AN380" s="104">
        <f>AM380*'[2]1. Standard_Cost'!C228</f>
        <v>0</v>
      </c>
      <c r="AO380" s="107"/>
      <c r="AQ380" s="104">
        <f t="shared" si="598"/>
        <v>0</v>
      </c>
      <c r="AR380" s="104">
        <f t="shared" si="599"/>
        <v>0</v>
      </c>
      <c r="AS380" s="104">
        <f t="shared" si="591"/>
        <v>0</v>
      </c>
      <c r="AT380" s="104">
        <f t="shared" si="602"/>
        <v>0</v>
      </c>
      <c r="AU380" s="229"/>
      <c r="AV380" s="229"/>
      <c r="AW380" s="229"/>
      <c r="AX380" s="229"/>
      <c r="AY380" s="229"/>
      <c r="AZ380" s="229"/>
      <c r="BA380" s="230">
        <f t="shared" si="600"/>
        <v>0</v>
      </c>
    </row>
    <row r="381" spans="1:53" ht="14.1" customHeight="1" outlineLevel="2" x14ac:dyDescent="0.2">
      <c r="A381" s="68"/>
      <c r="B381" s="94"/>
      <c r="C381" s="142"/>
      <c r="D381" s="236"/>
      <c r="E381" s="110"/>
      <c r="F381" s="110"/>
      <c r="G381" s="111"/>
      <c r="H381" s="112"/>
      <c r="I381" s="100"/>
      <c r="J381" s="101"/>
      <c r="K381" s="101"/>
      <c r="L381" s="102" t="str">
        <f>IF(I381&lt;&gt;0,((VLOOKUP(I381,'[2]1. Standard_Cost'!$B$4:$D$8,2)+VLOOKUP(I381,'[2]1. Standard_Cost'!$B$4:$D$8,3))*J381*K381),"0")</f>
        <v>0</v>
      </c>
      <c r="M381" s="102">
        <f>L381*'[2]1. Standard_Cost'!F204</f>
        <v>0</v>
      </c>
      <c r="N381" s="103"/>
      <c r="O381" s="103"/>
      <c r="P381" s="103"/>
      <c r="Q381" s="103"/>
      <c r="R381" s="104">
        <f>+N381*P381*'[2]1. Standard_Cost'!$B$12</f>
        <v>0</v>
      </c>
      <c r="S381" s="104">
        <f>+N381*O381*P381*'[2]1. Standard_Cost'!$C$12</f>
        <v>0</v>
      </c>
      <c r="T381" s="104">
        <f>+N381*P381*Q381*'[2]1. Standard_Cost'!$D$12</f>
        <v>0</v>
      </c>
      <c r="U381" s="104"/>
      <c r="V381" s="103"/>
      <c r="W381" s="103"/>
      <c r="X381" s="103"/>
      <c r="Y381" s="104">
        <f>+V381*((X381*'[2]1. Standard_Cost'!$B$16)+(W381*X381*'[2]1. Standard_Cost'!$C$16))</f>
        <v>0</v>
      </c>
      <c r="Z381" s="103"/>
      <c r="AA381" s="103"/>
      <c r="AB381" s="104">
        <f>+Z381*'[2]1. Standard_Cost'!$B$20+AA381*'[2]1. Standard_Cost'!$C$20</f>
        <v>0</v>
      </c>
      <c r="AC381" s="105"/>
      <c r="AD381" s="106"/>
      <c r="AE381" s="104">
        <f>SUM(AD381,AC381,AB381,Y381,U381,T381,S381,R381)*'[2]1. Standard_Cost'!B33</f>
        <v>0</v>
      </c>
      <c r="AF381" s="104">
        <f t="shared" si="601"/>
        <v>0</v>
      </c>
      <c r="AG381" s="103"/>
      <c r="AH381" s="103"/>
      <c r="AI381" s="103"/>
      <c r="AJ381" s="107"/>
      <c r="AK381" s="107"/>
      <c r="AL381" s="107"/>
      <c r="AM381" s="104">
        <f>AG381*'[2]1. Standard_Cost'!B224+'[2]Incremental_Cost Year 1'!AH403*'[2]1. Standard_Cost'!C224+'[2]Incremental_Cost Year 1'!AI403*'[2]1. Standard_Cost'!D224+'[2]Incremental_Cost Year 1'!AJ403+'[2]Incremental_Cost Year 1'!AL403+AK381</f>
        <v>0</v>
      </c>
      <c r="AN381" s="104">
        <f>AM381*'[2]1. Standard_Cost'!C228</f>
        <v>0</v>
      </c>
      <c r="AO381" s="107"/>
      <c r="AQ381" s="104">
        <f t="shared" si="598"/>
        <v>0</v>
      </c>
      <c r="AR381" s="104">
        <f t="shared" si="599"/>
        <v>0</v>
      </c>
      <c r="AS381" s="104">
        <f t="shared" si="591"/>
        <v>0</v>
      </c>
      <c r="AT381" s="104">
        <f t="shared" si="602"/>
        <v>0</v>
      </c>
      <c r="AU381" s="229"/>
      <c r="AV381" s="229"/>
      <c r="AW381" s="229"/>
      <c r="AX381" s="229"/>
      <c r="AY381" s="229"/>
      <c r="AZ381" s="229"/>
      <c r="BA381" s="230">
        <f t="shared" si="600"/>
        <v>0</v>
      </c>
    </row>
    <row r="382" spans="1:53" ht="24.6" customHeight="1" outlineLevel="1" x14ac:dyDescent="0.2">
      <c r="A382" s="68"/>
      <c r="B382" s="141"/>
      <c r="C382" s="142"/>
      <c r="D382" s="237"/>
      <c r="E382" s="113" t="s">
        <v>308</v>
      </c>
      <c r="F382" s="114" t="s">
        <v>617</v>
      </c>
      <c r="G382" s="115" t="s">
        <v>625</v>
      </c>
      <c r="H382" s="122" t="s">
        <v>309</v>
      </c>
      <c r="I382" s="117"/>
      <c r="J382" s="117"/>
      <c r="K382" s="117"/>
      <c r="L382" s="118">
        <f>SUM(L378:L381)</f>
        <v>0</v>
      </c>
      <c r="M382" s="118">
        <f>SUM(M378:M381)</f>
        <v>0</v>
      </c>
      <c r="N382" s="117"/>
      <c r="O382" s="117"/>
      <c r="P382" s="117"/>
      <c r="Q382" s="117"/>
      <c r="R382" s="119">
        <f>SUM(R378:R381)</f>
        <v>0</v>
      </c>
      <c r="S382" s="119">
        <f>SUM(S378:S381)</f>
        <v>0</v>
      </c>
      <c r="T382" s="119">
        <f>SUM(T378:T381)</f>
        <v>0</v>
      </c>
      <c r="U382" s="119"/>
      <c r="V382" s="117"/>
      <c r="W382" s="117"/>
      <c r="X382" s="117"/>
      <c r="Y382" s="118">
        <f>SUM(Y378:Y381)</f>
        <v>0</v>
      </c>
      <c r="Z382" s="117"/>
      <c r="AA382" s="117"/>
      <c r="AB382" s="118">
        <f t="shared" ref="AB382:AF382" si="603">SUM(AB378:AB381)</f>
        <v>0</v>
      </c>
      <c r="AC382" s="118">
        <f t="shared" si="603"/>
        <v>0</v>
      </c>
      <c r="AD382" s="118">
        <f t="shared" si="603"/>
        <v>0</v>
      </c>
      <c r="AE382" s="118">
        <f t="shared" si="603"/>
        <v>0</v>
      </c>
      <c r="AF382" s="118">
        <f t="shared" si="603"/>
        <v>0</v>
      </c>
      <c r="AG382" s="117"/>
      <c r="AH382" s="117"/>
      <c r="AI382" s="117"/>
      <c r="AJ382" s="119">
        <f>SUM(AJ378:AJ381)</f>
        <v>0</v>
      </c>
      <c r="AK382" s="119">
        <f t="shared" ref="AK382:AN382" si="604">SUM(AK378:AK381)</f>
        <v>0</v>
      </c>
      <c r="AL382" s="119">
        <f t="shared" si="604"/>
        <v>0</v>
      </c>
      <c r="AM382" s="119">
        <f t="shared" si="604"/>
        <v>0</v>
      </c>
      <c r="AN382" s="119">
        <f t="shared" si="604"/>
        <v>0</v>
      </c>
      <c r="AO382" s="116"/>
      <c r="AP382" s="120"/>
      <c r="AQ382" s="121">
        <f t="shared" ref="AQ382:BA382" si="605">SUM(AQ378:AQ381)</f>
        <v>0</v>
      </c>
      <c r="AR382" s="121">
        <f t="shared" si="605"/>
        <v>0</v>
      </c>
      <c r="AS382" s="121">
        <f t="shared" si="605"/>
        <v>0</v>
      </c>
      <c r="AT382" s="121">
        <f t="shared" si="605"/>
        <v>0</v>
      </c>
      <c r="AU382" s="121">
        <f t="shared" si="605"/>
        <v>0</v>
      </c>
      <c r="AV382" s="121">
        <f t="shared" si="605"/>
        <v>0</v>
      </c>
      <c r="AW382" s="121">
        <f t="shared" si="605"/>
        <v>0</v>
      </c>
      <c r="AX382" s="121">
        <f t="shared" si="605"/>
        <v>0</v>
      </c>
      <c r="AY382" s="121">
        <f t="shared" si="605"/>
        <v>0</v>
      </c>
      <c r="AZ382" s="121">
        <f t="shared" si="605"/>
        <v>0</v>
      </c>
      <c r="BA382" s="121">
        <f t="shared" si="605"/>
        <v>0</v>
      </c>
    </row>
    <row r="383" spans="1:53" ht="14.1" customHeight="1" outlineLevel="2" x14ac:dyDescent="0.2">
      <c r="A383" s="68"/>
      <c r="B383" s="94"/>
      <c r="C383" s="142"/>
      <c r="D383" s="235" t="s">
        <v>545</v>
      </c>
      <c r="E383" s="96"/>
      <c r="F383" s="97"/>
      <c r="G383" s="98"/>
      <c r="H383" s="162"/>
      <c r="I383" s="151"/>
      <c r="J383" s="163"/>
      <c r="K383" s="163"/>
      <c r="L383" s="102" t="str">
        <f>IF(I383&lt;&gt;0,((VLOOKUP(I383,'[2]1. Standard_Cost'!$B$4:$D$8,2)+VLOOKUP(I383,'[2]1. Standard_Cost'!$B$4:$D$8,3))*J383*K383),"0")</f>
        <v>0</v>
      </c>
      <c r="M383" s="102">
        <f>L383*'[2]1. Standard_Cost'!F9</f>
        <v>0</v>
      </c>
      <c r="N383" s="103"/>
      <c r="O383" s="103"/>
      <c r="P383" s="103"/>
      <c r="Q383" s="103"/>
      <c r="R383" s="104">
        <f>+N383*P383*'[2]1. Standard_Cost'!$B$12</f>
        <v>0</v>
      </c>
      <c r="S383" s="104">
        <f>+N383*O383*P383*'[2]1. Standard_Cost'!$C$12</f>
        <v>0</v>
      </c>
      <c r="T383" s="104">
        <f>+N383*P383*Q383*'[2]1. Standard_Cost'!$D$12</f>
        <v>0</v>
      </c>
      <c r="U383" s="104"/>
      <c r="V383" s="103"/>
      <c r="W383" s="103"/>
      <c r="X383" s="103"/>
      <c r="Y383" s="104">
        <f>+V383*((X383*'[2]1. Standard_Cost'!$B$16)+(W383*X383*'[2]1. Standard_Cost'!$C$16))</f>
        <v>0</v>
      </c>
      <c r="Z383" s="103"/>
      <c r="AA383" s="103"/>
      <c r="AB383" s="104">
        <f>+Z383*'[2]1. Standard_Cost'!$B$20+AA383*'[2]1. Standard_Cost'!$C$20</f>
        <v>0</v>
      </c>
      <c r="AC383" s="105"/>
      <c r="AD383" s="106"/>
      <c r="AE383" s="104">
        <f>SUM(AD383,AC383,AB383,Y383,U383,T383,S383,R383)*'[2]1. Standard_Cost'!B33</f>
        <v>0</v>
      </c>
      <c r="AF383" s="104">
        <f>SUM(AD383,AE383)</f>
        <v>0</v>
      </c>
      <c r="AG383" s="103"/>
      <c r="AH383" s="103"/>
      <c r="AI383" s="103"/>
      <c r="AJ383" s="107"/>
      <c r="AK383" s="107"/>
      <c r="AL383" s="107"/>
      <c r="AM383" s="104">
        <f>AG383*'[2]1. Standard_Cost'!B229+'[2]Incremental_Cost Year 1'!AH405*'[2]1. Standard_Cost'!C229+'[2]Incremental_Cost Year 1'!AI405*'[2]1. Standard_Cost'!D229+'[2]Incremental_Cost Year 1'!AJ405+'[2]Incremental_Cost Year 1'!AL405+AK383</f>
        <v>0</v>
      </c>
      <c r="AN383" s="104">
        <f>AM383*'[2]1. Standard_Cost'!C233</f>
        <v>0</v>
      </c>
      <c r="AO383" s="107"/>
      <c r="AQ383" s="104">
        <f t="shared" ref="AQ383:AQ386" si="606">L383+M383</f>
        <v>0</v>
      </c>
      <c r="AR383" s="104">
        <f t="shared" ref="AR383:AR386" si="607">AF383</f>
        <v>0</v>
      </c>
      <c r="AS383" s="104">
        <f t="shared" si="591"/>
        <v>0</v>
      </c>
      <c r="AT383" s="104">
        <f>SUM(AQ383,AR383,AS383)</f>
        <v>0</v>
      </c>
      <c r="AU383" s="229"/>
      <c r="AV383" s="229"/>
      <c r="AW383" s="229"/>
      <c r="AX383" s="229"/>
      <c r="AY383" s="229"/>
      <c r="AZ383" s="229"/>
      <c r="BA383" s="230">
        <f t="shared" ref="BA383:BA386" si="608">SUM(AU383:AZ383)-AT383</f>
        <v>0</v>
      </c>
    </row>
    <row r="384" spans="1:53" ht="14.1" customHeight="1" outlineLevel="2" x14ac:dyDescent="0.2">
      <c r="A384" s="68"/>
      <c r="B384" s="94"/>
      <c r="C384" s="142"/>
      <c r="D384" s="236"/>
      <c r="E384" s="110"/>
      <c r="F384" s="110"/>
      <c r="G384" s="111"/>
      <c r="H384" s="162"/>
      <c r="I384" s="151"/>
      <c r="J384" s="163"/>
      <c r="K384" s="163"/>
      <c r="L384" s="102" t="str">
        <f>IF(I384&lt;&gt;0,((VLOOKUP(I384,'[2]1. Standard_Cost'!$B$4:$D$8,2)+VLOOKUP(I384,'[2]1. Standard_Cost'!$B$4:$D$8,3))*J384*K384),"0")</f>
        <v>0</v>
      </c>
      <c r="M384" s="102">
        <f>L384*'[2]1. Standard_Cost'!F9</f>
        <v>0</v>
      </c>
      <c r="N384" s="103"/>
      <c r="O384" s="103"/>
      <c r="P384" s="103"/>
      <c r="Q384" s="103"/>
      <c r="R384" s="104">
        <f>+N384*P384*'[2]1. Standard_Cost'!$B$12</f>
        <v>0</v>
      </c>
      <c r="S384" s="104">
        <f>+N384*O384*P384*'[2]1. Standard_Cost'!$C$12</f>
        <v>0</v>
      </c>
      <c r="T384" s="104">
        <f>+N384*P384*Q384*'[2]1. Standard_Cost'!$D$12</f>
        <v>0</v>
      </c>
      <c r="U384" s="104"/>
      <c r="V384" s="103"/>
      <c r="W384" s="103"/>
      <c r="X384" s="103"/>
      <c r="Y384" s="104">
        <f>+V384*((X384*'[2]1. Standard_Cost'!$B$16)+(W384*X384*'[2]1. Standard_Cost'!$C$16))</f>
        <v>0</v>
      </c>
      <c r="Z384" s="103"/>
      <c r="AA384" s="103"/>
      <c r="AB384" s="104">
        <f>+Z384*'[2]1. Standard_Cost'!$B$20+AA384*'[2]1. Standard_Cost'!$C$20</f>
        <v>0</v>
      </c>
      <c r="AC384" s="105"/>
      <c r="AD384" s="106"/>
      <c r="AE384" s="104">
        <f>SUM(AD384,AC384,AB384,Y384,U384,T384,S384,R384)*'[2]1. Standard_Cost'!B33</f>
        <v>0</v>
      </c>
      <c r="AF384" s="104">
        <f t="shared" ref="AF384:AF386" si="609">SUM(AD384,AE384)</f>
        <v>0</v>
      </c>
      <c r="AG384" s="103"/>
      <c r="AH384" s="103">
        <v>0</v>
      </c>
      <c r="AI384" s="103">
        <v>0</v>
      </c>
      <c r="AJ384" s="107"/>
      <c r="AK384" s="107"/>
      <c r="AL384" s="107"/>
      <c r="AM384" s="104">
        <f>AG384*'[2]1. Standard_Cost'!B229+'[2]Incremental_Cost Year 1'!AH406*'[2]1. Standard_Cost'!C229+'[2]Incremental_Cost Year 1'!AI406*'[2]1. Standard_Cost'!D229+'[2]Incremental_Cost Year 1'!AJ406+'[2]Incremental_Cost Year 1'!AL406+AK384</f>
        <v>0</v>
      </c>
      <c r="AN384" s="104">
        <f>AM384*'[2]1. Standard_Cost'!C233</f>
        <v>0</v>
      </c>
      <c r="AO384" s="107"/>
      <c r="AQ384" s="104">
        <f t="shared" si="606"/>
        <v>0</v>
      </c>
      <c r="AR384" s="104">
        <f t="shared" si="607"/>
        <v>0</v>
      </c>
      <c r="AS384" s="104">
        <f t="shared" si="591"/>
        <v>0</v>
      </c>
      <c r="AT384" s="104">
        <f t="shared" ref="AT384:AT386" si="610">SUM(AQ384,AR384,AS384)</f>
        <v>0</v>
      </c>
      <c r="AU384" s="229"/>
      <c r="AV384" s="229">
        <v>0</v>
      </c>
      <c r="AW384" s="229"/>
      <c r="AX384" s="229"/>
      <c r="AY384" s="229"/>
      <c r="AZ384" s="229"/>
      <c r="BA384" s="230">
        <f t="shared" si="608"/>
        <v>0</v>
      </c>
    </row>
    <row r="385" spans="1:53" ht="14.1" customHeight="1" outlineLevel="2" x14ac:dyDescent="0.2">
      <c r="A385" s="68"/>
      <c r="B385" s="94"/>
      <c r="C385" s="142"/>
      <c r="D385" s="236"/>
      <c r="E385" s="110"/>
      <c r="F385" s="110"/>
      <c r="G385" s="111"/>
      <c r="H385" s="162"/>
      <c r="I385" s="151"/>
      <c r="J385" s="163"/>
      <c r="K385" s="163"/>
      <c r="L385" s="102" t="str">
        <f>IF(I385&lt;&gt;0,((VLOOKUP(I385,'[2]1. Standard_Cost'!$B$4:$D$8,2)+VLOOKUP(I385,'[2]1. Standard_Cost'!$B$4:$D$8,3))*J385*K385),"0")</f>
        <v>0</v>
      </c>
      <c r="M385" s="102">
        <f>L385*'[2]1. Standard_Cost'!F9</f>
        <v>0</v>
      </c>
      <c r="N385" s="103"/>
      <c r="O385" s="103"/>
      <c r="P385" s="103"/>
      <c r="Q385" s="103"/>
      <c r="R385" s="104">
        <f>+N385*P385*'[2]1. Standard_Cost'!$B$12</f>
        <v>0</v>
      </c>
      <c r="S385" s="104">
        <f>+N385*O385*P385*'[2]1. Standard_Cost'!$C$12</f>
        <v>0</v>
      </c>
      <c r="T385" s="104">
        <f>+N385*P385*Q385*'[2]1. Standard_Cost'!$D$12</f>
        <v>0</v>
      </c>
      <c r="U385" s="104"/>
      <c r="V385" s="103"/>
      <c r="W385" s="103"/>
      <c r="X385" s="103"/>
      <c r="Y385" s="104">
        <f>+V385*((X385*'[2]1. Standard_Cost'!$B$16)+(W385*X385*'[2]1. Standard_Cost'!$C$16))</f>
        <v>0</v>
      </c>
      <c r="Z385" s="103"/>
      <c r="AA385" s="103"/>
      <c r="AB385" s="104">
        <f>+Z385*'[2]1. Standard_Cost'!$B$20+AA385*'[2]1. Standard_Cost'!$C$20</f>
        <v>0</v>
      </c>
      <c r="AC385" s="105"/>
      <c r="AD385" s="106"/>
      <c r="AE385" s="104">
        <f>SUM(AD385,AC385,AB385,Y385,U385,T385,S385,R385)*'[2]1. Standard_Cost'!B33</f>
        <v>0</v>
      </c>
      <c r="AF385" s="104">
        <f t="shared" si="609"/>
        <v>0</v>
      </c>
      <c r="AG385" s="103"/>
      <c r="AH385" s="103"/>
      <c r="AI385" s="103"/>
      <c r="AJ385" s="107"/>
      <c r="AK385" s="107"/>
      <c r="AL385" s="107"/>
      <c r="AM385" s="104">
        <f>AG385*'[2]1. Standard_Cost'!B229+'[2]Incremental_Cost Year 1'!AH407*'[2]1. Standard_Cost'!C229+'[2]Incremental_Cost Year 1'!AI407*'[2]1. Standard_Cost'!D229+'[2]Incremental_Cost Year 1'!AJ407+'[2]Incremental_Cost Year 1'!AL407+AK385</f>
        <v>0</v>
      </c>
      <c r="AN385" s="104">
        <f>AM385*'[2]1. Standard_Cost'!C233</f>
        <v>0</v>
      </c>
      <c r="AO385" s="107"/>
      <c r="AQ385" s="104">
        <f t="shared" si="606"/>
        <v>0</v>
      </c>
      <c r="AR385" s="104">
        <f t="shared" si="607"/>
        <v>0</v>
      </c>
      <c r="AS385" s="104">
        <f t="shared" si="591"/>
        <v>0</v>
      </c>
      <c r="AT385" s="104">
        <f t="shared" si="610"/>
        <v>0</v>
      </c>
      <c r="AU385" s="229"/>
      <c r="AV385" s="229"/>
      <c r="AW385" s="229"/>
      <c r="AX385" s="229"/>
      <c r="AY385" s="229"/>
      <c r="AZ385" s="229"/>
      <c r="BA385" s="230">
        <f t="shared" si="608"/>
        <v>0</v>
      </c>
    </row>
    <row r="386" spans="1:53" ht="14.1" customHeight="1" outlineLevel="2" x14ac:dyDescent="0.2">
      <c r="A386" s="68"/>
      <c r="B386" s="94"/>
      <c r="C386" s="142"/>
      <c r="D386" s="236"/>
      <c r="E386" s="110"/>
      <c r="F386" s="110"/>
      <c r="G386" s="111"/>
      <c r="H386" s="112"/>
      <c r="I386" s="151"/>
      <c r="J386" s="163"/>
      <c r="K386" s="163"/>
      <c r="L386" s="102" t="str">
        <f>IF(I386&lt;&gt;0,((VLOOKUP(I386,'[2]1. Standard_Cost'!$B$4:$D$8,2)+VLOOKUP(I386,'[2]1. Standard_Cost'!$B$4:$D$8,3))*J386*K386),"0")</f>
        <v>0</v>
      </c>
      <c r="M386" s="102">
        <f>L386*'[2]1. Standard_Cost'!F209</f>
        <v>0</v>
      </c>
      <c r="N386" s="103"/>
      <c r="O386" s="103"/>
      <c r="P386" s="103"/>
      <c r="Q386" s="103"/>
      <c r="R386" s="104">
        <f>+N386*P386*'[2]1. Standard_Cost'!$B$12</f>
        <v>0</v>
      </c>
      <c r="S386" s="104">
        <f>+N386*O386*P386*'[2]1. Standard_Cost'!$C$12</f>
        <v>0</v>
      </c>
      <c r="T386" s="104">
        <f>+N386*P386*Q386*'[2]1. Standard_Cost'!$D$12</f>
        <v>0</v>
      </c>
      <c r="U386" s="104"/>
      <c r="V386" s="103"/>
      <c r="W386" s="103"/>
      <c r="X386" s="103"/>
      <c r="Y386" s="104">
        <f>+V386*((X386*'[2]1. Standard_Cost'!$B$16)+(W386*X386*'[2]1. Standard_Cost'!$C$16))</f>
        <v>0</v>
      </c>
      <c r="Z386" s="103"/>
      <c r="AA386" s="103"/>
      <c r="AB386" s="104">
        <f>+Z386*'[2]1. Standard_Cost'!$B$20+AA386*'[2]1. Standard_Cost'!$C$20</f>
        <v>0</v>
      </c>
      <c r="AC386" s="105"/>
      <c r="AD386" s="106"/>
      <c r="AE386" s="104">
        <f>SUM(AD386,AC386,AB386,Y386,U386,T386,S386,R386)*'[2]1. Standard_Cost'!B33</f>
        <v>0</v>
      </c>
      <c r="AF386" s="104">
        <f t="shared" si="609"/>
        <v>0</v>
      </c>
      <c r="AG386" s="103"/>
      <c r="AH386" s="103"/>
      <c r="AI386" s="103"/>
      <c r="AJ386" s="107"/>
      <c r="AK386" s="107"/>
      <c r="AL386" s="107"/>
      <c r="AM386" s="104">
        <f>AG386*'[2]1. Standard_Cost'!B229+'[2]Incremental_Cost Year 1'!AH408*'[2]1. Standard_Cost'!C229+'[2]Incremental_Cost Year 1'!AI408*'[2]1. Standard_Cost'!D229+'[2]Incremental_Cost Year 1'!AJ408+'[2]Incremental_Cost Year 1'!AL408+AK386</f>
        <v>0</v>
      </c>
      <c r="AN386" s="104">
        <f>AM386*'[2]1. Standard_Cost'!C233</f>
        <v>0</v>
      </c>
      <c r="AO386" s="107"/>
      <c r="AQ386" s="104">
        <f t="shared" si="606"/>
        <v>0</v>
      </c>
      <c r="AR386" s="104">
        <f t="shared" si="607"/>
        <v>0</v>
      </c>
      <c r="AS386" s="104">
        <f t="shared" si="591"/>
        <v>0</v>
      </c>
      <c r="AT386" s="104">
        <f t="shared" si="610"/>
        <v>0</v>
      </c>
      <c r="AU386" s="229"/>
      <c r="AV386" s="229"/>
      <c r="AW386" s="229"/>
      <c r="AX386" s="229"/>
      <c r="AY386" s="229"/>
      <c r="AZ386" s="229"/>
      <c r="BA386" s="230">
        <f t="shared" si="608"/>
        <v>0</v>
      </c>
    </row>
    <row r="387" spans="1:53" ht="24.6" customHeight="1" outlineLevel="1" x14ac:dyDescent="0.2">
      <c r="A387" s="68"/>
      <c r="B387" s="141"/>
      <c r="C387" s="142"/>
      <c r="D387" s="237"/>
      <c r="E387" s="113" t="s">
        <v>310</v>
      </c>
      <c r="F387" s="114" t="s">
        <v>626</v>
      </c>
      <c r="G387" s="115" t="s">
        <v>627</v>
      </c>
      <c r="H387" s="151" t="s">
        <v>311</v>
      </c>
      <c r="I387" s="197"/>
      <c r="J387" s="197"/>
      <c r="K387" s="197"/>
      <c r="L387" s="118">
        <f>SUM(L383:L386)</f>
        <v>0</v>
      </c>
      <c r="M387" s="118">
        <f>SUM(M383:M386)</f>
        <v>0</v>
      </c>
      <c r="N387" s="117"/>
      <c r="O387" s="117"/>
      <c r="P387" s="117"/>
      <c r="Q387" s="117"/>
      <c r="R387" s="119">
        <f>SUM(R383:R386)</f>
        <v>0</v>
      </c>
      <c r="S387" s="119">
        <f>SUM(S383:S386)</f>
        <v>0</v>
      </c>
      <c r="T387" s="119">
        <f>SUM(T383:T386)</f>
        <v>0</v>
      </c>
      <c r="U387" s="119"/>
      <c r="V387" s="117"/>
      <c r="W387" s="117"/>
      <c r="X387" s="117"/>
      <c r="Y387" s="118">
        <f>SUM(Y383:Y386)</f>
        <v>0</v>
      </c>
      <c r="Z387" s="117"/>
      <c r="AA387" s="117"/>
      <c r="AB387" s="118">
        <f t="shared" ref="AB387:AF387" si="611">SUM(AB383:AB386)</f>
        <v>0</v>
      </c>
      <c r="AC387" s="118">
        <f t="shared" si="611"/>
        <v>0</v>
      </c>
      <c r="AD387" s="118">
        <f t="shared" si="611"/>
        <v>0</v>
      </c>
      <c r="AE387" s="118">
        <f t="shared" si="611"/>
        <v>0</v>
      </c>
      <c r="AF387" s="118">
        <f t="shared" si="611"/>
        <v>0</v>
      </c>
      <c r="AG387" s="117"/>
      <c r="AH387" s="117"/>
      <c r="AI387" s="117"/>
      <c r="AJ387" s="119">
        <f>SUM(AJ383:AJ386)</f>
        <v>0</v>
      </c>
      <c r="AK387" s="119">
        <f t="shared" ref="AK387:AN387" si="612">SUM(AK383:AK386)</f>
        <v>0</v>
      </c>
      <c r="AL387" s="119">
        <f t="shared" si="612"/>
        <v>0</v>
      </c>
      <c r="AM387" s="119">
        <f t="shared" si="612"/>
        <v>0</v>
      </c>
      <c r="AN387" s="119">
        <f t="shared" si="612"/>
        <v>0</v>
      </c>
      <c r="AO387" s="116"/>
      <c r="AP387" s="120"/>
      <c r="AQ387" s="121">
        <f t="shared" ref="AQ387:BA387" si="613">SUM(AQ383:AQ386)</f>
        <v>0</v>
      </c>
      <c r="AR387" s="121">
        <f t="shared" si="613"/>
        <v>0</v>
      </c>
      <c r="AS387" s="121">
        <f t="shared" si="613"/>
        <v>0</v>
      </c>
      <c r="AT387" s="121">
        <f t="shared" si="613"/>
        <v>0</v>
      </c>
      <c r="AU387" s="121">
        <f t="shared" si="613"/>
        <v>0</v>
      </c>
      <c r="AV387" s="121">
        <f t="shared" si="613"/>
        <v>0</v>
      </c>
      <c r="AW387" s="121">
        <f t="shared" si="613"/>
        <v>0</v>
      </c>
      <c r="AX387" s="121">
        <f t="shared" si="613"/>
        <v>0</v>
      </c>
      <c r="AY387" s="121">
        <f t="shared" si="613"/>
        <v>0</v>
      </c>
      <c r="AZ387" s="121">
        <f t="shared" si="613"/>
        <v>0</v>
      </c>
      <c r="BA387" s="121">
        <f t="shared" si="613"/>
        <v>0</v>
      </c>
    </row>
    <row r="388" spans="1:53" ht="14.1" customHeight="1" outlineLevel="2" x14ac:dyDescent="0.2">
      <c r="A388" s="68"/>
      <c r="B388" s="94"/>
      <c r="C388" s="142"/>
      <c r="D388" s="253" t="s">
        <v>515</v>
      </c>
      <c r="E388" s="238" t="s">
        <v>312</v>
      </c>
      <c r="F388" s="97"/>
      <c r="G388" s="98"/>
      <c r="H388" s="99" t="s">
        <v>553</v>
      </c>
      <c r="I388" s="100"/>
      <c r="J388" s="101"/>
      <c r="K388" s="101"/>
      <c r="L388" s="102" t="str">
        <f>IF(I388&lt;&gt;0,((VLOOKUP(I388,'1. Standard_Cost'!$B$4:$D$8,2)+VLOOKUP(I388,'1. Standard_Cost'!$B$4:$D$8,3))*J388*K388),"0")</f>
        <v>0</v>
      </c>
      <c r="M388" s="102">
        <f>L388*'1. Standard_Cost'!F209</f>
        <v>0</v>
      </c>
      <c r="N388" s="103"/>
      <c r="O388" s="103"/>
      <c r="P388" s="103"/>
      <c r="Q388" s="103"/>
      <c r="R388" s="104">
        <f>+N388*P388*'1. Standard_Cost'!$B$12</f>
        <v>0</v>
      </c>
      <c r="S388" s="104">
        <f>+N388*O388*P388*'1. Standard_Cost'!$C$12</f>
        <v>0</v>
      </c>
      <c r="T388" s="104">
        <f>+N388*P388*Q388*'1. Standard_Cost'!$D$12</f>
        <v>0</v>
      </c>
      <c r="U388" s="104">
        <f>+N388*O388*'1. Standard_Cost'!$E$12</f>
        <v>0</v>
      </c>
      <c r="V388" s="211">
        <v>3</v>
      </c>
      <c r="W388" s="211">
        <v>3</v>
      </c>
      <c r="X388" s="211">
        <v>12</v>
      </c>
      <c r="Y388" s="104">
        <f>+V388*((X388*'1. Standard_Cost'!$B$16)+(W388*X388*'1. Standard_Cost'!$C$16))</f>
        <v>3960000</v>
      </c>
      <c r="Z388" s="103"/>
      <c r="AA388" s="103"/>
      <c r="AB388" s="104">
        <f>+Z388*'1. Standard_Cost'!$B$20+AA388*'1. Standard_Cost'!$C$20</f>
        <v>0</v>
      </c>
      <c r="AC388" s="105"/>
      <c r="AD388" s="106"/>
      <c r="AE388" s="104">
        <f>SUM(AD388,AC388,AB388,Y388,U388,T388,S388,R388)*'1. Standard_Cost'!B233</f>
        <v>0</v>
      </c>
      <c r="AF388" s="104">
        <f>SUM(AD388,AE388)</f>
        <v>0</v>
      </c>
      <c r="AG388" s="103"/>
      <c r="AH388" s="103"/>
      <c r="AI388" s="103"/>
      <c r="AJ388" s="107"/>
      <c r="AK388" s="107"/>
      <c r="AL388" s="107"/>
      <c r="AM388" s="104">
        <f>AG388*'1. Standard_Cost'!B229+'Incremental_Cost Year 2021'!AH397*'1. Standard_Cost'!C229+'Incremental_Cost Year 2021'!AI397*'1. Standard_Cost'!D229+'Incremental_Cost Year 2021'!AJ397+'Incremental_Cost Year 2021'!AL397+AK388</f>
        <v>0</v>
      </c>
      <c r="AN388" s="104">
        <f>AM388*'1. Standard_Cost'!C233</f>
        <v>0</v>
      </c>
      <c r="AO388" s="107"/>
      <c r="AQ388" s="104">
        <f t="shared" ref="AQ388:AQ391" si="614">L388+M388</f>
        <v>0</v>
      </c>
      <c r="AR388" s="104">
        <f t="shared" ref="AR388:AR391" si="615">AF388</f>
        <v>0</v>
      </c>
      <c r="AS388" s="104">
        <f t="shared" si="591"/>
        <v>0</v>
      </c>
      <c r="AT388" s="104">
        <f>SUM(AQ388,AR388,AS388)</f>
        <v>0</v>
      </c>
      <c r="AU388" s="229"/>
      <c r="AV388" s="229"/>
      <c r="AW388" s="229"/>
      <c r="AX388" s="229"/>
      <c r="AY388" s="229"/>
      <c r="AZ388" s="229"/>
      <c r="BA388" s="230">
        <f t="shared" ref="BA388:BA391" si="616">SUM(AU388:AZ388)-AT388</f>
        <v>0</v>
      </c>
    </row>
    <row r="389" spans="1:53" ht="14.1" customHeight="1" outlineLevel="2" x14ac:dyDescent="0.2">
      <c r="A389" s="68"/>
      <c r="B389" s="94"/>
      <c r="C389" s="142"/>
      <c r="D389" s="254"/>
      <c r="E389" s="239"/>
      <c r="F389" s="110"/>
      <c r="G389" s="111"/>
      <c r="H389" s="99" t="s">
        <v>50</v>
      </c>
      <c r="I389" s="100"/>
      <c r="J389" s="101"/>
      <c r="K389" s="101"/>
      <c r="L389" s="102" t="str">
        <f>IF(I389&lt;&gt;0,((VLOOKUP(I389,'1. Standard_Cost'!$B$4:$D$8,2)+VLOOKUP(I389,'1. Standard_Cost'!$B$4:$D$8,3))*J389*K389),"0")</f>
        <v>0</v>
      </c>
      <c r="M389" s="102">
        <f>L389*'1. Standard_Cost'!F209</f>
        <v>0</v>
      </c>
      <c r="N389" s="103"/>
      <c r="O389" s="103"/>
      <c r="P389" s="103"/>
      <c r="Q389" s="103"/>
      <c r="R389" s="104">
        <f>+N389*P389*'1. Standard_Cost'!$B$12</f>
        <v>0</v>
      </c>
      <c r="S389" s="104">
        <f>+N389*O389*P389*'1. Standard_Cost'!$C$12</f>
        <v>0</v>
      </c>
      <c r="T389" s="104">
        <f>+N389*P389*Q389*'1. Standard_Cost'!$D$12</f>
        <v>0</v>
      </c>
      <c r="U389" s="104">
        <f>+N389*O389*'1. Standard_Cost'!$E$12</f>
        <v>0</v>
      </c>
      <c r="V389" s="211"/>
      <c r="W389" s="211"/>
      <c r="X389" s="211"/>
      <c r="Y389" s="104">
        <f>+V389*((X389*'1. Standard_Cost'!$B$16)+(W389*X389*'1. Standard_Cost'!$C$16))</f>
        <v>0</v>
      </c>
      <c r="Z389" s="103"/>
      <c r="AA389" s="103"/>
      <c r="AB389" s="104">
        <f>+Z389*'1. Standard_Cost'!$B$20+AA389*'1. Standard_Cost'!$C$20</f>
        <v>0</v>
      </c>
      <c r="AC389" s="105"/>
      <c r="AD389" s="106"/>
      <c r="AE389" s="104">
        <f>SUM(AD389,AC389,AB389,Y389,U389,T389,S389,R389)*'1. Standard_Cost'!B233</f>
        <v>0</v>
      </c>
      <c r="AF389" s="104">
        <f t="shared" ref="AF389:AF391" si="617">SUM(AD389,AE389)</f>
        <v>0</v>
      </c>
      <c r="AG389" s="103"/>
      <c r="AH389" s="103">
        <v>0</v>
      </c>
      <c r="AI389" s="103">
        <v>0</v>
      </c>
      <c r="AJ389" s="107"/>
      <c r="AK389" s="107"/>
      <c r="AL389" s="107"/>
      <c r="AM389" s="104">
        <f>AG389*'1. Standard_Cost'!B229+'Incremental_Cost Year 2021'!AH398*'1. Standard_Cost'!C229+'Incremental_Cost Year 2021'!AI398*'1. Standard_Cost'!D229+'Incremental_Cost Year 2021'!AJ398+'Incremental_Cost Year 2021'!AL398+AK389</f>
        <v>0</v>
      </c>
      <c r="AN389" s="104">
        <f>AM389*'1. Standard_Cost'!C233</f>
        <v>0</v>
      </c>
      <c r="AO389" s="107"/>
      <c r="AQ389" s="104">
        <f t="shared" si="614"/>
        <v>0</v>
      </c>
      <c r="AR389" s="104">
        <f t="shared" si="615"/>
        <v>0</v>
      </c>
      <c r="AS389" s="104">
        <f t="shared" si="591"/>
        <v>0</v>
      </c>
      <c r="AT389" s="104">
        <f t="shared" ref="AT389:AT391" si="618">SUM(AQ389,AR389,AS389)</f>
        <v>0</v>
      </c>
      <c r="AU389" s="229"/>
      <c r="AV389" s="229">
        <v>0</v>
      </c>
      <c r="AW389" s="229"/>
      <c r="AX389" s="229"/>
      <c r="AY389" s="229"/>
      <c r="AZ389" s="229"/>
      <c r="BA389" s="230">
        <f t="shared" si="616"/>
        <v>0</v>
      </c>
    </row>
    <row r="390" spans="1:53" ht="14.1" customHeight="1" outlineLevel="2" x14ac:dyDescent="0.2">
      <c r="A390" s="68"/>
      <c r="B390" s="94"/>
      <c r="C390" s="142"/>
      <c r="D390" s="254"/>
      <c r="E390" s="239"/>
      <c r="F390" s="110"/>
      <c r="G390" s="111"/>
      <c r="H390" s="99" t="s">
        <v>51</v>
      </c>
      <c r="I390" s="100"/>
      <c r="J390" s="101"/>
      <c r="K390" s="101"/>
      <c r="L390" s="102" t="str">
        <f>IF(I390&lt;&gt;0,((VLOOKUP(I390,'1. Standard_Cost'!$B$4:$D$8,2)+VLOOKUP(I390,'1. Standard_Cost'!$B$4:$D$8,3))*J390*K390),"0")</f>
        <v>0</v>
      </c>
      <c r="M390" s="102">
        <f>L390*'1. Standard_Cost'!F209</f>
        <v>0</v>
      </c>
      <c r="N390" s="103"/>
      <c r="O390" s="103"/>
      <c r="P390" s="103"/>
      <c r="Q390" s="103"/>
      <c r="R390" s="104">
        <f>+N390*P390*'1. Standard_Cost'!$B$12</f>
        <v>0</v>
      </c>
      <c r="S390" s="104">
        <f>+N390*O390*P390*'1. Standard_Cost'!$C$12</f>
        <v>0</v>
      </c>
      <c r="T390" s="104">
        <f>+N390*P390*Q390*'1. Standard_Cost'!$D$12</f>
        <v>0</v>
      </c>
      <c r="U390" s="104">
        <f>+N390*O390*'1. Standard_Cost'!$E$12</f>
        <v>0</v>
      </c>
      <c r="V390" s="103"/>
      <c r="W390" s="103"/>
      <c r="X390" s="103"/>
      <c r="Y390" s="104">
        <f>+V390*((X390*'1. Standard_Cost'!$B$16)+(W390*X390*'1. Standard_Cost'!$C$16))</f>
        <v>0</v>
      </c>
      <c r="Z390" s="103"/>
      <c r="AA390" s="103"/>
      <c r="AB390" s="104">
        <f>+Z390*'1. Standard_Cost'!$B$20+AA390*'1. Standard_Cost'!$C$20</f>
        <v>0</v>
      </c>
      <c r="AC390" s="105"/>
      <c r="AD390" s="106"/>
      <c r="AE390" s="104">
        <f>SUM(AD390,AC390,AB390,Y390,U390,T390,S390,R390)*'1. Standard_Cost'!B233</f>
        <v>0</v>
      </c>
      <c r="AF390" s="104">
        <f t="shared" si="617"/>
        <v>0</v>
      </c>
      <c r="AG390" s="103"/>
      <c r="AH390" s="103"/>
      <c r="AI390" s="103"/>
      <c r="AJ390" s="107"/>
      <c r="AK390" s="107"/>
      <c r="AL390" s="107"/>
      <c r="AM390" s="104">
        <f>AG390*'1. Standard_Cost'!B229+'Incremental_Cost Year 2021'!AH399*'1. Standard_Cost'!C229+'Incremental_Cost Year 2021'!AI399*'1. Standard_Cost'!D229+'Incremental_Cost Year 2021'!AJ399+'Incremental_Cost Year 2021'!AL399+AK390</f>
        <v>0</v>
      </c>
      <c r="AN390" s="104">
        <f>AM390*'1. Standard_Cost'!C233</f>
        <v>0</v>
      </c>
      <c r="AO390" s="107"/>
      <c r="AQ390" s="104">
        <f t="shared" si="614"/>
        <v>0</v>
      </c>
      <c r="AR390" s="104">
        <f t="shared" si="615"/>
        <v>0</v>
      </c>
      <c r="AS390" s="104">
        <f t="shared" si="591"/>
        <v>0</v>
      </c>
      <c r="AT390" s="104">
        <f t="shared" si="618"/>
        <v>0</v>
      </c>
      <c r="AU390" s="229"/>
      <c r="AV390" s="229"/>
      <c r="AW390" s="229"/>
      <c r="AX390" s="229"/>
      <c r="AY390" s="229"/>
      <c r="AZ390" s="229"/>
      <c r="BA390" s="230">
        <f t="shared" si="616"/>
        <v>0</v>
      </c>
    </row>
    <row r="391" spans="1:53" ht="14.1" customHeight="1" outlineLevel="2" x14ac:dyDescent="0.2">
      <c r="A391" s="68"/>
      <c r="B391" s="94"/>
      <c r="C391" s="142"/>
      <c r="D391" s="254"/>
      <c r="E391" s="239"/>
      <c r="F391" s="110"/>
      <c r="G391" s="111"/>
      <c r="H391" s="112" t="s">
        <v>179</v>
      </c>
      <c r="I391" s="100"/>
      <c r="J391" s="101"/>
      <c r="K391" s="101"/>
      <c r="L391" s="102" t="str">
        <f>IF(I391&lt;&gt;0,((VLOOKUP(I391,'1. Standard_Cost'!$B$4:$D$8,2)+VLOOKUP(I391,'1. Standard_Cost'!$B$4:$D$8,3))*J391*K391),"0")</f>
        <v>0</v>
      </c>
      <c r="M391" s="102">
        <f>L391*'1. Standard_Cost'!F209</f>
        <v>0</v>
      </c>
      <c r="N391" s="103"/>
      <c r="O391" s="103"/>
      <c r="P391" s="103"/>
      <c r="Q391" s="103"/>
      <c r="R391" s="104">
        <f>+N391*P391*'1. Standard_Cost'!$B$12</f>
        <v>0</v>
      </c>
      <c r="S391" s="104">
        <f>+N391*O391*P391*'1. Standard_Cost'!$C$12</f>
        <v>0</v>
      </c>
      <c r="T391" s="104">
        <f>+N391*P391*Q391*'1. Standard_Cost'!$D$12</f>
        <v>0</v>
      </c>
      <c r="U391" s="104">
        <f>+N391*O391*'1. Standard_Cost'!$E$12</f>
        <v>0</v>
      </c>
      <c r="V391" s="103"/>
      <c r="W391" s="103"/>
      <c r="X391" s="103"/>
      <c r="Y391" s="104">
        <f>+V391*((X391*'1. Standard_Cost'!$B$16)+(W391*X391*'1. Standard_Cost'!$C$16))</f>
        <v>0</v>
      </c>
      <c r="Z391" s="103"/>
      <c r="AA391" s="103"/>
      <c r="AB391" s="104">
        <f>+Z391*'1. Standard_Cost'!$B$20+AA391*'1. Standard_Cost'!$C$20</f>
        <v>0</v>
      </c>
      <c r="AC391" s="105"/>
      <c r="AD391" s="106"/>
      <c r="AE391" s="104">
        <f>SUM(AD391,AC391,AB391,Y391,U391,T391,S391,R391)*'1. Standard_Cost'!B233</f>
        <v>0</v>
      </c>
      <c r="AF391" s="104">
        <f t="shared" si="617"/>
        <v>0</v>
      </c>
      <c r="AG391" s="103"/>
      <c r="AH391" s="103"/>
      <c r="AI391" s="103"/>
      <c r="AJ391" s="107"/>
      <c r="AK391" s="107"/>
      <c r="AL391" s="107"/>
      <c r="AM391" s="104">
        <f>AG391*'1. Standard_Cost'!B229+'Incremental_Cost Year 2021'!AH400*'1. Standard_Cost'!C229+'Incremental_Cost Year 2021'!AI400*'1. Standard_Cost'!D229+'Incremental_Cost Year 2021'!AJ400+'Incremental_Cost Year 2021'!AL400+AK391</f>
        <v>0</v>
      </c>
      <c r="AN391" s="104">
        <f>AM391*'1. Standard_Cost'!C233</f>
        <v>0</v>
      </c>
      <c r="AO391" s="107"/>
      <c r="AQ391" s="104">
        <f t="shared" si="614"/>
        <v>0</v>
      </c>
      <c r="AR391" s="104">
        <f t="shared" si="615"/>
        <v>0</v>
      </c>
      <c r="AS391" s="104">
        <f t="shared" si="591"/>
        <v>0</v>
      </c>
      <c r="AT391" s="104">
        <f t="shared" si="618"/>
        <v>0</v>
      </c>
      <c r="AU391" s="229"/>
      <c r="AV391" s="229"/>
      <c r="AW391" s="229"/>
      <c r="AX391" s="229"/>
      <c r="AY391" s="229"/>
      <c r="AZ391" s="229"/>
      <c r="BA391" s="230">
        <f t="shared" si="616"/>
        <v>0</v>
      </c>
    </row>
    <row r="392" spans="1:53" ht="24.6" customHeight="1" outlineLevel="1" x14ac:dyDescent="0.2">
      <c r="A392" s="68"/>
      <c r="B392" s="141"/>
      <c r="C392" s="142"/>
      <c r="D392" s="255"/>
      <c r="E392" s="240"/>
      <c r="F392" s="114" t="s">
        <v>154</v>
      </c>
      <c r="G392" s="115" t="s">
        <v>155</v>
      </c>
      <c r="H392" s="122" t="s">
        <v>313</v>
      </c>
      <c r="I392" s="117"/>
      <c r="J392" s="117"/>
      <c r="K392" s="117"/>
      <c r="L392" s="118">
        <f>SUM(L388:L391)</f>
        <v>0</v>
      </c>
      <c r="M392" s="118">
        <f>SUM(M388:M391)</f>
        <v>0</v>
      </c>
      <c r="N392" s="117"/>
      <c r="O392" s="117"/>
      <c r="P392" s="117"/>
      <c r="Q392" s="117"/>
      <c r="R392" s="119">
        <f>SUM(R388:R391)</f>
        <v>0</v>
      </c>
      <c r="S392" s="119">
        <f>SUM(S388:S391)</f>
        <v>0</v>
      </c>
      <c r="T392" s="119">
        <f>SUM(T388:T391)</f>
        <v>0</v>
      </c>
      <c r="U392" s="119">
        <f>SUM(U388:U391)</f>
        <v>0</v>
      </c>
      <c r="V392" s="117"/>
      <c r="W392" s="117"/>
      <c r="X392" s="117"/>
      <c r="Y392" s="118">
        <f>SUM(Y388:Y391)</f>
        <v>3960000</v>
      </c>
      <c r="Z392" s="117"/>
      <c r="AA392" s="117"/>
      <c r="AB392" s="118">
        <f t="shared" ref="AB392:AF392" si="619">SUM(AB388:AB391)</f>
        <v>0</v>
      </c>
      <c r="AC392" s="118">
        <f t="shared" si="619"/>
        <v>0</v>
      </c>
      <c r="AD392" s="118">
        <f t="shared" si="619"/>
        <v>0</v>
      </c>
      <c r="AE392" s="118">
        <f t="shared" si="619"/>
        <v>0</v>
      </c>
      <c r="AF392" s="118">
        <f t="shared" si="619"/>
        <v>0</v>
      </c>
      <c r="AG392" s="117"/>
      <c r="AH392" s="117"/>
      <c r="AI392" s="117"/>
      <c r="AJ392" s="119">
        <f>SUM(AJ388:AJ391)</f>
        <v>0</v>
      </c>
      <c r="AK392" s="119">
        <f t="shared" ref="AK392:AN392" si="620">SUM(AK388:AK391)</f>
        <v>0</v>
      </c>
      <c r="AL392" s="119">
        <f t="shared" si="620"/>
        <v>0</v>
      </c>
      <c r="AM392" s="119">
        <f t="shared" si="620"/>
        <v>0</v>
      </c>
      <c r="AN392" s="119">
        <f t="shared" si="620"/>
        <v>0</v>
      </c>
      <c r="AO392" s="116"/>
      <c r="AP392" s="120"/>
      <c r="AQ392" s="121">
        <f t="shared" ref="AQ392:BA392" si="621">SUM(AQ388:AQ391)</f>
        <v>0</v>
      </c>
      <c r="AR392" s="121">
        <f t="shared" si="621"/>
        <v>0</v>
      </c>
      <c r="AS392" s="121">
        <f t="shared" si="621"/>
        <v>0</v>
      </c>
      <c r="AT392" s="121">
        <f t="shared" si="621"/>
        <v>0</v>
      </c>
      <c r="AU392" s="121">
        <f t="shared" si="621"/>
        <v>0</v>
      </c>
      <c r="AV392" s="121">
        <f t="shared" si="621"/>
        <v>0</v>
      </c>
      <c r="AW392" s="121">
        <f t="shared" si="621"/>
        <v>0</v>
      </c>
      <c r="AX392" s="121">
        <f t="shared" si="621"/>
        <v>0</v>
      </c>
      <c r="AY392" s="121">
        <f t="shared" si="621"/>
        <v>0</v>
      </c>
      <c r="AZ392" s="121">
        <f t="shared" si="621"/>
        <v>0</v>
      </c>
      <c r="BA392" s="121">
        <f t="shared" si="621"/>
        <v>0</v>
      </c>
    </row>
    <row r="393" spans="1:53" ht="14.1" customHeight="1" outlineLevel="2" x14ac:dyDescent="0.2">
      <c r="A393" s="68"/>
      <c r="B393" s="94"/>
      <c r="C393" s="142"/>
      <c r="D393" s="271" t="s">
        <v>515</v>
      </c>
      <c r="E393" s="96"/>
      <c r="F393" s="97"/>
      <c r="G393" s="98"/>
      <c r="H393" s="99" t="s">
        <v>49</v>
      </c>
      <c r="I393" s="100"/>
      <c r="J393" s="101"/>
      <c r="K393" s="101"/>
      <c r="L393" s="102" t="str">
        <f>IF(I393&lt;&gt;0,((VLOOKUP(I393,'1. Standard_Cost'!$B$4:$D$8,2)+VLOOKUP(I393,'1. Standard_Cost'!$B$4:$D$8,3))*J393*K393),"0")</f>
        <v>0</v>
      </c>
      <c r="M393" s="102">
        <f>L393*'1. Standard_Cost'!F214</f>
        <v>0</v>
      </c>
      <c r="N393" s="103"/>
      <c r="O393" s="103"/>
      <c r="P393" s="103"/>
      <c r="Q393" s="103"/>
      <c r="R393" s="104">
        <f>+N393*P393*'1. Standard_Cost'!$B$12</f>
        <v>0</v>
      </c>
      <c r="S393" s="104">
        <f>+N393*O393*P393*'1. Standard_Cost'!$C$12</f>
        <v>0</v>
      </c>
      <c r="T393" s="104">
        <f>+N393*P393*Q393*'1. Standard_Cost'!$D$12</f>
        <v>0</v>
      </c>
      <c r="U393" s="104">
        <f>+N393*O393*'1. Standard_Cost'!$E$12</f>
        <v>0</v>
      </c>
      <c r="V393" s="103"/>
      <c r="W393" s="103"/>
      <c r="X393" s="103"/>
      <c r="Y393" s="104">
        <f>+V393*((X393*'1. Standard_Cost'!$B$16)+(W393*X393*'1. Standard_Cost'!$C$16))</f>
        <v>0</v>
      </c>
      <c r="Z393" s="103"/>
      <c r="AA393" s="103"/>
      <c r="AB393" s="104">
        <f>+Z393*'1. Standard_Cost'!$B$20+AA393*'1. Standard_Cost'!$C$20</f>
        <v>0</v>
      </c>
      <c r="AC393" s="105"/>
      <c r="AD393" s="106"/>
      <c r="AE393" s="104">
        <f>SUM(AD393,AC393,AB393,Y393,U393,T393,S393,R393)*'1. Standard_Cost'!B238</f>
        <v>0</v>
      </c>
      <c r="AF393" s="104">
        <f>SUM(AD393,AE393)</f>
        <v>0</v>
      </c>
      <c r="AG393" s="103"/>
      <c r="AH393" s="103"/>
      <c r="AI393" s="103"/>
      <c r="AJ393" s="107"/>
      <c r="AK393" s="107"/>
      <c r="AL393" s="107"/>
      <c r="AM393" s="104">
        <f>AG393*'1. Standard_Cost'!B234+'Incremental_Cost Year 2021'!AH402*'1. Standard_Cost'!C234+'Incremental_Cost Year 2021'!AI402*'1. Standard_Cost'!D234+'Incremental_Cost Year 2021'!AJ402+'Incremental_Cost Year 2021'!AL402+AK393</f>
        <v>0</v>
      </c>
      <c r="AN393" s="104">
        <f>AM393*'1. Standard_Cost'!C238</f>
        <v>0</v>
      </c>
      <c r="AO393" s="107"/>
      <c r="AQ393" s="104">
        <f t="shared" ref="AQ393:AQ396" si="622">L393+M393</f>
        <v>0</v>
      </c>
      <c r="AR393" s="104">
        <f t="shared" ref="AR393:AR396" si="623">AF393</f>
        <v>0</v>
      </c>
      <c r="AS393" s="104">
        <f t="shared" si="591"/>
        <v>0</v>
      </c>
      <c r="AT393" s="104">
        <f>SUM(AQ393,AR393,AS393)</f>
        <v>0</v>
      </c>
      <c r="AU393" s="229"/>
      <c r="AV393" s="229"/>
      <c r="AW393" s="229"/>
      <c r="AX393" s="229"/>
      <c r="AY393" s="229"/>
      <c r="AZ393" s="229"/>
      <c r="BA393" s="230">
        <f t="shared" ref="BA393:BA396" si="624">SUM(AU393:AZ393)-AT393</f>
        <v>0</v>
      </c>
    </row>
    <row r="394" spans="1:53" ht="14.1" customHeight="1" outlineLevel="2" x14ac:dyDescent="0.2">
      <c r="A394" s="68"/>
      <c r="B394" s="94"/>
      <c r="C394" s="142"/>
      <c r="D394" s="272"/>
      <c r="E394" s="110"/>
      <c r="F394" s="110"/>
      <c r="G394" s="111"/>
      <c r="H394" s="99" t="s">
        <v>50</v>
      </c>
      <c r="I394" s="100"/>
      <c r="J394" s="101"/>
      <c r="K394" s="101"/>
      <c r="L394" s="102" t="str">
        <f>IF(I394&lt;&gt;0,((VLOOKUP(I394,'1. Standard_Cost'!$B$4:$D$8,2)+VLOOKUP(I394,'1. Standard_Cost'!$B$4:$D$8,3))*J394*K394),"0")</f>
        <v>0</v>
      </c>
      <c r="M394" s="102">
        <f>L394*'1. Standard_Cost'!F214</f>
        <v>0</v>
      </c>
      <c r="N394" s="103"/>
      <c r="O394" s="103"/>
      <c r="P394" s="103"/>
      <c r="Q394" s="103"/>
      <c r="R394" s="104">
        <f>+N394*P394*'1. Standard_Cost'!$B$12</f>
        <v>0</v>
      </c>
      <c r="S394" s="104">
        <f>+N394*O394*P394*'1. Standard_Cost'!$C$12</f>
        <v>0</v>
      </c>
      <c r="T394" s="104">
        <f>+N394*P394*Q394*'1. Standard_Cost'!$D$12</f>
        <v>0</v>
      </c>
      <c r="U394" s="104">
        <f>+N394*O394*'1. Standard_Cost'!$E$12</f>
        <v>0</v>
      </c>
      <c r="V394" s="103"/>
      <c r="W394" s="103"/>
      <c r="X394" s="103"/>
      <c r="Y394" s="104">
        <f>+V394*((X394*'1. Standard_Cost'!$B$16)+(W394*X394*'1. Standard_Cost'!$C$16))</f>
        <v>0</v>
      </c>
      <c r="Z394" s="103"/>
      <c r="AA394" s="103"/>
      <c r="AB394" s="104">
        <f>+Z394*'1. Standard_Cost'!$B$20+AA394*'1. Standard_Cost'!$C$20</f>
        <v>0</v>
      </c>
      <c r="AC394" s="105"/>
      <c r="AD394" s="106"/>
      <c r="AE394" s="104">
        <f>SUM(AD394,AC394,AB394,Y394,U394,T394,S394,R394)*'1. Standard_Cost'!B238</f>
        <v>0</v>
      </c>
      <c r="AF394" s="104">
        <f t="shared" ref="AF394:AF396" si="625">SUM(AD394,AE394)</f>
        <v>0</v>
      </c>
      <c r="AG394" s="103"/>
      <c r="AH394" s="103">
        <v>0</v>
      </c>
      <c r="AI394" s="103">
        <v>0</v>
      </c>
      <c r="AJ394" s="107"/>
      <c r="AK394" s="107"/>
      <c r="AL394" s="107"/>
      <c r="AM394" s="104">
        <f>AG394*'1. Standard_Cost'!B234+'Incremental_Cost Year 2021'!AH403*'1. Standard_Cost'!C234+'Incremental_Cost Year 2021'!AI403*'1. Standard_Cost'!D234+'Incremental_Cost Year 2021'!AJ403+'Incremental_Cost Year 2021'!AL403+AK394</f>
        <v>0</v>
      </c>
      <c r="AN394" s="104">
        <f>AM394*'1. Standard_Cost'!C238</f>
        <v>0</v>
      </c>
      <c r="AO394" s="107"/>
      <c r="AQ394" s="104">
        <f t="shared" si="622"/>
        <v>0</v>
      </c>
      <c r="AR394" s="104">
        <f t="shared" si="623"/>
        <v>0</v>
      </c>
      <c r="AS394" s="104">
        <f t="shared" si="591"/>
        <v>0</v>
      </c>
      <c r="AT394" s="104">
        <f t="shared" ref="AT394:AT396" si="626">SUM(AQ394,AR394,AS394)</f>
        <v>0</v>
      </c>
      <c r="AU394" s="229"/>
      <c r="AV394" s="229">
        <v>0</v>
      </c>
      <c r="AW394" s="229"/>
      <c r="AX394" s="229"/>
      <c r="AY394" s="229"/>
      <c r="AZ394" s="229"/>
      <c r="BA394" s="230">
        <f t="shared" si="624"/>
        <v>0</v>
      </c>
    </row>
    <row r="395" spans="1:53" ht="14.1" customHeight="1" outlineLevel="2" x14ac:dyDescent="0.2">
      <c r="A395" s="68"/>
      <c r="B395" s="94"/>
      <c r="C395" s="142"/>
      <c r="D395" s="272"/>
      <c r="E395" s="110"/>
      <c r="F395" s="110"/>
      <c r="G395" s="111"/>
      <c r="H395" s="99" t="s">
        <v>51</v>
      </c>
      <c r="I395" s="100"/>
      <c r="J395" s="101"/>
      <c r="K395" s="101"/>
      <c r="L395" s="102" t="str">
        <f>IF(I395&lt;&gt;0,((VLOOKUP(I395,'1. Standard_Cost'!$B$4:$D$8,2)+VLOOKUP(I395,'1. Standard_Cost'!$B$4:$D$8,3))*J395*K395),"0")</f>
        <v>0</v>
      </c>
      <c r="M395" s="102">
        <f>L395*'1. Standard_Cost'!F214</f>
        <v>0</v>
      </c>
      <c r="N395" s="103"/>
      <c r="O395" s="103"/>
      <c r="P395" s="103"/>
      <c r="Q395" s="103"/>
      <c r="R395" s="104">
        <f>+N395*P395*'1. Standard_Cost'!$B$12</f>
        <v>0</v>
      </c>
      <c r="S395" s="104">
        <f>+N395*O395*P395*'1. Standard_Cost'!$C$12</f>
        <v>0</v>
      </c>
      <c r="T395" s="104">
        <f>+N395*P395*Q395*'1. Standard_Cost'!$D$12</f>
        <v>0</v>
      </c>
      <c r="U395" s="104">
        <f>+N395*O395*'1. Standard_Cost'!$E$12</f>
        <v>0</v>
      </c>
      <c r="V395" s="103"/>
      <c r="W395" s="103"/>
      <c r="X395" s="103"/>
      <c r="Y395" s="104">
        <f>+V395*((X395*'1. Standard_Cost'!$B$16)+(W395*X395*'1. Standard_Cost'!$C$16))</f>
        <v>0</v>
      </c>
      <c r="Z395" s="103"/>
      <c r="AA395" s="103"/>
      <c r="AB395" s="104">
        <f>+Z395*'1. Standard_Cost'!$B$20+AA395*'1. Standard_Cost'!$C$20</f>
        <v>0</v>
      </c>
      <c r="AC395" s="105"/>
      <c r="AD395" s="106"/>
      <c r="AE395" s="104">
        <f>SUM(AD395,AC395,AB395,Y395,U395,T395,S395,R395)*'1. Standard_Cost'!B238</f>
        <v>0</v>
      </c>
      <c r="AF395" s="104">
        <f t="shared" si="625"/>
        <v>0</v>
      </c>
      <c r="AG395" s="103"/>
      <c r="AH395" s="103"/>
      <c r="AI395" s="103"/>
      <c r="AJ395" s="107"/>
      <c r="AK395" s="107"/>
      <c r="AL395" s="107"/>
      <c r="AM395" s="104">
        <f>AG395*'1. Standard_Cost'!B234+'Incremental_Cost Year 2021'!AH404*'1. Standard_Cost'!C234+'Incremental_Cost Year 2021'!AI404*'1. Standard_Cost'!D234+'Incremental_Cost Year 2021'!AJ404+'Incremental_Cost Year 2021'!AL404+AK395</f>
        <v>0</v>
      </c>
      <c r="AN395" s="104">
        <f>AM395*'1. Standard_Cost'!C238</f>
        <v>0</v>
      </c>
      <c r="AO395" s="107"/>
      <c r="AQ395" s="104">
        <f t="shared" si="622"/>
        <v>0</v>
      </c>
      <c r="AR395" s="104">
        <f t="shared" si="623"/>
        <v>0</v>
      </c>
      <c r="AS395" s="104">
        <f t="shared" si="591"/>
        <v>0</v>
      </c>
      <c r="AT395" s="104">
        <f t="shared" si="626"/>
        <v>0</v>
      </c>
      <c r="AU395" s="229"/>
      <c r="AV395" s="229"/>
      <c r="AW395" s="229"/>
      <c r="AX395" s="229"/>
      <c r="AY395" s="229"/>
      <c r="AZ395" s="229"/>
      <c r="BA395" s="230">
        <f t="shared" si="624"/>
        <v>0</v>
      </c>
    </row>
    <row r="396" spans="1:53" ht="14.1" customHeight="1" outlineLevel="2" x14ac:dyDescent="0.2">
      <c r="A396" s="68"/>
      <c r="B396" s="94"/>
      <c r="C396" s="142"/>
      <c r="D396" s="272"/>
      <c r="E396" s="110"/>
      <c r="F396" s="110"/>
      <c r="G396" s="111"/>
      <c r="H396" s="112" t="s">
        <v>179</v>
      </c>
      <c r="I396" s="100"/>
      <c r="J396" s="101"/>
      <c r="K396" s="101"/>
      <c r="L396" s="102" t="str">
        <f>IF(I396&lt;&gt;0,((VLOOKUP(I396,'1. Standard_Cost'!$B$4:$D$8,2)+VLOOKUP(I396,'1. Standard_Cost'!$B$4:$D$8,3))*J396*K396),"0")</f>
        <v>0</v>
      </c>
      <c r="M396" s="102">
        <f>L396*'1. Standard_Cost'!F214</f>
        <v>0</v>
      </c>
      <c r="N396" s="103"/>
      <c r="O396" s="103"/>
      <c r="P396" s="103"/>
      <c r="Q396" s="103"/>
      <c r="R396" s="104">
        <f>+N396*P396*'1. Standard_Cost'!$B$12</f>
        <v>0</v>
      </c>
      <c r="S396" s="104">
        <f>+N396*O396*P396*'1. Standard_Cost'!$C$12</f>
        <v>0</v>
      </c>
      <c r="T396" s="104">
        <f>+N396*P396*Q396*'1. Standard_Cost'!$D$12</f>
        <v>0</v>
      </c>
      <c r="U396" s="104">
        <f>+N396*O396*'1. Standard_Cost'!$E$12</f>
        <v>0</v>
      </c>
      <c r="V396" s="103"/>
      <c r="W396" s="103"/>
      <c r="X396" s="103"/>
      <c r="Y396" s="104">
        <f>+V396*((X396*'1. Standard_Cost'!$B$16)+(W396*X396*'1. Standard_Cost'!$C$16))</f>
        <v>0</v>
      </c>
      <c r="Z396" s="103"/>
      <c r="AA396" s="103"/>
      <c r="AB396" s="104">
        <f>+Z396*'1. Standard_Cost'!$B$20+AA396*'1. Standard_Cost'!$C$20</f>
        <v>0</v>
      </c>
      <c r="AC396" s="105"/>
      <c r="AD396" s="106"/>
      <c r="AE396" s="104">
        <f>SUM(AD396,AC396,AB396,Y396,U396,T396,S396,R396)*'1. Standard_Cost'!B238</f>
        <v>0</v>
      </c>
      <c r="AF396" s="104">
        <f t="shared" si="625"/>
        <v>0</v>
      </c>
      <c r="AG396" s="103"/>
      <c r="AH396" s="103"/>
      <c r="AI396" s="103"/>
      <c r="AJ396" s="107"/>
      <c r="AK396" s="107"/>
      <c r="AL396" s="107"/>
      <c r="AM396" s="104">
        <f>AG396*'1. Standard_Cost'!B234+'Incremental_Cost Year 2021'!AH405*'1. Standard_Cost'!C234+'Incremental_Cost Year 2021'!AI405*'1. Standard_Cost'!D234+'Incremental_Cost Year 2021'!AJ405+'Incremental_Cost Year 2021'!AL405+AK396</f>
        <v>0</v>
      </c>
      <c r="AN396" s="104">
        <f>AM396*'1. Standard_Cost'!C238</f>
        <v>0</v>
      </c>
      <c r="AO396" s="107"/>
      <c r="AQ396" s="104">
        <f t="shared" si="622"/>
        <v>0</v>
      </c>
      <c r="AR396" s="104">
        <f t="shared" si="623"/>
        <v>0</v>
      </c>
      <c r="AS396" s="104">
        <f t="shared" si="591"/>
        <v>0</v>
      </c>
      <c r="AT396" s="104">
        <f t="shared" si="626"/>
        <v>0</v>
      </c>
      <c r="AU396" s="229"/>
      <c r="AV396" s="229"/>
      <c r="AW396" s="229"/>
      <c r="AX396" s="229"/>
      <c r="AY396" s="229"/>
      <c r="AZ396" s="229"/>
      <c r="BA396" s="230">
        <f t="shared" si="624"/>
        <v>0</v>
      </c>
    </row>
    <row r="397" spans="1:53" ht="24.6" customHeight="1" outlineLevel="1" x14ac:dyDescent="0.2">
      <c r="A397" s="68"/>
      <c r="B397" s="141"/>
      <c r="C397" s="142"/>
      <c r="D397" s="273"/>
      <c r="E397" s="113" t="s">
        <v>781</v>
      </c>
      <c r="F397" s="114" t="s">
        <v>154</v>
      </c>
      <c r="G397" s="115" t="s">
        <v>155</v>
      </c>
      <c r="H397" s="122" t="s">
        <v>314</v>
      </c>
      <c r="I397" s="117"/>
      <c r="J397" s="117"/>
      <c r="K397" s="117"/>
      <c r="L397" s="118">
        <f>SUM(L393:L396)</f>
        <v>0</v>
      </c>
      <c r="M397" s="118">
        <f>SUM(M393:M396)</f>
        <v>0</v>
      </c>
      <c r="N397" s="117"/>
      <c r="O397" s="117"/>
      <c r="P397" s="117"/>
      <c r="Q397" s="117"/>
      <c r="R397" s="119">
        <f>SUM(R393:R396)</f>
        <v>0</v>
      </c>
      <c r="S397" s="119">
        <f>SUM(S393:S396)</f>
        <v>0</v>
      </c>
      <c r="T397" s="119">
        <f>SUM(T393:T396)</f>
        <v>0</v>
      </c>
      <c r="U397" s="119">
        <f>SUM(U393:U396)</f>
        <v>0</v>
      </c>
      <c r="V397" s="117"/>
      <c r="W397" s="117"/>
      <c r="X397" s="117"/>
      <c r="Y397" s="118">
        <f>SUM(Y393:Y396)</f>
        <v>0</v>
      </c>
      <c r="Z397" s="117"/>
      <c r="AA397" s="117"/>
      <c r="AB397" s="118">
        <f t="shared" ref="AB397:AF397" si="627">SUM(AB393:AB396)</f>
        <v>0</v>
      </c>
      <c r="AC397" s="118">
        <f t="shared" si="627"/>
        <v>0</v>
      </c>
      <c r="AD397" s="118">
        <f t="shared" si="627"/>
        <v>0</v>
      </c>
      <c r="AE397" s="118">
        <f t="shared" si="627"/>
        <v>0</v>
      </c>
      <c r="AF397" s="118">
        <f t="shared" si="627"/>
        <v>0</v>
      </c>
      <c r="AG397" s="117"/>
      <c r="AH397" s="117"/>
      <c r="AI397" s="117"/>
      <c r="AJ397" s="119">
        <f>SUM(AJ393:AJ396)</f>
        <v>0</v>
      </c>
      <c r="AK397" s="119">
        <f t="shared" ref="AK397:AN397" si="628">SUM(AK393:AK396)</f>
        <v>0</v>
      </c>
      <c r="AL397" s="119">
        <f t="shared" si="628"/>
        <v>0</v>
      </c>
      <c r="AM397" s="119">
        <f t="shared" si="628"/>
        <v>0</v>
      </c>
      <c r="AN397" s="119">
        <f t="shared" si="628"/>
        <v>0</v>
      </c>
      <c r="AO397" s="116"/>
      <c r="AP397" s="120"/>
      <c r="AQ397" s="121">
        <f t="shared" ref="AQ397:BA397" si="629">SUM(AQ393:AQ396)</f>
        <v>0</v>
      </c>
      <c r="AR397" s="121">
        <f t="shared" si="629"/>
        <v>0</v>
      </c>
      <c r="AS397" s="121">
        <f t="shared" si="629"/>
        <v>0</v>
      </c>
      <c r="AT397" s="121">
        <f t="shared" si="629"/>
        <v>0</v>
      </c>
      <c r="AU397" s="121">
        <f t="shared" si="629"/>
        <v>0</v>
      </c>
      <c r="AV397" s="121">
        <f t="shared" si="629"/>
        <v>0</v>
      </c>
      <c r="AW397" s="121">
        <f t="shared" si="629"/>
        <v>0</v>
      </c>
      <c r="AX397" s="121">
        <f t="shared" si="629"/>
        <v>0</v>
      </c>
      <c r="AY397" s="121">
        <f t="shared" si="629"/>
        <v>0</v>
      </c>
      <c r="AZ397" s="121">
        <f t="shared" si="629"/>
        <v>0</v>
      </c>
      <c r="BA397" s="121">
        <f t="shared" si="629"/>
        <v>0</v>
      </c>
    </row>
    <row r="398" spans="1:53" ht="14.1" customHeight="1" outlineLevel="2" x14ac:dyDescent="0.2">
      <c r="A398" s="68"/>
      <c r="B398" s="94"/>
      <c r="C398" s="142"/>
      <c r="D398" s="271" t="s">
        <v>515</v>
      </c>
      <c r="E398" s="96"/>
      <c r="F398" s="97"/>
      <c r="G398" s="98"/>
      <c r="H398" s="99" t="s">
        <v>554</v>
      </c>
      <c r="I398" s="100" t="s">
        <v>1</v>
      </c>
      <c r="J398" s="101">
        <v>3</v>
      </c>
      <c r="K398" s="101">
        <v>1</v>
      </c>
      <c r="L398" s="102">
        <f>IF(I398&lt;&gt;0,((VLOOKUP(I398,'1. Standard_Cost'!$B$4:$D$8,2)+VLOOKUP(I398,'1. Standard_Cost'!$B$4:$D$8,3))*J398*K398),"0")</f>
        <v>270375</v>
      </c>
      <c r="M398" s="102">
        <f>L398*'1. Standard_Cost'!F4</f>
        <v>45152.625</v>
      </c>
      <c r="N398" s="103"/>
      <c r="O398" s="103"/>
      <c r="P398" s="103"/>
      <c r="Q398" s="103"/>
      <c r="R398" s="104">
        <f>+N398*P398*'1. Standard_Cost'!$B$12</f>
        <v>0</v>
      </c>
      <c r="S398" s="104">
        <f>+N398*O398*P398*'1. Standard_Cost'!$C$12</f>
        <v>0</v>
      </c>
      <c r="T398" s="104">
        <f>+N398*P398*Q398*'1. Standard_Cost'!$D$12</f>
        <v>0</v>
      </c>
      <c r="U398" s="104">
        <f>+N398*O398*'1. Standard_Cost'!$E$12</f>
        <v>0</v>
      </c>
      <c r="V398" s="103"/>
      <c r="W398" s="103"/>
      <c r="X398" s="103"/>
      <c r="Y398" s="104">
        <f>+V398*((X398*'1. Standard_Cost'!$B$16)+(W398*X398*'1. Standard_Cost'!$C$16))</f>
        <v>0</v>
      </c>
      <c r="Z398" s="103"/>
      <c r="AA398" s="103"/>
      <c r="AB398" s="104">
        <f>+Z398*'1. Standard_Cost'!$B$20+AA398*'1. Standard_Cost'!$C$20</f>
        <v>0</v>
      </c>
      <c r="AC398" s="105">
        <v>45000</v>
      </c>
      <c r="AD398" s="106"/>
      <c r="AE398" s="104">
        <f>SUM(AD398,AC398,AB398,Y398,U398,T398,S398,R398)*'1. Standard_Cost'!B243</f>
        <v>0</v>
      </c>
      <c r="AF398" s="104">
        <f>SUM(AD398,AE398)</f>
        <v>0</v>
      </c>
      <c r="AG398" s="103"/>
      <c r="AH398" s="103"/>
      <c r="AI398" s="103"/>
      <c r="AJ398" s="107"/>
      <c r="AK398" s="107"/>
      <c r="AL398" s="107"/>
      <c r="AM398" s="104">
        <f>AG398*'1. Standard_Cost'!B239+'Incremental_Cost Year 2021'!AH407*'1. Standard_Cost'!C239+'Incremental_Cost Year 2021'!AI407*'1. Standard_Cost'!D239+'Incremental_Cost Year 2021'!AJ407+'Incremental_Cost Year 2021'!AL407+AK398</f>
        <v>0</v>
      </c>
      <c r="AN398" s="104">
        <f>AM398*'1. Standard_Cost'!C243</f>
        <v>0</v>
      </c>
      <c r="AO398" s="107"/>
      <c r="AQ398" s="104">
        <f t="shared" ref="AQ398:AQ401" si="630">L398+M398</f>
        <v>315527.625</v>
      </c>
      <c r="AR398" s="104">
        <f t="shared" ref="AR398:AR401" si="631">AF398</f>
        <v>0</v>
      </c>
      <c r="AS398" s="104">
        <f t="shared" si="591"/>
        <v>0</v>
      </c>
      <c r="AT398" s="104">
        <f>SUM(AQ398,AR398,AS398)</f>
        <v>315527.625</v>
      </c>
      <c r="AU398" s="229">
        <f>AT398</f>
        <v>315527.625</v>
      </c>
      <c r="AV398" s="229"/>
      <c r="AW398" s="229"/>
      <c r="AX398" s="229"/>
      <c r="AY398" s="229"/>
      <c r="AZ398" s="229"/>
      <c r="BA398" s="230">
        <f t="shared" ref="BA398:BA401" si="632">SUM(AU398:AZ398)-AT398</f>
        <v>0</v>
      </c>
    </row>
    <row r="399" spans="1:53" ht="14.1" customHeight="1" outlineLevel="2" x14ac:dyDescent="0.2">
      <c r="A399" s="68"/>
      <c r="B399" s="94"/>
      <c r="C399" s="142"/>
      <c r="D399" s="272"/>
      <c r="E399" s="110"/>
      <c r="F399" s="110"/>
      <c r="G399" s="111"/>
      <c r="H399" s="99" t="s">
        <v>50</v>
      </c>
      <c r="I399" s="100"/>
      <c r="J399" s="101"/>
      <c r="K399" s="101"/>
      <c r="L399" s="102" t="str">
        <f>IF(I399&lt;&gt;0,((VLOOKUP(I399,'1. Standard_Cost'!$B$4:$D$8,2)+VLOOKUP(I399,'1. Standard_Cost'!$B$4:$D$8,3))*J399*K399),"0")</f>
        <v>0</v>
      </c>
      <c r="M399" s="102">
        <f>L399*'1. Standard_Cost'!F4</f>
        <v>0</v>
      </c>
      <c r="N399" s="103"/>
      <c r="O399" s="103"/>
      <c r="P399" s="103"/>
      <c r="Q399" s="103"/>
      <c r="R399" s="104">
        <f>+N399*P399*'1. Standard_Cost'!$B$12</f>
        <v>0</v>
      </c>
      <c r="S399" s="104">
        <f>+N399*O399*P399*'1. Standard_Cost'!$C$12</f>
        <v>0</v>
      </c>
      <c r="T399" s="104">
        <f>+N399*P399*Q399*'1. Standard_Cost'!$D$12</f>
        <v>0</v>
      </c>
      <c r="U399" s="104">
        <f>+N399*O399*'1. Standard_Cost'!$E$12</f>
        <v>0</v>
      </c>
      <c r="V399" s="103"/>
      <c r="W399" s="103"/>
      <c r="X399" s="103"/>
      <c r="Y399" s="104">
        <f>+V399*((X399*'1. Standard_Cost'!$B$16)+(W399*X399*'1. Standard_Cost'!$C$16))</f>
        <v>0</v>
      </c>
      <c r="Z399" s="103"/>
      <c r="AA399" s="103"/>
      <c r="AB399" s="104">
        <f>+Z399*'1. Standard_Cost'!$B$20+AA399*'1. Standard_Cost'!$C$20</f>
        <v>0</v>
      </c>
      <c r="AC399" s="105"/>
      <c r="AD399" s="106"/>
      <c r="AE399" s="104">
        <f>SUM(AD399,AC399,AB399,Y399,U399,T399,S399,R399)*'1. Standard_Cost'!B243</f>
        <v>0</v>
      </c>
      <c r="AF399" s="104">
        <f t="shared" ref="AF399:AF401" si="633">SUM(AD399,AE399)</f>
        <v>0</v>
      </c>
      <c r="AG399" s="103"/>
      <c r="AH399" s="103">
        <v>0</v>
      </c>
      <c r="AI399" s="103">
        <v>0</v>
      </c>
      <c r="AJ399" s="107"/>
      <c r="AK399" s="107"/>
      <c r="AL399" s="107"/>
      <c r="AM399" s="104">
        <f>AG399*'1. Standard_Cost'!B239+'Incremental_Cost Year 2021'!AH408*'1. Standard_Cost'!C239+'Incremental_Cost Year 2021'!AI408*'1. Standard_Cost'!D239+'Incremental_Cost Year 2021'!AJ408+'Incremental_Cost Year 2021'!AL408+AK399</f>
        <v>0</v>
      </c>
      <c r="AN399" s="104">
        <f>AM399*'1. Standard_Cost'!C243</f>
        <v>0</v>
      </c>
      <c r="AO399" s="107"/>
      <c r="AQ399" s="104">
        <f t="shared" si="630"/>
        <v>0</v>
      </c>
      <c r="AR399" s="104">
        <f t="shared" si="631"/>
        <v>0</v>
      </c>
      <c r="AS399" s="104">
        <f t="shared" si="591"/>
        <v>0</v>
      </c>
      <c r="AT399" s="104">
        <f t="shared" ref="AT399:AT401" si="634">SUM(AQ399,AR399,AS399)</f>
        <v>0</v>
      </c>
      <c r="AU399" s="229"/>
      <c r="AV399" s="229">
        <v>0</v>
      </c>
      <c r="AW399" s="229"/>
      <c r="AX399" s="229"/>
      <c r="AY399" s="229"/>
      <c r="AZ399" s="229"/>
      <c r="BA399" s="230">
        <f t="shared" si="632"/>
        <v>0</v>
      </c>
    </row>
    <row r="400" spans="1:53" ht="14.1" customHeight="1" outlineLevel="2" x14ac:dyDescent="0.2">
      <c r="A400" s="68"/>
      <c r="B400" s="94"/>
      <c r="C400" s="142"/>
      <c r="D400" s="272"/>
      <c r="E400" s="110"/>
      <c r="F400" s="110"/>
      <c r="G400" s="111"/>
      <c r="H400" s="99" t="s">
        <v>51</v>
      </c>
      <c r="I400" s="100"/>
      <c r="J400" s="101"/>
      <c r="K400" s="101"/>
      <c r="L400" s="102" t="str">
        <f>IF(I400&lt;&gt;0,((VLOOKUP(I400,'1. Standard_Cost'!$B$4:$D$8,2)+VLOOKUP(I400,'1. Standard_Cost'!$B$4:$D$8,3))*J400*K400),"0")</f>
        <v>0</v>
      </c>
      <c r="M400" s="102">
        <f>L400*'1. Standard_Cost'!F219</f>
        <v>0</v>
      </c>
      <c r="N400" s="103"/>
      <c r="O400" s="103"/>
      <c r="P400" s="103"/>
      <c r="Q400" s="103"/>
      <c r="R400" s="104">
        <f>+N400*P400*'1. Standard_Cost'!$B$12</f>
        <v>0</v>
      </c>
      <c r="S400" s="104">
        <f>+N400*O400*P400*'1. Standard_Cost'!$C$12</f>
        <v>0</v>
      </c>
      <c r="T400" s="104">
        <f>+N400*P400*Q400*'1. Standard_Cost'!$D$12</f>
        <v>0</v>
      </c>
      <c r="U400" s="104">
        <f>+N400*O400*'1. Standard_Cost'!$E$12</f>
        <v>0</v>
      </c>
      <c r="V400" s="103"/>
      <c r="W400" s="103"/>
      <c r="X400" s="103"/>
      <c r="Y400" s="104">
        <f>+V400*((X400*'1. Standard_Cost'!$B$16)+(W400*X400*'1. Standard_Cost'!$C$16))</f>
        <v>0</v>
      </c>
      <c r="Z400" s="103"/>
      <c r="AA400" s="103"/>
      <c r="AB400" s="104">
        <f>+Z400*'1. Standard_Cost'!$B$20+AA400*'1. Standard_Cost'!$C$20</f>
        <v>0</v>
      </c>
      <c r="AC400" s="105"/>
      <c r="AD400" s="106"/>
      <c r="AE400" s="104">
        <f>SUM(AD400,AC400,AB400,Y400,U400,T400,S400,R400)*'1. Standard_Cost'!B243</f>
        <v>0</v>
      </c>
      <c r="AF400" s="104">
        <f t="shared" si="633"/>
        <v>0</v>
      </c>
      <c r="AG400" s="103"/>
      <c r="AH400" s="103"/>
      <c r="AI400" s="103"/>
      <c r="AJ400" s="107"/>
      <c r="AK400" s="107"/>
      <c r="AL400" s="107"/>
      <c r="AM400" s="104">
        <f>AG400*'1. Standard_Cost'!B239+'Incremental_Cost Year 2021'!AH409*'1. Standard_Cost'!C239+'Incremental_Cost Year 2021'!AI409*'1. Standard_Cost'!D239+'Incremental_Cost Year 2021'!AJ409+'Incremental_Cost Year 2021'!AL409+AK400</f>
        <v>0</v>
      </c>
      <c r="AN400" s="104">
        <f>AM400*'1. Standard_Cost'!C243</f>
        <v>0</v>
      </c>
      <c r="AO400" s="107"/>
      <c r="AQ400" s="104">
        <f t="shared" si="630"/>
        <v>0</v>
      </c>
      <c r="AR400" s="104">
        <f t="shared" si="631"/>
        <v>0</v>
      </c>
      <c r="AS400" s="104">
        <f t="shared" si="591"/>
        <v>0</v>
      </c>
      <c r="AT400" s="104">
        <f t="shared" si="634"/>
        <v>0</v>
      </c>
      <c r="AU400" s="229"/>
      <c r="AV400" s="229"/>
      <c r="AW400" s="229"/>
      <c r="AX400" s="229"/>
      <c r="AY400" s="229"/>
      <c r="AZ400" s="229"/>
      <c r="BA400" s="230">
        <f t="shared" si="632"/>
        <v>0</v>
      </c>
    </row>
    <row r="401" spans="1:53" ht="14.1" customHeight="1" outlineLevel="2" x14ac:dyDescent="0.2">
      <c r="A401" s="68"/>
      <c r="B401" s="94"/>
      <c r="C401" s="142"/>
      <c r="D401" s="272"/>
      <c r="E401" s="110"/>
      <c r="F401" s="110"/>
      <c r="G401" s="111"/>
      <c r="H401" s="112" t="s">
        <v>179</v>
      </c>
      <c r="I401" s="100"/>
      <c r="J401" s="101"/>
      <c r="K401" s="101"/>
      <c r="L401" s="102" t="str">
        <f>IF(I401&lt;&gt;0,((VLOOKUP(I401,'1. Standard_Cost'!$B$4:$D$8,2)+VLOOKUP(I401,'1. Standard_Cost'!$B$4:$D$8,3))*J401*K401),"0")</f>
        <v>0</v>
      </c>
      <c r="M401" s="102">
        <f>L401*'1. Standard_Cost'!F219</f>
        <v>0</v>
      </c>
      <c r="N401" s="103"/>
      <c r="O401" s="103"/>
      <c r="P401" s="103"/>
      <c r="Q401" s="103"/>
      <c r="R401" s="104">
        <f>+N401*P401*'1. Standard_Cost'!$B$12</f>
        <v>0</v>
      </c>
      <c r="S401" s="104">
        <f>+N401*O401*P401*'1. Standard_Cost'!$C$12</f>
        <v>0</v>
      </c>
      <c r="T401" s="104">
        <f>+N401*P401*Q401*'1. Standard_Cost'!$D$12</f>
        <v>0</v>
      </c>
      <c r="U401" s="104">
        <f>+N401*O401*'1. Standard_Cost'!$E$12</f>
        <v>0</v>
      </c>
      <c r="V401" s="103"/>
      <c r="W401" s="103"/>
      <c r="X401" s="103"/>
      <c r="Y401" s="104">
        <f>+V401*((X401*'1. Standard_Cost'!$B$16)+(W401*X401*'1. Standard_Cost'!$C$16))</f>
        <v>0</v>
      </c>
      <c r="Z401" s="103"/>
      <c r="AA401" s="103"/>
      <c r="AB401" s="104">
        <f>+Z401*'1. Standard_Cost'!$B$20+AA401*'1. Standard_Cost'!$C$20</f>
        <v>0</v>
      </c>
      <c r="AC401" s="105"/>
      <c r="AD401" s="106"/>
      <c r="AE401" s="104">
        <f>SUM(AD401,AC401,AB401,Y401,U401,T401,S401,R401)*'1. Standard_Cost'!B243</f>
        <v>0</v>
      </c>
      <c r="AF401" s="104">
        <f t="shared" si="633"/>
        <v>0</v>
      </c>
      <c r="AG401" s="103"/>
      <c r="AH401" s="103"/>
      <c r="AI401" s="103"/>
      <c r="AJ401" s="107"/>
      <c r="AK401" s="107"/>
      <c r="AL401" s="107"/>
      <c r="AM401" s="104">
        <f>AG401*'1. Standard_Cost'!B239+'Incremental_Cost Year 2021'!AH410*'1. Standard_Cost'!C239+'Incremental_Cost Year 2021'!AI410*'1. Standard_Cost'!D239+'Incremental_Cost Year 2021'!AJ410+'Incremental_Cost Year 2021'!AL410+AK401</f>
        <v>0</v>
      </c>
      <c r="AN401" s="104">
        <f>AM401*'1. Standard_Cost'!C243</f>
        <v>0</v>
      </c>
      <c r="AO401" s="107"/>
      <c r="AQ401" s="104">
        <f t="shared" si="630"/>
        <v>0</v>
      </c>
      <c r="AR401" s="104">
        <f t="shared" si="631"/>
        <v>0</v>
      </c>
      <c r="AS401" s="104">
        <f t="shared" si="591"/>
        <v>0</v>
      </c>
      <c r="AT401" s="104">
        <f t="shared" si="634"/>
        <v>0</v>
      </c>
      <c r="AU401" s="229"/>
      <c r="AV401" s="229"/>
      <c r="AW401" s="229"/>
      <c r="AX401" s="229"/>
      <c r="AY401" s="229"/>
      <c r="AZ401" s="229"/>
      <c r="BA401" s="230">
        <f t="shared" si="632"/>
        <v>0</v>
      </c>
    </row>
    <row r="402" spans="1:53" ht="24.6" customHeight="1" outlineLevel="1" x14ac:dyDescent="0.2">
      <c r="A402" s="68"/>
      <c r="B402" s="141"/>
      <c r="C402" s="142"/>
      <c r="D402" s="273"/>
      <c r="E402" s="113" t="s">
        <v>782</v>
      </c>
      <c r="F402" s="114" t="s">
        <v>154</v>
      </c>
      <c r="G402" s="115" t="s">
        <v>155</v>
      </c>
      <c r="H402" s="122" t="s">
        <v>315</v>
      </c>
      <c r="I402" s="117"/>
      <c r="J402" s="117"/>
      <c r="K402" s="117"/>
      <c r="L402" s="118">
        <f>SUM(L398:L401)</f>
        <v>270375</v>
      </c>
      <c r="M402" s="118">
        <f>SUM(M398:M401)</f>
        <v>45152.625</v>
      </c>
      <c r="N402" s="117"/>
      <c r="O402" s="117"/>
      <c r="P402" s="117"/>
      <c r="Q402" s="117"/>
      <c r="R402" s="119">
        <f>SUM(R398:R401)</f>
        <v>0</v>
      </c>
      <c r="S402" s="119">
        <f>SUM(S398:S401)</f>
        <v>0</v>
      </c>
      <c r="T402" s="119">
        <f>SUM(T398:T401)</f>
        <v>0</v>
      </c>
      <c r="U402" s="119">
        <f>SUM(U398:U401)</f>
        <v>0</v>
      </c>
      <c r="V402" s="117"/>
      <c r="W402" s="117"/>
      <c r="X402" s="117"/>
      <c r="Y402" s="118">
        <f>SUM(Y398:Y401)</f>
        <v>0</v>
      </c>
      <c r="Z402" s="117"/>
      <c r="AA402" s="117"/>
      <c r="AB402" s="118">
        <f t="shared" ref="AB402:AF402" si="635">SUM(AB398:AB401)</f>
        <v>0</v>
      </c>
      <c r="AC402" s="118">
        <f t="shared" si="635"/>
        <v>45000</v>
      </c>
      <c r="AD402" s="118">
        <f t="shared" si="635"/>
        <v>0</v>
      </c>
      <c r="AE402" s="118">
        <f t="shared" si="635"/>
        <v>0</v>
      </c>
      <c r="AF402" s="118">
        <f t="shared" si="635"/>
        <v>0</v>
      </c>
      <c r="AG402" s="117"/>
      <c r="AH402" s="117"/>
      <c r="AI402" s="117"/>
      <c r="AJ402" s="119">
        <f>SUM(AJ398:AJ401)</f>
        <v>0</v>
      </c>
      <c r="AK402" s="119">
        <f t="shared" ref="AK402:AN402" si="636">SUM(AK398:AK401)</f>
        <v>0</v>
      </c>
      <c r="AL402" s="119">
        <f t="shared" si="636"/>
        <v>0</v>
      </c>
      <c r="AM402" s="119">
        <f t="shared" si="636"/>
        <v>0</v>
      </c>
      <c r="AN402" s="119">
        <f t="shared" si="636"/>
        <v>0</v>
      </c>
      <c r="AO402" s="116"/>
      <c r="AP402" s="120"/>
      <c r="AQ402" s="121">
        <f t="shared" ref="AQ402:BA402" si="637">SUM(AQ398:AQ401)</f>
        <v>315527.625</v>
      </c>
      <c r="AR402" s="121">
        <f t="shared" si="637"/>
        <v>0</v>
      </c>
      <c r="AS402" s="121">
        <f t="shared" si="637"/>
        <v>0</v>
      </c>
      <c r="AT402" s="121">
        <f t="shared" si="637"/>
        <v>315527.625</v>
      </c>
      <c r="AU402" s="121">
        <f t="shared" si="637"/>
        <v>315527.625</v>
      </c>
      <c r="AV402" s="121">
        <f t="shared" si="637"/>
        <v>0</v>
      </c>
      <c r="AW402" s="121">
        <f t="shared" si="637"/>
        <v>0</v>
      </c>
      <c r="AX402" s="121">
        <f t="shared" si="637"/>
        <v>0</v>
      </c>
      <c r="AY402" s="121">
        <f t="shared" si="637"/>
        <v>0</v>
      </c>
      <c r="AZ402" s="121">
        <f t="shared" si="637"/>
        <v>0</v>
      </c>
      <c r="BA402" s="121">
        <f t="shared" si="637"/>
        <v>0</v>
      </c>
    </row>
    <row r="403" spans="1:53" ht="14.1" customHeight="1" outlineLevel="2" x14ac:dyDescent="0.2">
      <c r="A403" s="68"/>
      <c r="B403" s="94"/>
      <c r="C403" s="142"/>
      <c r="D403" s="271" t="s">
        <v>515</v>
      </c>
      <c r="E403" s="96"/>
      <c r="F403" s="97"/>
      <c r="G403" s="98"/>
      <c r="H403" s="99" t="s">
        <v>554</v>
      </c>
      <c r="I403" s="100" t="s">
        <v>1</v>
      </c>
      <c r="J403" s="101">
        <v>3</v>
      </c>
      <c r="K403" s="101">
        <v>1</v>
      </c>
      <c r="L403" s="102">
        <f>IF(I403&lt;&gt;0,((VLOOKUP(I403,'1. Standard_Cost'!$B$4:$D$8,2)+VLOOKUP(I403,'1. Standard_Cost'!$B$4:$D$8,3))*J403*K403),"0")</f>
        <v>270375</v>
      </c>
      <c r="M403" s="102">
        <f>L403*'1. Standard_Cost'!F4</f>
        <v>45152.625</v>
      </c>
      <c r="N403" s="103"/>
      <c r="O403" s="103"/>
      <c r="P403" s="103"/>
      <c r="Q403" s="103"/>
      <c r="R403" s="104">
        <f>+N403*P403*'1. Standard_Cost'!$B$12</f>
        <v>0</v>
      </c>
      <c r="S403" s="104">
        <f>+N403*O403*P403*'1. Standard_Cost'!$C$12</f>
        <v>0</v>
      </c>
      <c r="T403" s="104">
        <f>+N403*P403*Q403*'1. Standard_Cost'!$D$12</f>
        <v>0</v>
      </c>
      <c r="U403" s="104">
        <f>+N403*O403*'1. Standard_Cost'!$E$12</f>
        <v>0</v>
      </c>
      <c r="V403" s="103"/>
      <c r="W403" s="103"/>
      <c r="X403" s="103"/>
      <c r="Y403" s="104">
        <f>+V403*((X403*'1. Standard_Cost'!$B$16)+(W403*X403*'1. Standard_Cost'!$C$16))</f>
        <v>0</v>
      </c>
      <c r="Z403" s="103"/>
      <c r="AA403" s="103"/>
      <c r="AB403" s="104">
        <f>+Z403*'1. Standard_Cost'!$B$20+AA403*'1. Standard_Cost'!$C$20</f>
        <v>0</v>
      </c>
      <c r="AC403" s="105">
        <v>45000</v>
      </c>
      <c r="AD403" s="106"/>
      <c r="AE403" s="104">
        <f>SUM(AD403,AC403,AB403,Y403,U403,T403,S403,R403)*'1. Standard_Cost'!B248</f>
        <v>0</v>
      </c>
      <c r="AF403" s="104">
        <f>SUM(AD403,AE403)</f>
        <v>0</v>
      </c>
      <c r="AG403" s="103"/>
      <c r="AH403" s="103"/>
      <c r="AI403" s="103"/>
      <c r="AJ403" s="107"/>
      <c r="AK403" s="107"/>
      <c r="AL403" s="107"/>
      <c r="AM403" s="104">
        <f>AG403*'1. Standard_Cost'!B244+'Incremental_Cost Year 2021'!AH412*'1. Standard_Cost'!C244+'Incremental_Cost Year 2021'!AI412*'1. Standard_Cost'!D244+'Incremental_Cost Year 2021'!AJ412+'Incremental_Cost Year 2021'!AL412+AK403</f>
        <v>0</v>
      </c>
      <c r="AN403" s="104">
        <f>AM403*'1. Standard_Cost'!C248</f>
        <v>0</v>
      </c>
      <c r="AO403" s="107"/>
      <c r="AQ403" s="104">
        <f t="shared" ref="AQ403:AQ406" si="638">L403+M403</f>
        <v>315527.625</v>
      </c>
      <c r="AR403" s="104">
        <f t="shared" ref="AR403:AR406" si="639">AF403</f>
        <v>0</v>
      </c>
      <c r="AS403" s="104">
        <f t="shared" si="591"/>
        <v>0</v>
      </c>
      <c r="AT403" s="104">
        <f>SUM(AQ403,AR403,AS403)</f>
        <v>315527.625</v>
      </c>
      <c r="AU403" s="229">
        <f>AT403</f>
        <v>315527.625</v>
      </c>
      <c r="AV403" s="229"/>
      <c r="AW403" s="229"/>
      <c r="AX403" s="229"/>
      <c r="AY403" s="229"/>
      <c r="AZ403" s="229"/>
      <c r="BA403" s="230">
        <f t="shared" ref="BA403:BA406" si="640">SUM(AU403:AZ403)-AT403</f>
        <v>0</v>
      </c>
    </row>
    <row r="404" spans="1:53" ht="14.1" customHeight="1" outlineLevel="2" x14ac:dyDescent="0.2">
      <c r="A404" s="68"/>
      <c r="B404" s="94"/>
      <c r="C404" s="142"/>
      <c r="D404" s="272"/>
      <c r="E404" s="110"/>
      <c r="F404" s="110"/>
      <c r="G404" s="111"/>
      <c r="H404" s="99" t="s">
        <v>50</v>
      </c>
      <c r="I404" s="100"/>
      <c r="J404" s="101"/>
      <c r="K404" s="101"/>
      <c r="L404" s="102" t="str">
        <f>IF(I404&lt;&gt;0,((VLOOKUP(I404,'1. Standard_Cost'!$B$4:$D$8,2)+VLOOKUP(I404,'1. Standard_Cost'!$B$4:$D$8,3))*J404*K404),"0")</f>
        <v>0</v>
      </c>
      <c r="M404" s="102">
        <f>L404*'1. Standard_Cost'!F224</f>
        <v>0</v>
      </c>
      <c r="N404" s="103"/>
      <c r="O404" s="103"/>
      <c r="P404" s="103"/>
      <c r="Q404" s="103"/>
      <c r="R404" s="104">
        <f>+N404*P404*'1. Standard_Cost'!$B$12</f>
        <v>0</v>
      </c>
      <c r="S404" s="104">
        <f>+N404*O404*P404*'1. Standard_Cost'!$C$12</f>
        <v>0</v>
      </c>
      <c r="T404" s="104">
        <f>+N404*P404*Q404*'1. Standard_Cost'!$D$12</f>
        <v>0</v>
      </c>
      <c r="U404" s="104">
        <f>+N404*O404*'1. Standard_Cost'!$E$12</f>
        <v>0</v>
      </c>
      <c r="V404" s="103"/>
      <c r="W404" s="103"/>
      <c r="X404" s="103"/>
      <c r="Y404" s="104">
        <f>+V404*((X404*'1. Standard_Cost'!$B$16)+(W404*X404*'1. Standard_Cost'!$C$16))</f>
        <v>0</v>
      </c>
      <c r="Z404" s="103"/>
      <c r="AA404" s="103"/>
      <c r="AB404" s="104">
        <f>+Z404*'1. Standard_Cost'!$B$20+AA404*'1. Standard_Cost'!$C$20</f>
        <v>0</v>
      </c>
      <c r="AC404" s="105"/>
      <c r="AD404" s="106"/>
      <c r="AE404" s="104">
        <f>SUM(AD404,AC404,AB404,Y404,U404,T404,S404,R404)*'1. Standard_Cost'!B248</f>
        <v>0</v>
      </c>
      <c r="AF404" s="104">
        <f t="shared" ref="AF404:AF406" si="641">SUM(AD404,AE404)</f>
        <v>0</v>
      </c>
      <c r="AG404" s="103"/>
      <c r="AH404" s="103">
        <v>0</v>
      </c>
      <c r="AI404" s="103">
        <v>0</v>
      </c>
      <c r="AJ404" s="107"/>
      <c r="AK404" s="107"/>
      <c r="AL404" s="107"/>
      <c r="AM404" s="104">
        <f>AG404*'1. Standard_Cost'!B244+'Incremental_Cost Year 2021'!AH413*'1. Standard_Cost'!C244+'Incremental_Cost Year 2021'!AI413*'1. Standard_Cost'!D244+'Incremental_Cost Year 2021'!AJ413+'Incremental_Cost Year 2021'!AL413+AK404</f>
        <v>0</v>
      </c>
      <c r="AN404" s="104">
        <f>AM404*'1. Standard_Cost'!C248</f>
        <v>0</v>
      </c>
      <c r="AO404" s="107"/>
      <c r="AQ404" s="104">
        <f t="shared" si="638"/>
        <v>0</v>
      </c>
      <c r="AR404" s="104">
        <f t="shared" si="639"/>
        <v>0</v>
      </c>
      <c r="AS404" s="104">
        <f t="shared" si="591"/>
        <v>0</v>
      </c>
      <c r="AT404" s="104">
        <f t="shared" ref="AT404:AT406" si="642">SUM(AQ404,AR404,AS404)</f>
        <v>0</v>
      </c>
      <c r="AU404" s="229"/>
      <c r="AV404" s="229">
        <v>0</v>
      </c>
      <c r="AW404" s="229"/>
      <c r="AX404" s="229"/>
      <c r="AY404" s="229"/>
      <c r="AZ404" s="229"/>
      <c r="BA404" s="230">
        <f t="shared" si="640"/>
        <v>0</v>
      </c>
    </row>
    <row r="405" spans="1:53" ht="14.1" customHeight="1" outlineLevel="2" x14ac:dyDescent="0.2">
      <c r="A405" s="68"/>
      <c r="B405" s="94"/>
      <c r="C405" s="142"/>
      <c r="D405" s="272"/>
      <c r="E405" s="110"/>
      <c r="F405" s="110"/>
      <c r="G405" s="111"/>
      <c r="H405" s="99" t="s">
        <v>51</v>
      </c>
      <c r="I405" s="100"/>
      <c r="J405" s="101"/>
      <c r="K405" s="101"/>
      <c r="L405" s="102" t="str">
        <f>IF(I405&lt;&gt;0,((VLOOKUP(I405,'1. Standard_Cost'!$B$4:$D$8,2)+VLOOKUP(I405,'1. Standard_Cost'!$B$4:$D$8,3))*J405*K405),"0")</f>
        <v>0</v>
      </c>
      <c r="M405" s="102">
        <f>L405*'1. Standard_Cost'!F224</f>
        <v>0</v>
      </c>
      <c r="N405" s="103"/>
      <c r="O405" s="103"/>
      <c r="P405" s="103"/>
      <c r="Q405" s="103"/>
      <c r="R405" s="104">
        <f>+N405*P405*'1. Standard_Cost'!$B$12</f>
        <v>0</v>
      </c>
      <c r="S405" s="104">
        <f>+N405*O405*P405*'1. Standard_Cost'!$C$12</f>
        <v>0</v>
      </c>
      <c r="T405" s="104">
        <f>+N405*P405*Q405*'1. Standard_Cost'!$D$12</f>
        <v>0</v>
      </c>
      <c r="U405" s="104">
        <f>+N405*O405*'1. Standard_Cost'!$E$12</f>
        <v>0</v>
      </c>
      <c r="V405" s="103"/>
      <c r="W405" s="103"/>
      <c r="X405" s="103"/>
      <c r="Y405" s="104">
        <f>+V405*((X405*'1. Standard_Cost'!$B$16)+(W405*X405*'1. Standard_Cost'!$C$16))</f>
        <v>0</v>
      </c>
      <c r="Z405" s="103"/>
      <c r="AA405" s="103"/>
      <c r="AB405" s="104">
        <f>+Z405*'1. Standard_Cost'!$B$20+AA405*'1. Standard_Cost'!$C$20</f>
        <v>0</v>
      </c>
      <c r="AC405" s="105"/>
      <c r="AD405" s="106"/>
      <c r="AE405" s="104">
        <f>SUM(AD405,AC405,AB405,Y405,U405,T405,S405,R405)*'1. Standard_Cost'!B248</f>
        <v>0</v>
      </c>
      <c r="AF405" s="104">
        <f t="shared" si="641"/>
        <v>0</v>
      </c>
      <c r="AG405" s="103"/>
      <c r="AH405" s="103"/>
      <c r="AI405" s="103"/>
      <c r="AJ405" s="107"/>
      <c r="AK405" s="107"/>
      <c r="AL405" s="107"/>
      <c r="AM405" s="104">
        <f>AG405*'1. Standard_Cost'!B244+'Incremental_Cost Year 2021'!AH414*'1. Standard_Cost'!C244+'Incremental_Cost Year 2021'!AI414*'1. Standard_Cost'!D244+'Incremental_Cost Year 2021'!AJ414+'Incremental_Cost Year 2021'!AL414+AK405</f>
        <v>0</v>
      </c>
      <c r="AN405" s="104">
        <f>AM405*'1. Standard_Cost'!C248</f>
        <v>0</v>
      </c>
      <c r="AO405" s="107"/>
      <c r="AQ405" s="104">
        <f t="shared" si="638"/>
        <v>0</v>
      </c>
      <c r="AR405" s="104">
        <f t="shared" si="639"/>
        <v>0</v>
      </c>
      <c r="AS405" s="104">
        <f t="shared" si="591"/>
        <v>0</v>
      </c>
      <c r="AT405" s="104">
        <f t="shared" si="642"/>
        <v>0</v>
      </c>
      <c r="AU405" s="229"/>
      <c r="AV405" s="229"/>
      <c r="AW405" s="229"/>
      <c r="AX405" s="229"/>
      <c r="AY405" s="229"/>
      <c r="AZ405" s="229"/>
      <c r="BA405" s="230">
        <f t="shared" si="640"/>
        <v>0</v>
      </c>
    </row>
    <row r="406" spans="1:53" ht="14.1" customHeight="1" outlineLevel="2" x14ac:dyDescent="0.2">
      <c r="A406" s="68"/>
      <c r="B406" s="94"/>
      <c r="C406" s="142"/>
      <c r="D406" s="272"/>
      <c r="E406" s="110"/>
      <c r="F406" s="110"/>
      <c r="G406" s="111"/>
      <c r="H406" s="112" t="s">
        <v>179</v>
      </c>
      <c r="I406" s="100"/>
      <c r="J406" s="101"/>
      <c r="K406" s="101"/>
      <c r="L406" s="102" t="str">
        <f>IF(I406&lt;&gt;0,((VLOOKUP(I406,'1. Standard_Cost'!$B$4:$D$8,2)+VLOOKUP(I406,'1. Standard_Cost'!$B$4:$D$8,3))*J406*K406),"0")</f>
        <v>0</v>
      </c>
      <c r="M406" s="102">
        <f>L406*'1. Standard_Cost'!F224</f>
        <v>0</v>
      </c>
      <c r="N406" s="103"/>
      <c r="O406" s="103"/>
      <c r="P406" s="103"/>
      <c r="Q406" s="103"/>
      <c r="R406" s="104">
        <f>+N406*P406*'1. Standard_Cost'!$B$12</f>
        <v>0</v>
      </c>
      <c r="S406" s="104">
        <f>+N406*O406*P406*'1. Standard_Cost'!$C$12</f>
        <v>0</v>
      </c>
      <c r="T406" s="104">
        <f>+N406*P406*Q406*'1. Standard_Cost'!$D$12</f>
        <v>0</v>
      </c>
      <c r="U406" s="104">
        <f>+N406*O406*'1. Standard_Cost'!$E$12</f>
        <v>0</v>
      </c>
      <c r="V406" s="103"/>
      <c r="W406" s="103"/>
      <c r="X406" s="103"/>
      <c r="Y406" s="104">
        <f>+V406*((X406*'1. Standard_Cost'!$B$16)+(W406*X406*'1. Standard_Cost'!$C$16))</f>
        <v>0</v>
      </c>
      <c r="Z406" s="103"/>
      <c r="AA406" s="103"/>
      <c r="AB406" s="104">
        <f>+Z406*'1. Standard_Cost'!$B$20+AA406*'1. Standard_Cost'!$C$20</f>
        <v>0</v>
      </c>
      <c r="AC406" s="105"/>
      <c r="AD406" s="106"/>
      <c r="AE406" s="104">
        <f>SUM(AD406,AC406,AB406,Y406,U406,T406,S406,R406)*'1. Standard_Cost'!B248</f>
        <v>0</v>
      </c>
      <c r="AF406" s="104">
        <f t="shared" si="641"/>
        <v>0</v>
      </c>
      <c r="AG406" s="103"/>
      <c r="AH406" s="103"/>
      <c r="AI406" s="103"/>
      <c r="AJ406" s="107"/>
      <c r="AK406" s="107"/>
      <c r="AL406" s="107"/>
      <c r="AM406" s="104">
        <f>AG406*'1. Standard_Cost'!B244+'Incremental_Cost Year 2021'!AH415*'1. Standard_Cost'!C244+'Incremental_Cost Year 2021'!AI415*'1. Standard_Cost'!D244+'Incremental_Cost Year 2021'!AJ415+'Incremental_Cost Year 2021'!AL415+AK406</f>
        <v>0</v>
      </c>
      <c r="AN406" s="104">
        <f>AM406*'1. Standard_Cost'!C248</f>
        <v>0</v>
      </c>
      <c r="AO406" s="107"/>
      <c r="AQ406" s="104">
        <f t="shared" si="638"/>
        <v>0</v>
      </c>
      <c r="AR406" s="104">
        <f t="shared" si="639"/>
        <v>0</v>
      </c>
      <c r="AS406" s="104">
        <f t="shared" si="591"/>
        <v>0</v>
      </c>
      <c r="AT406" s="104">
        <f t="shared" si="642"/>
        <v>0</v>
      </c>
      <c r="AU406" s="229"/>
      <c r="AV406" s="229"/>
      <c r="AW406" s="229"/>
      <c r="AX406" s="229"/>
      <c r="AY406" s="229"/>
      <c r="AZ406" s="229"/>
      <c r="BA406" s="230">
        <f t="shared" si="640"/>
        <v>0</v>
      </c>
    </row>
    <row r="407" spans="1:53" ht="24.6" customHeight="1" outlineLevel="1" x14ac:dyDescent="0.2">
      <c r="A407" s="68"/>
      <c r="B407" s="141"/>
      <c r="C407" s="142"/>
      <c r="D407" s="273"/>
      <c r="E407" s="113" t="s">
        <v>783</v>
      </c>
      <c r="F407" s="114" t="s">
        <v>154</v>
      </c>
      <c r="G407" s="115" t="s">
        <v>155</v>
      </c>
      <c r="H407" s="122" t="s">
        <v>316</v>
      </c>
      <c r="I407" s="117"/>
      <c r="J407" s="117"/>
      <c r="K407" s="117"/>
      <c r="L407" s="118">
        <f>SUM(L403:L406)</f>
        <v>270375</v>
      </c>
      <c r="M407" s="118">
        <f>SUM(M403:M406)</f>
        <v>45152.625</v>
      </c>
      <c r="N407" s="117"/>
      <c r="O407" s="117"/>
      <c r="P407" s="117"/>
      <c r="Q407" s="117"/>
      <c r="R407" s="119">
        <f>SUM(R403:R406)</f>
        <v>0</v>
      </c>
      <c r="S407" s="119">
        <f>SUM(S403:S406)</f>
        <v>0</v>
      </c>
      <c r="T407" s="119">
        <f>SUM(T403:T406)</f>
        <v>0</v>
      </c>
      <c r="U407" s="119">
        <f>SUM(U403:U406)</f>
        <v>0</v>
      </c>
      <c r="V407" s="117"/>
      <c r="W407" s="117"/>
      <c r="X407" s="117"/>
      <c r="Y407" s="118">
        <f>SUM(Y403:Y406)</f>
        <v>0</v>
      </c>
      <c r="Z407" s="117"/>
      <c r="AA407" s="117"/>
      <c r="AB407" s="118">
        <f t="shared" ref="AB407:AF407" si="643">SUM(AB403:AB406)</f>
        <v>0</v>
      </c>
      <c r="AC407" s="118">
        <f t="shared" si="643"/>
        <v>45000</v>
      </c>
      <c r="AD407" s="118">
        <f t="shared" si="643"/>
        <v>0</v>
      </c>
      <c r="AE407" s="118">
        <f t="shared" si="643"/>
        <v>0</v>
      </c>
      <c r="AF407" s="118">
        <f t="shared" si="643"/>
        <v>0</v>
      </c>
      <c r="AG407" s="117"/>
      <c r="AH407" s="117"/>
      <c r="AI407" s="117"/>
      <c r="AJ407" s="119">
        <f>SUM(AJ403:AJ406)</f>
        <v>0</v>
      </c>
      <c r="AK407" s="119">
        <f t="shared" ref="AK407:AN407" si="644">SUM(AK403:AK406)</f>
        <v>0</v>
      </c>
      <c r="AL407" s="119">
        <f t="shared" si="644"/>
        <v>0</v>
      </c>
      <c r="AM407" s="119">
        <f t="shared" si="644"/>
        <v>0</v>
      </c>
      <c r="AN407" s="119">
        <f t="shared" si="644"/>
        <v>0</v>
      </c>
      <c r="AO407" s="116"/>
      <c r="AP407" s="120"/>
      <c r="AQ407" s="121">
        <f t="shared" ref="AQ407:BA407" si="645">SUM(AQ403:AQ406)</f>
        <v>315527.625</v>
      </c>
      <c r="AR407" s="121">
        <f t="shared" si="645"/>
        <v>0</v>
      </c>
      <c r="AS407" s="121">
        <f t="shared" si="645"/>
        <v>0</v>
      </c>
      <c r="AT407" s="121">
        <f t="shared" si="645"/>
        <v>315527.625</v>
      </c>
      <c r="AU407" s="121">
        <f t="shared" si="645"/>
        <v>315527.625</v>
      </c>
      <c r="AV407" s="121">
        <f t="shared" si="645"/>
        <v>0</v>
      </c>
      <c r="AW407" s="121">
        <f t="shared" si="645"/>
        <v>0</v>
      </c>
      <c r="AX407" s="121">
        <f t="shared" si="645"/>
        <v>0</v>
      </c>
      <c r="AY407" s="121">
        <f t="shared" si="645"/>
        <v>0</v>
      </c>
      <c r="AZ407" s="121">
        <f t="shared" si="645"/>
        <v>0</v>
      </c>
      <c r="BA407" s="121">
        <f t="shared" si="645"/>
        <v>0</v>
      </c>
    </row>
    <row r="408" spans="1:53" ht="14.1" customHeight="1" outlineLevel="2" x14ac:dyDescent="0.2">
      <c r="A408" s="68"/>
      <c r="B408" s="94"/>
      <c r="C408" s="142"/>
      <c r="D408" s="96"/>
      <c r="E408" s="96"/>
      <c r="F408" s="97"/>
      <c r="G408" s="98"/>
      <c r="H408" s="99" t="s">
        <v>49</v>
      </c>
      <c r="I408" s="100"/>
      <c r="J408" s="101"/>
      <c r="K408" s="101"/>
      <c r="L408" s="102" t="str">
        <f>IF(I408&lt;&gt;0,((VLOOKUP(I408,'1. Standard_Cost'!$B$4:$D$8,2)+VLOOKUP(I408,'1. Standard_Cost'!$B$4:$D$8,3))*J408*K408),"0")</f>
        <v>0</v>
      </c>
      <c r="M408" s="102">
        <f>L408*'1. Standard_Cost'!F229</f>
        <v>0</v>
      </c>
      <c r="N408" s="103"/>
      <c r="O408" s="103"/>
      <c r="P408" s="103"/>
      <c r="Q408" s="103"/>
      <c r="R408" s="104">
        <f>+N408*P408*'1. Standard_Cost'!$B$12</f>
        <v>0</v>
      </c>
      <c r="S408" s="104">
        <f>+N408*O408*P408*'1. Standard_Cost'!$C$12</f>
        <v>0</v>
      </c>
      <c r="T408" s="104">
        <f>+N408*P408*Q408*'1. Standard_Cost'!$D$12</f>
        <v>0</v>
      </c>
      <c r="U408" s="104">
        <f>+N408*O408*'1. Standard_Cost'!$E$12</f>
        <v>0</v>
      </c>
      <c r="V408" s="103"/>
      <c r="W408" s="103"/>
      <c r="X408" s="103"/>
      <c r="Y408" s="104">
        <f>+V408*((X408*'1. Standard_Cost'!$B$16)+(W408*X408*'1. Standard_Cost'!$C$16))</f>
        <v>0</v>
      </c>
      <c r="Z408" s="103"/>
      <c r="AA408" s="103"/>
      <c r="AB408" s="104">
        <f>+Z408*'1. Standard_Cost'!$B$20+AA408*'1. Standard_Cost'!$C$20</f>
        <v>0</v>
      </c>
      <c r="AC408" s="105"/>
      <c r="AD408" s="106"/>
      <c r="AE408" s="104">
        <f>SUM(AD408,AC408,AB408,Y408,U408,T408,S408,R408)*'1. Standard_Cost'!B253</f>
        <v>0</v>
      </c>
      <c r="AF408" s="104">
        <f>SUM(AD408,AE408)</f>
        <v>0</v>
      </c>
      <c r="AG408" s="103"/>
      <c r="AH408" s="103"/>
      <c r="AI408" s="103"/>
      <c r="AJ408" s="107"/>
      <c r="AK408" s="107"/>
      <c r="AL408" s="107"/>
      <c r="AM408" s="104">
        <f>AG408*'1. Standard_Cost'!B249+'Incremental_Cost Year 2021'!AH417*'1. Standard_Cost'!C249+'Incremental_Cost Year 2021'!AI417*'1. Standard_Cost'!D249+'Incremental_Cost Year 2021'!AJ417+'Incremental_Cost Year 2021'!AL417+AK408</f>
        <v>0</v>
      </c>
      <c r="AN408" s="104">
        <f>AM408*'1. Standard_Cost'!C253</f>
        <v>0</v>
      </c>
      <c r="AO408" s="107"/>
      <c r="AQ408" s="104">
        <f t="shared" ref="AQ408:AQ411" si="646">L408+M408</f>
        <v>0</v>
      </c>
      <c r="AR408" s="104">
        <f t="shared" ref="AR408:AR411" si="647">AF408</f>
        <v>0</v>
      </c>
      <c r="AS408" s="104">
        <f t="shared" si="591"/>
        <v>0</v>
      </c>
      <c r="AT408" s="104">
        <f>SUM(AQ408,AR408,AS408)</f>
        <v>0</v>
      </c>
      <c r="AU408" s="229"/>
      <c r="AV408" s="229"/>
      <c r="AW408" s="229"/>
      <c r="AX408" s="229"/>
      <c r="AY408" s="229"/>
      <c r="AZ408" s="229"/>
      <c r="BA408" s="230">
        <f t="shared" ref="BA408:BA411" si="648">SUM(AU408:AZ408)-AT408</f>
        <v>0</v>
      </c>
    </row>
    <row r="409" spans="1:53" ht="14.1" customHeight="1" outlineLevel="2" x14ac:dyDescent="0.2">
      <c r="A409" s="68"/>
      <c r="B409" s="94"/>
      <c r="C409" s="142"/>
      <c r="D409" s="110"/>
      <c r="E409" s="110"/>
      <c r="F409" s="110"/>
      <c r="G409" s="111"/>
      <c r="H409" s="99" t="s">
        <v>50</v>
      </c>
      <c r="I409" s="100"/>
      <c r="J409" s="101"/>
      <c r="K409" s="101"/>
      <c r="L409" s="102" t="str">
        <f>IF(I409&lt;&gt;0,((VLOOKUP(I409,'1. Standard_Cost'!$B$4:$D$8,2)+VLOOKUP(I409,'1. Standard_Cost'!$B$4:$D$8,3))*J409*K409),"0")</f>
        <v>0</v>
      </c>
      <c r="M409" s="102">
        <f>L409*'1. Standard_Cost'!F229</f>
        <v>0</v>
      </c>
      <c r="N409" s="103"/>
      <c r="O409" s="103"/>
      <c r="P409" s="103"/>
      <c r="Q409" s="103"/>
      <c r="R409" s="104">
        <f>+N409*P409*'1. Standard_Cost'!$B$12</f>
        <v>0</v>
      </c>
      <c r="S409" s="104">
        <f>+N409*O409*P409*'1. Standard_Cost'!$C$12</f>
        <v>0</v>
      </c>
      <c r="T409" s="104">
        <f>+N409*P409*Q409*'1. Standard_Cost'!$D$12</f>
        <v>0</v>
      </c>
      <c r="U409" s="104">
        <f>+N409*O409*'1. Standard_Cost'!$E$12</f>
        <v>0</v>
      </c>
      <c r="V409" s="103"/>
      <c r="W409" s="103"/>
      <c r="X409" s="103"/>
      <c r="Y409" s="104">
        <f>+V409*((X409*'1. Standard_Cost'!$B$16)+(W409*X409*'1. Standard_Cost'!$C$16))</f>
        <v>0</v>
      </c>
      <c r="Z409" s="103"/>
      <c r="AA409" s="103"/>
      <c r="AB409" s="104">
        <f>+Z409*'1. Standard_Cost'!$B$20+AA409*'1. Standard_Cost'!$C$20</f>
        <v>0</v>
      </c>
      <c r="AC409" s="105"/>
      <c r="AD409" s="106"/>
      <c r="AE409" s="104">
        <f>SUM(AD409,AC409,AB409,Y409,U409,T409,S409,R409)*'1. Standard_Cost'!B253</f>
        <v>0</v>
      </c>
      <c r="AF409" s="104">
        <f t="shared" ref="AF409:AF411" si="649">SUM(AD409,AE409)</f>
        <v>0</v>
      </c>
      <c r="AG409" s="103"/>
      <c r="AH409" s="103">
        <v>0</v>
      </c>
      <c r="AI409" s="103">
        <v>0</v>
      </c>
      <c r="AJ409" s="107"/>
      <c r="AK409" s="107"/>
      <c r="AL409" s="107"/>
      <c r="AM409" s="104">
        <f>AG409*'1. Standard_Cost'!B249+'Incremental_Cost Year 2021'!AH418*'1. Standard_Cost'!C249+'Incremental_Cost Year 2021'!AI418*'1. Standard_Cost'!D249+'Incremental_Cost Year 2021'!AJ418+'Incremental_Cost Year 2021'!AL418+AK409</f>
        <v>0</v>
      </c>
      <c r="AN409" s="104">
        <f>AM409*'1. Standard_Cost'!C253</f>
        <v>0</v>
      </c>
      <c r="AO409" s="107"/>
      <c r="AQ409" s="104">
        <f t="shared" si="646"/>
        <v>0</v>
      </c>
      <c r="AR409" s="104">
        <f t="shared" si="647"/>
        <v>0</v>
      </c>
      <c r="AS409" s="104">
        <f t="shared" si="591"/>
        <v>0</v>
      </c>
      <c r="AT409" s="104">
        <f t="shared" ref="AT409:AT411" si="650">SUM(AQ409,AR409,AS409)</f>
        <v>0</v>
      </c>
      <c r="AU409" s="229"/>
      <c r="AV409" s="229">
        <v>0</v>
      </c>
      <c r="AW409" s="229"/>
      <c r="AX409" s="229"/>
      <c r="AY409" s="229"/>
      <c r="AZ409" s="229"/>
      <c r="BA409" s="230">
        <f t="shared" si="648"/>
        <v>0</v>
      </c>
    </row>
    <row r="410" spans="1:53" ht="14.1" customHeight="1" outlineLevel="2" x14ac:dyDescent="0.2">
      <c r="A410" s="68"/>
      <c r="B410" s="94"/>
      <c r="C410" s="142"/>
      <c r="D410" s="110"/>
      <c r="E410" s="110"/>
      <c r="F410" s="110"/>
      <c r="G410" s="111"/>
      <c r="H410" s="99" t="s">
        <v>51</v>
      </c>
      <c r="I410" s="100"/>
      <c r="J410" s="101"/>
      <c r="K410" s="101"/>
      <c r="L410" s="102" t="str">
        <f>IF(I410&lt;&gt;0,((VLOOKUP(I410,'1. Standard_Cost'!$B$4:$D$8,2)+VLOOKUP(I410,'1. Standard_Cost'!$B$4:$D$8,3))*J410*K410),"0")</f>
        <v>0</v>
      </c>
      <c r="M410" s="102">
        <f>L410*'1. Standard_Cost'!F229</f>
        <v>0</v>
      </c>
      <c r="N410" s="103"/>
      <c r="O410" s="103"/>
      <c r="P410" s="103"/>
      <c r="Q410" s="103"/>
      <c r="R410" s="104">
        <f>+N410*P410*'1. Standard_Cost'!$B$12</f>
        <v>0</v>
      </c>
      <c r="S410" s="104">
        <f>+N410*O410*P410*'1. Standard_Cost'!$C$12</f>
        <v>0</v>
      </c>
      <c r="T410" s="104">
        <f>+N410*P410*Q410*'1. Standard_Cost'!$D$12</f>
        <v>0</v>
      </c>
      <c r="U410" s="104">
        <f>+N410*O410*'1. Standard_Cost'!$E$12</f>
        <v>0</v>
      </c>
      <c r="V410" s="103"/>
      <c r="W410" s="103"/>
      <c r="X410" s="103"/>
      <c r="Y410" s="104">
        <f>+V410*((X410*'1. Standard_Cost'!$B$16)+(W410*X410*'1. Standard_Cost'!$C$16))</f>
        <v>0</v>
      </c>
      <c r="Z410" s="103"/>
      <c r="AA410" s="103"/>
      <c r="AB410" s="104">
        <f>+Z410*'1. Standard_Cost'!$B$20+AA410*'1. Standard_Cost'!$C$20</f>
        <v>0</v>
      </c>
      <c r="AC410" s="105"/>
      <c r="AD410" s="106"/>
      <c r="AE410" s="104">
        <f>SUM(AD410,AC410,AB410,Y410,U410,T410,S410,R410)*'1. Standard_Cost'!B253</f>
        <v>0</v>
      </c>
      <c r="AF410" s="104">
        <f t="shared" si="649"/>
        <v>0</v>
      </c>
      <c r="AG410" s="103"/>
      <c r="AH410" s="103"/>
      <c r="AI410" s="103"/>
      <c r="AJ410" s="107"/>
      <c r="AK410" s="107"/>
      <c r="AL410" s="107"/>
      <c r="AM410" s="104">
        <f>AG410*'1. Standard_Cost'!B249+'Incremental_Cost Year 2021'!AH419*'1. Standard_Cost'!C249+'Incremental_Cost Year 2021'!AI419*'1. Standard_Cost'!D249+'Incremental_Cost Year 2021'!AJ419+'Incremental_Cost Year 2021'!AL419+AK410</f>
        <v>0</v>
      </c>
      <c r="AN410" s="104">
        <f>AM410*'1. Standard_Cost'!C253</f>
        <v>0</v>
      </c>
      <c r="AO410" s="107"/>
      <c r="AQ410" s="104">
        <f t="shared" si="646"/>
        <v>0</v>
      </c>
      <c r="AR410" s="104">
        <f t="shared" si="647"/>
        <v>0</v>
      </c>
      <c r="AS410" s="104">
        <f t="shared" si="591"/>
        <v>0</v>
      </c>
      <c r="AT410" s="104">
        <f t="shared" si="650"/>
        <v>0</v>
      </c>
      <c r="AU410" s="229"/>
      <c r="AV410" s="229"/>
      <c r="AW410" s="229"/>
      <c r="AX410" s="229"/>
      <c r="AY410" s="229"/>
      <c r="AZ410" s="229"/>
      <c r="BA410" s="230">
        <f t="shared" si="648"/>
        <v>0</v>
      </c>
    </row>
    <row r="411" spans="1:53" ht="14.1" customHeight="1" outlineLevel="2" x14ac:dyDescent="0.2">
      <c r="A411" s="68"/>
      <c r="B411" s="94"/>
      <c r="C411" s="142"/>
      <c r="D411" s="110"/>
      <c r="E411" s="110"/>
      <c r="F411" s="110"/>
      <c r="G411" s="111"/>
      <c r="H411" s="112" t="s">
        <v>179</v>
      </c>
      <c r="I411" s="100"/>
      <c r="J411" s="101"/>
      <c r="K411" s="101"/>
      <c r="L411" s="102" t="str">
        <f>IF(I411&lt;&gt;0,((VLOOKUP(I411,'1. Standard_Cost'!$B$4:$D$8,2)+VLOOKUP(I411,'1. Standard_Cost'!$B$4:$D$8,3))*J411*K411),"0")</f>
        <v>0</v>
      </c>
      <c r="M411" s="102">
        <f>L411*'1. Standard_Cost'!F229</f>
        <v>0</v>
      </c>
      <c r="N411" s="103"/>
      <c r="O411" s="103"/>
      <c r="P411" s="103"/>
      <c r="Q411" s="103"/>
      <c r="R411" s="104">
        <f>+N411*P411*'1. Standard_Cost'!$B$12</f>
        <v>0</v>
      </c>
      <c r="S411" s="104">
        <f>+N411*O411*P411*'1. Standard_Cost'!$C$12</f>
        <v>0</v>
      </c>
      <c r="T411" s="104">
        <f>+N411*P411*Q411*'1. Standard_Cost'!$D$12</f>
        <v>0</v>
      </c>
      <c r="U411" s="104">
        <f>+N411*O411*'1. Standard_Cost'!$E$12</f>
        <v>0</v>
      </c>
      <c r="V411" s="103"/>
      <c r="W411" s="103"/>
      <c r="X411" s="103"/>
      <c r="Y411" s="104">
        <f>+V411*((X411*'1. Standard_Cost'!$B$16)+(W411*X411*'1. Standard_Cost'!$C$16))</f>
        <v>0</v>
      </c>
      <c r="Z411" s="103"/>
      <c r="AA411" s="103"/>
      <c r="AB411" s="104">
        <f>+Z411*'1. Standard_Cost'!$B$20+AA411*'1. Standard_Cost'!$C$20</f>
        <v>0</v>
      </c>
      <c r="AC411" s="105"/>
      <c r="AD411" s="106"/>
      <c r="AE411" s="104">
        <f>SUM(AD411,AC411,AB411,Y411,U411,T411,S411,R411)*'1. Standard_Cost'!B253</f>
        <v>0</v>
      </c>
      <c r="AF411" s="104">
        <f t="shared" si="649"/>
        <v>0</v>
      </c>
      <c r="AG411" s="103"/>
      <c r="AH411" s="103"/>
      <c r="AI411" s="103"/>
      <c r="AJ411" s="107"/>
      <c r="AK411" s="107"/>
      <c r="AL411" s="107"/>
      <c r="AM411" s="104">
        <f>AG411*'1. Standard_Cost'!B249+'Incremental_Cost Year 2021'!AH420*'1. Standard_Cost'!C249+'Incremental_Cost Year 2021'!AI420*'1. Standard_Cost'!D249+'Incremental_Cost Year 2021'!AJ420+'Incremental_Cost Year 2021'!AL420+AK411</f>
        <v>0</v>
      </c>
      <c r="AN411" s="104">
        <f>AM411*'1. Standard_Cost'!C253</f>
        <v>0</v>
      </c>
      <c r="AO411" s="107"/>
      <c r="AQ411" s="104">
        <f t="shared" si="646"/>
        <v>0</v>
      </c>
      <c r="AR411" s="104">
        <f t="shared" si="647"/>
        <v>0</v>
      </c>
      <c r="AS411" s="104">
        <f t="shared" si="591"/>
        <v>0</v>
      </c>
      <c r="AT411" s="104">
        <f t="shared" si="650"/>
        <v>0</v>
      </c>
      <c r="AU411" s="229"/>
      <c r="AV411" s="229"/>
      <c r="AW411" s="229"/>
      <c r="AX411" s="229"/>
      <c r="AY411" s="229"/>
      <c r="AZ411" s="229"/>
      <c r="BA411" s="230">
        <f t="shared" si="648"/>
        <v>0</v>
      </c>
    </row>
    <row r="412" spans="1:53" ht="24.6" customHeight="1" outlineLevel="1" x14ac:dyDescent="0.2">
      <c r="A412" s="68"/>
      <c r="B412" s="141"/>
      <c r="C412" s="142"/>
      <c r="D412" s="113" t="s">
        <v>48</v>
      </c>
      <c r="E412" s="113" t="s">
        <v>317</v>
      </c>
      <c r="F412" s="114" t="s">
        <v>154</v>
      </c>
      <c r="G412" s="115" t="s">
        <v>155</v>
      </c>
      <c r="H412" s="122" t="s">
        <v>318</v>
      </c>
      <c r="I412" s="117"/>
      <c r="J412" s="117"/>
      <c r="K412" s="117"/>
      <c r="L412" s="118">
        <f>SUM(L408:L411)</f>
        <v>0</v>
      </c>
      <c r="M412" s="118">
        <f>SUM(M408:M411)</f>
        <v>0</v>
      </c>
      <c r="N412" s="117"/>
      <c r="O412" s="117"/>
      <c r="P412" s="117"/>
      <c r="Q412" s="117"/>
      <c r="R412" s="119">
        <f>SUM(R408:R411)</f>
        <v>0</v>
      </c>
      <c r="S412" s="119">
        <f>SUM(S408:S411)</f>
        <v>0</v>
      </c>
      <c r="T412" s="119">
        <f>SUM(T408:T411)</f>
        <v>0</v>
      </c>
      <c r="U412" s="119">
        <f>SUM(U408:U411)</f>
        <v>0</v>
      </c>
      <c r="V412" s="117"/>
      <c r="W412" s="117"/>
      <c r="X412" s="117"/>
      <c r="Y412" s="118">
        <f>SUM(Y408:Y411)</f>
        <v>0</v>
      </c>
      <c r="Z412" s="117"/>
      <c r="AA412" s="117"/>
      <c r="AB412" s="118">
        <f t="shared" ref="AB412:AF412" si="651">SUM(AB408:AB411)</f>
        <v>0</v>
      </c>
      <c r="AC412" s="118">
        <f t="shared" si="651"/>
        <v>0</v>
      </c>
      <c r="AD412" s="118">
        <f t="shared" si="651"/>
        <v>0</v>
      </c>
      <c r="AE412" s="118">
        <f t="shared" si="651"/>
        <v>0</v>
      </c>
      <c r="AF412" s="118">
        <f t="shared" si="651"/>
        <v>0</v>
      </c>
      <c r="AG412" s="117"/>
      <c r="AH412" s="117"/>
      <c r="AI412" s="117"/>
      <c r="AJ412" s="119">
        <f>SUM(AJ408:AJ411)</f>
        <v>0</v>
      </c>
      <c r="AK412" s="119">
        <f t="shared" ref="AK412:AN412" si="652">SUM(AK408:AK411)</f>
        <v>0</v>
      </c>
      <c r="AL412" s="119">
        <f t="shared" si="652"/>
        <v>0</v>
      </c>
      <c r="AM412" s="119">
        <f t="shared" si="652"/>
        <v>0</v>
      </c>
      <c r="AN412" s="119">
        <f t="shared" si="652"/>
        <v>0</v>
      </c>
      <c r="AO412" s="116"/>
      <c r="AP412" s="120"/>
      <c r="AQ412" s="121">
        <f t="shared" ref="AQ412:BA412" si="653">SUM(AQ408:AQ411)</f>
        <v>0</v>
      </c>
      <c r="AR412" s="121">
        <f t="shared" si="653"/>
        <v>0</v>
      </c>
      <c r="AS412" s="121">
        <f t="shared" si="653"/>
        <v>0</v>
      </c>
      <c r="AT412" s="121">
        <f t="shared" si="653"/>
        <v>0</v>
      </c>
      <c r="AU412" s="121">
        <f t="shared" si="653"/>
        <v>0</v>
      </c>
      <c r="AV412" s="121">
        <f t="shared" si="653"/>
        <v>0</v>
      </c>
      <c r="AW412" s="121">
        <f t="shared" si="653"/>
        <v>0</v>
      </c>
      <c r="AX412" s="121">
        <f t="shared" si="653"/>
        <v>0</v>
      </c>
      <c r="AY412" s="121">
        <f t="shared" si="653"/>
        <v>0</v>
      </c>
      <c r="AZ412" s="121">
        <f t="shared" si="653"/>
        <v>0</v>
      </c>
      <c r="BA412" s="121">
        <f t="shared" si="653"/>
        <v>0</v>
      </c>
    </row>
    <row r="413" spans="1:53" ht="14.1" customHeight="1" outlineLevel="2" x14ac:dyDescent="0.2">
      <c r="A413" s="68"/>
      <c r="B413" s="94"/>
      <c r="C413" s="142"/>
      <c r="D413" s="96"/>
      <c r="E413" s="96"/>
      <c r="F413" s="97"/>
      <c r="G413" s="98"/>
      <c r="H413" s="99" t="s">
        <v>49</v>
      </c>
      <c r="I413" s="100"/>
      <c r="J413" s="101"/>
      <c r="K413" s="101"/>
      <c r="L413" s="102" t="str">
        <f>IF(I413&lt;&gt;0,((VLOOKUP(I413,'1. Standard_Cost'!$B$4:$D$8,2)+VLOOKUP(I413,'1. Standard_Cost'!$B$4:$D$8,3))*J413*K413),"0")</f>
        <v>0</v>
      </c>
      <c r="M413" s="102">
        <f>L413*'1. Standard_Cost'!F234</f>
        <v>0</v>
      </c>
      <c r="N413" s="103"/>
      <c r="O413" s="103"/>
      <c r="P413" s="103"/>
      <c r="Q413" s="103"/>
      <c r="R413" s="104">
        <f>+N413*P413*'1. Standard_Cost'!$B$12</f>
        <v>0</v>
      </c>
      <c r="S413" s="104">
        <f>+N413*O413*P413*'1. Standard_Cost'!$C$12</f>
        <v>0</v>
      </c>
      <c r="T413" s="104">
        <f>+N413*P413*Q413*'1. Standard_Cost'!$D$12</f>
        <v>0</v>
      </c>
      <c r="U413" s="104">
        <f>+N413*O413*'1. Standard_Cost'!$E$12</f>
        <v>0</v>
      </c>
      <c r="V413" s="103"/>
      <c r="W413" s="103"/>
      <c r="X413" s="103"/>
      <c r="Y413" s="104">
        <f>+V413*((X413*'1. Standard_Cost'!$B$16)+(W413*X413*'1. Standard_Cost'!$C$16))</f>
        <v>0</v>
      </c>
      <c r="Z413" s="103"/>
      <c r="AA413" s="103"/>
      <c r="AB413" s="104">
        <f>+Z413*'1. Standard_Cost'!$B$20+AA413*'1. Standard_Cost'!$C$20</f>
        <v>0</v>
      </c>
      <c r="AC413" s="105"/>
      <c r="AD413" s="106"/>
      <c r="AE413" s="104">
        <f>SUM(AD413,AC413,AB413,Y413,U413,T413,S413,R413)*'1. Standard_Cost'!B258</f>
        <v>0</v>
      </c>
      <c r="AF413" s="104">
        <f>SUM(AD413,AE413)</f>
        <v>0</v>
      </c>
      <c r="AG413" s="103"/>
      <c r="AH413" s="103"/>
      <c r="AI413" s="103"/>
      <c r="AJ413" s="107"/>
      <c r="AK413" s="107"/>
      <c r="AL413" s="107"/>
      <c r="AM413" s="104">
        <f>AG413*'1. Standard_Cost'!B254+'Incremental_Cost Year 2021'!AH422*'1. Standard_Cost'!C254+'Incremental_Cost Year 2021'!AI422*'1. Standard_Cost'!D254+'Incremental_Cost Year 2021'!AJ422+'Incremental_Cost Year 2021'!AL422+AK413</f>
        <v>0</v>
      </c>
      <c r="AN413" s="104">
        <f>AM413*'1. Standard_Cost'!C258</f>
        <v>0</v>
      </c>
      <c r="AO413" s="107"/>
      <c r="AQ413" s="104">
        <f t="shared" ref="AQ413:AQ416" si="654">L413+M413</f>
        <v>0</v>
      </c>
      <c r="AR413" s="104">
        <f t="shared" ref="AR413:AR416" si="655">AF413</f>
        <v>0</v>
      </c>
      <c r="AS413" s="104">
        <f t="shared" si="591"/>
        <v>0</v>
      </c>
      <c r="AT413" s="104">
        <f>SUM(AQ413,AR413,AS413)</f>
        <v>0</v>
      </c>
      <c r="AU413" s="229"/>
      <c r="AV413" s="229"/>
      <c r="AW413" s="229"/>
      <c r="AX413" s="229"/>
      <c r="AY413" s="229"/>
      <c r="AZ413" s="229"/>
      <c r="BA413" s="230">
        <f t="shared" ref="BA413:BA416" si="656">SUM(AU413:AZ413)-AT413</f>
        <v>0</v>
      </c>
    </row>
    <row r="414" spans="1:53" ht="14.1" customHeight="1" outlineLevel="2" x14ac:dyDescent="0.2">
      <c r="A414" s="68"/>
      <c r="B414" s="94"/>
      <c r="C414" s="142"/>
      <c r="D414" s="110"/>
      <c r="E414" s="110"/>
      <c r="F414" s="110"/>
      <c r="G414" s="111"/>
      <c r="H414" s="99" t="s">
        <v>50</v>
      </c>
      <c r="I414" s="100"/>
      <c r="J414" s="101"/>
      <c r="K414" s="101"/>
      <c r="L414" s="102" t="str">
        <f>IF(I414&lt;&gt;0,((VLOOKUP(I414,'1. Standard_Cost'!$B$4:$D$8,2)+VLOOKUP(I414,'1. Standard_Cost'!$B$4:$D$8,3))*J414*K414),"0")</f>
        <v>0</v>
      </c>
      <c r="M414" s="102">
        <f>L414*'1. Standard_Cost'!F234</f>
        <v>0</v>
      </c>
      <c r="N414" s="103"/>
      <c r="O414" s="103"/>
      <c r="P414" s="103"/>
      <c r="Q414" s="103"/>
      <c r="R414" s="104">
        <f>+N414*P414*'1. Standard_Cost'!$B$12</f>
        <v>0</v>
      </c>
      <c r="S414" s="104">
        <f>+N414*O414*P414*'1. Standard_Cost'!$C$12</f>
        <v>0</v>
      </c>
      <c r="T414" s="104">
        <f>+N414*P414*Q414*'1. Standard_Cost'!$D$12</f>
        <v>0</v>
      </c>
      <c r="U414" s="104">
        <f>+N414*O414*'1. Standard_Cost'!$E$12</f>
        <v>0</v>
      </c>
      <c r="V414" s="103"/>
      <c r="W414" s="103"/>
      <c r="X414" s="103"/>
      <c r="Y414" s="104">
        <f>+V414*((X414*'1. Standard_Cost'!$B$16)+(W414*X414*'1. Standard_Cost'!$C$16))</f>
        <v>0</v>
      </c>
      <c r="Z414" s="103"/>
      <c r="AA414" s="103"/>
      <c r="AB414" s="104">
        <f>+Z414*'1. Standard_Cost'!$B$20+AA414*'1. Standard_Cost'!$C$20</f>
        <v>0</v>
      </c>
      <c r="AC414" s="105"/>
      <c r="AD414" s="106"/>
      <c r="AE414" s="104">
        <f>SUM(AD414,AC414,AB414,Y414,U414,T414,S414,R414)*'1. Standard_Cost'!B258</f>
        <v>0</v>
      </c>
      <c r="AF414" s="104">
        <f t="shared" ref="AF414:AF416" si="657">SUM(AD414,AE414)</f>
        <v>0</v>
      </c>
      <c r="AG414" s="103"/>
      <c r="AH414" s="103">
        <v>0</v>
      </c>
      <c r="AI414" s="103">
        <v>0</v>
      </c>
      <c r="AJ414" s="107"/>
      <c r="AK414" s="107"/>
      <c r="AL414" s="107"/>
      <c r="AM414" s="104">
        <f>AG414*'1. Standard_Cost'!B254+'Incremental_Cost Year 2021'!AH423*'1. Standard_Cost'!C254+'Incremental_Cost Year 2021'!AI423*'1. Standard_Cost'!D254+'Incremental_Cost Year 2021'!AJ423+'Incremental_Cost Year 2021'!AL423+AK414</f>
        <v>0</v>
      </c>
      <c r="AN414" s="104">
        <f>AM414*'1. Standard_Cost'!C258</f>
        <v>0</v>
      </c>
      <c r="AO414" s="107"/>
      <c r="AQ414" s="104">
        <f t="shared" si="654"/>
        <v>0</v>
      </c>
      <c r="AR414" s="104">
        <f t="shared" si="655"/>
        <v>0</v>
      </c>
      <c r="AS414" s="104">
        <f t="shared" si="591"/>
        <v>0</v>
      </c>
      <c r="AT414" s="104">
        <f t="shared" ref="AT414:AT416" si="658">SUM(AQ414,AR414,AS414)</f>
        <v>0</v>
      </c>
      <c r="AU414" s="229"/>
      <c r="AV414" s="229">
        <v>0</v>
      </c>
      <c r="AW414" s="229"/>
      <c r="AX414" s="229"/>
      <c r="AY414" s="229"/>
      <c r="AZ414" s="229"/>
      <c r="BA414" s="230">
        <f t="shared" si="656"/>
        <v>0</v>
      </c>
    </row>
    <row r="415" spans="1:53" ht="14.1" customHeight="1" outlineLevel="2" x14ac:dyDescent="0.2">
      <c r="A415" s="68"/>
      <c r="B415" s="94"/>
      <c r="C415" s="142"/>
      <c r="D415" s="110"/>
      <c r="E415" s="110"/>
      <c r="F415" s="110"/>
      <c r="G415" s="111"/>
      <c r="H415" s="99" t="s">
        <v>51</v>
      </c>
      <c r="I415" s="100"/>
      <c r="J415" s="101"/>
      <c r="K415" s="101"/>
      <c r="L415" s="102" t="str">
        <f>IF(I415&lt;&gt;0,((VLOOKUP(I415,'1. Standard_Cost'!$B$4:$D$8,2)+VLOOKUP(I415,'1. Standard_Cost'!$B$4:$D$8,3))*J415*K415),"0")</f>
        <v>0</v>
      </c>
      <c r="M415" s="102">
        <f>L415*'1. Standard_Cost'!F234</f>
        <v>0</v>
      </c>
      <c r="N415" s="103"/>
      <c r="O415" s="103"/>
      <c r="P415" s="103"/>
      <c r="Q415" s="103"/>
      <c r="R415" s="104">
        <f>+N415*P415*'1. Standard_Cost'!$B$12</f>
        <v>0</v>
      </c>
      <c r="S415" s="104">
        <f>+N415*O415*P415*'1. Standard_Cost'!$C$12</f>
        <v>0</v>
      </c>
      <c r="T415" s="104">
        <f>+N415*P415*Q415*'1. Standard_Cost'!$D$12</f>
        <v>0</v>
      </c>
      <c r="U415" s="104">
        <f>+N415*O415*'1. Standard_Cost'!$E$12</f>
        <v>0</v>
      </c>
      <c r="V415" s="103"/>
      <c r="W415" s="103"/>
      <c r="X415" s="103"/>
      <c r="Y415" s="104">
        <f>+V415*((X415*'1. Standard_Cost'!$B$16)+(W415*X415*'1. Standard_Cost'!$C$16))</f>
        <v>0</v>
      </c>
      <c r="Z415" s="103"/>
      <c r="AA415" s="103"/>
      <c r="AB415" s="104">
        <f>+Z415*'1. Standard_Cost'!$B$20+AA415*'1. Standard_Cost'!$C$20</f>
        <v>0</v>
      </c>
      <c r="AC415" s="105"/>
      <c r="AD415" s="106"/>
      <c r="AE415" s="104">
        <f>SUM(AD415,AC415,AB415,Y415,U415,T415,S415,R415)*'1. Standard_Cost'!B258</f>
        <v>0</v>
      </c>
      <c r="AF415" s="104">
        <f t="shared" si="657"/>
        <v>0</v>
      </c>
      <c r="AG415" s="103"/>
      <c r="AH415" s="103"/>
      <c r="AI415" s="103"/>
      <c r="AJ415" s="107"/>
      <c r="AK415" s="107"/>
      <c r="AL415" s="107"/>
      <c r="AM415" s="104">
        <f>AG415*'1. Standard_Cost'!B254+'Incremental_Cost Year 2021'!AH424*'1. Standard_Cost'!C254+'Incremental_Cost Year 2021'!AI424*'1. Standard_Cost'!D254+'Incremental_Cost Year 2021'!AJ424+'Incremental_Cost Year 2021'!AL424+AK415</f>
        <v>0</v>
      </c>
      <c r="AN415" s="104">
        <f>AM415*'1. Standard_Cost'!C258</f>
        <v>0</v>
      </c>
      <c r="AO415" s="107"/>
      <c r="AQ415" s="104">
        <f t="shared" si="654"/>
        <v>0</v>
      </c>
      <c r="AR415" s="104">
        <f t="shared" si="655"/>
        <v>0</v>
      </c>
      <c r="AS415" s="104">
        <f t="shared" si="591"/>
        <v>0</v>
      </c>
      <c r="AT415" s="104">
        <f t="shared" si="658"/>
        <v>0</v>
      </c>
      <c r="AU415" s="229"/>
      <c r="AV415" s="229"/>
      <c r="AW415" s="229"/>
      <c r="AX415" s="229"/>
      <c r="AY415" s="229"/>
      <c r="AZ415" s="229"/>
      <c r="BA415" s="230">
        <f t="shared" si="656"/>
        <v>0</v>
      </c>
    </row>
    <row r="416" spans="1:53" ht="14.1" customHeight="1" outlineLevel="2" x14ac:dyDescent="0.2">
      <c r="A416" s="68"/>
      <c r="B416" s="94"/>
      <c r="C416" s="142"/>
      <c r="D416" s="110"/>
      <c r="E416" s="110"/>
      <c r="F416" s="110"/>
      <c r="G416" s="111"/>
      <c r="H416" s="112" t="s">
        <v>179</v>
      </c>
      <c r="I416" s="100"/>
      <c r="J416" s="101"/>
      <c r="K416" s="101"/>
      <c r="L416" s="102" t="str">
        <f>IF(I416&lt;&gt;0,((VLOOKUP(I416,'1. Standard_Cost'!$B$4:$D$8,2)+VLOOKUP(I416,'1. Standard_Cost'!$B$4:$D$8,3))*J416*K416),"0")</f>
        <v>0</v>
      </c>
      <c r="M416" s="102">
        <f>L416*'1. Standard_Cost'!F234</f>
        <v>0</v>
      </c>
      <c r="N416" s="103"/>
      <c r="O416" s="103"/>
      <c r="P416" s="103"/>
      <c r="Q416" s="103"/>
      <c r="R416" s="104">
        <f>+N416*P416*'1. Standard_Cost'!$B$12</f>
        <v>0</v>
      </c>
      <c r="S416" s="104">
        <f>+N416*O416*P416*'1. Standard_Cost'!$C$12</f>
        <v>0</v>
      </c>
      <c r="T416" s="104">
        <f>+N416*P416*Q416*'1. Standard_Cost'!$D$12</f>
        <v>0</v>
      </c>
      <c r="U416" s="104">
        <f>+N416*O416*'1. Standard_Cost'!$E$12</f>
        <v>0</v>
      </c>
      <c r="V416" s="103"/>
      <c r="W416" s="103"/>
      <c r="X416" s="103"/>
      <c r="Y416" s="104">
        <f>+V416*((X416*'1. Standard_Cost'!$B$16)+(W416*X416*'1. Standard_Cost'!$C$16))</f>
        <v>0</v>
      </c>
      <c r="Z416" s="103"/>
      <c r="AA416" s="103"/>
      <c r="AB416" s="104">
        <f>+Z416*'1. Standard_Cost'!$B$20+AA416*'1. Standard_Cost'!$C$20</f>
        <v>0</v>
      </c>
      <c r="AC416" s="105"/>
      <c r="AD416" s="106"/>
      <c r="AE416" s="104">
        <f>SUM(AD416,AC416,AB416,Y416,U416,T416,S416,R416)*'1. Standard_Cost'!B258</f>
        <v>0</v>
      </c>
      <c r="AF416" s="104">
        <f t="shared" si="657"/>
        <v>0</v>
      </c>
      <c r="AG416" s="103"/>
      <c r="AH416" s="103"/>
      <c r="AI416" s="103"/>
      <c r="AJ416" s="107"/>
      <c r="AK416" s="107"/>
      <c r="AL416" s="107"/>
      <c r="AM416" s="104">
        <f>AG416*'1. Standard_Cost'!B254+'Incremental_Cost Year 2021'!AH425*'1. Standard_Cost'!C254+'Incremental_Cost Year 2021'!AI425*'1. Standard_Cost'!D254+'Incremental_Cost Year 2021'!AJ425+'Incremental_Cost Year 2021'!AL425+AK416</f>
        <v>0</v>
      </c>
      <c r="AN416" s="104">
        <f>AM416*'1. Standard_Cost'!C258</f>
        <v>0</v>
      </c>
      <c r="AO416" s="107"/>
      <c r="AQ416" s="104">
        <f t="shared" si="654"/>
        <v>0</v>
      </c>
      <c r="AR416" s="104">
        <f t="shared" si="655"/>
        <v>0</v>
      </c>
      <c r="AS416" s="104">
        <f t="shared" si="591"/>
        <v>0</v>
      </c>
      <c r="AT416" s="104">
        <f t="shared" si="658"/>
        <v>0</v>
      </c>
      <c r="AU416" s="229"/>
      <c r="AV416" s="229"/>
      <c r="AW416" s="229"/>
      <c r="AX416" s="229"/>
      <c r="AY416" s="229"/>
      <c r="AZ416" s="229"/>
      <c r="BA416" s="230">
        <f t="shared" si="656"/>
        <v>0</v>
      </c>
    </row>
    <row r="417" spans="1:53" ht="24.6" customHeight="1" outlineLevel="1" x14ac:dyDescent="0.2">
      <c r="A417" s="68"/>
      <c r="B417" s="141"/>
      <c r="C417" s="142"/>
      <c r="D417" s="113" t="s">
        <v>48</v>
      </c>
      <c r="E417" s="113" t="s">
        <v>785</v>
      </c>
      <c r="F417" s="114" t="s">
        <v>154</v>
      </c>
      <c r="G417" s="115" t="s">
        <v>155</v>
      </c>
      <c r="H417" s="122" t="s">
        <v>319</v>
      </c>
      <c r="I417" s="117"/>
      <c r="J417" s="117"/>
      <c r="K417" s="117"/>
      <c r="L417" s="118">
        <f>SUM(L413:L416)</f>
        <v>0</v>
      </c>
      <c r="M417" s="118">
        <f>SUM(M413:M416)</f>
        <v>0</v>
      </c>
      <c r="N417" s="117"/>
      <c r="O417" s="117"/>
      <c r="P417" s="117"/>
      <c r="Q417" s="117"/>
      <c r="R417" s="119">
        <f>SUM(R413:R416)</f>
        <v>0</v>
      </c>
      <c r="S417" s="119">
        <f>SUM(S413:S416)</f>
        <v>0</v>
      </c>
      <c r="T417" s="119">
        <f>SUM(T413:T416)</f>
        <v>0</v>
      </c>
      <c r="U417" s="119">
        <f>SUM(U413:U416)</f>
        <v>0</v>
      </c>
      <c r="V417" s="117"/>
      <c r="W417" s="117"/>
      <c r="X417" s="117"/>
      <c r="Y417" s="118">
        <f>SUM(Y413:Y416)</f>
        <v>0</v>
      </c>
      <c r="Z417" s="117"/>
      <c r="AA417" s="117"/>
      <c r="AB417" s="118">
        <f t="shared" ref="AB417:AF417" si="659">SUM(AB413:AB416)</f>
        <v>0</v>
      </c>
      <c r="AC417" s="118">
        <f t="shared" si="659"/>
        <v>0</v>
      </c>
      <c r="AD417" s="118">
        <f t="shared" si="659"/>
        <v>0</v>
      </c>
      <c r="AE417" s="118">
        <f t="shared" si="659"/>
        <v>0</v>
      </c>
      <c r="AF417" s="118">
        <f t="shared" si="659"/>
        <v>0</v>
      </c>
      <c r="AG417" s="117"/>
      <c r="AH417" s="117"/>
      <c r="AI417" s="117"/>
      <c r="AJ417" s="119">
        <f>SUM(AJ413:AJ416)</f>
        <v>0</v>
      </c>
      <c r="AK417" s="119">
        <f t="shared" ref="AK417:AN417" si="660">SUM(AK413:AK416)</f>
        <v>0</v>
      </c>
      <c r="AL417" s="119">
        <f t="shared" si="660"/>
        <v>0</v>
      </c>
      <c r="AM417" s="119">
        <f t="shared" si="660"/>
        <v>0</v>
      </c>
      <c r="AN417" s="119">
        <f t="shared" si="660"/>
        <v>0</v>
      </c>
      <c r="AO417" s="116"/>
      <c r="AP417" s="120"/>
      <c r="AQ417" s="121">
        <f t="shared" ref="AQ417:BA417" si="661">SUM(AQ413:AQ416)</f>
        <v>0</v>
      </c>
      <c r="AR417" s="121">
        <f t="shared" si="661"/>
        <v>0</v>
      </c>
      <c r="AS417" s="104"/>
      <c r="AT417" s="121">
        <f t="shared" si="661"/>
        <v>0</v>
      </c>
      <c r="AU417" s="121">
        <f t="shared" si="661"/>
        <v>0</v>
      </c>
      <c r="AV417" s="121">
        <f t="shared" si="661"/>
        <v>0</v>
      </c>
      <c r="AW417" s="121">
        <f t="shared" si="661"/>
        <v>0</v>
      </c>
      <c r="AX417" s="121">
        <f t="shared" si="661"/>
        <v>0</v>
      </c>
      <c r="AY417" s="121">
        <f t="shared" si="661"/>
        <v>0</v>
      </c>
      <c r="AZ417" s="121">
        <f t="shared" si="661"/>
        <v>0</v>
      </c>
      <c r="BA417" s="121">
        <f t="shared" si="661"/>
        <v>0</v>
      </c>
    </row>
    <row r="418" spans="1:53" ht="77.25" customHeight="1" outlineLevel="1" x14ac:dyDescent="0.2">
      <c r="A418" s="68"/>
      <c r="B418" s="256" t="s">
        <v>787</v>
      </c>
      <c r="C418" s="257"/>
      <c r="D418" s="257"/>
      <c r="E418" s="258"/>
      <c r="F418" s="225"/>
      <c r="G418" s="225"/>
      <c r="H418" s="83" t="s">
        <v>320</v>
      </c>
      <c r="I418" s="133"/>
      <c r="J418" s="133"/>
      <c r="K418" s="133"/>
      <c r="L418" s="134">
        <f>SUM(L419)</f>
        <v>190250</v>
      </c>
      <c r="M418" s="134">
        <f>SUM(M419)</f>
        <v>31771.750000000004</v>
      </c>
      <c r="N418" s="135"/>
      <c r="O418" s="135"/>
      <c r="P418" s="135"/>
      <c r="Q418" s="135"/>
      <c r="R418" s="134">
        <f>SUM(R419)</f>
        <v>0</v>
      </c>
      <c r="S418" s="134">
        <f>SUM(S419)</f>
        <v>0</v>
      </c>
      <c r="T418" s="134">
        <f>SUM(T419)</f>
        <v>0</v>
      </c>
      <c r="U418" s="134">
        <f>SUM(U419)</f>
        <v>0</v>
      </c>
      <c r="V418" s="135"/>
      <c r="W418" s="135"/>
      <c r="X418" s="135"/>
      <c r="Y418" s="134">
        <f>SUM(Y419)</f>
        <v>0</v>
      </c>
      <c r="Z418" s="135"/>
      <c r="AA418" s="135"/>
      <c r="AB418" s="134">
        <f>SUM(AB419)</f>
        <v>0</v>
      </c>
      <c r="AC418" s="134">
        <f>SUM(AC419)</f>
        <v>0</v>
      </c>
      <c r="AD418" s="134">
        <f>SUM(AD419)</f>
        <v>0</v>
      </c>
      <c r="AE418" s="134">
        <f>SUM(AE419)</f>
        <v>0</v>
      </c>
      <c r="AF418" s="134">
        <f>SUM(AF419)</f>
        <v>0</v>
      </c>
      <c r="AG418" s="135"/>
      <c r="AH418" s="135"/>
      <c r="AI418" s="135"/>
      <c r="AJ418" s="134">
        <f>SUM(AJ419)</f>
        <v>0</v>
      </c>
      <c r="AK418" s="134">
        <f>SUM(AK419)</f>
        <v>0</v>
      </c>
      <c r="AL418" s="134">
        <f>SUM(AL419)</f>
        <v>0</v>
      </c>
      <c r="AM418" s="134">
        <f>SUM(AM419)</f>
        <v>0</v>
      </c>
      <c r="AN418" s="134">
        <f>SUM(AN419)</f>
        <v>0</v>
      </c>
      <c r="AO418" s="136"/>
      <c r="AP418" s="137"/>
      <c r="AQ418" s="134">
        <f>SUM(AQ419)</f>
        <v>222021.75</v>
      </c>
      <c r="AR418" s="134">
        <f t="shared" ref="AR418:AS418" si="662">SUM(AR419)</f>
        <v>0</v>
      </c>
      <c r="AS418" s="134">
        <f t="shared" si="662"/>
        <v>0</v>
      </c>
      <c r="AT418" s="134">
        <f>AT419+AT505+AT581+AT672</f>
        <v>32277690.225000001</v>
      </c>
      <c r="AU418" s="134">
        <f>AU419+AU505+AU581+AU672</f>
        <v>15717690.225000001</v>
      </c>
      <c r="AV418" s="134">
        <f>AV419+AV505+AV581+AV672</f>
        <v>16560000</v>
      </c>
      <c r="AW418" s="134">
        <f t="shared" ref="AW418:BA418" si="663">SUM(AW419)</f>
        <v>0</v>
      </c>
      <c r="AX418" s="134">
        <f t="shared" si="663"/>
        <v>0</v>
      </c>
      <c r="AY418" s="134">
        <f t="shared" si="663"/>
        <v>0</v>
      </c>
      <c r="AZ418" s="134">
        <f t="shared" si="663"/>
        <v>0</v>
      </c>
      <c r="BA418" s="134">
        <f t="shared" si="663"/>
        <v>0</v>
      </c>
    </row>
    <row r="419" spans="1:53" s="124" customFormat="1" ht="14.45" customHeight="1" x14ac:dyDescent="0.2">
      <c r="B419" s="138"/>
      <c r="C419" s="247" t="s">
        <v>322</v>
      </c>
      <c r="D419" s="247"/>
      <c r="E419" s="252"/>
      <c r="F419" s="222"/>
      <c r="G419" s="222"/>
      <c r="H419" s="130" t="s">
        <v>321</v>
      </c>
      <c r="I419" s="128"/>
      <c r="J419" s="128"/>
      <c r="K419" s="128"/>
      <c r="L419" s="129">
        <f>SUM(L424,L429,L434)</f>
        <v>190250</v>
      </c>
      <c r="M419" s="129">
        <f>SUM(M424,M429,M434)</f>
        <v>31771.750000000004</v>
      </c>
      <c r="N419" s="128"/>
      <c r="O419" s="128"/>
      <c r="P419" s="128"/>
      <c r="Q419" s="128"/>
      <c r="R419" s="129">
        <f>SUM(R424,R429,R434)</f>
        <v>0</v>
      </c>
      <c r="S419" s="129">
        <f t="shared" ref="S419:U419" si="664">SUM(S424,S429,S434)</f>
        <v>0</v>
      </c>
      <c r="T419" s="129">
        <f t="shared" si="664"/>
        <v>0</v>
      </c>
      <c r="U419" s="129">
        <f t="shared" si="664"/>
        <v>0</v>
      </c>
      <c r="V419" s="128"/>
      <c r="W419" s="128"/>
      <c r="X419" s="128"/>
      <c r="Y419" s="129">
        <f t="shared" ref="Y419" si="665">SUM(Y424,Y429,Y434)</f>
        <v>0</v>
      </c>
      <c r="Z419" s="128"/>
      <c r="AA419" s="128"/>
      <c r="AB419" s="129">
        <f t="shared" ref="AB419:AF419" si="666">SUM(AB424,AB429,AB434)</f>
        <v>0</v>
      </c>
      <c r="AC419" s="129">
        <f t="shared" si="666"/>
        <v>0</v>
      </c>
      <c r="AD419" s="129">
        <f t="shared" si="666"/>
        <v>0</v>
      </c>
      <c r="AE419" s="129">
        <f t="shared" si="666"/>
        <v>0</v>
      </c>
      <c r="AF419" s="129">
        <f t="shared" si="666"/>
        <v>0</v>
      </c>
      <c r="AG419" s="128"/>
      <c r="AH419" s="128"/>
      <c r="AI419" s="128"/>
      <c r="AJ419" s="129">
        <f t="shared" ref="AJ419:AN419" si="667">SUM(AJ424,AJ429,AJ434)</f>
        <v>0</v>
      </c>
      <c r="AK419" s="129">
        <f t="shared" si="667"/>
        <v>0</v>
      </c>
      <c r="AL419" s="129">
        <f t="shared" si="667"/>
        <v>0</v>
      </c>
      <c r="AM419" s="129">
        <f t="shared" si="667"/>
        <v>0</v>
      </c>
      <c r="AN419" s="139">
        <f t="shared" si="667"/>
        <v>0</v>
      </c>
      <c r="AO419" s="130"/>
      <c r="AP419" s="131"/>
      <c r="AQ419" s="139">
        <f t="shared" ref="AQ419:BA419" si="668">SUM(AQ424,AQ429,AQ434)</f>
        <v>222021.75</v>
      </c>
      <c r="AR419" s="139">
        <f t="shared" si="668"/>
        <v>0</v>
      </c>
      <c r="AS419" s="139">
        <f t="shared" si="668"/>
        <v>0</v>
      </c>
      <c r="AT419" s="139">
        <f>AT424+AT429+AT429+AT434+AT439+AT444+AT449+AT454+AT459+AT464+AT469+AT474+AT479+AT484+AT489+AT494+AT499+AT504</f>
        <v>2243557.5</v>
      </c>
      <c r="AU419" s="139">
        <f>AU424+AU429+AU429+AU434+AU439+AU444+AU449+AU454+AU459+AU464+AU469+AU474+AU479+AU484+AU489+AU494+AU499+AU504</f>
        <v>2243557.5</v>
      </c>
      <c r="AV419" s="139">
        <f t="shared" si="668"/>
        <v>0</v>
      </c>
      <c r="AW419" s="139">
        <f t="shared" si="668"/>
        <v>0</v>
      </c>
      <c r="AX419" s="139">
        <f t="shared" si="668"/>
        <v>0</v>
      </c>
      <c r="AY419" s="139">
        <f t="shared" si="668"/>
        <v>0</v>
      </c>
      <c r="AZ419" s="139">
        <f t="shared" si="668"/>
        <v>0</v>
      </c>
      <c r="BA419" s="139">
        <f t="shared" si="668"/>
        <v>0</v>
      </c>
    </row>
    <row r="420" spans="1:53" ht="14.1" customHeight="1" outlineLevel="2" x14ac:dyDescent="0.2">
      <c r="A420" s="68"/>
      <c r="B420" s="94"/>
      <c r="C420" s="250"/>
      <c r="D420" s="96"/>
      <c r="E420" s="96"/>
      <c r="F420" s="97"/>
      <c r="G420" s="98"/>
      <c r="H420" s="99" t="s">
        <v>49</v>
      </c>
      <c r="I420" s="100"/>
      <c r="J420" s="101"/>
      <c r="K420" s="101"/>
      <c r="L420" s="102" t="str">
        <f>IF(I420&lt;&gt;0,((VLOOKUP(I420,'1. Standard_Cost'!$B$4:$D$8,2)+VLOOKUP(I420,'1. Standard_Cost'!$B$4:$D$8,3))*J420*K420),"0")</f>
        <v>0</v>
      </c>
      <c r="M420" s="102">
        <f>L420*'1. Standard_Cost'!F4</f>
        <v>0</v>
      </c>
      <c r="N420" s="103"/>
      <c r="O420" s="103"/>
      <c r="P420" s="103"/>
      <c r="Q420" s="103"/>
      <c r="R420" s="104">
        <f>+N420*P420*'1. Standard_Cost'!$B$12</f>
        <v>0</v>
      </c>
      <c r="S420" s="104">
        <f>+N420*O420*P420*'1. Standard_Cost'!$C$12</f>
        <v>0</v>
      </c>
      <c r="T420" s="104">
        <f>+N420*P420*Q420*'1. Standard_Cost'!$D$12</f>
        <v>0</v>
      </c>
      <c r="U420" s="104">
        <f>+N420*O420*'1. Standard_Cost'!$E$12</f>
        <v>0</v>
      </c>
      <c r="V420" s="103"/>
      <c r="W420" s="103"/>
      <c r="X420" s="103"/>
      <c r="Y420" s="104">
        <f>+V420*((X420*'1. Standard_Cost'!$B$16)+(W420*X420*'1. Standard_Cost'!$C$16))</f>
        <v>0</v>
      </c>
      <c r="Z420" s="103"/>
      <c r="AA420" s="103"/>
      <c r="AB420" s="104">
        <f>+Z420*'1. Standard_Cost'!$B$20+AA420*'1. Standard_Cost'!$C$20</f>
        <v>0</v>
      </c>
      <c r="AC420" s="105"/>
      <c r="AD420" s="106"/>
      <c r="AE420" s="104">
        <f>SUM(AD420,AC420,AB420,Y420,U420,T420,S420,R420)*'1. Standard_Cost'!B45</f>
        <v>0</v>
      </c>
      <c r="AF420" s="104">
        <f>SUM(AD420,AE420)</f>
        <v>0</v>
      </c>
      <c r="AG420" s="103"/>
      <c r="AH420" s="103"/>
      <c r="AI420" s="103"/>
      <c r="AJ420" s="107"/>
      <c r="AK420" s="107"/>
      <c r="AL420" s="107"/>
      <c r="AM420" s="104">
        <f>AG420*'1. Standard_Cost'!B41+'Incremental_Cost Year 2021'!AH429*'1. Standard_Cost'!C41+'Incremental_Cost Year 2021'!AI429*'1. Standard_Cost'!D41+'Incremental_Cost Year 2021'!AJ429+'Incremental_Cost Year 2021'!AL429+AK420</f>
        <v>0</v>
      </c>
      <c r="AN420" s="104">
        <f>AM420*'1. Standard_Cost'!C45</f>
        <v>0</v>
      </c>
      <c r="AO420" s="107"/>
      <c r="AQ420" s="104">
        <f t="shared" ref="AQ420:AQ423" si="669">L420+M420</f>
        <v>0</v>
      </c>
      <c r="AR420" s="104">
        <f t="shared" ref="AR420:AR423" si="670">AF420</f>
        <v>0</v>
      </c>
      <c r="AS420" s="104">
        <f t="shared" si="591"/>
        <v>0</v>
      </c>
      <c r="AT420" s="104">
        <f>SUM(AQ420,AR420,AS420)</f>
        <v>0</v>
      </c>
      <c r="AU420" s="229"/>
      <c r="AV420" s="229"/>
      <c r="AW420" s="229"/>
      <c r="AX420" s="229"/>
      <c r="AY420" s="229"/>
      <c r="AZ420" s="229"/>
      <c r="BA420" s="230">
        <f t="shared" ref="BA420:BA423" si="671">SUM(AU420:AZ420)-AT420</f>
        <v>0</v>
      </c>
    </row>
    <row r="421" spans="1:53" ht="14.1" customHeight="1" outlineLevel="2" x14ac:dyDescent="0.2">
      <c r="A421" s="68"/>
      <c r="B421" s="94"/>
      <c r="C421" s="251"/>
      <c r="D421" s="110"/>
      <c r="E421" s="110"/>
      <c r="F421" s="110"/>
      <c r="G421" s="111"/>
      <c r="H421" s="99" t="s">
        <v>50</v>
      </c>
      <c r="I421" s="100"/>
      <c r="J421" s="101"/>
      <c r="K421" s="101"/>
      <c r="L421" s="102" t="str">
        <f>IF(I421&lt;&gt;0,((VLOOKUP(I421,'1. Standard_Cost'!$B$4:$D$8,2)+VLOOKUP(I421,'1. Standard_Cost'!$B$4:$D$8,3))*J421*K421),"0")</f>
        <v>0</v>
      </c>
      <c r="M421" s="102">
        <f>L421*'1. Standard_Cost'!F21</f>
        <v>0</v>
      </c>
      <c r="N421" s="103"/>
      <c r="O421" s="103"/>
      <c r="P421" s="103"/>
      <c r="Q421" s="103"/>
      <c r="R421" s="104">
        <f>+N421*P421*'1. Standard_Cost'!$B$12</f>
        <v>0</v>
      </c>
      <c r="S421" s="104">
        <f>+N421*O421*P421*'1. Standard_Cost'!$C$12</f>
        <v>0</v>
      </c>
      <c r="T421" s="104">
        <f>+N421*P421*Q421*'1. Standard_Cost'!$D$12</f>
        <v>0</v>
      </c>
      <c r="U421" s="104">
        <f>+N421*O421*'1. Standard_Cost'!$E$12</f>
        <v>0</v>
      </c>
      <c r="V421" s="103"/>
      <c r="W421" s="103"/>
      <c r="X421" s="103"/>
      <c r="Y421" s="104">
        <f>+V421*((X421*'1. Standard_Cost'!$B$16)+(W421*X421*'1. Standard_Cost'!$C$16))</f>
        <v>0</v>
      </c>
      <c r="Z421" s="103"/>
      <c r="AA421" s="103"/>
      <c r="AB421" s="104">
        <f>+Z421*'1. Standard_Cost'!$B$20+AA421*'1. Standard_Cost'!$C$20</f>
        <v>0</v>
      </c>
      <c r="AC421" s="105"/>
      <c r="AD421" s="106"/>
      <c r="AE421" s="104">
        <f>SUM(AD421,AC421,AB421,Y421,U421,T421,S421,R421)*'1. Standard_Cost'!B45</f>
        <v>0</v>
      </c>
      <c r="AF421" s="104">
        <f t="shared" ref="AF421:AF423" si="672">SUM(AD421,AE421)</f>
        <v>0</v>
      </c>
      <c r="AG421" s="103"/>
      <c r="AH421" s="103">
        <v>0</v>
      </c>
      <c r="AI421" s="103">
        <v>0</v>
      </c>
      <c r="AJ421" s="107"/>
      <c r="AK421" s="107"/>
      <c r="AL421" s="107"/>
      <c r="AM421" s="104">
        <f>AG421*'1. Standard_Cost'!B41+'Incremental_Cost Year 2021'!AH430*'1. Standard_Cost'!C41+'Incremental_Cost Year 2021'!AI430*'1. Standard_Cost'!D41+'Incremental_Cost Year 2021'!AJ430+'Incremental_Cost Year 2021'!AL430+AK421</f>
        <v>0</v>
      </c>
      <c r="AN421" s="104">
        <f>AM421*'1. Standard_Cost'!C45</f>
        <v>0</v>
      </c>
      <c r="AO421" s="107"/>
      <c r="AQ421" s="104">
        <f t="shared" si="669"/>
        <v>0</v>
      </c>
      <c r="AR421" s="104">
        <f t="shared" si="670"/>
        <v>0</v>
      </c>
      <c r="AS421" s="104">
        <f t="shared" si="591"/>
        <v>0</v>
      </c>
      <c r="AT421" s="104">
        <f t="shared" ref="AT421:AT423" si="673">SUM(AQ421,AR421,AS421)</f>
        <v>0</v>
      </c>
      <c r="AU421" s="229"/>
      <c r="AV421" s="229">
        <v>0</v>
      </c>
      <c r="AW421" s="229"/>
      <c r="AX421" s="229"/>
      <c r="AY421" s="229"/>
      <c r="AZ421" s="229"/>
      <c r="BA421" s="230">
        <f t="shared" si="671"/>
        <v>0</v>
      </c>
    </row>
    <row r="422" spans="1:53" ht="14.1" customHeight="1" outlineLevel="2" x14ac:dyDescent="0.2">
      <c r="A422" s="68"/>
      <c r="B422" s="94"/>
      <c r="C422" s="251"/>
      <c r="D422" s="110"/>
      <c r="E422" s="110"/>
      <c r="F422" s="110"/>
      <c r="G422" s="111"/>
      <c r="H422" s="99" t="s">
        <v>51</v>
      </c>
      <c r="I422" s="100"/>
      <c r="J422" s="101"/>
      <c r="K422" s="101"/>
      <c r="L422" s="102" t="str">
        <f>IF(I422&lt;&gt;0,((VLOOKUP(I422,'1. Standard_Cost'!$B$4:$D$8,2)+VLOOKUP(I422,'1. Standard_Cost'!$B$4:$D$8,3))*J422*K422),"0")</f>
        <v>0</v>
      </c>
      <c r="M422" s="102">
        <f>L422*'1. Standard_Cost'!F21</f>
        <v>0</v>
      </c>
      <c r="N422" s="103"/>
      <c r="O422" s="103"/>
      <c r="P422" s="103"/>
      <c r="Q422" s="103"/>
      <c r="R422" s="104">
        <f>+N422*P422*'1. Standard_Cost'!$B$12</f>
        <v>0</v>
      </c>
      <c r="S422" s="104">
        <f>+N422*O422*P422*'1. Standard_Cost'!$C$12</f>
        <v>0</v>
      </c>
      <c r="T422" s="104">
        <f>+N422*P422*Q422*'1. Standard_Cost'!$D$12</f>
        <v>0</v>
      </c>
      <c r="U422" s="104">
        <f>+N422*O422*'1. Standard_Cost'!$E$12</f>
        <v>0</v>
      </c>
      <c r="V422" s="103"/>
      <c r="W422" s="103"/>
      <c r="X422" s="103"/>
      <c r="Y422" s="104">
        <f>+V422*((X422*'1. Standard_Cost'!$B$16)+(W422*X422*'1. Standard_Cost'!$C$16))</f>
        <v>0</v>
      </c>
      <c r="Z422" s="103"/>
      <c r="AA422" s="103"/>
      <c r="AB422" s="104">
        <f>+Z422*'1. Standard_Cost'!$B$20+AA422*'1. Standard_Cost'!$C$20</f>
        <v>0</v>
      </c>
      <c r="AC422" s="105"/>
      <c r="AD422" s="106"/>
      <c r="AE422" s="104">
        <f>SUM(AD422,AC422,AB422,Y422,U422,T422,S422,R422)*'1. Standard_Cost'!B45</f>
        <v>0</v>
      </c>
      <c r="AF422" s="104">
        <f t="shared" si="672"/>
        <v>0</v>
      </c>
      <c r="AG422" s="103"/>
      <c r="AH422" s="103"/>
      <c r="AI422" s="103"/>
      <c r="AJ422" s="107"/>
      <c r="AK422" s="107"/>
      <c r="AL422" s="107"/>
      <c r="AM422" s="104">
        <f>AG422*'1. Standard_Cost'!B41+'Incremental_Cost Year 2021'!AH431*'1. Standard_Cost'!C41+'Incremental_Cost Year 2021'!AI431*'1. Standard_Cost'!D41+'Incremental_Cost Year 2021'!AJ431+'Incremental_Cost Year 2021'!AL431+AK422</f>
        <v>0</v>
      </c>
      <c r="AN422" s="104">
        <f>AM422*'1. Standard_Cost'!C45</f>
        <v>0</v>
      </c>
      <c r="AO422" s="107"/>
      <c r="AQ422" s="104">
        <f t="shared" si="669"/>
        <v>0</v>
      </c>
      <c r="AR422" s="104">
        <f t="shared" si="670"/>
        <v>0</v>
      </c>
      <c r="AS422" s="104">
        <f t="shared" si="591"/>
        <v>0</v>
      </c>
      <c r="AT422" s="104">
        <f t="shared" si="673"/>
        <v>0</v>
      </c>
      <c r="AU422" s="229"/>
      <c r="AV422" s="229"/>
      <c r="AW422" s="229"/>
      <c r="AX422" s="229"/>
      <c r="AY422" s="229"/>
      <c r="AZ422" s="229"/>
      <c r="BA422" s="230">
        <f t="shared" si="671"/>
        <v>0</v>
      </c>
    </row>
    <row r="423" spans="1:53" ht="14.1" customHeight="1" outlineLevel="2" x14ac:dyDescent="0.2">
      <c r="A423" s="68"/>
      <c r="B423" s="94"/>
      <c r="C423" s="251"/>
      <c r="D423" s="110"/>
      <c r="E423" s="110"/>
      <c r="F423" s="110"/>
      <c r="G423" s="111"/>
      <c r="H423" s="112" t="s">
        <v>179</v>
      </c>
      <c r="I423" s="100"/>
      <c r="J423" s="101"/>
      <c r="K423" s="101"/>
      <c r="L423" s="102" t="str">
        <f>IF(I423&lt;&gt;0,((VLOOKUP(I423,'1. Standard_Cost'!$B$4:$D$8,2)+VLOOKUP(I423,'1. Standard_Cost'!$B$4:$D$8,3))*J423*K423),"0")</f>
        <v>0</v>
      </c>
      <c r="M423" s="102">
        <f>L423*'1. Standard_Cost'!F21</f>
        <v>0</v>
      </c>
      <c r="N423" s="103"/>
      <c r="O423" s="103"/>
      <c r="P423" s="103"/>
      <c r="Q423" s="103"/>
      <c r="R423" s="104">
        <f>+N423*P423*'1. Standard_Cost'!$B$12</f>
        <v>0</v>
      </c>
      <c r="S423" s="104">
        <f>+N423*O423*P423*'1. Standard_Cost'!$C$12</f>
        <v>0</v>
      </c>
      <c r="T423" s="104">
        <f>+N423*P423*Q423*'1. Standard_Cost'!$D$12</f>
        <v>0</v>
      </c>
      <c r="U423" s="104">
        <f>+N423*O423*'1. Standard_Cost'!$E$12</f>
        <v>0</v>
      </c>
      <c r="V423" s="103"/>
      <c r="W423" s="103"/>
      <c r="X423" s="103"/>
      <c r="Y423" s="104">
        <f>+V423*((X423*'1. Standard_Cost'!$B$16)+(W423*X423*'1. Standard_Cost'!$C$16))</f>
        <v>0</v>
      </c>
      <c r="Z423" s="103"/>
      <c r="AA423" s="103"/>
      <c r="AB423" s="104">
        <f>+Z423*'1. Standard_Cost'!$B$20+AA423*'1. Standard_Cost'!$C$20</f>
        <v>0</v>
      </c>
      <c r="AC423" s="105"/>
      <c r="AD423" s="106"/>
      <c r="AE423" s="104">
        <f>SUM(AD423,AC423,AB423,Y423,U423,T423,S423,R423)*'1. Standard_Cost'!B45</f>
        <v>0</v>
      </c>
      <c r="AF423" s="104">
        <f t="shared" si="672"/>
        <v>0</v>
      </c>
      <c r="AG423" s="103"/>
      <c r="AH423" s="103"/>
      <c r="AI423" s="103"/>
      <c r="AJ423" s="107"/>
      <c r="AK423" s="107"/>
      <c r="AL423" s="107"/>
      <c r="AM423" s="104">
        <f>AG423*'1. Standard_Cost'!B41+'Incremental_Cost Year 2021'!AH432*'1. Standard_Cost'!C41+'Incremental_Cost Year 2021'!AI432*'1. Standard_Cost'!D41+'Incremental_Cost Year 2021'!AJ432+'Incremental_Cost Year 2021'!AL432+AK423</f>
        <v>0</v>
      </c>
      <c r="AN423" s="104">
        <f>AM423*'1. Standard_Cost'!C45</f>
        <v>0</v>
      </c>
      <c r="AO423" s="107"/>
      <c r="AQ423" s="104">
        <f t="shared" si="669"/>
        <v>0</v>
      </c>
      <c r="AR423" s="104">
        <f t="shared" si="670"/>
        <v>0</v>
      </c>
      <c r="AS423" s="104">
        <f t="shared" si="591"/>
        <v>0</v>
      </c>
      <c r="AT423" s="104">
        <f t="shared" si="673"/>
        <v>0</v>
      </c>
      <c r="AU423" s="229"/>
      <c r="AV423" s="229"/>
      <c r="AW423" s="229"/>
      <c r="AX423" s="229"/>
      <c r="AY423" s="229"/>
      <c r="AZ423" s="229"/>
      <c r="BA423" s="230">
        <f t="shared" si="671"/>
        <v>0</v>
      </c>
    </row>
    <row r="424" spans="1:53" ht="25.35" customHeight="1" outlineLevel="1" x14ac:dyDescent="0.2">
      <c r="A424" s="68"/>
      <c r="B424" s="94"/>
      <c r="C424" s="251"/>
      <c r="D424" s="113" t="s">
        <v>515</v>
      </c>
      <c r="E424" s="113" t="s">
        <v>793</v>
      </c>
      <c r="F424" s="114" t="s">
        <v>154</v>
      </c>
      <c r="G424" s="115" t="s">
        <v>155</v>
      </c>
      <c r="H424" s="140" t="s">
        <v>323</v>
      </c>
      <c r="I424" s="117"/>
      <c r="J424" s="117"/>
      <c r="K424" s="117"/>
      <c r="L424" s="118">
        <f>SUM(L420:L423)</f>
        <v>0</v>
      </c>
      <c r="M424" s="118">
        <f>SUM(M420:M423)</f>
        <v>0</v>
      </c>
      <c r="N424" s="117"/>
      <c r="O424" s="117"/>
      <c r="P424" s="117"/>
      <c r="Q424" s="117"/>
      <c r="R424" s="119">
        <f>SUM(R420:R423)</f>
        <v>0</v>
      </c>
      <c r="S424" s="119">
        <f>SUM(S420:S423)</f>
        <v>0</v>
      </c>
      <c r="T424" s="119">
        <f>SUM(T420:T423)</f>
        <v>0</v>
      </c>
      <c r="U424" s="119">
        <f>SUM(U420:U423)</f>
        <v>0</v>
      </c>
      <c r="V424" s="117"/>
      <c r="W424" s="117"/>
      <c r="X424" s="117"/>
      <c r="Y424" s="118">
        <f>SUM(Y420:Y423)</f>
        <v>0</v>
      </c>
      <c r="Z424" s="117"/>
      <c r="AA424" s="117"/>
      <c r="AB424" s="118">
        <f t="shared" ref="AB424:AF424" si="674">SUM(AB420:AB423)</f>
        <v>0</v>
      </c>
      <c r="AC424" s="118">
        <f t="shared" si="674"/>
        <v>0</v>
      </c>
      <c r="AD424" s="118">
        <f t="shared" si="674"/>
        <v>0</v>
      </c>
      <c r="AE424" s="118">
        <f t="shared" si="674"/>
        <v>0</v>
      </c>
      <c r="AF424" s="118">
        <f t="shared" si="674"/>
        <v>0</v>
      </c>
      <c r="AG424" s="117"/>
      <c r="AH424" s="117"/>
      <c r="AI424" s="117"/>
      <c r="AJ424" s="119">
        <f>SUM(AJ420:AJ423)</f>
        <v>0</v>
      </c>
      <c r="AK424" s="119">
        <f t="shared" ref="AK424:AN424" si="675">SUM(AK420:AK423)</f>
        <v>0</v>
      </c>
      <c r="AL424" s="119">
        <f t="shared" si="675"/>
        <v>0</v>
      </c>
      <c r="AM424" s="119">
        <f t="shared" si="675"/>
        <v>0</v>
      </c>
      <c r="AN424" s="119">
        <f t="shared" si="675"/>
        <v>0</v>
      </c>
      <c r="AO424" s="116"/>
      <c r="AP424" s="120"/>
      <c r="AQ424" s="118">
        <f t="shared" ref="AQ424:BA424" si="676">SUM(AQ420:AQ423)</f>
        <v>0</v>
      </c>
      <c r="AR424" s="118">
        <f t="shared" si="676"/>
        <v>0</v>
      </c>
      <c r="AS424" s="118">
        <f t="shared" si="676"/>
        <v>0</v>
      </c>
      <c r="AT424" s="118">
        <f t="shared" si="676"/>
        <v>0</v>
      </c>
      <c r="AU424" s="118">
        <f t="shared" si="676"/>
        <v>0</v>
      </c>
      <c r="AV424" s="118">
        <f t="shared" si="676"/>
        <v>0</v>
      </c>
      <c r="AW424" s="118">
        <f t="shared" si="676"/>
        <v>0</v>
      </c>
      <c r="AX424" s="118">
        <f t="shared" si="676"/>
        <v>0</v>
      </c>
      <c r="AY424" s="118">
        <f t="shared" si="676"/>
        <v>0</v>
      </c>
      <c r="AZ424" s="118">
        <f t="shared" si="676"/>
        <v>0</v>
      </c>
      <c r="BA424" s="118">
        <f t="shared" si="676"/>
        <v>0</v>
      </c>
    </row>
    <row r="425" spans="1:53" ht="14.1" customHeight="1" outlineLevel="2" x14ac:dyDescent="0.2">
      <c r="A425" s="68"/>
      <c r="B425" s="94"/>
      <c r="C425" s="251"/>
      <c r="D425" s="96"/>
      <c r="E425" s="96"/>
      <c r="F425" s="97"/>
      <c r="G425" s="98"/>
      <c r="H425" s="99" t="s">
        <v>49</v>
      </c>
      <c r="I425" s="100"/>
      <c r="J425" s="101"/>
      <c r="K425" s="101"/>
      <c r="L425" s="102" t="str">
        <f>IF(I425&lt;&gt;0,((VLOOKUP(I425,'1. Standard_Cost'!$B$4:$D$8,2)+VLOOKUP(I425,'1. Standard_Cost'!$B$4:$D$8,3))*J425*K425),"0")</f>
        <v>0</v>
      </c>
      <c r="M425" s="102">
        <f>L425*'1. Standard_Cost'!F21</f>
        <v>0</v>
      </c>
      <c r="N425" s="103"/>
      <c r="O425" s="103"/>
      <c r="P425" s="103"/>
      <c r="Q425" s="103"/>
      <c r="R425" s="104">
        <f>+N425*P425*'1. Standard_Cost'!$B$12</f>
        <v>0</v>
      </c>
      <c r="S425" s="104">
        <f>+N425*O425*P425*'1. Standard_Cost'!$C$12</f>
        <v>0</v>
      </c>
      <c r="T425" s="104">
        <f>+N425*P425*Q425*'1. Standard_Cost'!$D$12</f>
        <v>0</v>
      </c>
      <c r="U425" s="104">
        <f>+N425*O425*'1. Standard_Cost'!$E$12</f>
        <v>0</v>
      </c>
      <c r="V425" s="103"/>
      <c r="W425" s="103"/>
      <c r="X425" s="103"/>
      <c r="Y425" s="104">
        <f>+V425*((X425*'1. Standard_Cost'!$B$16)+(W425*X425*'1. Standard_Cost'!$C$16))</f>
        <v>0</v>
      </c>
      <c r="Z425" s="103"/>
      <c r="AA425" s="103"/>
      <c r="AB425" s="104">
        <f>+Z425*'1. Standard_Cost'!$B$20+AA425*'1. Standard_Cost'!$C$20</f>
        <v>0</v>
      </c>
      <c r="AC425" s="105"/>
      <c r="AD425" s="106"/>
      <c r="AE425" s="104">
        <f>SUM(AD425,AC425,AB425,Y425,U425,T425,S425,R425)*'1. Standard_Cost'!B45</f>
        <v>0</v>
      </c>
      <c r="AF425" s="104">
        <f>SUM(AD425,AE425)</f>
        <v>0</v>
      </c>
      <c r="AG425" s="103"/>
      <c r="AH425" s="103"/>
      <c r="AI425" s="103"/>
      <c r="AJ425" s="107"/>
      <c r="AK425" s="107"/>
      <c r="AL425" s="107"/>
      <c r="AM425" s="104">
        <f>AG425*'1. Standard_Cost'!B41+'Incremental_Cost Year 2021'!AH434*'1. Standard_Cost'!C41+'Incremental_Cost Year 2021'!AI434*'1. Standard_Cost'!D41+'Incremental_Cost Year 2021'!AJ434+'Incremental_Cost Year 2021'!AL434+AK425</f>
        <v>0</v>
      </c>
      <c r="AN425" s="104">
        <f>AM425*'1. Standard_Cost'!C45</f>
        <v>0</v>
      </c>
      <c r="AO425" s="107"/>
      <c r="AQ425" s="104">
        <f t="shared" ref="AQ425:AQ428" si="677">L425+M425</f>
        <v>0</v>
      </c>
      <c r="AR425" s="104">
        <f t="shared" ref="AR425:AR428" si="678">AF425</f>
        <v>0</v>
      </c>
      <c r="AS425" s="104">
        <f t="shared" si="591"/>
        <v>0</v>
      </c>
      <c r="AT425" s="104">
        <f>SUM(AQ425,AR425,AS425)</f>
        <v>0</v>
      </c>
      <c r="AU425" s="229"/>
      <c r="AV425" s="229"/>
      <c r="AW425" s="229"/>
      <c r="AX425" s="229"/>
      <c r="AY425" s="229"/>
      <c r="AZ425" s="229"/>
      <c r="BA425" s="230">
        <f t="shared" ref="BA425:BA428" si="679">SUM(AU425:AZ425)-AT425</f>
        <v>0</v>
      </c>
    </row>
    <row r="426" spans="1:53" ht="14.1" customHeight="1" outlineLevel="2" x14ac:dyDescent="0.2">
      <c r="A426" s="68"/>
      <c r="B426" s="94"/>
      <c r="C426" s="251"/>
      <c r="D426" s="110"/>
      <c r="E426" s="110"/>
      <c r="F426" s="110"/>
      <c r="G426" s="111"/>
      <c r="H426" s="99" t="s">
        <v>50</v>
      </c>
      <c r="I426" s="100"/>
      <c r="J426" s="101"/>
      <c r="K426" s="101"/>
      <c r="L426" s="102" t="str">
        <f>IF(I426&lt;&gt;0,((VLOOKUP(I426,'1. Standard_Cost'!$B$4:$D$8,2)+VLOOKUP(I426,'1. Standard_Cost'!$B$4:$D$8,3))*J426*K426),"0")</f>
        <v>0</v>
      </c>
      <c r="M426" s="102">
        <f>L426*'1. Standard_Cost'!F21</f>
        <v>0</v>
      </c>
      <c r="N426" s="103"/>
      <c r="O426" s="103"/>
      <c r="P426" s="103"/>
      <c r="Q426" s="103"/>
      <c r="R426" s="104">
        <f>+N426*P426*'1. Standard_Cost'!$B$12</f>
        <v>0</v>
      </c>
      <c r="S426" s="104">
        <f>+N426*O426*P426*'1. Standard_Cost'!$C$12</f>
        <v>0</v>
      </c>
      <c r="T426" s="104">
        <f>+N426*P426*Q426*'1. Standard_Cost'!$D$12</f>
        <v>0</v>
      </c>
      <c r="U426" s="104">
        <f>+N426*O426*'1. Standard_Cost'!$E$12</f>
        <v>0</v>
      </c>
      <c r="V426" s="103"/>
      <c r="W426" s="103"/>
      <c r="X426" s="103"/>
      <c r="Y426" s="104">
        <f>+V426*((X426*'1. Standard_Cost'!$B$16)+(W426*X426*'1. Standard_Cost'!$C$16))</f>
        <v>0</v>
      </c>
      <c r="Z426" s="103"/>
      <c r="AA426" s="103"/>
      <c r="AB426" s="104">
        <f>+Z426*'1. Standard_Cost'!$B$20+AA426*'1. Standard_Cost'!$C$20</f>
        <v>0</v>
      </c>
      <c r="AC426" s="105"/>
      <c r="AD426" s="106"/>
      <c r="AE426" s="104">
        <f>SUM(AD426,AC426,AB426,Y426,U426,T426,S426,R426)*'1. Standard_Cost'!B45</f>
        <v>0</v>
      </c>
      <c r="AF426" s="104">
        <f t="shared" ref="AF426:AF428" si="680">SUM(AD426,AE426)</f>
        <v>0</v>
      </c>
      <c r="AG426" s="103"/>
      <c r="AH426" s="103">
        <v>0</v>
      </c>
      <c r="AI426" s="103">
        <v>0</v>
      </c>
      <c r="AJ426" s="107"/>
      <c r="AK426" s="107"/>
      <c r="AL426" s="107"/>
      <c r="AM426" s="104">
        <f>AG426*'1. Standard_Cost'!B41+'Incremental_Cost Year 2021'!AH435*'1. Standard_Cost'!C41+'Incremental_Cost Year 2021'!AI435*'1. Standard_Cost'!D41+'Incremental_Cost Year 2021'!AJ435+'Incremental_Cost Year 2021'!AL435+AK426</f>
        <v>0</v>
      </c>
      <c r="AN426" s="104">
        <f>AM426*'1. Standard_Cost'!C45</f>
        <v>0</v>
      </c>
      <c r="AO426" s="107"/>
      <c r="AQ426" s="104">
        <f t="shared" si="677"/>
        <v>0</v>
      </c>
      <c r="AR426" s="104">
        <f t="shared" si="678"/>
        <v>0</v>
      </c>
      <c r="AS426" s="104">
        <f t="shared" si="591"/>
        <v>0</v>
      </c>
      <c r="AT426" s="104">
        <f t="shared" ref="AT426:AT428" si="681">SUM(AQ426,AR426,AS426)</f>
        <v>0</v>
      </c>
      <c r="AU426" s="229"/>
      <c r="AV426" s="229">
        <v>0</v>
      </c>
      <c r="AW426" s="229"/>
      <c r="AX426" s="229"/>
      <c r="AY426" s="229"/>
      <c r="AZ426" s="229"/>
      <c r="BA426" s="230">
        <f t="shared" si="679"/>
        <v>0</v>
      </c>
    </row>
    <row r="427" spans="1:53" ht="14.1" customHeight="1" outlineLevel="2" x14ac:dyDescent="0.2">
      <c r="A427" s="68"/>
      <c r="B427" s="94"/>
      <c r="C427" s="251"/>
      <c r="D427" s="110"/>
      <c r="E427" s="110"/>
      <c r="F427" s="110"/>
      <c r="G427" s="111"/>
      <c r="H427" s="99" t="s">
        <v>51</v>
      </c>
      <c r="I427" s="100"/>
      <c r="J427" s="101"/>
      <c r="K427" s="101"/>
      <c r="L427" s="102" t="str">
        <f>IF(I427&lt;&gt;0,((VLOOKUP(I427,'1. Standard_Cost'!$B$4:$D$8,2)+VLOOKUP(I427,'1. Standard_Cost'!$B$4:$D$8,3))*J427*K427),"0")</f>
        <v>0</v>
      </c>
      <c r="M427" s="102">
        <f>L427*'1. Standard_Cost'!F21</f>
        <v>0</v>
      </c>
      <c r="N427" s="103"/>
      <c r="O427" s="103"/>
      <c r="P427" s="103"/>
      <c r="Q427" s="103"/>
      <c r="R427" s="104">
        <f>+N427*P427*'1. Standard_Cost'!$B$12</f>
        <v>0</v>
      </c>
      <c r="S427" s="104">
        <f>+N427*O427*P427*'1. Standard_Cost'!$C$12</f>
        <v>0</v>
      </c>
      <c r="T427" s="104">
        <f>+N427*P427*Q427*'1. Standard_Cost'!$D$12</f>
        <v>0</v>
      </c>
      <c r="U427" s="104">
        <f>+N427*O427*'1. Standard_Cost'!$E$12</f>
        <v>0</v>
      </c>
      <c r="V427" s="103"/>
      <c r="W427" s="103"/>
      <c r="X427" s="103"/>
      <c r="Y427" s="104">
        <f>+V427*((X427*'1. Standard_Cost'!$B$16)+(W427*X427*'1. Standard_Cost'!$C$16))</f>
        <v>0</v>
      </c>
      <c r="Z427" s="103"/>
      <c r="AA427" s="103"/>
      <c r="AB427" s="104">
        <f>+Z427*'1. Standard_Cost'!$B$20+AA427*'1. Standard_Cost'!$C$20</f>
        <v>0</v>
      </c>
      <c r="AC427" s="105"/>
      <c r="AD427" s="106"/>
      <c r="AE427" s="104">
        <f>SUM(AD427,AC427,AB427,Y427,U427,T427,S427,R427)*'1. Standard_Cost'!B45</f>
        <v>0</v>
      </c>
      <c r="AF427" s="104">
        <f t="shared" si="680"/>
        <v>0</v>
      </c>
      <c r="AG427" s="103"/>
      <c r="AH427" s="103"/>
      <c r="AI427" s="103"/>
      <c r="AJ427" s="107"/>
      <c r="AK427" s="107"/>
      <c r="AL427" s="107"/>
      <c r="AM427" s="104">
        <f>AG427*'1. Standard_Cost'!B41+'Incremental_Cost Year 2021'!AH436*'1. Standard_Cost'!C41+'Incremental_Cost Year 2021'!AI436*'1. Standard_Cost'!D41+'Incremental_Cost Year 2021'!AJ436+'Incremental_Cost Year 2021'!AL436+AK427</f>
        <v>0</v>
      </c>
      <c r="AN427" s="104">
        <f>AM427*'1. Standard_Cost'!C45</f>
        <v>0</v>
      </c>
      <c r="AO427" s="107"/>
      <c r="AQ427" s="104">
        <f t="shared" si="677"/>
        <v>0</v>
      </c>
      <c r="AR427" s="104">
        <f t="shared" si="678"/>
        <v>0</v>
      </c>
      <c r="AS427" s="104">
        <f t="shared" si="591"/>
        <v>0</v>
      </c>
      <c r="AT427" s="104">
        <f t="shared" si="681"/>
        <v>0</v>
      </c>
      <c r="AU427" s="229"/>
      <c r="AV427" s="229"/>
      <c r="AW427" s="229"/>
      <c r="AX427" s="229"/>
      <c r="AY427" s="229"/>
      <c r="AZ427" s="229"/>
      <c r="BA427" s="230">
        <f t="shared" si="679"/>
        <v>0</v>
      </c>
    </row>
    <row r="428" spans="1:53" ht="14.1" customHeight="1" outlineLevel="2" x14ac:dyDescent="0.2">
      <c r="A428" s="68"/>
      <c r="B428" s="94"/>
      <c r="C428" s="251"/>
      <c r="D428" s="110"/>
      <c r="E428" s="110"/>
      <c r="F428" s="110"/>
      <c r="G428" s="111"/>
      <c r="H428" s="112" t="s">
        <v>179</v>
      </c>
      <c r="I428" s="100"/>
      <c r="J428" s="101"/>
      <c r="K428" s="101"/>
      <c r="L428" s="102" t="str">
        <f>IF(I428&lt;&gt;0,((VLOOKUP(I428,'1. Standard_Cost'!$B$4:$D$8,2)+VLOOKUP(I428,'1. Standard_Cost'!$B$4:$D$8,3))*J428*K428),"0")</f>
        <v>0</v>
      </c>
      <c r="M428" s="102">
        <f>L428*'1. Standard_Cost'!F21</f>
        <v>0</v>
      </c>
      <c r="N428" s="103"/>
      <c r="O428" s="103"/>
      <c r="P428" s="103"/>
      <c r="Q428" s="103"/>
      <c r="R428" s="104">
        <f>+N428*P428*'1. Standard_Cost'!$B$12</f>
        <v>0</v>
      </c>
      <c r="S428" s="104">
        <f>+N428*O428*P428*'1. Standard_Cost'!$C$12</f>
        <v>0</v>
      </c>
      <c r="T428" s="104">
        <f>+N428*P428*Q428*'1. Standard_Cost'!$D$12</f>
        <v>0</v>
      </c>
      <c r="U428" s="104">
        <f>+N428*O428*'1. Standard_Cost'!$E$12</f>
        <v>0</v>
      </c>
      <c r="V428" s="103"/>
      <c r="W428" s="103"/>
      <c r="X428" s="103"/>
      <c r="Y428" s="104">
        <f>+V428*((X428*'1. Standard_Cost'!$B$16)+(W428*X428*'1. Standard_Cost'!$C$16))</f>
        <v>0</v>
      </c>
      <c r="Z428" s="103"/>
      <c r="AA428" s="103"/>
      <c r="AB428" s="104">
        <f>+Z428*'1. Standard_Cost'!$B$20+AA428*'1. Standard_Cost'!$C$20</f>
        <v>0</v>
      </c>
      <c r="AC428" s="105"/>
      <c r="AD428" s="106"/>
      <c r="AE428" s="104">
        <f>SUM(AD428,AC428,AB428,Y428,U428,T428,S428,R428)*'1. Standard_Cost'!B45</f>
        <v>0</v>
      </c>
      <c r="AF428" s="104">
        <f t="shared" si="680"/>
        <v>0</v>
      </c>
      <c r="AG428" s="103"/>
      <c r="AH428" s="103"/>
      <c r="AI428" s="103"/>
      <c r="AJ428" s="107"/>
      <c r="AK428" s="107"/>
      <c r="AL428" s="107"/>
      <c r="AM428" s="104">
        <f>AG428*'1. Standard_Cost'!B41+'Incremental_Cost Year 2021'!AH437*'1. Standard_Cost'!C41+'Incremental_Cost Year 2021'!AI437*'1. Standard_Cost'!D41+'Incremental_Cost Year 2021'!AJ437+'Incremental_Cost Year 2021'!AL437+AK428</f>
        <v>0</v>
      </c>
      <c r="AN428" s="104">
        <f>AM428*'1. Standard_Cost'!C45</f>
        <v>0</v>
      </c>
      <c r="AO428" s="107"/>
      <c r="AQ428" s="104">
        <f t="shared" si="677"/>
        <v>0</v>
      </c>
      <c r="AR428" s="104">
        <f t="shared" si="678"/>
        <v>0</v>
      </c>
      <c r="AS428" s="104">
        <f t="shared" si="591"/>
        <v>0</v>
      </c>
      <c r="AT428" s="104">
        <f t="shared" si="681"/>
        <v>0</v>
      </c>
      <c r="AU428" s="229"/>
      <c r="AV428" s="229"/>
      <c r="AW428" s="229"/>
      <c r="AX428" s="229"/>
      <c r="AY428" s="229"/>
      <c r="AZ428" s="229"/>
      <c r="BA428" s="230">
        <f t="shared" si="679"/>
        <v>0</v>
      </c>
    </row>
    <row r="429" spans="1:53" ht="25.7" customHeight="1" outlineLevel="1" x14ac:dyDescent="0.2">
      <c r="A429" s="68"/>
      <c r="B429" s="94"/>
      <c r="C429" s="251"/>
      <c r="D429" s="113" t="s">
        <v>515</v>
      </c>
      <c r="E429" s="113" t="s">
        <v>324</v>
      </c>
      <c r="F429" s="114" t="s">
        <v>154</v>
      </c>
      <c r="G429" s="115" t="s">
        <v>155</v>
      </c>
      <c r="H429" s="122" t="s">
        <v>325</v>
      </c>
      <c r="I429" s="117"/>
      <c r="J429" s="117"/>
      <c r="K429" s="117"/>
      <c r="L429" s="118">
        <f>SUM(L425:L428)</f>
        <v>0</v>
      </c>
      <c r="M429" s="118">
        <f>SUM(M425:M428)</f>
        <v>0</v>
      </c>
      <c r="N429" s="117"/>
      <c r="O429" s="117"/>
      <c r="P429" s="117"/>
      <c r="Q429" s="117"/>
      <c r="R429" s="119">
        <f>SUM(R425:R428)</f>
        <v>0</v>
      </c>
      <c r="S429" s="119">
        <f>SUM(S425:S428)</f>
        <v>0</v>
      </c>
      <c r="T429" s="119">
        <f>SUM(T425:T428)</f>
        <v>0</v>
      </c>
      <c r="U429" s="119">
        <f>SUM(U425:U428)</f>
        <v>0</v>
      </c>
      <c r="V429" s="117"/>
      <c r="W429" s="117"/>
      <c r="X429" s="117"/>
      <c r="Y429" s="118">
        <f>SUM(Y425:Y428)</f>
        <v>0</v>
      </c>
      <c r="Z429" s="117"/>
      <c r="AA429" s="117"/>
      <c r="AB429" s="118">
        <f t="shared" ref="AB429:AF429" si="682">SUM(AB425:AB428)</f>
        <v>0</v>
      </c>
      <c r="AC429" s="118">
        <f t="shared" si="682"/>
        <v>0</v>
      </c>
      <c r="AD429" s="118">
        <f t="shared" si="682"/>
        <v>0</v>
      </c>
      <c r="AE429" s="118">
        <f t="shared" si="682"/>
        <v>0</v>
      </c>
      <c r="AF429" s="118">
        <f t="shared" si="682"/>
        <v>0</v>
      </c>
      <c r="AG429" s="117"/>
      <c r="AH429" s="117"/>
      <c r="AI429" s="117"/>
      <c r="AJ429" s="119">
        <f>SUM(AJ425:AJ428)</f>
        <v>0</v>
      </c>
      <c r="AK429" s="119">
        <f t="shared" ref="AK429:AN429" si="683">SUM(AK425:AK428)</f>
        <v>0</v>
      </c>
      <c r="AL429" s="119">
        <f t="shared" si="683"/>
        <v>0</v>
      </c>
      <c r="AM429" s="119">
        <f t="shared" si="683"/>
        <v>0</v>
      </c>
      <c r="AN429" s="119">
        <f t="shared" si="683"/>
        <v>0</v>
      </c>
      <c r="AO429" s="116"/>
      <c r="AP429" s="120"/>
      <c r="AQ429" s="121">
        <f t="shared" ref="AQ429:BA429" si="684">SUM(AQ425:AQ428)</f>
        <v>0</v>
      </c>
      <c r="AR429" s="121">
        <f t="shared" si="684"/>
        <v>0</v>
      </c>
      <c r="AS429" s="121">
        <f t="shared" si="684"/>
        <v>0</v>
      </c>
      <c r="AT429" s="121">
        <f t="shared" si="684"/>
        <v>0</v>
      </c>
      <c r="AU429" s="121">
        <f t="shared" si="684"/>
        <v>0</v>
      </c>
      <c r="AV429" s="121">
        <f t="shared" si="684"/>
        <v>0</v>
      </c>
      <c r="AW429" s="121">
        <f t="shared" si="684"/>
        <v>0</v>
      </c>
      <c r="AX429" s="121">
        <f t="shared" si="684"/>
        <v>0</v>
      </c>
      <c r="AY429" s="121">
        <f t="shared" si="684"/>
        <v>0</v>
      </c>
      <c r="AZ429" s="121">
        <f t="shared" si="684"/>
        <v>0</v>
      </c>
      <c r="BA429" s="121">
        <f t="shared" si="684"/>
        <v>0</v>
      </c>
    </row>
    <row r="430" spans="1:53" ht="14.1" customHeight="1" outlineLevel="2" x14ac:dyDescent="0.2">
      <c r="A430" s="68"/>
      <c r="B430" s="94"/>
      <c r="C430" s="251"/>
      <c r="D430" s="96"/>
      <c r="E430" s="96"/>
      <c r="F430" s="97"/>
      <c r="G430" s="98"/>
      <c r="H430" s="99" t="s">
        <v>570</v>
      </c>
      <c r="I430" s="100"/>
      <c r="J430" s="101">
        <v>1</v>
      </c>
      <c r="K430" s="101">
        <v>1</v>
      </c>
      <c r="L430" s="102">
        <v>80100</v>
      </c>
      <c r="M430" s="102">
        <f>L430*'1. Standard_Cost'!F4</f>
        <v>13376.7</v>
      </c>
      <c r="N430" s="103"/>
      <c r="O430" s="103"/>
      <c r="P430" s="103"/>
      <c r="Q430" s="103"/>
      <c r="R430" s="104">
        <f>+N430*P430*'[1]1. Standard_Cost'!$B$12</f>
        <v>0</v>
      </c>
      <c r="S430" s="104">
        <f>+N430*O430*P430*'[1]1. Standard_Cost'!$C$12</f>
        <v>0</v>
      </c>
      <c r="T430" s="104">
        <f>+N430*P430*Q430*'[1]1. Standard_Cost'!$D$12</f>
        <v>0</v>
      </c>
      <c r="U430" s="104">
        <f>+N430*O430*'[1]1. Standard_Cost'!$E$12</f>
        <v>0</v>
      </c>
      <c r="V430" s="103"/>
      <c r="W430" s="103"/>
      <c r="X430" s="103"/>
      <c r="Y430" s="104">
        <f>+V430*((X430*'[1]1. Standard_Cost'!$B$16)+(W430*X430*'[1]1. Standard_Cost'!$C$16))</f>
        <v>0</v>
      </c>
      <c r="Z430" s="103"/>
      <c r="AA430" s="103"/>
      <c r="AB430" s="104">
        <f>+Z430*'[1]1. Standard_Cost'!$B$20+AA430*'[1]1. Standard_Cost'!$C$20</f>
        <v>0</v>
      </c>
      <c r="AC430" s="105"/>
      <c r="AD430" s="106"/>
      <c r="AE430" s="104">
        <f>SUM(AD430,AC430,AB430,Y430,U430,T430,S430,R430)*'[1]1. Standard_Cost'!B46</f>
        <v>0</v>
      </c>
      <c r="AF430" s="104">
        <f>SUM(AD430,AE430)</f>
        <v>0</v>
      </c>
      <c r="AG430" s="103"/>
      <c r="AH430" s="103"/>
      <c r="AI430" s="103"/>
      <c r="AJ430" s="107"/>
      <c r="AK430" s="107"/>
      <c r="AL430" s="107"/>
      <c r="AM430" s="104">
        <f>AG430*'[1]1. Standard_Cost'!B42+'[1]Incremental_Cost Year 2022'!AH448*'[1]1. Standard_Cost'!C42+'[1]Incremental_Cost Year 2022'!AI448*'[1]1. Standard_Cost'!D42+'[1]Incremental_Cost Year 2022'!AJ448+'[1]Incremental_Cost Year 2022'!AL448+AK430</f>
        <v>0</v>
      </c>
      <c r="AN430" s="104">
        <f>AM430*'[1]1. Standard_Cost'!C46</f>
        <v>0</v>
      </c>
      <c r="AO430" s="107"/>
      <c r="AQ430" s="104">
        <f t="shared" ref="AQ430:AQ433" si="685">L430+M430</f>
        <v>93476.7</v>
      </c>
      <c r="AR430" s="104">
        <f t="shared" ref="AR430:AR432" si="686">AF430</f>
        <v>0</v>
      </c>
      <c r="AS430" s="104">
        <f t="shared" si="591"/>
        <v>0</v>
      </c>
      <c r="AT430" s="104">
        <f>SUM(AQ430,AR430,AS430)</f>
        <v>93476.7</v>
      </c>
      <c r="AU430" s="229">
        <f>AT430</f>
        <v>93476.7</v>
      </c>
      <c r="AV430" s="229"/>
      <c r="AW430" s="229"/>
      <c r="AX430" s="229"/>
      <c r="AY430" s="229"/>
      <c r="AZ430" s="229"/>
      <c r="BA430" s="230">
        <f t="shared" ref="BA430:BA433" si="687">SUM(AU430:AZ430)-AT430</f>
        <v>0</v>
      </c>
    </row>
    <row r="431" spans="1:53" ht="14.1" customHeight="1" outlineLevel="2" x14ac:dyDescent="0.2">
      <c r="A431" s="68"/>
      <c r="B431" s="94"/>
      <c r="C431" s="251"/>
      <c r="D431" s="110"/>
      <c r="E431" s="110"/>
      <c r="F431" s="110"/>
      <c r="G431" s="111"/>
      <c r="H431" s="99" t="s">
        <v>571</v>
      </c>
      <c r="I431" s="100"/>
      <c r="J431" s="101">
        <v>0.5</v>
      </c>
      <c r="K431" s="101">
        <v>1</v>
      </c>
      <c r="L431" s="102">
        <v>50050</v>
      </c>
      <c r="M431" s="102">
        <f>L431*'1. Standard_Cost'!F4</f>
        <v>8358.35</v>
      </c>
      <c r="N431" s="103"/>
      <c r="O431" s="103"/>
      <c r="P431" s="103"/>
      <c r="Q431" s="103"/>
      <c r="R431" s="104">
        <f>+N431*P431*'[1]1. Standard_Cost'!$B$12</f>
        <v>0</v>
      </c>
      <c r="S431" s="104">
        <f>+N431*O431*P431*'[1]1. Standard_Cost'!$C$12</f>
        <v>0</v>
      </c>
      <c r="T431" s="104">
        <f>+N431*P431*Q431*'[1]1. Standard_Cost'!$D$12</f>
        <v>0</v>
      </c>
      <c r="U431" s="104">
        <f>+N431*O431*'[1]1. Standard_Cost'!$E$12</f>
        <v>0</v>
      </c>
      <c r="V431" s="103"/>
      <c r="W431" s="103"/>
      <c r="X431" s="103"/>
      <c r="Y431" s="104">
        <f>+V431*((X431*'[1]1. Standard_Cost'!$B$16)+(W431*X431*'[1]1. Standard_Cost'!$C$16))</f>
        <v>0</v>
      </c>
      <c r="Z431" s="103"/>
      <c r="AA431" s="103"/>
      <c r="AB431" s="104">
        <f>+Z431*'[1]1. Standard_Cost'!$B$20+AA431*'[1]1. Standard_Cost'!$C$20</f>
        <v>0</v>
      </c>
      <c r="AC431" s="105"/>
      <c r="AD431" s="106"/>
      <c r="AE431" s="104">
        <f>SUM(AD431,AC431,AB431,Y431,U431,T431,S431,R431)*'[1]1. Standard_Cost'!B46</f>
        <v>0</v>
      </c>
      <c r="AF431" s="104">
        <f t="shared" ref="AF431:AF433" si="688">SUM(AD431,AE431)</f>
        <v>0</v>
      </c>
      <c r="AG431" s="103"/>
      <c r="AH431" s="103">
        <v>0</v>
      </c>
      <c r="AI431" s="103">
        <v>0</v>
      </c>
      <c r="AJ431" s="107"/>
      <c r="AK431" s="107"/>
      <c r="AL431" s="107"/>
      <c r="AM431" s="104">
        <f>AG431*'[1]1. Standard_Cost'!B42+'[1]Incremental_Cost Year 2022'!AH449*'[1]1. Standard_Cost'!C42+'[1]Incremental_Cost Year 2022'!AI449*'[1]1. Standard_Cost'!D42+'[1]Incremental_Cost Year 2022'!AJ449+'[1]Incremental_Cost Year 2022'!AL449+AK431</f>
        <v>0</v>
      </c>
      <c r="AN431" s="104">
        <f>AM431*'[1]1. Standard_Cost'!C46</f>
        <v>0</v>
      </c>
      <c r="AO431" s="107"/>
      <c r="AQ431" s="104">
        <f t="shared" si="685"/>
        <v>58408.35</v>
      </c>
      <c r="AR431" s="104">
        <f t="shared" si="686"/>
        <v>0</v>
      </c>
      <c r="AS431" s="104">
        <f t="shared" si="591"/>
        <v>0</v>
      </c>
      <c r="AT431" s="104">
        <f t="shared" ref="AT431:AT433" si="689">SUM(AQ431,AR431,AS431)</f>
        <v>58408.35</v>
      </c>
      <c r="AU431" s="229">
        <f t="shared" ref="AU431:AU432" si="690">AT431</f>
        <v>58408.35</v>
      </c>
      <c r="AV431" s="229">
        <v>0</v>
      </c>
      <c r="AW431" s="229"/>
      <c r="AX431" s="229"/>
      <c r="AY431" s="229"/>
      <c r="AZ431" s="229"/>
      <c r="BA431" s="230">
        <f t="shared" si="687"/>
        <v>0</v>
      </c>
    </row>
    <row r="432" spans="1:53" ht="14.1" customHeight="1" outlineLevel="2" x14ac:dyDescent="0.2">
      <c r="A432" s="68"/>
      <c r="B432" s="94"/>
      <c r="C432" s="251"/>
      <c r="D432" s="110"/>
      <c r="E432" s="110"/>
      <c r="F432" s="110"/>
      <c r="G432" s="111"/>
      <c r="H432" s="99" t="s">
        <v>572</v>
      </c>
      <c r="I432" s="100"/>
      <c r="J432" s="101">
        <v>0.5</v>
      </c>
      <c r="K432" s="101">
        <v>1</v>
      </c>
      <c r="L432" s="102">
        <v>60100</v>
      </c>
      <c r="M432" s="102">
        <f>L432*'1. Standard_Cost'!F4</f>
        <v>10036.700000000001</v>
      </c>
      <c r="N432" s="103"/>
      <c r="O432" s="103"/>
      <c r="P432" s="103"/>
      <c r="Q432" s="103"/>
      <c r="R432" s="104">
        <f>+N432*P432*'[1]1. Standard_Cost'!$B$12</f>
        <v>0</v>
      </c>
      <c r="S432" s="104">
        <f>+N432*O432*P432*'[1]1. Standard_Cost'!$C$12</f>
        <v>0</v>
      </c>
      <c r="T432" s="104">
        <f>+N432*P432*Q432*'[1]1. Standard_Cost'!$D$12</f>
        <v>0</v>
      </c>
      <c r="U432" s="104">
        <f>+N432*O432*'[1]1. Standard_Cost'!$E$12</f>
        <v>0</v>
      </c>
      <c r="V432" s="103"/>
      <c r="W432" s="103"/>
      <c r="X432" s="103"/>
      <c r="Y432" s="104">
        <f>+V432*((X432*'[1]1. Standard_Cost'!$B$16)+(W432*X432*'[1]1. Standard_Cost'!$C$16))</f>
        <v>0</v>
      </c>
      <c r="Z432" s="103"/>
      <c r="AA432" s="103"/>
      <c r="AB432" s="104">
        <f>+Z432*'[1]1. Standard_Cost'!$B$20+AA432*'[1]1. Standard_Cost'!$C$20</f>
        <v>0</v>
      </c>
      <c r="AC432" s="105"/>
      <c r="AD432" s="106"/>
      <c r="AE432" s="104">
        <f>SUM(AD432,AC432,AB432,Y432,U432,T432,S432,R432)*'[1]1. Standard_Cost'!B46</f>
        <v>0</v>
      </c>
      <c r="AF432" s="104">
        <f t="shared" si="688"/>
        <v>0</v>
      </c>
      <c r="AG432" s="103"/>
      <c r="AH432" s="103"/>
      <c r="AI432" s="103"/>
      <c r="AJ432" s="107"/>
      <c r="AK432" s="107"/>
      <c r="AL432" s="107"/>
      <c r="AM432" s="104">
        <f>AG432*'[1]1. Standard_Cost'!B42+'[1]Incremental_Cost Year 2022'!AH450*'[1]1. Standard_Cost'!C42+'[1]Incremental_Cost Year 2022'!AI450*'[1]1. Standard_Cost'!D42+'[1]Incremental_Cost Year 2022'!AJ450+'[1]Incremental_Cost Year 2022'!AL450+AK432</f>
        <v>0</v>
      </c>
      <c r="AN432" s="104">
        <f>AM432*'[1]1. Standard_Cost'!C46</f>
        <v>0</v>
      </c>
      <c r="AO432" s="107"/>
      <c r="AQ432" s="104">
        <f t="shared" si="685"/>
        <v>70136.7</v>
      </c>
      <c r="AR432" s="104">
        <f t="shared" si="686"/>
        <v>0</v>
      </c>
      <c r="AS432" s="104">
        <f t="shared" si="591"/>
        <v>0</v>
      </c>
      <c r="AT432" s="104">
        <f t="shared" si="689"/>
        <v>70136.7</v>
      </c>
      <c r="AU432" s="229">
        <f t="shared" si="690"/>
        <v>70136.7</v>
      </c>
      <c r="AV432" s="229"/>
      <c r="AW432" s="229"/>
      <c r="AX432" s="229"/>
      <c r="AY432" s="229"/>
      <c r="AZ432" s="229"/>
      <c r="BA432" s="230">
        <f t="shared" si="687"/>
        <v>0</v>
      </c>
    </row>
    <row r="433" spans="1:53" ht="14.1" customHeight="1" outlineLevel="2" x14ac:dyDescent="0.2">
      <c r="A433" s="68"/>
      <c r="B433" s="94"/>
      <c r="C433" s="251"/>
      <c r="D433" s="110"/>
      <c r="E433" s="110"/>
      <c r="F433" s="110"/>
      <c r="G433" s="111"/>
      <c r="H433" s="112" t="s">
        <v>179</v>
      </c>
      <c r="I433" s="100"/>
      <c r="J433" s="101"/>
      <c r="K433" s="101"/>
      <c r="L433" s="102" t="str">
        <f>IF(I433&lt;&gt;0,((VLOOKUP(I433,'[1]1. Standard_Cost'!$B$4:$D$8,2)+VLOOKUP(I433,'[1]1. Standard_Cost'!$B$4:$D$8,3))*J433*K433),"0")</f>
        <v>0</v>
      </c>
      <c r="M433" s="102">
        <f>L433*'[1]1. Standard_Cost'!F4</f>
        <v>0</v>
      </c>
      <c r="N433" s="103"/>
      <c r="O433" s="103"/>
      <c r="P433" s="103"/>
      <c r="Q433" s="103"/>
      <c r="R433" s="104">
        <f>+N433*P433*'[1]1. Standard_Cost'!$B$12</f>
        <v>0</v>
      </c>
      <c r="S433" s="104">
        <f>+N433*O433*P433*'[1]1. Standard_Cost'!$C$12</f>
        <v>0</v>
      </c>
      <c r="T433" s="104">
        <f>+N433*P433*Q433*'[1]1. Standard_Cost'!$D$12</f>
        <v>0</v>
      </c>
      <c r="U433" s="104">
        <f>+N433*O433*'[1]1. Standard_Cost'!$E$12</f>
        <v>0</v>
      </c>
      <c r="V433" s="103"/>
      <c r="W433" s="103"/>
      <c r="X433" s="103"/>
      <c r="Y433" s="104">
        <f>+V433*((X433*'[1]1. Standard_Cost'!$B$16)+(W433*X433*'[1]1. Standard_Cost'!$C$16))</f>
        <v>0</v>
      </c>
      <c r="Z433" s="103"/>
      <c r="AA433" s="103"/>
      <c r="AB433" s="104">
        <f>+Z433*'[1]1. Standard_Cost'!$B$20+AA433*'[1]1. Standard_Cost'!$C$20</f>
        <v>0</v>
      </c>
      <c r="AC433" s="105"/>
      <c r="AD433" s="106"/>
      <c r="AE433" s="104">
        <f>SUM(AD433,AC433,AB433,Y433,U433,T433,S433,R433)*'[1]1. Standard_Cost'!B46</f>
        <v>0</v>
      </c>
      <c r="AF433" s="104">
        <f t="shared" si="688"/>
        <v>0</v>
      </c>
      <c r="AG433" s="103"/>
      <c r="AH433" s="103"/>
      <c r="AI433" s="103"/>
      <c r="AJ433" s="107"/>
      <c r="AK433" s="107"/>
      <c r="AL433" s="107"/>
      <c r="AM433" s="104">
        <f>AG433*'[1]1. Standard_Cost'!B42+'[1]Incremental_Cost Year 2022'!AH451*'[1]1. Standard_Cost'!C42+'[1]Incremental_Cost Year 2022'!AI451*'[1]1. Standard_Cost'!D42+'[1]Incremental_Cost Year 2022'!AJ451+'[1]Incremental_Cost Year 2022'!AL451+AK433</f>
        <v>0</v>
      </c>
      <c r="AN433" s="104">
        <f>AM433*'[1]1. Standard_Cost'!C46</f>
        <v>0</v>
      </c>
      <c r="AO433" s="107"/>
      <c r="AQ433" s="104">
        <f t="shared" si="685"/>
        <v>0</v>
      </c>
      <c r="AR433" s="104">
        <f t="shared" ref="AR433" si="691">AF433</f>
        <v>0</v>
      </c>
      <c r="AS433" s="104">
        <f t="shared" si="591"/>
        <v>0</v>
      </c>
      <c r="AT433" s="104">
        <f t="shared" si="689"/>
        <v>0</v>
      </c>
      <c r="AU433" s="229"/>
      <c r="AV433" s="229"/>
      <c r="AW433" s="229"/>
      <c r="AX433" s="229"/>
      <c r="AY433" s="229"/>
      <c r="AZ433" s="229"/>
      <c r="BA433" s="230">
        <f t="shared" si="687"/>
        <v>0</v>
      </c>
    </row>
    <row r="434" spans="1:53" ht="24.6" customHeight="1" outlineLevel="1" x14ac:dyDescent="0.2">
      <c r="A434" s="68"/>
      <c r="B434" s="141"/>
      <c r="C434" s="251"/>
      <c r="D434" s="113" t="s">
        <v>574</v>
      </c>
      <c r="E434" s="113" t="s">
        <v>326</v>
      </c>
      <c r="F434" s="114">
        <v>2021</v>
      </c>
      <c r="G434" s="115">
        <v>2022</v>
      </c>
      <c r="H434" s="122" t="s">
        <v>327</v>
      </c>
      <c r="I434" s="117"/>
      <c r="J434" s="117"/>
      <c r="K434" s="117"/>
      <c r="L434" s="118">
        <f>SUM(L430:L433)</f>
        <v>190250</v>
      </c>
      <c r="M434" s="118">
        <f>SUM(M430:M433)</f>
        <v>31771.750000000004</v>
      </c>
      <c r="N434" s="117"/>
      <c r="O434" s="117"/>
      <c r="P434" s="117"/>
      <c r="Q434" s="117"/>
      <c r="R434" s="119">
        <f>SUM(R430:R433)</f>
        <v>0</v>
      </c>
      <c r="S434" s="119">
        <f>SUM(S430:S433)</f>
        <v>0</v>
      </c>
      <c r="T434" s="119">
        <f>SUM(T430:T433)</f>
        <v>0</v>
      </c>
      <c r="U434" s="119">
        <f>SUM(U430:U433)</f>
        <v>0</v>
      </c>
      <c r="V434" s="117"/>
      <c r="W434" s="117"/>
      <c r="X434" s="117"/>
      <c r="Y434" s="118">
        <f>SUM(Y430:Y433)</f>
        <v>0</v>
      </c>
      <c r="Z434" s="117"/>
      <c r="AA434" s="117"/>
      <c r="AB434" s="118">
        <f t="shared" ref="AB434:AF434" si="692">SUM(AB430:AB433)</f>
        <v>0</v>
      </c>
      <c r="AC434" s="118">
        <f t="shared" si="692"/>
        <v>0</v>
      </c>
      <c r="AD434" s="118">
        <f t="shared" si="692"/>
        <v>0</v>
      </c>
      <c r="AE434" s="118">
        <f t="shared" si="692"/>
        <v>0</v>
      </c>
      <c r="AF434" s="118">
        <f t="shared" si="692"/>
        <v>0</v>
      </c>
      <c r="AG434" s="117"/>
      <c r="AH434" s="117"/>
      <c r="AI434" s="117"/>
      <c r="AJ434" s="119">
        <f>SUM(AJ430:AJ433)</f>
        <v>0</v>
      </c>
      <c r="AK434" s="119">
        <f t="shared" ref="AK434:AN434" si="693">SUM(AK430:AK433)</f>
        <v>0</v>
      </c>
      <c r="AL434" s="119">
        <f t="shared" si="693"/>
        <v>0</v>
      </c>
      <c r="AM434" s="119">
        <f t="shared" si="693"/>
        <v>0</v>
      </c>
      <c r="AN434" s="119">
        <f t="shared" si="693"/>
        <v>0</v>
      </c>
      <c r="AO434" s="116"/>
      <c r="AP434" s="120"/>
      <c r="AQ434" s="121">
        <f t="shared" ref="AQ434:BA434" si="694">SUM(AQ430:AQ433)</f>
        <v>222021.75</v>
      </c>
      <c r="AR434" s="121">
        <f t="shared" si="694"/>
        <v>0</v>
      </c>
      <c r="AS434" s="121">
        <f t="shared" si="694"/>
        <v>0</v>
      </c>
      <c r="AT434" s="121">
        <f t="shared" si="694"/>
        <v>222021.75</v>
      </c>
      <c r="AU434" s="121">
        <f t="shared" si="694"/>
        <v>222021.75</v>
      </c>
      <c r="AV434" s="121">
        <f t="shared" si="694"/>
        <v>0</v>
      </c>
      <c r="AW434" s="121">
        <f t="shared" si="694"/>
        <v>0</v>
      </c>
      <c r="AX434" s="121">
        <f t="shared" si="694"/>
        <v>0</v>
      </c>
      <c r="AY434" s="121">
        <f t="shared" si="694"/>
        <v>0</v>
      </c>
      <c r="AZ434" s="121">
        <f t="shared" si="694"/>
        <v>0</v>
      </c>
      <c r="BA434" s="121">
        <f t="shared" si="694"/>
        <v>0</v>
      </c>
    </row>
    <row r="435" spans="1:53" ht="14.1" customHeight="1" outlineLevel="2" x14ac:dyDescent="0.2">
      <c r="A435" s="68"/>
      <c r="B435" s="94"/>
      <c r="C435" s="95"/>
      <c r="D435" s="96"/>
      <c r="E435" s="96"/>
      <c r="F435" s="97"/>
      <c r="G435" s="98"/>
      <c r="H435" s="99" t="s">
        <v>598</v>
      </c>
      <c r="I435" s="100" t="s">
        <v>1</v>
      </c>
      <c r="J435" s="101">
        <v>2</v>
      </c>
      <c r="K435" s="101">
        <v>2</v>
      </c>
      <c r="L435" s="102">
        <f>IF(I435&lt;&gt;0,((VLOOKUP(I435,'1. Standard_Cost'!$B$4:$D$8,2)+VLOOKUP(I435,'1. Standard_Cost'!$B$4:$D$8,3))*J435*K435),"0")</f>
        <v>360500</v>
      </c>
      <c r="M435" s="102">
        <f>L435*'1. Standard_Cost'!F4</f>
        <v>60203.5</v>
      </c>
      <c r="N435" s="103"/>
      <c r="O435" s="103"/>
      <c r="P435" s="103"/>
      <c r="Q435" s="103"/>
      <c r="R435" s="104">
        <f>+N435*P435*'1. Standard_Cost'!$B$12</f>
        <v>0</v>
      </c>
      <c r="S435" s="104">
        <f>+N435*O435*P435*'1. Standard_Cost'!$C$12</f>
        <v>0</v>
      </c>
      <c r="T435" s="104">
        <f>+N435*P435*Q435*'1. Standard_Cost'!$D$12</f>
        <v>0</v>
      </c>
      <c r="U435" s="104">
        <f>+N435*O435*'1. Standard_Cost'!$E$12</f>
        <v>0</v>
      </c>
      <c r="V435" s="103"/>
      <c r="W435" s="103"/>
      <c r="X435" s="103"/>
      <c r="Y435" s="104">
        <f>+V435*((X435*'1. Standard_Cost'!$B$16)+(W435*X435*'1. Standard_Cost'!$C$16))</f>
        <v>0</v>
      </c>
      <c r="Z435" s="103"/>
      <c r="AA435" s="103"/>
      <c r="AB435" s="104">
        <f>+Z435*'1. Standard_Cost'!$B$20+AA435*'1. Standard_Cost'!$C$20</f>
        <v>0</v>
      </c>
      <c r="AC435" s="105">
        <v>60000</v>
      </c>
      <c r="AD435" s="106"/>
      <c r="AE435" s="104">
        <f>SUM(AD435,AC435,AB435,Y435,U435,T435,S435,R435)*'1. Standard_Cost'!B50</f>
        <v>0</v>
      </c>
      <c r="AF435" s="104">
        <f>SUM(AD435,AE435)</f>
        <v>0</v>
      </c>
      <c r="AG435" s="103"/>
      <c r="AH435" s="103"/>
      <c r="AI435" s="103"/>
      <c r="AJ435" s="107"/>
      <c r="AK435" s="107"/>
      <c r="AL435" s="107"/>
      <c r="AM435" s="104">
        <f>AG435*'1. Standard_Cost'!B46+'Incremental_Cost Year 2021'!AH444*'1. Standard_Cost'!C46+'Incremental_Cost Year 2021'!AI444*'1. Standard_Cost'!D46+'Incremental_Cost Year 2021'!AJ444+'Incremental_Cost Year 2021'!AL444+AK435</f>
        <v>0</v>
      </c>
      <c r="AN435" s="104">
        <f>AM435*'1. Standard_Cost'!C50</f>
        <v>0</v>
      </c>
      <c r="AO435" s="107"/>
      <c r="AQ435" s="104">
        <f t="shared" ref="AQ435:AQ438" si="695">L435+M435</f>
        <v>420703.5</v>
      </c>
      <c r="AR435" s="104">
        <f t="shared" ref="AR435:AR438" si="696">AF435</f>
        <v>0</v>
      </c>
      <c r="AS435" s="104">
        <f t="shared" si="591"/>
        <v>0</v>
      </c>
      <c r="AT435" s="104">
        <f>SUM(AQ435,AR435,AS435)</f>
        <v>420703.5</v>
      </c>
      <c r="AU435" s="229">
        <f>AT435</f>
        <v>420703.5</v>
      </c>
      <c r="AV435" s="229"/>
      <c r="AW435" s="229"/>
      <c r="AX435" s="229"/>
      <c r="AY435" s="229"/>
      <c r="AZ435" s="229"/>
      <c r="BA435" s="230">
        <f t="shared" ref="BA435:BA438" si="697">SUM(AU435:AZ435)-AT435</f>
        <v>0</v>
      </c>
    </row>
    <row r="436" spans="1:53" ht="14.1" customHeight="1" outlineLevel="2" x14ac:dyDescent="0.2">
      <c r="A436" s="68"/>
      <c r="B436" s="94"/>
      <c r="C436" s="95"/>
      <c r="D436" s="110"/>
      <c r="E436" s="110"/>
      <c r="F436" s="110"/>
      <c r="G436" s="111"/>
      <c r="H436" s="99" t="s">
        <v>599</v>
      </c>
      <c r="I436" s="100"/>
      <c r="J436" s="101">
        <v>1</v>
      </c>
      <c r="K436" s="101">
        <v>1</v>
      </c>
      <c r="L436" s="102">
        <v>80100</v>
      </c>
      <c r="M436" s="102">
        <f>L436*'1. Standard_Cost'!F4</f>
        <v>13376.7</v>
      </c>
      <c r="N436" s="103"/>
      <c r="O436" s="103"/>
      <c r="P436" s="103"/>
      <c r="Q436" s="103"/>
      <c r="R436" s="104">
        <f>+N436*P436*'1. Standard_Cost'!$B$12</f>
        <v>0</v>
      </c>
      <c r="S436" s="104">
        <f>+N436*O436*P436*'1. Standard_Cost'!$C$12</f>
        <v>0</v>
      </c>
      <c r="T436" s="104">
        <f>+N436*P436*Q436*'1. Standard_Cost'!$D$12</f>
        <v>0</v>
      </c>
      <c r="U436" s="104">
        <f>+N436*O436*'1. Standard_Cost'!$E$12</f>
        <v>0</v>
      </c>
      <c r="V436" s="103"/>
      <c r="W436" s="103"/>
      <c r="X436" s="103"/>
      <c r="Y436" s="104">
        <f>+V436*((X436*'1. Standard_Cost'!$B$16)+(W436*X436*'1. Standard_Cost'!$C$16))</f>
        <v>0</v>
      </c>
      <c r="Z436" s="103"/>
      <c r="AA436" s="103"/>
      <c r="AB436" s="104">
        <f>+Z436*'1. Standard_Cost'!$B$20+AA436*'1. Standard_Cost'!$C$20</f>
        <v>0</v>
      </c>
      <c r="AC436" s="105"/>
      <c r="AD436" s="106"/>
      <c r="AE436" s="104">
        <f>SUM(AD436,AC436,AB436,Y436,U436,T436,S436,R436)*'1. Standard_Cost'!B50</f>
        <v>0</v>
      </c>
      <c r="AF436" s="104">
        <f t="shared" ref="AF436:AF438" si="698">SUM(AD436,AE436)</f>
        <v>0</v>
      </c>
      <c r="AG436" s="103"/>
      <c r="AH436" s="103">
        <v>0</v>
      </c>
      <c r="AI436" s="103">
        <v>0</v>
      </c>
      <c r="AJ436" s="107"/>
      <c r="AK436" s="107"/>
      <c r="AL436" s="107"/>
      <c r="AM436" s="104">
        <f>AG436*'1. Standard_Cost'!B46+'Incremental_Cost Year 2021'!AH445*'1. Standard_Cost'!C46+'Incremental_Cost Year 2021'!AI445*'1. Standard_Cost'!D46+'Incremental_Cost Year 2021'!AJ445+'Incremental_Cost Year 2021'!AL445+AK436</f>
        <v>0</v>
      </c>
      <c r="AN436" s="104">
        <f>AM436*'1. Standard_Cost'!C50</f>
        <v>0</v>
      </c>
      <c r="AO436" s="107"/>
      <c r="AQ436" s="104">
        <f t="shared" si="695"/>
        <v>93476.7</v>
      </c>
      <c r="AR436" s="104">
        <f t="shared" si="696"/>
        <v>0</v>
      </c>
      <c r="AS436" s="104">
        <f t="shared" ref="AS436:AS498" si="699">AM436+AN436</f>
        <v>0</v>
      </c>
      <c r="AT436" s="104">
        <f t="shared" ref="AT436:AT438" si="700">SUM(AQ436,AR436,AS436)</f>
        <v>93476.7</v>
      </c>
      <c r="AU436" s="229">
        <f t="shared" ref="AU436:AU438" si="701">AT436</f>
        <v>93476.7</v>
      </c>
      <c r="AV436" s="229">
        <v>0</v>
      </c>
      <c r="AW436" s="229"/>
      <c r="AX436" s="229"/>
      <c r="AY436" s="229"/>
      <c r="AZ436" s="229"/>
      <c r="BA436" s="230">
        <f t="shared" si="697"/>
        <v>0</v>
      </c>
    </row>
    <row r="437" spans="1:53" ht="14.1" customHeight="1" outlineLevel="2" x14ac:dyDescent="0.2">
      <c r="A437" s="68"/>
      <c r="B437" s="94"/>
      <c r="C437" s="95"/>
      <c r="D437" s="110"/>
      <c r="E437" s="110"/>
      <c r="F437" s="110"/>
      <c r="G437" s="111"/>
      <c r="H437" s="99" t="s">
        <v>600</v>
      </c>
      <c r="I437" s="100"/>
      <c r="J437" s="101">
        <v>0.5</v>
      </c>
      <c r="K437" s="101">
        <v>1</v>
      </c>
      <c r="L437" s="102">
        <v>50050</v>
      </c>
      <c r="M437" s="102">
        <f>L437*'1. Standard_Cost'!F4</f>
        <v>8358.35</v>
      </c>
      <c r="N437" s="103"/>
      <c r="O437" s="103"/>
      <c r="P437" s="103"/>
      <c r="Q437" s="103"/>
      <c r="R437" s="104">
        <f>+N437*P437*'1. Standard_Cost'!$B$12</f>
        <v>0</v>
      </c>
      <c r="S437" s="104">
        <f>+N437*O437*P437*'1. Standard_Cost'!$C$12</f>
        <v>0</v>
      </c>
      <c r="T437" s="104">
        <f>+N437*P437*Q437*'1. Standard_Cost'!$D$12</f>
        <v>0</v>
      </c>
      <c r="U437" s="104">
        <f>+N437*O437*'1. Standard_Cost'!$E$12</f>
        <v>0</v>
      </c>
      <c r="V437" s="103"/>
      <c r="W437" s="103"/>
      <c r="X437" s="103"/>
      <c r="Y437" s="104">
        <f>+V437*((X437*'1. Standard_Cost'!$B$16)+(W437*X437*'1. Standard_Cost'!$C$16))</f>
        <v>0</v>
      </c>
      <c r="Z437" s="103"/>
      <c r="AA437" s="103"/>
      <c r="AB437" s="104">
        <f>+Z437*'1. Standard_Cost'!$B$20+AA437*'1. Standard_Cost'!$C$20</f>
        <v>0</v>
      </c>
      <c r="AC437" s="105"/>
      <c r="AD437" s="106"/>
      <c r="AE437" s="104">
        <f>SUM(AD437,AC437,AB437,Y437,U437,T437,S437,R437)*'1. Standard_Cost'!B50</f>
        <v>0</v>
      </c>
      <c r="AF437" s="104">
        <f t="shared" si="698"/>
        <v>0</v>
      </c>
      <c r="AG437" s="103"/>
      <c r="AH437" s="103"/>
      <c r="AI437" s="103"/>
      <c r="AJ437" s="107"/>
      <c r="AK437" s="107"/>
      <c r="AL437" s="107"/>
      <c r="AM437" s="104">
        <f>AG437*'1. Standard_Cost'!B46+'Incremental_Cost Year 2021'!AH446*'1. Standard_Cost'!C46+'Incremental_Cost Year 2021'!AI446*'1. Standard_Cost'!D46+'Incremental_Cost Year 2021'!AJ446+'Incremental_Cost Year 2021'!AL446+AK437</f>
        <v>0</v>
      </c>
      <c r="AN437" s="104">
        <f>AM437*'1. Standard_Cost'!C50</f>
        <v>0</v>
      </c>
      <c r="AO437" s="107"/>
      <c r="AQ437" s="104">
        <f t="shared" si="695"/>
        <v>58408.35</v>
      </c>
      <c r="AR437" s="104">
        <f t="shared" si="696"/>
        <v>0</v>
      </c>
      <c r="AS437" s="104">
        <f t="shared" si="699"/>
        <v>0</v>
      </c>
      <c r="AT437" s="104">
        <f t="shared" si="700"/>
        <v>58408.35</v>
      </c>
      <c r="AU437" s="229">
        <f t="shared" si="701"/>
        <v>58408.35</v>
      </c>
      <c r="AV437" s="229"/>
      <c r="AW437" s="229"/>
      <c r="AX437" s="229"/>
      <c r="AY437" s="229"/>
      <c r="AZ437" s="229"/>
      <c r="BA437" s="230">
        <f t="shared" si="697"/>
        <v>0</v>
      </c>
    </row>
    <row r="438" spans="1:53" ht="14.1" customHeight="1" outlineLevel="2" x14ac:dyDescent="0.2">
      <c r="A438" s="68"/>
      <c r="B438" s="94"/>
      <c r="C438" s="95"/>
      <c r="D438" s="110"/>
      <c r="E438" s="110"/>
      <c r="F438" s="110"/>
      <c r="G438" s="111"/>
      <c r="H438" s="99" t="s">
        <v>601</v>
      </c>
      <c r="I438" s="100"/>
      <c r="J438" s="101">
        <v>0.5</v>
      </c>
      <c r="K438" s="101">
        <v>1</v>
      </c>
      <c r="L438" s="102">
        <v>60100</v>
      </c>
      <c r="M438" s="102">
        <f>L438*'1. Standard_Cost'!F4</f>
        <v>10036.700000000001</v>
      </c>
      <c r="N438" s="103"/>
      <c r="O438" s="103"/>
      <c r="P438" s="103"/>
      <c r="Q438" s="103"/>
      <c r="R438" s="104">
        <f>+N438*P438*'1. Standard_Cost'!$B$12</f>
        <v>0</v>
      </c>
      <c r="S438" s="104">
        <f>+N438*O438*P438*'1. Standard_Cost'!$C$12</f>
        <v>0</v>
      </c>
      <c r="T438" s="104">
        <f>+N438*P438*Q438*'1. Standard_Cost'!$D$12</f>
        <v>0</v>
      </c>
      <c r="U438" s="104">
        <f>+N438*O438*'1. Standard_Cost'!$E$12</f>
        <v>0</v>
      </c>
      <c r="V438" s="103"/>
      <c r="W438" s="103"/>
      <c r="X438" s="103"/>
      <c r="Y438" s="104">
        <f>+V438*((X438*'1. Standard_Cost'!$B$16)+(W438*X438*'1. Standard_Cost'!$C$16))</f>
        <v>0</v>
      </c>
      <c r="Z438" s="103"/>
      <c r="AA438" s="103"/>
      <c r="AB438" s="104">
        <f>+Z438*'1. Standard_Cost'!$B$20+AA438*'1. Standard_Cost'!$C$20</f>
        <v>0</v>
      </c>
      <c r="AC438" s="105"/>
      <c r="AD438" s="106"/>
      <c r="AE438" s="104">
        <f>SUM(AD438,AC438,AB438,Y438,U438,T438,S438,R438)*'1. Standard_Cost'!B50</f>
        <v>0</v>
      </c>
      <c r="AF438" s="104">
        <f t="shared" si="698"/>
        <v>0</v>
      </c>
      <c r="AG438" s="103"/>
      <c r="AH438" s="103"/>
      <c r="AI438" s="103"/>
      <c r="AJ438" s="107"/>
      <c r="AK438" s="107"/>
      <c r="AL438" s="107"/>
      <c r="AM438" s="104">
        <f>AG438*'1. Standard_Cost'!B46+'Incremental_Cost Year 2021'!AH447*'1. Standard_Cost'!C46+'Incremental_Cost Year 2021'!AI447*'1. Standard_Cost'!D46+'Incremental_Cost Year 2021'!AJ447+'Incremental_Cost Year 2021'!AL447+AK438</f>
        <v>0</v>
      </c>
      <c r="AN438" s="104">
        <f>AM438*'1. Standard_Cost'!C50</f>
        <v>0</v>
      </c>
      <c r="AO438" s="107"/>
      <c r="AQ438" s="104">
        <f t="shared" si="695"/>
        <v>70136.7</v>
      </c>
      <c r="AR438" s="104">
        <f t="shared" si="696"/>
        <v>0</v>
      </c>
      <c r="AS438" s="104">
        <f t="shared" si="699"/>
        <v>0</v>
      </c>
      <c r="AT438" s="104">
        <f t="shared" si="700"/>
        <v>70136.7</v>
      </c>
      <c r="AU438" s="229">
        <f t="shared" si="701"/>
        <v>70136.7</v>
      </c>
      <c r="AV438" s="229"/>
      <c r="AW438" s="229"/>
      <c r="AX438" s="229"/>
      <c r="AY438" s="229"/>
      <c r="AZ438" s="229"/>
      <c r="BA438" s="230">
        <f t="shared" si="697"/>
        <v>0</v>
      </c>
    </row>
    <row r="439" spans="1:53" ht="24.6" customHeight="1" outlineLevel="1" x14ac:dyDescent="0.2">
      <c r="A439" s="68"/>
      <c r="B439" s="141"/>
      <c r="C439" s="95"/>
      <c r="D439" s="113" t="s">
        <v>515</v>
      </c>
      <c r="E439" s="113" t="s">
        <v>795</v>
      </c>
      <c r="F439" s="114" t="s">
        <v>154</v>
      </c>
      <c r="G439" s="115" t="s">
        <v>155</v>
      </c>
      <c r="H439" s="122" t="s">
        <v>328</v>
      </c>
      <c r="I439" s="117"/>
      <c r="J439" s="117"/>
      <c r="K439" s="117"/>
      <c r="L439" s="118">
        <f>SUM(L435:L438)</f>
        <v>550750</v>
      </c>
      <c r="M439" s="118">
        <f>SUM(M435:M438)</f>
        <v>91975.25</v>
      </c>
      <c r="N439" s="117"/>
      <c r="O439" s="117"/>
      <c r="P439" s="117"/>
      <c r="Q439" s="117"/>
      <c r="R439" s="119">
        <f>SUM(R435:R438)</f>
        <v>0</v>
      </c>
      <c r="S439" s="119">
        <f>SUM(S435:S438)</f>
        <v>0</v>
      </c>
      <c r="T439" s="119">
        <f>SUM(T435:T438)</f>
        <v>0</v>
      </c>
      <c r="U439" s="119">
        <f>SUM(U435:U438)</f>
        <v>0</v>
      </c>
      <c r="V439" s="117"/>
      <c r="W439" s="117"/>
      <c r="X439" s="117"/>
      <c r="Y439" s="118">
        <f>SUM(Y435:Y438)</f>
        <v>0</v>
      </c>
      <c r="Z439" s="117"/>
      <c r="AA439" s="117"/>
      <c r="AB439" s="118">
        <f t="shared" ref="AB439:AF439" si="702">SUM(AB435:AB438)</f>
        <v>0</v>
      </c>
      <c r="AC439" s="118">
        <f t="shared" si="702"/>
        <v>60000</v>
      </c>
      <c r="AD439" s="118">
        <f t="shared" si="702"/>
        <v>0</v>
      </c>
      <c r="AE439" s="118">
        <f t="shared" si="702"/>
        <v>0</v>
      </c>
      <c r="AF439" s="118">
        <f t="shared" si="702"/>
        <v>0</v>
      </c>
      <c r="AG439" s="117"/>
      <c r="AH439" s="117"/>
      <c r="AI439" s="117"/>
      <c r="AJ439" s="119">
        <f>SUM(AJ435:AJ438)</f>
        <v>0</v>
      </c>
      <c r="AK439" s="119">
        <f t="shared" ref="AK439:AN439" si="703">SUM(AK435:AK438)</f>
        <v>0</v>
      </c>
      <c r="AL439" s="119">
        <f t="shared" si="703"/>
        <v>0</v>
      </c>
      <c r="AM439" s="119">
        <f t="shared" si="703"/>
        <v>0</v>
      </c>
      <c r="AN439" s="119">
        <f t="shared" si="703"/>
        <v>0</v>
      </c>
      <c r="AO439" s="116"/>
      <c r="AP439" s="120"/>
      <c r="AQ439" s="121">
        <f t="shared" ref="AQ439:BA439" si="704">SUM(AQ435:AQ438)</f>
        <v>642725.25</v>
      </c>
      <c r="AR439" s="121">
        <f t="shared" si="704"/>
        <v>0</v>
      </c>
      <c r="AS439" s="121">
        <f t="shared" si="704"/>
        <v>0</v>
      </c>
      <c r="AT439" s="121">
        <f t="shared" si="704"/>
        <v>642725.25</v>
      </c>
      <c r="AU439" s="121">
        <f t="shared" si="704"/>
        <v>642725.25</v>
      </c>
      <c r="AV439" s="121">
        <f t="shared" si="704"/>
        <v>0</v>
      </c>
      <c r="AW439" s="121">
        <f t="shared" si="704"/>
        <v>0</v>
      </c>
      <c r="AX439" s="121">
        <f t="shared" si="704"/>
        <v>0</v>
      </c>
      <c r="AY439" s="121">
        <f t="shared" si="704"/>
        <v>0</v>
      </c>
      <c r="AZ439" s="121">
        <f t="shared" si="704"/>
        <v>0</v>
      </c>
      <c r="BA439" s="121">
        <f t="shared" si="704"/>
        <v>0</v>
      </c>
    </row>
    <row r="440" spans="1:53" ht="14.1" customHeight="1" outlineLevel="2" x14ac:dyDescent="0.2">
      <c r="A440" s="68"/>
      <c r="B440" s="94"/>
      <c r="C440" s="95"/>
      <c r="D440" s="96"/>
      <c r="E440" s="96"/>
      <c r="F440" s="97"/>
      <c r="G440" s="98"/>
      <c r="H440" s="99" t="s">
        <v>49</v>
      </c>
      <c r="I440" s="100"/>
      <c r="J440" s="101"/>
      <c r="K440" s="101"/>
      <c r="L440" s="102" t="str">
        <f>IF(I440&lt;&gt;0,((VLOOKUP(I440,'1. Standard_Cost'!$B$4:$D$8,2)+VLOOKUP(I440,'1. Standard_Cost'!$B$4:$D$8,3))*J440*K440),"0")</f>
        <v>0</v>
      </c>
      <c r="M440" s="102">
        <f>L440*'1. Standard_Cost'!F31</f>
        <v>0</v>
      </c>
      <c r="N440" s="103"/>
      <c r="O440" s="103"/>
      <c r="P440" s="103"/>
      <c r="Q440" s="103"/>
      <c r="R440" s="104">
        <f>+N440*P440*'1. Standard_Cost'!$B$12</f>
        <v>0</v>
      </c>
      <c r="S440" s="104">
        <f>+N440*O440*P440*'1. Standard_Cost'!$C$12</f>
        <v>0</v>
      </c>
      <c r="T440" s="104">
        <f>+N440*P440*Q440*'1. Standard_Cost'!$D$12</f>
        <v>0</v>
      </c>
      <c r="U440" s="104">
        <f>+N440*O440*'1. Standard_Cost'!$E$12</f>
        <v>0</v>
      </c>
      <c r="V440" s="103"/>
      <c r="W440" s="103"/>
      <c r="X440" s="103"/>
      <c r="Y440" s="104">
        <f>+V440*((X440*'1. Standard_Cost'!$B$16)+(W440*X440*'1. Standard_Cost'!$C$16))</f>
        <v>0</v>
      </c>
      <c r="Z440" s="103"/>
      <c r="AA440" s="103"/>
      <c r="AB440" s="104">
        <f>+Z440*'1. Standard_Cost'!$B$20+AA440*'1. Standard_Cost'!$C$20</f>
        <v>0</v>
      </c>
      <c r="AC440" s="105"/>
      <c r="AD440" s="106"/>
      <c r="AE440" s="104">
        <f>SUM(AD440,AC440,AB440,Y440,U440,T440,S440,R440)*'1. Standard_Cost'!B55</f>
        <v>0</v>
      </c>
      <c r="AF440" s="104">
        <f>SUM(AD440,AE440)</f>
        <v>0</v>
      </c>
      <c r="AG440" s="103"/>
      <c r="AH440" s="103"/>
      <c r="AI440" s="103"/>
      <c r="AJ440" s="107"/>
      <c r="AK440" s="107"/>
      <c r="AL440" s="107"/>
      <c r="AM440" s="104">
        <f>AG440*'1. Standard_Cost'!B51+'Incremental_Cost Year 2021'!AH449*'1. Standard_Cost'!C51+'Incremental_Cost Year 2021'!AI449*'1. Standard_Cost'!D51+'Incremental_Cost Year 2021'!AJ449+'Incremental_Cost Year 2021'!AL449+AK440</f>
        <v>0</v>
      </c>
      <c r="AN440" s="104">
        <f>AM440*'1. Standard_Cost'!C55</f>
        <v>0</v>
      </c>
      <c r="AO440" s="107"/>
      <c r="AQ440" s="104">
        <f t="shared" ref="AQ440:AQ443" si="705">L440+M440</f>
        <v>0</v>
      </c>
      <c r="AR440" s="104">
        <f t="shared" ref="AR440:AR443" si="706">AF440</f>
        <v>0</v>
      </c>
      <c r="AS440" s="104">
        <f t="shared" si="699"/>
        <v>0</v>
      </c>
      <c r="AT440" s="104">
        <f>SUM(AQ440,AR440,AS440)</f>
        <v>0</v>
      </c>
      <c r="AU440" s="229"/>
      <c r="AV440" s="229"/>
      <c r="AW440" s="229"/>
      <c r="AX440" s="229"/>
      <c r="AY440" s="229"/>
      <c r="AZ440" s="229"/>
      <c r="BA440" s="230">
        <f t="shared" ref="BA440:BA443" si="707">SUM(AU440:AZ440)-AT440</f>
        <v>0</v>
      </c>
    </row>
    <row r="441" spans="1:53" ht="14.1" customHeight="1" outlineLevel="2" x14ac:dyDescent="0.2">
      <c r="A441" s="68"/>
      <c r="B441" s="94"/>
      <c r="C441" s="95"/>
      <c r="D441" s="110"/>
      <c r="E441" s="110"/>
      <c r="F441" s="110"/>
      <c r="G441" s="111"/>
      <c r="H441" s="99" t="s">
        <v>50</v>
      </c>
      <c r="I441" s="100"/>
      <c r="J441" s="101"/>
      <c r="K441" s="101"/>
      <c r="L441" s="102" t="str">
        <f>IF(I441&lt;&gt;0,((VLOOKUP(I441,'1. Standard_Cost'!$B$4:$D$8,2)+VLOOKUP(I441,'1. Standard_Cost'!$B$4:$D$8,3))*J441*K441),"0")</f>
        <v>0</v>
      </c>
      <c r="M441" s="102">
        <f>L441*'1. Standard_Cost'!F31</f>
        <v>0</v>
      </c>
      <c r="N441" s="103"/>
      <c r="O441" s="103"/>
      <c r="P441" s="103"/>
      <c r="Q441" s="103"/>
      <c r="R441" s="104">
        <f>+N441*P441*'1. Standard_Cost'!$B$12</f>
        <v>0</v>
      </c>
      <c r="S441" s="104">
        <f>+N441*O441*P441*'1. Standard_Cost'!$C$12</f>
        <v>0</v>
      </c>
      <c r="T441" s="104">
        <f>+N441*P441*Q441*'1. Standard_Cost'!$D$12</f>
        <v>0</v>
      </c>
      <c r="U441" s="104">
        <f>+N441*O441*'1. Standard_Cost'!$E$12</f>
        <v>0</v>
      </c>
      <c r="V441" s="103"/>
      <c r="W441" s="103"/>
      <c r="X441" s="103"/>
      <c r="Y441" s="104">
        <f>+V441*((X441*'1. Standard_Cost'!$B$16)+(W441*X441*'1. Standard_Cost'!$C$16))</f>
        <v>0</v>
      </c>
      <c r="Z441" s="103"/>
      <c r="AA441" s="103"/>
      <c r="AB441" s="104">
        <f>+Z441*'1. Standard_Cost'!$B$20+AA441*'1. Standard_Cost'!$C$20</f>
        <v>0</v>
      </c>
      <c r="AC441" s="105"/>
      <c r="AD441" s="106"/>
      <c r="AE441" s="104">
        <f>SUM(AD441,AC441,AB441,Y441,U441,T441,S441,R441)*'1. Standard_Cost'!B55</f>
        <v>0</v>
      </c>
      <c r="AF441" s="104">
        <f t="shared" ref="AF441:AF443" si="708">SUM(AD441,AE441)</f>
        <v>0</v>
      </c>
      <c r="AG441" s="103"/>
      <c r="AH441" s="103">
        <v>0</v>
      </c>
      <c r="AI441" s="103">
        <v>0</v>
      </c>
      <c r="AJ441" s="107"/>
      <c r="AK441" s="107"/>
      <c r="AL441" s="107"/>
      <c r="AM441" s="104">
        <f>AG441*'1. Standard_Cost'!B51+'Incremental_Cost Year 2021'!AH450*'1. Standard_Cost'!C51+'Incremental_Cost Year 2021'!AI450*'1. Standard_Cost'!D51+'Incremental_Cost Year 2021'!AJ450+'Incremental_Cost Year 2021'!AL450+AK441</f>
        <v>0</v>
      </c>
      <c r="AN441" s="104">
        <f>AM441*'1. Standard_Cost'!C55</f>
        <v>0</v>
      </c>
      <c r="AO441" s="107"/>
      <c r="AQ441" s="104">
        <f t="shared" si="705"/>
        <v>0</v>
      </c>
      <c r="AR441" s="104">
        <f t="shared" si="706"/>
        <v>0</v>
      </c>
      <c r="AS441" s="104">
        <f t="shared" si="699"/>
        <v>0</v>
      </c>
      <c r="AT441" s="104">
        <f t="shared" ref="AT441:AT443" si="709">SUM(AQ441,AR441,AS441)</f>
        <v>0</v>
      </c>
      <c r="AU441" s="229"/>
      <c r="AV441" s="229">
        <v>0</v>
      </c>
      <c r="AW441" s="229"/>
      <c r="AX441" s="229"/>
      <c r="AY441" s="229"/>
      <c r="AZ441" s="229"/>
      <c r="BA441" s="230">
        <f t="shared" si="707"/>
        <v>0</v>
      </c>
    </row>
    <row r="442" spans="1:53" ht="14.1" customHeight="1" outlineLevel="2" x14ac:dyDescent="0.2">
      <c r="A442" s="68"/>
      <c r="B442" s="94"/>
      <c r="C442" s="95"/>
      <c r="D442" s="110"/>
      <c r="E442" s="110"/>
      <c r="F442" s="110"/>
      <c r="G442" s="111"/>
      <c r="H442" s="99" t="s">
        <v>51</v>
      </c>
      <c r="I442" s="100"/>
      <c r="J442" s="101"/>
      <c r="K442" s="101"/>
      <c r="L442" s="102" t="str">
        <f>IF(I442&lt;&gt;0,((VLOOKUP(I442,'1. Standard_Cost'!$B$4:$D$8,2)+VLOOKUP(I442,'1. Standard_Cost'!$B$4:$D$8,3))*J442*K442),"0")</f>
        <v>0</v>
      </c>
      <c r="M442" s="102">
        <f>L442*'1. Standard_Cost'!F31</f>
        <v>0</v>
      </c>
      <c r="N442" s="103"/>
      <c r="O442" s="103"/>
      <c r="P442" s="103"/>
      <c r="Q442" s="103"/>
      <c r="R442" s="104">
        <f>+N442*P442*'1. Standard_Cost'!$B$12</f>
        <v>0</v>
      </c>
      <c r="S442" s="104">
        <f>+N442*O442*P442*'1. Standard_Cost'!$C$12</f>
        <v>0</v>
      </c>
      <c r="T442" s="104">
        <f>+N442*P442*Q442*'1. Standard_Cost'!$D$12</f>
        <v>0</v>
      </c>
      <c r="U442" s="104">
        <f>+N442*O442*'1. Standard_Cost'!$E$12</f>
        <v>0</v>
      </c>
      <c r="V442" s="103"/>
      <c r="W442" s="103"/>
      <c r="X442" s="103"/>
      <c r="Y442" s="104">
        <f>+V442*((X442*'1. Standard_Cost'!$B$16)+(W442*X442*'1. Standard_Cost'!$C$16))</f>
        <v>0</v>
      </c>
      <c r="Z442" s="103"/>
      <c r="AA442" s="103"/>
      <c r="AB442" s="104">
        <f>+Z442*'1. Standard_Cost'!$B$20+AA442*'1. Standard_Cost'!$C$20</f>
        <v>0</v>
      </c>
      <c r="AC442" s="105"/>
      <c r="AD442" s="106"/>
      <c r="AE442" s="104">
        <f>SUM(AD442,AC442,AB442,Y442,U442,T442,S442,R442)*'1. Standard_Cost'!B55</f>
        <v>0</v>
      </c>
      <c r="AF442" s="104">
        <f t="shared" si="708"/>
        <v>0</v>
      </c>
      <c r="AG442" s="103"/>
      <c r="AH442" s="103"/>
      <c r="AI442" s="103"/>
      <c r="AJ442" s="107"/>
      <c r="AK442" s="107"/>
      <c r="AL442" s="107"/>
      <c r="AM442" s="104">
        <f>AG442*'1. Standard_Cost'!B51+'Incremental_Cost Year 2021'!AH451*'1. Standard_Cost'!C51+'Incremental_Cost Year 2021'!AI451*'1. Standard_Cost'!D51+'Incremental_Cost Year 2021'!AJ451+'Incremental_Cost Year 2021'!AL451+AK442</f>
        <v>0</v>
      </c>
      <c r="AN442" s="104">
        <f>AM442*'1. Standard_Cost'!C55</f>
        <v>0</v>
      </c>
      <c r="AO442" s="107"/>
      <c r="AQ442" s="104">
        <f t="shared" si="705"/>
        <v>0</v>
      </c>
      <c r="AR442" s="104">
        <f t="shared" si="706"/>
        <v>0</v>
      </c>
      <c r="AS442" s="104">
        <f t="shared" si="699"/>
        <v>0</v>
      </c>
      <c r="AT442" s="104">
        <f t="shared" si="709"/>
        <v>0</v>
      </c>
      <c r="AU442" s="229"/>
      <c r="AV442" s="229"/>
      <c r="AW442" s="229"/>
      <c r="AX442" s="229"/>
      <c r="AY442" s="229"/>
      <c r="AZ442" s="229"/>
      <c r="BA442" s="230">
        <f t="shared" si="707"/>
        <v>0</v>
      </c>
    </row>
    <row r="443" spans="1:53" ht="14.1" customHeight="1" outlineLevel="2" x14ac:dyDescent="0.2">
      <c r="A443" s="68"/>
      <c r="B443" s="94"/>
      <c r="C443" s="95"/>
      <c r="D443" s="110"/>
      <c r="E443" s="110"/>
      <c r="F443" s="110"/>
      <c r="G443" s="111"/>
      <c r="H443" s="112" t="s">
        <v>179</v>
      </c>
      <c r="I443" s="100"/>
      <c r="J443" s="101"/>
      <c r="K443" s="101"/>
      <c r="L443" s="102" t="str">
        <f>IF(I443&lt;&gt;0,((VLOOKUP(I443,'1. Standard_Cost'!$B$4:$D$8,2)+VLOOKUP(I443,'1. Standard_Cost'!$B$4:$D$8,3))*J443*K443),"0")</f>
        <v>0</v>
      </c>
      <c r="M443" s="102">
        <f>L443*'1. Standard_Cost'!F31</f>
        <v>0</v>
      </c>
      <c r="N443" s="103"/>
      <c r="O443" s="103"/>
      <c r="P443" s="103"/>
      <c r="Q443" s="103"/>
      <c r="R443" s="104">
        <f>+N443*P443*'1. Standard_Cost'!$B$12</f>
        <v>0</v>
      </c>
      <c r="S443" s="104">
        <f>+N443*O443*P443*'1. Standard_Cost'!$C$12</f>
        <v>0</v>
      </c>
      <c r="T443" s="104">
        <f>+N443*P443*Q443*'1. Standard_Cost'!$D$12</f>
        <v>0</v>
      </c>
      <c r="U443" s="104">
        <f>+N443*O443*'1. Standard_Cost'!$E$12</f>
        <v>0</v>
      </c>
      <c r="V443" s="103"/>
      <c r="W443" s="103"/>
      <c r="X443" s="103"/>
      <c r="Y443" s="104">
        <f>+V443*((X443*'1. Standard_Cost'!$B$16)+(W443*X443*'1. Standard_Cost'!$C$16))</f>
        <v>0</v>
      </c>
      <c r="Z443" s="103"/>
      <c r="AA443" s="103"/>
      <c r="AB443" s="104">
        <f>+Z443*'1. Standard_Cost'!$B$20+AA443*'1. Standard_Cost'!$C$20</f>
        <v>0</v>
      </c>
      <c r="AC443" s="105"/>
      <c r="AD443" s="106"/>
      <c r="AE443" s="104">
        <f>SUM(AD443,AC443,AB443,Y443,U443,T443,S443,R443)*'1. Standard_Cost'!B55</f>
        <v>0</v>
      </c>
      <c r="AF443" s="104">
        <f t="shared" si="708"/>
        <v>0</v>
      </c>
      <c r="AG443" s="103"/>
      <c r="AH443" s="103"/>
      <c r="AI443" s="103"/>
      <c r="AJ443" s="107"/>
      <c r="AK443" s="107"/>
      <c r="AL443" s="107"/>
      <c r="AM443" s="104">
        <f>AG443*'1. Standard_Cost'!B51+'Incremental_Cost Year 2021'!AH452*'1. Standard_Cost'!C51+'Incremental_Cost Year 2021'!AI452*'1. Standard_Cost'!D51+'Incremental_Cost Year 2021'!AJ452+'Incremental_Cost Year 2021'!AL452+AK443</f>
        <v>0</v>
      </c>
      <c r="AN443" s="104">
        <f>AM443*'1. Standard_Cost'!C55</f>
        <v>0</v>
      </c>
      <c r="AO443" s="107"/>
      <c r="AQ443" s="104">
        <f t="shared" si="705"/>
        <v>0</v>
      </c>
      <c r="AR443" s="104">
        <f t="shared" si="706"/>
        <v>0</v>
      </c>
      <c r="AS443" s="104">
        <f t="shared" si="699"/>
        <v>0</v>
      </c>
      <c r="AT443" s="104">
        <f t="shared" si="709"/>
        <v>0</v>
      </c>
      <c r="AU443" s="229"/>
      <c r="AV443" s="229"/>
      <c r="AW443" s="229"/>
      <c r="AX443" s="229"/>
      <c r="AY443" s="229"/>
      <c r="AZ443" s="229"/>
      <c r="BA443" s="230">
        <f t="shared" si="707"/>
        <v>0</v>
      </c>
    </row>
    <row r="444" spans="1:53" ht="24.6" customHeight="1" outlineLevel="1" x14ac:dyDescent="0.2">
      <c r="A444" s="68"/>
      <c r="B444" s="141"/>
      <c r="C444" s="95"/>
      <c r="D444" s="113" t="s">
        <v>515</v>
      </c>
      <c r="E444" s="113" t="s">
        <v>329</v>
      </c>
      <c r="F444" s="114" t="s">
        <v>154</v>
      </c>
      <c r="G444" s="115" t="s">
        <v>155</v>
      </c>
      <c r="H444" s="122" t="s">
        <v>330</v>
      </c>
      <c r="I444" s="117"/>
      <c r="J444" s="117"/>
      <c r="K444" s="117"/>
      <c r="L444" s="118">
        <f>SUM(L440:L443)</f>
        <v>0</v>
      </c>
      <c r="M444" s="118">
        <f>SUM(M440:M443)</f>
        <v>0</v>
      </c>
      <c r="N444" s="117"/>
      <c r="O444" s="117"/>
      <c r="P444" s="117"/>
      <c r="Q444" s="117"/>
      <c r="R444" s="119">
        <f>SUM(R440:R443)</f>
        <v>0</v>
      </c>
      <c r="S444" s="119">
        <f>SUM(S440:S443)</f>
        <v>0</v>
      </c>
      <c r="T444" s="119">
        <f>SUM(T440:T443)</f>
        <v>0</v>
      </c>
      <c r="U444" s="119">
        <f>SUM(U440:U443)</f>
        <v>0</v>
      </c>
      <c r="V444" s="117"/>
      <c r="W444" s="117"/>
      <c r="X444" s="117"/>
      <c r="Y444" s="118">
        <f>SUM(Y440:Y443)</f>
        <v>0</v>
      </c>
      <c r="Z444" s="117"/>
      <c r="AA444" s="117"/>
      <c r="AB444" s="118">
        <f t="shared" ref="AB444:AF444" si="710">SUM(AB440:AB443)</f>
        <v>0</v>
      </c>
      <c r="AC444" s="118">
        <f t="shared" si="710"/>
        <v>0</v>
      </c>
      <c r="AD444" s="118">
        <f t="shared" si="710"/>
        <v>0</v>
      </c>
      <c r="AE444" s="118">
        <f t="shared" si="710"/>
        <v>0</v>
      </c>
      <c r="AF444" s="118">
        <f t="shared" si="710"/>
        <v>0</v>
      </c>
      <c r="AG444" s="117"/>
      <c r="AH444" s="117"/>
      <c r="AI444" s="117"/>
      <c r="AJ444" s="119">
        <f>SUM(AJ440:AJ443)</f>
        <v>0</v>
      </c>
      <c r="AK444" s="119">
        <f t="shared" ref="AK444:AN444" si="711">SUM(AK440:AK443)</f>
        <v>0</v>
      </c>
      <c r="AL444" s="119">
        <f t="shared" si="711"/>
        <v>0</v>
      </c>
      <c r="AM444" s="119">
        <f t="shared" si="711"/>
        <v>0</v>
      </c>
      <c r="AN444" s="119">
        <f t="shared" si="711"/>
        <v>0</v>
      </c>
      <c r="AO444" s="116"/>
      <c r="AP444" s="120"/>
      <c r="AQ444" s="121">
        <f t="shared" ref="AQ444:BA444" si="712">SUM(AQ440:AQ443)</f>
        <v>0</v>
      </c>
      <c r="AR444" s="121">
        <f t="shared" si="712"/>
        <v>0</v>
      </c>
      <c r="AS444" s="121">
        <f t="shared" si="712"/>
        <v>0</v>
      </c>
      <c r="AT444" s="121">
        <f t="shared" si="712"/>
        <v>0</v>
      </c>
      <c r="AU444" s="121">
        <f t="shared" si="712"/>
        <v>0</v>
      </c>
      <c r="AV444" s="121">
        <f t="shared" si="712"/>
        <v>0</v>
      </c>
      <c r="AW444" s="121">
        <f t="shared" si="712"/>
        <v>0</v>
      </c>
      <c r="AX444" s="121">
        <f t="shared" si="712"/>
        <v>0</v>
      </c>
      <c r="AY444" s="121">
        <f t="shared" si="712"/>
        <v>0</v>
      </c>
      <c r="AZ444" s="121">
        <f t="shared" si="712"/>
        <v>0</v>
      </c>
      <c r="BA444" s="121">
        <f t="shared" si="712"/>
        <v>0</v>
      </c>
    </row>
    <row r="445" spans="1:53" ht="14.1" customHeight="1" outlineLevel="2" x14ac:dyDescent="0.2">
      <c r="A445" s="68"/>
      <c r="B445" s="94"/>
      <c r="C445" s="250"/>
      <c r="D445" s="96"/>
      <c r="E445" s="96"/>
      <c r="F445" s="97"/>
      <c r="G445" s="98"/>
      <c r="H445" s="99" t="s">
        <v>49</v>
      </c>
      <c r="I445" s="100"/>
      <c r="J445" s="101"/>
      <c r="K445" s="101"/>
      <c r="L445" s="102" t="str">
        <f>IF(I445&lt;&gt;0,((VLOOKUP(I445,'1. Standard_Cost'!$B$4:$D$8,2)+VLOOKUP(I445,'1. Standard_Cost'!$B$4:$D$8,3))*J445*K445),"0")</f>
        <v>0</v>
      </c>
      <c r="M445" s="102">
        <f>L445*'1. Standard_Cost'!F46</f>
        <v>0</v>
      </c>
      <c r="N445" s="103"/>
      <c r="O445" s="103"/>
      <c r="P445" s="103"/>
      <c r="Q445" s="103"/>
      <c r="R445" s="104">
        <f>+N445*P445*'1. Standard_Cost'!$B$12</f>
        <v>0</v>
      </c>
      <c r="S445" s="104">
        <f>+N445*O445*P445*'1. Standard_Cost'!$C$12</f>
        <v>0</v>
      </c>
      <c r="T445" s="104">
        <f>+N445*P445*Q445*'1. Standard_Cost'!$D$12</f>
        <v>0</v>
      </c>
      <c r="U445" s="104">
        <f>+N445*O445*'1. Standard_Cost'!$E$12</f>
        <v>0</v>
      </c>
      <c r="V445" s="103"/>
      <c r="W445" s="103"/>
      <c r="X445" s="103"/>
      <c r="Y445" s="104">
        <f>+V445*((X445*'1. Standard_Cost'!$B$16)+(W445*X445*'1. Standard_Cost'!$C$16))</f>
        <v>0</v>
      </c>
      <c r="Z445" s="103"/>
      <c r="AA445" s="103"/>
      <c r="AB445" s="104">
        <f>+Z445*'1. Standard_Cost'!$B$20+AA445*'1. Standard_Cost'!$C$20</f>
        <v>0</v>
      </c>
      <c r="AC445" s="105"/>
      <c r="AD445" s="106"/>
      <c r="AE445" s="104">
        <f>SUM(AD445,AC445,AB445,Y445,U445,T445,S445,R445)*'1. Standard_Cost'!B70</f>
        <v>0</v>
      </c>
      <c r="AF445" s="104">
        <f>SUM(AD445,AE445)</f>
        <v>0</v>
      </c>
      <c r="AG445" s="103"/>
      <c r="AH445" s="103"/>
      <c r="AI445" s="103"/>
      <c r="AJ445" s="107"/>
      <c r="AK445" s="107"/>
      <c r="AL445" s="107"/>
      <c r="AM445" s="104">
        <f>AG445*'1. Standard_Cost'!B66+'Incremental_Cost Year 2021'!AH454*'1. Standard_Cost'!C66+'Incremental_Cost Year 2021'!AI454*'1. Standard_Cost'!D66+'Incremental_Cost Year 2021'!AJ454+'Incremental_Cost Year 2021'!AL454+AK445</f>
        <v>0</v>
      </c>
      <c r="AN445" s="104">
        <f>AM445*'1. Standard_Cost'!C70</f>
        <v>0</v>
      </c>
      <c r="AO445" s="107"/>
      <c r="AQ445" s="104">
        <f t="shared" ref="AQ445:AQ448" si="713">L445+M445</f>
        <v>0</v>
      </c>
      <c r="AR445" s="104">
        <f t="shared" ref="AR445:AR448" si="714">AF445</f>
        <v>0</v>
      </c>
      <c r="AS445" s="104">
        <f t="shared" si="699"/>
        <v>0</v>
      </c>
      <c r="AT445" s="104">
        <f>SUM(AQ445,AR445,AS445)</f>
        <v>0</v>
      </c>
      <c r="AU445" s="229"/>
      <c r="AV445" s="229"/>
      <c r="AW445" s="229"/>
      <c r="AX445" s="229"/>
      <c r="AY445" s="229"/>
      <c r="AZ445" s="229"/>
      <c r="BA445" s="230">
        <f t="shared" ref="BA445:BA448" si="715">SUM(AU445:AZ445)-AT445</f>
        <v>0</v>
      </c>
    </row>
    <row r="446" spans="1:53" ht="14.1" customHeight="1" outlineLevel="2" x14ac:dyDescent="0.2">
      <c r="A446" s="68"/>
      <c r="B446" s="94"/>
      <c r="C446" s="251"/>
      <c r="D446" s="110"/>
      <c r="E446" s="110"/>
      <c r="F446" s="110"/>
      <c r="G446" s="111"/>
      <c r="H446" s="99" t="s">
        <v>50</v>
      </c>
      <c r="I446" s="100"/>
      <c r="J446" s="101"/>
      <c r="K446" s="101"/>
      <c r="L446" s="102" t="str">
        <f>IF(I446&lt;&gt;0,((VLOOKUP(I446,'1. Standard_Cost'!$B$4:$D$8,2)+VLOOKUP(I446,'1. Standard_Cost'!$B$4:$D$8,3))*J446*K446),"0")</f>
        <v>0</v>
      </c>
      <c r="M446" s="102">
        <f>L446*'1. Standard_Cost'!F46</f>
        <v>0</v>
      </c>
      <c r="N446" s="103"/>
      <c r="O446" s="103"/>
      <c r="P446" s="103"/>
      <c r="Q446" s="103"/>
      <c r="R446" s="104">
        <f>+N446*P446*'1. Standard_Cost'!$B$12</f>
        <v>0</v>
      </c>
      <c r="S446" s="104">
        <f>+N446*O446*P446*'1. Standard_Cost'!$C$12</f>
        <v>0</v>
      </c>
      <c r="T446" s="104">
        <f>+N446*P446*Q446*'1. Standard_Cost'!$D$12</f>
        <v>0</v>
      </c>
      <c r="U446" s="104">
        <f>+N446*O446*'1. Standard_Cost'!$E$12</f>
        <v>0</v>
      </c>
      <c r="V446" s="103"/>
      <c r="W446" s="103"/>
      <c r="X446" s="103"/>
      <c r="Y446" s="104">
        <f>+V446*((X446*'1. Standard_Cost'!$B$16)+(W446*X446*'1. Standard_Cost'!$C$16))</f>
        <v>0</v>
      </c>
      <c r="Z446" s="103"/>
      <c r="AA446" s="103"/>
      <c r="AB446" s="104">
        <f>+Z446*'1. Standard_Cost'!$B$20+AA446*'1. Standard_Cost'!$C$20</f>
        <v>0</v>
      </c>
      <c r="AC446" s="105"/>
      <c r="AD446" s="106"/>
      <c r="AE446" s="104">
        <f>SUM(AD446,AC446,AB446,Y446,U446,T446,S446,R446)*'1. Standard_Cost'!B70</f>
        <v>0</v>
      </c>
      <c r="AF446" s="104">
        <f t="shared" ref="AF446:AF448" si="716">SUM(AD446,AE446)</f>
        <v>0</v>
      </c>
      <c r="AG446" s="103"/>
      <c r="AH446" s="103">
        <v>0</v>
      </c>
      <c r="AI446" s="103">
        <v>0</v>
      </c>
      <c r="AJ446" s="107"/>
      <c r="AK446" s="107"/>
      <c r="AL446" s="107"/>
      <c r="AM446" s="104">
        <f>AG446*'1. Standard_Cost'!B66+'Incremental_Cost Year 2021'!AH455*'1. Standard_Cost'!C66+'Incremental_Cost Year 2021'!AI455*'1. Standard_Cost'!D66+'Incremental_Cost Year 2021'!AJ455+'Incremental_Cost Year 2021'!AL455+AK446</f>
        <v>0</v>
      </c>
      <c r="AN446" s="104">
        <f>AM446*'1. Standard_Cost'!C70</f>
        <v>0</v>
      </c>
      <c r="AO446" s="107"/>
      <c r="AQ446" s="104">
        <f t="shared" si="713"/>
        <v>0</v>
      </c>
      <c r="AR446" s="104">
        <f t="shared" si="714"/>
        <v>0</v>
      </c>
      <c r="AS446" s="104">
        <f t="shared" si="699"/>
        <v>0</v>
      </c>
      <c r="AT446" s="104">
        <f t="shared" ref="AT446:AT448" si="717">SUM(AQ446,AR446,AS446)</f>
        <v>0</v>
      </c>
      <c r="AU446" s="229"/>
      <c r="AV446" s="229">
        <v>0</v>
      </c>
      <c r="AW446" s="229"/>
      <c r="AX446" s="229"/>
      <c r="AY446" s="229"/>
      <c r="AZ446" s="229"/>
      <c r="BA446" s="230">
        <f t="shared" si="715"/>
        <v>0</v>
      </c>
    </row>
    <row r="447" spans="1:53" ht="14.1" customHeight="1" outlineLevel="2" x14ac:dyDescent="0.2">
      <c r="A447" s="68"/>
      <c r="B447" s="94"/>
      <c r="C447" s="251"/>
      <c r="D447" s="110"/>
      <c r="E447" s="110"/>
      <c r="F447" s="110"/>
      <c r="G447" s="111"/>
      <c r="H447" s="99" t="s">
        <v>51</v>
      </c>
      <c r="I447" s="100"/>
      <c r="J447" s="101"/>
      <c r="K447" s="101"/>
      <c r="L447" s="102" t="str">
        <f>IF(I447&lt;&gt;0,((VLOOKUP(I447,'1. Standard_Cost'!$B$4:$D$8,2)+VLOOKUP(I447,'1. Standard_Cost'!$B$4:$D$8,3))*J447*K447),"0")</f>
        <v>0</v>
      </c>
      <c r="M447" s="102">
        <f>L447*'1. Standard_Cost'!F46</f>
        <v>0</v>
      </c>
      <c r="N447" s="103"/>
      <c r="O447" s="103"/>
      <c r="P447" s="103"/>
      <c r="Q447" s="103"/>
      <c r="R447" s="104">
        <f>+N447*P447*'1. Standard_Cost'!$B$12</f>
        <v>0</v>
      </c>
      <c r="S447" s="104">
        <f>+N447*O447*P447*'1. Standard_Cost'!$C$12</f>
        <v>0</v>
      </c>
      <c r="T447" s="104">
        <f>+N447*P447*Q447*'1. Standard_Cost'!$D$12</f>
        <v>0</v>
      </c>
      <c r="U447" s="104">
        <f>+N447*O447*'1. Standard_Cost'!$E$12</f>
        <v>0</v>
      </c>
      <c r="V447" s="103"/>
      <c r="W447" s="103"/>
      <c r="X447" s="103"/>
      <c r="Y447" s="104">
        <f>+V447*((X447*'1. Standard_Cost'!$B$16)+(W447*X447*'1. Standard_Cost'!$C$16))</f>
        <v>0</v>
      </c>
      <c r="Z447" s="103"/>
      <c r="AA447" s="103"/>
      <c r="AB447" s="104">
        <f>+Z447*'1. Standard_Cost'!$B$20+AA447*'1. Standard_Cost'!$C$20</f>
        <v>0</v>
      </c>
      <c r="AC447" s="105"/>
      <c r="AD447" s="106"/>
      <c r="AE447" s="104">
        <f>SUM(AD447,AC447,AB447,Y447,U447,T447,S447,R447)*'1. Standard_Cost'!B70</f>
        <v>0</v>
      </c>
      <c r="AF447" s="104">
        <f t="shared" si="716"/>
        <v>0</v>
      </c>
      <c r="AG447" s="103"/>
      <c r="AH447" s="103"/>
      <c r="AI447" s="103"/>
      <c r="AJ447" s="107"/>
      <c r="AK447" s="107"/>
      <c r="AL447" s="107"/>
      <c r="AM447" s="104">
        <f>AG447*'1. Standard_Cost'!B66+'Incremental_Cost Year 2021'!AH456*'1. Standard_Cost'!C66+'Incremental_Cost Year 2021'!AI456*'1. Standard_Cost'!D66+'Incremental_Cost Year 2021'!AJ456+'Incremental_Cost Year 2021'!AL456+AK447</f>
        <v>0</v>
      </c>
      <c r="AN447" s="104">
        <f>AM447*'1. Standard_Cost'!C70</f>
        <v>0</v>
      </c>
      <c r="AO447" s="107"/>
      <c r="AQ447" s="104">
        <f t="shared" si="713"/>
        <v>0</v>
      </c>
      <c r="AR447" s="104">
        <f t="shared" si="714"/>
        <v>0</v>
      </c>
      <c r="AS447" s="104">
        <f t="shared" si="699"/>
        <v>0</v>
      </c>
      <c r="AT447" s="104">
        <f t="shared" si="717"/>
        <v>0</v>
      </c>
      <c r="AU447" s="229"/>
      <c r="AV447" s="229"/>
      <c r="AW447" s="229"/>
      <c r="AX447" s="229"/>
      <c r="AY447" s="229"/>
      <c r="AZ447" s="229"/>
      <c r="BA447" s="230">
        <f t="shared" si="715"/>
        <v>0</v>
      </c>
    </row>
    <row r="448" spans="1:53" ht="14.1" customHeight="1" outlineLevel="2" x14ac:dyDescent="0.2">
      <c r="A448" s="68"/>
      <c r="B448" s="94"/>
      <c r="C448" s="251"/>
      <c r="D448" s="110"/>
      <c r="E448" s="110"/>
      <c r="F448" s="110"/>
      <c r="G448" s="111"/>
      <c r="H448" s="112" t="s">
        <v>179</v>
      </c>
      <c r="I448" s="100"/>
      <c r="J448" s="101"/>
      <c r="K448" s="101"/>
      <c r="L448" s="102" t="str">
        <f>IF(I448&lt;&gt;0,((VLOOKUP(I448,'1. Standard_Cost'!$B$4:$D$8,2)+VLOOKUP(I448,'1. Standard_Cost'!$B$4:$D$8,3))*J448*K448),"0")</f>
        <v>0</v>
      </c>
      <c r="M448" s="102">
        <f>L448*'1. Standard_Cost'!F46</f>
        <v>0</v>
      </c>
      <c r="N448" s="103"/>
      <c r="O448" s="103"/>
      <c r="P448" s="103"/>
      <c r="Q448" s="103"/>
      <c r="R448" s="104">
        <f>+N448*P448*'1. Standard_Cost'!$B$12</f>
        <v>0</v>
      </c>
      <c r="S448" s="104">
        <f>+N448*O448*P448*'1. Standard_Cost'!$C$12</f>
        <v>0</v>
      </c>
      <c r="T448" s="104">
        <f>+N448*P448*Q448*'1. Standard_Cost'!$D$12</f>
        <v>0</v>
      </c>
      <c r="U448" s="104">
        <f>+N448*O448*'1. Standard_Cost'!$E$12</f>
        <v>0</v>
      </c>
      <c r="V448" s="103"/>
      <c r="W448" s="103"/>
      <c r="X448" s="103"/>
      <c r="Y448" s="104">
        <f>+V448*((X448*'1. Standard_Cost'!$B$16)+(W448*X448*'1. Standard_Cost'!$C$16))</f>
        <v>0</v>
      </c>
      <c r="Z448" s="103"/>
      <c r="AA448" s="103"/>
      <c r="AB448" s="104">
        <f>+Z448*'1. Standard_Cost'!$B$20+AA448*'1. Standard_Cost'!$C$20</f>
        <v>0</v>
      </c>
      <c r="AC448" s="105"/>
      <c r="AD448" s="106"/>
      <c r="AE448" s="104">
        <f>SUM(AD448,AC448,AB448,Y448,U448,T448,S448,R448)*'1. Standard_Cost'!B70</f>
        <v>0</v>
      </c>
      <c r="AF448" s="104">
        <f t="shared" si="716"/>
        <v>0</v>
      </c>
      <c r="AG448" s="103"/>
      <c r="AH448" s="103"/>
      <c r="AI448" s="103"/>
      <c r="AJ448" s="107"/>
      <c r="AK448" s="107"/>
      <c r="AL448" s="107"/>
      <c r="AM448" s="104">
        <f>AG448*'1. Standard_Cost'!B66+'Incremental_Cost Year 2021'!AH457*'1. Standard_Cost'!C66+'Incremental_Cost Year 2021'!AI457*'1. Standard_Cost'!D66+'Incremental_Cost Year 2021'!AJ457+'Incremental_Cost Year 2021'!AL457+AK448</f>
        <v>0</v>
      </c>
      <c r="AN448" s="104">
        <f>AM448*'1. Standard_Cost'!C70</f>
        <v>0</v>
      </c>
      <c r="AO448" s="107"/>
      <c r="AQ448" s="104">
        <f t="shared" si="713"/>
        <v>0</v>
      </c>
      <c r="AR448" s="104">
        <f t="shared" si="714"/>
        <v>0</v>
      </c>
      <c r="AS448" s="104">
        <f t="shared" si="699"/>
        <v>0</v>
      </c>
      <c r="AT448" s="104">
        <f t="shared" si="717"/>
        <v>0</v>
      </c>
      <c r="AU448" s="229"/>
      <c r="AV448" s="229"/>
      <c r="AW448" s="229"/>
      <c r="AX448" s="229"/>
      <c r="AY448" s="229"/>
      <c r="AZ448" s="229"/>
      <c r="BA448" s="230">
        <f t="shared" si="715"/>
        <v>0</v>
      </c>
    </row>
    <row r="449" spans="1:53" ht="25.35" customHeight="1" outlineLevel="1" x14ac:dyDescent="0.2">
      <c r="A449" s="68"/>
      <c r="B449" s="94"/>
      <c r="C449" s="251"/>
      <c r="D449" s="113" t="s">
        <v>48</v>
      </c>
      <c r="E449" s="113" t="s">
        <v>331</v>
      </c>
      <c r="F449" s="114" t="s">
        <v>154</v>
      </c>
      <c r="G449" s="115" t="s">
        <v>155</v>
      </c>
      <c r="H449" s="140" t="s">
        <v>332</v>
      </c>
      <c r="I449" s="117"/>
      <c r="J449" s="117"/>
      <c r="K449" s="117"/>
      <c r="L449" s="118">
        <f>SUM(L445:L448)</f>
        <v>0</v>
      </c>
      <c r="M449" s="118">
        <f>SUM(M445:M448)</f>
        <v>0</v>
      </c>
      <c r="N449" s="117"/>
      <c r="O449" s="117"/>
      <c r="P449" s="117"/>
      <c r="Q449" s="117"/>
      <c r="R449" s="119">
        <f>SUM(R445:R448)</f>
        <v>0</v>
      </c>
      <c r="S449" s="119">
        <f>SUM(S445:S448)</f>
        <v>0</v>
      </c>
      <c r="T449" s="119">
        <f>SUM(T445:T448)</f>
        <v>0</v>
      </c>
      <c r="U449" s="119">
        <f>SUM(U445:U448)</f>
        <v>0</v>
      </c>
      <c r="V449" s="117"/>
      <c r="W449" s="117"/>
      <c r="X449" s="117"/>
      <c r="Y449" s="118">
        <f>SUM(Y445:Y448)</f>
        <v>0</v>
      </c>
      <c r="Z449" s="117"/>
      <c r="AA449" s="117"/>
      <c r="AB449" s="118">
        <f t="shared" ref="AB449:AF449" si="718">SUM(AB445:AB448)</f>
        <v>0</v>
      </c>
      <c r="AC449" s="118">
        <f t="shared" si="718"/>
        <v>0</v>
      </c>
      <c r="AD449" s="118">
        <f t="shared" si="718"/>
        <v>0</v>
      </c>
      <c r="AE449" s="118">
        <f t="shared" si="718"/>
        <v>0</v>
      </c>
      <c r="AF449" s="118">
        <f t="shared" si="718"/>
        <v>0</v>
      </c>
      <c r="AG449" s="117"/>
      <c r="AH449" s="117"/>
      <c r="AI449" s="117"/>
      <c r="AJ449" s="119">
        <f>SUM(AJ445:AJ448)</f>
        <v>0</v>
      </c>
      <c r="AK449" s="119">
        <f t="shared" ref="AK449:AN449" si="719">SUM(AK445:AK448)</f>
        <v>0</v>
      </c>
      <c r="AL449" s="119">
        <f t="shared" si="719"/>
        <v>0</v>
      </c>
      <c r="AM449" s="119">
        <f t="shared" si="719"/>
        <v>0</v>
      </c>
      <c r="AN449" s="119">
        <f t="shared" si="719"/>
        <v>0</v>
      </c>
      <c r="AO449" s="116"/>
      <c r="AP449" s="120"/>
      <c r="AQ449" s="118">
        <f t="shared" ref="AQ449:BA449" si="720">SUM(AQ445:AQ448)</f>
        <v>0</v>
      </c>
      <c r="AR449" s="118">
        <f t="shared" si="720"/>
        <v>0</v>
      </c>
      <c r="AS449" s="118">
        <f t="shared" si="720"/>
        <v>0</v>
      </c>
      <c r="AT449" s="118">
        <f t="shared" si="720"/>
        <v>0</v>
      </c>
      <c r="AU449" s="118">
        <f t="shared" si="720"/>
        <v>0</v>
      </c>
      <c r="AV449" s="118">
        <f t="shared" si="720"/>
        <v>0</v>
      </c>
      <c r="AW449" s="118">
        <f t="shared" si="720"/>
        <v>0</v>
      </c>
      <c r="AX449" s="118">
        <f t="shared" si="720"/>
        <v>0</v>
      </c>
      <c r="AY449" s="118">
        <f t="shared" si="720"/>
        <v>0</v>
      </c>
      <c r="AZ449" s="118">
        <f t="shared" si="720"/>
        <v>0</v>
      </c>
      <c r="BA449" s="118">
        <f t="shared" si="720"/>
        <v>0</v>
      </c>
    </row>
    <row r="450" spans="1:53" ht="14.1" customHeight="1" outlineLevel="2" x14ac:dyDescent="0.2">
      <c r="A450" s="68"/>
      <c r="B450" s="94"/>
      <c r="C450" s="251"/>
      <c r="D450" s="96"/>
      <c r="E450" s="96"/>
      <c r="F450" s="97"/>
      <c r="G450" s="98"/>
      <c r="H450" s="99" t="s">
        <v>49</v>
      </c>
      <c r="I450" s="100"/>
      <c r="J450" s="101"/>
      <c r="K450" s="101"/>
      <c r="L450" s="102" t="str">
        <f>IF(I450&lt;&gt;0,((VLOOKUP(I450,'1. Standard_Cost'!$B$4:$D$8,2)+VLOOKUP(I450,'1. Standard_Cost'!$B$4:$D$8,3))*J450*K450),"0")</f>
        <v>0</v>
      </c>
      <c r="M450" s="102">
        <f>L450*'1. Standard_Cost'!F46</f>
        <v>0</v>
      </c>
      <c r="N450" s="103"/>
      <c r="O450" s="103"/>
      <c r="P450" s="103"/>
      <c r="Q450" s="103"/>
      <c r="R450" s="104">
        <f>+N450*P450*'1. Standard_Cost'!$B$12</f>
        <v>0</v>
      </c>
      <c r="S450" s="104">
        <f>+N450*O450*P450*'1. Standard_Cost'!$C$12</f>
        <v>0</v>
      </c>
      <c r="T450" s="104">
        <f>+N450*P450*Q450*'1. Standard_Cost'!$D$12</f>
        <v>0</v>
      </c>
      <c r="U450" s="104">
        <f>+N450*O450*'1. Standard_Cost'!$E$12</f>
        <v>0</v>
      </c>
      <c r="V450" s="103"/>
      <c r="W450" s="103"/>
      <c r="X450" s="103"/>
      <c r="Y450" s="104">
        <f>+V450*((X450*'1. Standard_Cost'!$B$16)+(W450*X450*'1. Standard_Cost'!$C$16))</f>
        <v>0</v>
      </c>
      <c r="Z450" s="103"/>
      <c r="AA450" s="103"/>
      <c r="AB450" s="104">
        <f>+Z450*'1. Standard_Cost'!$B$20+AA450*'1. Standard_Cost'!$C$20</f>
        <v>0</v>
      </c>
      <c r="AC450" s="105"/>
      <c r="AD450" s="106"/>
      <c r="AE450" s="104">
        <f>SUM(AD450,AC450,AB450,Y450,U450,T450,S450,R450)*'1. Standard_Cost'!B70</f>
        <v>0</v>
      </c>
      <c r="AF450" s="104">
        <f>SUM(AD450,AE450)</f>
        <v>0</v>
      </c>
      <c r="AG450" s="103"/>
      <c r="AH450" s="103"/>
      <c r="AI450" s="103"/>
      <c r="AJ450" s="107"/>
      <c r="AK450" s="107"/>
      <c r="AL450" s="107"/>
      <c r="AM450" s="104">
        <f>AG450*'1. Standard_Cost'!B66+'Incremental_Cost Year 2021'!AH459*'1. Standard_Cost'!C66+'Incremental_Cost Year 2021'!AI459*'1. Standard_Cost'!D66+'Incremental_Cost Year 2021'!AJ459+'Incremental_Cost Year 2021'!AL459+AK450</f>
        <v>0</v>
      </c>
      <c r="AN450" s="104">
        <f>AM450*'1. Standard_Cost'!C70</f>
        <v>0</v>
      </c>
      <c r="AO450" s="107"/>
      <c r="AQ450" s="104">
        <f t="shared" ref="AQ450:AQ453" si="721">L450+M450</f>
        <v>0</v>
      </c>
      <c r="AR450" s="104">
        <f t="shared" ref="AR450:AR453" si="722">AF450</f>
        <v>0</v>
      </c>
      <c r="AS450" s="104">
        <f t="shared" si="699"/>
        <v>0</v>
      </c>
      <c r="AT450" s="104">
        <f>SUM(AQ450,AR450,AS450)</f>
        <v>0</v>
      </c>
      <c r="AU450" s="229"/>
      <c r="AV450" s="229"/>
      <c r="AW450" s="229"/>
      <c r="AX450" s="229"/>
      <c r="AY450" s="229"/>
      <c r="AZ450" s="229"/>
      <c r="BA450" s="230">
        <f t="shared" ref="BA450:BA453" si="723">SUM(AU450:AZ450)-AT450</f>
        <v>0</v>
      </c>
    </row>
    <row r="451" spans="1:53" ht="14.1" customHeight="1" outlineLevel="2" x14ac:dyDescent="0.2">
      <c r="A451" s="68"/>
      <c r="B451" s="94"/>
      <c r="C451" s="251"/>
      <c r="D451" s="110"/>
      <c r="E451" s="110"/>
      <c r="F451" s="110"/>
      <c r="G451" s="111"/>
      <c r="H451" s="99" t="s">
        <v>50</v>
      </c>
      <c r="I451" s="100"/>
      <c r="J451" s="101"/>
      <c r="K451" s="101"/>
      <c r="L451" s="102" t="str">
        <f>IF(I451&lt;&gt;0,((VLOOKUP(I451,'1. Standard_Cost'!$B$4:$D$8,2)+VLOOKUP(I451,'1. Standard_Cost'!$B$4:$D$8,3))*J451*K451),"0")</f>
        <v>0</v>
      </c>
      <c r="M451" s="102">
        <f>L451*'1. Standard_Cost'!F46</f>
        <v>0</v>
      </c>
      <c r="N451" s="103"/>
      <c r="O451" s="103"/>
      <c r="P451" s="103"/>
      <c r="Q451" s="103"/>
      <c r="R451" s="104">
        <f>+N451*P451*'1. Standard_Cost'!$B$12</f>
        <v>0</v>
      </c>
      <c r="S451" s="104">
        <f>+N451*O451*P451*'1. Standard_Cost'!$C$12</f>
        <v>0</v>
      </c>
      <c r="T451" s="104">
        <f>+N451*P451*Q451*'1. Standard_Cost'!$D$12</f>
        <v>0</v>
      </c>
      <c r="U451" s="104">
        <f>+N451*O451*'1. Standard_Cost'!$E$12</f>
        <v>0</v>
      </c>
      <c r="V451" s="103"/>
      <c r="W451" s="103"/>
      <c r="X451" s="103"/>
      <c r="Y451" s="104">
        <f>+V451*((X451*'1. Standard_Cost'!$B$16)+(W451*X451*'1. Standard_Cost'!$C$16))</f>
        <v>0</v>
      </c>
      <c r="Z451" s="103"/>
      <c r="AA451" s="103"/>
      <c r="AB451" s="104">
        <f>+Z451*'1. Standard_Cost'!$B$20+AA451*'1. Standard_Cost'!$C$20</f>
        <v>0</v>
      </c>
      <c r="AC451" s="105"/>
      <c r="AD451" s="106"/>
      <c r="AE451" s="104">
        <f>SUM(AD451,AC451,AB451,Y451,U451,T451,S451,R451)*'1. Standard_Cost'!B70</f>
        <v>0</v>
      </c>
      <c r="AF451" s="104">
        <f t="shared" ref="AF451:AF453" si="724">SUM(AD451,AE451)</f>
        <v>0</v>
      </c>
      <c r="AG451" s="103"/>
      <c r="AH451" s="103">
        <v>0</v>
      </c>
      <c r="AI451" s="103">
        <v>0</v>
      </c>
      <c r="AJ451" s="107"/>
      <c r="AK451" s="107"/>
      <c r="AL451" s="107"/>
      <c r="AM451" s="104">
        <f>AG451*'1. Standard_Cost'!B66+'Incremental_Cost Year 2021'!AH460*'1. Standard_Cost'!C66+'Incremental_Cost Year 2021'!AI460*'1. Standard_Cost'!D66+'Incremental_Cost Year 2021'!AJ460+'Incremental_Cost Year 2021'!AL460+AK451</f>
        <v>0</v>
      </c>
      <c r="AN451" s="104">
        <f>AM451*'1. Standard_Cost'!C70</f>
        <v>0</v>
      </c>
      <c r="AO451" s="107"/>
      <c r="AQ451" s="104">
        <f t="shared" si="721"/>
        <v>0</v>
      </c>
      <c r="AR451" s="104">
        <f t="shared" si="722"/>
        <v>0</v>
      </c>
      <c r="AS451" s="104">
        <f t="shared" si="699"/>
        <v>0</v>
      </c>
      <c r="AT451" s="104">
        <f t="shared" ref="AT451:AT453" si="725">SUM(AQ451,AR451,AS451)</f>
        <v>0</v>
      </c>
      <c r="AU451" s="229"/>
      <c r="AV451" s="229">
        <v>0</v>
      </c>
      <c r="AW451" s="229"/>
      <c r="AX451" s="229"/>
      <c r="AY451" s="229"/>
      <c r="AZ451" s="229"/>
      <c r="BA451" s="230">
        <f t="shared" si="723"/>
        <v>0</v>
      </c>
    </row>
    <row r="452" spans="1:53" ht="14.1" customHeight="1" outlineLevel="2" x14ac:dyDescent="0.2">
      <c r="A452" s="68"/>
      <c r="B452" s="94"/>
      <c r="C452" s="251"/>
      <c r="D452" s="110"/>
      <c r="E452" s="110"/>
      <c r="F452" s="110"/>
      <c r="G452" s="111"/>
      <c r="H452" s="99" t="s">
        <v>51</v>
      </c>
      <c r="I452" s="100"/>
      <c r="J452" s="101"/>
      <c r="K452" s="101"/>
      <c r="L452" s="102" t="str">
        <f>IF(I452&lt;&gt;0,((VLOOKUP(I452,'1. Standard_Cost'!$B$4:$D$8,2)+VLOOKUP(I452,'1. Standard_Cost'!$B$4:$D$8,3))*J452*K452),"0")</f>
        <v>0</v>
      </c>
      <c r="M452" s="102">
        <f>L452*'1. Standard_Cost'!F46</f>
        <v>0</v>
      </c>
      <c r="N452" s="103"/>
      <c r="O452" s="103"/>
      <c r="P452" s="103"/>
      <c r="Q452" s="103"/>
      <c r="R452" s="104">
        <f>+N452*P452*'1. Standard_Cost'!$B$12</f>
        <v>0</v>
      </c>
      <c r="S452" s="104">
        <f>+N452*O452*P452*'1. Standard_Cost'!$C$12</f>
        <v>0</v>
      </c>
      <c r="T452" s="104">
        <f>+N452*P452*Q452*'1. Standard_Cost'!$D$12</f>
        <v>0</v>
      </c>
      <c r="U452" s="104">
        <f>+N452*O452*'1. Standard_Cost'!$E$12</f>
        <v>0</v>
      </c>
      <c r="V452" s="103"/>
      <c r="W452" s="103"/>
      <c r="X452" s="103"/>
      <c r="Y452" s="104">
        <f>+V452*((X452*'1. Standard_Cost'!$B$16)+(W452*X452*'1. Standard_Cost'!$C$16))</f>
        <v>0</v>
      </c>
      <c r="Z452" s="103"/>
      <c r="AA452" s="103"/>
      <c r="AB452" s="104">
        <f>+Z452*'1. Standard_Cost'!$B$20+AA452*'1. Standard_Cost'!$C$20</f>
        <v>0</v>
      </c>
      <c r="AC452" s="105"/>
      <c r="AD452" s="106"/>
      <c r="AE452" s="104">
        <f>SUM(AD452,AC452,AB452,Y452,U452,T452,S452,R452)*'1. Standard_Cost'!B70</f>
        <v>0</v>
      </c>
      <c r="AF452" s="104">
        <f t="shared" si="724"/>
        <v>0</v>
      </c>
      <c r="AG452" s="103"/>
      <c r="AH452" s="103"/>
      <c r="AI452" s="103"/>
      <c r="AJ452" s="107"/>
      <c r="AK452" s="107"/>
      <c r="AL452" s="107"/>
      <c r="AM452" s="104">
        <f>AG452*'1. Standard_Cost'!B66+'Incremental_Cost Year 2021'!AH461*'1. Standard_Cost'!C66+'Incremental_Cost Year 2021'!AI461*'1. Standard_Cost'!D66+'Incremental_Cost Year 2021'!AJ461+'Incremental_Cost Year 2021'!AL461+AK452</f>
        <v>0</v>
      </c>
      <c r="AN452" s="104">
        <f>AM452*'1. Standard_Cost'!C70</f>
        <v>0</v>
      </c>
      <c r="AO452" s="107"/>
      <c r="AQ452" s="104">
        <f t="shared" si="721"/>
        <v>0</v>
      </c>
      <c r="AR452" s="104">
        <f t="shared" si="722"/>
        <v>0</v>
      </c>
      <c r="AS452" s="104">
        <f t="shared" si="699"/>
        <v>0</v>
      </c>
      <c r="AT452" s="104">
        <f t="shared" si="725"/>
        <v>0</v>
      </c>
      <c r="AU452" s="229"/>
      <c r="AV452" s="229"/>
      <c r="AW452" s="229"/>
      <c r="AX452" s="229"/>
      <c r="AY452" s="229"/>
      <c r="AZ452" s="229"/>
      <c r="BA452" s="230">
        <f t="shared" si="723"/>
        <v>0</v>
      </c>
    </row>
    <row r="453" spans="1:53" ht="14.1" customHeight="1" outlineLevel="2" x14ac:dyDescent="0.2">
      <c r="A453" s="68"/>
      <c r="B453" s="94"/>
      <c r="C453" s="251"/>
      <c r="D453" s="110"/>
      <c r="E453" s="110"/>
      <c r="F453" s="110"/>
      <c r="G453" s="111"/>
      <c r="H453" s="112" t="s">
        <v>179</v>
      </c>
      <c r="I453" s="100"/>
      <c r="J453" s="101"/>
      <c r="K453" s="101"/>
      <c r="L453" s="102" t="str">
        <f>IF(I453&lt;&gt;0,((VLOOKUP(I453,'1. Standard_Cost'!$B$4:$D$8,2)+VLOOKUP(I453,'1. Standard_Cost'!$B$4:$D$8,3))*J453*K453),"0")</f>
        <v>0</v>
      </c>
      <c r="M453" s="102">
        <f>L453*'1. Standard_Cost'!F46</f>
        <v>0</v>
      </c>
      <c r="N453" s="103"/>
      <c r="O453" s="103"/>
      <c r="P453" s="103"/>
      <c r="Q453" s="103"/>
      <c r="R453" s="104">
        <f>+N453*P453*'1. Standard_Cost'!$B$12</f>
        <v>0</v>
      </c>
      <c r="S453" s="104">
        <f>+N453*O453*P453*'1. Standard_Cost'!$C$12</f>
        <v>0</v>
      </c>
      <c r="T453" s="104">
        <f>+N453*P453*Q453*'1. Standard_Cost'!$D$12</f>
        <v>0</v>
      </c>
      <c r="U453" s="104">
        <f>+N453*O453*'1. Standard_Cost'!$E$12</f>
        <v>0</v>
      </c>
      <c r="V453" s="103"/>
      <c r="W453" s="103"/>
      <c r="X453" s="103"/>
      <c r="Y453" s="104">
        <f>+V453*((X453*'1. Standard_Cost'!$B$16)+(W453*X453*'1. Standard_Cost'!$C$16))</f>
        <v>0</v>
      </c>
      <c r="Z453" s="103"/>
      <c r="AA453" s="103"/>
      <c r="AB453" s="104">
        <f>+Z453*'1. Standard_Cost'!$B$20+AA453*'1. Standard_Cost'!$C$20</f>
        <v>0</v>
      </c>
      <c r="AC453" s="105"/>
      <c r="AD453" s="106"/>
      <c r="AE453" s="104">
        <f>SUM(AD453,AC453,AB453,Y453,U453,T453,S453,R453)*'1. Standard_Cost'!B70</f>
        <v>0</v>
      </c>
      <c r="AF453" s="104">
        <f t="shared" si="724"/>
        <v>0</v>
      </c>
      <c r="AG453" s="103"/>
      <c r="AH453" s="103"/>
      <c r="AI453" s="103"/>
      <c r="AJ453" s="107"/>
      <c r="AK453" s="107"/>
      <c r="AL453" s="107"/>
      <c r="AM453" s="104">
        <f>AG453*'1. Standard_Cost'!B66+'Incremental_Cost Year 2021'!AH462*'1. Standard_Cost'!C66+'Incremental_Cost Year 2021'!AI462*'1. Standard_Cost'!D66+'Incremental_Cost Year 2021'!AJ462+'Incremental_Cost Year 2021'!AL462+AK453</f>
        <v>0</v>
      </c>
      <c r="AN453" s="104">
        <f>AM453*'1. Standard_Cost'!C70</f>
        <v>0</v>
      </c>
      <c r="AO453" s="107"/>
      <c r="AQ453" s="104">
        <f t="shared" si="721"/>
        <v>0</v>
      </c>
      <c r="AR453" s="104">
        <f t="shared" si="722"/>
        <v>0</v>
      </c>
      <c r="AS453" s="104">
        <f t="shared" si="699"/>
        <v>0</v>
      </c>
      <c r="AT453" s="104">
        <f t="shared" si="725"/>
        <v>0</v>
      </c>
      <c r="AU453" s="229"/>
      <c r="AV453" s="229"/>
      <c r="AW453" s="229"/>
      <c r="AX453" s="229"/>
      <c r="AY453" s="229"/>
      <c r="AZ453" s="229"/>
      <c r="BA453" s="230">
        <f t="shared" si="723"/>
        <v>0</v>
      </c>
    </row>
    <row r="454" spans="1:53" ht="25.7" customHeight="1" outlineLevel="1" x14ac:dyDescent="0.2">
      <c r="A454" s="68"/>
      <c r="B454" s="94"/>
      <c r="C454" s="251"/>
      <c r="D454" s="113" t="s">
        <v>515</v>
      </c>
      <c r="E454" s="113" t="s">
        <v>333</v>
      </c>
      <c r="F454" s="114" t="s">
        <v>154</v>
      </c>
      <c r="G454" s="115" t="s">
        <v>155</v>
      </c>
      <c r="H454" s="122" t="s">
        <v>334</v>
      </c>
      <c r="I454" s="117"/>
      <c r="J454" s="117"/>
      <c r="K454" s="117"/>
      <c r="L454" s="118">
        <f>SUM(L450:L453)</f>
        <v>0</v>
      </c>
      <c r="M454" s="118">
        <f>SUM(M450:M453)</f>
        <v>0</v>
      </c>
      <c r="N454" s="117"/>
      <c r="O454" s="117"/>
      <c r="P454" s="117"/>
      <c r="Q454" s="117"/>
      <c r="R454" s="119">
        <f>SUM(R450:R453)</f>
        <v>0</v>
      </c>
      <c r="S454" s="119">
        <f>SUM(S450:S453)</f>
        <v>0</v>
      </c>
      <c r="T454" s="119">
        <f>SUM(T450:T453)</f>
        <v>0</v>
      </c>
      <c r="U454" s="119">
        <f>SUM(U450:U453)</f>
        <v>0</v>
      </c>
      <c r="V454" s="117"/>
      <c r="W454" s="117"/>
      <c r="X454" s="117"/>
      <c r="Y454" s="118">
        <f>SUM(Y450:Y453)</f>
        <v>0</v>
      </c>
      <c r="Z454" s="117"/>
      <c r="AA454" s="117"/>
      <c r="AB454" s="118">
        <f t="shared" ref="AB454:AF454" si="726">SUM(AB450:AB453)</f>
        <v>0</v>
      </c>
      <c r="AC454" s="118">
        <f t="shared" si="726"/>
        <v>0</v>
      </c>
      <c r="AD454" s="118">
        <f t="shared" si="726"/>
        <v>0</v>
      </c>
      <c r="AE454" s="118">
        <f t="shared" si="726"/>
        <v>0</v>
      </c>
      <c r="AF454" s="118">
        <f t="shared" si="726"/>
        <v>0</v>
      </c>
      <c r="AG454" s="117"/>
      <c r="AH454" s="117"/>
      <c r="AI454" s="117"/>
      <c r="AJ454" s="119">
        <f>SUM(AJ450:AJ453)</f>
        <v>0</v>
      </c>
      <c r="AK454" s="119">
        <f t="shared" ref="AK454:AN454" si="727">SUM(AK450:AK453)</f>
        <v>0</v>
      </c>
      <c r="AL454" s="119">
        <f t="shared" si="727"/>
        <v>0</v>
      </c>
      <c r="AM454" s="119">
        <f t="shared" si="727"/>
        <v>0</v>
      </c>
      <c r="AN454" s="119">
        <f t="shared" si="727"/>
        <v>0</v>
      </c>
      <c r="AO454" s="116"/>
      <c r="AP454" s="120"/>
      <c r="AQ454" s="121">
        <f t="shared" ref="AQ454:BA454" si="728">SUM(AQ450:AQ453)</f>
        <v>0</v>
      </c>
      <c r="AR454" s="121">
        <f t="shared" si="728"/>
        <v>0</v>
      </c>
      <c r="AS454" s="121">
        <f t="shared" si="728"/>
        <v>0</v>
      </c>
      <c r="AT454" s="121">
        <f t="shared" si="728"/>
        <v>0</v>
      </c>
      <c r="AU454" s="121">
        <f t="shared" si="728"/>
        <v>0</v>
      </c>
      <c r="AV454" s="121">
        <f t="shared" si="728"/>
        <v>0</v>
      </c>
      <c r="AW454" s="121">
        <f t="shared" si="728"/>
        <v>0</v>
      </c>
      <c r="AX454" s="121">
        <f t="shared" si="728"/>
        <v>0</v>
      </c>
      <c r="AY454" s="121">
        <f t="shared" si="728"/>
        <v>0</v>
      </c>
      <c r="AZ454" s="121">
        <f t="shared" si="728"/>
        <v>0</v>
      </c>
      <c r="BA454" s="121">
        <f t="shared" si="728"/>
        <v>0</v>
      </c>
    </row>
    <row r="455" spans="1:53" ht="14.1" customHeight="1" outlineLevel="2" x14ac:dyDescent="0.2">
      <c r="A455" s="68"/>
      <c r="B455" s="94"/>
      <c r="C455" s="251"/>
      <c r="D455" s="96"/>
      <c r="E455" s="96"/>
      <c r="F455" s="97"/>
      <c r="G455" s="98"/>
      <c r="H455" s="99" t="s">
        <v>49</v>
      </c>
      <c r="I455" s="100"/>
      <c r="J455" s="101"/>
      <c r="K455" s="101"/>
      <c r="L455" s="102" t="str">
        <f>IF(I455&lt;&gt;0,((VLOOKUP(I455,'1. Standard_Cost'!$B$4:$D$8,2)+VLOOKUP(I455,'1. Standard_Cost'!$B$4:$D$8,3))*J455*K455),"0")</f>
        <v>0</v>
      </c>
      <c r="M455" s="102">
        <f>L455*'1. Standard_Cost'!F46</f>
        <v>0</v>
      </c>
      <c r="N455" s="103"/>
      <c r="O455" s="103"/>
      <c r="P455" s="103"/>
      <c r="Q455" s="103"/>
      <c r="R455" s="104">
        <f>+N455*P455*'1. Standard_Cost'!$B$12</f>
        <v>0</v>
      </c>
      <c r="S455" s="104">
        <f>+N455*O455*P455*'1. Standard_Cost'!$C$12</f>
        <v>0</v>
      </c>
      <c r="T455" s="104">
        <f>+N455*P455*Q455*'1. Standard_Cost'!$D$12</f>
        <v>0</v>
      </c>
      <c r="U455" s="104">
        <f>+N455*O455*'1. Standard_Cost'!$E$12</f>
        <v>0</v>
      </c>
      <c r="V455" s="103"/>
      <c r="W455" s="103"/>
      <c r="X455" s="103"/>
      <c r="Y455" s="104">
        <f>+V455*((X455*'1. Standard_Cost'!$B$16)+(W455*X455*'1. Standard_Cost'!$C$16))</f>
        <v>0</v>
      </c>
      <c r="Z455" s="103"/>
      <c r="AA455" s="103"/>
      <c r="AB455" s="104">
        <f>+Z455*'1. Standard_Cost'!$B$20+AA455*'1. Standard_Cost'!$C$20</f>
        <v>0</v>
      </c>
      <c r="AC455" s="105"/>
      <c r="AD455" s="106"/>
      <c r="AE455" s="104">
        <f>SUM(AD455,AC455,AB455,Y455,U455,T455,S455,R455)*'1. Standard_Cost'!B70</f>
        <v>0</v>
      </c>
      <c r="AF455" s="104">
        <f>SUM(AD455,AE455)</f>
        <v>0</v>
      </c>
      <c r="AG455" s="103"/>
      <c r="AH455" s="103"/>
      <c r="AI455" s="103"/>
      <c r="AJ455" s="107"/>
      <c r="AK455" s="107"/>
      <c r="AL455" s="107"/>
      <c r="AM455" s="104">
        <f>AG455*'1. Standard_Cost'!B66+'Incremental_Cost Year 2021'!AH464*'1. Standard_Cost'!C66+'Incremental_Cost Year 2021'!AI464*'1. Standard_Cost'!D66+'Incremental_Cost Year 2021'!AJ464+'Incremental_Cost Year 2021'!AL464+AK455</f>
        <v>0</v>
      </c>
      <c r="AN455" s="104">
        <f>AM455*'1. Standard_Cost'!C70</f>
        <v>0</v>
      </c>
      <c r="AO455" s="107"/>
      <c r="AQ455" s="104">
        <f t="shared" ref="AQ455:AQ458" si="729">L455+M455</f>
        <v>0</v>
      </c>
      <c r="AR455" s="104">
        <f t="shared" ref="AR455:AR458" si="730">AF455</f>
        <v>0</v>
      </c>
      <c r="AS455" s="104">
        <f t="shared" si="699"/>
        <v>0</v>
      </c>
      <c r="AT455" s="104">
        <f>SUM(AQ455,AR455,AS455)</f>
        <v>0</v>
      </c>
      <c r="AU455" s="229"/>
      <c r="AV455" s="229"/>
      <c r="AW455" s="229"/>
      <c r="AX455" s="229"/>
      <c r="AY455" s="229"/>
      <c r="AZ455" s="229"/>
      <c r="BA455" s="230">
        <f t="shared" ref="BA455:BA458" si="731">SUM(AU455:AZ455)-AT455</f>
        <v>0</v>
      </c>
    </row>
    <row r="456" spans="1:53" ht="14.1" customHeight="1" outlineLevel="2" x14ac:dyDescent="0.2">
      <c r="A456" s="68"/>
      <c r="B456" s="94"/>
      <c r="C456" s="251"/>
      <c r="D456" s="110"/>
      <c r="E456" s="110"/>
      <c r="F456" s="110"/>
      <c r="G456" s="111"/>
      <c r="H456" s="99" t="s">
        <v>50</v>
      </c>
      <c r="I456" s="100"/>
      <c r="J456" s="101"/>
      <c r="K456" s="101"/>
      <c r="L456" s="102" t="str">
        <f>IF(I456&lt;&gt;0,((VLOOKUP(I456,'1. Standard_Cost'!$B$4:$D$8,2)+VLOOKUP(I456,'1. Standard_Cost'!$B$4:$D$8,3))*J456*K456),"0")</f>
        <v>0</v>
      </c>
      <c r="M456" s="102">
        <f>L456*'1. Standard_Cost'!F46</f>
        <v>0</v>
      </c>
      <c r="N456" s="103"/>
      <c r="O456" s="103"/>
      <c r="P456" s="103"/>
      <c r="Q456" s="103"/>
      <c r="R456" s="104">
        <f>+N456*P456*'1. Standard_Cost'!$B$12</f>
        <v>0</v>
      </c>
      <c r="S456" s="104">
        <f>+N456*O456*P456*'1. Standard_Cost'!$C$12</f>
        <v>0</v>
      </c>
      <c r="T456" s="104">
        <f>+N456*P456*Q456*'1. Standard_Cost'!$D$12</f>
        <v>0</v>
      </c>
      <c r="U456" s="104">
        <f>+N456*O456*'1. Standard_Cost'!$E$12</f>
        <v>0</v>
      </c>
      <c r="V456" s="103"/>
      <c r="W456" s="103"/>
      <c r="X456" s="103"/>
      <c r="Y456" s="104">
        <f>+V456*((X456*'1. Standard_Cost'!$B$16)+(W456*X456*'1. Standard_Cost'!$C$16))</f>
        <v>0</v>
      </c>
      <c r="Z456" s="103"/>
      <c r="AA456" s="103"/>
      <c r="AB456" s="104">
        <f>+Z456*'1. Standard_Cost'!$B$20+AA456*'1. Standard_Cost'!$C$20</f>
        <v>0</v>
      </c>
      <c r="AC456" s="105"/>
      <c r="AD456" s="106"/>
      <c r="AE456" s="104">
        <f>SUM(AD456,AC456,AB456,Y456,U456,T456,S456,R456)*'1. Standard_Cost'!B70</f>
        <v>0</v>
      </c>
      <c r="AF456" s="104">
        <f t="shared" ref="AF456:AF458" si="732">SUM(AD456,AE456)</f>
        <v>0</v>
      </c>
      <c r="AG456" s="103"/>
      <c r="AH456" s="103">
        <v>0</v>
      </c>
      <c r="AI456" s="103">
        <v>0</v>
      </c>
      <c r="AJ456" s="107"/>
      <c r="AK456" s="107"/>
      <c r="AL456" s="107"/>
      <c r="AM456" s="104">
        <f>AG456*'1. Standard_Cost'!B66+'Incremental_Cost Year 2021'!AH465*'1. Standard_Cost'!C66+'Incremental_Cost Year 2021'!AI465*'1. Standard_Cost'!D66+'Incremental_Cost Year 2021'!AJ465+'Incremental_Cost Year 2021'!AL465+AK456</f>
        <v>0</v>
      </c>
      <c r="AN456" s="104">
        <f>AM456*'1. Standard_Cost'!C70</f>
        <v>0</v>
      </c>
      <c r="AO456" s="107"/>
      <c r="AQ456" s="104">
        <f t="shared" si="729"/>
        <v>0</v>
      </c>
      <c r="AR456" s="104">
        <f t="shared" si="730"/>
        <v>0</v>
      </c>
      <c r="AS456" s="104">
        <f t="shared" si="699"/>
        <v>0</v>
      </c>
      <c r="AT456" s="104">
        <f t="shared" ref="AT456:AT458" si="733">SUM(AQ456,AR456,AS456)</f>
        <v>0</v>
      </c>
      <c r="AU456" s="229"/>
      <c r="AV456" s="229">
        <v>0</v>
      </c>
      <c r="AW456" s="229"/>
      <c r="AX456" s="229"/>
      <c r="AY456" s="229"/>
      <c r="AZ456" s="229"/>
      <c r="BA456" s="230">
        <f t="shared" si="731"/>
        <v>0</v>
      </c>
    </row>
    <row r="457" spans="1:53" ht="14.1" customHeight="1" outlineLevel="2" x14ac:dyDescent="0.2">
      <c r="A457" s="68"/>
      <c r="B457" s="94"/>
      <c r="C457" s="251"/>
      <c r="D457" s="110"/>
      <c r="E457" s="110"/>
      <c r="F457" s="110"/>
      <c r="G457" s="111"/>
      <c r="H457" s="99" t="s">
        <v>51</v>
      </c>
      <c r="I457" s="100"/>
      <c r="J457" s="101"/>
      <c r="K457" s="101"/>
      <c r="L457" s="102" t="str">
        <f>IF(I457&lt;&gt;0,((VLOOKUP(I457,'1. Standard_Cost'!$B$4:$D$8,2)+VLOOKUP(I457,'1. Standard_Cost'!$B$4:$D$8,3))*J457*K457),"0")</f>
        <v>0</v>
      </c>
      <c r="M457" s="102">
        <f>L457*'1. Standard_Cost'!F46</f>
        <v>0</v>
      </c>
      <c r="N457" s="103"/>
      <c r="O457" s="103"/>
      <c r="P457" s="103"/>
      <c r="Q457" s="103"/>
      <c r="R457" s="104">
        <f>+N457*P457*'1. Standard_Cost'!$B$12</f>
        <v>0</v>
      </c>
      <c r="S457" s="104">
        <f>+N457*O457*P457*'1. Standard_Cost'!$C$12</f>
        <v>0</v>
      </c>
      <c r="T457" s="104">
        <f>+N457*P457*Q457*'1. Standard_Cost'!$D$12</f>
        <v>0</v>
      </c>
      <c r="U457" s="104">
        <f>+N457*O457*'1. Standard_Cost'!$E$12</f>
        <v>0</v>
      </c>
      <c r="V457" s="103"/>
      <c r="W457" s="103"/>
      <c r="X457" s="103"/>
      <c r="Y457" s="104">
        <f>+V457*((X457*'1. Standard_Cost'!$B$16)+(W457*X457*'1. Standard_Cost'!$C$16))</f>
        <v>0</v>
      </c>
      <c r="Z457" s="103"/>
      <c r="AA457" s="103"/>
      <c r="AB457" s="104">
        <f>+Z457*'1. Standard_Cost'!$B$20+AA457*'1. Standard_Cost'!$C$20</f>
        <v>0</v>
      </c>
      <c r="AC457" s="105"/>
      <c r="AD457" s="106"/>
      <c r="AE457" s="104">
        <f>SUM(AD457,AC457,AB457,Y457,U457,T457,S457,R457)*'1. Standard_Cost'!B70</f>
        <v>0</v>
      </c>
      <c r="AF457" s="104">
        <f t="shared" si="732"/>
        <v>0</v>
      </c>
      <c r="AG457" s="103"/>
      <c r="AH457" s="103"/>
      <c r="AI457" s="103"/>
      <c r="AJ457" s="107"/>
      <c r="AK457" s="107"/>
      <c r="AL457" s="107"/>
      <c r="AM457" s="104">
        <f>AG457*'1. Standard_Cost'!B66+'Incremental_Cost Year 2021'!AH466*'1. Standard_Cost'!C66+'Incremental_Cost Year 2021'!AI466*'1. Standard_Cost'!D66+'Incremental_Cost Year 2021'!AJ466+'Incremental_Cost Year 2021'!AL466+AK457</f>
        <v>0</v>
      </c>
      <c r="AN457" s="104">
        <f>AM457*'1. Standard_Cost'!C70</f>
        <v>0</v>
      </c>
      <c r="AO457" s="107"/>
      <c r="AQ457" s="104">
        <f t="shared" si="729"/>
        <v>0</v>
      </c>
      <c r="AR457" s="104">
        <f t="shared" si="730"/>
        <v>0</v>
      </c>
      <c r="AS457" s="104">
        <f t="shared" si="699"/>
        <v>0</v>
      </c>
      <c r="AT457" s="104">
        <f t="shared" si="733"/>
        <v>0</v>
      </c>
      <c r="AU457" s="229"/>
      <c r="AV457" s="229"/>
      <c r="AW457" s="229"/>
      <c r="AX457" s="229"/>
      <c r="AY457" s="229"/>
      <c r="AZ457" s="229"/>
      <c r="BA457" s="230">
        <f t="shared" si="731"/>
        <v>0</v>
      </c>
    </row>
    <row r="458" spans="1:53" ht="14.1" customHeight="1" outlineLevel="2" x14ac:dyDescent="0.2">
      <c r="A458" s="68"/>
      <c r="B458" s="94"/>
      <c r="C458" s="251"/>
      <c r="D458" s="110"/>
      <c r="E458" s="110"/>
      <c r="F458" s="110"/>
      <c r="G458" s="111"/>
      <c r="H458" s="112" t="s">
        <v>179</v>
      </c>
      <c r="I458" s="100"/>
      <c r="J458" s="101"/>
      <c r="K458" s="101"/>
      <c r="L458" s="102" t="str">
        <f>IF(I458&lt;&gt;0,((VLOOKUP(I458,'1. Standard_Cost'!$B$4:$D$8,2)+VLOOKUP(I458,'1. Standard_Cost'!$B$4:$D$8,3))*J458*K458),"0")</f>
        <v>0</v>
      </c>
      <c r="M458" s="102">
        <f>L458*'1. Standard_Cost'!F46</f>
        <v>0</v>
      </c>
      <c r="N458" s="103"/>
      <c r="O458" s="103"/>
      <c r="P458" s="103"/>
      <c r="Q458" s="103"/>
      <c r="R458" s="104">
        <f>+N458*P458*'1. Standard_Cost'!$B$12</f>
        <v>0</v>
      </c>
      <c r="S458" s="104">
        <f>+N458*O458*P458*'1. Standard_Cost'!$C$12</f>
        <v>0</v>
      </c>
      <c r="T458" s="104">
        <f>+N458*P458*Q458*'1. Standard_Cost'!$D$12</f>
        <v>0</v>
      </c>
      <c r="U458" s="104">
        <f>+N458*O458*'1. Standard_Cost'!$E$12</f>
        <v>0</v>
      </c>
      <c r="V458" s="103"/>
      <c r="W458" s="103"/>
      <c r="X458" s="103"/>
      <c r="Y458" s="104">
        <f>+V458*((X458*'1. Standard_Cost'!$B$16)+(W458*X458*'1. Standard_Cost'!$C$16))</f>
        <v>0</v>
      </c>
      <c r="Z458" s="103"/>
      <c r="AA458" s="103"/>
      <c r="AB458" s="104">
        <f>+Z458*'1. Standard_Cost'!$B$20+AA458*'1. Standard_Cost'!$C$20</f>
        <v>0</v>
      </c>
      <c r="AC458" s="105"/>
      <c r="AD458" s="106"/>
      <c r="AE458" s="104">
        <f>SUM(AD458,AC458,AB458,Y458,U458,T458,S458,R458)*'1. Standard_Cost'!B70</f>
        <v>0</v>
      </c>
      <c r="AF458" s="104">
        <f t="shared" si="732"/>
        <v>0</v>
      </c>
      <c r="AG458" s="103"/>
      <c r="AH458" s="103"/>
      <c r="AI458" s="103"/>
      <c r="AJ458" s="107"/>
      <c r="AK458" s="107"/>
      <c r="AL458" s="107"/>
      <c r="AM458" s="104">
        <f>AG458*'1. Standard_Cost'!B66+'Incremental_Cost Year 2021'!AH467*'1. Standard_Cost'!C66+'Incremental_Cost Year 2021'!AI467*'1. Standard_Cost'!D66+'Incremental_Cost Year 2021'!AJ467+'Incremental_Cost Year 2021'!AL467+AK458</f>
        <v>0</v>
      </c>
      <c r="AN458" s="104">
        <f>AM458*'1. Standard_Cost'!C70</f>
        <v>0</v>
      </c>
      <c r="AO458" s="107"/>
      <c r="AQ458" s="104">
        <f t="shared" si="729"/>
        <v>0</v>
      </c>
      <c r="AR458" s="104">
        <f t="shared" si="730"/>
        <v>0</v>
      </c>
      <c r="AS458" s="104">
        <f t="shared" si="699"/>
        <v>0</v>
      </c>
      <c r="AT458" s="104">
        <f t="shared" si="733"/>
        <v>0</v>
      </c>
      <c r="AU458" s="229"/>
      <c r="AV458" s="229"/>
      <c r="AW458" s="229"/>
      <c r="AX458" s="229"/>
      <c r="AY458" s="229"/>
      <c r="AZ458" s="229"/>
      <c r="BA458" s="230">
        <f t="shared" si="731"/>
        <v>0</v>
      </c>
    </row>
    <row r="459" spans="1:53" ht="24.6" customHeight="1" outlineLevel="1" x14ac:dyDescent="0.2">
      <c r="A459" s="68"/>
      <c r="B459" s="141"/>
      <c r="C459" s="251"/>
      <c r="D459" s="113" t="s">
        <v>515</v>
      </c>
      <c r="E459" s="113" t="s">
        <v>335</v>
      </c>
      <c r="F459" s="114" t="s">
        <v>154</v>
      </c>
      <c r="G459" s="115" t="s">
        <v>155</v>
      </c>
      <c r="H459" s="122" t="s">
        <v>336</v>
      </c>
      <c r="I459" s="117"/>
      <c r="J459" s="117"/>
      <c r="K459" s="117"/>
      <c r="L459" s="118">
        <f>SUM(L455:L458)</f>
        <v>0</v>
      </c>
      <c r="M459" s="118">
        <f>SUM(M455:M458)</f>
        <v>0</v>
      </c>
      <c r="N459" s="117"/>
      <c r="O459" s="117"/>
      <c r="P459" s="117"/>
      <c r="Q459" s="117"/>
      <c r="R459" s="119">
        <f>SUM(R455:R458)</f>
        <v>0</v>
      </c>
      <c r="S459" s="119">
        <f>SUM(S455:S458)</f>
        <v>0</v>
      </c>
      <c r="T459" s="119">
        <f>SUM(T455:T458)</f>
        <v>0</v>
      </c>
      <c r="U459" s="119">
        <f>SUM(U455:U458)</f>
        <v>0</v>
      </c>
      <c r="V459" s="117"/>
      <c r="W459" s="117"/>
      <c r="X459" s="117"/>
      <c r="Y459" s="118">
        <f>SUM(Y455:Y458)</f>
        <v>0</v>
      </c>
      <c r="Z459" s="117"/>
      <c r="AA459" s="117"/>
      <c r="AB459" s="118">
        <f t="shared" ref="AB459:AF459" si="734">SUM(AB455:AB458)</f>
        <v>0</v>
      </c>
      <c r="AC459" s="118">
        <f t="shared" si="734"/>
        <v>0</v>
      </c>
      <c r="AD459" s="118">
        <f t="shared" si="734"/>
        <v>0</v>
      </c>
      <c r="AE459" s="118">
        <f t="shared" si="734"/>
        <v>0</v>
      </c>
      <c r="AF459" s="118">
        <f t="shared" si="734"/>
        <v>0</v>
      </c>
      <c r="AG459" s="117"/>
      <c r="AH459" s="117"/>
      <c r="AI459" s="117"/>
      <c r="AJ459" s="119">
        <f>SUM(AJ455:AJ458)</f>
        <v>0</v>
      </c>
      <c r="AK459" s="119">
        <f t="shared" ref="AK459:AN459" si="735">SUM(AK455:AK458)</f>
        <v>0</v>
      </c>
      <c r="AL459" s="119">
        <f t="shared" si="735"/>
        <v>0</v>
      </c>
      <c r="AM459" s="119">
        <f t="shared" si="735"/>
        <v>0</v>
      </c>
      <c r="AN459" s="119">
        <f t="shared" si="735"/>
        <v>0</v>
      </c>
      <c r="AO459" s="116"/>
      <c r="AP459" s="120"/>
      <c r="AQ459" s="121">
        <f t="shared" ref="AQ459:BA459" si="736">SUM(AQ455:AQ458)</f>
        <v>0</v>
      </c>
      <c r="AR459" s="121">
        <f t="shared" si="736"/>
        <v>0</v>
      </c>
      <c r="AS459" s="121">
        <f t="shared" si="736"/>
        <v>0</v>
      </c>
      <c r="AT459" s="121">
        <f t="shared" si="736"/>
        <v>0</v>
      </c>
      <c r="AU459" s="121">
        <f t="shared" si="736"/>
        <v>0</v>
      </c>
      <c r="AV459" s="121">
        <f t="shared" si="736"/>
        <v>0</v>
      </c>
      <c r="AW459" s="121">
        <f t="shared" si="736"/>
        <v>0</v>
      </c>
      <c r="AX459" s="121">
        <f t="shared" si="736"/>
        <v>0</v>
      </c>
      <c r="AY459" s="121">
        <f t="shared" si="736"/>
        <v>0</v>
      </c>
      <c r="AZ459" s="121">
        <f t="shared" si="736"/>
        <v>0</v>
      </c>
      <c r="BA459" s="121">
        <f t="shared" si="736"/>
        <v>0</v>
      </c>
    </row>
    <row r="460" spans="1:53" ht="14.1" customHeight="1" outlineLevel="2" x14ac:dyDescent="0.2">
      <c r="A460" s="68"/>
      <c r="B460" s="94"/>
      <c r="C460" s="95"/>
      <c r="D460" s="96"/>
      <c r="E460" s="96"/>
      <c r="F460" s="97"/>
      <c r="G460" s="98"/>
      <c r="H460" s="99" t="s">
        <v>570</v>
      </c>
      <c r="I460" s="100" t="s">
        <v>4</v>
      </c>
      <c r="J460" s="101">
        <v>1</v>
      </c>
      <c r="K460" s="101">
        <v>1</v>
      </c>
      <c r="L460" s="102">
        <f>IF(I460&lt;&gt;0,((VLOOKUP(I460,'1. Standard_Cost'!$B$4:$D$8,2)+VLOOKUP(I460,'1. Standard_Cost'!$B$4:$D$8,3))*J460*K460),"0")</f>
        <v>80100</v>
      </c>
      <c r="M460" s="102">
        <f>L460*'1. Standard_Cost'!F4</f>
        <v>13376.7</v>
      </c>
      <c r="N460" s="103"/>
      <c r="O460" s="103"/>
      <c r="P460" s="103"/>
      <c r="Q460" s="103"/>
      <c r="R460" s="104">
        <f>+N460*P460*'[1]1. Standard_Cost'!$B$12</f>
        <v>0</v>
      </c>
      <c r="S460" s="104">
        <f>+N460*O460*P460*'[1]1. Standard_Cost'!$C$12</f>
        <v>0</v>
      </c>
      <c r="T460" s="104">
        <f>+N460*P460*Q460*'[1]1. Standard_Cost'!$D$12</f>
        <v>0</v>
      </c>
      <c r="U460" s="104">
        <f>+N460*O460*'[1]1. Standard_Cost'!$E$12</f>
        <v>0</v>
      </c>
      <c r="V460" s="103"/>
      <c r="W460" s="103"/>
      <c r="X460" s="103"/>
      <c r="Y460" s="104">
        <f>+V460*((X460*'[1]1. Standard_Cost'!$B$16)+(W460*X460*'[1]1. Standard_Cost'!$C$16))</f>
        <v>0</v>
      </c>
      <c r="Z460" s="103"/>
      <c r="AA460" s="103"/>
      <c r="AB460" s="104">
        <f>+Z460*'[1]1. Standard_Cost'!$B$20+AA460*'[1]1. Standard_Cost'!$C$20</f>
        <v>0</v>
      </c>
      <c r="AC460" s="105"/>
      <c r="AD460" s="106"/>
      <c r="AE460" s="104">
        <f>SUM(AD460,AC460,AB460,Y460,U460,T460,S460,R460)*'[1]1. Standard_Cost'!B76</f>
        <v>0</v>
      </c>
      <c r="AF460" s="104">
        <f>SUM(AD460,AE460)</f>
        <v>0</v>
      </c>
      <c r="AG460" s="103"/>
      <c r="AH460" s="103"/>
      <c r="AI460" s="103"/>
      <c r="AJ460" s="107"/>
      <c r="AK460" s="107"/>
      <c r="AL460" s="107"/>
      <c r="AM460" s="104">
        <f>AG460*'[1]1. Standard_Cost'!B72+'[1]Incremental_Cost Year 2022'!AH478*'[1]1. Standard_Cost'!C72+'[1]Incremental_Cost Year 2022'!AI478*'[1]1. Standard_Cost'!D72+'[1]Incremental_Cost Year 2022'!AJ478+'[1]Incremental_Cost Year 2022'!AL478+AK460</f>
        <v>0</v>
      </c>
      <c r="AN460" s="104">
        <f>AM460*'[1]1. Standard_Cost'!C76</f>
        <v>0</v>
      </c>
      <c r="AO460" s="107"/>
      <c r="AQ460" s="104">
        <f t="shared" ref="AQ460:AQ463" si="737">L460+M460</f>
        <v>93476.7</v>
      </c>
      <c r="AR460" s="104">
        <f t="shared" ref="AR460:AR463" si="738">AF460</f>
        <v>0</v>
      </c>
      <c r="AS460" s="104">
        <f t="shared" si="699"/>
        <v>0</v>
      </c>
      <c r="AT460" s="104">
        <f>SUM(AQ460,AR460,AS460)</f>
        <v>93476.7</v>
      </c>
      <c r="AU460" s="229">
        <f>AT460</f>
        <v>93476.7</v>
      </c>
      <c r="AV460" s="229"/>
      <c r="AW460" s="229"/>
      <c r="AX460" s="229"/>
      <c r="AY460" s="229"/>
      <c r="AZ460" s="229"/>
      <c r="BA460" s="230">
        <f t="shared" ref="BA460:BA463" si="739">SUM(AU460:AZ460)-AT460</f>
        <v>0</v>
      </c>
    </row>
    <row r="461" spans="1:53" ht="14.1" customHeight="1" outlineLevel="2" x14ac:dyDescent="0.2">
      <c r="A461" s="68"/>
      <c r="B461" s="94"/>
      <c r="C461" s="95"/>
      <c r="D461" s="110"/>
      <c r="E461" s="110"/>
      <c r="F461" s="110"/>
      <c r="G461" s="111"/>
      <c r="H461" s="99" t="s">
        <v>571</v>
      </c>
      <c r="I461" s="100" t="s">
        <v>3</v>
      </c>
      <c r="J461" s="101">
        <v>0.5</v>
      </c>
      <c r="K461" s="101">
        <v>1</v>
      </c>
      <c r="L461" s="102">
        <f>IF(I461&lt;&gt;0,((VLOOKUP(I461,'1. Standard_Cost'!$B$4:$D$8,2)+VLOOKUP(I461,'1. Standard_Cost'!$B$4:$D$8,3))*J461*K461),"0")</f>
        <v>50050</v>
      </c>
      <c r="M461" s="102">
        <f>L461*'1. Standard_Cost'!F4</f>
        <v>8358.35</v>
      </c>
      <c r="N461" s="103"/>
      <c r="O461" s="103"/>
      <c r="P461" s="103"/>
      <c r="Q461" s="103"/>
      <c r="R461" s="104">
        <f>+N461*P461*'[1]1. Standard_Cost'!$B$12</f>
        <v>0</v>
      </c>
      <c r="S461" s="104">
        <f>+N461*O461*P461*'[1]1. Standard_Cost'!$C$12</f>
        <v>0</v>
      </c>
      <c r="T461" s="104">
        <f>+N461*P461*Q461*'[1]1. Standard_Cost'!$D$12</f>
        <v>0</v>
      </c>
      <c r="U461" s="104">
        <f>+N461*O461*'[1]1. Standard_Cost'!$E$12</f>
        <v>0</v>
      </c>
      <c r="V461" s="103"/>
      <c r="W461" s="103"/>
      <c r="X461" s="103"/>
      <c r="Y461" s="104">
        <f>+V461*((X461*'[1]1. Standard_Cost'!$B$16)+(W461*X461*'[1]1. Standard_Cost'!$C$16))</f>
        <v>0</v>
      </c>
      <c r="Z461" s="103"/>
      <c r="AA461" s="103"/>
      <c r="AB461" s="104">
        <f>+Z461*'[1]1. Standard_Cost'!$B$20+AA461*'[1]1. Standard_Cost'!$C$20</f>
        <v>0</v>
      </c>
      <c r="AC461" s="105"/>
      <c r="AD461" s="106"/>
      <c r="AE461" s="104">
        <f>SUM(AD461,AC461,AB461,Y461,U461,T461,S461,R461)*'[1]1. Standard_Cost'!B76</f>
        <v>0</v>
      </c>
      <c r="AF461" s="104">
        <f t="shared" ref="AF461:AF463" si="740">SUM(AD461,AE461)</f>
        <v>0</v>
      </c>
      <c r="AG461" s="103"/>
      <c r="AH461" s="103">
        <v>0</v>
      </c>
      <c r="AI461" s="103">
        <v>0</v>
      </c>
      <c r="AJ461" s="107"/>
      <c r="AK461" s="107"/>
      <c r="AL461" s="107"/>
      <c r="AM461" s="104">
        <f>AG461*'[1]1. Standard_Cost'!B72+'[1]Incremental_Cost Year 2022'!AH479*'[1]1. Standard_Cost'!C72+'[1]Incremental_Cost Year 2022'!AI479*'[1]1. Standard_Cost'!D72+'[1]Incremental_Cost Year 2022'!AJ479+'[1]Incremental_Cost Year 2022'!AL479+AK461</f>
        <v>0</v>
      </c>
      <c r="AN461" s="104">
        <f>AM461*'[1]1. Standard_Cost'!C76</f>
        <v>0</v>
      </c>
      <c r="AO461" s="107"/>
      <c r="AQ461" s="104">
        <f t="shared" si="737"/>
        <v>58408.35</v>
      </c>
      <c r="AR461" s="104">
        <f t="shared" si="738"/>
        <v>0</v>
      </c>
      <c r="AS461" s="104">
        <f t="shared" si="699"/>
        <v>0</v>
      </c>
      <c r="AT461" s="104">
        <f t="shared" ref="AT461:AT463" si="741">SUM(AQ461,AR461,AS461)</f>
        <v>58408.35</v>
      </c>
      <c r="AU461" s="229">
        <f t="shared" ref="AU461:AU462" si="742">AT461</f>
        <v>58408.35</v>
      </c>
      <c r="AV461" s="229">
        <v>0</v>
      </c>
      <c r="AW461" s="229"/>
      <c r="AX461" s="229"/>
      <c r="AY461" s="229"/>
      <c r="AZ461" s="229"/>
      <c r="BA461" s="230">
        <f t="shared" si="739"/>
        <v>0</v>
      </c>
    </row>
    <row r="462" spans="1:53" ht="14.1" customHeight="1" outlineLevel="2" x14ac:dyDescent="0.2">
      <c r="A462" s="68"/>
      <c r="B462" s="94"/>
      <c r="C462" s="95"/>
      <c r="D462" s="110"/>
      <c r="E462" s="110"/>
      <c r="F462" s="110"/>
      <c r="G462" s="111"/>
      <c r="H462" s="99" t="s">
        <v>572</v>
      </c>
      <c r="I462" s="100" t="s">
        <v>2</v>
      </c>
      <c r="J462" s="101">
        <v>0.5</v>
      </c>
      <c r="K462" s="101">
        <v>1</v>
      </c>
      <c r="L462" s="102">
        <f>IF(I462&lt;&gt;0,((VLOOKUP(I462,'1. Standard_Cost'!$B$4:$D$8,2)+VLOOKUP(I462,'1. Standard_Cost'!$B$4:$D$8,3))*J462*K462),"0")</f>
        <v>60100</v>
      </c>
      <c r="M462" s="102">
        <f>L462*'1. Standard_Cost'!F4</f>
        <v>10036.700000000001</v>
      </c>
      <c r="N462" s="103"/>
      <c r="O462" s="103"/>
      <c r="P462" s="103"/>
      <c r="Q462" s="103"/>
      <c r="R462" s="104">
        <f>+N462*P462*'[1]1. Standard_Cost'!$B$12</f>
        <v>0</v>
      </c>
      <c r="S462" s="104">
        <f>+N462*O462*P462*'[1]1. Standard_Cost'!$C$12</f>
        <v>0</v>
      </c>
      <c r="T462" s="104">
        <f>+N462*P462*Q462*'[1]1. Standard_Cost'!$D$12</f>
        <v>0</v>
      </c>
      <c r="U462" s="104">
        <f>+N462*O462*'[1]1. Standard_Cost'!$E$12</f>
        <v>0</v>
      </c>
      <c r="V462" s="103"/>
      <c r="W462" s="103"/>
      <c r="X462" s="103"/>
      <c r="Y462" s="104">
        <f>+V462*((X462*'[1]1. Standard_Cost'!$B$16)+(W462*X462*'[1]1. Standard_Cost'!$C$16))</f>
        <v>0</v>
      </c>
      <c r="Z462" s="103"/>
      <c r="AA462" s="103"/>
      <c r="AB462" s="104">
        <f>+Z462*'[1]1. Standard_Cost'!$B$20+AA462*'[1]1. Standard_Cost'!$C$20</f>
        <v>0</v>
      </c>
      <c r="AC462" s="105"/>
      <c r="AD462" s="106"/>
      <c r="AE462" s="104">
        <f>SUM(AD462,AC462,AB462,Y462,U462,T462,S462,R462)*'[1]1. Standard_Cost'!B76</f>
        <v>0</v>
      </c>
      <c r="AF462" s="104">
        <f t="shared" si="740"/>
        <v>0</v>
      </c>
      <c r="AG462" s="103"/>
      <c r="AH462" s="103"/>
      <c r="AI462" s="103"/>
      <c r="AJ462" s="107"/>
      <c r="AK462" s="107"/>
      <c r="AL462" s="107"/>
      <c r="AM462" s="104">
        <f>AG462*'[1]1. Standard_Cost'!B72+'[1]Incremental_Cost Year 2022'!AH480*'[1]1. Standard_Cost'!C72+'[1]Incremental_Cost Year 2022'!AI480*'[1]1. Standard_Cost'!D72+'[1]Incremental_Cost Year 2022'!AJ480+'[1]Incremental_Cost Year 2022'!AL480+AK462</f>
        <v>0</v>
      </c>
      <c r="AN462" s="104">
        <f>AM462*'[1]1. Standard_Cost'!C76</f>
        <v>0</v>
      </c>
      <c r="AO462" s="107"/>
      <c r="AQ462" s="104">
        <f t="shared" si="737"/>
        <v>70136.7</v>
      </c>
      <c r="AR462" s="104">
        <f t="shared" si="738"/>
        <v>0</v>
      </c>
      <c r="AS462" s="104">
        <f t="shared" si="699"/>
        <v>0</v>
      </c>
      <c r="AT462" s="104">
        <f t="shared" si="741"/>
        <v>70136.7</v>
      </c>
      <c r="AU462" s="229">
        <f t="shared" si="742"/>
        <v>70136.7</v>
      </c>
      <c r="AV462" s="229"/>
      <c r="AW462" s="229"/>
      <c r="AX462" s="229"/>
      <c r="AY462" s="229"/>
      <c r="AZ462" s="229"/>
      <c r="BA462" s="230">
        <f t="shared" si="739"/>
        <v>0</v>
      </c>
    </row>
    <row r="463" spans="1:53" ht="14.1" customHeight="1" outlineLevel="2" x14ac:dyDescent="0.2">
      <c r="A463" s="68"/>
      <c r="B463" s="94"/>
      <c r="C463" s="95"/>
      <c r="D463" s="110"/>
      <c r="E463" s="110"/>
      <c r="F463" s="110"/>
      <c r="G463" s="111"/>
      <c r="H463" s="112" t="s">
        <v>179</v>
      </c>
      <c r="I463" s="100"/>
      <c r="J463" s="101"/>
      <c r="K463" s="101"/>
      <c r="L463" s="102" t="str">
        <f>IF(I463&lt;&gt;0,((VLOOKUP(I463,'[1]1. Standard_Cost'!$B$4:$D$8,2)+VLOOKUP(I463,'[1]1. Standard_Cost'!$B$4:$D$8,3))*J463*K463),"0")</f>
        <v>0</v>
      </c>
      <c r="M463" s="102">
        <f>L463*'[1]1. Standard_Cost'!F5</f>
        <v>0</v>
      </c>
      <c r="N463" s="103"/>
      <c r="O463" s="103"/>
      <c r="P463" s="103"/>
      <c r="Q463" s="103"/>
      <c r="R463" s="104">
        <f>+N463*P463*'[1]1. Standard_Cost'!$B$12</f>
        <v>0</v>
      </c>
      <c r="S463" s="104">
        <f>+N463*O463*P463*'[1]1. Standard_Cost'!$C$12</f>
        <v>0</v>
      </c>
      <c r="T463" s="104">
        <f>+N463*P463*Q463*'[1]1. Standard_Cost'!$D$12</f>
        <v>0</v>
      </c>
      <c r="U463" s="104">
        <f>+N463*O463*'[1]1. Standard_Cost'!$E$12</f>
        <v>0</v>
      </c>
      <c r="V463" s="103"/>
      <c r="W463" s="103"/>
      <c r="X463" s="103"/>
      <c r="Y463" s="104">
        <f>+V463*((X463*'[1]1. Standard_Cost'!$B$16)+(W463*X463*'[1]1. Standard_Cost'!$C$16))</f>
        <v>0</v>
      </c>
      <c r="Z463" s="103"/>
      <c r="AA463" s="103"/>
      <c r="AB463" s="104">
        <f>+Z463*'[1]1. Standard_Cost'!$B$20+AA463*'[1]1. Standard_Cost'!$C$20</f>
        <v>0</v>
      </c>
      <c r="AC463" s="105"/>
      <c r="AD463" s="106"/>
      <c r="AE463" s="104">
        <f>SUM(AD463,AC463,AB463,Y463,U463,T463,S463,R463)*'[1]1. Standard_Cost'!B76</f>
        <v>0</v>
      </c>
      <c r="AF463" s="104">
        <f t="shared" si="740"/>
        <v>0</v>
      </c>
      <c r="AG463" s="103"/>
      <c r="AH463" s="103"/>
      <c r="AI463" s="103"/>
      <c r="AJ463" s="107"/>
      <c r="AK463" s="107"/>
      <c r="AL463" s="107"/>
      <c r="AM463" s="104">
        <f>AG463*'[1]1. Standard_Cost'!B72+'[1]Incremental_Cost Year 2022'!AH481*'[1]1. Standard_Cost'!C72+'[1]Incremental_Cost Year 2022'!AI481*'[1]1. Standard_Cost'!D72+'[1]Incremental_Cost Year 2022'!AJ481+'[1]Incremental_Cost Year 2022'!AL481+AK463</f>
        <v>0</v>
      </c>
      <c r="AN463" s="104">
        <f>AM463*'[1]1. Standard_Cost'!C76</f>
        <v>0</v>
      </c>
      <c r="AO463" s="107"/>
      <c r="AQ463" s="104">
        <f t="shared" si="737"/>
        <v>0</v>
      </c>
      <c r="AR463" s="104">
        <f t="shared" si="738"/>
        <v>0</v>
      </c>
      <c r="AS463" s="104">
        <f t="shared" si="699"/>
        <v>0</v>
      </c>
      <c r="AT463" s="104">
        <f t="shared" si="741"/>
        <v>0</v>
      </c>
      <c r="AU463" s="229"/>
      <c r="AV463" s="229"/>
      <c r="AW463" s="229"/>
      <c r="AX463" s="229"/>
      <c r="AY463" s="229"/>
      <c r="AZ463" s="229"/>
      <c r="BA463" s="230">
        <f t="shared" si="739"/>
        <v>0</v>
      </c>
    </row>
    <row r="464" spans="1:53" ht="24.6" customHeight="1" outlineLevel="1" x14ac:dyDescent="0.2">
      <c r="A464" s="68"/>
      <c r="B464" s="141"/>
      <c r="C464" s="95"/>
      <c r="D464" s="113" t="s">
        <v>574</v>
      </c>
      <c r="E464" s="113" t="s">
        <v>337</v>
      </c>
      <c r="F464" s="114">
        <v>2021</v>
      </c>
      <c r="G464" s="115">
        <v>2022</v>
      </c>
      <c r="H464" s="122" t="s">
        <v>338</v>
      </c>
      <c r="I464" s="117"/>
      <c r="J464" s="117"/>
      <c r="K464" s="117"/>
      <c r="L464" s="118">
        <f>SUM(L460:L463)</f>
        <v>190250</v>
      </c>
      <c r="M464" s="118">
        <f>SUM(M460:M463)</f>
        <v>31771.750000000004</v>
      </c>
      <c r="N464" s="117"/>
      <c r="O464" s="117"/>
      <c r="P464" s="117"/>
      <c r="Q464" s="117"/>
      <c r="R464" s="119">
        <f>SUM(R460:R463)</f>
        <v>0</v>
      </c>
      <c r="S464" s="119">
        <f>SUM(S460:S463)</f>
        <v>0</v>
      </c>
      <c r="T464" s="119">
        <f>SUM(T460:T463)</f>
        <v>0</v>
      </c>
      <c r="U464" s="119">
        <f>SUM(U460:U463)</f>
        <v>0</v>
      </c>
      <c r="V464" s="117"/>
      <c r="W464" s="117"/>
      <c r="X464" s="117"/>
      <c r="Y464" s="118">
        <f>SUM(Y460:Y463)</f>
        <v>0</v>
      </c>
      <c r="Z464" s="117"/>
      <c r="AA464" s="117"/>
      <c r="AB464" s="118">
        <f t="shared" ref="AB464:AF464" si="743">SUM(AB460:AB463)</f>
        <v>0</v>
      </c>
      <c r="AC464" s="118">
        <f t="shared" si="743"/>
        <v>0</v>
      </c>
      <c r="AD464" s="118">
        <f t="shared" si="743"/>
        <v>0</v>
      </c>
      <c r="AE464" s="118">
        <f t="shared" si="743"/>
        <v>0</v>
      </c>
      <c r="AF464" s="118">
        <f t="shared" si="743"/>
        <v>0</v>
      </c>
      <c r="AG464" s="117"/>
      <c r="AH464" s="117"/>
      <c r="AI464" s="117"/>
      <c r="AJ464" s="119">
        <f>SUM(AJ460:AJ463)</f>
        <v>0</v>
      </c>
      <c r="AK464" s="119">
        <f t="shared" ref="AK464:AN464" si="744">SUM(AK460:AK463)</f>
        <v>0</v>
      </c>
      <c r="AL464" s="119">
        <f t="shared" si="744"/>
        <v>0</v>
      </c>
      <c r="AM464" s="119">
        <f t="shared" si="744"/>
        <v>0</v>
      </c>
      <c r="AN464" s="119">
        <f t="shared" si="744"/>
        <v>0</v>
      </c>
      <c r="AO464" s="116"/>
      <c r="AP464" s="120"/>
      <c r="AQ464" s="121">
        <f t="shared" ref="AQ464:BA464" si="745">SUM(AQ460:AQ463)</f>
        <v>222021.75</v>
      </c>
      <c r="AR464" s="121">
        <f t="shared" si="745"/>
        <v>0</v>
      </c>
      <c r="AS464" s="121">
        <f t="shared" si="745"/>
        <v>0</v>
      </c>
      <c r="AT464" s="121">
        <f t="shared" si="745"/>
        <v>222021.75</v>
      </c>
      <c r="AU464" s="121">
        <f t="shared" si="745"/>
        <v>222021.75</v>
      </c>
      <c r="AV464" s="121">
        <f t="shared" si="745"/>
        <v>0</v>
      </c>
      <c r="AW464" s="121">
        <f t="shared" si="745"/>
        <v>0</v>
      </c>
      <c r="AX464" s="121">
        <f t="shared" si="745"/>
        <v>0</v>
      </c>
      <c r="AY464" s="121">
        <f t="shared" si="745"/>
        <v>0</v>
      </c>
      <c r="AZ464" s="121">
        <f t="shared" si="745"/>
        <v>0</v>
      </c>
      <c r="BA464" s="121">
        <f t="shared" si="745"/>
        <v>0</v>
      </c>
    </row>
    <row r="465" spans="1:53" ht="14.1" customHeight="1" outlineLevel="2" x14ac:dyDescent="0.2">
      <c r="A465" s="68"/>
      <c r="B465" s="94"/>
      <c r="C465" s="95"/>
      <c r="D465" s="96"/>
      <c r="E465" s="96"/>
      <c r="F465" s="97"/>
      <c r="G465" s="98"/>
      <c r="H465" s="99" t="s">
        <v>598</v>
      </c>
      <c r="I465" s="100" t="s">
        <v>4</v>
      </c>
      <c r="J465" s="101">
        <v>2</v>
      </c>
      <c r="K465" s="101">
        <v>2</v>
      </c>
      <c r="L465" s="102">
        <f>IF(I465&lt;&gt;0,((VLOOKUP(I465,'1. Standard_Cost'!$B$4:$D$8,2)+VLOOKUP(I465,'1. Standard_Cost'!$B$4:$D$8,3))*J465*K465),"0")</f>
        <v>320400</v>
      </c>
      <c r="M465" s="102">
        <f>L465*'1. Standard_Cost'!F4</f>
        <v>53506.8</v>
      </c>
      <c r="N465" s="103"/>
      <c r="O465" s="103"/>
      <c r="P465" s="103"/>
      <c r="Q465" s="103"/>
      <c r="R465" s="104">
        <f>+N465*P465*'1. Standard_Cost'!$B$12</f>
        <v>0</v>
      </c>
      <c r="S465" s="104">
        <f>+N465*O465*P465*'1. Standard_Cost'!$C$12</f>
        <v>0</v>
      </c>
      <c r="T465" s="104">
        <f>+N465*P465*Q465*'1. Standard_Cost'!$D$12</f>
        <v>0</v>
      </c>
      <c r="U465" s="104">
        <f>+N465*O465*'1. Standard_Cost'!$E$12</f>
        <v>0</v>
      </c>
      <c r="V465" s="103"/>
      <c r="W465" s="103"/>
      <c r="X465" s="103"/>
      <c r="Y465" s="104">
        <f>+V465*((X465*'1. Standard_Cost'!$B$16)+(W465*X465*'1. Standard_Cost'!$C$16))</f>
        <v>0</v>
      </c>
      <c r="Z465" s="103"/>
      <c r="AA465" s="103"/>
      <c r="AB465" s="104">
        <f>+Z465*'1. Standard_Cost'!$B$20+AA465*'1. Standard_Cost'!$C$20</f>
        <v>0</v>
      </c>
      <c r="AC465" s="105">
        <v>120000</v>
      </c>
      <c r="AD465" s="106"/>
      <c r="AE465" s="104">
        <f>SUM(AD465,AC465,AB465,Y465,U465,T465,S465,R465)*'1. Standard_Cost'!B80</f>
        <v>0</v>
      </c>
      <c r="AF465" s="104">
        <f>SUM(AD465,AE465)</f>
        <v>0</v>
      </c>
      <c r="AG465" s="103"/>
      <c r="AH465" s="103"/>
      <c r="AI465" s="103"/>
      <c r="AJ465" s="107"/>
      <c r="AK465" s="107"/>
      <c r="AL465" s="107"/>
      <c r="AM465" s="104">
        <f>AG465*'1. Standard_Cost'!B76+'Incremental_Cost Year 2021'!AH474*'1. Standard_Cost'!C76+'Incremental_Cost Year 2021'!AI474*'1. Standard_Cost'!D76+'Incremental_Cost Year 2021'!AJ474+'Incremental_Cost Year 2021'!AL474+AK465</f>
        <v>0</v>
      </c>
      <c r="AN465" s="104">
        <f>AM465*'1. Standard_Cost'!C80</f>
        <v>0</v>
      </c>
      <c r="AO465" s="107"/>
      <c r="AQ465" s="104">
        <f t="shared" ref="AQ465:AQ468" si="746">L465+M465</f>
        <v>373906.8</v>
      </c>
      <c r="AR465" s="104">
        <f t="shared" ref="AR465:AR468" si="747">AF465</f>
        <v>0</v>
      </c>
      <c r="AS465" s="104">
        <f t="shared" si="699"/>
        <v>0</v>
      </c>
      <c r="AT465" s="104">
        <f>SUM(AQ465,AR465,AS465)</f>
        <v>373906.8</v>
      </c>
      <c r="AU465" s="229">
        <f>AT465</f>
        <v>373906.8</v>
      </c>
      <c r="AV465" s="229"/>
      <c r="AW465" s="229"/>
      <c r="AX465" s="229"/>
      <c r="AY465" s="229"/>
      <c r="AZ465" s="229"/>
      <c r="BA465" s="230">
        <f t="shared" ref="BA465:BA468" si="748">SUM(AU465:AZ465)-AT465</f>
        <v>0</v>
      </c>
    </row>
    <row r="466" spans="1:53" ht="14.1" customHeight="1" outlineLevel="2" x14ac:dyDescent="0.2">
      <c r="A466" s="68"/>
      <c r="B466" s="94"/>
      <c r="C466" s="95"/>
      <c r="D466" s="110"/>
      <c r="E466" s="110"/>
      <c r="F466" s="110"/>
      <c r="G466" s="111"/>
      <c r="H466" s="99" t="s">
        <v>584</v>
      </c>
      <c r="I466" s="100" t="s">
        <v>4</v>
      </c>
      <c r="J466" s="101">
        <v>1</v>
      </c>
      <c r="K466" s="101">
        <v>1</v>
      </c>
      <c r="L466" s="102">
        <f>IF(I466&lt;&gt;0,((VLOOKUP(I466,'1. Standard_Cost'!$B$4:$D$8,2)+VLOOKUP(I466,'1. Standard_Cost'!$B$4:$D$8,3))*J466*K466),"0")</f>
        <v>80100</v>
      </c>
      <c r="M466" s="102">
        <f>L466*'1. Standard_Cost'!F4</f>
        <v>13376.7</v>
      </c>
      <c r="N466" s="103"/>
      <c r="O466" s="103"/>
      <c r="P466" s="103"/>
      <c r="Q466" s="103"/>
      <c r="R466" s="104">
        <f>+N466*P466*'1. Standard_Cost'!$B$12</f>
        <v>0</v>
      </c>
      <c r="S466" s="104">
        <f>+N466*O466*P466*'1. Standard_Cost'!$C$12</f>
        <v>0</v>
      </c>
      <c r="T466" s="104">
        <f>+N466*P466*Q466*'1. Standard_Cost'!$D$12</f>
        <v>0</v>
      </c>
      <c r="U466" s="104">
        <f>+N466*O466*'1. Standard_Cost'!$E$12</f>
        <v>0</v>
      </c>
      <c r="V466" s="103"/>
      <c r="W466" s="103"/>
      <c r="X466" s="103"/>
      <c r="Y466" s="104">
        <f>+V466*((X466*'1. Standard_Cost'!$B$16)+(W466*X466*'1. Standard_Cost'!$C$16))</f>
        <v>0</v>
      </c>
      <c r="Z466" s="103"/>
      <c r="AA466" s="103"/>
      <c r="AB466" s="104">
        <f>+Z466*'1. Standard_Cost'!$B$20+AA466*'1. Standard_Cost'!$C$20</f>
        <v>0</v>
      </c>
      <c r="AC466" s="105"/>
      <c r="AD466" s="106"/>
      <c r="AE466" s="104">
        <f>SUM(AD466,AC466,AB466,Y466,U466,T466,S466,R466)*'1. Standard_Cost'!B80</f>
        <v>0</v>
      </c>
      <c r="AF466" s="104">
        <f t="shared" ref="AF466:AF468" si="749">SUM(AD466,AE466)</f>
        <v>0</v>
      </c>
      <c r="AG466" s="103"/>
      <c r="AH466" s="103">
        <v>0</v>
      </c>
      <c r="AI466" s="103">
        <v>0</v>
      </c>
      <c r="AJ466" s="107"/>
      <c r="AK466" s="107"/>
      <c r="AL466" s="107"/>
      <c r="AM466" s="104">
        <f>AG466*'1. Standard_Cost'!B76+'Incremental_Cost Year 2021'!AH475*'1. Standard_Cost'!C76+'Incremental_Cost Year 2021'!AI475*'1. Standard_Cost'!D76+'Incremental_Cost Year 2021'!AJ475+'Incremental_Cost Year 2021'!AL475+AK466</f>
        <v>0</v>
      </c>
      <c r="AN466" s="104">
        <f>AM466*'1. Standard_Cost'!C80</f>
        <v>0</v>
      </c>
      <c r="AO466" s="107"/>
      <c r="AQ466" s="104">
        <f t="shared" si="746"/>
        <v>93476.7</v>
      </c>
      <c r="AR466" s="104">
        <f t="shared" si="747"/>
        <v>0</v>
      </c>
      <c r="AS466" s="104">
        <f t="shared" si="699"/>
        <v>0</v>
      </c>
      <c r="AT466" s="104">
        <f t="shared" ref="AT466:AT468" si="750">SUM(AQ466,AR466,AS466)</f>
        <v>93476.7</v>
      </c>
      <c r="AU466" s="229">
        <f t="shared" ref="AU466:AU468" si="751">AT466</f>
        <v>93476.7</v>
      </c>
      <c r="AV466" s="229">
        <v>0</v>
      </c>
      <c r="AW466" s="229"/>
      <c r="AX466" s="229"/>
      <c r="AY466" s="229"/>
      <c r="AZ466" s="229"/>
      <c r="BA466" s="230">
        <f t="shared" si="748"/>
        <v>0</v>
      </c>
    </row>
    <row r="467" spans="1:53" ht="14.1" customHeight="1" outlineLevel="2" x14ac:dyDescent="0.2">
      <c r="A467" s="68"/>
      <c r="B467" s="94"/>
      <c r="C467" s="95"/>
      <c r="D467" s="110"/>
      <c r="E467" s="110"/>
      <c r="F467" s="110"/>
      <c r="G467" s="111"/>
      <c r="H467" s="99" t="s">
        <v>585</v>
      </c>
      <c r="I467" s="100" t="s">
        <v>3</v>
      </c>
      <c r="J467" s="101">
        <v>0.5</v>
      </c>
      <c r="K467" s="101">
        <v>1</v>
      </c>
      <c r="L467" s="102">
        <f>IF(I467&lt;&gt;0,((VLOOKUP(I467,'1. Standard_Cost'!$B$4:$D$8,2)+VLOOKUP(I467,'1. Standard_Cost'!$B$4:$D$8,3))*J467*K467),"0")</f>
        <v>50050</v>
      </c>
      <c r="M467" s="102">
        <f>L467*'1. Standard_Cost'!F4</f>
        <v>8358.35</v>
      </c>
      <c r="N467" s="103"/>
      <c r="O467" s="103"/>
      <c r="P467" s="103"/>
      <c r="Q467" s="103"/>
      <c r="R467" s="104">
        <f>+N467*P467*'1. Standard_Cost'!$B$12</f>
        <v>0</v>
      </c>
      <c r="S467" s="104">
        <f>+N467*O467*P467*'1. Standard_Cost'!$C$12</f>
        <v>0</v>
      </c>
      <c r="T467" s="104">
        <f>+N467*P467*Q467*'1. Standard_Cost'!$D$12</f>
        <v>0</v>
      </c>
      <c r="U467" s="104">
        <f>+N467*O467*'1. Standard_Cost'!$E$12</f>
        <v>0</v>
      </c>
      <c r="V467" s="103"/>
      <c r="W467" s="103"/>
      <c r="X467" s="103"/>
      <c r="Y467" s="104">
        <f>+V467*((X467*'1. Standard_Cost'!$B$16)+(W467*X467*'1. Standard_Cost'!$C$16))</f>
        <v>0</v>
      </c>
      <c r="Z467" s="103"/>
      <c r="AA467" s="103"/>
      <c r="AB467" s="104">
        <f>+Z467*'1. Standard_Cost'!$B$20+AA467*'1. Standard_Cost'!$C$20</f>
        <v>0</v>
      </c>
      <c r="AC467" s="105"/>
      <c r="AD467" s="106"/>
      <c r="AE467" s="104">
        <f>SUM(AD467,AC467,AB467,Y467,U467,T467,S467,R467)*'1. Standard_Cost'!B80</f>
        <v>0</v>
      </c>
      <c r="AF467" s="104">
        <f t="shared" si="749"/>
        <v>0</v>
      </c>
      <c r="AG467" s="103"/>
      <c r="AH467" s="103"/>
      <c r="AI467" s="103"/>
      <c r="AJ467" s="107"/>
      <c r="AK467" s="107"/>
      <c r="AL467" s="107"/>
      <c r="AM467" s="104">
        <f>AG467*'1. Standard_Cost'!B76+'Incremental_Cost Year 2021'!AH476*'1. Standard_Cost'!C76+'Incremental_Cost Year 2021'!AI476*'1. Standard_Cost'!D76+'Incremental_Cost Year 2021'!AJ476+'Incremental_Cost Year 2021'!AL476+AK467</f>
        <v>0</v>
      </c>
      <c r="AN467" s="104">
        <f>AM467*'1. Standard_Cost'!C80</f>
        <v>0</v>
      </c>
      <c r="AO467" s="107"/>
      <c r="AQ467" s="104">
        <f t="shared" si="746"/>
        <v>58408.35</v>
      </c>
      <c r="AR467" s="104">
        <f t="shared" si="747"/>
        <v>0</v>
      </c>
      <c r="AS467" s="104">
        <f t="shared" si="699"/>
        <v>0</v>
      </c>
      <c r="AT467" s="104">
        <f t="shared" si="750"/>
        <v>58408.35</v>
      </c>
      <c r="AU467" s="229">
        <f t="shared" si="751"/>
        <v>58408.35</v>
      </c>
      <c r="AV467" s="229"/>
      <c r="AW467" s="229"/>
      <c r="AX467" s="229"/>
      <c r="AY467" s="229"/>
      <c r="AZ467" s="229"/>
      <c r="BA467" s="230">
        <f t="shared" si="748"/>
        <v>0</v>
      </c>
    </row>
    <row r="468" spans="1:53" ht="14.1" customHeight="1" outlineLevel="2" x14ac:dyDescent="0.2">
      <c r="A468" s="68"/>
      <c r="B468" s="94"/>
      <c r="C468" s="95"/>
      <c r="D468" s="110"/>
      <c r="E468" s="110"/>
      <c r="F468" s="110"/>
      <c r="G468" s="111"/>
      <c r="H468" s="99" t="s">
        <v>602</v>
      </c>
      <c r="I468" s="100" t="s">
        <v>2</v>
      </c>
      <c r="J468" s="101">
        <v>0.5</v>
      </c>
      <c r="K468" s="101">
        <v>1</v>
      </c>
      <c r="L468" s="102">
        <f>IF(I468&lt;&gt;0,((VLOOKUP(I468,'1. Standard_Cost'!$B$4:$D$8,2)+VLOOKUP(I468,'1. Standard_Cost'!$B$4:$D$8,3))*J468*K468),"0")</f>
        <v>60100</v>
      </c>
      <c r="M468" s="102">
        <f>L468*'1. Standard_Cost'!F4</f>
        <v>10036.700000000001</v>
      </c>
      <c r="N468" s="103"/>
      <c r="O468" s="103"/>
      <c r="P468" s="103"/>
      <c r="Q468" s="103"/>
      <c r="R468" s="104">
        <f>+N468*P468*'1. Standard_Cost'!$B$12</f>
        <v>0</v>
      </c>
      <c r="S468" s="104">
        <f>+N468*O468*P468*'1. Standard_Cost'!$C$12</f>
        <v>0</v>
      </c>
      <c r="T468" s="104">
        <f>+N468*P468*Q468*'1. Standard_Cost'!$D$12</f>
        <v>0</v>
      </c>
      <c r="U468" s="104">
        <f>+N468*O468*'1. Standard_Cost'!$E$12</f>
        <v>0</v>
      </c>
      <c r="V468" s="103"/>
      <c r="W468" s="103"/>
      <c r="X468" s="103"/>
      <c r="Y468" s="104">
        <f>+V468*((X468*'1. Standard_Cost'!$B$16)+(W468*X468*'1. Standard_Cost'!$C$16))</f>
        <v>0</v>
      </c>
      <c r="Z468" s="103"/>
      <c r="AA468" s="103"/>
      <c r="AB468" s="104">
        <f>+Z468*'1. Standard_Cost'!$B$20+AA468*'1. Standard_Cost'!$C$20</f>
        <v>0</v>
      </c>
      <c r="AC468" s="105"/>
      <c r="AD468" s="106"/>
      <c r="AE468" s="104">
        <f>SUM(AD468,AC468,AB468,Y468,U468,T468,S468,R468)*'1. Standard_Cost'!B80</f>
        <v>0</v>
      </c>
      <c r="AF468" s="104">
        <f t="shared" si="749"/>
        <v>0</v>
      </c>
      <c r="AG468" s="103"/>
      <c r="AH468" s="103"/>
      <c r="AI468" s="103"/>
      <c r="AJ468" s="107"/>
      <c r="AK468" s="107"/>
      <c r="AL468" s="107"/>
      <c r="AM468" s="104">
        <f>AG468*'1. Standard_Cost'!B76+'Incremental_Cost Year 2021'!AH477*'1. Standard_Cost'!C76+'Incremental_Cost Year 2021'!AI477*'1. Standard_Cost'!D76+'Incremental_Cost Year 2021'!AJ477+'Incremental_Cost Year 2021'!AL477+AK468</f>
        <v>0</v>
      </c>
      <c r="AN468" s="104">
        <f>AM468*'1. Standard_Cost'!C80</f>
        <v>0</v>
      </c>
      <c r="AO468" s="107"/>
      <c r="AQ468" s="104">
        <f t="shared" si="746"/>
        <v>70136.7</v>
      </c>
      <c r="AR468" s="104">
        <f t="shared" si="747"/>
        <v>0</v>
      </c>
      <c r="AS468" s="104">
        <f t="shared" si="699"/>
        <v>0</v>
      </c>
      <c r="AT468" s="104">
        <f t="shared" si="750"/>
        <v>70136.7</v>
      </c>
      <c r="AU468" s="229">
        <f t="shared" si="751"/>
        <v>70136.7</v>
      </c>
      <c r="AV468" s="229"/>
      <c r="AW468" s="229"/>
      <c r="AX468" s="229"/>
      <c r="AY468" s="229"/>
      <c r="AZ468" s="229"/>
      <c r="BA468" s="230">
        <f t="shared" si="748"/>
        <v>0</v>
      </c>
    </row>
    <row r="469" spans="1:53" ht="24.6" customHeight="1" outlineLevel="1" x14ac:dyDescent="0.2">
      <c r="A469" s="68"/>
      <c r="B469" s="141"/>
      <c r="C469" s="95"/>
      <c r="D469" s="113" t="s">
        <v>515</v>
      </c>
      <c r="E469" s="113" t="s">
        <v>796</v>
      </c>
      <c r="F469" s="114" t="s">
        <v>154</v>
      </c>
      <c r="G469" s="115" t="s">
        <v>155</v>
      </c>
      <c r="H469" s="122" t="s">
        <v>339</v>
      </c>
      <c r="I469" s="117"/>
      <c r="J469" s="117"/>
      <c r="K469" s="117"/>
      <c r="L469" s="118">
        <f>SUM(L465:L468)</f>
        <v>510650</v>
      </c>
      <c r="M469" s="118">
        <f>SUM(M465:M468)</f>
        <v>85278.55</v>
      </c>
      <c r="N469" s="117"/>
      <c r="O469" s="117"/>
      <c r="P469" s="117"/>
      <c r="Q469" s="117"/>
      <c r="R469" s="119">
        <f>SUM(R465:R468)</f>
        <v>0</v>
      </c>
      <c r="S469" s="119">
        <f>SUM(S465:S468)</f>
        <v>0</v>
      </c>
      <c r="T469" s="119">
        <f>SUM(T465:T468)</f>
        <v>0</v>
      </c>
      <c r="U469" s="119">
        <f>SUM(U465:U468)</f>
        <v>0</v>
      </c>
      <c r="V469" s="117"/>
      <c r="W469" s="117"/>
      <c r="X469" s="117"/>
      <c r="Y469" s="118">
        <f>SUM(Y465:Y468)</f>
        <v>0</v>
      </c>
      <c r="Z469" s="117"/>
      <c r="AA469" s="117"/>
      <c r="AB469" s="118">
        <f t="shared" ref="AB469:AF469" si="752">SUM(AB465:AB468)</f>
        <v>0</v>
      </c>
      <c r="AC469" s="118">
        <f t="shared" si="752"/>
        <v>120000</v>
      </c>
      <c r="AD469" s="118">
        <f t="shared" si="752"/>
        <v>0</v>
      </c>
      <c r="AE469" s="118">
        <f t="shared" si="752"/>
        <v>0</v>
      </c>
      <c r="AF469" s="118">
        <f t="shared" si="752"/>
        <v>0</v>
      </c>
      <c r="AG469" s="117"/>
      <c r="AH469" s="117"/>
      <c r="AI469" s="117"/>
      <c r="AJ469" s="119">
        <f>SUM(AJ465:AJ468)</f>
        <v>0</v>
      </c>
      <c r="AK469" s="119">
        <f t="shared" ref="AK469:AN469" si="753">SUM(AK465:AK468)</f>
        <v>0</v>
      </c>
      <c r="AL469" s="119">
        <f t="shared" si="753"/>
        <v>0</v>
      </c>
      <c r="AM469" s="119">
        <f t="shared" si="753"/>
        <v>0</v>
      </c>
      <c r="AN469" s="119">
        <f t="shared" si="753"/>
        <v>0</v>
      </c>
      <c r="AO469" s="116"/>
      <c r="AP469" s="120"/>
      <c r="AQ469" s="121">
        <f t="shared" ref="AQ469:BA469" si="754">SUM(AQ465:AQ468)</f>
        <v>595928.54999999993</v>
      </c>
      <c r="AR469" s="121">
        <f t="shared" si="754"/>
        <v>0</v>
      </c>
      <c r="AS469" s="121">
        <f t="shared" si="754"/>
        <v>0</v>
      </c>
      <c r="AT469" s="121">
        <f t="shared" si="754"/>
        <v>595928.54999999993</v>
      </c>
      <c r="AU469" s="121">
        <f t="shared" si="754"/>
        <v>595928.54999999993</v>
      </c>
      <c r="AV469" s="121">
        <f t="shared" si="754"/>
        <v>0</v>
      </c>
      <c r="AW469" s="121">
        <f t="shared" si="754"/>
        <v>0</v>
      </c>
      <c r="AX469" s="121">
        <f t="shared" si="754"/>
        <v>0</v>
      </c>
      <c r="AY469" s="121">
        <f t="shared" si="754"/>
        <v>0</v>
      </c>
      <c r="AZ469" s="121">
        <f t="shared" si="754"/>
        <v>0</v>
      </c>
      <c r="BA469" s="121">
        <f t="shared" si="754"/>
        <v>0</v>
      </c>
    </row>
    <row r="470" spans="1:53" ht="14.1" customHeight="1" outlineLevel="2" x14ac:dyDescent="0.2">
      <c r="A470" s="68"/>
      <c r="B470" s="94"/>
      <c r="C470" s="95"/>
      <c r="D470" s="96"/>
      <c r="E470" s="96"/>
      <c r="F470" s="97"/>
      <c r="G470" s="98"/>
      <c r="H470" s="99" t="s">
        <v>565</v>
      </c>
      <c r="I470" s="100" t="s">
        <v>4</v>
      </c>
      <c r="J470" s="101">
        <v>3</v>
      </c>
      <c r="K470" s="101">
        <v>2</v>
      </c>
      <c r="L470" s="102">
        <f>IF(I470&lt;&gt;0,((VLOOKUP(I470,'1. Standard_Cost'!$B$4:$D$8,2)+VLOOKUP(I470,'1. Standard_Cost'!$B$4:$D$8,3))*J470*K470),"0")</f>
        <v>480600</v>
      </c>
      <c r="M470" s="102">
        <f>L470*'1. Standard_Cost'!F4</f>
        <v>80260.200000000012</v>
      </c>
      <c r="N470" s="103"/>
      <c r="O470" s="103"/>
      <c r="P470" s="103"/>
      <c r="Q470" s="103"/>
      <c r="R470" s="104">
        <f>+N470*P470*'1. Standard_Cost'!$B$12</f>
        <v>0</v>
      </c>
      <c r="S470" s="104">
        <f>+N470*O470*P470*'1. Standard_Cost'!$C$12</f>
        <v>0</v>
      </c>
      <c r="T470" s="104">
        <f>+N470*P470*Q470*'1. Standard_Cost'!$D$12</f>
        <v>0</v>
      </c>
      <c r="U470" s="104">
        <f>+N470*O470*'1. Standard_Cost'!$E$12</f>
        <v>0</v>
      </c>
      <c r="V470" s="103"/>
      <c r="W470" s="103"/>
      <c r="X470" s="103"/>
      <c r="Y470" s="104">
        <f>+V470*((X470*'1. Standard_Cost'!$B$16)+(W470*X470*'1. Standard_Cost'!$C$16))</f>
        <v>0</v>
      </c>
      <c r="Z470" s="103"/>
      <c r="AA470" s="103"/>
      <c r="AB470" s="104">
        <f>+Z470*'1. Standard_Cost'!$B$20+AA470*'1. Standard_Cost'!$C$20</f>
        <v>0</v>
      </c>
      <c r="AC470" s="105">
        <v>90000</v>
      </c>
      <c r="AD470" s="106"/>
      <c r="AE470" s="104">
        <f>SUM(AD470,AC470,AB470,Y470,U470,T470,S470,R470)*'1. Standard_Cost'!B85</f>
        <v>0</v>
      </c>
      <c r="AF470" s="104">
        <f>SUM(AD470,AE470)</f>
        <v>0</v>
      </c>
      <c r="AG470" s="103"/>
      <c r="AH470" s="103"/>
      <c r="AI470" s="103"/>
      <c r="AJ470" s="107"/>
      <c r="AK470" s="107"/>
      <c r="AL470" s="107"/>
      <c r="AM470" s="104">
        <f>AG470*'1. Standard_Cost'!B81+'Incremental_Cost Year 2021'!AH479*'1. Standard_Cost'!C81+'Incremental_Cost Year 2021'!AI479*'1. Standard_Cost'!D81+'Incremental_Cost Year 2021'!AJ479+'Incremental_Cost Year 2021'!AL479+AK470</f>
        <v>0</v>
      </c>
      <c r="AN470" s="104">
        <f>AM470*'1. Standard_Cost'!C85</f>
        <v>0</v>
      </c>
      <c r="AO470" s="107"/>
      <c r="AQ470" s="104">
        <f t="shared" ref="AQ470:AQ473" si="755">L470+M470</f>
        <v>560860.19999999995</v>
      </c>
      <c r="AR470" s="104">
        <f t="shared" ref="AR470:AR473" si="756">AF470</f>
        <v>0</v>
      </c>
      <c r="AS470" s="104">
        <f t="shared" si="699"/>
        <v>0</v>
      </c>
      <c r="AT470" s="104">
        <f>SUM(AQ470,AR470,AS470)</f>
        <v>560860.19999999995</v>
      </c>
      <c r="AU470" s="229">
        <f>AT470</f>
        <v>560860.19999999995</v>
      </c>
      <c r="AV470" s="229"/>
      <c r="AW470" s="229"/>
      <c r="AX470" s="229"/>
      <c r="AY470" s="229"/>
      <c r="AZ470" s="229"/>
      <c r="BA470" s="230">
        <f t="shared" ref="BA470:BA473" si="757">SUM(AU470:AZ470)-AT470</f>
        <v>0</v>
      </c>
    </row>
    <row r="471" spans="1:53" ht="14.1" customHeight="1" outlineLevel="2" x14ac:dyDescent="0.2">
      <c r="A471" s="68"/>
      <c r="B471" s="94"/>
      <c r="C471" s="95"/>
      <c r="D471" s="110"/>
      <c r="E471" s="110"/>
      <c r="F471" s="110"/>
      <c r="G471" s="111"/>
      <c r="H471" s="99" t="s">
        <v>50</v>
      </c>
      <c r="I471" s="100"/>
      <c r="J471" s="101"/>
      <c r="K471" s="101"/>
      <c r="L471" s="102" t="str">
        <f>IF(I471&lt;&gt;0,((VLOOKUP(I471,'1. Standard_Cost'!$B$4:$D$8,2)+VLOOKUP(I471,'1. Standard_Cost'!$B$4:$D$8,3))*J471*K471),"0")</f>
        <v>0</v>
      </c>
      <c r="M471" s="102">
        <f>L471*'1. Standard_Cost'!F61</f>
        <v>0</v>
      </c>
      <c r="N471" s="103"/>
      <c r="O471" s="103"/>
      <c r="P471" s="103"/>
      <c r="Q471" s="103"/>
      <c r="R471" s="104">
        <f>+N471*P471*'1. Standard_Cost'!$B$12</f>
        <v>0</v>
      </c>
      <c r="S471" s="104">
        <f>+N471*O471*P471*'1. Standard_Cost'!$C$12</f>
        <v>0</v>
      </c>
      <c r="T471" s="104">
        <f>+N471*P471*Q471*'1. Standard_Cost'!$D$12</f>
        <v>0</v>
      </c>
      <c r="U471" s="104">
        <f>+N471*O471*'1. Standard_Cost'!$E$12</f>
        <v>0</v>
      </c>
      <c r="V471" s="103"/>
      <c r="W471" s="103"/>
      <c r="X471" s="103"/>
      <c r="Y471" s="104">
        <f>+V471*((X471*'1. Standard_Cost'!$B$16)+(W471*X471*'1. Standard_Cost'!$C$16))</f>
        <v>0</v>
      </c>
      <c r="Z471" s="103"/>
      <c r="AA471" s="103"/>
      <c r="AB471" s="104">
        <f>+Z471*'1. Standard_Cost'!$B$20+AA471*'1. Standard_Cost'!$C$20</f>
        <v>0</v>
      </c>
      <c r="AC471" s="105"/>
      <c r="AD471" s="106"/>
      <c r="AE471" s="104">
        <f>SUM(AD471,AC471,AB471,Y471,U471,T471,S471,R471)*'1. Standard_Cost'!B85</f>
        <v>0</v>
      </c>
      <c r="AF471" s="104">
        <f t="shared" ref="AF471:AF473" si="758">SUM(AD471,AE471)</f>
        <v>0</v>
      </c>
      <c r="AG471" s="103"/>
      <c r="AH471" s="103">
        <v>0</v>
      </c>
      <c r="AI471" s="103">
        <v>0</v>
      </c>
      <c r="AJ471" s="107"/>
      <c r="AK471" s="107"/>
      <c r="AL471" s="107"/>
      <c r="AM471" s="104">
        <f>AG471*'1. Standard_Cost'!B81+'Incremental_Cost Year 2021'!AH480*'1. Standard_Cost'!C81+'Incremental_Cost Year 2021'!AI480*'1. Standard_Cost'!D81+'Incremental_Cost Year 2021'!AJ480+'Incremental_Cost Year 2021'!AL480+AK471</f>
        <v>0</v>
      </c>
      <c r="AN471" s="104">
        <f>AM471*'1. Standard_Cost'!C85</f>
        <v>0</v>
      </c>
      <c r="AO471" s="107"/>
      <c r="AQ471" s="104">
        <f t="shared" si="755"/>
        <v>0</v>
      </c>
      <c r="AR471" s="104">
        <f t="shared" si="756"/>
        <v>0</v>
      </c>
      <c r="AS471" s="104">
        <f t="shared" si="699"/>
        <v>0</v>
      </c>
      <c r="AT471" s="104">
        <f t="shared" ref="AT471:AT473" si="759">SUM(AQ471,AR471,AS471)</f>
        <v>0</v>
      </c>
      <c r="AU471" s="229"/>
      <c r="AV471" s="229">
        <v>0</v>
      </c>
      <c r="AW471" s="229"/>
      <c r="AX471" s="229"/>
      <c r="AY471" s="229"/>
      <c r="AZ471" s="229"/>
      <c r="BA471" s="230">
        <f t="shared" si="757"/>
        <v>0</v>
      </c>
    </row>
    <row r="472" spans="1:53" ht="14.1" customHeight="1" outlineLevel="2" x14ac:dyDescent="0.2">
      <c r="A472" s="68"/>
      <c r="B472" s="94"/>
      <c r="C472" s="95"/>
      <c r="D472" s="110"/>
      <c r="E472" s="110"/>
      <c r="F472" s="110"/>
      <c r="G472" s="111"/>
      <c r="H472" s="99" t="s">
        <v>51</v>
      </c>
      <c r="I472" s="100"/>
      <c r="J472" s="101"/>
      <c r="K472" s="101"/>
      <c r="L472" s="102" t="str">
        <f>IF(I472&lt;&gt;0,((VLOOKUP(I472,'1. Standard_Cost'!$B$4:$D$8,2)+VLOOKUP(I472,'1. Standard_Cost'!$B$4:$D$8,3))*J472*K472),"0")</f>
        <v>0</v>
      </c>
      <c r="M472" s="102">
        <f>L472*'1. Standard_Cost'!F61</f>
        <v>0</v>
      </c>
      <c r="N472" s="103"/>
      <c r="O472" s="103"/>
      <c r="P472" s="103"/>
      <c r="Q472" s="103"/>
      <c r="R472" s="104">
        <f>+N472*P472*'1. Standard_Cost'!$B$12</f>
        <v>0</v>
      </c>
      <c r="S472" s="104">
        <f>+N472*O472*P472*'1. Standard_Cost'!$C$12</f>
        <v>0</v>
      </c>
      <c r="T472" s="104">
        <f>+N472*P472*Q472*'1. Standard_Cost'!$D$12</f>
        <v>0</v>
      </c>
      <c r="U472" s="104">
        <f>+N472*O472*'1. Standard_Cost'!$E$12</f>
        <v>0</v>
      </c>
      <c r="V472" s="103"/>
      <c r="W472" s="103"/>
      <c r="X472" s="103"/>
      <c r="Y472" s="104">
        <f>+V472*((X472*'1. Standard_Cost'!$B$16)+(W472*X472*'1. Standard_Cost'!$C$16))</f>
        <v>0</v>
      </c>
      <c r="Z472" s="103"/>
      <c r="AA472" s="103"/>
      <c r="AB472" s="104">
        <f>+Z472*'1. Standard_Cost'!$B$20+AA472*'1. Standard_Cost'!$C$20</f>
        <v>0</v>
      </c>
      <c r="AC472" s="105"/>
      <c r="AD472" s="106"/>
      <c r="AE472" s="104">
        <f>SUM(AD472,AC472,AB472,Y472,U472,T472,S472,R472)*'1. Standard_Cost'!B85</f>
        <v>0</v>
      </c>
      <c r="AF472" s="104">
        <f t="shared" si="758"/>
        <v>0</v>
      </c>
      <c r="AG472" s="103"/>
      <c r="AH472" s="103"/>
      <c r="AI472" s="103"/>
      <c r="AJ472" s="107"/>
      <c r="AK472" s="107"/>
      <c r="AL472" s="107"/>
      <c r="AM472" s="104">
        <f>AG472*'1. Standard_Cost'!B81+'Incremental_Cost Year 2021'!AH481*'1. Standard_Cost'!C81+'Incremental_Cost Year 2021'!AI481*'1. Standard_Cost'!D81+'Incremental_Cost Year 2021'!AJ481+'Incremental_Cost Year 2021'!AL481+AK472</f>
        <v>0</v>
      </c>
      <c r="AN472" s="104">
        <f>AM472*'1. Standard_Cost'!C85</f>
        <v>0</v>
      </c>
      <c r="AO472" s="107"/>
      <c r="AQ472" s="104">
        <f t="shared" si="755"/>
        <v>0</v>
      </c>
      <c r="AR472" s="104">
        <f t="shared" si="756"/>
        <v>0</v>
      </c>
      <c r="AS472" s="104">
        <f t="shared" si="699"/>
        <v>0</v>
      </c>
      <c r="AT472" s="104">
        <f t="shared" si="759"/>
        <v>0</v>
      </c>
      <c r="AU472" s="229"/>
      <c r="AV472" s="229"/>
      <c r="AW472" s="229"/>
      <c r="AX472" s="229"/>
      <c r="AY472" s="229"/>
      <c r="AZ472" s="229"/>
      <c r="BA472" s="230">
        <f t="shared" si="757"/>
        <v>0</v>
      </c>
    </row>
    <row r="473" spans="1:53" ht="14.1" customHeight="1" outlineLevel="2" x14ac:dyDescent="0.2">
      <c r="A473" s="68"/>
      <c r="B473" s="94"/>
      <c r="C473" s="95"/>
      <c r="D473" s="110"/>
      <c r="E473" s="110"/>
      <c r="F473" s="110"/>
      <c r="G473" s="111"/>
      <c r="H473" s="112" t="s">
        <v>179</v>
      </c>
      <c r="I473" s="100"/>
      <c r="J473" s="101"/>
      <c r="K473" s="101"/>
      <c r="L473" s="102" t="str">
        <f>IF(I473&lt;&gt;0,((VLOOKUP(I473,'1. Standard_Cost'!$B$4:$D$8,2)+VLOOKUP(I473,'1. Standard_Cost'!$B$4:$D$8,3))*J473*K473),"0")</f>
        <v>0</v>
      </c>
      <c r="M473" s="102">
        <f>L473*'1. Standard_Cost'!F61</f>
        <v>0</v>
      </c>
      <c r="N473" s="103"/>
      <c r="O473" s="103"/>
      <c r="P473" s="103"/>
      <c r="Q473" s="103"/>
      <c r="R473" s="104">
        <f>+N473*P473*'1. Standard_Cost'!$B$12</f>
        <v>0</v>
      </c>
      <c r="S473" s="104">
        <f>+N473*O473*P473*'1. Standard_Cost'!$C$12</f>
        <v>0</v>
      </c>
      <c r="T473" s="104">
        <f>+N473*P473*Q473*'1. Standard_Cost'!$D$12</f>
        <v>0</v>
      </c>
      <c r="U473" s="104">
        <f>+N473*O473*'1. Standard_Cost'!$E$12</f>
        <v>0</v>
      </c>
      <c r="V473" s="103"/>
      <c r="W473" s="103"/>
      <c r="X473" s="103"/>
      <c r="Y473" s="104">
        <f>+V473*((X473*'1. Standard_Cost'!$B$16)+(W473*X473*'1. Standard_Cost'!$C$16))</f>
        <v>0</v>
      </c>
      <c r="Z473" s="103"/>
      <c r="AA473" s="103"/>
      <c r="AB473" s="104">
        <f>+Z473*'1. Standard_Cost'!$B$20+AA473*'1. Standard_Cost'!$C$20</f>
        <v>0</v>
      </c>
      <c r="AC473" s="105"/>
      <c r="AD473" s="106"/>
      <c r="AE473" s="104">
        <f>SUM(AD473,AC473,AB473,Y473,U473,T473,S473,R473)*'1. Standard_Cost'!B85</f>
        <v>0</v>
      </c>
      <c r="AF473" s="104">
        <f t="shared" si="758"/>
        <v>0</v>
      </c>
      <c r="AG473" s="103"/>
      <c r="AH473" s="103"/>
      <c r="AI473" s="103"/>
      <c r="AJ473" s="107"/>
      <c r="AK473" s="107"/>
      <c r="AL473" s="107"/>
      <c r="AM473" s="104">
        <f>AG473*'1. Standard_Cost'!B81+'Incremental_Cost Year 2021'!AH482*'1. Standard_Cost'!C81+'Incremental_Cost Year 2021'!AI482*'1. Standard_Cost'!D81+'Incremental_Cost Year 2021'!AJ482+'Incremental_Cost Year 2021'!AL482+AK473</f>
        <v>0</v>
      </c>
      <c r="AN473" s="104">
        <f>AM473*'1. Standard_Cost'!C85</f>
        <v>0</v>
      </c>
      <c r="AO473" s="107"/>
      <c r="AQ473" s="104">
        <f t="shared" si="755"/>
        <v>0</v>
      </c>
      <c r="AR473" s="104">
        <f t="shared" si="756"/>
        <v>0</v>
      </c>
      <c r="AS473" s="104">
        <f t="shared" si="699"/>
        <v>0</v>
      </c>
      <c r="AT473" s="104">
        <f t="shared" si="759"/>
        <v>0</v>
      </c>
      <c r="AU473" s="229"/>
      <c r="AV473" s="229"/>
      <c r="AW473" s="229"/>
      <c r="AX473" s="229"/>
      <c r="AY473" s="229"/>
      <c r="AZ473" s="229"/>
      <c r="BA473" s="230">
        <f t="shared" si="757"/>
        <v>0</v>
      </c>
    </row>
    <row r="474" spans="1:53" ht="24.6" customHeight="1" outlineLevel="1" x14ac:dyDescent="0.2">
      <c r="A474" s="68"/>
      <c r="B474" s="141"/>
      <c r="C474" s="95"/>
      <c r="D474" s="113" t="s">
        <v>515</v>
      </c>
      <c r="E474" s="113" t="s">
        <v>797</v>
      </c>
      <c r="F474" s="114" t="s">
        <v>154</v>
      </c>
      <c r="G474" s="115" t="s">
        <v>155</v>
      </c>
      <c r="H474" s="122" t="s">
        <v>341</v>
      </c>
      <c r="I474" s="117"/>
      <c r="J474" s="117"/>
      <c r="K474" s="117"/>
      <c r="L474" s="118">
        <f>SUM(L470:L473)</f>
        <v>480600</v>
      </c>
      <c r="M474" s="118">
        <f>SUM(M470:M473)</f>
        <v>80260.200000000012</v>
      </c>
      <c r="N474" s="117"/>
      <c r="O474" s="117"/>
      <c r="P474" s="117"/>
      <c r="Q474" s="117"/>
      <c r="R474" s="119">
        <f>SUM(R470:R473)</f>
        <v>0</v>
      </c>
      <c r="S474" s="119">
        <f>SUM(S470:S473)</f>
        <v>0</v>
      </c>
      <c r="T474" s="119">
        <f>SUM(T470:T473)</f>
        <v>0</v>
      </c>
      <c r="U474" s="119">
        <f>SUM(U470:U473)</f>
        <v>0</v>
      </c>
      <c r="V474" s="117"/>
      <c r="W474" s="117"/>
      <c r="X474" s="117"/>
      <c r="Y474" s="118">
        <f>SUM(Y470:Y473)</f>
        <v>0</v>
      </c>
      <c r="Z474" s="117"/>
      <c r="AA474" s="117"/>
      <c r="AB474" s="118">
        <f t="shared" ref="AB474:AF474" si="760">SUM(AB470:AB473)</f>
        <v>0</v>
      </c>
      <c r="AC474" s="118">
        <f t="shared" si="760"/>
        <v>90000</v>
      </c>
      <c r="AD474" s="118">
        <f t="shared" si="760"/>
        <v>0</v>
      </c>
      <c r="AE474" s="118">
        <f t="shared" si="760"/>
        <v>0</v>
      </c>
      <c r="AF474" s="118">
        <f t="shared" si="760"/>
        <v>0</v>
      </c>
      <c r="AG474" s="117"/>
      <c r="AH474" s="117"/>
      <c r="AI474" s="117"/>
      <c r="AJ474" s="119">
        <f>SUM(AJ470:AJ473)</f>
        <v>0</v>
      </c>
      <c r="AK474" s="119">
        <f t="shared" ref="AK474:AN474" si="761">SUM(AK470:AK473)</f>
        <v>0</v>
      </c>
      <c r="AL474" s="119">
        <f t="shared" si="761"/>
        <v>0</v>
      </c>
      <c r="AM474" s="119">
        <f t="shared" si="761"/>
        <v>0</v>
      </c>
      <c r="AN474" s="119">
        <f t="shared" si="761"/>
        <v>0</v>
      </c>
      <c r="AO474" s="116"/>
      <c r="AP474" s="120"/>
      <c r="AQ474" s="121">
        <f t="shared" ref="AQ474:BA474" si="762">SUM(AQ470:AQ473)</f>
        <v>560860.19999999995</v>
      </c>
      <c r="AR474" s="121">
        <f t="shared" si="762"/>
        <v>0</v>
      </c>
      <c r="AS474" s="121">
        <f t="shared" si="762"/>
        <v>0</v>
      </c>
      <c r="AT474" s="121">
        <f t="shared" si="762"/>
        <v>560860.19999999995</v>
      </c>
      <c r="AU474" s="121">
        <f t="shared" si="762"/>
        <v>560860.19999999995</v>
      </c>
      <c r="AV474" s="121">
        <f t="shared" si="762"/>
        <v>0</v>
      </c>
      <c r="AW474" s="121">
        <f t="shared" si="762"/>
        <v>0</v>
      </c>
      <c r="AX474" s="121">
        <f t="shared" si="762"/>
        <v>0</v>
      </c>
      <c r="AY474" s="121">
        <f t="shared" si="762"/>
        <v>0</v>
      </c>
      <c r="AZ474" s="121">
        <f t="shared" si="762"/>
        <v>0</v>
      </c>
      <c r="BA474" s="121">
        <f t="shared" si="762"/>
        <v>0</v>
      </c>
    </row>
    <row r="475" spans="1:53" ht="14.1" customHeight="1" outlineLevel="2" x14ac:dyDescent="0.2">
      <c r="A475" s="68"/>
      <c r="B475" s="94"/>
      <c r="C475" s="250"/>
      <c r="D475" s="96"/>
      <c r="E475" s="96"/>
      <c r="F475" s="97"/>
      <c r="G475" s="98"/>
      <c r="H475" s="99" t="s">
        <v>49</v>
      </c>
      <c r="I475" s="100"/>
      <c r="J475" s="101"/>
      <c r="K475" s="101"/>
      <c r="L475" s="102" t="str">
        <f>IF(I475&lt;&gt;0,((VLOOKUP(I475,'1. Standard_Cost'!$B$4:$D$8,2)+VLOOKUP(I475,'1. Standard_Cost'!$B$4:$D$8,3))*J475*K475),"0")</f>
        <v>0</v>
      </c>
      <c r="M475" s="102">
        <f>L475*'1. Standard_Cost'!F76</f>
        <v>0</v>
      </c>
      <c r="N475" s="103"/>
      <c r="O475" s="103"/>
      <c r="P475" s="103"/>
      <c r="Q475" s="103"/>
      <c r="R475" s="104">
        <f>+N475*P475*'1. Standard_Cost'!$B$12</f>
        <v>0</v>
      </c>
      <c r="S475" s="104">
        <f>+N475*O475*P475*'1. Standard_Cost'!$C$12</f>
        <v>0</v>
      </c>
      <c r="T475" s="104">
        <f>+N475*P475*Q475*'1. Standard_Cost'!$D$12</f>
        <v>0</v>
      </c>
      <c r="U475" s="104">
        <f>+N475*O475*'1. Standard_Cost'!$E$12</f>
        <v>0</v>
      </c>
      <c r="V475" s="103"/>
      <c r="W475" s="103"/>
      <c r="X475" s="103"/>
      <c r="Y475" s="104">
        <f>+V475*((X475*'1. Standard_Cost'!$B$16)+(W475*X475*'1. Standard_Cost'!$C$16))</f>
        <v>0</v>
      </c>
      <c r="Z475" s="103"/>
      <c r="AA475" s="103"/>
      <c r="AB475" s="104">
        <f>+Z475*'1. Standard_Cost'!$B$20+AA475*'1. Standard_Cost'!$C$20</f>
        <v>0</v>
      </c>
      <c r="AC475" s="105"/>
      <c r="AD475" s="106"/>
      <c r="AE475" s="104">
        <f>SUM(AD475,AC475,AB475,Y475,U475,T475,S475,R475)*'1. Standard_Cost'!B100</f>
        <v>0</v>
      </c>
      <c r="AF475" s="104">
        <f>SUM(AD475,AE475)</f>
        <v>0</v>
      </c>
      <c r="AG475" s="103"/>
      <c r="AH475" s="103"/>
      <c r="AI475" s="103"/>
      <c r="AJ475" s="107"/>
      <c r="AK475" s="107"/>
      <c r="AL475" s="107"/>
      <c r="AM475" s="104">
        <f>AG475*'1. Standard_Cost'!B96+'Incremental_Cost Year 2021'!AH484*'1. Standard_Cost'!C96+'Incremental_Cost Year 2021'!AI484*'1. Standard_Cost'!D96+'Incremental_Cost Year 2021'!AJ484+'Incremental_Cost Year 2021'!AL484+AK475</f>
        <v>0</v>
      </c>
      <c r="AN475" s="104">
        <f>AM475*'1. Standard_Cost'!C100</f>
        <v>0</v>
      </c>
      <c r="AO475" s="107"/>
      <c r="AQ475" s="104">
        <f t="shared" ref="AQ475:AQ478" si="763">L475+M475</f>
        <v>0</v>
      </c>
      <c r="AR475" s="104">
        <f t="shared" ref="AR475:AR478" si="764">AF475</f>
        <v>0</v>
      </c>
      <c r="AS475" s="104">
        <f t="shared" si="699"/>
        <v>0</v>
      </c>
      <c r="AT475" s="104">
        <f>SUM(AQ475,AR475,AS475)</f>
        <v>0</v>
      </c>
      <c r="AU475" s="229"/>
      <c r="AV475" s="229"/>
      <c r="AW475" s="229"/>
      <c r="AX475" s="229"/>
      <c r="AY475" s="229"/>
      <c r="AZ475" s="229"/>
      <c r="BA475" s="230">
        <f t="shared" ref="BA475:BA478" si="765">SUM(AU475:AZ475)-AT475</f>
        <v>0</v>
      </c>
    </row>
    <row r="476" spans="1:53" ht="14.1" customHeight="1" outlineLevel="2" x14ac:dyDescent="0.2">
      <c r="A476" s="68"/>
      <c r="B476" s="94"/>
      <c r="C476" s="251"/>
      <c r="D476" s="110"/>
      <c r="E476" s="110"/>
      <c r="F476" s="110"/>
      <c r="G476" s="111"/>
      <c r="H476" s="99" t="s">
        <v>50</v>
      </c>
      <c r="I476" s="100"/>
      <c r="J476" s="101"/>
      <c r="K476" s="101"/>
      <c r="L476" s="102" t="str">
        <f>IF(I476&lt;&gt;0,((VLOOKUP(I476,'1. Standard_Cost'!$B$4:$D$8,2)+VLOOKUP(I476,'1. Standard_Cost'!$B$4:$D$8,3))*J476*K476),"0")</f>
        <v>0</v>
      </c>
      <c r="M476" s="102">
        <f>L476*'1. Standard_Cost'!F76</f>
        <v>0</v>
      </c>
      <c r="N476" s="103"/>
      <c r="O476" s="103"/>
      <c r="P476" s="103"/>
      <c r="Q476" s="103"/>
      <c r="R476" s="104">
        <f>+N476*P476*'1. Standard_Cost'!$B$12</f>
        <v>0</v>
      </c>
      <c r="S476" s="104">
        <f>+N476*O476*P476*'1. Standard_Cost'!$C$12</f>
        <v>0</v>
      </c>
      <c r="T476" s="104">
        <f>+N476*P476*Q476*'1. Standard_Cost'!$D$12</f>
        <v>0</v>
      </c>
      <c r="U476" s="104">
        <f>+N476*O476*'1. Standard_Cost'!$E$12</f>
        <v>0</v>
      </c>
      <c r="V476" s="103"/>
      <c r="W476" s="103"/>
      <c r="X476" s="103"/>
      <c r="Y476" s="104">
        <f>+V476*((X476*'1. Standard_Cost'!$B$16)+(W476*X476*'1. Standard_Cost'!$C$16))</f>
        <v>0</v>
      </c>
      <c r="Z476" s="103"/>
      <c r="AA476" s="103"/>
      <c r="AB476" s="104">
        <f>+Z476*'1. Standard_Cost'!$B$20+AA476*'1. Standard_Cost'!$C$20</f>
        <v>0</v>
      </c>
      <c r="AC476" s="105"/>
      <c r="AD476" s="106"/>
      <c r="AE476" s="104">
        <f>SUM(AD476,AC476,AB476,Y476,U476,T476,S476,R476)*'1. Standard_Cost'!B100</f>
        <v>0</v>
      </c>
      <c r="AF476" s="104">
        <f t="shared" ref="AF476:AF478" si="766">SUM(AD476,AE476)</f>
        <v>0</v>
      </c>
      <c r="AG476" s="103"/>
      <c r="AH476" s="103">
        <v>0</v>
      </c>
      <c r="AI476" s="103">
        <v>0</v>
      </c>
      <c r="AJ476" s="107"/>
      <c r="AK476" s="107"/>
      <c r="AL476" s="107"/>
      <c r="AM476" s="104">
        <f>AG476*'1. Standard_Cost'!B96+'Incremental_Cost Year 2021'!AH485*'1. Standard_Cost'!C96+'Incremental_Cost Year 2021'!AI485*'1. Standard_Cost'!D96+'Incremental_Cost Year 2021'!AJ485+'Incremental_Cost Year 2021'!AL485+AK476</f>
        <v>0</v>
      </c>
      <c r="AN476" s="104">
        <f>AM476*'1. Standard_Cost'!C100</f>
        <v>0</v>
      </c>
      <c r="AO476" s="107"/>
      <c r="AQ476" s="104">
        <f t="shared" si="763"/>
        <v>0</v>
      </c>
      <c r="AR476" s="104">
        <f t="shared" si="764"/>
        <v>0</v>
      </c>
      <c r="AS476" s="104">
        <f t="shared" si="699"/>
        <v>0</v>
      </c>
      <c r="AT476" s="104">
        <f t="shared" ref="AT476:AT478" si="767">SUM(AQ476,AR476,AS476)</f>
        <v>0</v>
      </c>
      <c r="AU476" s="229"/>
      <c r="AV476" s="229">
        <v>0</v>
      </c>
      <c r="AW476" s="229"/>
      <c r="AX476" s="229"/>
      <c r="AY476" s="229"/>
      <c r="AZ476" s="229"/>
      <c r="BA476" s="230">
        <f t="shared" si="765"/>
        <v>0</v>
      </c>
    </row>
    <row r="477" spans="1:53" ht="14.1" customHeight="1" outlineLevel="2" x14ac:dyDescent="0.2">
      <c r="A477" s="68"/>
      <c r="B477" s="94"/>
      <c r="C477" s="251"/>
      <c r="D477" s="110"/>
      <c r="E477" s="110"/>
      <c r="F477" s="110"/>
      <c r="G477" s="111"/>
      <c r="H477" s="99" t="s">
        <v>51</v>
      </c>
      <c r="I477" s="100"/>
      <c r="J477" s="101"/>
      <c r="K477" s="101"/>
      <c r="L477" s="102" t="str">
        <f>IF(I477&lt;&gt;0,((VLOOKUP(I477,'1. Standard_Cost'!$B$4:$D$8,2)+VLOOKUP(I477,'1. Standard_Cost'!$B$4:$D$8,3))*J477*K477),"0")</f>
        <v>0</v>
      </c>
      <c r="M477" s="102">
        <f>L477*'1. Standard_Cost'!F76</f>
        <v>0</v>
      </c>
      <c r="N477" s="103"/>
      <c r="O477" s="103"/>
      <c r="P477" s="103"/>
      <c r="Q477" s="103"/>
      <c r="R477" s="104">
        <f>+N477*P477*'1. Standard_Cost'!$B$12</f>
        <v>0</v>
      </c>
      <c r="S477" s="104">
        <f>+N477*O477*P477*'1. Standard_Cost'!$C$12</f>
        <v>0</v>
      </c>
      <c r="T477" s="104">
        <f>+N477*P477*Q477*'1. Standard_Cost'!$D$12</f>
        <v>0</v>
      </c>
      <c r="U477" s="104">
        <f>+N477*O477*'1. Standard_Cost'!$E$12</f>
        <v>0</v>
      </c>
      <c r="V477" s="103"/>
      <c r="W477" s="103"/>
      <c r="X477" s="103"/>
      <c r="Y477" s="104">
        <f>+V477*((X477*'1. Standard_Cost'!$B$16)+(W477*X477*'1. Standard_Cost'!$C$16))</f>
        <v>0</v>
      </c>
      <c r="Z477" s="103"/>
      <c r="AA477" s="103"/>
      <c r="AB477" s="104">
        <f>+Z477*'1. Standard_Cost'!$B$20+AA477*'1. Standard_Cost'!$C$20</f>
        <v>0</v>
      </c>
      <c r="AC477" s="105"/>
      <c r="AD477" s="106"/>
      <c r="AE477" s="104">
        <f>SUM(AD477,AC477,AB477,Y477,U477,T477,S477,R477)*'1. Standard_Cost'!B100</f>
        <v>0</v>
      </c>
      <c r="AF477" s="104">
        <f t="shared" si="766"/>
        <v>0</v>
      </c>
      <c r="AG477" s="103"/>
      <c r="AH477" s="103"/>
      <c r="AI477" s="103"/>
      <c r="AJ477" s="107"/>
      <c r="AK477" s="107"/>
      <c r="AL477" s="107"/>
      <c r="AM477" s="104">
        <f>AG477*'1. Standard_Cost'!B96+'Incremental_Cost Year 2021'!AH486*'1. Standard_Cost'!C96+'Incremental_Cost Year 2021'!AI486*'1. Standard_Cost'!D96+'Incremental_Cost Year 2021'!AJ486+'Incremental_Cost Year 2021'!AL486+AK477</f>
        <v>0</v>
      </c>
      <c r="AN477" s="104">
        <f>AM477*'1. Standard_Cost'!C100</f>
        <v>0</v>
      </c>
      <c r="AO477" s="107"/>
      <c r="AQ477" s="104">
        <f t="shared" si="763"/>
        <v>0</v>
      </c>
      <c r="AR477" s="104">
        <f t="shared" si="764"/>
        <v>0</v>
      </c>
      <c r="AS477" s="104">
        <f t="shared" si="699"/>
        <v>0</v>
      </c>
      <c r="AT477" s="104">
        <f t="shared" si="767"/>
        <v>0</v>
      </c>
      <c r="AU477" s="229"/>
      <c r="AV477" s="229"/>
      <c r="AW477" s="229"/>
      <c r="AX477" s="229"/>
      <c r="AY477" s="229"/>
      <c r="AZ477" s="229"/>
      <c r="BA477" s="230">
        <f t="shared" si="765"/>
        <v>0</v>
      </c>
    </row>
    <row r="478" spans="1:53" ht="14.1" customHeight="1" outlineLevel="2" x14ac:dyDescent="0.2">
      <c r="A478" s="68"/>
      <c r="B478" s="94"/>
      <c r="C478" s="251"/>
      <c r="D478" s="110"/>
      <c r="E478" s="110"/>
      <c r="F478" s="110"/>
      <c r="G478" s="111"/>
      <c r="H478" s="112" t="s">
        <v>179</v>
      </c>
      <c r="I478" s="100"/>
      <c r="J478" s="101"/>
      <c r="K478" s="101"/>
      <c r="L478" s="102" t="str">
        <f>IF(I478&lt;&gt;0,((VLOOKUP(I478,'1. Standard_Cost'!$B$4:$D$8,2)+VLOOKUP(I478,'1. Standard_Cost'!$B$4:$D$8,3))*J478*K478),"0")</f>
        <v>0</v>
      </c>
      <c r="M478" s="102">
        <f>L478*'1. Standard_Cost'!F76</f>
        <v>0</v>
      </c>
      <c r="N478" s="103"/>
      <c r="O478" s="103"/>
      <c r="P478" s="103"/>
      <c r="Q478" s="103"/>
      <c r="R478" s="104">
        <f>+N478*P478*'1. Standard_Cost'!$B$12</f>
        <v>0</v>
      </c>
      <c r="S478" s="104">
        <f>+N478*O478*P478*'1. Standard_Cost'!$C$12</f>
        <v>0</v>
      </c>
      <c r="T478" s="104">
        <f>+N478*P478*Q478*'1. Standard_Cost'!$D$12</f>
        <v>0</v>
      </c>
      <c r="U478" s="104">
        <f>+N478*O478*'1. Standard_Cost'!$E$12</f>
        <v>0</v>
      </c>
      <c r="V478" s="103"/>
      <c r="W478" s="103"/>
      <c r="X478" s="103"/>
      <c r="Y478" s="104">
        <f>+V478*((X478*'1. Standard_Cost'!$B$16)+(W478*X478*'1. Standard_Cost'!$C$16))</f>
        <v>0</v>
      </c>
      <c r="Z478" s="103"/>
      <c r="AA478" s="103"/>
      <c r="AB478" s="104">
        <f>+Z478*'1. Standard_Cost'!$B$20+AA478*'1. Standard_Cost'!$C$20</f>
        <v>0</v>
      </c>
      <c r="AC478" s="105"/>
      <c r="AD478" s="106"/>
      <c r="AE478" s="104">
        <f>SUM(AD478,AC478,AB478,Y478,U478,T478,S478,R478)*'1. Standard_Cost'!B100</f>
        <v>0</v>
      </c>
      <c r="AF478" s="104">
        <f t="shared" si="766"/>
        <v>0</v>
      </c>
      <c r="AG478" s="103"/>
      <c r="AH478" s="103"/>
      <c r="AI478" s="103"/>
      <c r="AJ478" s="107"/>
      <c r="AK478" s="107"/>
      <c r="AL478" s="107"/>
      <c r="AM478" s="104">
        <f>AG478*'1. Standard_Cost'!B96+'Incremental_Cost Year 2021'!AH487*'1. Standard_Cost'!C96+'Incremental_Cost Year 2021'!AI487*'1. Standard_Cost'!D96+'Incremental_Cost Year 2021'!AJ487+'Incremental_Cost Year 2021'!AL487+AK478</f>
        <v>0</v>
      </c>
      <c r="AN478" s="104">
        <f>AM478*'1. Standard_Cost'!C100</f>
        <v>0</v>
      </c>
      <c r="AO478" s="107"/>
      <c r="AQ478" s="104">
        <f t="shared" si="763"/>
        <v>0</v>
      </c>
      <c r="AR478" s="104">
        <f t="shared" si="764"/>
        <v>0</v>
      </c>
      <c r="AS478" s="104">
        <f t="shared" si="699"/>
        <v>0</v>
      </c>
      <c r="AT478" s="104">
        <f t="shared" si="767"/>
        <v>0</v>
      </c>
      <c r="AU478" s="229"/>
      <c r="AV478" s="229"/>
      <c r="AW478" s="229"/>
      <c r="AX478" s="229"/>
      <c r="AY478" s="229"/>
      <c r="AZ478" s="229"/>
      <c r="BA478" s="230">
        <f t="shared" si="765"/>
        <v>0</v>
      </c>
    </row>
    <row r="479" spans="1:53" ht="25.35" customHeight="1" outlineLevel="1" x14ac:dyDescent="0.2">
      <c r="A479" s="68"/>
      <c r="B479" s="94"/>
      <c r="C479" s="251"/>
      <c r="D479" s="113" t="s">
        <v>48</v>
      </c>
      <c r="E479" s="113" t="s">
        <v>799</v>
      </c>
      <c r="F479" s="114" t="s">
        <v>154</v>
      </c>
      <c r="G479" s="115" t="s">
        <v>155</v>
      </c>
      <c r="H479" s="140" t="s">
        <v>342</v>
      </c>
      <c r="I479" s="117"/>
      <c r="J479" s="117"/>
      <c r="K479" s="117"/>
      <c r="L479" s="118">
        <f>SUM(L475:L478)</f>
        <v>0</v>
      </c>
      <c r="M479" s="118">
        <f>SUM(M475:M478)</f>
        <v>0</v>
      </c>
      <c r="N479" s="117"/>
      <c r="O479" s="117"/>
      <c r="P479" s="117"/>
      <c r="Q479" s="117"/>
      <c r="R479" s="119">
        <f>SUM(R475:R478)</f>
        <v>0</v>
      </c>
      <c r="S479" s="119">
        <f>SUM(S475:S478)</f>
        <v>0</v>
      </c>
      <c r="T479" s="119">
        <f>SUM(T475:T478)</f>
        <v>0</v>
      </c>
      <c r="U479" s="119">
        <f>SUM(U475:U478)</f>
        <v>0</v>
      </c>
      <c r="V479" s="117"/>
      <c r="W479" s="117"/>
      <c r="X479" s="117"/>
      <c r="Y479" s="118">
        <f>SUM(Y475:Y478)</f>
        <v>0</v>
      </c>
      <c r="Z479" s="117"/>
      <c r="AA479" s="117"/>
      <c r="AB479" s="118">
        <f t="shared" ref="AB479:AF479" si="768">SUM(AB475:AB478)</f>
        <v>0</v>
      </c>
      <c r="AC479" s="118">
        <f t="shared" si="768"/>
        <v>0</v>
      </c>
      <c r="AD479" s="118">
        <f t="shared" si="768"/>
        <v>0</v>
      </c>
      <c r="AE479" s="118">
        <f t="shared" si="768"/>
        <v>0</v>
      </c>
      <c r="AF479" s="118">
        <f t="shared" si="768"/>
        <v>0</v>
      </c>
      <c r="AG479" s="117"/>
      <c r="AH479" s="117"/>
      <c r="AI479" s="117"/>
      <c r="AJ479" s="119">
        <f>SUM(AJ475:AJ478)</f>
        <v>0</v>
      </c>
      <c r="AK479" s="119">
        <f t="shared" ref="AK479:AN479" si="769">SUM(AK475:AK478)</f>
        <v>0</v>
      </c>
      <c r="AL479" s="119">
        <f t="shared" si="769"/>
        <v>0</v>
      </c>
      <c r="AM479" s="119">
        <f t="shared" si="769"/>
        <v>0</v>
      </c>
      <c r="AN479" s="119">
        <f t="shared" si="769"/>
        <v>0</v>
      </c>
      <c r="AO479" s="116"/>
      <c r="AP479" s="120"/>
      <c r="AQ479" s="118">
        <f t="shared" ref="AQ479:BA479" si="770">SUM(AQ475:AQ478)</f>
        <v>0</v>
      </c>
      <c r="AR479" s="118">
        <f t="shared" si="770"/>
        <v>0</v>
      </c>
      <c r="AS479" s="118">
        <f t="shared" si="770"/>
        <v>0</v>
      </c>
      <c r="AT479" s="118">
        <f t="shared" si="770"/>
        <v>0</v>
      </c>
      <c r="AU479" s="118">
        <f t="shared" si="770"/>
        <v>0</v>
      </c>
      <c r="AV479" s="118">
        <f t="shared" si="770"/>
        <v>0</v>
      </c>
      <c r="AW479" s="118">
        <f t="shared" si="770"/>
        <v>0</v>
      </c>
      <c r="AX479" s="118">
        <f t="shared" si="770"/>
        <v>0</v>
      </c>
      <c r="AY479" s="118">
        <f t="shared" si="770"/>
        <v>0</v>
      </c>
      <c r="AZ479" s="118">
        <f t="shared" si="770"/>
        <v>0</v>
      </c>
      <c r="BA479" s="118">
        <f t="shared" si="770"/>
        <v>0</v>
      </c>
    </row>
    <row r="480" spans="1:53" ht="14.1" customHeight="1" outlineLevel="2" x14ac:dyDescent="0.2">
      <c r="A480" s="68"/>
      <c r="B480" s="94"/>
      <c r="C480" s="251"/>
      <c r="D480" s="96"/>
      <c r="E480" s="96"/>
      <c r="F480" s="97"/>
      <c r="G480" s="98"/>
      <c r="H480" s="99" t="s">
        <v>49</v>
      </c>
      <c r="I480" s="100"/>
      <c r="J480" s="101"/>
      <c r="K480" s="101"/>
      <c r="L480" s="102" t="str">
        <f>IF(I480&lt;&gt;0,((VLOOKUP(I480,'1. Standard_Cost'!$B$4:$D$8,2)+VLOOKUP(I480,'1. Standard_Cost'!$B$4:$D$8,3))*J480*K480),"0")</f>
        <v>0</v>
      </c>
      <c r="M480" s="102">
        <f>L480*'1. Standard_Cost'!F76</f>
        <v>0</v>
      </c>
      <c r="N480" s="103"/>
      <c r="O480" s="103"/>
      <c r="P480" s="103"/>
      <c r="Q480" s="103"/>
      <c r="R480" s="104">
        <f>+N480*P480*'1. Standard_Cost'!$B$12</f>
        <v>0</v>
      </c>
      <c r="S480" s="104">
        <f>+N480*O480*P480*'1. Standard_Cost'!$C$12</f>
        <v>0</v>
      </c>
      <c r="T480" s="104">
        <f>+N480*P480*Q480*'1. Standard_Cost'!$D$12</f>
        <v>0</v>
      </c>
      <c r="U480" s="104">
        <f>+N480*O480*'1. Standard_Cost'!$E$12</f>
        <v>0</v>
      </c>
      <c r="V480" s="103"/>
      <c r="W480" s="103"/>
      <c r="X480" s="103"/>
      <c r="Y480" s="104">
        <f>+V480*((X480*'1. Standard_Cost'!$B$16)+(W480*X480*'1. Standard_Cost'!$C$16))</f>
        <v>0</v>
      </c>
      <c r="Z480" s="103"/>
      <c r="AA480" s="103"/>
      <c r="AB480" s="104">
        <f>+Z480*'1. Standard_Cost'!$B$20+AA480*'1. Standard_Cost'!$C$20</f>
        <v>0</v>
      </c>
      <c r="AC480" s="105"/>
      <c r="AD480" s="106"/>
      <c r="AE480" s="104">
        <f>SUM(AD480,AC480,AB480,Y480,U480,T480,S480,R480)*'1. Standard_Cost'!B100</f>
        <v>0</v>
      </c>
      <c r="AF480" s="104">
        <f>SUM(AD480,AE480)</f>
        <v>0</v>
      </c>
      <c r="AG480" s="103"/>
      <c r="AH480" s="103"/>
      <c r="AI480" s="103"/>
      <c r="AJ480" s="107"/>
      <c r="AK480" s="107"/>
      <c r="AL480" s="107"/>
      <c r="AM480" s="104">
        <f>AG480*'1. Standard_Cost'!B96+'Incremental_Cost Year 2021'!AH489*'1. Standard_Cost'!C96+'Incremental_Cost Year 2021'!AI489*'1. Standard_Cost'!D96+'Incremental_Cost Year 2021'!AJ489+'Incremental_Cost Year 2021'!AL489+AK480</f>
        <v>0</v>
      </c>
      <c r="AN480" s="104">
        <f>AM480*'1. Standard_Cost'!C100</f>
        <v>0</v>
      </c>
      <c r="AO480" s="107"/>
      <c r="AQ480" s="104">
        <f t="shared" ref="AQ480:AQ483" si="771">L480+M480</f>
        <v>0</v>
      </c>
      <c r="AR480" s="104">
        <f t="shared" ref="AR480:AR483" si="772">AF480</f>
        <v>0</v>
      </c>
      <c r="AS480" s="104">
        <f t="shared" si="699"/>
        <v>0</v>
      </c>
      <c r="AT480" s="104">
        <f>SUM(AQ480,AR480,AS480)</f>
        <v>0</v>
      </c>
      <c r="AU480" s="229"/>
      <c r="AV480" s="229"/>
      <c r="AW480" s="229"/>
      <c r="AX480" s="229"/>
      <c r="AY480" s="229"/>
      <c r="AZ480" s="229"/>
      <c r="BA480" s="230">
        <f t="shared" ref="BA480:BA483" si="773">SUM(AU480:AZ480)-AT480</f>
        <v>0</v>
      </c>
    </row>
    <row r="481" spans="1:53" ht="14.1" customHeight="1" outlineLevel="2" x14ac:dyDescent="0.2">
      <c r="A481" s="68"/>
      <c r="B481" s="94"/>
      <c r="C481" s="251"/>
      <c r="D481" s="110"/>
      <c r="E481" s="110"/>
      <c r="F481" s="110"/>
      <c r="G481" s="111"/>
      <c r="H481" s="99" t="s">
        <v>50</v>
      </c>
      <c r="I481" s="100"/>
      <c r="J481" s="101"/>
      <c r="K481" s="101"/>
      <c r="L481" s="102" t="str">
        <f>IF(I481&lt;&gt;0,((VLOOKUP(I481,'1. Standard_Cost'!$B$4:$D$8,2)+VLOOKUP(I481,'1. Standard_Cost'!$B$4:$D$8,3))*J481*K481),"0")</f>
        <v>0</v>
      </c>
      <c r="M481" s="102">
        <f>L481*'1. Standard_Cost'!F76</f>
        <v>0</v>
      </c>
      <c r="N481" s="103"/>
      <c r="O481" s="103"/>
      <c r="P481" s="103"/>
      <c r="Q481" s="103"/>
      <c r="R481" s="104">
        <f>+N481*P481*'1. Standard_Cost'!$B$12</f>
        <v>0</v>
      </c>
      <c r="S481" s="104">
        <f>+N481*O481*P481*'1. Standard_Cost'!$C$12</f>
        <v>0</v>
      </c>
      <c r="T481" s="104">
        <f>+N481*P481*Q481*'1. Standard_Cost'!$D$12</f>
        <v>0</v>
      </c>
      <c r="U481" s="104">
        <f>+N481*O481*'1. Standard_Cost'!$E$12</f>
        <v>0</v>
      </c>
      <c r="V481" s="103"/>
      <c r="W481" s="103"/>
      <c r="X481" s="103"/>
      <c r="Y481" s="104">
        <f>+V481*((X481*'1. Standard_Cost'!$B$16)+(W481*X481*'1. Standard_Cost'!$C$16))</f>
        <v>0</v>
      </c>
      <c r="Z481" s="103"/>
      <c r="AA481" s="103"/>
      <c r="AB481" s="104">
        <f>+Z481*'1. Standard_Cost'!$B$20+AA481*'1. Standard_Cost'!$C$20</f>
        <v>0</v>
      </c>
      <c r="AC481" s="105"/>
      <c r="AD481" s="106"/>
      <c r="AE481" s="104">
        <f>SUM(AD481,AC481,AB481,Y481,U481,T481,S481,R481)*'1. Standard_Cost'!B100</f>
        <v>0</v>
      </c>
      <c r="AF481" s="104">
        <f t="shared" ref="AF481:AF483" si="774">SUM(AD481,AE481)</f>
        <v>0</v>
      </c>
      <c r="AG481" s="103"/>
      <c r="AH481" s="103">
        <v>0</v>
      </c>
      <c r="AI481" s="103">
        <v>0</v>
      </c>
      <c r="AJ481" s="107"/>
      <c r="AK481" s="107"/>
      <c r="AL481" s="107"/>
      <c r="AM481" s="104">
        <f>AG481*'1. Standard_Cost'!B96+'Incremental_Cost Year 2021'!AH490*'1. Standard_Cost'!C96+'Incremental_Cost Year 2021'!AI490*'1. Standard_Cost'!D96+'Incremental_Cost Year 2021'!AJ490+'Incremental_Cost Year 2021'!AL490+AK481</f>
        <v>0</v>
      </c>
      <c r="AN481" s="104">
        <f>AM481*'1. Standard_Cost'!C100</f>
        <v>0</v>
      </c>
      <c r="AO481" s="107"/>
      <c r="AQ481" s="104">
        <f t="shared" si="771"/>
        <v>0</v>
      </c>
      <c r="AR481" s="104">
        <f t="shared" si="772"/>
        <v>0</v>
      </c>
      <c r="AS481" s="104">
        <f t="shared" si="699"/>
        <v>0</v>
      </c>
      <c r="AT481" s="104">
        <f t="shared" ref="AT481:AT483" si="775">SUM(AQ481,AR481,AS481)</f>
        <v>0</v>
      </c>
      <c r="AU481" s="229"/>
      <c r="AV481" s="229">
        <v>0</v>
      </c>
      <c r="AW481" s="229"/>
      <c r="AX481" s="229"/>
      <c r="AY481" s="229"/>
      <c r="AZ481" s="229"/>
      <c r="BA481" s="230">
        <f t="shared" si="773"/>
        <v>0</v>
      </c>
    </row>
    <row r="482" spans="1:53" ht="14.1" customHeight="1" outlineLevel="2" x14ac:dyDescent="0.2">
      <c r="A482" s="68"/>
      <c r="B482" s="94"/>
      <c r="C482" s="251"/>
      <c r="D482" s="110"/>
      <c r="E482" s="110"/>
      <c r="F482" s="110"/>
      <c r="G482" s="111"/>
      <c r="H482" s="99" t="s">
        <v>51</v>
      </c>
      <c r="I482" s="100"/>
      <c r="J482" s="101"/>
      <c r="K482" s="101"/>
      <c r="L482" s="102" t="str">
        <f>IF(I482&lt;&gt;0,((VLOOKUP(I482,'1. Standard_Cost'!$B$4:$D$8,2)+VLOOKUP(I482,'1. Standard_Cost'!$B$4:$D$8,3))*J482*K482),"0")</f>
        <v>0</v>
      </c>
      <c r="M482" s="102">
        <f>L482*'1. Standard_Cost'!F76</f>
        <v>0</v>
      </c>
      <c r="N482" s="103"/>
      <c r="O482" s="103"/>
      <c r="P482" s="103"/>
      <c r="Q482" s="103"/>
      <c r="R482" s="104">
        <f>+N482*P482*'1. Standard_Cost'!$B$12</f>
        <v>0</v>
      </c>
      <c r="S482" s="104">
        <f>+N482*O482*P482*'1. Standard_Cost'!$C$12</f>
        <v>0</v>
      </c>
      <c r="T482" s="104">
        <f>+N482*P482*Q482*'1. Standard_Cost'!$D$12</f>
        <v>0</v>
      </c>
      <c r="U482" s="104">
        <f>+N482*O482*'1. Standard_Cost'!$E$12</f>
        <v>0</v>
      </c>
      <c r="V482" s="103"/>
      <c r="W482" s="103"/>
      <c r="X482" s="103"/>
      <c r="Y482" s="104">
        <f>+V482*((X482*'1. Standard_Cost'!$B$16)+(W482*X482*'1. Standard_Cost'!$C$16))</f>
        <v>0</v>
      </c>
      <c r="Z482" s="103"/>
      <c r="AA482" s="103"/>
      <c r="AB482" s="104">
        <f>+Z482*'1. Standard_Cost'!$B$20+AA482*'1. Standard_Cost'!$C$20</f>
        <v>0</v>
      </c>
      <c r="AC482" s="105"/>
      <c r="AD482" s="106"/>
      <c r="AE482" s="104">
        <f>SUM(AD482,AC482,AB482,Y482,U482,T482,S482,R482)*'1. Standard_Cost'!B100</f>
        <v>0</v>
      </c>
      <c r="AF482" s="104">
        <f t="shared" si="774"/>
        <v>0</v>
      </c>
      <c r="AG482" s="103"/>
      <c r="AH482" s="103"/>
      <c r="AI482" s="103"/>
      <c r="AJ482" s="107"/>
      <c r="AK482" s="107"/>
      <c r="AL482" s="107"/>
      <c r="AM482" s="104">
        <f>AG482*'1. Standard_Cost'!B96+'Incremental_Cost Year 2021'!AH491*'1. Standard_Cost'!C96+'Incremental_Cost Year 2021'!AI491*'1. Standard_Cost'!D96+'Incremental_Cost Year 2021'!AJ491+'Incremental_Cost Year 2021'!AL491+AK482</f>
        <v>0</v>
      </c>
      <c r="AN482" s="104">
        <f>AM482*'1. Standard_Cost'!C100</f>
        <v>0</v>
      </c>
      <c r="AO482" s="107"/>
      <c r="AQ482" s="104">
        <f t="shared" si="771"/>
        <v>0</v>
      </c>
      <c r="AR482" s="104">
        <f t="shared" si="772"/>
        <v>0</v>
      </c>
      <c r="AS482" s="104">
        <f t="shared" si="699"/>
        <v>0</v>
      </c>
      <c r="AT482" s="104">
        <f t="shared" si="775"/>
        <v>0</v>
      </c>
      <c r="AU482" s="229"/>
      <c r="AV482" s="229"/>
      <c r="AW482" s="229"/>
      <c r="AX482" s="229"/>
      <c r="AY482" s="229"/>
      <c r="AZ482" s="229"/>
      <c r="BA482" s="230">
        <f t="shared" si="773"/>
        <v>0</v>
      </c>
    </row>
    <row r="483" spans="1:53" ht="14.1" customHeight="1" outlineLevel="2" x14ac:dyDescent="0.2">
      <c r="A483" s="68"/>
      <c r="B483" s="94"/>
      <c r="C483" s="251"/>
      <c r="D483" s="110"/>
      <c r="E483" s="110"/>
      <c r="F483" s="110"/>
      <c r="G483" s="111"/>
      <c r="H483" s="112" t="s">
        <v>179</v>
      </c>
      <c r="I483" s="100"/>
      <c r="J483" s="101"/>
      <c r="K483" s="101"/>
      <c r="L483" s="102" t="str">
        <f>IF(I483&lt;&gt;0,((VLOOKUP(I483,'1. Standard_Cost'!$B$4:$D$8,2)+VLOOKUP(I483,'1. Standard_Cost'!$B$4:$D$8,3))*J483*K483),"0")</f>
        <v>0</v>
      </c>
      <c r="M483" s="102">
        <f>L483*'1. Standard_Cost'!F76</f>
        <v>0</v>
      </c>
      <c r="N483" s="103"/>
      <c r="O483" s="103"/>
      <c r="P483" s="103"/>
      <c r="Q483" s="103"/>
      <c r="R483" s="104">
        <f>+N483*P483*'1. Standard_Cost'!$B$12</f>
        <v>0</v>
      </c>
      <c r="S483" s="104">
        <f>+N483*O483*P483*'1. Standard_Cost'!$C$12</f>
        <v>0</v>
      </c>
      <c r="T483" s="104">
        <f>+N483*P483*Q483*'1. Standard_Cost'!$D$12</f>
        <v>0</v>
      </c>
      <c r="U483" s="104">
        <f>+N483*O483*'1. Standard_Cost'!$E$12</f>
        <v>0</v>
      </c>
      <c r="V483" s="103"/>
      <c r="W483" s="103"/>
      <c r="X483" s="103"/>
      <c r="Y483" s="104">
        <f>+V483*((X483*'1. Standard_Cost'!$B$16)+(W483*X483*'1. Standard_Cost'!$C$16))</f>
        <v>0</v>
      </c>
      <c r="Z483" s="103"/>
      <c r="AA483" s="103"/>
      <c r="AB483" s="104">
        <f>+Z483*'1. Standard_Cost'!$B$20+AA483*'1. Standard_Cost'!$C$20</f>
        <v>0</v>
      </c>
      <c r="AC483" s="105"/>
      <c r="AD483" s="106"/>
      <c r="AE483" s="104">
        <f>SUM(AD483,AC483,AB483,Y483,U483,T483,S483,R483)*'1. Standard_Cost'!B100</f>
        <v>0</v>
      </c>
      <c r="AF483" s="104">
        <f t="shared" si="774"/>
        <v>0</v>
      </c>
      <c r="AG483" s="103"/>
      <c r="AH483" s="103"/>
      <c r="AI483" s="103"/>
      <c r="AJ483" s="107"/>
      <c r="AK483" s="107"/>
      <c r="AL483" s="107"/>
      <c r="AM483" s="104">
        <f>AG483*'1. Standard_Cost'!B96+'Incremental_Cost Year 2021'!AH492*'1. Standard_Cost'!C96+'Incremental_Cost Year 2021'!AI492*'1. Standard_Cost'!D96+'Incremental_Cost Year 2021'!AJ492+'Incremental_Cost Year 2021'!AL492+AK483</f>
        <v>0</v>
      </c>
      <c r="AN483" s="104">
        <f>AM483*'1. Standard_Cost'!C100</f>
        <v>0</v>
      </c>
      <c r="AO483" s="107"/>
      <c r="AQ483" s="104">
        <f t="shared" si="771"/>
        <v>0</v>
      </c>
      <c r="AR483" s="104">
        <f t="shared" si="772"/>
        <v>0</v>
      </c>
      <c r="AS483" s="104">
        <f t="shared" si="699"/>
        <v>0</v>
      </c>
      <c r="AT483" s="104">
        <f t="shared" si="775"/>
        <v>0</v>
      </c>
      <c r="AU483" s="229"/>
      <c r="AV483" s="229"/>
      <c r="AW483" s="229"/>
      <c r="AX483" s="229"/>
      <c r="AY483" s="229"/>
      <c r="AZ483" s="229"/>
      <c r="BA483" s="230">
        <f t="shared" si="773"/>
        <v>0</v>
      </c>
    </row>
    <row r="484" spans="1:53" ht="25.7" customHeight="1" outlineLevel="1" x14ac:dyDescent="0.2">
      <c r="A484" s="68"/>
      <c r="B484" s="94"/>
      <c r="C484" s="251"/>
      <c r="D484" s="113" t="s">
        <v>515</v>
      </c>
      <c r="E484" s="113" t="s">
        <v>800</v>
      </c>
      <c r="F484" s="114" t="s">
        <v>154</v>
      </c>
      <c r="G484" s="115" t="s">
        <v>155</v>
      </c>
      <c r="H484" s="122" t="s">
        <v>343</v>
      </c>
      <c r="I484" s="117"/>
      <c r="J484" s="117"/>
      <c r="K484" s="117"/>
      <c r="L484" s="118">
        <f>SUM(L480:L483)</f>
        <v>0</v>
      </c>
      <c r="M484" s="118">
        <f>SUM(M480:M483)</f>
        <v>0</v>
      </c>
      <c r="N484" s="117"/>
      <c r="O484" s="117"/>
      <c r="P484" s="117"/>
      <c r="Q484" s="117"/>
      <c r="R484" s="119">
        <f>SUM(R480:R483)</f>
        <v>0</v>
      </c>
      <c r="S484" s="119">
        <f>SUM(S480:S483)</f>
        <v>0</v>
      </c>
      <c r="T484" s="119">
        <f>SUM(T480:T483)</f>
        <v>0</v>
      </c>
      <c r="U484" s="119">
        <f>SUM(U480:U483)</f>
        <v>0</v>
      </c>
      <c r="V484" s="117"/>
      <c r="W484" s="117"/>
      <c r="X484" s="117"/>
      <c r="Y484" s="118">
        <f>SUM(Y480:Y483)</f>
        <v>0</v>
      </c>
      <c r="Z484" s="117"/>
      <c r="AA484" s="117"/>
      <c r="AB484" s="118">
        <f t="shared" ref="AB484:AF484" si="776">SUM(AB480:AB483)</f>
        <v>0</v>
      </c>
      <c r="AC484" s="118">
        <f t="shared" si="776"/>
        <v>0</v>
      </c>
      <c r="AD484" s="118">
        <f t="shared" si="776"/>
        <v>0</v>
      </c>
      <c r="AE484" s="118">
        <f t="shared" si="776"/>
        <v>0</v>
      </c>
      <c r="AF484" s="118">
        <f t="shared" si="776"/>
        <v>0</v>
      </c>
      <c r="AG484" s="117"/>
      <c r="AH484" s="117"/>
      <c r="AI484" s="117"/>
      <c r="AJ484" s="119">
        <f>SUM(AJ480:AJ483)</f>
        <v>0</v>
      </c>
      <c r="AK484" s="119">
        <f t="shared" ref="AK484:AN484" si="777">SUM(AK480:AK483)</f>
        <v>0</v>
      </c>
      <c r="AL484" s="119">
        <f t="shared" si="777"/>
        <v>0</v>
      </c>
      <c r="AM484" s="119">
        <f t="shared" si="777"/>
        <v>0</v>
      </c>
      <c r="AN484" s="119">
        <f t="shared" si="777"/>
        <v>0</v>
      </c>
      <c r="AO484" s="116"/>
      <c r="AP484" s="120"/>
      <c r="AQ484" s="121">
        <f t="shared" ref="AQ484:BA484" si="778">SUM(AQ480:AQ483)</f>
        <v>0</v>
      </c>
      <c r="AR484" s="121">
        <f t="shared" si="778"/>
        <v>0</v>
      </c>
      <c r="AS484" s="121">
        <f t="shared" si="778"/>
        <v>0</v>
      </c>
      <c r="AT484" s="121">
        <f t="shared" si="778"/>
        <v>0</v>
      </c>
      <c r="AU484" s="121">
        <f t="shared" si="778"/>
        <v>0</v>
      </c>
      <c r="AV484" s="121">
        <f t="shared" si="778"/>
        <v>0</v>
      </c>
      <c r="AW484" s="121">
        <f t="shared" si="778"/>
        <v>0</v>
      </c>
      <c r="AX484" s="121">
        <f t="shared" si="778"/>
        <v>0</v>
      </c>
      <c r="AY484" s="121">
        <f t="shared" si="778"/>
        <v>0</v>
      </c>
      <c r="AZ484" s="121">
        <f t="shared" si="778"/>
        <v>0</v>
      </c>
      <c r="BA484" s="121">
        <f t="shared" si="778"/>
        <v>0</v>
      </c>
    </row>
    <row r="485" spans="1:53" ht="14.1" customHeight="1" outlineLevel="2" x14ac:dyDescent="0.2">
      <c r="A485" s="68"/>
      <c r="B485" s="94"/>
      <c r="C485" s="251"/>
      <c r="D485" s="96"/>
      <c r="E485" s="96"/>
      <c r="F485" s="97"/>
      <c r="G485" s="98"/>
      <c r="H485" s="99" t="s">
        <v>49</v>
      </c>
      <c r="I485" s="100"/>
      <c r="J485" s="101"/>
      <c r="K485" s="101"/>
      <c r="L485" s="102" t="str">
        <f>IF(I485&lt;&gt;0,((VLOOKUP(I485,'1. Standard_Cost'!$B$4:$D$8,2)+VLOOKUP(I485,'1. Standard_Cost'!$B$4:$D$8,3))*J485*K485),"0")</f>
        <v>0</v>
      </c>
      <c r="M485" s="102">
        <f>L485*'1. Standard_Cost'!F76</f>
        <v>0</v>
      </c>
      <c r="N485" s="103"/>
      <c r="O485" s="103"/>
      <c r="P485" s="103"/>
      <c r="Q485" s="103"/>
      <c r="R485" s="104">
        <f>+N485*P485*'1. Standard_Cost'!$B$12</f>
        <v>0</v>
      </c>
      <c r="S485" s="104">
        <f>+N485*O485*P485*'1. Standard_Cost'!$C$12</f>
        <v>0</v>
      </c>
      <c r="T485" s="104">
        <f>+N485*P485*Q485*'1. Standard_Cost'!$D$12</f>
        <v>0</v>
      </c>
      <c r="U485" s="104">
        <f>+N485*O485*'1. Standard_Cost'!$E$12</f>
        <v>0</v>
      </c>
      <c r="V485" s="103"/>
      <c r="W485" s="103"/>
      <c r="X485" s="103"/>
      <c r="Y485" s="104">
        <f>+V485*((X485*'1. Standard_Cost'!$B$16)+(W485*X485*'1. Standard_Cost'!$C$16))</f>
        <v>0</v>
      </c>
      <c r="Z485" s="103"/>
      <c r="AA485" s="103"/>
      <c r="AB485" s="104">
        <f>+Z485*'1. Standard_Cost'!$B$20+AA485*'1. Standard_Cost'!$C$20</f>
        <v>0</v>
      </c>
      <c r="AC485" s="105"/>
      <c r="AD485" s="106"/>
      <c r="AE485" s="104">
        <f>SUM(AD485,AC485,AB485,Y485,U485,T485,S485,R485)*'1. Standard_Cost'!B100</f>
        <v>0</v>
      </c>
      <c r="AF485" s="104">
        <f>SUM(AD485,AE485)</f>
        <v>0</v>
      </c>
      <c r="AG485" s="103"/>
      <c r="AH485" s="103"/>
      <c r="AI485" s="103"/>
      <c r="AJ485" s="107"/>
      <c r="AK485" s="107"/>
      <c r="AL485" s="107"/>
      <c r="AM485" s="104">
        <f>AG485*'1. Standard_Cost'!B96+'Incremental_Cost Year 2021'!AH494*'1. Standard_Cost'!C96+'Incremental_Cost Year 2021'!AI494*'1. Standard_Cost'!D96+'Incremental_Cost Year 2021'!AJ494+'Incremental_Cost Year 2021'!AL494+AK485</f>
        <v>0</v>
      </c>
      <c r="AN485" s="104">
        <f>AM485*'1. Standard_Cost'!C100</f>
        <v>0</v>
      </c>
      <c r="AO485" s="107"/>
      <c r="AQ485" s="104">
        <f t="shared" ref="AQ485:AQ488" si="779">L485+M485</f>
        <v>0</v>
      </c>
      <c r="AR485" s="104">
        <f t="shared" ref="AR485:AR488" si="780">AF485</f>
        <v>0</v>
      </c>
      <c r="AS485" s="104">
        <f t="shared" si="699"/>
        <v>0</v>
      </c>
      <c r="AT485" s="104">
        <f>SUM(AQ485,AR485,AS485)</f>
        <v>0</v>
      </c>
      <c r="AU485" s="229"/>
      <c r="AV485" s="229"/>
      <c r="AW485" s="229"/>
      <c r="AX485" s="229"/>
      <c r="AY485" s="229"/>
      <c r="AZ485" s="229"/>
      <c r="BA485" s="230">
        <f t="shared" ref="BA485:BA488" si="781">SUM(AU485:AZ485)-AT485</f>
        <v>0</v>
      </c>
    </row>
    <row r="486" spans="1:53" ht="14.1" customHeight="1" outlineLevel="2" x14ac:dyDescent="0.2">
      <c r="A486" s="68"/>
      <c r="B486" s="94"/>
      <c r="C486" s="251"/>
      <c r="D486" s="110"/>
      <c r="E486" s="110"/>
      <c r="F486" s="110"/>
      <c r="G486" s="111"/>
      <c r="H486" s="99" t="s">
        <v>50</v>
      </c>
      <c r="I486" s="100"/>
      <c r="J486" s="101"/>
      <c r="K486" s="101"/>
      <c r="L486" s="102" t="str">
        <f>IF(I486&lt;&gt;0,((VLOOKUP(I486,'1. Standard_Cost'!$B$4:$D$8,2)+VLOOKUP(I486,'1. Standard_Cost'!$B$4:$D$8,3))*J486*K486),"0")</f>
        <v>0</v>
      </c>
      <c r="M486" s="102">
        <f>L486*'1. Standard_Cost'!F76</f>
        <v>0</v>
      </c>
      <c r="N486" s="103"/>
      <c r="O486" s="103"/>
      <c r="P486" s="103"/>
      <c r="Q486" s="103"/>
      <c r="R486" s="104">
        <f>+N486*P486*'1. Standard_Cost'!$B$12</f>
        <v>0</v>
      </c>
      <c r="S486" s="104">
        <f>+N486*O486*P486*'1. Standard_Cost'!$C$12</f>
        <v>0</v>
      </c>
      <c r="T486" s="104">
        <f>+N486*P486*Q486*'1. Standard_Cost'!$D$12</f>
        <v>0</v>
      </c>
      <c r="U486" s="104">
        <f>+N486*O486*'1. Standard_Cost'!$E$12</f>
        <v>0</v>
      </c>
      <c r="V486" s="103"/>
      <c r="W486" s="103"/>
      <c r="X486" s="103"/>
      <c r="Y486" s="104">
        <f>+V486*((X486*'1. Standard_Cost'!$B$16)+(W486*X486*'1. Standard_Cost'!$C$16))</f>
        <v>0</v>
      </c>
      <c r="Z486" s="103"/>
      <c r="AA486" s="103"/>
      <c r="AB486" s="104">
        <f>+Z486*'1. Standard_Cost'!$B$20+AA486*'1. Standard_Cost'!$C$20</f>
        <v>0</v>
      </c>
      <c r="AC486" s="105"/>
      <c r="AD486" s="106"/>
      <c r="AE486" s="104">
        <f>SUM(AD486,AC486,AB486,Y486,U486,T486,S486,R486)*'1. Standard_Cost'!B100</f>
        <v>0</v>
      </c>
      <c r="AF486" s="104">
        <f t="shared" ref="AF486:AF488" si="782">SUM(AD486,AE486)</f>
        <v>0</v>
      </c>
      <c r="AG486" s="103"/>
      <c r="AH486" s="103">
        <v>0</v>
      </c>
      <c r="AI486" s="103">
        <v>0</v>
      </c>
      <c r="AJ486" s="107"/>
      <c r="AK486" s="107"/>
      <c r="AL486" s="107"/>
      <c r="AM486" s="104">
        <f>AG486*'1. Standard_Cost'!B96+'Incremental_Cost Year 2021'!AH495*'1. Standard_Cost'!C96+'Incremental_Cost Year 2021'!AI495*'1. Standard_Cost'!D96+'Incremental_Cost Year 2021'!AJ495+'Incremental_Cost Year 2021'!AL495+AK486</f>
        <v>0</v>
      </c>
      <c r="AN486" s="104">
        <f>AM486*'1. Standard_Cost'!C100</f>
        <v>0</v>
      </c>
      <c r="AO486" s="107"/>
      <c r="AQ486" s="104">
        <f t="shared" si="779"/>
        <v>0</v>
      </c>
      <c r="AR486" s="104">
        <f t="shared" si="780"/>
        <v>0</v>
      </c>
      <c r="AS486" s="104">
        <f t="shared" si="699"/>
        <v>0</v>
      </c>
      <c r="AT486" s="104">
        <f t="shared" ref="AT486:AT488" si="783">SUM(AQ486,AR486,AS486)</f>
        <v>0</v>
      </c>
      <c r="AU486" s="229"/>
      <c r="AV486" s="229">
        <v>0</v>
      </c>
      <c r="AW486" s="229"/>
      <c r="AX486" s="229"/>
      <c r="AY486" s="229"/>
      <c r="AZ486" s="229"/>
      <c r="BA486" s="230">
        <f t="shared" si="781"/>
        <v>0</v>
      </c>
    </row>
    <row r="487" spans="1:53" ht="14.1" customHeight="1" outlineLevel="2" x14ac:dyDescent="0.2">
      <c r="A487" s="68"/>
      <c r="B487" s="94"/>
      <c r="C487" s="251"/>
      <c r="D487" s="110"/>
      <c r="E487" s="110"/>
      <c r="F487" s="110"/>
      <c r="G487" s="111"/>
      <c r="H487" s="99" t="s">
        <v>51</v>
      </c>
      <c r="I487" s="100"/>
      <c r="J487" s="101"/>
      <c r="K487" s="101"/>
      <c r="L487" s="102" t="str">
        <f>IF(I487&lt;&gt;0,((VLOOKUP(I487,'1. Standard_Cost'!$B$4:$D$8,2)+VLOOKUP(I487,'1. Standard_Cost'!$B$4:$D$8,3))*J487*K487),"0")</f>
        <v>0</v>
      </c>
      <c r="M487" s="102">
        <f>L487*'1. Standard_Cost'!F76</f>
        <v>0</v>
      </c>
      <c r="N487" s="103"/>
      <c r="O487" s="103"/>
      <c r="P487" s="103"/>
      <c r="Q487" s="103"/>
      <c r="R487" s="104">
        <f>+N487*P487*'1. Standard_Cost'!$B$12</f>
        <v>0</v>
      </c>
      <c r="S487" s="104">
        <f>+N487*O487*P487*'1. Standard_Cost'!$C$12</f>
        <v>0</v>
      </c>
      <c r="T487" s="104">
        <f>+N487*P487*Q487*'1. Standard_Cost'!$D$12</f>
        <v>0</v>
      </c>
      <c r="U487" s="104">
        <f>+N487*O487*'1. Standard_Cost'!$E$12</f>
        <v>0</v>
      </c>
      <c r="V487" s="103"/>
      <c r="W487" s="103"/>
      <c r="X487" s="103"/>
      <c r="Y487" s="104">
        <f>+V487*((X487*'1. Standard_Cost'!$B$16)+(W487*X487*'1. Standard_Cost'!$C$16))</f>
        <v>0</v>
      </c>
      <c r="Z487" s="103"/>
      <c r="AA487" s="103"/>
      <c r="AB487" s="104">
        <f>+Z487*'1. Standard_Cost'!$B$20+AA487*'1. Standard_Cost'!$C$20</f>
        <v>0</v>
      </c>
      <c r="AC487" s="105"/>
      <c r="AD487" s="106"/>
      <c r="AE487" s="104">
        <f>SUM(AD487,AC487,AB487,Y487,U487,T487,S487,R487)*'1. Standard_Cost'!B100</f>
        <v>0</v>
      </c>
      <c r="AF487" s="104">
        <f t="shared" si="782"/>
        <v>0</v>
      </c>
      <c r="AG487" s="103"/>
      <c r="AH487" s="103"/>
      <c r="AI487" s="103"/>
      <c r="AJ487" s="107"/>
      <c r="AK487" s="107"/>
      <c r="AL487" s="107"/>
      <c r="AM487" s="104">
        <f>AG487*'1. Standard_Cost'!B96+'Incremental_Cost Year 2021'!AH496*'1. Standard_Cost'!C96+'Incremental_Cost Year 2021'!AI496*'1. Standard_Cost'!D96+'Incremental_Cost Year 2021'!AJ496+'Incremental_Cost Year 2021'!AL496+AK487</f>
        <v>0</v>
      </c>
      <c r="AN487" s="104">
        <f>AM487*'1. Standard_Cost'!C100</f>
        <v>0</v>
      </c>
      <c r="AO487" s="107"/>
      <c r="AQ487" s="104">
        <f t="shared" si="779"/>
        <v>0</v>
      </c>
      <c r="AR487" s="104">
        <f t="shared" si="780"/>
        <v>0</v>
      </c>
      <c r="AS487" s="104">
        <f t="shared" si="699"/>
        <v>0</v>
      </c>
      <c r="AT487" s="104">
        <f t="shared" si="783"/>
        <v>0</v>
      </c>
      <c r="AU487" s="229"/>
      <c r="AV487" s="229"/>
      <c r="AW487" s="229"/>
      <c r="AX487" s="229"/>
      <c r="AY487" s="229"/>
      <c r="AZ487" s="229"/>
      <c r="BA487" s="230">
        <f t="shared" si="781"/>
        <v>0</v>
      </c>
    </row>
    <row r="488" spans="1:53" ht="14.1" customHeight="1" outlineLevel="2" x14ac:dyDescent="0.2">
      <c r="A488" s="68"/>
      <c r="B488" s="94"/>
      <c r="C488" s="251"/>
      <c r="D488" s="110"/>
      <c r="E488" s="110"/>
      <c r="F488" s="110"/>
      <c r="G488" s="111"/>
      <c r="H488" s="112" t="s">
        <v>179</v>
      </c>
      <c r="I488" s="100"/>
      <c r="J488" s="101"/>
      <c r="K488" s="101"/>
      <c r="L488" s="102" t="str">
        <f>IF(I488&lt;&gt;0,((VLOOKUP(I488,'1. Standard_Cost'!$B$4:$D$8,2)+VLOOKUP(I488,'1. Standard_Cost'!$B$4:$D$8,3))*J488*K488),"0")</f>
        <v>0</v>
      </c>
      <c r="M488" s="102">
        <f>L488*'1. Standard_Cost'!F76</f>
        <v>0</v>
      </c>
      <c r="N488" s="103"/>
      <c r="O488" s="103"/>
      <c r="P488" s="103"/>
      <c r="Q488" s="103"/>
      <c r="R488" s="104">
        <f>+N488*P488*'1. Standard_Cost'!$B$12</f>
        <v>0</v>
      </c>
      <c r="S488" s="104">
        <f>+N488*O488*P488*'1. Standard_Cost'!$C$12</f>
        <v>0</v>
      </c>
      <c r="T488" s="104">
        <f>+N488*P488*Q488*'1. Standard_Cost'!$D$12</f>
        <v>0</v>
      </c>
      <c r="U488" s="104">
        <f>+N488*O488*'1. Standard_Cost'!$E$12</f>
        <v>0</v>
      </c>
      <c r="V488" s="103"/>
      <c r="W488" s="103"/>
      <c r="X488" s="103"/>
      <c r="Y488" s="104">
        <f>+V488*((X488*'1. Standard_Cost'!$B$16)+(W488*X488*'1. Standard_Cost'!$C$16))</f>
        <v>0</v>
      </c>
      <c r="Z488" s="103"/>
      <c r="AA488" s="103"/>
      <c r="AB488" s="104">
        <f>+Z488*'1. Standard_Cost'!$B$20+AA488*'1. Standard_Cost'!$C$20</f>
        <v>0</v>
      </c>
      <c r="AC488" s="105"/>
      <c r="AD488" s="106"/>
      <c r="AE488" s="104">
        <f>SUM(AD488,AC488,AB488,Y488,U488,T488,S488,R488)*'1. Standard_Cost'!B100</f>
        <v>0</v>
      </c>
      <c r="AF488" s="104">
        <f t="shared" si="782"/>
        <v>0</v>
      </c>
      <c r="AG488" s="103"/>
      <c r="AH488" s="103"/>
      <c r="AI488" s="103"/>
      <c r="AJ488" s="107"/>
      <c r="AK488" s="107"/>
      <c r="AL488" s="107"/>
      <c r="AM488" s="104">
        <f>AG488*'1. Standard_Cost'!B96+'Incremental_Cost Year 2021'!AH497*'1. Standard_Cost'!C96+'Incremental_Cost Year 2021'!AI497*'1. Standard_Cost'!D96+'Incremental_Cost Year 2021'!AJ497+'Incremental_Cost Year 2021'!AL497+AK488</f>
        <v>0</v>
      </c>
      <c r="AN488" s="104">
        <f>AM488*'1. Standard_Cost'!C100</f>
        <v>0</v>
      </c>
      <c r="AO488" s="107"/>
      <c r="AQ488" s="104">
        <f t="shared" si="779"/>
        <v>0</v>
      </c>
      <c r="AR488" s="104">
        <f t="shared" si="780"/>
        <v>0</v>
      </c>
      <c r="AS488" s="104">
        <f t="shared" si="699"/>
        <v>0</v>
      </c>
      <c r="AT488" s="104">
        <f t="shared" si="783"/>
        <v>0</v>
      </c>
      <c r="AU488" s="229"/>
      <c r="AV488" s="229"/>
      <c r="AW488" s="229"/>
      <c r="AX488" s="229"/>
      <c r="AY488" s="229"/>
      <c r="AZ488" s="229"/>
      <c r="BA488" s="230">
        <f t="shared" si="781"/>
        <v>0</v>
      </c>
    </row>
    <row r="489" spans="1:53" ht="24.6" customHeight="1" outlineLevel="1" x14ac:dyDescent="0.2">
      <c r="A489" s="68"/>
      <c r="B489" s="141"/>
      <c r="C489" s="251"/>
      <c r="D489" s="113" t="s">
        <v>515</v>
      </c>
      <c r="E489" s="113" t="s">
        <v>804</v>
      </c>
      <c r="F489" s="114" t="s">
        <v>154</v>
      </c>
      <c r="G489" s="115" t="s">
        <v>155</v>
      </c>
      <c r="H489" s="122" t="s">
        <v>344</v>
      </c>
      <c r="I489" s="117"/>
      <c r="J489" s="117"/>
      <c r="K489" s="117"/>
      <c r="L489" s="118">
        <f>SUM(L485:L488)</f>
        <v>0</v>
      </c>
      <c r="M489" s="118">
        <f>SUM(M485:M488)</f>
        <v>0</v>
      </c>
      <c r="N489" s="117"/>
      <c r="O489" s="117"/>
      <c r="P489" s="117"/>
      <c r="Q489" s="117"/>
      <c r="R489" s="119">
        <f>SUM(R485:R488)</f>
        <v>0</v>
      </c>
      <c r="S489" s="119">
        <f>SUM(S485:S488)</f>
        <v>0</v>
      </c>
      <c r="T489" s="119">
        <f>SUM(T485:T488)</f>
        <v>0</v>
      </c>
      <c r="U489" s="119">
        <f>SUM(U485:U488)</f>
        <v>0</v>
      </c>
      <c r="V489" s="117"/>
      <c r="W489" s="117"/>
      <c r="X489" s="117"/>
      <c r="Y489" s="118">
        <f>SUM(Y485:Y488)</f>
        <v>0</v>
      </c>
      <c r="Z489" s="117"/>
      <c r="AA489" s="117"/>
      <c r="AB489" s="118">
        <f t="shared" ref="AB489:AF489" si="784">SUM(AB485:AB488)</f>
        <v>0</v>
      </c>
      <c r="AC489" s="118">
        <f t="shared" si="784"/>
        <v>0</v>
      </c>
      <c r="AD489" s="118">
        <f t="shared" si="784"/>
        <v>0</v>
      </c>
      <c r="AE489" s="118">
        <f t="shared" si="784"/>
        <v>0</v>
      </c>
      <c r="AF489" s="118">
        <f t="shared" si="784"/>
        <v>0</v>
      </c>
      <c r="AG489" s="117"/>
      <c r="AH489" s="117"/>
      <c r="AI489" s="117"/>
      <c r="AJ489" s="119">
        <f>SUM(AJ485:AJ488)</f>
        <v>0</v>
      </c>
      <c r="AK489" s="119">
        <f t="shared" ref="AK489:AN489" si="785">SUM(AK485:AK488)</f>
        <v>0</v>
      </c>
      <c r="AL489" s="119">
        <f t="shared" si="785"/>
        <v>0</v>
      </c>
      <c r="AM489" s="119">
        <f t="shared" si="785"/>
        <v>0</v>
      </c>
      <c r="AN489" s="119">
        <f t="shared" si="785"/>
        <v>0</v>
      </c>
      <c r="AO489" s="116"/>
      <c r="AP489" s="120"/>
      <c r="AQ489" s="121">
        <f t="shared" ref="AQ489:BA489" si="786">SUM(AQ485:AQ488)</f>
        <v>0</v>
      </c>
      <c r="AR489" s="121">
        <f t="shared" si="786"/>
        <v>0</v>
      </c>
      <c r="AS489" s="121">
        <f t="shared" si="786"/>
        <v>0</v>
      </c>
      <c r="AT489" s="121">
        <f t="shared" si="786"/>
        <v>0</v>
      </c>
      <c r="AU489" s="121">
        <f t="shared" si="786"/>
        <v>0</v>
      </c>
      <c r="AV489" s="121">
        <f t="shared" si="786"/>
        <v>0</v>
      </c>
      <c r="AW489" s="121">
        <f t="shared" si="786"/>
        <v>0</v>
      </c>
      <c r="AX489" s="121">
        <f t="shared" si="786"/>
        <v>0</v>
      </c>
      <c r="AY489" s="121">
        <f t="shared" si="786"/>
        <v>0</v>
      </c>
      <c r="AZ489" s="121">
        <f t="shared" si="786"/>
        <v>0</v>
      </c>
      <c r="BA489" s="121">
        <f t="shared" si="786"/>
        <v>0</v>
      </c>
    </row>
    <row r="490" spans="1:53" ht="14.1" customHeight="1" outlineLevel="2" x14ac:dyDescent="0.2">
      <c r="A490" s="68"/>
      <c r="B490" s="94"/>
      <c r="C490" s="95"/>
      <c r="D490" s="96"/>
      <c r="E490" s="96"/>
      <c r="F490" s="97"/>
      <c r="G490" s="98"/>
      <c r="H490" s="99" t="s">
        <v>49</v>
      </c>
      <c r="I490" s="100"/>
      <c r="J490" s="101"/>
      <c r="K490" s="101"/>
      <c r="L490" s="102" t="str">
        <f>IF(I490&lt;&gt;0,((VLOOKUP(I490,'1. Standard_Cost'!$B$4:$D$8,2)+VLOOKUP(I490,'1. Standard_Cost'!$B$4:$D$8,3))*J490*K490),"0")</f>
        <v>0</v>
      </c>
      <c r="M490" s="102">
        <f>L490*'1. Standard_Cost'!F81</f>
        <v>0</v>
      </c>
      <c r="N490" s="103"/>
      <c r="O490" s="103"/>
      <c r="P490" s="103"/>
      <c r="Q490" s="103"/>
      <c r="R490" s="104">
        <f>+N490*P490*'1. Standard_Cost'!$B$12</f>
        <v>0</v>
      </c>
      <c r="S490" s="104">
        <f>+N490*O490*P490*'1. Standard_Cost'!$C$12</f>
        <v>0</v>
      </c>
      <c r="T490" s="104">
        <f>+N490*P490*Q490*'1. Standard_Cost'!$D$12</f>
        <v>0</v>
      </c>
      <c r="U490" s="104">
        <f>+N490*O490*'1. Standard_Cost'!$E$12</f>
        <v>0</v>
      </c>
      <c r="V490" s="103"/>
      <c r="W490" s="103"/>
      <c r="X490" s="103"/>
      <c r="Y490" s="104">
        <f>+V490*((X490*'1. Standard_Cost'!$B$16)+(W490*X490*'1. Standard_Cost'!$C$16))</f>
        <v>0</v>
      </c>
      <c r="Z490" s="103"/>
      <c r="AA490" s="103"/>
      <c r="AB490" s="104">
        <f>+Z490*'1. Standard_Cost'!$B$20+AA490*'1. Standard_Cost'!$C$20</f>
        <v>0</v>
      </c>
      <c r="AC490" s="105"/>
      <c r="AD490" s="106"/>
      <c r="AE490" s="104">
        <f>SUM(AD490,AC490,AB490,Y490,U490,T490,S490,R490)*'1. Standard_Cost'!B105</f>
        <v>0</v>
      </c>
      <c r="AF490" s="104">
        <f>SUM(AD490,AE490)</f>
        <v>0</v>
      </c>
      <c r="AG490" s="103"/>
      <c r="AH490" s="103"/>
      <c r="AI490" s="103"/>
      <c r="AJ490" s="107"/>
      <c r="AK490" s="107"/>
      <c r="AL490" s="107"/>
      <c r="AM490" s="104">
        <f>AG490*'1. Standard_Cost'!B101+'Incremental_Cost Year 2021'!AH499*'1. Standard_Cost'!C101+'Incremental_Cost Year 2021'!AI499*'1. Standard_Cost'!D101+'Incremental_Cost Year 2021'!AJ499+'Incremental_Cost Year 2021'!AL499+AK490</f>
        <v>0</v>
      </c>
      <c r="AN490" s="104">
        <f>AM490*'1. Standard_Cost'!C105</f>
        <v>0</v>
      </c>
      <c r="AO490" s="107"/>
      <c r="AQ490" s="104">
        <f t="shared" ref="AQ490:AQ493" si="787">L490+M490</f>
        <v>0</v>
      </c>
      <c r="AR490" s="104">
        <f t="shared" ref="AR490:AR493" si="788">AF490</f>
        <v>0</v>
      </c>
      <c r="AS490" s="104">
        <f t="shared" si="699"/>
        <v>0</v>
      </c>
      <c r="AT490" s="104">
        <f>SUM(AQ490,AR490,AS490)</f>
        <v>0</v>
      </c>
      <c r="AU490" s="229"/>
      <c r="AV490" s="229"/>
      <c r="AW490" s="229"/>
      <c r="AX490" s="229"/>
      <c r="AY490" s="229"/>
      <c r="AZ490" s="229"/>
      <c r="BA490" s="230">
        <f t="shared" ref="BA490:BA493" si="789">SUM(AU490:AZ490)-AT490</f>
        <v>0</v>
      </c>
    </row>
    <row r="491" spans="1:53" ht="14.1" customHeight="1" outlineLevel="2" x14ac:dyDescent="0.2">
      <c r="A491" s="68"/>
      <c r="B491" s="94"/>
      <c r="C491" s="95"/>
      <c r="D491" s="110"/>
      <c r="E491" s="110"/>
      <c r="F491" s="110"/>
      <c r="G491" s="111"/>
      <c r="H491" s="99" t="s">
        <v>50</v>
      </c>
      <c r="I491" s="100"/>
      <c r="J491" s="101"/>
      <c r="K491" s="101"/>
      <c r="L491" s="102" t="str">
        <f>IF(I491&lt;&gt;0,((VLOOKUP(I491,'1. Standard_Cost'!$B$4:$D$8,2)+VLOOKUP(I491,'1. Standard_Cost'!$B$4:$D$8,3))*J491*K491),"0")</f>
        <v>0</v>
      </c>
      <c r="M491" s="102">
        <f>L491*'1. Standard_Cost'!F81</f>
        <v>0</v>
      </c>
      <c r="N491" s="103"/>
      <c r="O491" s="103"/>
      <c r="P491" s="103"/>
      <c r="Q491" s="103"/>
      <c r="R491" s="104">
        <f>+N491*P491*'1. Standard_Cost'!$B$12</f>
        <v>0</v>
      </c>
      <c r="S491" s="104">
        <f>+N491*O491*P491*'1. Standard_Cost'!$C$12</f>
        <v>0</v>
      </c>
      <c r="T491" s="104">
        <f>+N491*P491*Q491*'1. Standard_Cost'!$D$12</f>
        <v>0</v>
      </c>
      <c r="U491" s="104">
        <f>+N491*O491*'1. Standard_Cost'!$E$12</f>
        <v>0</v>
      </c>
      <c r="V491" s="103"/>
      <c r="W491" s="103"/>
      <c r="X491" s="103"/>
      <c r="Y491" s="104">
        <f>+V491*((X491*'1. Standard_Cost'!$B$16)+(W491*X491*'1. Standard_Cost'!$C$16))</f>
        <v>0</v>
      </c>
      <c r="Z491" s="103"/>
      <c r="AA491" s="103"/>
      <c r="AB491" s="104">
        <f>+Z491*'1. Standard_Cost'!$B$20+AA491*'1. Standard_Cost'!$C$20</f>
        <v>0</v>
      </c>
      <c r="AC491" s="105"/>
      <c r="AD491" s="106"/>
      <c r="AE491" s="104">
        <f>SUM(AD491,AC491,AB491,Y491,U491,T491,S491,R491)*'1. Standard_Cost'!B105</f>
        <v>0</v>
      </c>
      <c r="AF491" s="104">
        <f t="shared" ref="AF491:AF493" si="790">SUM(AD491,AE491)</f>
        <v>0</v>
      </c>
      <c r="AG491" s="103"/>
      <c r="AH491" s="103">
        <v>0</v>
      </c>
      <c r="AI491" s="103">
        <v>0</v>
      </c>
      <c r="AJ491" s="107"/>
      <c r="AK491" s="107"/>
      <c r="AL491" s="107"/>
      <c r="AM491" s="104">
        <f>AG491*'1. Standard_Cost'!B101+'Incremental_Cost Year 2021'!AH500*'1. Standard_Cost'!C101+'Incremental_Cost Year 2021'!AI500*'1. Standard_Cost'!D101+'Incremental_Cost Year 2021'!AJ500+'Incremental_Cost Year 2021'!AL500+AK491</f>
        <v>0</v>
      </c>
      <c r="AN491" s="104">
        <f>AM491*'1. Standard_Cost'!C105</f>
        <v>0</v>
      </c>
      <c r="AO491" s="107"/>
      <c r="AQ491" s="104">
        <f t="shared" si="787"/>
        <v>0</v>
      </c>
      <c r="AR491" s="104">
        <f t="shared" si="788"/>
        <v>0</v>
      </c>
      <c r="AS491" s="104">
        <f t="shared" si="699"/>
        <v>0</v>
      </c>
      <c r="AT491" s="104">
        <f t="shared" ref="AT491:AT493" si="791">SUM(AQ491,AR491,AS491)</f>
        <v>0</v>
      </c>
      <c r="AU491" s="229"/>
      <c r="AV491" s="229">
        <v>0</v>
      </c>
      <c r="AW491" s="229"/>
      <c r="AX491" s="229"/>
      <c r="AY491" s="229"/>
      <c r="AZ491" s="229"/>
      <c r="BA491" s="230">
        <f t="shared" si="789"/>
        <v>0</v>
      </c>
    </row>
    <row r="492" spans="1:53" ht="14.1" customHeight="1" outlineLevel="2" x14ac:dyDescent="0.2">
      <c r="A492" s="68"/>
      <c r="B492" s="94"/>
      <c r="C492" s="95"/>
      <c r="D492" s="110"/>
      <c r="E492" s="110"/>
      <c r="F492" s="110"/>
      <c r="G492" s="111"/>
      <c r="H492" s="99" t="s">
        <v>51</v>
      </c>
      <c r="I492" s="100"/>
      <c r="J492" s="101"/>
      <c r="K492" s="101"/>
      <c r="L492" s="102" t="str">
        <f>IF(I492&lt;&gt;0,((VLOOKUP(I492,'1. Standard_Cost'!$B$4:$D$8,2)+VLOOKUP(I492,'1. Standard_Cost'!$B$4:$D$8,3))*J492*K492),"0")</f>
        <v>0</v>
      </c>
      <c r="M492" s="102">
        <f>L492*'1. Standard_Cost'!F81</f>
        <v>0</v>
      </c>
      <c r="N492" s="103"/>
      <c r="O492" s="103"/>
      <c r="P492" s="103"/>
      <c r="Q492" s="103"/>
      <c r="R492" s="104">
        <f>+N492*P492*'1. Standard_Cost'!$B$12</f>
        <v>0</v>
      </c>
      <c r="S492" s="104">
        <f>+N492*O492*P492*'1. Standard_Cost'!$C$12</f>
        <v>0</v>
      </c>
      <c r="T492" s="104">
        <f>+N492*P492*Q492*'1. Standard_Cost'!$D$12</f>
        <v>0</v>
      </c>
      <c r="U492" s="104">
        <f>+N492*O492*'1. Standard_Cost'!$E$12</f>
        <v>0</v>
      </c>
      <c r="V492" s="103"/>
      <c r="W492" s="103"/>
      <c r="X492" s="103"/>
      <c r="Y492" s="104">
        <f>+V492*((X492*'1. Standard_Cost'!$B$16)+(W492*X492*'1. Standard_Cost'!$C$16))</f>
        <v>0</v>
      </c>
      <c r="Z492" s="103"/>
      <c r="AA492" s="103"/>
      <c r="AB492" s="104">
        <f>+Z492*'1. Standard_Cost'!$B$20+AA492*'1. Standard_Cost'!$C$20</f>
        <v>0</v>
      </c>
      <c r="AC492" s="105"/>
      <c r="AD492" s="106"/>
      <c r="AE492" s="104">
        <f>SUM(AD492,AC492,AB492,Y492,U492,T492,S492,R492)*'1. Standard_Cost'!B105</f>
        <v>0</v>
      </c>
      <c r="AF492" s="104">
        <f t="shared" si="790"/>
        <v>0</v>
      </c>
      <c r="AG492" s="103"/>
      <c r="AH492" s="103"/>
      <c r="AI492" s="103"/>
      <c r="AJ492" s="107"/>
      <c r="AK492" s="107"/>
      <c r="AL492" s="107"/>
      <c r="AM492" s="104">
        <f>AG492*'1. Standard_Cost'!B101+'Incremental_Cost Year 2021'!AH501*'1. Standard_Cost'!C101+'Incremental_Cost Year 2021'!AI501*'1. Standard_Cost'!D101+'Incremental_Cost Year 2021'!AJ501+'Incremental_Cost Year 2021'!AL501+AK492</f>
        <v>0</v>
      </c>
      <c r="AN492" s="104">
        <f>AM492*'1. Standard_Cost'!C105</f>
        <v>0</v>
      </c>
      <c r="AO492" s="107"/>
      <c r="AQ492" s="104">
        <f t="shared" si="787"/>
        <v>0</v>
      </c>
      <c r="AR492" s="104">
        <f t="shared" si="788"/>
        <v>0</v>
      </c>
      <c r="AS492" s="104">
        <f t="shared" si="699"/>
        <v>0</v>
      </c>
      <c r="AT492" s="104">
        <f t="shared" si="791"/>
        <v>0</v>
      </c>
      <c r="AU492" s="229"/>
      <c r="AV492" s="229"/>
      <c r="AW492" s="229"/>
      <c r="AX492" s="229"/>
      <c r="AY492" s="229"/>
      <c r="AZ492" s="229"/>
      <c r="BA492" s="230">
        <f t="shared" si="789"/>
        <v>0</v>
      </c>
    </row>
    <row r="493" spans="1:53" ht="14.1" customHeight="1" outlineLevel="2" x14ac:dyDescent="0.2">
      <c r="A493" s="68"/>
      <c r="B493" s="94"/>
      <c r="C493" s="95"/>
      <c r="D493" s="110"/>
      <c r="E493" s="110"/>
      <c r="F493" s="110"/>
      <c r="G493" s="111"/>
      <c r="H493" s="112" t="s">
        <v>179</v>
      </c>
      <c r="I493" s="100"/>
      <c r="J493" s="101"/>
      <c r="K493" s="101"/>
      <c r="L493" s="102" t="str">
        <f>IF(I493&lt;&gt;0,((VLOOKUP(I493,'1. Standard_Cost'!$B$4:$D$8,2)+VLOOKUP(I493,'1. Standard_Cost'!$B$4:$D$8,3))*J493*K493),"0")</f>
        <v>0</v>
      </c>
      <c r="M493" s="102">
        <f>L493*'1. Standard_Cost'!F81</f>
        <v>0</v>
      </c>
      <c r="N493" s="103"/>
      <c r="O493" s="103"/>
      <c r="P493" s="103"/>
      <c r="Q493" s="103"/>
      <c r="R493" s="104">
        <f>+N493*P493*'1. Standard_Cost'!$B$12</f>
        <v>0</v>
      </c>
      <c r="S493" s="104">
        <f>+N493*O493*P493*'1. Standard_Cost'!$C$12</f>
        <v>0</v>
      </c>
      <c r="T493" s="104">
        <f>+N493*P493*Q493*'1. Standard_Cost'!$D$12</f>
        <v>0</v>
      </c>
      <c r="U493" s="104">
        <f>+N493*O493*'1. Standard_Cost'!$E$12</f>
        <v>0</v>
      </c>
      <c r="V493" s="103"/>
      <c r="W493" s="103"/>
      <c r="X493" s="103"/>
      <c r="Y493" s="104">
        <f>+V493*((X493*'1. Standard_Cost'!$B$16)+(W493*X493*'1. Standard_Cost'!$C$16))</f>
        <v>0</v>
      </c>
      <c r="Z493" s="103"/>
      <c r="AA493" s="103"/>
      <c r="AB493" s="104">
        <f>+Z493*'1. Standard_Cost'!$B$20+AA493*'1. Standard_Cost'!$C$20</f>
        <v>0</v>
      </c>
      <c r="AC493" s="105"/>
      <c r="AD493" s="106"/>
      <c r="AE493" s="104">
        <f>SUM(AD493,AC493,AB493,Y493,U493,T493,S493,R493)*'1. Standard_Cost'!B105</f>
        <v>0</v>
      </c>
      <c r="AF493" s="104">
        <f t="shared" si="790"/>
        <v>0</v>
      </c>
      <c r="AG493" s="103"/>
      <c r="AH493" s="103"/>
      <c r="AI493" s="103"/>
      <c r="AJ493" s="107"/>
      <c r="AK493" s="107"/>
      <c r="AL493" s="107"/>
      <c r="AM493" s="104">
        <f>AG493*'1. Standard_Cost'!B101+'Incremental_Cost Year 2021'!AH502*'1. Standard_Cost'!C101+'Incremental_Cost Year 2021'!AI502*'1. Standard_Cost'!D101+'Incremental_Cost Year 2021'!AJ502+'Incremental_Cost Year 2021'!AL502+AK493</f>
        <v>0</v>
      </c>
      <c r="AN493" s="104">
        <f>AM493*'1. Standard_Cost'!C105</f>
        <v>0</v>
      </c>
      <c r="AO493" s="107"/>
      <c r="AQ493" s="104">
        <f t="shared" si="787"/>
        <v>0</v>
      </c>
      <c r="AR493" s="104">
        <f t="shared" si="788"/>
        <v>0</v>
      </c>
      <c r="AS493" s="104">
        <f t="shared" si="699"/>
        <v>0</v>
      </c>
      <c r="AT493" s="104">
        <f t="shared" si="791"/>
        <v>0</v>
      </c>
      <c r="AU493" s="229"/>
      <c r="AV493" s="229"/>
      <c r="AW493" s="229"/>
      <c r="AX493" s="229"/>
      <c r="AY493" s="229"/>
      <c r="AZ493" s="229"/>
      <c r="BA493" s="230">
        <f t="shared" si="789"/>
        <v>0</v>
      </c>
    </row>
    <row r="494" spans="1:53" ht="24.6" customHeight="1" outlineLevel="1" x14ac:dyDescent="0.2">
      <c r="A494" s="68"/>
      <c r="B494" s="141"/>
      <c r="C494" s="95"/>
      <c r="D494" s="113" t="s">
        <v>515</v>
      </c>
      <c r="E494" s="113" t="s">
        <v>678</v>
      </c>
      <c r="F494" s="114" t="s">
        <v>154</v>
      </c>
      <c r="G494" s="115" t="s">
        <v>155</v>
      </c>
      <c r="H494" s="122" t="s">
        <v>345</v>
      </c>
      <c r="I494" s="117"/>
      <c r="J494" s="117"/>
      <c r="K494" s="117"/>
      <c r="L494" s="118">
        <f>SUM(L490:L493)</f>
        <v>0</v>
      </c>
      <c r="M494" s="118">
        <f>SUM(M490:M493)</f>
        <v>0</v>
      </c>
      <c r="N494" s="117"/>
      <c r="O494" s="117"/>
      <c r="P494" s="117"/>
      <c r="Q494" s="117"/>
      <c r="R494" s="119">
        <f>SUM(R490:R493)</f>
        <v>0</v>
      </c>
      <c r="S494" s="119">
        <f>SUM(S490:S493)</f>
        <v>0</v>
      </c>
      <c r="T494" s="119">
        <f>SUM(T490:T493)</f>
        <v>0</v>
      </c>
      <c r="U494" s="119">
        <f>SUM(U490:U493)</f>
        <v>0</v>
      </c>
      <c r="V494" s="117"/>
      <c r="W494" s="117"/>
      <c r="X494" s="117"/>
      <c r="Y494" s="118">
        <f>SUM(Y490:Y493)</f>
        <v>0</v>
      </c>
      <c r="Z494" s="117"/>
      <c r="AA494" s="117"/>
      <c r="AB494" s="118">
        <f t="shared" ref="AB494:AF494" si="792">SUM(AB490:AB493)</f>
        <v>0</v>
      </c>
      <c r="AC494" s="118">
        <f t="shared" si="792"/>
        <v>0</v>
      </c>
      <c r="AD494" s="118">
        <f t="shared" si="792"/>
        <v>0</v>
      </c>
      <c r="AE494" s="118">
        <f t="shared" si="792"/>
        <v>0</v>
      </c>
      <c r="AF494" s="118">
        <f t="shared" si="792"/>
        <v>0</v>
      </c>
      <c r="AG494" s="117"/>
      <c r="AH494" s="117"/>
      <c r="AI494" s="117"/>
      <c r="AJ494" s="119">
        <f>SUM(AJ490:AJ493)</f>
        <v>0</v>
      </c>
      <c r="AK494" s="119">
        <f t="shared" ref="AK494:AN494" si="793">SUM(AK490:AK493)</f>
        <v>0</v>
      </c>
      <c r="AL494" s="119">
        <f t="shared" si="793"/>
        <v>0</v>
      </c>
      <c r="AM494" s="119">
        <f t="shared" si="793"/>
        <v>0</v>
      </c>
      <c r="AN494" s="119">
        <f t="shared" si="793"/>
        <v>0</v>
      </c>
      <c r="AO494" s="116"/>
      <c r="AP494" s="120"/>
      <c r="AQ494" s="121">
        <f t="shared" ref="AQ494:BA494" si="794">SUM(AQ490:AQ493)</f>
        <v>0</v>
      </c>
      <c r="AR494" s="121">
        <f t="shared" si="794"/>
        <v>0</v>
      </c>
      <c r="AS494" s="121">
        <f t="shared" si="794"/>
        <v>0</v>
      </c>
      <c r="AT494" s="121">
        <f t="shared" si="794"/>
        <v>0</v>
      </c>
      <c r="AU494" s="121">
        <f t="shared" si="794"/>
        <v>0</v>
      </c>
      <c r="AV494" s="121">
        <f t="shared" si="794"/>
        <v>0</v>
      </c>
      <c r="AW494" s="121">
        <f t="shared" si="794"/>
        <v>0</v>
      </c>
      <c r="AX494" s="121">
        <f t="shared" si="794"/>
        <v>0</v>
      </c>
      <c r="AY494" s="121">
        <f t="shared" si="794"/>
        <v>0</v>
      </c>
      <c r="AZ494" s="121">
        <f t="shared" si="794"/>
        <v>0</v>
      </c>
      <c r="BA494" s="121">
        <f t="shared" si="794"/>
        <v>0</v>
      </c>
    </row>
    <row r="495" spans="1:53" ht="14.1" customHeight="1" outlineLevel="2" x14ac:dyDescent="0.2">
      <c r="A495" s="68"/>
      <c r="B495" s="94"/>
      <c r="C495" s="95"/>
      <c r="D495" s="96"/>
      <c r="E495" s="96"/>
      <c r="F495" s="97"/>
      <c r="G495" s="98"/>
      <c r="H495" s="99" t="s">
        <v>49</v>
      </c>
      <c r="I495" s="100"/>
      <c r="J495" s="101"/>
      <c r="K495" s="101"/>
      <c r="L495" s="102" t="str">
        <f>IF(I495&lt;&gt;0,((VLOOKUP(I495,'1. Standard_Cost'!$B$4:$D$8,2)+VLOOKUP(I495,'1. Standard_Cost'!$B$4:$D$8,3))*J495*K495),"0")</f>
        <v>0</v>
      </c>
      <c r="M495" s="102">
        <f>L495*'1. Standard_Cost'!F86</f>
        <v>0</v>
      </c>
      <c r="N495" s="103"/>
      <c r="O495" s="103"/>
      <c r="P495" s="103"/>
      <c r="Q495" s="103"/>
      <c r="R495" s="104">
        <f>+N495*P495*'1. Standard_Cost'!$B$12</f>
        <v>0</v>
      </c>
      <c r="S495" s="104">
        <f>+N495*O495*P495*'1. Standard_Cost'!$C$12</f>
        <v>0</v>
      </c>
      <c r="T495" s="104">
        <f>+N495*P495*Q495*'1. Standard_Cost'!$D$12</f>
        <v>0</v>
      </c>
      <c r="U495" s="104">
        <f>+N495*O495*'1. Standard_Cost'!$E$12</f>
        <v>0</v>
      </c>
      <c r="V495" s="103"/>
      <c r="W495" s="103"/>
      <c r="X495" s="103"/>
      <c r="Y495" s="104">
        <f>+V495*((X495*'1. Standard_Cost'!$B$16)+(W495*X495*'1. Standard_Cost'!$C$16))</f>
        <v>0</v>
      </c>
      <c r="Z495" s="103"/>
      <c r="AA495" s="103"/>
      <c r="AB495" s="104">
        <f>+Z495*'1. Standard_Cost'!$B$20+AA495*'1. Standard_Cost'!$C$20</f>
        <v>0</v>
      </c>
      <c r="AC495" s="105"/>
      <c r="AD495" s="106"/>
      <c r="AE495" s="104">
        <f>SUM(AD495,AC495,AB495,Y495,U495,T495,S495,R495)*'1. Standard_Cost'!B110</f>
        <v>0</v>
      </c>
      <c r="AF495" s="104">
        <f>SUM(AD495,AE495)</f>
        <v>0</v>
      </c>
      <c r="AG495" s="103"/>
      <c r="AH495" s="103"/>
      <c r="AI495" s="103"/>
      <c r="AJ495" s="107"/>
      <c r="AK495" s="107"/>
      <c r="AL495" s="107"/>
      <c r="AM495" s="104">
        <f>AG495*'1. Standard_Cost'!B106+'Incremental_Cost Year 2021'!AH504*'1. Standard_Cost'!C106+'Incremental_Cost Year 2021'!AI504*'1. Standard_Cost'!D106+'Incremental_Cost Year 2021'!AJ504+'Incremental_Cost Year 2021'!AL504+AK495</f>
        <v>0</v>
      </c>
      <c r="AN495" s="104">
        <f>AM495*'1. Standard_Cost'!C110</f>
        <v>0</v>
      </c>
      <c r="AO495" s="107"/>
      <c r="AQ495" s="104">
        <f t="shared" ref="AQ495:AQ498" si="795">L495+M495</f>
        <v>0</v>
      </c>
      <c r="AR495" s="104">
        <f t="shared" ref="AR495:AR498" si="796">AF495</f>
        <v>0</v>
      </c>
      <c r="AS495" s="104">
        <f t="shared" si="699"/>
        <v>0</v>
      </c>
      <c r="AT495" s="104">
        <f>SUM(AQ495,AR495,AS495)</f>
        <v>0</v>
      </c>
      <c r="AU495" s="229"/>
      <c r="AV495" s="229"/>
      <c r="AW495" s="229"/>
      <c r="AX495" s="229"/>
      <c r="AY495" s="229"/>
      <c r="AZ495" s="229"/>
      <c r="BA495" s="230">
        <f t="shared" ref="BA495:BA498" si="797">SUM(AU495:AZ495)-AT495</f>
        <v>0</v>
      </c>
    </row>
    <row r="496" spans="1:53" ht="14.1" customHeight="1" outlineLevel="2" x14ac:dyDescent="0.2">
      <c r="A496" s="68"/>
      <c r="B496" s="94"/>
      <c r="C496" s="95"/>
      <c r="D496" s="110"/>
      <c r="E496" s="110"/>
      <c r="F496" s="110"/>
      <c r="G496" s="111"/>
      <c r="H496" s="99" t="s">
        <v>50</v>
      </c>
      <c r="I496" s="100"/>
      <c r="J496" s="101"/>
      <c r="K496" s="101"/>
      <c r="L496" s="102" t="str">
        <f>IF(I496&lt;&gt;0,((VLOOKUP(I496,'1. Standard_Cost'!$B$4:$D$8,2)+VLOOKUP(I496,'1. Standard_Cost'!$B$4:$D$8,3))*J496*K496),"0")</f>
        <v>0</v>
      </c>
      <c r="M496" s="102">
        <f>L496*'1. Standard_Cost'!F86</f>
        <v>0</v>
      </c>
      <c r="N496" s="103"/>
      <c r="O496" s="103"/>
      <c r="P496" s="103"/>
      <c r="Q496" s="103"/>
      <c r="R496" s="104">
        <f>+N496*P496*'1. Standard_Cost'!$B$12</f>
        <v>0</v>
      </c>
      <c r="S496" s="104">
        <f>+N496*O496*P496*'1. Standard_Cost'!$C$12</f>
        <v>0</v>
      </c>
      <c r="T496" s="104">
        <f>+N496*P496*Q496*'1. Standard_Cost'!$D$12</f>
        <v>0</v>
      </c>
      <c r="U496" s="104">
        <f>+N496*O496*'1. Standard_Cost'!$E$12</f>
        <v>0</v>
      </c>
      <c r="V496" s="103"/>
      <c r="W496" s="103"/>
      <c r="X496" s="103"/>
      <c r="Y496" s="104">
        <f>+V496*((X496*'1. Standard_Cost'!$B$16)+(W496*X496*'1. Standard_Cost'!$C$16))</f>
        <v>0</v>
      </c>
      <c r="Z496" s="103"/>
      <c r="AA496" s="103"/>
      <c r="AB496" s="104">
        <f>+Z496*'1. Standard_Cost'!$B$20+AA496*'1. Standard_Cost'!$C$20</f>
        <v>0</v>
      </c>
      <c r="AC496" s="105"/>
      <c r="AD496" s="106"/>
      <c r="AE496" s="104">
        <f>SUM(AD496,AC496,AB496,Y496,U496,T496,S496,R496)*'1. Standard_Cost'!B110</f>
        <v>0</v>
      </c>
      <c r="AF496" s="104">
        <f t="shared" ref="AF496:AF498" si="798">SUM(AD496,AE496)</f>
        <v>0</v>
      </c>
      <c r="AG496" s="103"/>
      <c r="AH496" s="103">
        <v>0</v>
      </c>
      <c r="AI496" s="103">
        <v>0</v>
      </c>
      <c r="AJ496" s="107"/>
      <c r="AK496" s="107"/>
      <c r="AL496" s="107"/>
      <c r="AM496" s="104">
        <f>AG496*'1. Standard_Cost'!B106+'Incremental_Cost Year 2021'!AH505*'1. Standard_Cost'!C106+'Incremental_Cost Year 2021'!AI505*'1. Standard_Cost'!D106+'Incremental_Cost Year 2021'!AJ505+'Incremental_Cost Year 2021'!AL505+AK496</f>
        <v>0</v>
      </c>
      <c r="AN496" s="104">
        <f>AM496*'1. Standard_Cost'!C110</f>
        <v>0</v>
      </c>
      <c r="AO496" s="107"/>
      <c r="AQ496" s="104">
        <f t="shared" si="795"/>
        <v>0</v>
      </c>
      <c r="AR496" s="104">
        <f t="shared" si="796"/>
        <v>0</v>
      </c>
      <c r="AS496" s="104">
        <f t="shared" si="699"/>
        <v>0</v>
      </c>
      <c r="AT496" s="104">
        <f t="shared" ref="AT496:AT498" si="799">SUM(AQ496,AR496,AS496)</f>
        <v>0</v>
      </c>
      <c r="AU496" s="229"/>
      <c r="AV496" s="229">
        <v>0</v>
      </c>
      <c r="AW496" s="229"/>
      <c r="AX496" s="229"/>
      <c r="AY496" s="229"/>
      <c r="AZ496" s="229"/>
      <c r="BA496" s="230">
        <f t="shared" si="797"/>
        <v>0</v>
      </c>
    </row>
    <row r="497" spans="1:53" ht="14.1" customHeight="1" outlineLevel="2" x14ac:dyDescent="0.2">
      <c r="A497" s="68"/>
      <c r="B497" s="94"/>
      <c r="C497" s="95"/>
      <c r="D497" s="110"/>
      <c r="E497" s="110"/>
      <c r="F497" s="110"/>
      <c r="G497" s="111"/>
      <c r="H497" s="99" t="s">
        <v>51</v>
      </c>
      <c r="I497" s="100"/>
      <c r="J497" s="101"/>
      <c r="K497" s="101"/>
      <c r="L497" s="102" t="str">
        <f>IF(I497&lt;&gt;0,((VLOOKUP(I497,'1. Standard_Cost'!$B$4:$D$8,2)+VLOOKUP(I497,'1. Standard_Cost'!$B$4:$D$8,3))*J497*K497),"0")</f>
        <v>0</v>
      </c>
      <c r="M497" s="102">
        <f>L497*'1. Standard_Cost'!F86</f>
        <v>0</v>
      </c>
      <c r="N497" s="103"/>
      <c r="O497" s="103"/>
      <c r="P497" s="103"/>
      <c r="Q497" s="103"/>
      <c r="R497" s="104">
        <f>+N497*P497*'1. Standard_Cost'!$B$12</f>
        <v>0</v>
      </c>
      <c r="S497" s="104">
        <f>+N497*O497*P497*'1. Standard_Cost'!$C$12</f>
        <v>0</v>
      </c>
      <c r="T497" s="104">
        <f>+N497*P497*Q497*'1. Standard_Cost'!$D$12</f>
        <v>0</v>
      </c>
      <c r="U497" s="104">
        <f>+N497*O497*'1. Standard_Cost'!$E$12</f>
        <v>0</v>
      </c>
      <c r="V497" s="103"/>
      <c r="W497" s="103"/>
      <c r="X497" s="103"/>
      <c r="Y497" s="104">
        <f>+V497*((X497*'1. Standard_Cost'!$B$16)+(W497*X497*'1. Standard_Cost'!$C$16))</f>
        <v>0</v>
      </c>
      <c r="Z497" s="103"/>
      <c r="AA497" s="103"/>
      <c r="AB497" s="104">
        <f>+Z497*'1. Standard_Cost'!$B$20+AA497*'1. Standard_Cost'!$C$20</f>
        <v>0</v>
      </c>
      <c r="AC497" s="105"/>
      <c r="AD497" s="106"/>
      <c r="AE497" s="104">
        <f>SUM(AD497,AC497,AB497,Y497,U497,T497,S497,R497)*'1. Standard_Cost'!B110</f>
        <v>0</v>
      </c>
      <c r="AF497" s="104">
        <f t="shared" si="798"/>
        <v>0</v>
      </c>
      <c r="AG497" s="103"/>
      <c r="AH497" s="103"/>
      <c r="AI497" s="103"/>
      <c r="AJ497" s="107"/>
      <c r="AK497" s="107"/>
      <c r="AL497" s="107"/>
      <c r="AM497" s="104">
        <f>AG497*'1. Standard_Cost'!B106+'Incremental_Cost Year 2021'!AH506*'1. Standard_Cost'!C106+'Incremental_Cost Year 2021'!AI506*'1. Standard_Cost'!D106+'Incremental_Cost Year 2021'!AJ506+'Incremental_Cost Year 2021'!AL506+AK497</f>
        <v>0</v>
      </c>
      <c r="AN497" s="104">
        <f>AM497*'1. Standard_Cost'!C110</f>
        <v>0</v>
      </c>
      <c r="AO497" s="107"/>
      <c r="AQ497" s="104">
        <f t="shared" si="795"/>
        <v>0</v>
      </c>
      <c r="AR497" s="104">
        <f t="shared" si="796"/>
        <v>0</v>
      </c>
      <c r="AS497" s="104">
        <f t="shared" si="699"/>
        <v>0</v>
      </c>
      <c r="AT497" s="104">
        <f t="shared" si="799"/>
        <v>0</v>
      </c>
      <c r="AU497" s="229"/>
      <c r="AV497" s="229"/>
      <c r="AW497" s="229"/>
      <c r="AX497" s="229"/>
      <c r="AY497" s="229"/>
      <c r="AZ497" s="229"/>
      <c r="BA497" s="230">
        <f t="shared" si="797"/>
        <v>0</v>
      </c>
    </row>
    <row r="498" spans="1:53" ht="14.1" customHeight="1" outlineLevel="2" x14ac:dyDescent="0.2">
      <c r="A498" s="68"/>
      <c r="B498" s="94"/>
      <c r="C498" s="95"/>
      <c r="D498" s="110"/>
      <c r="E498" s="110"/>
      <c r="F498" s="110"/>
      <c r="G498" s="111"/>
      <c r="H498" s="112" t="s">
        <v>179</v>
      </c>
      <c r="I498" s="100"/>
      <c r="J498" s="101"/>
      <c r="K498" s="101"/>
      <c r="L498" s="102" t="str">
        <f>IF(I498&lt;&gt;0,((VLOOKUP(I498,'1. Standard_Cost'!$B$4:$D$8,2)+VLOOKUP(I498,'1. Standard_Cost'!$B$4:$D$8,3))*J498*K498),"0")</f>
        <v>0</v>
      </c>
      <c r="M498" s="102">
        <f>L498*'1. Standard_Cost'!F86</f>
        <v>0</v>
      </c>
      <c r="N498" s="103"/>
      <c r="O498" s="103"/>
      <c r="P498" s="103"/>
      <c r="Q498" s="103"/>
      <c r="R498" s="104">
        <f>+N498*P498*'1. Standard_Cost'!$B$12</f>
        <v>0</v>
      </c>
      <c r="S498" s="104">
        <f>+N498*O498*P498*'1. Standard_Cost'!$C$12</f>
        <v>0</v>
      </c>
      <c r="T498" s="104">
        <f>+N498*P498*Q498*'1. Standard_Cost'!$D$12</f>
        <v>0</v>
      </c>
      <c r="U498" s="104">
        <f>+N498*O498*'1. Standard_Cost'!$E$12</f>
        <v>0</v>
      </c>
      <c r="V498" s="103"/>
      <c r="W498" s="103"/>
      <c r="X498" s="103"/>
      <c r="Y498" s="104">
        <f>+V498*((X498*'1. Standard_Cost'!$B$16)+(W498*X498*'1. Standard_Cost'!$C$16))</f>
        <v>0</v>
      </c>
      <c r="Z498" s="103"/>
      <c r="AA498" s="103"/>
      <c r="AB498" s="104">
        <f>+Z498*'1. Standard_Cost'!$B$20+AA498*'1. Standard_Cost'!$C$20</f>
        <v>0</v>
      </c>
      <c r="AC498" s="105"/>
      <c r="AD498" s="106"/>
      <c r="AE498" s="104">
        <f>SUM(AD498,AC498,AB498,Y498,U498,T498,S498,R498)*'1. Standard_Cost'!B110</f>
        <v>0</v>
      </c>
      <c r="AF498" s="104">
        <f t="shared" si="798"/>
        <v>0</v>
      </c>
      <c r="AG498" s="103"/>
      <c r="AH498" s="103"/>
      <c r="AI498" s="103"/>
      <c r="AJ498" s="107"/>
      <c r="AK498" s="107"/>
      <c r="AL498" s="107"/>
      <c r="AM498" s="104">
        <f>AG498*'1. Standard_Cost'!B106+'Incremental_Cost Year 2021'!AH507*'1. Standard_Cost'!C106+'Incremental_Cost Year 2021'!AI507*'1. Standard_Cost'!D106+'Incremental_Cost Year 2021'!AJ507+'Incremental_Cost Year 2021'!AL507+AK498</f>
        <v>0</v>
      </c>
      <c r="AN498" s="104">
        <f>AM498*'1. Standard_Cost'!C110</f>
        <v>0</v>
      </c>
      <c r="AO498" s="107"/>
      <c r="AQ498" s="104">
        <f t="shared" si="795"/>
        <v>0</v>
      </c>
      <c r="AR498" s="104">
        <f t="shared" si="796"/>
        <v>0</v>
      </c>
      <c r="AS498" s="104">
        <f t="shared" si="699"/>
        <v>0</v>
      </c>
      <c r="AT498" s="104">
        <f t="shared" si="799"/>
        <v>0</v>
      </c>
      <c r="AU498" s="229"/>
      <c r="AV498" s="229"/>
      <c r="AW498" s="229"/>
      <c r="AX498" s="229"/>
      <c r="AY498" s="229"/>
      <c r="AZ498" s="229"/>
      <c r="BA498" s="230">
        <f t="shared" si="797"/>
        <v>0</v>
      </c>
    </row>
    <row r="499" spans="1:53" ht="24.6" customHeight="1" outlineLevel="1" x14ac:dyDescent="0.2">
      <c r="A499" s="68"/>
      <c r="B499" s="141"/>
      <c r="C499" s="95"/>
      <c r="D499" s="113" t="s">
        <v>48</v>
      </c>
      <c r="E499" s="113" t="s">
        <v>346</v>
      </c>
      <c r="F499" s="114" t="s">
        <v>154</v>
      </c>
      <c r="G499" s="115" t="s">
        <v>155</v>
      </c>
      <c r="H499" s="122" t="s">
        <v>347</v>
      </c>
      <c r="I499" s="117"/>
      <c r="J499" s="117"/>
      <c r="K499" s="117"/>
      <c r="L499" s="118">
        <f>SUM(L495:L498)</f>
        <v>0</v>
      </c>
      <c r="M499" s="118">
        <f>SUM(M495:M498)</f>
        <v>0</v>
      </c>
      <c r="N499" s="117"/>
      <c r="O499" s="117"/>
      <c r="P499" s="117"/>
      <c r="Q499" s="117"/>
      <c r="R499" s="119">
        <f>SUM(R495:R498)</f>
        <v>0</v>
      </c>
      <c r="S499" s="119">
        <f>SUM(S495:S498)</f>
        <v>0</v>
      </c>
      <c r="T499" s="119">
        <f>SUM(T495:T498)</f>
        <v>0</v>
      </c>
      <c r="U499" s="119">
        <f>SUM(U495:U498)</f>
        <v>0</v>
      </c>
      <c r="V499" s="117"/>
      <c r="W499" s="117"/>
      <c r="X499" s="117"/>
      <c r="Y499" s="118">
        <f>SUM(Y495:Y498)</f>
        <v>0</v>
      </c>
      <c r="Z499" s="117"/>
      <c r="AA499" s="117"/>
      <c r="AB499" s="118">
        <f t="shared" ref="AB499:AF499" si="800">SUM(AB495:AB498)</f>
        <v>0</v>
      </c>
      <c r="AC499" s="118">
        <f t="shared" si="800"/>
        <v>0</v>
      </c>
      <c r="AD499" s="118">
        <f t="shared" si="800"/>
        <v>0</v>
      </c>
      <c r="AE499" s="118">
        <f t="shared" si="800"/>
        <v>0</v>
      </c>
      <c r="AF499" s="118">
        <f t="shared" si="800"/>
        <v>0</v>
      </c>
      <c r="AG499" s="117"/>
      <c r="AH499" s="117"/>
      <c r="AI499" s="117"/>
      <c r="AJ499" s="119">
        <f>SUM(AJ495:AJ498)</f>
        <v>0</v>
      </c>
      <c r="AK499" s="119">
        <f t="shared" ref="AK499:AN499" si="801">SUM(AK495:AK498)</f>
        <v>0</v>
      </c>
      <c r="AL499" s="119">
        <f t="shared" si="801"/>
        <v>0</v>
      </c>
      <c r="AM499" s="119">
        <f t="shared" si="801"/>
        <v>0</v>
      </c>
      <c r="AN499" s="119">
        <f t="shared" si="801"/>
        <v>0</v>
      </c>
      <c r="AO499" s="116"/>
      <c r="AP499" s="120"/>
      <c r="AQ499" s="121">
        <f t="shared" ref="AQ499:BA499" si="802">SUM(AQ495:AQ498)</f>
        <v>0</v>
      </c>
      <c r="AR499" s="121">
        <f t="shared" si="802"/>
        <v>0</v>
      </c>
      <c r="AS499" s="121">
        <f t="shared" si="802"/>
        <v>0</v>
      </c>
      <c r="AT499" s="121">
        <f t="shared" si="802"/>
        <v>0</v>
      </c>
      <c r="AU499" s="121">
        <f t="shared" si="802"/>
        <v>0</v>
      </c>
      <c r="AV499" s="121">
        <f t="shared" si="802"/>
        <v>0</v>
      </c>
      <c r="AW499" s="121">
        <f t="shared" si="802"/>
        <v>0</v>
      </c>
      <c r="AX499" s="121">
        <f t="shared" si="802"/>
        <v>0</v>
      </c>
      <c r="AY499" s="121">
        <f t="shared" si="802"/>
        <v>0</v>
      </c>
      <c r="AZ499" s="121">
        <f t="shared" si="802"/>
        <v>0</v>
      </c>
      <c r="BA499" s="121">
        <f t="shared" si="802"/>
        <v>0</v>
      </c>
    </row>
    <row r="500" spans="1:53" ht="14.1" customHeight="1" outlineLevel="2" x14ac:dyDescent="0.2">
      <c r="A500" s="68"/>
      <c r="B500" s="94"/>
      <c r="C500" s="95"/>
      <c r="D500" s="96"/>
      <c r="E500" s="96"/>
      <c r="F500" s="97"/>
      <c r="G500" s="98"/>
      <c r="H500" s="99" t="s">
        <v>49</v>
      </c>
      <c r="I500" s="100"/>
      <c r="J500" s="101"/>
      <c r="K500" s="101"/>
      <c r="L500" s="102" t="str">
        <f>IF(I500&lt;&gt;0,((VLOOKUP(I500,'1. Standard_Cost'!$B$4:$D$8,2)+VLOOKUP(I500,'1. Standard_Cost'!$B$4:$D$8,3))*J500*K500),"0")</f>
        <v>0</v>
      </c>
      <c r="M500" s="102">
        <f>L500*'1. Standard_Cost'!F91</f>
        <v>0</v>
      </c>
      <c r="N500" s="103"/>
      <c r="O500" s="103"/>
      <c r="P500" s="103"/>
      <c r="Q500" s="103"/>
      <c r="R500" s="104">
        <f>+N500*P500*'1. Standard_Cost'!$B$12</f>
        <v>0</v>
      </c>
      <c r="S500" s="104">
        <f>+N500*O500*P500*'1. Standard_Cost'!$C$12</f>
        <v>0</v>
      </c>
      <c r="T500" s="104">
        <f>+N500*P500*Q500*'1. Standard_Cost'!$D$12</f>
        <v>0</v>
      </c>
      <c r="U500" s="104">
        <f>+N500*O500*'1. Standard_Cost'!$E$12</f>
        <v>0</v>
      </c>
      <c r="V500" s="103"/>
      <c r="W500" s="103"/>
      <c r="X500" s="103"/>
      <c r="Y500" s="104">
        <f>+V500*((X500*'1. Standard_Cost'!$B$16)+(W500*X500*'1. Standard_Cost'!$C$16))</f>
        <v>0</v>
      </c>
      <c r="Z500" s="103"/>
      <c r="AA500" s="103"/>
      <c r="AB500" s="104">
        <f>+Z500*'1. Standard_Cost'!$B$20+AA500*'1. Standard_Cost'!$C$20</f>
        <v>0</v>
      </c>
      <c r="AC500" s="105"/>
      <c r="AD500" s="106"/>
      <c r="AE500" s="104">
        <f>SUM(AD500,AC500,AB500,Y500,U500,T500,S500,R500)*'1. Standard_Cost'!B115</f>
        <v>0</v>
      </c>
      <c r="AF500" s="104">
        <f>SUM(AD500,AE500)</f>
        <v>0</v>
      </c>
      <c r="AG500" s="103"/>
      <c r="AH500" s="103"/>
      <c r="AI500" s="103"/>
      <c r="AJ500" s="107"/>
      <c r="AK500" s="107"/>
      <c r="AL500" s="107"/>
      <c r="AM500" s="104">
        <f>AG500*'1. Standard_Cost'!B111+'Incremental_Cost Year 2021'!AH509*'1. Standard_Cost'!C111+'Incremental_Cost Year 2021'!AI509*'1. Standard_Cost'!D111+'Incremental_Cost Year 2021'!AJ509+'Incremental_Cost Year 2021'!AL509+AK500</f>
        <v>0</v>
      </c>
      <c r="AN500" s="104">
        <f>AM500*'1. Standard_Cost'!C115</f>
        <v>0</v>
      </c>
      <c r="AO500" s="107"/>
      <c r="AQ500" s="104">
        <f t="shared" ref="AQ500:AQ503" si="803">L500+M500</f>
        <v>0</v>
      </c>
      <c r="AR500" s="104">
        <f t="shared" ref="AR500:AR503" si="804">AF500</f>
        <v>0</v>
      </c>
      <c r="AS500" s="104">
        <f t="shared" ref="AS500:AS563" si="805">AM500+AN500</f>
        <v>0</v>
      </c>
      <c r="AT500" s="104">
        <f>SUM(AQ500,AR500,AS500)</f>
        <v>0</v>
      </c>
      <c r="AU500" s="229"/>
      <c r="AV500" s="229"/>
      <c r="AW500" s="229"/>
      <c r="AX500" s="229"/>
      <c r="AY500" s="229"/>
      <c r="AZ500" s="229"/>
      <c r="BA500" s="230">
        <f t="shared" ref="BA500:BA503" si="806">SUM(AU500:AZ500)-AT500</f>
        <v>0</v>
      </c>
    </row>
    <row r="501" spans="1:53" ht="14.1" customHeight="1" outlineLevel="2" x14ac:dyDescent="0.2">
      <c r="A501" s="68"/>
      <c r="B501" s="94"/>
      <c r="C501" s="95"/>
      <c r="D501" s="110"/>
      <c r="E501" s="110"/>
      <c r="F501" s="110"/>
      <c r="G501" s="111"/>
      <c r="H501" s="99" t="s">
        <v>50</v>
      </c>
      <c r="I501" s="100"/>
      <c r="J501" s="101"/>
      <c r="K501" s="101"/>
      <c r="L501" s="102" t="str">
        <f>IF(I501&lt;&gt;0,((VLOOKUP(I501,'1. Standard_Cost'!$B$4:$D$8,2)+VLOOKUP(I501,'1. Standard_Cost'!$B$4:$D$8,3))*J501*K501),"0")</f>
        <v>0</v>
      </c>
      <c r="M501" s="102">
        <f>L501*'1. Standard_Cost'!F91</f>
        <v>0</v>
      </c>
      <c r="N501" s="103"/>
      <c r="O501" s="103"/>
      <c r="P501" s="103"/>
      <c r="Q501" s="103"/>
      <c r="R501" s="104">
        <f>+N501*P501*'1. Standard_Cost'!$B$12</f>
        <v>0</v>
      </c>
      <c r="S501" s="104">
        <f>+N501*O501*P501*'1. Standard_Cost'!$C$12</f>
        <v>0</v>
      </c>
      <c r="T501" s="104">
        <f>+N501*P501*Q501*'1. Standard_Cost'!$D$12</f>
        <v>0</v>
      </c>
      <c r="U501" s="104">
        <f>+N501*O501*'1. Standard_Cost'!$E$12</f>
        <v>0</v>
      </c>
      <c r="V501" s="103"/>
      <c r="W501" s="103"/>
      <c r="X501" s="103"/>
      <c r="Y501" s="104">
        <f>+V501*((X501*'1. Standard_Cost'!$B$16)+(W501*X501*'1. Standard_Cost'!$C$16))</f>
        <v>0</v>
      </c>
      <c r="Z501" s="103"/>
      <c r="AA501" s="103"/>
      <c r="AB501" s="104">
        <f>+Z501*'1. Standard_Cost'!$B$20+AA501*'1. Standard_Cost'!$C$20</f>
        <v>0</v>
      </c>
      <c r="AC501" s="105"/>
      <c r="AD501" s="106"/>
      <c r="AE501" s="104">
        <f>SUM(AD501,AC501,AB501,Y501,U501,T501,S501,R501)*'1. Standard_Cost'!B115</f>
        <v>0</v>
      </c>
      <c r="AF501" s="104">
        <f t="shared" ref="AF501:AF503" si="807">SUM(AD501,AE501)</f>
        <v>0</v>
      </c>
      <c r="AG501" s="103"/>
      <c r="AH501" s="103">
        <v>0</v>
      </c>
      <c r="AI501" s="103">
        <v>0</v>
      </c>
      <c r="AJ501" s="107"/>
      <c r="AK501" s="107"/>
      <c r="AL501" s="107"/>
      <c r="AM501" s="104">
        <f>AG501*'1. Standard_Cost'!B111+'Incremental_Cost Year 2021'!AH510*'1. Standard_Cost'!C111+'Incremental_Cost Year 2021'!AI510*'1. Standard_Cost'!D111+'Incremental_Cost Year 2021'!AJ510+'Incremental_Cost Year 2021'!AL510+AK501</f>
        <v>0</v>
      </c>
      <c r="AN501" s="104">
        <f>AM501*'1. Standard_Cost'!C115</f>
        <v>0</v>
      </c>
      <c r="AO501" s="107"/>
      <c r="AQ501" s="104">
        <f t="shared" si="803"/>
        <v>0</v>
      </c>
      <c r="AR501" s="104">
        <f t="shared" si="804"/>
        <v>0</v>
      </c>
      <c r="AS501" s="104">
        <f t="shared" si="805"/>
        <v>0</v>
      </c>
      <c r="AT501" s="104">
        <f t="shared" ref="AT501:AT503" si="808">SUM(AQ501,AR501,AS501)</f>
        <v>0</v>
      </c>
      <c r="AU501" s="229"/>
      <c r="AV501" s="229">
        <v>0</v>
      </c>
      <c r="AW501" s="229"/>
      <c r="AX501" s="229"/>
      <c r="AY501" s="229"/>
      <c r="AZ501" s="229"/>
      <c r="BA501" s="230">
        <f t="shared" si="806"/>
        <v>0</v>
      </c>
    </row>
    <row r="502" spans="1:53" ht="14.1" customHeight="1" outlineLevel="2" x14ac:dyDescent="0.2">
      <c r="A502" s="68"/>
      <c r="B502" s="94"/>
      <c r="C502" s="95"/>
      <c r="D502" s="110"/>
      <c r="E502" s="110"/>
      <c r="F502" s="110"/>
      <c r="G502" s="111"/>
      <c r="H502" s="99" t="s">
        <v>51</v>
      </c>
      <c r="I502" s="100"/>
      <c r="J502" s="101"/>
      <c r="K502" s="101"/>
      <c r="L502" s="102" t="str">
        <f>IF(I502&lt;&gt;0,((VLOOKUP(I502,'1. Standard_Cost'!$B$4:$D$8,2)+VLOOKUP(I502,'1. Standard_Cost'!$B$4:$D$8,3))*J502*K502),"0")</f>
        <v>0</v>
      </c>
      <c r="M502" s="102">
        <f>L502*'1. Standard_Cost'!F91</f>
        <v>0</v>
      </c>
      <c r="N502" s="103"/>
      <c r="O502" s="103"/>
      <c r="P502" s="103"/>
      <c r="Q502" s="103"/>
      <c r="R502" s="104">
        <f>+N502*P502*'1. Standard_Cost'!$B$12</f>
        <v>0</v>
      </c>
      <c r="S502" s="104">
        <f>+N502*O502*P502*'1. Standard_Cost'!$C$12</f>
        <v>0</v>
      </c>
      <c r="T502" s="104">
        <f>+N502*P502*Q502*'1. Standard_Cost'!$D$12</f>
        <v>0</v>
      </c>
      <c r="U502" s="104">
        <f>+N502*O502*'1. Standard_Cost'!$E$12</f>
        <v>0</v>
      </c>
      <c r="V502" s="103"/>
      <c r="W502" s="103"/>
      <c r="X502" s="103"/>
      <c r="Y502" s="104">
        <f>+V502*((X502*'1. Standard_Cost'!$B$16)+(W502*X502*'1. Standard_Cost'!$C$16))</f>
        <v>0</v>
      </c>
      <c r="Z502" s="103"/>
      <c r="AA502" s="103"/>
      <c r="AB502" s="104">
        <f>+Z502*'1. Standard_Cost'!$B$20+AA502*'1. Standard_Cost'!$C$20</f>
        <v>0</v>
      </c>
      <c r="AC502" s="105"/>
      <c r="AD502" s="106"/>
      <c r="AE502" s="104">
        <f>SUM(AD502,AC502,AB502,Y502,U502,T502,S502,R502)*'1. Standard_Cost'!B115</f>
        <v>0</v>
      </c>
      <c r="AF502" s="104">
        <f t="shared" si="807"/>
        <v>0</v>
      </c>
      <c r="AG502" s="103"/>
      <c r="AH502" s="103"/>
      <c r="AI502" s="103"/>
      <c r="AJ502" s="107"/>
      <c r="AK502" s="107"/>
      <c r="AL502" s="107"/>
      <c r="AM502" s="104">
        <f>AG502*'1. Standard_Cost'!B111+'Incremental_Cost Year 2021'!AH511*'1. Standard_Cost'!C111+'Incremental_Cost Year 2021'!AI511*'1. Standard_Cost'!D111+'Incremental_Cost Year 2021'!AJ511+'Incremental_Cost Year 2021'!AL511+AK502</f>
        <v>0</v>
      </c>
      <c r="AN502" s="104">
        <f>AM502*'1. Standard_Cost'!C115</f>
        <v>0</v>
      </c>
      <c r="AO502" s="107"/>
      <c r="AQ502" s="104">
        <f t="shared" si="803"/>
        <v>0</v>
      </c>
      <c r="AR502" s="104">
        <f t="shared" si="804"/>
        <v>0</v>
      </c>
      <c r="AS502" s="104">
        <f t="shared" si="805"/>
        <v>0</v>
      </c>
      <c r="AT502" s="104">
        <f t="shared" si="808"/>
        <v>0</v>
      </c>
      <c r="AU502" s="229"/>
      <c r="AV502" s="229"/>
      <c r="AW502" s="229"/>
      <c r="AX502" s="229"/>
      <c r="AY502" s="229"/>
      <c r="AZ502" s="229"/>
      <c r="BA502" s="230">
        <f t="shared" si="806"/>
        <v>0</v>
      </c>
    </row>
    <row r="503" spans="1:53" ht="14.1" customHeight="1" outlineLevel="2" x14ac:dyDescent="0.2">
      <c r="A503" s="68"/>
      <c r="B503" s="94"/>
      <c r="C503" s="95"/>
      <c r="D503" s="110"/>
      <c r="E503" s="110"/>
      <c r="F503" s="110"/>
      <c r="G503" s="111"/>
      <c r="H503" s="112" t="s">
        <v>179</v>
      </c>
      <c r="I503" s="100"/>
      <c r="J503" s="101"/>
      <c r="K503" s="101"/>
      <c r="L503" s="102" t="str">
        <f>IF(I503&lt;&gt;0,((VLOOKUP(I503,'1. Standard_Cost'!$B$4:$D$8,2)+VLOOKUP(I503,'1. Standard_Cost'!$B$4:$D$8,3))*J503*K503),"0")</f>
        <v>0</v>
      </c>
      <c r="M503" s="102">
        <f>L503*'1. Standard_Cost'!F91</f>
        <v>0</v>
      </c>
      <c r="N503" s="103"/>
      <c r="O503" s="103"/>
      <c r="P503" s="103"/>
      <c r="Q503" s="103"/>
      <c r="R503" s="104">
        <f>+N503*P503*'1. Standard_Cost'!$B$12</f>
        <v>0</v>
      </c>
      <c r="S503" s="104">
        <f>+N503*O503*P503*'1. Standard_Cost'!$C$12</f>
        <v>0</v>
      </c>
      <c r="T503" s="104">
        <f>+N503*P503*Q503*'1. Standard_Cost'!$D$12</f>
        <v>0</v>
      </c>
      <c r="U503" s="104">
        <f>+N503*O503*'1. Standard_Cost'!$E$12</f>
        <v>0</v>
      </c>
      <c r="V503" s="103"/>
      <c r="W503" s="103"/>
      <c r="X503" s="103"/>
      <c r="Y503" s="104">
        <f>+V503*((X503*'1. Standard_Cost'!$B$16)+(W503*X503*'1. Standard_Cost'!$C$16))</f>
        <v>0</v>
      </c>
      <c r="Z503" s="103"/>
      <c r="AA503" s="103"/>
      <c r="AB503" s="104">
        <f>+Z503*'1. Standard_Cost'!$B$20+AA503*'1. Standard_Cost'!$C$20</f>
        <v>0</v>
      </c>
      <c r="AC503" s="105"/>
      <c r="AD503" s="106"/>
      <c r="AE503" s="104">
        <f>SUM(AD503,AC503,AB503,Y503,U503,T503,S503,R503)*'1. Standard_Cost'!B115</f>
        <v>0</v>
      </c>
      <c r="AF503" s="104">
        <f t="shared" si="807"/>
        <v>0</v>
      </c>
      <c r="AG503" s="103"/>
      <c r="AH503" s="103"/>
      <c r="AI503" s="103"/>
      <c r="AJ503" s="107"/>
      <c r="AK503" s="107"/>
      <c r="AL503" s="107"/>
      <c r="AM503" s="104">
        <f>AG503*'1. Standard_Cost'!B111+'Incremental_Cost Year 2021'!AH512*'1. Standard_Cost'!C111+'Incremental_Cost Year 2021'!AI512*'1. Standard_Cost'!D111+'Incremental_Cost Year 2021'!AJ512+'Incremental_Cost Year 2021'!AL512+AK503</f>
        <v>0</v>
      </c>
      <c r="AN503" s="104">
        <f>AM503*'1. Standard_Cost'!C115</f>
        <v>0</v>
      </c>
      <c r="AO503" s="107"/>
      <c r="AQ503" s="104">
        <f t="shared" si="803"/>
        <v>0</v>
      </c>
      <c r="AR503" s="104">
        <f t="shared" si="804"/>
        <v>0</v>
      </c>
      <c r="AS503" s="104">
        <f t="shared" si="805"/>
        <v>0</v>
      </c>
      <c r="AT503" s="104">
        <f t="shared" si="808"/>
        <v>0</v>
      </c>
      <c r="AU503" s="229"/>
      <c r="AV503" s="229"/>
      <c r="AW503" s="229"/>
      <c r="AX503" s="229"/>
      <c r="AY503" s="229"/>
      <c r="AZ503" s="229"/>
      <c r="BA503" s="230">
        <f t="shared" si="806"/>
        <v>0</v>
      </c>
    </row>
    <row r="504" spans="1:53" ht="24.6" customHeight="1" outlineLevel="1" x14ac:dyDescent="0.2">
      <c r="A504" s="68"/>
      <c r="B504" s="141"/>
      <c r="C504" s="95"/>
      <c r="D504" s="113" t="s">
        <v>48</v>
      </c>
      <c r="E504" s="113" t="s">
        <v>680</v>
      </c>
      <c r="F504" s="114" t="s">
        <v>154</v>
      </c>
      <c r="G504" s="115" t="s">
        <v>155</v>
      </c>
      <c r="H504" s="122" t="s">
        <v>348</v>
      </c>
      <c r="I504" s="117"/>
      <c r="J504" s="117"/>
      <c r="K504" s="117"/>
      <c r="L504" s="118">
        <f>SUM(L500:L503)</f>
        <v>0</v>
      </c>
      <c r="M504" s="118">
        <f>SUM(M500:M503)</f>
        <v>0</v>
      </c>
      <c r="N504" s="117"/>
      <c r="O504" s="117"/>
      <c r="P504" s="117"/>
      <c r="Q504" s="117"/>
      <c r="R504" s="119">
        <f>SUM(R500:R503)</f>
        <v>0</v>
      </c>
      <c r="S504" s="119">
        <f>SUM(S500:S503)</f>
        <v>0</v>
      </c>
      <c r="T504" s="119">
        <f>SUM(T500:T503)</f>
        <v>0</v>
      </c>
      <c r="U504" s="119">
        <f>SUM(U500:U503)</f>
        <v>0</v>
      </c>
      <c r="V504" s="117"/>
      <c r="W504" s="117"/>
      <c r="X504" s="117"/>
      <c r="Y504" s="118">
        <f>SUM(Y500:Y503)</f>
        <v>0</v>
      </c>
      <c r="Z504" s="117"/>
      <c r="AA504" s="117"/>
      <c r="AB504" s="118">
        <f t="shared" ref="AB504:AF504" si="809">SUM(AB500:AB503)</f>
        <v>0</v>
      </c>
      <c r="AC504" s="118">
        <f t="shared" si="809"/>
        <v>0</v>
      </c>
      <c r="AD504" s="118">
        <f t="shared" si="809"/>
        <v>0</v>
      </c>
      <c r="AE504" s="118">
        <f t="shared" si="809"/>
        <v>0</v>
      </c>
      <c r="AF504" s="118">
        <f t="shared" si="809"/>
        <v>0</v>
      </c>
      <c r="AG504" s="117"/>
      <c r="AH504" s="117"/>
      <c r="AI504" s="117"/>
      <c r="AJ504" s="119">
        <f>SUM(AJ500:AJ503)</f>
        <v>0</v>
      </c>
      <c r="AK504" s="119">
        <f t="shared" ref="AK504:AN504" si="810">SUM(AK500:AK503)</f>
        <v>0</v>
      </c>
      <c r="AL504" s="119">
        <f t="shared" si="810"/>
        <v>0</v>
      </c>
      <c r="AM504" s="119">
        <f t="shared" si="810"/>
        <v>0</v>
      </c>
      <c r="AN504" s="119">
        <f t="shared" si="810"/>
        <v>0</v>
      </c>
      <c r="AO504" s="116"/>
      <c r="AP504" s="120"/>
      <c r="AQ504" s="121">
        <f t="shared" ref="AQ504:BA504" si="811">SUM(AQ500:AQ503)</f>
        <v>0</v>
      </c>
      <c r="AR504" s="121">
        <f t="shared" si="811"/>
        <v>0</v>
      </c>
      <c r="AS504" s="104">
        <f t="shared" si="805"/>
        <v>0</v>
      </c>
      <c r="AT504" s="121">
        <f t="shared" si="811"/>
        <v>0</v>
      </c>
      <c r="AU504" s="121">
        <f t="shared" si="811"/>
        <v>0</v>
      </c>
      <c r="AV504" s="121">
        <f t="shared" si="811"/>
        <v>0</v>
      </c>
      <c r="AW504" s="121">
        <f t="shared" si="811"/>
        <v>0</v>
      </c>
      <c r="AX504" s="121">
        <f t="shared" si="811"/>
        <v>0</v>
      </c>
      <c r="AY504" s="121">
        <f t="shared" si="811"/>
        <v>0</v>
      </c>
      <c r="AZ504" s="121">
        <f t="shared" si="811"/>
        <v>0</v>
      </c>
      <c r="BA504" s="121">
        <f t="shared" si="811"/>
        <v>0</v>
      </c>
    </row>
    <row r="505" spans="1:53" s="124" customFormat="1" ht="14.45" customHeight="1" x14ac:dyDescent="0.2">
      <c r="B505" s="138"/>
      <c r="C505" s="247" t="s">
        <v>789</v>
      </c>
      <c r="D505" s="247"/>
      <c r="E505" s="252"/>
      <c r="F505" s="222"/>
      <c r="G505" s="222"/>
      <c r="H505" s="130" t="s">
        <v>349</v>
      </c>
      <c r="I505" s="128"/>
      <c r="J505" s="128"/>
      <c r="K505" s="128"/>
      <c r="L505" s="129">
        <f>SUM(L510,L515,L520)</f>
        <v>0</v>
      </c>
      <c r="M505" s="129">
        <f>SUM(M510,M515,M520)</f>
        <v>0</v>
      </c>
      <c r="N505" s="128"/>
      <c r="O505" s="128"/>
      <c r="P505" s="128"/>
      <c r="Q505" s="128"/>
      <c r="R505" s="129">
        <f>SUM(R510,R515,R520)</f>
        <v>0</v>
      </c>
      <c r="S505" s="129">
        <f t="shared" ref="S505:U505" si="812">SUM(S510,S515,S520)</f>
        <v>0</v>
      </c>
      <c r="T505" s="129">
        <f t="shared" si="812"/>
        <v>0</v>
      </c>
      <c r="U505" s="129">
        <f t="shared" si="812"/>
        <v>0</v>
      </c>
      <c r="V505" s="128"/>
      <c r="W505" s="128"/>
      <c r="X505" s="128"/>
      <c r="Y505" s="129">
        <f t="shared" ref="Y505" si="813">SUM(Y510,Y515,Y520)</f>
        <v>0</v>
      </c>
      <c r="Z505" s="128"/>
      <c r="AA505" s="128"/>
      <c r="AB505" s="129">
        <f t="shared" ref="AB505:AF505" si="814">SUM(AB510,AB515,AB520)</f>
        <v>0</v>
      </c>
      <c r="AC505" s="129">
        <f t="shared" si="814"/>
        <v>0</v>
      </c>
      <c r="AD505" s="129">
        <f t="shared" si="814"/>
        <v>0</v>
      </c>
      <c r="AE505" s="129">
        <f t="shared" si="814"/>
        <v>0</v>
      </c>
      <c r="AF505" s="129">
        <f t="shared" si="814"/>
        <v>0</v>
      </c>
      <c r="AG505" s="128"/>
      <c r="AH505" s="128"/>
      <c r="AI505" s="128"/>
      <c r="AJ505" s="129">
        <f t="shared" ref="AJ505:AN505" si="815">SUM(AJ510,AJ515,AJ520)</f>
        <v>0</v>
      </c>
      <c r="AK505" s="129">
        <f t="shared" si="815"/>
        <v>0</v>
      </c>
      <c r="AL505" s="129">
        <f t="shared" si="815"/>
        <v>0</v>
      </c>
      <c r="AM505" s="129">
        <f t="shared" si="815"/>
        <v>0</v>
      </c>
      <c r="AN505" s="139">
        <f t="shared" si="815"/>
        <v>0</v>
      </c>
      <c r="AO505" s="130"/>
      <c r="AP505" s="131"/>
      <c r="AQ505" s="139">
        <f t="shared" ref="AQ505:BA505" si="816">SUM(AQ510,AQ515,AQ520)</f>
        <v>0</v>
      </c>
      <c r="AR505" s="139">
        <f t="shared" si="816"/>
        <v>0</v>
      </c>
      <c r="AS505" s="139">
        <f t="shared" si="816"/>
        <v>0</v>
      </c>
      <c r="AT505" s="139">
        <f>AT510+AT515+AT520+AT525+AT530+AT535+AT540+AT545+AT550+AT555+AT560+AT565+AT570+AT575+AT580</f>
        <v>0</v>
      </c>
      <c r="AU505" s="139">
        <f t="shared" si="816"/>
        <v>0</v>
      </c>
      <c r="AV505" s="139">
        <f t="shared" si="816"/>
        <v>0</v>
      </c>
      <c r="AW505" s="139">
        <f t="shared" si="816"/>
        <v>0</v>
      </c>
      <c r="AX505" s="139">
        <f t="shared" si="816"/>
        <v>0</v>
      </c>
      <c r="AY505" s="139">
        <f t="shared" si="816"/>
        <v>0</v>
      </c>
      <c r="AZ505" s="139">
        <f t="shared" si="816"/>
        <v>0</v>
      </c>
      <c r="BA505" s="139">
        <f t="shared" si="816"/>
        <v>0</v>
      </c>
    </row>
    <row r="506" spans="1:53" ht="14.1" customHeight="1" outlineLevel="2" x14ac:dyDescent="0.2">
      <c r="A506" s="68"/>
      <c r="B506" s="94"/>
      <c r="C506" s="250"/>
      <c r="D506" s="96"/>
      <c r="E506" s="96"/>
      <c r="F506" s="97"/>
      <c r="G506" s="98"/>
      <c r="H506" s="99" t="s">
        <v>49</v>
      </c>
      <c r="I506" s="100"/>
      <c r="J506" s="101"/>
      <c r="K506" s="101"/>
      <c r="L506" s="102" t="str">
        <f>IF(I506&lt;&gt;0,((VLOOKUP(I506,'1. Standard_Cost'!$B$4:$D$8,2)+VLOOKUP(I506,'1. Standard_Cost'!$B$4:$D$8,3))*J506*K506),"0")</f>
        <v>0</v>
      </c>
      <c r="M506" s="102">
        <f>L506*'1. Standard_Cost'!F107</f>
        <v>0</v>
      </c>
      <c r="N506" s="103"/>
      <c r="O506" s="103"/>
      <c r="P506" s="103"/>
      <c r="Q506" s="103"/>
      <c r="R506" s="104">
        <f>+N506*P506*'1. Standard_Cost'!$B$12</f>
        <v>0</v>
      </c>
      <c r="S506" s="104">
        <f>+N506*O506*P506*'1. Standard_Cost'!$C$12</f>
        <v>0</v>
      </c>
      <c r="T506" s="104">
        <f>+N506*P506*Q506*'1. Standard_Cost'!$D$12</f>
        <v>0</v>
      </c>
      <c r="U506" s="104">
        <f>+N506*O506*'1. Standard_Cost'!$E$12</f>
        <v>0</v>
      </c>
      <c r="V506" s="103"/>
      <c r="W506" s="103"/>
      <c r="X506" s="103"/>
      <c r="Y506" s="104">
        <f>+V506*((X506*'1. Standard_Cost'!$B$16)+(W506*X506*'1. Standard_Cost'!$C$16))</f>
        <v>0</v>
      </c>
      <c r="Z506" s="103"/>
      <c r="AA506" s="103"/>
      <c r="AB506" s="104">
        <f>+Z506*'1. Standard_Cost'!$B$20+AA506*'1. Standard_Cost'!$C$20</f>
        <v>0</v>
      </c>
      <c r="AC506" s="105"/>
      <c r="AD506" s="106"/>
      <c r="AE506" s="104">
        <f>SUM(AD506,AC506,AB506,Y506,U506,T506,S506,R506)*'1. Standard_Cost'!B131</f>
        <v>0</v>
      </c>
      <c r="AF506" s="104">
        <f>SUM(AD506,AE506)</f>
        <v>0</v>
      </c>
      <c r="AG506" s="103"/>
      <c r="AH506" s="103"/>
      <c r="AI506" s="103"/>
      <c r="AJ506" s="107"/>
      <c r="AK506" s="107"/>
      <c r="AL506" s="107"/>
      <c r="AM506" s="104">
        <f>AG506*'1. Standard_Cost'!B127+'Incremental_Cost Year 2021'!AH515*'1. Standard_Cost'!C127+'Incremental_Cost Year 2021'!AI515*'1. Standard_Cost'!D127+'Incremental_Cost Year 2021'!AJ515+'Incremental_Cost Year 2021'!AL515+AK506</f>
        <v>0</v>
      </c>
      <c r="AN506" s="104">
        <f>AM506*'1. Standard_Cost'!C131</f>
        <v>0</v>
      </c>
      <c r="AO506" s="107"/>
      <c r="AQ506" s="104">
        <f t="shared" ref="AQ506:AQ509" si="817">L506+M506</f>
        <v>0</v>
      </c>
      <c r="AR506" s="104">
        <f t="shared" ref="AR506:AR509" si="818">AF506</f>
        <v>0</v>
      </c>
      <c r="AS506" s="104">
        <f t="shared" si="805"/>
        <v>0</v>
      </c>
      <c r="AT506" s="104">
        <f>SUM(AQ506,AR506,AS506)</f>
        <v>0</v>
      </c>
      <c r="AU506" s="229"/>
      <c r="AV506" s="229"/>
      <c r="AW506" s="229"/>
      <c r="AX506" s="229"/>
      <c r="AY506" s="229"/>
      <c r="AZ506" s="229"/>
      <c r="BA506" s="230">
        <f t="shared" ref="BA506:BA509" si="819">SUM(AU506:AZ506)-AT506</f>
        <v>0</v>
      </c>
    </row>
    <row r="507" spans="1:53" ht="14.1" customHeight="1" outlineLevel="2" x14ac:dyDescent="0.2">
      <c r="A507" s="68"/>
      <c r="B507" s="94"/>
      <c r="C507" s="251"/>
      <c r="D507" s="110"/>
      <c r="E507" s="110"/>
      <c r="F507" s="110"/>
      <c r="G507" s="111"/>
      <c r="H507" s="99" t="s">
        <v>50</v>
      </c>
      <c r="I507" s="100"/>
      <c r="J507" s="101"/>
      <c r="K507" s="101"/>
      <c r="L507" s="102" t="str">
        <f>IF(I507&lt;&gt;0,((VLOOKUP(I507,'1. Standard_Cost'!$B$4:$D$8,2)+VLOOKUP(I507,'1. Standard_Cost'!$B$4:$D$8,3))*J507*K507),"0")</f>
        <v>0</v>
      </c>
      <c r="M507" s="102">
        <f>L507*'1. Standard_Cost'!F107</f>
        <v>0</v>
      </c>
      <c r="N507" s="103"/>
      <c r="O507" s="103"/>
      <c r="P507" s="103"/>
      <c r="Q507" s="103"/>
      <c r="R507" s="104">
        <f>+N507*P507*'1. Standard_Cost'!$B$12</f>
        <v>0</v>
      </c>
      <c r="S507" s="104">
        <f>+N507*O507*P507*'1. Standard_Cost'!$C$12</f>
        <v>0</v>
      </c>
      <c r="T507" s="104">
        <f>+N507*P507*Q507*'1. Standard_Cost'!$D$12</f>
        <v>0</v>
      </c>
      <c r="U507" s="104">
        <f>+N507*O507*'1. Standard_Cost'!$E$12</f>
        <v>0</v>
      </c>
      <c r="V507" s="103"/>
      <c r="W507" s="103"/>
      <c r="X507" s="103"/>
      <c r="Y507" s="104">
        <f>+V507*((X507*'1. Standard_Cost'!$B$16)+(W507*X507*'1. Standard_Cost'!$C$16))</f>
        <v>0</v>
      </c>
      <c r="Z507" s="103"/>
      <c r="AA507" s="103"/>
      <c r="AB507" s="104">
        <f>+Z507*'1. Standard_Cost'!$B$20+AA507*'1. Standard_Cost'!$C$20</f>
        <v>0</v>
      </c>
      <c r="AC507" s="105"/>
      <c r="AD507" s="106"/>
      <c r="AE507" s="104">
        <f>SUM(AD507,AC507,AB507,Y507,U507,T507,S507,R507)*'1. Standard_Cost'!B131</f>
        <v>0</v>
      </c>
      <c r="AF507" s="104">
        <f t="shared" ref="AF507:AF509" si="820">SUM(AD507,AE507)</f>
        <v>0</v>
      </c>
      <c r="AG507" s="103"/>
      <c r="AH507" s="103">
        <v>0</v>
      </c>
      <c r="AI507" s="103">
        <v>0</v>
      </c>
      <c r="AJ507" s="107"/>
      <c r="AK507" s="107"/>
      <c r="AL507" s="107"/>
      <c r="AM507" s="104">
        <f>AG507*'1. Standard_Cost'!B127+'Incremental_Cost Year 2021'!AH516*'1. Standard_Cost'!C127+'Incremental_Cost Year 2021'!AI516*'1. Standard_Cost'!D127+'Incremental_Cost Year 2021'!AJ516+'Incremental_Cost Year 2021'!AL516+AK507</f>
        <v>0</v>
      </c>
      <c r="AN507" s="104">
        <f>AM507*'1. Standard_Cost'!C131</f>
        <v>0</v>
      </c>
      <c r="AO507" s="107"/>
      <c r="AQ507" s="104">
        <f t="shared" si="817"/>
        <v>0</v>
      </c>
      <c r="AR507" s="104">
        <f t="shared" si="818"/>
        <v>0</v>
      </c>
      <c r="AS507" s="104">
        <f t="shared" si="805"/>
        <v>0</v>
      </c>
      <c r="AT507" s="104">
        <f t="shared" ref="AT507:AT509" si="821">SUM(AQ507,AR507,AS507)</f>
        <v>0</v>
      </c>
      <c r="AU507" s="229"/>
      <c r="AV507" s="229">
        <v>0</v>
      </c>
      <c r="AW507" s="229"/>
      <c r="AX507" s="229"/>
      <c r="AY507" s="229"/>
      <c r="AZ507" s="229"/>
      <c r="BA507" s="230">
        <f t="shared" si="819"/>
        <v>0</v>
      </c>
    </row>
    <row r="508" spans="1:53" ht="14.1" customHeight="1" outlineLevel="2" x14ac:dyDescent="0.2">
      <c r="A508" s="68"/>
      <c r="B508" s="94"/>
      <c r="C508" s="251"/>
      <c r="D508" s="110"/>
      <c r="E508" s="110"/>
      <c r="F508" s="110"/>
      <c r="G508" s="111"/>
      <c r="H508" s="99" t="s">
        <v>51</v>
      </c>
      <c r="I508" s="100"/>
      <c r="J508" s="101"/>
      <c r="K508" s="101"/>
      <c r="L508" s="102" t="str">
        <f>IF(I508&lt;&gt;0,((VLOOKUP(I508,'1. Standard_Cost'!$B$4:$D$8,2)+VLOOKUP(I508,'1. Standard_Cost'!$B$4:$D$8,3))*J508*K508),"0")</f>
        <v>0</v>
      </c>
      <c r="M508" s="102">
        <f>L508*'1. Standard_Cost'!F107</f>
        <v>0</v>
      </c>
      <c r="N508" s="103"/>
      <c r="O508" s="103"/>
      <c r="P508" s="103"/>
      <c r="Q508" s="103"/>
      <c r="R508" s="104">
        <f>+N508*P508*'1. Standard_Cost'!$B$12</f>
        <v>0</v>
      </c>
      <c r="S508" s="104">
        <f>+N508*O508*P508*'1. Standard_Cost'!$C$12</f>
        <v>0</v>
      </c>
      <c r="T508" s="104">
        <f>+N508*P508*Q508*'1. Standard_Cost'!$D$12</f>
        <v>0</v>
      </c>
      <c r="U508" s="104">
        <f>+N508*O508*'1. Standard_Cost'!$E$12</f>
        <v>0</v>
      </c>
      <c r="V508" s="103"/>
      <c r="W508" s="103"/>
      <c r="X508" s="103"/>
      <c r="Y508" s="104">
        <f>+V508*((X508*'1. Standard_Cost'!$B$16)+(W508*X508*'1. Standard_Cost'!$C$16))</f>
        <v>0</v>
      </c>
      <c r="Z508" s="103"/>
      <c r="AA508" s="103"/>
      <c r="AB508" s="104">
        <f>+Z508*'1. Standard_Cost'!$B$20+AA508*'1. Standard_Cost'!$C$20</f>
        <v>0</v>
      </c>
      <c r="AC508" s="105"/>
      <c r="AD508" s="106"/>
      <c r="AE508" s="104">
        <f>SUM(AD508,AC508,AB508,Y508,U508,T508,S508,R508)*'1. Standard_Cost'!B131</f>
        <v>0</v>
      </c>
      <c r="AF508" s="104">
        <f t="shared" si="820"/>
        <v>0</v>
      </c>
      <c r="AG508" s="103"/>
      <c r="AH508" s="103"/>
      <c r="AI508" s="103"/>
      <c r="AJ508" s="107"/>
      <c r="AK508" s="107"/>
      <c r="AL508" s="107"/>
      <c r="AM508" s="104">
        <f>AG508*'1. Standard_Cost'!B127+'Incremental_Cost Year 2021'!AH517*'1. Standard_Cost'!C127+'Incremental_Cost Year 2021'!AI517*'1. Standard_Cost'!D127+'Incremental_Cost Year 2021'!AJ517+'Incremental_Cost Year 2021'!AL517+AK508</f>
        <v>0</v>
      </c>
      <c r="AN508" s="104">
        <f>AM508*'1. Standard_Cost'!C131</f>
        <v>0</v>
      </c>
      <c r="AO508" s="107"/>
      <c r="AQ508" s="104">
        <f t="shared" si="817"/>
        <v>0</v>
      </c>
      <c r="AR508" s="104">
        <f t="shared" si="818"/>
        <v>0</v>
      </c>
      <c r="AS508" s="104">
        <f t="shared" si="805"/>
        <v>0</v>
      </c>
      <c r="AT508" s="104">
        <f t="shared" si="821"/>
        <v>0</v>
      </c>
      <c r="AU508" s="229"/>
      <c r="AV508" s="229"/>
      <c r="AW508" s="229"/>
      <c r="AX508" s="229"/>
      <c r="AY508" s="229"/>
      <c r="AZ508" s="229"/>
      <c r="BA508" s="230">
        <f t="shared" si="819"/>
        <v>0</v>
      </c>
    </row>
    <row r="509" spans="1:53" ht="14.1" customHeight="1" outlineLevel="2" x14ac:dyDescent="0.2">
      <c r="A509" s="68"/>
      <c r="B509" s="94"/>
      <c r="C509" s="251"/>
      <c r="D509" s="110"/>
      <c r="E509" s="110"/>
      <c r="F509" s="110"/>
      <c r="G509" s="111"/>
      <c r="H509" s="112" t="s">
        <v>179</v>
      </c>
      <c r="I509" s="100"/>
      <c r="J509" s="101"/>
      <c r="K509" s="101"/>
      <c r="L509" s="102" t="str">
        <f>IF(I509&lt;&gt;0,((VLOOKUP(I509,'1. Standard_Cost'!$B$4:$D$8,2)+VLOOKUP(I509,'1. Standard_Cost'!$B$4:$D$8,3))*J509*K509),"0")</f>
        <v>0</v>
      </c>
      <c r="M509" s="102">
        <f>L509*'1. Standard_Cost'!F107</f>
        <v>0</v>
      </c>
      <c r="N509" s="103"/>
      <c r="O509" s="103"/>
      <c r="P509" s="103"/>
      <c r="Q509" s="103"/>
      <c r="R509" s="104">
        <f>+N509*P509*'1. Standard_Cost'!$B$12</f>
        <v>0</v>
      </c>
      <c r="S509" s="104">
        <f>+N509*O509*P509*'1. Standard_Cost'!$C$12</f>
        <v>0</v>
      </c>
      <c r="T509" s="104">
        <f>+N509*P509*Q509*'1. Standard_Cost'!$D$12</f>
        <v>0</v>
      </c>
      <c r="U509" s="104">
        <f>+N509*O509*'1. Standard_Cost'!$E$12</f>
        <v>0</v>
      </c>
      <c r="V509" s="103"/>
      <c r="W509" s="103"/>
      <c r="X509" s="103"/>
      <c r="Y509" s="104">
        <f>+V509*((X509*'1. Standard_Cost'!$B$16)+(W509*X509*'1. Standard_Cost'!$C$16))</f>
        <v>0</v>
      </c>
      <c r="Z509" s="103"/>
      <c r="AA509" s="103"/>
      <c r="AB509" s="104">
        <f>+Z509*'1. Standard_Cost'!$B$20+AA509*'1. Standard_Cost'!$C$20</f>
        <v>0</v>
      </c>
      <c r="AC509" s="105"/>
      <c r="AD509" s="106"/>
      <c r="AE509" s="104">
        <f>SUM(AD509,AC509,AB509,Y509,U509,T509,S509,R509)*'1. Standard_Cost'!B131</f>
        <v>0</v>
      </c>
      <c r="AF509" s="104">
        <f t="shared" si="820"/>
        <v>0</v>
      </c>
      <c r="AG509" s="103"/>
      <c r="AH509" s="103"/>
      <c r="AI509" s="103"/>
      <c r="AJ509" s="107"/>
      <c r="AK509" s="107"/>
      <c r="AL509" s="107"/>
      <c r="AM509" s="104">
        <f>AG509*'1. Standard_Cost'!B127+'Incremental_Cost Year 2021'!AH518*'1. Standard_Cost'!C127+'Incremental_Cost Year 2021'!AI518*'1. Standard_Cost'!D127+'Incremental_Cost Year 2021'!AJ518+'Incremental_Cost Year 2021'!AL518+AK509</f>
        <v>0</v>
      </c>
      <c r="AN509" s="104">
        <f>AM509*'1. Standard_Cost'!C131</f>
        <v>0</v>
      </c>
      <c r="AO509" s="107"/>
      <c r="AQ509" s="104">
        <f t="shared" si="817"/>
        <v>0</v>
      </c>
      <c r="AR509" s="104">
        <f t="shared" si="818"/>
        <v>0</v>
      </c>
      <c r="AS509" s="104">
        <f t="shared" si="805"/>
        <v>0</v>
      </c>
      <c r="AT509" s="104">
        <f t="shared" si="821"/>
        <v>0</v>
      </c>
      <c r="AU509" s="229"/>
      <c r="AV509" s="229"/>
      <c r="AW509" s="229"/>
      <c r="AX509" s="229"/>
      <c r="AY509" s="229"/>
      <c r="AZ509" s="229"/>
      <c r="BA509" s="230">
        <f t="shared" si="819"/>
        <v>0</v>
      </c>
    </row>
    <row r="510" spans="1:53" ht="25.35" customHeight="1" outlineLevel="1" x14ac:dyDescent="0.2">
      <c r="A510" s="68"/>
      <c r="B510" s="94"/>
      <c r="C510" s="251"/>
      <c r="D510" s="113" t="s">
        <v>48</v>
      </c>
      <c r="E510" s="113" t="s">
        <v>807</v>
      </c>
      <c r="F510" s="114" t="s">
        <v>154</v>
      </c>
      <c r="G510" s="115" t="s">
        <v>155</v>
      </c>
      <c r="H510" s="140" t="s">
        <v>350</v>
      </c>
      <c r="I510" s="117"/>
      <c r="J510" s="117"/>
      <c r="K510" s="117"/>
      <c r="L510" s="118">
        <f>SUM(L506:L509)</f>
        <v>0</v>
      </c>
      <c r="M510" s="118">
        <f>SUM(M506:M509)</f>
        <v>0</v>
      </c>
      <c r="N510" s="117"/>
      <c r="O510" s="117"/>
      <c r="P510" s="117"/>
      <c r="Q510" s="117"/>
      <c r="R510" s="119">
        <f>SUM(R506:R509)</f>
        <v>0</v>
      </c>
      <c r="S510" s="119">
        <f>SUM(S506:S509)</f>
        <v>0</v>
      </c>
      <c r="T510" s="119">
        <f>SUM(T506:T509)</f>
        <v>0</v>
      </c>
      <c r="U510" s="119">
        <f>SUM(U506:U509)</f>
        <v>0</v>
      </c>
      <c r="V510" s="117"/>
      <c r="W510" s="117"/>
      <c r="X510" s="117"/>
      <c r="Y510" s="118">
        <f>SUM(Y506:Y509)</f>
        <v>0</v>
      </c>
      <c r="Z510" s="117"/>
      <c r="AA510" s="117"/>
      <c r="AB510" s="118">
        <f t="shared" ref="AB510:AF510" si="822">SUM(AB506:AB509)</f>
        <v>0</v>
      </c>
      <c r="AC510" s="118">
        <f t="shared" si="822"/>
        <v>0</v>
      </c>
      <c r="AD510" s="118">
        <f t="shared" si="822"/>
        <v>0</v>
      </c>
      <c r="AE510" s="118">
        <f t="shared" si="822"/>
        <v>0</v>
      </c>
      <c r="AF510" s="118">
        <f t="shared" si="822"/>
        <v>0</v>
      </c>
      <c r="AG510" s="117"/>
      <c r="AH510" s="117"/>
      <c r="AI510" s="117"/>
      <c r="AJ510" s="119">
        <f>SUM(AJ506:AJ509)</f>
        <v>0</v>
      </c>
      <c r="AK510" s="119">
        <f t="shared" ref="AK510:AN510" si="823">SUM(AK506:AK509)</f>
        <v>0</v>
      </c>
      <c r="AL510" s="119">
        <f t="shared" si="823"/>
        <v>0</v>
      </c>
      <c r="AM510" s="119">
        <f t="shared" si="823"/>
        <v>0</v>
      </c>
      <c r="AN510" s="119">
        <f t="shared" si="823"/>
        <v>0</v>
      </c>
      <c r="AO510" s="116"/>
      <c r="AP510" s="120"/>
      <c r="AQ510" s="118">
        <f t="shared" ref="AQ510:BA510" si="824">SUM(AQ506:AQ509)</f>
        <v>0</v>
      </c>
      <c r="AR510" s="118">
        <f t="shared" si="824"/>
        <v>0</v>
      </c>
      <c r="AS510" s="118">
        <f t="shared" si="824"/>
        <v>0</v>
      </c>
      <c r="AT510" s="118">
        <f t="shared" si="824"/>
        <v>0</v>
      </c>
      <c r="AU510" s="118">
        <f t="shared" si="824"/>
        <v>0</v>
      </c>
      <c r="AV510" s="118">
        <f t="shared" si="824"/>
        <v>0</v>
      </c>
      <c r="AW510" s="118">
        <f t="shared" si="824"/>
        <v>0</v>
      </c>
      <c r="AX510" s="118">
        <f t="shared" si="824"/>
        <v>0</v>
      </c>
      <c r="AY510" s="118">
        <f t="shared" si="824"/>
        <v>0</v>
      </c>
      <c r="AZ510" s="118">
        <f t="shared" si="824"/>
        <v>0</v>
      </c>
      <c r="BA510" s="118">
        <f t="shared" si="824"/>
        <v>0</v>
      </c>
    </row>
    <row r="511" spans="1:53" ht="14.1" customHeight="1" outlineLevel="2" x14ac:dyDescent="0.2">
      <c r="A511" s="68"/>
      <c r="B511" s="94"/>
      <c r="C511" s="251"/>
      <c r="D511" s="96"/>
      <c r="E511" s="96"/>
      <c r="F511" s="97"/>
      <c r="G511" s="98"/>
      <c r="H511" s="99" t="s">
        <v>49</v>
      </c>
      <c r="I511" s="100"/>
      <c r="J511" s="101"/>
      <c r="K511" s="101"/>
      <c r="L511" s="102" t="str">
        <f>IF(I511&lt;&gt;0,((VLOOKUP(I511,'1. Standard_Cost'!$B$4:$D$8,2)+VLOOKUP(I511,'1. Standard_Cost'!$B$4:$D$8,3))*J511*K511),"0")</f>
        <v>0</v>
      </c>
      <c r="M511" s="102">
        <f>L511*'1. Standard_Cost'!F107</f>
        <v>0</v>
      </c>
      <c r="N511" s="103"/>
      <c r="O511" s="103"/>
      <c r="P511" s="103"/>
      <c r="Q511" s="103"/>
      <c r="R511" s="104">
        <f>+N511*P511*'1. Standard_Cost'!$B$12</f>
        <v>0</v>
      </c>
      <c r="S511" s="104">
        <f>+N511*O511*P511*'1. Standard_Cost'!$C$12</f>
        <v>0</v>
      </c>
      <c r="T511" s="104">
        <f>+N511*P511*Q511*'1. Standard_Cost'!$D$12</f>
        <v>0</v>
      </c>
      <c r="U511" s="104">
        <f>+N511*O511*'1. Standard_Cost'!$E$12</f>
        <v>0</v>
      </c>
      <c r="V511" s="103"/>
      <c r="W511" s="103"/>
      <c r="X511" s="103"/>
      <c r="Y511" s="104">
        <f>+V511*((X511*'1. Standard_Cost'!$B$16)+(W511*X511*'1. Standard_Cost'!$C$16))</f>
        <v>0</v>
      </c>
      <c r="Z511" s="103"/>
      <c r="AA511" s="103"/>
      <c r="AB511" s="104">
        <f>+Z511*'1. Standard_Cost'!$B$20+AA511*'1. Standard_Cost'!$C$20</f>
        <v>0</v>
      </c>
      <c r="AC511" s="105"/>
      <c r="AD511" s="106"/>
      <c r="AE511" s="104">
        <f>SUM(AD511,AC511,AB511,Y511,U511,T511,S511,R511)*'1. Standard_Cost'!B131</f>
        <v>0</v>
      </c>
      <c r="AF511" s="104">
        <f>SUM(AD511,AE511)</f>
        <v>0</v>
      </c>
      <c r="AG511" s="103"/>
      <c r="AH511" s="103"/>
      <c r="AI511" s="103"/>
      <c r="AJ511" s="107"/>
      <c r="AK511" s="107"/>
      <c r="AL511" s="107"/>
      <c r="AM511" s="104">
        <f>AG511*'1. Standard_Cost'!B127+'Incremental_Cost Year 2021'!AH520*'1. Standard_Cost'!C127+'Incremental_Cost Year 2021'!AI520*'1. Standard_Cost'!D127+'Incremental_Cost Year 2021'!AJ520+'Incremental_Cost Year 2021'!AL520+AK511</f>
        <v>0</v>
      </c>
      <c r="AN511" s="104">
        <f>AM511*'1. Standard_Cost'!C131</f>
        <v>0</v>
      </c>
      <c r="AO511" s="107"/>
      <c r="AQ511" s="104">
        <f t="shared" ref="AQ511:AQ514" si="825">L511+M511</f>
        <v>0</v>
      </c>
      <c r="AR511" s="104">
        <f t="shared" ref="AR511:AR514" si="826">AF511</f>
        <v>0</v>
      </c>
      <c r="AS511" s="104">
        <f t="shared" si="805"/>
        <v>0</v>
      </c>
      <c r="AT511" s="104">
        <f>SUM(AQ511,AR511,AS511)</f>
        <v>0</v>
      </c>
      <c r="AU511" s="229"/>
      <c r="AV511" s="229"/>
      <c r="AW511" s="229"/>
      <c r="AX511" s="229"/>
      <c r="AY511" s="229"/>
      <c r="AZ511" s="229"/>
      <c r="BA511" s="230">
        <f t="shared" ref="BA511:BA514" si="827">SUM(AU511:AZ511)-AT511</f>
        <v>0</v>
      </c>
    </row>
    <row r="512" spans="1:53" ht="14.1" customHeight="1" outlineLevel="2" x14ac:dyDescent="0.2">
      <c r="A512" s="68"/>
      <c r="B512" s="94"/>
      <c r="C512" s="251"/>
      <c r="D512" s="110"/>
      <c r="E512" s="110"/>
      <c r="F512" s="110"/>
      <c r="G512" s="111"/>
      <c r="H512" s="99" t="s">
        <v>50</v>
      </c>
      <c r="I512" s="100"/>
      <c r="J512" s="101"/>
      <c r="K512" s="101"/>
      <c r="L512" s="102" t="str">
        <f>IF(I512&lt;&gt;0,((VLOOKUP(I512,'1. Standard_Cost'!$B$4:$D$8,2)+VLOOKUP(I512,'1. Standard_Cost'!$B$4:$D$8,3))*J512*K512),"0")</f>
        <v>0</v>
      </c>
      <c r="M512" s="102">
        <f>L512*'1. Standard_Cost'!F107</f>
        <v>0</v>
      </c>
      <c r="N512" s="103"/>
      <c r="O512" s="103"/>
      <c r="P512" s="103"/>
      <c r="Q512" s="103"/>
      <c r="R512" s="104">
        <f>+N512*P512*'1. Standard_Cost'!$B$12</f>
        <v>0</v>
      </c>
      <c r="S512" s="104">
        <f>+N512*O512*P512*'1. Standard_Cost'!$C$12</f>
        <v>0</v>
      </c>
      <c r="T512" s="104">
        <f>+N512*P512*Q512*'1. Standard_Cost'!$D$12</f>
        <v>0</v>
      </c>
      <c r="U512" s="104">
        <f>+N512*O512*'1. Standard_Cost'!$E$12</f>
        <v>0</v>
      </c>
      <c r="V512" s="103"/>
      <c r="W512" s="103"/>
      <c r="X512" s="103"/>
      <c r="Y512" s="104">
        <f>+V512*((X512*'1. Standard_Cost'!$B$16)+(W512*X512*'1. Standard_Cost'!$C$16))</f>
        <v>0</v>
      </c>
      <c r="Z512" s="103"/>
      <c r="AA512" s="103"/>
      <c r="AB512" s="104">
        <f>+Z512*'1. Standard_Cost'!$B$20+AA512*'1. Standard_Cost'!$C$20</f>
        <v>0</v>
      </c>
      <c r="AC512" s="105"/>
      <c r="AD512" s="106"/>
      <c r="AE512" s="104">
        <f>SUM(AD512,AC512,AB512,Y512,U512,T512,S512,R512)*'1. Standard_Cost'!B131</f>
        <v>0</v>
      </c>
      <c r="AF512" s="104">
        <f t="shared" ref="AF512:AF514" si="828">SUM(AD512,AE512)</f>
        <v>0</v>
      </c>
      <c r="AG512" s="103"/>
      <c r="AH512" s="103">
        <v>0</v>
      </c>
      <c r="AI512" s="103">
        <v>0</v>
      </c>
      <c r="AJ512" s="107"/>
      <c r="AK512" s="107"/>
      <c r="AL512" s="107"/>
      <c r="AM512" s="104">
        <f>AG512*'1. Standard_Cost'!B127+'Incremental_Cost Year 2021'!AH521*'1. Standard_Cost'!C127+'Incremental_Cost Year 2021'!AI521*'1. Standard_Cost'!D127+'Incremental_Cost Year 2021'!AJ521+'Incremental_Cost Year 2021'!AL521+AK512</f>
        <v>0</v>
      </c>
      <c r="AN512" s="104">
        <f>AM512*'1. Standard_Cost'!C131</f>
        <v>0</v>
      </c>
      <c r="AO512" s="107"/>
      <c r="AQ512" s="104">
        <f t="shared" si="825"/>
        <v>0</v>
      </c>
      <c r="AR512" s="104">
        <f t="shared" si="826"/>
        <v>0</v>
      </c>
      <c r="AS512" s="104">
        <f t="shared" si="805"/>
        <v>0</v>
      </c>
      <c r="AT512" s="104">
        <f t="shared" ref="AT512:AT514" si="829">SUM(AQ512,AR512,AS512)</f>
        <v>0</v>
      </c>
      <c r="AU512" s="229"/>
      <c r="AV512" s="229">
        <v>0</v>
      </c>
      <c r="AW512" s="229"/>
      <c r="AX512" s="229"/>
      <c r="AY512" s="229"/>
      <c r="AZ512" s="229"/>
      <c r="BA512" s="230">
        <f t="shared" si="827"/>
        <v>0</v>
      </c>
    </row>
    <row r="513" spans="1:53" ht="14.1" customHeight="1" outlineLevel="2" x14ac:dyDescent="0.2">
      <c r="A513" s="68"/>
      <c r="B513" s="94"/>
      <c r="C513" s="251"/>
      <c r="D513" s="110"/>
      <c r="E513" s="110"/>
      <c r="F513" s="110"/>
      <c r="G513" s="111"/>
      <c r="H513" s="99" t="s">
        <v>51</v>
      </c>
      <c r="I513" s="100"/>
      <c r="J513" s="101"/>
      <c r="K513" s="101"/>
      <c r="L513" s="102" t="str">
        <f>IF(I513&lt;&gt;0,((VLOOKUP(I513,'1. Standard_Cost'!$B$4:$D$8,2)+VLOOKUP(I513,'1. Standard_Cost'!$B$4:$D$8,3))*J513*K513),"0")</f>
        <v>0</v>
      </c>
      <c r="M513" s="102">
        <f>L513*'1. Standard_Cost'!F107</f>
        <v>0</v>
      </c>
      <c r="N513" s="103"/>
      <c r="O513" s="103"/>
      <c r="P513" s="103"/>
      <c r="Q513" s="103"/>
      <c r="R513" s="104">
        <f>+N513*P513*'1. Standard_Cost'!$B$12</f>
        <v>0</v>
      </c>
      <c r="S513" s="104">
        <f>+N513*O513*P513*'1. Standard_Cost'!$C$12</f>
        <v>0</v>
      </c>
      <c r="T513" s="104">
        <f>+N513*P513*Q513*'1. Standard_Cost'!$D$12</f>
        <v>0</v>
      </c>
      <c r="U513" s="104">
        <f>+N513*O513*'1. Standard_Cost'!$E$12</f>
        <v>0</v>
      </c>
      <c r="V513" s="103"/>
      <c r="W513" s="103"/>
      <c r="X513" s="103"/>
      <c r="Y513" s="104">
        <f>+V513*((X513*'1. Standard_Cost'!$B$16)+(W513*X513*'1. Standard_Cost'!$C$16))</f>
        <v>0</v>
      </c>
      <c r="Z513" s="103"/>
      <c r="AA513" s="103"/>
      <c r="AB513" s="104">
        <f>+Z513*'1. Standard_Cost'!$B$20+AA513*'1. Standard_Cost'!$C$20</f>
        <v>0</v>
      </c>
      <c r="AC513" s="105"/>
      <c r="AD513" s="106"/>
      <c r="AE513" s="104">
        <f>SUM(AD513,AC513,AB513,Y513,U513,T513,S513,R513)*'1. Standard_Cost'!B131</f>
        <v>0</v>
      </c>
      <c r="AF513" s="104">
        <f t="shared" si="828"/>
        <v>0</v>
      </c>
      <c r="AG513" s="103"/>
      <c r="AH513" s="103"/>
      <c r="AI513" s="103"/>
      <c r="AJ513" s="107"/>
      <c r="AK513" s="107"/>
      <c r="AL513" s="107"/>
      <c r="AM513" s="104">
        <f>AG513*'1. Standard_Cost'!B127+'Incremental_Cost Year 2021'!AH522*'1. Standard_Cost'!C127+'Incremental_Cost Year 2021'!AI522*'1. Standard_Cost'!D127+'Incremental_Cost Year 2021'!AJ522+'Incremental_Cost Year 2021'!AL522+AK513</f>
        <v>0</v>
      </c>
      <c r="AN513" s="104">
        <f>AM513*'1. Standard_Cost'!C131</f>
        <v>0</v>
      </c>
      <c r="AO513" s="107"/>
      <c r="AQ513" s="104">
        <f t="shared" si="825"/>
        <v>0</v>
      </c>
      <c r="AR513" s="104">
        <f t="shared" si="826"/>
        <v>0</v>
      </c>
      <c r="AS513" s="104">
        <f t="shared" si="805"/>
        <v>0</v>
      </c>
      <c r="AT513" s="104">
        <f t="shared" si="829"/>
        <v>0</v>
      </c>
      <c r="AU513" s="229"/>
      <c r="AV513" s="229"/>
      <c r="AW513" s="229"/>
      <c r="AX513" s="229"/>
      <c r="AY513" s="229"/>
      <c r="AZ513" s="229"/>
      <c r="BA513" s="230">
        <f t="shared" si="827"/>
        <v>0</v>
      </c>
    </row>
    <row r="514" spans="1:53" ht="14.1" customHeight="1" outlineLevel="2" x14ac:dyDescent="0.2">
      <c r="A514" s="68"/>
      <c r="B514" s="94"/>
      <c r="C514" s="251"/>
      <c r="D514" s="110"/>
      <c r="E514" s="110"/>
      <c r="F514" s="110"/>
      <c r="G514" s="111"/>
      <c r="H514" s="112" t="s">
        <v>179</v>
      </c>
      <c r="I514" s="100"/>
      <c r="J514" s="101"/>
      <c r="K514" s="101"/>
      <c r="L514" s="102" t="str">
        <f>IF(I514&lt;&gt;0,((VLOOKUP(I514,'1. Standard_Cost'!$B$4:$D$8,2)+VLOOKUP(I514,'1. Standard_Cost'!$B$4:$D$8,3))*J514*K514),"0")</f>
        <v>0</v>
      </c>
      <c r="M514" s="102">
        <f>L514*'1. Standard_Cost'!F107</f>
        <v>0</v>
      </c>
      <c r="N514" s="103"/>
      <c r="O514" s="103"/>
      <c r="P514" s="103"/>
      <c r="Q514" s="103"/>
      <c r="R514" s="104">
        <f>+N514*P514*'1. Standard_Cost'!$B$12</f>
        <v>0</v>
      </c>
      <c r="S514" s="104">
        <f>+N514*O514*P514*'1. Standard_Cost'!$C$12</f>
        <v>0</v>
      </c>
      <c r="T514" s="104">
        <f>+N514*P514*Q514*'1. Standard_Cost'!$D$12</f>
        <v>0</v>
      </c>
      <c r="U514" s="104">
        <f>+N514*O514*'1. Standard_Cost'!$E$12</f>
        <v>0</v>
      </c>
      <c r="V514" s="103"/>
      <c r="W514" s="103"/>
      <c r="X514" s="103"/>
      <c r="Y514" s="104">
        <f>+V514*((X514*'1. Standard_Cost'!$B$16)+(W514*X514*'1. Standard_Cost'!$C$16))</f>
        <v>0</v>
      </c>
      <c r="Z514" s="103"/>
      <c r="AA514" s="103"/>
      <c r="AB514" s="104">
        <f>+Z514*'1. Standard_Cost'!$B$20+AA514*'1. Standard_Cost'!$C$20</f>
        <v>0</v>
      </c>
      <c r="AC514" s="105"/>
      <c r="AD514" s="106"/>
      <c r="AE514" s="104">
        <f>SUM(AD514,AC514,AB514,Y514,U514,T514,S514,R514)*'1. Standard_Cost'!B131</f>
        <v>0</v>
      </c>
      <c r="AF514" s="104">
        <f t="shared" si="828"/>
        <v>0</v>
      </c>
      <c r="AG514" s="103"/>
      <c r="AH514" s="103"/>
      <c r="AI514" s="103"/>
      <c r="AJ514" s="107"/>
      <c r="AK514" s="107"/>
      <c r="AL514" s="107"/>
      <c r="AM514" s="104">
        <f>AG514*'1. Standard_Cost'!B127+'Incremental_Cost Year 2021'!AH523*'1. Standard_Cost'!C127+'Incremental_Cost Year 2021'!AI523*'1. Standard_Cost'!D127+'Incremental_Cost Year 2021'!AJ523+'Incremental_Cost Year 2021'!AL523+AK514</f>
        <v>0</v>
      </c>
      <c r="AN514" s="104">
        <f>AM514*'1. Standard_Cost'!C131</f>
        <v>0</v>
      </c>
      <c r="AO514" s="107"/>
      <c r="AQ514" s="104">
        <f t="shared" si="825"/>
        <v>0</v>
      </c>
      <c r="AR514" s="104">
        <f t="shared" si="826"/>
        <v>0</v>
      </c>
      <c r="AS514" s="104">
        <f t="shared" si="805"/>
        <v>0</v>
      </c>
      <c r="AT514" s="104">
        <f t="shared" si="829"/>
        <v>0</v>
      </c>
      <c r="AU514" s="229"/>
      <c r="AV514" s="229"/>
      <c r="AW514" s="229"/>
      <c r="AX514" s="229"/>
      <c r="AY514" s="229"/>
      <c r="AZ514" s="229"/>
      <c r="BA514" s="230">
        <f t="shared" si="827"/>
        <v>0</v>
      </c>
    </row>
    <row r="515" spans="1:53" ht="25.7" customHeight="1" outlineLevel="1" x14ac:dyDescent="0.2">
      <c r="A515" s="68"/>
      <c r="B515" s="94"/>
      <c r="C515" s="251"/>
      <c r="D515" s="113" t="s">
        <v>48</v>
      </c>
      <c r="E515" s="113" t="s">
        <v>351</v>
      </c>
      <c r="F515" s="114" t="s">
        <v>154</v>
      </c>
      <c r="G515" s="115" t="s">
        <v>155</v>
      </c>
      <c r="H515" s="122" t="s">
        <v>352</v>
      </c>
      <c r="I515" s="117"/>
      <c r="J515" s="117"/>
      <c r="K515" s="117"/>
      <c r="L515" s="118">
        <f>SUM(L511:L514)</f>
        <v>0</v>
      </c>
      <c r="M515" s="118">
        <f>SUM(M511:M514)</f>
        <v>0</v>
      </c>
      <c r="N515" s="117"/>
      <c r="O515" s="117"/>
      <c r="P515" s="117"/>
      <c r="Q515" s="117"/>
      <c r="R515" s="119">
        <f>SUM(R511:R514)</f>
        <v>0</v>
      </c>
      <c r="S515" s="119">
        <f>SUM(S511:S514)</f>
        <v>0</v>
      </c>
      <c r="T515" s="119">
        <f>SUM(T511:T514)</f>
        <v>0</v>
      </c>
      <c r="U515" s="119">
        <f>SUM(U511:U514)</f>
        <v>0</v>
      </c>
      <c r="V515" s="117"/>
      <c r="W515" s="117"/>
      <c r="X515" s="117"/>
      <c r="Y515" s="118">
        <f>SUM(Y511:Y514)</f>
        <v>0</v>
      </c>
      <c r="Z515" s="117"/>
      <c r="AA515" s="117"/>
      <c r="AB515" s="118">
        <f t="shared" ref="AB515:AF515" si="830">SUM(AB511:AB514)</f>
        <v>0</v>
      </c>
      <c r="AC515" s="118">
        <f t="shared" si="830"/>
        <v>0</v>
      </c>
      <c r="AD515" s="118">
        <f t="shared" si="830"/>
        <v>0</v>
      </c>
      <c r="AE515" s="118">
        <f t="shared" si="830"/>
        <v>0</v>
      </c>
      <c r="AF515" s="118">
        <f t="shared" si="830"/>
        <v>0</v>
      </c>
      <c r="AG515" s="117"/>
      <c r="AH515" s="117"/>
      <c r="AI515" s="117"/>
      <c r="AJ515" s="119">
        <f>SUM(AJ511:AJ514)</f>
        <v>0</v>
      </c>
      <c r="AK515" s="119">
        <f t="shared" ref="AK515:AN515" si="831">SUM(AK511:AK514)</f>
        <v>0</v>
      </c>
      <c r="AL515" s="119">
        <f t="shared" si="831"/>
        <v>0</v>
      </c>
      <c r="AM515" s="119">
        <f t="shared" si="831"/>
        <v>0</v>
      </c>
      <c r="AN515" s="119">
        <f t="shared" si="831"/>
        <v>0</v>
      </c>
      <c r="AO515" s="116"/>
      <c r="AP515" s="120"/>
      <c r="AQ515" s="121">
        <f t="shared" ref="AQ515:BA515" si="832">SUM(AQ511:AQ514)</f>
        <v>0</v>
      </c>
      <c r="AR515" s="121">
        <f t="shared" si="832"/>
        <v>0</v>
      </c>
      <c r="AS515" s="121">
        <f t="shared" si="832"/>
        <v>0</v>
      </c>
      <c r="AT515" s="121">
        <f t="shared" si="832"/>
        <v>0</v>
      </c>
      <c r="AU515" s="121">
        <f t="shared" si="832"/>
        <v>0</v>
      </c>
      <c r="AV515" s="121">
        <f t="shared" si="832"/>
        <v>0</v>
      </c>
      <c r="AW515" s="121">
        <f t="shared" si="832"/>
        <v>0</v>
      </c>
      <c r="AX515" s="121">
        <f t="shared" si="832"/>
        <v>0</v>
      </c>
      <c r="AY515" s="121">
        <f t="shared" si="832"/>
        <v>0</v>
      </c>
      <c r="AZ515" s="121">
        <f t="shared" si="832"/>
        <v>0</v>
      </c>
      <c r="BA515" s="121">
        <f t="shared" si="832"/>
        <v>0</v>
      </c>
    </row>
    <row r="516" spans="1:53" ht="14.1" customHeight="1" outlineLevel="2" x14ac:dyDescent="0.2">
      <c r="A516" s="68"/>
      <c r="B516" s="94"/>
      <c r="C516" s="251"/>
      <c r="D516" s="96"/>
      <c r="E516" s="96"/>
      <c r="F516" s="97"/>
      <c r="G516" s="98"/>
      <c r="H516" s="99" t="s">
        <v>49</v>
      </c>
      <c r="I516" s="100"/>
      <c r="J516" s="101"/>
      <c r="K516" s="101"/>
      <c r="L516" s="102" t="str">
        <f>IF(I516&lt;&gt;0,((VLOOKUP(I516,'1. Standard_Cost'!$B$4:$D$8,2)+VLOOKUP(I516,'1. Standard_Cost'!$B$4:$D$8,3))*J516*K516),"0")</f>
        <v>0</v>
      </c>
      <c r="M516" s="102">
        <f>L516*'1. Standard_Cost'!F107</f>
        <v>0</v>
      </c>
      <c r="N516" s="103"/>
      <c r="O516" s="103"/>
      <c r="P516" s="103"/>
      <c r="Q516" s="103"/>
      <c r="R516" s="104">
        <f>+N516*P516*'1. Standard_Cost'!$B$12</f>
        <v>0</v>
      </c>
      <c r="S516" s="104">
        <f>+N516*O516*P516*'1. Standard_Cost'!$C$12</f>
        <v>0</v>
      </c>
      <c r="T516" s="104">
        <f>+N516*P516*Q516*'1. Standard_Cost'!$D$12</f>
        <v>0</v>
      </c>
      <c r="U516" s="104">
        <f>+N516*O516*'1. Standard_Cost'!$E$12</f>
        <v>0</v>
      </c>
      <c r="V516" s="103"/>
      <c r="W516" s="103"/>
      <c r="X516" s="103"/>
      <c r="Y516" s="104">
        <f>+V516*((X516*'1. Standard_Cost'!$B$16)+(W516*X516*'1. Standard_Cost'!$C$16))</f>
        <v>0</v>
      </c>
      <c r="Z516" s="103"/>
      <c r="AA516" s="103"/>
      <c r="AB516" s="104">
        <f>+Z516*'1. Standard_Cost'!$B$20+AA516*'1. Standard_Cost'!$C$20</f>
        <v>0</v>
      </c>
      <c r="AC516" s="105"/>
      <c r="AD516" s="106"/>
      <c r="AE516" s="104">
        <f>SUM(AD516,AC516,AB516,Y516,U516,T516,S516,R516)*'1. Standard_Cost'!B131</f>
        <v>0</v>
      </c>
      <c r="AF516" s="104">
        <f>SUM(AD516,AE516)</f>
        <v>0</v>
      </c>
      <c r="AG516" s="103"/>
      <c r="AH516" s="103"/>
      <c r="AI516" s="103"/>
      <c r="AJ516" s="107"/>
      <c r="AK516" s="107"/>
      <c r="AL516" s="107"/>
      <c r="AM516" s="104">
        <f>AG516*'1. Standard_Cost'!B127+'Incremental_Cost Year 2021'!AH525*'1. Standard_Cost'!C127+'Incremental_Cost Year 2021'!AI525*'1. Standard_Cost'!D127+'Incremental_Cost Year 2021'!AJ525+'Incremental_Cost Year 2021'!AL525+AK516</f>
        <v>0</v>
      </c>
      <c r="AN516" s="104">
        <f>AM516*'1. Standard_Cost'!C131</f>
        <v>0</v>
      </c>
      <c r="AO516" s="107"/>
      <c r="AQ516" s="104">
        <f t="shared" ref="AQ516:AQ519" si="833">L516+M516</f>
        <v>0</v>
      </c>
      <c r="AR516" s="104">
        <f t="shared" ref="AR516:AR519" si="834">AF516</f>
        <v>0</v>
      </c>
      <c r="AS516" s="104">
        <f t="shared" si="805"/>
        <v>0</v>
      </c>
      <c r="AT516" s="104">
        <f>SUM(AQ516,AR516,AS516)</f>
        <v>0</v>
      </c>
      <c r="AU516" s="229"/>
      <c r="AV516" s="229"/>
      <c r="AW516" s="229"/>
      <c r="AX516" s="229"/>
      <c r="AY516" s="229"/>
      <c r="AZ516" s="229"/>
      <c r="BA516" s="230">
        <f t="shared" ref="BA516:BA519" si="835">SUM(AU516:AZ516)-AT516</f>
        <v>0</v>
      </c>
    </row>
    <row r="517" spans="1:53" ht="14.1" customHeight="1" outlineLevel="2" x14ac:dyDescent="0.2">
      <c r="A517" s="68"/>
      <c r="B517" s="94"/>
      <c r="C517" s="251"/>
      <c r="D517" s="110"/>
      <c r="E517" s="110"/>
      <c r="F517" s="110"/>
      <c r="G517" s="111"/>
      <c r="H517" s="99" t="s">
        <v>50</v>
      </c>
      <c r="I517" s="100"/>
      <c r="J517" s="101"/>
      <c r="K517" s="101"/>
      <c r="L517" s="102" t="str">
        <f>IF(I517&lt;&gt;0,((VLOOKUP(I517,'1. Standard_Cost'!$B$4:$D$8,2)+VLOOKUP(I517,'1. Standard_Cost'!$B$4:$D$8,3))*J517*K517),"0")</f>
        <v>0</v>
      </c>
      <c r="M517" s="102">
        <f>L517*'1. Standard_Cost'!F107</f>
        <v>0</v>
      </c>
      <c r="N517" s="103"/>
      <c r="O517" s="103"/>
      <c r="P517" s="103"/>
      <c r="Q517" s="103"/>
      <c r="R517" s="104">
        <f>+N517*P517*'1. Standard_Cost'!$B$12</f>
        <v>0</v>
      </c>
      <c r="S517" s="104">
        <f>+N517*O517*P517*'1. Standard_Cost'!$C$12</f>
        <v>0</v>
      </c>
      <c r="T517" s="104">
        <f>+N517*P517*Q517*'1. Standard_Cost'!$D$12</f>
        <v>0</v>
      </c>
      <c r="U517" s="104">
        <f>+N517*O517*'1. Standard_Cost'!$E$12</f>
        <v>0</v>
      </c>
      <c r="V517" s="103"/>
      <c r="W517" s="103"/>
      <c r="X517" s="103"/>
      <c r="Y517" s="104">
        <f>+V517*((X517*'1. Standard_Cost'!$B$16)+(W517*X517*'1. Standard_Cost'!$C$16))</f>
        <v>0</v>
      </c>
      <c r="Z517" s="103"/>
      <c r="AA517" s="103"/>
      <c r="AB517" s="104">
        <f>+Z517*'1. Standard_Cost'!$B$20+AA517*'1. Standard_Cost'!$C$20</f>
        <v>0</v>
      </c>
      <c r="AC517" s="105"/>
      <c r="AD517" s="106"/>
      <c r="AE517" s="104">
        <f>SUM(AD517,AC517,AB517,Y517,U517,T517,S517,R517)*'1. Standard_Cost'!B131</f>
        <v>0</v>
      </c>
      <c r="AF517" s="104">
        <f t="shared" ref="AF517:AF519" si="836">SUM(AD517,AE517)</f>
        <v>0</v>
      </c>
      <c r="AG517" s="103"/>
      <c r="AH517" s="103">
        <v>0</v>
      </c>
      <c r="AI517" s="103">
        <v>0</v>
      </c>
      <c r="AJ517" s="107"/>
      <c r="AK517" s="107"/>
      <c r="AL517" s="107"/>
      <c r="AM517" s="104">
        <f>AG517*'1. Standard_Cost'!B127+'Incremental_Cost Year 2021'!AH526*'1. Standard_Cost'!C127+'Incremental_Cost Year 2021'!AI526*'1. Standard_Cost'!D127+'Incremental_Cost Year 2021'!AJ526+'Incremental_Cost Year 2021'!AL526+AK517</f>
        <v>0</v>
      </c>
      <c r="AN517" s="104">
        <f>AM517*'1. Standard_Cost'!C131</f>
        <v>0</v>
      </c>
      <c r="AO517" s="107"/>
      <c r="AQ517" s="104">
        <f t="shared" si="833"/>
        <v>0</v>
      </c>
      <c r="AR517" s="104">
        <f t="shared" si="834"/>
        <v>0</v>
      </c>
      <c r="AS517" s="104">
        <f t="shared" si="805"/>
        <v>0</v>
      </c>
      <c r="AT517" s="104">
        <f t="shared" ref="AT517:AT519" si="837">SUM(AQ517,AR517,AS517)</f>
        <v>0</v>
      </c>
      <c r="AU517" s="229"/>
      <c r="AV517" s="229">
        <v>0</v>
      </c>
      <c r="AW517" s="229"/>
      <c r="AX517" s="229"/>
      <c r="AY517" s="229"/>
      <c r="AZ517" s="229"/>
      <c r="BA517" s="230">
        <f t="shared" si="835"/>
        <v>0</v>
      </c>
    </row>
    <row r="518" spans="1:53" ht="14.1" customHeight="1" outlineLevel="2" x14ac:dyDescent="0.2">
      <c r="A518" s="68"/>
      <c r="B518" s="94"/>
      <c r="C518" s="251"/>
      <c r="D518" s="110"/>
      <c r="E518" s="110"/>
      <c r="F518" s="110"/>
      <c r="G518" s="111"/>
      <c r="H518" s="99" t="s">
        <v>51</v>
      </c>
      <c r="I518" s="100"/>
      <c r="J518" s="101"/>
      <c r="K518" s="101"/>
      <c r="L518" s="102" t="str">
        <f>IF(I518&lt;&gt;0,((VLOOKUP(I518,'1. Standard_Cost'!$B$4:$D$8,2)+VLOOKUP(I518,'1. Standard_Cost'!$B$4:$D$8,3))*J518*K518),"0")</f>
        <v>0</v>
      </c>
      <c r="M518" s="102">
        <f>L518*'1. Standard_Cost'!F107</f>
        <v>0</v>
      </c>
      <c r="N518" s="103"/>
      <c r="O518" s="103"/>
      <c r="P518" s="103"/>
      <c r="Q518" s="103"/>
      <c r="R518" s="104">
        <f>+N518*P518*'1. Standard_Cost'!$B$12</f>
        <v>0</v>
      </c>
      <c r="S518" s="104">
        <f>+N518*O518*P518*'1. Standard_Cost'!$C$12</f>
        <v>0</v>
      </c>
      <c r="T518" s="104">
        <f>+N518*P518*Q518*'1. Standard_Cost'!$D$12</f>
        <v>0</v>
      </c>
      <c r="U518" s="104">
        <f>+N518*O518*'1. Standard_Cost'!$E$12</f>
        <v>0</v>
      </c>
      <c r="V518" s="103"/>
      <c r="W518" s="103"/>
      <c r="X518" s="103"/>
      <c r="Y518" s="104">
        <f>+V518*((X518*'1. Standard_Cost'!$B$16)+(W518*X518*'1. Standard_Cost'!$C$16))</f>
        <v>0</v>
      </c>
      <c r="Z518" s="103"/>
      <c r="AA518" s="103"/>
      <c r="AB518" s="104">
        <f>+Z518*'1. Standard_Cost'!$B$20+AA518*'1. Standard_Cost'!$C$20</f>
        <v>0</v>
      </c>
      <c r="AC518" s="105"/>
      <c r="AD518" s="106"/>
      <c r="AE518" s="104">
        <f>SUM(AD518,AC518,AB518,Y518,U518,T518,S518,R518)*'1. Standard_Cost'!B131</f>
        <v>0</v>
      </c>
      <c r="AF518" s="104">
        <f t="shared" si="836"/>
        <v>0</v>
      </c>
      <c r="AG518" s="103"/>
      <c r="AH518" s="103"/>
      <c r="AI518" s="103"/>
      <c r="AJ518" s="107"/>
      <c r="AK518" s="107"/>
      <c r="AL518" s="107"/>
      <c r="AM518" s="104">
        <f>AG518*'1. Standard_Cost'!B127+'Incremental_Cost Year 2021'!AH527*'1. Standard_Cost'!C127+'Incremental_Cost Year 2021'!AI527*'1. Standard_Cost'!D127+'Incremental_Cost Year 2021'!AJ527+'Incremental_Cost Year 2021'!AL527+AK518</f>
        <v>0</v>
      </c>
      <c r="AN518" s="104">
        <f>AM518*'1. Standard_Cost'!C131</f>
        <v>0</v>
      </c>
      <c r="AO518" s="107"/>
      <c r="AQ518" s="104">
        <f t="shared" si="833"/>
        <v>0</v>
      </c>
      <c r="AR518" s="104">
        <f t="shared" si="834"/>
        <v>0</v>
      </c>
      <c r="AS518" s="104">
        <f t="shared" si="805"/>
        <v>0</v>
      </c>
      <c r="AT518" s="104">
        <f t="shared" si="837"/>
        <v>0</v>
      </c>
      <c r="AU518" s="229"/>
      <c r="AV518" s="229"/>
      <c r="AW518" s="229"/>
      <c r="AX518" s="229"/>
      <c r="AY518" s="229"/>
      <c r="AZ518" s="229"/>
      <c r="BA518" s="230">
        <f t="shared" si="835"/>
        <v>0</v>
      </c>
    </row>
    <row r="519" spans="1:53" ht="14.1" customHeight="1" outlineLevel="2" x14ac:dyDescent="0.2">
      <c r="A519" s="68"/>
      <c r="B519" s="94"/>
      <c r="C519" s="251"/>
      <c r="D519" s="110"/>
      <c r="E519" s="110"/>
      <c r="F519" s="110"/>
      <c r="G519" s="111"/>
      <c r="H519" s="112" t="s">
        <v>179</v>
      </c>
      <c r="I519" s="100"/>
      <c r="J519" s="101"/>
      <c r="K519" s="101"/>
      <c r="L519" s="102" t="str">
        <f>IF(I519&lt;&gt;0,((VLOOKUP(I519,'1. Standard_Cost'!$B$4:$D$8,2)+VLOOKUP(I519,'1. Standard_Cost'!$B$4:$D$8,3))*J519*K519),"0")</f>
        <v>0</v>
      </c>
      <c r="M519" s="102">
        <f>L519*'1. Standard_Cost'!F107</f>
        <v>0</v>
      </c>
      <c r="N519" s="103"/>
      <c r="O519" s="103"/>
      <c r="P519" s="103"/>
      <c r="Q519" s="103"/>
      <c r="R519" s="104">
        <f>+N519*P519*'1. Standard_Cost'!$B$12</f>
        <v>0</v>
      </c>
      <c r="S519" s="104">
        <f>+N519*O519*P519*'1. Standard_Cost'!$C$12</f>
        <v>0</v>
      </c>
      <c r="T519" s="104">
        <f>+N519*P519*Q519*'1. Standard_Cost'!$D$12</f>
        <v>0</v>
      </c>
      <c r="U519" s="104">
        <f>+N519*O519*'1. Standard_Cost'!$E$12</f>
        <v>0</v>
      </c>
      <c r="V519" s="103"/>
      <c r="W519" s="103"/>
      <c r="X519" s="103"/>
      <c r="Y519" s="104">
        <f>+V519*((X519*'1. Standard_Cost'!$B$16)+(W519*X519*'1. Standard_Cost'!$C$16))</f>
        <v>0</v>
      </c>
      <c r="Z519" s="103"/>
      <c r="AA519" s="103"/>
      <c r="AB519" s="104">
        <f>+Z519*'1. Standard_Cost'!$B$20+AA519*'1. Standard_Cost'!$C$20</f>
        <v>0</v>
      </c>
      <c r="AC519" s="105"/>
      <c r="AD519" s="106"/>
      <c r="AE519" s="104">
        <f>SUM(AD519,AC519,AB519,Y519,U519,T519,S519,R519)*'1. Standard_Cost'!B131</f>
        <v>0</v>
      </c>
      <c r="AF519" s="104">
        <f t="shared" si="836"/>
        <v>0</v>
      </c>
      <c r="AG519" s="103"/>
      <c r="AH519" s="103"/>
      <c r="AI519" s="103"/>
      <c r="AJ519" s="107"/>
      <c r="AK519" s="107"/>
      <c r="AL519" s="107"/>
      <c r="AM519" s="104">
        <f>AG519*'1. Standard_Cost'!B127+'Incremental_Cost Year 2021'!AH528*'1. Standard_Cost'!C127+'Incremental_Cost Year 2021'!AI528*'1. Standard_Cost'!D127+'Incremental_Cost Year 2021'!AJ528+'Incremental_Cost Year 2021'!AL528+AK519</f>
        <v>0</v>
      </c>
      <c r="AN519" s="104">
        <f>AM519*'1. Standard_Cost'!C131</f>
        <v>0</v>
      </c>
      <c r="AO519" s="107"/>
      <c r="AQ519" s="104">
        <f t="shared" si="833"/>
        <v>0</v>
      </c>
      <c r="AR519" s="104">
        <f t="shared" si="834"/>
        <v>0</v>
      </c>
      <c r="AS519" s="104">
        <f t="shared" si="805"/>
        <v>0</v>
      </c>
      <c r="AT519" s="104">
        <f t="shared" si="837"/>
        <v>0</v>
      </c>
      <c r="AU519" s="229"/>
      <c r="AV519" s="229"/>
      <c r="AW519" s="229"/>
      <c r="AX519" s="229"/>
      <c r="AY519" s="229"/>
      <c r="AZ519" s="229"/>
      <c r="BA519" s="230">
        <f t="shared" si="835"/>
        <v>0</v>
      </c>
    </row>
    <row r="520" spans="1:53" ht="64.5" customHeight="1" outlineLevel="1" x14ac:dyDescent="0.2">
      <c r="A520" s="68"/>
      <c r="B520" s="141"/>
      <c r="C520" s="251"/>
      <c r="D520" s="113" t="s">
        <v>48</v>
      </c>
      <c r="E520" s="113" t="s">
        <v>353</v>
      </c>
      <c r="F520" s="114" t="s">
        <v>154</v>
      </c>
      <c r="G520" s="115" t="s">
        <v>155</v>
      </c>
      <c r="H520" s="122" t="s">
        <v>354</v>
      </c>
      <c r="I520" s="117"/>
      <c r="J520" s="117"/>
      <c r="K520" s="117"/>
      <c r="L520" s="118">
        <f>SUM(L516:L519)</f>
        <v>0</v>
      </c>
      <c r="M520" s="118">
        <f>SUM(M516:M519)</f>
        <v>0</v>
      </c>
      <c r="N520" s="117"/>
      <c r="O520" s="117"/>
      <c r="P520" s="117"/>
      <c r="Q520" s="117"/>
      <c r="R520" s="119">
        <f>SUM(R516:R519)</f>
        <v>0</v>
      </c>
      <c r="S520" s="119">
        <f>SUM(S516:S519)</f>
        <v>0</v>
      </c>
      <c r="T520" s="119">
        <f>SUM(T516:T519)</f>
        <v>0</v>
      </c>
      <c r="U520" s="119">
        <f>SUM(U516:U519)</f>
        <v>0</v>
      </c>
      <c r="V520" s="117"/>
      <c r="W520" s="117"/>
      <c r="X520" s="117"/>
      <c r="Y520" s="118">
        <f>SUM(Y516:Y519)</f>
        <v>0</v>
      </c>
      <c r="Z520" s="117"/>
      <c r="AA520" s="117"/>
      <c r="AB520" s="118">
        <f t="shared" ref="AB520:AF520" si="838">SUM(AB516:AB519)</f>
        <v>0</v>
      </c>
      <c r="AC520" s="118">
        <f t="shared" si="838"/>
        <v>0</v>
      </c>
      <c r="AD520" s="118">
        <f t="shared" si="838"/>
        <v>0</v>
      </c>
      <c r="AE520" s="118">
        <f t="shared" si="838"/>
        <v>0</v>
      </c>
      <c r="AF520" s="118">
        <f t="shared" si="838"/>
        <v>0</v>
      </c>
      <c r="AG520" s="117"/>
      <c r="AH520" s="117"/>
      <c r="AI520" s="117"/>
      <c r="AJ520" s="119">
        <f>SUM(AJ516:AJ519)</f>
        <v>0</v>
      </c>
      <c r="AK520" s="119">
        <f t="shared" ref="AK520:AN520" si="839">SUM(AK516:AK519)</f>
        <v>0</v>
      </c>
      <c r="AL520" s="119">
        <f t="shared" si="839"/>
        <v>0</v>
      </c>
      <c r="AM520" s="119">
        <f t="shared" si="839"/>
        <v>0</v>
      </c>
      <c r="AN520" s="119">
        <f t="shared" si="839"/>
        <v>0</v>
      </c>
      <c r="AO520" s="116"/>
      <c r="AP520" s="120"/>
      <c r="AQ520" s="121">
        <f t="shared" ref="AQ520:BA520" si="840">SUM(AQ516:AQ519)</f>
        <v>0</v>
      </c>
      <c r="AR520" s="121">
        <f t="shared" si="840"/>
        <v>0</v>
      </c>
      <c r="AS520" s="121">
        <f t="shared" si="840"/>
        <v>0</v>
      </c>
      <c r="AT520" s="121">
        <f t="shared" si="840"/>
        <v>0</v>
      </c>
      <c r="AU520" s="121">
        <f t="shared" si="840"/>
        <v>0</v>
      </c>
      <c r="AV520" s="121">
        <f t="shared" si="840"/>
        <v>0</v>
      </c>
      <c r="AW520" s="121">
        <f t="shared" si="840"/>
        <v>0</v>
      </c>
      <c r="AX520" s="121">
        <f t="shared" si="840"/>
        <v>0</v>
      </c>
      <c r="AY520" s="121">
        <f t="shared" si="840"/>
        <v>0</v>
      </c>
      <c r="AZ520" s="121">
        <f t="shared" si="840"/>
        <v>0</v>
      </c>
      <c r="BA520" s="121">
        <f t="shared" si="840"/>
        <v>0</v>
      </c>
    </row>
    <row r="521" spans="1:53" ht="14.1" customHeight="1" outlineLevel="2" x14ac:dyDescent="0.2">
      <c r="A521" s="68"/>
      <c r="B521" s="94"/>
      <c r="C521" s="95"/>
      <c r="D521" s="96"/>
      <c r="E521" s="96"/>
      <c r="F521" s="97"/>
      <c r="G521" s="98"/>
      <c r="H521" s="99" t="s">
        <v>49</v>
      </c>
      <c r="I521" s="100"/>
      <c r="J521" s="101"/>
      <c r="K521" s="101"/>
      <c r="L521" s="102" t="str">
        <f>IF(I521&lt;&gt;0,((VLOOKUP(I521,'1. Standard_Cost'!$B$4:$D$8,2)+VLOOKUP(I521,'1. Standard_Cost'!$B$4:$D$8,3))*J521*K521),"0")</f>
        <v>0</v>
      </c>
      <c r="M521" s="102">
        <f>L521*'1. Standard_Cost'!F112</f>
        <v>0</v>
      </c>
      <c r="N521" s="103"/>
      <c r="O521" s="103"/>
      <c r="P521" s="103"/>
      <c r="Q521" s="103"/>
      <c r="R521" s="104">
        <f>+N521*P521*'1. Standard_Cost'!$B$12</f>
        <v>0</v>
      </c>
      <c r="S521" s="104">
        <f>+N521*O521*P521*'1. Standard_Cost'!$C$12</f>
        <v>0</v>
      </c>
      <c r="T521" s="104">
        <f>+N521*P521*Q521*'1. Standard_Cost'!$D$12</f>
        <v>0</v>
      </c>
      <c r="U521" s="104">
        <f>+N521*O521*'1. Standard_Cost'!$E$12</f>
        <v>0</v>
      </c>
      <c r="V521" s="103"/>
      <c r="W521" s="103"/>
      <c r="X521" s="103"/>
      <c r="Y521" s="104">
        <f>+V521*((X521*'1. Standard_Cost'!$B$16)+(W521*X521*'1. Standard_Cost'!$C$16))</f>
        <v>0</v>
      </c>
      <c r="Z521" s="103"/>
      <c r="AA521" s="103"/>
      <c r="AB521" s="104">
        <f>+Z521*'1. Standard_Cost'!$B$20+AA521*'1. Standard_Cost'!$C$20</f>
        <v>0</v>
      </c>
      <c r="AC521" s="105"/>
      <c r="AD521" s="106"/>
      <c r="AE521" s="104">
        <f>SUM(AD521,AC521,AB521,Y521,U521,T521,S521,R521)*'1. Standard_Cost'!B136</f>
        <v>0</v>
      </c>
      <c r="AF521" s="104">
        <f>SUM(AD521,AE521)</f>
        <v>0</v>
      </c>
      <c r="AG521" s="103"/>
      <c r="AH521" s="103"/>
      <c r="AI521" s="103"/>
      <c r="AJ521" s="107"/>
      <c r="AK521" s="107"/>
      <c r="AL521" s="107"/>
      <c r="AM521" s="104">
        <f>AG521*'1. Standard_Cost'!B132+'Incremental_Cost Year 2021'!AH530*'1. Standard_Cost'!C132+'Incremental_Cost Year 2021'!AI530*'1. Standard_Cost'!D132+'Incremental_Cost Year 2021'!AJ530+'Incremental_Cost Year 2021'!AL530+AK521</f>
        <v>0</v>
      </c>
      <c r="AN521" s="104">
        <f>AM521*'1. Standard_Cost'!C136</f>
        <v>0</v>
      </c>
      <c r="AO521" s="107"/>
      <c r="AQ521" s="104">
        <f t="shared" ref="AQ521:AQ524" si="841">L521+M521</f>
        <v>0</v>
      </c>
      <c r="AR521" s="104">
        <f t="shared" ref="AR521:AR524" si="842">AF521</f>
        <v>0</v>
      </c>
      <c r="AS521" s="104">
        <f t="shared" si="805"/>
        <v>0</v>
      </c>
      <c r="AT521" s="104">
        <f>SUM(AQ521,AR521,AS521)</f>
        <v>0</v>
      </c>
      <c r="AU521" s="229"/>
      <c r="AV521" s="229"/>
      <c r="AW521" s="229"/>
      <c r="AX521" s="229"/>
      <c r="AY521" s="229"/>
      <c r="AZ521" s="229"/>
      <c r="BA521" s="230">
        <f t="shared" ref="BA521:BA524" si="843">SUM(AU521:AZ521)-AT521</f>
        <v>0</v>
      </c>
    </row>
    <row r="522" spans="1:53" ht="14.1" customHeight="1" outlineLevel="2" x14ac:dyDescent="0.2">
      <c r="A522" s="68"/>
      <c r="B522" s="94"/>
      <c r="C522" s="95"/>
      <c r="D522" s="110"/>
      <c r="E522" s="110"/>
      <c r="F522" s="110"/>
      <c r="G522" s="111"/>
      <c r="H522" s="99" t="s">
        <v>50</v>
      </c>
      <c r="I522" s="100"/>
      <c r="J522" s="101"/>
      <c r="K522" s="101"/>
      <c r="L522" s="102" t="str">
        <f>IF(I522&lt;&gt;0,((VLOOKUP(I522,'1. Standard_Cost'!$B$4:$D$8,2)+VLOOKUP(I522,'1. Standard_Cost'!$B$4:$D$8,3))*J522*K522),"0")</f>
        <v>0</v>
      </c>
      <c r="M522" s="102">
        <f>L522*'1. Standard_Cost'!F112</f>
        <v>0</v>
      </c>
      <c r="N522" s="103"/>
      <c r="O522" s="103"/>
      <c r="P522" s="103"/>
      <c r="Q522" s="103"/>
      <c r="R522" s="104">
        <f>+N522*P522*'1. Standard_Cost'!$B$12</f>
        <v>0</v>
      </c>
      <c r="S522" s="104">
        <f>+N522*O522*P522*'1. Standard_Cost'!$C$12</f>
        <v>0</v>
      </c>
      <c r="T522" s="104">
        <f>+N522*P522*Q522*'1. Standard_Cost'!$D$12</f>
        <v>0</v>
      </c>
      <c r="U522" s="104">
        <f>+N522*O522*'1. Standard_Cost'!$E$12</f>
        <v>0</v>
      </c>
      <c r="V522" s="103"/>
      <c r="W522" s="103"/>
      <c r="X522" s="103"/>
      <c r="Y522" s="104">
        <f>+V522*((X522*'1. Standard_Cost'!$B$16)+(W522*X522*'1. Standard_Cost'!$C$16))</f>
        <v>0</v>
      </c>
      <c r="Z522" s="103"/>
      <c r="AA522" s="103"/>
      <c r="AB522" s="104">
        <f>+Z522*'1. Standard_Cost'!$B$20+AA522*'1. Standard_Cost'!$C$20</f>
        <v>0</v>
      </c>
      <c r="AC522" s="105"/>
      <c r="AD522" s="106"/>
      <c r="AE522" s="104">
        <f>SUM(AD522,AC522,AB522,Y522,U522,T522,S522,R522)*'1. Standard_Cost'!B136</f>
        <v>0</v>
      </c>
      <c r="AF522" s="104">
        <f t="shared" ref="AF522:AF524" si="844">SUM(AD522,AE522)</f>
        <v>0</v>
      </c>
      <c r="AG522" s="103"/>
      <c r="AH522" s="103">
        <v>0</v>
      </c>
      <c r="AI522" s="103">
        <v>0</v>
      </c>
      <c r="AJ522" s="107"/>
      <c r="AK522" s="107"/>
      <c r="AL522" s="107"/>
      <c r="AM522" s="104">
        <f>AG522*'1. Standard_Cost'!B132+'Incremental_Cost Year 2021'!AH531*'1. Standard_Cost'!C132+'Incremental_Cost Year 2021'!AI531*'1. Standard_Cost'!D132+'Incremental_Cost Year 2021'!AJ531+'Incremental_Cost Year 2021'!AL531+AK522</f>
        <v>0</v>
      </c>
      <c r="AN522" s="104">
        <f>AM522*'1. Standard_Cost'!C136</f>
        <v>0</v>
      </c>
      <c r="AO522" s="107"/>
      <c r="AQ522" s="104">
        <f t="shared" si="841"/>
        <v>0</v>
      </c>
      <c r="AR522" s="104">
        <f t="shared" si="842"/>
        <v>0</v>
      </c>
      <c r="AS522" s="104">
        <f t="shared" si="805"/>
        <v>0</v>
      </c>
      <c r="AT522" s="104">
        <f t="shared" ref="AT522:AT524" si="845">SUM(AQ522,AR522,AS522)</f>
        <v>0</v>
      </c>
      <c r="AU522" s="229"/>
      <c r="AV522" s="229">
        <v>0</v>
      </c>
      <c r="AW522" s="229"/>
      <c r="AX522" s="229"/>
      <c r="AY522" s="229"/>
      <c r="AZ522" s="229"/>
      <c r="BA522" s="230">
        <f t="shared" si="843"/>
        <v>0</v>
      </c>
    </row>
    <row r="523" spans="1:53" ht="14.1" customHeight="1" outlineLevel="2" x14ac:dyDescent="0.2">
      <c r="A523" s="68"/>
      <c r="B523" s="94"/>
      <c r="C523" s="95"/>
      <c r="D523" s="110"/>
      <c r="E523" s="110"/>
      <c r="F523" s="110"/>
      <c r="G523" s="111"/>
      <c r="H523" s="99" t="s">
        <v>51</v>
      </c>
      <c r="I523" s="100"/>
      <c r="J523" s="101"/>
      <c r="K523" s="101"/>
      <c r="L523" s="102" t="str">
        <f>IF(I523&lt;&gt;0,((VLOOKUP(I523,'1. Standard_Cost'!$B$4:$D$8,2)+VLOOKUP(I523,'1. Standard_Cost'!$B$4:$D$8,3))*J523*K523),"0")</f>
        <v>0</v>
      </c>
      <c r="M523" s="102">
        <f>L523*'1. Standard_Cost'!F112</f>
        <v>0</v>
      </c>
      <c r="N523" s="103"/>
      <c r="O523" s="103"/>
      <c r="P523" s="103"/>
      <c r="Q523" s="103"/>
      <c r="R523" s="104">
        <f>+N523*P523*'1. Standard_Cost'!$B$12</f>
        <v>0</v>
      </c>
      <c r="S523" s="104">
        <f>+N523*O523*P523*'1. Standard_Cost'!$C$12</f>
        <v>0</v>
      </c>
      <c r="T523" s="104">
        <f>+N523*P523*Q523*'1. Standard_Cost'!$D$12</f>
        <v>0</v>
      </c>
      <c r="U523" s="104">
        <f>+N523*O523*'1. Standard_Cost'!$E$12</f>
        <v>0</v>
      </c>
      <c r="V523" s="103"/>
      <c r="W523" s="103"/>
      <c r="X523" s="103"/>
      <c r="Y523" s="104">
        <f>+V523*((X523*'1. Standard_Cost'!$B$16)+(W523*X523*'1. Standard_Cost'!$C$16))</f>
        <v>0</v>
      </c>
      <c r="Z523" s="103"/>
      <c r="AA523" s="103"/>
      <c r="AB523" s="104">
        <f>+Z523*'1. Standard_Cost'!$B$20+AA523*'1. Standard_Cost'!$C$20</f>
        <v>0</v>
      </c>
      <c r="AC523" s="105"/>
      <c r="AD523" s="106"/>
      <c r="AE523" s="104">
        <f>SUM(AD523,AC523,AB523,Y523,U523,T523,S523,R523)*'1. Standard_Cost'!B136</f>
        <v>0</v>
      </c>
      <c r="AF523" s="104">
        <f t="shared" si="844"/>
        <v>0</v>
      </c>
      <c r="AG523" s="103"/>
      <c r="AH523" s="103"/>
      <c r="AI523" s="103"/>
      <c r="AJ523" s="107"/>
      <c r="AK523" s="107"/>
      <c r="AL523" s="107"/>
      <c r="AM523" s="104">
        <f>AG523*'1. Standard_Cost'!B132+'Incremental_Cost Year 2021'!AH532*'1. Standard_Cost'!C132+'Incremental_Cost Year 2021'!AI532*'1. Standard_Cost'!D132+'Incremental_Cost Year 2021'!AJ532+'Incremental_Cost Year 2021'!AL532+AK523</f>
        <v>0</v>
      </c>
      <c r="AN523" s="104">
        <f>AM523*'1. Standard_Cost'!C136</f>
        <v>0</v>
      </c>
      <c r="AO523" s="107"/>
      <c r="AQ523" s="104">
        <f t="shared" si="841"/>
        <v>0</v>
      </c>
      <c r="AR523" s="104">
        <f t="shared" si="842"/>
        <v>0</v>
      </c>
      <c r="AS523" s="104">
        <f t="shared" si="805"/>
        <v>0</v>
      </c>
      <c r="AT523" s="104">
        <f t="shared" si="845"/>
        <v>0</v>
      </c>
      <c r="AU523" s="229"/>
      <c r="AV523" s="229"/>
      <c r="AW523" s="229"/>
      <c r="AX523" s="229"/>
      <c r="AY523" s="229"/>
      <c r="AZ523" s="229"/>
      <c r="BA523" s="230">
        <f t="shared" si="843"/>
        <v>0</v>
      </c>
    </row>
    <row r="524" spans="1:53" ht="14.1" customHeight="1" outlineLevel="2" x14ac:dyDescent="0.2">
      <c r="A524" s="68"/>
      <c r="B524" s="94"/>
      <c r="C524" s="95"/>
      <c r="D524" s="110"/>
      <c r="E524" s="110"/>
      <c r="F524" s="110"/>
      <c r="G524" s="111"/>
      <c r="H524" s="112" t="s">
        <v>179</v>
      </c>
      <c r="I524" s="100"/>
      <c r="J524" s="101"/>
      <c r="K524" s="101"/>
      <c r="L524" s="102" t="str">
        <f>IF(I524&lt;&gt;0,((VLOOKUP(I524,'1. Standard_Cost'!$B$4:$D$8,2)+VLOOKUP(I524,'1. Standard_Cost'!$B$4:$D$8,3))*J524*K524),"0")</f>
        <v>0</v>
      </c>
      <c r="M524" s="102">
        <f>L524*'1. Standard_Cost'!F112</f>
        <v>0</v>
      </c>
      <c r="N524" s="103"/>
      <c r="O524" s="103"/>
      <c r="P524" s="103"/>
      <c r="Q524" s="103"/>
      <c r="R524" s="104">
        <f>+N524*P524*'1. Standard_Cost'!$B$12</f>
        <v>0</v>
      </c>
      <c r="S524" s="104">
        <f>+N524*O524*P524*'1. Standard_Cost'!$C$12</f>
        <v>0</v>
      </c>
      <c r="T524" s="104">
        <f>+N524*P524*Q524*'1. Standard_Cost'!$D$12</f>
        <v>0</v>
      </c>
      <c r="U524" s="104">
        <f>+N524*O524*'1. Standard_Cost'!$E$12</f>
        <v>0</v>
      </c>
      <c r="V524" s="103"/>
      <c r="W524" s="103"/>
      <c r="X524" s="103"/>
      <c r="Y524" s="104">
        <f>+V524*((X524*'1. Standard_Cost'!$B$16)+(W524*X524*'1. Standard_Cost'!$C$16))</f>
        <v>0</v>
      </c>
      <c r="Z524" s="103"/>
      <c r="AA524" s="103"/>
      <c r="AB524" s="104">
        <f>+Z524*'1. Standard_Cost'!$B$20+AA524*'1. Standard_Cost'!$C$20</f>
        <v>0</v>
      </c>
      <c r="AC524" s="105"/>
      <c r="AD524" s="106"/>
      <c r="AE524" s="104">
        <f>SUM(AD524,AC524,AB524,Y524,U524,T524,S524,R524)*'1. Standard_Cost'!B136</f>
        <v>0</v>
      </c>
      <c r="AF524" s="104">
        <f t="shared" si="844"/>
        <v>0</v>
      </c>
      <c r="AG524" s="103"/>
      <c r="AH524" s="103"/>
      <c r="AI524" s="103"/>
      <c r="AJ524" s="107"/>
      <c r="AK524" s="107"/>
      <c r="AL524" s="107"/>
      <c r="AM524" s="104">
        <f>AG524*'1. Standard_Cost'!B132+'Incremental_Cost Year 2021'!AH533*'1. Standard_Cost'!C132+'Incremental_Cost Year 2021'!AI533*'1. Standard_Cost'!D132+'Incremental_Cost Year 2021'!AJ533+'Incremental_Cost Year 2021'!AL533+AK524</f>
        <v>0</v>
      </c>
      <c r="AN524" s="104">
        <f>AM524*'1. Standard_Cost'!C136</f>
        <v>0</v>
      </c>
      <c r="AO524" s="107"/>
      <c r="AQ524" s="104">
        <f t="shared" si="841"/>
        <v>0</v>
      </c>
      <c r="AR524" s="104">
        <f t="shared" si="842"/>
        <v>0</v>
      </c>
      <c r="AS524" s="104">
        <f t="shared" si="805"/>
        <v>0</v>
      </c>
      <c r="AT524" s="104">
        <f t="shared" si="845"/>
        <v>0</v>
      </c>
      <c r="AU524" s="229"/>
      <c r="AV524" s="229"/>
      <c r="AW524" s="229"/>
      <c r="AX524" s="229"/>
      <c r="AY524" s="229"/>
      <c r="AZ524" s="229"/>
      <c r="BA524" s="230">
        <f t="shared" si="843"/>
        <v>0</v>
      </c>
    </row>
    <row r="525" spans="1:53" ht="54.75" customHeight="1" outlineLevel="1" x14ac:dyDescent="0.2">
      <c r="A525" s="68"/>
      <c r="B525" s="141"/>
      <c r="C525" s="95"/>
      <c r="D525" s="113" t="s">
        <v>48</v>
      </c>
      <c r="E525" s="113" t="s">
        <v>703</v>
      </c>
      <c r="F525" s="114" t="s">
        <v>154</v>
      </c>
      <c r="G525" s="115" t="s">
        <v>155</v>
      </c>
      <c r="H525" s="122" t="s">
        <v>356</v>
      </c>
      <c r="I525" s="117"/>
      <c r="J525" s="117"/>
      <c r="K525" s="117"/>
      <c r="L525" s="118">
        <f>SUM(L521:L524)</f>
        <v>0</v>
      </c>
      <c r="M525" s="118">
        <f>SUM(M521:M524)</f>
        <v>0</v>
      </c>
      <c r="N525" s="117"/>
      <c r="O525" s="117"/>
      <c r="P525" s="117"/>
      <c r="Q525" s="117"/>
      <c r="R525" s="119">
        <f>SUM(R521:R524)</f>
        <v>0</v>
      </c>
      <c r="S525" s="119">
        <f>SUM(S521:S524)</f>
        <v>0</v>
      </c>
      <c r="T525" s="119">
        <f>SUM(T521:T524)</f>
        <v>0</v>
      </c>
      <c r="U525" s="119">
        <f>SUM(U521:U524)</f>
        <v>0</v>
      </c>
      <c r="V525" s="117"/>
      <c r="W525" s="117"/>
      <c r="X525" s="117"/>
      <c r="Y525" s="118">
        <f>SUM(Y521:Y524)</f>
        <v>0</v>
      </c>
      <c r="Z525" s="117"/>
      <c r="AA525" s="117"/>
      <c r="AB525" s="118">
        <f t="shared" ref="AB525:AF525" si="846">SUM(AB521:AB524)</f>
        <v>0</v>
      </c>
      <c r="AC525" s="118">
        <f t="shared" si="846"/>
        <v>0</v>
      </c>
      <c r="AD525" s="118">
        <f t="shared" si="846"/>
        <v>0</v>
      </c>
      <c r="AE525" s="118">
        <f t="shared" si="846"/>
        <v>0</v>
      </c>
      <c r="AF525" s="118">
        <f t="shared" si="846"/>
        <v>0</v>
      </c>
      <c r="AG525" s="117"/>
      <c r="AH525" s="117"/>
      <c r="AI525" s="117"/>
      <c r="AJ525" s="119">
        <f>SUM(AJ521:AJ524)</f>
        <v>0</v>
      </c>
      <c r="AK525" s="119">
        <f t="shared" ref="AK525:AN525" si="847">SUM(AK521:AK524)</f>
        <v>0</v>
      </c>
      <c r="AL525" s="119">
        <f t="shared" si="847"/>
        <v>0</v>
      </c>
      <c r="AM525" s="119">
        <f t="shared" si="847"/>
        <v>0</v>
      </c>
      <c r="AN525" s="119">
        <f t="shared" si="847"/>
        <v>0</v>
      </c>
      <c r="AO525" s="116"/>
      <c r="AP525" s="120"/>
      <c r="AQ525" s="121">
        <f t="shared" ref="AQ525:BA525" si="848">SUM(AQ521:AQ524)</f>
        <v>0</v>
      </c>
      <c r="AR525" s="121">
        <f t="shared" si="848"/>
        <v>0</v>
      </c>
      <c r="AS525" s="121">
        <f t="shared" si="848"/>
        <v>0</v>
      </c>
      <c r="AT525" s="121">
        <f t="shared" si="848"/>
        <v>0</v>
      </c>
      <c r="AU525" s="121">
        <f t="shared" si="848"/>
        <v>0</v>
      </c>
      <c r="AV525" s="121">
        <f t="shared" si="848"/>
        <v>0</v>
      </c>
      <c r="AW525" s="121">
        <f t="shared" si="848"/>
        <v>0</v>
      </c>
      <c r="AX525" s="121">
        <f t="shared" si="848"/>
        <v>0</v>
      </c>
      <c r="AY525" s="121">
        <f t="shared" si="848"/>
        <v>0</v>
      </c>
      <c r="AZ525" s="121">
        <f t="shared" si="848"/>
        <v>0</v>
      </c>
      <c r="BA525" s="121">
        <f t="shared" si="848"/>
        <v>0</v>
      </c>
    </row>
    <row r="526" spans="1:53" ht="14.1" customHeight="1" outlineLevel="2" x14ac:dyDescent="0.2">
      <c r="A526" s="68"/>
      <c r="B526" s="94"/>
      <c r="C526" s="95"/>
      <c r="D526" s="96"/>
      <c r="E526" s="96"/>
      <c r="F526" s="97"/>
      <c r="G526" s="98"/>
      <c r="H526" s="99" t="s">
        <v>49</v>
      </c>
      <c r="I526" s="100"/>
      <c r="J526" s="101"/>
      <c r="K526" s="101"/>
      <c r="L526" s="102" t="str">
        <f>IF(I526&lt;&gt;0,((VLOOKUP(I526,'1. Standard_Cost'!$B$4:$D$8,2)+VLOOKUP(I526,'1. Standard_Cost'!$B$4:$D$8,3))*J526*K526),"0")</f>
        <v>0</v>
      </c>
      <c r="M526" s="102">
        <f>L526*'1. Standard_Cost'!F117</f>
        <v>0</v>
      </c>
      <c r="N526" s="103"/>
      <c r="O526" s="103"/>
      <c r="P526" s="103"/>
      <c r="Q526" s="103"/>
      <c r="R526" s="104">
        <f>+N526*P526*'1. Standard_Cost'!$B$12</f>
        <v>0</v>
      </c>
      <c r="S526" s="104">
        <f>+N526*O526*P526*'1. Standard_Cost'!$C$12</f>
        <v>0</v>
      </c>
      <c r="T526" s="104">
        <f>+N526*P526*Q526*'1. Standard_Cost'!$D$12</f>
        <v>0</v>
      </c>
      <c r="U526" s="104">
        <f>+N526*O526*'1. Standard_Cost'!$E$12</f>
        <v>0</v>
      </c>
      <c r="V526" s="103"/>
      <c r="W526" s="103"/>
      <c r="X526" s="103"/>
      <c r="Y526" s="104">
        <f>+V526*((X526*'1. Standard_Cost'!$B$16)+(W526*X526*'1. Standard_Cost'!$C$16))</f>
        <v>0</v>
      </c>
      <c r="Z526" s="103"/>
      <c r="AA526" s="103"/>
      <c r="AB526" s="104">
        <f>+Z526*'1. Standard_Cost'!$B$20+AA526*'1. Standard_Cost'!$C$20</f>
        <v>0</v>
      </c>
      <c r="AC526" s="105"/>
      <c r="AD526" s="106"/>
      <c r="AE526" s="104">
        <f>SUM(AD526,AC526,AB526,Y526,U526,T526,S526,R526)*'1. Standard_Cost'!B141</f>
        <v>0</v>
      </c>
      <c r="AF526" s="104">
        <f>SUM(AD526,AE526)</f>
        <v>0</v>
      </c>
      <c r="AG526" s="103"/>
      <c r="AH526" s="103"/>
      <c r="AI526" s="103"/>
      <c r="AJ526" s="107"/>
      <c r="AK526" s="107"/>
      <c r="AL526" s="107"/>
      <c r="AM526" s="104">
        <f>AG526*'1. Standard_Cost'!B137+'Incremental_Cost Year 2021'!AH535*'1. Standard_Cost'!C137+'Incremental_Cost Year 2021'!AI535*'1. Standard_Cost'!D137+'Incremental_Cost Year 2021'!AJ535+'Incremental_Cost Year 2021'!AL535+AK526</f>
        <v>0</v>
      </c>
      <c r="AN526" s="104">
        <f>AM526*'1. Standard_Cost'!C141</f>
        <v>0</v>
      </c>
      <c r="AO526" s="107"/>
      <c r="AQ526" s="104">
        <f t="shared" ref="AQ526:AQ529" si="849">L526+M526</f>
        <v>0</v>
      </c>
      <c r="AR526" s="104">
        <f t="shared" ref="AR526:AR529" si="850">AF526</f>
        <v>0</v>
      </c>
      <c r="AS526" s="104">
        <f t="shared" si="805"/>
        <v>0</v>
      </c>
      <c r="AT526" s="104">
        <f>SUM(AQ526,AR526,AS526)</f>
        <v>0</v>
      </c>
      <c r="AU526" s="229"/>
      <c r="AV526" s="229"/>
      <c r="AW526" s="229"/>
      <c r="AX526" s="229"/>
      <c r="AY526" s="229"/>
      <c r="AZ526" s="229"/>
      <c r="BA526" s="230">
        <f t="shared" ref="BA526:BA529" si="851">SUM(AU526:AZ526)-AT526</f>
        <v>0</v>
      </c>
    </row>
    <row r="527" spans="1:53" ht="14.1" customHeight="1" outlineLevel="2" x14ac:dyDescent="0.2">
      <c r="A527" s="68"/>
      <c r="B527" s="94"/>
      <c r="C527" s="95"/>
      <c r="D527" s="110"/>
      <c r="E527" s="110"/>
      <c r="F527" s="110"/>
      <c r="G527" s="111"/>
      <c r="H527" s="99" t="s">
        <v>50</v>
      </c>
      <c r="I527" s="100"/>
      <c r="J527" s="101"/>
      <c r="K527" s="101"/>
      <c r="L527" s="102" t="str">
        <f>IF(I527&lt;&gt;0,((VLOOKUP(I527,'1. Standard_Cost'!$B$4:$D$8,2)+VLOOKUP(I527,'1. Standard_Cost'!$B$4:$D$8,3))*J527*K527),"0")</f>
        <v>0</v>
      </c>
      <c r="M527" s="102">
        <f>L527*'1. Standard_Cost'!F117</f>
        <v>0</v>
      </c>
      <c r="N527" s="103"/>
      <c r="O527" s="103"/>
      <c r="P527" s="103"/>
      <c r="Q527" s="103"/>
      <c r="R527" s="104">
        <f>+N527*P527*'1. Standard_Cost'!$B$12</f>
        <v>0</v>
      </c>
      <c r="S527" s="104">
        <f>+N527*O527*P527*'1. Standard_Cost'!$C$12</f>
        <v>0</v>
      </c>
      <c r="T527" s="104">
        <f>+N527*P527*Q527*'1. Standard_Cost'!$D$12</f>
        <v>0</v>
      </c>
      <c r="U527" s="104">
        <f>+N527*O527*'1. Standard_Cost'!$E$12</f>
        <v>0</v>
      </c>
      <c r="V527" s="103"/>
      <c r="W527" s="103"/>
      <c r="X527" s="103"/>
      <c r="Y527" s="104">
        <f>+V527*((X527*'1. Standard_Cost'!$B$16)+(W527*X527*'1. Standard_Cost'!$C$16))</f>
        <v>0</v>
      </c>
      <c r="Z527" s="103"/>
      <c r="AA527" s="103"/>
      <c r="AB527" s="104">
        <f>+Z527*'1. Standard_Cost'!$B$20+AA527*'1. Standard_Cost'!$C$20</f>
        <v>0</v>
      </c>
      <c r="AC527" s="105"/>
      <c r="AD527" s="106"/>
      <c r="AE527" s="104">
        <f>SUM(AD527,AC527,AB527,Y527,U527,T527,S527,R527)*'1. Standard_Cost'!B141</f>
        <v>0</v>
      </c>
      <c r="AF527" s="104">
        <f t="shared" ref="AF527:AF529" si="852">SUM(AD527,AE527)</f>
        <v>0</v>
      </c>
      <c r="AG527" s="103"/>
      <c r="AH527" s="103">
        <v>0</v>
      </c>
      <c r="AI527" s="103">
        <v>0</v>
      </c>
      <c r="AJ527" s="107"/>
      <c r="AK527" s="107"/>
      <c r="AL527" s="107"/>
      <c r="AM527" s="104">
        <f>AG527*'1. Standard_Cost'!B137+'Incremental_Cost Year 2021'!AH536*'1. Standard_Cost'!C137+'Incremental_Cost Year 2021'!AI536*'1. Standard_Cost'!D137+'Incremental_Cost Year 2021'!AJ536+'Incremental_Cost Year 2021'!AL536+AK527</f>
        <v>0</v>
      </c>
      <c r="AN527" s="104">
        <f>AM527*'1. Standard_Cost'!C141</f>
        <v>0</v>
      </c>
      <c r="AO527" s="107"/>
      <c r="AQ527" s="104">
        <f t="shared" si="849"/>
        <v>0</v>
      </c>
      <c r="AR527" s="104">
        <f t="shared" si="850"/>
        <v>0</v>
      </c>
      <c r="AS527" s="104">
        <f t="shared" si="805"/>
        <v>0</v>
      </c>
      <c r="AT527" s="104">
        <f t="shared" ref="AT527:AT529" si="853">SUM(AQ527,AR527,AS527)</f>
        <v>0</v>
      </c>
      <c r="AU527" s="229"/>
      <c r="AV527" s="229">
        <v>0</v>
      </c>
      <c r="AW527" s="229"/>
      <c r="AX527" s="229"/>
      <c r="AY527" s="229"/>
      <c r="AZ527" s="229"/>
      <c r="BA527" s="230">
        <f t="shared" si="851"/>
        <v>0</v>
      </c>
    </row>
    <row r="528" spans="1:53" ht="14.1" customHeight="1" outlineLevel="2" x14ac:dyDescent="0.2">
      <c r="A528" s="68"/>
      <c r="B528" s="94"/>
      <c r="C528" s="95"/>
      <c r="D528" s="110"/>
      <c r="E528" s="110"/>
      <c r="F528" s="110"/>
      <c r="G528" s="111"/>
      <c r="H528" s="99" t="s">
        <v>51</v>
      </c>
      <c r="I528" s="100"/>
      <c r="J528" s="101"/>
      <c r="K528" s="101"/>
      <c r="L528" s="102" t="str">
        <f>IF(I528&lt;&gt;0,((VLOOKUP(I528,'1. Standard_Cost'!$B$4:$D$8,2)+VLOOKUP(I528,'1. Standard_Cost'!$B$4:$D$8,3))*J528*K528),"0")</f>
        <v>0</v>
      </c>
      <c r="M528" s="102">
        <f>L528*'1. Standard_Cost'!F117</f>
        <v>0</v>
      </c>
      <c r="N528" s="103"/>
      <c r="O528" s="103"/>
      <c r="P528" s="103"/>
      <c r="Q528" s="103"/>
      <c r="R528" s="104">
        <f>+N528*P528*'1. Standard_Cost'!$B$12</f>
        <v>0</v>
      </c>
      <c r="S528" s="104">
        <f>+N528*O528*P528*'1. Standard_Cost'!$C$12</f>
        <v>0</v>
      </c>
      <c r="T528" s="104">
        <f>+N528*P528*Q528*'1. Standard_Cost'!$D$12</f>
        <v>0</v>
      </c>
      <c r="U528" s="104">
        <f>+N528*O528*'1. Standard_Cost'!$E$12</f>
        <v>0</v>
      </c>
      <c r="V528" s="103"/>
      <c r="W528" s="103"/>
      <c r="X528" s="103"/>
      <c r="Y528" s="104">
        <f>+V528*((X528*'1. Standard_Cost'!$B$16)+(W528*X528*'1. Standard_Cost'!$C$16))</f>
        <v>0</v>
      </c>
      <c r="Z528" s="103"/>
      <c r="AA528" s="103"/>
      <c r="AB528" s="104">
        <f>+Z528*'1. Standard_Cost'!$B$20+AA528*'1. Standard_Cost'!$C$20</f>
        <v>0</v>
      </c>
      <c r="AC528" s="105"/>
      <c r="AD528" s="106"/>
      <c r="AE528" s="104">
        <f>SUM(AD528,AC528,AB528,Y528,U528,T528,S528,R528)*'1. Standard_Cost'!B141</f>
        <v>0</v>
      </c>
      <c r="AF528" s="104">
        <f t="shared" si="852"/>
        <v>0</v>
      </c>
      <c r="AG528" s="103"/>
      <c r="AH528" s="103"/>
      <c r="AI528" s="103"/>
      <c r="AJ528" s="107"/>
      <c r="AK528" s="107"/>
      <c r="AL528" s="107"/>
      <c r="AM528" s="104">
        <f>AG528*'1. Standard_Cost'!B137+'Incremental_Cost Year 2021'!AH537*'1. Standard_Cost'!C137+'Incremental_Cost Year 2021'!AI537*'1. Standard_Cost'!D137+'Incremental_Cost Year 2021'!AJ537+'Incremental_Cost Year 2021'!AL537+AK528</f>
        <v>0</v>
      </c>
      <c r="AN528" s="104">
        <f>AM528*'1. Standard_Cost'!C141</f>
        <v>0</v>
      </c>
      <c r="AO528" s="107"/>
      <c r="AQ528" s="104">
        <f t="shared" si="849"/>
        <v>0</v>
      </c>
      <c r="AR528" s="104">
        <f t="shared" si="850"/>
        <v>0</v>
      </c>
      <c r="AS528" s="104">
        <f t="shared" si="805"/>
        <v>0</v>
      </c>
      <c r="AT528" s="104">
        <f t="shared" si="853"/>
        <v>0</v>
      </c>
      <c r="AU528" s="229"/>
      <c r="AV528" s="229"/>
      <c r="AW528" s="229"/>
      <c r="AX528" s="229"/>
      <c r="AY528" s="229"/>
      <c r="AZ528" s="229"/>
      <c r="BA528" s="230">
        <f t="shared" si="851"/>
        <v>0</v>
      </c>
    </row>
    <row r="529" spans="1:53" ht="14.1" customHeight="1" outlineLevel="2" x14ac:dyDescent="0.2">
      <c r="A529" s="68"/>
      <c r="B529" s="94"/>
      <c r="C529" s="95"/>
      <c r="D529" s="110"/>
      <c r="E529" s="110"/>
      <c r="F529" s="110"/>
      <c r="G529" s="111"/>
      <c r="H529" s="112" t="s">
        <v>179</v>
      </c>
      <c r="I529" s="100"/>
      <c r="J529" s="101"/>
      <c r="K529" s="101"/>
      <c r="L529" s="102" t="str">
        <f>IF(I529&lt;&gt;0,((VLOOKUP(I529,'1. Standard_Cost'!$B$4:$D$8,2)+VLOOKUP(I529,'1. Standard_Cost'!$B$4:$D$8,3))*J529*K529),"0")</f>
        <v>0</v>
      </c>
      <c r="M529" s="102">
        <f>L529*'1. Standard_Cost'!F117</f>
        <v>0</v>
      </c>
      <c r="N529" s="103"/>
      <c r="O529" s="103"/>
      <c r="P529" s="103"/>
      <c r="Q529" s="103"/>
      <c r="R529" s="104">
        <f>+N529*P529*'1. Standard_Cost'!$B$12</f>
        <v>0</v>
      </c>
      <c r="S529" s="104">
        <f>+N529*O529*P529*'1. Standard_Cost'!$C$12</f>
        <v>0</v>
      </c>
      <c r="T529" s="104">
        <f>+N529*P529*Q529*'1. Standard_Cost'!$D$12</f>
        <v>0</v>
      </c>
      <c r="U529" s="104">
        <f>+N529*O529*'1. Standard_Cost'!$E$12</f>
        <v>0</v>
      </c>
      <c r="V529" s="103"/>
      <c r="W529" s="103"/>
      <c r="X529" s="103"/>
      <c r="Y529" s="104">
        <f>+V529*((X529*'1. Standard_Cost'!$B$16)+(W529*X529*'1. Standard_Cost'!$C$16))</f>
        <v>0</v>
      </c>
      <c r="Z529" s="103"/>
      <c r="AA529" s="103"/>
      <c r="AB529" s="104">
        <f>+Z529*'1. Standard_Cost'!$B$20+AA529*'1. Standard_Cost'!$C$20</f>
        <v>0</v>
      </c>
      <c r="AC529" s="105"/>
      <c r="AD529" s="106"/>
      <c r="AE529" s="104">
        <f>SUM(AD529,AC529,AB529,Y529,U529,T529,S529,R529)*'1. Standard_Cost'!B141</f>
        <v>0</v>
      </c>
      <c r="AF529" s="104">
        <f t="shared" si="852"/>
        <v>0</v>
      </c>
      <c r="AG529" s="103"/>
      <c r="AH529" s="103"/>
      <c r="AI529" s="103"/>
      <c r="AJ529" s="107"/>
      <c r="AK529" s="107"/>
      <c r="AL529" s="107"/>
      <c r="AM529" s="104">
        <f>AG529*'1. Standard_Cost'!B137+'Incremental_Cost Year 2021'!AH538*'1. Standard_Cost'!C137+'Incremental_Cost Year 2021'!AI538*'1. Standard_Cost'!D137+'Incremental_Cost Year 2021'!AJ538+'Incremental_Cost Year 2021'!AL538+AK529</f>
        <v>0</v>
      </c>
      <c r="AN529" s="104">
        <f>AM529*'1. Standard_Cost'!C141</f>
        <v>0</v>
      </c>
      <c r="AO529" s="107"/>
      <c r="AQ529" s="104">
        <f t="shared" si="849"/>
        <v>0</v>
      </c>
      <c r="AR529" s="104">
        <f t="shared" si="850"/>
        <v>0</v>
      </c>
      <c r="AS529" s="104">
        <f t="shared" si="805"/>
        <v>0</v>
      </c>
      <c r="AT529" s="104">
        <f t="shared" si="853"/>
        <v>0</v>
      </c>
      <c r="AU529" s="229"/>
      <c r="AV529" s="229"/>
      <c r="AW529" s="229"/>
      <c r="AX529" s="229"/>
      <c r="AY529" s="229"/>
      <c r="AZ529" s="229"/>
      <c r="BA529" s="230">
        <f t="shared" si="851"/>
        <v>0</v>
      </c>
    </row>
    <row r="530" spans="1:53" ht="24.6" customHeight="1" outlineLevel="1" x14ac:dyDescent="0.2">
      <c r="A530" s="68"/>
      <c r="B530" s="141"/>
      <c r="C530" s="95"/>
      <c r="D530" s="113" t="s">
        <v>48</v>
      </c>
      <c r="E530" s="113" t="s">
        <v>357</v>
      </c>
      <c r="F530" s="114" t="s">
        <v>154</v>
      </c>
      <c r="G530" s="115" t="s">
        <v>155</v>
      </c>
      <c r="H530" s="122" t="s">
        <v>358</v>
      </c>
      <c r="I530" s="117"/>
      <c r="J530" s="117"/>
      <c r="K530" s="117"/>
      <c r="L530" s="118">
        <f>SUM(L526:L529)</f>
        <v>0</v>
      </c>
      <c r="M530" s="118">
        <f>SUM(M526:M529)</f>
        <v>0</v>
      </c>
      <c r="N530" s="117"/>
      <c r="O530" s="117"/>
      <c r="P530" s="117"/>
      <c r="Q530" s="117"/>
      <c r="R530" s="119">
        <f>SUM(R526:R529)</f>
        <v>0</v>
      </c>
      <c r="S530" s="119">
        <f>SUM(S526:S529)</f>
        <v>0</v>
      </c>
      <c r="T530" s="119">
        <f>SUM(T526:T529)</f>
        <v>0</v>
      </c>
      <c r="U530" s="119">
        <f>SUM(U526:U529)</f>
        <v>0</v>
      </c>
      <c r="V530" s="117"/>
      <c r="W530" s="117"/>
      <c r="X530" s="117"/>
      <c r="Y530" s="118">
        <f>SUM(Y526:Y529)</f>
        <v>0</v>
      </c>
      <c r="Z530" s="117"/>
      <c r="AA530" s="117"/>
      <c r="AB530" s="118">
        <f t="shared" ref="AB530:AF530" si="854">SUM(AB526:AB529)</f>
        <v>0</v>
      </c>
      <c r="AC530" s="118">
        <f t="shared" si="854"/>
        <v>0</v>
      </c>
      <c r="AD530" s="118">
        <f t="shared" si="854"/>
        <v>0</v>
      </c>
      <c r="AE530" s="118">
        <f t="shared" si="854"/>
        <v>0</v>
      </c>
      <c r="AF530" s="118">
        <f t="shared" si="854"/>
        <v>0</v>
      </c>
      <c r="AG530" s="117"/>
      <c r="AH530" s="117"/>
      <c r="AI530" s="117"/>
      <c r="AJ530" s="119">
        <f>SUM(AJ526:AJ529)</f>
        <v>0</v>
      </c>
      <c r="AK530" s="119">
        <f t="shared" ref="AK530:AN530" si="855">SUM(AK526:AK529)</f>
        <v>0</v>
      </c>
      <c r="AL530" s="119">
        <f t="shared" si="855"/>
        <v>0</v>
      </c>
      <c r="AM530" s="119">
        <f t="shared" si="855"/>
        <v>0</v>
      </c>
      <c r="AN530" s="119">
        <f t="shared" si="855"/>
        <v>0</v>
      </c>
      <c r="AO530" s="116"/>
      <c r="AP530" s="120"/>
      <c r="AQ530" s="121">
        <f t="shared" ref="AQ530:BA530" si="856">SUM(AQ526:AQ529)</f>
        <v>0</v>
      </c>
      <c r="AR530" s="121">
        <f t="shared" si="856"/>
        <v>0</v>
      </c>
      <c r="AS530" s="121">
        <f t="shared" si="856"/>
        <v>0</v>
      </c>
      <c r="AT530" s="121">
        <f t="shared" si="856"/>
        <v>0</v>
      </c>
      <c r="AU530" s="121">
        <f t="shared" si="856"/>
        <v>0</v>
      </c>
      <c r="AV530" s="121">
        <f t="shared" si="856"/>
        <v>0</v>
      </c>
      <c r="AW530" s="121">
        <f t="shared" si="856"/>
        <v>0</v>
      </c>
      <c r="AX530" s="121">
        <f t="shared" si="856"/>
        <v>0</v>
      </c>
      <c r="AY530" s="121">
        <f t="shared" si="856"/>
        <v>0</v>
      </c>
      <c r="AZ530" s="121">
        <f t="shared" si="856"/>
        <v>0</v>
      </c>
      <c r="BA530" s="121">
        <f t="shared" si="856"/>
        <v>0</v>
      </c>
    </row>
    <row r="531" spans="1:53" ht="14.1" customHeight="1" outlineLevel="2" x14ac:dyDescent="0.2">
      <c r="A531" s="68"/>
      <c r="B531" s="94"/>
      <c r="C531" s="250"/>
      <c r="D531" s="96"/>
      <c r="E531" s="96"/>
      <c r="F531" s="97"/>
      <c r="G531" s="98"/>
      <c r="H531" s="99" t="s">
        <v>49</v>
      </c>
      <c r="I531" s="100"/>
      <c r="J531" s="101"/>
      <c r="K531" s="101"/>
      <c r="L531" s="102" t="str">
        <f>IF(I531&lt;&gt;0,((VLOOKUP(I531,'1. Standard_Cost'!$B$4:$D$8,2)+VLOOKUP(I531,'1. Standard_Cost'!$B$4:$D$8,3))*J531*K531),"0")</f>
        <v>0</v>
      </c>
      <c r="M531" s="102">
        <f>L531*'1. Standard_Cost'!F132</f>
        <v>0</v>
      </c>
      <c r="N531" s="103"/>
      <c r="O531" s="103"/>
      <c r="P531" s="103"/>
      <c r="Q531" s="103"/>
      <c r="R531" s="104">
        <f>+N531*P531*'1. Standard_Cost'!$B$12</f>
        <v>0</v>
      </c>
      <c r="S531" s="104">
        <f>+N531*O531*P531*'1. Standard_Cost'!$C$12</f>
        <v>0</v>
      </c>
      <c r="T531" s="104">
        <f>+N531*P531*Q531*'1. Standard_Cost'!$D$12</f>
        <v>0</v>
      </c>
      <c r="U531" s="104">
        <f>+N531*O531*'1. Standard_Cost'!$E$12</f>
        <v>0</v>
      </c>
      <c r="V531" s="103"/>
      <c r="W531" s="103"/>
      <c r="X531" s="103"/>
      <c r="Y531" s="104">
        <f>+V531*((X531*'1. Standard_Cost'!$B$16)+(W531*X531*'1. Standard_Cost'!$C$16))</f>
        <v>0</v>
      </c>
      <c r="Z531" s="103"/>
      <c r="AA531" s="103"/>
      <c r="AB531" s="104">
        <f>+Z531*'1. Standard_Cost'!$B$20+AA531*'1. Standard_Cost'!$C$20</f>
        <v>0</v>
      </c>
      <c r="AC531" s="105"/>
      <c r="AD531" s="106"/>
      <c r="AE531" s="104">
        <f>SUM(AD531,AC531,AB531,Y531,U531,T531,S531,R531)*'1. Standard_Cost'!B156</f>
        <v>0</v>
      </c>
      <c r="AF531" s="104">
        <f>SUM(AD531,AE531)</f>
        <v>0</v>
      </c>
      <c r="AG531" s="103"/>
      <c r="AH531" s="103"/>
      <c r="AI531" s="103"/>
      <c r="AJ531" s="107"/>
      <c r="AK531" s="107"/>
      <c r="AL531" s="107"/>
      <c r="AM531" s="104">
        <f>AG531*'1. Standard_Cost'!B152+'Incremental_Cost Year 2021'!AH540*'1. Standard_Cost'!C152+'Incremental_Cost Year 2021'!AI540*'1. Standard_Cost'!D152+'Incremental_Cost Year 2021'!AJ540+'Incremental_Cost Year 2021'!AL540+AK531</f>
        <v>0</v>
      </c>
      <c r="AN531" s="104">
        <f>AM531*'1. Standard_Cost'!C156</f>
        <v>0</v>
      </c>
      <c r="AO531" s="107"/>
      <c r="AQ531" s="104">
        <f t="shared" ref="AQ531:AQ534" si="857">L531+M531</f>
        <v>0</v>
      </c>
      <c r="AR531" s="104">
        <f t="shared" ref="AR531:AR534" si="858">AF531</f>
        <v>0</v>
      </c>
      <c r="AS531" s="104">
        <f t="shared" si="805"/>
        <v>0</v>
      </c>
      <c r="AT531" s="104">
        <f>SUM(AQ531,AR531,AS531)</f>
        <v>0</v>
      </c>
      <c r="AU531" s="229"/>
      <c r="AV531" s="229"/>
      <c r="AW531" s="229"/>
      <c r="AX531" s="229"/>
      <c r="AY531" s="229"/>
      <c r="AZ531" s="229"/>
      <c r="BA531" s="230">
        <f t="shared" ref="BA531:BA534" si="859">SUM(AU531:AZ531)-AT531</f>
        <v>0</v>
      </c>
    </row>
    <row r="532" spans="1:53" ht="14.1" customHeight="1" outlineLevel="2" x14ac:dyDescent="0.2">
      <c r="A532" s="68"/>
      <c r="B532" s="94"/>
      <c r="C532" s="251"/>
      <c r="D532" s="110"/>
      <c r="E532" s="110"/>
      <c r="F532" s="110"/>
      <c r="G532" s="111"/>
      <c r="H532" s="99" t="s">
        <v>50</v>
      </c>
      <c r="I532" s="100"/>
      <c r="J532" s="101"/>
      <c r="K532" s="101"/>
      <c r="L532" s="102" t="str">
        <f>IF(I532&lt;&gt;0,((VLOOKUP(I532,'1. Standard_Cost'!$B$4:$D$8,2)+VLOOKUP(I532,'1. Standard_Cost'!$B$4:$D$8,3))*J532*K532),"0")</f>
        <v>0</v>
      </c>
      <c r="M532" s="102">
        <f>L532*'1. Standard_Cost'!F132</f>
        <v>0</v>
      </c>
      <c r="N532" s="103"/>
      <c r="O532" s="103"/>
      <c r="P532" s="103"/>
      <c r="Q532" s="103"/>
      <c r="R532" s="104">
        <f>+N532*P532*'1. Standard_Cost'!$B$12</f>
        <v>0</v>
      </c>
      <c r="S532" s="104">
        <f>+N532*O532*P532*'1. Standard_Cost'!$C$12</f>
        <v>0</v>
      </c>
      <c r="T532" s="104">
        <f>+N532*P532*Q532*'1. Standard_Cost'!$D$12</f>
        <v>0</v>
      </c>
      <c r="U532" s="104">
        <f>+N532*O532*'1. Standard_Cost'!$E$12</f>
        <v>0</v>
      </c>
      <c r="V532" s="103"/>
      <c r="W532" s="103"/>
      <c r="X532" s="103"/>
      <c r="Y532" s="104">
        <f>+V532*((X532*'1. Standard_Cost'!$B$16)+(W532*X532*'1. Standard_Cost'!$C$16))</f>
        <v>0</v>
      </c>
      <c r="Z532" s="103"/>
      <c r="AA532" s="103"/>
      <c r="AB532" s="104">
        <f>+Z532*'1. Standard_Cost'!$B$20+AA532*'1. Standard_Cost'!$C$20</f>
        <v>0</v>
      </c>
      <c r="AC532" s="105"/>
      <c r="AD532" s="106"/>
      <c r="AE532" s="104">
        <f>SUM(AD532,AC532,AB532,Y532,U532,T532,S532,R532)*'1. Standard_Cost'!B156</f>
        <v>0</v>
      </c>
      <c r="AF532" s="104">
        <f t="shared" ref="AF532:AF534" si="860">SUM(AD532,AE532)</f>
        <v>0</v>
      </c>
      <c r="AG532" s="103"/>
      <c r="AH532" s="103">
        <v>0</v>
      </c>
      <c r="AI532" s="103">
        <v>0</v>
      </c>
      <c r="AJ532" s="107"/>
      <c r="AK532" s="107"/>
      <c r="AL532" s="107"/>
      <c r="AM532" s="104">
        <f>AG532*'1. Standard_Cost'!B152+'Incremental_Cost Year 2021'!AH541*'1. Standard_Cost'!C152+'Incremental_Cost Year 2021'!AI541*'1. Standard_Cost'!D152+'Incremental_Cost Year 2021'!AJ541+'Incremental_Cost Year 2021'!AL541+AK532</f>
        <v>0</v>
      </c>
      <c r="AN532" s="104">
        <f>AM532*'1. Standard_Cost'!C156</f>
        <v>0</v>
      </c>
      <c r="AO532" s="107"/>
      <c r="AQ532" s="104">
        <f t="shared" si="857"/>
        <v>0</v>
      </c>
      <c r="AR532" s="104">
        <f t="shared" si="858"/>
        <v>0</v>
      </c>
      <c r="AS532" s="104">
        <f t="shared" si="805"/>
        <v>0</v>
      </c>
      <c r="AT532" s="104">
        <f t="shared" ref="AT532:AT534" si="861">SUM(AQ532,AR532,AS532)</f>
        <v>0</v>
      </c>
      <c r="AU532" s="229"/>
      <c r="AV532" s="229">
        <v>0</v>
      </c>
      <c r="AW532" s="229"/>
      <c r="AX532" s="229"/>
      <c r="AY532" s="229"/>
      <c r="AZ532" s="229"/>
      <c r="BA532" s="230">
        <f t="shared" si="859"/>
        <v>0</v>
      </c>
    </row>
    <row r="533" spans="1:53" ht="14.1" customHeight="1" outlineLevel="2" x14ac:dyDescent="0.2">
      <c r="A533" s="68"/>
      <c r="B533" s="94"/>
      <c r="C533" s="251"/>
      <c r="D533" s="110"/>
      <c r="E533" s="110"/>
      <c r="F533" s="110"/>
      <c r="G533" s="111"/>
      <c r="H533" s="99" t="s">
        <v>51</v>
      </c>
      <c r="I533" s="100"/>
      <c r="J533" s="101"/>
      <c r="K533" s="101"/>
      <c r="L533" s="102" t="str">
        <f>IF(I533&lt;&gt;0,((VLOOKUP(I533,'1. Standard_Cost'!$B$4:$D$8,2)+VLOOKUP(I533,'1. Standard_Cost'!$B$4:$D$8,3))*J533*K533),"0")</f>
        <v>0</v>
      </c>
      <c r="M533" s="102">
        <f>L533*'1. Standard_Cost'!F132</f>
        <v>0</v>
      </c>
      <c r="N533" s="103"/>
      <c r="O533" s="103"/>
      <c r="P533" s="103"/>
      <c r="Q533" s="103"/>
      <c r="R533" s="104">
        <f>+N533*P533*'1. Standard_Cost'!$B$12</f>
        <v>0</v>
      </c>
      <c r="S533" s="104">
        <f>+N533*O533*P533*'1. Standard_Cost'!$C$12</f>
        <v>0</v>
      </c>
      <c r="T533" s="104">
        <f>+N533*P533*Q533*'1. Standard_Cost'!$D$12</f>
        <v>0</v>
      </c>
      <c r="U533" s="104">
        <f>+N533*O533*'1. Standard_Cost'!$E$12</f>
        <v>0</v>
      </c>
      <c r="V533" s="103"/>
      <c r="W533" s="103"/>
      <c r="X533" s="103"/>
      <c r="Y533" s="104">
        <f>+V533*((X533*'1. Standard_Cost'!$B$16)+(W533*X533*'1. Standard_Cost'!$C$16))</f>
        <v>0</v>
      </c>
      <c r="Z533" s="103"/>
      <c r="AA533" s="103"/>
      <c r="AB533" s="104">
        <f>+Z533*'1. Standard_Cost'!$B$20+AA533*'1. Standard_Cost'!$C$20</f>
        <v>0</v>
      </c>
      <c r="AC533" s="105"/>
      <c r="AD533" s="106"/>
      <c r="AE533" s="104">
        <f>SUM(AD533,AC533,AB533,Y533,U533,T533,S533,R533)*'1. Standard_Cost'!B156</f>
        <v>0</v>
      </c>
      <c r="AF533" s="104">
        <f t="shared" si="860"/>
        <v>0</v>
      </c>
      <c r="AG533" s="103"/>
      <c r="AH533" s="103"/>
      <c r="AI533" s="103"/>
      <c r="AJ533" s="107"/>
      <c r="AK533" s="107"/>
      <c r="AL533" s="107"/>
      <c r="AM533" s="104">
        <f>AG533*'1. Standard_Cost'!B152+'Incremental_Cost Year 2021'!AH542*'1. Standard_Cost'!C152+'Incremental_Cost Year 2021'!AI542*'1. Standard_Cost'!D152+'Incremental_Cost Year 2021'!AJ542+'Incremental_Cost Year 2021'!AL542+AK533</f>
        <v>0</v>
      </c>
      <c r="AN533" s="104">
        <f>AM533*'1. Standard_Cost'!C156</f>
        <v>0</v>
      </c>
      <c r="AO533" s="107"/>
      <c r="AQ533" s="104">
        <f t="shared" si="857"/>
        <v>0</v>
      </c>
      <c r="AR533" s="104">
        <f t="shared" si="858"/>
        <v>0</v>
      </c>
      <c r="AS533" s="104">
        <f t="shared" si="805"/>
        <v>0</v>
      </c>
      <c r="AT533" s="104">
        <f t="shared" si="861"/>
        <v>0</v>
      </c>
      <c r="AU533" s="229"/>
      <c r="AV533" s="229"/>
      <c r="AW533" s="229"/>
      <c r="AX533" s="229"/>
      <c r="AY533" s="229"/>
      <c r="AZ533" s="229"/>
      <c r="BA533" s="230">
        <f t="shared" si="859"/>
        <v>0</v>
      </c>
    </row>
    <row r="534" spans="1:53" ht="14.1" customHeight="1" outlineLevel="2" x14ac:dyDescent="0.2">
      <c r="A534" s="68"/>
      <c r="B534" s="94"/>
      <c r="C534" s="251"/>
      <c r="D534" s="110"/>
      <c r="E534" s="110"/>
      <c r="F534" s="110"/>
      <c r="G534" s="111"/>
      <c r="H534" s="112" t="s">
        <v>179</v>
      </c>
      <c r="I534" s="100"/>
      <c r="J534" s="101"/>
      <c r="K534" s="101"/>
      <c r="L534" s="102" t="str">
        <f>IF(I534&lt;&gt;0,((VLOOKUP(I534,'1. Standard_Cost'!$B$4:$D$8,2)+VLOOKUP(I534,'1. Standard_Cost'!$B$4:$D$8,3))*J534*K534),"0")</f>
        <v>0</v>
      </c>
      <c r="M534" s="102">
        <f>L534*'1. Standard_Cost'!F132</f>
        <v>0</v>
      </c>
      <c r="N534" s="103"/>
      <c r="O534" s="103"/>
      <c r="P534" s="103"/>
      <c r="Q534" s="103"/>
      <c r="R534" s="104">
        <f>+N534*P534*'1. Standard_Cost'!$B$12</f>
        <v>0</v>
      </c>
      <c r="S534" s="104">
        <f>+N534*O534*P534*'1. Standard_Cost'!$C$12</f>
        <v>0</v>
      </c>
      <c r="T534" s="104">
        <f>+N534*P534*Q534*'1. Standard_Cost'!$D$12</f>
        <v>0</v>
      </c>
      <c r="U534" s="104">
        <f>+N534*O534*'1. Standard_Cost'!$E$12</f>
        <v>0</v>
      </c>
      <c r="V534" s="103"/>
      <c r="W534" s="103"/>
      <c r="X534" s="103"/>
      <c r="Y534" s="104">
        <f>+V534*((X534*'1. Standard_Cost'!$B$16)+(W534*X534*'1. Standard_Cost'!$C$16))</f>
        <v>0</v>
      </c>
      <c r="Z534" s="103"/>
      <c r="AA534" s="103"/>
      <c r="AB534" s="104">
        <f>+Z534*'1. Standard_Cost'!$B$20+AA534*'1. Standard_Cost'!$C$20</f>
        <v>0</v>
      </c>
      <c r="AC534" s="105"/>
      <c r="AD534" s="106"/>
      <c r="AE534" s="104">
        <f>SUM(AD534,AC534,AB534,Y534,U534,T534,S534,R534)*'1. Standard_Cost'!B156</f>
        <v>0</v>
      </c>
      <c r="AF534" s="104">
        <f t="shared" si="860"/>
        <v>0</v>
      </c>
      <c r="AG534" s="103"/>
      <c r="AH534" s="103"/>
      <c r="AI534" s="103"/>
      <c r="AJ534" s="107"/>
      <c r="AK534" s="107"/>
      <c r="AL534" s="107"/>
      <c r="AM534" s="104">
        <f>AG534*'1. Standard_Cost'!B152+'Incremental_Cost Year 2021'!AH543*'1. Standard_Cost'!C152+'Incremental_Cost Year 2021'!AI543*'1. Standard_Cost'!D152+'Incremental_Cost Year 2021'!AJ543+'Incremental_Cost Year 2021'!AL543+AK534</f>
        <v>0</v>
      </c>
      <c r="AN534" s="104">
        <f>AM534*'1. Standard_Cost'!C156</f>
        <v>0</v>
      </c>
      <c r="AO534" s="107"/>
      <c r="AQ534" s="104">
        <f t="shared" si="857"/>
        <v>0</v>
      </c>
      <c r="AR534" s="104">
        <f t="shared" si="858"/>
        <v>0</v>
      </c>
      <c r="AS534" s="104">
        <f t="shared" si="805"/>
        <v>0</v>
      </c>
      <c r="AT534" s="104">
        <f t="shared" si="861"/>
        <v>0</v>
      </c>
      <c r="AU534" s="229"/>
      <c r="AV534" s="229"/>
      <c r="AW534" s="229"/>
      <c r="AX534" s="229"/>
      <c r="AY534" s="229"/>
      <c r="AZ534" s="229"/>
      <c r="BA534" s="230">
        <f t="shared" si="859"/>
        <v>0</v>
      </c>
    </row>
    <row r="535" spans="1:53" ht="25.35" customHeight="1" outlineLevel="1" x14ac:dyDescent="0.2">
      <c r="A535" s="68"/>
      <c r="B535" s="94"/>
      <c r="C535" s="251"/>
      <c r="D535" s="113" t="s">
        <v>48</v>
      </c>
      <c r="E535" s="113" t="s">
        <v>359</v>
      </c>
      <c r="F535" s="114" t="s">
        <v>154</v>
      </c>
      <c r="G535" s="115" t="s">
        <v>155</v>
      </c>
      <c r="H535" s="140" t="s">
        <v>360</v>
      </c>
      <c r="I535" s="117"/>
      <c r="J535" s="117"/>
      <c r="K535" s="117"/>
      <c r="L535" s="118">
        <f>SUM(L531:L534)</f>
        <v>0</v>
      </c>
      <c r="M535" s="118">
        <f>SUM(M531:M534)</f>
        <v>0</v>
      </c>
      <c r="N535" s="117"/>
      <c r="O535" s="117"/>
      <c r="P535" s="117"/>
      <c r="Q535" s="117"/>
      <c r="R535" s="119">
        <f>SUM(R531:R534)</f>
        <v>0</v>
      </c>
      <c r="S535" s="119">
        <f>SUM(S531:S534)</f>
        <v>0</v>
      </c>
      <c r="T535" s="119">
        <f>SUM(T531:T534)</f>
        <v>0</v>
      </c>
      <c r="U535" s="119">
        <f>SUM(U531:U534)</f>
        <v>0</v>
      </c>
      <c r="V535" s="117"/>
      <c r="W535" s="117"/>
      <c r="X535" s="117"/>
      <c r="Y535" s="118">
        <f>SUM(Y531:Y534)</f>
        <v>0</v>
      </c>
      <c r="Z535" s="117"/>
      <c r="AA535" s="117"/>
      <c r="AB535" s="118">
        <f t="shared" ref="AB535:AF535" si="862">SUM(AB531:AB534)</f>
        <v>0</v>
      </c>
      <c r="AC535" s="118">
        <f t="shared" si="862"/>
        <v>0</v>
      </c>
      <c r="AD535" s="118">
        <f t="shared" si="862"/>
        <v>0</v>
      </c>
      <c r="AE535" s="118">
        <f t="shared" si="862"/>
        <v>0</v>
      </c>
      <c r="AF535" s="118">
        <f t="shared" si="862"/>
        <v>0</v>
      </c>
      <c r="AG535" s="117"/>
      <c r="AH535" s="117"/>
      <c r="AI535" s="117"/>
      <c r="AJ535" s="119">
        <f>SUM(AJ531:AJ534)</f>
        <v>0</v>
      </c>
      <c r="AK535" s="119">
        <f t="shared" ref="AK535:AN535" si="863">SUM(AK531:AK534)</f>
        <v>0</v>
      </c>
      <c r="AL535" s="119">
        <f t="shared" si="863"/>
        <v>0</v>
      </c>
      <c r="AM535" s="119">
        <f t="shared" si="863"/>
        <v>0</v>
      </c>
      <c r="AN535" s="119">
        <f t="shared" si="863"/>
        <v>0</v>
      </c>
      <c r="AO535" s="116"/>
      <c r="AP535" s="120"/>
      <c r="AQ535" s="118">
        <f t="shared" ref="AQ535:BA535" si="864">SUM(AQ531:AQ534)</f>
        <v>0</v>
      </c>
      <c r="AR535" s="118">
        <f t="shared" si="864"/>
        <v>0</v>
      </c>
      <c r="AS535" s="118">
        <f t="shared" si="864"/>
        <v>0</v>
      </c>
      <c r="AT535" s="118">
        <f t="shared" si="864"/>
        <v>0</v>
      </c>
      <c r="AU535" s="118">
        <f t="shared" si="864"/>
        <v>0</v>
      </c>
      <c r="AV535" s="118">
        <f t="shared" si="864"/>
        <v>0</v>
      </c>
      <c r="AW535" s="118">
        <f t="shared" si="864"/>
        <v>0</v>
      </c>
      <c r="AX535" s="118">
        <f t="shared" si="864"/>
        <v>0</v>
      </c>
      <c r="AY535" s="118">
        <f t="shared" si="864"/>
        <v>0</v>
      </c>
      <c r="AZ535" s="118">
        <f t="shared" si="864"/>
        <v>0</v>
      </c>
      <c r="BA535" s="118">
        <f t="shared" si="864"/>
        <v>0</v>
      </c>
    </row>
    <row r="536" spans="1:53" ht="14.1" customHeight="1" outlineLevel="2" x14ac:dyDescent="0.2">
      <c r="A536" s="68"/>
      <c r="B536" s="94"/>
      <c r="C536" s="251"/>
      <c r="D536" s="96"/>
      <c r="E536" s="96"/>
      <c r="F536" s="97"/>
      <c r="G536" s="98"/>
      <c r="H536" s="99" t="s">
        <v>49</v>
      </c>
      <c r="I536" s="100"/>
      <c r="J536" s="101"/>
      <c r="K536" s="101"/>
      <c r="L536" s="102" t="str">
        <f>IF(I536&lt;&gt;0,((VLOOKUP(I536,'1. Standard_Cost'!$B$4:$D$8,2)+VLOOKUP(I536,'1. Standard_Cost'!$B$4:$D$8,3))*J536*K536),"0")</f>
        <v>0</v>
      </c>
      <c r="M536" s="102">
        <f>L536*'1. Standard_Cost'!F132</f>
        <v>0</v>
      </c>
      <c r="N536" s="103"/>
      <c r="O536" s="103"/>
      <c r="P536" s="103"/>
      <c r="Q536" s="103"/>
      <c r="R536" s="104">
        <f>+N536*P536*'1. Standard_Cost'!$B$12</f>
        <v>0</v>
      </c>
      <c r="S536" s="104">
        <f>+N536*O536*P536*'1. Standard_Cost'!$C$12</f>
        <v>0</v>
      </c>
      <c r="T536" s="104">
        <f>+N536*P536*Q536*'1. Standard_Cost'!$D$12</f>
        <v>0</v>
      </c>
      <c r="U536" s="104">
        <f>+N536*O536*'1. Standard_Cost'!$E$12</f>
        <v>0</v>
      </c>
      <c r="V536" s="103"/>
      <c r="W536" s="103"/>
      <c r="X536" s="103"/>
      <c r="Y536" s="104">
        <f>+V536*((X536*'1. Standard_Cost'!$B$16)+(W536*X536*'1. Standard_Cost'!$C$16))</f>
        <v>0</v>
      </c>
      <c r="Z536" s="103"/>
      <c r="AA536" s="103"/>
      <c r="AB536" s="104">
        <f>+Z536*'1. Standard_Cost'!$B$20+AA536*'1. Standard_Cost'!$C$20</f>
        <v>0</v>
      </c>
      <c r="AC536" s="105"/>
      <c r="AD536" s="106"/>
      <c r="AE536" s="104">
        <f>SUM(AD536,AC536,AB536,Y536,U536,T536,S536,R536)*'1. Standard_Cost'!B156</f>
        <v>0</v>
      </c>
      <c r="AF536" s="104">
        <f>SUM(AD536,AE536)</f>
        <v>0</v>
      </c>
      <c r="AG536" s="103"/>
      <c r="AH536" s="103"/>
      <c r="AI536" s="103"/>
      <c r="AJ536" s="107"/>
      <c r="AK536" s="107"/>
      <c r="AL536" s="107"/>
      <c r="AM536" s="104">
        <f>AG536*'1. Standard_Cost'!B152+'Incremental_Cost Year 2021'!AH545*'1. Standard_Cost'!C152+'Incremental_Cost Year 2021'!AI545*'1. Standard_Cost'!D152+'Incremental_Cost Year 2021'!AJ545+'Incremental_Cost Year 2021'!AL545+AK536</f>
        <v>0</v>
      </c>
      <c r="AN536" s="104">
        <f>AM536*'1. Standard_Cost'!C156</f>
        <v>0</v>
      </c>
      <c r="AO536" s="107"/>
      <c r="AQ536" s="104">
        <f t="shared" ref="AQ536:AQ539" si="865">L536+M536</f>
        <v>0</v>
      </c>
      <c r="AR536" s="104">
        <f t="shared" ref="AR536:AR539" si="866">AF536</f>
        <v>0</v>
      </c>
      <c r="AS536" s="104">
        <f t="shared" si="805"/>
        <v>0</v>
      </c>
      <c r="AT536" s="104">
        <f>SUM(AQ536,AR536,AS536)</f>
        <v>0</v>
      </c>
      <c r="AU536" s="229"/>
      <c r="AV536" s="229"/>
      <c r="AW536" s="229"/>
      <c r="AX536" s="229"/>
      <c r="AY536" s="229"/>
      <c r="AZ536" s="229"/>
      <c r="BA536" s="230">
        <f t="shared" ref="BA536:BA539" si="867">SUM(AU536:AZ536)-AT536</f>
        <v>0</v>
      </c>
    </row>
    <row r="537" spans="1:53" ht="14.1" customHeight="1" outlineLevel="2" x14ac:dyDescent="0.2">
      <c r="A537" s="68"/>
      <c r="B537" s="94"/>
      <c r="C537" s="251"/>
      <c r="D537" s="110"/>
      <c r="E537" s="110"/>
      <c r="F537" s="110"/>
      <c r="G537" s="111"/>
      <c r="H537" s="99" t="s">
        <v>50</v>
      </c>
      <c r="I537" s="100"/>
      <c r="J537" s="101"/>
      <c r="K537" s="101"/>
      <c r="L537" s="102" t="str">
        <f>IF(I537&lt;&gt;0,((VLOOKUP(I537,'1. Standard_Cost'!$B$4:$D$8,2)+VLOOKUP(I537,'1. Standard_Cost'!$B$4:$D$8,3))*J537*K537),"0")</f>
        <v>0</v>
      </c>
      <c r="M537" s="102">
        <f>L537*'1. Standard_Cost'!F132</f>
        <v>0</v>
      </c>
      <c r="N537" s="103"/>
      <c r="O537" s="103"/>
      <c r="P537" s="103"/>
      <c r="Q537" s="103"/>
      <c r="R537" s="104">
        <f>+N537*P537*'1. Standard_Cost'!$B$12</f>
        <v>0</v>
      </c>
      <c r="S537" s="104">
        <f>+N537*O537*P537*'1. Standard_Cost'!$C$12</f>
        <v>0</v>
      </c>
      <c r="T537" s="104">
        <f>+N537*P537*Q537*'1. Standard_Cost'!$D$12</f>
        <v>0</v>
      </c>
      <c r="U537" s="104">
        <f>+N537*O537*'1. Standard_Cost'!$E$12</f>
        <v>0</v>
      </c>
      <c r="V537" s="103"/>
      <c r="W537" s="103"/>
      <c r="X537" s="103"/>
      <c r="Y537" s="104">
        <f>+V537*((X537*'1. Standard_Cost'!$B$16)+(W537*X537*'1. Standard_Cost'!$C$16))</f>
        <v>0</v>
      </c>
      <c r="Z537" s="103"/>
      <c r="AA537" s="103"/>
      <c r="AB537" s="104">
        <f>+Z537*'1. Standard_Cost'!$B$20+AA537*'1. Standard_Cost'!$C$20</f>
        <v>0</v>
      </c>
      <c r="AC537" s="105"/>
      <c r="AD537" s="106"/>
      <c r="AE537" s="104">
        <f>SUM(AD537,AC537,AB537,Y537,U537,T537,S537,R537)*'1. Standard_Cost'!B156</f>
        <v>0</v>
      </c>
      <c r="AF537" s="104">
        <f t="shared" ref="AF537:AF539" si="868">SUM(AD537,AE537)</f>
        <v>0</v>
      </c>
      <c r="AG537" s="103"/>
      <c r="AH537" s="103">
        <v>0</v>
      </c>
      <c r="AI537" s="103">
        <v>0</v>
      </c>
      <c r="AJ537" s="107"/>
      <c r="AK537" s="107"/>
      <c r="AL537" s="107"/>
      <c r="AM537" s="104">
        <f>AG537*'1. Standard_Cost'!B152+'Incremental_Cost Year 2021'!AH546*'1. Standard_Cost'!C152+'Incremental_Cost Year 2021'!AI546*'1. Standard_Cost'!D152+'Incremental_Cost Year 2021'!AJ546+'Incremental_Cost Year 2021'!AL546+AK537</f>
        <v>0</v>
      </c>
      <c r="AN537" s="104">
        <f>AM537*'1. Standard_Cost'!C156</f>
        <v>0</v>
      </c>
      <c r="AO537" s="107"/>
      <c r="AQ537" s="104">
        <f t="shared" si="865"/>
        <v>0</v>
      </c>
      <c r="AR537" s="104">
        <f t="shared" si="866"/>
        <v>0</v>
      </c>
      <c r="AS537" s="104">
        <f t="shared" si="805"/>
        <v>0</v>
      </c>
      <c r="AT537" s="104">
        <f t="shared" ref="AT537:AT539" si="869">SUM(AQ537,AR537,AS537)</f>
        <v>0</v>
      </c>
      <c r="AU537" s="229"/>
      <c r="AV537" s="229">
        <v>0</v>
      </c>
      <c r="AW537" s="229"/>
      <c r="AX537" s="229"/>
      <c r="AY537" s="229"/>
      <c r="AZ537" s="229"/>
      <c r="BA537" s="230">
        <f t="shared" si="867"/>
        <v>0</v>
      </c>
    </row>
    <row r="538" spans="1:53" ht="14.1" customHeight="1" outlineLevel="2" x14ac:dyDescent="0.2">
      <c r="A538" s="68"/>
      <c r="B538" s="94"/>
      <c r="C538" s="251"/>
      <c r="D538" s="110"/>
      <c r="E538" s="110"/>
      <c r="F538" s="110"/>
      <c r="G538" s="111"/>
      <c r="H538" s="99" t="s">
        <v>51</v>
      </c>
      <c r="I538" s="100"/>
      <c r="J538" s="101"/>
      <c r="K538" s="101"/>
      <c r="L538" s="102" t="str">
        <f>IF(I538&lt;&gt;0,((VLOOKUP(I538,'1. Standard_Cost'!$B$4:$D$8,2)+VLOOKUP(I538,'1. Standard_Cost'!$B$4:$D$8,3))*J538*K538),"0")</f>
        <v>0</v>
      </c>
      <c r="M538" s="102">
        <f>L538*'1. Standard_Cost'!F132</f>
        <v>0</v>
      </c>
      <c r="N538" s="103"/>
      <c r="O538" s="103"/>
      <c r="P538" s="103"/>
      <c r="Q538" s="103"/>
      <c r="R538" s="104">
        <f>+N538*P538*'1. Standard_Cost'!$B$12</f>
        <v>0</v>
      </c>
      <c r="S538" s="104">
        <f>+N538*O538*P538*'1. Standard_Cost'!$C$12</f>
        <v>0</v>
      </c>
      <c r="T538" s="104">
        <f>+N538*P538*Q538*'1. Standard_Cost'!$D$12</f>
        <v>0</v>
      </c>
      <c r="U538" s="104">
        <f>+N538*O538*'1. Standard_Cost'!$E$12</f>
        <v>0</v>
      </c>
      <c r="V538" s="103"/>
      <c r="W538" s="103"/>
      <c r="X538" s="103"/>
      <c r="Y538" s="104">
        <f>+V538*((X538*'1. Standard_Cost'!$B$16)+(W538*X538*'1. Standard_Cost'!$C$16))</f>
        <v>0</v>
      </c>
      <c r="Z538" s="103"/>
      <c r="AA538" s="103"/>
      <c r="AB538" s="104">
        <f>+Z538*'1. Standard_Cost'!$B$20+AA538*'1. Standard_Cost'!$C$20</f>
        <v>0</v>
      </c>
      <c r="AC538" s="105"/>
      <c r="AD538" s="106"/>
      <c r="AE538" s="104">
        <f>SUM(AD538,AC538,AB538,Y538,U538,T538,S538,R538)*'1. Standard_Cost'!B156</f>
        <v>0</v>
      </c>
      <c r="AF538" s="104">
        <f t="shared" si="868"/>
        <v>0</v>
      </c>
      <c r="AG538" s="103"/>
      <c r="AH538" s="103"/>
      <c r="AI538" s="103"/>
      <c r="AJ538" s="107"/>
      <c r="AK538" s="107"/>
      <c r="AL538" s="107"/>
      <c r="AM538" s="104">
        <f>AG538*'1. Standard_Cost'!B152+'Incremental_Cost Year 2021'!AH547*'1. Standard_Cost'!C152+'Incremental_Cost Year 2021'!AI547*'1. Standard_Cost'!D152+'Incremental_Cost Year 2021'!AJ547+'Incremental_Cost Year 2021'!AL547+AK538</f>
        <v>0</v>
      </c>
      <c r="AN538" s="104">
        <f>AM538*'1. Standard_Cost'!C156</f>
        <v>0</v>
      </c>
      <c r="AO538" s="107"/>
      <c r="AQ538" s="104">
        <f t="shared" si="865"/>
        <v>0</v>
      </c>
      <c r="AR538" s="104">
        <f t="shared" si="866"/>
        <v>0</v>
      </c>
      <c r="AS538" s="104">
        <f t="shared" si="805"/>
        <v>0</v>
      </c>
      <c r="AT538" s="104">
        <f t="shared" si="869"/>
        <v>0</v>
      </c>
      <c r="AU538" s="229"/>
      <c r="AV538" s="229"/>
      <c r="AW538" s="229"/>
      <c r="AX538" s="229"/>
      <c r="AY538" s="229"/>
      <c r="AZ538" s="229"/>
      <c r="BA538" s="230">
        <f t="shared" si="867"/>
        <v>0</v>
      </c>
    </row>
    <row r="539" spans="1:53" ht="14.1" customHeight="1" outlineLevel="2" x14ac:dyDescent="0.2">
      <c r="A539" s="68"/>
      <c r="B539" s="94"/>
      <c r="C539" s="251"/>
      <c r="D539" s="110"/>
      <c r="E539" s="110"/>
      <c r="F539" s="110"/>
      <c r="G539" s="111"/>
      <c r="H539" s="112" t="s">
        <v>179</v>
      </c>
      <c r="I539" s="100"/>
      <c r="J539" s="101"/>
      <c r="K539" s="101"/>
      <c r="L539" s="102" t="str">
        <f>IF(I539&lt;&gt;0,((VLOOKUP(I539,'1. Standard_Cost'!$B$4:$D$8,2)+VLOOKUP(I539,'1. Standard_Cost'!$B$4:$D$8,3))*J539*K539),"0")</f>
        <v>0</v>
      </c>
      <c r="M539" s="102">
        <f>L539*'1. Standard_Cost'!F132</f>
        <v>0</v>
      </c>
      <c r="N539" s="103"/>
      <c r="O539" s="103"/>
      <c r="P539" s="103"/>
      <c r="Q539" s="103"/>
      <c r="R539" s="104">
        <f>+N539*P539*'1. Standard_Cost'!$B$12</f>
        <v>0</v>
      </c>
      <c r="S539" s="104">
        <f>+N539*O539*P539*'1. Standard_Cost'!$C$12</f>
        <v>0</v>
      </c>
      <c r="T539" s="104">
        <f>+N539*P539*Q539*'1. Standard_Cost'!$D$12</f>
        <v>0</v>
      </c>
      <c r="U539" s="104">
        <f>+N539*O539*'1. Standard_Cost'!$E$12</f>
        <v>0</v>
      </c>
      <c r="V539" s="103"/>
      <c r="W539" s="103"/>
      <c r="X539" s="103"/>
      <c r="Y539" s="104">
        <f>+V539*((X539*'1. Standard_Cost'!$B$16)+(W539*X539*'1. Standard_Cost'!$C$16))</f>
        <v>0</v>
      </c>
      <c r="Z539" s="103"/>
      <c r="AA539" s="103"/>
      <c r="AB539" s="104">
        <f>+Z539*'1. Standard_Cost'!$B$20+AA539*'1. Standard_Cost'!$C$20</f>
        <v>0</v>
      </c>
      <c r="AC539" s="105"/>
      <c r="AD539" s="106"/>
      <c r="AE539" s="104">
        <f>SUM(AD539,AC539,AB539,Y539,U539,T539,S539,R539)*'1. Standard_Cost'!B156</f>
        <v>0</v>
      </c>
      <c r="AF539" s="104">
        <f t="shared" si="868"/>
        <v>0</v>
      </c>
      <c r="AG539" s="103"/>
      <c r="AH539" s="103"/>
      <c r="AI539" s="103"/>
      <c r="AJ539" s="107"/>
      <c r="AK539" s="107"/>
      <c r="AL539" s="107"/>
      <c r="AM539" s="104">
        <f>AG539*'1. Standard_Cost'!B152+'Incremental_Cost Year 2021'!AH548*'1. Standard_Cost'!C152+'Incremental_Cost Year 2021'!AI548*'1. Standard_Cost'!D152+'Incremental_Cost Year 2021'!AJ548+'Incremental_Cost Year 2021'!AL548+AK539</f>
        <v>0</v>
      </c>
      <c r="AN539" s="104">
        <f>AM539*'1. Standard_Cost'!C156</f>
        <v>0</v>
      </c>
      <c r="AO539" s="107"/>
      <c r="AQ539" s="104">
        <f t="shared" si="865"/>
        <v>0</v>
      </c>
      <c r="AR539" s="104">
        <f t="shared" si="866"/>
        <v>0</v>
      </c>
      <c r="AS539" s="104">
        <f t="shared" si="805"/>
        <v>0</v>
      </c>
      <c r="AT539" s="104">
        <f t="shared" si="869"/>
        <v>0</v>
      </c>
      <c r="AU539" s="229"/>
      <c r="AV539" s="229"/>
      <c r="AW539" s="229"/>
      <c r="AX539" s="229"/>
      <c r="AY539" s="229"/>
      <c r="AZ539" s="229"/>
      <c r="BA539" s="230">
        <f t="shared" si="867"/>
        <v>0</v>
      </c>
    </row>
    <row r="540" spans="1:53" ht="25.7" customHeight="1" outlineLevel="1" x14ac:dyDescent="0.2">
      <c r="A540" s="68"/>
      <c r="B540" s="94"/>
      <c r="C540" s="251"/>
      <c r="D540" s="113" t="s">
        <v>48</v>
      </c>
      <c r="E540" s="113" t="s">
        <v>361</v>
      </c>
      <c r="F540" s="114" t="s">
        <v>154</v>
      </c>
      <c r="G540" s="115" t="s">
        <v>155</v>
      </c>
      <c r="H540" s="122" t="s">
        <v>362</v>
      </c>
      <c r="I540" s="117"/>
      <c r="J540" s="117"/>
      <c r="K540" s="117"/>
      <c r="L540" s="118">
        <f>SUM(L536:L539)</f>
        <v>0</v>
      </c>
      <c r="M540" s="118">
        <f>SUM(M536:M539)</f>
        <v>0</v>
      </c>
      <c r="N540" s="117"/>
      <c r="O540" s="117"/>
      <c r="P540" s="117"/>
      <c r="Q540" s="117"/>
      <c r="R540" s="119">
        <f>SUM(R536:R539)</f>
        <v>0</v>
      </c>
      <c r="S540" s="119">
        <f>SUM(S536:S539)</f>
        <v>0</v>
      </c>
      <c r="T540" s="119">
        <f>SUM(T536:T539)</f>
        <v>0</v>
      </c>
      <c r="U540" s="119">
        <f>SUM(U536:U539)</f>
        <v>0</v>
      </c>
      <c r="V540" s="117"/>
      <c r="W540" s="117"/>
      <c r="X540" s="117"/>
      <c r="Y540" s="118">
        <f>SUM(Y536:Y539)</f>
        <v>0</v>
      </c>
      <c r="Z540" s="117"/>
      <c r="AA540" s="117"/>
      <c r="AB540" s="118">
        <f t="shared" ref="AB540:AF540" si="870">SUM(AB536:AB539)</f>
        <v>0</v>
      </c>
      <c r="AC540" s="118">
        <f t="shared" si="870"/>
        <v>0</v>
      </c>
      <c r="AD540" s="118">
        <f t="shared" si="870"/>
        <v>0</v>
      </c>
      <c r="AE540" s="118">
        <f t="shared" si="870"/>
        <v>0</v>
      </c>
      <c r="AF540" s="118">
        <f t="shared" si="870"/>
        <v>0</v>
      </c>
      <c r="AG540" s="117"/>
      <c r="AH540" s="117"/>
      <c r="AI540" s="117"/>
      <c r="AJ540" s="119">
        <f>SUM(AJ536:AJ539)</f>
        <v>0</v>
      </c>
      <c r="AK540" s="119">
        <f t="shared" ref="AK540:AN540" si="871">SUM(AK536:AK539)</f>
        <v>0</v>
      </c>
      <c r="AL540" s="119">
        <f t="shared" si="871"/>
        <v>0</v>
      </c>
      <c r="AM540" s="119">
        <f t="shared" si="871"/>
        <v>0</v>
      </c>
      <c r="AN540" s="119">
        <f t="shared" si="871"/>
        <v>0</v>
      </c>
      <c r="AO540" s="116"/>
      <c r="AP540" s="120"/>
      <c r="AQ540" s="121">
        <f t="shared" ref="AQ540:BA540" si="872">SUM(AQ536:AQ539)</f>
        <v>0</v>
      </c>
      <c r="AR540" s="121">
        <f t="shared" si="872"/>
        <v>0</v>
      </c>
      <c r="AS540" s="121">
        <f t="shared" si="872"/>
        <v>0</v>
      </c>
      <c r="AT540" s="121">
        <f t="shared" si="872"/>
        <v>0</v>
      </c>
      <c r="AU540" s="121">
        <f t="shared" si="872"/>
        <v>0</v>
      </c>
      <c r="AV540" s="121">
        <f t="shared" si="872"/>
        <v>0</v>
      </c>
      <c r="AW540" s="121">
        <f t="shared" si="872"/>
        <v>0</v>
      </c>
      <c r="AX540" s="121">
        <f t="shared" si="872"/>
        <v>0</v>
      </c>
      <c r="AY540" s="121">
        <f t="shared" si="872"/>
        <v>0</v>
      </c>
      <c r="AZ540" s="121">
        <f t="shared" si="872"/>
        <v>0</v>
      </c>
      <c r="BA540" s="121">
        <f t="shared" si="872"/>
        <v>0</v>
      </c>
    </row>
    <row r="541" spans="1:53" ht="14.1" customHeight="1" outlineLevel="2" x14ac:dyDescent="0.2">
      <c r="A541" s="68"/>
      <c r="B541" s="94"/>
      <c r="C541" s="251"/>
      <c r="D541" s="96"/>
      <c r="E541" s="96"/>
      <c r="F541" s="97"/>
      <c r="G541" s="98"/>
      <c r="H541" s="99" t="s">
        <v>49</v>
      </c>
      <c r="I541" s="100"/>
      <c r="J541" s="101"/>
      <c r="K541" s="101"/>
      <c r="L541" s="102" t="str">
        <f>IF(I541&lt;&gt;0,((VLOOKUP(I541,'1. Standard_Cost'!$B$4:$D$8,2)+VLOOKUP(I541,'1. Standard_Cost'!$B$4:$D$8,3))*J541*K541),"0")</f>
        <v>0</v>
      </c>
      <c r="M541" s="102">
        <f>L541*'1. Standard_Cost'!F132</f>
        <v>0</v>
      </c>
      <c r="N541" s="103"/>
      <c r="O541" s="103"/>
      <c r="P541" s="103"/>
      <c r="Q541" s="103"/>
      <c r="R541" s="104">
        <f>+N541*P541*'1. Standard_Cost'!$B$12</f>
        <v>0</v>
      </c>
      <c r="S541" s="104">
        <f>+N541*O541*P541*'1. Standard_Cost'!$C$12</f>
        <v>0</v>
      </c>
      <c r="T541" s="104">
        <f>+N541*P541*Q541*'1. Standard_Cost'!$D$12</f>
        <v>0</v>
      </c>
      <c r="U541" s="104">
        <f>+N541*O541*'1. Standard_Cost'!$E$12</f>
        <v>0</v>
      </c>
      <c r="V541" s="103"/>
      <c r="W541" s="103"/>
      <c r="X541" s="103"/>
      <c r="Y541" s="104">
        <f>+V541*((X541*'1. Standard_Cost'!$B$16)+(W541*X541*'1. Standard_Cost'!$C$16))</f>
        <v>0</v>
      </c>
      <c r="Z541" s="103"/>
      <c r="AA541" s="103"/>
      <c r="AB541" s="104">
        <f>+Z541*'1. Standard_Cost'!$B$20+AA541*'1. Standard_Cost'!$C$20</f>
        <v>0</v>
      </c>
      <c r="AC541" s="105"/>
      <c r="AD541" s="106"/>
      <c r="AE541" s="104">
        <f>SUM(AD541,AC541,AB541,Y541,U541,T541,S541,R541)*'1. Standard_Cost'!B156</f>
        <v>0</v>
      </c>
      <c r="AF541" s="104">
        <f>SUM(AD541,AE541)</f>
        <v>0</v>
      </c>
      <c r="AG541" s="103"/>
      <c r="AH541" s="103"/>
      <c r="AI541" s="103"/>
      <c r="AJ541" s="107"/>
      <c r="AK541" s="107"/>
      <c r="AL541" s="107"/>
      <c r="AM541" s="104">
        <f>AG541*'1. Standard_Cost'!B152+'Incremental_Cost Year 2021'!AH550*'1. Standard_Cost'!C152+'Incremental_Cost Year 2021'!AI550*'1. Standard_Cost'!D152+'Incremental_Cost Year 2021'!AJ550+'Incremental_Cost Year 2021'!AL550+AK541</f>
        <v>0</v>
      </c>
      <c r="AN541" s="104">
        <f>AM541*'1. Standard_Cost'!C156</f>
        <v>0</v>
      </c>
      <c r="AO541" s="107"/>
      <c r="AQ541" s="104">
        <f t="shared" ref="AQ541:AQ544" si="873">L541+M541</f>
        <v>0</v>
      </c>
      <c r="AR541" s="104">
        <f t="shared" ref="AR541:AR544" si="874">AF541</f>
        <v>0</v>
      </c>
      <c r="AS541" s="104">
        <f t="shared" si="805"/>
        <v>0</v>
      </c>
      <c r="AT541" s="104">
        <f>SUM(AQ541,AR541,AS541)</f>
        <v>0</v>
      </c>
      <c r="AU541" s="229"/>
      <c r="AV541" s="229"/>
      <c r="AW541" s="229"/>
      <c r="AX541" s="229"/>
      <c r="AY541" s="229"/>
      <c r="AZ541" s="229"/>
      <c r="BA541" s="230">
        <f t="shared" ref="BA541:BA544" si="875">SUM(AU541:AZ541)-AT541</f>
        <v>0</v>
      </c>
    </row>
    <row r="542" spans="1:53" ht="14.1" customHeight="1" outlineLevel="2" x14ac:dyDescent="0.2">
      <c r="A542" s="68"/>
      <c r="B542" s="94"/>
      <c r="C542" s="251"/>
      <c r="D542" s="110"/>
      <c r="E542" s="110"/>
      <c r="F542" s="110"/>
      <c r="G542" s="111"/>
      <c r="H542" s="99" t="s">
        <v>50</v>
      </c>
      <c r="I542" s="100"/>
      <c r="J542" s="101"/>
      <c r="K542" s="101"/>
      <c r="L542" s="102" t="str">
        <f>IF(I542&lt;&gt;0,((VLOOKUP(I542,'1. Standard_Cost'!$B$4:$D$8,2)+VLOOKUP(I542,'1. Standard_Cost'!$B$4:$D$8,3))*J542*K542),"0")</f>
        <v>0</v>
      </c>
      <c r="M542" s="102">
        <f>L542*'1. Standard_Cost'!F132</f>
        <v>0</v>
      </c>
      <c r="N542" s="103"/>
      <c r="O542" s="103"/>
      <c r="P542" s="103"/>
      <c r="Q542" s="103"/>
      <c r="R542" s="104">
        <f>+N542*P542*'1. Standard_Cost'!$B$12</f>
        <v>0</v>
      </c>
      <c r="S542" s="104">
        <f>+N542*O542*P542*'1. Standard_Cost'!$C$12</f>
        <v>0</v>
      </c>
      <c r="T542" s="104">
        <f>+N542*P542*Q542*'1. Standard_Cost'!$D$12</f>
        <v>0</v>
      </c>
      <c r="U542" s="104">
        <f>+N542*O542*'1. Standard_Cost'!$E$12</f>
        <v>0</v>
      </c>
      <c r="V542" s="103"/>
      <c r="W542" s="103"/>
      <c r="X542" s="103"/>
      <c r="Y542" s="104">
        <f>+V542*((X542*'1. Standard_Cost'!$B$16)+(W542*X542*'1. Standard_Cost'!$C$16))</f>
        <v>0</v>
      </c>
      <c r="Z542" s="103"/>
      <c r="AA542" s="103"/>
      <c r="AB542" s="104">
        <f>+Z542*'1. Standard_Cost'!$B$20+AA542*'1. Standard_Cost'!$C$20</f>
        <v>0</v>
      </c>
      <c r="AC542" s="105"/>
      <c r="AD542" s="106"/>
      <c r="AE542" s="104">
        <f>SUM(AD542,AC542,AB542,Y542,U542,T542,S542,R542)*'1. Standard_Cost'!B156</f>
        <v>0</v>
      </c>
      <c r="AF542" s="104">
        <f t="shared" ref="AF542:AF544" si="876">SUM(AD542,AE542)</f>
        <v>0</v>
      </c>
      <c r="AG542" s="103"/>
      <c r="AH542" s="103">
        <v>0</v>
      </c>
      <c r="AI542" s="103">
        <v>0</v>
      </c>
      <c r="AJ542" s="107"/>
      <c r="AK542" s="107"/>
      <c r="AL542" s="107"/>
      <c r="AM542" s="104">
        <f>AG542*'1. Standard_Cost'!B152+'Incremental_Cost Year 2021'!AH551*'1. Standard_Cost'!C152+'Incremental_Cost Year 2021'!AI551*'1. Standard_Cost'!D152+'Incremental_Cost Year 2021'!AJ551+'Incremental_Cost Year 2021'!AL551+AK542</f>
        <v>0</v>
      </c>
      <c r="AN542" s="104">
        <f>AM542*'1. Standard_Cost'!C156</f>
        <v>0</v>
      </c>
      <c r="AO542" s="107"/>
      <c r="AQ542" s="104">
        <f t="shared" si="873"/>
        <v>0</v>
      </c>
      <c r="AR542" s="104">
        <f t="shared" si="874"/>
        <v>0</v>
      </c>
      <c r="AS542" s="104">
        <f t="shared" si="805"/>
        <v>0</v>
      </c>
      <c r="AT542" s="104">
        <f t="shared" ref="AT542:AT544" si="877">SUM(AQ542,AR542,AS542)</f>
        <v>0</v>
      </c>
      <c r="AU542" s="229"/>
      <c r="AV542" s="229">
        <v>0</v>
      </c>
      <c r="AW542" s="229"/>
      <c r="AX542" s="229"/>
      <c r="AY542" s="229"/>
      <c r="AZ542" s="229"/>
      <c r="BA542" s="230">
        <f t="shared" si="875"/>
        <v>0</v>
      </c>
    </row>
    <row r="543" spans="1:53" ht="14.1" customHeight="1" outlineLevel="2" x14ac:dyDescent="0.2">
      <c r="A543" s="68"/>
      <c r="B543" s="94"/>
      <c r="C543" s="251"/>
      <c r="D543" s="110"/>
      <c r="E543" s="110"/>
      <c r="F543" s="110"/>
      <c r="G543" s="111"/>
      <c r="H543" s="99" t="s">
        <v>51</v>
      </c>
      <c r="I543" s="100"/>
      <c r="J543" s="101"/>
      <c r="K543" s="101"/>
      <c r="L543" s="102" t="str">
        <f>IF(I543&lt;&gt;0,((VLOOKUP(I543,'1. Standard_Cost'!$B$4:$D$8,2)+VLOOKUP(I543,'1. Standard_Cost'!$B$4:$D$8,3))*J543*K543),"0")</f>
        <v>0</v>
      </c>
      <c r="M543" s="102">
        <f>L543*'1. Standard_Cost'!F132</f>
        <v>0</v>
      </c>
      <c r="N543" s="103"/>
      <c r="O543" s="103"/>
      <c r="P543" s="103"/>
      <c r="Q543" s="103"/>
      <c r="R543" s="104">
        <f>+N543*P543*'1. Standard_Cost'!$B$12</f>
        <v>0</v>
      </c>
      <c r="S543" s="104">
        <f>+N543*O543*P543*'1. Standard_Cost'!$C$12</f>
        <v>0</v>
      </c>
      <c r="T543" s="104">
        <f>+N543*P543*Q543*'1. Standard_Cost'!$D$12</f>
        <v>0</v>
      </c>
      <c r="U543" s="104">
        <f>+N543*O543*'1. Standard_Cost'!$E$12</f>
        <v>0</v>
      </c>
      <c r="V543" s="103"/>
      <c r="W543" s="103"/>
      <c r="X543" s="103"/>
      <c r="Y543" s="104">
        <f>+V543*((X543*'1. Standard_Cost'!$B$16)+(W543*X543*'1. Standard_Cost'!$C$16))</f>
        <v>0</v>
      </c>
      <c r="Z543" s="103"/>
      <c r="AA543" s="103"/>
      <c r="AB543" s="104">
        <f>+Z543*'1. Standard_Cost'!$B$20+AA543*'1. Standard_Cost'!$C$20</f>
        <v>0</v>
      </c>
      <c r="AC543" s="105"/>
      <c r="AD543" s="106"/>
      <c r="AE543" s="104">
        <f>SUM(AD543,AC543,AB543,Y543,U543,T543,S543,R543)*'1. Standard_Cost'!B156</f>
        <v>0</v>
      </c>
      <c r="AF543" s="104">
        <f t="shared" si="876"/>
        <v>0</v>
      </c>
      <c r="AG543" s="103"/>
      <c r="AH543" s="103"/>
      <c r="AI543" s="103"/>
      <c r="AJ543" s="107"/>
      <c r="AK543" s="107"/>
      <c r="AL543" s="107"/>
      <c r="AM543" s="104">
        <f>AG543*'1. Standard_Cost'!B152+'Incremental_Cost Year 2021'!AH552*'1. Standard_Cost'!C152+'Incremental_Cost Year 2021'!AI552*'1. Standard_Cost'!D152+'Incremental_Cost Year 2021'!AJ552+'Incremental_Cost Year 2021'!AL552+AK543</f>
        <v>0</v>
      </c>
      <c r="AN543" s="104">
        <f>AM543*'1. Standard_Cost'!C156</f>
        <v>0</v>
      </c>
      <c r="AO543" s="107"/>
      <c r="AQ543" s="104">
        <f t="shared" si="873"/>
        <v>0</v>
      </c>
      <c r="AR543" s="104">
        <f t="shared" si="874"/>
        <v>0</v>
      </c>
      <c r="AS543" s="104">
        <f t="shared" si="805"/>
        <v>0</v>
      </c>
      <c r="AT543" s="104">
        <f t="shared" si="877"/>
        <v>0</v>
      </c>
      <c r="AU543" s="229"/>
      <c r="AV543" s="229"/>
      <c r="AW543" s="229"/>
      <c r="AX543" s="229"/>
      <c r="AY543" s="229"/>
      <c r="AZ543" s="229"/>
      <c r="BA543" s="230">
        <f t="shared" si="875"/>
        <v>0</v>
      </c>
    </row>
    <row r="544" spans="1:53" ht="14.1" customHeight="1" outlineLevel="2" x14ac:dyDescent="0.2">
      <c r="A544" s="68"/>
      <c r="B544" s="94"/>
      <c r="C544" s="251"/>
      <c r="D544" s="110"/>
      <c r="E544" s="110"/>
      <c r="F544" s="110"/>
      <c r="G544" s="111"/>
      <c r="H544" s="112" t="s">
        <v>179</v>
      </c>
      <c r="I544" s="100"/>
      <c r="J544" s="101"/>
      <c r="K544" s="101"/>
      <c r="L544" s="102" t="str">
        <f>IF(I544&lt;&gt;0,((VLOOKUP(I544,'1. Standard_Cost'!$B$4:$D$8,2)+VLOOKUP(I544,'1. Standard_Cost'!$B$4:$D$8,3))*J544*K544),"0")</f>
        <v>0</v>
      </c>
      <c r="M544" s="102">
        <f>L544*'1. Standard_Cost'!F132</f>
        <v>0</v>
      </c>
      <c r="N544" s="103"/>
      <c r="O544" s="103"/>
      <c r="P544" s="103"/>
      <c r="Q544" s="103"/>
      <c r="R544" s="104">
        <f>+N544*P544*'1. Standard_Cost'!$B$12</f>
        <v>0</v>
      </c>
      <c r="S544" s="104">
        <f>+N544*O544*P544*'1. Standard_Cost'!$C$12</f>
        <v>0</v>
      </c>
      <c r="T544" s="104">
        <f>+N544*P544*Q544*'1. Standard_Cost'!$D$12</f>
        <v>0</v>
      </c>
      <c r="U544" s="104">
        <f>+N544*O544*'1. Standard_Cost'!$E$12</f>
        <v>0</v>
      </c>
      <c r="V544" s="103"/>
      <c r="W544" s="103"/>
      <c r="X544" s="103"/>
      <c r="Y544" s="104">
        <f>+V544*((X544*'1. Standard_Cost'!$B$16)+(W544*X544*'1. Standard_Cost'!$C$16))</f>
        <v>0</v>
      </c>
      <c r="Z544" s="103"/>
      <c r="AA544" s="103"/>
      <c r="AB544" s="104">
        <f>+Z544*'1. Standard_Cost'!$B$20+AA544*'1. Standard_Cost'!$C$20</f>
        <v>0</v>
      </c>
      <c r="AC544" s="105"/>
      <c r="AD544" s="106"/>
      <c r="AE544" s="104">
        <f>SUM(AD544,AC544,AB544,Y544,U544,T544,S544,R544)*'1. Standard_Cost'!B156</f>
        <v>0</v>
      </c>
      <c r="AF544" s="104">
        <f t="shared" si="876"/>
        <v>0</v>
      </c>
      <c r="AG544" s="103"/>
      <c r="AH544" s="103"/>
      <c r="AI544" s="103"/>
      <c r="AJ544" s="107"/>
      <c r="AK544" s="107"/>
      <c r="AL544" s="107"/>
      <c r="AM544" s="104">
        <f>AG544*'1. Standard_Cost'!B152+'Incremental_Cost Year 2021'!AH553*'1. Standard_Cost'!C152+'Incremental_Cost Year 2021'!AI553*'1. Standard_Cost'!D152+'Incremental_Cost Year 2021'!AJ553+'Incremental_Cost Year 2021'!AL553+AK544</f>
        <v>0</v>
      </c>
      <c r="AN544" s="104">
        <f>AM544*'1. Standard_Cost'!C156</f>
        <v>0</v>
      </c>
      <c r="AO544" s="107"/>
      <c r="AQ544" s="104">
        <f t="shared" si="873"/>
        <v>0</v>
      </c>
      <c r="AR544" s="104">
        <f t="shared" si="874"/>
        <v>0</v>
      </c>
      <c r="AS544" s="104">
        <f t="shared" si="805"/>
        <v>0</v>
      </c>
      <c r="AT544" s="104">
        <f t="shared" si="877"/>
        <v>0</v>
      </c>
      <c r="AU544" s="229"/>
      <c r="AV544" s="229"/>
      <c r="AW544" s="229"/>
      <c r="AX544" s="229"/>
      <c r="AY544" s="229"/>
      <c r="AZ544" s="229"/>
      <c r="BA544" s="230">
        <f t="shared" si="875"/>
        <v>0</v>
      </c>
    </row>
    <row r="545" spans="1:53" ht="24.6" customHeight="1" outlineLevel="1" x14ac:dyDescent="0.2">
      <c r="A545" s="68"/>
      <c r="B545" s="141"/>
      <c r="C545" s="251"/>
      <c r="D545" s="113" t="s">
        <v>48</v>
      </c>
      <c r="E545" s="113" t="s">
        <v>363</v>
      </c>
      <c r="F545" s="114" t="s">
        <v>154</v>
      </c>
      <c r="G545" s="115" t="s">
        <v>155</v>
      </c>
      <c r="H545" s="122" t="s">
        <v>364</v>
      </c>
      <c r="I545" s="117"/>
      <c r="J545" s="117"/>
      <c r="K545" s="117"/>
      <c r="L545" s="118">
        <f>SUM(L541:L544)</f>
        <v>0</v>
      </c>
      <c r="M545" s="118">
        <f>SUM(M541:M544)</f>
        <v>0</v>
      </c>
      <c r="N545" s="117"/>
      <c r="O545" s="117"/>
      <c r="P545" s="117"/>
      <c r="Q545" s="117"/>
      <c r="R545" s="119">
        <f>SUM(R541:R544)</f>
        <v>0</v>
      </c>
      <c r="S545" s="119">
        <f>SUM(S541:S544)</f>
        <v>0</v>
      </c>
      <c r="T545" s="119">
        <f>SUM(T541:T544)</f>
        <v>0</v>
      </c>
      <c r="U545" s="119">
        <f>SUM(U541:U544)</f>
        <v>0</v>
      </c>
      <c r="V545" s="117"/>
      <c r="W545" s="117"/>
      <c r="X545" s="117"/>
      <c r="Y545" s="118">
        <f>SUM(Y541:Y544)</f>
        <v>0</v>
      </c>
      <c r="Z545" s="117"/>
      <c r="AA545" s="117"/>
      <c r="AB545" s="118">
        <f t="shared" ref="AB545:AF545" si="878">SUM(AB541:AB544)</f>
        <v>0</v>
      </c>
      <c r="AC545" s="118">
        <f t="shared" si="878"/>
        <v>0</v>
      </c>
      <c r="AD545" s="118">
        <f t="shared" si="878"/>
        <v>0</v>
      </c>
      <c r="AE545" s="118">
        <f t="shared" si="878"/>
        <v>0</v>
      </c>
      <c r="AF545" s="118">
        <f t="shared" si="878"/>
        <v>0</v>
      </c>
      <c r="AG545" s="117"/>
      <c r="AH545" s="117"/>
      <c r="AI545" s="117"/>
      <c r="AJ545" s="119">
        <f>SUM(AJ541:AJ544)</f>
        <v>0</v>
      </c>
      <c r="AK545" s="119">
        <f t="shared" ref="AK545:AN545" si="879">SUM(AK541:AK544)</f>
        <v>0</v>
      </c>
      <c r="AL545" s="119">
        <f t="shared" si="879"/>
        <v>0</v>
      </c>
      <c r="AM545" s="119">
        <f t="shared" si="879"/>
        <v>0</v>
      </c>
      <c r="AN545" s="119">
        <f t="shared" si="879"/>
        <v>0</v>
      </c>
      <c r="AO545" s="116"/>
      <c r="AP545" s="120"/>
      <c r="AQ545" s="121">
        <f t="shared" ref="AQ545:BA545" si="880">SUM(AQ541:AQ544)</f>
        <v>0</v>
      </c>
      <c r="AR545" s="121">
        <f t="shared" si="880"/>
        <v>0</v>
      </c>
      <c r="AS545" s="121">
        <f t="shared" si="880"/>
        <v>0</v>
      </c>
      <c r="AT545" s="121">
        <f t="shared" si="880"/>
        <v>0</v>
      </c>
      <c r="AU545" s="121">
        <f t="shared" si="880"/>
        <v>0</v>
      </c>
      <c r="AV545" s="121">
        <f t="shared" si="880"/>
        <v>0</v>
      </c>
      <c r="AW545" s="121">
        <f t="shared" si="880"/>
        <v>0</v>
      </c>
      <c r="AX545" s="121">
        <f t="shared" si="880"/>
        <v>0</v>
      </c>
      <c r="AY545" s="121">
        <f t="shared" si="880"/>
        <v>0</v>
      </c>
      <c r="AZ545" s="121">
        <f t="shared" si="880"/>
        <v>0</v>
      </c>
      <c r="BA545" s="121">
        <f t="shared" si="880"/>
        <v>0</v>
      </c>
    </row>
    <row r="546" spans="1:53" ht="14.1" customHeight="1" outlineLevel="2" x14ac:dyDescent="0.2">
      <c r="A546" s="68"/>
      <c r="B546" s="94"/>
      <c r="C546" s="95"/>
      <c r="D546" s="96"/>
      <c r="E546" s="96"/>
      <c r="F546" s="97"/>
      <c r="G546" s="98"/>
      <c r="H546" s="99" t="s">
        <v>49</v>
      </c>
      <c r="I546" s="100"/>
      <c r="J546" s="101"/>
      <c r="K546" s="101"/>
      <c r="L546" s="102" t="str">
        <f>IF(I546&lt;&gt;0,((VLOOKUP(I546,'1. Standard_Cost'!$B$4:$D$8,2)+VLOOKUP(I546,'1. Standard_Cost'!$B$4:$D$8,3))*J546*K546),"0")</f>
        <v>0</v>
      </c>
      <c r="M546" s="102">
        <f>L546*'1. Standard_Cost'!F137</f>
        <v>0</v>
      </c>
      <c r="N546" s="103"/>
      <c r="O546" s="103"/>
      <c r="P546" s="103"/>
      <c r="Q546" s="103"/>
      <c r="R546" s="104">
        <f>+N546*P546*'1. Standard_Cost'!$B$12</f>
        <v>0</v>
      </c>
      <c r="S546" s="104">
        <f>+N546*O546*P546*'1. Standard_Cost'!$C$12</f>
        <v>0</v>
      </c>
      <c r="T546" s="104">
        <f>+N546*P546*Q546*'1. Standard_Cost'!$D$12</f>
        <v>0</v>
      </c>
      <c r="U546" s="104">
        <f>+N546*O546*'1. Standard_Cost'!$E$12</f>
        <v>0</v>
      </c>
      <c r="V546" s="103"/>
      <c r="W546" s="103"/>
      <c r="X546" s="103"/>
      <c r="Y546" s="104">
        <f>+V546*((X546*'1. Standard_Cost'!$B$16)+(W546*X546*'1. Standard_Cost'!$C$16))</f>
        <v>0</v>
      </c>
      <c r="Z546" s="103"/>
      <c r="AA546" s="103"/>
      <c r="AB546" s="104">
        <f>+Z546*'1. Standard_Cost'!$B$20+AA546*'1. Standard_Cost'!$C$20</f>
        <v>0</v>
      </c>
      <c r="AC546" s="105"/>
      <c r="AD546" s="106"/>
      <c r="AE546" s="104">
        <f>SUM(AD546,AC546,AB546,Y546,U546,T546,S546,R546)*'1. Standard_Cost'!B161</f>
        <v>0</v>
      </c>
      <c r="AF546" s="104">
        <f>SUM(AD546,AE546)</f>
        <v>0</v>
      </c>
      <c r="AG546" s="103"/>
      <c r="AH546" s="103"/>
      <c r="AI546" s="103"/>
      <c r="AJ546" s="107"/>
      <c r="AK546" s="107"/>
      <c r="AL546" s="107"/>
      <c r="AM546" s="104">
        <f>AG546*'1. Standard_Cost'!B157+'Incremental_Cost Year 2021'!AH555*'1. Standard_Cost'!C157+'Incremental_Cost Year 2021'!AI555*'1. Standard_Cost'!D157+'Incremental_Cost Year 2021'!AJ555+'Incremental_Cost Year 2021'!AL555+AK546</f>
        <v>0</v>
      </c>
      <c r="AN546" s="104">
        <f>AM546*'1. Standard_Cost'!C161</f>
        <v>0</v>
      </c>
      <c r="AO546" s="107"/>
      <c r="AQ546" s="104">
        <f t="shared" ref="AQ546:AQ549" si="881">L546+M546</f>
        <v>0</v>
      </c>
      <c r="AR546" s="104">
        <f t="shared" ref="AR546:AR549" si="882">AF546</f>
        <v>0</v>
      </c>
      <c r="AS546" s="104">
        <f t="shared" si="805"/>
        <v>0</v>
      </c>
      <c r="AT546" s="104">
        <f>SUM(AQ546,AR546,AS546)</f>
        <v>0</v>
      </c>
      <c r="AU546" s="229"/>
      <c r="AV546" s="229"/>
      <c r="AW546" s="229"/>
      <c r="AX546" s="229"/>
      <c r="AY546" s="229"/>
      <c r="AZ546" s="229"/>
      <c r="BA546" s="230">
        <f t="shared" ref="BA546:BA549" si="883">SUM(AU546:AZ546)-AT546</f>
        <v>0</v>
      </c>
    </row>
    <row r="547" spans="1:53" ht="14.1" customHeight="1" outlineLevel="2" x14ac:dyDescent="0.2">
      <c r="A547" s="68"/>
      <c r="B547" s="94"/>
      <c r="C547" s="95"/>
      <c r="D547" s="110"/>
      <c r="E547" s="110"/>
      <c r="F547" s="110"/>
      <c r="G547" s="111"/>
      <c r="H547" s="99" t="s">
        <v>50</v>
      </c>
      <c r="I547" s="100"/>
      <c r="J547" s="101"/>
      <c r="K547" s="101"/>
      <c r="L547" s="102" t="str">
        <f>IF(I547&lt;&gt;0,((VLOOKUP(I547,'1. Standard_Cost'!$B$4:$D$8,2)+VLOOKUP(I547,'1. Standard_Cost'!$B$4:$D$8,3))*J547*K547),"0")</f>
        <v>0</v>
      </c>
      <c r="M547" s="102">
        <f>L547*'1. Standard_Cost'!F137</f>
        <v>0</v>
      </c>
      <c r="N547" s="103"/>
      <c r="O547" s="103"/>
      <c r="P547" s="103"/>
      <c r="Q547" s="103"/>
      <c r="R547" s="104">
        <f>+N547*P547*'1. Standard_Cost'!$B$12</f>
        <v>0</v>
      </c>
      <c r="S547" s="104">
        <f>+N547*O547*P547*'1. Standard_Cost'!$C$12</f>
        <v>0</v>
      </c>
      <c r="T547" s="104">
        <f>+N547*P547*Q547*'1. Standard_Cost'!$D$12</f>
        <v>0</v>
      </c>
      <c r="U547" s="104">
        <f>+N547*O547*'1. Standard_Cost'!$E$12</f>
        <v>0</v>
      </c>
      <c r="V547" s="103"/>
      <c r="W547" s="103"/>
      <c r="X547" s="103"/>
      <c r="Y547" s="104">
        <f>+V547*((X547*'1. Standard_Cost'!$B$16)+(W547*X547*'1. Standard_Cost'!$C$16))</f>
        <v>0</v>
      </c>
      <c r="Z547" s="103"/>
      <c r="AA547" s="103"/>
      <c r="AB547" s="104">
        <f>+Z547*'1. Standard_Cost'!$B$20+AA547*'1. Standard_Cost'!$C$20</f>
        <v>0</v>
      </c>
      <c r="AC547" s="105"/>
      <c r="AD547" s="106"/>
      <c r="AE547" s="104">
        <f>SUM(AD547,AC547,AB547,Y547,U547,T547,S547,R547)*'1. Standard_Cost'!B161</f>
        <v>0</v>
      </c>
      <c r="AF547" s="104">
        <f t="shared" ref="AF547:AF549" si="884">SUM(AD547,AE547)</f>
        <v>0</v>
      </c>
      <c r="AG547" s="103"/>
      <c r="AH547" s="103">
        <v>0</v>
      </c>
      <c r="AI547" s="103">
        <v>0</v>
      </c>
      <c r="AJ547" s="107"/>
      <c r="AK547" s="107"/>
      <c r="AL547" s="107"/>
      <c r="AM547" s="104">
        <f>AG547*'1. Standard_Cost'!B157+'Incremental_Cost Year 2021'!AH556*'1. Standard_Cost'!C157+'Incremental_Cost Year 2021'!AI556*'1. Standard_Cost'!D157+'Incremental_Cost Year 2021'!AJ556+'Incremental_Cost Year 2021'!AL556+AK547</f>
        <v>0</v>
      </c>
      <c r="AN547" s="104">
        <f>AM547*'1. Standard_Cost'!C161</f>
        <v>0</v>
      </c>
      <c r="AO547" s="107"/>
      <c r="AQ547" s="104">
        <f t="shared" si="881"/>
        <v>0</v>
      </c>
      <c r="AR547" s="104">
        <f t="shared" si="882"/>
        <v>0</v>
      </c>
      <c r="AS547" s="104">
        <f t="shared" si="805"/>
        <v>0</v>
      </c>
      <c r="AT547" s="104">
        <f t="shared" ref="AT547:AT549" si="885">SUM(AQ547,AR547,AS547)</f>
        <v>0</v>
      </c>
      <c r="AU547" s="229"/>
      <c r="AV547" s="229">
        <v>0</v>
      </c>
      <c r="AW547" s="229"/>
      <c r="AX547" s="229"/>
      <c r="AY547" s="229"/>
      <c r="AZ547" s="229"/>
      <c r="BA547" s="230">
        <f t="shared" si="883"/>
        <v>0</v>
      </c>
    </row>
    <row r="548" spans="1:53" ht="14.1" customHeight="1" outlineLevel="2" x14ac:dyDescent="0.2">
      <c r="A548" s="68"/>
      <c r="B548" s="94"/>
      <c r="C548" s="95"/>
      <c r="D548" s="110"/>
      <c r="E548" s="110"/>
      <c r="F548" s="110"/>
      <c r="G548" s="111"/>
      <c r="H548" s="99" t="s">
        <v>51</v>
      </c>
      <c r="I548" s="100"/>
      <c r="J548" s="101"/>
      <c r="K548" s="101"/>
      <c r="L548" s="102" t="str">
        <f>IF(I548&lt;&gt;0,((VLOOKUP(I548,'1. Standard_Cost'!$B$4:$D$8,2)+VLOOKUP(I548,'1. Standard_Cost'!$B$4:$D$8,3))*J548*K548),"0")</f>
        <v>0</v>
      </c>
      <c r="M548" s="102">
        <f>L548*'1. Standard_Cost'!F137</f>
        <v>0</v>
      </c>
      <c r="N548" s="103"/>
      <c r="O548" s="103"/>
      <c r="P548" s="103"/>
      <c r="Q548" s="103"/>
      <c r="R548" s="104">
        <f>+N548*P548*'1. Standard_Cost'!$B$12</f>
        <v>0</v>
      </c>
      <c r="S548" s="104">
        <f>+N548*O548*P548*'1. Standard_Cost'!$C$12</f>
        <v>0</v>
      </c>
      <c r="T548" s="104">
        <f>+N548*P548*Q548*'1. Standard_Cost'!$D$12</f>
        <v>0</v>
      </c>
      <c r="U548" s="104">
        <f>+N548*O548*'1. Standard_Cost'!$E$12</f>
        <v>0</v>
      </c>
      <c r="V548" s="103"/>
      <c r="W548" s="103"/>
      <c r="X548" s="103"/>
      <c r="Y548" s="104">
        <f>+V548*((X548*'1. Standard_Cost'!$B$16)+(W548*X548*'1. Standard_Cost'!$C$16))</f>
        <v>0</v>
      </c>
      <c r="Z548" s="103"/>
      <c r="AA548" s="103"/>
      <c r="AB548" s="104">
        <f>+Z548*'1. Standard_Cost'!$B$20+AA548*'1. Standard_Cost'!$C$20</f>
        <v>0</v>
      </c>
      <c r="AC548" s="105"/>
      <c r="AD548" s="106"/>
      <c r="AE548" s="104">
        <f>SUM(AD548,AC548,AB548,Y548,U548,T548,S548,R548)*'1. Standard_Cost'!B161</f>
        <v>0</v>
      </c>
      <c r="AF548" s="104">
        <f t="shared" si="884"/>
        <v>0</v>
      </c>
      <c r="AG548" s="103"/>
      <c r="AH548" s="103"/>
      <c r="AI548" s="103"/>
      <c r="AJ548" s="107"/>
      <c r="AK548" s="107"/>
      <c r="AL548" s="107"/>
      <c r="AM548" s="104">
        <f>AG548*'1. Standard_Cost'!B157+'Incremental_Cost Year 2021'!AH557*'1. Standard_Cost'!C157+'Incremental_Cost Year 2021'!AI557*'1. Standard_Cost'!D157+'Incremental_Cost Year 2021'!AJ557+'Incremental_Cost Year 2021'!AL557+AK548</f>
        <v>0</v>
      </c>
      <c r="AN548" s="104">
        <f>AM548*'1. Standard_Cost'!C161</f>
        <v>0</v>
      </c>
      <c r="AO548" s="107"/>
      <c r="AQ548" s="104">
        <f t="shared" si="881"/>
        <v>0</v>
      </c>
      <c r="AR548" s="104">
        <f t="shared" si="882"/>
        <v>0</v>
      </c>
      <c r="AS548" s="104">
        <f t="shared" si="805"/>
        <v>0</v>
      </c>
      <c r="AT548" s="104">
        <f t="shared" si="885"/>
        <v>0</v>
      </c>
      <c r="AU548" s="229"/>
      <c r="AV548" s="229"/>
      <c r="AW548" s="229"/>
      <c r="AX548" s="229"/>
      <c r="AY548" s="229"/>
      <c r="AZ548" s="229"/>
      <c r="BA548" s="230">
        <f t="shared" si="883"/>
        <v>0</v>
      </c>
    </row>
    <row r="549" spans="1:53" ht="14.1" customHeight="1" outlineLevel="2" x14ac:dyDescent="0.2">
      <c r="A549" s="68"/>
      <c r="B549" s="94"/>
      <c r="C549" s="95"/>
      <c r="D549" s="110"/>
      <c r="E549" s="110"/>
      <c r="F549" s="110"/>
      <c r="G549" s="111"/>
      <c r="H549" s="112" t="s">
        <v>179</v>
      </c>
      <c r="I549" s="100"/>
      <c r="J549" s="101"/>
      <c r="K549" s="101"/>
      <c r="L549" s="102" t="str">
        <f>IF(I549&lt;&gt;0,((VLOOKUP(I549,'1. Standard_Cost'!$B$4:$D$8,2)+VLOOKUP(I549,'1. Standard_Cost'!$B$4:$D$8,3))*J549*K549),"0")</f>
        <v>0</v>
      </c>
      <c r="M549" s="102">
        <f>L549*'1. Standard_Cost'!F137</f>
        <v>0</v>
      </c>
      <c r="N549" s="103"/>
      <c r="O549" s="103"/>
      <c r="P549" s="103"/>
      <c r="Q549" s="103"/>
      <c r="R549" s="104">
        <f>+N549*P549*'1. Standard_Cost'!$B$12</f>
        <v>0</v>
      </c>
      <c r="S549" s="104">
        <f>+N549*O549*P549*'1. Standard_Cost'!$C$12</f>
        <v>0</v>
      </c>
      <c r="T549" s="104">
        <f>+N549*P549*Q549*'1. Standard_Cost'!$D$12</f>
        <v>0</v>
      </c>
      <c r="U549" s="104">
        <f>+N549*O549*'1. Standard_Cost'!$E$12</f>
        <v>0</v>
      </c>
      <c r="V549" s="103"/>
      <c r="W549" s="103"/>
      <c r="X549" s="103"/>
      <c r="Y549" s="104">
        <f>+V549*((X549*'1. Standard_Cost'!$B$16)+(W549*X549*'1. Standard_Cost'!$C$16))</f>
        <v>0</v>
      </c>
      <c r="Z549" s="103"/>
      <c r="AA549" s="103"/>
      <c r="AB549" s="104">
        <f>+Z549*'1. Standard_Cost'!$B$20+AA549*'1. Standard_Cost'!$C$20</f>
        <v>0</v>
      </c>
      <c r="AC549" s="105"/>
      <c r="AD549" s="106"/>
      <c r="AE549" s="104">
        <f>SUM(AD549,AC549,AB549,Y549,U549,T549,S549,R549)*'1. Standard_Cost'!B161</f>
        <v>0</v>
      </c>
      <c r="AF549" s="104">
        <f t="shared" si="884"/>
        <v>0</v>
      </c>
      <c r="AG549" s="103"/>
      <c r="AH549" s="103"/>
      <c r="AI549" s="103"/>
      <c r="AJ549" s="107"/>
      <c r="AK549" s="107"/>
      <c r="AL549" s="107"/>
      <c r="AM549" s="104">
        <f>AG549*'1. Standard_Cost'!B157+'Incremental_Cost Year 2021'!AH558*'1. Standard_Cost'!C157+'Incremental_Cost Year 2021'!AI558*'1. Standard_Cost'!D157+'Incremental_Cost Year 2021'!AJ558+'Incremental_Cost Year 2021'!AL558+AK549</f>
        <v>0</v>
      </c>
      <c r="AN549" s="104">
        <f>AM549*'1. Standard_Cost'!C161</f>
        <v>0</v>
      </c>
      <c r="AO549" s="107"/>
      <c r="AQ549" s="104">
        <f t="shared" si="881"/>
        <v>0</v>
      </c>
      <c r="AR549" s="104">
        <f t="shared" si="882"/>
        <v>0</v>
      </c>
      <c r="AS549" s="104">
        <f t="shared" si="805"/>
        <v>0</v>
      </c>
      <c r="AT549" s="104">
        <f t="shared" si="885"/>
        <v>0</v>
      </c>
      <c r="AU549" s="229"/>
      <c r="AV549" s="229"/>
      <c r="AW549" s="229"/>
      <c r="AX549" s="229"/>
      <c r="AY549" s="229"/>
      <c r="AZ549" s="229"/>
      <c r="BA549" s="230">
        <f t="shared" si="883"/>
        <v>0</v>
      </c>
    </row>
    <row r="550" spans="1:53" ht="24.6" customHeight="1" outlineLevel="1" x14ac:dyDescent="0.2">
      <c r="A550" s="68"/>
      <c r="B550" s="141"/>
      <c r="C550" s="95"/>
      <c r="D550" s="113" t="s">
        <v>48</v>
      </c>
      <c r="E550" s="113" t="s">
        <v>681</v>
      </c>
      <c r="F550" s="114" t="s">
        <v>154</v>
      </c>
      <c r="G550" s="115" t="s">
        <v>155</v>
      </c>
      <c r="H550" s="122" t="s">
        <v>366</v>
      </c>
      <c r="I550" s="117"/>
      <c r="J550" s="117"/>
      <c r="K550" s="117"/>
      <c r="L550" s="118">
        <f>SUM(L546:L549)</f>
        <v>0</v>
      </c>
      <c r="M550" s="118">
        <f>SUM(M546:M549)</f>
        <v>0</v>
      </c>
      <c r="N550" s="117"/>
      <c r="O550" s="117"/>
      <c r="P550" s="117"/>
      <c r="Q550" s="117"/>
      <c r="R550" s="119">
        <f>SUM(R546:R549)</f>
        <v>0</v>
      </c>
      <c r="S550" s="119">
        <f>SUM(S546:S549)</f>
        <v>0</v>
      </c>
      <c r="T550" s="119">
        <f>SUM(T546:T549)</f>
        <v>0</v>
      </c>
      <c r="U550" s="119">
        <f>SUM(U546:U549)</f>
        <v>0</v>
      </c>
      <c r="V550" s="117"/>
      <c r="W550" s="117"/>
      <c r="X550" s="117"/>
      <c r="Y550" s="118">
        <f>SUM(Y546:Y549)</f>
        <v>0</v>
      </c>
      <c r="Z550" s="117"/>
      <c r="AA550" s="117"/>
      <c r="AB550" s="118">
        <f t="shared" ref="AB550:AF550" si="886">SUM(AB546:AB549)</f>
        <v>0</v>
      </c>
      <c r="AC550" s="118">
        <f t="shared" si="886"/>
        <v>0</v>
      </c>
      <c r="AD550" s="118">
        <f t="shared" si="886"/>
        <v>0</v>
      </c>
      <c r="AE550" s="118">
        <f t="shared" si="886"/>
        <v>0</v>
      </c>
      <c r="AF550" s="118">
        <f t="shared" si="886"/>
        <v>0</v>
      </c>
      <c r="AG550" s="117"/>
      <c r="AH550" s="117"/>
      <c r="AI550" s="117"/>
      <c r="AJ550" s="119">
        <f>SUM(AJ546:AJ549)</f>
        <v>0</v>
      </c>
      <c r="AK550" s="119">
        <f t="shared" ref="AK550:AN550" si="887">SUM(AK546:AK549)</f>
        <v>0</v>
      </c>
      <c r="AL550" s="119">
        <f t="shared" si="887"/>
        <v>0</v>
      </c>
      <c r="AM550" s="119">
        <f t="shared" si="887"/>
        <v>0</v>
      </c>
      <c r="AN550" s="119">
        <f t="shared" si="887"/>
        <v>0</v>
      </c>
      <c r="AO550" s="116"/>
      <c r="AP550" s="120"/>
      <c r="AQ550" s="121">
        <f t="shared" ref="AQ550:BA550" si="888">SUM(AQ546:AQ549)</f>
        <v>0</v>
      </c>
      <c r="AR550" s="121">
        <f t="shared" si="888"/>
        <v>0</v>
      </c>
      <c r="AS550" s="121">
        <f t="shared" si="888"/>
        <v>0</v>
      </c>
      <c r="AT550" s="121">
        <f t="shared" si="888"/>
        <v>0</v>
      </c>
      <c r="AU550" s="121">
        <f t="shared" si="888"/>
        <v>0</v>
      </c>
      <c r="AV550" s="121">
        <f t="shared" si="888"/>
        <v>0</v>
      </c>
      <c r="AW550" s="121">
        <f t="shared" si="888"/>
        <v>0</v>
      </c>
      <c r="AX550" s="121">
        <f t="shared" si="888"/>
        <v>0</v>
      </c>
      <c r="AY550" s="121">
        <f t="shared" si="888"/>
        <v>0</v>
      </c>
      <c r="AZ550" s="121">
        <f t="shared" si="888"/>
        <v>0</v>
      </c>
      <c r="BA550" s="121">
        <f t="shared" si="888"/>
        <v>0</v>
      </c>
    </row>
    <row r="551" spans="1:53" ht="14.1" customHeight="1" outlineLevel="2" x14ac:dyDescent="0.2">
      <c r="A551" s="68"/>
      <c r="B551" s="94"/>
      <c r="C551" s="95"/>
      <c r="D551" s="96"/>
      <c r="E551" s="96"/>
      <c r="F551" s="97"/>
      <c r="G551" s="98"/>
      <c r="H551" s="99" t="s">
        <v>49</v>
      </c>
      <c r="I551" s="100"/>
      <c r="J551" s="101"/>
      <c r="K551" s="101"/>
      <c r="L551" s="102" t="str">
        <f>IF(I551&lt;&gt;0,((VLOOKUP(I551,'1. Standard_Cost'!$B$4:$D$8,2)+VLOOKUP(I551,'1. Standard_Cost'!$B$4:$D$8,3))*J551*K551),"0")</f>
        <v>0</v>
      </c>
      <c r="M551" s="102">
        <f>L551*'1. Standard_Cost'!F142</f>
        <v>0</v>
      </c>
      <c r="N551" s="103"/>
      <c r="O551" s="103"/>
      <c r="P551" s="103"/>
      <c r="Q551" s="103"/>
      <c r="R551" s="104">
        <f>+N551*P551*'1. Standard_Cost'!$B$12</f>
        <v>0</v>
      </c>
      <c r="S551" s="104">
        <f>+N551*O551*P551*'1. Standard_Cost'!$C$12</f>
        <v>0</v>
      </c>
      <c r="T551" s="104">
        <f>+N551*P551*Q551*'1. Standard_Cost'!$D$12</f>
        <v>0</v>
      </c>
      <c r="U551" s="104">
        <f>+N551*O551*'1. Standard_Cost'!$E$12</f>
        <v>0</v>
      </c>
      <c r="V551" s="103"/>
      <c r="W551" s="103"/>
      <c r="X551" s="103"/>
      <c r="Y551" s="104">
        <f>+V551*((X551*'1. Standard_Cost'!$B$16)+(W551*X551*'1. Standard_Cost'!$C$16))</f>
        <v>0</v>
      </c>
      <c r="Z551" s="103"/>
      <c r="AA551" s="103"/>
      <c r="AB551" s="104">
        <f>+Z551*'1. Standard_Cost'!$B$20+AA551*'1. Standard_Cost'!$C$20</f>
        <v>0</v>
      </c>
      <c r="AC551" s="105"/>
      <c r="AD551" s="106"/>
      <c r="AE551" s="104">
        <f>SUM(AD551,AC551,AB551,Y551,U551,T551,S551,R551)*'1. Standard_Cost'!B166</f>
        <v>0</v>
      </c>
      <c r="AF551" s="104">
        <f>SUM(AD551,AE551)</f>
        <v>0</v>
      </c>
      <c r="AG551" s="103"/>
      <c r="AH551" s="103"/>
      <c r="AI551" s="103"/>
      <c r="AJ551" s="107"/>
      <c r="AK551" s="107"/>
      <c r="AL551" s="107"/>
      <c r="AM551" s="104">
        <f>AG551*'1. Standard_Cost'!B162+'Incremental_Cost Year 2021'!AH560*'1. Standard_Cost'!C162+'Incremental_Cost Year 2021'!AI560*'1. Standard_Cost'!D162+'Incremental_Cost Year 2021'!AJ560+'Incremental_Cost Year 2021'!AL560+AK551</f>
        <v>0</v>
      </c>
      <c r="AN551" s="104">
        <f>AM551*'1. Standard_Cost'!C166</f>
        <v>0</v>
      </c>
      <c r="AO551" s="107"/>
      <c r="AQ551" s="104">
        <f t="shared" ref="AQ551:AQ554" si="889">L551+M551</f>
        <v>0</v>
      </c>
      <c r="AR551" s="104">
        <f t="shared" ref="AR551:AR554" si="890">AF551</f>
        <v>0</v>
      </c>
      <c r="AS551" s="104">
        <f t="shared" si="805"/>
        <v>0</v>
      </c>
      <c r="AT551" s="104">
        <f>SUM(AQ551,AR551,AS551)</f>
        <v>0</v>
      </c>
      <c r="AU551" s="229"/>
      <c r="AV551" s="229"/>
      <c r="AW551" s="229"/>
      <c r="AX551" s="229"/>
      <c r="AY551" s="229"/>
      <c r="AZ551" s="229"/>
      <c r="BA551" s="230">
        <f t="shared" ref="BA551:BA554" si="891">SUM(AU551:AZ551)-AT551</f>
        <v>0</v>
      </c>
    </row>
    <row r="552" spans="1:53" ht="14.1" customHeight="1" outlineLevel="2" x14ac:dyDescent="0.2">
      <c r="A552" s="68"/>
      <c r="B552" s="94"/>
      <c r="C552" s="95"/>
      <c r="D552" s="110"/>
      <c r="E552" s="110"/>
      <c r="F552" s="110"/>
      <c r="G552" s="111"/>
      <c r="H552" s="99" t="s">
        <v>50</v>
      </c>
      <c r="I552" s="100"/>
      <c r="J552" s="101"/>
      <c r="K552" s="101"/>
      <c r="L552" s="102" t="str">
        <f>IF(I552&lt;&gt;0,((VLOOKUP(I552,'1. Standard_Cost'!$B$4:$D$8,2)+VLOOKUP(I552,'1. Standard_Cost'!$B$4:$D$8,3))*J552*K552),"0")</f>
        <v>0</v>
      </c>
      <c r="M552" s="102">
        <f>L552*'1. Standard_Cost'!F142</f>
        <v>0</v>
      </c>
      <c r="N552" s="103"/>
      <c r="O552" s="103"/>
      <c r="P552" s="103"/>
      <c r="Q552" s="103"/>
      <c r="R552" s="104">
        <f>+N552*P552*'1. Standard_Cost'!$B$12</f>
        <v>0</v>
      </c>
      <c r="S552" s="104">
        <f>+N552*O552*P552*'1. Standard_Cost'!$C$12</f>
        <v>0</v>
      </c>
      <c r="T552" s="104">
        <f>+N552*P552*Q552*'1. Standard_Cost'!$D$12</f>
        <v>0</v>
      </c>
      <c r="U552" s="104">
        <f>+N552*O552*'1. Standard_Cost'!$E$12</f>
        <v>0</v>
      </c>
      <c r="V552" s="103"/>
      <c r="W552" s="103"/>
      <c r="X552" s="103"/>
      <c r="Y552" s="104">
        <f>+V552*((X552*'1. Standard_Cost'!$B$16)+(W552*X552*'1. Standard_Cost'!$C$16))</f>
        <v>0</v>
      </c>
      <c r="Z552" s="103"/>
      <c r="AA552" s="103"/>
      <c r="AB552" s="104">
        <f>+Z552*'1. Standard_Cost'!$B$20+AA552*'1. Standard_Cost'!$C$20</f>
        <v>0</v>
      </c>
      <c r="AC552" s="105"/>
      <c r="AD552" s="106"/>
      <c r="AE552" s="104">
        <f>SUM(AD552,AC552,AB552,Y552,U552,T552,S552,R552)*'1. Standard_Cost'!B166</f>
        <v>0</v>
      </c>
      <c r="AF552" s="104">
        <f t="shared" ref="AF552:AF554" si="892">SUM(AD552,AE552)</f>
        <v>0</v>
      </c>
      <c r="AG552" s="103"/>
      <c r="AH552" s="103">
        <v>0</v>
      </c>
      <c r="AI552" s="103">
        <v>0</v>
      </c>
      <c r="AJ552" s="107"/>
      <c r="AK552" s="107"/>
      <c r="AL552" s="107"/>
      <c r="AM552" s="104">
        <f>AG552*'1. Standard_Cost'!B162+'Incremental_Cost Year 2021'!AH561*'1. Standard_Cost'!C162+'Incremental_Cost Year 2021'!AI561*'1. Standard_Cost'!D162+'Incremental_Cost Year 2021'!AJ561+'Incremental_Cost Year 2021'!AL561+AK552</f>
        <v>0</v>
      </c>
      <c r="AN552" s="104">
        <f>AM552*'1. Standard_Cost'!C166</f>
        <v>0</v>
      </c>
      <c r="AO552" s="107"/>
      <c r="AQ552" s="104">
        <f t="shared" si="889"/>
        <v>0</v>
      </c>
      <c r="AR552" s="104">
        <f t="shared" si="890"/>
        <v>0</v>
      </c>
      <c r="AS552" s="104">
        <f t="shared" si="805"/>
        <v>0</v>
      </c>
      <c r="AT552" s="104">
        <f t="shared" ref="AT552:AT554" si="893">SUM(AQ552,AR552,AS552)</f>
        <v>0</v>
      </c>
      <c r="AU552" s="229"/>
      <c r="AV552" s="229">
        <v>0</v>
      </c>
      <c r="AW552" s="229"/>
      <c r="AX552" s="229"/>
      <c r="AY552" s="229"/>
      <c r="AZ552" s="229"/>
      <c r="BA552" s="230">
        <f t="shared" si="891"/>
        <v>0</v>
      </c>
    </row>
    <row r="553" spans="1:53" ht="14.1" customHeight="1" outlineLevel="2" x14ac:dyDescent="0.2">
      <c r="A553" s="68"/>
      <c r="B553" s="94"/>
      <c r="C553" s="95"/>
      <c r="D553" s="110"/>
      <c r="E553" s="110"/>
      <c r="F553" s="110"/>
      <c r="G553" s="111"/>
      <c r="H553" s="99" t="s">
        <v>51</v>
      </c>
      <c r="I553" s="100"/>
      <c r="J553" s="101"/>
      <c r="K553" s="101"/>
      <c r="L553" s="102" t="str">
        <f>IF(I553&lt;&gt;0,((VLOOKUP(I553,'1. Standard_Cost'!$B$4:$D$8,2)+VLOOKUP(I553,'1. Standard_Cost'!$B$4:$D$8,3))*J553*K553),"0")</f>
        <v>0</v>
      </c>
      <c r="M553" s="102">
        <f>L553*'1. Standard_Cost'!F142</f>
        <v>0</v>
      </c>
      <c r="N553" s="103"/>
      <c r="O553" s="103"/>
      <c r="P553" s="103"/>
      <c r="Q553" s="103"/>
      <c r="R553" s="104">
        <f>+N553*P553*'1. Standard_Cost'!$B$12</f>
        <v>0</v>
      </c>
      <c r="S553" s="104">
        <f>+N553*O553*P553*'1. Standard_Cost'!$C$12</f>
        <v>0</v>
      </c>
      <c r="T553" s="104">
        <f>+N553*P553*Q553*'1. Standard_Cost'!$D$12</f>
        <v>0</v>
      </c>
      <c r="U553" s="104">
        <f>+N553*O553*'1. Standard_Cost'!$E$12</f>
        <v>0</v>
      </c>
      <c r="V553" s="103"/>
      <c r="W553" s="103"/>
      <c r="X553" s="103"/>
      <c r="Y553" s="104">
        <f>+V553*((X553*'1. Standard_Cost'!$B$16)+(W553*X553*'1. Standard_Cost'!$C$16))</f>
        <v>0</v>
      </c>
      <c r="Z553" s="103"/>
      <c r="AA553" s="103"/>
      <c r="AB553" s="104">
        <f>+Z553*'1. Standard_Cost'!$B$20+AA553*'1. Standard_Cost'!$C$20</f>
        <v>0</v>
      </c>
      <c r="AC553" s="105"/>
      <c r="AD553" s="106"/>
      <c r="AE553" s="104">
        <f>SUM(AD553,AC553,AB553,Y553,U553,T553,S553,R553)*'1. Standard_Cost'!B166</f>
        <v>0</v>
      </c>
      <c r="AF553" s="104">
        <f t="shared" si="892"/>
        <v>0</v>
      </c>
      <c r="AG553" s="103"/>
      <c r="AH553" s="103"/>
      <c r="AI553" s="103"/>
      <c r="AJ553" s="107"/>
      <c r="AK553" s="107"/>
      <c r="AL553" s="107"/>
      <c r="AM553" s="104">
        <f>AG553*'1. Standard_Cost'!B162+'Incremental_Cost Year 2021'!AH562*'1. Standard_Cost'!C162+'Incremental_Cost Year 2021'!AI562*'1. Standard_Cost'!D162+'Incremental_Cost Year 2021'!AJ562+'Incremental_Cost Year 2021'!AL562+AK553</f>
        <v>0</v>
      </c>
      <c r="AN553" s="104">
        <f>AM553*'1. Standard_Cost'!C166</f>
        <v>0</v>
      </c>
      <c r="AO553" s="107"/>
      <c r="AQ553" s="104">
        <f t="shared" si="889"/>
        <v>0</v>
      </c>
      <c r="AR553" s="104">
        <f t="shared" si="890"/>
        <v>0</v>
      </c>
      <c r="AS553" s="104">
        <f t="shared" si="805"/>
        <v>0</v>
      </c>
      <c r="AT553" s="104">
        <f t="shared" si="893"/>
        <v>0</v>
      </c>
      <c r="AU553" s="229"/>
      <c r="AV553" s="229"/>
      <c r="AW553" s="229"/>
      <c r="AX553" s="229"/>
      <c r="AY553" s="229"/>
      <c r="AZ553" s="229"/>
      <c r="BA553" s="230">
        <f t="shared" si="891"/>
        <v>0</v>
      </c>
    </row>
    <row r="554" spans="1:53" ht="14.1" customHeight="1" outlineLevel="2" x14ac:dyDescent="0.2">
      <c r="A554" s="68"/>
      <c r="B554" s="94"/>
      <c r="C554" s="95"/>
      <c r="D554" s="110"/>
      <c r="E554" s="110"/>
      <c r="F554" s="110"/>
      <c r="G554" s="111"/>
      <c r="H554" s="112" t="s">
        <v>179</v>
      </c>
      <c r="I554" s="100"/>
      <c r="J554" s="101"/>
      <c r="K554" s="101"/>
      <c r="L554" s="102" t="str">
        <f>IF(I554&lt;&gt;0,((VLOOKUP(I554,'1. Standard_Cost'!$B$4:$D$8,2)+VLOOKUP(I554,'1. Standard_Cost'!$B$4:$D$8,3))*J554*K554),"0")</f>
        <v>0</v>
      </c>
      <c r="M554" s="102">
        <f>L554*'1. Standard_Cost'!F142</f>
        <v>0</v>
      </c>
      <c r="N554" s="103"/>
      <c r="O554" s="103"/>
      <c r="P554" s="103"/>
      <c r="Q554" s="103"/>
      <c r="R554" s="104">
        <f>+N554*P554*'1. Standard_Cost'!$B$12</f>
        <v>0</v>
      </c>
      <c r="S554" s="104">
        <f>+N554*O554*P554*'1. Standard_Cost'!$C$12</f>
        <v>0</v>
      </c>
      <c r="T554" s="104">
        <f>+N554*P554*Q554*'1. Standard_Cost'!$D$12</f>
        <v>0</v>
      </c>
      <c r="U554" s="104">
        <f>+N554*O554*'1. Standard_Cost'!$E$12</f>
        <v>0</v>
      </c>
      <c r="V554" s="103"/>
      <c r="W554" s="103"/>
      <c r="X554" s="103"/>
      <c r="Y554" s="104">
        <f>+V554*((X554*'1. Standard_Cost'!$B$16)+(W554*X554*'1. Standard_Cost'!$C$16))</f>
        <v>0</v>
      </c>
      <c r="Z554" s="103"/>
      <c r="AA554" s="103"/>
      <c r="AB554" s="104">
        <f>+Z554*'1. Standard_Cost'!$B$20+AA554*'1. Standard_Cost'!$C$20</f>
        <v>0</v>
      </c>
      <c r="AC554" s="105"/>
      <c r="AD554" s="106"/>
      <c r="AE554" s="104">
        <f>SUM(AD554,AC554,AB554,Y554,U554,T554,S554,R554)*'1. Standard_Cost'!B166</f>
        <v>0</v>
      </c>
      <c r="AF554" s="104">
        <f t="shared" si="892"/>
        <v>0</v>
      </c>
      <c r="AG554" s="103"/>
      <c r="AH554" s="103"/>
      <c r="AI554" s="103"/>
      <c r="AJ554" s="107"/>
      <c r="AK554" s="107"/>
      <c r="AL554" s="107"/>
      <c r="AM554" s="104">
        <f>AG554*'1. Standard_Cost'!B162+'Incremental_Cost Year 2021'!AH563*'1. Standard_Cost'!C162+'Incremental_Cost Year 2021'!AI563*'1. Standard_Cost'!D162+'Incremental_Cost Year 2021'!AJ563+'Incremental_Cost Year 2021'!AL563+AK554</f>
        <v>0</v>
      </c>
      <c r="AN554" s="104">
        <f>AM554*'1. Standard_Cost'!C166</f>
        <v>0</v>
      </c>
      <c r="AO554" s="107"/>
      <c r="AQ554" s="104">
        <f t="shared" si="889"/>
        <v>0</v>
      </c>
      <c r="AR554" s="104">
        <f t="shared" si="890"/>
        <v>0</v>
      </c>
      <c r="AS554" s="104">
        <f t="shared" si="805"/>
        <v>0</v>
      </c>
      <c r="AT554" s="104">
        <f t="shared" si="893"/>
        <v>0</v>
      </c>
      <c r="AU554" s="229"/>
      <c r="AV554" s="229"/>
      <c r="AW554" s="229"/>
      <c r="AX554" s="229"/>
      <c r="AY554" s="229"/>
      <c r="AZ554" s="229"/>
      <c r="BA554" s="230">
        <f t="shared" si="891"/>
        <v>0</v>
      </c>
    </row>
    <row r="555" spans="1:53" ht="24.6" customHeight="1" outlineLevel="1" x14ac:dyDescent="0.2">
      <c r="A555" s="68"/>
      <c r="B555" s="141"/>
      <c r="C555" s="95"/>
      <c r="D555" s="113" t="s">
        <v>48</v>
      </c>
      <c r="E555" s="113" t="s">
        <v>367</v>
      </c>
      <c r="F555" s="114" t="s">
        <v>154</v>
      </c>
      <c r="G555" s="115" t="s">
        <v>155</v>
      </c>
      <c r="H555" s="122" t="s">
        <v>368</v>
      </c>
      <c r="I555" s="117"/>
      <c r="J555" s="117"/>
      <c r="K555" s="117"/>
      <c r="L555" s="118">
        <f>SUM(L551:L554)</f>
        <v>0</v>
      </c>
      <c r="M555" s="118">
        <f>SUM(M551:M554)</f>
        <v>0</v>
      </c>
      <c r="N555" s="117"/>
      <c r="O555" s="117"/>
      <c r="P555" s="117"/>
      <c r="Q555" s="117"/>
      <c r="R555" s="119">
        <f>SUM(R551:R554)</f>
        <v>0</v>
      </c>
      <c r="S555" s="119">
        <f>SUM(S551:S554)</f>
        <v>0</v>
      </c>
      <c r="T555" s="119">
        <f>SUM(T551:T554)</f>
        <v>0</v>
      </c>
      <c r="U555" s="119">
        <f>SUM(U551:U554)</f>
        <v>0</v>
      </c>
      <c r="V555" s="117"/>
      <c r="W555" s="117"/>
      <c r="X555" s="117"/>
      <c r="Y555" s="118">
        <f>SUM(Y551:Y554)</f>
        <v>0</v>
      </c>
      <c r="Z555" s="117"/>
      <c r="AA555" s="117"/>
      <c r="AB555" s="118">
        <f t="shared" ref="AB555:AF555" si="894">SUM(AB551:AB554)</f>
        <v>0</v>
      </c>
      <c r="AC555" s="118">
        <f t="shared" si="894"/>
        <v>0</v>
      </c>
      <c r="AD555" s="118">
        <f t="shared" si="894"/>
        <v>0</v>
      </c>
      <c r="AE555" s="118">
        <f t="shared" si="894"/>
        <v>0</v>
      </c>
      <c r="AF555" s="118">
        <f t="shared" si="894"/>
        <v>0</v>
      </c>
      <c r="AG555" s="117"/>
      <c r="AH555" s="117"/>
      <c r="AI555" s="117"/>
      <c r="AJ555" s="119">
        <f>SUM(AJ551:AJ554)</f>
        <v>0</v>
      </c>
      <c r="AK555" s="119">
        <f t="shared" ref="AK555:AN555" si="895">SUM(AK551:AK554)</f>
        <v>0</v>
      </c>
      <c r="AL555" s="119">
        <f t="shared" si="895"/>
        <v>0</v>
      </c>
      <c r="AM555" s="119">
        <f t="shared" si="895"/>
        <v>0</v>
      </c>
      <c r="AN555" s="119">
        <f t="shared" si="895"/>
        <v>0</v>
      </c>
      <c r="AO555" s="116"/>
      <c r="AP555" s="120"/>
      <c r="AQ555" s="121">
        <f t="shared" ref="AQ555:BA555" si="896">SUM(AQ551:AQ554)</f>
        <v>0</v>
      </c>
      <c r="AR555" s="121">
        <f t="shared" si="896"/>
        <v>0</v>
      </c>
      <c r="AS555" s="121">
        <f t="shared" si="896"/>
        <v>0</v>
      </c>
      <c r="AT555" s="121">
        <f t="shared" si="896"/>
        <v>0</v>
      </c>
      <c r="AU555" s="121">
        <f t="shared" si="896"/>
        <v>0</v>
      </c>
      <c r="AV555" s="121">
        <f t="shared" si="896"/>
        <v>0</v>
      </c>
      <c r="AW555" s="121">
        <f t="shared" si="896"/>
        <v>0</v>
      </c>
      <c r="AX555" s="121">
        <f t="shared" si="896"/>
        <v>0</v>
      </c>
      <c r="AY555" s="121">
        <f t="shared" si="896"/>
        <v>0</v>
      </c>
      <c r="AZ555" s="121">
        <f t="shared" si="896"/>
        <v>0</v>
      </c>
      <c r="BA555" s="121">
        <f t="shared" si="896"/>
        <v>0</v>
      </c>
    </row>
    <row r="556" spans="1:53" ht="14.1" customHeight="1" outlineLevel="2" x14ac:dyDescent="0.2">
      <c r="A556" s="68"/>
      <c r="B556" s="94"/>
      <c r="C556" s="95"/>
      <c r="D556" s="96"/>
      <c r="E556" s="96"/>
      <c r="F556" s="97"/>
      <c r="G556" s="98"/>
      <c r="H556" s="99" t="s">
        <v>49</v>
      </c>
      <c r="I556" s="100"/>
      <c r="J556" s="101"/>
      <c r="K556" s="101"/>
      <c r="L556" s="102" t="str">
        <f>IF(I556&lt;&gt;0,((VLOOKUP(I556,'1. Standard_Cost'!$B$4:$D$8,2)+VLOOKUP(I556,'1. Standard_Cost'!$B$4:$D$8,3))*J556*K556),"0")</f>
        <v>0</v>
      </c>
      <c r="M556" s="102">
        <f>L556*'1. Standard_Cost'!F147</f>
        <v>0</v>
      </c>
      <c r="N556" s="103"/>
      <c r="O556" s="103"/>
      <c r="P556" s="103"/>
      <c r="Q556" s="103"/>
      <c r="R556" s="104">
        <f>+N556*P556*'1. Standard_Cost'!$B$12</f>
        <v>0</v>
      </c>
      <c r="S556" s="104">
        <f>+N556*O556*P556*'1. Standard_Cost'!$C$12</f>
        <v>0</v>
      </c>
      <c r="T556" s="104">
        <f>+N556*P556*Q556*'1. Standard_Cost'!$D$12</f>
        <v>0</v>
      </c>
      <c r="U556" s="104">
        <f>+N556*O556*'1. Standard_Cost'!$E$12</f>
        <v>0</v>
      </c>
      <c r="V556" s="103"/>
      <c r="W556" s="103"/>
      <c r="X556" s="103"/>
      <c r="Y556" s="104">
        <f>+V556*((X556*'1. Standard_Cost'!$B$16)+(W556*X556*'1. Standard_Cost'!$C$16))</f>
        <v>0</v>
      </c>
      <c r="Z556" s="103"/>
      <c r="AA556" s="103"/>
      <c r="AB556" s="104">
        <f>+Z556*'1. Standard_Cost'!$B$20+AA556*'1. Standard_Cost'!$C$20</f>
        <v>0</v>
      </c>
      <c r="AC556" s="105"/>
      <c r="AD556" s="106"/>
      <c r="AE556" s="104">
        <f>SUM(AD556,AC556,AB556,Y556,U556,T556,S556,R556)*'1. Standard_Cost'!B171</f>
        <v>0</v>
      </c>
      <c r="AF556" s="104">
        <f>SUM(AD556,AE556)</f>
        <v>0</v>
      </c>
      <c r="AG556" s="103"/>
      <c r="AH556" s="103"/>
      <c r="AI556" s="103"/>
      <c r="AJ556" s="107"/>
      <c r="AK556" s="107"/>
      <c r="AL556" s="107"/>
      <c r="AM556" s="104">
        <f>AG556*'1. Standard_Cost'!B167+'Incremental_Cost Year 2021'!AH565*'1. Standard_Cost'!C167+'Incremental_Cost Year 2021'!AI565*'1. Standard_Cost'!D167+'Incremental_Cost Year 2021'!AJ565+'Incremental_Cost Year 2021'!AL565+AK556</f>
        <v>0</v>
      </c>
      <c r="AN556" s="104">
        <f>AM556*'1. Standard_Cost'!C171</f>
        <v>0</v>
      </c>
      <c r="AO556" s="107"/>
      <c r="AQ556" s="104">
        <f t="shared" ref="AQ556:AQ559" si="897">L556+M556</f>
        <v>0</v>
      </c>
      <c r="AR556" s="104">
        <f t="shared" ref="AR556:AR559" si="898">AF556</f>
        <v>0</v>
      </c>
      <c r="AS556" s="104">
        <f t="shared" si="805"/>
        <v>0</v>
      </c>
      <c r="AT556" s="104">
        <f>SUM(AQ556,AR556,AS556)</f>
        <v>0</v>
      </c>
      <c r="AU556" s="229"/>
      <c r="AV556" s="229"/>
      <c r="AW556" s="229"/>
      <c r="AX556" s="229"/>
      <c r="AY556" s="229"/>
      <c r="AZ556" s="229"/>
      <c r="BA556" s="230">
        <f t="shared" ref="BA556:BA559" si="899">SUM(AU556:AZ556)-AT556</f>
        <v>0</v>
      </c>
    </row>
    <row r="557" spans="1:53" ht="14.1" customHeight="1" outlineLevel="2" x14ac:dyDescent="0.2">
      <c r="A557" s="68"/>
      <c r="B557" s="94"/>
      <c r="C557" s="95"/>
      <c r="D557" s="110"/>
      <c r="E557" s="110"/>
      <c r="F557" s="110"/>
      <c r="G557" s="111"/>
      <c r="H557" s="99" t="s">
        <v>50</v>
      </c>
      <c r="I557" s="100"/>
      <c r="J557" s="101"/>
      <c r="K557" s="101"/>
      <c r="L557" s="102" t="str">
        <f>IF(I557&lt;&gt;0,((VLOOKUP(I557,'1. Standard_Cost'!$B$4:$D$8,2)+VLOOKUP(I557,'1. Standard_Cost'!$B$4:$D$8,3))*J557*K557),"0")</f>
        <v>0</v>
      </c>
      <c r="M557" s="102">
        <f>L557*'1. Standard_Cost'!F147</f>
        <v>0</v>
      </c>
      <c r="N557" s="103"/>
      <c r="O557" s="103"/>
      <c r="P557" s="103"/>
      <c r="Q557" s="103"/>
      <c r="R557" s="104">
        <f>+N557*P557*'1. Standard_Cost'!$B$12</f>
        <v>0</v>
      </c>
      <c r="S557" s="104">
        <f>+N557*O557*P557*'1. Standard_Cost'!$C$12</f>
        <v>0</v>
      </c>
      <c r="T557" s="104">
        <f>+N557*P557*Q557*'1. Standard_Cost'!$D$12</f>
        <v>0</v>
      </c>
      <c r="U557" s="104">
        <f>+N557*O557*'1. Standard_Cost'!$E$12</f>
        <v>0</v>
      </c>
      <c r="V557" s="103"/>
      <c r="W557" s="103"/>
      <c r="X557" s="103"/>
      <c r="Y557" s="104">
        <f>+V557*((X557*'1. Standard_Cost'!$B$16)+(W557*X557*'1. Standard_Cost'!$C$16))</f>
        <v>0</v>
      </c>
      <c r="Z557" s="103"/>
      <c r="AA557" s="103"/>
      <c r="AB557" s="104">
        <f>+Z557*'1. Standard_Cost'!$B$20+AA557*'1. Standard_Cost'!$C$20</f>
        <v>0</v>
      </c>
      <c r="AC557" s="105"/>
      <c r="AD557" s="106"/>
      <c r="AE557" s="104">
        <f>SUM(AD557,AC557,AB557,Y557,U557,T557,S557,R557)*'1. Standard_Cost'!B171</f>
        <v>0</v>
      </c>
      <c r="AF557" s="104">
        <f t="shared" ref="AF557:AF559" si="900">SUM(AD557,AE557)</f>
        <v>0</v>
      </c>
      <c r="AG557" s="103"/>
      <c r="AH557" s="103">
        <v>0</v>
      </c>
      <c r="AI557" s="103">
        <v>0</v>
      </c>
      <c r="AJ557" s="107"/>
      <c r="AK557" s="107"/>
      <c r="AL557" s="107"/>
      <c r="AM557" s="104">
        <f>AG557*'1. Standard_Cost'!B167+'Incremental_Cost Year 2021'!AH566*'1. Standard_Cost'!C167+'Incremental_Cost Year 2021'!AI566*'1. Standard_Cost'!D167+'Incremental_Cost Year 2021'!AJ566+'Incremental_Cost Year 2021'!AL566+AK557</f>
        <v>0</v>
      </c>
      <c r="AN557" s="104">
        <f>AM557*'1. Standard_Cost'!C171</f>
        <v>0</v>
      </c>
      <c r="AO557" s="107"/>
      <c r="AQ557" s="104">
        <f t="shared" si="897"/>
        <v>0</v>
      </c>
      <c r="AR557" s="104">
        <f t="shared" si="898"/>
        <v>0</v>
      </c>
      <c r="AS557" s="104">
        <f t="shared" si="805"/>
        <v>0</v>
      </c>
      <c r="AT557" s="104">
        <f t="shared" ref="AT557:AT559" si="901">SUM(AQ557,AR557,AS557)</f>
        <v>0</v>
      </c>
      <c r="AU557" s="229"/>
      <c r="AV557" s="229">
        <v>0</v>
      </c>
      <c r="AW557" s="229"/>
      <c r="AX557" s="229"/>
      <c r="AY557" s="229"/>
      <c r="AZ557" s="229"/>
      <c r="BA557" s="230">
        <f t="shared" si="899"/>
        <v>0</v>
      </c>
    </row>
    <row r="558" spans="1:53" ht="14.1" customHeight="1" outlineLevel="2" x14ac:dyDescent="0.2">
      <c r="A558" s="68"/>
      <c r="B558" s="94"/>
      <c r="C558" s="95"/>
      <c r="D558" s="110"/>
      <c r="E558" s="110"/>
      <c r="F558" s="110"/>
      <c r="G558" s="111"/>
      <c r="H558" s="99" t="s">
        <v>51</v>
      </c>
      <c r="I558" s="100"/>
      <c r="J558" s="101"/>
      <c r="K558" s="101"/>
      <c r="L558" s="102" t="str">
        <f>IF(I558&lt;&gt;0,((VLOOKUP(I558,'1. Standard_Cost'!$B$4:$D$8,2)+VLOOKUP(I558,'1. Standard_Cost'!$B$4:$D$8,3))*J558*K558),"0")</f>
        <v>0</v>
      </c>
      <c r="M558" s="102">
        <f>L558*'1. Standard_Cost'!F147</f>
        <v>0</v>
      </c>
      <c r="N558" s="103"/>
      <c r="O558" s="103"/>
      <c r="P558" s="103"/>
      <c r="Q558" s="103"/>
      <c r="R558" s="104">
        <f>+N558*P558*'1. Standard_Cost'!$B$12</f>
        <v>0</v>
      </c>
      <c r="S558" s="104">
        <f>+N558*O558*P558*'1. Standard_Cost'!$C$12</f>
        <v>0</v>
      </c>
      <c r="T558" s="104">
        <f>+N558*P558*Q558*'1. Standard_Cost'!$D$12</f>
        <v>0</v>
      </c>
      <c r="U558" s="104">
        <f>+N558*O558*'1. Standard_Cost'!$E$12</f>
        <v>0</v>
      </c>
      <c r="V558" s="103"/>
      <c r="W558" s="103"/>
      <c r="X558" s="103"/>
      <c r="Y558" s="104">
        <f>+V558*((X558*'1. Standard_Cost'!$B$16)+(W558*X558*'1. Standard_Cost'!$C$16))</f>
        <v>0</v>
      </c>
      <c r="Z558" s="103"/>
      <c r="AA558" s="103"/>
      <c r="AB558" s="104">
        <f>+Z558*'1. Standard_Cost'!$B$20+AA558*'1. Standard_Cost'!$C$20</f>
        <v>0</v>
      </c>
      <c r="AC558" s="105"/>
      <c r="AD558" s="106"/>
      <c r="AE558" s="104">
        <f>SUM(AD558,AC558,AB558,Y558,U558,T558,S558,R558)*'1. Standard_Cost'!B171</f>
        <v>0</v>
      </c>
      <c r="AF558" s="104">
        <f t="shared" si="900"/>
        <v>0</v>
      </c>
      <c r="AG558" s="103"/>
      <c r="AH558" s="103"/>
      <c r="AI558" s="103"/>
      <c r="AJ558" s="107"/>
      <c r="AK558" s="107"/>
      <c r="AL558" s="107"/>
      <c r="AM558" s="104">
        <f>AG558*'1. Standard_Cost'!B167+'Incremental_Cost Year 2021'!AH567*'1. Standard_Cost'!C167+'Incremental_Cost Year 2021'!AI567*'1. Standard_Cost'!D167+'Incremental_Cost Year 2021'!AJ567+'Incremental_Cost Year 2021'!AL567+AK558</f>
        <v>0</v>
      </c>
      <c r="AN558" s="104">
        <f>AM558*'1. Standard_Cost'!C171</f>
        <v>0</v>
      </c>
      <c r="AO558" s="107"/>
      <c r="AQ558" s="104">
        <f t="shared" si="897"/>
        <v>0</v>
      </c>
      <c r="AR558" s="104">
        <f t="shared" si="898"/>
        <v>0</v>
      </c>
      <c r="AS558" s="104">
        <f t="shared" si="805"/>
        <v>0</v>
      </c>
      <c r="AT558" s="104">
        <f t="shared" si="901"/>
        <v>0</v>
      </c>
      <c r="AU558" s="229"/>
      <c r="AV558" s="229"/>
      <c r="AW558" s="229"/>
      <c r="AX558" s="229"/>
      <c r="AY558" s="229"/>
      <c r="AZ558" s="229"/>
      <c r="BA558" s="230">
        <f t="shared" si="899"/>
        <v>0</v>
      </c>
    </row>
    <row r="559" spans="1:53" ht="14.1" customHeight="1" outlineLevel="2" x14ac:dyDescent="0.2">
      <c r="A559" s="68"/>
      <c r="B559" s="94"/>
      <c r="C559" s="95"/>
      <c r="D559" s="110"/>
      <c r="E559" s="110"/>
      <c r="F559" s="110"/>
      <c r="G559" s="111"/>
      <c r="H559" s="112" t="s">
        <v>179</v>
      </c>
      <c r="I559" s="100"/>
      <c r="J559" s="101"/>
      <c r="K559" s="101"/>
      <c r="L559" s="102" t="str">
        <f>IF(I559&lt;&gt;0,((VLOOKUP(I559,'1. Standard_Cost'!$B$4:$D$8,2)+VLOOKUP(I559,'1. Standard_Cost'!$B$4:$D$8,3))*J559*K559),"0")</f>
        <v>0</v>
      </c>
      <c r="M559" s="102">
        <f>L559*'1. Standard_Cost'!F147</f>
        <v>0</v>
      </c>
      <c r="N559" s="103"/>
      <c r="O559" s="103"/>
      <c r="P559" s="103"/>
      <c r="Q559" s="103"/>
      <c r="R559" s="104">
        <f>+N559*P559*'1. Standard_Cost'!$B$12</f>
        <v>0</v>
      </c>
      <c r="S559" s="104">
        <f>+N559*O559*P559*'1. Standard_Cost'!$C$12</f>
        <v>0</v>
      </c>
      <c r="T559" s="104">
        <f>+N559*P559*Q559*'1. Standard_Cost'!$D$12</f>
        <v>0</v>
      </c>
      <c r="U559" s="104">
        <f>+N559*O559*'1. Standard_Cost'!$E$12</f>
        <v>0</v>
      </c>
      <c r="V559" s="103"/>
      <c r="W559" s="103"/>
      <c r="X559" s="103"/>
      <c r="Y559" s="104">
        <f>+V559*((X559*'1. Standard_Cost'!$B$16)+(W559*X559*'1. Standard_Cost'!$C$16))</f>
        <v>0</v>
      </c>
      <c r="Z559" s="103"/>
      <c r="AA559" s="103"/>
      <c r="AB559" s="104">
        <f>+Z559*'1. Standard_Cost'!$B$20+AA559*'1. Standard_Cost'!$C$20</f>
        <v>0</v>
      </c>
      <c r="AC559" s="105"/>
      <c r="AD559" s="106"/>
      <c r="AE559" s="104">
        <f>SUM(AD559,AC559,AB559,Y559,U559,T559,S559,R559)*'1. Standard_Cost'!B171</f>
        <v>0</v>
      </c>
      <c r="AF559" s="104">
        <f t="shared" si="900"/>
        <v>0</v>
      </c>
      <c r="AG559" s="103"/>
      <c r="AH559" s="103"/>
      <c r="AI559" s="103"/>
      <c r="AJ559" s="107"/>
      <c r="AK559" s="107"/>
      <c r="AL559" s="107"/>
      <c r="AM559" s="104">
        <f>AG559*'1. Standard_Cost'!B167+'Incremental_Cost Year 2021'!AH568*'1. Standard_Cost'!C167+'Incremental_Cost Year 2021'!AI568*'1. Standard_Cost'!D167+'Incremental_Cost Year 2021'!AJ568+'Incremental_Cost Year 2021'!AL568+AK559</f>
        <v>0</v>
      </c>
      <c r="AN559" s="104">
        <f>AM559*'1. Standard_Cost'!C171</f>
        <v>0</v>
      </c>
      <c r="AO559" s="107"/>
      <c r="AQ559" s="104">
        <f t="shared" si="897"/>
        <v>0</v>
      </c>
      <c r="AR559" s="104">
        <f t="shared" si="898"/>
        <v>0</v>
      </c>
      <c r="AS559" s="104">
        <f t="shared" si="805"/>
        <v>0</v>
      </c>
      <c r="AT559" s="104">
        <f t="shared" si="901"/>
        <v>0</v>
      </c>
      <c r="AU559" s="229"/>
      <c r="AV559" s="229"/>
      <c r="AW559" s="229"/>
      <c r="AX559" s="229"/>
      <c r="AY559" s="229"/>
      <c r="AZ559" s="229"/>
      <c r="BA559" s="230">
        <f t="shared" si="899"/>
        <v>0</v>
      </c>
    </row>
    <row r="560" spans="1:53" ht="24.6" customHeight="1" outlineLevel="1" x14ac:dyDescent="0.2">
      <c r="A560" s="68"/>
      <c r="B560" s="141"/>
      <c r="C560" s="95"/>
      <c r="D560" s="113" t="s">
        <v>48</v>
      </c>
      <c r="E560" s="113" t="s">
        <v>369</v>
      </c>
      <c r="F560" s="114" t="s">
        <v>154</v>
      </c>
      <c r="G560" s="115" t="s">
        <v>155</v>
      </c>
      <c r="H560" s="122" t="s">
        <v>370</v>
      </c>
      <c r="I560" s="117"/>
      <c r="J560" s="117"/>
      <c r="K560" s="117"/>
      <c r="L560" s="118">
        <f>SUM(L556:L559)</f>
        <v>0</v>
      </c>
      <c r="M560" s="118">
        <f>SUM(M556:M559)</f>
        <v>0</v>
      </c>
      <c r="N560" s="117"/>
      <c r="O560" s="117"/>
      <c r="P560" s="117"/>
      <c r="Q560" s="117"/>
      <c r="R560" s="119">
        <f>SUM(R556:R559)</f>
        <v>0</v>
      </c>
      <c r="S560" s="119">
        <f>SUM(S556:S559)</f>
        <v>0</v>
      </c>
      <c r="T560" s="119">
        <f>SUM(T556:T559)</f>
        <v>0</v>
      </c>
      <c r="U560" s="119">
        <f>SUM(U556:U559)</f>
        <v>0</v>
      </c>
      <c r="V560" s="117"/>
      <c r="W560" s="117"/>
      <c r="X560" s="117"/>
      <c r="Y560" s="118">
        <f>SUM(Y556:Y559)</f>
        <v>0</v>
      </c>
      <c r="Z560" s="117"/>
      <c r="AA560" s="117"/>
      <c r="AB560" s="118">
        <f t="shared" ref="AB560:AF560" si="902">SUM(AB556:AB559)</f>
        <v>0</v>
      </c>
      <c r="AC560" s="118">
        <f t="shared" si="902"/>
        <v>0</v>
      </c>
      <c r="AD560" s="118">
        <f t="shared" si="902"/>
        <v>0</v>
      </c>
      <c r="AE560" s="118">
        <f t="shared" si="902"/>
        <v>0</v>
      </c>
      <c r="AF560" s="118">
        <f t="shared" si="902"/>
        <v>0</v>
      </c>
      <c r="AG560" s="117"/>
      <c r="AH560" s="117"/>
      <c r="AI560" s="117"/>
      <c r="AJ560" s="119">
        <f>SUM(AJ556:AJ559)</f>
        <v>0</v>
      </c>
      <c r="AK560" s="119">
        <f t="shared" ref="AK560:AN560" si="903">SUM(AK556:AK559)</f>
        <v>0</v>
      </c>
      <c r="AL560" s="119">
        <f t="shared" si="903"/>
        <v>0</v>
      </c>
      <c r="AM560" s="119">
        <f t="shared" si="903"/>
        <v>0</v>
      </c>
      <c r="AN560" s="119">
        <f t="shared" si="903"/>
        <v>0</v>
      </c>
      <c r="AO560" s="116"/>
      <c r="AP560" s="120"/>
      <c r="AQ560" s="121">
        <f t="shared" ref="AQ560:BA560" si="904">SUM(AQ556:AQ559)</f>
        <v>0</v>
      </c>
      <c r="AR560" s="121">
        <f t="shared" si="904"/>
        <v>0</v>
      </c>
      <c r="AS560" s="121">
        <f t="shared" si="904"/>
        <v>0</v>
      </c>
      <c r="AT560" s="121">
        <f t="shared" si="904"/>
        <v>0</v>
      </c>
      <c r="AU560" s="121">
        <f t="shared" si="904"/>
        <v>0</v>
      </c>
      <c r="AV560" s="121">
        <f t="shared" si="904"/>
        <v>0</v>
      </c>
      <c r="AW560" s="121">
        <f t="shared" si="904"/>
        <v>0</v>
      </c>
      <c r="AX560" s="121">
        <f t="shared" si="904"/>
        <v>0</v>
      </c>
      <c r="AY560" s="121">
        <f t="shared" si="904"/>
        <v>0</v>
      </c>
      <c r="AZ560" s="121">
        <f t="shared" si="904"/>
        <v>0</v>
      </c>
      <c r="BA560" s="121">
        <f t="shared" si="904"/>
        <v>0</v>
      </c>
    </row>
    <row r="561" spans="1:53" ht="14.1" customHeight="1" outlineLevel="2" x14ac:dyDescent="0.2">
      <c r="A561" s="68"/>
      <c r="B561" s="94"/>
      <c r="C561" s="250"/>
      <c r="D561" s="96"/>
      <c r="E561" s="96"/>
      <c r="F561" s="97"/>
      <c r="G561" s="98"/>
      <c r="H561" s="99" t="s">
        <v>49</v>
      </c>
      <c r="I561" s="100"/>
      <c r="J561" s="101"/>
      <c r="K561" s="101"/>
      <c r="L561" s="102" t="str">
        <f>IF(I561&lt;&gt;0,((VLOOKUP(I561,'1. Standard_Cost'!$B$4:$D$8,2)+VLOOKUP(I561,'1. Standard_Cost'!$B$4:$D$8,3))*J561*K561),"0")</f>
        <v>0</v>
      </c>
      <c r="M561" s="102">
        <f>L561*'1. Standard_Cost'!F162</f>
        <v>0</v>
      </c>
      <c r="N561" s="103"/>
      <c r="O561" s="103"/>
      <c r="P561" s="103"/>
      <c r="Q561" s="103"/>
      <c r="R561" s="104">
        <f>+N561*P561*'1. Standard_Cost'!$B$12</f>
        <v>0</v>
      </c>
      <c r="S561" s="104">
        <f>+N561*O561*P561*'1. Standard_Cost'!$C$12</f>
        <v>0</v>
      </c>
      <c r="T561" s="104">
        <f>+N561*P561*Q561*'1. Standard_Cost'!$D$12</f>
        <v>0</v>
      </c>
      <c r="U561" s="104">
        <f>+N561*O561*'1. Standard_Cost'!$E$12</f>
        <v>0</v>
      </c>
      <c r="V561" s="103"/>
      <c r="W561" s="103"/>
      <c r="X561" s="103"/>
      <c r="Y561" s="104">
        <f>+V561*((X561*'1. Standard_Cost'!$B$16)+(W561*X561*'1. Standard_Cost'!$C$16))</f>
        <v>0</v>
      </c>
      <c r="Z561" s="103"/>
      <c r="AA561" s="103"/>
      <c r="AB561" s="104">
        <f>+Z561*'1. Standard_Cost'!$B$20+AA561*'1. Standard_Cost'!$C$20</f>
        <v>0</v>
      </c>
      <c r="AC561" s="105"/>
      <c r="AD561" s="106"/>
      <c r="AE561" s="104">
        <f>SUM(AD561,AC561,AB561,Y561,U561,T561,S561,R561)*'1. Standard_Cost'!B186</f>
        <v>0</v>
      </c>
      <c r="AF561" s="104">
        <f>SUM(AD561,AE561)</f>
        <v>0</v>
      </c>
      <c r="AG561" s="103"/>
      <c r="AH561" s="103"/>
      <c r="AI561" s="103"/>
      <c r="AJ561" s="107"/>
      <c r="AK561" s="107"/>
      <c r="AL561" s="107"/>
      <c r="AM561" s="104">
        <f>AG561*'1. Standard_Cost'!B182+'Incremental_Cost Year 2021'!AH570*'1. Standard_Cost'!C182+'Incremental_Cost Year 2021'!AI570*'1. Standard_Cost'!D182+'Incremental_Cost Year 2021'!AJ570+'Incremental_Cost Year 2021'!AL570+AK561</f>
        <v>0</v>
      </c>
      <c r="AN561" s="104">
        <f>AM561*'1. Standard_Cost'!C186</f>
        <v>0</v>
      </c>
      <c r="AO561" s="107"/>
      <c r="AQ561" s="104">
        <f t="shared" ref="AQ561:AQ564" si="905">L561+M561</f>
        <v>0</v>
      </c>
      <c r="AR561" s="104">
        <f t="shared" ref="AR561:AR564" si="906">AF561</f>
        <v>0</v>
      </c>
      <c r="AS561" s="104">
        <f t="shared" si="805"/>
        <v>0</v>
      </c>
      <c r="AT561" s="104">
        <f>SUM(AQ561,AR561,AS561)</f>
        <v>0</v>
      </c>
      <c r="AU561" s="229"/>
      <c r="AV561" s="229"/>
      <c r="AW561" s="229"/>
      <c r="AX561" s="229"/>
      <c r="AY561" s="229"/>
      <c r="AZ561" s="229"/>
      <c r="BA561" s="230">
        <f t="shared" ref="BA561:BA564" si="907">SUM(AU561:AZ561)-AT561</f>
        <v>0</v>
      </c>
    </row>
    <row r="562" spans="1:53" ht="14.1" customHeight="1" outlineLevel="2" x14ac:dyDescent="0.2">
      <c r="A562" s="68"/>
      <c r="B562" s="94"/>
      <c r="C562" s="251"/>
      <c r="D562" s="110"/>
      <c r="E562" s="110"/>
      <c r="F562" s="110"/>
      <c r="G562" s="111"/>
      <c r="H562" s="99" t="s">
        <v>50</v>
      </c>
      <c r="I562" s="100"/>
      <c r="J562" s="101"/>
      <c r="K562" s="101"/>
      <c r="L562" s="102" t="str">
        <f>IF(I562&lt;&gt;0,((VLOOKUP(I562,'1. Standard_Cost'!$B$4:$D$8,2)+VLOOKUP(I562,'1. Standard_Cost'!$B$4:$D$8,3))*J562*K562),"0")</f>
        <v>0</v>
      </c>
      <c r="M562" s="102">
        <f>L562*'1. Standard_Cost'!F162</f>
        <v>0</v>
      </c>
      <c r="N562" s="103"/>
      <c r="O562" s="103"/>
      <c r="P562" s="103"/>
      <c r="Q562" s="103"/>
      <c r="R562" s="104">
        <f>+N562*P562*'1. Standard_Cost'!$B$12</f>
        <v>0</v>
      </c>
      <c r="S562" s="104">
        <f>+N562*O562*P562*'1. Standard_Cost'!$C$12</f>
        <v>0</v>
      </c>
      <c r="T562" s="104">
        <f>+N562*P562*Q562*'1. Standard_Cost'!$D$12</f>
        <v>0</v>
      </c>
      <c r="U562" s="104">
        <f>+N562*O562*'1. Standard_Cost'!$E$12</f>
        <v>0</v>
      </c>
      <c r="V562" s="103"/>
      <c r="W562" s="103"/>
      <c r="X562" s="103"/>
      <c r="Y562" s="104">
        <f>+V562*((X562*'1. Standard_Cost'!$B$16)+(W562*X562*'1. Standard_Cost'!$C$16))</f>
        <v>0</v>
      </c>
      <c r="Z562" s="103"/>
      <c r="AA562" s="103"/>
      <c r="AB562" s="104">
        <f>+Z562*'1. Standard_Cost'!$B$20+AA562*'1. Standard_Cost'!$C$20</f>
        <v>0</v>
      </c>
      <c r="AC562" s="105"/>
      <c r="AD562" s="106"/>
      <c r="AE562" s="104">
        <f>SUM(AD562,AC562,AB562,Y562,U562,T562,S562,R562)*'1. Standard_Cost'!B186</f>
        <v>0</v>
      </c>
      <c r="AF562" s="104">
        <f t="shared" ref="AF562:AF564" si="908">SUM(AD562,AE562)</f>
        <v>0</v>
      </c>
      <c r="AG562" s="103"/>
      <c r="AH562" s="103">
        <v>0</v>
      </c>
      <c r="AI562" s="103">
        <v>0</v>
      </c>
      <c r="AJ562" s="107"/>
      <c r="AK562" s="107"/>
      <c r="AL562" s="107"/>
      <c r="AM562" s="104">
        <f>AG562*'1. Standard_Cost'!B182+'Incremental_Cost Year 2021'!AH571*'1. Standard_Cost'!C182+'Incremental_Cost Year 2021'!AI571*'1. Standard_Cost'!D182+'Incremental_Cost Year 2021'!AJ571+'Incremental_Cost Year 2021'!AL571+AK562</f>
        <v>0</v>
      </c>
      <c r="AN562" s="104">
        <f>AM562*'1. Standard_Cost'!C186</f>
        <v>0</v>
      </c>
      <c r="AO562" s="107"/>
      <c r="AQ562" s="104">
        <f t="shared" si="905"/>
        <v>0</v>
      </c>
      <c r="AR562" s="104">
        <f t="shared" si="906"/>
        <v>0</v>
      </c>
      <c r="AS562" s="104">
        <f t="shared" si="805"/>
        <v>0</v>
      </c>
      <c r="AT562" s="104">
        <f t="shared" ref="AT562:AT564" si="909">SUM(AQ562,AR562,AS562)</f>
        <v>0</v>
      </c>
      <c r="AU562" s="229"/>
      <c r="AV562" s="229">
        <v>0</v>
      </c>
      <c r="AW562" s="229"/>
      <c r="AX562" s="229"/>
      <c r="AY562" s="229"/>
      <c r="AZ562" s="229"/>
      <c r="BA562" s="230">
        <f t="shared" si="907"/>
        <v>0</v>
      </c>
    </row>
    <row r="563" spans="1:53" ht="14.1" customHeight="1" outlineLevel="2" x14ac:dyDescent="0.2">
      <c r="A563" s="68"/>
      <c r="B563" s="94"/>
      <c r="C563" s="251"/>
      <c r="D563" s="110"/>
      <c r="E563" s="110"/>
      <c r="F563" s="110"/>
      <c r="G563" s="111"/>
      <c r="H563" s="99" t="s">
        <v>51</v>
      </c>
      <c r="I563" s="100"/>
      <c r="J563" s="101"/>
      <c r="K563" s="101"/>
      <c r="L563" s="102" t="str">
        <f>IF(I563&lt;&gt;0,((VLOOKUP(I563,'1. Standard_Cost'!$B$4:$D$8,2)+VLOOKUP(I563,'1. Standard_Cost'!$B$4:$D$8,3))*J563*K563),"0")</f>
        <v>0</v>
      </c>
      <c r="M563" s="102">
        <f>L563*'1. Standard_Cost'!F162</f>
        <v>0</v>
      </c>
      <c r="N563" s="103"/>
      <c r="O563" s="103"/>
      <c r="P563" s="103"/>
      <c r="Q563" s="103"/>
      <c r="R563" s="104">
        <f>+N563*P563*'1. Standard_Cost'!$B$12</f>
        <v>0</v>
      </c>
      <c r="S563" s="104">
        <f>+N563*O563*P563*'1. Standard_Cost'!$C$12</f>
        <v>0</v>
      </c>
      <c r="T563" s="104">
        <f>+N563*P563*Q563*'1. Standard_Cost'!$D$12</f>
        <v>0</v>
      </c>
      <c r="U563" s="104">
        <f>+N563*O563*'1. Standard_Cost'!$E$12</f>
        <v>0</v>
      </c>
      <c r="V563" s="103"/>
      <c r="W563" s="103"/>
      <c r="X563" s="103"/>
      <c r="Y563" s="104">
        <f>+V563*((X563*'1. Standard_Cost'!$B$16)+(W563*X563*'1. Standard_Cost'!$C$16))</f>
        <v>0</v>
      </c>
      <c r="Z563" s="103"/>
      <c r="AA563" s="103"/>
      <c r="AB563" s="104">
        <f>+Z563*'1. Standard_Cost'!$B$20+AA563*'1. Standard_Cost'!$C$20</f>
        <v>0</v>
      </c>
      <c r="AC563" s="105"/>
      <c r="AD563" s="106"/>
      <c r="AE563" s="104">
        <f>SUM(AD563,AC563,AB563,Y563,U563,T563,S563,R563)*'1. Standard_Cost'!B186</f>
        <v>0</v>
      </c>
      <c r="AF563" s="104">
        <f t="shared" si="908"/>
        <v>0</v>
      </c>
      <c r="AG563" s="103"/>
      <c r="AH563" s="103"/>
      <c r="AI563" s="103"/>
      <c r="AJ563" s="107"/>
      <c r="AK563" s="107"/>
      <c r="AL563" s="107"/>
      <c r="AM563" s="104">
        <f>AG563*'1. Standard_Cost'!B182+'Incremental_Cost Year 2021'!AH572*'1. Standard_Cost'!C182+'Incremental_Cost Year 2021'!AI572*'1. Standard_Cost'!D182+'Incremental_Cost Year 2021'!AJ572+'Incremental_Cost Year 2021'!AL572+AK563</f>
        <v>0</v>
      </c>
      <c r="AN563" s="104">
        <f>AM563*'1. Standard_Cost'!C186</f>
        <v>0</v>
      </c>
      <c r="AO563" s="107"/>
      <c r="AQ563" s="104">
        <f t="shared" si="905"/>
        <v>0</v>
      </c>
      <c r="AR563" s="104">
        <f t="shared" si="906"/>
        <v>0</v>
      </c>
      <c r="AS563" s="104">
        <f t="shared" si="805"/>
        <v>0</v>
      </c>
      <c r="AT563" s="104">
        <f t="shared" si="909"/>
        <v>0</v>
      </c>
      <c r="AU563" s="229"/>
      <c r="AV563" s="229"/>
      <c r="AW563" s="229"/>
      <c r="AX563" s="229"/>
      <c r="AY563" s="229"/>
      <c r="AZ563" s="229"/>
      <c r="BA563" s="230">
        <f t="shared" si="907"/>
        <v>0</v>
      </c>
    </row>
    <row r="564" spans="1:53" ht="14.1" customHeight="1" outlineLevel="2" x14ac:dyDescent="0.2">
      <c r="A564" s="68"/>
      <c r="B564" s="94"/>
      <c r="C564" s="251"/>
      <c r="D564" s="110"/>
      <c r="E564" s="110"/>
      <c r="F564" s="110"/>
      <c r="G564" s="111"/>
      <c r="H564" s="112" t="s">
        <v>179</v>
      </c>
      <c r="I564" s="100"/>
      <c r="J564" s="101"/>
      <c r="K564" s="101"/>
      <c r="L564" s="102" t="str">
        <f>IF(I564&lt;&gt;0,((VLOOKUP(I564,'1. Standard_Cost'!$B$4:$D$8,2)+VLOOKUP(I564,'1. Standard_Cost'!$B$4:$D$8,3))*J564*K564),"0")</f>
        <v>0</v>
      </c>
      <c r="M564" s="102">
        <f>L564*'1. Standard_Cost'!F162</f>
        <v>0</v>
      </c>
      <c r="N564" s="103"/>
      <c r="O564" s="103"/>
      <c r="P564" s="103"/>
      <c r="Q564" s="103"/>
      <c r="R564" s="104">
        <f>+N564*P564*'1. Standard_Cost'!$B$12</f>
        <v>0</v>
      </c>
      <c r="S564" s="104">
        <f>+N564*O564*P564*'1. Standard_Cost'!$C$12</f>
        <v>0</v>
      </c>
      <c r="T564" s="104">
        <f>+N564*P564*Q564*'1. Standard_Cost'!$D$12</f>
        <v>0</v>
      </c>
      <c r="U564" s="104">
        <f>+N564*O564*'1. Standard_Cost'!$E$12</f>
        <v>0</v>
      </c>
      <c r="V564" s="103"/>
      <c r="W564" s="103"/>
      <c r="X564" s="103"/>
      <c r="Y564" s="104">
        <f>+V564*((X564*'1. Standard_Cost'!$B$16)+(W564*X564*'1. Standard_Cost'!$C$16))</f>
        <v>0</v>
      </c>
      <c r="Z564" s="103"/>
      <c r="AA564" s="103"/>
      <c r="AB564" s="104">
        <f>+Z564*'1. Standard_Cost'!$B$20+AA564*'1. Standard_Cost'!$C$20</f>
        <v>0</v>
      </c>
      <c r="AC564" s="105"/>
      <c r="AD564" s="106"/>
      <c r="AE564" s="104">
        <f>SUM(AD564,AC564,AB564,Y564,U564,T564,S564,R564)*'1. Standard_Cost'!B186</f>
        <v>0</v>
      </c>
      <c r="AF564" s="104">
        <f t="shared" si="908"/>
        <v>0</v>
      </c>
      <c r="AG564" s="103"/>
      <c r="AH564" s="103"/>
      <c r="AI564" s="103"/>
      <c r="AJ564" s="107"/>
      <c r="AK564" s="107"/>
      <c r="AL564" s="107"/>
      <c r="AM564" s="104">
        <f>AG564*'1. Standard_Cost'!B182+'Incremental_Cost Year 2021'!AH573*'1. Standard_Cost'!C182+'Incremental_Cost Year 2021'!AI573*'1. Standard_Cost'!D182+'Incremental_Cost Year 2021'!AJ573+'Incremental_Cost Year 2021'!AL573+AK564</f>
        <v>0</v>
      </c>
      <c r="AN564" s="104">
        <f>AM564*'1. Standard_Cost'!C186</f>
        <v>0</v>
      </c>
      <c r="AO564" s="107"/>
      <c r="AQ564" s="104">
        <f t="shared" si="905"/>
        <v>0</v>
      </c>
      <c r="AR564" s="104">
        <f t="shared" si="906"/>
        <v>0</v>
      </c>
      <c r="AS564" s="104">
        <f t="shared" ref="AS564:AS627" si="910">AM564+AN564</f>
        <v>0</v>
      </c>
      <c r="AT564" s="104">
        <f t="shared" si="909"/>
        <v>0</v>
      </c>
      <c r="AU564" s="229"/>
      <c r="AV564" s="229"/>
      <c r="AW564" s="229"/>
      <c r="AX564" s="229"/>
      <c r="AY564" s="229"/>
      <c r="AZ564" s="229"/>
      <c r="BA564" s="230">
        <f t="shared" si="907"/>
        <v>0</v>
      </c>
    </row>
    <row r="565" spans="1:53" ht="25.35" customHeight="1" outlineLevel="1" x14ac:dyDescent="0.2">
      <c r="A565" s="68"/>
      <c r="B565" s="94"/>
      <c r="C565" s="251"/>
      <c r="D565" s="113" t="s">
        <v>48</v>
      </c>
      <c r="E565" s="113" t="s">
        <v>371</v>
      </c>
      <c r="F565" s="114" t="s">
        <v>154</v>
      </c>
      <c r="G565" s="115" t="s">
        <v>155</v>
      </c>
      <c r="H565" s="140" t="s">
        <v>372</v>
      </c>
      <c r="I565" s="117"/>
      <c r="J565" s="117"/>
      <c r="K565" s="117"/>
      <c r="L565" s="118">
        <f>SUM(L561:L564)</f>
        <v>0</v>
      </c>
      <c r="M565" s="118">
        <f>SUM(M561:M564)</f>
        <v>0</v>
      </c>
      <c r="N565" s="117"/>
      <c r="O565" s="117"/>
      <c r="P565" s="117"/>
      <c r="Q565" s="117"/>
      <c r="R565" s="119">
        <f>SUM(R561:R564)</f>
        <v>0</v>
      </c>
      <c r="S565" s="119">
        <f>SUM(S561:S564)</f>
        <v>0</v>
      </c>
      <c r="T565" s="119">
        <f>SUM(T561:T564)</f>
        <v>0</v>
      </c>
      <c r="U565" s="119">
        <f>SUM(U561:U564)</f>
        <v>0</v>
      </c>
      <c r="V565" s="117"/>
      <c r="W565" s="117"/>
      <c r="X565" s="117"/>
      <c r="Y565" s="118">
        <f>SUM(Y561:Y564)</f>
        <v>0</v>
      </c>
      <c r="Z565" s="117"/>
      <c r="AA565" s="117"/>
      <c r="AB565" s="118">
        <f t="shared" ref="AB565:AF565" si="911">SUM(AB561:AB564)</f>
        <v>0</v>
      </c>
      <c r="AC565" s="118">
        <f t="shared" si="911"/>
        <v>0</v>
      </c>
      <c r="AD565" s="118">
        <f t="shared" si="911"/>
        <v>0</v>
      </c>
      <c r="AE565" s="118">
        <f t="shared" si="911"/>
        <v>0</v>
      </c>
      <c r="AF565" s="118">
        <f t="shared" si="911"/>
        <v>0</v>
      </c>
      <c r="AG565" s="117"/>
      <c r="AH565" s="117"/>
      <c r="AI565" s="117"/>
      <c r="AJ565" s="119">
        <f>SUM(AJ561:AJ564)</f>
        <v>0</v>
      </c>
      <c r="AK565" s="119">
        <f t="shared" ref="AK565:AN565" si="912">SUM(AK561:AK564)</f>
        <v>0</v>
      </c>
      <c r="AL565" s="119">
        <f t="shared" si="912"/>
        <v>0</v>
      </c>
      <c r="AM565" s="119">
        <f t="shared" si="912"/>
        <v>0</v>
      </c>
      <c r="AN565" s="119">
        <f t="shared" si="912"/>
        <v>0</v>
      </c>
      <c r="AO565" s="116"/>
      <c r="AP565" s="120"/>
      <c r="AQ565" s="118">
        <f t="shared" ref="AQ565:BA565" si="913">SUM(AQ561:AQ564)</f>
        <v>0</v>
      </c>
      <c r="AR565" s="118">
        <f t="shared" si="913"/>
        <v>0</v>
      </c>
      <c r="AS565" s="118">
        <f t="shared" si="913"/>
        <v>0</v>
      </c>
      <c r="AT565" s="118">
        <f t="shared" si="913"/>
        <v>0</v>
      </c>
      <c r="AU565" s="118">
        <f t="shared" si="913"/>
        <v>0</v>
      </c>
      <c r="AV565" s="118">
        <f t="shared" si="913"/>
        <v>0</v>
      </c>
      <c r="AW565" s="118">
        <f t="shared" si="913"/>
        <v>0</v>
      </c>
      <c r="AX565" s="118">
        <f t="shared" si="913"/>
        <v>0</v>
      </c>
      <c r="AY565" s="118">
        <f t="shared" si="913"/>
        <v>0</v>
      </c>
      <c r="AZ565" s="118">
        <f t="shared" si="913"/>
        <v>0</v>
      </c>
      <c r="BA565" s="118">
        <f t="shared" si="913"/>
        <v>0</v>
      </c>
    </row>
    <row r="566" spans="1:53" ht="14.1" customHeight="1" outlineLevel="2" x14ac:dyDescent="0.2">
      <c r="A566" s="68"/>
      <c r="B566" s="94"/>
      <c r="C566" s="251"/>
      <c r="D566" s="96"/>
      <c r="E566" s="96"/>
      <c r="F566" s="97"/>
      <c r="G566" s="98"/>
      <c r="H566" s="99" t="s">
        <v>49</v>
      </c>
      <c r="I566" s="100"/>
      <c r="J566" s="101"/>
      <c r="K566" s="101"/>
      <c r="L566" s="102" t="str">
        <f>IF(I566&lt;&gt;0,((VLOOKUP(I566,'1. Standard_Cost'!$B$4:$D$8,2)+VLOOKUP(I566,'1. Standard_Cost'!$B$4:$D$8,3))*J566*K566),"0")</f>
        <v>0</v>
      </c>
      <c r="M566" s="102">
        <f>L566*'1. Standard_Cost'!F162</f>
        <v>0</v>
      </c>
      <c r="N566" s="103"/>
      <c r="O566" s="103"/>
      <c r="P566" s="103"/>
      <c r="Q566" s="103"/>
      <c r="R566" s="104">
        <f>+N566*P566*'1. Standard_Cost'!$B$12</f>
        <v>0</v>
      </c>
      <c r="S566" s="104">
        <f>+N566*O566*P566*'1. Standard_Cost'!$C$12</f>
        <v>0</v>
      </c>
      <c r="T566" s="104">
        <f>+N566*P566*Q566*'1. Standard_Cost'!$D$12</f>
        <v>0</v>
      </c>
      <c r="U566" s="104">
        <f>+N566*O566*'1. Standard_Cost'!$E$12</f>
        <v>0</v>
      </c>
      <c r="V566" s="103"/>
      <c r="W566" s="103"/>
      <c r="X566" s="103"/>
      <c r="Y566" s="104">
        <f>+V566*((X566*'1. Standard_Cost'!$B$16)+(W566*X566*'1. Standard_Cost'!$C$16))</f>
        <v>0</v>
      </c>
      <c r="Z566" s="103"/>
      <c r="AA566" s="103"/>
      <c r="AB566" s="104">
        <f>+Z566*'1. Standard_Cost'!$B$20+AA566*'1. Standard_Cost'!$C$20</f>
        <v>0</v>
      </c>
      <c r="AC566" s="105"/>
      <c r="AD566" s="106"/>
      <c r="AE566" s="104">
        <f>SUM(AD566,AC566,AB566,Y566,U566,T566,S566,R566)*'1. Standard_Cost'!B186</f>
        <v>0</v>
      </c>
      <c r="AF566" s="104">
        <f>SUM(AD566,AE566)</f>
        <v>0</v>
      </c>
      <c r="AG566" s="103"/>
      <c r="AH566" s="103"/>
      <c r="AI566" s="103"/>
      <c r="AJ566" s="107"/>
      <c r="AK566" s="107"/>
      <c r="AL566" s="107"/>
      <c r="AM566" s="104">
        <f>AG566*'1. Standard_Cost'!B182+'Incremental_Cost Year 2021'!AH575*'1. Standard_Cost'!C182+'Incremental_Cost Year 2021'!AI575*'1. Standard_Cost'!D182+'Incremental_Cost Year 2021'!AJ575+'Incremental_Cost Year 2021'!AL575+AK566</f>
        <v>0</v>
      </c>
      <c r="AN566" s="104">
        <f>AM566*'1. Standard_Cost'!C186</f>
        <v>0</v>
      </c>
      <c r="AO566" s="107"/>
      <c r="AQ566" s="104">
        <f t="shared" ref="AQ566:AQ569" si="914">L566+M566</f>
        <v>0</v>
      </c>
      <c r="AR566" s="104">
        <f t="shared" ref="AR566:AR569" si="915">AF566</f>
        <v>0</v>
      </c>
      <c r="AS566" s="104">
        <f t="shared" si="910"/>
        <v>0</v>
      </c>
      <c r="AT566" s="104">
        <f>SUM(AQ566,AR566,AS566)</f>
        <v>0</v>
      </c>
      <c r="AU566" s="229"/>
      <c r="AV566" s="229"/>
      <c r="AW566" s="229"/>
      <c r="AX566" s="229"/>
      <c r="AY566" s="229"/>
      <c r="AZ566" s="229"/>
      <c r="BA566" s="230">
        <f t="shared" ref="BA566:BA569" si="916">SUM(AU566:AZ566)-AT566</f>
        <v>0</v>
      </c>
    </row>
    <row r="567" spans="1:53" ht="14.1" customHeight="1" outlineLevel="2" x14ac:dyDescent="0.2">
      <c r="A567" s="68"/>
      <c r="B567" s="94"/>
      <c r="C567" s="251"/>
      <c r="D567" s="110"/>
      <c r="E567" s="110"/>
      <c r="F567" s="110"/>
      <c r="G567" s="111"/>
      <c r="H567" s="99" t="s">
        <v>50</v>
      </c>
      <c r="I567" s="100"/>
      <c r="J567" s="101"/>
      <c r="K567" s="101"/>
      <c r="L567" s="102" t="str">
        <f>IF(I567&lt;&gt;0,((VLOOKUP(I567,'1. Standard_Cost'!$B$4:$D$8,2)+VLOOKUP(I567,'1. Standard_Cost'!$B$4:$D$8,3))*J567*K567),"0")</f>
        <v>0</v>
      </c>
      <c r="M567" s="102">
        <f>L567*'1. Standard_Cost'!F162</f>
        <v>0</v>
      </c>
      <c r="N567" s="103"/>
      <c r="O567" s="103"/>
      <c r="P567" s="103"/>
      <c r="Q567" s="103"/>
      <c r="R567" s="104">
        <f>+N567*P567*'1. Standard_Cost'!$B$12</f>
        <v>0</v>
      </c>
      <c r="S567" s="104">
        <f>+N567*O567*P567*'1. Standard_Cost'!$C$12</f>
        <v>0</v>
      </c>
      <c r="T567" s="104">
        <f>+N567*P567*Q567*'1. Standard_Cost'!$D$12</f>
        <v>0</v>
      </c>
      <c r="U567" s="104">
        <f>+N567*O567*'1. Standard_Cost'!$E$12</f>
        <v>0</v>
      </c>
      <c r="V567" s="103"/>
      <c r="W567" s="103"/>
      <c r="X567" s="103"/>
      <c r="Y567" s="104">
        <f>+V567*((X567*'1. Standard_Cost'!$B$16)+(W567*X567*'1. Standard_Cost'!$C$16))</f>
        <v>0</v>
      </c>
      <c r="Z567" s="103"/>
      <c r="AA567" s="103"/>
      <c r="AB567" s="104">
        <f>+Z567*'1. Standard_Cost'!$B$20+AA567*'1. Standard_Cost'!$C$20</f>
        <v>0</v>
      </c>
      <c r="AC567" s="105"/>
      <c r="AD567" s="106"/>
      <c r="AE567" s="104">
        <f>SUM(AD567,AC567,AB567,Y567,U567,T567,S567,R567)*'1. Standard_Cost'!B186</f>
        <v>0</v>
      </c>
      <c r="AF567" s="104">
        <f t="shared" ref="AF567:AF569" si="917">SUM(AD567,AE567)</f>
        <v>0</v>
      </c>
      <c r="AG567" s="103"/>
      <c r="AH567" s="103">
        <v>0</v>
      </c>
      <c r="AI567" s="103">
        <v>0</v>
      </c>
      <c r="AJ567" s="107"/>
      <c r="AK567" s="107"/>
      <c r="AL567" s="107"/>
      <c r="AM567" s="104">
        <f>AG567*'1. Standard_Cost'!B182+'Incremental_Cost Year 2021'!AH576*'1. Standard_Cost'!C182+'Incremental_Cost Year 2021'!AI576*'1. Standard_Cost'!D182+'Incremental_Cost Year 2021'!AJ576+'Incremental_Cost Year 2021'!AL576+AK567</f>
        <v>0</v>
      </c>
      <c r="AN567" s="104">
        <f>AM567*'1. Standard_Cost'!C186</f>
        <v>0</v>
      </c>
      <c r="AO567" s="107"/>
      <c r="AQ567" s="104">
        <f t="shared" si="914"/>
        <v>0</v>
      </c>
      <c r="AR567" s="104">
        <f t="shared" si="915"/>
        <v>0</v>
      </c>
      <c r="AS567" s="104">
        <f t="shared" si="910"/>
        <v>0</v>
      </c>
      <c r="AT567" s="104">
        <f t="shared" ref="AT567:AT569" si="918">SUM(AQ567,AR567,AS567)</f>
        <v>0</v>
      </c>
      <c r="AU567" s="229"/>
      <c r="AV567" s="229">
        <v>0</v>
      </c>
      <c r="AW567" s="229"/>
      <c r="AX567" s="229"/>
      <c r="AY567" s="229"/>
      <c r="AZ567" s="229"/>
      <c r="BA567" s="230">
        <f t="shared" si="916"/>
        <v>0</v>
      </c>
    </row>
    <row r="568" spans="1:53" ht="14.1" customHeight="1" outlineLevel="2" x14ac:dyDescent="0.2">
      <c r="A568" s="68"/>
      <c r="B568" s="94"/>
      <c r="C568" s="251"/>
      <c r="D568" s="110"/>
      <c r="E568" s="110"/>
      <c r="F568" s="110"/>
      <c r="G568" s="111"/>
      <c r="H568" s="99" t="s">
        <v>51</v>
      </c>
      <c r="I568" s="100"/>
      <c r="J568" s="101"/>
      <c r="K568" s="101"/>
      <c r="L568" s="102" t="str">
        <f>IF(I568&lt;&gt;0,((VLOOKUP(I568,'1. Standard_Cost'!$B$4:$D$8,2)+VLOOKUP(I568,'1. Standard_Cost'!$B$4:$D$8,3))*J568*K568),"0")</f>
        <v>0</v>
      </c>
      <c r="M568" s="102">
        <f>L568*'1. Standard_Cost'!F162</f>
        <v>0</v>
      </c>
      <c r="N568" s="103"/>
      <c r="O568" s="103"/>
      <c r="P568" s="103"/>
      <c r="Q568" s="103"/>
      <c r="R568" s="104">
        <f>+N568*P568*'1. Standard_Cost'!$B$12</f>
        <v>0</v>
      </c>
      <c r="S568" s="104">
        <f>+N568*O568*P568*'1. Standard_Cost'!$C$12</f>
        <v>0</v>
      </c>
      <c r="T568" s="104">
        <f>+N568*P568*Q568*'1. Standard_Cost'!$D$12</f>
        <v>0</v>
      </c>
      <c r="U568" s="104">
        <f>+N568*O568*'1. Standard_Cost'!$E$12</f>
        <v>0</v>
      </c>
      <c r="V568" s="103"/>
      <c r="W568" s="103"/>
      <c r="X568" s="103"/>
      <c r="Y568" s="104">
        <f>+V568*((X568*'1. Standard_Cost'!$B$16)+(W568*X568*'1. Standard_Cost'!$C$16))</f>
        <v>0</v>
      </c>
      <c r="Z568" s="103"/>
      <c r="AA568" s="103"/>
      <c r="AB568" s="104">
        <f>+Z568*'1. Standard_Cost'!$B$20+AA568*'1. Standard_Cost'!$C$20</f>
        <v>0</v>
      </c>
      <c r="AC568" s="105"/>
      <c r="AD568" s="106"/>
      <c r="AE568" s="104">
        <f>SUM(AD568,AC568,AB568,Y568,U568,T568,S568,R568)*'1. Standard_Cost'!B186</f>
        <v>0</v>
      </c>
      <c r="AF568" s="104">
        <f t="shared" si="917"/>
        <v>0</v>
      </c>
      <c r="AG568" s="103"/>
      <c r="AH568" s="103"/>
      <c r="AI568" s="103"/>
      <c r="AJ568" s="107"/>
      <c r="AK568" s="107"/>
      <c r="AL568" s="107"/>
      <c r="AM568" s="104">
        <f>AG568*'1. Standard_Cost'!B182+'Incremental_Cost Year 2021'!AH577*'1. Standard_Cost'!C182+'Incremental_Cost Year 2021'!AI577*'1. Standard_Cost'!D182+'Incremental_Cost Year 2021'!AJ577+'Incremental_Cost Year 2021'!AL577+AK568</f>
        <v>0</v>
      </c>
      <c r="AN568" s="104">
        <f>AM568*'1. Standard_Cost'!C186</f>
        <v>0</v>
      </c>
      <c r="AO568" s="107"/>
      <c r="AQ568" s="104">
        <f t="shared" si="914"/>
        <v>0</v>
      </c>
      <c r="AR568" s="104">
        <f t="shared" si="915"/>
        <v>0</v>
      </c>
      <c r="AS568" s="104">
        <f t="shared" si="910"/>
        <v>0</v>
      </c>
      <c r="AT568" s="104">
        <f t="shared" si="918"/>
        <v>0</v>
      </c>
      <c r="AU568" s="229"/>
      <c r="AV568" s="229"/>
      <c r="AW568" s="229"/>
      <c r="AX568" s="229"/>
      <c r="AY568" s="229"/>
      <c r="AZ568" s="229"/>
      <c r="BA568" s="230">
        <f t="shared" si="916"/>
        <v>0</v>
      </c>
    </row>
    <row r="569" spans="1:53" ht="14.1" customHeight="1" outlineLevel="2" x14ac:dyDescent="0.2">
      <c r="A569" s="68"/>
      <c r="B569" s="94"/>
      <c r="C569" s="251"/>
      <c r="D569" s="110"/>
      <c r="E569" s="110"/>
      <c r="F569" s="110"/>
      <c r="G569" s="111"/>
      <c r="H569" s="112" t="s">
        <v>179</v>
      </c>
      <c r="I569" s="100"/>
      <c r="J569" s="101"/>
      <c r="K569" s="101"/>
      <c r="L569" s="102" t="str">
        <f>IF(I569&lt;&gt;0,((VLOOKUP(I569,'1. Standard_Cost'!$B$4:$D$8,2)+VLOOKUP(I569,'1. Standard_Cost'!$B$4:$D$8,3))*J569*K569),"0")</f>
        <v>0</v>
      </c>
      <c r="M569" s="102">
        <f>L569*'1. Standard_Cost'!F162</f>
        <v>0</v>
      </c>
      <c r="N569" s="103"/>
      <c r="O569" s="103"/>
      <c r="P569" s="103"/>
      <c r="Q569" s="103"/>
      <c r="R569" s="104">
        <f>+N569*P569*'1. Standard_Cost'!$B$12</f>
        <v>0</v>
      </c>
      <c r="S569" s="104">
        <f>+N569*O569*P569*'1. Standard_Cost'!$C$12</f>
        <v>0</v>
      </c>
      <c r="T569" s="104">
        <f>+N569*P569*Q569*'1. Standard_Cost'!$D$12</f>
        <v>0</v>
      </c>
      <c r="U569" s="104">
        <f>+N569*O569*'1. Standard_Cost'!$E$12</f>
        <v>0</v>
      </c>
      <c r="V569" s="103"/>
      <c r="W569" s="103"/>
      <c r="X569" s="103"/>
      <c r="Y569" s="104">
        <f>+V569*((X569*'1. Standard_Cost'!$B$16)+(W569*X569*'1. Standard_Cost'!$C$16))</f>
        <v>0</v>
      </c>
      <c r="Z569" s="103"/>
      <c r="AA569" s="103"/>
      <c r="AB569" s="104">
        <f>+Z569*'1. Standard_Cost'!$B$20+AA569*'1. Standard_Cost'!$C$20</f>
        <v>0</v>
      </c>
      <c r="AC569" s="105"/>
      <c r="AD569" s="106"/>
      <c r="AE569" s="104">
        <f>SUM(AD569,AC569,AB569,Y569,U569,T569,S569,R569)*'1. Standard_Cost'!B186</f>
        <v>0</v>
      </c>
      <c r="AF569" s="104">
        <f t="shared" si="917"/>
        <v>0</v>
      </c>
      <c r="AG569" s="103"/>
      <c r="AH569" s="103"/>
      <c r="AI569" s="103"/>
      <c r="AJ569" s="107"/>
      <c r="AK569" s="107"/>
      <c r="AL569" s="107"/>
      <c r="AM569" s="104">
        <f>AG569*'1. Standard_Cost'!B182+'Incremental_Cost Year 2021'!AH578*'1. Standard_Cost'!C182+'Incremental_Cost Year 2021'!AI578*'1. Standard_Cost'!D182+'Incremental_Cost Year 2021'!AJ578+'Incremental_Cost Year 2021'!AL578+AK569</f>
        <v>0</v>
      </c>
      <c r="AN569" s="104">
        <f>AM569*'1. Standard_Cost'!C186</f>
        <v>0</v>
      </c>
      <c r="AO569" s="107"/>
      <c r="AQ569" s="104">
        <f t="shared" si="914"/>
        <v>0</v>
      </c>
      <c r="AR569" s="104">
        <f t="shared" si="915"/>
        <v>0</v>
      </c>
      <c r="AS569" s="104">
        <f t="shared" si="910"/>
        <v>0</v>
      </c>
      <c r="AT569" s="104">
        <f t="shared" si="918"/>
        <v>0</v>
      </c>
      <c r="AU569" s="229"/>
      <c r="AV569" s="229"/>
      <c r="AW569" s="229"/>
      <c r="AX569" s="229"/>
      <c r="AY569" s="229"/>
      <c r="AZ569" s="229"/>
      <c r="BA569" s="230">
        <f t="shared" si="916"/>
        <v>0</v>
      </c>
    </row>
    <row r="570" spans="1:53" ht="25.7" customHeight="1" outlineLevel="1" x14ac:dyDescent="0.2">
      <c r="A570" s="68"/>
      <c r="B570" s="94"/>
      <c r="C570" s="251"/>
      <c r="D570" s="113" t="s">
        <v>48</v>
      </c>
      <c r="E570" s="113" t="s">
        <v>373</v>
      </c>
      <c r="F570" s="114" t="s">
        <v>154</v>
      </c>
      <c r="G570" s="115" t="s">
        <v>155</v>
      </c>
      <c r="H570" s="122" t="s">
        <v>374</v>
      </c>
      <c r="I570" s="117"/>
      <c r="J570" s="117"/>
      <c r="K570" s="117"/>
      <c r="L570" s="118">
        <f>SUM(L566:L569)</f>
        <v>0</v>
      </c>
      <c r="M570" s="118">
        <f>SUM(M566:M569)</f>
        <v>0</v>
      </c>
      <c r="N570" s="117"/>
      <c r="O570" s="117"/>
      <c r="P570" s="117"/>
      <c r="Q570" s="117"/>
      <c r="R570" s="119">
        <f>SUM(R566:R569)</f>
        <v>0</v>
      </c>
      <c r="S570" s="119">
        <f>SUM(S566:S569)</f>
        <v>0</v>
      </c>
      <c r="T570" s="119">
        <f>SUM(T566:T569)</f>
        <v>0</v>
      </c>
      <c r="U570" s="119">
        <f>SUM(U566:U569)</f>
        <v>0</v>
      </c>
      <c r="V570" s="117"/>
      <c r="W570" s="117"/>
      <c r="X570" s="117"/>
      <c r="Y570" s="118">
        <f>SUM(Y566:Y569)</f>
        <v>0</v>
      </c>
      <c r="Z570" s="117"/>
      <c r="AA570" s="117"/>
      <c r="AB570" s="118">
        <f t="shared" ref="AB570:AF570" si="919">SUM(AB566:AB569)</f>
        <v>0</v>
      </c>
      <c r="AC570" s="118">
        <f t="shared" si="919"/>
        <v>0</v>
      </c>
      <c r="AD570" s="118">
        <f t="shared" si="919"/>
        <v>0</v>
      </c>
      <c r="AE570" s="118">
        <f t="shared" si="919"/>
        <v>0</v>
      </c>
      <c r="AF570" s="118">
        <f t="shared" si="919"/>
        <v>0</v>
      </c>
      <c r="AG570" s="117"/>
      <c r="AH570" s="117"/>
      <c r="AI570" s="117"/>
      <c r="AJ570" s="119">
        <f>SUM(AJ566:AJ569)</f>
        <v>0</v>
      </c>
      <c r="AK570" s="119">
        <f t="shared" ref="AK570:AN570" si="920">SUM(AK566:AK569)</f>
        <v>0</v>
      </c>
      <c r="AL570" s="119">
        <f t="shared" si="920"/>
        <v>0</v>
      </c>
      <c r="AM570" s="119">
        <f t="shared" si="920"/>
        <v>0</v>
      </c>
      <c r="AN570" s="119">
        <f t="shared" si="920"/>
        <v>0</v>
      </c>
      <c r="AO570" s="116"/>
      <c r="AP570" s="120"/>
      <c r="AQ570" s="121">
        <f t="shared" ref="AQ570:BA570" si="921">SUM(AQ566:AQ569)</f>
        <v>0</v>
      </c>
      <c r="AR570" s="121">
        <f t="shared" si="921"/>
        <v>0</v>
      </c>
      <c r="AS570" s="121">
        <f t="shared" si="921"/>
        <v>0</v>
      </c>
      <c r="AT570" s="121">
        <f t="shared" si="921"/>
        <v>0</v>
      </c>
      <c r="AU570" s="121">
        <f t="shared" si="921"/>
        <v>0</v>
      </c>
      <c r="AV570" s="121">
        <f t="shared" si="921"/>
        <v>0</v>
      </c>
      <c r="AW570" s="121">
        <f t="shared" si="921"/>
        <v>0</v>
      </c>
      <c r="AX570" s="121">
        <f t="shared" si="921"/>
        <v>0</v>
      </c>
      <c r="AY570" s="121">
        <f t="shared" si="921"/>
        <v>0</v>
      </c>
      <c r="AZ570" s="121">
        <f t="shared" si="921"/>
        <v>0</v>
      </c>
      <c r="BA570" s="121">
        <f t="shared" si="921"/>
        <v>0</v>
      </c>
    </row>
    <row r="571" spans="1:53" ht="14.1" customHeight="1" outlineLevel="2" x14ac:dyDescent="0.2">
      <c r="A571" s="68"/>
      <c r="B571" s="94"/>
      <c r="C571" s="251"/>
      <c r="D571" s="96"/>
      <c r="E571" s="96"/>
      <c r="F571" s="97"/>
      <c r="G571" s="98"/>
      <c r="H571" s="99" t="s">
        <v>49</v>
      </c>
      <c r="I571" s="100"/>
      <c r="J571" s="101"/>
      <c r="K571" s="101"/>
      <c r="L571" s="102" t="str">
        <f>IF(I571&lt;&gt;0,((VLOOKUP(I571,'1. Standard_Cost'!$B$4:$D$8,2)+VLOOKUP(I571,'1. Standard_Cost'!$B$4:$D$8,3))*J571*K571),"0")</f>
        <v>0</v>
      </c>
      <c r="M571" s="102">
        <f>L571*'1. Standard_Cost'!F162</f>
        <v>0</v>
      </c>
      <c r="N571" s="103"/>
      <c r="O571" s="103"/>
      <c r="P571" s="103"/>
      <c r="Q571" s="103"/>
      <c r="R571" s="104">
        <f>+N571*P571*'1. Standard_Cost'!$B$12</f>
        <v>0</v>
      </c>
      <c r="S571" s="104">
        <f>+N571*O571*P571*'1. Standard_Cost'!$C$12</f>
        <v>0</v>
      </c>
      <c r="T571" s="104">
        <f>+N571*P571*Q571*'1. Standard_Cost'!$D$12</f>
        <v>0</v>
      </c>
      <c r="U571" s="104">
        <f>+N571*O571*'1. Standard_Cost'!$E$12</f>
        <v>0</v>
      </c>
      <c r="V571" s="103"/>
      <c r="W571" s="103"/>
      <c r="X571" s="103"/>
      <c r="Y571" s="104">
        <f>+V571*((X571*'1. Standard_Cost'!$B$16)+(W571*X571*'1. Standard_Cost'!$C$16))</f>
        <v>0</v>
      </c>
      <c r="Z571" s="103"/>
      <c r="AA571" s="103"/>
      <c r="AB571" s="104">
        <f>+Z571*'1. Standard_Cost'!$B$20+AA571*'1. Standard_Cost'!$C$20</f>
        <v>0</v>
      </c>
      <c r="AC571" s="105"/>
      <c r="AD571" s="106"/>
      <c r="AE571" s="104">
        <f>SUM(AD571,AC571,AB571,Y571,U571,T571,S571,R571)*'1. Standard_Cost'!B186</f>
        <v>0</v>
      </c>
      <c r="AF571" s="104">
        <f>SUM(AD571,AE571)</f>
        <v>0</v>
      </c>
      <c r="AG571" s="103"/>
      <c r="AH571" s="103"/>
      <c r="AI571" s="103"/>
      <c r="AJ571" s="107"/>
      <c r="AK571" s="107"/>
      <c r="AL571" s="107"/>
      <c r="AM571" s="104">
        <f>AG571*'1. Standard_Cost'!B182+'Incremental_Cost Year 2021'!AH580*'1. Standard_Cost'!C182+'Incremental_Cost Year 2021'!AI580*'1. Standard_Cost'!D182+'Incremental_Cost Year 2021'!AJ580+'Incremental_Cost Year 2021'!AL580+AK571</f>
        <v>0</v>
      </c>
      <c r="AN571" s="104">
        <f>AM571*'1. Standard_Cost'!C186</f>
        <v>0</v>
      </c>
      <c r="AO571" s="107"/>
      <c r="AQ571" s="104">
        <f t="shared" ref="AQ571:AQ574" si="922">L571+M571</f>
        <v>0</v>
      </c>
      <c r="AR571" s="104">
        <f t="shared" ref="AR571:AR574" si="923">AF571</f>
        <v>0</v>
      </c>
      <c r="AS571" s="104">
        <f t="shared" si="910"/>
        <v>0</v>
      </c>
      <c r="AT571" s="104">
        <f>SUM(AQ571,AR571,AS571)</f>
        <v>0</v>
      </c>
      <c r="AU571" s="229"/>
      <c r="AV571" s="229"/>
      <c r="AW571" s="229"/>
      <c r="AX571" s="229"/>
      <c r="AY571" s="229"/>
      <c r="AZ571" s="229"/>
      <c r="BA571" s="230">
        <f t="shared" ref="BA571:BA574" si="924">SUM(AU571:AZ571)-AT571</f>
        <v>0</v>
      </c>
    </row>
    <row r="572" spans="1:53" ht="14.1" customHeight="1" outlineLevel="2" x14ac:dyDescent="0.2">
      <c r="A572" s="68"/>
      <c r="B572" s="94"/>
      <c r="C572" s="251"/>
      <c r="D572" s="110"/>
      <c r="E572" s="110"/>
      <c r="F572" s="110"/>
      <c r="G572" s="111"/>
      <c r="H572" s="99" t="s">
        <v>50</v>
      </c>
      <c r="I572" s="100"/>
      <c r="J572" s="101"/>
      <c r="K572" s="101"/>
      <c r="L572" s="102" t="str">
        <f>IF(I572&lt;&gt;0,((VLOOKUP(I572,'1. Standard_Cost'!$B$4:$D$8,2)+VLOOKUP(I572,'1. Standard_Cost'!$B$4:$D$8,3))*J572*K572),"0")</f>
        <v>0</v>
      </c>
      <c r="M572" s="102">
        <f>L572*'1. Standard_Cost'!F162</f>
        <v>0</v>
      </c>
      <c r="N572" s="103"/>
      <c r="O572" s="103"/>
      <c r="P572" s="103"/>
      <c r="Q572" s="103"/>
      <c r="R572" s="104">
        <f>+N572*P572*'1. Standard_Cost'!$B$12</f>
        <v>0</v>
      </c>
      <c r="S572" s="104">
        <f>+N572*O572*P572*'1. Standard_Cost'!$C$12</f>
        <v>0</v>
      </c>
      <c r="T572" s="104">
        <f>+N572*P572*Q572*'1. Standard_Cost'!$D$12</f>
        <v>0</v>
      </c>
      <c r="U572" s="104">
        <f>+N572*O572*'1. Standard_Cost'!$E$12</f>
        <v>0</v>
      </c>
      <c r="V572" s="103"/>
      <c r="W572" s="103"/>
      <c r="X572" s="103"/>
      <c r="Y572" s="104">
        <f>+V572*((X572*'1. Standard_Cost'!$B$16)+(W572*X572*'1. Standard_Cost'!$C$16))</f>
        <v>0</v>
      </c>
      <c r="Z572" s="103"/>
      <c r="AA572" s="103"/>
      <c r="AB572" s="104">
        <f>+Z572*'1. Standard_Cost'!$B$20+AA572*'1. Standard_Cost'!$C$20</f>
        <v>0</v>
      </c>
      <c r="AC572" s="105"/>
      <c r="AD572" s="106"/>
      <c r="AE572" s="104">
        <f>SUM(AD572,AC572,AB572,Y572,U572,T572,S572,R572)*'1. Standard_Cost'!B186</f>
        <v>0</v>
      </c>
      <c r="AF572" s="104">
        <f t="shared" ref="AF572:AF574" si="925">SUM(AD572,AE572)</f>
        <v>0</v>
      </c>
      <c r="AG572" s="103"/>
      <c r="AH572" s="103">
        <v>0</v>
      </c>
      <c r="AI572" s="103">
        <v>0</v>
      </c>
      <c r="AJ572" s="107"/>
      <c r="AK572" s="107"/>
      <c r="AL572" s="107"/>
      <c r="AM572" s="104">
        <f>AG572*'1. Standard_Cost'!B182+'Incremental_Cost Year 2021'!AH581*'1. Standard_Cost'!C182+'Incremental_Cost Year 2021'!AI581*'1. Standard_Cost'!D182+'Incremental_Cost Year 2021'!AJ581+'Incremental_Cost Year 2021'!AL581+AK572</f>
        <v>0</v>
      </c>
      <c r="AN572" s="104">
        <f>AM572*'1. Standard_Cost'!C186</f>
        <v>0</v>
      </c>
      <c r="AO572" s="107"/>
      <c r="AQ572" s="104">
        <f t="shared" si="922"/>
        <v>0</v>
      </c>
      <c r="AR572" s="104">
        <f t="shared" si="923"/>
        <v>0</v>
      </c>
      <c r="AS572" s="104">
        <f t="shared" si="910"/>
        <v>0</v>
      </c>
      <c r="AT572" s="104">
        <f t="shared" ref="AT572:AT574" si="926">SUM(AQ572,AR572,AS572)</f>
        <v>0</v>
      </c>
      <c r="AU572" s="229"/>
      <c r="AV572" s="229">
        <v>0</v>
      </c>
      <c r="AW572" s="229"/>
      <c r="AX572" s="229"/>
      <c r="AY572" s="229"/>
      <c r="AZ572" s="229"/>
      <c r="BA572" s="230">
        <f t="shared" si="924"/>
        <v>0</v>
      </c>
    </row>
    <row r="573" spans="1:53" ht="14.1" customHeight="1" outlineLevel="2" x14ac:dyDescent="0.2">
      <c r="A573" s="68"/>
      <c r="B573" s="94"/>
      <c r="C573" s="251"/>
      <c r="D573" s="110"/>
      <c r="E573" s="110"/>
      <c r="F573" s="110"/>
      <c r="G573" s="111"/>
      <c r="H573" s="99" t="s">
        <v>51</v>
      </c>
      <c r="I573" s="100"/>
      <c r="J573" s="101"/>
      <c r="K573" s="101"/>
      <c r="L573" s="102" t="str">
        <f>IF(I573&lt;&gt;0,((VLOOKUP(I573,'1. Standard_Cost'!$B$4:$D$8,2)+VLOOKUP(I573,'1. Standard_Cost'!$B$4:$D$8,3))*J573*K573),"0")</f>
        <v>0</v>
      </c>
      <c r="M573" s="102">
        <f>L573*'1. Standard_Cost'!F162</f>
        <v>0</v>
      </c>
      <c r="N573" s="103"/>
      <c r="O573" s="103"/>
      <c r="P573" s="103"/>
      <c r="Q573" s="103"/>
      <c r="R573" s="104">
        <f>+N573*P573*'1. Standard_Cost'!$B$12</f>
        <v>0</v>
      </c>
      <c r="S573" s="104">
        <f>+N573*O573*P573*'1. Standard_Cost'!$C$12</f>
        <v>0</v>
      </c>
      <c r="T573" s="104">
        <f>+N573*P573*Q573*'1. Standard_Cost'!$D$12</f>
        <v>0</v>
      </c>
      <c r="U573" s="104">
        <f>+N573*O573*'1. Standard_Cost'!$E$12</f>
        <v>0</v>
      </c>
      <c r="V573" s="103"/>
      <c r="W573" s="103"/>
      <c r="X573" s="103"/>
      <c r="Y573" s="104">
        <f>+V573*((X573*'1. Standard_Cost'!$B$16)+(W573*X573*'1. Standard_Cost'!$C$16))</f>
        <v>0</v>
      </c>
      <c r="Z573" s="103"/>
      <c r="AA573" s="103"/>
      <c r="AB573" s="104">
        <f>+Z573*'1. Standard_Cost'!$B$20+AA573*'1. Standard_Cost'!$C$20</f>
        <v>0</v>
      </c>
      <c r="AC573" s="105"/>
      <c r="AD573" s="106"/>
      <c r="AE573" s="104">
        <f>SUM(AD573,AC573,AB573,Y573,U573,T573,S573,R573)*'1. Standard_Cost'!B186</f>
        <v>0</v>
      </c>
      <c r="AF573" s="104">
        <f t="shared" si="925"/>
        <v>0</v>
      </c>
      <c r="AG573" s="103"/>
      <c r="AH573" s="103"/>
      <c r="AI573" s="103"/>
      <c r="AJ573" s="107"/>
      <c r="AK573" s="107"/>
      <c r="AL573" s="107"/>
      <c r="AM573" s="104">
        <f>AG573*'1. Standard_Cost'!B182+'Incremental_Cost Year 2021'!AH582*'1. Standard_Cost'!C182+'Incremental_Cost Year 2021'!AI582*'1. Standard_Cost'!D182+'Incremental_Cost Year 2021'!AJ582+'Incremental_Cost Year 2021'!AL582+AK573</f>
        <v>0</v>
      </c>
      <c r="AN573" s="104">
        <f>AM573*'1. Standard_Cost'!C186</f>
        <v>0</v>
      </c>
      <c r="AO573" s="107"/>
      <c r="AQ573" s="104">
        <f t="shared" si="922"/>
        <v>0</v>
      </c>
      <c r="AR573" s="104">
        <f t="shared" si="923"/>
        <v>0</v>
      </c>
      <c r="AS573" s="104">
        <f t="shared" si="910"/>
        <v>0</v>
      </c>
      <c r="AT573" s="104">
        <f t="shared" si="926"/>
        <v>0</v>
      </c>
      <c r="AU573" s="229"/>
      <c r="AV573" s="229"/>
      <c r="AW573" s="229"/>
      <c r="AX573" s="229"/>
      <c r="AY573" s="229"/>
      <c r="AZ573" s="229"/>
      <c r="BA573" s="230">
        <f t="shared" si="924"/>
        <v>0</v>
      </c>
    </row>
    <row r="574" spans="1:53" ht="14.1" customHeight="1" outlineLevel="2" x14ac:dyDescent="0.2">
      <c r="A574" s="68"/>
      <c r="B574" s="94"/>
      <c r="C574" s="251"/>
      <c r="D574" s="110"/>
      <c r="E574" s="110"/>
      <c r="F574" s="110"/>
      <c r="G574" s="111"/>
      <c r="H574" s="112" t="s">
        <v>179</v>
      </c>
      <c r="I574" s="100"/>
      <c r="J574" s="101"/>
      <c r="K574" s="101"/>
      <c r="L574" s="102" t="str">
        <f>IF(I574&lt;&gt;0,((VLOOKUP(I574,'1. Standard_Cost'!$B$4:$D$8,2)+VLOOKUP(I574,'1. Standard_Cost'!$B$4:$D$8,3))*J574*K574),"0")</f>
        <v>0</v>
      </c>
      <c r="M574" s="102">
        <f>L574*'1. Standard_Cost'!F162</f>
        <v>0</v>
      </c>
      <c r="N574" s="103"/>
      <c r="O574" s="103"/>
      <c r="P574" s="103"/>
      <c r="Q574" s="103"/>
      <c r="R574" s="104">
        <f>+N574*P574*'1. Standard_Cost'!$B$12</f>
        <v>0</v>
      </c>
      <c r="S574" s="104">
        <f>+N574*O574*P574*'1. Standard_Cost'!$C$12</f>
        <v>0</v>
      </c>
      <c r="T574" s="104">
        <f>+N574*P574*Q574*'1. Standard_Cost'!$D$12</f>
        <v>0</v>
      </c>
      <c r="U574" s="104">
        <f>+N574*O574*'1. Standard_Cost'!$E$12</f>
        <v>0</v>
      </c>
      <c r="V574" s="103"/>
      <c r="W574" s="103"/>
      <c r="X574" s="103"/>
      <c r="Y574" s="104">
        <f>+V574*((X574*'1. Standard_Cost'!$B$16)+(W574*X574*'1. Standard_Cost'!$C$16))</f>
        <v>0</v>
      </c>
      <c r="Z574" s="103"/>
      <c r="AA574" s="103"/>
      <c r="AB574" s="104">
        <f>+Z574*'1. Standard_Cost'!$B$20+AA574*'1. Standard_Cost'!$C$20</f>
        <v>0</v>
      </c>
      <c r="AC574" s="105"/>
      <c r="AD574" s="106"/>
      <c r="AE574" s="104">
        <f>SUM(AD574,AC574,AB574,Y574,U574,T574,S574,R574)*'1. Standard_Cost'!B186</f>
        <v>0</v>
      </c>
      <c r="AF574" s="104">
        <f t="shared" si="925"/>
        <v>0</v>
      </c>
      <c r="AG574" s="103"/>
      <c r="AH574" s="103"/>
      <c r="AI574" s="103"/>
      <c r="AJ574" s="107"/>
      <c r="AK574" s="107"/>
      <c r="AL574" s="107"/>
      <c r="AM574" s="104">
        <f>AG574*'1. Standard_Cost'!B182+'Incremental_Cost Year 2021'!AH583*'1. Standard_Cost'!C182+'Incremental_Cost Year 2021'!AI583*'1. Standard_Cost'!D182+'Incremental_Cost Year 2021'!AJ583+'Incremental_Cost Year 2021'!AL583+AK574</f>
        <v>0</v>
      </c>
      <c r="AN574" s="104">
        <f>AM574*'1. Standard_Cost'!C186</f>
        <v>0</v>
      </c>
      <c r="AO574" s="107"/>
      <c r="AQ574" s="104">
        <f t="shared" si="922"/>
        <v>0</v>
      </c>
      <c r="AR574" s="104">
        <f t="shared" si="923"/>
        <v>0</v>
      </c>
      <c r="AS574" s="104">
        <f t="shared" si="910"/>
        <v>0</v>
      </c>
      <c r="AT574" s="104">
        <f t="shared" si="926"/>
        <v>0</v>
      </c>
      <c r="AU574" s="229"/>
      <c r="AV574" s="229"/>
      <c r="AW574" s="229"/>
      <c r="AX574" s="229"/>
      <c r="AY574" s="229"/>
      <c r="AZ574" s="229"/>
      <c r="BA574" s="230">
        <f t="shared" si="924"/>
        <v>0</v>
      </c>
    </row>
    <row r="575" spans="1:53" ht="24.6" customHeight="1" outlineLevel="1" x14ac:dyDescent="0.2">
      <c r="A575" s="68"/>
      <c r="B575" s="141"/>
      <c r="C575" s="251"/>
      <c r="D575" s="113" t="s">
        <v>48</v>
      </c>
      <c r="E575" s="113" t="s">
        <v>811</v>
      </c>
      <c r="F575" s="114" t="s">
        <v>154</v>
      </c>
      <c r="G575" s="115" t="s">
        <v>155</v>
      </c>
      <c r="H575" s="122" t="s">
        <v>375</v>
      </c>
      <c r="I575" s="117"/>
      <c r="J575" s="117"/>
      <c r="K575" s="117"/>
      <c r="L575" s="118">
        <f>SUM(L571:L574)</f>
        <v>0</v>
      </c>
      <c r="M575" s="118">
        <f>SUM(M571:M574)</f>
        <v>0</v>
      </c>
      <c r="N575" s="117"/>
      <c r="O575" s="117"/>
      <c r="P575" s="117"/>
      <c r="Q575" s="117"/>
      <c r="R575" s="119">
        <f>SUM(R571:R574)</f>
        <v>0</v>
      </c>
      <c r="S575" s="119">
        <f>SUM(S571:S574)</f>
        <v>0</v>
      </c>
      <c r="T575" s="119">
        <f>SUM(T571:T574)</f>
        <v>0</v>
      </c>
      <c r="U575" s="119">
        <f>SUM(U571:U574)</f>
        <v>0</v>
      </c>
      <c r="V575" s="117"/>
      <c r="W575" s="117"/>
      <c r="X575" s="117"/>
      <c r="Y575" s="118">
        <f>SUM(Y571:Y574)</f>
        <v>0</v>
      </c>
      <c r="Z575" s="117"/>
      <c r="AA575" s="117"/>
      <c r="AB575" s="118">
        <f t="shared" ref="AB575:AF575" si="927">SUM(AB571:AB574)</f>
        <v>0</v>
      </c>
      <c r="AC575" s="118">
        <f t="shared" si="927"/>
        <v>0</v>
      </c>
      <c r="AD575" s="118">
        <f t="shared" si="927"/>
        <v>0</v>
      </c>
      <c r="AE575" s="118">
        <f t="shared" si="927"/>
        <v>0</v>
      </c>
      <c r="AF575" s="118">
        <f t="shared" si="927"/>
        <v>0</v>
      </c>
      <c r="AG575" s="117"/>
      <c r="AH575" s="117"/>
      <c r="AI575" s="117"/>
      <c r="AJ575" s="119">
        <f>SUM(AJ571:AJ574)</f>
        <v>0</v>
      </c>
      <c r="AK575" s="119">
        <f t="shared" ref="AK575:AN575" si="928">SUM(AK571:AK574)</f>
        <v>0</v>
      </c>
      <c r="AL575" s="119">
        <f t="shared" si="928"/>
        <v>0</v>
      </c>
      <c r="AM575" s="119">
        <f t="shared" si="928"/>
        <v>0</v>
      </c>
      <c r="AN575" s="119">
        <f t="shared" si="928"/>
        <v>0</v>
      </c>
      <c r="AO575" s="116"/>
      <c r="AP575" s="120"/>
      <c r="AQ575" s="121">
        <f t="shared" ref="AQ575:BA575" si="929">SUM(AQ571:AQ574)</f>
        <v>0</v>
      </c>
      <c r="AR575" s="121">
        <f t="shared" si="929"/>
        <v>0</v>
      </c>
      <c r="AS575" s="121">
        <f t="shared" si="929"/>
        <v>0</v>
      </c>
      <c r="AT575" s="121">
        <f t="shared" si="929"/>
        <v>0</v>
      </c>
      <c r="AU575" s="121">
        <f t="shared" si="929"/>
        <v>0</v>
      </c>
      <c r="AV575" s="121">
        <f t="shared" si="929"/>
        <v>0</v>
      </c>
      <c r="AW575" s="121">
        <f t="shared" si="929"/>
        <v>0</v>
      </c>
      <c r="AX575" s="121">
        <f t="shared" si="929"/>
        <v>0</v>
      </c>
      <c r="AY575" s="121">
        <f t="shared" si="929"/>
        <v>0</v>
      </c>
      <c r="AZ575" s="121">
        <f t="shared" si="929"/>
        <v>0</v>
      </c>
      <c r="BA575" s="121">
        <f t="shared" si="929"/>
        <v>0</v>
      </c>
    </row>
    <row r="576" spans="1:53" ht="14.1" customHeight="1" outlineLevel="2" x14ac:dyDescent="0.2">
      <c r="A576" s="68"/>
      <c r="B576" s="94"/>
      <c r="C576" s="95"/>
      <c r="D576" s="96"/>
      <c r="E576" s="96"/>
      <c r="F576" s="97"/>
      <c r="G576" s="98"/>
      <c r="H576" s="99" t="s">
        <v>49</v>
      </c>
      <c r="I576" s="100"/>
      <c r="J576" s="101"/>
      <c r="K576" s="101"/>
      <c r="L576" s="102" t="str">
        <f>IF(I576&lt;&gt;0,((VLOOKUP(I576,'1. Standard_Cost'!$B$4:$D$8,2)+VLOOKUP(I576,'1. Standard_Cost'!$B$4:$D$8,3))*J576*K576),"0")</f>
        <v>0</v>
      </c>
      <c r="M576" s="102">
        <f>L576*'1. Standard_Cost'!F167</f>
        <v>0</v>
      </c>
      <c r="N576" s="103"/>
      <c r="O576" s="103"/>
      <c r="P576" s="103"/>
      <c r="Q576" s="103"/>
      <c r="R576" s="104">
        <f>+N576*P576*'1. Standard_Cost'!$B$12</f>
        <v>0</v>
      </c>
      <c r="S576" s="104">
        <f>+N576*O576*P576*'1. Standard_Cost'!$C$12</f>
        <v>0</v>
      </c>
      <c r="T576" s="104">
        <f>+N576*P576*Q576*'1. Standard_Cost'!$D$12</f>
        <v>0</v>
      </c>
      <c r="U576" s="104">
        <f>+N576*O576*'1. Standard_Cost'!$E$12</f>
        <v>0</v>
      </c>
      <c r="V576" s="103"/>
      <c r="W576" s="103"/>
      <c r="X576" s="103"/>
      <c r="Y576" s="104">
        <f>+V576*((X576*'1. Standard_Cost'!$B$16)+(W576*X576*'1. Standard_Cost'!$C$16))</f>
        <v>0</v>
      </c>
      <c r="Z576" s="103"/>
      <c r="AA576" s="103"/>
      <c r="AB576" s="104">
        <f>+Z576*'1. Standard_Cost'!$B$20+AA576*'1. Standard_Cost'!$C$20</f>
        <v>0</v>
      </c>
      <c r="AC576" s="105"/>
      <c r="AD576" s="106"/>
      <c r="AE576" s="104">
        <f>SUM(AD576,AC576,AB576,Y576,U576,T576,S576,R576)*'1. Standard_Cost'!B191</f>
        <v>0</v>
      </c>
      <c r="AF576" s="104">
        <f>SUM(AD576,AE576)</f>
        <v>0</v>
      </c>
      <c r="AG576" s="103"/>
      <c r="AH576" s="103"/>
      <c r="AI576" s="103"/>
      <c r="AJ576" s="107"/>
      <c r="AK576" s="107"/>
      <c r="AL576" s="107"/>
      <c r="AM576" s="104">
        <f>AG576*'1. Standard_Cost'!B187+'Incremental_Cost Year 2021'!AH585*'1. Standard_Cost'!C187+'Incremental_Cost Year 2021'!AI585*'1. Standard_Cost'!D187+'Incremental_Cost Year 2021'!AJ585+'Incremental_Cost Year 2021'!AL585+AK576</f>
        <v>0</v>
      </c>
      <c r="AN576" s="104">
        <f>AM576*'1. Standard_Cost'!C191</f>
        <v>0</v>
      </c>
      <c r="AO576" s="107"/>
      <c r="AQ576" s="104">
        <f t="shared" ref="AQ576:AQ579" si="930">L576+M576</f>
        <v>0</v>
      </c>
      <c r="AR576" s="104">
        <f t="shared" ref="AR576:AR579" si="931">AF576</f>
        <v>0</v>
      </c>
      <c r="AS576" s="104">
        <f t="shared" si="910"/>
        <v>0</v>
      </c>
      <c r="AT576" s="104">
        <f>SUM(AQ576,AR576,AS576)</f>
        <v>0</v>
      </c>
      <c r="AU576" s="229"/>
      <c r="AV576" s="229"/>
      <c r="AW576" s="229"/>
      <c r="AX576" s="229"/>
      <c r="AY576" s="229"/>
      <c r="AZ576" s="229"/>
      <c r="BA576" s="230">
        <f t="shared" ref="BA576:BA579" si="932">SUM(AU576:AZ576)-AT576</f>
        <v>0</v>
      </c>
    </row>
    <row r="577" spans="1:53" ht="14.1" customHeight="1" outlineLevel="2" x14ac:dyDescent="0.2">
      <c r="A577" s="68"/>
      <c r="B577" s="94"/>
      <c r="C577" s="95"/>
      <c r="D577" s="110"/>
      <c r="E577" s="110"/>
      <c r="F577" s="110"/>
      <c r="G577" s="111"/>
      <c r="H577" s="99" t="s">
        <v>50</v>
      </c>
      <c r="I577" s="100"/>
      <c r="J577" s="101"/>
      <c r="K577" s="101"/>
      <c r="L577" s="102" t="str">
        <f>IF(I577&lt;&gt;0,((VLOOKUP(I577,'1. Standard_Cost'!$B$4:$D$8,2)+VLOOKUP(I577,'1. Standard_Cost'!$B$4:$D$8,3))*J577*K577),"0")</f>
        <v>0</v>
      </c>
      <c r="M577" s="102">
        <f>L577*'1. Standard_Cost'!F167</f>
        <v>0</v>
      </c>
      <c r="N577" s="103"/>
      <c r="O577" s="103"/>
      <c r="P577" s="103"/>
      <c r="Q577" s="103"/>
      <c r="R577" s="104">
        <f>+N577*P577*'1. Standard_Cost'!$B$12</f>
        <v>0</v>
      </c>
      <c r="S577" s="104">
        <f>+N577*O577*P577*'1. Standard_Cost'!$C$12</f>
        <v>0</v>
      </c>
      <c r="T577" s="104">
        <f>+N577*P577*Q577*'1. Standard_Cost'!$D$12</f>
        <v>0</v>
      </c>
      <c r="U577" s="104">
        <f>+N577*O577*'1. Standard_Cost'!$E$12</f>
        <v>0</v>
      </c>
      <c r="V577" s="103"/>
      <c r="W577" s="103"/>
      <c r="X577" s="103"/>
      <c r="Y577" s="104">
        <f>+V577*((X577*'1. Standard_Cost'!$B$16)+(W577*X577*'1. Standard_Cost'!$C$16))</f>
        <v>0</v>
      </c>
      <c r="Z577" s="103"/>
      <c r="AA577" s="103"/>
      <c r="AB577" s="104">
        <f>+Z577*'1. Standard_Cost'!$B$20+AA577*'1. Standard_Cost'!$C$20</f>
        <v>0</v>
      </c>
      <c r="AC577" s="105"/>
      <c r="AD577" s="106"/>
      <c r="AE577" s="104">
        <f>SUM(AD577,AC577,AB577,Y577,U577,T577,S577,R577)*'1. Standard_Cost'!B191</f>
        <v>0</v>
      </c>
      <c r="AF577" s="104">
        <f t="shared" ref="AF577:AF579" si="933">SUM(AD577,AE577)</f>
        <v>0</v>
      </c>
      <c r="AG577" s="103"/>
      <c r="AH577" s="103">
        <v>0</v>
      </c>
      <c r="AI577" s="103">
        <v>0</v>
      </c>
      <c r="AJ577" s="107"/>
      <c r="AK577" s="107"/>
      <c r="AL577" s="107"/>
      <c r="AM577" s="104">
        <f>AG577*'1. Standard_Cost'!B187+'Incremental_Cost Year 2021'!AH586*'1. Standard_Cost'!C187+'Incremental_Cost Year 2021'!AI586*'1. Standard_Cost'!D187+'Incremental_Cost Year 2021'!AJ586+'Incremental_Cost Year 2021'!AL586+AK577</f>
        <v>0</v>
      </c>
      <c r="AN577" s="104">
        <f>AM577*'1. Standard_Cost'!C191</f>
        <v>0</v>
      </c>
      <c r="AO577" s="107"/>
      <c r="AQ577" s="104">
        <f t="shared" si="930"/>
        <v>0</v>
      </c>
      <c r="AR577" s="104">
        <f t="shared" si="931"/>
        <v>0</v>
      </c>
      <c r="AS577" s="104">
        <f t="shared" si="910"/>
        <v>0</v>
      </c>
      <c r="AT577" s="104">
        <f t="shared" ref="AT577:AT579" si="934">SUM(AQ577,AR577,AS577)</f>
        <v>0</v>
      </c>
      <c r="AU577" s="229"/>
      <c r="AV577" s="229">
        <v>0</v>
      </c>
      <c r="AW577" s="229"/>
      <c r="AX577" s="229"/>
      <c r="AY577" s="229"/>
      <c r="AZ577" s="229"/>
      <c r="BA577" s="230">
        <f t="shared" si="932"/>
        <v>0</v>
      </c>
    </row>
    <row r="578" spans="1:53" ht="14.1" customHeight="1" outlineLevel="2" x14ac:dyDescent="0.2">
      <c r="A578" s="68"/>
      <c r="B578" s="94"/>
      <c r="C578" s="95"/>
      <c r="D578" s="110"/>
      <c r="E578" s="110"/>
      <c r="F578" s="110"/>
      <c r="G578" s="111"/>
      <c r="H578" s="99" t="s">
        <v>51</v>
      </c>
      <c r="I578" s="100"/>
      <c r="J578" s="101"/>
      <c r="K578" s="101"/>
      <c r="L578" s="102" t="str">
        <f>IF(I578&lt;&gt;0,((VLOOKUP(I578,'1. Standard_Cost'!$B$4:$D$8,2)+VLOOKUP(I578,'1. Standard_Cost'!$B$4:$D$8,3))*J578*K578),"0")</f>
        <v>0</v>
      </c>
      <c r="M578" s="102">
        <f>L578*'1. Standard_Cost'!F167</f>
        <v>0</v>
      </c>
      <c r="N578" s="103"/>
      <c r="O578" s="103"/>
      <c r="P578" s="103"/>
      <c r="Q578" s="103"/>
      <c r="R578" s="104">
        <f>+N578*P578*'1. Standard_Cost'!$B$12</f>
        <v>0</v>
      </c>
      <c r="S578" s="104">
        <f>+N578*O578*P578*'1. Standard_Cost'!$C$12</f>
        <v>0</v>
      </c>
      <c r="T578" s="104">
        <f>+N578*P578*Q578*'1. Standard_Cost'!$D$12</f>
        <v>0</v>
      </c>
      <c r="U578" s="104">
        <f>+N578*O578*'1. Standard_Cost'!$E$12</f>
        <v>0</v>
      </c>
      <c r="V578" s="103"/>
      <c r="W578" s="103"/>
      <c r="X578" s="103"/>
      <c r="Y578" s="104">
        <f>+V578*((X578*'1. Standard_Cost'!$B$16)+(W578*X578*'1. Standard_Cost'!$C$16))</f>
        <v>0</v>
      </c>
      <c r="Z578" s="103"/>
      <c r="AA578" s="103"/>
      <c r="AB578" s="104">
        <f>+Z578*'1. Standard_Cost'!$B$20+AA578*'1. Standard_Cost'!$C$20</f>
        <v>0</v>
      </c>
      <c r="AC578" s="105"/>
      <c r="AD578" s="106"/>
      <c r="AE578" s="104">
        <f>SUM(AD578,AC578,AB578,Y578,U578,T578,S578,R578)*'1. Standard_Cost'!B191</f>
        <v>0</v>
      </c>
      <c r="AF578" s="104">
        <f t="shared" si="933"/>
        <v>0</v>
      </c>
      <c r="AG578" s="103"/>
      <c r="AH578" s="103"/>
      <c r="AI578" s="103"/>
      <c r="AJ578" s="107"/>
      <c r="AK578" s="107"/>
      <c r="AL578" s="107"/>
      <c r="AM578" s="104">
        <f>AG578*'1. Standard_Cost'!B187+'Incremental_Cost Year 2021'!AH587*'1. Standard_Cost'!C187+'Incremental_Cost Year 2021'!AI587*'1. Standard_Cost'!D187+'Incremental_Cost Year 2021'!AJ587+'Incremental_Cost Year 2021'!AL587+AK578</f>
        <v>0</v>
      </c>
      <c r="AN578" s="104">
        <f>AM578*'1. Standard_Cost'!C191</f>
        <v>0</v>
      </c>
      <c r="AO578" s="107"/>
      <c r="AQ578" s="104">
        <f t="shared" si="930"/>
        <v>0</v>
      </c>
      <c r="AR578" s="104">
        <f t="shared" si="931"/>
        <v>0</v>
      </c>
      <c r="AS578" s="104">
        <f t="shared" si="910"/>
        <v>0</v>
      </c>
      <c r="AT578" s="104">
        <f t="shared" si="934"/>
        <v>0</v>
      </c>
      <c r="AU578" s="229"/>
      <c r="AV578" s="229"/>
      <c r="AW578" s="229"/>
      <c r="AX578" s="229"/>
      <c r="AY578" s="229"/>
      <c r="AZ578" s="229"/>
      <c r="BA578" s="230">
        <f t="shared" si="932"/>
        <v>0</v>
      </c>
    </row>
    <row r="579" spans="1:53" ht="14.1" customHeight="1" outlineLevel="2" x14ac:dyDescent="0.2">
      <c r="A579" s="68"/>
      <c r="B579" s="94"/>
      <c r="C579" s="95"/>
      <c r="D579" s="110"/>
      <c r="E579" s="110"/>
      <c r="F579" s="110"/>
      <c r="G579" s="111"/>
      <c r="H579" s="112" t="s">
        <v>179</v>
      </c>
      <c r="I579" s="100"/>
      <c r="J579" s="101"/>
      <c r="K579" s="101"/>
      <c r="L579" s="102" t="str">
        <f>IF(I579&lt;&gt;0,((VLOOKUP(I579,'1. Standard_Cost'!$B$4:$D$8,2)+VLOOKUP(I579,'1. Standard_Cost'!$B$4:$D$8,3))*J579*K579),"0")</f>
        <v>0</v>
      </c>
      <c r="M579" s="102">
        <f>L579*'1. Standard_Cost'!F167</f>
        <v>0</v>
      </c>
      <c r="N579" s="103"/>
      <c r="O579" s="103"/>
      <c r="P579" s="103"/>
      <c r="Q579" s="103"/>
      <c r="R579" s="104">
        <f>+N579*P579*'1. Standard_Cost'!$B$12</f>
        <v>0</v>
      </c>
      <c r="S579" s="104">
        <f>+N579*O579*P579*'1. Standard_Cost'!$C$12</f>
        <v>0</v>
      </c>
      <c r="T579" s="104">
        <f>+N579*P579*Q579*'1. Standard_Cost'!$D$12</f>
        <v>0</v>
      </c>
      <c r="U579" s="104">
        <f>+N579*O579*'1. Standard_Cost'!$E$12</f>
        <v>0</v>
      </c>
      <c r="V579" s="103"/>
      <c r="W579" s="103"/>
      <c r="X579" s="103"/>
      <c r="Y579" s="104">
        <f>+V579*((X579*'1. Standard_Cost'!$B$16)+(W579*X579*'1. Standard_Cost'!$C$16))</f>
        <v>0</v>
      </c>
      <c r="Z579" s="103"/>
      <c r="AA579" s="103"/>
      <c r="AB579" s="104">
        <f>+Z579*'1. Standard_Cost'!$B$20+AA579*'1. Standard_Cost'!$C$20</f>
        <v>0</v>
      </c>
      <c r="AC579" s="105"/>
      <c r="AD579" s="106"/>
      <c r="AE579" s="104">
        <f>SUM(AD579,AC579,AB579,Y579,U579,T579,S579,R579)*'1. Standard_Cost'!B191</f>
        <v>0</v>
      </c>
      <c r="AF579" s="104">
        <f t="shared" si="933"/>
        <v>0</v>
      </c>
      <c r="AG579" s="103"/>
      <c r="AH579" s="103"/>
      <c r="AI579" s="103"/>
      <c r="AJ579" s="107"/>
      <c r="AK579" s="107"/>
      <c r="AL579" s="107"/>
      <c r="AM579" s="104">
        <f>AG579*'1. Standard_Cost'!B187+'Incremental_Cost Year 2021'!AH588*'1. Standard_Cost'!C187+'Incremental_Cost Year 2021'!AI588*'1. Standard_Cost'!D187+'Incremental_Cost Year 2021'!AJ588+'Incremental_Cost Year 2021'!AL588+AK579</f>
        <v>0</v>
      </c>
      <c r="AN579" s="104">
        <f>AM579*'1. Standard_Cost'!C191</f>
        <v>0</v>
      </c>
      <c r="AO579" s="107"/>
      <c r="AQ579" s="104">
        <f t="shared" si="930"/>
        <v>0</v>
      </c>
      <c r="AR579" s="104">
        <f t="shared" si="931"/>
        <v>0</v>
      </c>
      <c r="AS579" s="104">
        <f t="shared" si="910"/>
        <v>0</v>
      </c>
      <c r="AT579" s="104">
        <f t="shared" si="934"/>
        <v>0</v>
      </c>
      <c r="AU579" s="229"/>
      <c r="AV579" s="229"/>
      <c r="AW579" s="229"/>
      <c r="AX579" s="229"/>
      <c r="AY579" s="229"/>
      <c r="AZ579" s="229"/>
      <c r="BA579" s="230">
        <f t="shared" si="932"/>
        <v>0</v>
      </c>
    </row>
    <row r="580" spans="1:53" ht="24.6" customHeight="1" outlineLevel="1" x14ac:dyDescent="0.2">
      <c r="A580" s="68"/>
      <c r="B580" s="141"/>
      <c r="C580" s="95"/>
      <c r="D580" s="113" t="s">
        <v>48</v>
      </c>
      <c r="E580" s="113" t="s">
        <v>812</v>
      </c>
      <c r="F580" s="114" t="s">
        <v>154</v>
      </c>
      <c r="G580" s="115" t="s">
        <v>155</v>
      </c>
      <c r="H580" s="122" t="s">
        <v>376</v>
      </c>
      <c r="I580" s="117"/>
      <c r="J580" s="117"/>
      <c r="K580" s="117"/>
      <c r="L580" s="118">
        <f>SUM(L576:L579)</f>
        <v>0</v>
      </c>
      <c r="M580" s="118">
        <f>SUM(M576:M579)</f>
        <v>0</v>
      </c>
      <c r="N580" s="117"/>
      <c r="O580" s="117"/>
      <c r="P580" s="117"/>
      <c r="Q580" s="117"/>
      <c r="R580" s="119">
        <f>SUM(R576:R579)</f>
        <v>0</v>
      </c>
      <c r="S580" s="119">
        <f>SUM(S576:S579)</f>
        <v>0</v>
      </c>
      <c r="T580" s="119">
        <f>SUM(T576:T579)</f>
        <v>0</v>
      </c>
      <c r="U580" s="119">
        <f>SUM(U576:U579)</f>
        <v>0</v>
      </c>
      <c r="V580" s="117"/>
      <c r="W580" s="117"/>
      <c r="X580" s="117"/>
      <c r="Y580" s="118">
        <f>SUM(Y576:Y579)</f>
        <v>0</v>
      </c>
      <c r="Z580" s="117"/>
      <c r="AA580" s="117"/>
      <c r="AB580" s="118">
        <f t="shared" ref="AB580:AF580" si="935">SUM(AB576:AB579)</f>
        <v>0</v>
      </c>
      <c r="AC580" s="118">
        <f t="shared" si="935"/>
        <v>0</v>
      </c>
      <c r="AD580" s="118">
        <f t="shared" si="935"/>
        <v>0</v>
      </c>
      <c r="AE580" s="118">
        <f t="shared" si="935"/>
        <v>0</v>
      </c>
      <c r="AF580" s="118">
        <f t="shared" si="935"/>
        <v>0</v>
      </c>
      <c r="AG580" s="117"/>
      <c r="AH580" s="117"/>
      <c r="AI580" s="117"/>
      <c r="AJ580" s="119">
        <f>SUM(AJ576:AJ579)</f>
        <v>0</v>
      </c>
      <c r="AK580" s="119">
        <f t="shared" ref="AK580:AN580" si="936">SUM(AK576:AK579)</f>
        <v>0</v>
      </c>
      <c r="AL580" s="119">
        <f t="shared" si="936"/>
        <v>0</v>
      </c>
      <c r="AM580" s="119">
        <f t="shared" si="936"/>
        <v>0</v>
      </c>
      <c r="AN580" s="119">
        <f t="shared" si="936"/>
        <v>0</v>
      </c>
      <c r="AO580" s="116"/>
      <c r="AP580" s="120"/>
      <c r="AQ580" s="121">
        <f t="shared" ref="AQ580:BA580" si="937">SUM(AQ576:AQ579)</f>
        <v>0</v>
      </c>
      <c r="AR580" s="121">
        <f t="shared" si="937"/>
        <v>0</v>
      </c>
      <c r="AS580" s="104"/>
      <c r="AT580" s="121">
        <f t="shared" si="937"/>
        <v>0</v>
      </c>
      <c r="AU580" s="121">
        <f t="shared" si="937"/>
        <v>0</v>
      </c>
      <c r="AV580" s="121">
        <f t="shared" si="937"/>
        <v>0</v>
      </c>
      <c r="AW580" s="121">
        <f t="shared" si="937"/>
        <v>0</v>
      </c>
      <c r="AX580" s="121">
        <f t="shared" si="937"/>
        <v>0</v>
      </c>
      <c r="AY580" s="121">
        <f t="shared" si="937"/>
        <v>0</v>
      </c>
      <c r="AZ580" s="121">
        <f t="shared" si="937"/>
        <v>0</v>
      </c>
      <c r="BA580" s="121">
        <f t="shared" si="937"/>
        <v>0</v>
      </c>
    </row>
    <row r="581" spans="1:53" s="124" customFormat="1" ht="14.45" customHeight="1" x14ac:dyDescent="0.2">
      <c r="B581" s="138"/>
      <c r="C581" s="247" t="s">
        <v>791</v>
      </c>
      <c r="D581" s="247"/>
      <c r="E581" s="252"/>
      <c r="F581" s="222"/>
      <c r="G581" s="222"/>
      <c r="H581" s="130" t="s">
        <v>377</v>
      </c>
      <c r="I581" s="128"/>
      <c r="J581" s="128"/>
      <c r="K581" s="128"/>
      <c r="L581" s="129">
        <f>SUM(L586,L591,L596)</f>
        <v>1081200</v>
      </c>
      <c r="M581" s="129">
        <f>SUM(M586,M591,M596)</f>
        <v>180560.40000000002</v>
      </c>
      <c r="N581" s="128"/>
      <c r="O581" s="128"/>
      <c r="P581" s="128"/>
      <c r="Q581" s="128"/>
      <c r="R581" s="129">
        <f>SUM(R586,R591,R596)</f>
        <v>0</v>
      </c>
      <c r="S581" s="129">
        <f t="shared" ref="S581:U581" si="938">SUM(S586,S591,S596)</f>
        <v>0</v>
      </c>
      <c r="T581" s="129">
        <f t="shared" si="938"/>
        <v>0</v>
      </c>
      <c r="U581" s="129">
        <f t="shared" si="938"/>
        <v>0</v>
      </c>
      <c r="V581" s="128"/>
      <c r="W581" s="128"/>
      <c r="X581" s="128"/>
      <c r="Y581" s="129">
        <f t="shared" ref="Y581" si="939">SUM(Y586,Y591,Y596)</f>
        <v>0</v>
      </c>
      <c r="Z581" s="128"/>
      <c r="AA581" s="128"/>
      <c r="AB581" s="129">
        <f t="shared" ref="AB581:AF581" si="940">SUM(AB586,AB591,AB596)</f>
        <v>0</v>
      </c>
      <c r="AC581" s="129">
        <f t="shared" si="940"/>
        <v>180000</v>
      </c>
      <c r="AD581" s="129">
        <f t="shared" si="940"/>
        <v>0</v>
      </c>
      <c r="AE581" s="129">
        <f t="shared" si="940"/>
        <v>0</v>
      </c>
      <c r="AF581" s="129">
        <f t="shared" si="940"/>
        <v>0</v>
      </c>
      <c r="AG581" s="128"/>
      <c r="AH581" s="128"/>
      <c r="AI581" s="128"/>
      <c r="AJ581" s="129">
        <f t="shared" ref="AJ581:AN581" si="941">SUM(AJ586,AJ591,AJ596)</f>
        <v>0</v>
      </c>
      <c r="AK581" s="129">
        <f t="shared" si="941"/>
        <v>0</v>
      </c>
      <c r="AL581" s="129">
        <f t="shared" si="941"/>
        <v>0</v>
      </c>
      <c r="AM581" s="129">
        <f t="shared" si="941"/>
        <v>0</v>
      </c>
      <c r="AN581" s="139">
        <f t="shared" si="941"/>
        <v>0</v>
      </c>
      <c r="AO581" s="130"/>
      <c r="AP581" s="131"/>
      <c r="AQ581" s="129">
        <f t="shared" ref="AQ581:BA581" si="942">SUM(AQ586,AQ591,AQ596)</f>
        <v>1261760.3999999999</v>
      </c>
      <c r="AR581" s="129">
        <f t="shared" si="942"/>
        <v>0</v>
      </c>
      <c r="AS581" s="129">
        <f t="shared" si="942"/>
        <v>0</v>
      </c>
      <c r="AT581" s="129">
        <f>AT586+AT591+AT596+AT601+AT606+AT611+AT616+AT621+AT626+AT631+AT636+AT641+AT646+AT651+AT656+AT661+AT666+AT671</f>
        <v>24471277.125</v>
      </c>
      <c r="AU581" s="129">
        <f>AU586+AU591+AU596+AU601+AU606+AU611+AU616+AU621+AU626+AU631+AU636+AU641+AU646+AU651+AU656+AU661+AU666+AU671</f>
        <v>7911277.125</v>
      </c>
      <c r="AV581" s="129">
        <f>AV586+AV591+AV596+AV601+AV606+AV611+AV616+AV621+AV626+AV631+AV636+AV641+AV646+AV651+AV656+AV661+AV666+AV671</f>
        <v>16560000</v>
      </c>
      <c r="AW581" s="139">
        <f t="shared" si="942"/>
        <v>0</v>
      </c>
      <c r="AX581" s="139">
        <f t="shared" si="942"/>
        <v>0</v>
      </c>
      <c r="AY581" s="139">
        <f t="shared" si="942"/>
        <v>0</v>
      </c>
      <c r="AZ581" s="139">
        <f t="shared" si="942"/>
        <v>0</v>
      </c>
      <c r="BA581" s="139">
        <f t="shared" si="942"/>
        <v>0</v>
      </c>
    </row>
    <row r="582" spans="1:53" ht="14.1" customHeight="1" outlineLevel="2" x14ac:dyDescent="0.2">
      <c r="A582" s="68"/>
      <c r="B582" s="94"/>
      <c r="C582" s="250"/>
      <c r="D582" s="96"/>
      <c r="E582" s="96"/>
      <c r="F582" s="97"/>
      <c r="G582" s="98"/>
      <c r="H582" s="99" t="s">
        <v>49</v>
      </c>
      <c r="I582" s="100"/>
      <c r="J582" s="101"/>
      <c r="K582" s="101"/>
      <c r="L582" s="102" t="str">
        <f>IF(I582&lt;&gt;0,((VLOOKUP(I582,'1. Standard_Cost'!$B$4:$D$8,2)+VLOOKUP(I582,'1. Standard_Cost'!$B$4:$D$8,3))*J582*K582),"0")</f>
        <v>0</v>
      </c>
      <c r="M582" s="102">
        <f>L582*'1. Standard_Cost'!F183</f>
        <v>0</v>
      </c>
      <c r="N582" s="103"/>
      <c r="O582" s="103"/>
      <c r="P582" s="103"/>
      <c r="Q582" s="103"/>
      <c r="R582" s="104">
        <f>+N582*P582*'1. Standard_Cost'!$B$12</f>
        <v>0</v>
      </c>
      <c r="S582" s="104">
        <f>+N582*O582*P582*'1. Standard_Cost'!$C$12</f>
        <v>0</v>
      </c>
      <c r="T582" s="104">
        <f>+N582*P582*Q582*'1. Standard_Cost'!$D$12</f>
        <v>0</v>
      </c>
      <c r="U582" s="104">
        <f>+N582*O582*'1. Standard_Cost'!$E$12</f>
        <v>0</v>
      </c>
      <c r="V582" s="103"/>
      <c r="W582" s="103"/>
      <c r="X582" s="103"/>
      <c r="Y582" s="104">
        <f>+V582*((X582*'1. Standard_Cost'!$B$16)+(W582*X582*'1. Standard_Cost'!$C$16))</f>
        <v>0</v>
      </c>
      <c r="Z582" s="103"/>
      <c r="AA582" s="103"/>
      <c r="AB582" s="104">
        <f>+Z582*'1. Standard_Cost'!$B$20+AA582*'1. Standard_Cost'!$C$20</f>
        <v>0</v>
      </c>
      <c r="AC582" s="105"/>
      <c r="AD582" s="106"/>
      <c r="AE582" s="104">
        <f>SUM(AD582,AC582,AB582,Y582,U582,T582,S582,R582)*'1. Standard_Cost'!B207</f>
        <v>0</v>
      </c>
      <c r="AF582" s="104">
        <f>SUM(AD582,AE582)</f>
        <v>0</v>
      </c>
      <c r="AG582" s="103"/>
      <c r="AH582" s="103"/>
      <c r="AI582" s="103"/>
      <c r="AJ582" s="107"/>
      <c r="AK582" s="107"/>
      <c r="AL582" s="107"/>
      <c r="AM582" s="104">
        <f>AG582*'1. Standard_Cost'!B203+'Incremental_Cost Year 2021'!AH591*'1. Standard_Cost'!C203+'Incremental_Cost Year 2021'!AI591*'1. Standard_Cost'!D203+'Incremental_Cost Year 2021'!AJ591+'Incremental_Cost Year 2021'!AL591+AK582</f>
        <v>0</v>
      </c>
      <c r="AN582" s="104">
        <f>AM582*'1. Standard_Cost'!C207</f>
        <v>0</v>
      </c>
      <c r="AO582" s="107"/>
      <c r="AQ582" s="104">
        <f t="shared" ref="AQ582:AQ585" si="943">L582+M582</f>
        <v>0</v>
      </c>
      <c r="AR582" s="104">
        <f t="shared" ref="AR582:AR585" si="944">AF582</f>
        <v>0</v>
      </c>
      <c r="AS582" s="104">
        <f t="shared" si="910"/>
        <v>0</v>
      </c>
      <c r="AT582" s="104">
        <f>SUM(AQ582,AR582,AS582)</f>
        <v>0</v>
      </c>
      <c r="AU582" s="229"/>
      <c r="AV582" s="229"/>
      <c r="AW582" s="229"/>
      <c r="AX582" s="229"/>
      <c r="AY582" s="229"/>
      <c r="AZ582" s="229"/>
      <c r="BA582" s="230">
        <f t="shared" ref="BA582:BA585" si="945">SUM(AU582:AZ582)-AT582</f>
        <v>0</v>
      </c>
    </row>
    <row r="583" spans="1:53" ht="14.1" customHeight="1" outlineLevel="2" x14ac:dyDescent="0.2">
      <c r="A583" s="68"/>
      <c r="B583" s="94"/>
      <c r="C583" s="251"/>
      <c r="D583" s="110"/>
      <c r="E583" s="110"/>
      <c r="F583" s="110"/>
      <c r="G583" s="111"/>
      <c r="H583" s="99" t="s">
        <v>50</v>
      </c>
      <c r="I583" s="100"/>
      <c r="J583" s="101"/>
      <c r="K583" s="101"/>
      <c r="L583" s="102" t="str">
        <f>IF(I583&lt;&gt;0,((VLOOKUP(I583,'1. Standard_Cost'!$B$4:$D$8,2)+VLOOKUP(I583,'1. Standard_Cost'!$B$4:$D$8,3))*J583*K583),"0")</f>
        <v>0</v>
      </c>
      <c r="M583" s="102">
        <f>L583*'1. Standard_Cost'!F183</f>
        <v>0</v>
      </c>
      <c r="N583" s="103"/>
      <c r="O583" s="103"/>
      <c r="P583" s="103"/>
      <c r="Q583" s="103"/>
      <c r="R583" s="104">
        <f>+N583*P583*'1. Standard_Cost'!$B$12</f>
        <v>0</v>
      </c>
      <c r="S583" s="104">
        <f>+N583*O583*P583*'1. Standard_Cost'!$C$12</f>
        <v>0</v>
      </c>
      <c r="T583" s="104">
        <f>+N583*P583*Q583*'1. Standard_Cost'!$D$12</f>
        <v>0</v>
      </c>
      <c r="U583" s="104">
        <f>+N583*O583*'1. Standard_Cost'!$E$12</f>
        <v>0</v>
      </c>
      <c r="V583" s="103"/>
      <c r="W583" s="103"/>
      <c r="X583" s="103"/>
      <c r="Y583" s="104">
        <f>+V583*((X583*'1. Standard_Cost'!$B$16)+(W583*X583*'1. Standard_Cost'!$C$16))</f>
        <v>0</v>
      </c>
      <c r="Z583" s="103"/>
      <c r="AA583" s="103"/>
      <c r="AB583" s="104">
        <f>+Z583*'1. Standard_Cost'!$B$20+AA583*'1. Standard_Cost'!$C$20</f>
        <v>0</v>
      </c>
      <c r="AC583" s="105"/>
      <c r="AD583" s="106"/>
      <c r="AE583" s="104">
        <f>SUM(AD583,AC583,AB583,Y583,U583,T583,S583,R583)*'1. Standard_Cost'!B207</f>
        <v>0</v>
      </c>
      <c r="AF583" s="104">
        <f t="shared" ref="AF583:AF585" si="946">SUM(AD583,AE583)</f>
        <v>0</v>
      </c>
      <c r="AG583" s="103"/>
      <c r="AH583" s="103">
        <v>0</v>
      </c>
      <c r="AI583" s="103">
        <v>0</v>
      </c>
      <c r="AJ583" s="107"/>
      <c r="AK583" s="107"/>
      <c r="AL583" s="107"/>
      <c r="AM583" s="104">
        <f>AG583*'1. Standard_Cost'!B203+'Incremental_Cost Year 2021'!AH592*'1. Standard_Cost'!C203+'Incremental_Cost Year 2021'!AI592*'1. Standard_Cost'!D203+'Incremental_Cost Year 2021'!AJ592+'Incremental_Cost Year 2021'!AL592+AK583</f>
        <v>0</v>
      </c>
      <c r="AN583" s="104">
        <f>AM583*'1. Standard_Cost'!C207</f>
        <v>0</v>
      </c>
      <c r="AO583" s="107"/>
      <c r="AQ583" s="104">
        <f t="shared" si="943"/>
        <v>0</v>
      </c>
      <c r="AR583" s="104">
        <f t="shared" si="944"/>
        <v>0</v>
      </c>
      <c r="AS583" s="104">
        <f t="shared" si="910"/>
        <v>0</v>
      </c>
      <c r="AT583" s="104">
        <f t="shared" ref="AT583:AT585" si="947">SUM(AQ583,AR583,AS583)</f>
        <v>0</v>
      </c>
      <c r="AU583" s="229"/>
      <c r="AV583" s="229">
        <v>0</v>
      </c>
      <c r="AW583" s="229"/>
      <c r="AX583" s="229"/>
      <c r="AY583" s="229"/>
      <c r="AZ583" s="229"/>
      <c r="BA583" s="230">
        <f t="shared" si="945"/>
        <v>0</v>
      </c>
    </row>
    <row r="584" spans="1:53" ht="14.1" customHeight="1" outlineLevel="2" x14ac:dyDescent="0.2">
      <c r="A584" s="68"/>
      <c r="B584" s="94"/>
      <c r="C584" s="251"/>
      <c r="D584" s="110"/>
      <c r="E584" s="110"/>
      <c r="F584" s="110"/>
      <c r="G584" s="111"/>
      <c r="H584" s="99" t="s">
        <v>51</v>
      </c>
      <c r="I584" s="100"/>
      <c r="J584" s="101"/>
      <c r="K584" s="101"/>
      <c r="L584" s="102" t="str">
        <f>IF(I584&lt;&gt;0,((VLOOKUP(I584,'1. Standard_Cost'!$B$4:$D$8,2)+VLOOKUP(I584,'1. Standard_Cost'!$B$4:$D$8,3))*J584*K584),"0")</f>
        <v>0</v>
      </c>
      <c r="M584" s="102">
        <f>L584*'1. Standard_Cost'!F183</f>
        <v>0</v>
      </c>
      <c r="N584" s="103"/>
      <c r="O584" s="103"/>
      <c r="P584" s="103"/>
      <c r="Q584" s="103"/>
      <c r="R584" s="104">
        <f>+N584*P584*'1. Standard_Cost'!$B$12</f>
        <v>0</v>
      </c>
      <c r="S584" s="104">
        <f>+N584*O584*P584*'1. Standard_Cost'!$C$12</f>
        <v>0</v>
      </c>
      <c r="T584" s="104">
        <f>+N584*P584*Q584*'1. Standard_Cost'!$D$12</f>
        <v>0</v>
      </c>
      <c r="U584" s="104">
        <f>+N584*O584*'1. Standard_Cost'!$E$12</f>
        <v>0</v>
      </c>
      <c r="V584" s="103"/>
      <c r="W584" s="103"/>
      <c r="X584" s="103"/>
      <c r="Y584" s="104">
        <f>+V584*((X584*'1. Standard_Cost'!$B$16)+(W584*X584*'1. Standard_Cost'!$C$16))</f>
        <v>0</v>
      </c>
      <c r="Z584" s="103"/>
      <c r="AA584" s="103"/>
      <c r="AB584" s="104">
        <f>+Z584*'1. Standard_Cost'!$B$20+AA584*'1. Standard_Cost'!$C$20</f>
        <v>0</v>
      </c>
      <c r="AC584" s="105"/>
      <c r="AD584" s="106"/>
      <c r="AE584" s="104">
        <f>SUM(AD584,AC584,AB584,Y584,U584,T584,S584,R584)*'1. Standard_Cost'!B207</f>
        <v>0</v>
      </c>
      <c r="AF584" s="104">
        <f t="shared" si="946"/>
        <v>0</v>
      </c>
      <c r="AG584" s="103"/>
      <c r="AH584" s="103"/>
      <c r="AI584" s="103"/>
      <c r="AJ584" s="107"/>
      <c r="AK584" s="107"/>
      <c r="AL584" s="107"/>
      <c r="AM584" s="104">
        <f>AG584*'1. Standard_Cost'!B203+'Incremental_Cost Year 2021'!AH593*'1. Standard_Cost'!C203+'Incremental_Cost Year 2021'!AI593*'1. Standard_Cost'!D203+'Incremental_Cost Year 2021'!AJ593+'Incremental_Cost Year 2021'!AL593+AK584</f>
        <v>0</v>
      </c>
      <c r="AN584" s="104">
        <f>AM584*'1. Standard_Cost'!C207</f>
        <v>0</v>
      </c>
      <c r="AO584" s="107"/>
      <c r="AQ584" s="104">
        <f t="shared" si="943"/>
        <v>0</v>
      </c>
      <c r="AR584" s="104">
        <f t="shared" si="944"/>
        <v>0</v>
      </c>
      <c r="AS584" s="104">
        <f t="shared" si="910"/>
        <v>0</v>
      </c>
      <c r="AT584" s="104">
        <f t="shared" si="947"/>
        <v>0</v>
      </c>
      <c r="AU584" s="229"/>
      <c r="AV584" s="229"/>
      <c r="AW584" s="229"/>
      <c r="AX584" s="229"/>
      <c r="AY584" s="229"/>
      <c r="AZ584" s="229"/>
      <c r="BA584" s="230">
        <f t="shared" si="945"/>
        <v>0</v>
      </c>
    </row>
    <row r="585" spans="1:53" ht="14.1" customHeight="1" outlineLevel="2" x14ac:dyDescent="0.2">
      <c r="A585" s="68"/>
      <c r="B585" s="94"/>
      <c r="C585" s="251"/>
      <c r="D585" s="110"/>
      <c r="E585" s="110"/>
      <c r="F585" s="110"/>
      <c r="G585" s="111"/>
      <c r="H585" s="112" t="s">
        <v>179</v>
      </c>
      <c r="I585" s="100"/>
      <c r="J585" s="101"/>
      <c r="K585" s="101"/>
      <c r="L585" s="102" t="str">
        <f>IF(I585&lt;&gt;0,((VLOOKUP(I585,'1. Standard_Cost'!$B$4:$D$8,2)+VLOOKUP(I585,'1. Standard_Cost'!$B$4:$D$8,3))*J585*K585),"0")</f>
        <v>0</v>
      </c>
      <c r="M585" s="102">
        <f>L585*'1. Standard_Cost'!F183</f>
        <v>0</v>
      </c>
      <c r="N585" s="103"/>
      <c r="O585" s="103"/>
      <c r="P585" s="103"/>
      <c r="Q585" s="103"/>
      <c r="R585" s="104">
        <f>+N585*P585*'1. Standard_Cost'!$B$12</f>
        <v>0</v>
      </c>
      <c r="S585" s="104">
        <f>+N585*O585*P585*'1. Standard_Cost'!$C$12</f>
        <v>0</v>
      </c>
      <c r="T585" s="104">
        <f>+N585*P585*Q585*'1. Standard_Cost'!$D$12</f>
        <v>0</v>
      </c>
      <c r="U585" s="104">
        <f>+N585*O585*'1. Standard_Cost'!$E$12</f>
        <v>0</v>
      </c>
      <c r="V585" s="103"/>
      <c r="W585" s="103"/>
      <c r="X585" s="103"/>
      <c r="Y585" s="104">
        <f>+V585*((X585*'1. Standard_Cost'!$B$16)+(W585*X585*'1. Standard_Cost'!$C$16))</f>
        <v>0</v>
      </c>
      <c r="Z585" s="103"/>
      <c r="AA585" s="103"/>
      <c r="AB585" s="104">
        <f>+Z585*'1. Standard_Cost'!$B$20+AA585*'1. Standard_Cost'!$C$20</f>
        <v>0</v>
      </c>
      <c r="AC585" s="105"/>
      <c r="AD585" s="106"/>
      <c r="AE585" s="104">
        <f>SUM(AD585,AC585,AB585,Y585,U585,T585,S585,R585)*'1. Standard_Cost'!B207</f>
        <v>0</v>
      </c>
      <c r="AF585" s="104">
        <f t="shared" si="946"/>
        <v>0</v>
      </c>
      <c r="AG585" s="103"/>
      <c r="AH585" s="103"/>
      <c r="AI585" s="103"/>
      <c r="AJ585" s="107"/>
      <c r="AK585" s="107"/>
      <c r="AL585" s="107"/>
      <c r="AM585" s="104">
        <f>AG585*'1. Standard_Cost'!B203+'Incremental_Cost Year 2021'!AH594*'1. Standard_Cost'!C203+'Incremental_Cost Year 2021'!AI594*'1. Standard_Cost'!D203+'Incremental_Cost Year 2021'!AJ594+'Incremental_Cost Year 2021'!AL594+AK585</f>
        <v>0</v>
      </c>
      <c r="AN585" s="104">
        <f>AM585*'1. Standard_Cost'!C207</f>
        <v>0</v>
      </c>
      <c r="AO585" s="107"/>
      <c r="AQ585" s="104">
        <f t="shared" si="943"/>
        <v>0</v>
      </c>
      <c r="AR585" s="104">
        <f t="shared" si="944"/>
        <v>0</v>
      </c>
      <c r="AS585" s="104">
        <f t="shared" si="910"/>
        <v>0</v>
      </c>
      <c r="AT585" s="104">
        <f t="shared" si="947"/>
        <v>0</v>
      </c>
      <c r="AU585" s="229"/>
      <c r="AV585" s="229"/>
      <c r="AW585" s="229"/>
      <c r="AX585" s="229"/>
      <c r="AY585" s="229"/>
      <c r="AZ585" s="229"/>
      <c r="BA585" s="230">
        <f t="shared" si="945"/>
        <v>0</v>
      </c>
    </row>
    <row r="586" spans="1:53" ht="25.35" customHeight="1" outlineLevel="1" x14ac:dyDescent="0.2">
      <c r="A586" s="68"/>
      <c r="B586" s="94"/>
      <c r="C586" s="251"/>
      <c r="D586" s="113" t="s">
        <v>515</v>
      </c>
      <c r="E586" s="113" t="s">
        <v>813</v>
      </c>
      <c r="F586" s="114" t="s">
        <v>154</v>
      </c>
      <c r="G586" s="115" t="s">
        <v>155</v>
      </c>
      <c r="H586" s="140" t="s">
        <v>379</v>
      </c>
      <c r="I586" s="117"/>
      <c r="J586" s="117"/>
      <c r="K586" s="117"/>
      <c r="L586" s="118">
        <f>SUM(L582:L585)</f>
        <v>0</v>
      </c>
      <c r="M586" s="118">
        <f>SUM(M582:M585)</f>
        <v>0</v>
      </c>
      <c r="N586" s="117"/>
      <c r="O586" s="117"/>
      <c r="P586" s="117"/>
      <c r="Q586" s="117"/>
      <c r="R586" s="119">
        <f>SUM(R582:R585)</f>
        <v>0</v>
      </c>
      <c r="S586" s="119">
        <f>SUM(S582:S585)</f>
        <v>0</v>
      </c>
      <c r="T586" s="119">
        <f>SUM(T582:T585)</f>
        <v>0</v>
      </c>
      <c r="U586" s="119">
        <f>SUM(U582:U585)</f>
        <v>0</v>
      </c>
      <c r="V586" s="117"/>
      <c r="W586" s="117"/>
      <c r="X586" s="117"/>
      <c r="Y586" s="118">
        <f>SUM(Y582:Y585)</f>
        <v>0</v>
      </c>
      <c r="Z586" s="117"/>
      <c r="AA586" s="117"/>
      <c r="AB586" s="118">
        <f t="shared" ref="AB586:AF586" si="948">SUM(AB582:AB585)</f>
        <v>0</v>
      </c>
      <c r="AC586" s="118">
        <f t="shared" si="948"/>
        <v>0</v>
      </c>
      <c r="AD586" s="118">
        <f t="shared" si="948"/>
        <v>0</v>
      </c>
      <c r="AE586" s="118">
        <f t="shared" si="948"/>
        <v>0</v>
      </c>
      <c r="AF586" s="118">
        <f t="shared" si="948"/>
        <v>0</v>
      </c>
      <c r="AG586" s="117"/>
      <c r="AH586" s="117"/>
      <c r="AI586" s="117"/>
      <c r="AJ586" s="119">
        <f>SUM(AJ582:AJ585)</f>
        <v>0</v>
      </c>
      <c r="AK586" s="119">
        <f t="shared" ref="AK586:AN586" si="949">SUM(AK582:AK585)</f>
        <v>0</v>
      </c>
      <c r="AL586" s="119">
        <f t="shared" si="949"/>
        <v>0</v>
      </c>
      <c r="AM586" s="119">
        <f t="shared" si="949"/>
        <v>0</v>
      </c>
      <c r="AN586" s="119">
        <f t="shared" si="949"/>
        <v>0</v>
      </c>
      <c r="AO586" s="116"/>
      <c r="AP586" s="120"/>
      <c r="AQ586" s="118">
        <f t="shared" ref="AQ586:BA586" si="950">SUM(AQ582:AQ585)</f>
        <v>0</v>
      </c>
      <c r="AR586" s="118">
        <f t="shared" si="950"/>
        <v>0</v>
      </c>
      <c r="AS586" s="118">
        <f t="shared" si="950"/>
        <v>0</v>
      </c>
      <c r="AT586" s="118">
        <f t="shared" si="950"/>
        <v>0</v>
      </c>
      <c r="AU586" s="118">
        <f t="shared" si="950"/>
        <v>0</v>
      </c>
      <c r="AV586" s="118">
        <f t="shared" si="950"/>
        <v>0</v>
      </c>
      <c r="AW586" s="118">
        <f t="shared" si="950"/>
        <v>0</v>
      </c>
      <c r="AX586" s="118">
        <f t="shared" si="950"/>
        <v>0</v>
      </c>
      <c r="AY586" s="118">
        <f t="shared" si="950"/>
        <v>0</v>
      </c>
      <c r="AZ586" s="118">
        <f t="shared" si="950"/>
        <v>0</v>
      </c>
      <c r="BA586" s="118">
        <f t="shared" si="950"/>
        <v>0</v>
      </c>
    </row>
    <row r="587" spans="1:53" ht="14.1" customHeight="1" outlineLevel="2" x14ac:dyDescent="0.2">
      <c r="A587" s="68"/>
      <c r="B587" s="94"/>
      <c r="C587" s="251"/>
      <c r="D587" s="96"/>
      <c r="E587" s="96"/>
      <c r="F587" s="97"/>
      <c r="G587" s="98"/>
      <c r="H587" s="99" t="s">
        <v>49</v>
      </c>
      <c r="I587" s="100" t="s">
        <v>4</v>
      </c>
      <c r="J587" s="101">
        <v>6</v>
      </c>
      <c r="K587" s="101">
        <v>1</v>
      </c>
      <c r="L587" s="102">
        <f>IF(I587&lt;&gt;0,((VLOOKUP(I587,'1. Standard_Cost'!$B$4:$D$8,2)+VLOOKUP(I587,'1. Standard_Cost'!$B$4:$D$8,3))*J587*K587),"0")</f>
        <v>480600</v>
      </c>
      <c r="M587" s="102">
        <f>L587*'1. Standard_Cost'!F4</f>
        <v>80260.200000000012</v>
      </c>
      <c r="N587" s="103"/>
      <c r="O587" s="103"/>
      <c r="P587" s="103"/>
      <c r="Q587" s="103"/>
      <c r="R587" s="104">
        <f>+N587*P587*'1. Standard_Cost'!$B$12</f>
        <v>0</v>
      </c>
      <c r="S587" s="104">
        <f>+N587*O587*P587*'1. Standard_Cost'!$C$12</f>
        <v>0</v>
      </c>
      <c r="T587" s="104">
        <f>+N587*P587*Q587*'1. Standard_Cost'!$D$12</f>
        <v>0</v>
      </c>
      <c r="U587" s="104">
        <f>+N587*O587*'1. Standard_Cost'!$E$12</f>
        <v>0</v>
      </c>
      <c r="V587" s="103"/>
      <c r="W587" s="103"/>
      <c r="X587" s="103"/>
      <c r="Y587" s="104">
        <f>+V587*((X587*'1. Standard_Cost'!$B$16)+(W587*X587*'1. Standard_Cost'!$C$16))</f>
        <v>0</v>
      </c>
      <c r="Z587" s="103"/>
      <c r="AA587" s="103"/>
      <c r="AB587" s="104">
        <f>+Z587*'1. Standard_Cost'!$B$20+AA587*'1. Standard_Cost'!$C$20</f>
        <v>0</v>
      </c>
      <c r="AC587" s="105"/>
      <c r="AD587" s="106"/>
      <c r="AE587" s="104">
        <f>SUM(AD587,AC587,AB587,Y587,U587,T587,S587,R587)*'1. Standard_Cost'!B207</f>
        <v>0</v>
      </c>
      <c r="AF587" s="104">
        <f>SUM(AD587,AE587)</f>
        <v>0</v>
      </c>
      <c r="AG587" s="103"/>
      <c r="AH587" s="103"/>
      <c r="AI587" s="103"/>
      <c r="AJ587" s="107"/>
      <c r="AK587" s="107"/>
      <c r="AL587" s="107"/>
      <c r="AM587" s="104">
        <f>AG587*'1. Standard_Cost'!B203+'Incremental_Cost Year 2021'!AH596*'1. Standard_Cost'!C203+'Incremental_Cost Year 2021'!AI596*'1. Standard_Cost'!D203+'Incremental_Cost Year 2021'!AJ596+'Incremental_Cost Year 2021'!AL596+AK587</f>
        <v>0</v>
      </c>
      <c r="AN587" s="104">
        <f>AM587*'1. Standard_Cost'!C207</f>
        <v>0</v>
      </c>
      <c r="AO587" s="107"/>
      <c r="AQ587" s="104">
        <f t="shared" ref="AQ587:AQ590" si="951">L587+M587</f>
        <v>560860.19999999995</v>
      </c>
      <c r="AR587" s="104">
        <f t="shared" ref="AR587:AR590" si="952">AF587</f>
        <v>0</v>
      </c>
      <c r="AS587" s="104">
        <f t="shared" si="910"/>
        <v>0</v>
      </c>
      <c r="AT587" s="104">
        <f>SUM(AQ587,AR587,AS587)</f>
        <v>560860.19999999995</v>
      </c>
      <c r="AU587" s="229">
        <f>AT587</f>
        <v>560860.19999999995</v>
      </c>
      <c r="AV587" s="229"/>
      <c r="AW587" s="229"/>
      <c r="AX587" s="229"/>
      <c r="AY587" s="229"/>
      <c r="AZ587" s="229"/>
      <c r="BA587" s="230">
        <f t="shared" ref="BA587:BA590" si="953">SUM(AU587:AZ587)-AT587</f>
        <v>0</v>
      </c>
    </row>
    <row r="588" spans="1:53" ht="14.1" customHeight="1" outlineLevel="2" x14ac:dyDescent="0.2">
      <c r="A588" s="68"/>
      <c r="B588" s="94"/>
      <c r="C588" s="251"/>
      <c r="D588" s="110"/>
      <c r="E588" s="110"/>
      <c r="F588" s="110"/>
      <c r="G588" s="111"/>
      <c r="H588" s="99" t="s">
        <v>50</v>
      </c>
      <c r="I588" s="100" t="s">
        <v>3</v>
      </c>
      <c r="J588" s="101">
        <v>6</v>
      </c>
      <c r="K588" s="101">
        <v>1</v>
      </c>
      <c r="L588" s="102">
        <f>IF(I588&lt;&gt;0,((VLOOKUP(I588,'1. Standard_Cost'!$B$4:$D$8,2)+VLOOKUP(I588,'1. Standard_Cost'!$B$4:$D$8,3))*J588*K588),"0")</f>
        <v>600600</v>
      </c>
      <c r="M588" s="102">
        <f>L588*'1. Standard_Cost'!F4</f>
        <v>100300.20000000001</v>
      </c>
      <c r="N588" s="103"/>
      <c r="O588" s="103"/>
      <c r="P588" s="103"/>
      <c r="Q588" s="103"/>
      <c r="R588" s="104">
        <f>+N588*P588*'1. Standard_Cost'!$B$12</f>
        <v>0</v>
      </c>
      <c r="S588" s="104">
        <f>+N588*O588*P588*'1. Standard_Cost'!$C$12</f>
        <v>0</v>
      </c>
      <c r="T588" s="104">
        <f>+N588*P588*Q588*'1. Standard_Cost'!$D$12</f>
        <v>0</v>
      </c>
      <c r="U588" s="104">
        <f>+N588*O588*'1. Standard_Cost'!$E$12</f>
        <v>0</v>
      </c>
      <c r="V588" s="103"/>
      <c r="W588" s="103"/>
      <c r="X588" s="103"/>
      <c r="Y588" s="104">
        <f>+V588*((X588*'1. Standard_Cost'!$B$16)+(W588*X588*'1. Standard_Cost'!$C$16))</f>
        <v>0</v>
      </c>
      <c r="Z588" s="103"/>
      <c r="AA588" s="103"/>
      <c r="AB588" s="104">
        <f>+Z588*'1. Standard_Cost'!$B$20+AA588*'1. Standard_Cost'!$C$20</f>
        <v>0</v>
      </c>
      <c r="AC588" s="105"/>
      <c r="AD588" s="106"/>
      <c r="AE588" s="104">
        <f>SUM(AD588,AC588,AB588,Y588,U588,T588,S588,R588)*'1. Standard_Cost'!B207</f>
        <v>0</v>
      </c>
      <c r="AF588" s="104">
        <f t="shared" ref="AF588:AF590" si="954">SUM(AD588,AE588)</f>
        <v>0</v>
      </c>
      <c r="AG588" s="103"/>
      <c r="AH588" s="103">
        <v>0</v>
      </c>
      <c r="AI588" s="103">
        <v>0</v>
      </c>
      <c r="AJ588" s="107"/>
      <c r="AK588" s="107"/>
      <c r="AL588" s="107"/>
      <c r="AM588" s="104">
        <f>AG588*'1. Standard_Cost'!B203+'Incremental_Cost Year 2021'!AH597*'1. Standard_Cost'!C203+'Incremental_Cost Year 2021'!AI597*'1. Standard_Cost'!D203+'Incremental_Cost Year 2021'!AJ597+'Incremental_Cost Year 2021'!AL597+AK588</f>
        <v>0</v>
      </c>
      <c r="AN588" s="104">
        <f>AM588*'1. Standard_Cost'!C207</f>
        <v>0</v>
      </c>
      <c r="AO588" s="107"/>
      <c r="AQ588" s="104">
        <f t="shared" si="951"/>
        <v>700900.2</v>
      </c>
      <c r="AR588" s="104">
        <f t="shared" si="952"/>
        <v>0</v>
      </c>
      <c r="AS588" s="104">
        <f t="shared" si="910"/>
        <v>0</v>
      </c>
      <c r="AT588" s="104">
        <f t="shared" ref="AT588:AT590" si="955">SUM(AQ588,AR588,AS588)</f>
        <v>700900.2</v>
      </c>
      <c r="AU588" s="229">
        <f>AT588</f>
        <v>700900.2</v>
      </c>
      <c r="AV588" s="229">
        <v>0</v>
      </c>
      <c r="AW588" s="229"/>
      <c r="AX588" s="229"/>
      <c r="AY588" s="229"/>
      <c r="AZ588" s="229"/>
      <c r="BA588" s="230">
        <f t="shared" si="953"/>
        <v>0</v>
      </c>
    </row>
    <row r="589" spans="1:53" ht="14.1" customHeight="1" outlineLevel="2" x14ac:dyDescent="0.2">
      <c r="A589" s="68"/>
      <c r="B589" s="94"/>
      <c r="C589" s="251"/>
      <c r="D589" s="110"/>
      <c r="E589" s="110"/>
      <c r="F589" s="110"/>
      <c r="G589" s="111"/>
      <c r="H589" s="99" t="s">
        <v>51</v>
      </c>
      <c r="I589" s="100"/>
      <c r="J589" s="101"/>
      <c r="K589" s="101"/>
      <c r="L589" s="102" t="str">
        <f>IF(I589&lt;&gt;0,((VLOOKUP(I589,'1. Standard_Cost'!$B$4:$D$8,2)+VLOOKUP(I589,'1. Standard_Cost'!$B$4:$D$8,3))*J589*K589),"0")</f>
        <v>0</v>
      </c>
      <c r="M589" s="102">
        <f>L589*'1. Standard_Cost'!F183</f>
        <v>0</v>
      </c>
      <c r="N589" s="103"/>
      <c r="O589" s="103"/>
      <c r="P589" s="103"/>
      <c r="Q589" s="103"/>
      <c r="R589" s="104">
        <f>+N589*P589*'1. Standard_Cost'!$B$12</f>
        <v>0</v>
      </c>
      <c r="S589" s="104">
        <f>+N589*O589*P589*'1. Standard_Cost'!$C$12</f>
        <v>0</v>
      </c>
      <c r="T589" s="104">
        <f>+N589*P589*Q589*'1. Standard_Cost'!$D$12</f>
        <v>0</v>
      </c>
      <c r="U589" s="104">
        <f>+N589*O589*'1. Standard_Cost'!$E$12</f>
        <v>0</v>
      </c>
      <c r="V589" s="103"/>
      <c r="W589" s="103"/>
      <c r="X589" s="103"/>
      <c r="Y589" s="104">
        <f>+V589*((X589*'1. Standard_Cost'!$B$16)+(W589*X589*'1. Standard_Cost'!$C$16))</f>
        <v>0</v>
      </c>
      <c r="Z589" s="103"/>
      <c r="AA589" s="103"/>
      <c r="AB589" s="104">
        <f>+Z589*'1. Standard_Cost'!$B$20+AA589*'1. Standard_Cost'!$C$20</f>
        <v>0</v>
      </c>
      <c r="AC589" s="105"/>
      <c r="AD589" s="106"/>
      <c r="AE589" s="104">
        <f>SUM(AD589,AC589,AB589,Y589,U589,T589,S589,R589)*'1. Standard_Cost'!B207</f>
        <v>0</v>
      </c>
      <c r="AF589" s="104">
        <f t="shared" si="954"/>
        <v>0</v>
      </c>
      <c r="AG589" s="103"/>
      <c r="AH589" s="103"/>
      <c r="AI589" s="103"/>
      <c r="AJ589" s="107"/>
      <c r="AK589" s="107"/>
      <c r="AL589" s="107"/>
      <c r="AM589" s="104">
        <f>AG589*'1. Standard_Cost'!B203+'Incremental_Cost Year 2021'!AH598*'1. Standard_Cost'!C203+'Incremental_Cost Year 2021'!AI598*'1. Standard_Cost'!D203+'Incremental_Cost Year 2021'!AJ598+'Incremental_Cost Year 2021'!AL598+AK589</f>
        <v>0</v>
      </c>
      <c r="AN589" s="104">
        <f>AM589*'1. Standard_Cost'!C207</f>
        <v>0</v>
      </c>
      <c r="AO589" s="107"/>
      <c r="AQ589" s="104">
        <f t="shared" si="951"/>
        <v>0</v>
      </c>
      <c r="AR589" s="104">
        <f t="shared" si="952"/>
        <v>0</v>
      </c>
      <c r="AS589" s="104">
        <f t="shared" si="910"/>
        <v>0</v>
      </c>
      <c r="AT589" s="104">
        <f t="shared" si="955"/>
        <v>0</v>
      </c>
      <c r="AU589" s="229"/>
      <c r="AV589" s="229"/>
      <c r="AW589" s="229"/>
      <c r="AX589" s="229"/>
      <c r="AY589" s="229"/>
      <c r="AZ589" s="229"/>
      <c r="BA589" s="230">
        <f t="shared" si="953"/>
        <v>0</v>
      </c>
    </row>
    <row r="590" spans="1:53" ht="14.1" customHeight="1" outlineLevel="2" x14ac:dyDescent="0.2">
      <c r="A590" s="68"/>
      <c r="B590" s="94"/>
      <c r="C590" s="251"/>
      <c r="D590" s="110"/>
      <c r="E590" s="110"/>
      <c r="F590" s="110"/>
      <c r="G590" s="111"/>
      <c r="H590" s="112" t="s">
        <v>179</v>
      </c>
      <c r="I590" s="100"/>
      <c r="J590" s="101"/>
      <c r="K590" s="101"/>
      <c r="L590" s="102" t="str">
        <f>IF(I590&lt;&gt;0,((VLOOKUP(I590,'1. Standard_Cost'!$B$4:$D$8,2)+VLOOKUP(I590,'1. Standard_Cost'!$B$4:$D$8,3))*J590*K590),"0")</f>
        <v>0</v>
      </c>
      <c r="M590" s="102">
        <f>L590*'1. Standard_Cost'!F183</f>
        <v>0</v>
      </c>
      <c r="N590" s="103"/>
      <c r="O590" s="103"/>
      <c r="P590" s="103"/>
      <c r="Q590" s="103"/>
      <c r="R590" s="104">
        <f>+N590*P590*'1. Standard_Cost'!$B$12</f>
        <v>0</v>
      </c>
      <c r="S590" s="104">
        <f>+N590*O590*P590*'1. Standard_Cost'!$C$12</f>
        <v>0</v>
      </c>
      <c r="T590" s="104">
        <f>+N590*P590*Q590*'1. Standard_Cost'!$D$12</f>
        <v>0</v>
      </c>
      <c r="U590" s="104">
        <f>+N590*O590*'1. Standard_Cost'!$E$12</f>
        <v>0</v>
      </c>
      <c r="V590" s="103"/>
      <c r="W590" s="103"/>
      <c r="X590" s="103"/>
      <c r="Y590" s="104">
        <f>+V590*((X590*'1. Standard_Cost'!$B$16)+(W590*X590*'1. Standard_Cost'!$C$16))</f>
        <v>0</v>
      </c>
      <c r="Z590" s="103"/>
      <c r="AA590" s="103"/>
      <c r="AB590" s="104">
        <f>+Z590*'1. Standard_Cost'!$B$20+AA590*'1. Standard_Cost'!$C$20</f>
        <v>0</v>
      </c>
      <c r="AC590" s="105"/>
      <c r="AD590" s="106"/>
      <c r="AE590" s="104">
        <f>SUM(AD590,AC590,AB590,Y590,U590,T590,S590,R590)*'1. Standard_Cost'!B207</f>
        <v>0</v>
      </c>
      <c r="AF590" s="104">
        <f t="shared" si="954"/>
        <v>0</v>
      </c>
      <c r="AG590" s="103"/>
      <c r="AH590" s="103"/>
      <c r="AI590" s="103"/>
      <c r="AJ590" s="107"/>
      <c r="AK590" s="107"/>
      <c r="AL590" s="107"/>
      <c r="AM590" s="104">
        <f>AG590*'1. Standard_Cost'!B203+'Incremental_Cost Year 2021'!AH599*'1. Standard_Cost'!C203+'Incremental_Cost Year 2021'!AI599*'1. Standard_Cost'!D203+'Incremental_Cost Year 2021'!AJ599+'Incremental_Cost Year 2021'!AL599+AK590</f>
        <v>0</v>
      </c>
      <c r="AN590" s="104">
        <f>AM590*'1. Standard_Cost'!C207</f>
        <v>0</v>
      </c>
      <c r="AO590" s="107"/>
      <c r="AQ590" s="104">
        <f t="shared" si="951"/>
        <v>0</v>
      </c>
      <c r="AR590" s="104">
        <f t="shared" si="952"/>
        <v>0</v>
      </c>
      <c r="AS590" s="104">
        <f t="shared" si="910"/>
        <v>0</v>
      </c>
      <c r="AT590" s="104">
        <f t="shared" si="955"/>
        <v>0</v>
      </c>
      <c r="AU590" s="229"/>
      <c r="AV590" s="229"/>
      <c r="AW590" s="229"/>
      <c r="AX590" s="229"/>
      <c r="AY590" s="229"/>
      <c r="AZ590" s="229"/>
      <c r="BA590" s="230">
        <f t="shared" si="953"/>
        <v>0</v>
      </c>
    </row>
    <row r="591" spans="1:53" ht="25.7" customHeight="1" outlineLevel="1" x14ac:dyDescent="0.2">
      <c r="A591" s="68"/>
      <c r="B591" s="94"/>
      <c r="C591" s="251"/>
      <c r="D591" s="113" t="s">
        <v>515</v>
      </c>
      <c r="E591" s="113" t="s">
        <v>815</v>
      </c>
      <c r="F591" s="114" t="s">
        <v>154</v>
      </c>
      <c r="G591" s="115" t="s">
        <v>155</v>
      </c>
      <c r="H591" s="122" t="s">
        <v>380</v>
      </c>
      <c r="I591" s="117"/>
      <c r="J591" s="117"/>
      <c r="K591" s="117"/>
      <c r="L591" s="118">
        <f>SUM(L587:L590)</f>
        <v>1081200</v>
      </c>
      <c r="M591" s="118">
        <f>SUM(M587:M590)</f>
        <v>180560.40000000002</v>
      </c>
      <c r="N591" s="117"/>
      <c r="O591" s="117"/>
      <c r="P591" s="117"/>
      <c r="Q591" s="117"/>
      <c r="R591" s="119">
        <f>SUM(R587:R590)</f>
        <v>0</v>
      </c>
      <c r="S591" s="119">
        <f>SUM(S587:S590)</f>
        <v>0</v>
      </c>
      <c r="T591" s="119">
        <f>SUM(T587:T590)</f>
        <v>0</v>
      </c>
      <c r="U591" s="119">
        <f>SUM(U587:U590)</f>
        <v>0</v>
      </c>
      <c r="V591" s="117"/>
      <c r="W591" s="117"/>
      <c r="X591" s="117"/>
      <c r="Y591" s="118">
        <f>SUM(Y587:Y590)</f>
        <v>0</v>
      </c>
      <c r="Z591" s="117"/>
      <c r="AA591" s="117"/>
      <c r="AB591" s="118">
        <f t="shared" ref="AB591:AF591" si="956">SUM(AB587:AB590)</f>
        <v>0</v>
      </c>
      <c r="AC591" s="118">
        <f t="shared" si="956"/>
        <v>0</v>
      </c>
      <c r="AD591" s="118">
        <f t="shared" si="956"/>
        <v>0</v>
      </c>
      <c r="AE591" s="118">
        <f t="shared" si="956"/>
        <v>0</v>
      </c>
      <c r="AF591" s="118">
        <f t="shared" si="956"/>
        <v>0</v>
      </c>
      <c r="AG591" s="117"/>
      <c r="AH591" s="117"/>
      <c r="AI591" s="117"/>
      <c r="AJ591" s="119">
        <f>SUM(AJ587:AJ590)</f>
        <v>0</v>
      </c>
      <c r="AK591" s="119">
        <f t="shared" ref="AK591:AN591" si="957">SUM(AK587:AK590)</f>
        <v>0</v>
      </c>
      <c r="AL591" s="119">
        <f t="shared" si="957"/>
        <v>0</v>
      </c>
      <c r="AM591" s="119">
        <f t="shared" si="957"/>
        <v>0</v>
      </c>
      <c r="AN591" s="119">
        <f t="shared" si="957"/>
        <v>0</v>
      </c>
      <c r="AO591" s="116"/>
      <c r="AP591" s="120"/>
      <c r="AQ591" s="121">
        <f t="shared" ref="AQ591:BA591" si="958">SUM(AQ587:AQ590)</f>
        <v>1261760.3999999999</v>
      </c>
      <c r="AR591" s="121">
        <f t="shared" si="958"/>
        <v>0</v>
      </c>
      <c r="AS591" s="121">
        <f t="shared" si="958"/>
        <v>0</v>
      </c>
      <c r="AT591" s="121">
        <f t="shared" si="958"/>
        <v>1261760.3999999999</v>
      </c>
      <c r="AU591" s="121">
        <f t="shared" si="958"/>
        <v>1261760.3999999999</v>
      </c>
      <c r="AV591" s="121">
        <f t="shared" si="958"/>
        <v>0</v>
      </c>
      <c r="AW591" s="121">
        <f t="shared" si="958"/>
        <v>0</v>
      </c>
      <c r="AX591" s="121">
        <f t="shared" si="958"/>
        <v>0</v>
      </c>
      <c r="AY591" s="121">
        <f t="shared" si="958"/>
        <v>0</v>
      </c>
      <c r="AZ591" s="121">
        <f t="shared" si="958"/>
        <v>0</v>
      </c>
      <c r="BA591" s="121">
        <f t="shared" si="958"/>
        <v>0</v>
      </c>
    </row>
    <row r="592" spans="1:53" ht="14.1" customHeight="1" outlineLevel="2" x14ac:dyDescent="0.2">
      <c r="A592" s="68"/>
      <c r="B592" s="94"/>
      <c r="C592" s="251"/>
      <c r="D592" s="238" t="s">
        <v>516</v>
      </c>
      <c r="E592" s="238" t="s">
        <v>381</v>
      </c>
      <c r="F592" s="97"/>
      <c r="G592" s="98"/>
      <c r="H592" s="99" t="s">
        <v>49</v>
      </c>
      <c r="I592" s="100"/>
      <c r="J592" s="101"/>
      <c r="K592" s="101"/>
      <c r="L592" s="102" t="str">
        <f>IF(I592&lt;&gt;0,((VLOOKUP(I592,'1. Standard_Cost'!$B$4:$D$8,2)+VLOOKUP(I592,'1. Standard_Cost'!$B$4:$D$8,3))*J592*K592),"0")</f>
        <v>0</v>
      </c>
      <c r="M592" s="102">
        <f>L592*'1. Standard_Cost'!F183</f>
        <v>0</v>
      </c>
      <c r="N592" s="103"/>
      <c r="O592" s="103"/>
      <c r="P592" s="103"/>
      <c r="Q592" s="103"/>
      <c r="R592" s="104">
        <f>+N592*P592*'1. Standard_Cost'!$B$12</f>
        <v>0</v>
      </c>
      <c r="S592" s="104">
        <f>+N592*O592*P592*'1. Standard_Cost'!$C$12</f>
        <v>0</v>
      </c>
      <c r="T592" s="104">
        <f>+N592*P592*Q592*'1. Standard_Cost'!$D$12</f>
        <v>0</v>
      </c>
      <c r="U592" s="104">
        <f>+N592*O592*'1. Standard_Cost'!$E$12</f>
        <v>0</v>
      </c>
      <c r="V592" s="103"/>
      <c r="W592" s="103"/>
      <c r="X592" s="103"/>
      <c r="Y592" s="104">
        <f>+V592*((X592*'1. Standard_Cost'!$B$16)+(W592*X592*'1. Standard_Cost'!$C$16))</f>
        <v>0</v>
      </c>
      <c r="Z592" s="103"/>
      <c r="AA592" s="103"/>
      <c r="AB592" s="104">
        <f>+Z592*'1. Standard_Cost'!$B$20+AA592*'1. Standard_Cost'!$C$20</f>
        <v>0</v>
      </c>
      <c r="AC592" s="105">
        <v>90000</v>
      </c>
      <c r="AD592" s="106"/>
      <c r="AE592" s="104">
        <f>SUM(AD592,AC592,AB592,Y592,U592,T592,S592,R592)*'1. Standard_Cost'!B207</f>
        <v>0</v>
      </c>
      <c r="AF592" s="104">
        <f>SUM(AD592,AE592)</f>
        <v>0</v>
      </c>
      <c r="AG592" s="103"/>
      <c r="AH592" s="103"/>
      <c r="AI592" s="103"/>
      <c r="AJ592" s="107"/>
      <c r="AK592" s="107"/>
      <c r="AL592" s="107"/>
      <c r="AM592" s="104">
        <f>AG592*'1. Standard_Cost'!B203+'Incremental_Cost Year 2021'!AH601*'1. Standard_Cost'!C203+'Incremental_Cost Year 2021'!AI601*'1. Standard_Cost'!D203+'Incremental_Cost Year 2021'!AJ601+'Incremental_Cost Year 2021'!AL601+AK592</f>
        <v>0</v>
      </c>
      <c r="AN592" s="104">
        <f>AM592*'1. Standard_Cost'!C207</f>
        <v>0</v>
      </c>
      <c r="AO592" s="107"/>
      <c r="AQ592" s="104">
        <f t="shared" ref="AQ592:AQ595" si="959">L592+M592</f>
        <v>0</v>
      </c>
      <c r="AR592" s="104">
        <f t="shared" ref="AR592:AR595" si="960">AF592</f>
        <v>0</v>
      </c>
      <c r="AS592" s="104">
        <f t="shared" si="910"/>
        <v>0</v>
      </c>
      <c r="AT592" s="104">
        <f>SUM(AQ592,AR592,AS592)</f>
        <v>0</v>
      </c>
      <c r="AU592" s="229"/>
      <c r="AV592" s="229"/>
      <c r="AW592" s="229"/>
      <c r="AX592" s="229"/>
      <c r="AY592" s="229"/>
      <c r="AZ592" s="229"/>
      <c r="BA592" s="230">
        <f t="shared" ref="BA592:BA595" si="961">SUM(AU592:AZ592)-AT592</f>
        <v>0</v>
      </c>
    </row>
    <row r="593" spans="1:53" ht="14.1" customHeight="1" outlineLevel="2" x14ac:dyDescent="0.2">
      <c r="A593" s="68"/>
      <c r="B593" s="94"/>
      <c r="C593" s="251"/>
      <c r="D593" s="239"/>
      <c r="E593" s="239"/>
      <c r="F593" s="110"/>
      <c r="G593" s="111"/>
      <c r="H593" s="99" t="s">
        <v>50</v>
      </c>
      <c r="I593" s="100"/>
      <c r="J593" s="101"/>
      <c r="K593" s="101"/>
      <c r="L593" s="102" t="str">
        <f>IF(I593&lt;&gt;0,((VLOOKUP(I593,'1. Standard_Cost'!$B$4:$D$8,2)+VLOOKUP(I593,'1. Standard_Cost'!$B$4:$D$8,3))*J593*K593),"0")</f>
        <v>0</v>
      </c>
      <c r="M593" s="102">
        <f>L593*'1. Standard_Cost'!F183</f>
        <v>0</v>
      </c>
      <c r="N593" s="103"/>
      <c r="O593" s="103"/>
      <c r="P593" s="103"/>
      <c r="Q593" s="103"/>
      <c r="R593" s="104">
        <f>+N593*P593*'1. Standard_Cost'!$B$12</f>
        <v>0</v>
      </c>
      <c r="S593" s="104">
        <f>+N593*O593*P593*'1. Standard_Cost'!$C$12</f>
        <v>0</v>
      </c>
      <c r="T593" s="104">
        <f>+N593*P593*Q593*'1. Standard_Cost'!$D$12</f>
        <v>0</v>
      </c>
      <c r="U593" s="104">
        <f>+N593*O593*'1. Standard_Cost'!$E$12</f>
        <v>0</v>
      </c>
      <c r="V593" s="103"/>
      <c r="W593" s="103"/>
      <c r="X593" s="103"/>
      <c r="Y593" s="104">
        <f>+V593*((X593*'1. Standard_Cost'!$B$16)+(W593*X593*'1. Standard_Cost'!$C$16))</f>
        <v>0</v>
      </c>
      <c r="Z593" s="103"/>
      <c r="AA593" s="103"/>
      <c r="AB593" s="104">
        <f>+Z593*'1. Standard_Cost'!$B$20+AA593*'1. Standard_Cost'!$C$20</f>
        <v>0</v>
      </c>
      <c r="AC593" s="105">
        <v>90000</v>
      </c>
      <c r="AD593" s="106"/>
      <c r="AE593" s="104">
        <f>SUM(AD593,AC593,AB593,Y593,U593,T593,S593,R593)*'1. Standard_Cost'!B207</f>
        <v>0</v>
      </c>
      <c r="AF593" s="104">
        <f t="shared" ref="AF593:AF595" si="962">SUM(AD593,AE593)</f>
        <v>0</v>
      </c>
      <c r="AG593" s="103"/>
      <c r="AH593" s="103">
        <v>0</v>
      </c>
      <c r="AI593" s="103">
        <v>0</v>
      </c>
      <c r="AJ593" s="107"/>
      <c r="AK593" s="107"/>
      <c r="AL593" s="107"/>
      <c r="AM593" s="104">
        <f>AG593*'1. Standard_Cost'!B203+'Incremental_Cost Year 2021'!AH602*'1. Standard_Cost'!C203+'Incremental_Cost Year 2021'!AI602*'1. Standard_Cost'!D203+'Incremental_Cost Year 2021'!AJ602+'Incremental_Cost Year 2021'!AL602+AK593</f>
        <v>0</v>
      </c>
      <c r="AN593" s="104">
        <f>AM593*'1. Standard_Cost'!C207</f>
        <v>0</v>
      </c>
      <c r="AO593" s="107"/>
      <c r="AQ593" s="104">
        <f t="shared" si="959"/>
        <v>0</v>
      </c>
      <c r="AR593" s="104">
        <f t="shared" si="960"/>
        <v>0</v>
      </c>
      <c r="AS593" s="104">
        <f t="shared" si="910"/>
        <v>0</v>
      </c>
      <c r="AT593" s="104">
        <f t="shared" ref="AT593:AT595" si="963">SUM(AQ593,AR593,AS593)</f>
        <v>0</v>
      </c>
      <c r="AU593" s="229"/>
      <c r="AV593" s="229">
        <v>0</v>
      </c>
      <c r="AW593" s="229"/>
      <c r="AX593" s="229"/>
      <c r="AY593" s="229"/>
      <c r="AZ593" s="229"/>
      <c r="BA593" s="230">
        <f t="shared" si="961"/>
        <v>0</v>
      </c>
    </row>
    <row r="594" spans="1:53" ht="14.1" customHeight="1" outlineLevel="2" x14ac:dyDescent="0.2">
      <c r="A594" s="68"/>
      <c r="B594" s="94"/>
      <c r="C594" s="251"/>
      <c r="D594" s="239"/>
      <c r="E594" s="239"/>
      <c r="F594" s="110"/>
      <c r="G594" s="111"/>
      <c r="H594" s="99" t="s">
        <v>51</v>
      </c>
      <c r="I594" s="100"/>
      <c r="J594" s="101"/>
      <c r="K594" s="101"/>
      <c r="L594" s="102" t="str">
        <f>IF(I594&lt;&gt;0,((VLOOKUP(I594,'1. Standard_Cost'!$B$4:$D$8,2)+VLOOKUP(I594,'1. Standard_Cost'!$B$4:$D$8,3))*J594*K594),"0")</f>
        <v>0</v>
      </c>
      <c r="M594" s="102">
        <f>L594*'1. Standard_Cost'!F183</f>
        <v>0</v>
      </c>
      <c r="N594" s="103"/>
      <c r="O594" s="103"/>
      <c r="P594" s="103"/>
      <c r="Q594" s="103"/>
      <c r="R594" s="104">
        <f>+N594*P594*'1. Standard_Cost'!$B$12</f>
        <v>0</v>
      </c>
      <c r="S594" s="104">
        <f>+N594*O594*P594*'1. Standard_Cost'!$C$12</f>
        <v>0</v>
      </c>
      <c r="T594" s="104">
        <f>+N594*P594*Q594*'1. Standard_Cost'!$D$12</f>
        <v>0</v>
      </c>
      <c r="U594" s="104">
        <f>+N594*O594*'1. Standard_Cost'!$E$12</f>
        <v>0</v>
      </c>
      <c r="V594" s="103"/>
      <c r="W594" s="103"/>
      <c r="X594" s="103"/>
      <c r="Y594" s="104">
        <f>+V594*((X594*'1. Standard_Cost'!$B$16)+(W594*X594*'1. Standard_Cost'!$C$16))</f>
        <v>0</v>
      </c>
      <c r="Z594" s="103"/>
      <c r="AA594" s="103"/>
      <c r="AB594" s="104">
        <f>+Z594*'1. Standard_Cost'!$B$20+AA594*'1. Standard_Cost'!$C$20</f>
        <v>0</v>
      </c>
      <c r="AC594" s="105"/>
      <c r="AD594" s="106"/>
      <c r="AE594" s="104">
        <f>SUM(AD594,AC594,AB594,Y594,U594,T594,S594,R594)*'1. Standard_Cost'!B207</f>
        <v>0</v>
      </c>
      <c r="AF594" s="104">
        <f t="shared" si="962"/>
        <v>0</v>
      </c>
      <c r="AG594" s="103"/>
      <c r="AH594" s="103"/>
      <c r="AI594" s="103"/>
      <c r="AJ594" s="107"/>
      <c r="AK594" s="107"/>
      <c r="AL594" s="107"/>
      <c r="AM594" s="104">
        <f>AG594*'1. Standard_Cost'!B203+'Incremental_Cost Year 2021'!AH603*'1. Standard_Cost'!C203+'Incremental_Cost Year 2021'!AI603*'1. Standard_Cost'!D203+'Incremental_Cost Year 2021'!AJ603+'Incremental_Cost Year 2021'!AL603+AK594</f>
        <v>0</v>
      </c>
      <c r="AN594" s="104">
        <f>AM594*'1. Standard_Cost'!C207</f>
        <v>0</v>
      </c>
      <c r="AO594" s="107"/>
      <c r="AQ594" s="104">
        <f t="shared" si="959"/>
        <v>0</v>
      </c>
      <c r="AR594" s="104">
        <f t="shared" si="960"/>
        <v>0</v>
      </c>
      <c r="AS594" s="104">
        <f t="shared" si="910"/>
        <v>0</v>
      </c>
      <c r="AT594" s="104">
        <f t="shared" si="963"/>
        <v>0</v>
      </c>
      <c r="AU594" s="229"/>
      <c r="AV594" s="229"/>
      <c r="AW594" s="229"/>
      <c r="AX594" s="229"/>
      <c r="AY594" s="229"/>
      <c r="AZ594" s="229"/>
      <c r="BA594" s="230">
        <f t="shared" si="961"/>
        <v>0</v>
      </c>
    </row>
    <row r="595" spans="1:53" ht="14.1" customHeight="1" outlineLevel="2" x14ac:dyDescent="0.2">
      <c r="A595" s="68"/>
      <c r="B595" s="94"/>
      <c r="C595" s="251"/>
      <c r="D595" s="239"/>
      <c r="E595" s="239"/>
      <c r="F595" s="110"/>
      <c r="G595" s="111"/>
      <c r="H595" s="112" t="s">
        <v>179</v>
      </c>
      <c r="I595" s="100"/>
      <c r="J595" s="101"/>
      <c r="K595" s="101"/>
      <c r="L595" s="102" t="str">
        <f>IF(I595&lt;&gt;0,((VLOOKUP(I595,'1. Standard_Cost'!$B$4:$D$8,2)+VLOOKUP(I595,'1. Standard_Cost'!$B$4:$D$8,3))*J595*K595),"0")</f>
        <v>0</v>
      </c>
      <c r="M595" s="102">
        <f>L595*'1. Standard_Cost'!F183</f>
        <v>0</v>
      </c>
      <c r="N595" s="103"/>
      <c r="O595" s="103"/>
      <c r="P595" s="103"/>
      <c r="Q595" s="103"/>
      <c r="R595" s="104">
        <f>+N595*P595*'1. Standard_Cost'!$B$12</f>
        <v>0</v>
      </c>
      <c r="S595" s="104">
        <f>+N595*O595*P595*'1. Standard_Cost'!$C$12</f>
        <v>0</v>
      </c>
      <c r="T595" s="104">
        <f>+N595*P595*Q595*'1. Standard_Cost'!$D$12</f>
        <v>0</v>
      </c>
      <c r="U595" s="104">
        <f>+N595*O595*'1. Standard_Cost'!$E$12</f>
        <v>0</v>
      </c>
      <c r="V595" s="103"/>
      <c r="W595" s="103"/>
      <c r="X595" s="103"/>
      <c r="Y595" s="104">
        <f>+V595*((X595*'1. Standard_Cost'!$B$16)+(W595*X595*'1. Standard_Cost'!$C$16))</f>
        <v>0</v>
      </c>
      <c r="Z595" s="103"/>
      <c r="AA595" s="103"/>
      <c r="AB595" s="104">
        <f>+Z595*'1. Standard_Cost'!$B$20+AA595*'1. Standard_Cost'!$C$20</f>
        <v>0</v>
      </c>
      <c r="AC595" s="105"/>
      <c r="AD595" s="106"/>
      <c r="AE595" s="104">
        <f>SUM(AD595,AC595,AB595,Y595,U595,T595,S595,R595)*'1. Standard_Cost'!B207</f>
        <v>0</v>
      </c>
      <c r="AF595" s="104">
        <f t="shared" si="962"/>
        <v>0</v>
      </c>
      <c r="AG595" s="103"/>
      <c r="AH595" s="103"/>
      <c r="AI595" s="103"/>
      <c r="AJ595" s="107"/>
      <c r="AK595" s="107"/>
      <c r="AL595" s="107"/>
      <c r="AM595" s="104">
        <f>AG595*'1. Standard_Cost'!B203+'Incremental_Cost Year 2021'!AH604*'1. Standard_Cost'!C203+'Incremental_Cost Year 2021'!AI604*'1. Standard_Cost'!D203+'Incremental_Cost Year 2021'!AJ604+'Incremental_Cost Year 2021'!AL604+AK595</f>
        <v>0</v>
      </c>
      <c r="AN595" s="104">
        <f>AM595*'1. Standard_Cost'!C207</f>
        <v>0</v>
      </c>
      <c r="AO595" s="107"/>
      <c r="AQ595" s="104">
        <f t="shared" si="959"/>
        <v>0</v>
      </c>
      <c r="AR595" s="104">
        <f t="shared" si="960"/>
        <v>0</v>
      </c>
      <c r="AS595" s="104">
        <f t="shared" si="910"/>
        <v>0</v>
      </c>
      <c r="AT595" s="104">
        <f t="shared" si="963"/>
        <v>0</v>
      </c>
      <c r="AU595" s="229"/>
      <c r="AV595" s="229"/>
      <c r="AW595" s="229"/>
      <c r="AX595" s="229"/>
      <c r="AY595" s="229"/>
      <c r="AZ595" s="229"/>
      <c r="BA595" s="230">
        <f t="shared" si="961"/>
        <v>0</v>
      </c>
    </row>
    <row r="596" spans="1:53" ht="24.6" customHeight="1" outlineLevel="1" x14ac:dyDescent="0.2">
      <c r="A596" s="68"/>
      <c r="B596" s="141"/>
      <c r="C596" s="251"/>
      <c r="D596" s="240"/>
      <c r="E596" s="240"/>
      <c r="F596" s="114" t="s">
        <v>154</v>
      </c>
      <c r="G596" s="115" t="s">
        <v>155</v>
      </c>
      <c r="H596" s="122" t="s">
        <v>382</v>
      </c>
      <c r="I596" s="117"/>
      <c r="J596" s="117"/>
      <c r="K596" s="117"/>
      <c r="L596" s="118">
        <f>SUM(L592:L595)</f>
        <v>0</v>
      </c>
      <c r="M596" s="118">
        <f>SUM(M592:M595)</f>
        <v>0</v>
      </c>
      <c r="N596" s="117"/>
      <c r="O596" s="117"/>
      <c r="P596" s="117"/>
      <c r="Q596" s="117"/>
      <c r="R596" s="119">
        <f>SUM(R592:R595)</f>
        <v>0</v>
      </c>
      <c r="S596" s="119">
        <f>SUM(S592:S595)</f>
        <v>0</v>
      </c>
      <c r="T596" s="119">
        <f>SUM(T592:T595)</f>
        <v>0</v>
      </c>
      <c r="U596" s="119">
        <f>SUM(U592:U595)</f>
        <v>0</v>
      </c>
      <c r="V596" s="117"/>
      <c r="W596" s="117"/>
      <c r="X596" s="117"/>
      <c r="Y596" s="118">
        <f>SUM(Y592:Y595)</f>
        <v>0</v>
      </c>
      <c r="Z596" s="117"/>
      <c r="AA596" s="117"/>
      <c r="AB596" s="118">
        <f t="shared" ref="AB596:AF596" si="964">SUM(AB592:AB595)</f>
        <v>0</v>
      </c>
      <c r="AC596" s="118">
        <f t="shared" si="964"/>
        <v>180000</v>
      </c>
      <c r="AD596" s="118">
        <f t="shared" si="964"/>
        <v>0</v>
      </c>
      <c r="AE596" s="118">
        <f t="shared" si="964"/>
        <v>0</v>
      </c>
      <c r="AF596" s="118">
        <f t="shared" si="964"/>
        <v>0</v>
      </c>
      <c r="AG596" s="117"/>
      <c r="AH596" s="117"/>
      <c r="AI596" s="117"/>
      <c r="AJ596" s="119">
        <f>SUM(AJ592:AJ595)</f>
        <v>0</v>
      </c>
      <c r="AK596" s="119">
        <f t="shared" ref="AK596:AN596" si="965">SUM(AK592:AK595)</f>
        <v>0</v>
      </c>
      <c r="AL596" s="119">
        <f t="shared" si="965"/>
        <v>0</v>
      </c>
      <c r="AM596" s="119">
        <f t="shared" si="965"/>
        <v>0</v>
      </c>
      <c r="AN596" s="119">
        <f t="shared" si="965"/>
        <v>0</v>
      </c>
      <c r="AO596" s="116"/>
      <c r="AP596" s="120"/>
      <c r="AQ596" s="121">
        <f t="shared" ref="AQ596:BA596" si="966">SUM(AQ592:AQ595)</f>
        <v>0</v>
      </c>
      <c r="AR596" s="121">
        <f t="shared" si="966"/>
        <v>0</v>
      </c>
      <c r="AS596" s="121">
        <f t="shared" si="966"/>
        <v>0</v>
      </c>
      <c r="AT596" s="121">
        <f t="shared" si="966"/>
        <v>0</v>
      </c>
      <c r="AU596" s="121">
        <f t="shared" si="966"/>
        <v>0</v>
      </c>
      <c r="AV596" s="121">
        <f t="shared" si="966"/>
        <v>0</v>
      </c>
      <c r="AW596" s="121">
        <f t="shared" si="966"/>
        <v>0</v>
      </c>
      <c r="AX596" s="121">
        <f t="shared" si="966"/>
        <v>0</v>
      </c>
      <c r="AY596" s="121">
        <f t="shared" si="966"/>
        <v>0</v>
      </c>
      <c r="AZ596" s="121">
        <f t="shared" si="966"/>
        <v>0</v>
      </c>
      <c r="BA596" s="121">
        <f t="shared" si="966"/>
        <v>0</v>
      </c>
    </row>
    <row r="597" spans="1:53" ht="14.1" customHeight="1" outlineLevel="2" x14ac:dyDescent="0.2">
      <c r="A597" s="68"/>
      <c r="B597" s="94"/>
      <c r="C597" s="95"/>
      <c r="D597" s="96"/>
      <c r="E597" s="96"/>
      <c r="F597" s="97"/>
      <c r="G597" s="98"/>
      <c r="H597" s="99" t="s">
        <v>49</v>
      </c>
      <c r="I597" s="100"/>
      <c r="J597" s="101"/>
      <c r="K597" s="101"/>
      <c r="L597" s="102" t="str">
        <f>IF(I597&lt;&gt;0,((VLOOKUP(I597,'1. Standard_Cost'!$B$4:$D$8,2)+VLOOKUP(I597,'1. Standard_Cost'!$B$4:$D$8,3))*J597*K597),"0")</f>
        <v>0</v>
      </c>
      <c r="M597" s="102">
        <f>L597*'1. Standard_Cost'!F188</f>
        <v>0</v>
      </c>
      <c r="N597" s="103"/>
      <c r="O597" s="103"/>
      <c r="P597" s="103"/>
      <c r="Q597" s="103"/>
      <c r="R597" s="104">
        <f>+N597*P597*'1. Standard_Cost'!$B$12</f>
        <v>0</v>
      </c>
      <c r="S597" s="104">
        <f>+N597*O597*P597*'1. Standard_Cost'!$C$12</f>
        <v>0</v>
      </c>
      <c r="T597" s="104">
        <f>+N597*P597*Q597*'1. Standard_Cost'!$D$12</f>
        <v>0</v>
      </c>
      <c r="U597" s="104">
        <f>+N597*O597*'1. Standard_Cost'!$E$12</f>
        <v>0</v>
      </c>
      <c r="V597" s="103"/>
      <c r="W597" s="103"/>
      <c r="X597" s="103"/>
      <c r="Y597" s="104">
        <f>+V597*((X597*'1. Standard_Cost'!$B$16)+(W597*X597*'1. Standard_Cost'!$C$16))</f>
        <v>0</v>
      </c>
      <c r="Z597" s="103"/>
      <c r="AA597" s="103"/>
      <c r="AB597" s="104">
        <f>+Z597*'1. Standard_Cost'!$B$20+AA597*'1. Standard_Cost'!$C$20</f>
        <v>0</v>
      </c>
      <c r="AC597" s="105"/>
      <c r="AD597" s="106"/>
      <c r="AE597" s="104">
        <f>SUM(AD597,AC597,AB597,Y597,U597,T597,S597,R597)*'1. Standard_Cost'!B212</f>
        <v>0</v>
      </c>
      <c r="AF597" s="104">
        <f>SUM(AD597,AE597)</f>
        <v>0</v>
      </c>
      <c r="AG597" s="103"/>
      <c r="AH597" s="103"/>
      <c r="AI597" s="103"/>
      <c r="AJ597" s="107"/>
      <c r="AK597" s="107"/>
      <c r="AL597" s="107"/>
      <c r="AM597" s="104">
        <f>AG597*'1. Standard_Cost'!B208+'Incremental_Cost Year 2021'!AH606*'1. Standard_Cost'!C208+'Incremental_Cost Year 2021'!AI606*'1. Standard_Cost'!D208+'Incremental_Cost Year 2021'!AJ606+'Incremental_Cost Year 2021'!AL606+AK597</f>
        <v>0</v>
      </c>
      <c r="AN597" s="104">
        <f>AM597*'1. Standard_Cost'!C212</f>
        <v>0</v>
      </c>
      <c r="AO597" s="107"/>
      <c r="AQ597" s="104">
        <f t="shared" ref="AQ597:AQ600" si="967">L597+M597</f>
        <v>0</v>
      </c>
      <c r="AR597" s="104">
        <f t="shared" ref="AR597:AR600" si="968">AF597</f>
        <v>0</v>
      </c>
      <c r="AS597" s="104">
        <f t="shared" si="910"/>
        <v>0</v>
      </c>
      <c r="AT597" s="104">
        <f>SUM(AQ597,AR597,AS597)</f>
        <v>0</v>
      </c>
      <c r="AU597" s="229"/>
      <c r="AV597" s="229"/>
      <c r="AW597" s="229"/>
      <c r="AX597" s="229"/>
      <c r="AY597" s="229"/>
      <c r="AZ597" s="229"/>
      <c r="BA597" s="230">
        <f t="shared" ref="BA597:BA600" si="969">SUM(AU597:AZ597)-AT597</f>
        <v>0</v>
      </c>
    </row>
    <row r="598" spans="1:53" ht="14.1" customHeight="1" outlineLevel="2" x14ac:dyDescent="0.2">
      <c r="A598" s="68"/>
      <c r="B598" s="94"/>
      <c r="C598" s="95"/>
      <c r="D598" s="238" t="s">
        <v>516</v>
      </c>
      <c r="E598" s="110"/>
      <c r="F598" s="110"/>
      <c r="G598" s="111"/>
      <c r="H598" s="99" t="s">
        <v>50</v>
      </c>
      <c r="I598" s="100"/>
      <c r="J598" s="101"/>
      <c r="K598" s="101"/>
      <c r="L598" s="102" t="str">
        <f>IF(I598&lt;&gt;0,((VLOOKUP(I598,'1. Standard_Cost'!$B$4:$D$8,2)+VLOOKUP(I598,'1. Standard_Cost'!$B$4:$D$8,3))*J598*K598),"0")</f>
        <v>0</v>
      </c>
      <c r="M598" s="102">
        <f>L598*'1. Standard_Cost'!F188</f>
        <v>0</v>
      </c>
      <c r="N598" s="103"/>
      <c r="O598" s="103"/>
      <c r="P598" s="103"/>
      <c r="Q598" s="103"/>
      <c r="R598" s="104">
        <f>+N598*P598*'1. Standard_Cost'!$B$12</f>
        <v>0</v>
      </c>
      <c r="S598" s="104">
        <f>+N598*O598*P598*'1. Standard_Cost'!$C$12</f>
        <v>0</v>
      </c>
      <c r="T598" s="104">
        <f>+N598*P598*Q598*'1. Standard_Cost'!$D$12</f>
        <v>0</v>
      </c>
      <c r="U598" s="104">
        <f>+N598*O598*'1. Standard_Cost'!$E$12</f>
        <v>0</v>
      </c>
      <c r="V598" s="103"/>
      <c r="W598" s="103"/>
      <c r="X598" s="103"/>
      <c r="Y598" s="104">
        <f>+V598*((X598*'1. Standard_Cost'!$B$16)+(W598*X598*'1. Standard_Cost'!$C$16))</f>
        <v>0</v>
      </c>
      <c r="Z598" s="103"/>
      <c r="AA598" s="103"/>
      <c r="AB598" s="104">
        <f>+Z598*'1. Standard_Cost'!$B$20+AA598*'1. Standard_Cost'!$C$20</f>
        <v>0</v>
      </c>
      <c r="AC598" s="105"/>
      <c r="AD598" s="106"/>
      <c r="AE598" s="104">
        <f>SUM(AD598,AC598,AB598,Y598,U598,T598,S598,R598)*'1. Standard_Cost'!B212</f>
        <v>0</v>
      </c>
      <c r="AF598" s="104">
        <f t="shared" ref="AF598:AF600" si="970">SUM(AD598,AE598)</f>
        <v>0</v>
      </c>
      <c r="AG598" s="103"/>
      <c r="AH598" s="103">
        <v>0</v>
      </c>
      <c r="AI598" s="103">
        <v>0</v>
      </c>
      <c r="AJ598" s="107"/>
      <c r="AK598" s="107"/>
      <c r="AL598" s="107"/>
      <c r="AM598" s="104">
        <f>AG598*'1. Standard_Cost'!B208+'Incremental_Cost Year 2021'!AH607*'1. Standard_Cost'!C208+'Incremental_Cost Year 2021'!AI607*'1. Standard_Cost'!D208+'Incremental_Cost Year 2021'!AJ607+'Incremental_Cost Year 2021'!AL607+AK598</f>
        <v>0</v>
      </c>
      <c r="AN598" s="104">
        <f>AM598*'1. Standard_Cost'!C212</f>
        <v>0</v>
      </c>
      <c r="AO598" s="107"/>
      <c r="AQ598" s="104">
        <f t="shared" si="967"/>
        <v>0</v>
      </c>
      <c r="AR598" s="104">
        <f t="shared" si="968"/>
        <v>0</v>
      </c>
      <c r="AS598" s="104">
        <f t="shared" si="910"/>
        <v>0</v>
      </c>
      <c r="AT598" s="104">
        <f t="shared" ref="AT598:AT600" si="971">SUM(AQ598,AR598,AS598)</f>
        <v>0</v>
      </c>
      <c r="AU598" s="229"/>
      <c r="AV598" s="229">
        <v>0</v>
      </c>
      <c r="AW598" s="229"/>
      <c r="AX598" s="229"/>
      <c r="AY598" s="229"/>
      <c r="AZ598" s="229"/>
      <c r="BA598" s="230">
        <f t="shared" si="969"/>
        <v>0</v>
      </c>
    </row>
    <row r="599" spans="1:53" ht="14.1" customHeight="1" outlineLevel="2" x14ac:dyDescent="0.2">
      <c r="A599" s="68"/>
      <c r="B599" s="94"/>
      <c r="C599" s="95"/>
      <c r="D599" s="239"/>
      <c r="E599" s="110"/>
      <c r="F599" s="110"/>
      <c r="G599" s="111"/>
      <c r="H599" s="99" t="s">
        <v>51</v>
      </c>
      <c r="I599" s="100"/>
      <c r="J599" s="101"/>
      <c r="K599" s="101"/>
      <c r="L599" s="102" t="str">
        <f>IF(I599&lt;&gt;0,((VLOOKUP(I599,'1. Standard_Cost'!$B$4:$D$8,2)+VLOOKUP(I599,'1. Standard_Cost'!$B$4:$D$8,3))*J599*K599),"0")</f>
        <v>0</v>
      </c>
      <c r="M599" s="102">
        <f>L599*'1. Standard_Cost'!F188</f>
        <v>0</v>
      </c>
      <c r="N599" s="103"/>
      <c r="O599" s="103"/>
      <c r="P599" s="103"/>
      <c r="Q599" s="103"/>
      <c r="R599" s="104">
        <f>+N599*P599*'1. Standard_Cost'!$B$12</f>
        <v>0</v>
      </c>
      <c r="S599" s="104">
        <f>+N599*O599*P599*'1. Standard_Cost'!$C$12</f>
        <v>0</v>
      </c>
      <c r="T599" s="104">
        <f>+N599*P599*Q599*'1. Standard_Cost'!$D$12</f>
        <v>0</v>
      </c>
      <c r="U599" s="104">
        <f>+N599*O599*'1. Standard_Cost'!$E$12</f>
        <v>0</v>
      </c>
      <c r="V599" s="103"/>
      <c r="W599" s="103"/>
      <c r="X599" s="103"/>
      <c r="Y599" s="104">
        <f>+V599*((X599*'1. Standard_Cost'!$B$16)+(W599*X599*'1. Standard_Cost'!$C$16))</f>
        <v>0</v>
      </c>
      <c r="Z599" s="103"/>
      <c r="AA599" s="103"/>
      <c r="AB599" s="104">
        <f>+Z599*'1. Standard_Cost'!$B$20+AA599*'1. Standard_Cost'!$C$20</f>
        <v>0</v>
      </c>
      <c r="AC599" s="105"/>
      <c r="AD599" s="106"/>
      <c r="AE599" s="104">
        <f>SUM(AD599,AC599,AB599,Y599,U599,T599,S599,R599)*'1. Standard_Cost'!B212</f>
        <v>0</v>
      </c>
      <c r="AF599" s="104">
        <f t="shared" si="970"/>
        <v>0</v>
      </c>
      <c r="AG599" s="103"/>
      <c r="AH599" s="103"/>
      <c r="AI599" s="103"/>
      <c r="AJ599" s="107"/>
      <c r="AK599" s="107"/>
      <c r="AL599" s="107"/>
      <c r="AM599" s="104">
        <f>AG599*'1. Standard_Cost'!B208+'Incremental_Cost Year 2021'!AH608*'1. Standard_Cost'!C208+'Incremental_Cost Year 2021'!AI608*'1. Standard_Cost'!D208+'Incremental_Cost Year 2021'!AJ608+'Incremental_Cost Year 2021'!AL608+AK599</f>
        <v>0</v>
      </c>
      <c r="AN599" s="104">
        <f>AM599*'1. Standard_Cost'!C212</f>
        <v>0</v>
      </c>
      <c r="AO599" s="107"/>
      <c r="AQ599" s="104">
        <f t="shared" si="967"/>
        <v>0</v>
      </c>
      <c r="AR599" s="104">
        <f t="shared" si="968"/>
        <v>0</v>
      </c>
      <c r="AS599" s="104">
        <f t="shared" si="910"/>
        <v>0</v>
      </c>
      <c r="AT599" s="104">
        <f t="shared" si="971"/>
        <v>0</v>
      </c>
      <c r="AU599" s="229"/>
      <c r="AV599" s="229"/>
      <c r="AW599" s="229"/>
      <c r="AX599" s="229"/>
      <c r="AY599" s="229"/>
      <c r="AZ599" s="229"/>
      <c r="BA599" s="230">
        <f t="shared" si="969"/>
        <v>0</v>
      </c>
    </row>
    <row r="600" spans="1:53" ht="14.1" customHeight="1" outlineLevel="2" x14ac:dyDescent="0.2">
      <c r="A600" s="68"/>
      <c r="B600" s="94"/>
      <c r="C600" s="95"/>
      <c r="D600" s="239"/>
      <c r="E600" s="110"/>
      <c r="F600" s="110"/>
      <c r="G600" s="111"/>
      <c r="H600" s="112" t="s">
        <v>179</v>
      </c>
      <c r="I600" s="100"/>
      <c r="J600" s="101"/>
      <c r="K600" s="101"/>
      <c r="L600" s="102" t="str">
        <f>IF(I600&lt;&gt;0,((VLOOKUP(I600,'1. Standard_Cost'!$B$4:$D$8,2)+VLOOKUP(I600,'1. Standard_Cost'!$B$4:$D$8,3))*J600*K600),"0")</f>
        <v>0</v>
      </c>
      <c r="M600" s="102">
        <f>L600*'1. Standard_Cost'!F188</f>
        <v>0</v>
      </c>
      <c r="N600" s="103"/>
      <c r="O600" s="103"/>
      <c r="P600" s="103"/>
      <c r="Q600" s="103"/>
      <c r="R600" s="104">
        <f>+N600*P600*'1. Standard_Cost'!$B$12</f>
        <v>0</v>
      </c>
      <c r="S600" s="104">
        <f>+N600*O600*P600*'1. Standard_Cost'!$C$12</f>
        <v>0</v>
      </c>
      <c r="T600" s="104">
        <f>+N600*P600*Q600*'1. Standard_Cost'!$D$12</f>
        <v>0</v>
      </c>
      <c r="U600" s="104">
        <f>+N600*O600*'1. Standard_Cost'!$E$12</f>
        <v>0</v>
      </c>
      <c r="V600" s="103"/>
      <c r="W600" s="103"/>
      <c r="X600" s="103"/>
      <c r="Y600" s="104">
        <f>+V600*((X600*'1. Standard_Cost'!$B$16)+(W600*X600*'1. Standard_Cost'!$C$16))</f>
        <v>0</v>
      </c>
      <c r="Z600" s="103"/>
      <c r="AA600" s="103"/>
      <c r="AB600" s="104">
        <f>+Z600*'1. Standard_Cost'!$B$20+AA600*'1. Standard_Cost'!$C$20</f>
        <v>0</v>
      </c>
      <c r="AC600" s="105"/>
      <c r="AD600" s="106"/>
      <c r="AE600" s="104">
        <f>SUM(AD600,AC600,AB600,Y600,U600,T600,S600,R600)*'1. Standard_Cost'!B212</f>
        <v>0</v>
      </c>
      <c r="AF600" s="104">
        <f t="shared" si="970"/>
        <v>0</v>
      </c>
      <c r="AG600" s="103"/>
      <c r="AH600" s="103"/>
      <c r="AI600" s="103"/>
      <c r="AJ600" s="107"/>
      <c r="AK600" s="107"/>
      <c r="AL600" s="107"/>
      <c r="AM600" s="104">
        <f>AG600*'1. Standard_Cost'!B208+'Incremental_Cost Year 2021'!AH609*'1. Standard_Cost'!C208+'Incremental_Cost Year 2021'!AI609*'1. Standard_Cost'!D208+'Incremental_Cost Year 2021'!AJ609+'Incremental_Cost Year 2021'!AL609+AK600</f>
        <v>0</v>
      </c>
      <c r="AN600" s="104">
        <f>AM600*'1. Standard_Cost'!C212</f>
        <v>0</v>
      </c>
      <c r="AO600" s="107"/>
      <c r="AQ600" s="104">
        <f t="shared" si="967"/>
        <v>0</v>
      </c>
      <c r="AR600" s="104">
        <f t="shared" si="968"/>
        <v>0</v>
      </c>
      <c r="AS600" s="104">
        <f t="shared" si="910"/>
        <v>0</v>
      </c>
      <c r="AT600" s="104">
        <f t="shared" si="971"/>
        <v>0</v>
      </c>
      <c r="AU600" s="229"/>
      <c r="AV600" s="229"/>
      <c r="AW600" s="229"/>
      <c r="AX600" s="229"/>
      <c r="AY600" s="229"/>
      <c r="AZ600" s="229"/>
      <c r="BA600" s="230">
        <f t="shared" si="969"/>
        <v>0</v>
      </c>
    </row>
    <row r="601" spans="1:53" ht="24.6" customHeight="1" outlineLevel="1" x14ac:dyDescent="0.2">
      <c r="A601" s="68"/>
      <c r="B601" s="141"/>
      <c r="C601" s="95"/>
      <c r="D601" s="239"/>
      <c r="E601" s="113" t="s">
        <v>383</v>
      </c>
      <c r="F601" s="114" t="s">
        <v>154</v>
      </c>
      <c r="G601" s="115" t="s">
        <v>155</v>
      </c>
      <c r="H601" s="122" t="s">
        <v>384</v>
      </c>
      <c r="I601" s="117"/>
      <c r="J601" s="117"/>
      <c r="K601" s="117"/>
      <c r="L601" s="118">
        <f>SUM(L597:L600)</f>
        <v>0</v>
      </c>
      <c r="M601" s="118">
        <f>SUM(M597:M600)</f>
        <v>0</v>
      </c>
      <c r="N601" s="117"/>
      <c r="O601" s="117"/>
      <c r="P601" s="117"/>
      <c r="Q601" s="117"/>
      <c r="R601" s="119">
        <f>SUM(R597:R600)</f>
        <v>0</v>
      </c>
      <c r="S601" s="119">
        <f>SUM(S597:S600)</f>
        <v>0</v>
      </c>
      <c r="T601" s="119">
        <f>SUM(T597:T600)</f>
        <v>0</v>
      </c>
      <c r="U601" s="119">
        <f>SUM(U597:U600)</f>
        <v>0</v>
      </c>
      <c r="V601" s="117"/>
      <c r="W601" s="117"/>
      <c r="X601" s="117"/>
      <c r="Y601" s="118">
        <f>SUM(Y597:Y600)</f>
        <v>0</v>
      </c>
      <c r="Z601" s="117"/>
      <c r="AA601" s="117"/>
      <c r="AB601" s="118">
        <f t="shared" ref="AB601:AF601" si="972">SUM(AB597:AB600)</f>
        <v>0</v>
      </c>
      <c r="AC601" s="118">
        <f t="shared" si="972"/>
        <v>0</v>
      </c>
      <c r="AD601" s="118">
        <f t="shared" si="972"/>
        <v>0</v>
      </c>
      <c r="AE601" s="118">
        <f t="shared" si="972"/>
        <v>0</v>
      </c>
      <c r="AF601" s="118">
        <f t="shared" si="972"/>
        <v>0</v>
      </c>
      <c r="AG601" s="117"/>
      <c r="AH601" s="117"/>
      <c r="AI601" s="117"/>
      <c r="AJ601" s="119">
        <f>SUM(AJ597:AJ600)</f>
        <v>0</v>
      </c>
      <c r="AK601" s="119">
        <f t="shared" ref="AK601:AN601" si="973">SUM(AK597:AK600)</f>
        <v>0</v>
      </c>
      <c r="AL601" s="119">
        <f t="shared" si="973"/>
        <v>0</v>
      </c>
      <c r="AM601" s="119">
        <f t="shared" si="973"/>
        <v>0</v>
      </c>
      <c r="AN601" s="119">
        <f t="shared" si="973"/>
        <v>0</v>
      </c>
      <c r="AO601" s="116"/>
      <c r="AP601" s="120"/>
      <c r="AQ601" s="121">
        <f t="shared" ref="AQ601:BA601" si="974">SUM(AQ597:AQ600)</f>
        <v>0</v>
      </c>
      <c r="AR601" s="121">
        <f t="shared" si="974"/>
        <v>0</v>
      </c>
      <c r="AS601" s="121">
        <f t="shared" si="974"/>
        <v>0</v>
      </c>
      <c r="AT601" s="121">
        <f t="shared" si="974"/>
        <v>0</v>
      </c>
      <c r="AU601" s="121">
        <f t="shared" si="974"/>
        <v>0</v>
      </c>
      <c r="AV601" s="121">
        <f t="shared" si="974"/>
        <v>0</v>
      </c>
      <c r="AW601" s="121">
        <f t="shared" si="974"/>
        <v>0</v>
      </c>
      <c r="AX601" s="121">
        <f t="shared" si="974"/>
        <v>0</v>
      </c>
      <c r="AY601" s="121">
        <f t="shared" si="974"/>
        <v>0</v>
      </c>
      <c r="AZ601" s="121">
        <f t="shared" si="974"/>
        <v>0</v>
      </c>
      <c r="BA601" s="121">
        <f t="shared" si="974"/>
        <v>0</v>
      </c>
    </row>
    <row r="602" spans="1:53" ht="14.1" customHeight="1" outlineLevel="2" x14ac:dyDescent="0.2">
      <c r="A602" s="68"/>
      <c r="B602" s="94"/>
      <c r="C602" s="95"/>
      <c r="D602" s="240"/>
      <c r="E602" s="96"/>
      <c r="F602" s="97"/>
      <c r="G602" s="98"/>
      <c r="H602" s="99" t="s">
        <v>49</v>
      </c>
      <c r="I602" s="100"/>
      <c r="J602" s="101"/>
      <c r="K602" s="101"/>
      <c r="L602" s="102" t="str">
        <f>IF(I602&lt;&gt;0,((VLOOKUP(I602,'1. Standard_Cost'!$B$4:$D$8,2)+VLOOKUP(I602,'1. Standard_Cost'!$B$4:$D$8,3))*J602*K602),"0")</f>
        <v>0</v>
      </c>
      <c r="M602" s="102">
        <f>L602*'1. Standard_Cost'!F193</f>
        <v>0</v>
      </c>
      <c r="N602" s="103"/>
      <c r="O602" s="103"/>
      <c r="P602" s="103"/>
      <c r="Q602" s="103"/>
      <c r="R602" s="104">
        <f>+N602*P602*'1. Standard_Cost'!$B$12</f>
        <v>0</v>
      </c>
      <c r="S602" s="104">
        <f>+N602*O602*P602*'1. Standard_Cost'!$C$12</f>
        <v>0</v>
      </c>
      <c r="T602" s="104">
        <f>+N602*P602*Q602*'1. Standard_Cost'!$D$12</f>
        <v>0</v>
      </c>
      <c r="U602" s="104">
        <f>+N602*O602*'1. Standard_Cost'!$E$12</f>
        <v>0</v>
      </c>
      <c r="V602" s="103"/>
      <c r="W602" s="103"/>
      <c r="X602" s="103"/>
      <c r="Y602" s="104">
        <f>+V602*((X602*'1. Standard_Cost'!$B$16)+(W602*X602*'1. Standard_Cost'!$C$16))</f>
        <v>0</v>
      </c>
      <c r="Z602" s="103"/>
      <c r="AA602" s="103"/>
      <c r="AB602" s="104">
        <f>+Z602*'1. Standard_Cost'!$B$20+AA602*'1. Standard_Cost'!$C$20</f>
        <v>0</v>
      </c>
      <c r="AC602" s="105"/>
      <c r="AD602" s="106"/>
      <c r="AE602" s="104">
        <f>SUM(AD602,AC602,AB602,Y602,U602,T602,S602,R602)*'1. Standard_Cost'!B217</f>
        <v>0</v>
      </c>
      <c r="AF602" s="104">
        <f>SUM(AD602,AE602)</f>
        <v>0</v>
      </c>
      <c r="AG602" s="103"/>
      <c r="AH602" s="103"/>
      <c r="AI602" s="103"/>
      <c r="AJ602" s="107"/>
      <c r="AK602" s="107"/>
      <c r="AL602" s="107"/>
      <c r="AM602" s="104">
        <f>AG602*'1. Standard_Cost'!B213+'Incremental_Cost Year 2021'!AH611*'1. Standard_Cost'!C213+'Incremental_Cost Year 2021'!AI611*'1. Standard_Cost'!D213+'Incremental_Cost Year 2021'!AJ611+'Incremental_Cost Year 2021'!AL611+AK602</f>
        <v>0</v>
      </c>
      <c r="AN602" s="104">
        <f>AM602*'1. Standard_Cost'!C217</f>
        <v>0</v>
      </c>
      <c r="AO602" s="107"/>
      <c r="AQ602" s="104">
        <f t="shared" ref="AQ602:AQ605" si="975">L602+M602</f>
        <v>0</v>
      </c>
      <c r="AR602" s="104">
        <f t="shared" ref="AR602:AR605" si="976">AF602</f>
        <v>0</v>
      </c>
      <c r="AS602" s="104">
        <f t="shared" si="910"/>
        <v>0</v>
      </c>
      <c r="AT602" s="104">
        <f>SUM(AQ602,AR602,AS602)</f>
        <v>0</v>
      </c>
      <c r="AU602" s="229"/>
      <c r="AV602" s="229"/>
      <c r="AW602" s="229"/>
      <c r="AX602" s="229"/>
      <c r="AY602" s="229"/>
      <c r="AZ602" s="229"/>
      <c r="BA602" s="230">
        <f t="shared" ref="BA602:BA605" si="977">SUM(AU602:AZ602)-AT602</f>
        <v>0</v>
      </c>
    </row>
    <row r="603" spans="1:53" ht="14.1" customHeight="1" outlineLevel="2" x14ac:dyDescent="0.2">
      <c r="A603" s="68"/>
      <c r="B603" s="94"/>
      <c r="C603" s="95"/>
      <c r="D603" s="238" t="s">
        <v>516</v>
      </c>
      <c r="E603" s="110"/>
      <c r="F603" s="110"/>
      <c r="G603" s="111"/>
      <c r="H603" s="99" t="s">
        <v>50</v>
      </c>
      <c r="I603" s="100"/>
      <c r="J603" s="101"/>
      <c r="K603" s="101"/>
      <c r="L603" s="102" t="str">
        <f>IF(I603&lt;&gt;0,((VLOOKUP(I603,'1. Standard_Cost'!$B$4:$D$8,2)+VLOOKUP(I603,'1. Standard_Cost'!$B$4:$D$8,3))*J603*K603),"0")</f>
        <v>0</v>
      </c>
      <c r="M603" s="102">
        <f>L603*'1. Standard_Cost'!F193</f>
        <v>0</v>
      </c>
      <c r="N603" s="103"/>
      <c r="O603" s="103"/>
      <c r="P603" s="103"/>
      <c r="Q603" s="103"/>
      <c r="R603" s="104">
        <f>+N603*P603*'1. Standard_Cost'!$B$12</f>
        <v>0</v>
      </c>
      <c r="S603" s="104">
        <f>+N603*O603*P603*'1. Standard_Cost'!$C$12</f>
        <v>0</v>
      </c>
      <c r="T603" s="104">
        <f>+N603*P603*Q603*'1. Standard_Cost'!$D$12</f>
        <v>0</v>
      </c>
      <c r="U603" s="104">
        <f>+N603*O603*'1. Standard_Cost'!$E$12</f>
        <v>0</v>
      </c>
      <c r="V603" s="103"/>
      <c r="W603" s="103"/>
      <c r="X603" s="103"/>
      <c r="Y603" s="104">
        <f>+V603*((X603*'1. Standard_Cost'!$B$16)+(W603*X603*'1. Standard_Cost'!$C$16))</f>
        <v>0</v>
      </c>
      <c r="Z603" s="103"/>
      <c r="AA603" s="103"/>
      <c r="AB603" s="104">
        <f>+Z603*'1. Standard_Cost'!$B$20+AA603*'1. Standard_Cost'!$C$20</f>
        <v>0</v>
      </c>
      <c r="AC603" s="105"/>
      <c r="AD603" s="106"/>
      <c r="AE603" s="104">
        <f>SUM(AD603,AC603,AB603,Y603,U603,T603,S603,R603)*'1. Standard_Cost'!B217</f>
        <v>0</v>
      </c>
      <c r="AF603" s="104">
        <f t="shared" ref="AF603:AF605" si="978">SUM(AD603,AE603)</f>
        <v>0</v>
      </c>
      <c r="AG603" s="103"/>
      <c r="AH603" s="103">
        <v>0</v>
      </c>
      <c r="AI603" s="103">
        <v>0</v>
      </c>
      <c r="AJ603" s="107"/>
      <c r="AK603" s="107"/>
      <c r="AL603" s="107"/>
      <c r="AM603" s="104">
        <f>AG603*'1. Standard_Cost'!B213+'Incremental_Cost Year 2021'!AH612*'1. Standard_Cost'!C213+'Incremental_Cost Year 2021'!AI612*'1. Standard_Cost'!D213+'Incremental_Cost Year 2021'!AJ612+'Incremental_Cost Year 2021'!AL612+AK603</f>
        <v>0</v>
      </c>
      <c r="AN603" s="104">
        <f>AM603*'1. Standard_Cost'!C217</f>
        <v>0</v>
      </c>
      <c r="AO603" s="107"/>
      <c r="AQ603" s="104">
        <f t="shared" si="975"/>
        <v>0</v>
      </c>
      <c r="AR603" s="104">
        <f t="shared" si="976"/>
        <v>0</v>
      </c>
      <c r="AS603" s="104">
        <f t="shared" si="910"/>
        <v>0</v>
      </c>
      <c r="AT603" s="104">
        <f t="shared" ref="AT603:AT605" si="979">SUM(AQ603,AR603,AS603)</f>
        <v>0</v>
      </c>
      <c r="AU603" s="229"/>
      <c r="AV603" s="229">
        <v>0</v>
      </c>
      <c r="AW603" s="229"/>
      <c r="AX603" s="229"/>
      <c r="AY603" s="229"/>
      <c r="AZ603" s="229"/>
      <c r="BA603" s="230">
        <f t="shared" si="977"/>
        <v>0</v>
      </c>
    </row>
    <row r="604" spans="1:53" ht="14.1" customHeight="1" outlineLevel="2" x14ac:dyDescent="0.2">
      <c r="A604" s="68"/>
      <c r="B604" s="94"/>
      <c r="C604" s="95"/>
      <c r="D604" s="239"/>
      <c r="E604" s="110"/>
      <c r="F604" s="110"/>
      <c r="G604" s="111"/>
      <c r="H604" s="99" t="s">
        <v>51</v>
      </c>
      <c r="I604" s="100"/>
      <c r="J604" s="101"/>
      <c r="K604" s="101"/>
      <c r="L604" s="102" t="str">
        <f>IF(I604&lt;&gt;0,((VLOOKUP(I604,'1. Standard_Cost'!$B$4:$D$8,2)+VLOOKUP(I604,'1. Standard_Cost'!$B$4:$D$8,3))*J604*K604),"0")</f>
        <v>0</v>
      </c>
      <c r="M604" s="102">
        <f>L604*'1. Standard_Cost'!F193</f>
        <v>0</v>
      </c>
      <c r="N604" s="103"/>
      <c r="O604" s="103"/>
      <c r="P604" s="103"/>
      <c r="Q604" s="103"/>
      <c r="R604" s="104">
        <f>+N604*P604*'1. Standard_Cost'!$B$12</f>
        <v>0</v>
      </c>
      <c r="S604" s="104">
        <f>+N604*O604*P604*'1. Standard_Cost'!$C$12</f>
        <v>0</v>
      </c>
      <c r="T604" s="104">
        <f>+N604*P604*Q604*'1. Standard_Cost'!$D$12</f>
        <v>0</v>
      </c>
      <c r="U604" s="104">
        <f>+N604*O604*'1. Standard_Cost'!$E$12</f>
        <v>0</v>
      </c>
      <c r="V604" s="103"/>
      <c r="W604" s="103"/>
      <c r="X604" s="103"/>
      <c r="Y604" s="104">
        <f>+V604*((X604*'1. Standard_Cost'!$B$16)+(W604*X604*'1. Standard_Cost'!$C$16))</f>
        <v>0</v>
      </c>
      <c r="Z604" s="103"/>
      <c r="AA604" s="103"/>
      <c r="AB604" s="104">
        <f>+Z604*'1. Standard_Cost'!$B$20+AA604*'1. Standard_Cost'!$C$20</f>
        <v>0</v>
      </c>
      <c r="AC604" s="105"/>
      <c r="AD604" s="106"/>
      <c r="AE604" s="104">
        <f>SUM(AD604,AC604,AB604,Y604,U604,T604,S604,R604)*'1. Standard_Cost'!B217</f>
        <v>0</v>
      </c>
      <c r="AF604" s="104">
        <f t="shared" si="978"/>
        <v>0</v>
      </c>
      <c r="AG604" s="103"/>
      <c r="AH604" s="103"/>
      <c r="AI604" s="103"/>
      <c r="AJ604" s="107"/>
      <c r="AK604" s="107"/>
      <c r="AL604" s="107"/>
      <c r="AM604" s="104">
        <f>AG604*'1. Standard_Cost'!B213+'Incremental_Cost Year 2021'!AH613*'1. Standard_Cost'!C213+'Incremental_Cost Year 2021'!AI613*'1. Standard_Cost'!D213+'Incremental_Cost Year 2021'!AJ613+'Incremental_Cost Year 2021'!AL613+AK604</f>
        <v>0</v>
      </c>
      <c r="AN604" s="104">
        <f>AM604*'1. Standard_Cost'!C217</f>
        <v>0</v>
      </c>
      <c r="AO604" s="107"/>
      <c r="AQ604" s="104">
        <f t="shared" si="975"/>
        <v>0</v>
      </c>
      <c r="AR604" s="104">
        <f t="shared" si="976"/>
        <v>0</v>
      </c>
      <c r="AS604" s="104">
        <f t="shared" si="910"/>
        <v>0</v>
      </c>
      <c r="AT604" s="104">
        <f t="shared" si="979"/>
        <v>0</v>
      </c>
      <c r="AU604" s="229"/>
      <c r="AV604" s="229"/>
      <c r="AW604" s="229"/>
      <c r="AX604" s="229"/>
      <c r="AY604" s="229"/>
      <c r="AZ604" s="229"/>
      <c r="BA604" s="230">
        <f t="shared" si="977"/>
        <v>0</v>
      </c>
    </row>
    <row r="605" spans="1:53" ht="14.1" customHeight="1" outlineLevel="2" x14ac:dyDescent="0.2">
      <c r="A605" s="68"/>
      <c r="B605" s="94"/>
      <c r="C605" s="95"/>
      <c r="D605" s="239"/>
      <c r="E605" s="110"/>
      <c r="F605" s="110"/>
      <c r="G605" s="111"/>
      <c r="H605" s="112" t="s">
        <v>179</v>
      </c>
      <c r="I605" s="100"/>
      <c r="J605" s="101"/>
      <c r="K605" s="101"/>
      <c r="L605" s="102" t="str">
        <f>IF(I605&lt;&gt;0,((VLOOKUP(I605,'1. Standard_Cost'!$B$4:$D$8,2)+VLOOKUP(I605,'1. Standard_Cost'!$B$4:$D$8,3))*J605*K605),"0")</f>
        <v>0</v>
      </c>
      <c r="M605" s="102">
        <f>L605*'1. Standard_Cost'!F193</f>
        <v>0</v>
      </c>
      <c r="N605" s="103"/>
      <c r="O605" s="103"/>
      <c r="P605" s="103"/>
      <c r="Q605" s="103"/>
      <c r="R605" s="104">
        <f>+N605*P605*'1. Standard_Cost'!$B$12</f>
        <v>0</v>
      </c>
      <c r="S605" s="104">
        <f>+N605*O605*P605*'1. Standard_Cost'!$C$12</f>
        <v>0</v>
      </c>
      <c r="T605" s="104">
        <f>+N605*P605*Q605*'1. Standard_Cost'!$D$12</f>
        <v>0</v>
      </c>
      <c r="U605" s="104">
        <f>+N605*O605*'1. Standard_Cost'!$E$12</f>
        <v>0</v>
      </c>
      <c r="V605" s="103"/>
      <c r="W605" s="103"/>
      <c r="X605" s="103"/>
      <c r="Y605" s="104">
        <f>+V605*((X605*'1. Standard_Cost'!$B$16)+(W605*X605*'1. Standard_Cost'!$C$16))</f>
        <v>0</v>
      </c>
      <c r="Z605" s="103"/>
      <c r="AA605" s="103"/>
      <c r="AB605" s="104">
        <f>+Z605*'1. Standard_Cost'!$B$20+AA605*'1. Standard_Cost'!$C$20</f>
        <v>0</v>
      </c>
      <c r="AC605" s="105"/>
      <c r="AD605" s="106"/>
      <c r="AE605" s="104">
        <f>SUM(AD605,AC605,AB605,Y605,U605,T605,S605,R605)*'1. Standard_Cost'!B217</f>
        <v>0</v>
      </c>
      <c r="AF605" s="104">
        <f t="shared" si="978"/>
        <v>0</v>
      </c>
      <c r="AG605" s="103"/>
      <c r="AH605" s="103"/>
      <c r="AI605" s="103"/>
      <c r="AJ605" s="107"/>
      <c r="AK605" s="107"/>
      <c r="AL605" s="107"/>
      <c r="AM605" s="104">
        <f>AG605*'1. Standard_Cost'!B213+'Incremental_Cost Year 2021'!AH614*'1. Standard_Cost'!C213+'Incremental_Cost Year 2021'!AI614*'1. Standard_Cost'!D213+'Incremental_Cost Year 2021'!AJ614+'Incremental_Cost Year 2021'!AL614+AK605</f>
        <v>0</v>
      </c>
      <c r="AN605" s="104">
        <f>AM605*'1. Standard_Cost'!C217</f>
        <v>0</v>
      </c>
      <c r="AO605" s="107"/>
      <c r="AQ605" s="104">
        <f t="shared" si="975"/>
        <v>0</v>
      </c>
      <c r="AR605" s="104">
        <f t="shared" si="976"/>
        <v>0</v>
      </c>
      <c r="AS605" s="104">
        <f t="shared" si="910"/>
        <v>0</v>
      </c>
      <c r="AT605" s="104">
        <f t="shared" si="979"/>
        <v>0</v>
      </c>
      <c r="AU605" s="229"/>
      <c r="AV605" s="229"/>
      <c r="AW605" s="229"/>
      <c r="AX605" s="229"/>
      <c r="AY605" s="229"/>
      <c r="AZ605" s="229"/>
      <c r="BA605" s="230">
        <f t="shared" si="977"/>
        <v>0</v>
      </c>
    </row>
    <row r="606" spans="1:53" ht="24.6" customHeight="1" outlineLevel="1" x14ac:dyDescent="0.2">
      <c r="A606" s="68"/>
      <c r="B606" s="141"/>
      <c r="C606" s="95"/>
      <c r="D606" s="239"/>
      <c r="E606" s="113" t="s">
        <v>386</v>
      </c>
      <c r="F606" s="114" t="s">
        <v>154</v>
      </c>
      <c r="G606" s="115" t="s">
        <v>155</v>
      </c>
      <c r="H606" s="122" t="s">
        <v>385</v>
      </c>
      <c r="I606" s="117"/>
      <c r="J606" s="117"/>
      <c r="K606" s="117"/>
      <c r="L606" s="118">
        <f>SUM(L602:L605)</f>
        <v>0</v>
      </c>
      <c r="M606" s="118">
        <f>SUM(M602:M605)</f>
        <v>0</v>
      </c>
      <c r="N606" s="117"/>
      <c r="O606" s="117"/>
      <c r="P606" s="117"/>
      <c r="Q606" s="117"/>
      <c r="R606" s="119">
        <f>SUM(R602:R605)</f>
        <v>0</v>
      </c>
      <c r="S606" s="119">
        <f>SUM(S602:S605)</f>
        <v>0</v>
      </c>
      <c r="T606" s="119">
        <f>SUM(T602:T605)</f>
        <v>0</v>
      </c>
      <c r="U606" s="119">
        <f>SUM(U602:U605)</f>
        <v>0</v>
      </c>
      <c r="V606" s="117"/>
      <c r="W606" s="117"/>
      <c r="X606" s="117"/>
      <c r="Y606" s="118">
        <f>SUM(Y602:Y605)</f>
        <v>0</v>
      </c>
      <c r="Z606" s="117"/>
      <c r="AA606" s="117"/>
      <c r="AB606" s="118">
        <f t="shared" ref="AB606:AF606" si="980">SUM(AB602:AB605)</f>
        <v>0</v>
      </c>
      <c r="AC606" s="118">
        <f t="shared" si="980"/>
        <v>0</v>
      </c>
      <c r="AD606" s="118">
        <f t="shared" si="980"/>
        <v>0</v>
      </c>
      <c r="AE606" s="118">
        <f t="shared" si="980"/>
        <v>0</v>
      </c>
      <c r="AF606" s="118">
        <f t="shared" si="980"/>
        <v>0</v>
      </c>
      <c r="AG606" s="117"/>
      <c r="AH606" s="117"/>
      <c r="AI606" s="117"/>
      <c r="AJ606" s="119">
        <f>SUM(AJ602:AJ605)</f>
        <v>0</v>
      </c>
      <c r="AK606" s="119">
        <f t="shared" ref="AK606:AN606" si="981">SUM(AK602:AK605)</f>
        <v>0</v>
      </c>
      <c r="AL606" s="119">
        <f t="shared" si="981"/>
        <v>0</v>
      </c>
      <c r="AM606" s="119">
        <f t="shared" si="981"/>
        <v>0</v>
      </c>
      <c r="AN606" s="119">
        <f t="shared" si="981"/>
        <v>0</v>
      </c>
      <c r="AO606" s="116"/>
      <c r="AP606" s="120"/>
      <c r="AQ606" s="121">
        <f t="shared" ref="AQ606:BA606" si="982">SUM(AQ602:AQ605)</f>
        <v>0</v>
      </c>
      <c r="AR606" s="121">
        <f t="shared" si="982"/>
        <v>0</v>
      </c>
      <c r="AS606" s="121">
        <f t="shared" si="982"/>
        <v>0</v>
      </c>
      <c r="AT606" s="121">
        <f t="shared" si="982"/>
        <v>0</v>
      </c>
      <c r="AU606" s="121">
        <f t="shared" si="982"/>
        <v>0</v>
      </c>
      <c r="AV606" s="121">
        <f t="shared" si="982"/>
        <v>0</v>
      </c>
      <c r="AW606" s="121">
        <f t="shared" si="982"/>
        <v>0</v>
      </c>
      <c r="AX606" s="121">
        <f t="shared" si="982"/>
        <v>0</v>
      </c>
      <c r="AY606" s="121">
        <f t="shared" si="982"/>
        <v>0</v>
      </c>
      <c r="AZ606" s="121">
        <f t="shared" si="982"/>
        <v>0</v>
      </c>
      <c r="BA606" s="121">
        <f t="shared" si="982"/>
        <v>0</v>
      </c>
    </row>
    <row r="607" spans="1:53" ht="14.1" customHeight="1" outlineLevel="2" x14ac:dyDescent="0.2">
      <c r="A607" s="68"/>
      <c r="B607" s="94"/>
      <c r="C607" s="250"/>
      <c r="D607" s="240"/>
      <c r="E607" s="96"/>
      <c r="F607" s="97"/>
      <c r="G607" s="98"/>
      <c r="H607" s="99" t="s">
        <v>49</v>
      </c>
      <c r="I607" s="100"/>
      <c r="J607" s="101"/>
      <c r="K607" s="101"/>
      <c r="L607" s="102" t="str">
        <f>IF(I607&lt;&gt;0,((VLOOKUP(I607,'1. Standard_Cost'!$B$4:$D$8,2)+VLOOKUP(I607,'1. Standard_Cost'!$B$4:$D$8,3))*J607*K607),"0")</f>
        <v>0</v>
      </c>
      <c r="M607" s="102">
        <f>L607*'1. Standard_Cost'!F208</f>
        <v>0</v>
      </c>
      <c r="N607" s="103"/>
      <c r="O607" s="103"/>
      <c r="P607" s="103"/>
      <c r="Q607" s="103"/>
      <c r="R607" s="104">
        <f>+N607*P607*'1. Standard_Cost'!$B$12</f>
        <v>0</v>
      </c>
      <c r="S607" s="104">
        <f>+N607*O607*P607*'1. Standard_Cost'!$C$12</f>
        <v>0</v>
      </c>
      <c r="T607" s="104">
        <f>+N607*P607*Q607*'1. Standard_Cost'!$D$12</f>
        <v>0</v>
      </c>
      <c r="U607" s="104">
        <f>+N607*O607*'1. Standard_Cost'!$E$12</f>
        <v>0</v>
      </c>
      <c r="V607" s="103"/>
      <c r="W607" s="103"/>
      <c r="X607" s="103"/>
      <c r="Y607" s="104">
        <f>+V607*((X607*'1. Standard_Cost'!$B$16)+(W607*X607*'1. Standard_Cost'!$C$16))</f>
        <v>0</v>
      </c>
      <c r="Z607" s="103"/>
      <c r="AA607" s="103"/>
      <c r="AB607" s="104">
        <f>+Z607*'1. Standard_Cost'!$B$20+AA607*'1. Standard_Cost'!$C$20</f>
        <v>0</v>
      </c>
      <c r="AC607" s="105"/>
      <c r="AD607" s="106"/>
      <c r="AE607" s="104">
        <f>SUM(AD607,AC607,AB607,Y607,U607,T607,S607,R607)*'1. Standard_Cost'!B232</f>
        <v>0</v>
      </c>
      <c r="AF607" s="104">
        <f>SUM(AD607,AE607)</f>
        <v>0</v>
      </c>
      <c r="AG607" s="103"/>
      <c r="AH607" s="103"/>
      <c r="AI607" s="103"/>
      <c r="AJ607" s="107"/>
      <c r="AK607" s="107"/>
      <c r="AL607" s="107"/>
      <c r="AM607" s="104">
        <f>AG607*'1. Standard_Cost'!B228+'Incremental_Cost Year 2021'!AH616*'1. Standard_Cost'!C228+'Incremental_Cost Year 2021'!AI616*'1. Standard_Cost'!D228+'Incremental_Cost Year 2021'!AJ616+'Incremental_Cost Year 2021'!AL616+AK607</f>
        <v>0</v>
      </c>
      <c r="AN607" s="104">
        <f>AM607*'1. Standard_Cost'!C232</f>
        <v>0</v>
      </c>
      <c r="AO607" s="107"/>
      <c r="AQ607" s="104">
        <f t="shared" ref="AQ607:AQ610" si="983">L607+M607</f>
        <v>0</v>
      </c>
      <c r="AR607" s="104">
        <f t="shared" ref="AR607:AR610" si="984">AF607</f>
        <v>0</v>
      </c>
      <c r="AS607" s="104">
        <f t="shared" si="910"/>
        <v>0</v>
      </c>
      <c r="AT607" s="104">
        <f>SUM(AQ607,AR607,AS607)</f>
        <v>0</v>
      </c>
      <c r="AU607" s="229"/>
      <c r="AV607" s="229"/>
      <c r="AW607" s="229"/>
      <c r="AX607" s="229"/>
      <c r="AY607" s="229"/>
      <c r="AZ607" s="229"/>
      <c r="BA607" s="230">
        <f t="shared" ref="BA607:BA610" si="985">SUM(AU607:AZ607)-AT607</f>
        <v>0</v>
      </c>
    </row>
    <row r="608" spans="1:53" ht="14.1" customHeight="1" outlineLevel="2" x14ac:dyDescent="0.2">
      <c r="A608" s="68"/>
      <c r="B608" s="94"/>
      <c r="C608" s="251"/>
      <c r="D608" s="238" t="s">
        <v>516</v>
      </c>
      <c r="E608" s="239" t="s">
        <v>387</v>
      </c>
      <c r="F608" s="110"/>
      <c r="G608" s="111"/>
      <c r="H608" s="99" t="s">
        <v>50</v>
      </c>
      <c r="I608" s="100"/>
      <c r="J608" s="101"/>
      <c r="K608" s="101"/>
      <c r="L608" s="102" t="str">
        <f>IF(I608&lt;&gt;0,((VLOOKUP(I608,'1. Standard_Cost'!$B$4:$D$8,2)+VLOOKUP(I608,'1. Standard_Cost'!$B$4:$D$8,3))*J608*K608),"0")</f>
        <v>0</v>
      </c>
      <c r="M608" s="102">
        <f>L608*'1. Standard_Cost'!F208</f>
        <v>0</v>
      </c>
      <c r="N608" s="103"/>
      <c r="O608" s="103"/>
      <c r="P608" s="103"/>
      <c r="Q608" s="103"/>
      <c r="R608" s="104">
        <f>+N608*P608*'1. Standard_Cost'!$B$12</f>
        <v>0</v>
      </c>
      <c r="S608" s="104">
        <f>+N608*O608*P608*'1. Standard_Cost'!$C$12</f>
        <v>0</v>
      </c>
      <c r="T608" s="104">
        <f>+N608*P608*Q608*'1. Standard_Cost'!$D$12</f>
        <v>0</v>
      </c>
      <c r="U608" s="104">
        <f>+N608*O608*'1. Standard_Cost'!$E$12</f>
        <v>0</v>
      </c>
      <c r="V608" s="103"/>
      <c r="W608" s="103"/>
      <c r="X608" s="103"/>
      <c r="Y608" s="104">
        <f>+V608*((X608*'1. Standard_Cost'!$B$16)+(W608*X608*'1. Standard_Cost'!$C$16))</f>
        <v>0</v>
      </c>
      <c r="Z608" s="103"/>
      <c r="AA608" s="103"/>
      <c r="AB608" s="104">
        <f>+Z608*'1. Standard_Cost'!$B$20+AA608*'1. Standard_Cost'!$C$20</f>
        <v>0</v>
      </c>
      <c r="AC608" s="105"/>
      <c r="AD608" s="106"/>
      <c r="AE608" s="104">
        <f>SUM(AD608,AC608,AB608,Y608,U608,T608,S608,R608)*'1. Standard_Cost'!B232</f>
        <v>0</v>
      </c>
      <c r="AF608" s="104">
        <f t="shared" ref="AF608:AF610" si="986">SUM(AD608,AE608)</f>
        <v>0</v>
      </c>
      <c r="AG608" s="103"/>
      <c r="AH608" s="103">
        <v>0</v>
      </c>
      <c r="AI608" s="103">
        <v>0</v>
      </c>
      <c r="AJ608" s="107"/>
      <c r="AK608" s="107"/>
      <c r="AL608" s="107"/>
      <c r="AM608" s="104">
        <f>AG608*'1. Standard_Cost'!B228+'Incremental_Cost Year 2021'!AH617*'1. Standard_Cost'!C228+'Incremental_Cost Year 2021'!AI617*'1. Standard_Cost'!D228+'Incremental_Cost Year 2021'!AJ617+'Incremental_Cost Year 2021'!AL617+AK608</f>
        <v>0</v>
      </c>
      <c r="AN608" s="104">
        <f>AM608*'1. Standard_Cost'!C232</f>
        <v>0</v>
      </c>
      <c r="AO608" s="107"/>
      <c r="AQ608" s="104">
        <f t="shared" si="983"/>
        <v>0</v>
      </c>
      <c r="AR608" s="104">
        <f t="shared" si="984"/>
        <v>0</v>
      </c>
      <c r="AS608" s="104">
        <f t="shared" si="910"/>
        <v>0</v>
      </c>
      <c r="AT608" s="104">
        <f t="shared" ref="AT608:AT610" si="987">SUM(AQ608,AR608,AS608)</f>
        <v>0</v>
      </c>
      <c r="AU608" s="229"/>
      <c r="AV608" s="229">
        <v>0</v>
      </c>
      <c r="AW608" s="229"/>
      <c r="AX608" s="229"/>
      <c r="AY608" s="229"/>
      <c r="AZ608" s="229"/>
      <c r="BA608" s="230">
        <f t="shared" si="985"/>
        <v>0</v>
      </c>
    </row>
    <row r="609" spans="1:53" ht="14.1" customHeight="1" outlineLevel="2" x14ac:dyDescent="0.2">
      <c r="A609" s="68"/>
      <c r="B609" s="94"/>
      <c r="C609" s="251"/>
      <c r="D609" s="239"/>
      <c r="E609" s="239"/>
      <c r="F609" s="110"/>
      <c r="G609" s="111"/>
      <c r="H609" s="99" t="s">
        <v>51</v>
      </c>
      <c r="I609" s="100"/>
      <c r="J609" s="101"/>
      <c r="K609" s="101"/>
      <c r="L609" s="102" t="str">
        <f>IF(I609&lt;&gt;0,((VLOOKUP(I609,'1. Standard_Cost'!$B$4:$D$8,2)+VLOOKUP(I609,'1. Standard_Cost'!$B$4:$D$8,3))*J609*K609),"0")</f>
        <v>0</v>
      </c>
      <c r="M609" s="102">
        <f>L609*'1. Standard_Cost'!F208</f>
        <v>0</v>
      </c>
      <c r="N609" s="103"/>
      <c r="O609" s="103"/>
      <c r="P609" s="103"/>
      <c r="Q609" s="103"/>
      <c r="R609" s="104">
        <f>+N609*P609*'1. Standard_Cost'!$B$12</f>
        <v>0</v>
      </c>
      <c r="S609" s="104">
        <f>+N609*O609*P609*'1. Standard_Cost'!$C$12</f>
        <v>0</v>
      </c>
      <c r="T609" s="104">
        <f>+N609*P609*Q609*'1. Standard_Cost'!$D$12</f>
        <v>0</v>
      </c>
      <c r="U609" s="104">
        <f>+N609*O609*'1. Standard_Cost'!$E$12</f>
        <v>0</v>
      </c>
      <c r="V609" s="103"/>
      <c r="W609" s="103"/>
      <c r="X609" s="103"/>
      <c r="Y609" s="104">
        <f>+V609*((X609*'1. Standard_Cost'!$B$16)+(W609*X609*'1. Standard_Cost'!$C$16))</f>
        <v>0</v>
      </c>
      <c r="Z609" s="103"/>
      <c r="AA609" s="103"/>
      <c r="AB609" s="104">
        <f>+Z609*'1. Standard_Cost'!$B$20+AA609*'1. Standard_Cost'!$C$20</f>
        <v>0</v>
      </c>
      <c r="AC609" s="105"/>
      <c r="AD609" s="106"/>
      <c r="AE609" s="104">
        <f>SUM(AD609,AC609,AB609,Y609,U609,T609,S609,R609)*'1. Standard_Cost'!B232</f>
        <v>0</v>
      </c>
      <c r="AF609" s="104">
        <f t="shared" si="986"/>
        <v>0</v>
      </c>
      <c r="AG609" s="103"/>
      <c r="AH609" s="103"/>
      <c r="AI609" s="103"/>
      <c r="AJ609" s="107"/>
      <c r="AK609" s="107"/>
      <c r="AL609" s="107"/>
      <c r="AM609" s="104">
        <f>AG609*'1. Standard_Cost'!B228+'Incremental_Cost Year 2021'!AH618*'1. Standard_Cost'!C228+'Incremental_Cost Year 2021'!AI618*'1. Standard_Cost'!D228+'Incremental_Cost Year 2021'!AJ618+'Incremental_Cost Year 2021'!AL618+AK609</f>
        <v>0</v>
      </c>
      <c r="AN609" s="104">
        <f>AM609*'1. Standard_Cost'!C232</f>
        <v>0</v>
      </c>
      <c r="AO609" s="107"/>
      <c r="AQ609" s="104">
        <f t="shared" si="983"/>
        <v>0</v>
      </c>
      <c r="AR609" s="104">
        <f t="shared" si="984"/>
        <v>0</v>
      </c>
      <c r="AS609" s="104">
        <f t="shared" si="910"/>
        <v>0</v>
      </c>
      <c r="AT609" s="104">
        <f t="shared" si="987"/>
        <v>0</v>
      </c>
      <c r="AU609" s="229"/>
      <c r="AV609" s="229"/>
      <c r="AW609" s="229"/>
      <c r="AX609" s="229"/>
      <c r="AY609" s="229"/>
      <c r="AZ609" s="229"/>
      <c r="BA609" s="230">
        <f t="shared" si="985"/>
        <v>0</v>
      </c>
    </row>
    <row r="610" spans="1:53" ht="14.1" customHeight="1" outlineLevel="2" x14ac:dyDescent="0.2">
      <c r="A610" s="68"/>
      <c r="B610" s="94"/>
      <c r="C610" s="251"/>
      <c r="D610" s="239"/>
      <c r="E610" s="239"/>
      <c r="F610" s="110"/>
      <c r="G610" s="111"/>
      <c r="H610" s="112" t="s">
        <v>179</v>
      </c>
      <c r="I610" s="100"/>
      <c r="J610" s="101"/>
      <c r="K610" s="101"/>
      <c r="L610" s="102" t="str">
        <f>IF(I610&lt;&gt;0,((VLOOKUP(I610,'1. Standard_Cost'!$B$4:$D$8,2)+VLOOKUP(I610,'1. Standard_Cost'!$B$4:$D$8,3))*J610*K610),"0")</f>
        <v>0</v>
      </c>
      <c r="M610" s="102">
        <f>L610*'1. Standard_Cost'!F208</f>
        <v>0</v>
      </c>
      <c r="N610" s="103"/>
      <c r="O610" s="103"/>
      <c r="P610" s="103"/>
      <c r="Q610" s="103"/>
      <c r="R610" s="104">
        <f>+N610*P610*'1. Standard_Cost'!$B$12</f>
        <v>0</v>
      </c>
      <c r="S610" s="104">
        <f>+N610*O610*P610*'1. Standard_Cost'!$C$12</f>
        <v>0</v>
      </c>
      <c r="T610" s="104">
        <f>+N610*P610*Q610*'1. Standard_Cost'!$D$12</f>
        <v>0</v>
      </c>
      <c r="U610" s="104">
        <f>+N610*O610*'1. Standard_Cost'!$E$12</f>
        <v>0</v>
      </c>
      <c r="V610" s="103"/>
      <c r="W610" s="103"/>
      <c r="X610" s="103"/>
      <c r="Y610" s="104">
        <f>+V610*((X610*'1. Standard_Cost'!$B$16)+(W610*X610*'1. Standard_Cost'!$C$16))</f>
        <v>0</v>
      </c>
      <c r="Z610" s="103"/>
      <c r="AA610" s="103"/>
      <c r="AB610" s="104">
        <f>+Z610*'1. Standard_Cost'!$B$20+AA610*'1. Standard_Cost'!$C$20</f>
        <v>0</v>
      </c>
      <c r="AC610" s="105"/>
      <c r="AD610" s="106"/>
      <c r="AE610" s="104">
        <f>SUM(AD610,AC610,AB610,Y610,U610,T610,S610,R610)*'1. Standard_Cost'!B232</f>
        <v>0</v>
      </c>
      <c r="AF610" s="104">
        <f t="shared" si="986"/>
        <v>0</v>
      </c>
      <c r="AG610" s="103"/>
      <c r="AH610" s="103"/>
      <c r="AI610" s="103"/>
      <c r="AJ610" s="107"/>
      <c r="AK610" s="107"/>
      <c r="AL610" s="107"/>
      <c r="AM610" s="104">
        <f>AG610*'1. Standard_Cost'!B228+'Incremental_Cost Year 2021'!AH619*'1. Standard_Cost'!C228+'Incremental_Cost Year 2021'!AI619*'1. Standard_Cost'!D228+'Incremental_Cost Year 2021'!AJ619+'Incremental_Cost Year 2021'!AL619+AK610</f>
        <v>0</v>
      </c>
      <c r="AN610" s="104">
        <f>AM610*'1. Standard_Cost'!C232</f>
        <v>0</v>
      </c>
      <c r="AO610" s="107"/>
      <c r="AQ610" s="104">
        <f t="shared" si="983"/>
        <v>0</v>
      </c>
      <c r="AR610" s="104">
        <f t="shared" si="984"/>
        <v>0</v>
      </c>
      <c r="AS610" s="104">
        <f t="shared" si="910"/>
        <v>0</v>
      </c>
      <c r="AT610" s="104">
        <f t="shared" si="987"/>
        <v>0</v>
      </c>
      <c r="AU610" s="229"/>
      <c r="AV610" s="229"/>
      <c r="AW610" s="229"/>
      <c r="AX610" s="229"/>
      <c r="AY610" s="229"/>
      <c r="AZ610" s="229"/>
      <c r="BA610" s="230">
        <f t="shared" si="985"/>
        <v>0</v>
      </c>
    </row>
    <row r="611" spans="1:53" ht="25.35" customHeight="1" outlineLevel="1" x14ac:dyDescent="0.2">
      <c r="A611" s="68"/>
      <c r="B611" s="94"/>
      <c r="C611" s="251"/>
      <c r="D611" s="239"/>
      <c r="E611" s="240"/>
      <c r="F611" s="114" t="s">
        <v>154</v>
      </c>
      <c r="G611" s="115" t="s">
        <v>155</v>
      </c>
      <c r="H611" s="140" t="s">
        <v>388</v>
      </c>
      <c r="I611" s="117"/>
      <c r="J611" s="117"/>
      <c r="K611" s="117"/>
      <c r="L611" s="118">
        <f>SUM(L607:L610)</f>
        <v>0</v>
      </c>
      <c r="M611" s="118">
        <f>SUM(M607:M610)</f>
        <v>0</v>
      </c>
      <c r="N611" s="117"/>
      <c r="O611" s="117"/>
      <c r="P611" s="117"/>
      <c r="Q611" s="117"/>
      <c r="R611" s="119">
        <f>SUM(R607:R610)</f>
        <v>0</v>
      </c>
      <c r="S611" s="119">
        <f>SUM(S607:S610)</f>
        <v>0</v>
      </c>
      <c r="T611" s="119">
        <f>SUM(T607:T610)</f>
        <v>0</v>
      </c>
      <c r="U611" s="119">
        <f>SUM(U607:U610)</f>
        <v>0</v>
      </c>
      <c r="V611" s="117"/>
      <c r="W611" s="117"/>
      <c r="X611" s="117"/>
      <c r="Y611" s="118">
        <f>SUM(Y607:Y610)</f>
        <v>0</v>
      </c>
      <c r="Z611" s="117"/>
      <c r="AA611" s="117"/>
      <c r="AB611" s="118">
        <f t="shared" ref="AB611:AF611" si="988">SUM(AB607:AB610)</f>
        <v>0</v>
      </c>
      <c r="AC611" s="118">
        <f t="shared" si="988"/>
        <v>0</v>
      </c>
      <c r="AD611" s="118">
        <f t="shared" si="988"/>
        <v>0</v>
      </c>
      <c r="AE611" s="118">
        <f t="shared" si="988"/>
        <v>0</v>
      </c>
      <c r="AF611" s="118">
        <f t="shared" si="988"/>
        <v>0</v>
      </c>
      <c r="AG611" s="117"/>
      <c r="AH611" s="117"/>
      <c r="AI611" s="117"/>
      <c r="AJ611" s="119">
        <f>SUM(AJ607:AJ610)</f>
        <v>0</v>
      </c>
      <c r="AK611" s="119">
        <f t="shared" ref="AK611:AN611" si="989">SUM(AK607:AK610)</f>
        <v>0</v>
      </c>
      <c r="AL611" s="119">
        <f t="shared" si="989"/>
        <v>0</v>
      </c>
      <c r="AM611" s="119">
        <f t="shared" si="989"/>
        <v>0</v>
      </c>
      <c r="AN611" s="119">
        <f t="shared" si="989"/>
        <v>0</v>
      </c>
      <c r="AO611" s="116"/>
      <c r="AP611" s="120"/>
      <c r="AQ611" s="118">
        <f t="shared" ref="AQ611:BA611" si="990">SUM(AQ607:AQ610)</f>
        <v>0</v>
      </c>
      <c r="AR611" s="118">
        <f t="shared" si="990"/>
        <v>0</v>
      </c>
      <c r="AS611" s="118">
        <f t="shared" si="990"/>
        <v>0</v>
      </c>
      <c r="AT611" s="118">
        <f t="shared" si="990"/>
        <v>0</v>
      </c>
      <c r="AU611" s="118">
        <f t="shared" si="990"/>
        <v>0</v>
      </c>
      <c r="AV611" s="118">
        <f t="shared" si="990"/>
        <v>0</v>
      </c>
      <c r="AW611" s="118">
        <f t="shared" si="990"/>
        <v>0</v>
      </c>
      <c r="AX611" s="118">
        <f t="shared" si="990"/>
        <v>0</v>
      </c>
      <c r="AY611" s="118">
        <f t="shared" si="990"/>
        <v>0</v>
      </c>
      <c r="AZ611" s="118">
        <f t="shared" si="990"/>
        <v>0</v>
      </c>
      <c r="BA611" s="118">
        <f t="shared" si="990"/>
        <v>0</v>
      </c>
    </row>
    <row r="612" spans="1:53" ht="14.1" customHeight="1" outlineLevel="2" x14ac:dyDescent="0.2">
      <c r="A612" s="68"/>
      <c r="B612" s="94"/>
      <c r="C612" s="251"/>
      <c r="D612" s="240"/>
      <c r="E612" s="96"/>
      <c r="F612" s="97"/>
      <c r="G612" s="98"/>
      <c r="H612" s="99" t="s">
        <v>49</v>
      </c>
      <c r="I612" s="100" t="s">
        <v>1</v>
      </c>
      <c r="J612" s="101">
        <v>3</v>
      </c>
      <c r="K612" s="101">
        <v>2</v>
      </c>
      <c r="L612" s="102">
        <f>IF(I612&lt;&gt;0,((VLOOKUP(I612,'1. Standard_Cost'!$B$4:$D$8,2)+VLOOKUP(I612,'1. Standard_Cost'!$B$4:$D$8,3))*J612*K612),"0")</f>
        <v>540750</v>
      </c>
      <c r="M612" s="102">
        <f>L612*'1. Standard_Cost'!F4</f>
        <v>90305.25</v>
      </c>
      <c r="N612" s="103"/>
      <c r="O612" s="103"/>
      <c r="P612" s="103"/>
      <c r="Q612" s="103"/>
      <c r="R612" s="104">
        <f>+N612*P612*'1. Standard_Cost'!$B$12</f>
        <v>0</v>
      </c>
      <c r="S612" s="104">
        <f>+N612*O612*P612*'1. Standard_Cost'!$C$12</f>
        <v>0</v>
      </c>
      <c r="T612" s="104">
        <f>+N612*P612*Q612*'1. Standard_Cost'!$D$12</f>
        <v>0</v>
      </c>
      <c r="U612" s="104">
        <f>+N612*O612*'1. Standard_Cost'!$E$12</f>
        <v>0</v>
      </c>
      <c r="V612" s="103"/>
      <c r="W612" s="103"/>
      <c r="X612" s="103"/>
      <c r="Y612" s="104">
        <f>+V612*((X612*'1. Standard_Cost'!$B$16)+(W612*X612*'1. Standard_Cost'!$C$16))</f>
        <v>0</v>
      </c>
      <c r="Z612" s="103"/>
      <c r="AA612" s="103"/>
      <c r="AB612" s="104">
        <f>+Z612*'1. Standard_Cost'!$B$20+AA612*'1. Standard_Cost'!$C$20</f>
        <v>0</v>
      </c>
      <c r="AC612" s="105">
        <v>90000</v>
      </c>
      <c r="AD612" s="106"/>
      <c r="AE612" s="104">
        <f>SUM(AD612,AC612,AB612,Y612,U612,T612,S612,R612)*'1. Standard_Cost'!B232</f>
        <v>0</v>
      </c>
      <c r="AF612" s="104">
        <f>SUM(AD612,AE612)</f>
        <v>0</v>
      </c>
      <c r="AG612" s="103"/>
      <c r="AH612" s="103"/>
      <c r="AI612" s="103"/>
      <c r="AJ612" s="107"/>
      <c r="AK612" s="107"/>
      <c r="AL612" s="107"/>
      <c r="AM612" s="104">
        <v>12000000</v>
      </c>
      <c r="AN612" s="104">
        <f>AM612*'1. Standard_Cost'!C28</f>
        <v>1800000</v>
      </c>
      <c r="AO612" s="107"/>
      <c r="AQ612" s="104">
        <f t="shared" ref="AQ612:AQ615" si="991">L612+M612</f>
        <v>631055.25</v>
      </c>
      <c r="AR612" s="104">
        <f t="shared" ref="AR612:AR615" si="992">AF612</f>
        <v>0</v>
      </c>
      <c r="AS612" s="104">
        <f t="shared" si="910"/>
        <v>13800000</v>
      </c>
      <c r="AT612" s="104">
        <f>SUM(AQ612,AR612,AS612)</f>
        <v>14431055.25</v>
      </c>
      <c r="AU612" s="229">
        <f>AT612-AS612</f>
        <v>631055.25</v>
      </c>
      <c r="AV612" s="229">
        <f>AS612</f>
        <v>13800000</v>
      </c>
      <c r="AW612" s="229"/>
      <c r="AX612" s="229"/>
      <c r="AY612" s="229"/>
      <c r="AZ612" s="229"/>
      <c r="BA612" s="230"/>
    </row>
    <row r="613" spans="1:53" ht="14.1" customHeight="1" outlineLevel="2" x14ac:dyDescent="0.2">
      <c r="A613" s="68"/>
      <c r="B613" s="94"/>
      <c r="C613" s="251"/>
      <c r="D613" s="110"/>
      <c r="E613" s="110"/>
      <c r="F613" s="110"/>
      <c r="G613" s="111"/>
      <c r="H613" s="99" t="s">
        <v>50</v>
      </c>
      <c r="I613" s="100"/>
      <c r="J613" s="101"/>
      <c r="K613" s="101"/>
      <c r="L613" s="102" t="str">
        <f>IF(I613&lt;&gt;0,((VLOOKUP(I613,'1. Standard_Cost'!$B$4:$D$8,2)+VLOOKUP(I613,'1. Standard_Cost'!$B$4:$D$8,3))*J613*K613),"0")</f>
        <v>0</v>
      </c>
      <c r="M613" s="102">
        <f>L613*'1. Standard_Cost'!F208</f>
        <v>0</v>
      </c>
      <c r="N613" s="103"/>
      <c r="O613" s="103"/>
      <c r="P613" s="103"/>
      <c r="Q613" s="103"/>
      <c r="R613" s="104">
        <f>+N613*P613*'1. Standard_Cost'!$B$12</f>
        <v>0</v>
      </c>
      <c r="S613" s="104">
        <f>+N613*O613*P613*'1. Standard_Cost'!$C$12</f>
        <v>0</v>
      </c>
      <c r="T613" s="104">
        <f>+N613*P613*Q613*'1. Standard_Cost'!$D$12</f>
        <v>0</v>
      </c>
      <c r="U613" s="104">
        <f>+N613*O613*'1. Standard_Cost'!$E$12</f>
        <v>0</v>
      </c>
      <c r="V613" s="103"/>
      <c r="W613" s="103"/>
      <c r="X613" s="103"/>
      <c r="Y613" s="104">
        <f>+V613*((X613*'1. Standard_Cost'!$B$16)+(W613*X613*'1. Standard_Cost'!$C$16))</f>
        <v>0</v>
      </c>
      <c r="Z613" s="103"/>
      <c r="AA613" s="103"/>
      <c r="AB613" s="104">
        <f>+Z613*'1. Standard_Cost'!$B$20+AA613*'1. Standard_Cost'!$C$20</f>
        <v>0</v>
      </c>
      <c r="AC613" s="105"/>
      <c r="AD613" s="106"/>
      <c r="AE613" s="104">
        <f>SUM(AD613,AC613,AB613,Y613,U613,T613,S613,R613)*'1. Standard_Cost'!B232</f>
        <v>0</v>
      </c>
      <c r="AF613" s="104">
        <f t="shared" ref="AF613:AF615" si="993">SUM(AD613,AE613)</f>
        <v>0</v>
      </c>
      <c r="AG613" s="103"/>
      <c r="AH613" s="103">
        <v>0</v>
      </c>
      <c r="AI613" s="103">
        <v>0</v>
      </c>
      <c r="AJ613" s="107"/>
      <c r="AK613" s="107"/>
      <c r="AL613" s="107"/>
      <c r="AM613" s="104">
        <f>AG613*'1. Standard_Cost'!B228+'Incremental_Cost Year 2021'!AH622*'1. Standard_Cost'!C228+'Incremental_Cost Year 2021'!AI622*'1. Standard_Cost'!D228+'Incremental_Cost Year 2021'!AJ622+'Incremental_Cost Year 2021'!AL622+AK613</f>
        <v>0</v>
      </c>
      <c r="AN613" s="104">
        <f>AM613*'1. Standard_Cost'!C232</f>
        <v>0</v>
      </c>
      <c r="AO613" s="107"/>
      <c r="AQ613" s="104">
        <f t="shared" si="991"/>
        <v>0</v>
      </c>
      <c r="AR613" s="104">
        <f t="shared" si="992"/>
        <v>0</v>
      </c>
      <c r="AS613" s="104">
        <f t="shared" si="910"/>
        <v>0</v>
      </c>
      <c r="AT613" s="104">
        <f t="shared" ref="AT613:AT615" si="994">SUM(AQ613,AR613,AS613)</f>
        <v>0</v>
      </c>
      <c r="AU613" s="229"/>
      <c r="AV613" s="229">
        <v>0</v>
      </c>
      <c r="AW613" s="229"/>
      <c r="AX613" s="229"/>
      <c r="AY613" s="229"/>
      <c r="AZ613" s="229"/>
      <c r="BA613" s="230">
        <f t="shared" ref="BA613:BA615" si="995">SUM(AU613:AZ613)-AT613</f>
        <v>0</v>
      </c>
    </row>
    <row r="614" spans="1:53" ht="14.1" customHeight="1" outlineLevel="2" x14ac:dyDescent="0.2">
      <c r="A614" s="68"/>
      <c r="B614" s="94"/>
      <c r="C614" s="251"/>
      <c r="D614" s="110"/>
      <c r="E614" s="110"/>
      <c r="F614" s="110"/>
      <c r="G614" s="111"/>
      <c r="H614" s="99" t="s">
        <v>51</v>
      </c>
      <c r="I614" s="100"/>
      <c r="J614" s="101"/>
      <c r="K614" s="101"/>
      <c r="L614" s="102" t="str">
        <f>IF(I614&lt;&gt;0,((VLOOKUP(I614,'1. Standard_Cost'!$B$4:$D$8,2)+VLOOKUP(I614,'1. Standard_Cost'!$B$4:$D$8,3))*J614*K614),"0")</f>
        <v>0</v>
      </c>
      <c r="M614" s="102">
        <f>L614*'1. Standard_Cost'!F208</f>
        <v>0</v>
      </c>
      <c r="N614" s="103"/>
      <c r="O614" s="103"/>
      <c r="P614" s="103"/>
      <c r="Q614" s="103"/>
      <c r="R614" s="104">
        <f>+N614*P614*'1. Standard_Cost'!$B$12</f>
        <v>0</v>
      </c>
      <c r="S614" s="104">
        <f>+N614*O614*P614*'1. Standard_Cost'!$C$12</f>
        <v>0</v>
      </c>
      <c r="T614" s="104">
        <f>+N614*P614*Q614*'1. Standard_Cost'!$D$12</f>
        <v>0</v>
      </c>
      <c r="U614" s="104">
        <f>+N614*O614*'1. Standard_Cost'!$E$12</f>
        <v>0</v>
      </c>
      <c r="V614" s="103"/>
      <c r="W614" s="103"/>
      <c r="X614" s="103"/>
      <c r="Y614" s="104">
        <f>+V614*((X614*'1. Standard_Cost'!$B$16)+(W614*X614*'1. Standard_Cost'!$C$16))</f>
        <v>0</v>
      </c>
      <c r="Z614" s="103"/>
      <c r="AA614" s="103"/>
      <c r="AB614" s="104">
        <f>+Z614*'1. Standard_Cost'!$B$20+AA614*'1. Standard_Cost'!$C$20</f>
        <v>0</v>
      </c>
      <c r="AC614" s="105"/>
      <c r="AD614" s="106"/>
      <c r="AE614" s="104">
        <f>SUM(AD614,AC614,AB614,Y614,U614,T614,S614,R614)*'1. Standard_Cost'!B232</f>
        <v>0</v>
      </c>
      <c r="AF614" s="104">
        <f t="shared" si="993"/>
        <v>0</v>
      </c>
      <c r="AG614" s="103"/>
      <c r="AH614" s="103"/>
      <c r="AI614" s="103"/>
      <c r="AJ614" s="107"/>
      <c r="AK614" s="107"/>
      <c r="AL614" s="107"/>
      <c r="AM614" s="104">
        <f>AG614*'1. Standard_Cost'!B228+'Incremental_Cost Year 2021'!AH623*'1. Standard_Cost'!C228+'Incremental_Cost Year 2021'!AI623*'1. Standard_Cost'!D228+'Incremental_Cost Year 2021'!AJ623+'Incremental_Cost Year 2021'!AL623+AK614</f>
        <v>0</v>
      </c>
      <c r="AN614" s="104">
        <f>AM614*'1. Standard_Cost'!C232</f>
        <v>0</v>
      </c>
      <c r="AO614" s="107"/>
      <c r="AQ614" s="104">
        <f t="shared" si="991"/>
        <v>0</v>
      </c>
      <c r="AR614" s="104">
        <f t="shared" si="992"/>
        <v>0</v>
      </c>
      <c r="AS614" s="104">
        <f t="shared" si="910"/>
        <v>0</v>
      </c>
      <c r="AT614" s="104">
        <f t="shared" si="994"/>
        <v>0</v>
      </c>
      <c r="AU614" s="229"/>
      <c r="AV614" s="229"/>
      <c r="AW614" s="229"/>
      <c r="AX614" s="229"/>
      <c r="AY614" s="229"/>
      <c r="AZ614" s="229"/>
      <c r="BA614" s="230">
        <f t="shared" si="995"/>
        <v>0</v>
      </c>
    </row>
    <row r="615" spans="1:53" ht="14.1" customHeight="1" outlineLevel="2" x14ac:dyDescent="0.2">
      <c r="A615" s="68"/>
      <c r="B615" s="94"/>
      <c r="C615" s="251"/>
      <c r="D615" s="110"/>
      <c r="E615" s="110"/>
      <c r="F615" s="110"/>
      <c r="G615" s="111"/>
      <c r="H615" s="112" t="s">
        <v>179</v>
      </c>
      <c r="I615" s="100"/>
      <c r="J615" s="101"/>
      <c r="K615" s="101"/>
      <c r="L615" s="102" t="str">
        <f>IF(I615&lt;&gt;0,((VLOOKUP(I615,'1. Standard_Cost'!$B$4:$D$8,2)+VLOOKUP(I615,'1. Standard_Cost'!$B$4:$D$8,3))*J615*K615),"0")</f>
        <v>0</v>
      </c>
      <c r="M615" s="102">
        <f>L615*'1. Standard_Cost'!F208</f>
        <v>0</v>
      </c>
      <c r="N615" s="103"/>
      <c r="O615" s="103"/>
      <c r="P615" s="103"/>
      <c r="Q615" s="103"/>
      <c r="R615" s="104">
        <f>+N615*P615*'1. Standard_Cost'!$B$12</f>
        <v>0</v>
      </c>
      <c r="S615" s="104">
        <f>+N615*O615*P615*'1. Standard_Cost'!$C$12</f>
        <v>0</v>
      </c>
      <c r="T615" s="104">
        <f>+N615*P615*Q615*'1. Standard_Cost'!$D$12</f>
        <v>0</v>
      </c>
      <c r="U615" s="104">
        <f>+N615*O615*'1. Standard_Cost'!$E$12</f>
        <v>0</v>
      </c>
      <c r="V615" s="103"/>
      <c r="W615" s="103"/>
      <c r="X615" s="103"/>
      <c r="Y615" s="104">
        <f>+V615*((X615*'1. Standard_Cost'!$B$16)+(W615*X615*'1. Standard_Cost'!$C$16))</f>
        <v>0</v>
      </c>
      <c r="Z615" s="103"/>
      <c r="AA615" s="103"/>
      <c r="AB615" s="104">
        <f>+Z615*'1. Standard_Cost'!$B$20+AA615*'1. Standard_Cost'!$C$20</f>
        <v>0</v>
      </c>
      <c r="AC615" s="105"/>
      <c r="AD615" s="106"/>
      <c r="AE615" s="104">
        <f>SUM(AD615,AC615,AB615,Y615,U615,T615,S615,R615)*'1. Standard_Cost'!B232</f>
        <v>0</v>
      </c>
      <c r="AF615" s="104">
        <f t="shared" si="993"/>
        <v>0</v>
      </c>
      <c r="AG615" s="103"/>
      <c r="AH615" s="103"/>
      <c r="AI615" s="103"/>
      <c r="AJ615" s="107"/>
      <c r="AK615" s="107"/>
      <c r="AL615" s="107"/>
      <c r="AM615" s="104">
        <f>AG615*'1. Standard_Cost'!B228+'Incremental_Cost Year 2021'!AH624*'1. Standard_Cost'!C228+'Incremental_Cost Year 2021'!AI624*'1. Standard_Cost'!D228+'Incremental_Cost Year 2021'!AJ624+'Incremental_Cost Year 2021'!AL624+AK615</f>
        <v>0</v>
      </c>
      <c r="AN615" s="104">
        <f>AM615*'1. Standard_Cost'!C232</f>
        <v>0</v>
      </c>
      <c r="AO615" s="107"/>
      <c r="AQ615" s="104">
        <f t="shared" si="991"/>
        <v>0</v>
      </c>
      <c r="AR615" s="104">
        <f t="shared" si="992"/>
        <v>0</v>
      </c>
      <c r="AS615" s="104">
        <f t="shared" si="910"/>
        <v>0</v>
      </c>
      <c r="AT615" s="104">
        <f t="shared" si="994"/>
        <v>0</v>
      </c>
      <c r="AU615" s="229"/>
      <c r="AV615" s="229"/>
      <c r="AW615" s="229"/>
      <c r="AX615" s="229"/>
      <c r="AY615" s="229"/>
      <c r="AZ615" s="229"/>
      <c r="BA615" s="230">
        <f t="shared" si="995"/>
        <v>0</v>
      </c>
    </row>
    <row r="616" spans="1:53" ht="25.7" customHeight="1" outlineLevel="1" x14ac:dyDescent="0.2">
      <c r="A616" s="68"/>
      <c r="B616" s="94"/>
      <c r="C616" s="251"/>
      <c r="D616" s="110" t="s">
        <v>515</v>
      </c>
      <c r="E616" s="113" t="s">
        <v>816</v>
      </c>
      <c r="F616" s="114" t="s">
        <v>154</v>
      </c>
      <c r="G616" s="115" t="s">
        <v>155</v>
      </c>
      <c r="H616" s="122" t="s">
        <v>389</v>
      </c>
      <c r="I616" s="117"/>
      <c r="J616" s="117"/>
      <c r="K616" s="117"/>
      <c r="L616" s="118">
        <f>SUM(L612:L615)</f>
        <v>540750</v>
      </c>
      <c r="M616" s="118">
        <f>SUM(M612:M615)</f>
        <v>90305.25</v>
      </c>
      <c r="N616" s="117"/>
      <c r="O616" s="117"/>
      <c r="P616" s="117"/>
      <c r="Q616" s="117"/>
      <c r="R616" s="119">
        <f>SUM(R612:R615)</f>
        <v>0</v>
      </c>
      <c r="S616" s="119">
        <f>SUM(S612:S615)</f>
        <v>0</v>
      </c>
      <c r="T616" s="119">
        <f>SUM(T612:T615)</f>
        <v>0</v>
      </c>
      <c r="U616" s="119">
        <f>SUM(U612:U615)</f>
        <v>0</v>
      </c>
      <c r="V616" s="117"/>
      <c r="W616" s="117"/>
      <c r="X616" s="117"/>
      <c r="Y616" s="118">
        <f>SUM(Y612:Y615)</f>
        <v>0</v>
      </c>
      <c r="Z616" s="117"/>
      <c r="AA616" s="117"/>
      <c r="AB616" s="118">
        <f t="shared" ref="AB616:AF616" si="996">SUM(AB612:AB615)</f>
        <v>0</v>
      </c>
      <c r="AC616" s="118">
        <f t="shared" si="996"/>
        <v>90000</v>
      </c>
      <c r="AD616" s="118">
        <f t="shared" si="996"/>
        <v>0</v>
      </c>
      <c r="AE616" s="118">
        <f t="shared" si="996"/>
        <v>0</v>
      </c>
      <c r="AF616" s="118">
        <f t="shared" si="996"/>
        <v>0</v>
      </c>
      <c r="AG616" s="117"/>
      <c r="AH616" s="117"/>
      <c r="AI616" s="117"/>
      <c r="AJ616" s="119">
        <f>SUM(AJ612:AJ615)</f>
        <v>0</v>
      </c>
      <c r="AK616" s="119">
        <f t="shared" ref="AK616:AN616" si="997">SUM(AK612:AK615)</f>
        <v>0</v>
      </c>
      <c r="AL616" s="119">
        <f t="shared" si="997"/>
        <v>0</v>
      </c>
      <c r="AM616" s="119">
        <f t="shared" si="997"/>
        <v>12000000</v>
      </c>
      <c r="AN616" s="119">
        <f t="shared" si="997"/>
        <v>1800000</v>
      </c>
      <c r="AO616" s="116"/>
      <c r="AP616" s="120"/>
      <c r="AQ616" s="121">
        <f t="shared" ref="AQ616:BA616" si="998">SUM(AQ612:AQ615)</f>
        <v>631055.25</v>
      </c>
      <c r="AR616" s="121">
        <f t="shared" si="998"/>
        <v>0</v>
      </c>
      <c r="AS616" s="121">
        <f t="shared" si="998"/>
        <v>13800000</v>
      </c>
      <c r="AT616" s="121">
        <f t="shared" si="998"/>
        <v>14431055.25</v>
      </c>
      <c r="AU616" s="121">
        <f t="shared" si="998"/>
        <v>631055.25</v>
      </c>
      <c r="AV616" s="121">
        <f t="shared" si="998"/>
        <v>13800000</v>
      </c>
      <c r="AW616" s="121">
        <f t="shared" si="998"/>
        <v>0</v>
      </c>
      <c r="AX616" s="121">
        <f t="shared" si="998"/>
        <v>0</v>
      </c>
      <c r="AY616" s="121">
        <f t="shared" si="998"/>
        <v>0</v>
      </c>
      <c r="AZ616" s="121">
        <f t="shared" si="998"/>
        <v>0</v>
      </c>
      <c r="BA616" s="121">
        <f t="shared" si="998"/>
        <v>0</v>
      </c>
    </row>
    <row r="617" spans="1:53" ht="14.1" customHeight="1" outlineLevel="2" x14ac:dyDescent="0.2">
      <c r="A617" s="68"/>
      <c r="B617" s="94"/>
      <c r="C617" s="251"/>
      <c r="D617" s="96"/>
      <c r="E617" s="96"/>
      <c r="F617" s="97"/>
      <c r="G617" s="98"/>
      <c r="H617" s="99" t="s">
        <v>49</v>
      </c>
      <c r="I617" s="100"/>
      <c r="J617" s="101"/>
      <c r="K617" s="101"/>
      <c r="L617" s="102" t="str">
        <f>IF(I617&lt;&gt;0,((VLOOKUP(I617,'1. Standard_Cost'!$B$4:$D$8,2)+VLOOKUP(I617,'1. Standard_Cost'!$B$4:$D$8,3))*J617*K617),"0")</f>
        <v>0</v>
      </c>
      <c r="M617" s="102">
        <f>L617*'1. Standard_Cost'!F208</f>
        <v>0</v>
      </c>
      <c r="N617" s="103"/>
      <c r="O617" s="103"/>
      <c r="P617" s="103"/>
      <c r="Q617" s="103"/>
      <c r="R617" s="104">
        <f>+N617*P617*'1. Standard_Cost'!$B$12</f>
        <v>0</v>
      </c>
      <c r="S617" s="104">
        <f>+N617*O617*P617*'1. Standard_Cost'!$C$12</f>
        <v>0</v>
      </c>
      <c r="T617" s="104">
        <f>+N617*P617*Q617*'1. Standard_Cost'!$D$12</f>
        <v>0</v>
      </c>
      <c r="U617" s="104">
        <f>+N617*O617*'1. Standard_Cost'!$E$12</f>
        <v>0</v>
      </c>
      <c r="V617" s="103"/>
      <c r="W617" s="103"/>
      <c r="X617" s="103"/>
      <c r="Y617" s="104">
        <f>+V617*((X617*'1. Standard_Cost'!$B$16)+(W617*X617*'1. Standard_Cost'!$C$16))</f>
        <v>0</v>
      </c>
      <c r="Z617" s="103"/>
      <c r="AA617" s="103"/>
      <c r="AB617" s="104">
        <f>+Z617*'1. Standard_Cost'!$B$20+AA617*'1. Standard_Cost'!$C$20</f>
        <v>0</v>
      </c>
      <c r="AC617" s="105"/>
      <c r="AD617" s="106"/>
      <c r="AE617" s="104">
        <f>SUM(AD617,AC617,AB617,Y617,U617,T617,S617,R617)*'1. Standard_Cost'!B232</f>
        <v>0</v>
      </c>
      <c r="AF617" s="104">
        <f>SUM(AD617,AE617)</f>
        <v>0</v>
      </c>
      <c r="AG617" s="103"/>
      <c r="AH617" s="103"/>
      <c r="AI617" s="103"/>
      <c r="AJ617" s="107"/>
      <c r="AK617" s="107"/>
      <c r="AL617" s="107"/>
      <c r="AM617" s="104">
        <f>AG617*'1. Standard_Cost'!B228+'Incremental_Cost Year 2021'!AH626*'1. Standard_Cost'!C228+'Incremental_Cost Year 2021'!AI626*'1. Standard_Cost'!D228+'Incremental_Cost Year 2021'!AJ626+'Incremental_Cost Year 2021'!AL626+AK617</f>
        <v>0</v>
      </c>
      <c r="AN617" s="104">
        <f>AM617*'1. Standard_Cost'!C232</f>
        <v>0</v>
      </c>
      <c r="AO617" s="107"/>
      <c r="AQ617" s="104">
        <f t="shared" ref="AQ617:AQ620" si="999">L617+M617</f>
        <v>0</v>
      </c>
      <c r="AR617" s="104">
        <f t="shared" ref="AR617:AR620" si="1000">AF617</f>
        <v>0</v>
      </c>
      <c r="AS617" s="104">
        <f t="shared" si="910"/>
        <v>0</v>
      </c>
      <c r="AT617" s="104">
        <f>SUM(AQ617,AR617,AS617)</f>
        <v>0</v>
      </c>
      <c r="AU617" s="229"/>
      <c r="AV617" s="229"/>
      <c r="AW617" s="229"/>
      <c r="AX617" s="229"/>
      <c r="AY617" s="229"/>
      <c r="AZ617" s="229"/>
      <c r="BA617" s="230">
        <f t="shared" ref="BA617:BA620" si="1001">SUM(AU617:AZ617)-AT617</f>
        <v>0</v>
      </c>
    </row>
    <row r="618" spans="1:53" ht="14.1" customHeight="1" outlineLevel="2" x14ac:dyDescent="0.2">
      <c r="A618" s="68"/>
      <c r="B618" s="94"/>
      <c r="C618" s="251"/>
      <c r="D618" s="110"/>
      <c r="E618" s="110"/>
      <c r="F618" s="110"/>
      <c r="G618" s="111"/>
      <c r="H618" s="99" t="s">
        <v>50</v>
      </c>
      <c r="I618" s="100"/>
      <c r="J618" s="101"/>
      <c r="K618" s="101"/>
      <c r="L618" s="102" t="str">
        <f>IF(I618&lt;&gt;0,((VLOOKUP(I618,'1. Standard_Cost'!$B$4:$D$8,2)+VLOOKUP(I618,'1. Standard_Cost'!$B$4:$D$8,3))*J618*K618),"0")</f>
        <v>0</v>
      </c>
      <c r="M618" s="102">
        <f>L618*'1. Standard_Cost'!F208</f>
        <v>0</v>
      </c>
      <c r="N618" s="103"/>
      <c r="O618" s="103"/>
      <c r="P618" s="103"/>
      <c r="Q618" s="103"/>
      <c r="R618" s="104">
        <f>+N618*P618*'1. Standard_Cost'!$B$12</f>
        <v>0</v>
      </c>
      <c r="S618" s="104">
        <f>+N618*O618*P618*'1. Standard_Cost'!$C$12</f>
        <v>0</v>
      </c>
      <c r="T618" s="104">
        <f>+N618*P618*Q618*'1. Standard_Cost'!$D$12</f>
        <v>0</v>
      </c>
      <c r="U618" s="104">
        <f>+N618*O618*'1. Standard_Cost'!$E$12</f>
        <v>0</v>
      </c>
      <c r="V618" s="103"/>
      <c r="W618" s="103"/>
      <c r="X618" s="103"/>
      <c r="Y618" s="104">
        <f>+V618*((X618*'1. Standard_Cost'!$B$16)+(W618*X618*'1. Standard_Cost'!$C$16))</f>
        <v>0</v>
      </c>
      <c r="Z618" s="103"/>
      <c r="AA618" s="103"/>
      <c r="AB618" s="104">
        <f>+Z618*'1. Standard_Cost'!$B$20+AA618*'1. Standard_Cost'!$C$20</f>
        <v>0</v>
      </c>
      <c r="AC618" s="105"/>
      <c r="AD618" s="106"/>
      <c r="AE618" s="104">
        <f>SUM(AD618,AC618,AB618,Y618,U618,T618,S618,R618)*'1. Standard_Cost'!B232</f>
        <v>0</v>
      </c>
      <c r="AF618" s="104">
        <f t="shared" ref="AF618:AF620" si="1002">SUM(AD618,AE618)</f>
        <v>0</v>
      </c>
      <c r="AG618" s="103"/>
      <c r="AH618" s="103">
        <v>0</v>
      </c>
      <c r="AI618" s="103">
        <v>0</v>
      </c>
      <c r="AJ618" s="107"/>
      <c r="AK618" s="107"/>
      <c r="AL618" s="107"/>
      <c r="AM618" s="104">
        <f>AG618*'1. Standard_Cost'!B228+'Incremental_Cost Year 2021'!AH627*'1. Standard_Cost'!C228+'Incremental_Cost Year 2021'!AI627*'1. Standard_Cost'!D228+'Incremental_Cost Year 2021'!AJ627+'Incremental_Cost Year 2021'!AL627+AK618</f>
        <v>0</v>
      </c>
      <c r="AN618" s="104">
        <f>AM618*'1. Standard_Cost'!C232</f>
        <v>0</v>
      </c>
      <c r="AO618" s="107"/>
      <c r="AQ618" s="104">
        <f t="shared" si="999"/>
        <v>0</v>
      </c>
      <c r="AR618" s="104">
        <f t="shared" si="1000"/>
        <v>0</v>
      </c>
      <c r="AS618" s="104">
        <f t="shared" si="910"/>
        <v>0</v>
      </c>
      <c r="AT618" s="104">
        <f t="shared" ref="AT618:AT620" si="1003">SUM(AQ618,AR618,AS618)</f>
        <v>0</v>
      </c>
      <c r="AU618" s="229"/>
      <c r="AV618" s="229">
        <v>0</v>
      </c>
      <c r="AW618" s="229"/>
      <c r="AX618" s="229"/>
      <c r="AY618" s="229"/>
      <c r="AZ618" s="229"/>
      <c r="BA618" s="230">
        <f t="shared" si="1001"/>
        <v>0</v>
      </c>
    </row>
    <row r="619" spans="1:53" ht="14.1" customHeight="1" outlineLevel="2" x14ac:dyDescent="0.2">
      <c r="A619" s="68"/>
      <c r="B619" s="94"/>
      <c r="C619" s="251"/>
      <c r="D619" s="110"/>
      <c r="E619" s="110"/>
      <c r="F619" s="110"/>
      <c r="G619" s="111"/>
      <c r="H619" s="99" t="s">
        <v>51</v>
      </c>
      <c r="I619" s="100"/>
      <c r="J619" s="101"/>
      <c r="K619" s="101"/>
      <c r="L619" s="102" t="str">
        <f>IF(I619&lt;&gt;0,((VLOOKUP(I619,'1. Standard_Cost'!$B$4:$D$8,2)+VLOOKUP(I619,'1. Standard_Cost'!$B$4:$D$8,3))*J619*K619),"0")</f>
        <v>0</v>
      </c>
      <c r="M619" s="102">
        <f>L619*'1. Standard_Cost'!F208</f>
        <v>0</v>
      </c>
      <c r="N619" s="103"/>
      <c r="O619" s="103"/>
      <c r="P619" s="103"/>
      <c r="Q619" s="103"/>
      <c r="R619" s="104">
        <f>+N619*P619*'1. Standard_Cost'!$B$12</f>
        <v>0</v>
      </c>
      <c r="S619" s="104">
        <f>+N619*O619*P619*'1. Standard_Cost'!$C$12</f>
        <v>0</v>
      </c>
      <c r="T619" s="104">
        <f>+N619*P619*Q619*'1. Standard_Cost'!$D$12</f>
        <v>0</v>
      </c>
      <c r="U619" s="104">
        <f>+N619*O619*'1. Standard_Cost'!$E$12</f>
        <v>0</v>
      </c>
      <c r="V619" s="103"/>
      <c r="W619" s="103"/>
      <c r="X619" s="103"/>
      <c r="Y619" s="104">
        <f>+V619*((X619*'1. Standard_Cost'!$B$16)+(W619*X619*'1. Standard_Cost'!$C$16))</f>
        <v>0</v>
      </c>
      <c r="Z619" s="103"/>
      <c r="AA619" s="103"/>
      <c r="AB619" s="104">
        <f>+Z619*'1. Standard_Cost'!$B$20+AA619*'1. Standard_Cost'!$C$20</f>
        <v>0</v>
      </c>
      <c r="AC619" s="105"/>
      <c r="AD619" s="106"/>
      <c r="AE619" s="104">
        <f>SUM(AD619,AC619,AB619,Y619,U619,T619,S619,R619)*'1. Standard_Cost'!B232</f>
        <v>0</v>
      </c>
      <c r="AF619" s="104">
        <f t="shared" si="1002"/>
        <v>0</v>
      </c>
      <c r="AG619" s="103"/>
      <c r="AH619" s="103"/>
      <c r="AI619" s="103"/>
      <c r="AJ619" s="107"/>
      <c r="AK619" s="107"/>
      <c r="AL619" s="107"/>
      <c r="AM619" s="104">
        <f>AG619*'1. Standard_Cost'!B228+'Incremental_Cost Year 2021'!AH628*'1. Standard_Cost'!C228+'Incremental_Cost Year 2021'!AI628*'1. Standard_Cost'!D228+'Incremental_Cost Year 2021'!AJ628+'Incremental_Cost Year 2021'!AL628+AK619</f>
        <v>0</v>
      </c>
      <c r="AN619" s="104">
        <f>AM619*'1. Standard_Cost'!C232</f>
        <v>0</v>
      </c>
      <c r="AO619" s="107"/>
      <c r="AQ619" s="104">
        <f t="shared" si="999"/>
        <v>0</v>
      </c>
      <c r="AR619" s="104">
        <f t="shared" si="1000"/>
        <v>0</v>
      </c>
      <c r="AS619" s="104">
        <f t="shared" si="910"/>
        <v>0</v>
      </c>
      <c r="AT619" s="104">
        <f t="shared" si="1003"/>
        <v>0</v>
      </c>
      <c r="AU619" s="229"/>
      <c r="AV619" s="229"/>
      <c r="AW619" s="229"/>
      <c r="AX619" s="229"/>
      <c r="AY619" s="229"/>
      <c r="AZ619" s="229"/>
      <c r="BA619" s="230">
        <f t="shared" si="1001"/>
        <v>0</v>
      </c>
    </row>
    <row r="620" spans="1:53" ht="14.1" customHeight="1" outlineLevel="2" x14ac:dyDescent="0.2">
      <c r="A620" s="68"/>
      <c r="B620" s="94"/>
      <c r="C620" s="251"/>
      <c r="D620" s="110"/>
      <c r="E620" s="110"/>
      <c r="F620" s="110"/>
      <c r="G620" s="111"/>
      <c r="H620" s="112" t="s">
        <v>179</v>
      </c>
      <c r="I620" s="100"/>
      <c r="J620" s="101"/>
      <c r="K620" s="101"/>
      <c r="L620" s="102" t="str">
        <f>IF(I620&lt;&gt;0,((VLOOKUP(I620,'1. Standard_Cost'!$B$4:$D$8,2)+VLOOKUP(I620,'1. Standard_Cost'!$B$4:$D$8,3))*J620*K620),"0")</f>
        <v>0</v>
      </c>
      <c r="M620" s="102">
        <f>L620*'1. Standard_Cost'!F208</f>
        <v>0</v>
      </c>
      <c r="N620" s="103"/>
      <c r="O620" s="103"/>
      <c r="P620" s="103"/>
      <c r="Q620" s="103"/>
      <c r="R620" s="104">
        <f>+N620*P620*'1. Standard_Cost'!$B$12</f>
        <v>0</v>
      </c>
      <c r="S620" s="104">
        <f>+N620*O620*P620*'1. Standard_Cost'!$C$12</f>
        <v>0</v>
      </c>
      <c r="T620" s="104">
        <f>+N620*P620*Q620*'1. Standard_Cost'!$D$12</f>
        <v>0</v>
      </c>
      <c r="U620" s="104">
        <f>+N620*O620*'1. Standard_Cost'!$E$12</f>
        <v>0</v>
      </c>
      <c r="V620" s="103"/>
      <c r="W620" s="103"/>
      <c r="X620" s="103"/>
      <c r="Y620" s="104">
        <f>+V620*((X620*'1. Standard_Cost'!$B$16)+(W620*X620*'1. Standard_Cost'!$C$16))</f>
        <v>0</v>
      </c>
      <c r="Z620" s="103"/>
      <c r="AA620" s="103"/>
      <c r="AB620" s="104">
        <f>+Z620*'1. Standard_Cost'!$B$20+AA620*'1. Standard_Cost'!$C$20</f>
        <v>0</v>
      </c>
      <c r="AC620" s="105"/>
      <c r="AD620" s="106"/>
      <c r="AE620" s="104">
        <f>SUM(AD620,AC620,AB620,Y620,U620,T620,S620,R620)*'1. Standard_Cost'!B232</f>
        <v>0</v>
      </c>
      <c r="AF620" s="104">
        <f t="shared" si="1002"/>
        <v>0</v>
      </c>
      <c r="AG620" s="103"/>
      <c r="AH620" s="103"/>
      <c r="AI620" s="103"/>
      <c r="AJ620" s="107"/>
      <c r="AK620" s="107"/>
      <c r="AL620" s="107"/>
      <c r="AM620" s="104">
        <f>AG620*'1. Standard_Cost'!B228+'Incremental_Cost Year 2021'!AH629*'1. Standard_Cost'!C228+'Incremental_Cost Year 2021'!AI629*'1. Standard_Cost'!D228+'Incremental_Cost Year 2021'!AJ629+'Incremental_Cost Year 2021'!AL629+AK620</f>
        <v>0</v>
      </c>
      <c r="AN620" s="104">
        <f>AM620*'1. Standard_Cost'!C232</f>
        <v>0</v>
      </c>
      <c r="AO620" s="107"/>
      <c r="AQ620" s="104">
        <f t="shared" si="999"/>
        <v>0</v>
      </c>
      <c r="AR620" s="104">
        <f t="shared" si="1000"/>
        <v>0</v>
      </c>
      <c r="AS620" s="104">
        <f t="shared" si="910"/>
        <v>0</v>
      </c>
      <c r="AT620" s="104">
        <f t="shared" si="1003"/>
        <v>0</v>
      </c>
      <c r="AU620" s="229"/>
      <c r="AV620" s="229"/>
      <c r="AW620" s="229"/>
      <c r="AX620" s="229"/>
      <c r="AY620" s="229"/>
      <c r="AZ620" s="229"/>
      <c r="BA620" s="230">
        <f t="shared" si="1001"/>
        <v>0</v>
      </c>
    </row>
    <row r="621" spans="1:53" ht="24.6" customHeight="1" outlineLevel="1" x14ac:dyDescent="0.2">
      <c r="A621" s="68"/>
      <c r="B621" s="141"/>
      <c r="C621" s="251"/>
      <c r="D621" s="110" t="s">
        <v>516</v>
      </c>
      <c r="E621" s="113" t="s">
        <v>390</v>
      </c>
      <c r="F621" s="114" t="s">
        <v>154</v>
      </c>
      <c r="G621" s="115" t="s">
        <v>155</v>
      </c>
      <c r="H621" s="122" t="s">
        <v>391</v>
      </c>
      <c r="I621" s="117"/>
      <c r="J621" s="117"/>
      <c r="K621" s="117"/>
      <c r="L621" s="118">
        <f>SUM(L617:L620)</f>
        <v>0</v>
      </c>
      <c r="M621" s="118">
        <f>SUM(M617:M620)</f>
        <v>0</v>
      </c>
      <c r="N621" s="117"/>
      <c r="O621" s="117"/>
      <c r="P621" s="117"/>
      <c r="Q621" s="117"/>
      <c r="R621" s="119">
        <f>SUM(R617:R620)</f>
        <v>0</v>
      </c>
      <c r="S621" s="119">
        <f>SUM(S617:S620)</f>
        <v>0</v>
      </c>
      <c r="T621" s="119">
        <f>SUM(T617:T620)</f>
        <v>0</v>
      </c>
      <c r="U621" s="119">
        <f>SUM(U617:U620)</f>
        <v>0</v>
      </c>
      <c r="V621" s="117"/>
      <c r="W621" s="117"/>
      <c r="X621" s="117"/>
      <c r="Y621" s="118">
        <f>SUM(Y617:Y620)</f>
        <v>0</v>
      </c>
      <c r="Z621" s="117"/>
      <c r="AA621" s="117"/>
      <c r="AB621" s="118">
        <f t="shared" ref="AB621:AF621" si="1004">SUM(AB617:AB620)</f>
        <v>0</v>
      </c>
      <c r="AC621" s="118">
        <f t="shared" si="1004"/>
        <v>0</v>
      </c>
      <c r="AD621" s="118">
        <f t="shared" si="1004"/>
        <v>0</v>
      </c>
      <c r="AE621" s="118">
        <f t="shared" si="1004"/>
        <v>0</v>
      </c>
      <c r="AF621" s="118">
        <f t="shared" si="1004"/>
        <v>0</v>
      </c>
      <c r="AG621" s="117"/>
      <c r="AH621" s="117"/>
      <c r="AI621" s="117"/>
      <c r="AJ621" s="119">
        <f>SUM(AJ617:AJ620)</f>
        <v>0</v>
      </c>
      <c r="AK621" s="119">
        <f t="shared" ref="AK621:AN621" si="1005">SUM(AK617:AK620)</f>
        <v>0</v>
      </c>
      <c r="AL621" s="119">
        <f t="shared" si="1005"/>
        <v>0</v>
      </c>
      <c r="AM621" s="119">
        <f t="shared" si="1005"/>
        <v>0</v>
      </c>
      <c r="AN621" s="119">
        <f t="shared" si="1005"/>
        <v>0</v>
      </c>
      <c r="AO621" s="116"/>
      <c r="AP621" s="120"/>
      <c r="AQ621" s="121">
        <f t="shared" ref="AQ621:BA621" si="1006">SUM(AQ617:AQ620)</f>
        <v>0</v>
      </c>
      <c r="AR621" s="121">
        <f t="shared" si="1006"/>
        <v>0</v>
      </c>
      <c r="AS621" s="121">
        <f t="shared" si="1006"/>
        <v>0</v>
      </c>
      <c r="AT621" s="121">
        <f t="shared" si="1006"/>
        <v>0</v>
      </c>
      <c r="AU621" s="121">
        <f t="shared" si="1006"/>
        <v>0</v>
      </c>
      <c r="AV621" s="121">
        <f t="shared" si="1006"/>
        <v>0</v>
      </c>
      <c r="AW621" s="121">
        <f t="shared" si="1006"/>
        <v>0</v>
      </c>
      <c r="AX621" s="121">
        <f t="shared" si="1006"/>
        <v>0</v>
      </c>
      <c r="AY621" s="121">
        <f t="shared" si="1006"/>
        <v>0</v>
      </c>
      <c r="AZ621" s="121">
        <f t="shared" si="1006"/>
        <v>0</v>
      </c>
      <c r="BA621" s="121">
        <f t="shared" si="1006"/>
        <v>0</v>
      </c>
    </row>
    <row r="622" spans="1:53" ht="14.1" customHeight="1" outlineLevel="2" x14ac:dyDescent="0.2">
      <c r="A622" s="68"/>
      <c r="B622" s="94"/>
      <c r="C622" s="95"/>
      <c r="D622" s="238" t="s">
        <v>515</v>
      </c>
      <c r="E622" s="96"/>
      <c r="F622" s="97"/>
      <c r="G622" s="98"/>
      <c r="H622" s="99" t="s">
        <v>49</v>
      </c>
      <c r="I622" s="100" t="s">
        <v>1</v>
      </c>
      <c r="J622" s="101">
        <v>3</v>
      </c>
      <c r="K622" s="101">
        <v>2</v>
      </c>
      <c r="L622" s="102">
        <f>IF(I622&lt;&gt;0,((VLOOKUP(I622,'1. Standard_Cost'!$B$4:$D$8,2)+VLOOKUP(I622,'1. Standard_Cost'!$B$4:$D$8,3))*J622*K622),"0")</f>
        <v>540750</v>
      </c>
      <c r="M622" s="102">
        <f>L622*'1. Standard_Cost'!F4</f>
        <v>90305.25</v>
      </c>
      <c r="N622" s="103"/>
      <c r="O622" s="103"/>
      <c r="P622" s="103"/>
      <c r="Q622" s="103"/>
      <c r="R622" s="104">
        <f>+N622*P622*'1. Standard_Cost'!$B$12</f>
        <v>0</v>
      </c>
      <c r="S622" s="104">
        <f>+N622*O622*P622*'1. Standard_Cost'!$C$12</f>
        <v>0</v>
      </c>
      <c r="T622" s="104">
        <f>+N622*P622*Q622*'1. Standard_Cost'!$D$12</f>
        <v>0</v>
      </c>
      <c r="U622" s="104">
        <f>+N622*O622*'1. Standard_Cost'!$E$12</f>
        <v>0</v>
      </c>
      <c r="V622" s="103"/>
      <c r="W622" s="103"/>
      <c r="X622" s="103"/>
      <c r="Y622" s="104">
        <f>+V622*((X622*'1. Standard_Cost'!$B$16)+(W622*X622*'1. Standard_Cost'!$C$16))</f>
        <v>0</v>
      </c>
      <c r="Z622" s="103"/>
      <c r="AA622" s="103"/>
      <c r="AB622" s="104">
        <f>+Z622*'1. Standard_Cost'!$B$20+AA622*'1. Standard_Cost'!$C$20</f>
        <v>0</v>
      </c>
      <c r="AC622" s="105">
        <v>90000</v>
      </c>
      <c r="AD622" s="106"/>
      <c r="AE622" s="104">
        <f>SUM(AD622,AC622,AB622,Y622,U622,T622,S622,R622)*'1. Standard_Cost'!B237</f>
        <v>0</v>
      </c>
      <c r="AF622" s="104">
        <f>SUM(AD622,AE622)</f>
        <v>0</v>
      </c>
      <c r="AG622" s="103"/>
      <c r="AH622" s="103"/>
      <c r="AI622" s="103"/>
      <c r="AJ622" s="107"/>
      <c r="AK622" s="107"/>
      <c r="AL622" s="107"/>
      <c r="AM622" s="104">
        <f>AG622*'1. Standard_Cost'!B233+'Incremental_Cost Year 2021'!AH631*'1. Standard_Cost'!C233+'Incremental_Cost Year 2021'!AI631*'1. Standard_Cost'!D233+'Incremental_Cost Year 2021'!AJ631+'Incremental_Cost Year 2021'!AL631+AK622</f>
        <v>0</v>
      </c>
      <c r="AN622" s="104">
        <f>AM622*'1. Standard_Cost'!C237</f>
        <v>0</v>
      </c>
      <c r="AO622" s="107"/>
      <c r="AQ622" s="104">
        <f t="shared" ref="AQ622:AQ625" si="1007">L622+M622</f>
        <v>631055.25</v>
      </c>
      <c r="AR622" s="104">
        <f t="shared" ref="AR622:AR625" si="1008">AF622</f>
        <v>0</v>
      </c>
      <c r="AS622" s="104">
        <f t="shared" si="910"/>
        <v>0</v>
      </c>
      <c r="AT622" s="104">
        <f>SUM(AQ622,AR622,AS622)</f>
        <v>631055.25</v>
      </c>
      <c r="AU622" s="229">
        <f>AT622</f>
        <v>631055.25</v>
      </c>
      <c r="AV622" s="229"/>
      <c r="AW622" s="229"/>
      <c r="AX622" s="229"/>
      <c r="AY622" s="229"/>
      <c r="AZ622" s="229"/>
      <c r="BA622" s="230">
        <f t="shared" ref="BA622:BA625" si="1009">SUM(AU622:AZ622)-AT622</f>
        <v>0</v>
      </c>
    </row>
    <row r="623" spans="1:53" ht="14.1" customHeight="1" outlineLevel="2" x14ac:dyDescent="0.2">
      <c r="A623" s="68"/>
      <c r="B623" s="94"/>
      <c r="C623" s="95"/>
      <c r="D623" s="239"/>
      <c r="E623" s="110"/>
      <c r="F623" s="110"/>
      <c r="G623" s="111"/>
      <c r="H623" s="99" t="s">
        <v>50</v>
      </c>
      <c r="I623" s="100"/>
      <c r="J623" s="101"/>
      <c r="K623" s="101"/>
      <c r="L623" s="102" t="str">
        <f>IF(I623&lt;&gt;0,((VLOOKUP(I623,'1. Standard_Cost'!$B$4:$D$8,2)+VLOOKUP(I623,'1. Standard_Cost'!$B$4:$D$8,3))*J623*K623),"0")</f>
        <v>0</v>
      </c>
      <c r="M623" s="102">
        <f>L623*'1. Standard_Cost'!F213</f>
        <v>0</v>
      </c>
      <c r="N623" s="103"/>
      <c r="O623" s="103"/>
      <c r="P623" s="103"/>
      <c r="Q623" s="103"/>
      <c r="R623" s="104">
        <f>+N623*P623*'1. Standard_Cost'!$B$12</f>
        <v>0</v>
      </c>
      <c r="S623" s="104">
        <f>+N623*O623*P623*'1. Standard_Cost'!$C$12</f>
        <v>0</v>
      </c>
      <c r="T623" s="104">
        <f>+N623*P623*Q623*'1. Standard_Cost'!$D$12</f>
        <v>0</v>
      </c>
      <c r="U623" s="104">
        <f>+N623*O623*'1. Standard_Cost'!$E$12</f>
        <v>0</v>
      </c>
      <c r="V623" s="103"/>
      <c r="W623" s="103"/>
      <c r="X623" s="103"/>
      <c r="Y623" s="104">
        <f>+V623*((X623*'1. Standard_Cost'!$B$16)+(W623*X623*'1. Standard_Cost'!$C$16))</f>
        <v>0</v>
      </c>
      <c r="Z623" s="103"/>
      <c r="AA623" s="103"/>
      <c r="AB623" s="104">
        <f>+Z623*'1. Standard_Cost'!$B$20+AA623*'1. Standard_Cost'!$C$20</f>
        <v>0</v>
      </c>
      <c r="AC623" s="105"/>
      <c r="AD623" s="106"/>
      <c r="AE623" s="104">
        <f>SUM(AD623,AC623,AB623,Y623,U623,T623,S623,R623)*'1. Standard_Cost'!B237</f>
        <v>0</v>
      </c>
      <c r="AF623" s="104">
        <f t="shared" ref="AF623:AF625" si="1010">SUM(AD623,AE623)</f>
        <v>0</v>
      </c>
      <c r="AG623" s="103"/>
      <c r="AH623" s="103">
        <v>0</v>
      </c>
      <c r="AI623" s="103">
        <v>0</v>
      </c>
      <c r="AJ623" s="107"/>
      <c r="AK623" s="107"/>
      <c r="AL623" s="107"/>
      <c r="AM623" s="104">
        <f>AG623*'1. Standard_Cost'!B233+'Incremental_Cost Year 2021'!AH632*'1. Standard_Cost'!C233+'Incremental_Cost Year 2021'!AI632*'1. Standard_Cost'!D233+'Incremental_Cost Year 2021'!AJ632+'Incremental_Cost Year 2021'!AL632+AK623</f>
        <v>0</v>
      </c>
      <c r="AN623" s="104">
        <f>AM623*'1. Standard_Cost'!C237</f>
        <v>0</v>
      </c>
      <c r="AO623" s="107"/>
      <c r="AQ623" s="104">
        <f t="shared" si="1007"/>
        <v>0</v>
      </c>
      <c r="AR623" s="104">
        <f t="shared" si="1008"/>
        <v>0</v>
      </c>
      <c r="AS623" s="104">
        <f t="shared" si="910"/>
        <v>0</v>
      </c>
      <c r="AT623" s="104">
        <f t="shared" ref="AT623:AT625" si="1011">SUM(AQ623,AR623,AS623)</f>
        <v>0</v>
      </c>
      <c r="AU623" s="229"/>
      <c r="AV623" s="229">
        <v>0</v>
      </c>
      <c r="AW623" s="229"/>
      <c r="AX623" s="229"/>
      <c r="AY623" s="229"/>
      <c r="AZ623" s="229"/>
      <c r="BA623" s="230">
        <f t="shared" si="1009"/>
        <v>0</v>
      </c>
    </row>
    <row r="624" spans="1:53" ht="14.1" customHeight="1" outlineLevel="2" x14ac:dyDescent="0.2">
      <c r="A624" s="68"/>
      <c r="B624" s="94"/>
      <c r="C624" s="95"/>
      <c r="D624" s="239"/>
      <c r="E624" s="110"/>
      <c r="F624" s="110"/>
      <c r="G624" s="111"/>
      <c r="H624" s="99" t="s">
        <v>51</v>
      </c>
      <c r="I624" s="100"/>
      <c r="J624" s="101"/>
      <c r="K624" s="101"/>
      <c r="L624" s="102" t="str">
        <f>IF(I624&lt;&gt;0,((VLOOKUP(I624,'1. Standard_Cost'!$B$4:$D$8,2)+VLOOKUP(I624,'1. Standard_Cost'!$B$4:$D$8,3))*J624*K624),"0")</f>
        <v>0</v>
      </c>
      <c r="M624" s="102">
        <f>L624*'1. Standard_Cost'!F213</f>
        <v>0</v>
      </c>
      <c r="N624" s="103"/>
      <c r="O624" s="103"/>
      <c r="P624" s="103"/>
      <c r="Q624" s="103"/>
      <c r="R624" s="104">
        <f>+N624*P624*'1. Standard_Cost'!$B$12</f>
        <v>0</v>
      </c>
      <c r="S624" s="104">
        <f>+N624*O624*P624*'1. Standard_Cost'!$C$12</f>
        <v>0</v>
      </c>
      <c r="T624" s="104">
        <f>+N624*P624*Q624*'1. Standard_Cost'!$D$12</f>
        <v>0</v>
      </c>
      <c r="U624" s="104">
        <f>+N624*O624*'1. Standard_Cost'!$E$12</f>
        <v>0</v>
      </c>
      <c r="V624" s="103"/>
      <c r="W624" s="103"/>
      <c r="X624" s="103"/>
      <c r="Y624" s="104">
        <f>+V624*((X624*'1. Standard_Cost'!$B$16)+(W624*X624*'1. Standard_Cost'!$C$16))</f>
        <v>0</v>
      </c>
      <c r="Z624" s="103"/>
      <c r="AA624" s="103"/>
      <c r="AB624" s="104">
        <f>+Z624*'1. Standard_Cost'!$B$20+AA624*'1. Standard_Cost'!$C$20</f>
        <v>0</v>
      </c>
      <c r="AC624" s="105"/>
      <c r="AD624" s="106"/>
      <c r="AE624" s="104">
        <f>SUM(AD624,AC624,AB624,Y624,U624,T624,S624,R624)*'1. Standard_Cost'!B237</f>
        <v>0</v>
      </c>
      <c r="AF624" s="104">
        <f t="shared" si="1010"/>
        <v>0</v>
      </c>
      <c r="AG624" s="103"/>
      <c r="AH624" s="103"/>
      <c r="AI624" s="103"/>
      <c r="AJ624" s="107"/>
      <c r="AK624" s="107"/>
      <c r="AL624" s="107"/>
      <c r="AM624" s="104">
        <f>AG624*'1. Standard_Cost'!B233+'Incremental_Cost Year 2021'!AH633*'1. Standard_Cost'!C233+'Incremental_Cost Year 2021'!AI633*'1. Standard_Cost'!D233+'Incremental_Cost Year 2021'!AJ633+'Incremental_Cost Year 2021'!AL633+AK624</f>
        <v>0</v>
      </c>
      <c r="AN624" s="104">
        <f>AM624*'1. Standard_Cost'!C237</f>
        <v>0</v>
      </c>
      <c r="AO624" s="107"/>
      <c r="AQ624" s="104">
        <f t="shared" si="1007"/>
        <v>0</v>
      </c>
      <c r="AR624" s="104">
        <f t="shared" si="1008"/>
        <v>0</v>
      </c>
      <c r="AS624" s="104">
        <f t="shared" si="910"/>
        <v>0</v>
      </c>
      <c r="AT624" s="104">
        <f t="shared" si="1011"/>
        <v>0</v>
      </c>
      <c r="AU624" s="229"/>
      <c r="AV624" s="229"/>
      <c r="AW624" s="229"/>
      <c r="AX624" s="229"/>
      <c r="AY624" s="229"/>
      <c r="AZ624" s="229"/>
      <c r="BA624" s="230">
        <f t="shared" si="1009"/>
        <v>0</v>
      </c>
    </row>
    <row r="625" spans="1:53" ht="14.1" customHeight="1" outlineLevel="2" x14ac:dyDescent="0.2">
      <c r="A625" s="68"/>
      <c r="B625" s="94"/>
      <c r="C625" s="95"/>
      <c r="D625" s="239"/>
      <c r="E625" s="110"/>
      <c r="F625" s="110"/>
      <c r="G625" s="111"/>
      <c r="H625" s="112" t="s">
        <v>179</v>
      </c>
      <c r="I625" s="100"/>
      <c r="J625" s="101"/>
      <c r="K625" s="101"/>
      <c r="L625" s="102" t="str">
        <f>IF(I625&lt;&gt;0,((VLOOKUP(I625,'1. Standard_Cost'!$B$4:$D$8,2)+VLOOKUP(I625,'1. Standard_Cost'!$B$4:$D$8,3))*J625*K625),"0")</f>
        <v>0</v>
      </c>
      <c r="M625" s="102">
        <f>L625*'1. Standard_Cost'!F213</f>
        <v>0</v>
      </c>
      <c r="N625" s="103"/>
      <c r="O625" s="103"/>
      <c r="P625" s="103"/>
      <c r="Q625" s="103"/>
      <c r="R625" s="104">
        <f>+N625*P625*'1. Standard_Cost'!$B$12</f>
        <v>0</v>
      </c>
      <c r="S625" s="104">
        <f>+N625*O625*P625*'1. Standard_Cost'!$C$12</f>
        <v>0</v>
      </c>
      <c r="T625" s="104">
        <f>+N625*P625*Q625*'1. Standard_Cost'!$D$12</f>
        <v>0</v>
      </c>
      <c r="U625" s="104">
        <f>+N625*O625*'1. Standard_Cost'!$E$12</f>
        <v>0</v>
      </c>
      <c r="V625" s="103"/>
      <c r="W625" s="103"/>
      <c r="X625" s="103"/>
      <c r="Y625" s="104">
        <f>+V625*((X625*'1. Standard_Cost'!$B$16)+(W625*X625*'1. Standard_Cost'!$C$16))</f>
        <v>0</v>
      </c>
      <c r="Z625" s="103"/>
      <c r="AA625" s="103"/>
      <c r="AB625" s="104">
        <f>+Z625*'1. Standard_Cost'!$B$20+AA625*'1. Standard_Cost'!$C$20</f>
        <v>0</v>
      </c>
      <c r="AC625" s="105"/>
      <c r="AD625" s="106"/>
      <c r="AE625" s="104">
        <f>SUM(AD625,AC625,AB625,Y625,U625,T625,S625,R625)*'1. Standard_Cost'!B237</f>
        <v>0</v>
      </c>
      <c r="AF625" s="104">
        <f t="shared" si="1010"/>
        <v>0</v>
      </c>
      <c r="AG625" s="103"/>
      <c r="AH625" s="103"/>
      <c r="AI625" s="103"/>
      <c r="AJ625" s="107"/>
      <c r="AK625" s="107"/>
      <c r="AL625" s="107"/>
      <c r="AM625" s="104">
        <f>AG625*'1. Standard_Cost'!B233+'Incremental_Cost Year 2021'!AH634*'1. Standard_Cost'!C233+'Incremental_Cost Year 2021'!AI634*'1. Standard_Cost'!D233+'Incremental_Cost Year 2021'!AJ634+'Incremental_Cost Year 2021'!AL634+AK625</f>
        <v>0</v>
      </c>
      <c r="AN625" s="104">
        <f>AM625*'1. Standard_Cost'!C237</f>
        <v>0</v>
      </c>
      <c r="AO625" s="107"/>
      <c r="AQ625" s="104">
        <f t="shared" si="1007"/>
        <v>0</v>
      </c>
      <c r="AR625" s="104">
        <f t="shared" si="1008"/>
        <v>0</v>
      </c>
      <c r="AS625" s="104">
        <f t="shared" si="910"/>
        <v>0</v>
      </c>
      <c r="AT625" s="104">
        <f t="shared" si="1011"/>
        <v>0</v>
      </c>
      <c r="AU625" s="229"/>
      <c r="AV625" s="229"/>
      <c r="AW625" s="229"/>
      <c r="AX625" s="229"/>
      <c r="AY625" s="229"/>
      <c r="AZ625" s="229"/>
      <c r="BA625" s="230">
        <f t="shared" si="1009"/>
        <v>0</v>
      </c>
    </row>
    <row r="626" spans="1:53" ht="24.6" customHeight="1" outlineLevel="1" x14ac:dyDescent="0.2">
      <c r="A626" s="68"/>
      <c r="B626" s="141"/>
      <c r="C626" s="95"/>
      <c r="D626" s="240"/>
      <c r="E626" s="113" t="s">
        <v>392</v>
      </c>
      <c r="F626" s="114" t="s">
        <v>154</v>
      </c>
      <c r="G626" s="115" t="s">
        <v>155</v>
      </c>
      <c r="H626" s="122" t="s">
        <v>393</v>
      </c>
      <c r="I626" s="117"/>
      <c r="J626" s="117"/>
      <c r="K626" s="117"/>
      <c r="L626" s="118">
        <f>SUM(L622:L625)</f>
        <v>540750</v>
      </c>
      <c r="M626" s="118">
        <f>SUM(M622:M625)</f>
        <v>90305.25</v>
      </c>
      <c r="N626" s="117"/>
      <c r="O626" s="117"/>
      <c r="P626" s="117"/>
      <c r="Q626" s="117"/>
      <c r="R626" s="119">
        <f>SUM(R622:R625)</f>
        <v>0</v>
      </c>
      <c r="S626" s="119">
        <f>SUM(S622:S625)</f>
        <v>0</v>
      </c>
      <c r="T626" s="119">
        <f>SUM(T622:T625)</f>
        <v>0</v>
      </c>
      <c r="U626" s="119">
        <f>SUM(U622:U625)</f>
        <v>0</v>
      </c>
      <c r="V626" s="117"/>
      <c r="W626" s="117"/>
      <c r="X626" s="117"/>
      <c r="Y626" s="118">
        <f>SUM(Y622:Y625)</f>
        <v>0</v>
      </c>
      <c r="Z626" s="117"/>
      <c r="AA626" s="117"/>
      <c r="AB626" s="118">
        <f t="shared" ref="AB626:AF626" si="1012">SUM(AB622:AB625)</f>
        <v>0</v>
      </c>
      <c r="AC626" s="118">
        <f t="shared" si="1012"/>
        <v>90000</v>
      </c>
      <c r="AD626" s="118">
        <f t="shared" si="1012"/>
        <v>0</v>
      </c>
      <c r="AE626" s="118">
        <f t="shared" si="1012"/>
        <v>0</v>
      </c>
      <c r="AF626" s="118">
        <f t="shared" si="1012"/>
        <v>0</v>
      </c>
      <c r="AG626" s="117"/>
      <c r="AH626" s="117"/>
      <c r="AI626" s="117"/>
      <c r="AJ626" s="119">
        <f>SUM(AJ622:AJ625)</f>
        <v>0</v>
      </c>
      <c r="AK626" s="119">
        <f t="shared" ref="AK626:AN626" si="1013">SUM(AK622:AK625)</f>
        <v>0</v>
      </c>
      <c r="AL626" s="119">
        <f t="shared" si="1013"/>
        <v>0</v>
      </c>
      <c r="AM626" s="119">
        <f t="shared" si="1013"/>
        <v>0</v>
      </c>
      <c r="AN626" s="119">
        <f t="shared" si="1013"/>
        <v>0</v>
      </c>
      <c r="AO626" s="116"/>
      <c r="AP626" s="120"/>
      <c r="AQ626" s="121">
        <f t="shared" ref="AQ626:BA626" si="1014">SUM(AQ622:AQ625)</f>
        <v>631055.25</v>
      </c>
      <c r="AR626" s="121">
        <f t="shared" si="1014"/>
        <v>0</v>
      </c>
      <c r="AS626" s="121">
        <f t="shared" si="1014"/>
        <v>0</v>
      </c>
      <c r="AT626" s="121">
        <f t="shared" si="1014"/>
        <v>631055.25</v>
      </c>
      <c r="AU626" s="121">
        <f t="shared" si="1014"/>
        <v>631055.25</v>
      </c>
      <c r="AV626" s="121">
        <f t="shared" si="1014"/>
        <v>0</v>
      </c>
      <c r="AW626" s="121">
        <f t="shared" si="1014"/>
        <v>0</v>
      </c>
      <c r="AX626" s="121">
        <f t="shared" si="1014"/>
        <v>0</v>
      </c>
      <c r="AY626" s="121">
        <f t="shared" si="1014"/>
        <v>0</v>
      </c>
      <c r="AZ626" s="121">
        <f t="shared" si="1014"/>
        <v>0</v>
      </c>
      <c r="BA626" s="121">
        <f t="shared" si="1014"/>
        <v>0</v>
      </c>
    </row>
    <row r="627" spans="1:53" ht="14.1" customHeight="1" outlineLevel="2" x14ac:dyDescent="0.2">
      <c r="A627" s="68"/>
      <c r="B627" s="94"/>
      <c r="C627" s="95"/>
      <c r="D627" s="238" t="s">
        <v>515</v>
      </c>
      <c r="E627" s="96"/>
      <c r="F627" s="97"/>
      <c r="G627" s="98"/>
      <c r="H627" s="99" t="s">
        <v>49</v>
      </c>
      <c r="I627" s="100" t="s">
        <v>1</v>
      </c>
      <c r="J627" s="101">
        <v>3</v>
      </c>
      <c r="K627" s="101">
        <v>3</v>
      </c>
      <c r="L627" s="102">
        <f>IF(I627&lt;&gt;0,((VLOOKUP(I627,'1. Standard_Cost'!$B$4:$D$8,2)+VLOOKUP(I627,'1. Standard_Cost'!$B$4:$D$8,3))*J627*K627),"0")</f>
        <v>811125</v>
      </c>
      <c r="M627" s="102">
        <f>L627*'1. Standard_Cost'!F4</f>
        <v>135457.875</v>
      </c>
      <c r="N627" s="103"/>
      <c r="O627" s="103"/>
      <c r="P627" s="103"/>
      <c r="Q627" s="103"/>
      <c r="R627" s="104">
        <f>+N627*P627*'1. Standard_Cost'!$B$12</f>
        <v>0</v>
      </c>
      <c r="S627" s="104">
        <f>+N627*O627*P627*'1. Standard_Cost'!$C$12</f>
        <v>0</v>
      </c>
      <c r="T627" s="104">
        <f>+N627*P627*Q627*'1. Standard_Cost'!$D$12</f>
        <v>0</v>
      </c>
      <c r="U627" s="104">
        <f>+N627*O627*'1. Standard_Cost'!$E$12</f>
        <v>0</v>
      </c>
      <c r="V627" s="103"/>
      <c r="W627" s="103"/>
      <c r="X627" s="103"/>
      <c r="Y627" s="104">
        <f>+V627*((X627*'1. Standard_Cost'!$B$16)+(W627*X627*'1. Standard_Cost'!$C$16))</f>
        <v>0</v>
      </c>
      <c r="Z627" s="103"/>
      <c r="AA627" s="103"/>
      <c r="AB627" s="104">
        <f>+Z627*'1. Standard_Cost'!$B$20+AA627*'1. Standard_Cost'!$C$20</f>
        <v>0</v>
      </c>
      <c r="AC627" s="105">
        <v>120000</v>
      </c>
      <c r="AD627" s="106"/>
      <c r="AE627" s="104">
        <f>SUM(AD627,AC627,AB627,Y627,U627,T627,S627,R627)*'1. Standard_Cost'!B242</f>
        <v>0</v>
      </c>
      <c r="AF627" s="104">
        <f>SUM(AD627,AE627)</f>
        <v>0</v>
      </c>
      <c r="AG627" s="103"/>
      <c r="AH627" s="103"/>
      <c r="AI627" s="103"/>
      <c r="AJ627" s="107"/>
      <c r="AK627" s="107"/>
      <c r="AL627" s="107"/>
      <c r="AM627" s="104">
        <f>AG627*'1. Standard_Cost'!B238+'Incremental_Cost Year 2021'!AH636*'1. Standard_Cost'!C238+'Incremental_Cost Year 2021'!AI636*'1. Standard_Cost'!D238+'Incremental_Cost Year 2021'!AJ636+'Incremental_Cost Year 2021'!AL636+AK627</f>
        <v>0</v>
      </c>
      <c r="AN627" s="104">
        <f>AM627*'1. Standard_Cost'!C242</f>
        <v>0</v>
      </c>
      <c r="AO627" s="107"/>
      <c r="AQ627" s="104">
        <f t="shared" ref="AQ627:AQ630" si="1015">L627+M627</f>
        <v>946582.875</v>
      </c>
      <c r="AR627" s="104">
        <f t="shared" ref="AR627:AR630" si="1016">AF627</f>
        <v>0</v>
      </c>
      <c r="AS627" s="104">
        <f t="shared" si="910"/>
        <v>0</v>
      </c>
      <c r="AT627" s="104">
        <f>SUM(AQ627,AR627,AS627)</f>
        <v>946582.875</v>
      </c>
      <c r="AU627" s="229">
        <f>AT627</f>
        <v>946582.875</v>
      </c>
      <c r="AV627" s="229"/>
      <c r="AW627" s="229"/>
      <c r="AX627" s="229"/>
      <c r="AY627" s="229"/>
      <c r="AZ627" s="229"/>
      <c r="BA627" s="230">
        <f t="shared" ref="BA627:BA630" si="1017">SUM(AU627:AZ627)-AT627</f>
        <v>0</v>
      </c>
    </row>
    <row r="628" spans="1:53" ht="14.1" customHeight="1" outlineLevel="2" x14ac:dyDescent="0.2">
      <c r="A628" s="68"/>
      <c r="B628" s="94"/>
      <c r="C628" s="95"/>
      <c r="D628" s="239"/>
      <c r="E628" s="110"/>
      <c r="F628" s="110"/>
      <c r="G628" s="111"/>
      <c r="H628" s="99" t="s">
        <v>50</v>
      </c>
      <c r="I628" s="100"/>
      <c r="J628" s="101"/>
      <c r="K628" s="101"/>
      <c r="L628" s="102" t="str">
        <f>IF(I628&lt;&gt;0,((VLOOKUP(I628,'1. Standard_Cost'!$B$4:$D$8,2)+VLOOKUP(I628,'1. Standard_Cost'!$B$4:$D$8,3))*J628*K628),"0")</f>
        <v>0</v>
      </c>
      <c r="M628" s="102">
        <f>L628*'1. Standard_Cost'!F218</f>
        <v>0</v>
      </c>
      <c r="N628" s="103"/>
      <c r="O628" s="103"/>
      <c r="P628" s="103"/>
      <c r="Q628" s="103"/>
      <c r="R628" s="104">
        <f>+N628*P628*'1. Standard_Cost'!$B$12</f>
        <v>0</v>
      </c>
      <c r="S628" s="104">
        <f>+N628*O628*P628*'1. Standard_Cost'!$C$12</f>
        <v>0</v>
      </c>
      <c r="T628" s="104">
        <f>+N628*P628*Q628*'1. Standard_Cost'!$D$12</f>
        <v>0</v>
      </c>
      <c r="U628" s="104">
        <f>+N628*O628*'1. Standard_Cost'!$E$12</f>
        <v>0</v>
      </c>
      <c r="V628" s="103"/>
      <c r="W628" s="103"/>
      <c r="X628" s="103"/>
      <c r="Y628" s="104">
        <f>+V628*((X628*'1. Standard_Cost'!$B$16)+(W628*X628*'1. Standard_Cost'!$C$16))</f>
        <v>0</v>
      </c>
      <c r="Z628" s="103"/>
      <c r="AA628" s="103"/>
      <c r="AB628" s="104">
        <f>+Z628*'1. Standard_Cost'!$B$20+AA628*'1. Standard_Cost'!$C$20</f>
        <v>0</v>
      </c>
      <c r="AC628" s="105"/>
      <c r="AD628" s="106"/>
      <c r="AE628" s="104">
        <f>SUM(AD628,AC628,AB628,Y628,U628,T628,S628,R628)*'1. Standard_Cost'!B242</f>
        <v>0</v>
      </c>
      <c r="AF628" s="104">
        <f t="shared" ref="AF628:AF630" si="1018">SUM(AD628,AE628)</f>
        <v>0</v>
      </c>
      <c r="AG628" s="103"/>
      <c r="AH628" s="103">
        <v>0</v>
      </c>
      <c r="AI628" s="103">
        <v>0</v>
      </c>
      <c r="AJ628" s="107"/>
      <c r="AK628" s="107"/>
      <c r="AL628" s="107"/>
      <c r="AM628" s="104">
        <f>AG628*'1. Standard_Cost'!B238+'Incremental_Cost Year 2021'!AH637*'1. Standard_Cost'!C238+'Incremental_Cost Year 2021'!AI637*'1. Standard_Cost'!D238+'Incremental_Cost Year 2021'!AJ637+'Incremental_Cost Year 2021'!AL637+AK628</f>
        <v>0</v>
      </c>
      <c r="AN628" s="104">
        <f>AM628*'1. Standard_Cost'!C242</f>
        <v>0</v>
      </c>
      <c r="AO628" s="107"/>
      <c r="AQ628" s="104">
        <f t="shared" si="1015"/>
        <v>0</v>
      </c>
      <c r="AR628" s="104">
        <f t="shared" si="1016"/>
        <v>0</v>
      </c>
      <c r="AS628" s="104">
        <f t="shared" ref="AS628:AS691" si="1019">AM628+AN628</f>
        <v>0</v>
      </c>
      <c r="AT628" s="104">
        <f t="shared" ref="AT628:AT630" si="1020">SUM(AQ628,AR628,AS628)</f>
        <v>0</v>
      </c>
      <c r="AU628" s="229"/>
      <c r="AV628" s="229">
        <v>0</v>
      </c>
      <c r="AW628" s="229"/>
      <c r="AX628" s="229"/>
      <c r="AY628" s="229"/>
      <c r="AZ628" s="229"/>
      <c r="BA628" s="230">
        <f t="shared" si="1017"/>
        <v>0</v>
      </c>
    </row>
    <row r="629" spans="1:53" ht="14.1" customHeight="1" outlineLevel="2" x14ac:dyDescent="0.2">
      <c r="A629" s="68"/>
      <c r="B629" s="94"/>
      <c r="C629" s="95"/>
      <c r="D629" s="239"/>
      <c r="E629" s="110"/>
      <c r="F629" s="110"/>
      <c r="G629" s="111"/>
      <c r="H629" s="99" t="s">
        <v>51</v>
      </c>
      <c r="I629" s="100"/>
      <c r="J629" s="101"/>
      <c r="K629" s="101"/>
      <c r="L629" s="102" t="str">
        <f>IF(I629&lt;&gt;0,((VLOOKUP(I629,'1. Standard_Cost'!$B$4:$D$8,2)+VLOOKUP(I629,'1. Standard_Cost'!$B$4:$D$8,3))*J629*K629),"0")</f>
        <v>0</v>
      </c>
      <c r="M629" s="102">
        <f>L629*'1. Standard_Cost'!F218</f>
        <v>0</v>
      </c>
      <c r="N629" s="103"/>
      <c r="O629" s="103"/>
      <c r="P629" s="103"/>
      <c r="Q629" s="103"/>
      <c r="R629" s="104">
        <f>+N629*P629*'1. Standard_Cost'!$B$12</f>
        <v>0</v>
      </c>
      <c r="S629" s="104">
        <f>+N629*O629*P629*'1. Standard_Cost'!$C$12</f>
        <v>0</v>
      </c>
      <c r="T629" s="104">
        <f>+N629*P629*Q629*'1. Standard_Cost'!$D$12</f>
        <v>0</v>
      </c>
      <c r="U629" s="104">
        <f>+N629*O629*'1. Standard_Cost'!$E$12</f>
        <v>0</v>
      </c>
      <c r="V629" s="103"/>
      <c r="W629" s="103"/>
      <c r="X629" s="103"/>
      <c r="Y629" s="104">
        <f>+V629*((X629*'1. Standard_Cost'!$B$16)+(W629*X629*'1. Standard_Cost'!$C$16))</f>
        <v>0</v>
      </c>
      <c r="Z629" s="103"/>
      <c r="AA629" s="103"/>
      <c r="AB629" s="104">
        <f>+Z629*'1. Standard_Cost'!$B$20+AA629*'1. Standard_Cost'!$C$20</f>
        <v>0</v>
      </c>
      <c r="AC629" s="105"/>
      <c r="AD629" s="106"/>
      <c r="AE629" s="104">
        <f>SUM(AD629,AC629,AB629,Y629,U629,T629,S629,R629)*'1. Standard_Cost'!B242</f>
        <v>0</v>
      </c>
      <c r="AF629" s="104">
        <f t="shared" si="1018"/>
        <v>0</v>
      </c>
      <c r="AG629" s="103"/>
      <c r="AH629" s="103"/>
      <c r="AI629" s="103"/>
      <c r="AJ629" s="107"/>
      <c r="AK629" s="107"/>
      <c r="AL629" s="107"/>
      <c r="AM629" s="104">
        <f>AG629*'1. Standard_Cost'!B238+'Incremental_Cost Year 2021'!AH638*'1. Standard_Cost'!C238+'Incremental_Cost Year 2021'!AI638*'1. Standard_Cost'!D238+'Incremental_Cost Year 2021'!AJ638+'Incremental_Cost Year 2021'!AL638+AK629</f>
        <v>0</v>
      </c>
      <c r="AN629" s="104">
        <f>AM629*'1. Standard_Cost'!C242</f>
        <v>0</v>
      </c>
      <c r="AO629" s="107"/>
      <c r="AQ629" s="104">
        <f t="shared" si="1015"/>
        <v>0</v>
      </c>
      <c r="AR629" s="104">
        <f t="shared" si="1016"/>
        <v>0</v>
      </c>
      <c r="AS629" s="104">
        <f t="shared" si="1019"/>
        <v>0</v>
      </c>
      <c r="AT629" s="104">
        <f t="shared" si="1020"/>
        <v>0</v>
      </c>
      <c r="AU629" s="229"/>
      <c r="AV629" s="229"/>
      <c r="AW629" s="229"/>
      <c r="AX629" s="229"/>
      <c r="AY629" s="229"/>
      <c r="AZ629" s="229"/>
      <c r="BA629" s="230">
        <f t="shared" si="1017"/>
        <v>0</v>
      </c>
    </row>
    <row r="630" spans="1:53" ht="14.1" customHeight="1" outlineLevel="2" x14ac:dyDescent="0.2">
      <c r="A630" s="68"/>
      <c r="B630" s="94"/>
      <c r="C630" s="95"/>
      <c r="D630" s="239"/>
      <c r="E630" s="110"/>
      <c r="F630" s="110"/>
      <c r="G630" s="111"/>
      <c r="H630" s="112" t="s">
        <v>179</v>
      </c>
      <c r="I630" s="100"/>
      <c r="J630" s="101"/>
      <c r="K630" s="101"/>
      <c r="L630" s="102" t="str">
        <f>IF(I630&lt;&gt;0,((VLOOKUP(I630,'1. Standard_Cost'!$B$4:$D$8,2)+VLOOKUP(I630,'1. Standard_Cost'!$B$4:$D$8,3))*J630*K630),"0")</f>
        <v>0</v>
      </c>
      <c r="M630" s="102">
        <f>L630*'1. Standard_Cost'!F218</f>
        <v>0</v>
      </c>
      <c r="N630" s="103"/>
      <c r="O630" s="103"/>
      <c r="P630" s="103"/>
      <c r="Q630" s="103"/>
      <c r="R630" s="104">
        <f>+N630*P630*'1. Standard_Cost'!$B$12</f>
        <v>0</v>
      </c>
      <c r="S630" s="104">
        <f>+N630*O630*P630*'1. Standard_Cost'!$C$12</f>
        <v>0</v>
      </c>
      <c r="T630" s="104">
        <f>+N630*P630*Q630*'1. Standard_Cost'!$D$12</f>
        <v>0</v>
      </c>
      <c r="U630" s="104">
        <f>+N630*O630*'1. Standard_Cost'!$E$12</f>
        <v>0</v>
      </c>
      <c r="V630" s="103"/>
      <c r="W630" s="103"/>
      <c r="X630" s="103"/>
      <c r="Y630" s="104">
        <f>+V630*((X630*'1. Standard_Cost'!$B$16)+(W630*X630*'1. Standard_Cost'!$C$16))</f>
        <v>0</v>
      </c>
      <c r="Z630" s="103"/>
      <c r="AA630" s="103"/>
      <c r="AB630" s="104">
        <f>+Z630*'1. Standard_Cost'!$B$20+AA630*'1. Standard_Cost'!$C$20</f>
        <v>0</v>
      </c>
      <c r="AC630" s="105"/>
      <c r="AD630" s="106"/>
      <c r="AE630" s="104">
        <f>SUM(AD630,AC630,AB630,Y630,U630,T630,S630,R630)*'1. Standard_Cost'!B242</f>
        <v>0</v>
      </c>
      <c r="AF630" s="104">
        <f t="shared" si="1018"/>
        <v>0</v>
      </c>
      <c r="AG630" s="103"/>
      <c r="AH630" s="103"/>
      <c r="AI630" s="103"/>
      <c r="AJ630" s="107"/>
      <c r="AK630" s="107"/>
      <c r="AL630" s="107"/>
      <c r="AM630" s="104">
        <f>AG630*'1. Standard_Cost'!B238+'Incremental_Cost Year 2021'!AH639*'1. Standard_Cost'!C238+'Incremental_Cost Year 2021'!AI639*'1. Standard_Cost'!D238+'Incremental_Cost Year 2021'!AJ639+'Incremental_Cost Year 2021'!AL639+AK630</f>
        <v>0</v>
      </c>
      <c r="AN630" s="104">
        <f>AM630*'1. Standard_Cost'!C242</f>
        <v>0</v>
      </c>
      <c r="AO630" s="107"/>
      <c r="AQ630" s="104">
        <f t="shared" si="1015"/>
        <v>0</v>
      </c>
      <c r="AR630" s="104">
        <f t="shared" si="1016"/>
        <v>0</v>
      </c>
      <c r="AS630" s="104">
        <f t="shared" si="1019"/>
        <v>0</v>
      </c>
      <c r="AT630" s="104">
        <f t="shared" si="1020"/>
        <v>0</v>
      </c>
      <c r="AU630" s="229"/>
      <c r="AV630" s="229"/>
      <c r="AW630" s="229"/>
      <c r="AX630" s="229"/>
      <c r="AY630" s="229"/>
      <c r="AZ630" s="229"/>
      <c r="BA630" s="230">
        <f t="shared" si="1017"/>
        <v>0</v>
      </c>
    </row>
    <row r="631" spans="1:53" ht="24.6" customHeight="1" outlineLevel="1" x14ac:dyDescent="0.2">
      <c r="A631" s="68"/>
      <c r="B631" s="141"/>
      <c r="C631" s="95"/>
      <c r="D631" s="240"/>
      <c r="E631" s="113" t="s">
        <v>683</v>
      </c>
      <c r="F631" s="114" t="s">
        <v>154</v>
      </c>
      <c r="G631" s="115" t="s">
        <v>155</v>
      </c>
      <c r="H631" s="122" t="s">
        <v>395</v>
      </c>
      <c r="I631" s="117"/>
      <c r="J631" s="117"/>
      <c r="K631" s="117"/>
      <c r="L631" s="118">
        <f>SUM(L627:L630)</f>
        <v>811125</v>
      </c>
      <c r="M631" s="118">
        <f>SUM(M627:M630)</f>
        <v>135457.875</v>
      </c>
      <c r="N631" s="117"/>
      <c r="O631" s="117"/>
      <c r="P631" s="117"/>
      <c r="Q631" s="117"/>
      <c r="R631" s="119">
        <f>SUM(R627:R630)</f>
        <v>0</v>
      </c>
      <c r="S631" s="119">
        <f>SUM(S627:S630)</f>
        <v>0</v>
      </c>
      <c r="T631" s="119">
        <f>SUM(T627:T630)</f>
        <v>0</v>
      </c>
      <c r="U631" s="119">
        <f>SUM(U627:U630)</f>
        <v>0</v>
      </c>
      <c r="V631" s="117"/>
      <c r="W631" s="117"/>
      <c r="X631" s="117"/>
      <c r="Y631" s="118">
        <f>SUM(Y627:Y630)</f>
        <v>0</v>
      </c>
      <c r="Z631" s="117"/>
      <c r="AA631" s="117"/>
      <c r="AB631" s="118">
        <f t="shared" ref="AB631:AF631" si="1021">SUM(AB627:AB630)</f>
        <v>0</v>
      </c>
      <c r="AC631" s="118">
        <f t="shared" si="1021"/>
        <v>120000</v>
      </c>
      <c r="AD631" s="118">
        <f t="shared" si="1021"/>
        <v>0</v>
      </c>
      <c r="AE631" s="118">
        <f t="shared" si="1021"/>
        <v>0</v>
      </c>
      <c r="AF631" s="118">
        <f t="shared" si="1021"/>
        <v>0</v>
      </c>
      <c r="AG631" s="117"/>
      <c r="AH631" s="117"/>
      <c r="AI631" s="117"/>
      <c r="AJ631" s="119">
        <f>SUM(AJ627:AJ630)</f>
        <v>0</v>
      </c>
      <c r="AK631" s="119">
        <f t="shared" ref="AK631:AN631" si="1022">SUM(AK627:AK630)</f>
        <v>0</v>
      </c>
      <c r="AL631" s="119">
        <f t="shared" si="1022"/>
        <v>0</v>
      </c>
      <c r="AM631" s="119">
        <f t="shared" si="1022"/>
        <v>0</v>
      </c>
      <c r="AN631" s="119">
        <f t="shared" si="1022"/>
        <v>0</v>
      </c>
      <c r="AO631" s="116"/>
      <c r="AP631" s="120"/>
      <c r="AQ631" s="121">
        <f t="shared" ref="AQ631:BA631" si="1023">SUM(AQ627:AQ630)</f>
        <v>946582.875</v>
      </c>
      <c r="AR631" s="121">
        <f t="shared" si="1023"/>
        <v>0</v>
      </c>
      <c r="AS631" s="121">
        <f t="shared" si="1023"/>
        <v>0</v>
      </c>
      <c r="AT631" s="121">
        <f t="shared" si="1023"/>
        <v>946582.875</v>
      </c>
      <c r="AU631" s="121">
        <f t="shared" si="1023"/>
        <v>946582.875</v>
      </c>
      <c r="AV631" s="121">
        <f t="shared" si="1023"/>
        <v>0</v>
      </c>
      <c r="AW631" s="121">
        <f t="shared" si="1023"/>
        <v>0</v>
      </c>
      <c r="AX631" s="121">
        <f t="shared" si="1023"/>
        <v>0</v>
      </c>
      <c r="AY631" s="121">
        <f t="shared" si="1023"/>
        <v>0</v>
      </c>
      <c r="AZ631" s="121">
        <f t="shared" si="1023"/>
        <v>0</v>
      </c>
      <c r="BA631" s="121">
        <f t="shared" si="1023"/>
        <v>0</v>
      </c>
    </row>
    <row r="632" spans="1:53" ht="14.1" customHeight="1" outlineLevel="2" x14ac:dyDescent="0.2">
      <c r="A632" s="68"/>
      <c r="B632" s="94"/>
      <c r="C632" s="95"/>
      <c r="D632" s="110" t="s">
        <v>516</v>
      </c>
      <c r="E632" s="96"/>
      <c r="F632" s="97"/>
      <c r="G632" s="98"/>
      <c r="H632" s="99" t="s">
        <v>49</v>
      </c>
      <c r="I632" s="100" t="s">
        <v>4</v>
      </c>
      <c r="J632" s="101">
        <v>6</v>
      </c>
      <c r="K632" s="101">
        <v>4</v>
      </c>
      <c r="L632" s="102">
        <f>IF(I632&lt;&gt;0,((VLOOKUP(I632,'1. Standard_Cost'!$B$4:$D$8,2)+VLOOKUP(I632,'1. Standard_Cost'!$B$4:$D$8,3))*J632*K632),"0")</f>
        <v>1922400</v>
      </c>
      <c r="M632" s="102">
        <f>L632*'1. Standard_Cost'!F4</f>
        <v>321040.80000000005</v>
      </c>
      <c r="N632" s="103"/>
      <c r="O632" s="103"/>
      <c r="P632" s="103"/>
      <c r="Q632" s="103"/>
      <c r="R632" s="104">
        <f>+N632*P632*'1. Standard_Cost'!$B$12</f>
        <v>0</v>
      </c>
      <c r="S632" s="104">
        <f>+N632*O632*P632*'1. Standard_Cost'!$C$12</f>
        <v>0</v>
      </c>
      <c r="T632" s="104">
        <f>+N632*P632*Q632*'1. Standard_Cost'!$D$12</f>
        <v>0</v>
      </c>
      <c r="U632" s="104">
        <f>+N632*O632*'1. Standard_Cost'!$E$12</f>
        <v>0</v>
      </c>
      <c r="V632" s="103"/>
      <c r="W632" s="103"/>
      <c r="X632" s="103"/>
      <c r="Y632" s="104">
        <f>+V632*((X632*'1. Standard_Cost'!$B$16)+(W632*X632*'1. Standard_Cost'!$C$16))</f>
        <v>0</v>
      </c>
      <c r="Z632" s="103"/>
      <c r="AA632" s="103"/>
      <c r="AB632" s="104">
        <f>+Z632*'1. Standard_Cost'!$B$20+AA632*'1. Standard_Cost'!$C$20</f>
        <v>0</v>
      </c>
      <c r="AC632" s="105">
        <v>100000</v>
      </c>
      <c r="AD632" s="106"/>
      <c r="AE632" s="104">
        <f>SUM(AD632,AC632,AB632,Y632,U632,T632,S632,R632)*'1. Standard_Cost'!B247</f>
        <v>0</v>
      </c>
      <c r="AF632" s="104">
        <f>SUM(AD632,AE632)</f>
        <v>0</v>
      </c>
      <c r="AG632" s="103"/>
      <c r="AH632" s="103"/>
      <c r="AI632" s="103"/>
      <c r="AJ632" s="107"/>
      <c r="AK632" s="107"/>
      <c r="AL632" s="107"/>
      <c r="AM632" s="104">
        <f>AG632*'1. Standard_Cost'!B243+'Incremental_Cost Year 2021'!AH641*'1. Standard_Cost'!C243+'Incremental_Cost Year 2021'!AI641*'1. Standard_Cost'!D243+'Incremental_Cost Year 2021'!AJ641+'Incremental_Cost Year 2021'!AL641+AK632</f>
        <v>12000</v>
      </c>
      <c r="AN632" s="104">
        <f>AM632*'1. Standard_Cost'!C247</f>
        <v>0</v>
      </c>
      <c r="AO632" s="107"/>
      <c r="AQ632" s="104">
        <f t="shared" ref="AQ632:AQ635" si="1024">L632+M632</f>
        <v>2243440.7999999998</v>
      </c>
      <c r="AR632" s="104">
        <f t="shared" ref="AR632:AR635" si="1025">AF632</f>
        <v>0</v>
      </c>
      <c r="AS632" s="104">
        <f t="shared" si="1019"/>
        <v>12000</v>
      </c>
      <c r="AT632" s="104">
        <f>SUM(AQ632,AR632,AS632)</f>
        <v>2255440.7999999998</v>
      </c>
      <c r="AU632" s="229">
        <f>AT632</f>
        <v>2255440.7999999998</v>
      </c>
      <c r="AV632" s="229"/>
      <c r="AW632" s="229"/>
      <c r="AX632" s="229"/>
      <c r="AY632" s="229"/>
      <c r="AZ632" s="229"/>
      <c r="BA632" s="230">
        <f t="shared" ref="BA632:BA635" si="1026">SUM(AU632:AZ632)-AT632</f>
        <v>0</v>
      </c>
    </row>
    <row r="633" spans="1:53" ht="14.1" customHeight="1" outlineLevel="2" x14ac:dyDescent="0.2">
      <c r="A633" s="68"/>
      <c r="B633" s="94"/>
      <c r="C633" s="95"/>
      <c r="D633" s="110"/>
      <c r="E633" s="110"/>
      <c r="F633" s="110"/>
      <c r="G633" s="111"/>
      <c r="H633" s="99" t="s">
        <v>50</v>
      </c>
      <c r="I633" s="100" t="s">
        <v>5</v>
      </c>
      <c r="J633" s="101">
        <v>6</v>
      </c>
      <c r="K633" s="101">
        <v>4</v>
      </c>
      <c r="L633" s="102">
        <f>IF(I633&lt;&gt;0,((VLOOKUP(I633,'1. Standard_Cost'!$B$4:$D$8,2)+VLOOKUP(I633,'1. Standard_Cost'!$B$4:$D$8,3))*J633*K633),"0")</f>
        <v>1682400</v>
      </c>
      <c r="M633" s="102">
        <f>L633*'1. Standard_Cost'!F4</f>
        <v>280960.8</v>
      </c>
      <c r="N633" s="103"/>
      <c r="O633" s="103"/>
      <c r="P633" s="103"/>
      <c r="Q633" s="103"/>
      <c r="R633" s="104">
        <f>+N633*P633*'1. Standard_Cost'!$B$12</f>
        <v>0</v>
      </c>
      <c r="S633" s="104">
        <f>+N633*O633*P633*'1. Standard_Cost'!$C$12</f>
        <v>0</v>
      </c>
      <c r="T633" s="104">
        <f>+N633*P633*Q633*'1. Standard_Cost'!$D$12</f>
        <v>0</v>
      </c>
      <c r="U633" s="104">
        <f>+N633*O633*'1. Standard_Cost'!$E$12</f>
        <v>0</v>
      </c>
      <c r="V633" s="103"/>
      <c r="W633" s="103"/>
      <c r="X633" s="103"/>
      <c r="Y633" s="104">
        <f>+V633*((X633*'1. Standard_Cost'!$B$16)+(W633*X633*'1. Standard_Cost'!$C$16))</f>
        <v>0</v>
      </c>
      <c r="Z633" s="103"/>
      <c r="AA633" s="103"/>
      <c r="AB633" s="104">
        <f>+Z633*'1. Standard_Cost'!$B$20+AA633*'1. Standard_Cost'!$C$20</f>
        <v>0</v>
      </c>
      <c r="AC633" s="105">
        <v>100000</v>
      </c>
      <c r="AD633" s="106"/>
      <c r="AE633" s="104">
        <f>SUM(AD633,AC633,AB633,Y633,U633,T633,S633,R633)*'1. Standard_Cost'!B247</f>
        <v>0</v>
      </c>
      <c r="AF633" s="104">
        <f t="shared" ref="AF633:AF635" si="1027">SUM(AD633,AE633)</f>
        <v>0</v>
      </c>
      <c r="AG633" s="103"/>
      <c r="AH633" s="103">
        <v>0</v>
      </c>
      <c r="AI633" s="103">
        <v>0</v>
      </c>
      <c r="AJ633" s="107"/>
      <c r="AK633" s="107"/>
      <c r="AL633" s="107"/>
      <c r="AM633" s="104">
        <f>AG633*'1. Standard_Cost'!B243+'Incremental_Cost Year 2021'!AH642*'1. Standard_Cost'!C243+'Incremental_Cost Year 2021'!AI642*'1. Standard_Cost'!D243+'Incremental_Cost Year 2021'!AJ642+'Incremental_Cost Year 2021'!AL642+AK633</f>
        <v>0</v>
      </c>
      <c r="AN633" s="104">
        <f>AM633*'1. Standard_Cost'!C247</f>
        <v>0</v>
      </c>
      <c r="AO633" s="107"/>
      <c r="AQ633" s="104">
        <f t="shared" si="1024"/>
        <v>1963360.8</v>
      </c>
      <c r="AR633" s="104">
        <f t="shared" si="1025"/>
        <v>0</v>
      </c>
      <c r="AS633" s="104">
        <f t="shared" si="1019"/>
        <v>0</v>
      </c>
      <c r="AT633" s="104">
        <f t="shared" ref="AT633:AT635" si="1028">SUM(AQ633,AR633,AS633)</f>
        <v>1963360.8</v>
      </c>
      <c r="AU633" s="229">
        <f>AT633</f>
        <v>1963360.8</v>
      </c>
      <c r="AV633" s="229">
        <v>0</v>
      </c>
      <c r="AW633" s="229"/>
      <c r="AX633" s="229"/>
      <c r="AY633" s="229"/>
      <c r="AZ633" s="229"/>
      <c r="BA633" s="230">
        <f t="shared" si="1026"/>
        <v>0</v>
      </c>
    </row>
    <row r="634" spans="1:53" ht="14.1" customHeight="1" outlineLevel="2" x14ac:dyDescent="0.2">
      <c r="A634" s="68"/>
      <c r="B634" s="94"/>
      <c r="C634" s="95"/>
      <c r="D634" s="110"/>
      <c r="E634" s="110"/>
      <c r="F634" s="110"/>
      <c r="G634" s="111"/>
      <c r="H634" s="99" t="s">
        <v>51</v>
      </c>
      <c r="I634" s="100"/>
      <c r="J634" s="101"/>
      <c r="K634" s="101"/>
      <c r="L634" s="102" t="str">
        <f>IF(I634&lt;&gt;0,((VLOOKUP(I634,'1. Standard_Cost'!$B$4:$D$8,2)+VLOOKUP(I634,'1. Standard_Cost'!$B$4:$D$8,3))*J634*K634),"0")</f>
        <v>0</v>
      </c>
      <c r="M634" s="102">
        <f>L634*'1. Standard_Cost'!F223</f>
        <v>0</v>
      </c>
      <c r="N634" s="103"/>
      <c r="O634" s="103"/>
      <c r="P634" s="103"/>
      <c r="Q634" s="103"/>
      <c r="R634" s="104">
        <f>+N634*P634*'1. Standard_Cost'!$B$12</f>
        <v>0</v>
      </c>
      <c r="S634" s="104">
        <f>+N634*O634*P634*'1. Standard_Cost'!$C$12</f>
        <v>0</v>
      </c>
      <c r="T634" s="104">
        <f>+N634*P634*Q634*'1. Standard_Cost'!$D$12</f>
        <v>0</v>
      </c>
      <c r="U634" s="104">
        <f>+N634*O634*'1. Standard_Cost'!$E$12</f>
        <v>0</v>
      </c>
      <c r="V634" s="103"/>
      <c r="W634" s="103"/>
      <c r="X634" s="103"/>
      <c r="Y634" s="104">
        <f>+V634*((X634*'1. Standard_Cost'!$B$16)+(W634*X634*'1. Standard_Cost'!$C$16))</f>
        <v>0</v>
      </c>
      <c r="Z634" s="103"/>
      <c r="AA634" s="103"/>
      <c r="AB634" s="104">
        <f>+Z634*'1. Standard_Cost'!$B$20+AA634*'1. Standard_Cost'!$C$20</f>
        <v>0</v>
      </c>
      <c r="AC634" s="105"/>
      <c r="AD634" s="106"/>
      <c r="AE634" s="104">
        <f>SUM(AD634,AC634,AB634,Y634,U634,T634,S634,R634)*'1. Standard_Cost'!B247</f>
        <v>0</v>
      </c>
      <c r="AF634" s="104">
        <f t="shared" si="1027"/>
        <v>0</v>
      </c>
      <c r="AG634" s="103"/>
      <c r="AH634" s="103"/>
      <c r="AI634" s="103"/>
      <c r="AJ634" s="107"/>
      <c r="AK634" s="107"/>
      <c r="AL634" s="107"/>
      <c r="AM634" s="104">
        <f>AG634*'1. Standard_Cost'!B243+'Incremental_Cost Year 2021'!AH643*'1. Standard_Cost'!C243+'Incremental_Cost Year 2021'!AI643*'1. Standard_Cost'!D243+'Incremental_Cost Year 2021'!AJ643+'Incremental_Cost Year 2021'!AL643+AK634</f>
        <v>0</v>
      </c>
      <c r="AN634" s="104">
        <f>AM634*'1. Standard_Cost'!C247</f>
        <v>0</v>
      </c>
      <c r="AO634" s="107"/>
      <c r="AQ634" s="104">
        <f t="shared" si="1024"/>
        <v>0</v>
      </c>
      <c r="AR634" s="104">
        <f t="shared" si="1025"/>
        <v>0</v>
      </c>
      <c r="AS634" s="104">
        <f t="shared" si="1019"/>
        <v>0</v>
      </c>
      <c r="AT634" s="104">
        <f t="shared" si="1028"/>
        <v>0</v>
      </c>
      <c r="AU634" s="229"/>
      <c r="AV634" s="229"/>
      <c r="AW634" s="229"/>
      <c r="AX634" s="229"/>
      <c r="AY634" s="229"/>
      <c r="AZ634" s="229"/>
      <c r="BA634" s="230">
        <f t="shared" si="1026"/>
        <v>0</v>
      </c>
    </row>
    <row r="635" spans="1:53" ht="14.1" customHeight="1" outlineLevel="2" x14ac:dyDescent="0.2">
      <c r="A635" s="68"/>
      <c r="B635" s="94"/>
      <c r="C635" s="95"/>
      <c r="D635" s="110"/>
      <c r="E635" s="110"/>
      <c r="F635" s="110"/>
      <c r="G635" s="111"/>
      <c r="H635" s="112" t="s">
        <v>179</v>
      </c>
      <c r="I635" s="100"/>
      <c r="J635" s="101"/>
      <c r="K635" s="101"/>
      <c r="L635" s="102" t="str">
        <f>IF(I635&lt;&gt;0,((VLOOKUP(I635,'1. Standard_Cost'!$B$4:$D$8,2)+VLOOKUP(I635,'1. Standard_Cost'!$B$4:$D$8,3))*J635*K635),"0")</f>
        <v>0</v>
      </c>
      <c r="M635" s="102">
        <f>L635*'1. Standard_Cost'!F223</f>
        <v>0</v>
      </c>
      <c r="N635" s="103"/>
      <c r="O635" s="103"/>
      <c r="P635" s="103"/>
      <c r="Q635" s="103"/>
      <c r="R635" s="104">
        <f>+N635*P635*'1. Standard_Cost'!$B$12</f>
        <v>0</v>
      </c>
      <c r="S635" s="104">
        <f>+N635*O635*P635*'1. Standard_Cost'!$C$12</f>
        <v>0</v>
      </c>
      <c r="T635" s="104">
        <f>+N635*P635*Q635*'1. Standard_Cost'!$D$12</f>
        <v>0</v>
      </c>
      <c r="U635" s="104">
        <f>+N635*O635*'1. Standard_Cost'!$E$12</f>
        <v>0</v>
      </c>
      <c r="V635" s="103"/>
      <c r="W635" s="103"/>
      <c r="X635" s="103"/>
      <c r="Y635" s="104">
        <f>+V635*((X635*'1. Standard_Cost'!$B$16)+(W635*X635*'1. Standard_Cost'!$C$16))</f>
        <v>0</v>
      </c>
      <c r="Z635" s="103"/>
      <c r="AA635" s="103"/>
      <c r="AB635" s="104">
        <f>+Z635*'1. Standard_Cost'!$B$20+AA635*'1. Standard_Cost'!$C$20</f>
        <v>0</v>
      </c>
      <c r="AC635" s="105"/>
      <c r="AD635" s="106"/>
      <c r="AE635" s="104">
        <f>SUM(AD635,AC635,AB635,Y635,U635,T635,S635,R635)*'1. Standard_Cost'!B247</f>
        <v>0</v>
      </c>
      <c r="AF635" s="104">
        <f t="shared" si="1027"/>
        <v>0</v>
      </c>
      <c r="AG635" s="103"/>
      <c r="AH635" s="103"/>
      <c r="AI635" s="103"/>
      <c r="AJ635" s="107"/>
      <c r="AK635" s="107"/>
      <c r="AL635" s="107"/>
      <c r="AM635" s="104">
        <f>AG635*'1. Standard_Cost'!B243+'Incremental_Cost Year 2021'!AH644*'1. Standard_Cost'!C243+'Incremental_Cost Year 2021'!AI644*'1. Standard_Cost'!D243+'Incremental_Cost Year 2021'!AJ644+'Incremental_Cost Year 2021'!AL644+AK635</f>
        <v>0</v>
      </c>
      <c r="AN635" s="104">
        <f>AM635*'1. Standard_Cost'!C247</f>
        <v>0</v>
      </c>
      <c r="AO635" s="107"/>
      <c r="AQ635" s="104">
        <f t="shared" si="1024"/>
        <v>0</v>
      </c>
      <c r="AR635" s="104">
        <f t="shared" si="1025"/>
        <v>0</v>
      </c>
      <c r="AS635" s="104">
        <f t="shared" si="1019"/>
        <v>0</v>
      </c>
      <c r="AT635" s="104">
        <f t="shared" si="1028"/>
        <v>0</v>
      </c>
      <c r="AU635" s="229"/>
      <c r="AV635" s="229"/>
      <c r="AW635" s="229"/>
      <c r="AX635" s="229"/>
      <c r="AY635" s="229"/>
      <c r="AZ635" s="229"/>
      <c r="BA635" s="230">
        <f t="shared" si="1026"/>
        <v>0</v>
      </c>
    </row>
    <row r="636" spans="1:53" ht="24.6" customHeight="1" outlineLevel="1" x14ac:dyDescent="0.2">
      <c r="A636" s="68"/>
      <c r="B636" s="141"/>
      <c r="C636" s="95"/>
      <c r="D636" s="110"/>
      <c r="E636" s="113" t="s">
        <v>818</v>
      </c>
      <c r="F636" s="114" t="s">
        <v>154</v>
      </c>
      <c r="G636" s="115" t="s">
        <v>155</v>
      </c>
      <c r="H636" s="122" t="s">
        <v>397</v>
      </c>
      <c r="I636" s="117"/>
      <c r="J636" s="117"/>
      <c r="K636" s="117"/>
      <c r="L636" s="118">
        <f>SUM(L632:L635)</f>
        <v>3604800</v>
      </c>
      <c r="M636" s="118">
        <f>SUM(M632:M635)</f>
        <v>602001.60000000009</v>
      </c>
      <c r="N636" s="117"/>
      <c r="O636" s="117"/>
      <c r="P636" s="117"/>
      <c r="Q636" s="117"/>
      <c r="R636" s="119">
        <f>SUM(R632:R635)</f>
        <v>0</v>
      </c>
      <c r="S636" s="119">
        <f>SUM(S632:S635)</f>
        <v>0</v>
      </c>
      <c r="T636" s="119">
        <f>SUM(T632:T635)</f>
        <v>0</v>
      </c>
      <c r="U636" s="119">
        <f>SUM(U632:U635)</f>
        <v>0</v>
      </c>
      <c r="V636" s="117"/>
      <c r="W636" s="117"/>
      <c r="X636" s="117"/>
      <c r="Y636" s="118">
        <f>SUM(Y632:Y635)</f>
        <v>0</v>
      </c>
      <c r="Z636" s="117"/>
      <c r="AA636" s="117"/>
      <c r="AB636" s="118">
        <f t="shared" ref="AB636:AF636" si="1029">SUM(AB632:AB635)</f>
        <v>0</v>
      </c>
      <c r="AC636" s="118">
        <f t="shared" si="1029"/>
        <v>200000</v>
      </c>
      <c r="AD636" s="118">
        <f t="shared" si="1029"/>
        <v>0</v>
      </c>
      <c r="AE636" s="118">
        <f t="shared" si="1029"/>
        <v>0</v>
      </c>
      <c r="AF636" s="118">
        <f t="shared" si="1029"/>
        <v>0</v>
      </c>
      <c r="AG636" s="117"/>
      <c r="AH636" s="117"/>
      <c r="AI636" s="117"/>
      <c r="AJ636" s="119">
        <f>SUM(AJ632:AJ635)</f>
        <v>0</v>
      </c>
      <c r="AK636" s="119">
        <f t="shared" ref="AK636:AN636" si="1030">SUM(AK632:AK635)</f>
        <v>0</v>
      </c>
      <c r="AL636" s="119">
        <f t="shared" si="1030"/>
        <v>0</v>
      </c>
      <c r="AM636" s="119">
        <f t="shared" si="1030"/>
        <v>12000</v>
      </c>
      <c r="AN636" s="119">
        <f t="shared" si="1030"/>
        <v>0</v>
      </c>
      <c r="AO636" s="116"/>
      <c r="AP636" s="120"/>
      <c r="AQ636" s="121">
        <f t="shared" ref="AQ636:BA636" si="1031">SUM(AQ632:AQ635)</f>
        <v>4206801.5999999996</v>
      </c>
      <c r="AR636" s="121">
        <f t="shared" si="1031"/>
        <v>0</v>
      </c>
      <c r="AS636" s="121">
        <f t="shared" si="1031"/>
        <v>12000</v>
      </c>
      <c r="AT636" s="121">
        <f t="shared" si="1031"/>
        <v>4218801.5999999996</v>
      </c>
      <c r="AU636" s="121">
        <f t="shared" si="1031"/>
        <v>4218801.5999999996</v>
      </c>
      <c r="AV636" s="121">
        <f t="shared" si="1031"/>
        <v>0</v>
      </c>
      <c r="AW636" s="121">
        <f t="shared" si="1031"/>
        <v>0</v>
      </c>
      <c r="AX636" s="121">
        <f t="shared" si="1031"/>
        <v>0</v>
      </c>
      <c r="AY636" s="121">
        <f t="shared" si="1031"/>
        <v>0</v>
      </c>
      <c r="AZ636" s="121">
        <f t="shared" si="1031"/>
        <v>0</v>
      </c>
      <c r="BA636" s="121">
        <f t="shared" si="1031"/>
        <v>0</v>
      </c>
    </row>
    <row r="637" spans="1:53" ht="14.1" customHeight="1" outlineLevel="2" x14ac:dyDescent="0.2">
      <c r="A637" s="68"/>
      <c r="B637" s="94"/>
      <c r="C637" s="250"/>
      <c r="D637" s="110" t="s">
        <v>516</v>
      </c>
      <c r="E637" s="96"/>
      <c r="F637" s="97"/>
      <c r="G637" s="98"/>
      <c r="H637" s="99" t="s">
        <v>535</v>
      </c>
      <c r="I637" s="100"/>
      <c r="J637" s="101"/>
      <c r="K637" s="101"/>
      <c r="L637" s="102" t="str">
        <f>IF(I637&lt;&gt;0,((VLOOKUP(I637,'1. Standard_Cost'!$B$4:$D$8,2)+VLOOKUP(I637,'1. Standard_Cost'!$B$4:$D$8,3))*J637*K637),"0")</f>
        <v>0</v>
      </c>
      <c r="M637" s="102">
        <f>L637*'1. Standard_Cost'!F238</f>
        <v>0</v>
      </c>
      <c r="N637" s="103"/>
      <c r="O637" s="103"/>
      <c r="P637" s="103"/>
      <c r="Q637" s="103"/>
      <c r="R637" s="104">
        <f>+N637*P637*'1. Standard_Cost'!$B$12</f>
        <v>0</v>
      </c>
      <c r="S637" s="104">
        <f>+N637*O637*P637*'1. Standard_Cost'!$C$12</f>
        <v>0</v>
      </c>
      <c r="T637" s="104">
        <f>+N637*P637*Q637*'1. Standard_Cost'!$D$12</f>
        <v>0</v>
      </c>
      <c r="U637" s="104">
        <f>+N637*O637*'1. Standard_Cost'!$E$12</f>
        <v>0</v>
      </c>
      <c r="V637" s="103"/>
      <c r="W637" s="103"/>
      <c r="X637" s="103"/>
      <c r="Y637" s="104">
        <f>+V637*((X637*'1. Standard_Cost'!$B$16)+(W637*X637*'1. Standard_Cost'!$C$16))</f>
        <v>0</v>
      </c>
      <c r="Z637" s="103"/>
      <c r="AA637" s="103"/>
      <c r="AB637" s="104">
        <f>+Z637*'1. Standard_Cost'!$B$20+AA637*'1. Standard_Cost'!$C$20</f>
        <v>0</v>
      </c>
      <c r="AC637" s="105"/>
      <c r="AD637" s="106"/>
      <c r="AE637" s="104">
        <f>SUM(AD637,AC637,AB637,Y637,U637,T637,S637,R637)*'1. Standard_Cost'!B262</f>
        <v>0</v>
      </c>
      <c r="AF637" s="104">
        <f>SUM(AD637,AE637)</f>
        <v>0</v>
      </c>
      <c r="AG637" s="103">
        <v>25</v>
      </c>
      <c r="AH637" s="103"/>
      <c r="AI637" s="103"/>
      <c r="AJ637" s="107"/>
      <c r="AK637" s="107"/>
      <c r="AL637" s="107">
        <v>2400000</v>
      </c>
      <c r="AM637" s="104">
        <f>AL637</f>
        <v>2400000</v>
      </c>
      <c r="AN637" s="104">
        <f>AM637*'1. Standard_Cost'!C28</f>
        <v>360000</v>
      </c>
      <c r="AO637" s="107"/>
      <c r="AQ637" s="104">
        <f t="shared" ref="AQ637:AQ640" si="1032">L637+M637</f>
        <v>0</v>
      </c>
      <c r="AR637" s="104">
        <f t="shared" ref="AR637:AR640" si="1033">AF637</f>
        <v>0</v>
      </c>
      <c r="AS637" s="104">
        <f t="shared" si="1019"/>
        <v>2760000</v>
      </c>
      <c r="AT637" s="104">
        <f>SUM(AQ637,AR637,AS637)</f>
        <v>2760000</v>
      </c>
      <c r="AU637" s="229"/>
      <c r="AV637" s="229">
        <f>AT637</f>
        <v>2760000</v>
      </c>
      <c r="AW637" s="229"/>
      <c r="AX637" s="229"/>
      <c r="AY637" s="229"/>
      <c r="AZ637" s="229"/>
      <c r="BA637" s="230">
        <f t="shared" ref="BA637:BA640" si="1034">SUM(AU637:AZ637)-AT637</f>
        <v>0</v>
      </c>
    </row>
    <row r="638" spans="1:53" ht="14.1" customHeight="1" outlineLevel="2" x14ac:dyDescent="0.2">
      <c r="A638" s="68"/>
      <c r="B638" s="94"/>
      <c r="C638" s="251"/>
      <c r="D638" s="110"/>
      <c r="E638" s="110"/>
      <c r="F638" s="110"/>
      <c r="G638" s="111"/>
      <c r="H638" s="99" t="s">
        <v>50</v>
      </c>
      <c r="I638" s="100"/>
      <c r="J638" s="101"/>
      <c r="K638" s="101"/>
      <c r="L638" s="102" t="str">
        <f>IF(I638&lt;&gt;0,((VLOOKUP(I638,'1. Standard_Cost'!$B$4:$D$8,2)+VLOOKUP(I638,'1. Standard_Cost'!$B$4:$D$8,3))*J638*K638),"0")</f>
        <v>0</v>
      </c>
      <c r="M638" s="102">
        <f>L638*'1. Standard_Cost'!F238</f>
        <v>0</v>
      </c>
      <c r="N638" s="103"/>
      <c r="O638" s="103"/>
      <c r="P638" s="103"/>
      <c r="Q638" s="103"/>
      <c r="R638" s="104">
        <f>+N638*P638*'1. Standard_Cost'!$B$12</f>
        <v>0</v>
      </c>
      <c r="S638" s="104">
        <f>+N638*O638*P638*'1. Standard_Cost'!$C$12</f>
        <v>0</v>
      </c>
      <c r="T638" s="104">
        <f>+N638*P638*Q638*'1. Standard_Cost'!$D$12</f>
        <v>0</v>
      </c>
      <c r="U638" s="104">
        <f>+N638*O638*'1. Standard_Cost'!$E$12</f>
        <v>0</v>
      </c>
      <c r="V638" s="103"/>
      <c r="W638" s="103"/>
      <c r="X638" s="103"/>
      <c r="Y638" s="104">
        <f>+V638*((X638*'1. Standard_Cost'!$B$16)+(W638*X638*'1. Standard_Cost'!$C$16))</f>
        <v>0</v>
      </c>
      <c r="Z638" s="103"/>
      <c r="AA638" s="103"/>
      <c r="AB638" s="104">
        <f>+Z638*'1. Standard_Cost'!$B$20+AA638*'1. Standard_Cost'!$C$20</f>
        <v>0</v>
      </c>
      <c r="AC638" s="105"/>
      <c r="AD638" s="106"/>
      <c r="AE638" s="104">
        <f>SUM(AD638,AC638,AB638,Y638,U638,T638,S638,R638)*'1. Standard_Cost'!B262</f>
        <v>0</v>
      </c>
      <c r="AF638" s="104">
        <f t="shared" ref="AF638:AF640" si="1035">SUM(AD638,AE638)</f>
        <v>0</v>
      </c>
      <c r="AG638" s="103"/>
      <c r="AH638" s="103">
        <v>0</v>
      </c>
      <c r="AI638" s="103">
        <v>0</v>
      </c>
      <c r="AJ638" s="107"/>
      <c r="AK638" s="107"/>
      <c r="AL638" s="107"/>
      <c r="AM638" s="104">
        <f>AG638*'1. Standard_Cost'!B258+'Incremental_Cost Year 2021'!AH647*'1. Standard_Cost'!C258+'Incremental_Cost Year 2021'!AI647*'1. Standard_Cost'!D258+'Incremental_Cost Year 2021'!AJ647+'Incremental_Cost Year 2021'!AL647+AK638</f>
        <v>0</v>
      </c>
      <c r="AN638" s="104">
        <f>AM638*'1. Standard_Cost'!C262</f>
        <v>0</v>
      </c>
      <c r="AO638" s="107"/>
      <c r="AQ638" s="104">
        <f t="shared" si="1032"/>
        <v>0</v>
      </c>
      <c r="AR638" s="104">
        <f t="shared" si="1033"/>
        <v>0</v>
      </c>
      <c r="AS638" s="104">
        <f t="shared" si="1019"/>
        <v>0</v>
      </c>
      <c r="AT638" s="104">
        <f t="shared" ref="AT638:AT640" si="1036">SUM(AQ638,AR638,AS638)</f>
        <v>0</v>
      </c>
      <c r="AU638" s="229"/>
      <c r="AV638" s="229">
        <v>0</v>
      </c>
      <c r="AW638" s="229"/>
      <c r="AX638" s="229"/>
      <c r="AY638" s="229"/>
      <c r="AZ638" s="229"/>
      <c r="BA638" s="230">
        <f t="shared" si="1034"/>
        <v>0</v>
      </c>
    </row>
    <row r="639" spans="1:53" ht="14.1" customHeight="1" outlineLevel="2" x14ac:dyDescent="0.2">
      <c r="A639" s="68"/>
      <c r="B639" s="94"/>
      <c r="C639" s="251"/>
      <c r="D639" s="110"/>
      <c r="E639" s="110"/>
      <c r="F639" s="110"/>
      <c r="G639" s="111"/>
      <c r="H639" s="99" t="s">
        <v>51</v>
      </c>
      <c r="I639" s="100"/>
      <c r="J639" s="101"/>
      <c r="K639" s="101"/>
      <c r="L639" s="102" t="str">
        <f>IF(I639&lt;&gt;0,((VLOOKUP(I639,'1. Standard_Cost'!$B$4:$D$8,2)+VLOOKUP(I639,'1. Standard_Cost'!$B$4:$D$8,3))*J639*K639),"0")</f>
        <v>0</v>
      </c>
      <c r="M639" s="102">
        <f>L639*'1. Standard_Cost'!F238</f>
        <v>0</v>
      </c>
      <c r="N639" s="103"/>
      <c r="O639" s="103"/>
      <c r="P639" s="103"/>
      <c r="Q639" s="103"/>
      <c r="R639" s="104">
        <f>+N639*P639*'1. Standard_Cost'!$B$12</f>
        <v>0</v>
      </c>
      <c r="S639" s="104">
        <f>+N639*O639*P639*'1. Standard_Cost'!$C$12</f>
        <v>0</v>
      </c>
      <c r="T639" s="104">
        <f>+N639*P639*Q639*'1. Standard_Cost'!$D$12</f>
        <v>0</v>
      </c>
      <c r="U639" s="104">
        <f>+N639*O639*'1. Standard_Cost'!$E$12</f>
        <v>0</v>
      </c>
      <c r="V639" s="103"/>
      <c r="W639" s="103"/>
      <c r="X639" s="103"/>
      <c r="Y639" s="104">
        <f>+V639*((X639*'1. Standard_Cost'!$B$16)+(W639*X639*'1. Standard_Cost'!$C$16))</f>
        <v>0</v>
      </c>
      <c r="Z639" s="103"/>
      <c r="AA639" s="103"/>
      <c r="AB639" s="104">
        <f>+Z639*'1. Standard_Cost'!$B$20+AA639*'1. Standard_Cost'!$C$20</f>
        <v>0</v>
      </c>
      <c r="AC639" s="105"/>
      <c r="AD639" s="106"/>
      <c r="AE639" s="104">
        <f>SUM(AD639,AC639,AB639,Y639,U639,T639,S639,R639)*'1. Standard_Cost'!B262</f>
        <v>0</v>
      </c>
      <c r="AF639" s="104">
        <f t="shared" si="1035"/>
        <v>0</v>
      </c>
      <c r="AG639" s="103"/>
      <c r="AH639" s="103"/>
      <c r="AI639" s="103"/>
      <c r="AJ639" s="107"/>
      <c r="AK639" s="107"/>
      <c r="AL639" s="107"/>
      <c r="AM639" s="104">
        <f>AG639*'1. Standard_Cost'!B258+'Incremental_Cost Year 2021'!AH648*'1. Standard_Cost'!C258+'Incremental_Cost Year 2021'!AI648*'1. Standard_Cost'!D258+'Incremental_Cost Year 2021'!AJ648+'Incremental_Cost Year 2021'!AL648+AK639</f>
        <v>0</v>
      </c>
      <c r="AN639" s="104">
        <f>AM639*'1. Standard_Cost'!C262</f>
        <v>0</v>
      </c>
      <c r="AO639" s="107"/>
      <c r="AQ639" s="104">
        <f t="shared" si="1032"/>
        <v>0</v>
      </c>
      <c r="AR639" s="104">
        <f t="shared" si="1033"/>
        <v>0</v>
      </c>
      <c r="AS639" s="104">
        <f t="shared" si="1019"/>
        <v>0</v>
      </c>
      <c r="AT639" s="104">
        <f t="shared" si="1036"/>
        <v>0</v>
      </c>
      <c r="AU639" s="229"/>
      <c r="AV639" s="229"/>
      <c r="AW639" s="229"/>
      <c r="AX639" s="229"/>
      <c r="AY639" s="229"/>
      <c r="AZ639" s="229"/>
      <c r="BA639" s="230">
        <f t="shared" si="1034"/>
        <v>0</v>
      </c>
    </row>
    <row r="640" spans="1:53" ht="14.1" customHeight="1" outlineLevel="2" x14ac:dyDescent="0.2">
      <c r="A640" s="68"/>
      <c r="B640" s="94"/>
      <c r="C640" s="251"/>
      <c r="D640" s="110"/>
      <c r="E640" s="110"/>
      <c r="F640" s="110"/>
      <c r="G640" s="111"/>
      <c r="H640" s="112" t="s">
        <v>179</v>
      </c>
      <c r="I640" s="100"/>
      <c r="J640" s="101"/>
      <c r="K640" s="101"/>
      <c r="L640" s="102" t="str">
        <f>IF(I640&lt;&gt;0,((VLOOKUP(I640,'1. Standard_Cost'!$B$4:$D$8,2)+VLOOKUP(I640,'1. Standard_Cost'!$B$4:$D$8,3))*J640*K640),"0")</f>
        <v>0</v>
      </c>
      <c r="M640" s="102">
        <f>L640*'1. Standard_Cost'!F238</f>
        <v>0</v>
      </c>
      <c r="N640" s="103"/>
      <c r="O640" s="103"/>
      <c r="P640" s="103"/>
      <c r="Q640" s="103"/>
      <c r="R640" s="104">
        <f>+N640*P640*'1. Standard_Cost'!$B$12</f>
        <v>0</v>
      </c>
      <c r="S640" s="104">
        <f>+N640*O640*P640*'1. Standard_Cost'!$C$12</f>
        <v>0</v>
      </c>
      <c r="T640" s="104">
        <f>+N640*P640*Q640*'1. Standard_Cost'!$D$12</f>
        <v>0</v>
      </c>
      <c r="U640" s="104">
        <f>+N640*O640*'1. Standard_Cost'!$E$12</f>
        <v>0</v>
      </c>
      <c r="V640" s="103"/>
      <c r="W640" s="103"/>
      <c r="X640" s="103"/>
      <c r="Y640" s="104">
        <f>+V640*((X640*'1. Standard_Cost'!$B$16)+(W640*X640*'1. Standard_Cost'!$C$16))</f>
        <v>0</v>
      </c>
      <c r="Z640" s="103"/>
      <c r="AA640" s="103"/>
      <c r="AB640" s="104">
        <f>+Z640*'1. Standard_Cost'!$B$20+AA640*'1. Standard_Cost'!$C$20</f>
        <v>0</v>
      </c>
      <c r="AC640" s="105"/>
      <c r="AD640" s="106"/>
      <c r="AE640" s="104">
        <f>SUM(AD640,AC640,AB640,Y640,U640,T640,S640,R640)*'1. Standard_Cost'!B262</f>
        <v>0</v>
      </c>
      <c r="AF640" s="104">
        <f t="shared" si="1035"/>
        <v>0</v>
      </c>
      <c r="AG640" s="103"/>
      <c r="AH640" s="103"/>
      <c r="AI640" s="103"/>
      <c r="AJ640" s="107"/>
      <c r="AK640" s="107"/>
      <c r="AL640" s="107"/>
      <c r="AM640" s="104">
        <f>AG640*'1. Standard_Cost'!B258+'Incremental_Cost Year 2021'!AH649*'1. Standard_Cost'!C258+'Incremental_Cost Year 2021'!AI649*'1. Standard_Cost'!D258+'Incremental_Cost Year 2021'!AJ649+'Incremental_Cost Year 2021'!AL649+AK640</f>
        <v>0</v>
      </c>
      <c r="AN640" s="104">
        <f>AM640*'1. Standard_Cost'!C262</f>
        <v>0</v>
      </c>
      <c r="AO640" s="107"/>
      <c r="AQ640" s="104">
        <f t="shared" si="1032"/>
        <v>0</v>
      </c>
      <c r="AR640" s="104">
        <f t="shared" si="1033"/>
        <v>0</v>
      </c>
      <c r="AS640" s="104">
        <f t="shared" si="1019"/>
        <v>0</v>
      </c>
      <c r="AT640" s="104">
        <f t="shared" si="1036"/>
        <v>0</v>
      </c>
      <c r="AU640" s="229"/>
      <c r="AV640" s="229"/>
      <c r="AW640" s="229"/>
      <c r="AX640" s="229"/>
      <c r="AY640" s="229"/>
      <c r="AZ640" s="229"/>
      <c r="BA640" s="230">
        <f t="shared" si="1034"/>
        <v>0</v>
      </c>
    </row>
    <row r="641" spans="1:53" ht="25.35" customHeight="1" outlineLevel="1" x14ac:dyDescent="0.2">
      <c r="A641" s="68"/>
      <c r="B641" s="94"/>
      <c r="C641" s="251"/>
      <c r="D641" s="110"/>
      <c r="E641" s="113" t="s">
        <v>819</v>
      </c>
      <c r="F641" s="114" t="s">
        <v>154</v>
      </c>
      <c r="G641" s="115" t="s">
        <v>155</v>
      </c>
      <c r="H641" s="140" t="s">
        <v>399</v>
      </c>
      <c r="I641" s="117"/>
      <c r="J641" s="117"/>
      <c r="K641" s="117"/>
      <c r="L641" s="118">
        <f>SUM(L637:L640)</f>
        <v>0</v>
      </c>
      <c r="M641" s="118">
        <f>SUM(M637:M640)</f>
        <v>0</v>
      </c>
      <c r="N641" s="117"/>
      <c r="O641" s="117"/>
      <c r="P641" s="117"/>
      <c r="Q641" s="117"/>
      <c r="R641" s="119">
        <f>SUM(R637:R640)</f>
        <v>0</v>
      </c>
      <c r="S641" s="119">
        <f>SUM(S637:S640)</f>
        <v>0</v>
      </c>
      <c r="T641" s="119">
        <f>SUM(T637:T640)</f>
        <v>0</v>
      </c>
      <c r="U641" s="119">
        <f>SUM(U637:U640)</f>
        <v>0</v>
      </c>
      <c r="V641" s="117"/>
      <c r="W641" s="117"/>
      <c r="X641" s="117"/>
      <c r="Y641" s="118">
        <f>SUM(Y637:Y640)</f>
        <v>0</v>
      </c>
      <c r="Z641" s="117"/>
      <c r="AA641" s="117"/>
      <c r="AB641" s="118">
        <f t="shared" ref="AB641:AF641" si="1037">SUM(AB637:AB640)</f>
        <v>0</v>
      </c>
      <c r="AC641" s="118">
        <f t="shared" si="1037"/>
        <v>0</v>
      </c>
      <c r="AD641" s="118">
        <f t="shared" si="1037"/>
        <v>0</v>
      </c>
      <c r="AE641" s="118">
        <f t="shared" si="1037"/>
        <v>0</v>
      </c>
      <c r="AF641" s="118">
        <f t="shared" si="1037"/>
        <v>0</v>
      </c>
      <c r="AG641" s="117"/>
      <c r="AH641" s="117"/>
      <c r="AI641" s="117"/>
      <c r="AJ641" s="119">
        <f>SUM(AJ637:AJ640)</f>
        <v>0</v>
      </c>
      <c r="AK641" s="119">
        <f t="shared" ref="AK641:AN641" si="1038">SUM(AK637:AK640)</f>
        <v>0</v>
      </c>
      <c r="AL641" s="119">
        <f t="shared" si="1038"/>
        <v>2400000</v>
      </c>
      <c r="AM641" s="119">
        <f t="shared" si="1038"/>
        <v>2400000</v>
      </c>
      <c r="AN641" s="119">
        <f t="shared" si="1038"/>
        <v>360000</v>
      </c>
      <c r="AO641" s="116"/>
      <c r="AP641" s="120"/>
      <c r="AQ641" s="118">
        <f t="shared" ref="AQ641:BA641" si="1039">SUM(AQ637:AQ640)</f>
        <v>0</v>
      </c>
      <c r="AR641" s="118">
        <f t="shared" si="1039"/>
        <v>0</v>
      </c>
      <c r="AS641" s="121">
        <f t="shared" si="1039"/>
        <v>2760000</v>
      </c>
      <c r="AT641" s="121">
        <f t="shared" si="1039"/>
        <v>2760000</v>
      </c>
      <c r="AU641" s="121">
        <f t="shared" si="1039"/>
        <v>0</v>
      </c>
      <c r="AV641" s="121">
        <f t="shared" si="1039"/>
        <v>2760000</v>
      </c>
      <c r="AW641" s="118">
        <f t="shared" si="1039"/>
        <v>0</v>
      </c>
      <c r="AX641" s="118">
        <f t="shared" si="1039"/>
        <v>0</v>
      </c>
      <c r="AY641" s="118">
        <f t="shared" si="1039"/>
        <v>0</v>
      </c>
      <c r="AZ641" s="118">
        <f t="shared" si="1039"/>
        <v>0</v>
      </c>
      <c r="BA641" s="118">
        <f t="shared" si="1039"/>
        <v>0</v>
      </c>
    </row>
    <row r="642" spans="1:53" ht="14.1" customHeight="1" outlineLevel="2" x14ac:dyDescent="0.2">
      <c r="A642" s="68"/>
      <c r="B642" s="94"/>
      <c r="C642" s="251"/>
      <c r="D642" s="110" t="s">
        <v>516</v>
      </c>
      <c r="E642" s="96"/>
      <c r="F642" s="97"/>
      <c r="G642" s="98"/>
      <c r="H642" s="99" t="s">
        <v>49</v>
      </c>
      <c r="I642" s="100"/>
      <c r="J642" s="101"/>
      <c r="K642" s="101"/>
      <c r="L642" s="102" t="str">
        <f>IF(I642&lt;&gt;0,((VLOOKUP(I642,'1. Standard_Cost'!$B$4:$D$8,2)+VLOOKUP(I642,'1. Standard_Cost'!$B$4:$D$8,3))*J642*K642),"0")</f>
        <v>0</v>
      </c>
      <c r="M642" s="102">
        <f>L642*'1. Standard_Cost'!F238</f>
        <v>0</v>
      </c>
      <c r="N642" s="103"/>
      <c r="O642" s="103"/>
      <c r="P642" s="103"/>
      <c r="Q642" s="103"/>
      <c r="R642" s="104">
        <f>+N642*P642*'1. Standard_Cost'!$B$12</f>
        <v>0</v>
      </c>
      <c r="S642" s="104">
        <f>+N642*O642*P642*'1. Standard_Cost'!$C$12</f>
        <v>0</v>
      </c>
      <c r="T642" s="104">
        <f>+N642*P642*Q642*'1. Standard_Cost'!$D$12</f>
        <v>0</v>
      </c>
      <c r="U642" s="104">
        <f>+N642*O642*'1. Standard_Cost'!$E$12</f>
        <v>0</v>
      </c>
      <c r="V642" s="103"/>
      <c r="W642" s="103"/>
      <c r="X642" s="103"/>
      <c r="Y642" s="104">
        <f>+V642*((X642*'1. Standard_Cost'!$B$16)+(W642*X642*'1. Standard_Cost'!$C$16))</f>
        <v>0</v>
      </c>
      <c r="Z642" s="103"/>
      <c r="AA642" s="103"/>
      <c r="AB642" s="104">
        <f>+Z642*'1. Standard_Cost'!$B$20+AA642*'1. Standard_Cost'!$C$20</f>
        <v>0</v>
      </c>
      <c r="AC642" s="105"/>
      <c r="AD642" s="106"/>
      <c r="AE642" s="104">
        <f>SUM(AD642,AC642,AB642,Y642,U642,T642,S642,R642)*'1. Standard_Cost'!B262</f>
        <v>0</v>
      </c>
      <c r="AF642" s="104">
        <f>SUM(AD642,AE642)</f>
        <v>0</v>
      </c>
      <c r="AG642" s="103"/>
      <c r="AH642" s="103"/>
      <c r="AI642" s="103"/>
      <c r="AJ642" s="107"/>
      <c r="AK642" s="107"/>
      <c r="AL642" s="107"/>
      <c r="AM642" s="104">
        <f>AG642*'1. Standard_Cost'!B258+'Incremental_Cost Year 2021'!AH651*'1. Standard_Cost'!C258+'Incremental_Cost Year 2021'!AI651*'1. Standard_Cost'!D258+'Incremental_Cost Year 2021'!AJ651+'Incremental_Cost Year 2021'!AL651+AK642</f>
        <v>0</v>
      </c>
      <c r="AN642" s="104">
        <f>AM642*'1. Standard_Cost'!C262</f>
        <v>0</v>
      </c>
      <c r="AO642" s="107"/>
      <c r="AQ642" s="104">
        <f t="shared" ref="AQ642:AQ645" si="1040">L642+M642</f>
        <v>0</v>
      </c>
      <c r="AR642" s="104">
        <f t="shared" ref="AR642:AR645" si="1041">AF642</f>
        <v>0</v>
      </c>
      <c r="AS642" s="104">
        <f t="shared" si="1019"/>
        <v>0</v>
      </c>
      <c r="AT642" s="104">
        <f>SUM(AQ642,AR642,AS642)</f>
        <v>0</v>
      </c>
      <c r="AU642" s="229"/>
      <c r="AV642" s="229"/>
      <c r="AW642" s="229"/>
      <c r="AX642" s="229"/>
      <c r="AY642" s="229"/>
      <c r="AZ642" s="229"/>
      <c r="BA642" s="230">
        <f t="shared" ref="BA642:BA645" si="1042">SUM(AU642:AZ642)-AT642</f>
        <v>0</v>
      </c>
    </row>
    <row r="643" spans="1:53" ht="14.1" customHeight="1" outlineLevel="2" x14ac:dyDescent="0.2">
      <c r="A643" s="68"/>
      <c r="B643" s="94"/>
      <c r="C643" s="251"/>
      <c r="D643" s="110"/>
      <c r="E643" s="110"/>
      <c r="F643" s="110"/>
      <c r="G643" s="111"/>
      <c r="H643" s="99" t="s">
        <v>50</v>
      </c>
      <c r="I643" s="100"/>
      <c r="J643" s="101"/>
      <c r="K643" s="101"/>
      <c r="L643" s="102" t="str">
        <f>IF(I643&lt;&gt;0,((VLOOKUP(I643,'1. Standard_Cost'!$B$4:$D$8,2)+VLOOKUP(I643,'1. Standard_Cost'!$B$4:$D$8,3))*J643*K643),"0")</f>
        <v>0</v>
      </c>
      <c r="M643" s="102">
        <f>L643*'1. Standard_Cost'!F238</f>
        <v>0</v>
      </c>
      <c r="N643" s="103"/>
      <c r="O643" s="103"/>
      <c r="P643" s="103"/>
      <c r="Q643" s="103"/>
      <c r="R643" s="104">
        <f>+N643*P643*'1. Standard_Cost'!$B$12</f>
        <v>0</v>
      </c>
      <c r="S643" s="104">
        <f>+N643*O643*P643*'1. Standard_Cost'!$C$12</f>
        <v>0</v>
      </c>
      <c r="T643" s="104">
        <f>+N643*P643*Q643*'1. Standard_Cost'!$D$12</f>
        <v>0</v>
      </c>
      <c r="U643" s="104">
        <f>+N643*O643*'1. Standard_Cost'!$E$12</f>
        <v>0</v>
      </c>
      <c r="V643" s="103"/>
      <c r="W643" s="103"/>
      <c r="X643" s="103"/>
      <c r="Y643" s="104">
        <f>+V643*((X643*'1. Standard_Cost'!$B$16)+(W643*X643*'1. Standard_Cost'!$C$16))</f>
        <v>0</v>
      </c>
      <c r="Z643" s="103"/>
      <c r="AA643" s="103"/>
      <c r="AB643" s="104">
        <f>+Z643*'1. Standard_Cost'!$B$20+AA643*'1. Standard_Cost'!$C$20</f>
        <v>0</v>
      </c>
      <c r="AC643" s="105"/>
      <c r="AD643" s="106"/>
      <c r="AE643" s="104">
        <f>SUM(AD643,AC643,AB643,Y643,U643,T643,S643,R643)*'1. Standard_Cost'!B262</f>
        <v>0</v>
      </c>
      <c r="AF643" s="104">
        <f t="shared" ref="AF643:AF645" si="1043">SUM(AD643,AE643)</f>
        <v>0</v>
      </c>
      <c r="AG643" s="103"/>
      <c r="AH643" s="103">
        <v>0</v>
      </c>
      <c r="AI643" s="103">
        <v>0</v>
      </c>
      <c r="AJ643" s="107"/>
      <c r="AK643" s="107"/>
      <c r="AL643" s="107"/>
      <c r="AM643" s="104">
        <f>AG643*'1. Standard_Cost'!B258+'Incremental_Cost Year 2021'!AH652*'1. Standard_Cost'!C258+'Incremental_Cost Year 2021'!AI652*'1. Standard_Cost'!D258+'Incremental_Cost Year 2021'!AJ652+'Incremental_Cost Year 2021'!AL652+AK643</f>
        <v>0</v>
      </c>
      <c r="AN643" s="104">
        <f>AM643*'1. Standard_Cost'!C262</f>
        <v>0</v>
      </c>
      <c r="AO643" s="107"/>
      <c r="AQ643" s="104">
        <f t="shared" si="1040"/>
        <v>0</v>
      </c>
      <c r="AR643" s="104">
        <f t="shared" si="1041"/>
        <v>0</v>
      </c>
      <c r="AS643" s="104">
        <f t="shared" si="1019"/>
        <v>0</v>
      </c>
      <c r="AT643" s="104">
        <f t="shared" ref="AT643:AT645" si="1044">SUM(AQ643,AR643,AS643)</f>
        <v>0</v>
      </c>
      <c r="AU643" s="229"/>
      <c r="AV643" s="229">
        <v>0</v>
      </c>
      <c r="AW643" s="229"/>
      <c r="AX643" s="229"/>
      <c r="AY643" s="229"/>
      <c r="AZ643" s="229"/>
      <c r="BA643" s="230">
        <f t="shared" si="1042"/>
        <v>0</v>
      </c>
    </row>
    <row r="644" spans="1:53" ht="14.1" customHeight="1" outlineLevel="2" x14ac:dyDescent="0.2">
      <c r="A644" s="68"/>
      <c r="B644" s="94"/>
      <c r="C644" s="251"/>
      <c r="D644" s="110"/>
      <c r="E644" s="110"/>
      <c r="F644" s="110"/>
      <c r="G644" s="111"/>
      <c r="H644" s="99" t="s">
        <v>51</v>
      </c>
      <c r="I644" s="100"/>
      <c r="J644" s="101"/>
      <c r="K644" s="101"/>
      <c r="L644" s="102" t="str">
        <f>IF(I644&lt;&gt;0,((VLOOKUP(I644,'1. Standard_Cost'!$B$4:$D$8,2)+VLOOKUP(I644,'1. Standard_Cost'!$B$4:$D$8,3))*J644*K644),"0")</f>
        <v>0</v>
      </c>
      <c r="M644" s="102">
        <f>L644*'1. Standard_Cost'!F238</f>
        <v>0</v>
      </c>
      <c r="N644" s="103"/>
      <c r="O644" s="103"/>
      <c r="P644" s="103"/>
      <c r="Q644" s="103"/>
      <c r="R644" s="104">
        <f>+N644*P644*'1. Standard_Cost'!$B$12</f>
        <v>0</v>
      </c>
      <c r="S644" s="104">
        <f>+N644*O644*P644*'1. Standard_Cost'!$C$12</f>
        <v>0</v>
      </c>
      <c r="T644" s="104">
        <f>+N644*P644*Q644*'1. Standard_Cost'!$D$12</f>
        <v>0</v>
      </c>
      <c r="U644" s="104">
        <f>+N644*O644*'1. Standard_Cost'!$E$12</f>
        <v>0</v>
      </c>
      <c r="V644" s="103"/>
      <c r="W644" s="103"/>
      <c r="X644" s="103"/>
      <c r="Y644" s="104">
        <f>+V644*((X644*'1. Standard_Cost'!$B$16)+(W644*X644*'1. Standard_Cost'!$C$16))</f>
        <v>0</v>
      </c>
      <c r="Z644" s="103"/>
      <c r="AA644" s="103"/>
      <c r="AB644" s="104">
        <f>+Z644*'1. Standard_Cost'!$B$20+AA644*'1. Standard_Cost'!$C$20</f>
        <v>0</v>
      </c>
      <c r="AC644" s="105"/>
      <c r="AD644" s="106"/>
      <c r="AE644" s="104">
        <f>SUM(AD644,AC644,AB644,Y644,U644,T644,S644,R644)*'1. Standard_Cost'!B262</f>
        <v>0</v>
      </c>
      <c r="AF644" s="104">
        <f t="shared" si="1043"/>
        <v>0</v>
      </c>
      <c r="AG644" s="103"/>
      <c r="AH644" s="103"/>
      <c r="AI644" s="103"/>
      <c r="AJ644" s="107"/>
      <c r="AK644" s="107"/>
      <c r="AL644" s="107"/>
      <c r="AM644" s="104">
        <f>AG644*'1. Standard_Cost'!B258+'Incremental_Cost Year 2021'!AH653*'1. Standard_Cost'!C258+'Incremental_Cost Year 2021'!AI653*'1. Standard_Cost'!D258+'Incremental_Cost Year 2021'!AJ653+'Incremental_Cost Year 2021'!AL653+AK644</f>
        <v>0</v>
      </c>
      <c r="AN644" s="104">
        <f>AM644*'1. Standard_Cost'!C262</f>
        <v>0</v>
      </c>
      <c r="AO644" s="107"/>
      <c r="AQ644" s="104">
        <f t="shared" si="1040"/>
        <v>0</v>
      </c>
      <c r="AR644" s="104">
        <f t="shared" si="1041"/>
        <v>0</v>
      </c>
      <c r="AS644" s="104">
        <f t="shared" si="1019"/>
        <v>0</v>
      </c>
      <c r="AT644" s="104">
        <f t="shared" si="1044"/>
        <v>0</v>
      </c>
      <c r="AU644" s="229"/>
      <c r="AV644" s="229"/>
      <c r="AW644" s="229"/>
      <c r="AX644" s="229"/>
      <c r="AY644" s="229"/>
      <c r="AZ644" s="229"/>
      <c r="BA644" s="230">
        <f t="shared" si="1042"/>
        <v>0</v>
      </c>
    </row>
    <row r="645" spans="1:53" ht="14.1" customHeight="1" outlineLevel="2" x14ac:dyDescent="0.2">
      <c r="A645" s="68"/>
      <c r="B645" s="94"/>
      <c r="C645" s="251"/>
      <c r="D645" s="110"/>
      <c r="E645" s="110"/>
      <c r="F645" s="110"/>
      <c r="G645" s="111"/>
      <c r="H645" s="112" t="s">
        <v>179</v>
      </c>
      <c r="I645" s="100"/>
      <c r="J645" s="101"/>
      <c r="K645" s="101"/>
      <c r="L645" s="102" t="str">
        <f>IF(I645&lt;&gt;0,((VLOOKUP(I645,'1. Standard_Cost'!$B$4:$D$8,2)+VLOOKUP(I645,'1. Standard_Cost'!$B$4:$D$8,3))*J645*K645),"0")</f>
        <v>0</v>
      </c>
      <c r="M645" s="102">
        <f>L645*'1. Standard_Cost'!F238</f>
        <v>0</v>
      </c>
      <c r="N645" s="103"/>
      <c r="O645" s="103"/>
      <c r="P645" s="103"/>
      <c r="Q645" s="103"/>
      <c r="R645" s="104">
        <f>+N645*P645*'1. Standard_Cost'!$B$12</f>
        <v>0</v>
      </c>
      <c r="S645" s="104">
        <f>+N645*O645*P645*'1. Standard_Cost'!$C$12</f>
        <v>0</v>
      </c>
      <c r="T645" s="104">
        <f>+N645*P645*Q645*'1. Standard_Cost'!$D$12</f>
        <v>0</v>
      </c>
      <c r="U645" s="104">
        <f>+N645*O645*'1. Standard_Cost'!$E$12</f>
        <v>0</v>
      </c>
      <c r="V645" s="103"/>
      <c r="W645" s="103"/>
      <c r="X645" s="103"/>
      <c r="Y645" s="104">
        <f>+V645*((X645*'1. Standard_Cost'!$B$16)+(W645*X645*'1. Standard_Cost'!$C$16))</f>
        <v>0</v>
      </c>
      <c r="Z645" s="103"/>
      <c r="AA645" s="103"/>
      <c r="AB645" s="104">
        <f>+Z645*'1. Standard_Cost'!$B$20+AA645*'1. Standard_Cost'!$C$20</f>
        <v>0</v>
      </c>
      <c r="AC645" s="105"/>
      <c r="AD645" s="106"/>
      <c r="AE645" s="104">
        <f>SUM(AD645,AC645,AB645,Y645,U645,T645,S645,R645)*'1. Standard_Cost'!B262</f>
        <v>0</v>
      </c>
      <c r="AF645" s="104">
        <f t="shared" si="1043"/>
        <v>0</v>
      </c>
      <c r="AG645" s="103"/>
      <c r="AH645" s="103"/>
      <c r="AI645" s="103"/>
      <c r="AJ645" s="107"/>
      <c r="AK645" s="107"/>
      <c r="AL645" s="107"/>
      <c r="AM645" s="104">
        <f>AG645*'1. Standard_Cost'!B258+'Incremental_Cost Year 2021'!AH654*'1. Standard_Cost'!C258+'Incremental_Cost Year 2021'!AI654*'1. Standard_Cost'!D258+'Incremental_Cost Year 2021'!AJ654+'Incremental_Cost Year 2021'!AL654+AK645</f>
        <v>0</v>
      </c>
      <c r="AN645" s="104">
        <f>AM645*'1. Standard_Cost'!C262</f>
        <v>0</v>
      </c>
      <c r="AO645" s="107"/>
      <c r="AQ645" s="104">
        <f t="shared" si="1040"/>
        <v>0</v>
      </c>
      <c r="AR645" s="104">
        <f t="shared" si="1041"/>
        <v>0</v>
      </c>
      <c r="AS645" s="104">
        <f t="shared" si="1019"/>
        <v>0</v>
      </c>
      <c r="AT645" s="104">
        <f t="shared" si="1044"/>
        <v>0</v>
      </c>
      <c r="AU645" s="229"/>
      <c r="AV645" s="229"/>
      <c r="AW645" s="229"/>
      <c r="AX645" s="229"/>
      <c r="AY645" s="229"/>
      <c r="AZ645" s="229"/>
      <c r="BA645" s="230">
        <f t="shared" si="1042"/>
        <v>0</v>
      </c>
    </row>
    <row r="646" spans="1:53" ht="25.7" customHeight="1" outlineLevel="1" x14ac:dyDescent="0.2">
      <c r="A646" s="68"/>
      <c r="B646" s="94"/>
      <c r="C646" s="251"/>
      <c r="D646" s="110"/>
      <c r="E646" s="113" t="s">
        <v>400</v>
      </c>
      <c r="F646" s="114" t="s">
        <v>154</v>
      </c>
      <c r="G646" s="115" t="s">
        <v>155</v>
      </c>
      <c r="H646" s="122" t="s">
        <v>401</v>
      </c>
      <c r="I646" s="117"/>
      <c r="J646" s="117"/>
      <c r="K646" s="117"/>
      <c r="L646" s="118">
        <f>SUM(L642:L645)</f>
        <v>0</v>
      </c>
      <c r="M646" s="118">
        <f>SUM(M642:M645)</f>
        <v>0</v>
      </c>
      <c r="N646" s="117"/>
      <c r="O646" s="117"/>
      <c r="P646" s="117"/>
      <c r="Q646" s="117"/>
      <c r="R646" s="119">
        <f>SUM(R642:R645)</f>
        <v>0</v>
      </c>
      <c r="S646" s="119">
        <f>SUM(S642:S645)</f>
        <v>0</v>
      </c>
      <c r="T646" s="119">
        <f>SUM(T642:T645)</f>
        <v>0</v>
      </c>
      <c r="U646" s="119">
        <f>SUM(U642:U645)</f>
        <v>0</v>
      </c>
      <c r="V646" s="117"/>
      <c r="W646" s="117"/>
      <c r="X646" s="117"/>
      <c r="Y646" s="118">
        <f>SUM(Y642:Y645)</f>
        <v>0</v>
      </c>
      <c r="Z646" s="117"/>
      <c r="AA646" s="117"/>
      <c r="AB646" s="118">
        <f t="shared" ref="AB646:AF646" si="1045">SUM(AB642:AB645)</f>
        <v>0</v>
      </c>
      <c r="AC646" s="118">
        <f t="shared" si="1045"/>
        <v>0</v>
      </c>
      <c r="AD646" s="118">
        <f t="shared" si="1045"/>
        <v>0</v>
      </c>
      <c r="AE646" s="118">
        <f t="shared" si="1045"/>
        <v>0</v>
      </c>
      <c r="AF646" s="118">
        <f t="shared" si="1045"/>
        <v>0</v>
      </c>
      <c r="AG646" s="117"/>
      <c r="AH646" s="117"/>
      <c r="AI646" s="117"/>
      <c r="AJ646" s="119">
        <f>SUM(AJ642:AJ645)</f>
        <v>0</v>
      </c>
      <c r="AK646" s="119">
        <f t="shared" ref="AK646:AN646" si="1046">SUM(AK642:AK645)</f>
        <v>0</v>
      </c>
      <c r="AL646" s="119">
        <f t="shared" si="1046"/>
        <v>0</v>
      </c>
      <c r="AM646" s="119">
        <f t="shared" si="1046"/>
        <v>0</v>
      </c>
      <c r="AN646" s="119">
        <f t="shared" si="1046"/>
        <v>0</v>
      </c>
      <c r="AO646" s="116"/>
      <c r="AP646" s="120"/>
      <c r="AQ646" s="121">
        <f t="shared" ref="AQ646:BA646" si="1047">SUM(AQ642:AQ645)</f>
        <v>0</v>
      </c>
      <c r="AR646" s="121">
        <f t="shared" si="1047"/>
        <v>0</v>
      </c>
      <c r="AS646" s="121">
        <f t="shared" si="1047"/>
        <v>0</v>
      </c>
      <c r="AT646" s="121">
        <f t="shared" si="1047"/>
        <v>0</v>
      </c>
      <c r="AU646" s="121">
        <f t="shared" si="1047"/>
        <v>0</v>
      </c>
      <c r="AV646" s="121">
        <f t="shared" si="1047"/>
        <v>0</v>
      </c>
      <c r="AW646" s="121">
        <f t="shared" si="1047"/>
        <v>0</v>
      </c>
      <c r="AX646" s="121">
        <f t="shared" si="1047"/>
        <v>0</v>
      </c>
      <c r="AY646" s="121">
        <f t="shared" si="1047"/>
        <v>0</v>
      </c>
      <c r="AZ646" s="121">
        <f t="shared" si="1047"/>
        <v>0</v>
      </c>
      <c r="BA646" s="121">
        <f t="shared" si="1047"/>
        <v>0</v>
      </c>
    </row>
    <row r="647" spans="1:53" ht="14.1" customHeight="1" outlineLevel="2" x14ac:dyDescent="0.2">
      <c r="A647" s="68"/>
      <c r="B647" s="94"/>
      <c r="C647" s="251"/>
      <c r="D647" s="110" t="s">
        <v>516</v>
      </c>
      <c r="E647" s="96"/>
      <c r="F647" s="97"/>
      <c r="G647" s="98"/>
      <c r="H647" s="99"/>
      <c r="I647" s="100"/>
      <c r="J647" s="101"/>
      <c r="K647" s="101"/>
      <c r="L647" s="102" t="str">
        <f>IF(I647&lt;&gt;0,((VLOOKUP(I647,'1. Standard_Cost'!$B$4:$D$8,2)+VLOOKUP(I647,'1. Standard_Cost'!$B$4:$D$8,3))*J647*K647),"0")</f>
        <v>0</v>
      </c>
      <c r="M647" s="102">
        <f>L647*'1. Standard_Cost'!F238</f>
        <v>0</v>
      </c>
      <c r="N647" s="103"/>
      <c r="O647" s="103"/>
      <c r="P647" s="103"/>
      <c r="Q647" s="103"/>
      <c r="R647" s="104">
        <f>+N647*P647*'1. Standard_Cost'!$B$12</f>
        <v>0</v>
      </c>
      <c r="S647" s="104">
        <f>+N647*O647*P647*'1. Standard_Cost'!$C$12</f>
        <v>0</v>
      </c>
      <c r="T647" s="104">
        <f>+N647*P647*Q647*'1. Standard_Cost'!$D$12</f>
        <v>0</v>
      </c>
      <c r="U647" s="104">
        <f>+N647*O647*'1. Standard_Cost'!$E$12</f>
        <v>0</v>
      </c>
      <c r="V647" s="103"/>
      <c r="W647" s="103"/>
      <c r="X647" s="103"/>
      <c r="Y647" s="104">
        <f>+V647*((X647*'1. Standard_Cost'!$B$16)+(W647*X647*'1. Standard_Cost'!$C$16))</f>
        <v>0</v>
      </c>
      <c r="Z647" s="103"/>
      <c r="AA647" s="103"/>
      <c r="AB647" s="104">
        <f>+Z647*'1. Standard_Cost'!$B$20+AA647*'1. Standard_Cost'!$C$20</f>
        <v>0</v>
      </c>
      <c r="AC647" s="105"/>
      <c r="AD647" s="106"/>
      <c r="AE647" s="104">
        <f>SUM(AD647,AC647,AB647,Y647,U647,T647,S647,R647)*'1. Standard_Cost'!B262</f>
        <v>0</v>
      </c>
      <c r="AF647" s="104">
        <f>SUM(AD647,AE647)</f>
        <v>0</v>
      </c>
      <c r="AG647" s="103"/>
      <c r="AH647" s="103"/>
      <c r="AI647" s="103"/>
      <c r="AJ647" s="107"/>
      <c r="AK647" s="107"/>
      <c r="AL647" s="107"/>
      <c r="AM647" s="104">
        <f>AG647*'1. Standard_Cost'!B258+'Incremental_Cost Year 2021'!AH656*'1. Standard_Cost'!C258+'Incremental_Cost Year 2021'!AI656*'1. Standard_Cost'!D258+'Incremental_Cost Year 2021'!AJ656+'Incremental_Cost Year 2021'!AL656+AK647</f>
        <v>0</v>
      </c>
      <c r="AN647" s="104">
        <f>AM647*'1. Standard_Cost'!C262</f>
        <v>0</v>
      </c>
      <c r="AO647" s="107"/>
      <c r="AQ647" s="104">
        <f t="shared" ref="AQ647:AQ650" si="1048">L647+M647</f>
        <v>0</v>
      </c>
      <c r="AR647" s="104">
        <f t="shared" ref="AR647:AR650" si="1049">AF647</f>
        <v>0</v>
      </c>
      <c r="AS647" s="104">
        <f t="shared" si="1019"/>
        <v>0</v>
      </c>
      <c r="AT647" s="104">
        <f>SUM(AQ647,AR647,AS647)</f>
        <v>0</v>
      </c>
      <c r="AU647" s="229"/>
      <c r="AV647" s="229"/>
      <c r="AW647" s="229"/>
      <c r="AX647" s="229"/>
      <c r="AY647" s="229"/>
      <c r="AZ647" s="229"/>
      <c r="BA647" s="230">
        <f t="shared" ref="BA647:BA650" si="1050">SUM(AU647:AZ647)-AT647</f>
        <v>0</v>
      </c>
    </row>
    <row r="648" spans="1:53" ht="14.1" customHeight="1" outlineLevel="2" x14ac:dyDescent="0.2">
      <c r="A648" s="68"/>
      <c r="B648" s="94"/>
      <c r="C648" s="251"/>
      <c r="D648" s="110"/>
      <c r="E648" s="110"/>
      <c r="F648" s="110"/>
      <c r="G648" s="111"/>
      <c r="H648" s="99" t="s">
        <v>50</v>
      </c>
      <c r="I648" s="100"/>
      <c r="J648" s="101"/>
      <c r="K648" s="101"/>
      <c r="L648" s="102" t="str">
        <f>IF(I648&lt;&gt;0,((VLOOKUP(I648,'1. Standard_Cost'!$B$4:$D$8,2)+VLOOKUP(I648,'1. Standard_Cost'!$B$4:$D$8,3))*J648*K648),"0")</f>
        <v>0</v>
      </c>
      <c r="M648" s="102">
        <f>L648*'1. Standard_Cost'!F238</f>
        <v>0</v>
      </c>
      <c r="N648" s="103"/>
      <c r="O648" s="103"/>
      <c r="P648" s="103"/>
      <c r="Q648" s="103"/>
      <c r="R648" s="104">
        <f>+N648*P648*'1. Standard_Cost'!$B$12</f>
        <v>0</v>
      </c>
      <c r="S648" s="104">
        <f>+N648*O648*P648*'1. Standard_Cost'!$C$12</f>
        <v>0</v>
      </c>
      <c r="T648" s="104">
        <f>+N648*P648*Q648*'1. Standard_Cost'!$D$12</f>
        <v>0</v>
      </c>
      <c r="U648" s="104">
        <f>+N648*O648*'1. Standard_Cost'!$E$12</f>
        <v>0</v>
      </c>
      <c r="V648" s="103"/>
      <c r="W648" s="103"/>
      <c r="X648" s="103"/>
      <c r="Y648" s="104">
        <f>+V648*((X648*'1. Standard_Cost'!$B$16)+(W648*X648*'1. Standard_Cost'!$C$16))</f>
        <v>0</v>
      </c>
      <c r="Z648" s="103"/>
      <c r="AA648" s="103"/>
      <c r="AB648" s="104">
        <f>+Z648*'1. Standard_Cost'!$B$20+AA648*'1. Standard_Cost'!$C$20</f>
        <v>0</v>
      </c>
      <c r="AC648" s="105"/>
      <c r="AD648" s="106"/>
      <c r="AE648" s="104">
        <f>SUM(AD648,AC648,AB648,Y648,U648,T648,S648,R648)*'1. Standard_Cost'!B262</f>
        <v>0</v>
      </c>
      <c r="AF648" s="104">
        <f t="shared" ref="AF648:AF650" si="1051">SUM(AD648,AE648)</f>
        <v>0</v>
      </c>
      <c r="AG648" s="103"/>
      <c r="AH648" s="103">
        <v>0</v>
      </c>
      <c r="AI648" s="103">
        <v>0</v>
      </c>
      <c r="AJ648" s="107"/>
      <c r="AK648" s="107"/>
      <c r="AL648" s="107"/>
      <c r="AM648" s="104">
        <f>AG648*'1. Standard_Cost'!B258+'Incremental_Cost Year 2021'!AH657*'1. Standard_Cost'!C258+'Incremental_Cost Year 2021'!AI657*'1. Standard_Cost'!D258+'Incremental_Cost Year 2021'!AJ657+'Incremental_Cost Year 2021'!AL657+AK648</f>
        <v>0</v>
      </c>
      <c r="AN648" s="104">
        <f>AM648*'1. Standard_Cost'!C262</f>
        <v>0</v>
      </c>
      <c r="AO648" s="107"/>
      <c r="AQ648" s="104">
        <f t="shared" si="1048"/>
        <v>0</v>
      </c>
      <c r="AR648" s="104">
        <f t="shared" si="1049"/>
        <v>0</v>
      </c>
      <c r="AS648" s="104">
        <f t="shared" si="1019"/>
        <v>0</v>
      </c>
      <c r="AT648" s="104">
        <f t="shared" ref="AT648:AT650" si="1052">SUM(AQ648,AR648,AS648)</f>
        <v>0</v>
      </c>
      <c r="AU648" s="229"/>
      <c r="AV648" s="229">
        <v>0</v>
      </c>
      <c r="AW648" s="229"/>
      <c r="AX648" s="229"/>
      <c r="AY648" s="229"/>
      <c r="AZ648" s="229"/>
      <c r="BA648" s="230">
        <f t="shared" si="1050"/>
        <v>0</v>
      </c>
    </row>
    <row r="649" spans="1:53" ht="14.1" customHeight="1" outlineLevel="2" x14ac:dyDescent="0.2">
      <c r="A649" s="68"/>
      <c r="B649" s="94"/>
      <c r="C649" s="251"/>
      <c r="D649" s="110"/>
      <c r="E649" s="110"/>
      <c r="F649" s="110"/>
      <c r="G649" s="111"/>
      <c r="H649" s="99" t="s">
        <v>51</v>
      </c>
      <c r="I649" s="100"/>
      <c r="J649" s="101"/>
      <c r="K649" s="101"/>
      <c r="L649" s="102" t="str">
        <f>IF(I649&lt;&gt;0,((VLOOKUP(I649,'1. Standard_Cost'!$B$4:$D$8,2)+VLOOKUP(I649,'1. Standard_Cost'!$B$4:$D$8,3))*J649*K649),"0")</f>
        <v>0</v>
      </c>
      <c r="M649" s="102">
        <f>L649*'1. Standard_Cost'!F238</f>
        <v>0</v>
      </c>
      <c r="N649" s="103"/>
      <c r="O649" s="103"/>
      <c r="P649" s="103"/>
      <c r="Q649" s="103"/>
      <c r="R649" s="104">
        <f>+N649*P649*'1. Standard_Cost'!$B$12</f>
        <v>0</v>
      </c>
      <c r="S649" s="104">
        <f>+N649*O649*P649*'1. Standard_Cost'!$C$12</f>
        <v>0</v>
      </c>
      <c r="T649" s="104">
        <f>+N649*P649*Q649*'1. Standard_Cost'!$D$12</f>
        <v>0</v>
      </c>
      <c r="U649" s="104">
        <f>+N649*O649*'1. Standard_Cost'!$E$12</f>
        <v>0</v>
      </c>
      <c r="V649" s="103"/>
      <c r="W649" s="103"/>
      <c r="X649" s="103"/>
      <c r="Y649" s="104">
        <f>+V649*((X649*'1. Standard_Cost'!$B$16)+(W649*X649*'1. Standard_Cost'!$C$16))</f>
        <v>0</v>
      </c>
      <c r="Z649" s="103"/>
      <c r="AA649" s="103"/>
      <c r="AB649" s="104">
        <f>+Z649*'1. Standard_Cost'!$B$20+AA649*'1. Standard_Cost'!$C$20</f>
        <v>0</v>
      </c>
      <c r="AC649" s="105"/>
      <c r="AD649" s="106"/>
      <c r="AE649" s="104">
        <f>SUM(AD649,AC649,AB649,Y649,U649,T649,S649,R649)*'1. Standard_Cost'!B262</f>
        <v>0</v>
      </c>
      <c r="AF649" s="104">
        <f t="shared" si="1051"/>
        <v>0</v>
      </c>
      <c r="AG649" s="103"/>
      <c r="AH649" s="103"/>
      <c r="AI649" s="103"/>
      <c r="AJ649" s="107"/>
      <c r="AK649" s="107"/>
      <c r="AL649" s="107"/>
      <c r="AM649" s="104">
        <f>AG649*'1. Standard_Cost'!B258+'Incremental_Cost Year 2021'!AH658*'1. Standard_Cost'!C258+'Incremental_Cost Year 2021'!AI658*'1. Standard_Cost'!D258+'Incremental_Cost Year 2021'!AJ658+'Incremental_Cost Year 2021'!AL658+AK649</f>
        <v>0</v>
      </c>
      <c r="AN649" s="104">
        <f>AM649*'1. Standard_Cost'!C262</f>
        <v>0</v>
      </c>
      <c r="AO649" s="107"/>
      <c r="AQ649" s="104">
        <f t="shared" si="1048"/>
        <v>0</v>
      </c>
      <c r="AR649" s="104">
        <f t="shared" si="1049"/>
        <v>0</v>
      </c>
      <c r="AS649" s="104">
        <f t="shared" si="1019"/>
        <v>0</v>
      </c>
      <c r="AT649" s="104">
        <f t="shared" si="1052"/>
        <v>0</v>
      </c>
      <c r="AU649" s="229"/>
      <c r="AV649" s="229"/>
      <c r="AW649" s="229"/>
      <c r="AX649" s="229"/>
      <c r="AY649" s="229"/>
      <c r="AZ649" s="229"/>
      <c r="BA649" s="230">
        <f t="shared" si="1050"/>
        <v>0</v>
      </c>
    </row>
    <row r="650" spans="1:53" ht="14.1" customHeight="1" outlineLevel="2" x14ac:dyDescent="0.2">
      <c r="A650" s="68"/>
      <c r="B650" s="94"/>
      <c r="C650" s="251"/>
      <c r="D650" s="110"/>
      <c r="E650" s="110"/>
      <c r="F650" s="110"/>
      <c r="G650" s="111"/>
      <c r="H650" s="112" t="s">
        <v>179</v>
      </c>
      <c r="I650" s="100"/>
      <c r="J650" s="101"/>
      <c r="K650" s="101"/>
      <c r="L650" s="102" t="str">
        <f>IF(I650&lt;&gt;0,((VLOOKUP(I650,'1. Standard_Cost'!$B$4:$D$8,2)+VLOOKUP(I650,'1. Standard_Cost'!$B$4:$D$8,3))*J650*K650),"0")</f>
        <v>0</v>
      </c>
      <c r="M650" s="102">
        <f>L650*'1. Standard_Cost'!F238</f>
        <v>0</v>
      </c>
      <c r="N650" s="103"/>
      <c r="O650" s="103"/>
      <c r="P650" s="103"/>
      <c r="Q650" s="103"/>
      <c r="R650" s="104">
        <f>+N650*P650*'1. Standard_Cost'!$B$12</f>
        <v>0</v>
      </c>
      <c r="S650" s="104">
        <f>+N650*O650*P650*'1. Standard_Cost'!$C$12</f>
        <v>0</v>
      </c>
      <c r="T650" s="104">
        <f>+N650*P650*Q650*'1. Standard_Cost'!$D$12</f>
        <v>0</v>
      </c>
      <c r="U650" s="104">
        <f>+N650*O650*'1. Standard_Cost'!$E$12</f>
        <v>0</v>
      </c>
      <c r="V650" s="103"/>
      <c r="W650" s="103"/>
      <c r="X650" s="103"/>
      <c r="Y650" s="104">
        <f>+V650*((X650*'1. Standard_Cost'!$B$16)+(W650*X650*'1. Standard_Cost'!$C$16))</f>
        <v>0</v>
      </c>
      <c r="Z650" s="103"/>
      <c r="AA650" s="103"/>
      <c r="AB650" s="104">
        <f>+Z650*'1. Standard_Cost'!$B$20+AA650*'1. Standard_Cost'!$C$20</f>
        <v>0</v>
      </c>
      <c r="AC650" s="105"/>
      <c r="AD650" s="106"/>
      <c r="AE650" s="104">
        <f>SUM(AD650,AC650,AB650,Y650,U650,T650,S650,R650)*'1. Standard_Cost'!B262</f>
        <v>0</v>
      </c>
      <c r="AF650" s="104">
        <f t="shared" si="1051"/>
        <v>0</v>
      </c>
      <c r="AG650" s="103"/>
      <c r="AH650" s="103"/>
      <c r="AI650" s="103"/>
      <c r="AJ650" s="107"/>
      <c r="AK650" s="107"/>
      <c r="AL650" s="107"/>
      <c r="AM650" s="104">
        <f>AG650*'1. Standard_Cost'!B258+'Incremental_Cost Year 2021'!AH659*'1. Standard_Cost'!C258+'Incremental_Cost Year 2021'!AI659*'1. Standard_Cost'!D258+'Incremental_Cost Year 2021'!AJ659+'Incremental_Cost Year 2021'!AL659+AK650</f>
        <v>0</v>
      </c>
      <c r="AN650" s="104">
        <f>AM650*'1. Standard_Cost'!C262</f>
        <v>0</v>
      </c>
      <c r="AO650" s="107"/>
      <c r="AQ650" s="104">
        <f t="shared" si="1048"/>
        <v>0</v>
      </c>
      <c r="AR650" s="104">
        <f t="shared" si="1049"/>
        <v>0</v>
      </c>
      <c r="AS650" s="104">
        <f t="shared" si="1019"/>
        <v>0</v>
      </c>
      <c r="AT650" s="104">
        <f t="shared" si="1052"/>
        <v>0</v>
      </c>
      <c r="AU650" s="229"/>
      <c r="AV650" s="229"/>
      <c r="AW650" s="229"/>
      <c r="AX650" s="229"/>
      <c r="AY650" s="229"/>
      <c r="AZ650" s="229"/>
      <c r="BA650" s="230">
        <f t="shared" si="1050"/>
        <v>0</v>
      </c>
    </row>
    <row r="651" spans="1:53" ht="24.6" customHeight="1" outlineLevel="1" x14ac:dyDescent="0.2">
      <c r="A651" s="68"/>
      <c r="B651" s="141"/>
      <c r="C651" s="251"/>
      <c r="D651" s="110"/>
      <c r="E651" s="113" t="s">
        <v>821</v>
      </c>
      <c r="F651" s="114" t="s">
        <v>154</v>
      </c>
      <c r="G651" s="115" t="s">
        <v>155</v>
      </c>
      <c r="H651" s="122" t="s">
        <v>402</v>
      </c>
      <c r="I651" s="117"/>
      <c r="J651" s="117"/>
      <c r="K651" s="117"/>
      <c r="L651" s="118">
        <f>SUM(L647:L650)</f>
        <v>0</v>
      </c>
      <c r="M651" s="118">
        <f>SUM(M647:M650)</f>
        <v>0</v>
      </c>
      <c r="N651" s="117"/>
      <c r="O651" s="117"/>
      <c r="P651" s="117"/>
      <c r="Q651" s="117"/>
      <c r="R651" s="119">
        <f>SUM(R647:R650)</f>
        <v>0</v>
      </c>
      <c r="S651" s="119">
        <f>SUM(S647:S650)</f>
        <v>0</v>
      </c>
      <c r="T651" s="119">
        <f>SUM(T647:T650)</f>
        <v>0</v>
      </c>
      <c r="U651" s="119">
        <f>SUM(U647:U650)</f>
        <v>0</v>
      </c>
      <c r="V651" s="117"/>
      <c r="W651" s="117"/>
      <c r="X651" s="117"/>
      <c r="Y651" s="118">
        <f>SUM(Y647:Y650)</f>
        <v>0</v>
      </c>
      <c r="Z651" s="117"/>
      <c r="AA651" s="117"/>
      <c r="AB651" s="118">
        <f t="shared" ref="AB651:AF651" si="1053">SUM(AB647:AB650)</f>
        <v>0</v>
      </c>
      <c r="AC651" s="118">
        <f t="shared" si="1053"/>
        <v>0</v>
      </c>
      <c r="AD651" s="118">
        <f t="shared" si="1053"/>
        <v>0</v>
      </c>
      <c r="AE651" s="118">
        <f t="shared" si="1053"/>
        <v>0</v>
      </c>
      <c r="AF651" s="118">
        <f t="shared" si="1053"/>
        <v>0</v>
      </c>
      <c r="AG651" s="117"/>
      <c r="AH651" s="117"/>
      <c r="AI651" s="117"/>
      <c r="AJ651" s="119">
        <f>SUM(AJ647:AJ650)</f>
        <v>0</v>
      </c>
      <c r="AK651" s="119">
        <f t="shared" ref="AK651:AN651" si="1054">SUM(AK647:AK650)</f>
        <v>0</v>
      </c>
      <c r="AL651" s="119">
        <f t="shared" si="1054"/>
        <v>0</v>
      </c>
      <c r="AM651" s="119">
        <f t="shared" si="1054"/>
        <v>0</v>
      </c>
      <c r="AN651" s="119">
        <f t="shared" si="1054"/>
        <v>0</v>
      </c>
      <c r="AO651" s="116"/>
      <c r="AP651" s="120"/>
      <c r="AQ651" s="121">
        <f t="shared" ref="AQ651:BA651" si="1055">SUM(AQ647:AQ650)</f>
        <v>0</v>
      </c>
      <c r="AR651" s="121">
        <f t="shared" si="1055"/>
        <v>0</v>
      </c>
      <c r="AS651" s="121">
        <f t="shared" si="1055"/>
        <v>0</v>
      </c>
      <c r="AT651" s="121">
        <f t="shared" si="1055"/>
        <v>0</v>
      </c>
      <c r="AU651" s="121">
        <f t="shared" si="1055"/>
        <v>0</v>
      </c>
      <c r="AV651" s="121">
        <f t="shared" si="1055"/>
        <v>0</v>
      </c>
      <c r="AW651" s="121">
        <f t="shared" si="1055"/>
        <v>0</v>
      </c>
      <c r="AX651" s="121">
        <f t="shared" si="1055"/>
        <v>0</v>
      </c>
      <c r="AY651" s="121">
        <f t="shared" si="1055"/>
        <v>0</v>
      </c>
      <c r="AZ651" s="121">
        <f t="shared" si="1055"/>
        <v>0</v>
      </c>
      <c r="BA651" s="121">
        <f t="shared" si="1055"/>
        <v>0</v>
      </c>
    </row>
    <row r="652" spans="1:53" ht="14.1" customHeight="1" outlineLevel="2" x14ac:dyDescent="0.2">
      <c r="A652" s="68"/>
      <c r="B652" s="94"/>
      <c r="C652" s="95"/>
      <c r="D652" s="110" t="s">
        <v>516</v>
      </c>
      <c r="E652" s="96"/>
      <c r="F652" s="97"/>
      <c r="G652" s="98"/>
      <c r="H652" s="99" t="s">
        <v>49</v>
      </c>
      <c r="I652" s="100"/>
      <c r="J652" s="101"/>
      <c r="K652" s="101"/>
      <c r="L652" s="102" t="str">
        <f>IF(I652&lt;&gt;0,((VLOOKUP(I652,'1. Standard_Cost'!$B$4:$D$8,2)+VLOOKUP(I652,'1. Standard_Cost'!$B$4:$D$8,3))*J652*K652),"0")</f>
        <v>0</v>
      </c>
      <c r="M652" s="102">
        <f>L652*'1. Standard_Cost'!F243</f>
        <v>0</v>
      </c>
      <c r="N652" s="103"/>
      <c r="O652" s="103"/>
      <c r="P652" s="103"/>
      <c r="Q652" s="103"/>
      <c r="R652" s="104">
        <f>+N652*P652*'1. Standard_Cost'!$B$12</f>
        <v>0</v>
      </c>
      <c r="S652" s="104">
        <f>+N652*O652*P652*'1. Standard_Cost'!$C$12</f>
        <v>0</v>
      </c>
      <c r="T652" s="104">
        <f>+N652*P652*Q652*'1. Standard_Cost'!$D$12</f>
        <v>0</v>
      </c>
      <c r="U652" s="104">
        <f>+N652*O652*'1. Standard_Cost'!$E$12</f>
        <v>0</v>
      </c>
      <c r="V652" s="103"/>
      <c r="W652" s="103"/>
      <c r="X652" s="103"/>
      <c r="Y652" s="104">
        <f>+V652*((X652*'1. Standard_Cost'!$B$16)+(W652*X652*'1. Standard_Cost'!$C$16))</f>
        <v>0</v>
      </c>
      <c r="Z652" s="103"/>
      <c r="AA652" s="103"/>
      <c r="AB652" s="104">
        <f>+Z652*'1. Standard_Cost'!$B$20+AA652*'1. Standard_Cost'!$C$20</f>
        <v>0</v>
      </c>
      <c r="AC652" s="105"/>
      <c r="AD652" s="106"/>
      <c r="AE652" s="104">
        <f>SUM(AD652,AC652,AB652,Y652,U652,T652,S652,R652)*'1. Standard_Cost'!B267</f>
        <v>0</v>
      </c>
      <c r="AF652" s="104">
        <f>SUM(AD652,AE652)</f>
        <v>0</v>
      </c>
      <c r="AG652" s="103"/>
      <c r="AH652" s="103"/>
      <c r="AI652" s="103"/>
      <c r="AJ652" s="107"/>
      <c r="AK652" s="107"/>
      <c r="AL652" s="107"/>
      <c r="AM652" s="104">
        <f>AG652*'1. Standard_Cost'!B263+'Incremental_Cost Year 2021'!AH661*'1. Standard_Cost'!C263+'Incremental_Cost Year 2021'!AI661*'1. Standard_Cost'!D263+'Incremental_Cost Year 2021'!AJ661+'Incremental_Cost Year 2021'!AL661+AK652</f>
        <v>0</v>
      </c>
      <c r="AN652" s="104">
        <f>AM652*'1. Standard_Cost'!C267</f>
        <v>0</v>
      </c>
      <c r="AO652" s="107"/>
      <c r="AQ652" s="104">
        <f t="shared" ref="AQ652:AQ655" si="1056">L652+M652</f>
        <v>0</v>
      </c>
      <c r="AR652" s="104">
        <f t="shared" ref="AR652:AR655" si="1057">AF652</f>
        <v>0</v>
      </c>
      <c r="AS652" s="104">
        <f t="shared" si="1019"/>
        <v>0</v>
      </c>
      <c r="AT652" s="104">
        <f>SUM(AQ652,AR652,AS652)</f>
        <v>0</v>
      </c>
      <c r="AU652" s="229"/>
      <c r="AV652" s="229"/>
      <c r="AW652" s="229"/>
      <c r="AX652" s="229"/>
      <c r="AY652" s="229"/>
      <c r="AZ652" s="229"/>
      <c r="BA652" s="230">
        <f t="shared" ref="BA652:BA655" si="1058">SUM(AU652:AZ652)-AT652</f>
        <v>0</v>
      </c>
    </row>
    <row r="653" spans="1:53" ht="14.1" customHeight="1" outlineLevel="2" x14ac:dyDescent="0.2">
      <c r="A653" s="68"/>
      <c r="B653" s="94"/>
      <c r="C653" s="95"/>
      <c r="D653" s="110"/>
      <c r="E653" s="110"/>
      <c r="F653" s="110"/>
      <c r="G653" s="111"/>
      <c r="H653" s="99" t="s">
        <v>50</v>
      </c>
      <c r="I653" s="100"/>
      <c r="J653" s="101"/>
      <c r="K653" s="101"/>
      <c r="L653" s="102" t="str">
        <f>IF(I653&lt;&gt;0,((VLOOKUP(I653,'1. Standard_Cost'!$B$4:$D$8,2)+VLOOKUP(I653,'1. Standard_Cost'!$B$4:$D$8,3))*J653*K653),"0")</f>
        <v>0</v>
      </c>
      <c r="M653" s="102">
        <f>L653*'1. Standard_Cost'!F243</f>
        <v>0</v>
      </c>
      <c r="N653" s="103"/>
      <c r="O653" s="103"/>
      <c r="P653" s="103"/>
      <c r="Q653" s="103"/>
      <c r="R653" s="104">
        <f>+N653*P653*'1. Standard_Cost'!$B$12</f>
        <v>0</v>
      </c>
      <c r="S653" s="104">
        <f>+N653*O653*P653*'1. Standard_Cost'!$C$12</f>
        <v>0</v>
      </c>
      <c r="T653" s="104">
        <f>+N653*P653*Q653*'1. Standard_Cost'!$D$12</f>
        <v>0</v>
      </c>
      <c r="U653" s="104">
        <f>+N653*O653*'1. Standard_Cost'!$E$12</f>
        <v>0</v>
      </c>
      <c r="V653" s="103"/>
      <c r="W653" s="103"/>
      <c r="X653" s="103"/>
      <c r="Y653" s="104">
        <f>+V653*((X653*'1. Standard_Cost'!$B$16)+(W653*X653*'1. Standard_Cost'!$C$16))</f>
        <v>0</v>
      </c>
      <c r="Z653" s="103"/>
      <c r="AA653" s="103"/>
      <c r="AB653" s="104">
        <f>+Z653*'1. Standard_Cost'!$B$20+AA653*'1. Standard_Cost'!$C$20</f>
        <v>0</v>
      </c>
      <c r="AC653" s="105"/>
      <c r="AD653" s="106"/>
      <c r="AE653" s="104">
        <f>SUM(AD653,AC653,AB653,Y653,U653,T653,S653,R653)*'1. Standard_Cost'!B267</f>
        <v>0</v>
      </c>
      <c r="AF653" s="104">
        <f t="shared" ref="AF653:AF655" si="1059">SUM(AD653,AE653)</f>
        <v>0</v>
      </c>
      <c r="AG653" s="103"/>
      <c r="AH653" s="103">
        <v>0</v>
      </c>
      <c r="AI653" s="103">
        <v>0</v>
      </c>
      <c r="AJ653" s="107"/>
      <c r="AK653" s="107"/>
      <c r="AL653" s="107"/>
      <c r="AM653" s="104">
        <f>AG653*'1. Standard_Cost'!B263+'Incremental_Cost Year 2021'!AH662*'1. Standard_Cost'!C263+'Incremental_Cost Year 2021'!AI662*'1. Standard_Cost'!D263+'Incremental_Cost Year 2021'!AJ662+'Incremental_Cost Year 2021'!AL662+AK653</f>
        <v>0</v>
      </c>
      <c r="AN653" s="104">
        <f>AM653*'1. Standard_Cost'!C267</f>
        <v>0</v>
      </c>
      <c r="AO653" s="107"/>
      <c r="AQ653" s="104">
        <f t="shared" si="1056"/>
        <v>0</v>
      </c>
      <c r="AR653" s="104">
        <f t="shared" si="1057"/>
        <v>0</v>
      </c>
      <c r="AS653" s="104">
        <f t="shared" si="1019"/>
        <v>0</v>
      </c>
      <c r="AT653" s="104">
        <f t="shared" ref="AT653:AT655" si="1060">SUM(AQ653,AR653,AS653)</f>
        <v>0</v>
      </c>
      <c r="AU653" s="229"/>
      <c r="AV653" s="229">
        <v>0</v>
      </c>
      <c r="AW653" s="229"/>
      <c r="AX653" s="229"/>
      <c r="AY653" s="229"/>
      <c r="AZ653" s="229"/>
      <c r="BA653" s="230">
        <f t="shared" si="1058"/>
        <v>0</v>
      </c>
    </row>
    <row r="654" spans="1:53" ht="14.1" customHeight="1" outlineLevel="2" x14ac:dyDescent="0.2">
      <c r="A654" s="68"/>
      <c r="B654" s="94"/>
      <c r="C654" s="95"/>
      <c r="D654" s="110"/>
      <c r="E654" s="110"/>
      <c r="F654" s="110"/>
      <c r="G654" s="111"/>
      <c r="H654" s="99" t="s">
        <v>51</v>
      </c>
      <c r="I654" s="100"/>
      <c r="J654" s="101"/>
      <c r="K654" s="101"/>
      <c r="L654" s="102" t="str">
        <f>IF(I654&lt;&gt;0,((VLOOKUP(I654,'1. Standard_Cost'!$B$4:$D$8,2)+VLOOKUP(I654,'1. Standard_Cost'!$B$4:$D$8,3))*J654*K654),"0")</f>
        <v>0</v>
      </c>
      <c r="M654" s="102">
        <f>L654*'1. Standard_Cost'!F243</f>
        <v>0</v>
      </c>
      <c r="N654" s="103"/>
      <c r="O654" s="103"/>
      <c r="P654" s="103"/>
      <c r="Q654" s="103"/>
      <c r="R654" s="104">
        <f>+N654*P654*'1. Standard_Cost'!$B$12</f>
        <v>0</v>
      </c>
      <c r="S654" s="104">
        <f>+N654*O654*P654*'1. Standard_Cost'!$C$12</f>
        <v>0</v>
      </c>
      <c r="T654" s="104">
        <f>+N654*P654*Q654*'1. Standard_Cost'!$D$12</f>
        <v>0</v>
      </c>
      <c r="U654" s="104">
        <f>+N654*O654*'1. Standard_Cost'!$E$12</f>
        <v>0</v>
      </c>
      <c r="V654" s="103"/>
      <c r="W654" s="103"/>
      <c r="X654" s="103"/>
      <c r="Y654" s="104">
        <f>+V654*((X654*'1. Standard_Cost'!$B$16)+(W654*X654*'1. Standard_Cost'!$C$16))</f>
        <v>0</v>
      </c>
      <c r="Z654" s="103"/>
      <c r="AA654" s="103"/>
      <c r="AB654" s="104">
        <f>+Z654*'1. Standard_Cost'!$B$20+AA654*'1. Standard_Cost'!$C$20</f>
        <v>0</v>
      </c>
      <c r="AC654" s="105"/>
      <c r="AD654" s="106"/>
      <c r="AE654" s="104">
        <f>SUM(AD654,AC654,AB654,Y654,U654,T654,S654,R654)*'1. Standard_Cost'!B267</f>
        <v>0</v>
      </c>
      <c r="AF654" s="104">
        <f t="shared" si="1059"/>
        <v>0</v>
      </c>
      <c r="AG654" s="103"/>
      <c r="AH654" s="103"/>
      <c r="AI654" s="103"/>
      <c r="AJ654" s="107"/>
      <c r="AK654" s="107"/>
      <c r="AL654" s="107"/>
      <c r="AM654" s="104">
        <f>AG654*'1. Standard_Cost'!B263+'Incremental_Cost Year 2021'!AH663*'1. Standard_Cost'!C263+'Incremental_Cost Year 2021'!AI663*'1. Standard_Cost'!D263+'Incremental_Cost Year 2021'!AJ663+'Incremental_Cost Year 2021'!AL663+AK654</f>
        <v>0</v>
      </c>
      <c r="AN654" s="104">
        <f>AM654*'1. Standard_Cost'!C267</f>
        <v>0</v>
      </c>
      <c r="AO654" s="107"/>
      <c r="AQ654" s="104">
        <f t="shared" si="1056"/>
        <v>0</v>
      </c>
      <c r="AR654" s="104">
        <f t="shared" si="1057"/>
        <v>0</v>
      </c>
      <c r="AS654" s="104">
        <f t="shared" si="1019"/>
        <v>0</v>
      </c>
      <c r="AT654" s="104">
        <f t="shared" si="1060"/>
        <v>0</v>
      </c>
      <c r="AU654" s="229"/>
      <c r="AV654" s="229"/>
      <c r="AW654" s="229"/>
      <c r="AX654" s="229"/>
      <c r="AY654" s="229"/>
      <c r="AZ654" s="229"/>
      <c r="BA654" s="230">
        <f t="shared" si="1058"/>
        <v>0</v>
      </c>
    </row>
    <row r="655" spans="1:53" ht="14.1" customHeight="1" outlineLevel="2" x14ac:dyDescent="0.2">
      <c r="A655" s="68"/>
      <c r="B655" s="94"/>
      <c r="C655" s="95"/>
      <c r="D655" s="110"/>
      <c r="E655" s="110"/>
      <c r="F655" s="110"/>
      <c r="G655" s="111"/>
      <c r="H655" s="112" t="s">
        <v>179</v>
      </c>
      <c r="I655" s="100"/>
      <c r="J655" s="101"/>
      <c r="K655" s="101"/>
      <c r="L655" s="102" t="str">
        <f>IF(I655&lt;&gt;0,((VLOOKUP(I655,'1. Standard_Cost'!$B$4:$D$8,2)+VLOOKUP(I655,'1. Standard_Cost'!$B$4:$D$8,3))*J655*K655),"0")</f>
        <v>0</v>
      </c>
      <c r="M655" s="102">
        <f>L655*'1. Standard_Cost'!F243</f>
        <v>0</v>
      </c>
      <c r="N655" s="103"/>
      <c r="O655" s="103"/>
      <c r="P655" s="103"/>
      <c r="Q655" s="103"/>
      <c r="R655" s="104">
        <f>+N655*P655*'1. Standard_Cost'!$B$12</f>
        <v>0</v>
      </c>
      <c r="S655" s="104">
        <f>+N655*O655*P655*'1. Standard_Cost'!$C$12</f>
        <v>0</v>
      </c>
      <c r="T655" s="104">
        <f>+N655*P655*Q655*'1. Standard_Cost'!$D$12</f>
        <v>0</v>
      </c>
      <c r="U655" s="104">
        <f>+N655*O655*'1. Standard_Cost'!$E$12</f>
        <v>0</v>
      </c>
      <c r="V655" s="103"/>
      <c r="W655" s="103"/>
      <c r="X655" s="103"/>
      <c r="Y655" s="104">
        <f>+V655*((X655*'1. Standard_Cost'!$B$16)+(W655*X655*'1. Standard_Cost'!$C$16))</f>
        <v>0</v>
      </c>
      <c r="Z655" s="103"/>
      <c r="AA655" s="103"/>
      <c r="AB655" s="104">
        <f>+Z655*'1. Standard_Cost'!$B$20+AA655*'1. Standard_Cost'!$C$20</f>
        <v>0</v>
      </c>
      <c r="AC655" s="105"/>
      <c r="AD655" s="106"/>
      <c r="AE655" s="104">
        <f>SUM(AD655,AC655,AB655,Y655,U655,T655,S655,R655)*'1. Standard_Cost'!B267</f>
        <v>0</v>
      </c>
      <c r="AF655" s="104">
        <f t="shared" si="1059"/>
        <v>0</v>
      </c>
      <c r="AG655" s="103"/>
      <c r="AH655" s="103"/>
      <c r="AI655" s="103"/>
      <c r="AJ655" s="107"/>
      <c r="AK655" s="107"/>
      <c r="AL655" s="107"/>
      <c r="AM655" s="104">
        <f>AG655*'1. Standard_Cost'!B263+'Incremental_Cost Year 2021'!AH664*'1. Standard_Cost'!C263+'Incremental_Cost Year 2021'!AI664*'1. Standard_Cost'!D263+'Incremental_Cost Year 2021'!AJ664+'Incremental_Cost Year 2021'!AL664+AK655</f>
        <v>0</v>
      </c>
      <c r="AN655" s="104">
        <f>AM655*'1. Standard_Cost'!C267</f>
        <v>0</v>
      </c>
      <c r="AO655" s="107"/>
      <c r="AQ655" s="104">
        <f t="shared" si="1056"/>
        <v>0</v>
      </c>
      <c r="AR655" s="104">
        <f t="shared" si="1057"/>
        <v>0</v>
      </c>
      <c r="AS655" s="104">
        <f t="shared" si="1019"/>
        <v>0</v>
      </c>
      <c r="AT655" s="104">
        <f t="shared" si="1060"/>
        <v>0</v>
      </c>
      <c r="AU655" s="229"/>
      <c r="AV655" s="229"/>
      <c r="AW655" s="229"/>
      <c r="AX655" s="229"/>
      <c r="AY655" s="229"/>
      <c r="AZ655" s="229"/>
      <c r="BA655" s="230">
        <f t="shared" si="1058"/>
        <v>0</v>
      </c>
    </row>
    <row r="656" spans="1:53" ht="24.6" customHeight="1" outlineLevel="1" x14ac:dyDescent="0.2">
      <c r="A656" s="68"/>
      <c r="B656" s="141"/>
      <c r="C656" s="95"/>
      <c r="D656" s="110"/>
      <c r="E656" s="113" t="s">
        <v>822</v>
      </c>
      <c r="F656" s="114" t="s">
        <v>154</v>
      </c>
      <c r="G656" s="115" t="s">
        <v>155</v>
      </c>
      <c r="H656" s="122" t="s">
        <v>403</v>
      </c>
      <c r="I656" s="117"/>
      <c r="J656" s="117"/>
      <c r="K656" s="117"/>
      <c r="L656" s="118">
        <f>SUM(L652:L655)</f>
        <v>0</v>
      </c>
      <c r="M656" s="118">
        <f>SUM(M652:M655)</f>
        <v>0</v>
      </c>
      <c r="N656" s="117"/>
      <c r="O656" s="117"/>
      <c r="P656" s="117"/>
      <c r="Q656" s="117"/>
      <c r="R656" s="119">
        <f>SUM(R652:R655)</f>
        <v>0</v>
      </c>
      <c r="S656" s="119">
        <f>SUM(S652:S655)</f>
        <v>0</v>
      </c>
      <c r="T656" s="119">
        <f>SUM(T652:T655)</f>
        <v>0</v>
      </c>
      <c r="U656" s="119">
        <f>SUM(U652:U655)</f>
        <v>0</v>
      </c>
      <c r="V656" s="117"/>
      <c r="W656" s="117"/>
      <c r="X656" s="117"/>
      <c r="Y656" s="118">
        <f>SUM(Y652:Y655)</f>
        <v>0</v>
      </c>
      <c r="Z656" s="117"/>
      <c r="AA656" s="117"/>
      <c r="AB656" s="118">
        <f t="shared" ref="AB656:AF656" si="1061">SUM(AB652:AB655)</f>
        <v>0</v>
      </c>
      <c r="AC656" s="118">
        <f t="shared" si="1061"/>
        <v>0</v>
      </c>
      <c r="AD656" s="118">
        <f t="shared" si="1061"/>
        <v>0</v>
      </c>
      <c r="AE656" s="118">
        <f t="shared" si="1061"/>
        <v>0</v>
      </c>
      <c r="AF656" s="118">
        <f t="shared" si="1061"/>
        <v>0</v>
      </c>
      <c r="AG656" s="117"/>
      <c r="AH656" s="117"/>
      <c r="AI656" s="117"/>
      <c r="AJ656" s="119">
        <f>SUM(AJ652:AJ655)</f>
        <v>0</v>
      </c>
      <c r="AK656" s="119">
        <f t="shared" ref="AK656:AN656" si="1062">SUM(AK652:AK655)</f>
        <v>0</v>
      </c>
      <c r="AL656" s="119">
        <f t="shared" si="1062"/>
        <v>0</v>
      </c>
      <c r="AM656" s="119">
        <f t="shared" si="1062"/>
        <v>0</v>
      </c>
      <c r="AN656" s="119">
        <f t="shared" si="1062"/>
        <v>0</v>
      </c>
      <c r="AO656" s="116"/>
      <c r="AP656" s="120"/>
      <c r="AQ656" s="121">
        <f t="shared" ref="AQ656:BA656" si="1063">SUM(AQ652:AQ655)</f>
        <v>0</v>
      </c>
      <c r="AR656" s="121">
        <f t="shared" si="1063"/>
        <v>0</v>
      </c>
      <c r="AS656" s="121">
        <f t="shared" si="1063"/>
        <v>0</v>
      </c>
      <c r="AT656" s="121">
        <f t="shared" si="1063"/>
        <v>0</v>
      </c>
      <c r="AU656" s="121">
        <f t="shared" si="1063"/>
        <v>0</v>
      </c>
      <c r="AV656" s="121">
        <f t="shared" si="1063"/>
        <v>0</v>
      </c>
      <c r="AW656" s="121">
        <f t="shared" si="1063"/>
        <v>0</v>
      </c>
      <c r="AX656" s="121">
        <f t="shared" si="1063"/>
        <v>0</v>
      </c>
      <c r="AY656" s="121">
        <f t="shared" si="1063"/>
        <v>0</v>
      </c>
      <c r="AZ656" s="121">
        <f t="shared" si="1063"/>
        <v>0</v>
      </c>
      <c r="BA656" s="121">
        <f t="shared" si="1063"/>
        <v>0</v>
      </c>
    </row>
    <row r="657" spans="1:53" ht="14.1" customHeight="1" outlineLevel="2" x14ac:dyDescent="0.2">
      <c r="A657" s="68"/>
      <c r="B657" s="94"/>
      <c r="C657" s="95"/>
      <c r="D657" s="110" t="s">
        <v>516</v>
      </c>
      <c r="E657" s="238" t="s">
        <v>823</v>
      </c>
      <c r="F657" s="97"/>
      <c r="G657" s="98"/>
      <c r="H657" s="99" t="s">
        <v>537</v>
      </c>
      <c r="I657" s="100"/>
      <c r="J657" s="101"/>
      <c r="K657" s="101"/>
      <c r="L657" s="102" t="str">
        <f>IF(I657&lt;&gt;0,((VLOOKUP(I657,'1. Standard_Cost'!$B$4:$D$8,2)+VLOOKUP(I657,'1. Standard_Cost'!$B$4:$D$8,3))*J657*K657),"0")</f>
        <v>0</v>
      </c>
      <c r="M657" s="102">
        <f>L657*'1. Standard_Cost'!F253</f>
        <v>0</v>
      </c>
      <c r="N657" s="103"/>
      <c r="O657" s="103">
        <v>3</v>
      </c>
      <c r="P657" s="103"/>
      <c r="Q657" s="103"/>
      <c r="R657" s="104">
        <f>+N657*P657*'1. Standard_Cost'!$B$12</f>
        <v>0</v>
      </c>
      <c r="S657" s="104">
        <f>+N657*O657*P657*'1. Standard_Cost'!$C$12</f>
        <v>0</v>
      </c>
      <c r="T657" s="104">
        <f>+N657*P657*Q657*'1. Standard_Cost'!$D$12</f>
        <v>0</v>
      </c>
      <c r="U657" s="104">
        <v>150</v>
      </c>
      <c r="V657" s="103"/>
      <c r="W657" s="103"/>
      <c r="X657" s="103"/>
      <c r="Y657" s="104">
        <f>+V657*((X657*'1. Standard_Cost'!$B$16)+(W657*X657*'1. Standard_Cost'!$C$16))</f>
        <v>0</v>
      </c>
      <c r="Z657" s="103">
        <v>3</v>
      </c>
      <c r="AA657" s="103">
        <v>3</v>
      </c>
      <c r="AB657" s="104">
        <f>+Z657*'1. Standard_Cost'!$B$20+AA657*'1. Standard_Cost'!$C$20</f>
        <v>375000</v>
      </c>
      <c r="AC657" s="105">
        <v>288000</v>
      </c>
      <c r="AD657" s="106"/>
      <c r="AE657" s="104">
        <f>SUM(AD657,AC657,AB657,Y657,U657,T657,S657,R657)*'1. Standard_Cost'!B277</f>
        <v>0</v>
      </c>
      <c r="AF657" s="104">
        <f>SUM(AD657,AE657)</f>
        <v>0</v>
      </c>
      <c r="AG657" s="103"/>
      <c r="AH657" s="103"/>
      <c r="AI657" s="103"/>
      <c r="AJ657" s="107"/>
      <c r="AK657" s="107"/>
      <c r="AL657" s="107"/>
      <c r="AM657" s="104">
        <f>AG657*'1. Standard_Cost'!B273+'Incremental_Cost Year 2021'!AH666*'1. Standard_Cost'!C273+'Incremental_Cost Year 2021'!AI666*'1. Standard_Cost'!D273+'Incremental_Cost Year 2021'!AJ666+'Incremental_Cost Year 2021'!AL666+AK657</f>
        <v>0</v>
      </c>
      <c r="AN657" s="104">
        <f>AM657*'1. Standard_Cost'!C277</f>
        <v>0</v>
      </c>
      <c r="AO657" s="107"/>
      <c r="AQ657" s="104">
        <f t="shared" ref="AQ657:AQ660" si="1064">L657+M657</f>
        <v>0</v>
      </c>
      <c r="AR657" s="104">
        <f t="shared" ref="AR657:AR660" si="1065">AF657</f>
        <v>0</v>
      </c>
      <c r="AS657" s="104">
        <f t="shared" si="1019"/>
        <v>0</v>
      </c>
      <c r="AT657" s="104">
        <f>SUM(AQ657,AR657,AS657)</f>
        <v>0</v>
      </c>
      <c r="AU657" s="229"/>
      <c r="AV657" s="229"/>
      <c r="AW657" s="229"/>
      <c r="AX657" s="229"/>
      <c r="AY657" s="229"/>
      <c r="AZ657" s="229"/>
      <c r="BA657" s="230">
        <f t="shared" ref="BA657:BA660" si="1066">SUM(AU657:AZ657)-AT657</f>
        <v>0</v>
      </c>
    </row>
    <row r="658" spans="1:53" ht="14.1" customHeight="1" outlineLevel="2" x14ac:dyDescent="0.2">
      <c r="A658" s="68"/>
      <c r="B658" s="94"/>
      <c r="C658" s="95"/>
      <c r="D658" s="110"/>
      <c r="E658" s="239"/>
      <c r="F658" s="110"/>
      <c r="G658" s="111"/>
      <c r="H658" s="99" t="s">
        <v>50</v>
      </c>
      <c r="I658" s="100"/>
      <c r="J658" s="101"/>
      <c r="K658" s="101"/>
      <c r="L658" s="102" t="str">
        <f>IF(I658&lt;&gt;0,((VLOOKUP(I658,'1. Standard_Cost'!$B$4:$D$8,2)+VLOOKUP(I658,'1. Standard_Cost'!$B$4:$D$8,3))*J658*K658),"0")</f>
        <v>0</v>
      </c>
      <c r="M658" s="102">
        <f>L658*'1. Standard_Cost'!F253</f>
        <v>0</v>
      </c>
      <c r="N658" s="103"/>
      <c r="O658" s="103"/>
      <c r="P658" s="103"/>
      <c r="Q658" s="103"/>
      <c r="R658" s="104">
        <f>+N658*P658*'1. Standard_Cost'!$B$12</f>
        <v>0</v>
      </c>
      <c r="S658" s="104">
        <f>+N658*O658*P658*'1. Standard_Cost'!$C$12</f>
        <v>0</v>
      </c>
      <c r="T658" s="104">
        <f>+N658*P658*Q658*'1. Standard_Cost'!$D$12</f>
        <v>0</v>
      </c>
      <c r="U658" s="104">
        <f>+N658*O658*'1. Standard_Cost'!$E$12</f>
        <v>0</v>
      </c>
      <c r="V658" s="103"/>
      <c r="W658" s="103"/>
      <c r="X658" s="103"/>
      <c r="Y658" s="104">
        <f>+V658*((X658*'1. Standard_Cost'!$B$16)+(W658*X658*'1. Standard_Cost'!$C$16))</f>
        <v>0</v>
      </c>
      <c r="Z658" s="103"/>
      <c r="AA658" s="103"/>
      <c r="AB658" s="104">
        <f>+Z658*'1. Standard_Cost'!$B$20+AA658*'1. Standard_Cost'!$C$20</f>
        <v>0</v>
      </c>
      <c r="AC658" s="105"/>
      <c r="AD658" s="106"/>
      <c r="AE658" s="104">
        <f>SUM(AD658,AC658,AB658,Y658,U658,T658,S658,R658)*'1. Standard_Cost'!B277</f>
        <v>0</v>
      </c>
      <c r="AF658" s="104">
        <f t="shared" ref="AF658:AF660" si="1067">SUM(AD658,AE658)</f>
        <v>0</v>
      </c>
      <c r="AG658" s="103"/>
      <c r="AH658" s="103">
        <v>0</v>
      </c>
      <c r="AI658" s="103">
        <v>0</v>
      </c>
      <c r="AJ658" s="107"/>
      <c r="AK658" s="107"/>
      <c r="AL658" s="107"/>
      <c r="AM658" s="104">
        <f>AG658*'1. Standard_Cost'!B273+'Incremental_Cost Year 2021'!AH667*'1. Standard_Cost'!C273+'Incremental_Cost Year 2021'!AI667*'1. Standard_Cost'!D273+'Incremental_Cost Year 2021'!AJ667+'Incremental_Cost Year 2021'!AL667+AK658</f>
        <v>0</v>
      </c>
      <c r="AN658" s="104">
        <f>AM658*'1. Standard_Cost'!C277</f>
        <v>0</v>
      </c>
      <c r="AO658" s="107"/>
      <c r="AQ658" s="104">
        <f t="shared" si="1064"/>
        <v>0</v>
      </c>
      <c r="AR658" s="104">
        <f t="shared" si="1065"/>
        <v>0</v>
      </c>
      <c r="AS658" s="104">
        <f t="shared" si="1019"/>
        <v>0</v>
      </c>
      <c r="AT658" s="104">
        <f t="shared" ref="AT658:AT660" si="1068">SUM(AQ658,AR658,AS658)</f>
        <v>0</v>
      </c>
      <c r="AU658" s="229"/>
      <c r="AV658" s="229">
        <v>0</v>
      </c>
      <c r="AW658" s="229"/>
      <c r="AX658" s="229"/>
      <c r="AY658" s="229"/>
      <c r="AZ658" s="229"/>
      <c r="BA658" s="230">
        <f t="shared" si="1066"/>
        <v>0</v>
      </c>
    </row>
    <row r="659" spans="1:53" ht="14.1" customHeight="1" outlineLevel="2" x14ac:dyDescent="0.2">
      <c r="A659" s="68"/>
      <c r="B659" s="94"/>
      <c r="C659" s="95"/>
      <c r="D659" s="110"/>
      <c r="E659" s="239"/>
      <c r="F659" s="110"/>
      <c r="G659" s="111"/>
      <c r="H659" s="99" t="s">
        <v>51</v>
      </c>
      <c r="I659" s="100"/>
      <c r="J659" s="101"/>
      <c r="K659" s="101"/>
      <c r="L659" s="102" t="str">
        <f>IF(I659&lt;&gt;0,((VLOOKUP(I659,'1. Standard_Cost'!$B$4:$D$8,2)+VLOOKUP(I659,'1. Standard_Cost'!$B$4:$D$8,3))*J659*K659),"0")</f>
        <v>0</v>
      </c>
      <c r="M659" s="102">
        <f>L659*'1. Standard_Cost'!F253</f>
        <v>0</v>
      </c>
      <c r="N659" s="103"/>
      <c r="O659" s="103"/>
      <c r="P659" s="103"/>
      <c r="Q659" s="103"/>
      <c r="R659" s="104">
        <f>+N659*P659*'1. Standard_Cost'!$B$12</f>
        <v>0</v>
      </c>
      <c r="S659" s="104">
        <f>+N659*O659*P659*'1. Standard_Cost'!$C$12</f>
        <v>0</v>
      </c>
      <c r="T659" s="104">
        <f>+N659*P659*Q659*'1. Standard_Cost'!$D$12</f>
        <v>0</v>
      </c>
      <c r="U659" s="104">
        <f>+N659*O659*'1. Standard_Cost'!$E$12</f>
        <v>0</v>
      </c>
      <c r="V659" s="103"/>
      <c r="W659" s="103"/>
      <c r="X659" s="103"/>
      <c r="Y659" s="104">
        <f>+V659*((X659*'1. Standard_Cost'!$B$16)+(W659*X659*'1. Standard_Cost'!$C$16))</f>
        <v>0</v>
      </c>
      <c r="Z659" s="103"/>
      <c r="AA659" s="103"/>
      <c r="AB659" s="104">
        <f>+Z659*'1. Standard_Cost'!$B$20+AA659*'1. Standard_Cost'!$C$20</f>
        <v>0</v>
      </c>
      <c r="AC659" s="105"/>
      <c r="AD659" s="106"/>
      <c r="AE659" s="104">
        <f>SUM(AD659,AC659,AB659,Y659,U659,T659,S659,R659)*'1. Standard_Cost'!B277</f>
        <v>0</v>
      </c>
      <c r="AF659" s="104">
        <f t="shared" si="1067"/>
        <v>0</v>
      </c>
      <c r="AG659" s="103"/>
      <c r="AH659" s="103"/>
      <c r="AI659" s="103"/>
      <c r="AJ659" s="107"/>
      <c r="AK659" s="107"/>
      <c r="AL659" s="107"/>
      <c r="AM659" s="104">
        <f>AG659*'1. Standard_Cost'!B273+'Incremental_Cost Year 2021'!AH668*'1. Standard_Cost'!C273+'Incremental_Cost Year 2021'!AI668*'1. Standard_Cost'!D273+'Incremental_Cost Year 2021'!AJ668+'Incremental_Cost Year 2021'!AL668+AK659</f>
        <v>0</v>
      </c>
      <c r="AN659" s="104">
        <f>AM659*'1. Standard_Cost'!C277</f>
        <v>0</v>
      </c>
      <c r="AO659" s="107"/>
      <c r="AQ659" s="104">
        <f t="shared" si="1064"/>
        <v>0</v>
      </c>
      <c r="AR659" s="104">
        <f t="shared" si="1065"/>
        <v>0</v>
      </c>
      <c r="AS659" s="104">
        <f t="shared" si="1019"/>
        <v>0</v>
      </c>
      <c r="AT659" s="104">
        <f t="shared" si="1068"/>
        <v>0</v>
      </c>
      <c r="AU659" s="229"/>
      <c r="AV659" s="229"/>
      <c r="AW659" s="229"/>
      <c r="AX659" s="229"/>
      <c r="AY659" s="229"/>
      <c r="AZ659" s="229"/>
      <c r="BA659" s="230">
        <f t="shared" si="1066"/>
        <v>0</v>
      </c>
    </row>
    <row r="660" spans="1:53" ht="14.1" customHeight="1" outlineLevel="2" x14ac:dyDescent="0.2">
      <c r="A660" s="68"/>
      <c r="B660" s="94"/>
      <c r="C660" s="95"/>
      <c r="D660" s="110"/>
      <c r="E660" s="239"/>
      <c r="F660" s="110"/>
      <c r="G660" s="111"/>
      <c r="H660" s="112" t="s">
        <v>179</v>
      </c>
      <c r="I660" s="100"/>
      <c r="J660" s="101"/>
      <c r="K660" s="101"/>
      <c r="L660" s="102" t="str">
        <f>IF(I660&lt;&gt;0,((VLOOKUP(I660,'1. Standard_Cost'!$B$4:$D$8,2)+VLOOKUP(I660,'1. Standard_Cost'!$B$4:$D$8,3))*J660*K660),"0")</f>
        <v>0</v>
      </c>
      <c r="M660" s="102">
        <f>L660*'1. Standard_Cost'!F253</f>
        <v>0</v>
      </c>
      <c r="N660" s="103"/>
      <c r="O660" s="103"/>
      <c r="P660" s="103"/>
      <c r="Q660" s="103"/>
      <c r="R660" s="104">
        <f>+N660*P660*'1. Standard_Cost'!$B$12</f>
        <v>0</v>
      </c>
      <c r="S660" s="104">
        <f>+N660*O660*P660*'1. Standard_Cost'!$C$12</f>
        <v>0</v>
      </c>
      <c r="T660" s="104">
        <f>+N660*P660*Q660*'1. Standard_Cost'!$D$12</f>
        <v>0</v>
      </c>
      <c r="U660" s="104">
        <f>+N660*O660*'1. Standard_Cost'!$E$12</f>
        <v>0</v>
      </c>
      <c r="V660" s="103"/>
      <c r="W660" s="103"/>
      <c r="X660" s="103"/>
      <c r="Y660" s="104">
        <f>+V660*((X660*'1. Standard_Cost'!$B$16)+(W660*X660*'1. Standard_Cost'!$C$16))</f>
        <v>0</v>
      </c>
      <c r="Z660" s="103"/>
      <c r="AA660" s="103"/>
      <c r="AB660" s="104">
        <f>+Z660*'1. Standard_Cost'!$B$20+AA660*'1. Standard_Cost'!$C$20</f>
        <v>0</v>
      </c>
      <c r="AC660" s="105"/>
      <c r="AD660" s="106"/>
      <c r="AE660" s="104">
        <f>SUM(AD660,AC660,AB660,Y660,U660,T660,S660,R660)*'1. Standard_Cost'!B277</f>
        <v>0</v>
      </c>
      <c r="AF660" s="104">
        <f t="shared" si="1067"/>
        <v>0</v>
      </c>
      <c r="AG660" s="103"/>
      <c r="AH660" s="103"/>
      <c r="AI660" s="103"/>
      <c r="AJ660" s="107"/>
      <c r="AK660" s="107"/>
      <c r="AL660" s="107"/>
      <c r="AM660" s="104">
        <f>AG660*'1. Standard_Cost'!B273+'Incremental_Cost Year 2021'!AH669*'1. Standard_Cost'!C273+'Incremental_Cost Year 2021'!AI669*'1. Standard_Cost'!D273+'Incremental_Cost Year 2021'!AJ669+'Incremental_Cost Year 2021'!AL669+AK660</f>
        <v>0</v>
      </c>
      <c r="AN660" s="104">
        <f>AM660*'1. Standard_Cost'!C277</f>
        <v>0</v>
      </c>
      <c r="AO660" s="107"/>
      <c r="AQ660" s="104">
        <f t="shared" si="1064"/>
        <v>0</v>
      </c>
      <c r="AR660" s="104">
        <f t="shared" si="1065"/>
        <v>0</v>
      </c>
      <c r="AS660" s="104">
        <f t="shared" si="1019"/>
        <v>0</v>
      </c>
      <c r="AT660" s="104">
        <f t="shared" si="1068"/>
        <v>0</v>
      </c>
      <c r="AU660" s="229"/>
      <c r="AV660" s="229"/>
      <c r="AW660" s="229"/>
      <c r="AX660" s="229"/>
      <c r="AY660" s="229"/>
      <c r="AZ660" s="229"/>
      <c r="BA660" s="230">
        <f t="shared" si="1066"/>
        <v>0</v>
      </c>
    </row>
    <row r="661" spans="1:53" ht="25.7" customHeight="1" outlineLevel="1" x14ac:dyDescent="0.2">
      <c r="A661" s="68"/>
      <c r="B661" s="94"/>
      <c r="C661" s="95"/>
      <c r="D661" s="110"/>
      <c r="E661" s="240"/>
      <c r="F661" s="114" t="s">
        <v>154</v>
      </c>
      <c r="G661" s="115" t="s">
        <v>155</v>
      </c>
      <c r="H661" s="122" t="s">
        <v>404</v>
      </c>
      <c r="I661" s="117"/>
      <c r="J661" s="117"/>
      <c r="K661" s="117"/>
      <c r="L661" s="118">
        <f>SUM(L657:L660)</f>
        <v>0</v>
      </c>
      <c r="M661" s="118">
        <f>SUM(M657:M660)</f>
        <v>0</v>
      </c>
      <c r="N661" s="117"/>
      <c r="O661" s="117"/>
      <c r="P661" s="117"/>
      <c r="Q661" s="117"/>
      <c r="R661" s="119">
        <f>SUM(R657:R660)</f>
        <v>0</v>
      </c>
      <c r="S661" s="119">
        <f>SUM(S657:S660)</f>
        <v>0</v>
      </c>
      <c r="T661" s="119">
        <f>SUM(T657:T660)</f>
        <v>0</v>
      </c>
      <c r="U661" s="119">
        <f>SUM(U657:U660)</f>
        <v>150</v>
      </c>
      <c r="V661" s="117"/>
      <c r="W661" s="117"/>
      <c r="X661" s="117"/>
      <c r="Y661" s="118">
        <f>SUM(Y657:Y660)</f>
        <v>0</v>
      </c>
      <c r="Z661" s="117"/>
      <c r="AA661" s="117"/>
      <c r="AB661" s="118">
        <f t="shared" ref="AB661:AF661" si="1069">SUM(AB657:AB660)</f>
        <v>375000</v>
      </c>
      <c r="AC661" s="118">
        <f t="shared" si="1069"/>
        <v>288000</v>
      </c>
      <c r="AD661" s="118">
        <f t="shared" si="1069"/>
        <v>0</v>
      </c>
      <c r="AE661" s="118">
        <f t="shared" si="1069"/>
        <v>0</v>
      </c>
      <c r="AF661" s="118">
        <f t="shared" si="1069"/>
        <v>0</v>
      </c>
      <c r="AG661" s="117"/>
      <c r="AH661" s="117"/>
      <c r="AI661" s="117"/>
      <c r="AJ661" s="119">
        <f>SUM(AJ657:AJ660)</f>
        <v>0</v>
      </c>
      <c r="AK661" s="119">
        <f t="shared" ref="AK661:AN661" si="1070">SUM(AK657:AK660)</f>
        <v>0</v>
      </c>
      <c r="AL661" s="119">
        <f t="shared" si="1070"/>
        <v>0</v>
      </c>
      <c r="AM661" s="119">
        <f t="shared" si="1070"/>
        <v>0</v>
      </c>
      <c r="AN661" s="119">
        <f t="shared" si="1070"/>
        <v>0</v>
      </c>
      <c r="AO661" s="116"/>
      <c r="AP661" s="120"/>
      <c r="AQ661" s="121">
        <f t="shared" ref="AQ661:BA661" si="1071">SUM(AQ657:AQ660)</f>
        <v>0</v>
      </c>
      <c r="AR661" s="121">
        <f t="shared" si="1071"/>
        <v>0</v>
      </c>
      <c r="AS661" s="121">
        <f t="shared" si="1071"/>
        <v>0</v>
      </c>
      <c r="AT661" s="121">
        <f t="shared" si="1071"/>
        <v>0</v>
      </c>
      <c r="AU661" s="121">
        <f t="shared" si="1071"/>
        <v>0</v>
      </c>
      <c r="AV661" s="121">
        <f t="shared" si="1071"/>
        <v>0</v>
      </c>
      <c r="AW661" s="121">
        <f t="shared" si="1071"/>
        <v>0</v>
      </c>
      <c r="AX661" s="121">
        <f t="shared" si="1071"/>
        <v>0</v>
      </c>
      <c r="AY661" s="121">
        <f t="shared" si="1071"/>
        <v>0</v>
      </c>
      <c r="AZ661" s="121">
        <f t="shared" si="1071"/>
        <v>0</v>
      </c>
      <c r="BA661" s="121">
        <f t="shared" si="1071"/>
        <v>0</v>
      </c>
    </row>
    <row r="662" spans="1:53" ht="14.1" customHeight="1" outlineLevel="2" x14ac:dyDescent="0.2">
      <c r="A662" s="68"/>
      <c r="B662" s="94"/>
      <c r="C662" s="95"/>
      <c r="D662" s="110"/>
      <c r="E662" s="238" t="s">
        <v>824</v>
      </c>
      <c r="F662" s="97"/>
      <c r="G662" s="98"/>
      <c r="H662" s="99" t="s">
        <v>530</v>
      </c>
      <c r="I662" s="100"/>
      <c r="J662" s="101"/>
      <c r="K662" s="101"/>
      <c r="L662" s="102" t="str">
        <f>IF(I662&lt;&gt;0,((VLOOKUP(I662,'1. Standard_Cost'!$B$4:$D$8,2)+VLOOKUP(I662,'1. Standard_Cost'!$B$4:$D$8,3))*J662*K662),"0")</f>
        <v>0</v>
      </c>
      <c r="M662" s="102">
        <f>L662*'1. Standard_Cost'!F253</f>
        <v>0</v>
      </c>
      <c r="N662" s="103"/>
      <c r="O662" s="103"/>
      <c r="P662" s="103"/>
      <c r="Q662" s="103"/>
      <c r="R662" s="104">
        <f>+N662*P662*'1. Standard_Cost'!$B$12</f>
        <v>0</v>
      </c>
      <c r="S662" s="104">
        <f>+N662*O662*P662*'1. Standard_Cost'!$C$12</f>
        <v>0</v>
      </c>
      <c r="T662" s="104">
        <f>+N662*P662*Q662*'1. Standard_Cost'!$D$12</f>
        <v>0</v>
      </c>
      <c r="U662" s="104">
        <f>+N662*O662*'1. Standard_Cost'!$E$12</f>
        <v>0</v>
      </c>
      <c r="V662" s="103"/>
      <c r="W662" s="103"/>
      <c r="X662" s="103"/>
      <c r="Y662" s="104">
        <f>+V662*((X662*'1. Standard_Cost'!$B$16)+(W662*X662*'1. Standard_Cost'!$C$16))</f>
        <v>0</v>
      </c>
      <c r="Z662" s="103">
        <v>10</v>
      </c>
      <c r="AA662" s="103"/>
      <c r="AB662" s="104">
        <f>+Z662*'1. Standard_Cost'!$B$20+AA662*'1. Standard_Cost'!$C$20</f>
        <v>900000</v>
      </c>
      <c r="AC662" s="105"/>
      <c r="AD662" s="106"/>
      <c r="AE662" s="104">
        <f>SUM(AD662,AC662,AB662,Y662,U662,T662,S662,R662)*'1. Standard_Cost'!B277</f>
        <v>0</v>
      </c>
      <c r="AF662" s="104">
        <f>SUM(AD662,AE662)</f>
        <v>0</v>
      </c>
      <c r="AG662" s="103"/>
      <c r="AH662" s="103"/>
      <c r="AI662" s="103"/>
      <c r="AJ662" s="107"/>
      <c r="AK662" s="107"/>
      <c r="AL662" s="107"/>
      <c r="AM662" s="104">
        <f>AG662*'1. Standard_Cost'!B273+'Incremental_Cost Year 2021'!AH671*'1. Standard_Cost'!C273+'Incremental_Cost Year 2021'!AI671*'1. Standard_Cost'!D273+'Incremental_Cost Year 2021'!AJ671+'Incremental_Cost Year 2021'!AL671+AK662</f>
        <v>0</v>
      </c>
      <c r="AN662" s="104">
        <f>AM662*'1. Standard_Cost'!C277</f>
        <v>0</v>
      </c>
      <c r="AO662" s="107"/>
      <c r="AQ662" s="104">
        <f t="shared" ref="AQ662:AQ665" si="1072">L662+M662</f>
        <v>0</v>
      </c>
      <c r="AR662" s="104">
        <f t="shared" ref="AR662:AR665" si="1073">AF662</f>
        <v>0</v>
      </c>
      <c r="AS662" s="104">
        <f t="shared" si="1019"/>
        <v>0</v>
      </c>
      <c r="AT662" s="104">
        <f>SUM(AQ662,AR662,AS662)</f>
        <v>0</v>
      </c>
      <c r="AU662" s="229"/>
      <c r="AV662" s="229"/>
      <c r="AW662" s="229"/>
      <c r="AX662" s="229"/>
      <c r="AY662" s="229"/>
      <c r="AZ662" s="229"/>
      <c r="BA662" s="230">
        <f t="shared" ref="BA662:BA665" si="1074">SUM(AU662:AZ662)-AT662</f>
        <v>0</v>
      </c>
    </row>
    <row r="663" spans="1:53" ht="14.1" customHeight="1" outlineLevel="2" x14ac:dyDescent="0.2">
      <c r="A663" s="68"/>
      <c r="B663" s="94"/>
      <c r="C663" s="95"/>
      <c r="D663" s="110"/>
      <c r="E663" s="239"/>
      <c r="F663" s="110"/>
      <c r="G663" s="111"/>
      <c r="H663" s="99" t="s">
        <v>531</v>
      </c>
      <c r="I663" s="100"/>
      <c r="J663" s="101"/>
      <c r="K663" s="101"/>
      <c r="L663" s="102" t="str">
        <f>IF(I663&lt;&gt;0,((VLOOKUP(I663,'1. Standard_Cost'!$B$4:$D$8,2)+VLOOKUP(I663,'1. Standard_Cost'!$B$4:$D$8,3))*J663*K663),"0")</f>
        <v>0</v>
      </c>
      <c r="M663" s="102">
        <f>L663*'1. Standard_Cost'!F253</f>
        <v>0</v>
      </c>
      <c r="N663" s="103"/>
      <c r="O663" s="103"/>
      <c r="P663" s="103"/>
      <c r="Q663" s="103"/>
      <c r="R663" s="104">
        <f>+N663*P663*'1. Standard_Cost'!$B$12</f>
        <v>0</v>
      </c>
      <c r="S663" s="104">
        <f>+N663*O663*P663*'1. Standard_Cost'!$C$12</f>
        <v>0</v>
      </c>
      <c r="T663" s="104">
        <f>+N663*P663*Q663*'1. Standard_Cost'!$D$12</f>
        <v>0</v>
      </c>
      <c r="U663" s="104">
        <f>+N663*O663*'1. Standard_Cost'!$E$12</f>
        <v>0</v>
      </c>
      <c r="V663" s="103"/>
      <c r="W663" s="103"/>
      <c r="X663" s="103"/>
      <c r="Y663" s="104">
        <f>+V663*((X663*'1. Standard_Cost'!$B$16)+(W663*X663*'1. Standard_Cost'!$C$16))</f>
        <v>0</v>
      </c>
      <c r="Z663" s="103"/>
      <c r="AA663" s="103"/>
      <c r="AB663" s="104">
        <f>+Z663*'1. Standard_Cost'!$B$20+AA663*'1. Standard_Cost'!$C$20</f>
        <v>0</v>
      </c>
      <c r="AC663" s="105"/>
      <c r="AD663" s="106"/>
      <c r="AE663" s="104">
        <f>SUM(AD663,AC663,AB663,Y663,U663,T663,S663,R663)*'1. Standard_Cost'!B277</f>
        <v>0</v>
      </c>
      <c r="AF663" s="104">
        <f t="shared" ref="AF663:AF665" si="1075">SUM(AD663,AE663)</f>
        <v>0</v>
      </c>
      <c r="AG663" s="103"/>
      <c r="AH663" s="103">
        <v>0</v>
      </c>
      <c r="AI663" s="103">
        <v>0</v>
      </c>
      <c r="AJ663" s="107"/>
      <c r="AK663" s="107"/>
      <c r="AL663" s="107"/>
      <c r="AM663" s="104">
        <f>AG663*'1. Standard_Cost'!B273+'Incremental_Cost Year 2021'!AH672*'1. Standard_Cost'!C273+'Incremental_Cost Year 2021'!AI672*'1. Standard_Cost'!D273+'Incremental_Cost Year 2021'!AJ672+'Incremental_Cost Year 2021'!AL672+AK663</f>
        <v>0</v>
      </c>
      <c r="AN663" s="104">
        <f>AM663*'1. Standard_Cost'!C277</f>
        <v>0</v>
      </c>
      <c r="AO663" s="107"/>
      <c r="AQ663" s="104">
        <f t="shared" si="1072"/>
        <v>0</v>
      </c>
      <c r="AR663" s="104">
        <f t="shared" si="1073"/>
        <v>0</v>
      </c>
      <c r="AS663" s="104">
        <f t="shared" si="1019"/>
        <v>0</v>
      </c>
      <c r="AT663" s="104">
        <f t="shared" ref="AT663:AT665" si="1076">SUM(AQ663,AR663,AS663)</f>
        <v>0</v>
      </c>
      <c r="AU663" s="229"/>
      <c r="AV663" s="229">
        <v>0</v>
      </c>
      <c r="AW663" s="229"/>
      <c r="AX663" s="229"/>
      <c r="AY663" s="229"/>
      <c r="AZ663" s="229"/>
      <c r="BA663" s="230">
        <f t="shared" si="1074"/>
        <v>0</v>
      </c>
    </row>
    <row r="664" spans="1:53" ht="14.1" customHeight="1" outlineLevel="2" x14ac:dyDescent="0.2">
      <c r="A664" s="68"/>
      <c r="B664" s="94"/>
      <c r="C664" s="95"/>
      <c r="D664" s="110"/>
      <c r="E664" s="239"/>
      <c r="F664" s="110"/>
      <c r="G664" s="111"/>
      <c r="H664" s="99" t="s">
        <v>532</v>
      </c>
      <c r="I664" s="100"/>
      <c r="J664" s="101"/>
      <c r="K664" s="101"/>
      <c r="L664" s="102" t="str">
        <f>IF(I664&lt;&gt;0,((VLOOKUP(I664,'1. Standard_Cost'!$B$4:$D$8,2)+VLOOKUP(I664,'1. Standard_Cost'!$B$4:$D$8,3))*J664*K664),"0")</f>
        <v>0</v>
      </c>
      <c r="M664" s="102">
        <f>L664*'1. Standard_Cost'!F253</f>
        <v>0</v>
      </c>
      <c r="N664" s="103"/>
      <c r="O664" s="103"/>
      <c r="P664" s="103"/>
      <c r="Q664" s="103"/>
      <c r="R664" s="104">
        <f>+N664*P664*'1. Standard_Cost'!$B$12</f>
        <v>0</v>
      </c>
      <c r="S664" s="104">
        <f>+N664*O664*P664*'1. Standard_Cost'!$C$12</f>
        <v>0</v>
      </c>
      <c r="T664" s="104">
        <f>+N664*P664*Q664*'1. Standard_Cost'!$D$12</f>
        <v>0</v>
      </c>
      <c r="U664" s="104">
        <f>+N664*O664*'1. Standard_Cost'!$E$12</f>
        <v>0</v>
      </c>
      <c r="V664" s="103"/>
      <c r="W664" s="103"/>
      <c r="X664" s="103"/>
      <c r="Y664" s="104">
        <f>+V664*((X664*'1. Standard_Cost'!$B$16)+(W664*X664*'1. Standard_Cost'!$C$16))</f>
        <v>0</v>
      </c>
      <c r="Z664" s="103"/>
      <c r="AA664" s="103"/>
      <c r="AB664" s="104">
        <f>+Z664*'1. Standard_Cost'!$B$20+AA664*'1. Standard_Cost'!$C$20</f>
        <v>0</v>
      </c>
      <c r="AC664" s="105"/>
      <c r="AD664" s="106"/>
      <c r="AE664" s="104">
        <f>SUM(AD664,AC664,AB664,Y664,U664,T664,S664,R664)*'1. Standard_Cost'!B277</f>
        <v>0</v>
      </c>
      <c r="AF664" s="104">
        <f t="shared" si="1075"/>
        <v>0</v>
      </c>
      <c r="AG664" s="103"/>
      <c r="AH664" s="103"/>
      <c r="AI664" s="103"/>
      <c r="AJ664" s="107"/>
      <c r="AK664" s="107"/>
      <c r="AL664" s="107"/>
      <c r="AM664" s="104">
        <f>AG664*'1. Standard_Cost'!B273+'Incremental_Cost Year 2021'!AH673*'1. Standard_Cost'!C273+'Incremental_Cost Year 2021'!AI673*'1. Standard_Cost'!D273+'Incremental_Cost Year 2021'!AJ673+'Incremental_Cost Year 2021'!AL673+AK664</f>
        <v>0</v>
      </c>
      <c r="AN664" s="104">
        <f>AM664*'1. Standard_Cost'!C277</f>
        <v>0</v>
      </c>
      <c r="AO664" s="107"/>
      <c r="AQ664" s="104">
        <f t="shared" si="1072"/>
        <v>0</v>
      </c>
      <c r="AR664" s="104">
        <f t="shared" si="1073"/>
        <v>0</v>
      </c>
      <c r="AS664" s="104">
        <f t="shared" si="1019"/>
        <v>0</v>
      </c>
      <c r="AT664" s="104">
        <f t="shared" si="1076"/>
        <v>0</v>
      </c>
      <c r="AU664" s="229"/>
      <c r="AV664" s="229"/>
      <c r="AW664" s="229"/>
      <c r="AX664" s="229"/>
      <c r="AY664" s="229"/>
      <c r="AZ664" s="229"/>
      <c r="BA664" s="230">
        <f t="shared" si="1074"/>
        <v>0</v>
      </c>
    </row>
    <row r="665" spans="1:53" ht="14.1" customHeight="1" outlineLevel="2" x14ac:dyDescent="0.2">
      <c r="A665" s="68"/>
      <c r="B665" s="94"/>
      <c r="C665" s="95"/>
      <c r="D665" s="110"/>
      <c r="E665" s="239"/>
      <c r="F665" s="110"/>
      <c r="G665" s="111"/>
      <c r="H665" s="112" t="s">
        <v>533</v>
      </c>
      <c r="I665" s="100"/>
      <c r="J665" s="101"/>
      <c r="K665" s="101"/>
      <c r="L665" s="102" t="str">
        <f>IF(I665&lt;&gt;0,((VLOOKUP(I665,'1. Standard_Cost'!$B$4:$D$8,2)+VLOOKUP(I665,'1. Standard_Cost'!$B$4:$D$8,3))*J665*K665),"0")</f>
        <v>0</v>
      </c>
      <c r="M665" s="102">
        <f>L665*'1. Standard_Cost'!F253</f>
        <v>0</v>
      </c>
      <c r="N665" s="103"/>
      <c r="O665" s="103"/>
      <c r="P665" s="103"/>
      <c r="Q665" s="103"/>
      <c r="R665" s="104">
        <f>+N665*P665*'1. Standard_Cost'!$B$12</f>
        <v>0</v>
      </c>
      <c r="S665" s="104">
        <f>+N665*O665*P665*'1. Standard_Cost'!$C$12</f>
        <v>0</v>
      </c>
      <c r="T665" s="104">
        <f>+N665*P665*Q665*'1. Standard_Cost'!$D$12</f>
        <v>0</v>
      </c>
      <c r="U665" s="104">
        <f>+N665*O665*'1. Standard_Cost'!$E$12</f>
        <v>0</v>
      </c>
      <c r="V665" s="103"/>
      <c r="W665" s="103"/>
      <c r="X665" s="103"/>
      <c r="Y665" s="104">
        <f>+V665*((X665*'1. Standard_Cost'!$B$16)+(W665*X665*'1. Standard_Cost'!$C$16))</f>
        <v>0</v>
      </c>
      <c r="Z665" s="103"/>
      <c r="AA665" s="103"/>
      <c r="AB665" s="104">
        <f>+Z665*'1. Standard_Cost'!$B$20+AA665*'1. Standard_Cost'!$C$20</f>
        <v>0</v>
      </c>
      <c r="AC665" s="105"/>
      <c r="AD665" s="106"/>
      <c r="AE665" s="104">
        <f>SUM(AD665,AC665,AB665,Y665,U665,T665,S665,R665)*'1. Standard_Cost'!B277</f>
        <v>0</v>
      </c>
      <c r="AF665" s="104">
        <f t="shared" si="1075"/>
        <v>0</v>
      </c>
      <c r="AG665" s="103"/>
      <c r="AH665" s="103"/>
      <c r="AI665" s="103"/>
      <c r="AJ665" s="107"/>
      <c r="AK665" s="107"/>
      <c r="AL665" s="107"/>
      <c r="AM665" s="104">
        <f>AG665*'1. Standard_Cost'!B273+'Incremental_Cost Year 2021'!AH674*'1. Standard_Cost'!C273+'Incremental_Cost Year 2021'!AI674*'1. Standard_Cost'!D273+'Incremental_Cost Year 2021'!AJ674+'Incremental_Cost Year 2021'!AL674+AK665</f>
        <v>0</v>
      </c>
      <c r="AN665" s="104">
        <f>AM665*'1. Standard_Cost'!C277</f>
        <v>0</v>
      </c>
      <c r="AO665" s="107"/>
      <c r="AQ665" s="104">
        <f t="shared" si="1072"/>
        <v>0</v>
      </c>
      <c r="AR665" s="104">
        <f t="shared" si="1073"/>
        <v>0</v>
      </c>
      <c r="AS665" s="104">
        <f t="shared" si="1019"/>
        <v>0</v>
      </c>
      <c r="AT665" s="104">
        <f t="shared" si="1076"/>
        <v>0</v>
      </c>
      <c r="AU665" s="229"/>
      <c r="AV665" s="229"/>
      <c r="AW665" s="229"/>
      <c r="AX665" s="229"/>
      <c r="AY665" s="229"/>
      <c r="AZ665" s="229"/>
      <c r="BA665" s="230">
        <f t="shared" si="1074"/>
        <v>0</v>
      </c>
    </row>
    <row r="666" spans="1:53" ht="24.6" customHeight="1" outlineLevel="1" x14ac:dyDescent="0.2">
      <c r="A666" s="68"/>
      <c r="B666" s="141"/>
      <c r="C666" s="95"/>
      <c r="D666" s="110" t="s">
        <v>48</v>
      </c>
      <c r="E666" s="240"/>
      <c r="F666" s="114" t="s">
        <v>154</v>
      </c>
      <c r="G666" s="115" t="s">
        <v>155</v>
      </c>
      <c r="H666" s="122" t="s">
        <v>405</v>
      </c>
      <c r="I666" s="117"/>
      <c r="J666" s="117"/>
      <c r="K666" s="117"/>
      <c r="L666" s="118">
        <f>SUM(L662:L665)</f>
        <v>0</v>
      </c>
      <c r="M666" s="118">
        <f>SUM(M662:M665)</f>
        <v>0</v>
      </c>
      <c r="N666" s="117"/>
      <c r="O666" s="117"/>
      <c r="P666" s="117"/>
      <c r="Q666" s="117"/>
      <c r="R666" s="119">
        <f>SUM(R662:R665)</f>
        <v>0</v>
      </c>
      <c r="S666" s="119">
        <f>SUM(S662:S665)</f>
        <v>0</v>
      </c>
      <c r="T666" s="119">
        <f>SUM(T662:T665)</f>
        <v>0</v>
      </c>
      <c r="U666" s="119">
        <f>SUM(U662:U665)</f>
        <v>0</v>
      </c>
      <c r="V666" s="117"/>
      <c r="W666" s="117"/>
      <c r="X666" s="117"/>
      <c r="Y666" s="118">
        <f>SUM(Y662:Y665)</f>
        <v>0</v>
      </c>
      <c r="Z666" s="117"/>
      <c r="AA666" s="117"/>
      <c r="AB666" s="118">
        <f t="shared" ref="AB666:AF666" si="1077">SUM(AB662:AB665)</f>
        <v>900000</v>
      </c>
      <c r="AC666" s="118">
        <f t="shared" si="1077"/>
        <v>0</v>
      </c>
      <c r="AD666" s="118">
        <f t="shared" si="1077"/>
        <v>0</v>
      </c>
      <c r="AE666" s="118">
        <f t="shared" si="1077"/>
        <v>0</v>
      </c>
      <c r="AF666" s="118">
        <f t="shared" si="1077"/>
        <v>0</v>
      </c>
      <c r="AG666" s="117"/>
      <c r="AH666" s="117"/>
      <c r="AI666" s="117"/>
      <c r="AJ666" s="119">
        <f>SUM(AJ662:AJ665)</f>
        <v>0</v>
      </c>
      <c r="AK666" s="119">
        <f t="shared" ref="AK666:AN666" si="1078">SUM(AK662:AK665)</f>
        <v>0</v>
      </c>
      <c r="AL666" s="119">
        <f t="shared" si="1078"/>
        <v>0</v>
      </c>
      <c r="AM666" s="119">
        <f t="shared" si="1078"/>
        <v>0</v>
      </c>
      <c r="AN666" s="119">
        <f t="shared" si="1078"/>
        <v>0</v>
      </c>
      <c r="AO666" s="116"/>
      <c r="AP666" s="120"/>
      <c r="AQ666" s="121">
        <f t="shared" ref="AQ666:BA666" si="1079">SUM(AQ662:AQ665)</f>
        <v>0</v>
      </c>
      <c r="AR666" s="121">
        <f t="shared" si="1079"/>
        <v>0</v>
      </c>
      <c r="AS666" s="121">
        <f t="shared" si="1079"/>
        <v>0</v>
      </c>
      <c r="AT666" s="121">
        <f t="shared" si="1079"/>
        <v>0</v>
      </c>
      <c r="AU666" s="121">
        <f t="shared" si="1079"/>
        <v>0</v>
      </c>
      <c r="AV666" s="121">
        <f t="shared" si="1079"/>
        <v>0</v>
      </c>
      <c r="AW666" s="121">
        <f t="shared" si="1079"/>
        <v>0</v>
      </c>
      <c r="AX666" s="121">
        <f t="shared" si="1079"/>
        <v>0</v>
      </c>
      <c r="AY666" s="121">
        <f t="shared" si="1079"/>
        <v>0</v>
      </c>
      <c r="AZ666" s="121">
        <f t="shared" si="1079"/>
        <v>0</v>
      </c>
      <c r="BA666" s="121">
        <f t="shared" si="1079"/>
        <v>0</v>
      </c>
    </row>
    <row r="667" spans="1:53" ht="14.1" customHeight="1" outlineLevel="2" x14ac:dyDescent="0.2">
      <c r="A667" s="68"/>
      <c r="B667" s="94"/>
      <c r="C667" s="95"/>
      <c r="D667" s="110"/>
      <c r="E667" s="96"/>
      <c r="F667" s="97"/>
      <c r="G667" s="98"/>
      <c r="H667" s="99" t="s">
        <v>570</v>
      </c>
      <c r="I667" s="100"/>
      <c r="J667" s="101">
        <v>1</v>
      </c>
      <c r="K667" s="101">
        <v>1</v>
      </c>
      <c r="L667" s="102">
        <v>80100</v>
      </c>
      <c r="M667" s="102">
        <f>L667*'1. Standard_Cost'!F4</f>
        <v>13376.7</v>
      </c>
      <c r="N667" s="103"/>
      <c r="O667" s="103"/>
      <c r="P667" s="103"/>
      <c r="Q667" s="103"/>
      <c r="R667" s="104">
        <f>+N667*P667*'[1]1. Standard_Cost'!$B$12</f>
        <v>0</v>
      </c>
      <c r="S667" s="104">
        <f>+N667*O667*P667*'[1]1. Standard_Cost'!$C$12</f>
        <v>0</v>
      </c>
      <c r="T667" s="104">
        <f>+N667*P667*Q667*'[1]1. Standard_Cost'!$D$12</f>
        <v>0</v>
      </c>
      <c r="U667" s="104">
        <f>+N667*O667*'[1]1. Standard_Cost'!$E$12</f>
        <v>0</v>
      </c>
      <c r="V667" s="103"/>
      <c r="W667" s="103"/>
      <c r="X667" s="103"/>
      <c r="Y667" s="104">
        <f>+V667*((X667*'[1]1. Standard_Cost'!$B$16)+(W667*X667*'[1]1. Standard_Cost'!$C$16))</f>
        <v>0</v>
      </c>
      <c r="Z667" s="103"/>
      <c r="AA667" s="103"/>
      <c r="AB667" s="104">
        <f>+Z667*'[1]1. Standard_Cost'!$B$20+AA667*'[1]1. Standard_Cost'!$C$20</f>
        <v>0</v>
      </c>
      <c r="AC667" s="105"/>
      <c r="AD667" s="106"/>
      <c r="AE667" s="104">
        <f>SUM(AD667,AC667,AB667,Y667,U667,T667,S667,R667)*'[1]1. Standard_Cost'!B283</f>
        <v>0</v>
      </c>
      <c r="AF667" s="104">
        <f>SUM(AD667,AE667)</f>
        <v>0</v>
      </c>
      <c r="AG667" s="103"/>
      <c r="AH667" s="103"/>
      <c r="AI667" s="103"/>
      <c r="AJ667" s="107"/>
      <c r="AK667" s="107"/>
      <c r="AL667" s="107"/>
      <c r="AM667" s="104">
        <f>AG667*'[1]1. Standard_Cost'!B279+'[1]Incremental_Cost Year 2022'!AH685*'[1]1. Standard_Cost'!C279+'[1]Incremental_Cost Year 2022'!AI685*'[1]1. Standard_Cost'!D279+'[1]Incremental_Cost Year 2022'!AJ685+'[1]Incremental_Cost Year 2022'!AL685+AK667</f>
        <v>0</v>
      </c>
      <c r="AN667" s="104">
        <f>AM667*'[1]1. Standard_Cost'!C283</f>
        <v>0</v>
      </c>
      <c r="AO667" s="107"/>
      <c r="AQ667" s="104">
        <f t="shared" ref="AQ667:AQ670" si="1080">L667+M667</f>
        <v>93476.7</v>
      </c>
      <c r="AR667" s="104">
        <f t="shared" ref="AR667:AR670" si="1081">AF667</f>
        <v>0</v>
      </c>
      <c r="AS667" s="104">
        <f t="shared" si="1019"/>
        <v>0</v>
      </c>
      <c r="AT667" s="104">
        <f>SUM(AQ667,AR667,AS667)</f>
        <v>93476.7</v>
      </c>
      <c r="AU667" s="229">
        <f>AT667</f>
        <v>93476.7</v>
      </c>
      <c r="AV667" s="229"/>
      <c r="AW667" s="229"/>
      <c r="AX667" s="229"/>
      <c r="AY667" s="229"/>
      <c r="AZ667" s="229"/>
      <c r="BA667" s="230">
        <f t="shared" ref="BA667:BA670" si="1082">SUM(AU667:AZ667)-AT667</f>
        <v>0</v>
      </c>
    </row>
    <row r="668" spans="1:53" ht="14.1" customHeight="1" outlineLevel="2" x14ac:dyDescent="0.2">
      <c r="A668" s="68"/>
      <c r="B668" s="94"/>
      <c r="C668" s="95"/>
      <c r="D668" s="110"/>
      <c r="E668" s="110"/>
      <c r="F668" s="110"/>
      <c r="G668" s="111"/>
      <c r="H668" s="99" t="s">
        <v>571</v>
      </c>
      <c r="I668" s="100"/>
      <c r="J668" s="101">
        <v>0.5</v>
      </c>
      <c r="K668" s="101">
        <v>1</v>
      </c>
      <c r="L668" s="102">
        <v>50050</v>
      </c>
      <c r="M668" s="102">
        <f>L668*'1. Standard_Cost'!F4</f>
        <v>8358.35</v>
      </c>
      <c r="N668" s="103"/>
      <c r="O668" s="103"/>
      <c r="P668" s="103"/>
      <c r="Q668" s="103"/>
      <c r="R668" s="104">
        <f>+N668*P668*'[1]1. Standard_Cost'!$B$12</f>
        <v>0</v>
      </c>
      <c r="S668" s="104">
        <f>+N668*O668*P668*'[1]1. Standard_Cost'!$C$12</f>
        <v>0</v>
      </c>
      <c r="T668" s="104">
        <f>+N668*P668*Q668*'[1]1. Standard_Cost'!$D$12</f>
        <v>0</v>
      </c>
      <c r="U668" s="104">
        <f>+N668*O668*'[1]1. Standard_Cost'!$E$12</f>
        <v>0</v>
      </c>
      <c r="V668" s="103"/>
      <c r="W668" s="103"/>
      <c r="X668" s="103"/>
      <c r="Y668" s="104">
        <f>+V668*((X668*'[1]1. Standard_Cost'!$B$16)+(W668*X668*'[1]1. Standard_Cost'!$C$16))</f>
        <v>0</v>
      </c>
      <c r="Z668" s="103"/>
      <c r="AA668" s="103"/>
      <c r="AB668" s="104">
        <f>+Z668*'[1]1. Standard_Cost'!$B$20+AA668*'[1]1. Standard_Cost'!$C$20</f>
        <v>0</v>
      </c>
      <c r="AC668" s="105"/>
      <c r="AD668" s="106"/>
      <c r="AE668" s="104">
        <f>SUM(AD668,AC668,AB668,Y668,U668,T668,S668,R668)*'[1]1. Standard_Cost'!B283</f>
        <v>0</v>
      </c>
      <c r="AF668" s="104">
        <f t="shared" ref="AF668:AF670" si="1083">SUM(AD668,AE668)</f>
        <v>0</v>
      </c>
      <c r="AG668" s="103"/>
      <c r="AH668" s="103">
        <v>0</v>
      </c>
      <c r="AI668" s="103">
        <v>0</v>
      </c>
      <c r="AJ668" s="107"/>
      <c r="AK668" s="107"/>
      <c r="AL668" s="107"/>
      <c r="AM668" s="104">
        <f>AG668*'[1]1. Standard_Cost'!B279+'[1]Incremental_Cost Year 2022'!AH686*'[1]1. Standard_Cost'!C279+'[1]Incremental_Cost Year 2022'!AI686*'[1]1. Standard_Cost'!D279+'[1]Incremental_Cost Year 2022'!AJ686+'[1]Incremental_Cost Year 2022'!AL686+AK668</f>
        <v>0</v>
      </c>
      <c r="AN668" s="104">
        <f>AM668*'[1]1. Standard_Cost'!C283</f>
        <v>0</v>
      </c>
      <c r="AO668" s="107"/>
      <c r="AQ668" s="104">
        <f t="shared" si="1080"/>
        <v>58408.35</v>
      </c>
      <c r="AR668" s="104">
        <f t="shared" si="1081"/>
        <v>0</v>
      </c>
      <c r="AS668" s="104">
        <f t="shared" si="1019"/>
        <v>0</v>
      </c>
      <c r="AT668" s="104">
        <f t="shared" ref="AT668:AT670" si="1084">SUM(AQ668,AR668,AS668)</f>
        <v>58408.35</v>
      </c>
      <c r="AU668" s="229">
        <f t="shared" ref="AU668:AU669" si="1085">AT668</f>
        <v>58408.35</v>
      </c>
      <c r="AV668" s="229">
        <v>0</v>
      </c>
      <c r="AW668" s="229"/>
      <c r="AX668" s="229"/>
      <c r="AY668" s="229"/>
      <c r="AZ668" s="229"/>
      <c r="BA668" s="230">
        <f t="shared" si="1082"/>
        <v>0</v>
      </c>
    </row>
    <row r="669" spans="1:53" ht="14.1" customHeight="1" outlineLevel="2" x14ac:dyDescent="0.2">
      <c r="A669" s="68"/>
      <c r="B669" s="94"/>
      <c r="C669" s="95"/>
      <c r="D669" s="110"/>
      <c r="E669" s="110"/>
      <c r="F669" s="110"/>
      <c r="G669" s="111"/>
      <c r="H669" s="99" t="s">
        <v>572</v>
      </c>
      <c r="I669" s="100"/>
      <c r="J669" s="101">
        <v>0.5</v>
      </c>
      <c r="K669" s="101">
        <v>1</v>
      </c>
      <c r="L669" s="102">
        <v>60100</v>
      </c>
      <c r="M669" s="102">
        <f>L669*'1. Standard_Cost'!F4</f>
        <v>10036.700000000001</v>
      </c>
      <c r="N669" s="103"/>
      <c r="O669" s="103"/>
      <c r="P669" s="103"/>
      <c r="Q669" s="103"/>
      <c r="R669" s="104">
        <f>+N669*P669*'[1]1. Standard_Cost'!$B$12</f>
        <v>0</v>
      </c>
      <c r="S669" s="104">
        <f>+N669*O669*P669*'[1]1. Standard_Cost'!$C$12</f>
        <v>0</v>
      </c>
      <c r="T669" s="104">
        <f>+N669*P669*Q669*'[1]1. Standard_Cost'!$D$12</f>
        <v>0</v>
      </c>
      <c r="U669" s="104">
        <f>+N669*O669*'[1]1. Standard_Cost'!$E$12</f>
        <v>0</v>
      </c>
      <c r="V669" s="103"/>
      <c r="W669" s="103"/>
      <c r="X669" s="103"/>
      <c r="Y669" s="104">
        <f>+V669*((X669*'[1]1. Standard_Cost'!$B$16)+(W669*X669*'[1]1. Standard_Cost'!$C$16))</f>
        <v>0</v>
      </c>
      <c r="Z669" s="103"/>
      <c r="AA669" s="103"/>
      <c r="AB669" s="104">
        <f>+Z669*'[1]1. Standard_Cost'!$B$20+AA669*'[1]1. Standard_Cost'!$C$20</f>
        <v>0</v>
      </c>
      <c r="AC669" s="105"/>
      <c r="AD669" s="106"/>
      <c r="AE669" s="104">
        <f>SUM(AD669,AC669,AB669,Y669,U669,T669,S669,R669)*'[1]1. Standard_Cost'!B283</f>
        <v>0</v>
      </c>
      <c r="AF669" s="104">
        <f t="shared" si="1083"/>
        <v>0</v>
      </c>
      <c r="AG669" s="103"/>
      <c r="AH669" s="103"/>
      <c r="AI669" s="103"/>
      <c r="AJ669" s="107"/>
      <c r="AK669" s="107"/>
      <c r="AL669" s="107"/>
      <c r="AM669" s="104">
        <f>AG669*'[1]1. Standard_Cost'!B279+'[1]Incremental_Cost Year 2022'!AH687*'[1]1. Standard_Cost'!C279+'[1]Incremental_Cost Year 2022'!AI687*'[1]1. Standard_Cost'!D279+'[1]Incremental_Cost Year 2022'!AJ687+'[1]Incremental_Cost Year 2022'!AL687+AK669</f>
        <v>0</v>
      </c>
      <c r="AN669" s="104">
        <f>AM669*'[1]1. Standard_Cost'!C283</f>
        <v>0</v>
      </c>
      <c r="AO669" s="107"/>
      <c r="AQ669" s="104">
        <f t="shared" si="1080"/>
        <v>70136.7</v>
      </c>
      <c r="AR669" s="104">
        <f t="shared" si="1081"/>
        <v>0</v>
      </c>
      <c r="AS669" s="104">
        <f t="shared" si="1019"/>
        <v>0</v>
      </c>
      <c r="AT669" s="104">
        <f t="shared" si="1084"/>
        <v>70136.7</v>
      </c>
      <c r="AU669" s="229">
        <f t="shared" si="1085"/>
        <v>70136.7</v>
      </c>
      <c r="AV669" s="229"/>
      <c r="AW669" s="229"/>
      <c r="AX669" s="229"/>
      <c r="AY669" s="229"/>
      <c r="AZ669" s="229"/>
      <c r="BA669" s="230">
        <f t="shared" si="1082"/>
        <v>0</v>
      </c>
    </row>
    <row r="670" spans="1:53" ht="14.1" customHeight="1" outlineLevel="2" x14ac:dyDescent="0.2">
      <c r="A670" s="68"/>
      <c r="B670" s="94"/>
      <c r="C670" s="95"/>
      <c r="D670" s="110"/>
      <c r="E670" s="110"/>
      <c r="F670" s="110"/>
      <c r="G670" s="111"/>
      <c r="H670" s="112" t="s">
        <v>179</v>
      </c>
      <c r="I670" s="100"/>
      <c r="J670" s="101"/>
      <c r="K670" s="101"/>
      <c r="L670" s="102" t="str">
        <f>IF(I670&lt;&gt;0,((VLOOKUP(I670,'[1]1. Standard_Cost'!$B$4:$D$8,2)+VLOOKUP(I670,'[1]1. Standard_Cost'!$B$4:$D$8,3))*J670*K670),"0")</f>
        <v>0</v>
      </c>
      <c r="M670" s="102">
        <f>L670*'[1]1. Standard_Cost'!F4</f>
        <v>0</v>
      </c>
      <c r="N670" s="103"/>
      <c r="O670" s="103"/>
      <c r="P670" s="103"/>
      <c r="Q670" s="103"/>
      <c r="R670" s="104">
        <f>+N670*P670*'[1]1. Standard_Cost'!$B$12</f>
        <v>0</v>
      </c>
      <c r="S670" s="104">
        <f>+N670*O670*P670*'[1]1. Standard_Cost'!$C$12</f>
        <v>0</v>
      </c>
      <c r="T670" s="104">
        <f>+N670*P670*Q670*'[1]1. Standard_Cost'!$D$12</f>
        <v>0</v>
      </c>
      <c r="U670" s="104">
        <f>+N670*O670*'[1]1. Standard_Cost'!$E$12</f>
        <v>0</v>
      </c>
      <c r="V670" s="103"/>
      <c r="W670" s="103"/>
      <c r="X670" s="103"/>
      <c r="Y670" s="104">
        <f>+V670*((X670*'[1]1. Standard_Cost'!$B$16)+(W670*X670*'[1]1. Standard_Cost'!$C$16))</f>
        <v>0</v>
      </c>
      <c r="Z670" s="103"/>
      <c r="AA670" s="103"/>
      <c r="AB670" s="104">
        <f>+Z670*'[1]1. Standard_Cost'!$B$20+AA670*'[1]1. Standard_Cost'!$C$20</f>
        <v>0</v>
      </c>
      <c r="AC670" s="105"/>
      <c r="AD670" s="106"/>
      <c r="AE670" s="104">
        <f>SUM(AD670,AC670,AB670,Y670,U670,T670,S670,R670)*'[1]1. Standard_Cost'!B283</f>
        <v>0</v>
      </c>
      <c r="AF670" s="104">
        <f t="shared" si="1083"/>
        <v>0</v>
      </c>
      <c r="AG670" s="103"/>
      <c r="AH670" s="103"/>
      <c r="AI670" s="103"/>
      <c r="AJ670" s="107"/>
      <c r="AK670" s="107"/>
      <c r="AL670" s="107"/>
      <c r="AM670" s="104">
        <f>AG670*'[1]1. Standard_Cost'!B279+'[1]Incremental_Cost Year 2022'!AH688*'[1]1. Standard_Cost'!C279+'[1]Incremental_Cost Year 2022'!AI688*'[1]1. Standard_Cost'!D279+'[1]Incremental_Cost Year 2022'!AJ688+'[1]Incremental_Cost Year 2022'!AL688+AK670</f>
        <v>0</v>
      </c>
      <c r="AN670" s="104">
        <f>AM670*'[1]1. Standard_Cost'!C283</f>
        <v>0</v>
      </c>
      <c r="AO670" s="107"/>
      <c r="AQ670" s="104">
        <f t="shared" si="1080"/>
        <v>0</v>
      </c>
      <c r="AR670" s="104">
        <f t="shared" si="1081"/>
        <v>0</v>
      </c>
      <c r="AS670" s="104">
        <f t="shared" si="1019"/>
        <v>0</v>
      </c>
      <c r="AT670" s="104">
        <f t="shared" si="1084"/>
        <v>0</v>
      </c>
      <c r="AU670" s="229"/>
      <c r="AV670" s="229"/>
      <c r="AW670" s="229"/>
      <c r="AX670" s="229"/>
      <c r="AY670" s="229"/>
      <c r="AZ670" s="229"/>
      <c r="BA670" s="230">
        <f t="shared" si="1082"/>
        <v>0</v>
      </c>
    </row>
    <row r="671" spans="1:53" ht="24.6" customHeight="1" outlineLevel="1" x14ac:dyDescent="0.2">
      <c r="A671" s="68"/>
      <c r="B671" s="141"/>
      <c r="C671" s="95"/>
      <c r="D671" s="113" t="s">
        <v>574</v>
      </c>
      <c r="E671" s="113" t="s">
        <v>826</v>
      </c>
      <c r="F671" s="114">
        <v>2021</v>
      </c>
      <c r="G671" s="115">
        <v>2022</v>
      </c>
      <c r="H671" s="122" t="s">
        <v>406</v>
      </c>
      <c r="I671" s="117"/>
      <c r="J671" s="117"/>
      <c r="K671" s="117"/>
      <c r="L671" s="118">
        <f>SUM(L667:L670)</f>
        <v>190250</v>
      </c>
      <c r="M671" s="118">
        <f>SUM(M667:M670)</f>
        <v>31771.750000000004</v>
      </c>
      <c r="N671" s="117"/>
      <c r="O671" s="117"/>
      <c r="P671" s="117"/>
      <c r="Q671" s="117"/>
      <c r="R671" s="119">
        <f>SUM(R667:R670)</f>
        <v>0</v>
      </c>
      <c r="S671" s="119">
        <f>SUM(S667:S670)</f>
        <v>0</v>
      </c>
      <c r="T671" s="119">
        <f>SUM(T667:T670)</f>
        <v>0</v>
      </c>
      <c r="U671" s="119">
        <f>SUM(U667:U670)</f>
        <v>0</v>
      </c>
      <c r="V671" s="117"/>
      <c r="W671" s="117"/>
      <c r="X671" s="117"/>
      <c r="Y671" s="118">
        <f>SUM(Y667:Y670)</f>
        <v>0</v>
      </c>
      <c r="Z671" s="117"/>
      <c r="AA671" s="117"/>
      <c r="AB671" s="118">
        <f t="shared" ref="AB671:AF671" si="1086">SUM(AB667:AB670)</f>
        <v>0</v>
      </c>
      <c r="AC671" s="118">
        <f t="shared" si="1086"/>
        <v>0</v>
      </c>
      <c r="AD671" s="118">
        <f t="shared" si="1086"/>
        <v>0</v>
      </c>
      <c r="AE671" s="118">
        <f t="shared" si="1086"/>
        <v>0</v>
      </c>
      <c r="AF671" s="118">
        <f t="shared" si="1086"/>
        <v>0</v>
      </c>
      <c r="AG671" s="117"/>
      <c r="AH671" s="117"/>
      <c r="AI671" s="117"/>
      <c r="AJ671" s="119">
        <f>SUM(AJ667:AJ670)</f>
        <v>0</v>
      </c>
      <c r="AK671" s="119">
        <f t="shared" ref="AK671:AN671" si="1087">SUM(AK667:AK670)</f>
        <v>0</v>
      </c>
      <c r="AL671" s="119">
        <f t="shared" si="1087"/>
        <v>0</v>
      </c>
      <c r="AM671" s="119">
        <f t="shared" si="1087"/>
        <v>0</v>
      </c>
      <c r="AN671" s="119">
        <f t="shared" si="1087"/>
        <v>0</v>
      </c>
      <c r="AO671" s="116"/>
      <c r="AP671" s="120"/>
      <c r="AQ671" s="121">
        <f t="shared" ref="AQ671:BA671" si="1088">SUM(AQ667:AQ670)</f>
        <v>222021.75</v>
      </c>
      <c r="AR671" s="121">
        <f t="shared" si="1088"/>
        <v>0</v>
      </c>
      <c r="AS671" s="121">
        <f t="shared" si="1088"/>
        <v>0</v>
      </c>
      <c r="AT671" s="121">
        <f t="shared" si="1088"/>
        <v>222021.75</v>
      </c>
      <c r="AU671" s="121">
        <f t="shared" si="1088"/>
        <v>222021.75</v>
      </c>
      <c r="AV671" s="121">
        <f t="shared" si="1088"/>
        <v>0</v>
      </c>
      <c r="AW671" s="121">
        <f t="shared" si="1088"/>
        <v>0</v>
      </c>
      <c r="AX671" s="121">
        <f t="shared" si="1088"/>
        <v>0</v>
      </c>
      <c r="AY671" s="121">
        <f t="shared" si="1088"/>
        <v>0</v>
      </c>
      <c r="AZ671" s="121">
        <f t="shared" si="1088"/>
        <v>0</v>
      </c>
      <c r="BA671" s="121">
        <f t="shared" si="1088"/>
        <v>0</v>
      </c>
    </row>
    <row r="672" spans="1:53" s="124" customFormat="1" ht="66" customHeight="1" x14ac:dyDescent="0.2">
      <c r="B672" s="138"/>
      <c r="C672" s="247" t="s">
        <v>792</v>
      </c>
      <c r="D672" s="247"/>
      <c r="E672" s="252"/>
      <c r="F672" s="222"/>
      <c r="G672" s="222"/>
      <c r="H672" s="130" t="s">
        <v>407</v>
      </c>
      <c r="I672" s="128"/>
      <c r="J672" s="128"/>
      <c r="K672" s="128"/>
      <c r="L672" s="129">
        <f>SUM(L677,L682,L687)</f>
        <v>0</v>
      </c>
      <c r="M672" s="129">
        <f>SUM(M677,M682,M687)</f>
        <v>0</v>
      </c>
      <c r="N672" s="128"/>
      <c r="O672" s="128"/>
      <c r="P672" s="128"/>
      <c r="Q672" s="128"/>
      <c r="R672" s="129">
        <f>SUM(R677,R682,R687)</f>
        <v>0</v>
      </c>
      <c r="S672" s="129">
        <f t="shared" ref="S672:U672" si="1089">SUM(S677,S682,S687)</f>
        <v>0</v>
      </c>
      <c r="T672" s="129">
        <f t="shared" si="1089"/>
        <v>0</v>
      </c>
      <c r="U672" s="129">
        <f t="shared" si="1089"/>
        <v>0</v>
      </c>
      <c r="V672" s="128"/>
      <c r="W672" s="128"/>
      <c r="X672" s="128"/>
      <c r="Y672" s="129">
        <f t="shared" ref="Y672" si="1090">SUM(Y677,Y682,Y687)</f>
        <v>0</v>
      </c>
      <c r="Z672" s="128"/>
      <c r="AA672" s="128"/>
      <c r="AB672" s="129">
        <f t="shared" ref="AB672:AF672" si="1091">SUM(AB677,AB682,AB687)</f>
        <v>0</v>
      </c>
      <c r="AC672" s="129">
        <f t="shared" si="1091"/>
        <v>0</v>
      </c>
      <c r="AD672" s="129">
        <f t="shared" si="1091"/>
        <v>0</v>
      </c>
      <c r="AE672" s="129">
        <f t="shared" si="1091"/>
        <v>0</v>
      </c>
      <c r="AF672" s="129">
        <f t="shared" si="1091"/>
        <v>0</v>
      </c>
      <c r="AG672" s="128"/>
      <c r="AH672" s="128"/>
      <c r="AI672" s="128"/>
      <c r="AJ672" s="129">
        <f t="shared" ref="AJ672:AN672" si="1092">SUM(AJ677,AJ682,AJ687)</f>
        <v>0</v>
      </c>
      <c r="AK672" s="129">
        <f t="shared" si="1092"/>
        <v>0</v>
      </c>
      <c r="AL672" s="129">
        <f t="shared" si="1092"/>
        <v>0</v>
      </c>
      <c r="AM672" s="129">
        <f t="shared" si="1092"/>
        <v>0</v>
      </c>
      <c r="AN672" s="139">
        <f t="shared" si="1092"/>
        <v>0</v>
      </c>
      <c r="AO672" s="130"/>
      <c r="AP672" s="131"/>
      <c r="AQ672" s="139">
        <f t="shared" ref="AQ672:BA672" si="1093">SUM(AQ677,AQ682,AQ687)</f>
        <v>0</v>
      </c>
      <c r="AR672" s="139">
        <f t="shared" si="1093"/>
        <v>0</v>
      </c>
      <c r="AS672" s="139">
        <f t="shared" si="1093"/>
        <v>0</v>
      </c>
      <c r="AT672" s="139">
        <f>AT677+AT682+AT687+AT692+AT697+AT702+AT707+AT712+AT717+AT722+AT727+AT732+AT737+AT742+AT747+AT752+AT757</f>
        <v>5562855.6000000006</v>
      </c>
      <c r="AU672" s="139">
        <f>AU677+AU682+AU687+AU692+AU697+AU702+AU707+AU712+AU717+AU722+AU727+AU732+AU737+AU742+AU747+AU752+AU757</f>
        <v>5562855.6000000006</v>
      </c>
      <c r="AV672" s="139">
        <f>AV677+AV682+AV687+AV692+AV697+AV702+AV707+AV712+AV717+AV722+AV727+AV732+AV737+AV742+AV747+AV752+AV757</f>
        <v>0</v>
      </c>
      <c r="AW672" s="139">
        <f t="shared" si="1093"/>
        <v>0</v>
      </c>
      <c r="AX672" s="139">
        <f t="shared" si="1093"/>
        <v>0</v>
      </c>
      <c r="AY672" s="139">
        <f t="shared" si="1093"/>
        <v>0</v>
      </c>
      <c r="AZ672" s="139">
        <f t="shared" si="1093"/>
        <v>0</v>
      </c>
      <c r="BA672" s="139">
        <f t="shared" si="1093"/>
        <v>0</v>
      </c>
    </row>
    <row r="673" spans="1:53" ht="14.1" customHeight="1" outlineLevel="2" x14ac:dyDescent="0.2">
      <c r="A673" s="68"/>
      <c r="B673" s="94"/>
      <c r="C673" s="250"/>
      <c r="D673" s="96"/>
      <c r="E673" s="96"/>
      <c r="F673" s="97"/>
      <c r="G673" s="98"/>
      <c r="H673" s="99" t="s">
        <v>49</v>
      </c>
      <c r="I673" s="100"/>
      <c r="J673" s="101"/>
      <c r="K673" s="101"/>
      <c r="L673" s="102" t="str">
        <f>IF(I673&lt;&gt;0,((VLOOKUP(I673,'1. Standard_Cost'!$B$4:$D$8,2)+VLOOKUP(I673,'1. Standard_Cost'!$B$4:$D$8,3))*J673*K673),"0")</f>
        <v>0</v>
      </c>
      <c r="M673" s="102">
        <f>L673*'1. Standard_Cost'!F274</f>
        <v>0</v>
      </c>
      <c r="N673" s="103"/>
      <c r="O673" s="103"/>
      <c r="P673" s="103"/>
      <c r="Q673" s="103"/>
      <c r="R673" s="104">
        <f>+N673*P673*'1. Standard_Cost'!$B$12</f>
        <v>0</v>
      </c>
      <c r="S673" s="104">
        <f>+N673*O673*P673*'1. Standard_Cost'!$C$12</f>
        <v>0</v>
      </c>
      <c r="T673" s="104">
        <f>+N673*P673*Q673*'1. Standard_Cost'!$D$12</f>
        <v>0</v>
      </c>
      <c r="U673" s="104">
        <f>+N673*O673*'1. Standard_Cost'!$E$12</f>
        <v>0</v>
      </c>
      <c r="V673" s="103"/>
      <c r="W673" s="103"/>
      <c r="X673" s="103"/>
      <c r="Y673" s="104">
        <f>+V673*((X673*'1. Standard_Cost'!$B$16)+(W673*X673*'1. Standard_Cost'!$C$16))</f>
        <v>0</v>
      </c>
      <c r="Z673" s="103"/>
      <c r="AA673" s="103"/>
      <c r="AB673" s="104">
        <f>+Z673*'1. Standard_Cost'!$B$20+AA673*'1. Standard_Cost'!$C$20</f>
        <v>0</v>
      </c>
      <c r="AC673" s="105"/>
      <c r="AD673" s="106"/>
      <c r="AE673" s="104">
        <f>SUM(AD673,AC673,AB673,Y673,U673,T673,S673,R673)*'1. Standard_Cost'!B298</f>
        <v>0</v>
      </c>
      <c r="AF673" s="104">
        <f>SUM(AD673,AE673)</f>
        <v>0</v>
      </c>
      <c r="AG673" s="103"/>
      <c r="AH673" s="103"/>
      <c r="AI673" s="103"/>
      <c r="AJ673" s="107"/>
      <c r="AK673" s="107"/>
      <c r="AL673" s="107"/>
      <c r="AM673" s="104">
        <f>AG673*'1. Standard_Cost'!B294+'Incremental_Cost Year 2021'!AH682*'1. Standard_Cost'!C294+'Incremental_Cost Year 2021'!AI682*'1. Standard_Cost'!D294+'Incremental_Cost Year 2021'!AJ682+'Incremental_Cost Year 2021'!AL682+AK673</f>
        <v>0</v>
      </c>
      <c r="AN673" s="104">
        <f>AM673*'1. Standard_Cost'!C298</f>
        <v>0</v>
      </c>
      <c r="AO673" s="107"/>
      <c r="AQ673" s="104">
        <f t="shared" ref="AQ673:AQ676" si="1094">L673+M673</f>
        <v>0</v>
      </c>
      <c r="AR673" s="104">
        <f t="shared" ref="AR673:AR676" si="1095">AF673</f>
        <v>0</v>
      </c>
      <c r="AS673" s="104">
        <f t="shared" si="1019"/>
        <v>0</v>
      </c>
      <c r="AT673" s="104">
        <f>SUM(AQ673,AR673,AS673)</f>
        <v>0</v>
      </c>
      <c r="AU673" s="229"/>
      <c r="AV673" s="229"/>
      <c r="AW673" s="229"/>
      <c r="AX673" s="229"/>
      <c r="AY673" s="229"/>
      <c r="AZ673" s="229"/>
      <c r="BA673" s="230">
        <f t="shared" ref="BA673:BA676" si="1096">SUM(AU673:AZ673)-AT673</f>
        <v>0</v>
      </c>
    </row>
    <row r="674" spans="1:53" ht="14.1" customHeight="1" outlineLevel="2" x14ac:dyDescent="0.2">
      <c r="A674" s="68"/>
      <c r="B674" s="94"/>
      <c r="C674" s="251"/>
      <c r="D674" s="110"/>
      <c r="E674" s="110"/>
      <c r="F674" s="110"/>
      <c r="G674" s="111"/>
      <c r="H674" s="99" t="s">
        <v>50</v>
      </c>
      <c r="I674" s="100"/>
      <c r="J674" s="101"/>
      <c r="K674" s="101"/>
      <c r="L674" s="102" t="str">
        <f>IF(I674&lt;&gt;0,((VLOOKUP(I674,'1. Standard_Cost'!$B$4:$D$8,2)+VLOOKUP(I674,'1. Standard_Cost'!$B$4:$D$8,3))*J674*K674),"0")</f>
        <v>0</v>
      </c>
      <c r="M674" s="102">
        <f>L674*'1. Standard_Cost'!F274</f>
        <v>0</v>
      </c>
      <c r="N674" s="103"/>
      <c r="O674" s="103"/>
      <c r="P674" s="103"/>
      <c r="Q674" s="103"/>
      <c r="R674" s="104">
        <f>+N674*P674*'1. Standard_Cost'!$B$12</f>
        <v>0</v>
      </c>
      <c r="S674" s="104">
        <f>+N674*O674*P674*'1. Standard_Cost'!$C$12</f>
        <v>0</v>
      </c>
      <c r="T674" s="104">
        <f>+N674*P674*Q674*'1. Standard_Cost'!$D$12</f>
        <v>0</v>
      </c>
      <c r="U674" s="104">
        <f>+N674*O674*'1. Standard_Cost'!$E$12</f>
        <v>0</v>
      </c>
      <c r="V674" s="103"/>
      <c r="W674" s="103"/>
      <c r="X674" s="103"/>
      <c r="Y674" s="104">
        <f>+V674*((X674*'1. Standard_Cost'!$B$16)+(W674*X674*'1. Standard_Cost'!$C$16))</f>
        <v>0</v>
      </c>
      <c r="Z674" s="103"/>
      <c r="AA674" s="103"/>
      <c r="AB674" s="104">
        <f>+Z674*'1. Standard_Cost'!$B$20+AA674*'1. Standard_Cost'!$C$20</f>
        <v>0</v>
      </c>
      <c r="AC674" s="105"/>
      <c r="AD674" s="106"/>
      <c r="AE674" s="104">
        <f>SUM(AD674,AC674,AB674,Y674,U674,T674,S674,R674)*'1. Standard_Cost'!B298</f>
        <v>0</v>
      </c>
      <c r="AF674" s="104">
        <f t="shared" ref="AF674:AF676" si="1097">SUM(AD674,AE674)</f>
        <v>0</v>
      </c>
      <c r="AG674" s="103"/>
      <c r="AH674" s="103">
        <v>0</v>
      </c>
      <c r="AI674" s="103">
        <v>0</v>
      </c>
      <c r="AJ674" s="107"/>
      <c r="AK674" s="107"/>
      <c r="AL674" s="107"/>
      <c r="AM674" s="104">
        <f>AG674*'1. Standard_Cost'!B294+'Incremental_Cost Year 2021'!AH683*'1. Standard_Cost'!C294+'Incremental_Cost Year 2021'!AI683*'1. Standard_Cost'!D294+'Incremental_Cost Year 2021'!AJ683+'Incremental_Cost Year 2021'!AL683+AK674</f>
        <v>0</v>
      </c>
      <c r="AN674" s="104">
        <f>AM674*'1. Standard_Cost'!C298</f>
        <v>0</v>
      </c>
      <c r="AO674" s="107"/>
      <c r="AQ674" s="104">
        <f t="shared" si="1094"/>
        <v>0</v>
      </c>
      <c r="AR674" s="104">
        <f t="shared" si="1095"/>
        <v>0</v>
      </c>
      <c r="AS674" s="104">
        <f t="shared" si="1019"/>
        <v>0</v>
      </c>
      <c r="AT674" s="104">
        <f t="shared" ref="AT674:AT676" si="1098">SUM(AQ674,AR674,AS674)</f>
        <v>0</v>
      </c>
      <c r="AU674" s="229"/>
      <c r="AV674" s="229">
        <v>0</v>
      </c>
      <c r="AW674" s="229"/>
      <c r="AX674" s="229"/>
      <c r="AY674" s="229"/>
      <c r="AZ674" s="229"/>
      <c r="BA674" s="230">
        <f t="shared" si="1096"/>
        <v>0</v>
      </c>
    </row>
    <row r="675" spans="1:53" ht="14.1" customHeight="1" outlineLevel="2" x14ac:dyDescent="0.2">
      <c r="A675" s="68"/>
      <c r="B675" s="94"/>
      <c r="C675" s="251"/>
      <c r="D675" s="110"/>
      <c r="E675" s="110"/>
      <c r="F675" s="110"/>
      <c r="G675" s="111"/>
      <c r="H675" s="99" t="s">
        <v>51</v>
      </c>
      <c r="I675" s="100"/>
      <c r="J675" s="101"/>
      <c r="K675" s="101"/>
      <c r="L675" s="102" t="str">
        <f>IF(I675&lt;&gt;0,((VLOOKUP(I675,'1. Standard_Cost'!$B$4:$D$8,2)+VLOOKUP(I675,'1. Standard_Cost'!$B$4:$D$8,3))*J675*K675),"0")</f>
        <v>0</v>
      </c>
      <c r="M675" s="102">
        <f>L675*'1. Standard_Cost'!F274</f>
        <v>0</v>
      </c>
      <c r="N675" s="103"/>
      <c r="O675" s="103"/>
      <c r="P675" s="103"/>
      <c r="Q675" s="103"/>
      <c r="R675" s="104">
        <f>+N675*P675*'1. Standard_Cost'!$B$12</f>
        <v>0</v>
      </c>
      <c r="S675" s="104">
        <f>+N675*O675*P675*'1. Standard_Cost'!$C$12</f>
        <v>0</v>
      </c>
      <c r="T675" s="104">
        <f>+N675*P675*Q675*'1. Standard_Cost'!$D$12</f>
        <v>0</v>
      </c>
      <c r="U675" s="104">
        <f>+N675*O675*'1. Standard_Cost'!$E$12</f>
        <v>0</v>
      </c>
      <c r="V675" s="103"/>
      <c r="W675" s="103"/>
      <c r="X675" s="103"/>
      <c r="Y675" s="104">
        <f>+V675*((X675*'1. Standard_Cost'!$B$16)+(W675*X675*'1. Standard_Cost'!$C$16))</f>
        <v>0</v>
      </c>
      <c r="Z675" s="103"/>
      <c r="AA675" s="103"/>
      <c r="AB675" s="104">
        <f>+Z675*'1. Standard_Cost'!$B$20+AA675*'1. Standard_Cost'!$C$20</f>
        <v>0</v>
      </c>
      <c r="AC675" s="105"/>
      <c r="AD675" s="106"/>
      <c r="AE675" s="104">
        <f>SUM(AD675,AC675,AB675,Y675,U675,T675,S675,R675)*'1. Standard_Cost'!B298</f>
        <v>0</v>
      </c>
      <c r="AF675" s="104">
        <f t="shared" si="1097"/>
        <v>0</v>
      </c>
      <c r="AG675" s="103"/>
      <c r="AH675" s="103"/>
      <c r="AI675" s="103"/>
      <c r="AJ675" s="107"/>
      <c r="AK675" s="107"/>
      <c r="AL675" s="107"/>
      <c r="AM675" s="104">
        <f>AG675*'1. Standard_Cost'!B294+'Incremental_Cost Year 2021'!AH684*'1. Standard_Cost'!C294+'Incremental_Cost Year 2021'!AI684*'1. Standard_Cost'!D294+'Incremental_Cost Year 2021'!AJ684+'Incremental_Cost Year 2021'!AL684+AK675</f>
        <v>0</v>
      </c>
      <c r="AN675" s="104">
        <f>AM675*'1. Standard_Cost'!C298</f>
        <v>0</v>
      </c>
      <c r="AO675" s="107"/>
      <c r="AQ675" s="104">
        <f t="shared" si="1094"/>
        <v>0</v>
      </c>
      <c r="AR675" s="104">
        <f t="shared" si="1095"/>
        <v>0</v>
      </c>
      <c r="AS675" s="104">
        <f t="shared" si="1019"/>
        <v>0</v>
      </c>
      <c r="AT675" s="104">
        <f t="shared" si="1098"/>
        <v>0</v>
      </c>
      <c r="AU675" s="229"/>
      <c r="AV675" s="229"/>
      <c r="AW675" s="229"/>
      <c r="AX675" s="229"/>
      <c r="AY675" s="229"/>
      <c r="AZ675" s="229"/>
      <c r="BA675" s="230">
        <f t="shared" si="1096"/>
        <v>0</v>
      </c>
    </row>
    <row r="676" spans="1:53" ht="14.1" customHeight="1" outlineLevel="2" x14ac:dyDescent="0.2">
      <c r="A676" s="68"/>
      <c r="B676" s="94"/>
      <c r="C676" s="251"/>
      <c r="D676" s="110"/>
      <c r="E676" s="110"/>
      <c r="F676" s="110"/>
      <c r="G676" s="111"/>
      <c r="H676" s="112" t="s">
        <v>179</v>
      </c>
      <c r="I676" s="100"/>
      <c r="J676" s="101"/>
      <c r="K676" s="101"/>
      <c r="L676" s="102" t="str">
        <f>IF(I676&lt;&gt;0,((VLOOKUP(I676,'1. Standard_Cost'!$B$4:$D$8,2)+VLOOKUP(I676,'1. Standard_Cost'!$B$4:$D$8,3))*J676*K676),"0")</f>
        <v>0</v>
      </c>
      <c r="M676" s="102">
        <f>L676*'1. Standard_Cost'!F274</f>
        <v>0</v>
      </c>
      <c r="N676" s="103"/>
      <c r="O676" s="103"/>
      <c r="P676" s="103"/>
      <c r="Q676" s="103"/>
      <c r="R676" s="104">
        <f>+N676*P676*'1. Standard_Cost'!$B$12</f>
        <v>0</v>
      </c>
      <c r="S676" s="104">
        <f>+N676*O676*P676*'1. Standard_Cost'!$C$12</f>
        <v>0</v>
      </c>
      <c r="T676" s="104">
        <f>+N676*P676*Q676*'1. Standard_Cost'!$D$12</f>
        <v>0</v>
      </c>
      <c r="U676" s="104">
        <f>+N676*O676*'1. Standard_Cost'!$E$12</f>
        <v>0</v>
      </c>
      <c r="V676" s="103"/>
      <c r="W676" s="103"/>
      <c r="X676" s="103"/>
      <c r="Y676" s="104">
        <f>+V676*((X676*'1. Standard_Cost'!$B$16)+(W676*X676*'1. Standard_Cost'!$C$16))</f>
        <v>0</v>
      </c>
      <c r="Z676" s="103"/>
      <c r="AA676" s="103"/>
      <c r="AB676" s="104">
        <f>+Z676*'1. Standard_Cost'!$B$20+AA676*'1. Standard_Cost'!$C$20</f>
        <v>0</v>
      </c>
      <c r="AC676" s="105"/>
      <c r="AD676" s="106"/>
      <c r="AE676" s="104">
        <f>SUM(AD676,AC676,AB676,Y676,U676,T676,S676,R676)*'1. Standard_Cost'!B298</f>
        <v>0</v>
      </c>
      <c r="AF676" s="104">
        <f t="shared" si="1097"/>
        <v>0</v>
      </c>
      <c r="AG676" s="103"/>
      <c r="AH676" s="103"/>
      <c r="AI676" s="103"/>
      <c r="AJ676" s="107"/>
      <c r="AK676" s="107"/>
      <c r="AL676" s="107"/>
      <c r="AM676" s="104">
        <f>AG676*'1. Standard_Cost'!B294+'Incremental_Cost Year 2021'!AH685*'1. Standard_Cost'!C294+'Incremental_Cost Year 2021'!AI685*'1. Standard_Cost'!D294+'Incremental_Cost Year 2021'!AJ685+'Incremental_Cost Year 2021'!AL685+AK676</f>
        <v>0</v>
      </c>
      <c r="AN676" s="104">
        <f>AM676*'1. Standard_Cost'!C298</f>
        <v>0</v>
      </c>
      <c r="AO676" s="107"/>
      <c r="AQ676" s="104">
        <f t="shared" si="1094"/>
        <v>0</v>
      </c>
      <c r="AR676" s="104">
        <f t="shared" si="1095"/>
        <v>0</v>
      </c>
      <c r="AS676" s="104">
        <f t="shared" si="1019"/>
        <v>0</v>
      </c>
      <c r="AT676" s="104">
        <f t="shared" si="1098"/>
        <v>0</v>
      </c>
      <c r="AU676" s="229"/>
      <c r="AV676" s="229"/>
      <c r="AW676" s="229"/>
      <c r="AX676" s="229"/>
      <c r="AY676" s="229"/>
      <c r="AZ676" s="229"/>
      <c r="BA676" s="230">
        <f t="shared" si="1096"/>
        <v>0</v>
      </c>
    </row>
    <row r="677" spans="1:53" ht="25.35" customHeight="1" outlineLevel="1" x14ac:dyDescent="0.2">
      <c r="A677" s="68"/>
      <c r="B677" s="94"/>
      <c r="C677" s="251"/>
      <c r="D677" s="113" t="s">
        <v>48</v>
      </c>
      <c r="E677" s="113" t="s">
        <v>827</v>
      </c>
      <c r="F677" s="114" t="s">
        <v>154</v>
      </c>
      <c r="G677" s="115" t="s">
        <v>155</v>
      </c>
      <c r="H677" s="140" t="s">
        <v>409</v>
      </c>
      <c r="I677" s="117"/>
      <c r="J677" s="117"/>
      <c r="K677" s="117"/>
      <c r="L677" s="118">
        <f>SUM(L673:L676)</f>
        <v>0</v>
      </c>
      <c r="M677" s="118">
        <f>SUM(M673:M676)</f>
        <v>0</v>
      </c>
      <c r="N677" s="117"/>
      <c r="O677" s="117"/>
      <c r="P677" s="117"/>
      <c r="Q677" s="117"/>
      <c r="R677" s="119">
        <f>SUM(R673:R676)</f>
        <v>0</v>
      </c>
      <c r="S677" s="119">
        <f>SUM(S673:S676)</f>
        <v>0</v>
      </c>
      <c r="T677" s="119">
        <f>SUM(T673:T676)</f>
        <v>0</v>
      </c>
      <c r="U677" s="119">
        <f>SUM(U673:U676)</f>
        <v>0</v>
      </c>
      <c r="V677" s="117"/>
      <c r="W677" s="117"/>
      <c r="X677" s="117"/>
      <c r="Y677" s="118">
        <f>SUM(Y673:Y676)</f>
        <v>0</v>
      </c>
      <c r="Z677" s="117"/>
      <c r="AA677" s="117"/>
      <c r="AB677" s="118">
        <f t="shared" ref="AB677:AF677" si="1099">SUM(AB673:AB676)</f>
        <v>0</v>
      </c>
      <c r="AC677" s="118">
        <f t="shared" si="1099"/>
        <v>0</v>
      </c>
      <c r="AD677" s="118">
        <f t="shared" si="1099"/>
        <v>0</v>
      </c>
      <c r="AE677" s="118">
        <f t="shared" si="1099"/>
        <v>0</v>
      </c>
      <c r="AF677" s="118">
        <f t="shared" si="1099"/>
        <v>0</v>
      </c>
      <c r="AG677" s="117"/>
      <c r="AH677" s="117"/>
      <c r="AI677" s="117"/>
      <c r="AJ677" s="119">
        <f>SUM(AJ673:AJ676)</f>
        <v>0</v>
      </c>
      <c r="AK677" s="119">
        <f t="shared" ref="AK677:AN677" si="1100">SUM(AK673:AK676)</f>
        <v>0</v>
      </c>
      <c r="AL677" s="119">
        <f t="shared" si="1100"/>
        <v>0</v>
      </c>
      <c r="AM677" s="119">
        <f t="shared" si="1100"/>
        <v>0</v>
      </c>
      <c r="AN677" s="119">
        <f t="shared" si="1100"/>
        <v>0</v>
      </c>
      <c r="AO677" s="116"/>
      <c r="AP677" s="120"/>
      <c r="AQ677" s="118">
        <f t="shared" ref="AQ677:BA677" si="1101">SUM(AQ673:AQ676)</f>
        <v>0</v>
      </c>
      <c r="AR677" s="118">
        <f t="shared" si="1101"/>
        <v>0</v>
      </c>
      <c r="AS677" s="118">
        <f t="shared" si="1101"/>
        <v>0</v>
      </c>
      <c r="AT677" s="118">
        <f t="shared" si="1101"/>
        <v>0</v>
      </c>
      <c r="AU677" s="118">
        <f t="shared" si="1101"/>
        <v>0</v>
      </c>
      <c r="AV677" s="118">
        <f t="shared" si="1101"/>
        <v>0</v>
      </c>
      <c r="AW677" s="118">
        <f t="shared" si="1101"/>
        <v>0</v>
      </c>
      <c r="AX677" s="118">
        <f t="shared" si="1101"/>
        <v>0</v>
      </c>
      <c r="AY677" s="118">
        <f t="shared" si="1101"/>
        <v>0</v>
      </c>
      <c r="AZ677" s="118">
        <f t="shared" si="1101"/>
        <v>0</v>
      </c>
      <c r="BA677" s="118">
        <f t="shared" si="1101"/>
        <v>0</v>
      </c>
    </row>
    <row r="678" spans="1:53" ht="14.1" customHeight="1" outlineLevel="2" x14ac:dyDescent="0.2">
      <c r="A678" s="68"/>
      <c r="B678" s="94"/>
      <c r="C678" s="251"/>
      <c r="D678" s="96"/>
      <c r="E678" s="96"/>
      <c r="F678" s="97"/>
      <c r="G678" s="98"/>
      <c r="H678" s="99" t="s">
        <v>49</v>
      </c>
      <c r="I678" s="100"/>
      <c r="J678" s="101"/>
      <c r="K678" s="101"/>
      <c r="L678" s="102" t="str">
        <f>IF(I678&lt;&gt;0,((VLOOKUP(I678,'1. Standard_Cost'!$B$4:$D$8,2)+VLOOKUP(I678,'1. Standard_Cost'!$B$4:$D$8,3))*J678*K678),"0")</f>
        <v>0</v>
      </c>
      <c r="M678" s="102">
        <f>L678*'1. Standard_Cost'!F274</f>
        <v>0</v>
      </c>
      <c r="N678" s="103"/>
      <c r="O678" s="103"/>
      <c r="P678" s="103"/>
      <c r="Q678" s="103"/>
      <c r="R678" s="104">
        <f>+N678*P678*'1. Standard_Cost'!$B$12</f>
        <v>0</v>
      </c>
      <c r="S678" s="104">
        <f>+N678*O678*P678*'1. Standard_Cost'!$C$12</f>
        <v>0</v>
      </c>
      <c r="T678" s="104">
        <f>+N678*P678*Q678*'1. Standard_Cost'!$D$12</f>
        <v>0</v>
      </c>
      <c r="U678" s="104">
        <f>+N678*O678*'1. Standard_Cost'!$E$12</f>
        <v>0</v>
      </c>
      <c r="V678" s="103"/>
      <c r="W678" s="103"/>
      <c r="X678" s="103"/>
      <c r="Y678" s="104">
        <f>+V678*((X678*'1. Standard_Cost'!$B$16)+(W678*X678*'1. Standard_Cost'!$C$16))</f>
        <v>0</v>
      </c>
      <c r="Z678" s="103"/>
      <c r="AA678" s="103"/>
      <c r="AB678" s="104">
        <f>+Z678*'1. Standard_Cost'!$B$20+AA678*'1. Standard_Cost'!$C$20</f>
        <v>0</v>
      </c>
      <c r="AC678" s="105"/>
      <c r="AD678" s="106"/>
      <c r="AE678" s="104">
        <f>SUM(AD678,AC678,AB678,Y678,U678,T678,S678,R678)*'1. Standard_Cost'!B298</f>
        <v>0</v>
      </c>
      <c r="AF678" s="104">
        <f>SUM(AD678,AE678)</f>
        <v>0</v>
      </c>
      <c r="AG678" s="103"/>
      <c r="AH678" s="103"/>
      <c r="AI678" s="103"/>
      <c r="AJ678" s="107"/>
      <c r="AK678" s="107"/>
      <c r="AL678" s="107"/>
      <c r="AM678" s="104">
        <f>AG678*'1. Standard_Cost'!B294+'Incremental_Cost Year 2021'!AH687*'1. Standard_Cost'!C294+'Incremental_Cost Year 2021'!AI687*'1. Standard_Cost'!D294+'Incremental_Cost Year 2021'!AJ687+'Incremental_Cost Year 2021'!AL687+AK678</f>
        <v>0</v>
      </c>
      <c r="AN678" s="104">
        <f>AM678*'1. Standard_Cost'!C298</f>
        <v>0</v>
      </c>
      <c r="AO678" s="107"/>
      <c r="AQ678" s="104">
        <f t="shared" ref="AQ678:AQ681" si="1102">L678+M678</f>
        <v>0</v>
      </c>
      <c r="AR678" s="104">
        <f t="shared" ref="AR678:AR681" si="1103">AF678</f>
        <v>0</v>
      </c>
      <c r="AS678" s="104">
        <f t="shared" si="1019"/>
        <v>0</v>
      </c>
      <c r="AT678" s="104">
        <f>SUM(AQ678,AR678,AS678)</f>
        <v>0</v>
      </c>
      <c r="AU678" s="229"/>
      <c r="AV678" s="229"/>
      <c r="AW678" s="229"/>
      <c r="AX678" s="229"/>
      <c r="AY678" s="229"/>
      <c r="AZ678" s="229"/>
      <c r="BA678" s="230">
        <f t="shared" ref="BA678:BA681" si="1104">SUM(AU678:AZ678)-AT678</f>
        <v>0</v>
      </c>
    </row>
    <row r="679" spans="1:53" ht="14.1" customHeight="1" outlineLevel="2" x14ac:dyDescent="0.2">
      <c r="A679" s="68"/>
      <c r="B679" s="94"/>
      <c r="C679" s="251"/>
      <c r="D679" s="110"/>
      <c r="E679" s="110"/>
      <c r="F679" s="110"/>
      <c r="G679" s="111"/>
      <c r="H679" s="99" t="s">
        <v>50</v>
      </c>
      <c r="I679" s="100"/>
      <c r="J679" s="101"/>
      <c r="K679" s="101"/>
      <c r="L679" s="102" t="str">
        <f>IF(I679&lt;&gt;0,((VLOOKUP(I679,'1. Standard_Cost'!$B$4:$D$8,2)+VLOOKUP(I679,'1. Standard_Cost'!$B$4:$D$8,3))*J679*K679),"0")</f>
        <v>0</v>
      </c>
      <c r="M679" s="102">
        <f>L679*'1. Standard_Cost'!F274</f>
        <v>0</v>
      </c>
      <c r="N679" s="103"/>
      <c r="O679" s="103"/>
      <c r="P679" s="103"/>
      <c r="Q679" s="103"/>
      <c r="R679" s="104">
        <f>+N679*P679*'1. Standard_Cost'!$B$12</f>
        <v>0</v>
      </c>
      <c r="S679" s="104">
        <f>+N679*O679*P679*'1. Standard_Cost'!$C$12</f>
        <v>0</v>
      </c>
      <c r="T679" s="104">
        <f>+N679*P679*Q679*'1. Standard_Cost'!$D$12</f>
        <v>0</v>
      </c>
      <c r="U679" s="104">
        <f>+N679*O679*'1. Standard_Cost'!$E$12</f>
        <v>0</v>
      </c>
      <c r="V679" s="103"/>
      <c r="W679" s="103"/>
      <c r="X679" s="103"/>
      <c r="Y679" s="104">
        <f>+V679*((X679*'1. Standard_Cost'!$B$16)+(W679*X679*'1. Standard_Cost'!$C$16))</f>
        <v>0</v>
      </c>
      <c r="Z679" s="103"/>
      <c r="AA679" s="103"/>
      <c r="AB679" s="104">
        <f>+Z679*'1. Standard_Cost'!$B$20+AA679*'1. Standard_Cost'!$C$20</f>
        <v>0</v>
      </c>
      <c r="AC679" s="105"/>
      <c r="AD679" s="106"/>
      <c r="AE679" s="104">
        <f>SUM(AD679,AC679,AB679,Y679,U679,T679,S679,R679)*'1. Standard_Cost'!B298</f>
        <v>0</v>
      </c>
      <c r="AF679" s="104">
        <f t="shared" ref="AF679:AF681" si="1105">SUM(AD679,AE679)</f>
        <v>0</v>
      </c>
      <c r="AG679" s="103"/>
      <c r="AH679" s="103">
        <v>0</v>
      </c>
      <c r="AI679" s="103">
        <v>0</v>
      </c>
      <c r="AJ679" s="107"/>
      <c r="AK679" s="107"/>
      <c r="AL679" s="107"/>
      <c r="AM679" s="104">
        <f>AG679*'1. Standard_Cost'!B294+'Incremental_Cost Year 2021'!AH688*'1. Standard_Cost'!C294+'Incremental_Cost Year 2021'!AI688*'1. Standard_Cost'!D294+'Incremental_Cost Year 2021'!AJ688+'Incremental_Cost Year 2021'!AL688+AK679</f>
        <v>0</v>
      </c>
      <c r="AN679" s="104">
        <f>AM679*'1. Standard_Cost'!C298</f>
        <v>0</v>
      </c>
      <c r="AO679" s="107"/>
      <c r="AQ679" s="104">
        <f t="shared" si="1102"/>
        <v>0</v>
      </c>
      <c r="AR679" s="104">
        <f t="shared" si="1103"/>
        <v>0</v>
      </c>
      <c r="AS679" s="104">
        <f t="shared" si="1019"/>
        <v>0</v>
      </c>
      <c r="AT679" s="104">
        <f t="shared" ref="AT679:AT681" si="1106">SUM(AQ679,AR679,AS679)</f>
        <v>0</v>
      </c>
      <c r="AU679" s="229"/>
      <c r="AV679" s="229">
        <v>0</v>
      </c>
      <c r="AW679" s="229"/>
      <c r="AX679" s="229"/>
      <c r="AY679" s="229"/>
      <c r="AZ679" s="229"/>
      <c r="BA679" s="230">
        <f t="shared" si="1104"/>
        <v>0</v>
      </c>
    </row>
    <row r="680" spans="1:53" ht="14.1" customHeight="1" outlineLevel="2" x14ac:dyDescent="0.2">
      <c r="A680" s="68"/>
      <c r="B680" s="94"/>
      <c r="C680" s="251"/>
      <c r="D680" s="110"/>
      <c r="E680" s="110"/>
      <c r="F680" s="110"/>
      <c r="G680" s="111"/>
      <c r="H680" s="99" t="s">
        <v>51</v>
      </c>
      <c r="I680" s="100"/>
      <c r="J680" s="101"/>
      <c r="K680" s="101"/>
      <c r="L680" s="102" t="str">
        <f>IF(I680&lt;&gt;0,((VLOOKUP(I680,'1. Standard_Cost'!$B$4:$D$8,2)+VLOOKUP(I680,'1. Standard_Cost'!$B$4:$D$8,3))*J680*K680),"0")</f>
        <v>0</v>
      </c>
      <c r="M680" s="102">
        <f>L680*'1. Standard_Cost'!F274</f>
        <v>0</v>
      </c>
      <c r="N680" s="103"/>
      <c r="O680" s="103"/>
      <c r="P680" s="103"/>
      <c r="Q680" s="103"/>
      <c r="R680" s="104">
        <f>+N680*P680*'1. Standard_Cost'!$B$12</f>
        <v>0</v>
      </c>
      <c r="S680" s="104">
        <f>+N680*O680*P680*'1. Standard_Cost'!$C$12</f>
        <v>0</v>
      </c>
      <c r="T680" s="104">
        <f>+N680*P680*Q680*'1. Standard_Cost'!$D$12</f>
        <v>0</v>
      </c>
      <c r="U680" s="104">
        <f>+N680*O680*'1. Standard_Cost'!$E$12</f>
        <v>0</v>
      </c>
      <c r="V680" s="103"/>
      <c r="W680" s="103"/>
      <c r="X680" s="103"/>
      <c r="Y680" s="104">
        <f>+V680*((X680*'1. Standard_Cost'!$B$16)+(W680*X680*'1. Standard_Cost'!$C$16))</f>
        <v>0</v>
      </c>
      <c r="Z680" s="103"/>
      <c r="AA680" s="103"/>
      <c r="AB680" s="104">
        <f>+Z680*'1. Standard_Cost'!$B$20+AA680*'1. Standard_Cost'!$C$20</f>
        <v>0</v>
      </c>
      <c r="AC680" s="105"/>
      <c r="AD680" s="106"/>
      <c r="AE680" s="104">
        <f>SUM(AD680,AC680,AB680,Y680,U680,T680,S680,R680)*'1. Standard_Cost'!B298</f>
        <v>0</v>
      </c>
      <c r="AF680" s="104">
        <f t="shared" si="1105"/>
        <v>0</v>
      </c>
      <c r="AG680" s="103"/>
      <c r="AH680" s="103"/>
      <c r="AI680" s="103"/>
      <c r="AJ680" s="107"/>
      <c r="AK680" s="107"/>
      <c r="AL680" s="107"/>
      <c r="AM680" s="104">
        <f>AG680*'1. Standard_Cost'!B294+'Incremental_Cost Year 2021'!AH689*'1. Standard_Cost'!C294+'Incremental_Cost Year 2021'!AI689*'1. Standard_Cost'!D294+'Incremental_Cost Year 2021'!AJ689+'Incremental_Cost Year 2021'!AL689+AK680</f>
        <v>0</v>
      </c>
      <c r="AN680" s="104">
        <f>AM680*'1. Standard_Cost'!C298</f>
        <v>0</v>
      </c>
      <c r="AO680" s="107"/>
      <c r="AQ680" s="104">
        <f t="shared" si="1102"/>
        <v>0</v>
      </c>
      <c r="AR680" s="104">
        <f t="shared" si="1103"/>
        <v>0</v>
      </c>
      <c r="AS680" s="104">
        <f t="shared" si="1019"/>
        <v>0</v>
      </c>
      <c r="AT680" s="104">
        <f t="shared" si="1106"/>
        <v>0</v>
      </c>
      <c r="AU680" s="229"/>
      <c r="AV680" s="229"/>
      <c r="AW680" s="229"/>
      <c r="AX680" s="229"/>
      <c r="AY680" s="229"/>
      <c r="AZ680" s="229"/>
      <c r="BA680" s="230">
        <f t="shared" si="1104"/>
        <v>0</v>
      </c>
    </row>
    <row r="681" spans="1:53" ht="14.1" customHeight="1" outlineLevel="2" x14ac:dyDescent="0.2">
      <c r="A681" s="68"/>
      <c r="B681" s="94"/>
      <c r="C681" s="251"/>
      <c r="D681" s="110"/>
      <c r="E681" s="110"/>
      <c r="F681" s="110"/>
      <c r="G681" s="111"/>
      <c r="H681" s="112" t="s">
        <v>179</v>
      </c>
      <c r="I681" s="100"/>
      <c r="J681" s="101"/>
      <c r="K681" s="101"/>
      <c r="L681" s="102" t="str">
        <f>IF(I681&lt;&gt;0,((VLOOKUP(I681,'1. Standard_Cost'!$B$4:$D$8,2)+VLOOKUP(I681,'1. Standard_Cost'!$B$4:$D$8,3))*J681*K681),"0")</f>
        <v>0</v>
      </c>
      <c r="M681" s="102">
        <f>L681*'1. Standard_Cost'!F274</f>
        <v>0</v>
      </c>
      <c r="N681" s="103"/>
      <c r="O681" s="103"/>
      <c r="P681" s="103"/>
      <c r="Q681" s="103"/>
      <c r="R681" s="104">
        <f>+N681*P681*'1. Standard_Cost'!$B$12</f>
        <v>0</v>
      </c>
      <c r="S681" s="104">
        <f>+N681*O681*P681*'1. Standard_Cost'!$C$12</f>
        <v>0</v>
      </c>
      <c r="T681" s="104">
        <f>+N681*P681*Q681*'1. Standard_Cost'!$D$12</f>
        <v>0</v>
      </c>
      <c r="U681" s="104">
        <f>+N681*O681*'1. Standard_Cost'!$E$12</f>
        <v>0</v>
      </c>
      <c r="V681" s="103"/>
      <c r="W681" s="103"/>
      <c r="X681" s="103"/>
      <c r="Y681" s="104">
        <f>+V681*((X681*'1. Standard_Cost'!$B$16)+(W681*X681*'1. Standard_Cost'!$C$16))</f>
        <v>0</v>
      </c>
      <c r="Z681" s="103"/>
      <c r="AA681" s="103"/>
      <c r="AB681" s="104">
        <f>+Z681*'1. Standard_Cost'!$B$20+AA681*'1. Standard_Cost'!$C$20</f>
        <v>0</v>
      </c>
      <c r="AC681" s="105"/>
      <c r="AD681" s="106"/>
      <c r="AE681" s="104">
        <f>SUM(AD681,AC681,AB681,Y681,U681,T681,S681,R681)*'1. Standard_Cost'!B298</f>
        <v>0</v>
      </c>
      <c r="AF681" s="104">
        <f t="shared" si="1105"/>
        <v>0</v>
      </c>
      <c r="AG681" s="103"/>
      <c r="AH681" s="103"/>
      <c r="AI681" s="103"/>
      <c r="AJ681" s="107"/>
      <c r="AK681" s="107"/>
      <c r="AL681" s="107"/>
      <c r="AM681" s="104">
        <f>AG681*'1. Standard_Cost'!B294+'Incremental_Cost Year 2021'!AH690*'1. Standard_Cost'!C294+'Incremental_Cost Year 2021'!AI690*'1. Standard_Cost'!D294+'Incremental_Cost Year 2021'!AJ690+'Incremental_Cost Year 2021'!AL690+AK681</f>
        <v>0</v>
      </c>
      <c r="AN681" s="104">
        <f>AM681*'1. Standard_Cost'!C298</f>
        <v>0</v>
      </c>
      <c r="AO681" s="107"/>
      <c r="AQ681" s="104">
        <f t="shared" si="1102"/>
        <v>0</v>
      </c>
      <c r="AR681" s="104">
        <f t="shared" si="1103"/>
        <v>0</v>
      </c>
      <c r="AS681" s="104">
        <f t="shared" si="1019"/>
        <v>0</v>
      </c>
      <c r="AT681" s="104">
        <f t="shared" si="1106"/>
        <v>0</v>
      </c>
      <c r="AU681" s="229"/>
      <c r="AV681" s="229"/>
      <c r="AW681" s="229"/>
      <c r="AX681" s="229"/>
      <c r="AY681" s="229"/>
      <c r="AZ681" s="229"/>
      <c r="BA681" s="230">
        <f t="shared" si="1104"/>
        <v>0</v>
      </c>
    </row>
    <row r="682" spans="1:53" ht="25.7" customHeight="1" outlineLevel="1" x14ac:dyDescent="0.2">
      <c r="A682" s="68"/>
      <c r="B682" s="94"/>
      <c r="C682" s="251"/>
      <c r="D682" s="113" t="s">
        <v>48</v>
      </c>
      <c r="E682" s="113" t="s">
        <v>410</v>
      </c>
      <c r="F682" s="114" t="s">
        <v>154</v>
      </c>
      <c r="G682" s="115" t="s">
        <v>155</v>
      </c>
      <c r="H682" s="122" t="s">
        <v>411</v>
      </c>
      <c r="I682" s="117"/>
      <c r="J682" s="117"/>
      <c r="K682" s="117"/>
      <c r="L682" s="118">
        <f>SUM(L678:L681)</f>
        <v>0</v>
      </c>
      <c r="M682" s="118">
        <f>SUM(M678:M681)</f>
        <v>0</v>
      </c>
      <c r="N682" s="117"/>
      <c r="O682" s="117"/>
      <c r="P682" s="117"/>
      <c r="Q682" s="117"/>
      <c r="R682" s="119">
        <f>SUM(R678:R681)</f>
        <v>0</v>
      </c>
      <c r="S682" s="119">
        <f>SUM(S678:S681)</f>
        <v>0</v>
      </c>
      <c r="T682" s="119">
        <f>SUM(T678:T681)</f>
        <v>0</v>
      </c>
      <c r="U682" s="119">
        <f>SUM(U678:U681)</f>
        <v>0</v>
      </c>
      <c r="V682" s="117"/>
      <c r="W682" s="117"/>
      <c r="X682" s="117"/>
      <c r="Y682" s="118">
        <f>SUM(Y678:Y681)</f>
        <v>0</v>
      </c>
      <c r="Z682" s="117"/>
      <c r="AA682" s="117"/>
      <c r="AB682" s="118">
        <f t="shared" ref="AB682:AF682" si="1107">SUM(AB678:AB681)</f>
        <v>0</v>
      </c>
      <c r="AC682" s="118">
        <f t="shared" si="1107"/>
        <v>0</v>
      </c>
      <c r="AD682" s="118">
        <f t="shared" si="1107"/>
        <v>0</v>
      </c>
      <c r="AE682" s="118">
        <f t="shared" si="1107"/>
        <v>0</v>
      </c>
      <c r="AF682" s="118">
        <f t="shared" si="1107"/>
        <v>0</v>
      </c>
      <c r="AG682" s="117"/>
      <c r="AH682" s="117"/>
      <c r="AI682" s="117"/>
      <c r="AJ682" s="119">
        <f>SUM(AJ678:AJ681)</f>
        <v>0</v>
      </c>
      <c r="AK682" s="119">
        <f t="shared" ref="AK682:AN682" si="1108">SUM(AK678:AK681)</f>
        <v>0</v>
      </c>
      <c r="AL682" s="119">
        <f t="shared" si="1108"/>
        <v>0</v>
      </c>
      <c r="AM682" s="119">
        <f t="shared" si="1108"/>
        <v>0</v>
      </c>
      <c r="AN682" s="119">
        <f t="shared" si="1108"/>
        <v>0</v>
      </c>
      <c r="AO682" s="116"/>
      <c r="AP682" s="120"/>
      <c r="AQ682" s="121">
        <f t="shared" ref="AQ682:BA682" si="1109">SUM(AQ678:AQ681)</f>
        <v>0</v>
      </c>
      <c r="AR682" s="121">
        <f t="shared" si="1109"/>
        <v>0</v>
      </c>
      <c r="AS682" s="121">
        <f t="shared" si="1109"/>
        <v>0</v>
      </c>
      <c r="AT682" s="121">
        <f t="shared" si="1109"/>
        <v>0</v>
      </c>
      <c r="AU682" s="121">
        <f t="shared" si="1109"/>
        <v>0</v>
      </c>
      <c r="AV682" s="121">
        <f t="shared" si="1109"/>
        <v>0</v>
      </c>
      <c r="AW682" s="121">
        <f t="shared" si="1109"/>
        <v>0</v>
      </c>
      <c r="AX682" s="121">
        <f t="shared" si="1109"/>
        <v>0</v>
      </c>
      <c r="AY682" s="121">
        <f t="shared" si="1109"/>
        <v>0</v>
      </c>
      <c r="AZ682" s="121">
        <f t="shared" si="1109"/>
        <v>0</v>
      </c>
      <c r="BA682" s="121">
        <f t="shared" si="1109"/>
        <v>0</v>
      </c>
    </row>
    <row r="683" spans="1:53" ht="14.1" customHeight="1" outlineLevel="2" x14ac:dyDescent="0.2">
      <c r="A683" s="68"/>
      <c r="B683" s="94"/>
      <c r="C683" s="251"/>
      <c r="D683" s="96"/>
      <c r="E683" s="96"/>
      <c r="F683" s="97"/>
      <c r="G683" s="98"/>
      <c r="H683" s="99" t="s">
        <v>49</v>
      </c>
      <c r="I683" s="100"/>
      <c r="J683" s="101"/>
      <c r="K683" s="101"/>
      <c r="L683" s="102" t="str">
        <f>IF(I683&lt;&gt;0,((VLOOKUP(I683,'1. Standard_Cost'!$B$4:$D$8,2)+VLOOKUP(I683,'1. Standard_Cost'!$B$4:$D$8,3))*J683*K683),"0")</f>
        <v>0</v>
      </c>
      <c r="M683" s="102">
        <f>L683*'1. Standard_Cost'!F274</f>
        <v>0</v>
      </c>
      <c r="N683" s="103"/>
      <c r="O683" s="103"/>
      <c r="P683" s="103"/>
      <c r="Q683" s="103"/>
      <c r="R683" s="104">
        <f>+N683*P683*'1. Standard_Cost'!$B$12</f>
        <v>0</v>
      </c>
      <c r="S683" s="104">
        <f>+N683*O683*P683*'1. Standard_Cost'!$C$12</f>
        <v>0</v>
      </c>
      <c r="T683" s="104">
        <f>+N683*P683*Q683*'1. Standard_Cost'!$D$12</f>
        <v>0</v>
      </c>
      <c r="U683" s="104">
        <f>+N683*O683*'1. Standard_Cost'!$E$12</f>
        <v>0</v>
      </c>
      <c r="V683" s="103"/>
      <c r="W683" s="103"/>
      <c r="X683" s="103"/>
      <c r="Y683" s="104">
        <f>+V683*((X683*'1. Standard_Cost'!$B$16)+(W683*X683*'1. Standard_Cost'!$C$16))</f>
        <v>0</v>
      </c>
      <c r="Z683" s="103"/>
      <c r="AA683" s="103"/>
      <c r="AB683" s="104">
        <f>+Z683*'1. Standard_Cost'!$B$20+AA683*'1. Standard_Cost'!$C$20</f>
        <v>0</v>
      </c>
      <c r="AC683" s="105"/>
      <c r="AD683" s="106"/>
      <c r="AE683" s="104">
        <f>SUM(AD683,AC683,AB683,Y683,U683,T683,S683,R683)*'1. Standard_Cost'!B298</f>
        <v>0</v>
      </c>
      <c r="AF683" s="104">
        <f>SUM(AD683,AE683)</f>
        <v>0</v>
      </c>
      <c r="AG683" s="103"/>
      <c r="AH683" s="103"/>
      <c r="AI683" s="103"/>
      <c r="AJ683" s="107"/>
      <c r="AK683" s="107"/>
      <c r="AL683" s="107"/>
      <c r="AM683" s="104">
        <f>AG683*'1. Standard_Cost'!B294+'Incremental_Cost Year 2021'!AH692*'1. Standard_Cost'!C294+'Incremental_Cost Year 2021'!AI692*'1. Standard_Cost'!D294+'Incremental_Cost Year 2021'!AJ692+'Incremental_Cost Year 2021'!AL692+AK683</f>
        <v>0</v>
      </c>
      <c r="AN683" s="104">
        <f>AM683*'1. Standard_Cost'!C298</f>
        <v>0</v>
      </c>
      <c r="AO683" s="107"/>
      <c r="AQ683" s="104">
        <f t="shared" ref="AQ683:AQ686" si="1110">L683+M683</f>
        <v>0</v>
      </c>
      <c r="AR683" s="104">
        <f t="shared" ref="AR683:AR686" si="1111">AF683</f>
        <v>0</v>
      </c>
      <c r="AS683" s="104">
        <f t="shared" si="1019"/>
        <v>0</v>
      </c>
      <c r="AT683" s="104">
        <f>SUM(AQ683,AR683,AS683)</f>
        <v>0</v>
      </c>
      <c r="AU683" s="229"/>
      <c r="AV683" s="229"/>
      <c r="AW683" s="229"/>
      <c r="AX683" s="229"/>
      <c r="AY683" s="229"/>
      <c r="AZ683" s="229"/>
      <c r="BA683" s="230">
        <f t="shared" ref="BA683:BA686" si="1112">SUM(AU683:AZ683)-AT683</f>
        <v>0</v>
      </c>
    </row>
    <row r="684" spans="1:53" ht="14.1" customHeight="1" outlineLevel="2" x14ac:dyDescent="0.2">
      <c r="A684" s="68"/>
      <c r="B684" s="94"/>
      <c r="C684" s="251"/>
      <c r="D684" s="110"/>
      <c r="E684" s="110"/>
      <c r="F684" s="110"/>
      <c r="G684" s="111"/>
      <c r="H684" s="99" t="s">
        <v>50</v>
      </c>
      <c r="I684" s="100"/>
      <c r="J684" s="101"/>
      <c r="K684" s="101"/>
      <c r="L684" s="102" t="str">
        <f>IF(I684&lt;&gt;0,((VLOOKUP(I684,'1. Standard_Cost'!$B$4:$D$8,2)+VLOOKUP(I684,'1. Standard_Cost'!$B$4:$D$8,3))*J684*K684),"0")</f>
        <v>0</v>
      </c>
      <c r="M684" s="102">
        <f>L684*'1. Standard_Cost'!F274</f>
        <v>0</v>
      </c>
      <c r="N684" s="103"/>
      <c r="O684" s="103"/>
      <c r="P684" s="103"/>
      <c r="Q684" s="103"/>
      <c r="R684" s="104">
        <f>+N684*P684*'1. Standard_Cost'!$B$12</f>
        <v>0</v>
      </c>
      <c r="S684" s="104">
        <f>+N684*O684*P684*'1. Standard_Cost'!$C$12</f>
        <v>0</v>
      </c>
      <c r="T684" s="104">
        <f>+N684*P684*Q684*'1. Standard_Cost'!$D$12</f>
        <v>0</v>
      </c>
      <c r="U684" s="104">
        <f>+N684*O684*'1. Standard_Cost'!$E$12</f>
        <v>0</v>
      </c>
      <c r="V684" s="103"/>
      <c r="W684" s="103"/>
      <c r="X684" s="103"/>
      <c r="Y684" s="104">
        <f>+V684*((X684*'1. Standard_Cost'!$B$16)+(W684*X684*'1. Standard_Cost'!$C$16))</f>
        <v>0</v>
      </c>
      <c r="Z684" s="103"/>
      <c r="AA684" s="103"/>
      <c r="AB684" s="104">
        <f>+Z684*'1. Standard_Cost'!$B$20+AA684*'1. Standard_Cost'!$C$20</f>
        <v>0</v>
      </c>
      <c r="AC684" s="105"/>
      <c r="AD684" s="106"/>
      <c r="AE684" s="104">
        <f>SUM(AD684,AC684,AB684,Y684,U684,T684,S684,R684)*'1. Standard_Cost'!B298</f>
        <v>0</v>
      </c>
      <c r="AF684" s="104">
        <f t="shared" ref="AF684:AF686" si="1113">SUM(AD684,AE684)</f>
        <v>0</v>
      </c>
      <c r="AG684" s="103"/>
      <c r="AH684" s="103">
        <v>0</v>
      </c>
      <c r="AI684" s="103">
        <v>0</v>
      </c>
      <c r="AJ684" s="107"/>
      <c r="AK684" s="107"/>
      <c r="AL684" s="107"/>
      <c r="AM684" s="104">
        <f>AG684*'1. Standard_Cost'!B294+'Incremental_Cost Year 2021'!AH693*'1. Standard_Cost'!C294+'Incremental_Cost Year 2021'!AI693*'1. Standard_Cost'!D294+'Incremental_Cost Year 2021'!AJ693+'Incremental_Cost Year 2021'!AL693+AK684</f>
        <v>0</v>
      </c>
      <c r="AN684" s="104">
        <f>AM684*'1. Standard_Cost'!C298</f>
        <v>0</v>
      </c>
      <c r="AO684" s="107"/>
      <c r="AQ684" s="104">
        <f t="shared" si="1110"/>
        <v>0</v>
      </c>
      <c r="AR684" s="104">
        <f t="shared" si="1111"/>
        <v>0</v>
      </c>
      <c r="AS684" s="104">
        <f t="shared" si="1019"/>
        <v>0</v>
      </c>
      <c r="AT684" s="104">
        <f t="shared" ref="AT684:AT686" si="1114">SUM(AQ684,AR684,AS684)</f>
        <v>0</v>
      </c>
      <c r="AU684" s="229"/>
      <c r="AV684" s="229">
        <v>0</v>
      </c>
      <c r="AW684" s="229"/>
      <c r="AX684" s="229"/>
      <c r="AY684" s="229"/>
      <c r="AZ684" s="229"/>
      <c r="BA684" s="230">
        <f t="shared" si="1112"/>
        <v>0</v>
      </c>
    </row>
    <row r="685" spans="1:53" ht="14.1" customHeight="1" outlineLevel="2" x14ac:dyDescent="0.2">
      <c r="A685" s="68"/>
      <c r="B685" s="94"/>
      <c r="C685" s="251"/>
      <c r="D685" s="110"/>
      <c r="E685" s="110"/>
      <c r="F685" s="110"/>
      <c r="G685" s="111"/>
      <c r="H685" s="99" t="s">
        <v>51</v>
      </c>
      <c r="I685" s="100"/>
      <c r="J685" s="101"/>
      <c r="K685" s="101"/>
      <c r="L685" s="102" t="str">
        <f>IF(I685&lt;&gt;0,((VLOOKUP(I685,'1. Standard_Cost'!$B$4:$D$8,2)+VLOOKUP(I685,'1. Standard_Cost'!$B$4:$D$8,3))*J685*K685),"0")</f>
        <v>0</v>
      </c>
      <c r="M685" s="102">
        <f>L685*'1. Standard_Cost'!F274</f>
        <v>0</v>
      </c>
      <c r="N685" s="103"/>
      <c r="O685" s="103"/>
      <c r="P685" s="103"/>
      <c r="Q685" s="103"/>
      <c r="R685" s="104">
        <f>+N685*P685*'1. Standard_Cost'!$B$12</f>
        <v>0</v>
      </c>
      <c r="S685" s="104">
        <f>+N685*O685*P685*'1. Standard_Cost'!$C$12</f>
        <v>0</v>
      </c>
      <c r="T685" s="104">
        <f>+N685*P685*Q685*'1. Standard_Cost'!$D$12</f>
        <v>0</v>
      </c>
      <c r="U685" s="104">
        <f>+N685*O685*'1. Standard_Cost'!$E$12</f>
        <v>0</v>
      </c>
      <c r="V685" s="103"/>
      <c r="W685" s="103"/>
      <c r="X685" s="103"/>
      <c r="Y685" s="104">
        <f>+V685*((X685*'1. Standard_Cost'!$B$16)+(W685*X685*'1. Standard_Cost'!$C$16))</f>
        <v>0</v>
      </c>
      <c r="Z685" s="103"/>
      <c r="AA685" s="103"/>
      <c r="AB685" s="104">
        <f>+Z685*'1. Standard_Cost'!$B$20+AA685*'1. Standard_Cost'!$C$20</f>
        <v>0</v>
      </c>
      <c r="AC685" s="105"/>
      <c r="AD685" s="106"/>
      <c r="AE685" s="104">
        <f>SUM(AD685,AC685,AB685,Y685,U685,T685,S685,R685)*'1. Standard_Cost'!B298</f>
        <v>0</v>
      </c>
      <c r="AF685" s="104">
        <f t="shared" si="1113"/>
        <v>0</v>
      </c>
      <c r="AG685" s="103"/>
      <c r="AH685" s="103"/>
      <c r="AI685" s="103"/>
      <c r="AJ685" s="107"/>
      <c r="AK685" s="107"/>
      <c r="AL685" s="107"/>
      <c r="AM685" s="104">
        <f>AG685*'1. Standard_Cost'!B294+'Incremental_Cost Year 2021'!AH694*'1. Standard_Cost'!C294+'Incremental_Cost Year 2021'!AI694*'1. Standard_Cost'!D294+'Incremental_Cost Year 2021'!AJ694+'Incremental_Cost Year 2021'!AL694+AK685</f>
        <v>0</v>
      </c>
      <c r="AN685" s="104">
        <f>AM685*'1. Standard_Cost'!C298</f>
        <v>0</v>
      </c>
      <c r="AO685" s="107"/>
      <c r="AQ685" s="104">
        <f t="shared" si="1110"/>
        <v>0</v>
      </c>
      <c r="AR685" s="104">
        <f t="shared" si="1111"/>
        <v>0</v>
      </c>
      <c r="AS685" s="104">
        <f t="shared" si="1019"/>
        <v>0</v>
      </c>
      <c r="AT685" s="104">
        <f t="shared" si="1114"/>
        <v>0</v>
      </c>
      <c r="AU685" s="229"/>
      <c r="AV685" s="229"/>
      <c r="AW685" s="229"/>
      <c r="AX685" s="229"/>
      <c r="AY685" s="229"/>
      <c r="AZ685" s="229"/>
      <c r="BA685" s="230">
        <f t="shared" si="1112"/>
        <v>0</v>
      </c>
    </row>
    <row r="686" spans="1:53" ht="14.1" customHeight="1" outlineLevel="2" x14ac:dyDescent="0.2">
      <c r="A686" s="68"/>
      <c r="B686" s="94"/>
      <c r="C686" s="251"/>
      <c r="D686" s="110"/>
      <c r="E686" s="110"/>
      <c r="F686" s="110"/>
      <c r="G686" s="111"/>
      <c r="H686" s="112" t="s">
        <v>179</v>
      </c>
      <c r="I686" s="100"/>
      <c r="J686" s="101"/>
      <c r="K686" s="101"/>
      <c r="L686" s="102" t="str">
        <f>IF(I686&lt;&gt;0,((VLOOKUP(I686,'1. Standard_Cost'!$B$4:$D$8,2)+VLOOKUP(I686,'1. Standard_Cost'!$B$4:$D$8,3))*J686*K686),"0")</f>
        <v>0</v>
      </c>
      <c r="M686" s="102">
        <f>L686*'1. Standard_Cost'!F274</f>
        <v>0</v>
      </c>
      <c r="N686" s="103"/>
      <c r="O686" s="103"/>
      <c r="P686" s="103"/>
      <c r="Q686" s="103"/>
      <c r="R686" s="104">
        <f>+N686*P686*'1. Standard_Cost'!$B$12</f>
        <v>0</v>
      </c>
      <c r="S686" s="104">
        <f>+N686*O686*P686*'1. Standard_Cost'!$C$12</f>
        <v>0</v>
      </c>
      <c r="T686" s="104">
        <f>+N686*P686*Q686*'1. Standard_Cost'!$D$12</f>
        <v>0</v>
      </c>
      <c r="U686" s="104">
        <f>+N686*O686*'1. Standard_Cost'!$E$12</f>
        <v>0</v>
      </c>
      <c r="V686" s="103"/>
      <c r="W686" s="103"/>
      <c r="X686" s="103"/>
      <c r="Y686" s="104">
        <f>+V686*((X686*'1. Standard_Cost'!$B$16)+(W686*X686*'1. Standard_Cost'!$C$16))</f>
        <v>0</v>
      </c>
      <c r="Z686" s="103"/>
      <c r="AA686" s="103"/>
      <c r="AB686" s="104">
        <f>+Z686*'1. Standard_Cost'!$B$20+AA686*'1. Standard_Cost'!$C$20</f>
        <v>0</v>
      </c>
      <c r="AC686" s="105"/>
      <c r="AD686" s="106"/>
      <c r="AE686" s="104">
        <f>SUM(AD686,AC686,AB686,Y686,U686,T686,S686,R686)*'1. Standard_Cost'!B298</f>
        <v>0</v>
      </c>
      <c r="AF686" s="104">
        <f t="shared" si="1113"/>
        <v>0</v>
      </c>
      <c r="AG686" s="103"/>
      <c r="AH686" s="103"/>
      <c r="AI686" s="103"/>
      <c r="AJ686" s="107"/>
      <c r="AK686" s="107"/>
      <c r="AL686" s="107"/>
      <c r="AM686" s="104">
        <f>AG686*'1. Standard_Cost'!B294+'Incremental_Cost Year 2021'!AH695*'1. Standard_Cost'!C294+'Incremental_Cost Year 2021'!AI695*'1. Standard_Cost'!D294+'Incremental_Cost Year 2021'!AJ695+'Incremental_Cost Year 2021'!AL695+AK686</f>
        <v>0</v>
      </c>
      <c r="AN686" s="104">
        <f>AM686*'1. Standard_Cost'!C298</f>
        <v>0</v>
      </c>
      <c r="AO686" s="107"/>
      <c r="AQ686" s="104">
        <f t="shared" si="1110"/>
        <v>0</v>
      </c>
      <c r="AR686" s="104">
        <f t="shared" si="1111"/>
        <v>0</v>
      </c>
      <c r="AS686" s="104">
        <f t="shared" si="1019"/>
        <v>0</v>
      </c>
      <c r="AT686" s="104">
        <f t="shared" si="1114"/>
        <v>0</v>
      </c>
      <c r="AU686" s="229"/>
      <c r="AV686" s="229"/>
      <c r="AW686" s="229"/>
      <c r="AX686" s="229"/>
      <c r="AY686" s="229"/>
      <c r="AZ686" s="229"/>
      <c r="BA686" s="230">
        <f t="shared" si="1112"/>
        <v>0</v>
      </c>
    </row>
    <row r="687" spans="1:53" ht="24.6" customHeight="1" outlineLevel="1" x14ac:dyDescent="0.2">
      <c r="A687" s="68"/>
      <c r="B687" s="141"/>
      <c r="C687" s="251"/>
      <c r="D687" s="113" t="s">
        <v>48</v>
      </c>
      <c r="E687" s="113" t="s">
        <v>412</v>
      </c>
      <c r="F687" s="114" t="s">
        <v>154</v>
      </c>
      <c r="G687" s="115" t="s">
        <v>155</v>
      </c>
      <c r="H687" s="122" t="s">
        <v>413</v>
      </c>
      <c r="I687" s="117"/>
      <c r="J687" s="117"/>
      <c r="K687" s="117"/>
      <c r="L687" s="118">
        <f>SUM(L683:L686)</f>
        <v>0</v>
      </c>
      <c r="M687" s="118">
        <f>SUM(M683:M686)</f>
        <v>0</v>
      </c>
      <c r="N687" s="117"/>
      <c r="O687" s="117"/>
      <c r="P687" s="117"/>
      <c r="Q687" s="117"/>
      <c r="R687" s="119">
        <f>SUM(R683:R686)</f>
        <v>0</v>
      </c>
      <c r="S687" s="119">
        <f>SUM(S683:S686)</f>
        <v>0</v>
      </c>
      <c r="T687" s="119">
        <f>SUM(T683:T686)</f>
        <v>0</v>
      </c>
      <c r="U687" s="119">
        <f>SUM(U683:U686)</f>
        <v>0</v>
      </c>
      <c r="V687" s="117"/>
      <c r="W687" s="117"/>
      <c r="X687" s="117"/>
      <c r="Y687" s="118">
        <f>SUM(Y683:Y686)</f>
        <v>0</v>
      </c>
      <c r="Z687" s="117"/>
      <c r="AA687" s="117"/>
      <c r="AB687" s="118">
        <f t="shared" ref="AB687:AF687" si="1115">SUM(AB683:AB686)</f>
        <v>0</v>
      </c>
      <c r="AC687" s="118">
        <f t="shared" si="1115"/>
        <v>0</v>
      </c>
      <c r="AD687" s="118">
        <f t="shared" si="1115"/>
        <v>0</v>
      </c>
      <c r="AE687" s="118">
        <f t="shared" si="1115"/>
        <v>0</v>
      </c>
      <c r="AF687" s="118">
        <f t="shared" si="1115"/>
        <v>0</v>
      </c>
      <c r="AG687" s="117"/>
      <c r="AH687" s="117"/>
      <c r="AI687" s="117"/>
      <c r="AJ687" s="119">
        <f>SUM(AJ683:AJ686)</f>
        <v>0</v>
      </c>
      <c r="AK687" s="119">
        <f t="shared" ref="AK687:AN687" si="1116">SUM(AK683:AK686)</f>
        <v>0</v>
      </c>
      <c r="AL687" s="119">
        <f t="shared" si="1116"/>
        <v>0</v>
      </c>
      <c r="AM687" s="119">
        <f t="shared" si="1116"/>
        <v>0</v>
      </c>
      <c r="AN687" s="119">
        <f t="shared" si="1116"/>
        <v>0</v>
      </c>
      <c r="AO687" s="116"/>
      <c r="AP687" s="120"/>
      <c r="AQ687" s="121">
        <f t="shared" ref="AQ687:BA687" si="1117">SUM(AQ683:AQ686)</f>
        <v>0</v>
      </c>
      <c r="AR687" s="121">
        <f t="shared" si="1117"/>
        <v>0</v>
      </c>
      <c r="AS687" s="121">
        <f t="shared" si="1117"/>
        <v>0</v>
      </c>
      <c r="AT687" s="121">
        <f t="shared" si="1117"/>
        <v>0</v>
      </c>
      <c r="AU687" s="121">
        <f t="shared" si="1117"/>
        <v>0</v>
      </c>
      <c r="AV687" s="121">
        <f t="shared" si="1117"/>
        <v>0</v>
      </c>
      <c r="AW687" s="121">
        <f t="shared" si="1117"/>
        <v>0</v>
      </c>
      <c r="AX687" s="121">
        <f t="shared" si="1117"/>
        <v>0</v>
      </c>
      <c r="AY687" s="121">
        <f t="shared" si="1117"/>
        <v>0</v>
      </c>
      <c r="AZ687" s="121">
        <f t="shared" si="1117"/>
        <v>0</v>
      </c>
      <c r="BA687" s="121">
        <f t="shared" si="1117"/>
        <v>0</v>
      </c>
    </row>
    <row r="688" spans="1:53" ht="14.1" customHeight="1" outlineLevel="2" x14ac:dyDescent="0.2">
      <c r="A688" s="68"/>
      <c r="B688" s="94"/>
      <c r="C688" s="95"/>
      <c r="D688" s="96"/>
      <c r="E688" s="96"/>
      <c r="F688" s="97"/>
      <c r="G688" s="98"/>
      <c r="H688" s="99" t="s">
        <v>49</v>
      </c>
      <c r="I688" s="100"/>
      <c r="J688" s="101"/>
      <c r="K688" s="101"/>
      <c r="L688" s="102" t="str">
        <f>IF(I688&lt;&gt;0,((VLOOKUP(I688,'1. Standard_Cost'!$B$4:$D$8,2)+VLOOKUP(I688,'1. Standard_Cost'!$B$4:$D$8,3))*J688*K688),"0")</f>
        <v>0</v>
      </c>
      <c r="M688" s="102">
        <f>L688*'1. Standard_Cost'!F279</f>
        <v>0</v>
      </c>
      <c r="N688" s="103"/>
      <c r="O688" s="103"/>
      <c r="P688" s="103"/>
      <c r="Q688" s="103"/>
      <c r="R688" s="104">
        <f>+N688*P688*'1. Standard_Cost'!$B$12</f>
        <v>0</v>
      </c>
      <c r="S688" s="104">
        <f>+N688*O688*P688*'1. Standard_Cost'!$C$12</f>
        <v>0</v>
      </c>
      <c r="T688" s="104">
        <f>+N688*P688*Q688*'1. Standard_Cost'!$D$12</f>
        <v>0</v>
      </c>
      <c r="U688" s="104">
        <f>+N688*O688*'1. Standard_Cost'!$E$12</f>
        <v>0</v>
      </c>
      <c r="V688" s="103"/>
      <c r="W688" s="103"/>
      <c r="X688" s="103"/>
      <c r="Y688" s="104">
        <f>+V688*((X688*'1. Standard_Cost'!$B$16)+(W688*X688*'1. Standard_Cost'!$C$16))</f>
        <v>0</v>
      </c>
      <c r="Z688" s="103"/>
      <c r="AA688" s="103"/>
      <c r="AB688" s="104">
        <f>+Z688*'1. Standard_Cost'!$B$20+AA688*'1. Standard_Cost'!$C$20</f>
        <v>0</v>
      </c>
      <c r="AC688" s="105"/>
      <c r="AD688" s="106"/>
      <c r="AE688" s="104">
        <f>SUM(AD688,AC688,AB688,Y688,U688,T688,S688,R688)*'1. Standard_Cost'!B303</f>
        <v>0</v>
      </c>
      <c r="AF688" s="104">
        <f>SUM(AD688,AE688)</f>
        <v>0</v>
      </c>
      <c r="AG688" s="103"/>
      <c r="AH688" s="103"/>
      <c r="AI688" s="103"/>
      <c r="AJ688" s="107"/>
      <c r="AK688" s="107"/>
      <c r="AL688" s="107"/>
      <c r="AM688" s="104">
        <f>AG688*'1. Standard_Cost'!B299+'Incremental_Cost Year 2021'!AH697*'1. Standard_Cost'!C299+'Incremental_Cost Year 2021'!AI697*'1. Standard_Cost'!D299+'Incremental_Cost Year 2021'!AJ697+'Incremental_Cost Year 2021'!AL697+AK688</f>
        <v>0</v>
      </c>
      <c r="AN688" s="104">
        <f>AM688*'1. Standard_Cost'!C303</f>
        <v>0</v>
      </c>
      <c r="AO688" s="107"/>
      <c r="AQ688" s="104">
        <f t="shared" ref="AQ688:AQ691" si="1118">L688+M688</f>
        <v>0</v>
      </c>
      <c r="AR688" s="104">
        <f t="shared" ref="AR688:AR691" si="1119">AF688</f>
        <v>0</v>
      </c>
      <c r="AS688" s="104">
        <f t="shared" si="1019"/>
        <v>0</v>
      </c>
      <c r="AT688" s="104">
        <f>SUM(AQ688,AR688,AS688)</f>
        <v>0</v>
      </c>
      <c r="AU688" s="229"/>
      <c r="AV688" s="229"/>
      <c r="AW688" s="229"/>
      <c r="AX688" s="229"/>
      <c r="AY688" s="229"/>
      <c r="AZ688" s="229"/>
      <c r="BA688" s="230">
        <f t="shared" ref="BA688:BA691" si="1120">SUM(AU688:AZ688)-AT688</f>
        <v>0</v>
      </c>
    </row>
    <row r="689" spans="1:53" ht="14.1" customHeight="1" outlineLevel="2" x14ac:dyDescent="0.2">
      <c r="A689" s="68"/>
      <c r="B689" s="94"/>
      <c r="C689" s="95"/>
      <c r="D689" s="110"/>
      <c r="E689" s="110"/>
      <c r="F689" s="110"/>
      <c r="G689" s="111"/>
      <c r="H689" s="99" t="s">
        <v>50</v>
      </c>
      <c r="I689" s="100"/>
      <c r="J689" s="101"/>
      <c r="K689" s="101"/>
      <c r="L689" s="102" t="str">
        <f>IF(I689&lt;&gt;0,((VLOOKUP(I689,'1. Standard_Cost'!$B$4:$D$8,2)+VLOOKUP(I689,'1. Standard_Cost'!$B$4:$D$8,3))*J689*K689),"0")</f>
        <v>0</v>
      </c>
      <c r="M689" s="102">
        <f>L689*'1. Standard_Cost'!F279</f>
        <v>0</v>
      </c>
      <c r="N689" s="103"/>
      <c r="O689" s="103"/>
      <c r="P689" s="103"/>
      <c r="Q689" s="103"/>
      <c r="R689" s="104">
        <f>+N689*P689*'1. Standard_Cost'!$B$12</f>
        <v>0</v>
      </c>
      <c r="S689" s="104">
        <f>+N689*O689*P689*'1. Standard_Cost'!$C$12</f>
        <v>0</v>
      </c>
      <c r="T689" s="104">
        <f>+N689*P689*Q689*'1. Standard_Cost'!$D$12</f>
        <v>0</v>
      </c>
      <c r="U689" s="104">
        <f>+N689*O689*'1. Standard_Cost'!$E$12</f>
        <v>0</v>
      </c>
      <c r="V689" s="103"/>
      <c r="W689" s="103"/>
      <c r="X689" s="103"/>
      <c r="Y689" s="104">
        <f>+V689*((X689*'1. Standard_Cost'!$B$16)+(W689*X689*'1. Standard_Cost'!$C$16))</f>
        <v>0</v>
      </c>
      <c r="Z689" s="103"/>
      <c r="AA689" s="103"/>
      <c r="AB689" s="104">
        <f>+Z689*'1. Standard_Cost'!$B$20+AA689*'1. Standard_Cost'!$C$20</f>
        <v>0</v>
      </c>
      <c r="AC689" s="105"/>
      <c r="AD689" s="106"/>
      <c r="AE689" s="104">
        <f>SUM(AD689,AC689,AB689,Y689,U689,T689,S689,R689)*'1. Standard_Cost'!B303</f>
        <v>0</v>
      </c>
      <c r="AF689" s="104">
        <f t="shared" ref="AF689:AF691" si="1121">SUM(AD689,AE689)</f>
        <v>0</v>
      </c>
      <c r="AG689" s="103"/>
      <c r="AH689" s="103">
        <v>0</v>
      </c>
      <c r="AI689" s="103">
        <v>0</v>
      </c>
      <c r="AJ689" s="107"/>
      <c r="AK689" s="107"/>
      <c r="AL689" s="107"/>
      <c r="AM689" s="104">
        <f>AG689*'1. Standard_Cost'!B299+'Incremental_Cost Year 2021'!AH698*'1. Standard_Cost'!C299+'Incremental_Cost Year 2021'!AI698*'1. Standard_Cost'!D299+'Incremental_Cost Year 2021'!AJ698+'Incremental_Cost Year 2021'!AL698+AK689</f>
        <v>0</v>
      </c>
      <c r="AN689" s="104">
        <f>AM689*'1. Standard_Cost'!C303</f>
        <v>0</v>
      </c>
      <c r="AO689" s="107"/>
      <c r="AQ689" s="104">
        <f t="shared" si="1118"/>
        <v>0</v>
      </c>
      <c r="AR689" s="104">
        <f t="shared" si="1119"/>
        <v>0</v>
      </c>
      <c r="AS689" s="104">
        <f t="shared" si="1019"/>
        <v>0</v>
      </c>
      <c r="AT689" s="104">
        <f t="shared" ref="AT689:AT691" si="1122">SUM(AQ689,AR689,AS689)</f>
        <v>0</v>
      </c>
      <c r="AU689" s="229"/>
      <c r="AV689" s="229">
        <v>0</v>
      </c>
      <c r="AW689" s="229"/>
      <c r="AX689" s="229"/>
      <c r="AY689" s="229"/>
      <c r="AZ689" s="229"/>
      <c r="BA689" s="230">
        <f t="shared" si="1120"/>
        <v>0</v>
      </c>
    </row>
    <row r="690" spans="1:53" ht="14.1" customHeight="1" outlineLevel="2" x14ac:dyDescent="0.2">
      <c r="A690" s="68"/>
      <c r="B690" s="94"/>
      <c r="C690" s="95"/>
      <c r="D690" s="110"/>
      <c r="E690" s="110"/>
      <c r="F690" s="110"/>
      <c r="G690" s="111"/>
      <c r="H690" s="99" t="s">
        <v>51</v>
      </c>
      <c r="I690" s="100"/>
      <c r="J690" s="101"/>
      <c r="K690" s="101"/>
      <c r="L690" s="102" t="str">
        <f>IF(I690&lt;&gt;0,((VLOOKUP(I690,'1. Standard_Cost'!$B$4:$D$8,2)+VLOOKUP(I690,'1. Standard_Cost'!$B$4:$D$8,3))*J690*K690),"0")</f>
        <v>0</v>
      </c>
      <c r="M690" s="102">
        <f>L690*'1. Standard_Cost'!F279</f>
        <v>0</v>
      </c>
      <c r="N690" s="103"/>
      <c r="O690" s="103"/>
      <c r="P690" s="103"/>
      <c r="Q690" s="103"/>
      <c r="R690" s="104">
        <f>+N690*P690*'1. Standard_Cost'!$B$12</f>
        <v>0</v>
      </c>
      <c r="S690" s="104">
        <f>+N690*O690*P690*'1. Standard_Cost'!$C$12</f>
        <v>0</v>
      </c>
      <c r="T690" s="104">
        <f>+N690*P690*Q690*'1. Standard_Cost'!$D$12</f>
        <v>0</v>
      </c>
      <c r="U690" s="104">
        <f>+N690*O690*'1. Standard_Cost'!$E$12</f>
        <v>0</v>
      </c>
      <c r="V690" s="103"/>
      <c r="W690" s="103"/>
      <c r="X690" s="103"/>
      <c r="Y690" s="104">
        <f>+V690*((X690*'1. Standard_Cost'!$B$16)+(W690*X690*'1. Standard_Cost'!$C$16))</f>
        <v>0</v>
      </c>
      <c r="Z690" s="103"/>
      <c r="AA690" s="103"/>
      <c r="AB690" s="104">
        <f>+Z690*'1. Standard_Cost'!$B$20+AA690*'1. Standard_Cost'!$C$20</f>
        <v>0</v>
      </c>
      <c r="AC690" s="105"/>
      <c r="AD690" s="106"/>
      <c r="AE690" s="104">
        <f>SUM(AD690,AC690,AB690,Y690,U690,T690,S690,R690)*'1. Standard_Cost'!B303</f>
        <v>0</v>
      </c>
      <c r="AF690" s="104">
        <f t="shared" si="1121"/>
        <v>0</v>
      </c>
      <c r="AG690" s="103"/>
      <c r="AH690" s="103"/>
      <c r="AI690" s="103"/>
      <c r="AJ690" s="107"/>
      <c r="AK690" s="107"/>
      <c r="AL690" s="107"/>
      <c r="AM690" s="104">
        <f>AG690*'1. Standard_Cost'!B299+'Incremental_Cost Year 2021'!AH699*'1. Standard_Cost'!C299+'Incremental_Cost Year 2021'!AI699*'1. Standard_Cost'!D299+'Incremental_Cost Year 2021'!AJ699+'Incremental_Cost Year 2021'!AL699+AK690</f>
        <v>0</v>
      </c>
      <c r="AN690" s="104">
        <f>AM690*'1. Standard_Cost'!C303</f>
        <v>0</v>
      </c>
      <c r="AO690" s="107"/>
      <c r="AQ690" s="104">
        <f t="shared" si="1118"/>
        <v>0</v>
      </c>
      <c r="AR690" s="104">
        <f t="shared" si="1119"/>
        <v>0</v>
      </c>
      <c r="AS690" s="104">
        <f t="shared" si="1019"/>
        <v>0</v>
      </c>
      <c r="AT690" s="104">
        <f t="shared" si="1122"/>
        <v>0</v>
      </c>
      <c r="AU690" s="229"/>
      <c r="AV690" s="229"/>
      <c r="AW690" s="229"/>
      <c r="AX690" s="229"/>
      <c r="AY690" s="229"/>
      <c r="AZ690" s="229"/>
      <c r="BA690" s="230">
        <f t="shared" si="1120"/>
        <v>0</v>
      </c>
    </row>
    <row r="691" spans="1:53" ht="14.1" customHeight="1" outlineLevel="2" x14ac:dyDescent="0.2">
      <c r="A691" s="68"/>
      <c r="B691" s="94"/>
      <c r="C691" s="95"/>
      <c r="D691" s="110"/>
      <c r="E691" s="110"/>
      <c r="F691" s="110"/>
      <c r="G691" s="111"/>
      <c r="H691" s="112" t="s">
        <v>179</v>
      </c>
      <c r="I691" s="100"/>
      <c r="J691" s="101"/>
      <c r="K691" s="101"/>
      <c r="L691" s="102" t="str">
        <f>IF(I691&lt;&gt;0,((VLOOKUP(I691,'1. Standard_Cost'!$B$4:$D$8,2)+VLOOKUP(I691,'1. Standard_Cost'!$B$4:$D$8,3))*J691*K691),"0")</f>
        <v>0</v>
      </c>
      <c r="M691" s="102">
        <f>L691*'1. Standard_Cost'!F279</f>
        <v>0</v>
      </c>
      <c r="N691" s="103"/>
      <c r="O691" s="103"/>
      <c r="P691" s="103"/>
      <c r="Q691" s="103"/>
      <c r="R691" s="104">
        <f>+N691*P691*'1. Standard_Cost'!$B$12</f>
        <v>0</v>
      </c>
      <c r="S691" s="104">
        <f>+N691*O691*P691*'1. Standard_Cost'!$C$12</f>
        <v>0</v>
      </c>
      <c r="T691" s="104">
        <f>+N691*P691*Q691*'1. Standard_Cost'!$D$12</f>
        <v>0</v>
      </c>
      <c r="U691" s="104">
        <f>+N691*O691*'1. Standard_Cost'!$E$12</f>
        <v>0</v>
      </c>
      <c r="V691" s="103"/>
      <c r="W691" s="103"/>
      <c r="X691" s="103"/>
      <c r="Y691" s="104">
        <f>+V691*((X691*'1. Standard_Cost'!$B$16)+(W691*X691*'1. Standard_Cost'!$C$16))</f>
        <v>0</v>
      </c>
      <c r="Z691" s="103"/>
      <c r="AA691" s="103"/>
      <c r="AB691" s="104">
        <f>+Z691*'1. Standard_Cost'!$B$20+AA691*'1. Standard_Cost'!$C$20</f>
        <v>0</v>
      </c>
      <c r="AC691" s="105"/>
      <c r="AD691" s="106"/>
      <c r="AE691" s="104">
        <f>SUM(AD691,AC691,AB691,Y691,U691,T691,S691,R691)*'1. Standard_Cost'!B303</f>
        <v>0</v>
      </c>
      <c r="AF691" s="104">
        <f t="shared" si="1121"/>
        <v>0</v>
      </c>
      <c r="AG691" s="103"/>
      <c r="AH691" s="103"/>
      <c r="AI691" s="103"/>
      <c r="AJ691" s="107"/>
      <c r="AK691" s="107"/>
      <c r="AL691" s="107"/>
      <c r="AM691" s="104">
        <f>AG691*'1. Standard_Cost'!B299+'Incremental_Cost Year 2021'!AH700*'1. Standard_Cost'!C299+'Incremental_Cost Year 2021'!AI700*'1. Standard_Cost'!D299+'Incremental_Cost Year 2021'!AJ700+'Incremental_Cost Year 2021'!AL700+AK691</f>
        <v>0</v>
      </c>
      <c r="AN691" s="104">
        <f>AM691*'1. Standard_Cost'!C303</f>
        <v>0</v>
      </c>
      <c r="AO691" s="107"/>
      <c r="AQ691" s="104">
        <f t="shared" si="1118"/>
        <v>0</v>
      </c>
      <c r="AR691" s="104">
        <f t="shared" si="1119"/>
        <v>0</v>
      </c>
      <c r="AS691" s="104">
        <f t="shared" si="1019"/>
        <v>0</v>
      </c>
      <c r="AT691" s="104">
        <f t="shared" si="1122"/>
        <v>0</v>
      </c>
      <c r="AU691" s="229"/>
      <c r="AV691" s="229"/>
      <c r="AW691" s="229"/>
      <c r="AX691" s="229"/>
      <c r="AY691" s="229"/>
      <c r="AZ691" s="229"/>
      <c r="BA691" s="230">
        <f t="shared" si="1120"/>
        <v>0</v>
      </c>
    </row>
    <row r="692" spans="1:53" ht="24.6" customHeight="1" outlineLevel="1" x14ac:dyDescent="0.2">
      <c r="A692" s="68"/>
      <c r="B692" s="141"/>
      <c r="C692" s="95"/>
      <c r="D692" s="113" t="s">
        <v>48</v>
      </c>
      <c r="E692" s="113" t="s">
        <v>414</v>
      </c>
      <c r="F692" s="114" t="s">
        <v>154</v>
      </c>
      <c r="G692" s="115" t="s">
        <v>155</v>
      </c>
      <c r="H692" s="122" t="s">
        <v>415</v>
      </c>
      <c r="I692" s="117"/>
      <c r="J692" s="117"/>
      <c r="K692" s="117"/>
      <c r="L692" s="118">
        <f>SUM(L688:L691)</f>
        <v>0</v>
      </c>
      <c r="M692" s="118">
        <f>SUM(M688:M691)</f>
        <v>0</v>
      </c>
      <c r="N692" s="117"/>
      <c r="O692" s="117"/>
      <c r="P692" s="117"/>
      <c r="Q692" s="117"/>
      <c r="R692" s="119">
        <f>SUM(R688:R691)</f>
        <v>0</v>
      </c>
      <c r="S692" s="119">
        <f>SUM(S688:S691)</f>
        <v>0</v>
      </c>
      <c r="T692" s="119">
        <f>SUM(T688:T691)</f>
        <v>0</v>
      </c>
      <c r="U692" s="119">
        <f>SUM(U688:U691)</f>
        <v>0</v>
      </c>
      <c r="V692" s="117"/>
      <c r="W692" s="117"/>
      <c r="X692" s="117"/>
      <c r="Y692" s="118">
        <f>SUM(Y688:Y691)</f>
        <v>0</v>
      </c>
      <c r="Z692" s="117"/>
      <c r="AA692" s="117"/>
      <c r="AB692" s="118">
        <f t="shared" ref="AB692:AF692" si="1123">SUM(AB688:AB691)</f>
        <v>0</v>
      </c>
      <c r="AC692" s="118">
        <f t="shared" si="1123"/>
        <v>0</v>
      </c>
      <c r="AD692" s="118">
        <f t="shared" si="1123"/>
        <v>0</v>
      </c>
      <c r="AE692" s="118">
        <f t="shared" si="1123"/>
        <v>0</v>
      </c>
      <c r="AF692" s="118">
        <f t="shared" si="1123"/>
        <v>0</v>
      </c>
      <c r="AG692" s="117"/>
      <c r="AH692" s="117"/>
      <c r="AI692" s="117"/>
      <c r="AJ692" s="119">
        <f>SUM(AJ688:AJ691)</f>
        <v>0</v>
      </c>
      <c r="AK692" s="119">
        <f t="shared" ref="AK692:AN692" si="1124">SUM(AK688:AK691)</f>
        <v>0</v>
      </c>
      <c r="AL692" s="119">
        <f t="shared" si="1124"/>
        <v>0</v>
      </c>
      <c r="AM692" s="119">
        <f t="shared" si="1124"/>
        <v>0</v>
      </c>
      <c r="AN692" s="119">
        <f t="shared" si="1124"/>
        <v>0</v>
      </c>
      <c r="AO692" s="116"/>
      <c r="AP692" s="120"/>
      <c r="AQ692" s="121">
        <f t="shared" ref="AQ692:BA692" si="1125">SUM(AQ688:AQ691)</f>
        <v>0</v>
      </c>
      <c r="AR692" s="121">
        <f t="shared" si="1125"/>
        <v>0</v>
      </c>
      <c r="AS692" s="121">
        <f t="shared" si="1125"/>
        <v>0</v>
      </c>
      <c r="AT692" s="121">
        <f t="shared" si="1125"/>
        <v>0</v>
      </c>
      <c r="AU692" s="121">
        <f t="shared" si="1125"/>
        <v>0</v>
      </c>
      <c r="AV692" s="121">
        <f t="shared" si="1125"/>
        <v>0</v>
      </c>
      <c r="AW692" s="121">
        <f t="shared" si="1125"/>
        <v>0</v>
      </c>
      <c r="AX692" s="121">
        <f t="shared" si="1125"/>
        <v>0</v>
      </c>
      <c r="AY692" s="121">
        <f t="shared" si="1125"/>
        <v>0</v>
      </c>
      <c r="AZ692" s="121">
        <f t="shared" si="1125"/>
        <v>0</v>
      </c>
      <c r="BA692" s="121">
        <f t="shared" si="1125"/>
        <v>0</v>
      </c>
    </row>
    <row r="693" spans="1:53" ht="14.1" customHeight="1" outlineLevel="2" x14ac:dyDescent="0.2">
      <c r="A693" s="68"/>
      <c r="B693" s="94"/>
      <c r="C693" s="95"/>
      <c r="D693" s="96"/>
      <c r="E693" s="96"/>
      <c r="F693" s="97"/>
      <c r="G693" s="98"/>
      <c r="H693" s="99" t="s">
        <v>49</v>
      </c>
      <c r="I693" s="100"/>
      <c r="J693" s="101"/>
      <c r="K693" s="101"/>
      <c r="L693" s="102" t="str">
        <f>IF(I693&lt;&gt;0,((VLOOKUP(I693,'1. Standard_Cost'!$B$4:$D$8,2)+VLOOKUP(I693,'1. Standard_Cost'!$B$4:$D$8,3))*J693*K693),"0")</f>
        <v>0</v>
      </c>
      <c r="M693" s="102">
        <f>L693*'1. Standard_Cost'!F284</f>
        <v>0</v>
      </c>
      <c r="N693" s="103"/>
      <c r="O693" s="103"/>
      <c r="P693" s="103"/>
      <c r="Q693" s="103"/>
      <c r="R693" s="104">
        <f>+N693*P693*'1. Standard_Cost'!$B$12</f>
        <v>0</v>
      </c>
      <c r="S693" s="104">
        <f>+N693*O693*P693*'1. Standard_Cost'!$C$12</f>
        <v>0</v>
      </c>
      <c r="T693" s="104">
        <f>+N693*P693*Q693*'1. Standard_Cost'!$D$12</f>
        <v>0</v>
      </c>
      <c r="U693" s="104">
        <f>+N693*O693*'1. Standard_Cost'!$E$12</f>
        <v>0</v>
      </c>
      <c r="V693" s="103"/>
      <c r="W693" s="103"/>
      <c r="X693" s="103"/>
      <c r="Y693" s="104">
        <f>+V693*((X693*'1. Standard_Cost'!$B$16)+(W693*X693*'1. Standard_Cost'!$C$16))</f>
        <v>0</v>
      </c>
      <c r="Z693" s="103"/>
      <c r="AA693" s="103"/>
      <c r="AB693" s="104">
        <f>+Z693*'1. Standard_Cost'!$B$20+AA693*'1. Standard_Cost'!$C$20</f>
        <v>0</v>
      </c>
      <c r="AC693" s="105"/>
      <c r="AD693" s="106"/>
      <c r="AE693" s="104">
        <f>SUM(AD693,AC693,AB693,Y693,U693,T693,S693,R693)*'1. Standard_Cost'!B308</f>
        <v>0</v>
      </c>
      <c r="AF693" s="104">
        <f>SUM(AD693,AE693)</f>
        <v>0</v>
      </c>
      <c r="AG693" s="103"/>
      <c r="AH693" s="103"/>
      <c r="AI693" s="103"/>
      <c r="AJ693" s="107"/>
      <c r="AK693" s="107"/>
      <c r="AL693" s="107"/>
      <c r="AM693" s="104">
        <f>AG693*'1. Standard_Cost'!B304+'Incremental_Cost Year 2021'!AH702*'1. Standard_Cost'!C304+'Incremental_Cost Year 2021'!AI702*'1. Standard_Cost'!D304+'Incremental_Cost Year 2021'!AJ702+'Incremental_Cost Year 2021'!AL702+AK693</f>
        <v>0</v>
      </c>
      <c r="AN693" s="104">
        <f>AM693*'1. Standard_Cost'!C308</f>
        <v>0</v>
      </c>
      <c r="AO693" s="107"/>
      <c r="AQ693" s="104">
        <f t="shared" ref="AQ693:AQ696" si="1126">L693+M693</f>
        <v>0</v>
      </c>
      <c r="AR693" s="104">
        <f t="shared" ref="AR693:AR696" si="1127">AF693</f>
        <v>0</v>
      </c>
      <c r="AS693" s="104">
        <f t="shared" ref="AS693:AS755" si="1128">AM693+AN693</f>
        <v>0</v>
      </c>
      <c r="AT693" s="104">
        <f>SUM(AQ693,AR693,AS693)</f>
        <v>0</v>
      </c>
      <c r="AU693" s="229"/>
      <c r="AV693" s="229"/>
      <c r="AW693" s="229"/>
      <c r="AX693" s="229"/>
      <c r="AY693" s="229"/>
      <c r="AZ693" s="229"/>
      <c r="BA693" s="230">
        <f t="shared" ref="BA693:BA696" si="1129">SUM(AU693:AZ693)-AT693</f>
        <v>0</v>
      </c>
    </row>
    <row r="694" spans="1:53" ht="14.1" customHeight="1" outlineLevel="2" x14ac:dyDescent="0.2">
      <c r="A694" s="68"/>
      <c r="B694" s="94"/>
      <c r="C694" s="95"/>
      <c r="D694" s="110"/>
      <c r="E694" s="110"/>
      <c r="F694" s="110"/>
      <c r="G694" s="111"/>
      <c r="H694" s="99" t="s">
        <v>50</v>
      </c>
      <c r="I694" s="100"/>
      <c r="J694" s="101"/>
      <c r="K694" s="101"/>
      <c r="L694" s="102" t="str">
        <f>IF(I694&lt;&gt;0,((VLOOKUP(I694,'1. Standard_Cost'!$B$4:$D$8,2)+VLOOKUP(I694,'1. Standard_Cost'!$B$4:$D$8,3))*J694*K694),"0")</f>
        <v>0</v>
      </c>
      <c r="M694" s="102">
        <f>L694*'1. Standard_Cost'!F284</f>
        <v>0</v>
      </c>
      <c r="N694" s="103"/>
      <c r="O694" s="103"/>
      <c r="P694" s="103"/>
      <c r="Q694" s="103"/>
      <c r="R694" s="104">
        <f>+N694*P694*'1. Standard_Cost'!$B$12</f>
        <v>0</v>
      </c>
      <c r="S694" s="104">
        <f>+N694*O694*P694*'1. Standard_Cost'!$C$12</f>
        <v>0</v>
      </c>
      <c r="T694" s="104">
        <f>+N694*P694*Q694*'1. Standard_Cost'!$D$12</f>
        <v>0</v>
      </c>
      <c r="U694" s="104">
        <f>+N694*O694*'1. Standard_Cost'!$E$12</f>
        <v>0</v>
      </c>
      <c r="V694" s="103"/>
      <c r="W694" s="103"/>
      <c r="X694" s="103"/>
      <c r="Y694" s="104">
        <f>+V694*((X694*'1. Standard_Cost'!$B$16)+(W694*X694*'1. Standard_Cost'!$C$16))</f>
        <v>0</v>
      </c>
      <c r="Z694" s="103"/>
      <c r="AA694" s="103"/>
      <c r="AB694" s="104">
        <f>+Z694*'1. Standard_Cost'!$B$20+AA694*'1. Standard_Cost'!$C$20</f>
        <v>0</v>
      </c>
      <c r="AC694" s="105"/>
      <c r="AD694" s="106"/>
      <c r="AE694" s="104">
        <f>SUM(AD694,AC694,AB694,Y694,U694,T694,S694,R694)*'1. Standard_Cost'!B308</f>
        <v>0</v>
      </c>
      <c r="AF694" s="104">
        <f t="shared" ref="AF694:AF696" si="1130">SUM(AD694,AE694)</f>
        <v>0</v>
      </c>
      <c r="AG694" s="103"/>
      <c r="AH694" s="103">
        <v>0</v>
      </c>
      <c r="AI694" s="103">
        <v>0</v>
      </c>
      <c r="AJ694" s="107"/>
      <c r="AK694" s="107"/>
      <c r="AL694" s="107"/>
      <c r="AM694" s="104">
        <f>AG694*'1. Standard_Cost'!B304+'Incremental_Cost Year 2021'!AH703*'1. Standard_Cost'!C304+'Incremental_Cost Year 2021'!AI703*'1. Standard_Cost'!D304+'Incremental_Cost Year 2021'!AJ703+'Incremental_Cost Year 2021'!AL703+AK694</f>
        <v>0</v>
      </c>
      <c r="AN694" s="104">
        <f>AM694*'1. Standard_Cost'!C308</f>
        <v>0</v>
      </c>
      <c r="AO694" s="107"/>
      <c r="AQ694" s="104">
        <f t="shared" si="1126"/>
        <v>0</v>
      </c>
      <c r="AR694" s="104">
        <f t="shared" si="1127"/>
        <v>0</v>
      </c>
      <c r="AS694" s="104">
        <f t="shared" si="1128"/>
        <v>0</v>
      </c>
      <c r="AT694" s="104">
        <f t="shared" ref="AT694:AT696" si="1131">SUM(AQ694,AR694,AS694)</f>
        <v>0</v>
      </c>
      <c r="AU694" s="229"/>
      <c r="AV694" s="229">
        <v>0</v>
      </c>
      <c r="AW694" s="229"/>
      <c r="AX694" s="229"/>
      <c r="AY694" s="229"/>
      <c r="AZ694" s="229"/>
      <c r="BA694" s="230">
        <f t="shared" si="1129"/>
        <v>0</v>
      </c>
    </row>
    <row r="695" spans="1:53" ht="14.1" customHeight="1" outlineLevel="2" x14ac:dyDescent="0.2">
      <c r="A695" s="68"/>
      <c r="B695" s="94"/>
      <c r="C695" s="95"/>
      <c r="D695" s="110"/>
      <c r="E695" s="110"/>
      <c r="F695" s="110"/>
      <c r="G695" s="111"/>
      <c r="H695" s="99" t="s">
        <v>51</v>
      </c>
      <c r="I695" s="100"/>
      <c r="J695" s="101"/>
      <c r="K695" s="101"/>
      <c r="L695" s="102" t="str">
        <f>IF(I695&lt;&gt;0,((VLOOKUP(I695,'1. Standard_Cost'!$B$4:$D$8,2)+VLOOKUP(I695,'1. Standard_Cost'!$B$4:$D$8,3))*J695*K695),"0")</f>
        <v>0</v>
      </c>
      <c r="M695" s="102">
        <f>L695*'1. Standard_Cost'!F284</f>
        <v>0</v>
      </c>
      <c r="N695" s="103"/>
      <c r="O695" s="103"/>
      <c r="P695" s="103"/>
      <c r="Q695" s="103"/>
      <c r="R695" s="104">
        <f>+N695*P695*'1. Standard_Cost'!$B$12</f>
        <v>0</v>
      </c>
      <c r="S695" s="104">
        <f>+N695*O695*P695*'1. Standard_Cost'!$C$12</f>
        <v>0</v>
      </c>
      <c r="T695" s="104">
        <f>+N695*P695*Q695*'1. Standard_Cost'!$D$12</f>
        <v>0</v>
      </c>
      <c r="U695" s="104">
        <f>+N695*O695*'1. Standard_Cost'!$E$12</f>
        <v>0</v>
      </c>
      <c r="V695" s="103"/>
      <c r="W695" s="103"/>
      <c r="X695" s="103"/>
      <c r="Y695" s="104">
        <f>+V695*((X695*'1. Standard_Cost'!$B$16)+(W695*X695*'1. Standard_Cost'!$C$16))</f>
        <v>0</v>
      </c>
      <c r="Z695" s="103"/>
      <c r="AA695" s="103"/>
      <c r="AB695" s="104">
        <f>+Z695*'1. Standard_Cost'!$B$20+AA695*'1. Standard_Cost'!$C$20</f>
        <v>0</v>
      </c>
      <c r="AC695" s="105"/>
      <c r="AD695" s="106"/>
      <c r="AE695" s="104">
        <f>SUM(AD695,AC695,AB695,Y695,U695,T695,S695,R695)*'1. Standard_Cost'!B308</f>
        <v>0</v>
      </c>
      <c r="AF695" s="104">
        <f t="shared" si="1130"/>
        <v>0</v>
      </c>
      <c r="AG695" s="103"/>
      <c r="AH695" s="103"/>
      <c r="AI695" s="103"/>
      <c r="AJ695" s="107"/>
      <c r="AK695" s="107"/>
      <c r="AL695" s="107"/>
      <c r="AM695" s="104">
        <f>AG695*'1. Standard_Cost'!B304+'Incremental_Cost Year 2021'!AH704*'1. Standard_Cost'!C304+'Incremental_Cost Year 2021'!AI704*'1. Standard_Cost'!D304+'Incremental_Cost Year 2021'!AJ704+'Incremental_Cost Year 2021'!AL704+AK695</f>
        <v>0</v>
      </c>
      <c r="AN695" s="104">
        <f>AM695*'1. Standard_Cost'!C308</f>
        <v>0</v>
      </c>
      <c r="AO695" s="107"/>
      <c r="AQ695" s="104">
        <f t="shared" si="1126"/>
        <v>0</v>
      </c>
      <c r="AR695" s="104">
        <f t="shared" si="1127"/>
        <v>0</v>
      </c>
      <c r="AS695" s="104">
        <f t="shared" si="1128"/>
        <v>0</v>
      </c>
      <c r="AT695" s="104">
        <f t="shared" si="1131"/>
        <v>0</v>
      </c>
      <c r="AU695" s="229"/>
      <c r="AV695" s="229"/>
      <c r="AW695" s="229"/>
      <c r="AX695" s="229"/>
      <c r="AY695" s="229"/>
      <c r="AZ695" s="229"/>
      <c r="BA695" s="230">
        <f t="shared" si="1129"/>
        <v>0</v>
      </c>
    </row>
    <row r="696" spans="1:53" ht="14.1" customHeight="1" outlineLevel="2" x14ac:dyDescent="0.2">
      <c r="A696" s="68"/>
      <c r="B696" s="94"/>
      <c r="C696" s="95"/>
      <c r="D696" s="110"/>
      <c r="E696" s="110"/>
      <c r="F696" s="110"/>
      <c r="G696" s="111"/>
      <c r="H696" s="112" t="s">
        <v>179</v>
      </c>
      <c r="I696" s="100"/>
      <c r="J696" s="101"/>
      <c r="K696" s="101"/>
      <c r="L696" s="102" t="str">
        <f>IF(I696&lt;&gt;0,((VLOOKUP(I696,'1. Standard_Cost'!$B$4:$D$8,2)+VLOOKUP(I696,'1. Standard_Cost'!$B$4:$D$8,3))*J696*K696),"0")</f>
        <v>0</v>
      </c>
      <c r="M696" s="102">
        <f>L696*'1. Standard_Cost'!F284</f>
        <v>0</v>
      </c>
      <c r="N696" s="103"/>
      <c r="O696" s="103"/>
      <c r="P696" s="103"/>
      <c r="Q696" s="103"/>
      <c r="R696" s="104">
        <f>+N696*P696*'1. Standard_Cost'!$B$12</f>
        <v>0</v>
      </c>
      <c r="S696" s="104">
        <f>+N696*O696*P696*'1. Standard_Cost'!$C$12</f>
        <v>0</v>
      </c>
      <c r="T696" s="104">
        <f>+N696*P696*Q696*'1. Standard_Cost'!$D$12</f>
        <v>0</v>
      </c>
      <c r="U696" s="104">
        <f>+N696*O696*'1. Standard_Cost'!$E$12</f>
        <v>0</v>
      </c>
      <c r="V696" s="103"/>
      <c r="W696" s="103"/>
      <c r="X696" s="103"/>
      <c r="Y696" s="104">
        <f>+V696*((X696*'1. Standard_Cost'!$B$16)+(W696*X696*'1. Standard_Cost'!$C$16))</f>
        <v>0</v>
      </c>
      <c r="Z696" s="103"/>
      <c r="AA696" s="103"/>
      <c r="AB696" s="104">
        <f>+Z696*'1. Standard_Cost'!$B$20+AA696*'1. Standard_Cost'!$C$20</f>
        <v>0</v>
      </c>
      <c r="AC696" s="105"/>
      <c r="AD696" s="106"/>
      <c r="AE696" s="104">
        <f>SUM(AD696,AC696,AB696,Y696,U696,T696,S696,R696)*'1. Standard_Cost'!B308</f>
        <v>0</v>
      </c>
      <c r="AF696" s="104">
        <f t="shared" si="1130"/>
        <v>0</v>
      </c>
      <c r="AG696" s="103"/>
      <c r="AH696" s="103"/>
      <c r="AI696" s="103"/>
      <c r="AJ696" s="107"/>
      <c r="AK696" s="107"/>
      <c r="AL696" s="107"/>
      <c r="AM696" s="104">
        <f>AG696*'1. Standard_Cost'!B304+'Incremental_Cost Year 2021'!AH705*'1. Standard_Cost'!C304+'Incremental_Cost Year 2021'!AI705*'1. Standard_Cost'!D304+'Incremental_Cost Year 2021'!AJ705+'Incremental_Cost Year 2021'!AL705+AK696</f>
        <v>0</v>
      </c>
      <c r="AN696" s="104">
        <f>AM696*'1. Standard_Cost'!C308</f>
        <v>0</v>
      </c>
      <c r="AO696" s="107"/>
      <c r="AQ696" s="104">
        <f t="shared" si="1126"/>
        <v>0</v>
      </c>
      <c r="AR696" s="104">
        <f t="shared" si="1127"/>
        <v>0</v>
      </c>
      <c r="AS696" s="104">
        <f t="shared" si="1128"/>
        <v>0</v>
      </c>
      <c r="AT696" s="104">
        <f t="shared" si="1131"/>
        <v>0</v>
      </c>
      <c r="AU696" s="229"/>
      <c r="AV696" s="229"/>
      <c r="AW696" s="229"/>
      <c r="AX696" s="229"/>
      <c r="AY696" s="229"/>
      <c r="AZ696" s="229"/>
      <c r="BA696" s="230">
        <f t="shared" si="1129"/>
        <v>0</v>
      </c>
    </row>
    <row r="697" spans="1:53" ht="24.6" customHeight="1" outlineLevel="1" x14ac:dyDescent="0.2">
      <c r="A697" s="68"/>
      <c r="B697" s="141"/>
      <c r="C697" s="95"/>
      <c r="D697" s="113" t="s">
        <v>48</v>
      </c>
      <c r="E697" s="113" t="s">
        <v>686</v>
      </c>
      <c r="F697" s="114" t="s">
        <v>154</v>
      </c>
      <c r="G697" s="115" t="s">
        <v>155</v>
      </c>
      <c r="H697" s="122" t="s">
        <v>417</v>
      </c>
      <c r="I697" s="117"/>
      <c r="J697" s="117"/>
      <c r="K697" s="117"/>
      <c r="L697" s="118">
        <f>SUM(L693:L696)</f>
        <v>0</v>
      </c>
      <c r="M697" s="118">
        <f>SUM(M693:M696)</f>
        <v>0</v>
      </c>
      <c r="N697" s="117"/>
      <c r="O697" s="117"/>
      <c r="P697" s="117"/>
      <c r="Q697" s="117"/>
      <c r="R697" s="119">
        <f>SUM(R693:R696)</f>
        <v>0</v>
      </c>
      <c r="S697" s="119">
        <f>SUM(S693:S696)</f>
        <v>0</v>
      </c>
      <c r="T697" s="119">
        <f>SUM(T693:T696)</f>
        <v>0</v>
      </c>
      <c r="U697" s="119">
        <f>SUM(U693:U696)</f>
        <v>0</v>
      </c>
      <c r="V697" s="117"/>
      <c r="W697" s="117"/>
      <c r="X697" s="117"/>
      <c r="Y697" s="118">
        <f>SUM(Y693:Y696)</f>
        <v>0</v>
      </c>
      <c r="Z697" s="117"/>
      <c r="AA697" s="117"/>
      <c r="AB697" s="118">
        <f t="shared" ref="AB697:AF697" si="1132">SUM(AB693:AB696)</f>
        <v>0</v>
      </c>
      <c r="AC697" s="118">
        <f t="shared" si="1132"/>
        <v>0</v>
      </c>
      <c r="AD697" s="118">
        <f t="shared" si="1132"/>
        <v>0</v>
      </c>
      <c r="AE697" s="118">
        <f t="shared" si="1132"/>
        <v>0</v>
      </c>
      <c r="AF697" s="118">
        <f t="shared" si="1132"/>
        <v>0</v>
      </c>
      <c r="AG697" s="117"/>
      <c r="AH697" s="117"/>
      <c r="AI697" s="117"/>
      <c r="AJ697" s="119">
        <f>SUM(AJ693:AJ696)</f>
        <v>0</v>
      </c>
      <c r="AK697" s="119">
        <f t="shared" ref="AK697:AN697" si="1133">SUM(AK693:AK696)</f>
        <v>0</v>
      </c>
      <c r="AL697" s="119">
        <f t="shared" si="1133"/>
        <v>0</v>
      </c>
      <c r="AM697" s="119">
        <f t="shared" si="1133"/>
        <v>0</v>
      </c>
      <c r="AN697" s="119">
        <f t="shared" si="1133"/>
        <v>0</v>
      </c>
      <c r="AO697" s="116"/>
      <c r="AP697" s="120"/>
      <c r="AQ697" s="121">
        <f t="shared" ref="AQ697:BA697" si="1134">SUM(AQ693:AQ696)</f>
        <v>0</v>
      </c>
      <c r="AR697" s="121">
        <f t="shared" si="1134"/>
        <v>0</v>
      </c>
      <c r="AS697" s="121">
        <f t="shared" si="1134"/>
        <v>0</v>
      </c>
      <c r="AT697" s="121">
        <f t="shared" si="1134"/>
        <v>0</v>
      </c>
      <c r="AU697" s="121">
        <f t="shared" si="1134"/>
        <v>0</v>
      </c>
      <c r="AV697" s="121">
        <f t="shared" si="1134"/>
        <v>0</v>
      </c>
      <c r="AW697" s="121">
        <f t="shared" si="1134"/>
        <v>0</v>
      </c>
      <c r="AX697" s="121">
        <f t="shared" si="1134"/>
        <v>0</v>
      </c>
      <c r="AY697" s="121">
        <f t="shared" si="1134"/>
        <v>0</v>
      </c>
      <c r="AZ697" s="121">
        <f t="shared" si="1134"/>
        <v>0</v>
      </c>
      <c r="BA697" s="121">
        <f t="shared" si="1134"/>
        <v>0</v>
      </c>
    </row>
    <row r="698" spans="1:53" ht="14.1" customHeight="1" outlineLevel="2" x14ac:dyDescent="0.2">
      <c r="A698" s="68"/>
      <c r="B698" s="94"/>
      <c r="C698" s="250"/>
      <c r="D698" s="96"/>
      <c r="E698" s="96"/>
      <c r="F698" s="97"/>
      <c r="G698" s="98"/>
      <c r="H698" s="99" t="s">
        <v>520</v>
      </c>
      <c r="I698" s="100" t="s">
        <v>5</v>
      </c>
      <c r="J698" s="101">
        <v>3</v>
      </c>
      <c r="K698" s="101">
        <v>5</v>
      </c>
      <c r="L698" s="102">
        <f>IF(I698&lt;&gt;0,((VLOOKUP(I698,'1. Standard_Cost'!$B$4:$D$8,2)+VLOOKUP(I698,'1. Standard_Cost'!$B$4:$D$8,3))*J698*K698),"0")</f>
        <v>1051500</v>
      </c>
      <c r="M698" s="102">
        <f>L698*'1. Standard_Cost'!F4</f>
        <v>175600.5</v>
      </c>
      <c r="N698" s="103"/>
      <c r="O698" s="103"/>
      <c r="P698" s="103"/>
      <c r="Q698" s="103"/>
      <c r="R698" s="104">
        <f>+N698*P698*'1. Standard_Cost'!$B$12</f>
        <v>0</v>
      </c>
      <c r="S698" s="104">
        <f>+N698*O698*P698*'1. Standard_Cost'!$C$12</f>
        <v>0</v>
      </c>
      <c r="T698" s="104">
        <f>+N698*P698*Q698*'1. Standard_Cost'!$D$12</f>
        <v>0</v>
      </c>
      <c r="U698" s="104">
        <f>+N698*O698*'1. Standard_Cost'!$E$12</f>
        <v>0</v>
      </c>
      <c r="V698" s="103"/>
      <c r="W698" s="103"/>
      <c r="X698" s="103"/>
      <c r="Y698" s="104">
        <f>+V698*((X698*'1. Standard_Cost'!$B$16)+(W698*X698*'1. Standard_Cost'!$C$16))</f>
        <v>0</v>
      </c>
      <c r="Z698" s="103"/>
      <c r="AA698" s="103"/>
      <c r="AB698" s="104">
        <f>+Z698*'1. Standard_Cost'!$B$20+AA698*'1. Standard_Cost'!$C$20</f>
        <v>0</v>
      </c>
      <c r="AC698" s="105"/>
      <c r="AD698" s="106"/>
      <c r="AE698" s="104">
        <f>SUM(AD698,AC698,AB698,Y698,U698,T698,S698,R698)*'1. Standard_Cost'!B323</f>
        <v>0</v>
      </c>
      <c r="AF698" s="104">
        <f>SUM(AD698,AE698)</f>
        <v>0</v>
      </c>
      <c r="AG698" s="103"/>
      <c r="AH698" s="103"/>
      <c r="AI698" s="103"/>
      <c r="AJ698" s="107"/>
      <c r="AK698" s="107"/>
      <c r="AL698" s="107"/>
      <c r="AM698" s="104">
        <f>AG698*'1. Standard_Cost'!B319+'Incremental_Cost Year 2021'!AH707*'1. Standard_Cost'!C319+'Incremental_Cost Year 2021'!AI707*'1. Standard_Cost'!D319+'Incremental_Cost Year 2021'!AJ707+'Incremental_Cost Year 2021'!AL707+AK698</f>
        <v>0</v>
      </c>
      <c r="AN698" s="104">
        <f>AM698*'1. Standard_Cost'!C323</f>
        <v>0</v>
      </c>
      <c r="AO698" s="107"/>
      <c r="AQ698" s="104">
        <f t="shared" ref="AQ698:AQ701" si="1135">L698+M698</f>
        <v>1227100.5</v>
      </c>
      <c r="AR698" s="104">
        <f t="shared" ref="AR698:AR701" si="1136">AF698</f>
        <v>0</v>
      </c>
      <c r="AS698" s="104">
        <f t="shared" si="1128"/>
        <v>0</v>
      </c>
      <c r="AT698" s="104">
        <f>SUM(AQ698,AR698,AS698)</f>
        <v>1227100.5</v>
      </c>
      <c r="AU698" s="229">
        <f>AT698</f>
        <v>1227100.5</v>
      </c>
      <c r="AV698" s="229"/>
      <c r="AW698" s="229"/>
      <c r="AX698" s="229"/>
      <c r="AY698" s="229"/>
      <c r="AZ698" s="229"/>
      <c r="BA698" s="230">
        <f t="shared" ref="BA698:BA701" si="1137">SUM(AU698:AZ698)-AT698</f>
        <v>0</v>
      </c>
    </row>
    <row r="699" spans="1:53" ht="14.1" customHeight="1" outlineLevel="2" x14ac:dyDescent="0.2">
      <c r="A699" s="68"/>
      <c r="B699" s="94"/>
      <c r="C699" s="251"/>
      <c r="D699" s="110"/>
      <c r="E699" s="110"/>
      <c r="F699" s="110"/>
      <c r="G699" s="111"/>
      <c r="H699" s="99" t="s">
        <v>50</v>
      </c>
      <c r="I699" s="100"/>
      <c r="J699" s="101"/>
      <c r="K699" s="101"/>
      <c r="L699" s="102" t="str">
        <f>IF(I699&lt;&gt;0,((VLOOKUP(I699,'1. Standard_Cost'!$B$4:$D$8,2)+VLOOKUP(I699,'1. Standard_Cost'!$B$4:$D$8,3))*J699*K699),"0")</f>
        <v>0</v>
      </c>
      <c r="M699" s="102">
        <f>L699*'1. Standard_Cost'!F299</f>
        <v>0</v>
      </c>
      <c r="N699" s="103"/>
      <c r="O699" s="103"/>
      <c r="P699" s="103"/>
      <c r="Q699" s="103"/>
      <c r="R699" s="104">
        <f>+N699*P699*'1. Standard_Cost'!$B$12</f>
        <v>0</v>
      </c>
      <c r="S699" s="104">
        <f>+N699*O699*P699*'1. Standard_Cost'!$C$12</f>
        <v>0</v>
      </c>
      <c r="T699" s="104">
        <f>+N699*P699*Q699*'1. Standard_Cost'!$D$12</f>
        <v>0</v>
      </c>
      <c r="U699" s="104">
        <f>+N699*O699*'1. Standard_Cost'!$E$12</f>
        <v>0</v>
      </c>
      <c r="V699" s="103"/>
      <c r="W699" s="103"/>
      <c r="X699" s="103"/>
      <c r="Y699" s="104">
        <f>+V699*((X699*'1. Standard_Cost'!$B$16)+(W699*X699*'1. Standard_Cost'!$C$16))</f>
        <v>0</v>
      </c>
      <c r="Z699" s="103"/>
      <c r="AA699" s="103"/>
      <c r="AB699" s="104">
        <f>+Z699*'1. Standard_Cost'!$B$20+AA699*'1. Standard_Cost'!$C$20</f>
        <v>0</v>
      </c>
      <c r="AC699" s="105"/>
      <c r="AD699" s="106"/>
      <c r="AE699" s="104">
        <f>SUM(AD699,AC699,AB699,Y699,U699,T699,S699,R699)*'1. Standard_Cost'!B323</f>
        <v>0</v>
      </c>
      <c r="AF699" s="104">
        <f t="shared" ref="AF699:AF701" si="1138">SUM(AD699,AE699)</f>
        <v>0</v>
      </c>
      <c r="AG699" s="103"/>
      <c r="AH699" s="103">
        <v>0</v>
      </c>
      <c r="AI699" s="103">
        <v>0</v>
      </c>
      <c r="AJ699" s="107"/>
      <c r="AK699" s="107"/>
      <c r="AL699" s="107"/>
      <c r="AM699" s="104">
        <f>AG699*'1. Standard_Cost'!B319+'Incremental_Cost Year 2021'!AH708*'1. Standard_Cost'!C319+'Incremental_Cost Year 2021'!AI708*'1. Standard_Cost'!D319+'Incremental_Cost Year 2021'!AJ708+'Incremental_Cost Year 2021'!AL708+AK699</f>
        <v>0</v>
      </c>
      <c r="AN699" s="104">
        <f>AM699*'1. Standard_Cost'!C323</f>
        <v>0</v>
      </c>
      <c r="AO699" s="107"/>
      <c r="AQ699" s="104">
        <f t="shared" si="1135"/>
        <v>0</v>
      </c>
      <c r="AR699" s="104">
        <f t="shared" si="1136"/>
        <v>0</v>
      </c>
      <c r="AS699" s="104">
        <f t="shared" si="1128"/>
        <v>0</v>
      </c>
      <c r="AT699" s="104">
        <f t="shared" ref="AT699:AT701" si="1139">SUM(AQ699,AR699,AS699)</f>
        <v>0</v>
      </c>
      <c r="AU699" s="229"/>
      <c r="AV699" s="229">
        <v>0</v>
      </c>
      <c r="AW699" s="229"/>
      <c r="AX699" s="229"/>
      <c r="AY699" s="229"/>
      <c r="AZ699" s="229"/>
      <c r="BA699" s="230">
        <f t="shared" si="1137"/>
        <v>0</v>
      </c>
    </row>
    <row r="700" spans="1:53" ht="14.1" customHeight="1" outlineLevel="2" x14ac:dyDescent="0.2">
      <c r="A700" s="68"/>
      <c r="B700" s="94"/>
      <c r="C700" s="251"/>
      <c r="D700" s="110"/>
      <c r="E700" s="110"/>
      <c r="F700" s="110"/>
      <c r="G700" s="111"/>
      <c r="H700" s="99" t="s">
        <v>51</v>
      </c>
      <c r="I700" s="100"/>
      <c r="J700" s="101"/>
      <c r="K700" s="101"/>
      <c r="L700" s="102" t="str">
        <f>IF(I700&lt;&gt;0,((VLOOKUP(I700,'1. Standard_Cost'!$B$4:$D$8,2)+VLOOKUP(I700,'1. Standard_Cost'!$B$4:$D$8,3))*J700*K700),"0")</f>
        <v>0</v>
      </c>
      <c r="M700" s="102">
        <f>L700*'1. Standard_Cost'!F299</f>
        <v>0</v>
      </c>
      <c r="N700" s="103"/>
      <c r="O700" s="103"/>
      <c r="P700" s="103"/>
      <c r="Q700" s="103"/>
      <c r="R700" s="104">
        <f>+N700*P700*'1. Standard_Cost'!$B$12</f>
        <v>0</v>
      </c>
      <c r="S700" s="104">
        <f>+N700*O700*P700*'1. Standard_Cost'!$C$12</f>
        <v>0</v>
      </c>
      <c r="T700" s="104">
        <f>+N700*P700*Q700*'1. Standard_Cost'!$D$12</f>
        <v>0</v>
      </c>
      <c r="U700" s="104">
        <f>+N700*O700*'1. Standard_Cost'!$E$12</f>
        <v>0</v>
      </c>
      <c r="V700" s="103"/>
      <c r="W700" s="103"/>
      <c r="X700" s="103"/>
      <c r="Y700" s="104">
        <f>+V700*((X700*'1. Standard_Cost'!$B$16)+(W700*X700*'1. Standard_Cost'!$C$16))</f>
        <v>0</v>
      </c>
      <c r="Z700" s="103"/>
      <c r="AA700" s="103"/>
      <c r="AB700" s="104">
        <f>+Z700*'1. Standard_Cost'!$B$20+AA700*'1. Standard_Cost'!$C$20</f>
        <v>0</v>
      </c>
      <c r="AC700" s="105"/>
      <c r="AD700" s="106"/>
      <c r="AE700" s="104">
        <f>SUM(AD700,AC700,AB700,Y700,U700,T700,S700,R700)*'1. Standard_Cost'!B323</f>
        <v>0</v>
      </c>
      <c r="AF700" s="104">
        <f t="shared" si="1138"/>
        <v>0</v>
      </c>
      <c r="AG700" s="103"/>
      <c r="AH700" s="103"/>
      <c r="AI700" s="103"/>
      <c r="AJ700" s="107"/>
      <c r="AK700" s="107"/>
      <c r="AL700" s="107"/>
      <c r="AM700" s="104">
        <f>AG700*'1. Standard_Cost'!B319+'Incremental_Cost Year 2021'!AH709*'1. Standard_Cost'!C319+'Incremental_Cost Year 2021'!AI709*'1. Standard_Cost'!D319+'Incremental_Cost Year 2021'!AJ709+'Incremental_Cost Year 2021'!AL709+AK700</f>
        <v>0</v>
      </c>
      <c r="AN700" s="104">
        <f>AM700*'1. Standard_Cost'!C323</f>
        <v>0</v>
      </c>
      <c r="AO700" s="107"/>
      <c r="AQ700" s="104">
        <f t="shared" si="1135"/>
        <v>0</v>
      </c>
      <c r="AR700" s="104">
        <f t="shared" si="1136"/>
        <v>0</v>
      </c>
      <c r="AS700" s="104">
        <f t="shared" si="1128"/>
        <v>0</v>
      </c>
      <c r="AT700" s="104">
        <f t="shared" si="1139"/>
        <v>0</v>
      </c>
      <c r="AU700" s="229"/>
      <c r="AV700" s="229"/>
      <c r="AW700" s="229"/>
      <c r="AX700" s="229"/>
      <c r="AY700" s="229"/>
      <c r="AZ700" s="229"/>
      <c r="BA700" s="230">
        <f t="shared" si="1137"/>
        <v>0</v>
      </c>
    </row>
    <row r="701" spans="1:53" ht="14.1" customHeight="1" outlineLevel="2" x14ac:dyDescent="0.2">
      <c r="A701" s="68"/>
      <c r="B701" s="94"/>
      <c r="C701" s="251"/>
      <c r="D701" s="110"/>
      <c r="E701" s="110"/>
      <c r="F701" s="110"/>
      <c r="G701" s="111"/>
      <c r="H701" s="112" t="s">
        <v>179</v>
      </c>
      <c r="I701" s="100"/>
      <c r="J701" s="101"/>
      <c r="K701" s="101"/>
      <c r="L701" s="102" t="str">
        <f>IF(I701&lt;&gt;0,((VLOOKUP(I701,'1. Standard_Cost'!$B$4:$D$8,2)+VLOOKUP(I701,'1. Standard_Cost'!$B$4:$D$8,3))*J701*K701),"0")</f>
        <v>0</v>
      </c>
      <c r="M701" s="102">
        <f>L701*'1. Standard_Cost'!F299</f>
        <v>0</v>
      </c>
      <c r="N701" s="103"/>
      <c r="O701" s="103"/>
      <c r="P701" s="103"/>
      <c r="Q701" s="103"/>
      <c r="R701" s="104">
        <f>+N701*P701*'1. Standard_Cost'!$B$12</f>
        <v>0</v>
      </c>
      <c r="S701" s="104">
        <f>+N701*O701*P701*'1. Standard_Cost'!$C$12</f>
        <v>0</v>
      </c>
      <c r="T701" s="104">
        <f>+N701*P701*Q701*'1. Standard_Cost'!$D$12</f>
        <v>0</v>
      </c>
      <c r="U701" s="104">
        <f>+N701*O701*'1. Standard_Cost'!$E$12</f>
        <v>0</v>
      </c>
      <c r="V701" s="103"/>
      <c r="W701" s="103"/>
      <c r="X701" s="103"/>
      <c r="Y701" s="104">
        <f>+V701*((X701*'1. Standard_Cost'!$B$16)+(W701*X701*'1. Standard_Cost'!$C$16))</f>
        <v>0</v>
      </c>
      <c r="Z701" s="103"/>
      <c r="AA701" s="103"/>
      <c r="AB701" s="104">
        <f>+Z701*'1. Standard_Cost'!$B$20+AA701*'1. Standard_Cost'!$C$20</f>
        <v>0</v>
      </c>
      <c r="AC701" s="105"/>
      <c r="AD701" s="106"/>
      <c r="AE701" s="104">
        <f>SUM(AD701,AC701,AB701,Y701,U701,T701,S701,R701)*'1. Standard_Cost'!B323</f>
        <v>0</v>
      </c>
      <c r="AF701" s="104">
        <f t="shared" si="1138"/>
        <v>0</v>
      </c>
      <c r="AG701" s="103"/>
      <c r="AH701" s="103"/>
      <c r="AI701" s="103"/>
      <c r="AJ701" s="107"/>
      <c r="AK701" s="107"/>
      <c r="AL701" s="107"/>
      <c r="AM701" s="104">
        <f>AG701*'1. Standard_Cost'!B319+'Incremental_Cost Year 2021'!AH710*'1. Standard_Cost'!C319+'Incremental_Cost Year 2021'!AI710*'1. Standard_Cost'!D319+'Incremental_Cost Year 2021'!AJ710+'Incremental_Cost Year 2021'!AL710+AK701</f>
        <v>0</v>
      </c>
      <c r="AN701" s="104">
        <f>AM701*'1. Standard_Cost'!C323</f>
        <v>0</v>
      </c>
      <c r="AO701" s="107"/>
      <c r="AQ701" s="104">
        <f t="shared" si="1135"/>
        <v>0</v>
      </c>
      <c r="AR701" s="104">
        <f t="shared" si="1136"/>
        <v>0</v>
      </c>
      <c r="AS701" s="104">
        <f t="shared" si="1128"/>
        <v>0</v>
      </c>
      <c r="AT701" s="104">
        <f t="shared" si="1139"/>
        <v>0</v>
      </c>
      <c r="AU701" s="229"/>
      <c r="AV701" s="229"/>
      <c r="AW701" s="229"/>
      <c r="AX701" s="229"/>
      <c r="AY701" s="229"/>
      <c r="AZ701" s="229"/>
      <c r="BA701" s="230">
        <f t="shared" si="1137"/>
        <v>0</v>
      </c>
    </row>
    <row r="702" spans="1:53" ht="25.35" customHeight="1" outlineLevel="1" x14ac:dyDescent="0.2">
      <c r="A702" s="68"/>
      <c r="B702" s="94"/>
      <c r="C702" s="251"/>
      <c r="D702" s="113" t="s">
        <v>517</v>
      </c>
      <c r="E702" s="113" t="s">
        <v>418</v>
      </c>
      <c r="F702" s="114" t="s">
        <v>154</v>
      </c>
      <c r="G702" s="115" t="s">
        <v>155</v>
      </c>
      <c r="H702" s="140" t="s">
        <v>419</v>
      </c>
      <c r="I702" s="117"/>
      <c r="J702" s="117"/>
      <c r="K702" s="117"/>
      <c r="L702" s="118">
        <f>SUM(L698:L701)</f>
        <v>1051500</v>
      </c>
      <c r="M702" s="118">
        <f>SUM(M698:M701)</f>
        <v>175600.5</v>
      </c>
      <c r="N702" s="117"/>
      <c r="O702" s="117"/>
      <c r="P702" s="117"/>
      <c r="Q702" s="117"/>
      <c r="R702" s="119">
        <f>SUM(R698:R701)</f>
        <v>0</v>
      </c>
      <c r="S702" s="119">
        <f>SUM(S698:S701)</f>
        <v>0</v>
      </c>
      <c r="T702" s="119">
        <f>SUM(T698:T701)</f>
        <v>0</v>
      </c>
      <c r="U702" s="119">
        <f>SUM(U698:U701)</f>
        <v>0</v>
      </c>
      <c r="V702" s="117"/>
      <c r="W702" s="117"/>
      <c r="X702" s="117"/>
      <c r="Y702" s="118">
        <f>SUM(Y698:Y701)</f>
        <v>0</v>
      </c>
      <c r="Z702" s="117"/>
      <c r="AA702" s="117"/>
      <c r="AB702" s="118">
        <f t="shared" ref="AB702:AF702" si="1140">SUM(AB698:AB701)</f>
        <v>0</v>
      </c>
      <c r="AC702" s="118">
        <f t="shared" si="1140"/>
        <v>0</v>
      </c>
      <c r="AD702" s="118">
        <f t="shared" si="1140"/>
        <v>0</v>
      </c>
      <c r="AE702" s="118">
        <f t="shared" si="1140"/>
        <v>0</v>
      </c>
      <c r="AF702" s="118">
        <f t="shared" si="1140"/>
        <v>0</v>
      </c>
      <c r="AG702" s="117"/>
      <c r="AH702" s="117"/>
      <c r="AI702" s="117"/>
      <c r="AJ702" s="119">
        <f>SUM(AJ698:AJ701)</f>
        <v>0</v>
      </c>
      <c r="AK702" s="119">
        <f t="shared" ref="AK702:AN702" si="1141">SUM(AK698:AK701)</f>
        <v>0</v>
      </c>
      <c r="AL702" s="119">
        <f t="shared" si="1141"/>
        <v>0</v>
      </c>
      <c r="AM702" s="119">
        <f t="shared" si="1141"/>
        <v>0</v>
      </c>
      <c r="AN702" s="119">
        <f t="shared" si="1141"/>
        <v>0</v>
      </c>
      <c r="AO702" s="116"/>
      <c r="AP702" s="120"/>
      <c r="AQ702" s="118">
        <f t="shared" ref="AQ702:BA702" si="1142">SUM(AQ698:AQ701)</f>
        <v>1227100.5</v>
      </c>
      <c r="AR702" s="118">
        <f t="shared" si="1142"/>
        <v>0</v>
      </c>
      <c r="AS702" s="118">
        <f t="shared" si="1142"/>
        <v>0</v>
      </c>
      <c r="AT702" s="118">
        <f t="shared" si="1142"/>
        <v>1227100.5</v>
      </c>
      <c r="AU702" s="118">
        <f t="shared" si="1142"/>
        <v>1227100.5</v>
      </c>
      <c r="AV702" s="118">
        <f t="shared" si="1142"/>
        <v>0</v>
      </c>
      <c r="AW702" s="118">
        <f t="shared" si="1142"/>
        <v>0</v>
      </c>
      <c r="AX702" s="118">
        <f t="shared" si="1142"/>
        <v>0</v>
      </c>
      <c r="AY702" s="118">
        <f t="shared" si="1142"/>
        <v>0</v>
      </c>
      <c r="AZ702" s="118">
        <f t="shared" si="1142"/>
        <v>0</v>
      </c>
      <c r="BA702" s="118">
        <f t="shared" si="1142"/>
        <v>0</v>
      </c>
    </row>
    <row r="703" spans="1:53" ht="14.1" customHeight="1" outlineLevel="2" x14ac:dyDescent="0.2">
      <c r="A703" s="68"/>
      <c r="B703" s="94"/>
      <c r="C703" s="251"/>
      <c r="D703" s="96"/>
      <c r="E703" s="96"/>
      <c r="F703" s="97"/>
      <c r="G703" s="98"/>
      <c r="H703" s="99" t="s">
        <v>49</v>
      </c>
      <c r="I703" s="100"/>
      <c r="J703" s="101"/>
      <c r="K703" s="101"/>
      <c r="L703" s="102" t="str">
        <f>IF(I703&lt;&gt;0,((VLOOKUP(I703,'1. Standard_Cost'!$B$4:$D$8,2)+VLOOKUP(I703,'1. Standard_Cost'!$B$4:$D$8,3))*J703*K703),"0")</f>
        <v>0</v>
      </c>
      <c r="M703" s="102">
        <f>L703*'1. Standard_Cost'!F299</f>
        <v>0</v>
      </c>
      <c r="N703" s="103"/>
      <c r="O703" s="103"/>
      <c r="P703" s="103"/>
      <c r="Q703" s="103"/>
      <c r="R703" s="104">
        <f>+N703*P703*'1. Standard_Cost'!$B$12</f>
        <v>0</v>
      </c>
      <c r="S703" s="104">
        <f>+N703*O703*P703*'1. Standard_Cost'!$C$12</f>
        <v>0</v>
      </c>
      <c r="T703" s="104">
        <f>+N703*P703*Q703*'1. Standard_Cost'!$D$12</f>
        <v>0</v>
      </c>
      <c r="U703" s="104">
        <f>+N703*O703*'1. Standard_Cost'!$E$12</f>
        <v>0</v>
      </c>
      <c r="V703" s="103"/>
      <c r="W703" s="103"/>
      <c r="X703" s="103"/>
      <c r="Y703" s="104">
        <f>+V703*((X703*'1. Standard_Cost'!$B$16)+(W703*X703*'1. Standard_Cost'!$C$16))</f>
        <v>0</v>
      </c>
      <c r="Z703" s="103"/>
      <c r="AA703" s="103"/>
      <c r="AB703" s="104">
        <f>+Z703*'1. Standard_Cost'!$B$20+AA703*'1. Standard_Cost'!$C$20</f>
        <v>0</v>
      </c>
      <c r="AC703" s="105"/>
      <c r="AD703" s="106"/>
      <c r="AE703" s="104">
        <f>SUM(AD703,AC703,AB703,Y703,U703,T703,S703,R703)*'1. Standard_Cost'!B323</f>
        <v>0</v>
      </c>
      <c r="AF703" s="104">
        <f>SUM(AD703,AE703)</f>
        <v>0</v>
      </c>
      <c r="AG703" s="103"/>
      <c r="AH703" s="103"/>
      <c r="AI703" s="103"/>
      <c r="AJ703" s="107"/>
      <c r="AK703" s="107"/>
      <c r="AL703" s="107"/>
      <c r="AM703" s="104">
        <f>AG703*'1. Standard_Cost'!B319+'Incremental_Cost Year 2021'!AH712*'1. Standard_Cost'!C319+'Incremental_Cost Year 2021'!AI712*'1. Standard_Cost'!D319+'Incremental_Cost Year 2021'!AJ712+'Incremental_Cost Year 2021'!AL712+AK703</f>
        <v>0</v>
      </c>
      <c r="AN703" s="104">
        <f>AM703*'1. Standard_Cost'!C323</f>
        <v>0</v>
      </c>
      <c r="AO703" s="107"/>
      <c r="AQ703" s="104">
        <f t="shared" ref="AQ703:AQ706" si="1143">L703+M703</f>
        <v>0</v>
      </c>
      <c r="AR703" s="104">
        <f t="shared" ref="AR703:AR706" si="1144">AF703</f>
        <v>0</v>
      </c>
      <c r="AS703" s="104">
        <f t="shared" si="1128"/>
        <v>0</v>
      </c>
      <c r="AT703" s="104">
        <f>SUM(AQ703,AR703,AS703)</f>
        <v>0</v>
      </c>
      <c r="AU703" s="229"/>
      <c r="AV703" s="229"/>
      <c r="AW703" s="229"/>
      <c r="AX703" s="229"/>
      <c r="AY703" s="229"/>
      <c r="AZ703" s="229"/>
      <c r="BA703" s="230">
        <f t="shared" ref="BA703:BA706" si="1145">SUM(AU703:AZ703)-AT703</f>
        <v>0</v>
      </c>
    </row>
    <row r="704" spans="1:53" ht="14.1" customHeight="1" outlineLevel="2" x14ac:dyDescent="0.2">
      <c r="A704" s="68"/>
      <c r="B704" s="94"/>
      <c r="C704" s="251"/>
      <c r="D704" s="110"/>
      <c r="E704" s="110"/>
      <c r="F704" s="110"/>
      <c r="G704" s="111"/>
      <c r="H704" s="99" t="s">
        <v>50</v>
      </c>
      <c r="I704" s="100"/>
      <c r="J704" s="101"/>
      <c r="K704" s="101"/>
      <c r="L704" s="102" t="str">
        <f>IF(I704&lt;&gt;0,((VLOOKUP(I704,'1. Standard_Cost'!$B$4:$D$8,2)+VLOOKUP(I704,'1. Standard_Cost'!$B$4:$D$8,3))*J704*K704),"0")</f>
        <v>0</v>
      </c>
      <c r="M704" s="102">
        <f>L704*'1. Standard_Cost'!F299</f>
        <v>0</v>
      </c>
      <c r="N704" s="103"/>
      <c r="O704" s="103"/>
      <c r="P704" s="103"/>
      <c r="Q704" s="103"/>
      <c r="R704" s="104">
        <f>+N704*P704*'1. Standard_Cost'!$B$12</f>
        <v>0</v>
      </c>
      <c r="S704" s="104">
        <f>+N704*O704*P704*'1. Standard_Cost'!$C$12</f>
        <v>0</v>
      </c>
      <c r="T704" s="104">
        <f>+N704*P704*Q704*'1. Standard_Cost'!$D$12</f>
        <v>0</v>
      </c>
      <c r="U704" s="104">
        <f>+N704*O704*'1. Standard_Cost'!$E$12</f>
        <v>0</v>
      </c>
      <c r="V704" s="103"/>
      <c r="W704" s="103"/>
      <c r="X704" s="103"/>
      <c r="Y704" s="104">
        <f>+V704*((X704*'1. Standard_Cost'!$B$16)+(W704*X704*'1. Standard_Cost'!$C$16))</f>
        <v>0</v>
      </c>
      <c r="Z704" s="103"/>
      <c r="AA704" s="103"/>
      <c r="AB704" s="104">
        <f>+Z704*'1. Standard_Cost'!$B$20+AA704*'1. Standard_Cost'!$C$20</f>
        <v>0</v>
      </c>
      <c r="AC704" s="105"/>
      <c r="AD704" s="106"/>
      <c r="AE704" s="104">
        <f>SUM(AD704,AC704,AB704,Y704,U704,T704,S704,R704)*'1. Standard_Cost'!B323</f>
        <v>0</v>
      </c>
      <c r="AF704" s="104">
        <f t="shared" ref="AF704:AF706" si="1146">SUM(AD704,AE704)</f>
        <v>0</v>
      </c>
      <c r="AG704" s="103"/>
      <c r="AH704" s="103">
        <v>0</v>
      </c>
      <c r="AI704" s="103">
        <v>0</v>
      </c>
      <c r="AJ704" s="107"/>
      <c r="AK704" s="107"/>
      <c r="AL704" s="107"/>
      <c r="AM704" s="104">
        <f>AG704*'1. Standard_Cost'!B319+'Incremental_Cost Year 2021'!AH713*'1. Standard_Cost'!C319+'Incremental_Cost Year 2021'!AI713*'1. Standard_Cost'!D319+'Incremental_Cost Year 2021'!AJ713+'Incremental_Cost Year 2021'!AL713+AK704</f>
        <v>0</v>
      </c>
      <c r="AN704" s="104">
        <f>AM704*'1. Standard_Cost'!C323</f>
        <v>0</v>
      </c>
      <c r="AO704" s="107"/>
      <c r="AQ704" s="104">
        <f t="shared" si="1143"/>
        <v>0</v>
      </c>
      <c r="AR704" s="104">
        <f t="shared" si="1144"/>
        <v>0</v>
      </c>
      <c r="AS704" s="104">
        <f t="shared" si="1128"/>
        <v>0</v>
      </c>
      <c r="AT704" s="104">
        <f t="shared" ref="AT704:AT706" si="1147">SUM(AQ704,AR704,AS704)</f>
        <v>0</v>
      </c>
      <c r="AU704" s="229"/>
      <c r="AV704" s="229">
        <v>0</v>
      </c>
      <c r="AW704" s="229"/>
      <c r="AX704" s="229"/>
      <c r="AY704" s="229"/>
      <c r="AZ704" s="229"/>
      <c r="BA704" s="230">
        <f t="shared" si="1145"/>
        <v>0</v>
      </c>
    </row>
    <row r="705" spans="1:53" ht="14.1" customHeight="1" outlineLevel="2" x14ac:dyDescent="0.2">
      <c r="A705" s="68"/>
      <c r="B705" s="94"/>
      <c r="C705" s="251"/>
      <c r="D705" s="110"/>
      <c r="E705" s="110"/>
      <c r="F705" s="110"/>
      <c r="G705" s="111"/>
      <c r="H705" s="99" t="s">
        <v>51</v>
      </c>
      <c r="I705" s="100"/>
      <c r="J705" s="101"/>
      <c r="K705" s="101"/>
      <c r="L705" s="102" t="str">
        <f>IF(I705&lt;&gt;0,((VLOOKUP(I705,'1. Standard_Cost'!$B$4:$D$8,2)+VLOOKUP(I705,'1. Standard_Cost'!$B$4:$D$8,3))*J705*K705),"0")</f>
        <v>0</v>
      </c>
      <c r="M705" s="102">
        <f>L705*'1. Standard_Cost'!F299</f>
        <v>0</v>
      </c>
      <c r="N705" s="103"/>
      <c r="O705" s="103"/>
      <c r="P705" s="103"/>
      <c r="Q705" s="103"/>
      <c r="R705" s="104">
        <f>+N705*P705*'1. Standard_Cost'!$B$12</f>
        <v>0</v>
      </c>
      <c r="S705" s="104">
        <f>+N705*O705*P705*'1. Standard_Cost'!$C$12</f>
        <v>0</v>
      </c>
      <c r="T705" s="104">
        <f>+N705*P705*Q705*'1. Standard_Cost'!$D$12</f>
        <v>0</v>
      </c>
      <c r="U705" s="104">
        <f>+N705*O705*'1. Standard_Cost'!$E$12</f>
        <v>0</v>
      </c>
      <c r="V705" s="103"/>
      <c r="W705" s="103"/>
      <c r="X705" s="103"/>
      <c r="Y705" s="104">
        <f>+V705*((X705*'1. Standard_Cost'!$B$16)+(W705*X705*'1. Standard_Cost'!$C$16))</f>
        <v>0</v>
      </c>
      <c r="Z705" s="103"/>
      <c r="AA705" s="103"/>
      <c r="AB705" s="104">
        <f>+Z705*'1. Standard_Cost'!$B$20+AA705*'1. Standard_Cost'!$C$20</f>
        <v>0</v>
      </c>
      <c r="AC705" s="105"/>
      <c r="AD705" s="106"/>
      <c r="AE705" s="104">
        <f>SUM(AD705,AC705,AB705,Y705,U705,T705,S705,R705)*'1. Standard_Cost'!B323</f>
        <v>0</v>
      </c>
      <c r="AF705" s="104">
        <f t="shared" si="1146"/>
        <v>0</v>
      </c>
      <c r="AG705" s="103"/>
      <c r="AH705" s="103"/>
      <c r="AI705" s="103"/>
      <c r="AJ705" s="107"/>
      <c r="AK705" s="107"/>
      <c r="AL705" s="107"/>
      <c r="AM705" s="104">
        <f>AG705*'1. Standard_Cost'!B319+'Incremental_Cost Year 2021'!AH714*'1. Standard_Cost'!C319+'Incremental_Cost Year 2021'!AI714*'1. Standard_Cost'!D319+'Incremental_Cost Year 2021'!AJ714+'Incremental_Cost Year 2021'!AL714+AK705</f>
        <v>0</v>
      </c>
      <c r="AN705" s="104">
        <f>AM705*'1. Standard_Cost'!C323</f>
        <v>0</v>
      </c>
      <c r="AO705" s="107"/>
      <c r="AQ705" s="104">
        <f t="shared" si="1143"/>
        <v>0</v>
      </c>
      <c r="AR705" s="104">
        <f t="shared" si="1144"/>
        <v>0</v>
      </c>
      <c r="AS705" s="104">
        <f t="shared" si="1128"/>
        <v>0</v>
      </c>
      <c r="AT705" s="104">
        <f t="shared" si="1147"/>
        <v>0</v>
      </c>
      <c r="AU705" s="229"/>
      <c r="AV705" s="229"/>
      <c r="AW705" s="229"/>
      <c r="AX705" s="229"/>
      <c r="AY705" s="229"/>
      <c r="AZ705" s="229"/>
      <c r="BA705" s="230">
        <f t="shared" si="1145"/>
        <v>0</v>
      </c>
    </row>
    <row r="706" spans="1:53" ht="14.1" customHeight="1" outlineLevel="2" x14ac:dyDescent="0.2">
      <c r="A706" s="68"/>
      <c r="B706" s="94"/>
      <c r="C706" s="251"/>
      <c r="D706" s="110"/>
      <c r="E706" s="110"/>
      <c r="F706" s="110"/>
      <c r="G706" s="111"/>
      <c r="H706" s="112" t="s">
        <v>179</v>
      </c>
      <c r="I706" s="100"/>
      <c r="J706" s="101"/>
      <c r="K706" s="101"/>
      <c r="L706" s="102" t="str">
        <f>IF(I706&lt;&gt;0,((VLOOKUP(I706,'1. Standard_Cost'!$B$4:$D$8,2)+VLOOKUP(I706,'1. Standard_Cost'!$B$4:$D$8,3))*J706*K706),"0")</f>
        <v>0</v>
      </c>
      <c r="M706" s="102">
        <f>L706*'1. Standard_Cost'!F299</f>
        <v>0</v>
      </c>
      <c r="N706" s="103"/>
      <c r="O706" s="103"/>
      <c r="P706" s="103"/>
      <c r="Q706" s="103"/>
      <c r="R706" s="104">
        <f>+N706*P706*'1. Standard_Cost'!$B$12</f>
        <v>0</v>
      </c>
      <c r="S706" s="104">
        <f>+N706*O706*P706*'1. Standard_Cost'!$C$12</f>
        <v>0</v>
      </c>
      <c r="T706" s="104">
        <f>+N706*P706*Q706*'1. Standard_Cost'!$D$12</f>
        <v>0</v>
      </c>
      <c r="U706" s="104">
        <f>+N706*O706*'1. Standard_Cost'!$E$12</f>
        <v>0</v>
      </c>
      <c r="V706" s="103"/>
      <c r="W706" s="103"/>
      <c r="X706" s="103"/>
      <c r="Y706" s="104">
        <f>+V706*((X706*'1. Standard_Cost'!$B$16)+(W706*X706*'1. Standard_Cost'!$C$16))</f>
        <v>0</v>
      </c>
      <c r="Z706" s="103"/>
      <c r="AA706" s="103"/>
      <c r="AB706" s="104">
        <f>+Z706*'1. Standard_Cost'!$B$20+AA706*'1. Standard_Cost'!$C$20</f>
        <v>0</v>
      </c>
      <c r="AC706" s="105"/>
      <c r="AD706" s="106"/>
      <c r="AE706" s="104">
        <f>SUM(AD706,AC706,AB706,Y706,U706,T706,S706,R706)*'1. Standard_Cost'!B323</f>
        <v>0</v>
      </c>
      <c r="AF706" s="104">
        <f t="shared" si="1146"/>
        <v>0</v>
      </c>
      <c r="AG706" s="103"/>
      <c r="AH706" s="103"/>
      <c r="AI706" s="103"/>
      <c r="AJ706" s="107"/>
      <c r="AK706" s="107"/>
      <c r="AL706" s="107"/>
      <c r="AM706" s="104">
        <f>AG706*'1. Standard_Cost'!B319+'Incremental_Cost Year 2021'!AH715*'1. Standard_Cost'!C319+'Incremental_Cost Year 2021'!AI715*'1. Standard_Cost'!D319+'Incremental_Cost Year 2021'!AJ715+'Incremental_Cost Year 2021'!AL715+AK706</f>
        <v>0</v>
      </c>
      <c r="AN706" s="104">
        <f>AM706*'1. Standard_Cost'!C323</f>
        <v>0</v>
      </c>
      <c r="AO706" s="107"/>
      <c r="AQ706" s="104">
        <f t="shared" si="1143"/>
        <v>0</v>
      </c>
      <c r="AR706" s="104">
        <f t="shared" si="1144"/>
        <v>0</v>
      </c>
      <c r="AS706" s="104">
        <f t="shared" si="1128"/>
        <v>0</v>
      </c>
      <c r="AT706" s="104">
        <f t="shared" si="1147"/>
        <v>0</v>
      </c>
      <c r="AU706" s="229"/>
      <c r="AV706" s="229"/>
      <c r="AW706" s="229"/>
      <c r="AX706" s="229"/>
      <c r="AY706" s="229"/>
      <c r="AZ706" s="229"/>
      <c r="BA706" s="230">
        <f t="shared" si="1145"/>
        <v>0</v>
      </c>
    </row>
    <row r="707" spans="1:53" ht="25.7" customHeight="1" outlineLevel="1" x14ac:dyDescent="0.2">
      <c r="A707" s="68"/>
      <c r="B707" s="94"/>
      <c r="C707" s="251"/>
      <c r="D707" s="113" t="s">
        <v>48</v>
      </c>
      <c r="E707" s="113" t="s">
        <v>420</v>
      </c>
      <c r="F707" s="114" t="s">
        <v>154</v>
      </c>
      <c r="G707" s="115" t="s">
        <v>155</v>
      </c>
      <c r="H707" s="122" t="s">
        <v>421</v>
      </c>
      <c r="I707" s="117"/>
      <c r="J707" s="117"/>
      <c r="K707" s="117"/>
      <c r="L707" s="118">
        <f>SUM(L703:L706)</f>
        <v>0</v>
      </c>
      <c r="M707" s="118">
        <f>SUM(M703:M706)</f>
        <v>0</v>
      </c>
      <c r="N707" s="117"/>
      <c r="O707" s="117"/>
      <c r="P707" s="117"/>
      <c r="Q707" s="117"/>
      <c r="R707" s="119">
        <f>SUM(R703:R706)</f>
        <v>0</v>
      </c>
      <c r="S707" s="119">
        <f>SUM(S703:S706)</f>
        <v>0</v>
      </c>
      <c r="T707" s="119">
        <f>SUM(T703:T706)</f>
        <v>0</v>
      </c>
      <c r="U707" s="119">
        <f>SUM(U703:U706)</f>
        <v>0</v>
      </c>
      <c r="V707" s="117"/>
      <c r="W707" s="117"/>
      <c r="X707" s="117"/>
      <c r="Y707" s="118">
        <f>SUM(Y703:Y706)</f>
        <v>0</v>
      </c>
      <c r="Z707" s="117"/>
      <c r="AA707" s="117"/>
      <c r="AB707" s="118">
        <f t="shared" ref="AB707:AF707" si="1148">SUM(AB703:AB706)</f>
        <v>0</v>
      </c>
      <c r="AC707" s="118">
        <f t="shared" si="1148"/>
        <v>0</v>
      </c>
      <c r="AD707" s="118">
        <f t="shared" si="1148"/>
        <v>0</v>
      </c>
      <c r="AE707" s="118">
        <f t="shared" si="1148"/>
        <v>0</v>
      </c>
      <c r="AF707" s="118">
        <f t="shared" si="1148"/>
        <v>0</v>
      </c>
      <c r="AG707" s="117"/>
      <c r="AH707" s="117"/>
      <c r="AI707" s="117"/>
      <c r="AJ707" s="119">
        <f>SUM(AJ703:AJ706)</f>
        <v>0</v>
      </c>
      <c r="AK707" s="119">
        <f t="shared" ref="AK707:AN707" si="1149">SUM(AK703:AK706)</f>
        <v>0</v>
      </c>
      <c r="AL707" s="119">
        <f t="shared" si="1149"/>
        <v>0</v>
      </c>
      <c r="AM707" s="119">
        <f t="shared" si="1149"/>
        <v>0</v>
      </c>
      <c r="AN707" s="119">
        <f t="shared" si="1149"/>
        <v>0</v>
      </c>
      <c r="AO707" s="116"/>
      <c r="AP707" s="120"/>
      <c r="AQ707" s="121">
        <f t="shared" ref="AQ707:BA707" si="1150">SUM(AQ703:AQ706)</f>
        <v>0</v>
      </c>
      <c r="AR707" s="121">
        <f t="shared" si="1150"/>
        <v>0</v>
      </c>
      <c r="AS707" s="121">
        <f t="shared" si="1150"/>
        <v>0</v>
      </c>
      <c r="AT707" s="121">
        <f t="shared" si="1150"/>
        <v>0</v>
      </c>
      <c r="AU707" s="121">
        <f t="shared" si="1150"/>
        <v>0</v>
      </c>
      <c r="AV707" s="121">
        <f t="shared" si="1150"/>
        <v>0</v>
      </c>
      <c r="AW707" s="121">
        <f t="shared" si="1150"/>
        <v>0</v>
      </c>
      <c r="AX707" s="121">
        <f t="shared" si="1150"/>
        <v>0</v>
      </c>
      <c r="AY707" s="121">
        <f t="shared" si="1150"/>
        <v>0</v>
      </c>
      <c r="AZ707" s="121">
        <f t="shared" si="1150"/>
        <v>0</v>
      </c>
      <c r="BA707" s="121">
        <f t="shared" si="1150"/>
        <v>0</v>
      </c>
    </row>
    <row r="708" spans="1:53" ht="14.1" customHeight="1" outlineLevel="2" x14ac:dyDescent="0.2">
      <c r="A708" s="68"/>
      <c r="B708" s="94"/>
      <c r="C708" s="251"/>
      <c r="D708" s="96"/>
      <c r="E708" s="96"/>
      <c r="F708" s="97"/>
      <c r="G708" s="98"/>
      <c r="H708" s="99" t="s">
        <v>49</v>
      </c>
      <c r="I708" s="100"/>
      <c r="J708" s="101"/>
      <c r="K708" s="101"/>
      <c r="L708" s="102" t="str">
        <f>IF(I708&lt;&gt;0,((VLOOKUP(I708,'1. Standard_Cost'!$B$4:$D$8,2)+VLOOKUP(I708,'1. Standard_Cost'!$B$4:$D$8,3))*J708*K708),"0")</f>
        <v>0</v>
      </c>
      <c r="M708" s="102">
        <f>L708*'1. Standard_Cost'!F299</f>
        <v>0</v>
      </c>
      <c r="N708" s="103"/>
      <c r="O708" s="103"/>
      <c r="P708" s="103"/>
      <c r="Q708" s="103"/>
      <c r="R708" s="104">
        <f>+N708*P708*'1. Standard_Cost'!$B$12</f>
        <v>0</v>
      </c>
      <c r="S708" s="104">
        <f>+N708*O708*P708*'1. Standard_Cost'!$C$12</f>
        <v>0</v>
      </c>
      <c r="T708" s="104">
        <f>+N708*P708*Q708*'1. Standard_Cost'!$D$12</f>
        <v>0</v>
      </c>
      <c r="U708" s="104">
        <f>+N708*O708*'1. Standard_Cost'!$E$12</f>
        <v>0</v>
      </c>
      <c r="V708" s="103"/>
      <c r="W708" s="103"/>
      <c r="X708" s="103"/>
      <c r="Y708" s="104">
        <f>+V708*((X708*'1. Standard_Cost'!$B$16)+(W708*X708*'1. Standard_Cost'!$C$16))</f>
        <v>0</v>
      </c>
      <c r="Z708" s="103"/>
      <c r="AA708" s="103"/>
      <c r="AB708" s="104">
        <f>+Z708*'1. Standard_Cost'!$B$20+AA708*'1. Standard_Cost'!$C$20</f>
        <v>0</v>
      </c>
      <c r="AC708" s="105"/>
      <c r="AD708" s="106"/>
      <c r="AE708" s="104">
        <f>SUM(AD708,AC708,AB708,Y708,U708,T708,S708,R708)*'1. Standard_Cost'!B323</f>
        <v>0</v>
      </c>
      <c r="AF708" s="104">
        <f>SUM(AD708,AE708)</f>
        <v>0</v>
      </c>
      <c r="AG708" s="103"/>
      <c r="AH708" s="103"/>
      <c r="AI708" s="103"/>
      <c r="AJ708" s="107"/>
      <c r="AK708" s="107"/>
      <c r="AL708" s="107"/>
      <c r="AM708" s="104">
        <f>AG708*'1. Standard_Cost'!B319+'Incremental_Cost Year 2021'!AH717*'1. Standard_Cost'!C319+'Incremental_Cost Year 2021'!AI717*'1. Standard_Cost'!D319+'Incremental_Cost Year 2021'!AJ717+'Incremental_Cost Year 2021'!AL717+AK708</f>
        <v>0</v>
      </c>
      <c r="AN708" s="104">
        <f>AM708*'1. Standard_Cost'!C323</f>
        <v>0</v>
      </c>
      <c r="AO708" s="107"/>
      <c r="AQ708" s="104">
        <f t="shared" ref="AQ708:AQ711" si="1151">L708+M708</f>
        <v>0</v>
      </c>
      <c r="AR708" s="104">
        <f t="shared" ref="AR708:AR711" si="1152">AF708</f>
        <v>0</v>
      </c>
      <c r="AS708" s="104">
        <f t="shared" si="1128"/>
        <v>0</v>
      </c>
      <c r="AT708" s="104">
        <f>SUM(AQ708,AR708,AS708)</f>
        <v>0</v>
      </c>
      <c r="AU708" s="229"/>
      <c r="AV708" s="229"/>
      <c r="AW708" s="229"/>
      <c r="AX708" s="229"/>
      <c r="AY708" s="229"/>
      <c r="AZ708" s="229"/>
      <c r="BA708" s="230">
        <f t="shared" ref="BA708:BA711" si="1153">SUM(AU708:AZ708)-AT708</f>
        <v>0</v>
      </c>
    </row>
    <row r="709" spans="1:53" ht="14.1" customHeight="1" outlineLevel="2" x14ac:dyDescent="0.2">
      <c r="A709" s="68"/>
      <c r="B709" s="94"/>
      <c r="C709" s="251"/>
      <c r="D709" s="110"/>
      <c r="E709" s="110"/>
      <c r="F709" s="110"/>
      <c r="G709" s="111"/>
      <c r="H709" s="99" t="s">
        <v>50</v>
      </c>
      <c r="I709" s="100"/>
      <c r="J709" s="101"/>
      <c r="K709" s="101"/>
      <c r="L709" s="102" t="str">
        <f>IF(I709&lt;&gt;0,((VLOOKUP(I709,'1. Standard_Cost'!$B$4:$D$8,2)+VLOOKUP(I709,'1. Standard_Cost'!$B$4:$D$8,3))*J709*K709),"0")</f>
        <v>0</v>
      </c>
      <c r="M709" s="102">
        <f>L709*'1. Standard_Cost'!F299</f>
        <v>0</v>
      </c>
      <c r="N709" s="103"/>
      <c r="O709" s="103"/>
      <c r="P709" s="103"/>
      <c r="Q709" s="103"/>
      <c r="R709" s="104">
        <f>+N709*P709*'1. Standard_Cost'!$B$12</f>
        <v>0</v>
      </c>
      <c r="S709" s="104">
        <f>+N709*O709*P709*'1. Standard_Cost'!$C$12</f>
        <v>0</v>
      </c>
      <c r="T709" s="104">
        <f>+N709*P709*Q709*'1. Standard_Cost'!$D$12</f>
        <v>0</v>
      </c>
      <c r="U709" s="104">
        <f>+N709*O709*'1. Standard_Cost'!$E$12</f>
        <v>0</v>
      </c>
      <c r="V709" s="103"/>
      <c r="W709" s="103"/>
      <c r="X709" s="103"/>
      <c r="Y709" s="104">
        <f>+V709*((X709*'1. Standard_Cost'!$B$16)+(W709*X709*'1. Standard_Cost'!$C$16))</f>
        <v>0</v>
      </c>
      <c r="Z709" s="103"/>
      <c r="AA709" s="103"/>
      <c r="AB709" s="104">
        <f>+Z709*'1. Standard_Cost'!$B$20+AA709*'1. Standard_Cost'!$C$20</f>
        <v>0</v>
      </c>
      <c r="AC709" s="105"/>
      <c r="AD709" s="106"/>
      <c r="AE709" s="104">
        <f>SUM(AD709,AC709,AB709,Y709,U709,T709,S709,R709)*'1. Standard_Cost'!B323</f>
        <v>0</v>
      </c>
      <c r="AF709" s="104">
        <f t="shared" ref="AF709:AF711" si="1154">SUM(AD709,AE709)</f>
        <v>0</v>
      </c>
      <c r="AG709" s="103"/>
      <c r="AH709" s="103">
        <v>0</v>
      </c>
      <c r="AI709" s="103">
        <v>0</v>
      </c>
      <c r="AJ709" s="107"/>
      <c r="AK709" s="107"/>
      <c r="AL709" s="107"/>
      <c r="AM709" s="104">
        <f>AG709*'1. Standard_Cost'!B319+'Incremental_Cost Year 2021'!AH718*'1. Standard_Cost'!C319+'Incremental_Cost Year 2021'!AI718*'1. Standard_Cost'!D319+'Incremental_Cost Year 2021'!AJ718+'Incremental_Cost Year 2021'!AL718+AK709</f>
        <v>0</v>
      </c>
      <c r="AN709" s="104">
        <f>AM709*'1. Standard_Cost'!C323</f>
        <v>0</v>
      </c>
      <c r="AO709" s="107"/>
      <c r="AQ709" s="104">
        <f t="shared" si="1151"/>
        <v>0</v>
      </c>
      <c r="AR709" s="104">
        <f t="shared" si="1152"/>
        <v>0</v>
      </c>
      <c r="AS709" s="104">
        <f t="shared" si="1128"/>
        <v>0</v>
      </c>
      <c r="AT709" s="104">
        <f t="shared" ref="AT709:AT711" si="1155">SUM(AQ709,AR709,AS709)</f>
        <v>0</v>
      </c>
      <c r="AU709" s="229"/>
      <c r="AV709" s="229">
        <v>0</v>
      </c>
      <c r="AW709" s="229"/>
      <c r="AX709" s="229"/>
      <c r="AY709" s="229"/>
      <c r="AZ709" s="229"/>
      <c r="BA709" s="230">
        <f t="shared" si="1153"/>
        <v>0</v>
      </c>
    </row>
    <row r="710" spans="1:53" ht="14.1" customHeight="1" outlineLevel="2" x14ac:dyDescent="0.2">
      <c r="A710" s="68"/>
      <c r="B710" s="94"/>
      <c r="C710" s="251"/>
      <c r="D710" s="110"/>
      <c r="E710" s="110"/>
      <c r="F710" s="110"/>
      <c r="G710" s="111"/>
      <c r="H710" s="99" t="s">
        <v>51</v>
      </c>
      <c r="I710" s="100"/>
      <c r="J710" s="101"/>
      <c r="K710" s="101"/>
      <c r="L710" s="102" t="str">
        <f>IF(I710&lt;&gt;0,((VLOOKUP(I710,'1. Standard_Cost'!$B$4:$D$8,2)+VLOOKUP(I710,'1. Standard_Cost'!$B$4:$D$8,3))*J710*K710),"0")</f>
        <v>0</v>
      </c>
      <c r="M710" s="102">
        <f>L710*'1. Standard_Cost'!F299</f>
        <v>0</v>
      </c>
      <c r="N710" s="103"/>
      <c r="O710" s="103"/>
      <c r="P710" s="103"/>
      <c r="Q710" s="103"/>
      <c r="R710" s="104">
        <f>+N710*P710*'1. Standard_Cost'!$B$12</f>
        <v>0</v>
      </c>
      <c r="S710" s="104">
        <f>+N710*O710*P710*'1. Standard_Cost'!$C$12</f>
        <v>0</v>
      </c>
      <c r="T710" s="104">
        <f>+N710*P710*Q710*'1. Standard_Cost'!$D$12</f>
        <v>0</v>
      </c>
      <c r="U710" s="104">
        <f>+N710*O710*'1. Standard_Cost'!$E$12</f>
        <v>0</v>
      </c>
      <c r="V710" s="103"/>
      <c r="W710" s="103"/>
      <c r="X710" s="103"/>
      <c r="Y710" s="104">
        <f>+V710*((X710*'1. Standard_Cost'!$B$16)+(W710*X710*'1. Standard_Cost'!$C$16))</f>
        <v>0</v>
      </c>
      <c r="Z710" s="103"/>
      <c r="AA710" s="103"/>
      <c r="AB710" s="104">
        <f>+Z710*'1. Standard_Cost'!$B$20+AA710*'1. Standard_Cost'!$C$20</f>
        <v>0</v>
      </c>
      <c r="AC710" s="105"/>
      <c r="AD710" s="106"/>
      <c r="AE710" s="104">
        <f>SUM(AD710,AC710,AB710,Y710,U710,T710,S710,R710)*'1. Standard_Cost'!B323</f>
        <v>0</v>
      </c>
      <c r="AF710" s="104">
        <f t="shared" si="1154"/>
        <v>0</v>
      </c>
      <c r="AG710" s="103"/>
      <c r="AH710" s="103"/>
      <c r="AI710" s="103"/>
      <c r="AJ710" s="107"/>
      <c r="AK710" s="107"/>
      <c r="AL710" s="107"/>
      <c r="AM710" s="104">
        <f>AG710*'1. Standard_Cost'!B319+'Incremental_Cost Year 2021'!AH719*'1. Standard_Cost'!C319+'Incremental_Cost Year 2021'!AI719*'1. Standard_Cost'!D319+'Incremental_Cost Year 2021'!AJ719+'Incremental_Cost Year 2021'!AL719+AK710</f>
        <v>0</v>
      </c>
      <c r="AN710" s="104">
        <f>AM710*'1. Standard_Cost'!C323</f>
        <v>0</v>
      </c>
      <c r="AO710" s="107"/>
      <c r="AQ710" s="104">
        <f t="shared" si="1151"/>
        <v>0</v>
      </c>
      <c r="AR710" s="104">
        <f t="shared" si="1152"/>
        <v>0</v>
      </c>
      <c r="AS710" s="104">
        <f t="shared" si="1128"/>
        <v>0</v>
      </c>
      <c r="AT710" s="104">
        <f t="shared" si="1155"/>
        <v>0</v>
      </c>
      <c r="AU710" s="229"/>
      <c r="AV710" s="229"/>
      <c r="AW710" s="229"/>
      <c r="AX710" s="229"/>
      <c r="AY710" s="229"/>
      <c r="AZ710" s="229"/>
      <c r="BA710" s="230">
        <f t="shared" si="1153"/>
        <v>0</v>
      </c>
    </row>
    <row r="711" spans="1:53" ht="14.1" customHeight="1" outlineLevel="2" x14ac:dyDescent="0.2">
      <c r="A711" s="68"/>
      <c r="B711" s="94"/>
      <c r="C711" s="251"/>
      <c r="D711" s="110"/>
      <c r="E711" s="110"/>
      <c r="F711" s="110"/>
      <c r="G711" s="111"/>
      <c r="H711" s="112" t="s">
        <v>179</v>
      </c>
      <c r="I711" s="100"/>
      <c r="J711" s="101"/>
      <c r="K711" s="101"/>
      <c r="L711" s="102" t="str">
        <f>IF(I711&lt;&gt;0,((VLOOKUP(I711,'1. Standard_Cost'!$B$4:$D$8,2)+VLOOKUP(I711,'1. Standard_Cost'!$B$4:$D$8,3))*J711*K711),"0")</f>
        <v>0</v>
      </c>
      <c r="M711" s="102">
        <f>L711*'1. Standard_Cost'!F299</f>
        <v>0</v>
      </c>
      <c r="N711" s="103"/>
      <c r="O711" s="103"/>
      <c r="P711" s="103"/>
      <c r="Q711" s="103"/>
      <c r="R711" s="104">
        <f>+N711*P711*'1. Standard_Cost'!$B$12</f>
        <v>0</v>
      </c>
      <c r="S711" s="104">
        <f>+N711*O711*P711*'1. Standard_Cost'!$C$12</f>
        <v>0</v>
      </c>
      <c r="T711" s="104">
        <f>+N711*P711*Q711*'1. Standard_Cost'!$D$12</f>
        <v>0</v>
      </c>
      <c r="U711" s="104">
        <f>+N711*O711*'1. Standard_Cost'!$E$12</f>
        <v>0</v>
      </c>
      <c r="V711" s="103"/>
      <c r="W711" s="103"/>
      <c r="X711" s="103"/>
      <c r="Y711" s="104">
        <f>+V711*((X711*'1. Standard_Cost'!$B$16)+(W711*X711*'1. Standard_Cost'!$C$16))</f>
        <v>0</v>
      </c>
      <c r="Z711" s="103"/>
      <c r="AA711" s="103"/>
      <c r="AB711" s="104">
        <f>+Z711*'1. Standard_Cost'!$B$20+AA711*'1. Standard_Cost'!$C$20</f>
        <v>0</v>
      </c>
      <c r="AC711" s="105"/>
      <c r="AD711" s="106"/>
      <c r="AE711" s="104">
        <f>SUM(AD711,AC711,AB711,Y711,U711,T711,S711,R711)*'1. Standard_Cost'!B323</f>
        <v>0</v>
      </c>
      <c r="AF711" s="104">
        <f t="shared" si="1154"/>
        <v>0</v>
      </c>
      <c r="AG711" s="103"/>
      <c r="AH711" s="103"/>
      <c r="AI711" s="103"/>
      <c r="AJ711" s="107"/>
      <c r="AK711" s="107"/>
      <c r="AL711" s="107"/>
      <c r="AM711" s="104">
        <f>AG711*'1. Standard_Cost'!B319+'Incremental_Cost Year 2021'!AH720*'1. Standard_Cost'!C319+'Incremental_Cost Year 2021'!AI720*'1. Standard_Cost'!D319+'Incremental_Cost Year 2021'!AJ720+'Incremental_Cost Year 2021'!AL720+AK711</f>
        <v>0</v>
      </c>
      <c r="AN711" s="104">
        <f>AM711*'1. Standard_Cost'!C323</f>
        <v>0</v>
      </c>
      <c r="AO711" s="107"/>
      <c r="AQ711" s="104">
        <f t="shared" si="1151"/>
        <v>0</v>
      </c>
      <c r="AR711" s="104">
        <f t="shared" si="1152"/>
        <v>0</v>
      </c>
      <c r="AS711" s="104">
        <f t="shared" si="1128"/>
        <v>0</v>
      </c>
      <c r="AT711" s="104">
        <f t="shared" si="1155"/>
        <v>0</v>
      </c>
      <c r="AU711" s="229"/>
      <c r="AV711" s="229"/>
      <c r="AW711" s="229"/>
      <c r="AX711" s="229"/>
      <c r="AY711" s="229"/>
      <c r="AZ711" s="229"/>
      <c r="BA711" s="230">
        <f t="shared" si="1153"/>
        <v>0</v>
      </c>
    </row>
    <row r="712" spans="1:53" ht="24.6" customHeight="1" outlineLevel="1" x14ac:dyDescent="0.2">
      <c r="A712" s="68"/>
      <c r="B712" s="141"/>
      <c r="C712" s="251"/>
      <c r="D712" s="113" t="s">
        <v>48</v>
      </c>
      <c r="E712" s="113" t="s">
        <v>422</v>
      </c>
      <c r="F712" s="114" t="s">
        <v>154</v>
      </c>
      <c r="G712" s="115" t="s">
        <v>155</v>
      </c>
      <c r="H712" s="122" t="s">
        <v>423</v>
      </c>
      <c r="I712" s="117"/>
      <c r="J712" s="117"/>
      <c r="K712" s="117"/>
      <c r="L712" s="118">
        <f>SUM(L708:L711)</f>
        <v>0</v>
      </c>
      <c r="M712" s="118">
        <f>SUM(M708:M711)</f>
        <v>0</v>
      </c>
      <c r="N712" s="117"/>
      <c r="O712" s="117"/>
      <c r="P712" s="117"/>
      <c r="Q712" s="117"/>
      <c r="R712" s="119">
        <f>SUM(R708:R711)</f>
        <v>0</v>
      </c>
      <c r="S712" s="119">
        <f>SUM(S708:S711)</f>
        <v>0</v>
      </c>
      <c r="T712" s="119">
        <f>SUM(T708:T711)</f>
        <v>0</v>
      </c>
      <c r="U712" s="119">
        <f>SUM(U708:U711)</f>
        <v>0</v>
      </c>
      <c r="V712" s="117"/>
      <c r="W712" s="117"/>
      <c r="X712" s="117"/>
      <c r="Y712" s="118">
        <f>SUM(Y708:Y711)</f>
        <v>0</v>
      </c>
      <c r="Z712" s="117"/>
      <c r="AA712" s="117"/>
      <c r="AB712" s="118">
        <f t="shared" ref="AB712:AF712" si="1156">SUM(AB708:AB711)</f>
        <v>0</v>
      </c>
      <c r="AC712" s="118">
        <f t="shared" si="1156"/>
        <v>0</v>
      </c>
      <c r="AD712" s="118">
        <f t="shared" si="1156"/>
        <v>0</v>
      </c>
      <c r="AE712" s="118">
        <f t="shared" si="1156"/>
        <v>0</v>
      </c>
      <c r="AF712" s="118">
        <f t="shared" si="1156"/>
        <v>0</v>
      </c>
      <c r="AG712" s="117"/>
      <c r="AH712" s="117"/>
      <c r="AI712" s="117"/>
      <c r="AJ712" s="119">
        <f>SUM(AJ708:AJ711)</f>
        <v>0</v>
      </c>
      <c r="AK712" s="119">
        <f t="shared" ref="AK712:AN712" si="1157">SUM(AK708:AK711)</f>
        <v>0</v>
      </c>
      <c r="AL712" s="119">
        <f t="shared" si="1157"/>
        <v>0</v>
      </c>
      <c r="AM712" s="119">
        <f t="shared" si="1157"/>
        <v>0</v>
      </c>
      <c r="AN712" s="119">
        <f t="shared" si="1157"/>
        <v>0</v>
      </c>
      <c r="AO712" s="116"/>
      <c r="AP712" s="120"/>
      <c r="AQ712" s="121">
        <f t="shared" ref="AQ712:BA712" si="1158">SUM(AQ708:AQ711)</f>
        <v>0</v>
      </c>
      <c r="AR712" s="121">
        <f t="shared" si="1158"/>
        <v>0</v>
      </c>
      <c r="AS712" s="121">
        <f t="shared" si="1158"/>
        <v>0</v>
      </c>
      <c r="AT712" s="121">
        <f t="shared" si="1158"/>
        <v>0</v>
      </c>
      <c r="AU712" s="121">
        <f t="shared" si="1158"/>
        <v>0</v>
      </c>
      <c r="AV712" s="121">
        <f t="shared" si="1158"/>
        <v>0</v>
      </c>
      <c r="AW712" s="121">
        <f t="shared" si="1158"/>
        <v>0</v>
      </c>
      <c r="AX712" s="121">
        <f t="shared" si="1158"/>
        <v>0</v>
      </c>
      <c r="AY712" s="121">
        <f t="shared" si="1158"/>
        <v>0</v>
      </c>
      <c r="AZ712" s="121">
        <f t="shared" si="1158"/>
        <v>0</v>
      </c>
      <c r="BA712" s="121">
        <f t="shared" si="1158"/>
        <v>0</v>
      </c>
    </row>
    <row r="713" spans="1:53" ht="14.1" customHeight="1" outlineLevel="2" x14ac:dyDescent="0.2">
      <c r="A713" s="68"/>
      <c r="B713" s="94"/>
      <c r="C713" s="95"/>
      <c r="D713" s="96"/>
      <c r="E713" s="96"/>
      <c r="F713" s="97"/>
      <c r="G713" s="98"/>
      <c r="H713" s="99" t="s">
        <v>521</v>
      </c>
      <c r="I713" s="100"/>
      <c r="J713" s="101"/>
      <c r="K713" s="101"/>
      <c r="L713" s="102" t="str">
        <f>IF(I713&lt;&gt;0,((VLOOKUP(I713,'1. Standard_Cost'!$B$4:$D$8,2)+VLOOKUP(I713,'1. Standard_Cost'!$B$4:$D$8,3))*J713*K713),"0")</f>
        <v>0</v>
      </c>
      <c r="M713" s="102">
        <f>L713*'1. Standard_Cost'!F304</f>
        <v>0</v>
      </c>
      <c r="N713" s="103"/>
      <c r="O713" s="103"/>
      <c r="P713" s="103"/>
      <c r="Q713" s="103"/>
      <c r="R713" s="104">
        <f>+N713*P713*'1. Standard_Cost'!$B$12</f>
        <v>0</v>
      </c>
      <c r="S713" s="104">
        <f>+N713*O713*P713*'1. Standard_Cost'!$C$12</f>
        <v>0</v>
      </c>
      <c r="T713" s="104">
        <f>+N713*P713*Q713*'1. Standard_Cost'!$D$12</f>
        <v>0</v>
      </c>
      <c r="U713" s="104">
        <f>+N713*O713*'1. Standard_Cost'!$E$12</f>
        <v>0</v>
      </c>
      <c r="V713" s="103"/>
      <c r="W713" s="103"/>
      <c r="X713" s="103"/>
      <c r="Y713" s="104">
        <f>+V713*((X713*'1. Standard_Cost'!$B$16)+(W713*X713*'1. Standard_Cost'!$C$16))</f>
        <v>0</v>
      </c>
      <c r="Z713" s="103"/>
      <c r="AA713" s="103"/>
      <c r="AB713" s="104">
        <f>+Z713*'1. Standard_Cost'!$B$20+AA713*'1. Standard_Cost'!$C$20</f>
        <v>0</v>
      </c>
      <c r="AC713" s="105">
        <v>1500000</v>
      </c>
      <c r="AD713" s="106"/>
      <c r="AE713" s="104">
        <f>SUM(AD713,AC713,AB713,Y713,U713,T713,S713,R713)*'1. Standard_Cost'!B328</f>
        <v>0</v>
      </c>
      <c r="AF713" s="104">
        <f>SUM(AD713,AE713)</f>
        <v>0</v>
      </c>
      <c r="AG713" s="103"/>
      <c r="AH713" s="103"/>
      <c r="AI713" s="103"/>
      <c r="AJ713" s="107"/>
      <c r="AK713" s="107"/>
      <c r="AL713" s="107"/>
      <c r="AM713" s="104">
        <f>AG713*'1. Standard_Cost'!B324+'Incremental_Cost Year 2021'!AH722*'1. Standard_Cost'!C324+'Incremental_Cost Year 2021'!AI722*'1. Standard_Cost'!D324+'Incremental_Cost Year 2021'!AJ722+'Incremental_Cost Year 2021'!AL722+AK713</f>
        <v>0</v>
      </c>
      <c r="AN713" s="104">
        <f>AM713*'1. Standard_Cost'!C328</f>
        <v>0</v>
      </c>
      <c r="AO713" s="107"/>
      <c r="AQ713" s="104">
        <f t="shared" ref="AQ713:AQ716" si="1159">L713+M713</f>
        <v>0</v>
      </c>
      <c r="AR713" s="104">
        <f t="shared" ref="AR713:AR716" si="1160">AF713</f>
        <v>0</v>
      </c>
      <c r="AS713" s="104">
        <f t="shared" si="1128"/>
        <v>0</v>
      </c>
      <c r="AT713" s="104">
        <f>SUM(AQ713,AR713,AS713)</f>
        <v>0</v>
      </c>
      <c r="AU713" s="229"/>
      <c r="AV713" s="229"/>
      <c r="AW713" s="229"/>
      <c r="AX713" s="229"/>
      <c r="AY713" s="229"/>
      <c r="AZ713" s="229"/>
      <c r="BA713" s="230">
        <f t="shared" ref="BA713:BA716" si="1161">SUM(AU713:AZ713)-AT713</f>
        <v>0</v>
      </c>
    </row>
    <row r="714" spans="1:53" ht="14.1" customHeight="1" outlineLevel="2" x14ac:dyDescent="0.2">
      <c r="A714" s="68"/>
      <c r="B714" s="94"/>
      <c r="C714" s="95"/>
      <c r="D714" s="110"/>
      <c r="E714" s="110"/>
      <c r="F714" s="110"/>
      <c r="G714" s="111"/>
      <c r="H714" s="99" t="s">
        <v>50</v>
      </c>
      <c r="I714" s="100"/>
      <c r="J714" s="101"/>
      <c r="K714" s="101"/>
      <c r="L714" s="102" t="str">
        <f>IF(I714&lt;&gt;0,((VLOOKUP(I714,'1. Standard_Cost'!$B$4:$D$8,2)+VLOOKUP(I714,'1. Standard_Cost'!$B$4:$D$8,3))*J714*K714),"0")</f>
        <v>0</v>
      </c>
      <c r="M714" s="102">
        <f>L714*'1. Standard_Cost'!F304</f>
        <v>0</v>
      </c>
      <c r="N714" s="103"/>
      <c r="O714" s="103"/>
      <c r="P714" s="103"/>
      <c r="Q714" s="103"/>
      <c r="R714" s="104">
        <f>+N714*P714*'1. Standard_Cost'!$B$12</f>
        <v>0</v>
      </c>
      <c r="S714" s="104">
        <f>+N714*O714*P714*'1. Standard_Cost'!$C$12</f>
        <v>0</v>
      </c>
      <c r="T714" s="104">
        <f>+N714*P714*Q714*'1. Standard_Cost'!$D$12</f>
        <v>0</v>
      </c>
      <c r="U714" s="104">
        <f>+N714*O714*'1. Standard_Cost'!$E$12</f>
        <v>0</v>
      </c>
      <c r="V714" s="103"/>
      <c r="W714" s="103"/>
      <c r="X714" s="103"/>
      <c r="Y714" s="104">
        <f>+V714*((X714*'1. Standard_Cost'!$B$16)+(W714*X714*'1. Standard_Cost'!$C$16))</f>
        <v>0</v>
      </c>
      <c r="Z714" s="103"/>
      <c r="AA714" s="103"/>
      <c r="AB714" s="104">
        <f>+Z714*'1. Standard_Cost'!$B$20+AA714*'1. Standard_Cost'!$C$20</f>
        <v>0</v>
      </c>
      <c r="AC714" s="105"/>
      <c r="AD714" s="106"/>
      <c r="AE714" s="104">
        <f>SUM(AD714,AC714,AB714,Y714,U714,T714,S714,R714)*'1. Standard_Cost'!B328</f>
        <v>0</v>
      </c>
      <c r="AF714" s="104">
        <f t="shared" ref="AF714:AF716" si="1162">SUM(AD714,AE714)</f>
        <v>0</v>
      </c>
      <c r="AG714" s="103"/>
      <c r="AH714" s="103">
        <v>0</v>
      </c>
      <c r="AI714" s="103">
        <v>0</v>
      </c>
      <c r="AJ714" s="107"/>
      <c r="AK714" s="107"/>
      <c r="AL714" s="107"/>
      <c r="AM714" s="104">
        <f>AG714*'1. Standard_Cost'!B324+'Incremental_Cost Year 2021'!AH723*'1. Standard_Cost'!C324+'Incremental_Cost Year 2021'!AI723*'1. Standard_Cost'!D324+'Incremental_Cost Year 2021'!AJ723+'Incremental_Cost Year 2021'!AL723+AK714</f>
        <v>0</v>
      </c>
      <c r="AN714" s="104">
        <f>AM714*'1. Standard_Cost'!C328</f>
        <v>0</v>
      </c>
      <c r="AO714" s="107"/>
      <c r="AQ714" s="104">
        <f t="shared" si="1159"/>
        <v>0</v>
      </c>
      <c r="AR714" s="104">
        <f t="shared" si="1160"/>
        <v>0</v>
      </c>
      <c r="AS714" s="104">
        <f t="shared" si="1128"/>
        <v>0</v>
      </c>
      <c r="AT714" s="104">
        <f t="shared" ref="AT714:AT716" si="1163">SUM(AQ714,AR714,AS714)</f>
        <v>0</v>
      </c>
      <c r="AU714" s="229"/>
      <c r="AV714" s="229">
        <v>0</v>
      </c>
      <c r="AW714" s="229"/>
      <c r="AX714" s="229"/>
      <c r="AY714" s="229"/>
      <c r="AZ714" s="229"/>
      <c r="BA714" s="230">
        <f t="shared" si="1161"/>
        <v>0</v>
      </c>
    </row>
    <row r="715" spans="1:53" ht="14.1" customHeight="1" outlineLevel="2" x14ac:dyDescent="0.2">
      <c r="A715" s="68"/>
      <c r="B715" s="94"/>
      <c r="C715" s="95"/>
      <c r="D715" s="110"/>
      <c r="E715" s="110"/>
      <c r="F715" s="110"/>
      <c r="G715" s="111"/>
      <c r="H715" s="99" t="s">
        <v>51</v>
      </c>
      <c r="I715" s="100"/>
      <c r="J715" s="101"/>
      <c r="K715" s="101"/>
      <c r="L715" s="102" t="str">
        <f>IF(I715&lt;&gt;0,((VLOOKUP(I715,'1. Standard_Cost'!$B$4:$D$8,2)+VLOOKUP(I715,'1. Standard_Cost'!$B$4:$D$8,3))*J715*K715),"0")</f>
        <v>0</v>
      </c>
      <c r="M715" s="102">
        <f>L715*'1. Standard_Cost'!F304</f>
        <v>0</v>
      </c>
      <c r="N715" s="103"/>
      <c r="O715" s="103"/>
      <c r="P715" s="103"/>
      <c r="Q715" s="103"/>
      <c r="R715" s="104">
        <f>+N715*P715*'1. Standard_Cost'!$B$12</f>
        <v>0</v>
      </c>
      <c r="S715" s="104">
        <f>+N715*O715*P715*'1. Standard_Cost'!$C$12</f>
        <v>0</v>
      </c>
      <c r="T715" s="104">
        <f>+N715*P715*Q715*'1. Standard_Cost'!$D$12</f>
        <v>0</v>
      </c>
      <c r="U715" s="104">
        <f>+N715*O715*'1. Standard_Cost'!$E$12</f>
        <v>0</v>
      </c>
      <c r="V715" s="103"/>
      <c r="W715" s="103"/>
      <c r="X715" s="103"/>
      <c r="Y715" s="104">
        <f>+V715*((X715*'1. Standard_Cost'!$B$16)+(W715*X715*'1. Standard_Cost'!$C$16))</f>
        <v>0</v>
      </c>
      <c r="Z715" s="103"/>
      <c r="AA715" s="103"/>
      <c r="AB715" s="104">
        <f>+Z715*'1. Standard_Cost'!$B$20+AA715*'1. Standard_Cost'!$C$20</f>
        <v>0</v>
      </c>
      <c r="AC715" s="105"/>
      <c r="AD715" s="106"/>
      <c r="AE715" s="104">
        <f>SUM(AD715,AC715,AB715,Y715,U715,T715,S715,R715)*'1. Standard_Cost'!B328</f>
        <v>0</v>
      </c>
      <c r="AF715" s="104">
        <f t="shared" si="1162"/>
        <v>0</v>
      </c>
      <c r="AG715" s="103"/>
      <c r="AH715" s="103"/>
      <c r="AI715" s="103"/>
      <c r="AJ715" s="107"/>
      <c r="AK715" s="107"/>
      <c r="AL715" s="107"/>
      <c r="AM715" s="104">
        <f>AG715*'1. Standard_Cost'!B324+'Incremental_Cost Year 2021'!AH724*'1. Standard_Cost'!C324+'Incremental_Cost Year 2021'!AI724*'1. Standard_Cost'!D324+'Incremental_Cost Year 2021'!AJ724+'Incremental_Cost Year 2021'!AL724+AK715</f>
        <v>0</v>
      </c>
      <c r="AN715" s="104">
        <f>AM715*'1. Standard_Cost'!C328</f>
        <v>0</v>
      </c>
      <c r="AO715" s="107"/>
      <c r="AQ715" s="104">
        <f t="shared" si="1159"/>
        <v>0</v>
      </c>
      <c r="AR715" s="104">
        <f t="shared" si="1160"/>
        <v>0</v>
      </c>
      <c r="AS715" s="104">
        <f t="shared" si="1128"/>
        <v>0</v>
      </c>
      <c r="AT715" s="104">
        <f t="shared" si="1163"/>
        <v>0</v>
      </c>
      <c r="AU715" s="229"/>
      <c r="AV715" s="229"/>
      <c r="AW715" s="229"/>
      <c r="AX715" s="229"/>
      <c r="AY715" s="229"/>
      <c r="AZ715" s="229"/>
      <c r="BA715" s="230">
        <f t="shared" si="1161"/>
        <v>0</v>
      </c>
    </row>
    <row r="716" spans="1:53" ht="14.1" customHeight="1" outlineLevel="2" x14ac:dyDescent="0.2">
      <c r="A716" s="68"/>
      <c r="B716" s="94"/>
      <c r="C716" s="95"/>
      <c r="D716" s="110"/>
      <c r="E716" s="110"/>
      <c r="F716" s="110"/>
      <c r="G716" s="111"/>
      <c r="H716" s="112" t="s">
        <v>179</v>
      </c>
      <c r="I716" s="100"/>
      <c r="J716" s="101"/>
      <c r="K716" s="101"/>
      <c r="L716" s="102" t="str">
        <f>IF(I716&lt;&gt;0,((VLOOKUP(I716,'1. Standard_Cost'!$B$4:$D$8,2)+VLOOKUP(I716,'1. Standard_Cost'!$B$4:$D$8,3))*J716*K716),"0")</f>
        <v>0</v>
      </c>
      <c r="M716" s="102">
        <f>L716*'1. Standard_Cost'!F304</f>
        <v>0</v>
      </c>
      <c r="N716" s="103"/>
      <c r="O716" s="103"/>
      <c r="P716" s="103"/>
      <c r="Q716" s="103"/>
      <c r="R716" s="104">
        <f>+N716*P716*'1. Standard_Cost'!$B$12</f>
        <v>0</v>
      </c>
      <c r="S716" s="104">
        <f>+N716*O716*P716*'1. Standard_Cost'!$C$12</f>
        <v>0</v>
      </c>
      <c r="T716" s="104">
        <f>+N716*P716*Q716*'1. Standard_Cost'!$D$12</f>
        <v>0</v>
      </c>
      <c r="U716" s="104">
        <f>+N716*O716*'1. Standard_Cost'!$E$12</f>
        <v>0</v>
      </c>
      <c r="V716" s="103"/>
      <c r="W716" s="103"/>
      <c r="X716" s="103"/>
      <c r="Y716" s="104">
        <f>+V716*((X716*'1. Standard_Cost'!$B$16)+(W716*X716*'1. Standard_Cost'!$C$16))</f>
        <v>0</v>
      </c>
      <c r="Z716" s="103"/>
      <c r="AA716" s="103"/>
      <c r="AB716" s="104">
        <f>+Z716*'1. Standard_Cost'!$B$20+AA716*'1. Standard_Cost'!$C$20</f>
        <v>0</v>
      </c>
      <c r="AC716" s="105"/>
      <c r="AD716" s="106"/>
      <c r="AE716" s="104">
        <f>SUM(AD716,AC716,AB716,Y716,U716,T716,S716,R716)*'1. Standard_Cost'!B328</f>
        <v>0</v>
      </c>
      <c r="AF716" s="104">
        <f t="shared" si="1162"/>
        <v>0</v>
      </c>
      <c r="AG716" s="103"/>
      <c r="AH716" s="103"/>
      <c r="AI716" s="103"/>
      <c r="AJ716" s="107"/>
      <c r="AK716" s="107"/>
      <c r="AL716" s="107"/>
      <c r="AM716" s="104">
        <f>AG716*'1. Standard_Cost'!B324+'Incremental_Cost Year 2021'!AH725*'1. Standard_Cost'!C324+'Incremental_Cost Year 2021'!AI725*'1. Standard_Cost'!D324+'Incremental_Cost Year 2021'!AJ725+'Incremental_Cost Year 2021'!AL725+AK716</f>
        <v>0</v>
      </c>
      <c r="AN716" s="104">
        <f>AM716*'1. Standard_Cost'!C328</f>
        <v>0</v>
      </c>
      <c r="AO716" s="107"/>
      <c r="AQ716" s="104">
        <f t="shared" si="1159"/>
        <v>0</v>
      </c>
      <c r="AR716" s="104">
        <f t="shared" si="1160"/>
        <v>0</v>
      </c>
      <c r="AS716" s="104">
        <f t="shared" si="1128"/>
        <v>0</v>
      </c>
      <c r="AT716" s="104">
        <f t="shared" si="1163"/>
        <v>0</v>
      </c>
      <c r="AU716" s="229"/>
      <c r="AV716" s="229"/>
      <c r="AW716" s="229"/>
      <c r="AX716" s="229"/>
      <c r="AY716" s="229"/>
      <c r="AZ716" s="229"/>
      <c r="BA716" s="230">
        <f t="shared" si="1161"/>
        <v>0</v>
      </c>
    </row>
    <row r="717" spans="1:53" ht="24.6" customHeight="1" outlineLevel="1" x14ac:dyDescent="0.2">
      <c r="A717" s="68"/>
      <c r="B717" s="141"/>
      <c r="C717" s="95"/>
      <c r="D717" s="113" t="s">
        <v>48</v>
      </c>
      <c r="E717" s="113" t="s">
        <v>424</v>
      </c>
      <c r="F717" s="114" t="s">
        <v>154</v>
      </c>
      <c r="G717" s="115" t="s">
        <v>155</v>
      </c>
      <c r="H717" s="122" t="s">
        <v>425</v>
      </c>
      <c r="I717" s="117"/>
      <c r="J717" s="117"/>
      <c r="K717" s="117"/>
      <c r="L717" s="118">
        <f>SUM(L713:L716)</f>
        <v>0</v>
      </c>
      <c r="M717" s="118">
        <f>SUM(M713:M716)</f>
        <v>0</v>
      </c>
      <c r="N717" s="117"/>
      <c r="O717" s="117"/>
      <c r="P717" s="117"/>
      <c r="Q717" s="117"/>
      <c r="R717" s="119">
        <f>SUM(R713:R716)</f>
        <v>0</v>
      </c>
      <c r="S717" s="119">
        <f>SUM(S713:S716)</f>
        <v>0</v>
      </c>
      <c r="T717" s="119">
        <f>SUM(T713:T716)</f>
        <v>0</v>
      </c>
      <c r="U717" s="119">
        <f>SUM(U713:U716)</f>
        <v>0</v>
      </c>
      <c r="V717" s="117"/>
      <c r="W717" s="117"/>
      <c r="X717" s="117"/>
      <c r="Y717" s="118">
        <f>SUM(Y713:Y716)</f>
        <v>0</v>
      </c>
      <c r="Z717" s="117"/>
      <c r="AA717" s="117"/>
      <c r="AB717" s="118">
        <f t="shared" ref="AB717:AF717" si="1164">SUM(AB713:AB716)</f>
        <v>0</v>
      </c>
      <c r="AC717" s="118">
        <f t="shared" si="1164"/>
        <v>1500000</v>
      </c>
      <c r="AD717" s="118">
        <f t="shared" si="1164"/>
        <v>0</v>
      </c>
      <c r="AE717" s="118">
        <f t="shared" si="1164"/>
        <v>0</v>
      </c>
      <c r="AF717" s="118">
        <f t="shared" si="1164"/>
        <v>0</v>
      </c>
      <c r="AG717" s="117"/>
      <c r="AH717" s="117"/>
      <c r="AI717" s="117"/>
      <c r="AJ717" s="119">
        <f>SUM(AJ713:AJ716)</f>
        <v>0</v>
      </c>
      <c r="AK717" s="119">
        <f t="shared" ref="AK717:AN717" si="1165">SUM(AK713:AK716)</f>
        <v>0</v>
      </c>
      <c r="AL717" s="119">
        <f t="shared" si="1165"/>
        <v>0</v>
      </c>
      <c r="AM717" s="119">
        <f t="shared" si="1165"/>
        <v>0</v>
      </c>
      <c r="AN717" s="119">
        <f t="shared" si="1165"/>
        <v>0</v>
      </c>
      <c r="AO717" s="116"/>
      <c r="AP717" s="120"/>
      <c r="AQ717" s="121">
        <f t="shared" ref="AQ717:BA717" si="1166">SUM(AQ713:AQ716)</f>
        <v>0</v>
      </c>
      <c r="AR717" s="121">
        <f t="shared" si="1166"/>
        <v>0</v>
      </c>
      <c r="AS717" s="121">
        <f t="shared" si="1166"/>
        <v>0</v>
      </c>
      <c r="AT717" s="121">
        <f t="shared" si="1166"/>
        <v>0</v>
      </c>
      <c r="AU717" s="121">
        <f t="shared" si="1166"/>
        <v>0</v>
      </c>
      <c r="AV717" s="121">
        <f t="shared" si="1166"/>
        <v>0</v>
      </c>
      <c r="AW717" s="121">
        <f t="shared" si="1166"/>
        <v>0</v>
      </c>
      <c r="AX717" s="121">
        <f t="shared" si="1166"/>
        <v>0</v>
      </c>
      <c r="AY717" s="121">
        <f t="shared" si="1166"/>
        <v>0</v>
      </c>
      <c r="AZ717" s="121">
        <f t="shared" si="1166"/>
        <v>0</v>
      </c>
      <c r="BA717" s="121">
        <f t="shared" si="1166"/>
        <v>0</v>
      </c>
    </row>
    <row r="718" spans="1:53" ht="14.1" customHeight="1" outlineLevel="2" x14ac:dyDescent="0.2">
      <c r="A718" s="68"/>
      <c r="B718" s="94"/>
      <c r="C718" s="95"/>
      <c r="D718" s="96"/>
      <c r="E718" s="96"/>
      <c r="F718" s="97"/>
      <c r="G718" s="98"/>
      <c r="H718" s="99" t="s">
        <v>49</v>
      </c>
      <c r="I718" s="100"/>
      <c r="J718" s="101"/>
      <c r="K718" s="101"/>
      <c r="L718" s="102" t="str">
        <f>IF(I718&lt;&gt;0,((VLOOKUP(I718,'1. Standard_Cost'!$B$4:$D$8,2)+VLOOKUP(I718,'1. Standard_Cost'!$B$4:$D$8,3))*J718*K718),"0")</f>
        <v>0</v>
      </c>
      <c r="M718" s="102">
        <f>L718*'1. Standard_Cost'!F309</f>
        <v>0</v>
      </c>
      <c r="N718" s="103"/>
      <c r="O718" s="103"/>
      <c r="P718" s="103"/>
      <c r="Q718" s="103"/>
      <c r="R718" s="104">
        <f>+N718*P718*'1. Standard_Cost'!$B$12</f>
        <v>0</v>
      </c>
      <c r="S718" s="104">
        <f>+N718*O718*P718*'1. Standard_Cost'!$C$12</f>
        <v>0</v>
      </c>
      <c r="T718" s="104">
        <f>+N718*P718*Q718*'1. Standard_Cost'!$D$12</f>
        <v>0</v>
      </c>
      <c r="U718" s="104">
        <f>+N718*O718*'1. Standard_Cost'!$E$12</f>
        <v>0</v>
      </c>
      <c r="V718" s="103"/>
      <c r="W718" s="103"/>
      <c r="X718" s="103"/>
      <c r="Y718" s="104">
        <f>+V718*((X718*'1. Standard_Cost'!$B$16)+(W718*X718*'1. Standard_Cost'!$C$16))</f>
        <v>0</v>
      </c>
      <c r="Z718" s="103"/>
      <c r="AA718" s="103"/>
      <c r="AB718" s="104">
        <f>+Z718*'1. Standard_Cost'!$B$20+AA718*'1. Standard_Cost'!$C$20</f>
        <v>0</v>
      </c>
      <c r="AC718" s="105"/>
      <c r="AD718" s="106"/>
      <c r="AE718" s="104">
        <f>SUM(AD718,AC718,AB718,Y718,U718,T718,S718,R718)*'1. Standard_Cost'!B333</f>
        <v>0</v>
      </c>
      <c r="AF718" s="104">
        <f>SUM(AD718,AE718)</f>
        <v>0</v>
      </c>
      <c r="AG718" s="103"/>
      <c r="AH718" s="103"/>
      <c r="AI718" s="103"/>
      <c r="AJ718" s="107"/>
      <c r="AK718" s="107"/>
      <c r="AL718" s="107"/>
      <c r="AM718" s="104">
        <f>AG718*'1. Standard_Cost'!B329+'Incremental_Cost Year 2021'!AH727*'1. Standard_Cost'!C329+'Incremental_Cost Year 2021'!AI727*'1. Standard_Cost'!D329+'Incremental_Cost Year 2021'!AJ727+'Incremental_Cost Year 2021'!AL727+AK718</f>
        <v>0</v>
      </c>
      <c r="AN718" s="104">
        <f>AM718*'1. Standard_Cost'!C333</f>
        <v>0</v>
      </c>
      <c r="AO718" s="107"/>
      <c r="AQ718" s="104">
        <f t="shared" ref="AQ718:AQ721" si="1167">L718+M718</f>
        <v>0</v>
      </c>
      <c r="AR718" s="104">
        <f t="shared" ref="AR718:AR721" si="1168">AF718</f>
        <v>0</v>
      </c>
      <c r="AS718" s="104">
        <f t="shared" si="1128"/>
        <v>0</v>
      </c>
      <c r="AT718" s="104">
        <f>SUM(AQ718,AR718,AS718)</f>
        <v>0</v>
      </c>
      <c r="AU718" s="229"/>
      <c r="AV718" s="229"/>
      <c r="AW718" s="229"/>
      <c r="AX718" s="229"/>
      <c r="AY718" s="229"/>
      <c r="AZ718" s="229"/>
      <c r="BA718" s="230">
        <f t="shared" ref="BA718:BA721" si="1169">SUM(AU718:AZ718)-AT718</f>
        <v>0</v>
      </c>
    </row>
    <row r="719" spans="1:53" ht="14.1" customHeight="1" outlineLevel="2" x14ac:dyDescent="0.2">
      <c r="A719" s="68"/>
      <c r="B719" s="94"/>
      <c r="C719" s="95"/>
      <c r="D719" s="110"/>
      <c r="E719" s="110"/>
      <c r="F719" s="110"/>
      <c r="G719" s="111"/>
      <c r="H719" s="99" t="s">
        <v>50</v>
      </c>
      <c r="I719" s="100"/>
      <c r="J719" s="101"/>
      <c r="K719" s="101"/>
      <c r="L719" s="102" t="str">
        <f>IF(I719&lt;&gt;0,((VLOOKUP(I719,'1. Standard_Cost'!$B$4:$D$8,2)+VLOOKUP(I719,'1. Standard_Cost'!$B$4:$D$8,3))*J719*K719),"0")</f>
        <v>0</v>
      </c>
      <c r="M719" s="102">
        <f>L719*'1. Standard_Cost'!F309</f>
        <v>0</v>
      </c>
      <c r="N719" s="103"/>
      <c r="O719" s="103"/>
      <c r="P719" s="103"/>
      <c r="Q719" s="103"/>
      <c r="R719" s="104">
        <f>+N719*P719*'1. Standard_Cost'!$B$12</f>
        <v>0</v>
      </c>
      <c r="S719" s="104">
        <f>+N719*O719*P719*'1. Standard_Cost'!$C$12</f>
        <v>0</v>
      </c>
      <c r="T719" s="104">
        <f>+N719*P719*Q719*'1. Standard_Cost'!$D$12</f>
        <v>0</v>
      </c>
      <c r="U719" s="104">
        <f>+N719*O719*'1. Standard_Cost'!$E$12</f>
        <v>0</v>
      </c>
      <c r="V719" s="103"/>
      <c r="W719" s="103"/>
      <c r="X719" s="103"/>
      <c r="Y719" s="104">
        <f>+V719*((X719*'1. Standard_Cost'!$B$16)+(W719*X719*'1. Standard_Cost'!$C$16))</f>
        <v>0</v>
      </c>
      <c r="Z719" s="103"/>
      <c r="AA719" s="103"/>
      <c r="AB719" s="104">
        <f>+Z719*'1. Standard_Cost'!$B$20+AA719*'1. Standard_Cost'!$C$20</f>
        <v>0</v>
      </c>
      <c r="AC719" s="105"/>
      <c r="AD719" s="106"/>
      <c r="AE719" s="104">
        <f>SUM(AD719,AC719,AB719,Y719,U719,T719,S719,R719)*'1. Standard_Cost'!B333</f>
        <v>0</v>
      </c>
      <c r="AF719" s="104">
        <f t="shared" ref="AF719:AF721" si="1170">SUM(AD719,AE719)</f>
        <v>0</v>
      </c>
      <c r="AG719" s="103"/>
      <c r="AH719" s="103">
        <v>0</v>
      </c>
      <c r="AI719" s="103">
        <v>0</v>
      </c>
      <c r="AJ719" s="107"/>
      <c r="AK719" s="107"/>
      <c r="AL719" s="107"/>
      <c r="AM719" s="104">
        <f>AG719*'1. Standard_Cost'!B329+'Incremental_Cost Year 2021'!AH728*'1. Standard_Cost'!C329+'Incremental_Cost Year 2021'!AI728*'1. Standard_Cost'!D329+'Incremental_Cost Year 2021'!AJ728+'Incremental_Cost Year 2021'!AL728+AK719</f>
        <v>0</v>
      </c>
      <c r="AN719" s="104">
        <f>AM719*'1. Standard_Cost'!C333</f>
        <v>0</v>
      </c>
      <c r="AO719" s="107"/>
      <c r="AQ719" s="104">
        <f t="shared" si="1167"/>
        <v>0</v>
      </c>
      <c r="AR719" s="104">
        <f t="shared" si="1168"/>
        <v>0</v>
      </c>
      <c r="AS719" s="104">
        <f t="shared" si="1128"/>
        <v>0</v>
      </c>
      <c r="AT719" s="104">
        <f t="shared" ref="AT719:AT721" si="1171">SUM(AQ719,AR719,AS719)</f>
        <v>0</v>
      </c>
      <c r="AU719" s="229"/>
      <c r="AV719" s="229">
        <v>0</v>
      </c>
      <c r="AW719" s="229"/>
      <c r="AX719" s="229"/>
      <c r="AY719" s="229"/>
      <c r="AZ719" s="229"/>
      <c r="BA719" s="230">
        <f t="shared" si="1169"/>
        <v>0</v>
      </c>
    </row>
    <row r="720" spans="1:53" ht="14.1" customHeight="1" outlineLevel="2" x14ac:dyDescent="0.2">
      <c r="A720" s="68"/>
      <c r="B720" s="94"/>
      <c r="C720" s="95"/>
      <c r="D720" s="110"/>
      <c r="E720" s="110"/>
      <c r="F720" s="110"/>
      <c r="G720" s="111"/>
      <c r="H720" s="99" t="s">
        <v>51</v>
      </c>
      <c r="I720" s="100"/>
      <c r="J720" s="101"/>
      <c r="K720" s="101"/>
      <c r="L720" s="102" t="str">
        <f>IF(I720&lt;&gt;0,((VLOOKUP(I720,'1. Standard_Cost'!$B$4:$D$8,2)+VLOOKUP(I720,'1. Standard_Cost'!$B$4:$D$8,3))*J720*K720),"0")</f>
        <v>0</v>
      </c>
      <c r="M720" s="102">
        <f>L720*'1. Standard_Cost'!F309</f>
        <v>0</v>
      </c>
      <c r="N720" s="103"/>
      <c r="O720" s="103"/>
      <c r="P720" s="103"/>
      <c r="Q720" s="103"/>
      <c r="R720" s="104">
        <f>+N720*P720*'1. Standard_Cost'!$B$12</f>
        <v>0</v>
      </c>
      <c r="S720" s="104">
        <f>+N720*O720*P720*'1. Standard_Cost'!$C$12</f>
        <v>0</v>
      </c>
      <c r="T720" s="104">
        <f>+N720*P720*Q720*'1. Standard_Cost'!$D$12</f>
        <v>0</v>
      </c>
      <c r="U720" s="104">
        <f>+N720*O720*'1. Standard_Cost'!$E$12</f>
        <v>0</v>
      </c>
      <c r="V720" s="103"/>
      <c r="W720" s="103"/>
      <c r="X720" s="103"/>
      <c r="Y720" s="104">
        <f>+V720*((X720*'1. Standard_Cost'!$B$16)+(W720*X720*'1. Standard_Cost'!$C$16))</f>
        <v>0</v>
      </c>
      <c r="Z720" s="103"/>
      <c r="AA720" s="103"/>
      <c r="AB720" s="104">
        <f>+Z720*'1. Standard_Cost'!$B$20+AA720*'1. Standard_Cost'!$C$20</f>
        <v>0</v>
      </c>
      <c r="AC720" s="105"/>
      <c r="AD720" s="106"/>
      <c r="AE720" s="104">
        <f>SUM(AD720,AC720,AB720,Y720,U720,T720,S720,R720)*'1. Standard_Cost'!B333</f>
        <v>0</v>
      </c>
      <c r="AF720" s="104">
        <f t="shared" si="1170"/>
        <v>0</v>
      </c>
      <c r="AG720" s="103"/>
      <c r="AH720" s="103"/>
      <c r="AI720" s="103"/>
      <c r="AJ720" s="107"/>
      <c r="AK720" s="107"/>
      <c r="AL720" s="107"/>
      <c r="AM720" s="104">
        <f>AG720*'1. Standard_Cost'!B329+'Incremental_Cost Year 2021'!AH729*'1. Standard_Cost'!C329+'Incremental_Cost Year 2021'!AI729*'1. Standard_Cost'!D329+'Incremental_Cost Year 2021'!AJ729+'Incremental_Cost Year 2021'!AL729+AK720</f>
        <v>0</v>
      </c>
      <c r="AN720" s="104">
        <f>AM720*'1. Standard_Cost'!C333</f>
        <v>0</v>
      </c>
      <c r="AO720" s="107"/>
      <c r="AQ720" s="104">
        <f t="shared" si="1167"/>
        <v>0</v>
      </c>
      <c r="AR720" s="104">
        <f t="shared" si="1168"/>
        <v>0</v>
      </c>
      <c r="AS720" s="104">
        <f t="shared" si="1128"/>
        <v>0</v>
      </c>
      <c r="AT720" s="104">
        <f t="shared" si="1171"/>
        <v>0</v>
      </c>
      <c r="AU720" s="229"/>
      <c r="AV720" s="229"/>
      <c r="AW720" s="229"/>
      <c r="AX720" s="229"/>
      <c r="AY720" s="229"/>
      <c r="AZ720" s="229"/>
      <c r="BA720" s="230">
        <f t="shared" si="1169"/>
        <v>0</v>
      </c>
    </row>
    <row r="721" spans="1:53" ht="14.1" customHeight="1" outlineLevel="2" x14ac:dyDescent="0.2">
      <c r="A721" s="68"/>
      <c r="B721" s="94"/>
      <c r="C721" s="95"/>
      <c r="D721" s="110"/>
      <c r="E721" s="110"/>
      <c r="F721" s="110"/>
      <c r="G721" s="111"/>
      <c r="H721" s="112" t="s">
        <v>179</v>
      </c>
      <c r="I721" s="100"/>
      <c r="J721" s="101"/>
      <c r="K721" s="101"/>
      <c r="L721" s="102" t="str">
        <f>IF(I721&lt;&gt;0,((VLOOKUP(I721,'1. Standard_Cost'!$B$4:$D$8,2)+VLOOKUP(I721,'1. Standard_Cost'!$B$4:$D$8,3))*J721*K721),"0")</f>
        <v>0</v>
      </c>
      <c r="M721" s="102">
        <f>L721*'1. Standard_Cost'!F309</f>
        <v>0</v>
      </c>
      <c r="N721" s="103"/>
      <c r="O721" s="103"/>
      <c r="P721" s="103"/>
      <c r="Q721" s="103"/>
      <c r="R721" s="104">
        <f>+N721*P721*'1. Standard_Cost'!$B$12</f>
        <v>0</v>
      </c>
      <c r="S721" s="104">
        <f>+N721*O721*P721*'1. Standard_Cost'!$C$12</f>
        <v>0</v>
      </c>
      <c r="T721" s="104">
        <f>+N721*P721*Q721*'1. Standard_Cost'!$D$12</f>
        <v>0</v>
      </c>
      <c r="U721" s="104">
        <f>+N721*O721*'1. Standard_Cost'!$E$12</f>
        <v>0</v>
      </c>
      <c r="V721" s="103"/>
      <c r="W721" s="103"/>
      <c r="X721" s="103"/>
      <c r="Y721" s="104">
        <f>+V721*((X721*'1. Standard_Cost'!$B$16)+(W721*X721*'1. Standard_Cost'!$C$16))</f>
        <v>0</v>
      </c>
      <c r="Z721" s="103"/>
      <c r="AA721" s="103"/>
      <c r="AB721" s="104">
        <f>+Z721*'1. Standard_Cost'!$B$20+AA721*'1. Standard_Cost'!$C$20</f>
        <v>0</v>
      </c>
      <c r="AC721" s="105"/>
      <c r="AD721" s="106"/>
      <c r="AE721" s="104">
        <f>SUM(AD721,AC721,AB721,Y721,U721,T721,S721,R721)*'1. Standard_Cost'!B333</f>
        <v>0</v>
      </c>
      <c r="AF721" s="104">
        <f t="shared" si="1170"/>
        <v>0</v>
      </c>
      <c r="AG721" s="103"/>
      <c r="AH721" s="103"/>
      <c r="AI721" s="103"/>
      <c r="AJ721" s="107"/>
      <c r="AK721" s="107"/>
      <c r="AL721" s="107"/>
      <c r="AM721" s="104">
        <f>AG721*'1. Standard_Cost'!B329+'Incremental_Cost Year 2021'!AH730*'1. Standard_Cost'!C329+'Incremental_Cost Year 2021'!AI730*'1. Standard_Cost'!D329+'Incremental_Cost Year 2021'!AJ730+'Incremental_Cost Year 2021'!AL730+AK721</f>
        <v>0</v>
      </c>
      <c r="AN721" s="104">
        <f>AM721*'1. Standard_Cost'!C333</f>
        <v>0</v>
      </c>
      <c r="AO721" s="107"/>
      <c r="AQ721" s="104">
        <f t="shared" si="1167"/>
        <v>0</v>
      </c>
      <c r="AR721" s="104">
        <f t="shared" si="1168"/>
        <v>0</v>
      </c>
      <c r="AS721" s="104">
        <f t="shared" si="1128"/>
        <v>0</v>
      </c>
      <c r="AT721" s="104">
        <f t="shared" si="1171"/>
        <v>0</v>
      </c>
      <c r="AU721" s="229"/>
      <c r="AV721" s="229"/>
      <c r="AW721" s="229"/>
      <c r="AX721" s="229"/>
      <c r="AY721" s="229"/>
      <c r="AZ721" s="229"/>
      <c r="BA721" s="230">
        <f t="shared" si="1169"/>
        <v>0</v>
      </c>
    </row>
    <row r="722" spans="1:53" ht="24.6" customHeight="1" outlineLevel="1" x14ac:dyDescent="0.2">
      <c r="A722" s="68"/>
      <c r="B722" s="141"/>
      <c r="C722" s="95"/>
      <c r="D722" s="113" t="s">
        <v>48</v>
      </c>
      <c r="E722" s="113" t="s">
        <v>426</v>
      </c>
      <c r="F722" s="114" t="s">
        <v>154</v>
      </c>
      <c r="G722" s="115" t="s">
        <v>155</v>
      </c>
      <c r="H722" s="122" t="s">
        <v>427</v>
      </c>
      <c r="I722" s="117"/>
      <c r="J722" s="117"/>
      <c r="K722" s="117"/>
      <c r="L722" s="118">
        <f>SUM(L718:L721)</f>
        <v>0</v>
      </c>
      <c r="M722" s="118">
        <f>SUM(M718:M721)</f>
        <v>0</v>
      </c>
      <c r="N722" s="117"/>
      <c r="O722" s="117"/>
      <c r="P722" s="117"/>
      <c r="Q722" s="117"/>
      <c r="R722" s="119">
        <f>SUM(R718:R721)</f>
        <v>0</v>
      </c>
      <c r="S722" s="119">
        <f>SUM(S718:S721)</f>
        <v>0</v>
      </c>
      <c r="T722" s="119">
        <f>SUM(T718:T721)</f>
        <v>0</v>
      </c>
      <c r="U722" s="119">
        <f>SUM(U718:U721)</f>
        <v>0</v>
      </c>
      <c r="V722" s="117"/>
      <c r="W722" s="117"/>
      <c r="X722" s="117"/>
      <c r="Y722" s="118">
        <f>SUM(Y718:Y721)</f>
        <v>0</v>
      </c>
      <c r="Z722" s="117"/>
      <c r="AA722" s="117"/>
      <c r="AB722" s="118">
        <f t="shared" ref="AB722:AF722" si="1172">SUM(AB718:AB721)</f>
        <v>0</v>
      </c>
      <c r="AC722" s="118">
        <f t="shared" si="1172"/>
        <v>0</v>
      </c>
      <c r="AD722" s="118">
        <f t="shared" si="1172"/>
        <v>0</v>
      </c>
      <c r="AE722" s="118">
        <f t="shared" si="1172"/>
        <v>0</v>
      </c>
      <c r="AF722" s="118">
        <f t="shared" si="1172"/>
        <v>0</v>
      </c>
      <c r="AG722" s="117"/>
      <c r="AH722" s="117"/>
      <c r="AI722" s="117"/>
      <c r="AJ722" s="119">
        <f>SUM(AJ718:AJ721)</f>
        <v>0</v>
      </c>
      <c r="AK722" s="119">
        <f t="shared" ref="AK722:AN722" si="1173">SUM(AK718:AK721)</f>
        <v>0</v>
      </c>
      <c r="AL722" s="119">
        <f t="shared" si="1173"/>
        <v>0</v>
      </c>
      <c r="AM722" s="119">
        <f t="shared" si="1173"/>
        <v>0</v>
      </c>
      <c r="AN722" s="119">
        <f t="shared" si="1173"/>
        <v>0</v>
      </c>
      <c r="AO722" s="116"/>
      <c r="AP722" s="120"/>
      <c r="AQ722" s="121">
        <f t="shared" ref="AQ722:BA722" si="1174">SUM(AQ718:AQ721)</f>
        <v>0</v>
      </c>
      <c r="AR722" s="121">
        <f t="shared" si="1174"/>
        <v>0</v>
      </c>
      <c r="AS722" s="121">
        <f t="shared" si="1174"/>
        <v>0</v>
      </c>
      <c r="AT722" s="121">
        <f t="shared" si="1174"/>
        <v>0</v>
      </c>
      <c r="AU722" s="121">
        <f t="shared" si="1174"/>
        <v>0</v>
      </c>
      <c r="AV722" s="121">
        <f t="shared" si="1174"/>
        <v>0</v>
      </c>
      <c r="AW722" s="121">
        <f t="shared" si="1174"/>
        <v>0</v>
      </c>
      <c r="AX722" s="121">
        <f t="shared" si="1174"/>
        <v>0</v>
      </c>
      <c r="AY722" s="121">
        <f t="shared" si="1174"/>
        <v>0</v>
      </c>
      <c r="AZ722" s="121">
        <f t="shared" si="1174"/>
        <v>0</v>
      </c>
      <c r="BA722" s="121">
        <f t="shared" si="1174"/>
        <v>0</v>
      </c>
    </row>
    <row r="723" spans="1:53" ht="14.1" customHeight="1" outlineLevel="2" x14ac:dyDescent="0.2">
      <c r="A723" s="68"/>
      <c r="B723" s="94"/>
      <c r="C723" s="95"/>
      <c r="D723" s="96"/>
      <c r="E723" s="96"/>
      <c r="F723" s="97"/>
      <c r="G723" s="98"/>
      <c r="H723" s="99" t="s">
        <v>49</v>
      </c>
      <c r="I723" s="100"/>
      <c r="J723" s="101"/>
      <c r="K723" s="101"/>
      <c r="L723" s="102" t="str">
        <f>IF(I723&lt;&gt;0,((VLOOKUP(I723,'1. Standard_Cost'!$B$4:$D$8,2)+VLOOKUP(I723,'1. Standard_Cost'!$B$4:$D$8,3))*J723*K723),"0")</f>
        <v>0</v>
      </c>
      <c r="M723" s="102">
        <f>L723*'1. Standard_Cost'!F314</f>
        <v>0</v>
      </c>
      <c r="N723" s="103"/>
      <c r="O723" s="103"/>
      <c r="P723" s="103"/>
      <c r="Q723" s="103"/>
      <c r="R723" s="104">
        <f>+N723*P723*'1. Standard_Cost'!$B$12</f>
        <v>0</v>
      </c>
      <c r="S723" s="104">
        <f>+N723*O723*P723*'1. Standard_Cost'!$C$12</f>
        <v>0</v>
      </c>
      <c r="T723" s="104">
        <f>+N723*P723*Q723*'1. Standard_Cost'!$D$12</f>
        <v>0</v>
      </c>
      <c r="U723" s="104">
        <f>+N723*O723*'1. Standard_Cost'!$E$12</f>
        <v>0</v>
      </c>
      <c r="V723" s="103"/>
      <c r="W723" s="103"/>
      <c r="X723" s="103"/>
      <c r="Y723" s="104">
        <f>+V723*((X723*'1. Standard_Cost'!$B$16)+(W723*X723*'1. Standard_Cost'!$C$16))</f>
        <v>0</v>
      </c>
      <c r="Z723" s="103"/>
      <c r="AA723" s="103"/>
      <c r="AB723" s="104">
        <f>+Z723*'1. Standard_Cost'!$B$20+AA723*'1. Standard_Cost'!$C$20</f>
        <v>0</v>
      </c>
      <c r="AC723" s="105"/>
      <c r="AD723" s="106"/>
      <c r="AE723" s="104">
        <f>SUM(AD723,AC723,AB723,Y723,U723,T723,S723,R723)*'1. Standard_Cost'!B338</f>
        <v>0</v>
      </c>
      <c r="AF723" s="104">
        <f>SUM(AD723,AE723)</f>
        <v>0</v>
      </c>
      <c r="AG723" s="103"/>
      <c r="AH723" s="103"/>
      <c r="AI723" s="103"/>
      <c r="AJ723" s="107"/>
      <c r="AK723" s="107"/>
      <c r="AL723" s="107"/>
      <c r="AM723" s="104">
        <f>AG723*'1. Standard_Cost'!B334+'Incremental_Cost Year 2021'!AH732*'1. Standard_Cost'!C334+'Incremental_Cost Year 2021'!AI732*'1. Standard_Cost'!D334+'Incremental_Cost Year 2021'!AJ732+'Incremental_Cost Year 2021'!AL732+AK723</f>
        <v>0</v>
      </c>
      <c r="AN723" s="104">
        <f>AM723*'1. Standard_Cost'!C338</f>
        <v>0</v>
      </c>
      <c r="AO723" s="107"/>
      <c r="AQ723" s="104">
        <f t="shared" ref="AQ723:AQ726" si="1175">L723+M723</f>
        <v>0</v>
      </c>
      <c r="AR723" s="104">
        <f t="shared" ref="AR723:AR726" si="1176">AF723</f>
        <v>0</v>
      </c>
      <c r="AS723" s="104">
        <f t="shared" si="1128"/>
        <v>0</v>
      </c>
      <c r="AT723" s="104">
        <f>SUM(AQ723,AR723,AS723)</f>
        <v>0</v>
      </c>
      <c r="AU723" s="229"/>
      <c r="AV723" s="229"/>
      <c r="AW723" s="229"/>
      <c r="AX723" s="229"/>
      <c r="AY723" s="229"/>
      <c r="AZ723" s="229"/>
      <c r="BA723" s="230">
        <f t="shared" ref="BA723:BA726" si="1177">SUM(AU723:AZ723)-AT723</f>
        <v>0</v>
      </c>
    </row>
    <row r="724" spans="1:53" ht="14.1" customHeight="1" outlineLevel="2" x14ac:dyDescent="0.2">
      <c r="A724" s="68"/>
      <c r="B724" s="94"/>
      <c r="C724" s="95"/>
      <c r="D724" s="110"/>
      <c r="E724" s="110"/>
      <c r="F724" s="110"/>
      <c r="G724" s="111"/>
      <c r="H724" s="99" t="s">
        <v>50</v>
      </c>
      <c r="I724" s="100"/>
      <c r="J724" s="101"/>
      <c r="K724" s="101"/>
      <c r="L724" s="102" t="str">
        <f>IF(I724&lt;&gt;0,((VLOOKUP(I724,'1. Standard_Cost'!$B$4:$D$8,2)+VLOOKUP(I724,'1. Standard_Cost'!$B$4:$D$8,3))*J724*K724),"0")</f>
        <v>0</v>
      </c>
      <c r="M724" s="102">
        <f>L724*'1. Standard_Cost'!F314</f>
        <v>0</v>
      </c>
      <c r="N724" s="103"/>
      <c r="O724" s="103"/>
      <c r="P724" s="103"/>
      <c r="Q724" s="103"/>
      <c r="R724" s="104">
        <f>+N724*P724*'1. Standard_Cost'!$B$12</f>
        <v>0</v>
      </c>
      <c r="S724" s="104">
        <f>+N724*O724*P724*'1. Standard_Cost'!$C$12</f>
        <v>0</v>
      </c>
      <c r="T724" s="104">
        <f>+N724*P724*Q724*'1. Standard_Cost'!$D$12</f>
        <v>0</v>
      </c>
      <c r="U724" s="104">
        <f>+N724*O724*'1. Standard_Cost'!$E$12</f>
        <v>0</v>
      </c>
      <c r="V724" s="103"/>
      <c r="W724" s="103"/>
      <c r="X724" s="103"/>
      <c r="Y724" s="104">
        <f>+V724*((X724*'1. Standard_Cost'!$B$16)+(W724*X724*'1. Standard_Cost'!$C$16))</f>
        <v>0</v>
      </c>
      <c r="Z724" s="103"/>
      <c r="AA724" s="103"/>
      <c r="AB724" s="104">
        <f>+Z724*'1. Standard_Cost'!$B$20+AA724*'1. Standard_Cost'!$C$20</f>
        <v>0</v>
      </c>
      <c r="AC724" s="105"/>
      <c r="AD724" s="106"/>
      <c r="AE724" s="104">
        <f>SUM(AD724,AC724,AB724,Y724,U724,T724,S724,R724)*'1. Standard_Cost'!B338</f>
        <v>0</v>
      </c>
      <c r="AF724" s="104">
        <f t="shared" ref="AF724:AF726" si="1178">SUM(AD724,AE724)</f>
        <v>0</v>
      </c>
      <c r="AG724" s="103"/>
      <c r="AH724" s="103">
        <v>0</v>
      </c>
      <c r="AI724" s="103">
        <v>0</v>
      </c>
      <c r="AJ724" s="107"/>
      <c r="AK724" s="107"/>
      <c r="AL724" s="107"/>
      <c r="AM724" s="104">
        <f>AG724*'1. Standard_Cost'!B334+'Incremental_Cost Year 2021'!AH733*'1. Standard_Cost'!C334+'Incremental_Cost Year 2021'!AI733*'1. Standard_Cost'!D334+'Incremental_Cost Year 2021'!AJ733+'Incremental_Cost Year 2021'!AL733+AK724</f>
        <v>0</v>
      </c>
      <c r="AN724" s="104">
        <f>AM724*'1. Standard_Cost'!C338</f>
        <v>0</v>
      </c>
      <c r="AO724" s="107"/>
      <c r="AQ724" s="104">
        <f t="shared" si="1175"/>
        <v>0</v>
      </c>
      <c r="AR724" s="104">
        <f t="shared" si="1176"/>
        <v>0</v>
      </c>
      <c r="AS724" s="104">
        <f t="shared" si="1128"/>
        <v>0</v>
      </c>
      <c r="AT724" s="104">
        <f t="shared" ref="AT724:AT726" si="1179">SUM(AQ724,AR724,AS724)</f>
        <v>0</v>
      </c>
      <c r="AU724" s="229"/>
      <c r="AV724" s="229">
        <v>0</v>
      </c>
      <c r="AW724" s="229"/>
      <c r="AX724" s="229"/>
      <c r="AY724" s="229"/>
      <c r="AZ724" s="229"/>
      <c r="BA724" s="230">
        <f t="shared" si="1177"/>
        <v>0</v>
      </c>
    </row>
    <row r="725" spans="1:53" ht="14.1" customHeight="1" outlineLevel="2" x14ac:dyDescent="0.2">
      <c r="A725" s="68"/>
      <c r="B725" s="94"/>
      <c r="C725" s="95"/>
      <c r="D725" s="110"/>
      <c r="E725" s="110"/>
      <c r="F725" s="110"/>
      <c r="G725" s="111"/>
      <c r="H725" s="99" t="s">
        <v>51</v>
      </c>
      <c r="I725" s="100"/>
      <c r="J725" s="101"/>
      <c r="K725" s="101"/>
      <c r="L725" s="102" t="str">
        <f>IF(I725&lt;&gt;0,((VLOOKUP(I725,'1. Standard_Cost'!$B$4:$D$8,2)+VLOOKUP(I725,'1. Standard_Cost'!$B$4:$D$8,3))*J725*K725),"0")</f>
        <v>0</v>
      </c>
      <c r="M725" s="102">
        <f>L725*'1. Standard_Cost'!F314</f>
        <v>0</v>
      </c>
      <c r="N725" s="103"/>
      <c r="O725" s="103"/>
      <c r="P725" s="103"/>
      <c r="Q725" s="103"/>
      <c r="R725" s="104">
        <f>+N725*P725*'1. Standard_Cost'!$B$12</f>
        <v>0</v>
      </c>
      <c r="S725" s="104">
        <f>+N725*O725*P725*'1. Standard_Cost'!$C$12</f>
        <v>0</v>
      </c>
      <c r="T725" s="104">
        <f>+N725*P725*Q725*'1. Standard_Cost'!$D$12</f>
        <v>0</v>
      </c>
      <c r="U725" s="104">
        <f>+N725*O725*'1. Standard_Cost'!$E$12</f>
        <v>0</v>
      </c>
      <c r="V725" s="103"/>
      <c r="W725" s="103"/>
      <c r="X725" s="103"/>
      <c r="Y725" s="104">
        <f>+V725*((X725*'1. Standard_Cost'!$B$16)+(W725*X725*'1. Standard_Cost'!$C$16))</f>
        <v>0</v>
      </c>
      <c r="Z725" s="103"/>
      <c r="AA725" s="103"/>
      <c r="AB725" s="104">
        <f>+Z725*'1. Standard_Cost'!$B$20+AA725*'1. Standard_Cost'!$C$20</f>
        <v>0</v>
      </c>
      <c r="AC725" s="105"/>
      <c r="AD725" s="106"/>
      <c r="AE725" s="104">
        <f>SUM(AD725,AC725,AB725,Y725,U725,T725,S725,R725)*'1. Standard_Cost'!B338</f>
        <v>0</v>
      </c>
      <c r="AF725" s="104">
        <f t="shared" si="1178"/>
        <v>0</v>
      </c>
      <c r="AG725" s="103"/>
      <c r="AH725" s="103"/>
      <c r="AI725" s="103"/>
      <c r="AJ725" s="107"/>
      <c r="AK725" s="107"/>
      <c r="AL725" s="107"/>
      <c r="AM725" s="104">
        <f>AG725*'1. Standard_Cost'!B334+'Incremental_Cost Year 2021'!AH734*'1. Standard_Cost'!C334+'Incremental_Cost Year 2021'!AI734*'1. Standard_Cost'!D334+'Incremental_Cost Year 2021'!AJ734+'Incremental_Cost Year 2021'!AL734+AK725</f>
        <v>0</v>
      </c>
      <c r="AN725" s="104">
        <f>AM725*'1. Standard_Cost'!C338</f>
        <v>0</v>
      </c>
      <c r="AO725" s="107"/>
      <c r="AQ725" s="104">
        <f t="shared" si="1175"/>
        <v>0</v>
      </c>
      <c r="AR725" s="104">
        <f t="shared" si="1176"/>
        <v>0</v>
      </c>
      <c r="AS725" s="104">
        <f t="shared" si="1128"/>
        <v>0</v>
      </c>
      <c r="AT725" s="104">
        <f t="shared" si="1179"/>
        <v>0</v>
      </c>
      <c r="AU725" s="229"/>
      <c r="AV725" s="229"/>
      <c r="AW725" s="229"/>
      <c r="AX725" s="229"/>
      <c r="AY725" s="229"/>
      <c r="AZ725" s="229"/>
      <c r="BA725" s="230">
        <f t="shared" si="1177"/>
        <v>0</v>
      </c>
    </row>
    <row r="726" spans="1:53" ht="14.1" customHeight="1" outlineLevel="2" x14ac:dyDescent="0.2">
      <c r="A726" s="68"/>
      <c r="B726" s="94"/>
      <c r="C726" s="95"/>
      <c r="D726" s="110"/>
      <c r="E726" s="110"/>
      <c r="F726" s="110"/>
      <c r="G726" s="111"/>
      <c r="H726" s="112" t="s">
        <v>179</v>
      </c>
      <c r="I726" s="100"/>
      <c r="J726" s="101"/>
      <c r="K726" s="101"/>
      <c r="L726" s="102" t="str">
        <f>IF(I726&lt;&gt;0,((VLOOKUP(I726,'1. Standard_Cost'!$B$4:$D$8,2)+VLOOKUP(I726,'1. Standard_Cost'!$B$4:$D$8,3))*J726*K726),"0")</f>
        <v>0</v>
      </c>
      <c r="M726" s="102">
        <f>L726*'1. Standard_Cost'!F314</f>
        <v>0</v>
      </c>
      <c r="N726" s="103"/>
      <c r="O726" s="103"/>
      <c r="P726" s="103"/>
      <c r="Q726" s="103"/>
      <c r="R726" s="104">
        <f>+N726*P726*'1. Standard_Cost'!$B$12</f>
        <v>0</v>
      </c>
      <c r="S726" s="104">
        <f>+N726*O726*P726*'1. Standard_Cost'!$C$12</f>
        <v>0</v>
      </c>
      <c r="T726" s="104">
        <f>+N726*P726*Q726*'1. Standard_Cost'!$D$12</f>
        <v>0</v>
      </c>
      <c r="U726" s="104">
        <f>+N726*O726*'1. Standard_Cost'!$E$12</f>
        <v>0</v>
      </c>
      <c r="V726" s="103"/>
      <c r="W726" s="103"/>
      <c r="X726" s="103"/>
      <c r="Y726" s="104">
        <f>+V726*((X726*'1. Standard_Cost'!$B$16)+(W726*X726*'1. Standard_Cost'!$C$16))</f>
        <v>0</v>
      </c>
      <c r="Z726" s="103"/>
      <c r="AA726" s="103"/>
      <c r="AB726" s="104">
        <f>+Z726*'1. Standard_Cost'!$B$20+AA726*'1. Standard_Cost'!$C$20</f>
        <v>0</v>
      </c>
      <c r="AC726" s="105"/>
      <c r="AD726" s="106"/>
      <c r="AE726" s="104">
        <f>SUM(AD726,AC726,AB726,Y726,U726,T726,S726,R726)*'1. Standard_Cost'!B338</f>
        <v>0</v>
      </c>
      <c r="AF726" s="104">
        <f t="shared" si="1178"/>
        <v>0</v>
      </c>
      <c r="AG726" s="103"/>
      <c r="AH726" s="103"/>
      <c r="AI726" s="103"/>
      <c r="AJ726" s="107"/>
      <c r="AK726" s="107"/>
      <c r="AL726" s="107"/>
      <c r="AM726" s="104">
        <f>AG726*'1. Standard_Cost'!B334+'Incremental_Cost Year 2021'!AH735*'1. Standard_Cost'!C334+'Incremental_Cost Year 2021'!AI735*'1. Standard_Cost'!D334+'Incremental_Cost Year 2021'!AJ735+'Incremental_Cost Year 2021'!AL735+AK726</f>
        <v>0</v>
      </c>
      <c r="AN726" s="104">
        <f>AM726*'1. Standard_Cost'!C338</f>
        <v>0</v>
      </c>
      <c r="AO726" s="107"/>
      <c r="AQ726" s="104">
        <f t="shared" si="1175"/>
        <v>0</v>
      </c>
      <c r="AR726" s="104">
        <f t="shared" si="1176"/>
        <v>0</v>
      </c>
      <c r="AS726" s="104">
        <f t="shared" si="1128"/>
        <v>0</v>
      </c>
      <c r="AT726" s="104">
        <f t="shared" si="1179"/>
        <v>0</v>
      </c>
      <c r="AU726" s="229"/>
      <c r="AV726" s="229"/>
      <c r="AW726" s="229"/>
      <c r="AX726" s="229"/>
      <c r="AY726" s="229"/>
      <c r="AZ726" s="229"/>
      <c r="BA726" s="230">
        <f t="shared" si="1177"/>
        <v>0</v>
      </c>
    </row>
    <row r="727" spans="1:53" ht="24.6" customHeight="1" outlineLevel="1" x14ac:dyDescent="0.2">
      <c r="A727" s="68"/>
      <c r="B727" s="141"/>
      <c r="C727" s="95"/>
      <c r="D727" s="113" t="s">
        <v>48</v>
      </c>
      <c r="E727" s="113" t="s">
        <v>831</v>
      </c>
      <c r="F727" s="114" t="s">
        <v>154</v>
      </c>
      <c r="G727" s="115" t="s">
        <v>155</v>
      </c>
      <c r="H727" s="122" t="s">
        <v>428</v>
      </c>
      <c r="I727" s="117"/>
      <c r="J727" s="117"/>
      <c r="K727" s="117"/>
      <c r="L727" s="118">
        <f>SUM(L723:L726)</f>
        <v>0</v>
      </c>
      <c r="M727" s="118">
        <f>SUM(M723:M726)</f>
        <v>0</v>
      </c>
      <c r="N727" s="117"/>
      <c r="O727" s="117"/>
      <c r="P727" s="117"/>
      <c r="Q727" s="117"/>
      <c r="R727" s="119">
        <f>SUM(R723:R726)</f>
        <v>0</v>
      </c>
      <c r="S727" s="119">
        <f>SUM(S723:S726)</f>
        <v>0</v>
      </c>
      <c r="T727" s="119">
        <f>SUM(T723:T726)</f>
        <v>0</v>
      </c>
      <c r="U727" s="119">
        <f>SUM(U723:U726)</f>
        <v>0</v>
      </c>
      <c r="V727" s="117"/>
      <c r="W727" s="117"/>
      <c r="X727" s="117"/>
      <c r="Y727" s="118">
        <f>SUM(Y723:Y726)</f>
        <v>0</v>
      </c>
      <c r="Z727" s="117"/>
      <c r="AA727" s="117"/>
      <c r="AB727" s="118">
        <f t="shared" ref="AB727:AF727" si="1180">SUM(AB723:AB726)</f>
        <v>0</v>
      </c>
      <c r="AC727" s="118">
        <f t="shared" si="1180"/>
        <v>0</v>
      </c>
      <c r="AD727" s="118">
        <f t="shared" si="1180"/>
        <v>0</v>
      </c>
      <c r="AE727" s="118">
        <f t="shared" si="1180"/>
        <v>0</v>
      </c>
      <c r="AF727" s="118">
        <f t="shared" si="1180"/>
        <v>0</v>
      </c>
      <c r="AG727" s="117"/>
      <c r="AH727" s="117"/>
      <c r="AI727" s="117"/>
      <c r="AJ727" s="119">
        <f>SUM(AJ723:AJ726)</f>
        <v>0</v>
      </c>
      <c r="AK727" s="119">
        <f t="shared" ref="AK727:AN727" si="1181">SUM(AK723:AK726)</f>
        <v>0</v>
      </c>
      <c r="AL727" s="119">
        <f t="shared" si="1181"/>
        <v>0</v>
      </c>
      <c r="AM727" s="119">
        <f t="shared" si="1181"/>
        <v>0</v>
      </c>
      <c r="AN727" s="119">
        <f t="shared" si="1181"/>
        <v>0</v>
      </c>
      <c r="AO727" s="116"/>
      <c r="AP727" s="120"/>
      <c r="AQ727" s="121">
        <f t="shared" ref="AQ727:BA727" si="1182">SUM(AQ723:AQ726)</f>
        <v>0</v>
      </c>
      <c r="AR727" s="121">
        <f t="shared" si="1182"/>
        <v>0</v>
      </c>
      <c r="AS727" s="121">
        <f t="shared" si="1182"/>
        <v>0</v>
      </c>
      <c r="AT727" s="121">
        <f t="shared" si="1182"/>
        <v>0</v>
      </c>
      <c r="AU727" s="121">
        <f t="shared" si="1182"/>
        <v>0</v>
      </c>
      <c r="AV727" s="121">
        <f t="shared" si="1182"/>
        <v>0</v>
      </c>
      <c r="AW727" s="121">
        <f t="shared" si="1182"/>
        <v>0</v>
      </c>
      <c r="AX727" s="121">
        <f t="shared" si="1182"/>
        <v>0</v>
      </c>
      <c r="AY727" s="121">
        <f t="shared" si="1182"/>
        <v>0</v>
      </c>
      <c r="AZ727" s="121">
        <f t="shared" si="1182"/>
        <v>0</v>
      </c>
      <c r="BA727" s="121">
        <f t="shared" si="1182"/>
        <v>0</v>
      </c>
    </row>
    <row r="728" spans="1:53" ht="14.1" customHeight="1" outlineLevel="2" x14ac:dyDescent="0.2">
      <c r="A728" s="68"/>
      <c r="B728" s="94"/>
      <c r="C728" s="250"/>
      <c r="D728" s="235" t="s">
        <v>522</v>
      </c>
      <c r="E728" s="96"/>
      <c r="F728" s="97"/>
      <c r="G728" s="98"/>
      <c r="H728" s="99" t="s">
        <v>520</v>
      </c>
      <c r="I728" s="100" t="s">
        <v>5</v>
      </c>
      <c r="J728" s="101">
        <v>3</v>
      </c>
      <c r="K728" s="101">
        <v>6</v>
      </c>
      <c r="L728" s="102">
        <f>IF(I728&lt;&gt;0,((VLOOKUP(I728,'1. Standard_Cost'!$B$4:$D$8,2)+VLOOKUP(I728,'1. Standard_Cost'!$B$4:$D$8,3))*J728*K728),"0")</f>
        <v>1261800</v>
      </c>
      <c r="M728" s="102">
        <f>L728*'1. Standard_Cost'!F4</f>
        <v>210720.6</v>
      </c>
      <c r="N728" s="103"/>
      <c r="O728" s="103"/>
      <c r="P728" s="103"/>
      <c r="Q728" s="103"/>
      <c r="R728" s="104">
        <f>+N728*P728*'1. Standard_Cost'!$B$12</f>
        <v>0</v>
      </c>
      <c r="S728" s="104">
        <f>+N728*O728*P728*'1. Standard_Cost'!$C$12</f>
        <v>0</v>
      </c>
      <c r="T728" s="104">
        <f>+N728*P728*Q728*'1. Standard_Cost'!$D$12</f>
        <v>0</v>
      </c>
      <c r="U728" s="104">
        <f>+N728*O728*'1. Standard_Cost'!$E$12</f>
        <v>0</v>
      </c>
      <c r="V728" s="103"/>
      <c r="W728" s="103"/>
      <c r="X728" s="103"/>
      <c r="Y728" s="104">
        <f>+V728*((X728*'1. Standard_Cost'!$B$16)+(W728*X728*'1. Standard_Cost'!$C$16))</f>
        <v>0</v>
      </c>
      <c r="Z728" s="103"/>
      <c r="AA728" s="103"/>
      <c r="AB728" s="104">
        <f>+Z728*'1. Standard_Cost'!$B$20+AA728*'1. Standard_Cost'!$C$20</f>
        <v>0</v>
      </c>
      <c r="AC728" s="105"/>
      <c r="AD728" s="106"/>
      <c r="AE728" s="104">
        <f>SUM(AD728,AC728,AB728,Y728,U728,T728,S728,R728)*'1. Standard_Cost'!B353</f>
        <v>0</v>
      </c>
      <c r="AF728" s="104">
        <f>SUM(AD728,AE728)</f>
        <v>0</v>
      </c>
      <c r="AG728" s="103"/>
      <c r="AH728" s="103"/>
      <c r="AI728" s="103"/>
      <c r="AJ728" s="107"/>
      <c r="AK728" s="107"/>
      <c r="AL728" s="107"/>
      <c r="AM728" s="104">
        <f>AG728*'1. Standard_Cost'!B349+'Incremental_Cost Year 2021'!AH737*'1. Standard_Cost'!C349+'Incremental_Cost Year 2021'!AI737*'1. Standard_Cost'!D349+'Incremental_Cost Year 2021'!AJ737+'Incremental_Cost Year 2021'!AL737+AK728</f>
        <v>0</v>
      </c>
      <c r="AN728" s="104">
        <f>AM728*'1. Standard_Cost'!C353</f>
        <v>0</v>
      </c>
      <c r="AO728" s="107"/>
      <c r="AQ728" s="104">
        <f t="shared" ref="AQ728:AQ731" si="1183">L728+M728</f>
        <v>1472520.6</v>
      </c>
      <c r="AR728" s="104">
        <f t="shared" ref="AR728:AR731" si="1184">AF728</f>
        <v>0</v>
      </c>
      <c r="AS728" s="104">
        <f t="shared" si="1128"/>
        <v>0</v>
      </c>
      <c r="AT728" s="104">
        <f>SUM(AQ728,AR728,AS728)</f>
        <v>1472520.6</v>
      </c>
      <c r="AU728" s="229">
        <f>AT728</f>
        <v>1472520.6</v>
      </c>
      <c r="AV728" s="229"/>
      <c r="AW728" s="229"/>
      <c r="AX728" s="229"/>
      <c r="AY728" s="229"/>
      <c r="AZ728" s="229"/>
      <c r="BA728" s="230">
        <f t="shared" ref="BA728:BA731" si="1185">SUM(AU728:AZ728)-AT728</f>
        <v>0</v>
      </c>
    </row>
    <row r="729" spans="1:53" ht="14.1" customHeight="1" outlineLevel="2" x14ac:dyDescent="0.2">
      <c r="A729" s="68"/>
      <c r="B729" s="94"/>
      <c r="C729" s="251"/>
      <c r="D729" s="236"/>
      <c r="E729" s="110"/>
      <c r="F729" s="110"/>
      <c r="G729" s="111"/>
      <c r="H729" s="99" t="s">
        <v>50</v>
      </c>
      <c r="I729" s="100"/>
      <c r="J729" s="101"/>
      <c r="K729" s="101"/>
      <c r="L729" s="102" t="str">
        <f>IF(I729&lt;&gt;0,((VLOOKUP(I729,'1. Standard_Cost'!$B$4:$D$8,2)+VLOOKUP(I729,'1. Standard_Cost'!$B$4:$D$8,3))*J729*K729),"0")</f>
        <v>0</v>
      </c>
      <c r="M729" s="102">
        <f>L729*'1. Standard_Cost'!F329</f>
        <v>0</v>
      </c>
      <c r="N729" s="103"/>
      <c r="O729" s="103"/>
      <c r="P729" s="103"/>
      <c r="Q729" s="103"/>
      <c r="R729" s="104">
        <f>+N729*P729*'1. Standard_Cost'!$B$12</f>
        <v>0</v>
      </c>
      <c r="S729" s="104">
        <f>+N729*O729*P729*'1. Standard_Cost'!$C$12</f>
        <v>0</v>
      </c>
      <c r="T729" s="104">
        <f>+N729*P729*Q729*'1. Standard_Cost'!$D$12</f>
        <v>0</v>
      </c>
      <c r="U729" s="104">
        <f>+N729*O729*'1. Standard_Cost'!$E$12</f>
        <v>0</v>
      </c>
      <c r="V729" s="103"/>
      <c r="W729" s="103"/>
      <c r="X729" s="103"/>
      <c r="Y729" s="104">
        <f>+V729*((X729*'1. Standard_Cost'!$B$16)+(W729*X729*'1. Standard_Cost'!$C$16))</f>
        <v>0</v>
      </c>
      <c r="Z729" s="103"/>
      <c r="AA729" s="103"/>
      <c r="AB729" s="104">
        <f>+Z729*'1. Standard_Cost'!$B$20+AA729*'1. Standard_Cost'!$C$20</f>
        <v>0</v>
      </c>
      <c r="AC729" s="105"/>
      <c r="AD729" s="106"/>
      <c r="AE729" s="104">
        <f>SUM(AD729,AC729,AB729,Y729,U729,T729,S729,R729)*'1. Standard_Cost'!B353</f>
        <v>0</v>
      </c>
      <c r="AF729" s="104">
        <f t="shared" ref="AF729:AF731" si="1186">SUM(AD729,AE729)</f>
        <v>0</v>
      </c>
      <c r="AG729" s="103"/>
      <c r="AH729" s="103">
        <v>0</v>
      </c>
      <c r="AI729" s="103">
        <v>0</v>
      </c>
      <c r="AJ729" s="107"/>
      <c r="AK729" s="107"/>
      <c r="AL729" s="107"/>
      <c r="AM729" s="104">
        <f>AG729*'1. Standard_Cost'!B349+'Incremental_Cost Year 2021'!AH738*'1. Standard_Cost'!C349+'Incremental_Cost Year 2021'!AI738*'1. Standard_Cost'!D349+'Incremental_Cost Year 2021'!AJ738+'Incremental_Cost Year 2021'!AL738+AK729</f>
        <v>0</v>
      </c>
      <c r="AN729" s="104">
        <f>AM729*'1. Standard_Cost'!C353</f>
        <v>0</v>
      </c>
      <c r="AO729" s="107"/>
      <c r="AQ729" s="104">
        <f t="shared" si="1183"/>
        <v>0</v>
      </c>
      <c r="AR729" s="104">
        <f t="shared" si="1184"/>
        <v>0</v>
      </c>
      <c r="AS729" s="104">
        <f t="shared" si="1128"/>
        <v>0</v>
      </c>
      <c r="AT729" s="104">
        <f t="shared" ref="AT729:AT731" si="1187">SUM(AQ729,AR729,AS729)</f>
        <v>0</v>
      </c>
      <c r="AU729" s="229"/>
      <c r="AV729" s="229">
        <v>0</v>
      </c>
      <c r="AW729" s="229"/>
      <c r="AX729" s="229"/>
      <c r="AY729" s="229"/>
      <c r="AZ729" s="229"/>
      <c r="BA729" s="230">
        <f t="shared" si="1185"/>
        <v>0</v>
      </c>
    </row>
    <row r="730" spans="1:53" ht="14.1" customHeight="1" outlineLevel="2" x14ac:dyDescent="0.2">
      <c r="A730" s="68"/>
      <c r="B730" s="94"/>
      <c r="C730" s="251"/>
      <c r="D730" s="236"/>
      <c r="E730" s="110"/>
      <c r="F730" s="110"/>
      <c r="G730" s="111"/>
      <c r="H730" s="99" t="s">
        <v>51</v>
      </c>
      <c r="I730" s="100"/>
      <c r="J730" s="101"/>
      <c r="K730" s="101"/>
      <c r="L730" s="102" t="str">
        <f>IF(I730&lt;&gt;0,((VLOOKUP(I730,'1. Standard_Cost'!$B$4:$D$8,2)+VLOOKUP(I730,'1. Standard_Cost'!$B$4:$D$8,3))*J730*K730),"0")</f>
        <v>0</v>
      </c>
      <c r="M730" s="102">
        <f>L730*'1. Standard_Cost'!F329</f>
        <v>0</v>
      </c>
      <c r="N730" s="103"/>
      <c r="O730" s="103"/>
      <c r="P730" s="103"/>
      <c r="Q730" s="103"/>
      <c r="R730" s="104">
        <f>+N730*P730*'1. Standard_Cost'!$B$12</f>
        <v>0</v>
      </c>
      <c r="S730" s="104">
        <f>+N730*O730*P730*'1. Standard_Cost'!$C$12</f>
        <v>0</v>
      </c>
      <c r="T730" s="104">
        <f>+N730*P730*Q730*'1. Standard_Cost'!$D$12</f>
        <v>0</v>
      </c>
      <c r="U730" s="104">
        <f>+N730*O730*'1. Standard_Cost'!$E$12</f>
        <v>0</v>
      </c>
      <c r="V730" s="103"/>
      <c r="W730" s="103"/>
      <c r="X730" s="103"/>
      <c r="Y730" s="104">
        <f>+V730*((X730*'1. Standard_Cost'!$B$16)+(W730*X730*'1. Standard_Cost'!$C$16))</f>
        <v>0</v>
      </c>
      <c r="Z730" s="103"/>
      <c r="AA730" s="103"/>
      <c r="AB730" s="104">
        <f>+Z730*'1. Standard_Cost'!$B$20+AA730*'1. Standard_Cost'!$C$20</f>
        <v>0</v>
      </c>
      <c r="AC730" s="105"/>
      <c r="AD730" s="106"/>
      <c r="AE730" s="104">
        <f>SUM(AD730,AC730,AB730,Y730,U730,T730,S730,R730)*'1. Standard_Cost'!B353</f>
        <v>0</v>
      </c>
      <c r="AF730" s="104">
        <f t="shared" si="1186"/>
        <v>0</v>
      </c>
      <c r="AG730" s="103"/>
      <c r="AH730" s="103"/>
      <c r="AI730" s="103"/>
      <c r="AJ730" s="107"/>
      <c r="AK730" s="107"/>
      <c r="AL730" s="107"/>
      <c r="AM730" s="104">
        <f>AG730*'1. Standard_Cost'!B349+'Incremental_Cost Year 2021'!AH739*'1. Standard_Cost'!C349+'Incremental_Cost Year 2021'!AI739*'1. Standard_Cost'!D349+'Incremental_Cost Year 2021'!AJ739+'Incremental_Cost Year 2021'!AL739+AK730</f>
        <v>0</v>
      </c>
      <c r="AN730" s="104">
        <f>AM730*'1. Standard_Cost'!C353</f>
        <v>0</v>
      </c>
      <c r="AO730" s="107"/>
      <c r="AQ730" s="104">
        <f t="shared" si="1183"/>
        <v>0</v>
      </c>
      <c r="AR730" s="104">
        <f t="shared" si="1184"/>
        <v>0</v>
      </c>
      <c r="AS730" s="104">
        <f t="shared" si="1128"/>
        <v>0</v>
      </c>
      <c r="AT730" s="104">
        <f t="shared" si="1187"/>
        <v>0</v>
      </c>
      <c r="AU730" s="229"/>
      <c r="AV730" s="229"/>
      <c r="AW730" s="229"/>
      <c r="AX730" s="229"/>
      <c r="AY730" s="229"/>
      <c r="AZ730" s="229"/>
      <c r="BA730" s="230">
        <f t="shared" si="1185"/>
        <v>0</v>
      </c>
    </row>
    <row r="731" spans="1:53" ht="14.1" customHeight="1" outlineLevel="2" x14ac:dyDescent="0.2">
      <c r="A731" s="68"/>
      <c r="B731" s="94"/>
      <c r="C731" s="251"/>
      <c r="D731" s="236"/>
      <c r="E731" s="110"/>
      <c r="F731" s="110"/>
      <c r="G731" s="111"/>
      <c r="H731" s="112" t="s">
        <v>179</v>
      </c>
      <c r="I731" s="100"/>
      <c r="J731" s="101"/>
      <c r="K731" s="101"/>
      <c r="L731" s="102" t="str">
        <f>IF(I731&lt;&gt;0,((VLOOKUP(I731,'1. Standard_Cost'!$B$4:$D$8,2)+VLOOKUP(I731,'1. Standard_Cost'!$B$4:$D$8,3))*J731*K731),"0")</f>
        <v>0</v>
      </c>
      <c r="M731" s="102">
        <f>L731*'1. Standard_Cost'!F329</f>
        <v>0</v>
      </c>
      <c r="N731" s="103"/>
      <c r="O731" s="103"/>
      <c r="P731" s="103"/>
      <c r="Q731" s="103"/>
      <c r="R731" s="104">
        <f>+N731*P731*'1. Standard_Cost'!$B$12</f>
        <v>0</v>
      </c>
      <c r="S731" s="104">
        <f>+N731*O731*P731*'1. Standard_Cost'!$C$12</f>
        <v>0</v>
      </c>
      <c r="T731" s="104">
        <f>+N731*P731*Q731*'1. Standard_Cost'!$D$12</f>
        <v>0</v>
      </c>
      <c r="U731" s="104">
        <f>+N731*O731*'1. Standard_Cost'!$E$12</f>
        <v>0</v>
      </c>
      <c r="V731" s="103"/>
      <c r="W731" s="103"/>
      <c r="X731" s="103"/>
      <c r="Y731" s="104">
        <f>+V731*((X731*'1. Standard_Cost'!$B$16)+(W731*X731*'1. Standard_Cost'!$C$16))</f>
        <v>0</v>
      </c>
      <c r="Z731" s="103"/>
      <c r="AA731" s="103"/>
      <c r="AB731" s="104">
        <f>+Z731*'1. Standard_Cost'!$B$20+AA731*'1. Standard_Cost'!$C$20</f>
        <v>0</v>
      </c>
      <c r="AC731" s="105"/>
      <c r="AD731" s="106"/>
      <c r="AE731" s="104">
        <f>SUM(AD731,AC731,AB731,Y731,U731,T731,S731,R731)*'1. Standard_Cost'!B353</f>
        <v>0</v>
      </c>
      <c r="AF731" s="104">
        <f t="shared" si="1186"/>
        <v>0</v>
      </c>
      <c r="AG731" s="103"/>
      <c r="AH731" s="103"/>
      <c r="AI731" s="103"/>
      <c r="AJ731" s="107"/>
      <c r="AK731" s="107"/>
      <c r="AL731" s="107"/>
      <c r="AM731" s="104">
        <f>AG731*'1. Standard_Cost'!B349+'Incremental_Cost Year 2021'!AH740*'1. Standard_Cost'!C349+'Incremental_Cost Year 2021'!AI740*'1. Standard_Cost'!D349+'Incremental_Cost Year 2021'!AJ740+'Incremental_Cost Year 2021'!AL740+AK731</f>
        <v>0</v>
      </c>
      <c r="AN731" s="104">
        <f>AM731*'1. Standard_Cost'!C353</f>
        <v>0</v>
      </c>
      <c r="AO731" s="107"/>
      <c r="AQ731" s="104">
        <f t="shared" si="1183"/>
        <v>0</v>
      </c>
      <c r="AR731" s="104">
        <f t="shared" si="1184"/>
        <v>0</v>
      </c>
      <c r="AS731" s="104">
        <f t="shared" si="1128"/>
        <v>0</v>
      </c>
      <c r="AT731" s="104">
        <f t="shared" si="1187"/>
        <v>0</v>
      </c>
      <c r="AU731" s="229"/>
      <c r="AV731" s="229"/>
      <c r="AW731" s="229"/>
      <c r="AX731" s="229"/>
      <c r="AY731" s="229"/>
      <c r="AZ731" s="229"/>
      <c r="BA731" s="230">
        <f t="shared" si="1185"/>
        <v>0</v>
      </c>
    </row>
    <row r="732" spans="1:53" ht="25.35" customHeight="1" outlineLevel="1" x14ac:dyDescent="0.2">
      <c r="A732" s="68"/>
      <c r="B732" s="94"/>
      <c r="C732" s="251"/>
      <c r="D732" s="237"/>
      <c r="E732" s="113" t="s">
        <v>832</v>
      </c>
      <c r="F732" s="114" t="s">
        <v>154</v>
      </c>
      <c r="G732" s="115" t="s">
        <v>155</v>
      </c>
      <c r="H732" s="140" t="s">
        <v>429</v>
      </c>
      <c r="I732" s="117"/>
      <c r="J732" s="117"/>
      <c r="K732" s="117"/>
      <c r="L732" s="118">
        <f>SUM(L728:L731)</f>
        <v>1261800</v>
      </c>
      <c r="M732" s="118">
        <f>SUM(M728:M731)</f>
        <v>210720.6</v>
      </c>
      <c r="N732" s="117"/>
      <c r="O732" s="117"/>
      <c r="P732" s="117"/>
      <c r="Q732" s="117"/>
      <c r="R732" s="119">
        <f>SUM(R728:R731)</f>
        <v>0</v>
      </c>
      <c r="S732" s="119">
        <f>SUM(S728:S731)</f>
        <v>0</v>
      </c>
      <c r="T732" s="119">
        <f>SUM(T728:T731)</f>
        <v>0</v>
      </c>
      <c r="U732" s="119">
        <f>SUM(U728:U731)</f>
        <v>0</v>
      </c>
      <c r="V732" s="117"/>
      <c r="W732" s="117"/>
      <c r="X732" s="117"/>
      <c r="Y732" s="118">
        <f>SUM(Y728:Y731)</f>
        <v>0</v>
      </c>
      <c r="Z732" s="117"/>
      <c r="AA732" s="117"/>
      <c r="AB732" s="118">
        <f t="shared" ref="AB732:AF732" si="1188">SUM(AB728:AB731)</f>
        <v>0</v>
      </c>
      <c r="AC732" s="118">
        <f t="shared" si="1188"/>
        <v>0</v>
      </c>
      <c r="AD732" s="118">
        <f t="shared" si="1188"/>
        <v>0</v>
      </c>
      <c r="AE732" s="118">
        <f t="shared" si="1188"/>
        <v>0</v>
      </c>
      <c r="AF732" s="118">
        <f t="shared" si="1188"/>
        <v>0</v>
      </c>
      <c r="AG732" s="117"/>
      <c r="AH732" s="117"/>
      <c r="AI732" s="117"/>
      <c r="AJ732" s="119">
        <f>SUM(AJ728:AJ731)</f>
        <v>0</v>
      </c>
      <c r="AK732" s="119">
        <f t="shared" ref="AK732:AN732" si="1189">SUM(AK728:AK731)</f>
        <v>0</v>
      </c>
      <c r="AL732" s="119">
        <f t="shared" si="1189"/>
        <v>0</v>
      </c>
      <c r="AM732" s="119">
        <f t="shared" si="1189"/>
        <v>0</v>
      </c>
      <c r="AN732" s="119">
        <f t="shared" si="1189"/>
        <v>0</v>
      </c>
      <c r="AO732" s="116"/>
      <c r="AP732" s="120"/>
      <c r="AQ732" s="118">
        <f t="shared" ref="AQ732:BA732" si="1190">SUM(AQ728:AQ731)</f>
        <v>1472520.6</v>
      </c>
      <c r="AR732" s="118">
        <f t="shared" si="1190"/>
        <v>0</v>
      </c>
      <c r="AS732" s="118">
        <f t="shared" si="1190"/>
        <v>0</v>
      </c>
      <c r="AT732" s="118">
        <f t="shared" si="1190"/>
        <v>1472520.6</v>
      </c>
      <c r="AU732" s="118">
        <f t="shared" si="1190"/>
        <v>1472520.6</v>
      </c>
      <c r="AV732" s="118">
        <f t="shared" si="1190"/>
        <v>0</v>
      </c>
      <c r="AW732" s="118">
        <f t="shared" si="1190"/>
        <v>0</v>
      </c>
      <c r="AX732" s="118">
        <f t="shared" si="1190"/>
        <v>0</v>
      </c>
      <c r="AY732" s="118">
        <f t="shared" si="1190"/>
        <v>0</v>
      </c>
      <c r="AZ732" s="118">
        <f t="shared" si="1190"/>
        <v>0</v>
      </c>
      <c r="BA732" s="118">
        <f t="shared" si="1190"/>
        <v>0</v>
      </c>
    </row>
    <row r="733" spans="1:53" ht="14.1" customHeight="1" outlineLevel="2" x14ac:dyDescent="0.2">
      <c r="A733" s="68"/>
      <c r="B733" s="94"/>
      <c r="C733" s="251"/>
      <c r="D733" s="235" t="s">
        <v>522</v>
      </c>
      <c r="E733" s="96"/>
      <c r="F733" s="97"/>
      <c r="G733" s="98"/>
      <c r="H733" s="99" t="s">
        <v>520</v>
      </c>
      <c r="I733" s="100" t="s">
        <v>5</v>
      </c>
      <c r="J733" s="101">
        <v>3</v>
      </c>
      <c r="K733" s="101">
        <v>5</v>
      </c>
      <c r="L733" s="102">
        <f>IF(I733&lt;&gt;0,((VLOOKUP(I733,'1. Standard_Cost'!$B$4:$D$8,2)+VLOOKUP(I733,'1. Standard_Cost'!$B$4:$D$8,3))*J733*K733),"0")</f>
        <v>1051500</v>
      </c>
      <c r="M733" s="102">
        <f>L733*'1. Standard_Cost'!F4</f>
        <v>175600.5</v>
      </c>
      <c r="N733" s="103"/>
      <c r="O733" s="103"/>
      <c r="P733" s="103"/>
      <c r="Q733" s="103"/>
      <c r="R733" s="104">
        <f>+N733*P733*'1. Standard_Cost'!$B$12</f>
        <v>0</v>
      </c>
      <c r="S733" s="104">
        <f>+N733*O733*P733*'1. Standard_Cost'!$C$12</f>
        <v>0</v>
      </c>
      <c r="T733" s="104">
        <f>+N733*P733*Q733*'1. Standard_Cost'!$D$12</f>
        <v>0</v>
      </c>
      <c r="U733" s="104">
        <f>+N733*O733*'1. Standard_Cost'!$E$12</f>
        <v>0</v>
      </c>
      <c r="V733" s="103"/>
      <c r="W733" s="103"/>
      <c r="X733" s="103"/>
      <c r="Y733" s="104">
        <f>+V733*((X733*'1. Standard_Cost'!$B$16)+(W733*X733*'1. Standard_Cost'!$C$16))</f>
        <v>0</v>
      </c>
      <c r="Z733" s="103"/>
      <c r="AA733" s="103"/>
      <c r="AB733" s="104">
        <f>+Z733*'1. Standard_Cost'!$B$20+AA733*'1. Standard_Cost'!$C$20</f>
        <v>0</v>
      </c>
      <c r="AC733" s="105"/>
      <c r="AD733" s="106"/>
      <c r="AE733" s="104">
        <f>SUM(AD733,AC733,AB733,Y733,U733,T733,S733,R733)*'1. Standard_Cost'!B353</f>
        <v>0</v>
      </c>
      <c r="AF733" s="104">
        <f>SUM(AD733,AE733)</f>
        <v>0</v>
      </c>
      <c r="AG733" s="103"/>
      <c r="AH733" s="103"/>
      <c r="AI733" s="103"/>
      <c r="AJ733" s="107"/>
      <c r="AK733" s="107"/>
      <c r="AL733" s="107"/>
      <c r="AM733" s="104">
        <f>AG733*'1. Standard_Cost'!B349+'Incremental_Cost Year 2021'!AH742*'1. Standard_Cost'!C349+'Incremental_Cost Year 2021'!AI742*'1. Standard_Cost'!D349+'Incremental_Cost Year 2021'!AJ742+'Incremental_Cost Year 2021'!AL742+AK733</f>
        <v>0</v>
      </c>
      <c r="AN733" s="104">
        <f>AM733*'1. Standard_Cost'!C353</f>
        <v>0</v>
      </c>
      <c r="AO733" s="107"/>
      <c r="AQ733" s="104">
        <f t="shared" ref="AQ733:AQ736" si="1191">L733+M733</f>
        <v>1227100.5</v>
      </c>
      <c r="AR733" s="104">
        <f t="shared" ref="AR733:AR736" si="1192">AF733</f>
        <v>0</v>
      </c>
      <c r="AS733" s="104">
        <f t="shared" si="1128"/>
        <v>0</v>
      </c>
      <c r="AT733" s="104">
        <f>SUM(AQ733,AR733,AS733)</f>
        <v>1227100.5</v>
      </c>
      <c r="AU733" s="229">
        <f>AT733</f>
        <v>1227100.5</v>
      </c>
      <c r="AV733" s="229"/>
      <c r="AW733" s="229"/>
      <c r="AX733" s="229"/>
      <c r="AY733" s="229"/>
      <c r="AZ733" s="229"/>
      <c r="BA733" s="230">
        <f t="shared" ref="BA733:BA736" si="1193">SUM(AU733:AZ733)-AT733</f>
        <v>0</v>
      </c>
    </row>
    <row r="734" spans="1:53" ht="14.1" customHeight="1" outlineLevel="2" x14ac:dyDescent="0.2">
      <c r="A734" s="68"/>
      <c r="B734" s="94"/>
      <c r="C734" s="251"/>
      <c r="D734" s="236"/>
      <c r="E734" s="110"/>
      <c r="F734" s="110"/>
      <c r="G734" s="111"/>
      <c r="H734" s="99" t="s">
        <v>50</v>
      </c>
      <c r="I734" s="100"/>
      <c r="J734" s="101"/>
      <c r="K734" s="101"/>
      <c r="L734" s="102" t="str">
        <f>IF(I734&lt;&gt;0,((VLOOKUP(I734,'1. Standard_Cost'!$B$4:$D$8,2)+VLOOKUP(I734,'1. Standard_Cost'!$B$4:$D$8,3))*J734*K734),"0")</f>
        <v>0</v>
      </c>
      <c r="M734" s="102">
        <f>L734*'1. Standard_Cost'!F329</f>
        <v>0</v>
      </c>
      <c r="N734" s="103"/>
      <c r="O734" s="103"/>
      <c r="P734" s="103"/>
      <c r="Q734" s="103"/>
      <c r="R734" s="104">
        <f>+N734*P734*'1. Standard_Cost'!$B$12</f>
        <v>0</v>
      </c>
      <c r="S734" s="104">
        <f>+N734*O734*P734*'1. Standard_Cost'!$C$12</f>
        <v>0</v>
      </c>
      <c r="T734" s="104">
        <f>+N734*P734*Q734*'1. Standard_Cost'!$D$12</f>
        <v>0</v>
      </c>
      <c r="U734" s="104">
        <f>+N734*O734*'1. Standard_Cost'!$E$12</f>
        <v>0</v>
      </c>
      <c r="V734" s="103"/>
      <c r="W734" s="103"/>
      <c r="X734" s="103"/>
      <c r="Y734" s="104">
        <f>+V734*((X734*'1. Standard_Cost'!$B$16)+(W734*X734*'1. Standard_Cost'!$C$16))</f>
        <v>0</v>
      </c>
      <c r="Z734" s="103"/>
      <c r="AA734" s="103"/>
      <c r="AB734" s="104">
        <f>+Z734*'1. Standard_Cost'!$B$20+AA734*'1. Standard_Cost'!$C$20</f>
        <v>0</v>
      </c>
      <c r="AC734" s="105"/>
      <c r="AD734" s="106"/>
      <c r="AE734" s="104">
        <f>SUM(AD734,AC734,AB734,Y734,U734,T734,S734,R734)*'1. Standard_Cost'!B353</f>
        <v>0</v>
      </c>
      <c r="AF734" s="104">
        <f t="shared" ref="AF734:AF736" si="1194">SUM(AD734,AE734)</f>
        <v>0</v>
      </c>
      <c r="AG734" s="103"/>
      <c r="AH734" s="103">
        <v>0</v>
      </c>
      <c r="AI734" s="103">
        <v>0</v>
      </c>
      <c r="AJ734" s="107"/>
      <c r="AK734" s="107"/>
      <c r="AL734" s="107"/>
      <c r="AM734" s="104">
        <f>AG734*'1. Standard_Cost'!B349+'Incremental_Cost Year 2021'!AH743*'1. Standard_Cost'!C349+'Incremental_Cost Year 2021'!AI743*'1. Standard_Cost'!D349+'Incremental_Cost Year 2021'!AJ743+'Incremental_Cost Year 2021'!AL743+AK734</f>
        <v>0</v>
      </c>
      <c r="AN734" s="104">
        <f>AM734*'1. Standard_Cost'!C353</f>
        <v>0</v>
      </c>
      <c r="AO734" s="107"/>
      <c r="AQ734" s="104">
        <f t="shared" si="1191"/>
        <v>0</v>
      </c>
      <c r="AR734" s="104">
        <f t="shared" si="1192"/>
        <v>0</v>
      </c>
      <c r="AS734" s="104">
        <f t="shared" si="1128"/>
        <v>0</v>
      </c>
      <c r="AT734" s="104">
        <f t="shared" ref="AT734:AT736" si="1195">SUM(AQ734,AR734,AS734)</f>
        <v>0</v>
      </c>
      <c r="AU734" s="229"/>
      <c r="AV734" s="229">
        <v>0</v>
      </c>
      <c r="AW734" s="229"/>
      <c r="AX734" s="229"/>
      <c r="AY734" s="229"/>
      <c r="AZ734" s="229"/>
      <c r="BA734" s="230">
        <f t="shared" si="1193"/>
        <v>0</v>
      </c>
    </row>
    <row r="735" spans="1:53" ht="14.1" customHeight="1" outlineLevel="2" x14ac:dyDescent="0.2">
      <c r="A735" s="68"/>
      <c r="B735" s="94"/>
      <c r="C735" s="251"/>
      <c r="D735" s="236"/>
      <c r="E735" s="110"/>
      <c r="F735" s="110"/>
      <c r="G735" s="111"/>
      <c r="H735" s="99" t="s">
        <v>51</v>
      </c>
      <c r="I735" s="100"/>
      <c r="J735" s="101"/>
      <c r="K735" s="101"/>
      <c r="L735" s="102" t="str">
        <f>IF(I735&lt;&gt;0,((VLOOKUP(I735,'1. Standard_Cost'!$B$4:$D$8,2)+VLOOKUP(I735,'1. Standard_Cost'!$B$4:$D$8,3))*J735*K735),"0")</f>
        <v>0</v>
      </c>
      <c r="M735" s="102">
        <f>L735*'1. Standard_Cost'!F329</f>
        <v>0</v>
      </c>
      <c r="N735" s="103"/>
      <c r="O735" s="103"/>
      <c r="P735" s="103"/>
      <c r="Q735" s="103"/>
      <c r="R735" s="104">
        <f>+N735*P735*'1. Standard_Cost'!$B$12</f>
        <v>0</v>
      </c>
      <c r="S735" s="104">
        <f>+N735*O735*P735*'1. Standard_Cost'!$C$12</f>
        <v>0</v>
      </c>
      <c r="T735" s="104">
        <f>+N735*P735*Q735*'1. Standard_Cost'!$D$12</f>
        <v>0</v>
      </c>
      <c r="U735" s="104">
        <f>+N735*O735*'1. Standard_Cost'!$E$12</f>
        <v>0</v>
      </c>
      <c r="V735" s="103"/>
      <c r="W735" s="103"/>
      <c r="X735" s="103"/>
      <c r="Y735" s="104">
        <f>+V735*((X735*'1. Standard_Cost'!$B$16)+(W735*X735*'1. Standard_Cost'!$C$16))</f>
        <v>0</v>
      </c>
      <c r="Z735" s="103"/>
      <c r="AA735" s="103"/>
      <c r="AB735" s="104">
        <f>+Z735*'1. Standard_Cost'!$B$20+AA735*'1. Standard_Cost'!$C$20</f>
        <v>0</v>
      </c>
      <c r="AC735" s="105"/>
      <c r="AD735" s="106"/>
      <c r="AE735" s="104">
        <f>SUM(AD735,AC735,AB735,Y735,U735,T735,S735,R735)*'1. Standard_Cost'!B353</f>
        <v>0</v>
      </c>
      <c r="AF735" s="104">
        <f t="shared" si="1194"/>
        <v>0</v>
      </c>
      <c r="AG735" s="103"/>
      <c r="AH735" s="103"/>
      <c r="AI735" s="103"/>
      <c r="AJ735" s="107"/>
      <c r="AK735" s="107"/>
      <c r="AL735" s="107"/>
      <c r="AM735" s="104">
        <f>AG735*'1. Standard_Cost'!B349+'Incremental_Cost Year 2021'!AH744*'1. Standard_Cost'!C349+'Incremental_Cost Year 2021'!AI744*'1. Standard_Cost'!D349+'Incremental_Cost Year 2021'!AJ744+'Incremental_Cost Year 2021'!AL744+AK735</f>
        <v>0</v>
      </c>
      <c r="AN735" s="104">
        <f>AM735*'1. Standard_Cost'!C353</f>
        <v>0</v>
      </c>
      <c r="AO735" s="107"/>
      <c r="AQ735" s="104">
        <f t="shared" si="1191"/>
        <v>0</v>
      </c>
      <c r="AR735" s="104">
        <f t="shared" si="1192"/>
        <v>0</v>
      </c>
      <c r="AS735" s="104">
        <f t="shared" si="1128"/>
        <v>0</v>
      </c>
      <c r="AT735" s="104">
        <f t="shared" si="1195"/>
        <v>0</v>
      </c>
      <c r="AU735" s="229"/>
      <c r="AV735" s="229"/>
      <c r="AW735" s="229"/>
      <c r="AX735" s="229"/>
      <c r="AY735" s="229"/>
      <c r="AZ735" s="229"/>
      <c r="BA735" s="230">
        <f t="shared" si="1193"/>
        <v>0</v>
      </c>
    </row>
    <row r="736" spans="1:53" ht="14.1" customHeight="1" outlineLevel="2" x14ac:dyDescent="0.2">
      <c r="A736" s="68"/>
      <c r="B736" s="94"/>
      <c r="C736" s="251"/>
      <c r="D736" s="236"/>
      <c r="E736" s="110"/>
      <c r="F736" s="110"/>
      <c r="G736" s="111"/>
      <c r="H736" s="112" t="s">
        <v>179</v>
      </c>
      <c r="I736" s="100"/>
      <c r="J736" s="101"/>
      <c r="K736" s="101"/>
      <c r="L736" s="102" t="str">
        <f>IF(I736&lt;&gt;0,((VLOOKUP(I736,'1. Standard_Cost'!$B$4:$D$8,2)+VLOOKUP(I736,'1. Standard_Cost'!$B$4:$D$8,3))*J736*K736),"0")</f>
        <v>0</v>
      </c>
      <c r="M736" s="102">
        <f>L736*'1. Standard_Cost'!F329</f>
        <v>0</v>
      </c>
      <c r="N736" s="103"/>
      <c r="O736" s="103"/>
      <c r="P736" s="103"/>
      <c r="Q736" s="103"/>
      <c r="R736" s="104">
        <f>+N736*P736*'1. Standard_Cost'!$B$12</f>
        <v>0</v>
      </c>
      <c r="S736" s="104">
        <f>+N736*O736*P736*'1. Standard_Cost'!$C$12</f>
        <v>0</v>
      </c>
      <c r="T736" s="104">
        <f>+N736*P736*Q736*'1. Standard_Cost'!$D$12</f>
        <v>0</v>
      </c>
      <c r="U736" s="104">
        <f>+N736*O736*'1. Standard_Cost'!$E$12</f>
        <v>0</v>
      </c>
      <c r="V736" s="103"/>
      <c r="W736" s="103"/>
      <c r="X736" s="103"/>
      <c r="Y736" s="104">
        <f>+V736*((X736*'1. Standard_Cost'!$B$16)+(W736*X736*'1. Standard_Cost'!$C$16))</f>
        <v>0</v>
      </c>
      <c r="Z736" s="103"/>
      <c r="AA736" s="103"/>
      <c r="AB736" s="104">
        <f>+Z736*'1. Standard_Cost'!$B$20+AA736*'1. Standard_Cost'!$C$20</f>
        <v>0</v>
      </c>
      <c r="AC736" s="105"/>
      <c r="AD736" s="106"/>
      <c r="AE736" s="104">
        <f>SUM(AD736,AC736,AB736,Y736,U736,T736,S736,R736)*'1. Standard_Cost'!B353</f>
        <v>0</v>
      </c>
      <c r="AF736" s="104">
        <f t="shared" si="1194"/>
        <v>0</v>
      </c>
      <c r="AG736" s="103"/>
      <c r="AH736" s="103"/>
      <c r="AI736" s="103"/>
      <c r="AJ736" s="107"/>
      <c r="AK736" s="107"/>
      <c r="AL736" s="107"/>
      <c r="AM736" s="104">
        <f>AG736*'1. Standard_Cost'!B349+'Incremental_Cost Year 2021'!AH745*'1. Standard_Cost'!C349+'Incremental_Cost Year 2021'!AI745*'1. Standard_Cost'!D349+'Incremental_Cost Year 2021'!AJ745+'Incremental_Cost Year 2021'!AL745+AK736</f>
        <v>0</v>
      </c>
      <c r="AN736" s="104">
        <f>AM736*'1. Standard_Cost'!C353</f>
        <v>0</v>
      </c>
      <c r="AO736" s="107"/>
      <c r="AQ736" s="104">
        <f t="shared" si="1191"/>
        <v>0</v>
      </c>
      <c r="AR736" s="104">
        <f t="shared" si="1192"/>
        <v>0</v>
      </c>
      <c r="AS736" s="104">
        <f t="shared" si="1128"/>
        <v>0</v>
      </c>
      <c r="AT736" s="104">
        <f t="shared" si="1195"/>
        <v>0</v>
      </c>
      <c r="AU736" s="229"/>
      <c r="AV736" s="229"/>
      <c r="AW736" s="229"/>
      <c r="AX736" s="229"/>
      <c r="AY736" s="229"/>
      <c r="AZ736" s="229"/>
      <c r="BA736" s="230">
        <f t="shared" si="1193"/>
        <v>0</v>
      </c>
    </row>
    <row r="737" spans="1:53" ht="25.7" customHeight="1" outlineLevel="1" x14ac:dyDescent="0.2">
      <c r="A737" s="68"/>
      <c r="B737" s="94"/>
      <c r="C737" s="251"/>
      <c r="D737" s="237"/>
      <c r="E737" s="113" t="s">
        <v>833</v>
      </c>
      <c r="F737" s="114" t="s">
        <v>154</v>
      </c>
      <c r="G737" s="115" t="s">
        <v>155</v>
      </c>
      <c r="H737" s="122" t="s">
        <v>430</v>
      </c>
      <c r="I737" s="117"/>
      <c r="J737" s="117"/>
      <c r="K737" s="117"/>
      <c r="L737" s="118">
        <f>SUM(L733:L736)</f>
        <v>1051500</v>
      </c>
      <c r="M737" s="118">
        <f>SUM(M733:M736)</f>
        <v>175600.5</v>
      </c>
      <c r="N737" s="117"/>
      <c r="O737" s="117"/>
      <c r="P737" s="117"/>
      <c r="Q737" s="117"/>
      <c r="R737" s="119">
        <f>SUM(R733:R736)</f>
        <v>0</v>
      </c>
      <c r="S737" s="119">
        <f>SUM(S733:S736)</f>
        <v>0</v>
      </c>
      <c r="T737" s="119">
        <f>SUM(T733:T736)</f>
        <v>0</v>
      </c>
      <c r="U737" s="119">
        <f>SUM(U733:U736)</f>
        <v>0</v>
      </c>
      <c r="V737" s="117"/>
      <c r="W737" s="117"/>
      <c r="X737" s="117"/>
      <c r="Y737" s="118">
        <f>SUM(Y733:Y736)</f>
        <v>0</v>
      </c>
      <c r="Z737" s="117"/>
      <c r="AA737" s="117"/>
      <c r="AB737" s="118">
        <f t="shared" ref="AB737:AF737" si="1196">SUM(AB733:AB736)</f>
        <v>0</v>
      </c>
      <c r="AC737" s="118">
        <f t="shared" si="1196"/>
        <v>0</v>
      </c>
      <c r="AD737" s="118">
        <f t="shared" si="1196"/>
        <v>0</v>
      </c>
      <c r="AE737" s="118">
        <f t="shared" si="1196"/>
        <v>0</v>
      </c>
      <c r="AF737" s="118">
        <f t="shared" si="1196"/>
        <v>0</v>
      </c>
      <c r="AG737" s="117"/>
      <c r="AH737" s="117"/>
      <c r="AI737" s="117"/>
      <c r="AJ737" s="119">
        <f>SUM(AJ733:AJ736)</f>
        <v>0</v>
      </c>
      <c r="AK737" s="119">
        <f t="shared" ref="AK737:AN737" si="1197">SUM(AK733:AK736)</f>
        <v>0</v>
      </c>
      <c r="AL737" s="119">
        <f t="shared" si="1197"/>
        <v>0</v>
      </c>
      <c r="AM737" s="119">
        <f t="shared" si="1197"/>
        <v>0</v>
      </c>
      <c r="AN737" s="119">
        <f t="shared" si="1197"/>
        <v>0</v>
      </c>
      <c r="AO737" s="116"/>
      <c r="AP737" s="120"/>
      <c r="AQ737" s="121">
        <f t="shared" ref="AQ737:BA737" si="1198">SUM(AQ733:AQ736)</f>
        <v>1227100.5</v>
      </c>
      <c r="AR737" s="121">
        <f t="shared" si="1198"/>
        <v>0</v>
      </c>
      <c r="AS737" s="121">
        <f t="shared" si="1198"/>
        <v>0</v>
      </c>
      <c r="AT737" s="121">
        <f t="shared" si="1198"/>
        <v>1227100.5</v>
      </c>
      <c r="AU737" s="121">
        <f t="shared" si="1198"/>
        <v>1227100.5</v>
      </c>
      <c r="AV737" s="121">
        <f t="shared" si="1198"/>
        <v>0</v>
      </c>
      <c r="AW737" s="121">
        <f t="shared" si="1198"/>
        <v>0</v>
      </c>
      <c r="AX737" s="121">
        <f t="shared" si="1198"/>
        <v>0</v>
      </c>
      <c r="AY737" s="121">
        <f t="shared" si="1198"/>
        <v>0</v>
      </c>
      <c r="AZ737" s="121">
        <f t="shared" si="1198"/>
        <v>0</v>
      </c>
      <c r="BA737" s="121">
        <f t="shared" si="1198"/>
        <v>0</v>
      </c>
    </row>
    <row r="738" spans="1:53" ht="14.1" customHeight="1" outlineLevel="2" x14ac:dyDescent="0.2">
      <c r="A738" s="68"/>
      <c r="B738" s="94"/>
      <c r="C738" s="251"/>
      <c r="D738" s="235" t="s">
        <v>522</v>
      </c>
      <c r="E738" s="96"/>
      <c r="F738" s="97"/>
      <c r="G738" s="98"/>
      <c r="H738" s="157" t="s">
        <v>526</v>
      </c>
      <c r="I738" s="100" t="s">
        <v>5</v>
      </c>
      <c r="J738" s="101">
        <v>2</v>
      </c>
      <c r="K738" s="101">
        <v>4</v>
      </c>
      <c r="L738" s="102">
        <f>IF(I738&lt;&gt;0,((VLOOKUP(I738,'1. Standard_Cost'!$B$4:$D$8,2)+VLOOKUP(I738,'1. Standard_Cost'!$B$4:$D$8,3))*J738*K738),"0")</f>
        <v>560800</v>
      </c>
      <c r="M738" s="102">
        <f>L738*'1. Standard_Cost'!F4</f>
        <v>93653.6</v>
      </c>
      <c r="N738" s="103"/>
      <c r="O738" s="103"/>
      <c r="P738" s="103"/>
      <c r="Q738" s="103"/>
      <c r="R738" s="104">
        <f>+N738*P738*'1. Standard_Cost'!$B$12</f>
        <v>0</v>
      </c>
      <c r="S738" s="104">
        <f>+N738*O738*P738*'1. Standard_Cost'!$C$12</f>
        <v>0</v>
      </c>
      <c r="T738" s="104">
        <f>+N738*P738*Q738*'1. Standard_Cost'!$D$12</f>
        <v>0</v>
      </c>
      <c r="U738" s="104">
        <f>+N738*O738*'1. Standard_Cost'!$E$12</f>
        <v>0</v>
      </c>
      <c r="V738" s="103"/>
      <c r="W738" s="103"/>
      <c r="X738" s="103"/>
      <c r="Y738" s="104">
        <f>+V738*((X738*'1. Standard_Cost'!$B$16)+(W738*X738*'1. Standard_Cost'!$C$16))</f>
        <v>0</v>
      </c>
      <c r="Z738" s="103"/>
      <c r="AA738" s="103"/>
      <c r="AB738" s="104">
        <f>+Z738*'1. Standard_Cost'!$B$20+AA738*'1. Standard_Cost'!$C$20</f>
        <v>0</v>
      </c>
      <c r="AC738" s="105"/>
      <c r="AD738" s="106"/>
      <c r="AE738" s="104">
        <f>SUM(AD738,AC738,AB738,Y738,U738,T738,S738,R738)*'1. Standard_Cost'!B353</f>
        <v>0</v>
      </c>
      <c r="AF738" s="104">
        <f>SUM(AD738,AE738)</f>
        <v>0</v>
      </c>
      <c r="AG738" s="103"/>
      <c r="AH738" s="103"/>
      <c r="AI738" s="103"/>
      <c r="AJ738" s="107"/>
      <c r="AK738" s="107"/>
      <c r="AL738" s="107"/>
      <c r="AM738" s="104">
        <f>AG738*'1. Standard_Cost'!B349+'Incremental_Cost Year 2021'!AH747*'1. Standard_Cost'!C349+'Incremental_Cost Year 2021'!AI747*'1. Standard_Cost'!D349+'Incremental_Cost Year 2021'!AJ747+'Incremental_Cost Year 2021'!AL747+AK738</f>
        <v>0</v>
      </c>
      <c r="AN738" s="104">
        <f>AM738*'1. Standard_Cost'!C353</f>
        <v>0</v>
      </c>
      <c r="AO738" s="107"/>
      <c r="AQ738" s="104">
        <f t="shared" ref="AQ738:AQ741" si="1199">L738+M738</f>
        <v>654453.6</v>
      </c>
      <c r="AR738" s="104">
        <f t="shared" ref="AR738:AR741" si="1200">AF738</f>
        <v>0</v>
      </c>
      <c r="AS738" s="104">
        <f t="shared" si="1128"/>
        <v>0</v>
      </c>
      <c r="AT738" s="104">
        <f>SUM(AQ738,AR738,AS738)</f>
        <v>654453.6</v>
      </c>
      <c r="AU738" s="229">
        <f>AT738</f>
        <v>654453.6</v>
      </c>
      <c r="AV738" s="229"/>
      <c r="AW738" s="229"/>
      <c r="AX738" s="229"/>
      <c r="AY738" s="229"/>
      <c r="AZ738" s="229"/>
      <c r="BA738" s="230">
        <f t="shared" ref="BA738:BA741" si="1201">SUM(AU738:AZ738)-AT738</f>
        <v>0</v>
      </c>
    </row>
    <row r="739" spans="1:53" ht="14.1" customHeight="1" outlineLevel="2" x14ac:dyDescent="0.2">
      <c r="A739" s="68"/>
      <c r="B739" s="94"/>
      <c r="C739" s="251"/>
      <c r="D739" s="236"/>
      <c r="E739" s="110"/>
      <c r="F739" s="110"/>
      <c r="G739" s="111"/>
      <c r="H739" s="99" t="s">
        <v>50</v>
      </c>
      <c r="I739" s="100"/>
      <c r="J739" s="101"/>
      <c r="K739" s="101"/>
      <c r="L739" s="102" t="str">
        <f>IF(I739&lt;&gt;0,((VLOOKUP(I739,'1. Standard_Cost'!$B$4:$D$8,2)+VLOOKUP(I739,'1. Standard_Cost'!$B$4:$D$8,3))*J739*K739),"0")</f>
        <v>0</v>
      </c>
      <c r="M739" s="102">
        <f>L739*'1. Standard_Cost'!F329</f>
        <v>0</v>
      </c>
      <c r="N739" s="103"/>
      <c r="O739" s="103"/>
      <c r="P739" s="103"/>
      <c r="Q739" s="103"/>
      <c r="R739" s="104">
        <f>+N739*P739*'1. Standard_Cost'!$B$12</f>
        <v>0</v>
      </c>
      <c r="S739" s="104">
        <f>+N739*O739*P739*'1. Standard_Cost'!$C$12</f>
        <v>0</v>
      </c>
      <c r="T739" s="104">
        <f>+N739*P739*Q739*'1. Standard_Cost'!$D$12</f>
        <v>0</v>
      </c>
      <c r="U739" s="104">
        <f>+N739*O739*'1. Standard_Cost'!$E$12</f>
        <v>0</v>
      </c>
      <c r="V739" s="103"/>
      <c r="W739" s="103"/>
      <c r="X739" s="103"/>
      <c r="Y739" s="104">
        <f>+V739*((X739*'1. Standard_Cost'!$B$16)+(W739*X739*'1. Standard_Cost'!$C$16))</f>
        <v>0</v>
      </c>
      <c r="Z739" s="103"/>
      <c r="AA739" s="103"/>
      <c r="AB739" s="104">
        <f>+Z739*'1. Standard_Cost'!$B$20+AA739*'1. Standard_Cost'!$C$20</f>
        <v>0</v>
      </c>
      <c r="AC739" s="105"/>
      <c r="AD739" s="106"/>
      <c r="AE739" s="104">
        <f>SUM(AD739,AC739,AB739,Y739,U739,T739,S739,R739)*'1. Standard_Cost'!B353</f>
        <v>0</v>
      </c>
      <c r="AF739" s="104">
        <f t="shared" ref="AF739:AF741" si="1202">SUM(AD739,AE739)</f>
        <v>0</v>
      </c>
      <c r="AG739" s="103"/>
      <c r="AH739" s="103">
        <v>0</v>
      </c>
      <c r="AI739" s="103">
        <v>0</v>
      </c>
      <c r="AJ739" s="107"/>
      <c r="AK739" s="107"/>
      <c r="AL739" s="107"/>
      <c r="AM739" s="104">
        <f>AG739*'1. Standard_Cost'!B349+'Incremental_Cost Year 2021'!AH748*'1. Standard_Cost'!C349+'Incremental_Cost Year 2021'!AI748*'1. Standard_Cost'!D349+'Incremental_Cost Year 2021'!AJ748+'Incremental_Cost Year 2021'!AL748+AK739</f>
        <v>0</v>
      </c>
      <c r="AN739" s="104">
        <f>AM739*'1. Standard_Cost'!C353</f>
        <v>0</v>
      </c>
      <c r="AO739" s="107"/>
      <c r="AQ739" s="104">
        <f t="shared" si="1199"/>
        <v>0</v>
      </c>
      <c r="AR739" s="104">
        <f t="shared" si="1200"/>
        <v>0</v>
      </c>
      <c r="AS739" s="104">
        <f t="shared" si="1128"/>
        <v>0</v>
      </c>
      <c r="AT739" s="104">
        <f t="shared" ref="AT739:AT741" si="1203">SUM(AQ739,AR739,AS739)</f>
        <v>0</v>
      </c>
      <c r="AU739" s="229"/>
      <c r="AV739" s="229">
        <v>0</v>
      </c>
      <c r="AW739" s="229"/>
      <c r="AX739" s="229"/>
      <c r="AY739" s="229"/>
      <c r="AZ739" s="229"/>
      <c r="BA739" s="230">
        <f t="shared" si="1201"/>
        <v>0</v>
      </c>
    </row>
    <row r="740" spans="1:53" ht="14.1" customHeight="1" outlineLevel="2" x14ac:dyDescent="0.2">
      <c r="A740" s="68"/>
      <c r="B740" s="94"/>
      <c r="C740" s="251"/>
      <c r="D740" s="236"/>
      <c r="E740" s="110"/>
      <c r="F740" s="110"/>
      <c r="G740" s="111"/>
      <c r="H740" s="99" t="s">
        <v>51</v>
      </c>
      <c r="I740" s="100"/>
      <c r="J740" s="101"/>
      <c r="K740" s="101"/>
      <c r="L740" s="102" t="str">
        <f>IF(I740&lt;&gt;0,((VLOOKUP(I740,'1. Standard_Cost'!$B$4:$D$8,2)+VLOOKUP(I740,'1. Standard_Cost'!$B$4:$D$8,3))*J740*K740),"0")</f>
        <v>0</v>
      </c>
      <c r="M740" s="102">
        <f>L740*'1. Standard_Cost'!F329</f>
        <v>0</v>
      </c>
      <c r="N740" s="103"/>
      <c r="O740" s="103"/>
      <c r="P740" s="103"/>
      <c r="Q740" s="103"/>
      <c r="R740" s="104">
        <f>+N740*P740*'1. Standard_Cost'!$B$12</f>
        <v>0</v>
      </c>
      <c r="S740" s="104">
        <f>+N740*O740*P740*'1. Standard_Cost'!$C$12</f>
        <v>0</v>
      </c>
      <c r="T740" s="104">
        <f>+N740*P740*Q740*'1. Standard_Cost'!$D$12</f>
        <v>0</v>
      </c>
      <c r="U740" s="104">
        <f>+N740*O740*'1. Standard_Cost'!$E$12</f>
        <v>0</v>
      </c>
      <c r="V740" s="103"/>
      <c r="W740" s="103"/>
      <c r="X740" s="103"/>
      <c r="Y740" s="104">
        <f>+V740*((X740*'1. Standard_Cost'!$B$16)+(W740*X740*'1. Standard_Cost'!$C$16))</f>
        <v>0</v>
      </c>
      <c r="Z740" s="103"/>
      <c r="AA740" s="103"/>
      <c r="AB740" s="104">
        <f>+Z740*'1. Standard_Cost'!$B$20+AA740*'1. Standard_Cost'!$C$20</f>
        <v>0</v>
      </c>
      <c r="AC740" s="105"/>
      <c r="AD740" s="106"/>
      <c r="AE740" s="104">
        <f>SUM(AD740,AC740,AB740,Y740,U740,T740,S740,R740)*'1. Standard_Cost'!B353</f>
        <v>0</v>
      </c>
      <c r="AF740" s="104">
        <f t="shared" si="1202"/>
        <v>0</v>
      </c>
      <c r="AG740" s="103"/>
      <c r="AH740" s="103"/>
      <c r="AI740" s="103"/>
      <c r="AJ740" s="107"/>
      <c r="AK740" s="107"/>
      <c r="AL740" s="107"/>
      <c r="AM740" s="104">
        <f>AG740*'1. Standard_Cost'!B349+'Incremental_Cost Year 2021'!AH749*'1. Standard_Cost'!C349+'Incremental_Cost Year 2021'!AI749*'1. Standard_Cost'!D349+'Incremental_Cost Year 2021'!AJ749+'Incremental_Cost Year 2021'!AL749+AK740</f>
        <v>0</v>
      </c>
      <c r="AN740" s="104">
        <f>AM740*'1. Standard_Cost'!C353</f>
        <v>0</v>
      </c>
      <c r="AO740" s="107"/>
      <c r="AQ740" s="104">
        <f t="shared" si="1199"/>
        <v>0</v>
      </c>
      <c r="AR740" s="104">
        <f t="shared" si="1200"/>
        <v>0</v>
      </c>
      <c r="AS740" s="104">
        <f t="shared" si="1128"/>
        <v>0</v>
      </c>
      <c r="AT740" s="104">
        <f t="shared" si="1203"/>
        <v>0</v>
      </c>
      <c r="AU740" s="229"/>
      <c r="AV740" s="229"/>
      <c r="AW740" s="229"/>
      <c r="AX740" s="229"/>
      <c r="AY740" s="229"/>
      <c r="AZ740" s="229"/>
      <c r="BA740" s="230">
        <f t="shared" si="1201"/>
        <v>0</v>
      </c>
    </row>
    <row r="741" spans="1:53" ht="14.1" customHeight="1" outlineLevel="2" x14ac:dyDescent="0.2">
      <c r="A741" s="68"/>
      <c r="B741" s="94"/>
      <c r="C741" s="251"/>
      <c r="D741" s="236"/>
      <c r="E741" s="110"/>
      <c r="F741" s="110"/>
      <c r="G741" s="111"/>
      <c r="H741" s="112" t="s">
        <v>179</v>
      </c>
      <c r="I741" s="100"/>
      <c r="J741" s="101"/>
      <c r="K741" s="101"/>
      <c r="L741" s="102" t="str">
        <f>IF(I741&lt;&gt;0,((VLOOKUP(I741,'1. Standard_Cost'!$B$4:$D$8,2)+VLOOKUP(I741,'1. Standard_Cost'!$B$4:$D$8,3))*J741*K741),"0")</f>
        <v>0</v>
      </c>
      <c r="M741" s="102">
        <f>L741*'1. Standard_Cost'!F329</f>
        <v>0</v>
      </c>
      <c r="N741" s="103"/>
      <c r="O741" s="103"/>
      <c r="P741" s="103"/>
      <c r="Q741" s="103"/>
      <c r="R741" s="104">
        <f>+N741*P741*'1. Standard_Cost'!$B$12</f>
        <v>0</v>
      </c>
      <c r="S741" s="104">
        <f>+N741*O741*P741*'1. Standard_Cost'!$C$12</f>
        <v>0</v>
      </c>
      <c r="T741" s="104">
        <f>+N741*P741*Q741*'1. Standard_Cost'!$D$12</f>
        <v>0</v>
      </c>
      <c r="U741" s="104">
        <f>+N741*O741*'1. Standard_Cost'!$E$12</f>
        <v>0</v>
      </c>
      <c r="V741" s="103"/>
      <c r="W741" s="103"/>
      <c r="X741" s="103"/>
      <c r="Y741" s="104">
        <f>+V741*((X741*'1. Standard_Cost'!$B$16)+(W741*X741*'1. Standard_Cost'!$C$16))</f>
        <v>0</v>
      </c>
      <c r="Z741" s="103"/>
      <c r="AA741" s="103"/>
      <c r="AB741" s="104">
        <f>+Z741*'1. Standard_Cost'!$B$20+AA741*'1. Standard_Cost'!$C$20</f>
        <v>0</v>
      </c>
      <c r="AC741" s="105"/>
      <c r="AD741" s="106"/>
      <c r="AE741" s="104">
        <f>SUM(AD741,AC741,AB741,Y741,U741,T741,S741,R741)*'1. Standard_Cost'!B353</f>
        <v>0</v>
      </c>
      <c r="AF741" s="104">
        <f t="shared" si="1202"/>
        <v>0</v>
      </c>
      <c r="AG741" s="103"/>
      <c r="AH741" s="103"/>
      <c r="AI741" s="103"/>
      <c r="AJ741" s="107"/>
      <c r="AK741" s="107"/>
      <c r="AL741" s="107"/>
      <c r="AM741" s="104">
        <f>AG741*'1. Standard_Cost'!B349+'Incremental_Cost Year 2021'!AH750*'1. Standard_Cost'!C349+'Incremental_Cost Year 2021'!AI750*'1. Standard_Cost'!D349+'Incremental_Cost Year 2021'!AJ750+'Incremental_Cost Year 2021'!AL750+AK741</f>
        <v>0</v>
      </c>
      <c r="AN741" s="104">
        <f>AM741*'1. Standard_Cost'!C353</f>
        <v>0</v>
      </c>
      <c r="AO741" s="107"/>
      <c r="AQ741" s="104">
        <f t="shared" si="1199"/>
        <v>0</v>
      </c>
      <c r="AR741" s="104">
        <f t="shared" si="1200"/>
        <v>0</v>
      </c>
      <c r="AS741" s="104">
        <f t="shared" si="1128"/>
        <v>0</v>
      </c>
      <c r="AT741" s="104">
        <f t="shared" si="1203"/>
        <v>0</v>
      </c>
      <c r="AU741" s="229"/>
      <c r="AV741" s="229"/>
      <c r="AW741" s="229"/>
      <c r="AX741" s="229"/>
      <c r="AY741" s="229"/>
      <c r="AZ741" s="229"/>
      <c r="BA741" s="230">
        <f t="shared" si="1201"/>
        <v>0</v>
      </c>
    </row>
    <row r="742" spans="1:53" ht="24.6" customHeight="1" outlineLevel="1" x14ac:dyDescent="0.2">
      <c r="A742" s="68"/>
      <c r="B742" s="141"/>
      <c r="C742" s="251"/>
      <c r="D742" s="237"/>
      <c r="E742" s="113" t="s">
        <v>834</v>
      </c>
      <c r="F742" s="114" t="s">
        <v>154</v>
      </c>
      <c r="G742" s="115" t="s">
        <v>155</v>
      </c>
      <c r="H742" s="122" t="s">
        <v>431</v>
      </c>
      <c r="I742" s="117"/>
      <c r="J742" s="117"/>
      <c r="K742" s="117"/>
      <c r="L742" s="118">
        <f>SUM(L738:L741)</f>
        <v>560800</v>
      </c>
      <c r="M742" s="118">
        <f>SUM(M738:M741)</f>
        <v>93653.6</v>
      </c>
      <c r="N742" s="117"/>
      <c r="O742" s="117"/>
      <c r="P742" s="117"/>
      <c r="Q742" s="117"/>
      <c r="R742" s="119">
        <f>SUM(R738:R741)</f>
        <v>0</v>
      </c>
      <c r="S742" s="119">
        <f>SUM(S738:S741)</f>
        <v>0</v>
      </c>
      <c r="T742" s="119">
        <f>SUM(T738:T741)</f>
        <v>0</v>
      </c>
      <c r="U742" s="119">
        <f>SUM(U738:U741)</f>
        <v>0</v>
      </c>
      <c r="V742" s="117"/>
      <c r="W742" s="117"/>
      <c r="X742" s="117"/>
      <c r="Y742" s="118">
        <f>SUM(Y738:Y741)</f>
        <v>0</v>
      </c>
      <c r="Z742" s="117"/>
      <c r="AA742" s="117"/>
      <c r="AB742" s="118">
        <f t="shared" ref="AB742:AF742" si="1204">SUM(AB738:AB741)</f>
        <v>0</v>
      </c>
      <c r="AC742" s="118">
        <f t="shared" si="1204"/>
        <v>0</v>
      </c>
      <c r="AD742" s="118">
        <f t="shared" si="1204"/>
        <v>0</v>
      </c>
      <c r="AE742" s="118">
        <f t="shared" si="1204"/>
        <v>0</v>
      </c>
      <c r="AF742" s="118">
        <f t="shared" si="1204"/>
        <v>0</v>
      </c>
      <c r="AG742" s="117"/>
      <c r="AH742" s="117"/>
      <c r="AI742" s="117"/>
      <c r="AJ742" s="119">
        <f>SUM(AJ738:AJ741)</f>
        <v>0</v>
      </c>
      <c r="AK742" s="119">
        <f t="shared" ref="AK742:AN742" si="1205">SUM(AK738:AK741)</f>
        <v>0</v>
      </c>
      <c r="AL742" s="119">
        <f t="shared" si="1205"/>
        <v>0</v>
      </c>
      <c r="AM742" s="119">
        <f t="shared" si="1205"/>
        <v>0</v>
      </c>
      <c r="AN742" s="119">
        <f t="shared" si="1205"/>
        <v>0</v>
      </c>
      <c r="AO742" s="116"/>
      <c r="AP742" s="120"/>
      <c r="AQ742" s="121">
        <f t="shared" ref="AQ742:BA742" si="1206">SUM(AQ738:AQ741)</f>
        <v>654453.6</v>
      </c>
      <c r="AR742" s="121">
        <f t="shared" si="1206"/>
        <v>0</v>
      </c>
      <c r="AS742" s="121">
        <f t="shared" si="1206"/>
        <v>0</v>
      </c>
      <c r="AT742" s="121">
        <f t="shared" si="1206"/>
        <v>654453.6</v>
      </c>
      <c r="AU742" s="121">
        <f t="shared" si="1206"/>
        <v>654453.6</v>
      </c>
      <c r="AV742" s="121">
        <f t="shared" si="1206"/>
        <v>0</v>
      </c>
      <c r="AW742" s="121">
        <f t="shared" si="1206"/>
        <v>0</v>
      </c>
      <c r="AX742" s="121">
        <f t="shared" si="1206"/>
        <v>0</v>
      </c>
      <c r="AY742" s="121">
        <f t="shared" si="1206"/>
        <v>0</v>
      </c>
      <c r="AZ742" s="121">
        <f t="shared" si="1206"/>
        <v>0</v>
      </c>
      <c r="BA742" s="121">
        <f t="shared" si="1206"/>
        <v>0</v>
      </c>
    </row>
    <row r="743" spans="1:53" ht="14.1" customHeight="1" outlineLevel="2" x14ac:dyDescent="0.2">
      <c r="A743" s="68"/>
      <c r="B743" s="94"/>
      <c r="C743" s="95"/>
      <c r="D743" s="235" t="s">
        <v>522</v>
      </c>
      <c r="E743" s="96"/>
      <c r="F743" s="97"/>
      <c r="G743" s="98"/>
      <c r="H743" s="157" t="s">
        <v>526</v>
      </c>
      <c r="I743" s="100" t="s">
        <v>5</v>
      </c>
      <c r="J743" s="101">
        <v>3</v>
      </c>
      <c r="K743" s="101">
        <v>4</v>
      </c>
      <c r="L743" s="102">
        <f>IF(I743&lt;&gt;0,((VLOOKUP(I743,'1. Standard_Cost'!$B$4:$D$8,2)+VLOOKUP(I743,'1. Standard_Cost'!$B$4:$D$8,3))*J743*K743),"0")</f>
        <v>841200</v>
      </c>
      <c r="M743" s="102">
        <f>L743*'1. Standard_Cost'!F4</f>
        <v>140480.4</v>
      </c>
      <c r="N743" s="103"/>
      <c r="O743" s="103"/>
      <c r="P743" s="103"/>
      <c r="Q743" s="103"/>
      <c r="R743" s="104">
        <f>+N743*P743*'1. Standard_Cost'!$B$12</f>
        <v>0</v>
      </c>
      <c r="S743" s="104">
        <f>+N743*O743*P743*'1. Standard_Cost'!$C$12</f>
        <v>0</v>
      </c>
      <c r="T743" s="104">
        <f>+N743*P743*Q743*'1. Standard_Cost'!$D$12</f>
        <v>0</v>
      </c>
      <c r="U743" s="104">
        <f>+N743*O743*'1. Standard_Cost'!$E$12</f>
        <v>0</v>
      </c>
      <c r="V743" s="103"/>
      <c r="W743" s="103"/>
      <c r="X743" s="103"/>
      <c r="Y743" s="104">
        <f>+V743*((X743*'1. Standard_Cost'!$B$16)+(W743*X743*'1. Standard_Cost'!$C$16))</f>
        <v>0</v>
      </c>
      <c r="Z743" s="103"/>
      <c r="AA743" s="103"/>
      <c r="AB743" s="104">
        <f>+Z743*'1. Standard_Cost'!$B$20+AA743*'1. Standard_Cost'!$C$20</f>
        <v>0</v>
      </c>
      <c r="AC743" s="105"/>
      <c r="AD743" s="106"/>
      <c r="AE743" s="104">
        <f>SUM(AD743,AC743,AB743,Y743,U743,T743,S743,R743)*'1. Standard_Cost'!B358</f>
        <v>0</v>
      </c>
      <c r="AF743" s="104">
        <f>SUM(AD743,AE743)</f>
        <v>0</v>
      </c>
      <c r="AG743" s="103"/>
      <c r="AH743" s="103"/>
      <c r="AI743" s="103"/>
      <c r="AJ743" s="107"/>
      <c r="AK743" s="107"/>
      <c r="AL743" s="107"/>
      <c r="AM743" s="104">
        <f>AG743*'1. Standard_Cost'!B354+'Incremental_Cost Year 2021'!AH752*'1. Standard_Cost'!C354+'Incremental_Cost Year 2021'!AI752*'1. Standard_Cost'!D354+'Incremental_Cost Year 2021'!AJ752+'Incremental_Cost Year 2021'!AL752+AK743</f>
        <v>0</v>
      </c>
      <c r="AN743" s="104">
        <f>AM743*'1. Standard_Cost'!C358</f>
        <v>0</v>
      </c>
      <c r="AO743" s="107"/>
      <c r="AQ743" s="104">
        <f t="shared" ref="AQ743:AQ746" si="1207">L743+M743</f>
        <v>981680.4</v>
      </c>
      <c r="AR743" s="104">
        <f t="shared" ref="AR743:AR746" si="1208">AF743</f>
        <v>0</v>
      </c>
      <c r="AS743" s="104">
        <f t="shared" si="1128"/>
        <v>0</v>
      </c>
      <c r="AT743" s="104">
        <f>SUM(AQ743,AR743,AS743)</f>
        <v>981680.4</v>
      </c>
      <c r="AU743" s="229">
        <f>AT743</f>
        <v>981680.4</v>
      </c>
      <c r="AV743" s="229"/>
      <c r="AW743" s="229"/>
      <c r="AX743" s="229"/>
      <c r="AY743" s="229"/>
      <c r="AZ743" s="229"/>
      <c r="BA743" s="230">
        <f t="shared" ref="BA743:BA746" si="1209">SUM(AU743:AZ743)-AT743</f>
        <v>0</v>
      </c>
    </row>
    <row r="744" spans="1:53" ht="14.1" customHeight="1" outlineLevel="2" x14ac:dyDescent="0.2">
      <c r="A744" s="68"/>
      <c r="B744" s="94"/>
      <c r="C744" s="95"/>
      <c r="D744" s="236"/>
      <c r="E744" s="110"/>
      <c r="F744" s="110"/>
      <c r="G744" s="111"/>
      <c r="H744" s="99" t="s">
        <v>50</v>
      </c>
      <c r="I744" s="100"/>
      <c r="J744" s="101"/>
      <c r="K744" s="101"/>
      <c r="L744" s="102" t="str">
        <f>IF(I744&lt;&gt;0,((VLOOKUP(I744,'1. Standard_Cost'!$B$4:$D$8,2)+VLOOKUP(I744,'1. Standard_Cost'!$B$4:$D$8,3))*J744*K744),"0")</f>
        <v>0</v>
      </c>
      <c r="M744" s="102">
        <f>L744*'1. Standard_Cost'!F334</f>
        <v>0</v>
      </c>
      <c r="N744" s="103"/>
      <c r="O744" s="103"/>
      <c r="P744" s="103"/>
      <c r="Q744" s="103"/>
      <c r="R744" s="104">
        <f>+N744*P744*'1. Standard_Cost'!$B$12</f>
        <v>0</v>
      </c>
      <c r="S744" s="104">
        <f>+N744*O744*P744*'1. Standard_Cost'!$C$12</f>
        <v>0</v>
      </c>
      <c r="T744" s="104">
        <f>+N744*P744*Q744*'1. Standard_Cost'!$D$12</f>
        <v>0</v>
      </c>
      <c r="U744" s="104">
        <f>+N744*O744*'1. Standard_Cost'!$E$12</f>
        <v>0</v>
      </c>
      <c r="V744" s="103"/>
      <c r="W744" s="103"/>
      <c r="X744" s="103"/>
      <c r="Y744" s="104">
        <f>+V744*((X744*'1. Standard_Cost'!$B$16)+(W744*X744*'1. Standard_Cost'!$C$16))</f>
        <v>0</v>
      </c>
      <c r="Z744" s="103"/>
      <c r="AA744" s="103"/>
      <c r="AB744" s="104">
        <f>+Z744*'1. Standard_Cost'!$B$20+AA744*'1. Standard_Cost'!$C$20</f>
        <v>0</v>
      </c>
      <c r="AC744" s="105"/>
      <c r="AD744" s="106"/>
      <c r="AE744" s="104">
        <f>SUM(AD744,AC744,AB744,Y744,U744,T744,S744,R744)*'1. Standard_Cost'!B358</f>
        <v>0</v>
      </c>
      <c r="AF744" s="104">
        <f t="shared" ref="AF744:AF746" si="1210">SUM(AD744,AE744)</f>
        <v>0</v>
      </c>
      <c r="AG744" s="103"/>
      <c r="AH744" s="103">
        <v>0</v>
      </c>
      <c r="AI744" s="103">
        <v>0</v>
      </c>
      <c r="AJ744" s="107"/>
      <c r="AK744" s="107"/>
      <c r="AL744" s="107"/>
      <c r="AM744" s="104">
        <f>AG744*'1. Standard_Cost'!B354+'Incremental_Cost Year 2021'!AH753*'1. Standard_Cost'!C354+'Incremental_Cost Year 2021'!AI753*'1. Standard_Cost'!D354+'Incremental_Cost Year 2021'!AJ753+'Incremental_Cost Year 2021'!AL753+AK744</f>
        <v>0</v>
      </c>
      <c r="AN744" s="104">
        <f>AM744*'1. Standard_Cost'!C358</f>
        <v>0</v>
      </c>
      <c r="AO744" s="107"/>
      <c r="AQ744" s="104">
        <f t="shared" si="1207"/>
        <v>0</v>
      </c>
      <c r="AR744" s="104">
        <f t="shared" si="1208"/>
        <v>0</v>
      </c>
      <c r="AS744" s="104">
        <f t="shared" si="1128"/>
        <v>0</v>
      </c>
      <c r="AT744" s="104">
        <f t="shared" ref="AT744:AT746" si="1211">SUM(AQ744,AR744,AS744)</f>
        <v>0</v>
      </c>
      <c r="AU744" s="229"/>
      <c r="AV744" s="229">
        <v>0</v>
      </c>
      <c r="AW744" s="229"/>
      <c r="AX744" s="229"/>
      <c r="AY744" s="229"/>
      <c r="AZ744" s="229"/>
      <c r="BA744" s="230">
        <f t="shared" si="1209"/>
        <v>0</v>
      </c>
    </row>
    <row r="745" spans="1:53" ht="14.1" customHeight="1" outlineLevel="2" x14ac:dyDescent="0.2">
      <c r="A745" s="68"/>
      <c r="B745" s="94"/>
      <c r="C745" s="95"/>
      <c r="D745" s="236"/>
      <c r="E745" s="110"/>
      <c r="F745" s="110"/>
      <c r="G745" s="111"/>
      <c r="H745" s="99" t="s">
        <v>51</v>
      </c>
      <c r="I745" s="100"/>
      <c r="J745" s="101"/>
      <c r="K745" s="101"/>
      <c r="L745" s="102" t="str">
        <f>IF(I745&lt;&gt;0,((VLOOKUP(I745,'1. Standard_Cost'!$B$4:$D$8,2)+VLOOKUP(I745,'1. Standard_Cost'!$B$4:$D$8,3))*J745*K745),"0")</f>
        <v>0</v>
      </c>
      <c r="M745" s="102">
        <f>L745*'1. Standard_Cost'!F334</f>
        <v>0</v>
      </c>
      <c r="N745" s="103"/>
      <c r="O745" s="103"/>
      <c r="P745" s="103"/>
      <c r="Q745" s="103"/>
      <c r="R745" s="104">
        <f>+N745*P745*'1. Standard_Cost'!$B$12</f>
        <v>0</v>
      </c>
      <c r="S745" s="104">
        <f>+N745*O745*P745*'1. Standard_Cost'!$C$12</f>
        <v>0</v>
      </c>
      <c r="T745" s="104">
        <f>+N745*P745*Q745*'1. Standard_Cost'!$D$12</f>
        <v>0</v>
      </c>
      <c r="U745" s="104">
        <f>+N745*O745*'1. Standard_Cost'!$E$12</f>
        <v>0</v>
      </c>
      <c r="V745" s="103"/>
      <c r="W745" s="103"/>
      <c r="X745" s="103"/>
      <c r="Y745" s="104">
        <f>+V745*((X745*'1. Standard_Cost'!$B$16)+(W745*X745*'1. Standard_Cost'!$C$16))</f>
        <v>0</v>
      </c>
      <c r="Z745" s="103"/>
      <c r="AA745" s="103"/>
      <c r="AB745" s="104">
        <f>+Z745*'1. Standard_Cost'!$B$20+AA745*'1. Standard_Cost'!$C$20</f>
        <v>0</v>
      </c>
      <c r="AC745" s="105"/>
      <c r="AD745" s="106"/>
      <c r="AE745" s="104">
        <f>SUM(AD745,AC745,AB745,Y745,U745,T745,S745,R745)*'1. Standard_Cost'!B358</f>
        <v>0</v>
      </c>
      <c r="AF745" s="104">
        <f t="shared" si="1210"/>
        <v>0</v>
      </c>
      <c r="AG745" s="103"/>
      <c r="AH745" s="103"/>
      <c r="AI745" s="103"/>
      <c r="AJ745" s="107"/>
      <c r="AK745" s="107"/>
      <c r="AL745" s="107"/>
      <c r="AM745" s="104">
        <f>AG745*'1. Standard_Cost'!B354+'Incremental_Cost Year 2021'!AH754*'1. Standard_Cost'!C354+'Incremental_Cost Year 2021'!AI754*'1. Standard_Cost'!D354+'Incremental_Cost Year 2021'!AJ754+'Incremental_Cost Year 2021'!AL754+AK745</f>
        <v>0</v>
      </c>
      <c r="AN745" s="104">
        <f>AM745*'1. Standard_Cost'!C358</f>
        <v>0</v>
      </c>
      <c r="AO745" s="107"/>
      <c r="AQ745" s="104">
        <f t="shared" si="1207"/>
        <v>0</v>
      </c>
      <c r="AR745" s="104">
        <f t="shared" si="1208"/>
        <v>0</v>
      </c>
      <c r="AS745" s="104">
        <f t="shared" si="1128"/>
        <v>0</v>
      </c>
      <c r="AT745" s="104">
        <f t="shared" si="1211"/>
        <v>0</v>
      </c>
      <c r="AU745" s="229"/>
      <c r="AV745" s="229"/>
      <c r="AW745" s="229"/>
      <c r="AX745" s="229"/>
      <c r="AY745" s="229"/>
      <c r="AZ745" s="229"/>
      <c r="BA745" s="230">
        <f t="shared" si="1209"/>
        <v>0</v>
      </c>
    </row>
    <row r="746" spans="1:53" ht="14.1" customHeight="1" outlineLevel="2" x14ac:dyDescent="0.2">
      <c r="A746" s="68"/>
      <c r="B746" s="94"/>
      <c r="C746" s="95"/>
      <c r="D746" s="236"/>
      <c r="E746" s="110"/>
      <c r="F746" s="110"/>
      <c r="G746" s="111"/>
      <c r="H746" s="112" t="s">
        <v>179</v>
      </c>
      <c r="I746" s="100"/>
      <c r="J746" s="101"/>
      <c r="K746" s="101"/>
      <c r="L746" s="102" t="str">
        <f>IF(I746&lt;&gt;0,((VLOOKUP(I746,'1. Standard_Cost'!$B$4:$D$8,2)+VLOOKUP(I746,'1. Standard_Cost'!$B$4:$D$8,3))*J746*K746),"0")</f>
        <v>0</v>
      </c>
      <c r="M746" s="102">
        <f>L746*'1. Standard_Cost'!F334</f>
        <v>0</v>
      </c>
      <c r="N746" s="103"/>
      <c r="O746" s="103"/>
      <c r="P746" s="103"/>
      <c r="Q746" s="103"/>
      <c r="R746" s="104">
        <f>+N746*P746*'1. Standard_Cost'!$B$12</f>
        <v>0</v>
      </c>
      <c r="S746" s="104">
        <f>+N746*O746*P746*'1. Standard_Cost'!$C$12</f>
        <v>0</v>
      </c>
      <c r="T746" s="104">
        <f>+N746*P746*Q746*'1. Standard_Cost'!$D$12</f>
        <v>0</v>
      </c>
      <c r="U746" s="104">
        <f>+N746*O746*'1. Standard_Cost'!$E$12</f>
        <v>0</v>
      </c>
      <c r="V746" s="103"/>
      <c r="W746" s="103"/>
      <c r="X746" s="103"/>
      <c r="Y746" s="104">
        <f>+V746*((X746*'1. Standard_Cost'!$B$16)+(W746*X746*'1. Standard_Cost'!$C$16))</f>
        <v>0</v>
      </c>
      <c r="Z746" s="103"/>
      <c r="AA746" s="103"/>
      <c r="AB746" s="104">
        <f>+Z746*'1. Standard_Cost'!$B$20+AA746*'1. Standard_Cost'!$C$20</f>
        <v>0</v>
      </c>
      <c r="AC746" s="105"/>
      <c r="AD746" s="106"/>
      <c r="AE746" s="104">
        <f>SUM(AD746,AC746,AB746,Y746,U746,T746,S746,R746)*'1. Standard_Cost'!B358</f>
        <v>0</v>
      </c>
      <c r="AF746" s="104">
        <f t="shared" si="1210"/>
        <v>0</v>
      </c>
      <c r="AG746" s="103"/>
      <c r="AH746" s="103"/>
      <c r="AI746" s="103"/>
      <c r="AJ746" s="107"/>
      <c r="AK746" s="107"/>
      <c r="AL746" s="107"/>
      <c r="AM746" s="104">
        <f>AG746*'1. Standard_Cost'!B354+'Incremental_Cost Year 2021'!AH755*'1. Standard_Cost'!C354+'Incremental_Cost Year 2021'!AI755*'1. Standard_Cost'!D354+'Incremental_Cost Year 2021'!AJ755+'Incremental_Cost Year 2021'!AL755+AK746</f>
        <v>0</v>
      </c>
      <c r="AN746" s="104">
        <f>AM746*'1. Standard_Cost'!C358</f>
        <v>0</v>
      </c>
      <c r="AO746" s="107"/>
      <c r="AQ746" s="104">
        <f t="shared" si="1207"/>
        <v>0</v>
      </c>
      <c r="AR746" s="104">
        <f t="shared" si="1208"/>
        <v>0</v>
      </c>
      <c r="AS746" s="104">
        <f t="shared" si="1128"/>
        <v>0</v>
      </c>
      <c r="AT746" s="104">
        <f t="shared" si="1211"/>
        <v>0</v>
      </c>
      <c r="AU746" s="229"/>
      <c r="AV746" s="229"/>
      <c r="AW746" s="229"/>
      <c r="AX746" s="229"/>
      <c r="AY746" s="229"/>
      <c r="AZ746" s="229"/>
      <c r="BA746" s="230">
        <f t="shared" si="1209"/>
        <v>0</v>
      </c>
    </row>
    <row r="747" spans="1:53" ht="24.6" customHeight="1" outlineLevel="1" x14ac:dyDescent="0.2">
      <c r="A747" s="68"/>
      <c r="B747" s="141"/>
      <c r="C747" s="95"/>
      <c r="D747" s="237"/>
      <c r="E747" s="113" t="s">
        <v>835</v>
      </c>
      <c r="F747" s="114" t="s">
        <v>154</v>
      </c>
      <c r="G747" s="115" t="s">
        <v>155</v>
      </c>
      <c r="H747" s="122" t="s">
        <v>432</v>
      </c>
      <c r="I747" s="117"/>
      <c r="J747" s="117"/>
      <c r="K747" s="117"/>
      <c r="L747" s="118">
        <f>SUM(L743:L746)</f>
        <v>841200</v>
      </c>
      <c r="M747" s="118">
        <f>SUM(M743:M746)</f>
        <v>140480.4</v>
      </c>
      <c r="N747" s="117"/>
      <c r="O747" s="117"/>
      <c r="P747" s="117"/>
      <c r="Q747" s="117"/>
      <c r="R747" s="119">
        <f>SUM(R743:R746)</f>
        <v>0</v>
      </c>
      <c r="S747" s="119">
        <f>SUM(S743:S746)</f>
        <v>0</v>
      </c>
      <c r="T747" s="119">
        <f>SUM(T743:T746)</f>
        <v>0</v>
      </c>
      <c r="U747" s="119">
        <f>SUM(U743:U746)</f>
        <v>0</v>
      </c>
      <c r="V747" s="117"/>
      <c r="W747" s="117"/>
      <c r="X747" s="117"/>
      <c r="Y747" s="118">
        <f>SUM(Y743:Y746)</f>
        <v>0</v>
      </c>
      <c r="Z747" s="117"/>
      <c r="AA747" s="117"/>
      <c r="AB747" s="118">
        <f t="shared" ref="AB747:AF747" si="1212">SUM(AB743:AB746)</f>
        <v>0</v>
      </c>
      <c r="AC747" s="118">
        <f t="shared" si="1212"/>
        <v>0</v>
      </c>
      <c r="AD747" s="118">
        <f t="shared" si="1212"/>
        <v>0</v>
      </c>
      <c r="AE747" s="118">
        <f t="shared" si="1212"/>
        <v>0</v>
      </c>
      <c r="AF747" s="118">
        <f t="shared" si="1212"/>
        <v>0</v>
      </c>
      <c r="AG747" s="117"/>
      <c r="AH747" s="117"/>
      <c r="AI747" s="117"/>
      <c r="AJ747" s="119">
        <f>SUM(AJ743:AJ746)</f>
        <v>0</v>
      </c>
      <c r="AK747" s="119">
        <f t="shared" ref="AK747:AN747" si="1213">SUM(AK743:AK746)</f>
        <v>0</v>
      </c>
      <c r="AL747" s="119">
        <f t="shared" si="1213"/>
        <v>0</v>
      </c>
      <c r="AM747" s="119">
        <f t="shared" si="1213"/>
        <v>0</v>
      </c>
      <c r="AN747" s="119">
        <f t="shared" si="1213"/>
        <v>0</v>
      </c>
      <c r="AO747" s="116"/>
      <c r="AP747" s="120"/>
      <c r="AQ747" s="121">
        <f t="shared" ref="AQ747:BA747" si="1214">SUM(AQ743:AQ746)</f>
        <v>981680.4</v>
      </c>
      <c r="AR747" s="121">
        <f t="shared" si="1214"/>
        <v>0</v>
      </c>
      <c r="AS747" s="121">
        <f t="shared" si="1214"/>
        <v>0</v>
      </c>
      <c r="AT747" s="121">
        <f t="shared" si="1214"/>
        <v>981680.4</v>
      </c>
      <c r="AU747" s="121">
        <f t="shared" si="1214"/>
        <v>981680.4</v>
      </c>
      <c r="AV747" s="121">
        <f t="shared" si="1214"/>
        <v>0</v>
      </c>
      <c r="AW747" s="121">
        <f t="shared" si="1214"/>
        <v>0</v>
      </c>
      <c r="AX747" s="121">
        <f t="shared" si="1214"/>
        <v>0</v>
      </c>
      <c r="AY747" s="121">
        <f t="shared" si="1214"/>
        <v>0</v>
      </c>
      <c r="AZ747" s="121">
        <f t="shared" si="1214"/>
        <v>0</v>
      </c>
      <c r="BA747" s="121">
        <f t="shared" si="1214"/>
        <v>0</v>
      </c>
    </row>
    <row r="748" spans="1:53" ht="14.1" customHeight="1" outlineLevel="2" x14ac:dyDescent="0.2">
      <c r="A748" s="68"/>
      <c r="B748" s="94"/>
      <c r="C748" s="95"/>
      <c r="D748" s="235" t="s">
        <v>522</v>
      </c>
      <c r="E748" s="96"/>
      <c r="F748" s="97"/>
      <c r="G748" s="98"/>
      <c r="H748" s="99" t="s">
        <v>49</v>
      </c>
      <c r="I748" s="100"/>
      <c r="J748" s="101"/>
      <c r="K748" s="101"/>
      <c r="L748" s="102" t="str">
        <f>IF(I748&lt;&gt;0,((VLOOKUP(I748,'1. Standard_Cost'!$B$4:$D$8,2)+VLOOKUP(I748,'1. Standard_Cost'!$B$4:$D$8,3))*J748*K748),"0")</f>
        <v>0</v>
      </c>
      <c r="M748" s="102">
        <f>L748*'1. Standard_Cost'!F344</f>
        <v>0</v>
      </c>
      <c r="N748" s="103"/>
      <c r="O748" s="103"/>
      <c r="P748" s="103"/>
      <c r="Q748" s="103"/>
      <c r="R748" s="104">
        <f>+N748*P748*'1. Standard_Cost'!$B$12</f>
        <v>0</v>
      </c>
      <c r="S748" s="104">
        <f>+N748*O748*P748*'1. Standard_Cost'!$C$12</f>
        <v>0</v>
      </c>
      <c r="T748" s="104">
        <f>+N748*P748*Q748*'1. Standard_Cost'!$D$12</f>
        <v>0</v>
      </c>
      <c r="U748" s="104">
        <f>+N748*O748*'1. Standard_Cost'!$E$12</f>
        <v>0</v>
      </c>
      <c r="V748" s="103"/>
      <c r="W748" s="103"/>
      <c r="X748" s="103"/>
      <c r="Y748" s="104">
        <f>+V748*((X748*'1. Standard_Cost'!$B$16)+(W748*X748*'1. Standard_Cost'!$C$16))</f>
        <v>0</v>
      </c>
      <c r="Z748" s="103"/>
      <c r="AA748" s="103"/>
      <c r="AB748" s="104">
        <f>+Z748*'1. Standard_Cost'!$B$20+AA748*'1. Standard_Cost'!$C$20</f>
        <v>0</v>
      </c>
      <c r="AC748" s="105"/>
      <c r="AD748" s="106"/>
      <c r="AE748" s="104">
        <f>SUM(AD748,AC748,AB748,Y748,U748,T748,S748,R748)*'1. Standard_Cost'!B368</f>
        <v>0</v>
      </c>
      <c r="AF748" s="104">
        <f>SUM(AD748,AE748)</f>
        <v>0</v>
      </c>
      <c r="AG748" s="103"/>
      <c r="AH748" s="103"/>
      <c r="AI748" s="103"/>
      <c r="AJ748" s="107"/>
      <c r="AK748" s="107"/>
      <c r="AL748" s="107"/>
      <c r="AM748" s="104">
        <f>AG748*'1. Standard_Cost'!B364+'Incremental_Cost Year 2021'!AH757*'1. Standard_Cost'!C364+'Incremental_Cost Year 2021'!AI757*'1. Standard_Cost'!D364+'Incremental_Cost Year 2021'!AJ757+'Incremental_Cost Year 2021'!AL757+AK748</f>
        <v>0</v>
      </c>
      <c r="AN748" s="104">
        <f>AM748*'1. Standard_Cost'!C368</f>
        <v>0</v>
      </c>
      <c r="AO748" s="107"/>
      <c r="AQ748" s="104">
        <f t="shared" ref="AQ748:AQ751" si="1215">L748+M748</f>
        <v>0</v>
      </c>
      <c r="AR748" s="104">
        <f t="shared" ref="AR748:AR751" si="1216">AF748</f>
        <v>0</v>
      </c>
      <c r="AS748" s="104">
        <f t="shared" si="1128"/>
        <v>0</v>
      </c>
      <c r="AT748" s="104">
        <f>SUM(AQ748,AR748,AS748)</f>
        <v>0</v>
      </c>
      <c r="AU748" s="229"/>
      <c r="AV748" s="229"/>
      <c r="AW748" s="229"/>
      <c r="AX748" s="229"/>
      <c r="AY748" s="229"/>
      <c r="AZ748" s="229"/>
      <c r="BA748" s="230">
        <f t="shared" ref="BA748:BA751" si="1217">SUM(AU748:AZ748)-AT748</f>
        <v>0</v>
      </c>
    </row>
    <row r="749" spans="1:53" ht="14.1" customHeight="1" outlineLevel="2" x14ac:dyDescent="0.2">
      <c r="A749" s="68"/>
      <c r="B749" s="94"/>
      <c r="C749" s="95"/>
      <c r="D749" s="236"/>
      <c r="E749" s="110"/>
      <c r="F749" s="110"/>
      <c r="G749" s="111"/>
      <c r="H749" s="99" t="s">
        <v>50</v>
      </c>
      <c r="I749" s="100"/>
      <c r="J749" s="101"/>
      <c r="K749" s="101"/>
      <c r="L749" s="102" t="str">
        <f>IF(I749&lt;&gt;0,((VLOOKUP(I749,'1. Standard_Cost'!$B$4:$D$8,2)+VLOOKUP(I749,'1. Standard_Cost'!$B$4:$D$8,3))*J749*K749),"0")</f>
        <v>0</v>
      </c>
      <c r="M749" s="102">
        <f>L749*'1. Standard_Cost'!F344</f>
        <v>0</v>
      </c>
      <c r="N749" s="103"/>
      <c r="O749" s="103"/>
      <c r="P749" s="103"/>
      <c r="Q749" s="103"/>
      <c r="R749" s="104">
        <f>+N749*P749*'1. Standard_Cost'!$B$12</f>
        <v>0</v>
      </c>
      <c r="S749" s="104">
        <f>+N749*O749*P749*'1. Standard_Cost'!$C$12</f>
        <v>0</v>
      </c>
      <c r="T749" s="104">
        <f>+N749*P749*Q749*'1. Standard_Cost'!$D$12</f>
        <v>0</v>
      </c>
      <c r="U749" s="104">
        <f>+N749*O749*'1. Standard_Cost'!$E$12</f>
        <v>0</v>
      </c>
      <c r="V749" s="103"/>
      <c r="W749" s="103"/>
      <c r="X749" s="103"/>
      <c r="Y749" s="104">
        <f>+V749*((X749*'1. Standard_Cost'!$B$16)+(W749*X749*'1. Standard_Cost'!$C$16))</f>
        <v>0</v>
      </c>
      <c r="Z749" s="103"/>
      <c r="AA749" s="103"/>
      <c r="AB749" s="104">
        <f>+Z749*'1. Standard_Cost'!$B$20+AA749*'1. Standard_Cost'!$C$20</f>
        <v>0</v>
      </c>
      <c r="AC749" s="105"/>
      <c r="AD749" s="106"/>
      <c r="AE749" s="104">
        <f>SUM(AD749,AC749,AB749,Y749,U749,T749,S749,R749)*'1. Standard_Cost'!B368</f>
        <v>0</v>
      </c>
      <c r="AF749" s="104">
        <f t="shared" ref="AF749:AF751" si="1218">SUM(AD749,AE749)</f>
        <v>0</v>
      </c>
      <c r="AG749" s="103"/>
      <c r="AH749" s="103">
        <v>0</v>
      </c>
      <c r="AI749" s="103">
        <v>0</v>
      </c>
      <c r="AJ749" s="107"/>
      <c r="AK749" s="107"/>
      <c r="AL749" s="107"/>
      <c r="AM749" s="104">
        <f>AG749*'1. Standard_Cost'!B364+'Incremental_Cost Year 2021'!AH758*'1. Standard_Cost'!C364+'Incremental_Cost Year 2021'!AI758*'1. Standard_Cost'!D364+'Incremental_Cost Year 2021'!AJ758+'Incremental_Cost Year 2021'!AL758+AK749</f>
        <v>0</v>
      </c>
      <c r="AN749" s="104">
        <f>AM749*'1. Standard_Cost'!C368</f>
        <v>0</v>
      </c>
      <c r="AO749" s="107"/>
      <c r="AQ749" s="104">
        <f t="shared" si="1215"/>
        <v>0</v>
      </c>
      <c r="AR749" s="104">
        <f t="shared" si="1216"/>
        <v>0</v>
      </c>
      <c r="AS749" s="104">
        <f t="shared" si="1128"/>
        <v>0</v>
      </c>
      <c r="AT749" s="104">
        <f t="shared" ref="AT749:AT751" si="1219">SUM(AQ749,AR749,AS749)</f>
        <v>0</v>
      </c>
      <c r="AU749" s="229"/>
      <c r="AV749" s="229">
        <v>0</v>
      </c>
      <c r="AW749" s="229"/>
      <c r="AX749" s="229"/>
      <c r="AY749" s="229"/>
      <c r="AZ749" s="229"/>
      <c r="BA749" s="230">
        <f t="shared" si="1217"/>
        <v>0</v>
      </c>
    </row>
    <row r="750" spans="1:53" ht="14.1" customHeight="1" outlineLevel="2" x14ac:dyDescent="0.2">
      <c r="A750" s="68"/>
      <c r="B750" s="94"/>
      <c r="C750" s="95"/>
      <c r="D750" s="236"/>
      <c r="E750" s="110"/>
      <c r="F750" s="110"/>
      <c r="G750" s="111"/>
      <c r="H750" s="99" t="s">
        <v>51</v>
      </c>
      <c r="I750" s="100"/>
      <c r="J750" s="101"/>
      <c r="K750" s="101"/>
      <c r="L750" s="102" t="str">
        <f>IF(I750&lt;&gt;0,((VLOOKUP(I750,'1. Standard_Cost'!$B$4:$D$8,2)+VLOOKUP(I750,'1. Standard_Cost'!$B$4:$D$8,3))*J750*K750),"0")</f>
        <v>0</v>
      </c>
      <c r="M750" s="102">
        <f>L750*'1. Standard_Cost'!F344</f>
        <v>0</v>
      </c>
      <c r="N750" s="103"/>
      <c r="O750" s="103"/>
      <c r="P750" s="103"/>
      <c r="Q750" s="103"/>
      <c r="R750" s="104">
        <f>+N750*P750*'1. Standard_Cost'!$B$12</f>
        <v>0</v>
      </c>
      <c r="S750" s="104">
        <f>+N750*O750*P750*'1. Standard_Cost'!$C$12</f>
        <v>0</v>
      </c>
      <c r="T750" s="104">
        <f>+N750*P750*Q750*'1. Standard_Cost'!$D$12</f>
        <v>0</v>
      </c>
      <c r="U750" s="104">
        <f>+N750*O750*'1. Standard_Cost'!$E$12</f>
        <v>0</v>
      </c>
      <c r="V750" s="103"/>
      <c r="W750" s="103"/>
      <c r="X750" s="103"/>
      <c r="Y750" s="104">
        <f>+V750*((X750*'1. Standard_Cost'!$B$16)+(W750*X750*'1. Standard_Cost'!$C$16))</f>
        <v>0</v>
      </c>
      <c r="Z750" s="103"/>
      <c r="AA750" s="103"/>
      <c r="AB750" s="104">
        <f>+Z750*'1. Standard_Cost'!$B$20+AA750*'1. Standard_Cost'!$C$20</f>
        <v>0</v>
      </c>
      <c r="AC750" s="105"/>
      <c r="AD750" s="106"/>
      <c r="AE750" s="104">
        <f>SUM(AD750,AC750,AB750,Y750,U750,T750,S750,R750)*'1. Standard_Cost'!B368</f>
        <v>0</v>
      </c>
      <c r="AF750" s="104">
        <f t="shared" si="1218"/>
        <v>0</v>
      </c>
      <c r="AG750" s="103"/>
      <c r="AH750" s="103"/>
      <c r="AI750" s="103"/>
      <c r="AJ750" s="107"/>
      <c r="AK750" s="107"/>
      <c r="AL750" s="107"/>
      <c r="AM750" s="104">
        <f>AG750*'1. Standard_Cost'!B364+'Incremental_Cost Year 2021'!AH759*'1. Standard_Cost'!C364+'Incremental_Cost Year 2021'!AI759*'1. Standard_Cost'!D364+'Incremental_Cost Year 2021'!AJ759+'Incremental_Cost Year 2021'!AL759+AK750</f>
        <v>0</v>
      </c>
      <c r="AN750" s="104">
        <f>AM750*'1. Standard_Cost'!C368</f>
        <v>0</v>
      </c>
      <c r="AO750" s="107"/>
      <c r="AQ750" s="104">
        <f t="shared" si="1215"/>
        <v>0</v>
      </c>
      <c r="AR750" s="104">
        <f t="shared" si="1216"/>
        <v>0</v>
      </c>
      <c r="AS750" s="104">
        <f t="shared" si="1128"/>
        <v>0</v>
      </c>
      <c r="AT750" s="104">
        <f t="shared" si="1219"/>
        <v>0</v>
      </c>
      <c r="AU750" s="229"/>
      <c r="AV750" s="229"/>
      <c r="AW750" s="229"/>
      <c r="AX750" s="229"/>
      <c r="AY750" s="229"/>
      <c r="AZ750" s="229"/>
      <c r="BA750" s="230">
        <f t="shared" si="1217"/>
        <v>0</v>
      </c>
    </row>
    <row r="751" spans="1:53" ht="14.1" customHeight="1" outlineLevel="2" x14ac:dyDescent="0.2">
      <c r="A751" s="68"/>
      <c r="B751" s="94"/>
      <c r="C751" s="95"/>
      <c r="D751" s="236"/>
      <c r="E751" s="110"/>
      <c r="F751" s="110"/>
      <c r="G751" s="111"/>
      <c r="H751" s="112" t="s">
        <v>179</v>
      </c>
      <c r="I751" s="100"/>
      <c r="J751" s="101"/>
      <c r="K751" s="101"/>
      <c r="L751" s="102" t="str">
        <f>IF(I751&lt;&gt;0,((VLOOKUP(I751,'1. Standard_Cost'!$B$4:$D$8,2)+VLOOKUP(I751,'1. Standard_Cost'!$B$4:$D$8,3))*J751*K751),"0")</f>
        <v>0</v>
      </c>
      <c r="M751" s="102">
        <f>L751*'1. Standard_Cost'!F344</f>
        <v>0</v>
      </c>
      <c r="N751" s="103"/>
      <c r="O751" s="103"/>
      <c r="P751" s="103"/>
      <c r="Q751" s="103"/>
      <c r="R751" s="104">
        <f>+N751*P751*'1. Standard_Cost'!$B$12</f>
        <v>0</v>
      </c>
      <c r="S751" s="104">
        <f>+N751*O751*P751*'1. Standard_Cost'!$C$12</f>
        <v>0</v>
      </c>
      <c r="T751" s="104">
        <f>+N751*P751*Q751*'1. Standard_Cost'!$D$12</f>
        <v>0</v>
      </c>
      <c r="U751" s="104">
        <f>+N751*O751*'1. Standard_Cost'!$E$12</f>
        <v>0</v>
      </c>
      <c r="V751" s="103"/>
      <c r="W751" s="103"/>
      <c r="X751" s="103"/>
      <c r="Y751" s="104">
        <f>+V751*((X751*'1. Standard_Cost'!$B$16)+(W751*X751*'1. Standard_Cost'!$C$16))</f>
        <v>0</v>
      </c>
      <c r="Z751" s="103"/>
      <c r="AA751" s="103"/>
      <c r="AB751" s="104">
        <f>+Z751*'1. Standard_Cost'!$B$20+AA751*'1. Standard_Cost'!$C$20</f>
        <v>0</v>
      </c>
      <c r="AC751" s="105"/>
      <c r="AD751" s="106"/>
      <c r="AE751" s="104">
        <f>SUM(AD751,AC751,AB751,Y751,U751,T751,S751,R751)*'1. Standard_Cost'!B368</f>
        <v>0</v>
      </c>
      <c r="AF751" s="104">
        <f t="shared" si="1218"/>
        <v>0</v>
      </c>
      <c r="AG751" s="103"/>
      <c r="AH751" s="103"/>
      <c r="AI751" s="103"/>
      <c r="AJ751" s="107"/>
      <c r="AK751" s="107"/>
      <c r="AL751" s="107"/>
      <c r="AM751" s="104">
        <f>AG751*'1. Standard_Cost'!B364+'Incremental_Cost Year 2021'!AH760*'1. Standard_Cost'!C364+'Incremental_Cost Year 2021'!AI760*'1. Standard_Cost'!D364+'Incremental_Cost Year 2021'!AJ760+'Incremental_Cost Year 2021'!AL760+AK751</f>
        <v>0</v>
      </c>
      <c r="AN751" s="104">
        <f>AM751*'1. Standard_Cost'!C368</f>
        <v>0</v>
      </c>
      <c r="AO751" s="107"/>
      <c r="AQ751" s="104">
        <f t="shared" si="1215"/>
        <v>0</v>
      </c>
      <c r="AR751" s="104">
        <f t="shared" si="1216"/>
        <v>0</v>
      </c>
      <c r="AS751" s="104">
        <f t="shared" si="1128"/>
        <v>0</v>
      </c>
      <c r="AT751" s="104">
        <f t="shared" si="1219"/>
        <v>0</v>
      </c>
      <c r="AU751" s="229"/>
      <c r="AV751" s="229"/>
      <c r="AW751" s="229"/>
      <c r="AX751" s="229"/>
      <c r="AY751" s="229"/>
      <c r="AZ751" s="229"/>
      <c r="BA751" s="230">
        <f t="shared" si="1217"/>
        <v>0</v>
      </c>
    </row>
    <row r="752" spans="1:53" ht="25.7" customHeight="1" outlineLevel="1" x14ac:dyDescent="0.2">
      <c r="A752" s="68"/>
      <c r="B752" s="94"/>
      <c r="C752" s="95"/>
      <c r="D752" s="237"/>
      <c r="E752" s="113" t="s">
        <v>433</v>
      </c>
      <c r="F752" s="114" t="s">
        <v>154</v>
      </c>
      <c r="G752" s="115" t="s">
        <v>155</v>
      </c>
      <c r="H752" s="122" t="s">
        <v>434</v>
      </c>
      <c r="I752" s="117"/>
      <c r="J752" s="117"/>
      <c r="K752" s="117"/>
      <c r="L752" s="118">
        <f>SUM(L748:L751)</f>
        <v>0</v>
      </c>
      <c r="M752" s="118">
        <f>SUM(M748:M751)</f>
        <v>0</v>
      </c>
      <c r="N752" s="117"/>
      <c r="O752" s="117"/>
      <c r="P752" s="117"/>
      <c r="Q752" s="117"/>
      <c r="R752" s="119">
        <f>SUM(R748:R751)</f>
        <v>0</v>
      </c>
      <c r="S752" s="119">
        <f>SUM(S748:S751)</f>
        <v>0</v>
      </c>
      <c r="T752" s="119">
        <f>SUM(T748:T751)</f>
        <v>0</v>
      </c>
      <c r="U752" s="119">
        <f>SUM(U748:U751)</f>
        <v>0</v>
      </c>
      <c r="V752" s="117"/>
      <c r="W752" s="117"/>
      <c r="X752" s="117"/>
      <c r="Y752" s="118">
        <f>SUM(Y748:Y751)</f>
        <v>0</v>
      </c>
      <c r="Z752" s="117"/>
      <c r="AA752" s="117"/>
      <c r="AB752" s="118">
        <f t="shared" ref="AB752:AF752" si="1220">SUM(AB748:AB751)</f>
        <v>0</v>
      </c>
      <c r="AC752" s="118">
        <f t="shared" si="1220"/>
        <v>0</v>
      </c>
      <c r="AD752" s="118">
        <f t="shared" si="1220"/>
        <v>0</v>
      </c>
      <c r="AE752" s="118">
        <f t="shared" si="1220"/>
        <v>0</v>
      </c>
      <c r="AF752" s="118">
        <f t="shared" si="1220"/>
        <v>0</v>
      </c>
      <c r="AG752" s="117"/>
      <c r="AH752" s="117"/>
      <c r="AI752" s="117"/>
      <c r="AJ752" s="119">
        <f>SUM(AJ748:AJ751)</f>
        <v>0</v>
      </c>
      <c r="AK752" s="119">
        <f t="shared" ref="AK752:AN752" si="1221">SUM(AK748:AK751)</f>
        <v>0</v>
      </c>
      <c r="AL752" s="119">
        <f t="shared" si="1221"/>
        <v>0</v>
      </c>
      <c r="AM752" s="119">
        <f t="shared" si="1221"/>
        <v>0</v>
      </c>
      <c r="AN752" s="119">
        <f t="shared" si="1221"/>
        <v>0</v>
      </c>
      <c r="AO752" s="116"/>
      <c r="AP752" s="120"/>
      <c r="AQ752" s="121">
        <f t="shared" ref="AQ752:BA752" si="1222">SUM(AQ748:AQ751)</f>
        <v>0</v>
      </c>
      <c r="AR752" s="121">
        <f t="shared" si="1222"/>
        <v>0</v>
      </c>
      <c r="AS752" s="121">
        <f t="shared" si="1222"/>
        <v>0</v>
      </c>
      <c r="AT752" s="121">
        <f t="shared" si="1222"/>
        <v>0</v>
      </c>
      <c r="AU752" s="121">
        <f t="shared" si="1222"/>
        <v>0</v>
      </c>
      <c r="AV752" s="121">
        <f t="shared" si="1222"/>
        <v>0</v>
      </c>
      <c r="AW752" s="121">
        <f t="shared" si="1222"/>
        <v>0</v>
      </c>
      <c r="AX752" s="121">
        <f t="shared" si="1222"/>
        <v>0</v>
      </c>
      <c r="AY752" s="121">
        <f t="shared" si="1222"/>
        <v>0</v>
      </c>
      <c r="AZ752" s="121">
        <f t="shared" si="1222"/>
        <v>0</v>
      </c>
      <c r="BA752" s="121">
        <f t="shared" si="1222"/>
        <v>0</v>
      </c>
    </row>
    <row r="753" spans="1:53" ht="14.1" customHeight="1" outlineLevel="2" x14ac:dyDescent="0.2">
      <c r="A753" s="68"/>
      <c r="B753" s="94"/>
      <c r="C753" s="95"/>
      <c r="D753" s="96"/>
      <c r="E753" s="96"/>
      <c r="F753" s="97"/>
      <c r="G753" s="98"/>
      <c r="H753" s="99" t="s">
        <v>49</v>
      </c>
      <c r="I753" s="100"/>
      <c r="J753" s="101"/>
      <c r="K753" s="101"/>
      <c r="L753" s="102" t="str">
        <f>IF(I753&lt;&gt;0,((VLOOKUP(I753,'1. Standard_Cost'!$B$4:$D$8,2)+VLOOKUP(I753,'1. Standard_Cost'!$B$4:$D$8,3))*J753*K753),"0")</f>
        <v>0</v>
      </c>
      <c r="M753" s="102">
        <f>L753*'1. Standard_Cost'!F344</f>
        <v>0</v>
      </c>
      <c r="N753" s="103"/>
      <c r="O753" s="103"/>
      <c r="P753" s="103"/>
      <c r="Q753" s="103"/>
      <c r="R753" s="104">
        <f>+N753*P753*'1. Standard_Cost'!$B$12</f>
        <v>0</v>
      </c>
      <c r="S753" s="104">
        <f>+N753*O753*P753*'1. Standard_Cost'!$C$12</f>
        <v>0</v>
      </c>
      <c r="T753" s="104">
        <f>+N753*P753*Q753*'1. Standard_Cost'!$D$12</f>
        <v>0</v>
      </c>
      <c r="U753" s="104">
        <f>+N753*O753*'1. Standard_Cost'!$E$12</f>
        <v>0</v>
      </c>
      <c r="V753" s="103"/>
      <c r="W753" s="103"/>
      <c r="X753" s="103"/>
      <c r="Y753" s="104">
        <f>+V753*((X753*'1. Standard_Cost'!$B$16)+(W753*X753*'1. Standard_Cost'!$C$16))</f>
        <v>0</v>
      </c>
      <c r="Z753" s="103"/>
      <c r="AA753" s="103"/>
      <c r="AB753" s="104">
        <f>+Z753*'1. Standard_Cost'!$B$20+AA753*'1. Standard_Cost'!$C$20</f>
        <v>0</v>
      </c>
      <c r="AC753" s="105"/>
      <c r="AD753" s="106"/>
      <c r="AE753" s="104">
        <f>SUM(AD753,AC753,AB753,Y753,U753,T753,S753,R753)*'1. Standard_Cost'!B368</f>
        <v>0</v>
      </c>
      <c r="AF753" s="104">
        <f>SUM(AD753,AE753)</f>
        <v>0</v>
      </c>
      <c r="AG753" s="103"/>
      <c r="AH753" s="103"/>
      <c r="AI753" s="103"/>
      <c r="AJ753" s="107"/>
      <c r="AK753" s="107"/>
      <c r="AL753" s="107"/>
      <c r="AM753" s="104">
        <f>AG753*'1. Standard_Cost'!B364+'Incremental_Cost Year 2021'!AH762*'1. Standard_Cost'!C364+'Incremental_Cost Year 2021'!AI762*'1. Standard_Cost'!D364+'Incremental_Cost Year 2021'!AJ762+'Incremental_Cost Year 2021'!AL762+AK753</f>
        <v>0</v>
      </c>
      <c r="AN753" s="104">
        <f>AM753*'1. Standard_Cost'!C368</f>
        <v>0</v>
      </c>
      <c r="AO753" s="107"/>
      <c r="AQ753" s="104">
        <f t="shared" ref="AQ753:AQ756" si="1223">L753+M753</f>
        <v>0</v>
      </c>
      <c r="AR753" s="104">
        <f t="shared" ref="AR753:AR756" si="1224">AF753</f>
        <v>0</v>
      </c>
      <c r="AS753" s="104">
        <f t="shared" si="1128"/>
        <v>0</v>
      </c>
      <c r="AT753" s="104">
        <f>SUM(AQ753,AR753,AS753)</f>
        <v>0</v>
      </c>
      <c r="AU753" s="229"/>
      <c r="AV753" s="229"/>
      <c r="AW753" s="229"/>
      <c r="AX753" s="229"/>
      <c r="AY753" s="229"/>
      <c r="AZ753" s="229"/>
      <c r="BA753" s="230">
        <f t="shared" ref="BA753:BA756" si="1225">SUM(AU753:AZ753)-AT753</f>
        <v>0</v>
      </c>
    </row>
    <row r="754" spans="1:53" ht="14.1" customHeight="1" outlineLevel="2" x14ac:dyDescent="0.2">
      <c r="A754" s="68"/>
      <c r="B754" s="94"/>
      <c r="C754" s="95"/>
      <c r="D754" s="110"/>
      <c r="E754" s="110"/>
      <c r="F754" s="110"/>
      <c r="G754" s="111"/>
      <c r="H754" s="99" t="s">
        <v>50</v>
      </c>
      <c r="I754" s="100"/>
      <c r="J754" s="101"/>
      <c r="K754" s="101"/>
      <c r="L754" s="102" t="str">
        <f>IF(I754&lt;&gt;0,((VLOOKUP(I754,'1. Standard_Cost'!$B$4:$D$8,2)+VLOOKUP(I754,'1. Standard_Cost'!$B$4:$D$8,3))*J754*K754),"0")</f>
        <v>0</v>
      </c>
      <c r="M754" s="102">
        <f>L754*'1. Standard_Cost'!F344</f>
        <v>0</v>
      </c>
      <c r="N754" s="103"/>
      <c r="O754" s="103"/>
      <c r="P754" s="103"/>
      <c r="Q754" s="103"/>
      <c r="R754" s="104">
        <f>+N754*P754*'1. Standard_Cost'!$B$12</f>
        <v>0</v>
      </c>
      <c r="S754" s="104">
        <f>+N754*O754*P754*'1. Standard_Cost'!$C$12</f>
        <v>0</v>
      </c>
      <c r="T754" s="104">
        <f>+N754*P754*Q754*'1. Standard_Cost'!$D$12</f>
        <v>0</v>
      </c>
      <c r="U754" s="104">
        <f>+N754*O754*'1. Standard_Cost'!$E$12</f>
        <v>0</v>
      </c>
      <c r="V754" s="103"/>
      <c r="W754" s="103"/>
      <c r="X754" s="103"/>
      <c r="Y754" s="104">
        <f>+V754*((X754*'1. Standard_Cost'!$B$16)+(W754*X754*'1. Standard_Cost'!$C$16))</f>
        <v>0</v>
      </c>
      <c r="Z754" s="103"/>
      <c r="AA754" s="103"/>
      <c r="AB754" s="104">
        <f>+Z754*'1. Standard_Cost'!$B$20+AA754*'1. Standard_Cost'!$C$20</f>
        <v>0</v>
      </c>
      <c r="AC754" s="105"/>
      <c r="AD754" s="106"/>
      <c r="AE754" s="104">
        <f>SUM(AD754,AC754,AB754,Y754,U754,T754,S754,R754)*'1. Standard_Cost'!B368</f>
        <v>0</v>
      </c>
      <c r="AF754" s="104">
        <f t="shared" ref="AF754:AF756" si="1226">SUM(AD754,AE754)</f>
        <v>0</v>
      </c>
      <c r="AG754" s="103"/>
      <c r="AH754" s="103">
        <v>0</v>
      </c>
      <c r="AI754" s="103">
        <v>0</v>
      </c>
      <c r="AJ754" s="107"/>
      <c r="AK754" s="107"/>
      <c r="AL754" s="107"/>
      <c r="AM754" s="104">
        <f>AG754*'1. Standard_Cost'!B364+'Incremental_Cost Year 2021'!AH763*'1. Standard_Cost'!C364+'Incremental_Cost Year 2021'!AI763*'1. Standard_Cost'!D364+'Incremental_Cost Year 2021'!AJ763+'Incremental_Cost Year 2021'!AL763+AK754</f>
        <v>0</v>
      </c>
      <c r="AN754" s="104">
        <f>AM754*'1. Standard_Cost'!C368</f>
        <v>0</v>
      </c>
      <c r="AO754" s="107"/>
      <c r="AQ754" s="104">
        <f t="shared" si="1223"/>
        <v>0</v>
      </c>
      <c r="AR754" s="104">
        <f t="shared" si="1224"/>
        <v>0</v>
      </c>
      <c r="AS754" s="104">
        <f t="shared" si="1128"/>
        <v>0</v>
      </c>
      <c r="AT754" s="104">
        <f t="shared" ref="AT754:AT756" si="1227">SUM(AQ754,AR754,AS754)</f>
        <v>0</v>
      </c>
      <c r="AU754" s="229"/>
      <c r="AV754" s="229">
        <v>0</v>
      </c>
      <c r="AW754" s="229"/>
      <c r="AX754" s="229"/>
      <c r="AY754" s="229"/>
      <c r="AZ754" s="229"/>
      <c r="BA754" s="230">
        <f t="shared" si="1225"/>
        <v>0</v>
      </c>
    </row>
    <row r="755" spans="1:53" ht="14.1" customHeight="1" outlineLevel="2" x14ac:dyDescent="0.2">
      <c r="A755" s="68"/>
      <c r="B755" s="94"/>
      <c r="C755" s="95"/>
      <c r="D755" s="110"/>
      <c r="E755" s="110"/>
      <c r="F755" s="110"/>
      <c r="G755" s="111"/>
      <c r="H755" s="99" t="s">
        <v>51</v>
      </c>
      <c r="I755" s="100"/>
      <c r="J755" s="101"/>
      <c r="K755" s="101"/>
      <c r="L755" s="102" t="str">
        <f>IF(I755&lt;&gt;0,((VLOOKUP(I755,'1. Standard_Cost'!$B$4:$D$8,2)+VLOOKUP(I755,'1. Standard_Cost'!$B$4:$D$8,3))*J755*K755),"0")</f>
        <v>0</v>
      </c>
      <c r="M755" s="102">
        <f>L755*'1. Standard_Cost'!F344</f>
        <v>0</v>
      </c>
      <c r="N755" s="103"/>
      <c r="O755" s="103"/>
      <c r="P755" s="103"/>
      <c r="Q755" s="103"/>
      <c r="R755" s="104">
        <f>+N755*P755*'1. Standard_Cost'!$B$12</f>
        <v>0</v>
      </c>
      <c r="S755" s="104">
        <f>+N755*O755*P755*'1. Standard_Cost'!$C$12</f>
        <v>0</v>
      </c>
      <c r="T755" s="104">
        <f>+N755*P755*Q755*'1. Standard_Cost'!$D$12</f>
        <v>0</v>
      </c>
      <c r="U755" s="104">
        <f>+N755*O755*'1. Standard_Cost'!$E$12</f>
        <v>0</v>
      </c>
      <c r="V755" s="103"/>
      <c r="W755" s="103"/>
      <c r="X755" s="103"/>
      <c r="Y755" s="104">
        <f>+V755*((X755*'1. Standard_Cost'!$B$16)+(W755*X755*'1. Standard_Cost'!$C$16))</f>
        <v>0</v>
      </c>
      <c r="Z755" s="103"/>
      <c r="AA755" s="103"/>
      <c r="AB755" s="104">
        <f>+Z755*'1. Standard_Cost'!$B$20+AA755*'1. Standard_Cost'!$C$20</f>
        <v>0</v>
      </c>
      <c r="AC755" s="105"/>
      <c r="AD755" s="106"/>
      <c r="AE755" s="104">
        <f>SUM(AD755,AC755,AB755,Y755,U755,T755,S755,R755)*'1. Standard_Cost'!B368</f>
        <v>0</v>
      </c>
      <c r="AF755" s="104">
        <f t="shared" si="1226"/>
        <v>0</v>
      </c>
      <c r="AG755" s="103"/>
      <c r="AH755" s="103"/>
      <c r="AI755" s="103"/>
      <c r="AJ755" s="107"/>
      <c r="AK755" s="107"/>
      <c r="AL755" s="107"/>
      <c r="AM755" s="104">
        <f>AG755*'1. Standard_Cost'!B364+'Incremental_Cost Year 2021'!AH764*'1. Standard_Cost'!C364+'Incremental_Cost Year 2021'!AI764*'1. Standard_Cost'!D364+'Incremental_Cost Year 2021'!AJ764+'Incremental_Cost Year 2021'!AL764+AK755</f>
        <v>0</v>
      </c>
      <c r="AN755" s="104">
        <f>AM755*'1. Standard_Cost'!C368</f>
        <v>0</v>
      </c>
      <c r="AO755" s="107"/>
      <c r="AQ755" s="104">
        <f t="shared" si="1223"/>
        <v>0</v>
      </c>
      <c r="AR755" s="104">
        <f t="shared" si="1224"/>
        <v>0</v>
      </c>
      <c r="AS755" s="104">
        <f t="shared" si="1128"/>
        <v>0</v>
      </c>
      <c r="AT755" s="104">
        <f t="shared" si="1227"/>
        <v>0</v>
      </c>
      <c r="AU755" s="229"/>
      <c r="AV755" s="229"/>
      <c r="AW755" s="229"/>
      <c r="AX755" s="229"/>
      <c r="AY755" s="229"/>
      <c r="AZ755" s="229"/>
      <c r="BA755" s="230">
        <f t="shared" si="1225"/>
        <v>0</v>
      </c>
    </row>
    <row r="756" spans="1:53" ht="14.1" customHeight="1" outlineLevel="2" x14ac:dyDescent="0.2">
      <c r="A756" s="68"/>
      <c r="B756" s="94"/>
      <c r="C756" s="95"/>
      <c r="D756" s="110"/>
      <c r="E756" s="110"/>
      <c r="F756" s="110"/>
      <c r="G756" s="111"/>
      <c r="H756" s="112" t="s">
        <v>179</v>
      </c>
      <c r="I756" s="100"/>
      <c r="J756" s="101"/>
      <c r="K756" s="101"/>
      <c r="L756" s="102" t="str">
        <f>IF(I756&lt;&gt;0,((VLOOKUP(I756,'1. Standard_Cost'!$B$4:$D$8,2)+VLOOKUP(I756,'1. Standard_Cost'!$B$4:$D$8,3))*J756*K756),"0")</f>
        <v>0</v>
      </c>
      <c r="M756" s="102">
        <f>L756*'1. Standard_Cost'!F344</f>
        <v>0</v>
      </c>
      <c r="N756" s="103"/>
      <c r="O756" s="103"/>
      <c r="P756" s="103"/>
      <c r="Q756" s="103"/>
      <c r="R756" s="104">
        <f>+N756*P756*'1. Standard_Cost'!$B$12</f>
        <v>0</v>
      </c>
      <c r="S756" s="104">
        <f>+N756*O756*P756*'1. Standard_Cost'!$C$12</f>
        <v>0</v>
      </c>
      <c r="T756" s="104">
        <f>+N756*P756*Q756*'1. Standard_Cost'!$D$12</f>
        <v>0</v>
      </c>
      <c r="U756" s="104">
        <f>+N756*O756*'1. Standard_Cost'!$E$12</f>
        <v>0</v>
      </c>
      <c r="V756" s="103"/>
      <c r="W756" s="103"/>
      <c r="X756" s="103"/>
      <c r="Y756" s="104">
        <f>+V756*((X756*'1. Standard_Cost'!$B$16)+(W756*X756*'1. Standard_Cost'!$C$16))</f>
        <v>0</v>
      </c>
      <c r="Z756" s="103"/>
      <c r="AA756" s="103"/>
      <c r="AB756" s="104">
        <f>+Z756*'1. Standard_Cost'!$B$20+AA756*'1. Standard_Cost'!$C$20</f>
        <v>0</v>
      </c>
      <c r="AC756" s="105"/>
      <c r="AD756" s="106"/>
      <c r="AE756" s="104">
        <f>SUM(AD756,AC756,AB756,Y756,U756,T756,S756,R756)*'1. Standard_Cost'!B368</f>
        <v>0</v>
      </c>
      <c r="AF756" s="104">
        <f t="shared" si="1226"/>
        <v>0</v>
      </c>
      <c r="AG756" s="103"/>
      <c r="AH756" s="103"/>
      <c r="AI756" s="103"/>
      <c r="AJ756" s="107"/>
      <c r="AK756" s="107"/>
      <c r="AL756" s="107"/>
      <c r="AM756" s="104">
        <f>AG756*'1. Standard_Cost'!B364+'Incremental_Cost Year 2021'!AH765*'1. Standard_Cost'!C364+'Incremental_Cost Year 2021'!AI765*'1. Standard_Cost'!D364+'Incremental_Cost Year 2021'!AJ765+'Incremental_Cost Year 2021'!AL765+AK756</f>
        <v>0</v>
      </c>
      <c r="AN756" s="104">
        <f>AM756*'1. Standard_Cost'!C368</f>
        <v>0</v>
      </c>
      <c r="AO756" s="107"/>
      <c r="AQ756" s="104">
        <f t="shared" si="1223"/>
        <v>0</v>
      </c>
      <c r="AR756" s="104">
        <f t="shared" si="1224"/>
        <v>0</v>
      </c>
      <c r="AS756" s="104">
        <f t="shared" ref="AS756:AS818" si="1228">AM756+AN756</f>
        <v>0</v>
      </c>
      <c r="AT756" s="104">
        <f t="shared" si="1227"/>
        <v>0</v>
      </c>
      <c r="AU756" s="229"/>
      <c r="AV756" s="229"/>
      <c r="AW756" s="229"/>
      <c r="AX756" s="229"/>
      <c r="AY756" s="229"/>
      <c r="AZ756" s="229"/>
      <c r="BA756" s="230">
        <f t="shared" si="1225"/>
        <v>0</v>
      </c>
    </row>
    <row r="757" spans="1:53" ht="24.6" customHeight="1" outlineLevel="1" x14ac:dyDescent="0.2">
      <c r="A757" s="68"/>
      <c r="B757" s="141"/>
      <c r="C757" s="95"/>
      <c r="D757" s="113" t="s">
        <v>48</v>
      </c>
      <c r="E757" s="113" t="s">
        <v>435</v>
      </c>
      <c r="F757" s="114" t="s">
        <v>154</v>
      </c>
      <c r="G757" s="115" t="s">
        <v>155</v>
      </c>
      <c r="H757" s="122" t="s">
        <v>436</v>
      </c>
      <c r="I757" s="117"/>
      <c r="J757" s="117"/>
      <c r="K757" s="117"/>
      <c r="L757" s="118">
        <f>SUM(L753:L756)</f>
        <v>0</v>
      </c>
      <c r="M757" s="118">
        <f>SUM(M753:M756)</f>
        <v>0</v>
      </c>
      <c r="N757" s="117"/>
      <c r="O757" s="117"/>
      <c r="P757" s="117"/>
      <c r="Q757" s="117"/>
      <c r="R757" s="119">
        <f>SUM(R753:R756)</f>
        <v>0</v>
      </c>
      <c r="S757" s="119">
        <f>SUM(S753:S756)</f>
        <v>0</v>
      </c>
      <c r="T757" s="119">
        <f>SUM(T753:T756)</f>
        <v>0</v>
      </c>
      <c r="U757" s="119">
        <f>SUM(U753:U756)</f>
        <v>0</v>
      </c>
      <c r="V757" s="117"/>
      <c r="W757" s="117"/>
      <c r="X757" s="117"/>
      <c r="Y757" s="118">
        <f>SUM(Y753:Y756)</f>
        <v>0</v>
      </c>
      <c r="Z757" s="117"/>
      <c r="AA757" s="117"/>
      <c r="AB757" s="118">
        <f t="shared" ref="AB757:AF757" si="1229">SUM(AB753:AB756)</f>
        <v>0</v>
      </c>
      <c r="AC757" s="118">
        <f t="shared" si="1229"/>
        <v>0</v>
      </c>
      <c r="AD757" s="118">
        <f t="shared" si="1229"/>
        <v>0</v>
      </c>
      <c r="AE757" s="118">
        <f t="shared" si="1229"/>
        <v>0</v>
      </c>
      <c r="AF757" s="118">
        <f t="shared" si="1229"/>
        <v>0</v>
      </c>
      <c r="AG757" s="117"/>
      <c r="AH757" s="117"/>
      <c r="AI757" s="117"/>
      <c r="AJ757" s="119">
        <f>SUM(AJ753:AJ756)</f>
        <v>0</v>
      </c>
      <c r="AK757" s="119">
        <f t="shared" ref="AK757:AN757" si="1230">SUM(AK753:AK756)</f>
        <v>0</v>
      </c>
      <c r="AL757" s="119">
        <f t="shared" si="1230"/>
        <v>0</v>
      </c>
      <c r="AM757" s="119">
        <f t="shared" si="1230"/>
        <v>0</v>
      </c>
      <c r="AN757" s="119">
        <f t="shared" si="1230"/>
        <v>0</v>
      </c>
      <c r="AO757" s="116"/>
      <c r="AP757" s="120"/>
      <c r="AQ757" s="121">
        <f t="shared" ref="AQ757:BA757" si="1231">SUM(AQ753:AQ756)</f>
        <v>0</v>
      </c>
      <c r="AR757" s="121">
        <f t="shared" si="1231"/>
        <v>0</v>
      </c>
      <c r="AS757" s="104"/>
      <c r="AT757" s="121">
        <f t="shared" si="1231"/>
        <v>0</v>
      </c>
      <c r="AU757" s="121">
        <f t="shared" si="1231"/>
        <v>0</v>
      </c>
      <c r="AV757" s="121">
        <f t="shared" si="1231"/>
        <v>0</v>
      </c>
      <c r="AW757" s="121">
        <f t="shared" si="1231"/>
        <v>0</v>
      </c>
      <c r="AX757" s="121">
        <f t="shared" si="1231"/>
        <v>0</v>
      </c>
      <c r="AY757" s="121">
        <f t="shared" si="1231"/>
        <v>0</v>
      </c>
      <c r="AZ757" s="121">
        <f t="shared" si="1231"/>
        <v>0</v>
      </c>
      <c r="BA757" s="121">
        <f t="shared" si="1231"/>
        <v>0</v>
      </c>
    </row>
    <row r="758" spans="1:53" ht="12.95" customHeight="1" outlineLevel="1" x14ac:dyDescent="0.2">
      <c r="A758" s="68"/>
      <c r="B758" s="256" t="s">
        <v>437</v>
      </c>
      <c r="C758" s="257"/>
      <c r="D758" s="257"/>
      <c r="E758" s="258"/>
      <c r="F758" s="225"/>
      <c r="G758" s="225"/>
      <c r="H758" s="83" t="s">
        <v>438</v>
      </c>
      <c r="I758" s="133"/>
      <c r="J758" s="133"/>
      <c r="K758" s="133"/>
      <c r="L758" s="134">
        <f>SUM(L759)</f>
        <v>450150</v>
      </c>
      <c r="M758" s="134">
        <f>SUM(M759)</f>
        <v>75175.05</v>
      </c>
      <c r="N758" s="135"/>
      <c r="O758" s="135"/>
      <c r="P758" s="135"/>
      <c r="Q758" s="135"/>
      <c r="R758" s="134">
        <f>SUM(R759)</f>
        <v>0</v>
      </c>
      <c r="S758" s="134">
        <f>SUM(S759)</f>
        <v>0</v>
      </c>
      <c r="T758" s="134">
        <f>SUM(T759)</f>
        <v>0</v>
      </c>
      <c r="U758" s="134">
        <f>SUM(U759)</f>
        <v>0</v>
      </c>
      <c r="V758" s="135"/>
      <c r="W758" s="135"/>
      <c r="X758" s="135"/>
      <c r="Y758" s="134">
        <f>SUM(Y759)</f>
        <v>0</v>
      </c>
      <c r="Z758" s="135"/>
      <c r="AA758" s="135"/>
      <c r="AB758" s="134">
        <f>SUM(AB759)</f>
        <v>0</v>
      </c>
      <c r="AC758" s="134">
        <f>SUM(AC759)</f>
        <v>0</v>
      </c>
      <c r="AD758" s="134">
        <f>SUM(AD759)</f>
        <v>0</v>
      </c>
      <c r="AE758" s="134">
        <f>SUM(AE759)</f>
        <v>0</v>
      </c>
      <c r="AF758" s="134">
        <f>SUM(AF759)</f>
        <v>0</v>
      </c>
      <c r="AG758" s="135"/>
      <c r="AH758" s="135"/>
      <c r="AI758" s="135"/>
      <c r="AJ758" s="134">
        <f>SUM(AJ759)</f>
        <v>0</v>
      </c>
      <c r="AK758" s="134">
        <f>SUM(AK759)</f>
        <v>0</v>
      </c>
      <c r="AL758" s="134">
        <f>SUM(AL759)</f>
        <v>0</v>
      </c>
      <c r="AM758" s="134">
        <f>SUM(AM759)</f>
        <v>0</v>
      </c>
      <c r="AN758" s="134">
        <f>SUM(AN759)</f>
        <v>0</v>
      </c>
      <c r="AO758" s="136"/>
      <c r="AP758" s="137"/>
      <c r="AQ758" s="134">
        <f>SUM(AQ759)</f>
        <v>4708436.55</v>
      </c>
      <c r="AR758" s="134">
        <f t="shared" ref="AR758:AS758" si="1232">SUM(AR759)</f>
        <v>0</v>
      </c>
      <c r="AS758" s="134">
        <f t="shared" si="1232"/>
        <v>0</v>
      </c>
      <c r="AT758" s="134">
        <f>AT759+AT820+AT871+AT902</f>
        <v>11017938.75</v>
      </c>
      <c r="AU758" s="134">
        <f>AU759+AU820+AU871+AU902</f>
        <v>11017938.75</v>
      </c>
      <c r="AV758" s="134">
        <f t="shared" ref="AV758:BA758" si="1233">SUM(AV759)</f>
        <v>0</v>
      </c>
      <c r="AW758" s="134">
        <f t="shared" si="1233"/>
        <v>0</v>
      </c>
      <c r="AX758" s="134">
        <f t="shared" si="1233"/>
        <v>0</v>
      </c>
      <c r="AY758" s="134">
        <f t="shared" si="1233"/>
        <v>0</v>
      </c>
      <c r="AZ758" s="134">
        <f t="shared" si="1233"/>
        <v>0</v>
      </c>
      <c r="BA758" s="134">
        <f t="shared" si="1233"/>
        <v>0</v>
      </c>
    </row>
    <row r="759" spans="1:53" s="124" customFormat="1" ht="14.45" customHeight="1" x14ac:dyDescent="0.2">
      <c r="B759" s="138"/>
      <c r="C759" s="247" t="s">
        <v>687</v>
      </c>
      <c r="D759" s="247"/>
      <c r="E759" s="252"/>
      <c r="F759" s="222"/>
      <c r="G759" s="222"/>
      <c r="H759" s="130" t="s">
        <v>440</v>
      </c>
      <c r="I759" s="128"/>
      <c r="J759" s="128"/>
      <c r="K759" s="128"/>
      <c r="L759" s="129">
        <f>SUM(L764,L769,L774)</f>
        <v>450150</v>
      </c>
      <c r="M759" s="129">
        <f>SUM(M764,M769,M774)</f>
        <v>75175.05</v>
      </c>
      <c r="N759" s="128"/>
      <c r="O759" s="128"/>
      <c r="P759" s="128"/>
      <c r="Q759" s="128"/>
      <c r="R759" s="129">
        <f>SUM(R764,R769,R774)</f>
        <v>0</v>
      </c>
      <c r="S759" s="129">
        <f t="shared" ref="S759:U759" si="1234">SUM(S764,S769,S774)</f>
        <v>0</v>
      </c>
      <c r="T759" s="129">
        <f t="shared" si="1234"/>
        <v>0</v>
      </c>
      <c r="U759" s="129">
        <f t="shared" si="1234"/>
        <v>0</v>
      </c>
      <c r="V759" s="128"/>
      <c r="W759" s="128"/>
      <c r="X759" s="128"/>
      <c r="Y759" s="129">
        <f t="shared" ref="Y759" si="1235">SUM(Y764,Y769,Y774)</f>
        <v>0</v>
      </c>
      <c r="Z759" s="128"/>
      <c r="AA759" s="128"/>
      <c r="AB759" s="129">
        <f t="shared" ref="AB759:AF759" si="1236">SUM(AB764,AB769,AB774)</f>
        <v>0</v>
      </c>
      <c r="AC759" s="129">
        <f t="shared" si="1236"/>
        <v>0</v>
      </c>
      <c r="AD759" s="129">
        <f t="shared" si="1236"/>
        <v>0</v>
      </c>
      <c r="AE759" s="129">
        <f t="shared" si="1236"/>
        <v>0</v>
      </c>
      <c r="AF759" s="129">
        <f t="shared" si="1236"/>
        <v>0</v>
      </c>
      <c r="AG759" s="128"/>
      <c r="AH759" s="128"/>
      <c r="AI759" s="128"/>
      <c r="AJ759" s="129">
        <f t="shared" ref="AJ759:AN759" si="1237">SUM(AJ764,AJ769,AJ774)</f>
        <v>0</v>
      </c>
      <c r="AK759" s="129">
        <f t="shared" si="1237"/>
        <v>0</v>
      </c>
      <c r="AL759" s="129">
        <f t="shared" si="1237"/>
        <v>0</v>
      </c>
      <c r="AM759" s="129">
        <f t="shared" si="1237"/>
        <v>0</v>
      </c>
      <c r="AN759" s="139">
        <f t="shared" si="1237"/>
        <v>0</v>
      </c>
      <c r="AO759" s="130"/>
      <c r="AP759" s="131"/>
      <c r="AQ759" s="139">
        <f t="shared" ref="AQ759:BA759" si="1238">SUM(AQ764,AQ769,AQ774)</f>
        <v>4708436.55</v>
      </c>
      <c r="AR759" s="139">
        <f t="shared" si="1238"/>
        <v>0</v>
      </c>
      <c r="AS759" s="139">
        <f t="shared" si="1238"/>
        <v>0</v>
      </c>
      <c r="AT759" s="139">
        <f t="shared" si="1238"/>
        <v>4708436.55</v>
      </c>
      <c r="AU759" s="139">
        <f t="shared" si="1238"/>
        <v>4708436.55</v>
      </c>
      <c r="AV759" s="139">
        <f t="shared" si="1238"/>
        <v>0</v>
      </c>
      <c r="AW759" s="139">
        <f t="shared" si="1238"/>
        <v>0</v>
      </c>
      <c r="AX759" s="139">
        <f t="shared" si="1238"/>
        <v>0</v>
      </c>
      <c r="AY759" s="139">
        <f t="shared" si="1238"/>
        <v>0</v>
      </c>
      <c r="AZ759" s="139">
        <f t="shared" si="1238"/>
        <v>0</v>
      </c>
      <c r="BA759" s="139">
        <f t="shared" si="1238"/>
        <v>0</v>
      </c>
    </row>
    <row r="760" spans="1:53" ht="14.1" customHeight="1" outlineLevel="2" x14ac:dyDescent="0.2">
      <c r="A760" s="68"/>
      <c r="B760" s="94"/>
      <c r="C760" s="250"/>
      <c r="D760" s="96"/>
      <c r="E760" s="96"/>
      <c r="F760" s="97"/>
      <c r="G760" s="98"/>
      <c r="H760" s="99" t="s">
        <v>49</v>
      </c>
      <c r="I760" s="100"/>
      <c r="J760" s="101"/>
      <c r="K760" s="101"/>
      <c r="L760" s="102" t="str">
        <f>IF(I760&lt;&gt;0,((VLOOKUP(I760,'1. Standard_Cost'!$B$4:$D$8,2)+VLOOKUP(I760,'1. Standard_Cost'!$B$4:$D$8,3))*J760*K760),"0")</f>
        <v>0</v>
      </c>
      <c r="M760" s="102">
        <f>L760*'1. Standard_Cost'!F361</f>
        <v>0</v>
      </c>
      <c r="N760" s="103"/>
      <c r="O760" s="103"/>
      <c r="P760" s="103"/>
      <c r="Q760" s="103"/>
      <c r="R760" s="104">
        <f>+N760*P760*'1. Standard_Cost'!$B$12</f>
        <v>0</v>
      </c>
      <c r="S760" s="104">
        <f>+N760*O760*P760*'1. Standard_Cost'!$C$12</f>
        <v>0</v>
      </c>
      <c r="T760" s="104">
        <f>+N760*P760*Q760*'1. Standard_Cost'!$D$12</f>
        <v>0</v>
      </c>
      <c r="U760" s="104">
        <f>+N760*O760*'1. Standard_Cost'!$E$12</f>
        <v>0</v>
      </c>
      <c r="V760" s="103"/>
      <c r="W760" s="103"/>
      <c r="X760" s="103"/>
      <c r="Y760" s="104">
        <f>+V760*((X760*'1. Standard_Cost'!$B$16)+(W760*X760*'1. Standard_Cost'!$C$16))</f>
        <v>0</v>
      </c>
      <c r="Z760" s="103"/>
      <c r="AA760" s="103"/>
      <c r="AB760" s="104">
        <f>+Z760*'1. Standard_Cost'!$B$20+AA760*'1. Standard_Cost'!$C$20</f>
        <v>0</v>
      </c>
      <c r="AC760" s="105"/>
      <c r="AD760" s="106"/>
      <c r="AE760" s="104">
        <f>SUM(AD760,AC760,AB760,Y760,U760,T760,S760,R760)*'1. Standard_Cost'!B385</f>
        <v>0</v>
      </c>
      <c r="AF760" s="104">
        <f>SUM(AD760,AE760)</f>
        <v>0</v>
      </c>
      <c r="AG760" s="103"/>
      <c r="AH760" s="103"/>
      <c r="AI760" s="103"/>
      <c r="AJ760" s="107"/>
      <c r="AK760" s="107"/>
      <c r="AL760" s="107"/>
      <c r="AM760" s="104">
        <f>AG760*'1. Standard_Cost'!B381+'Incremental_Cost Year 2021'!AH769*'1. Standard_Cost'!C381+'Incremental_Cost Year 2021'!AI769*'1. Standard_Cost'!D381+'Incremental_Cost Year 2021'!AJ769+'Incremental_Cost Year 2021'!AL769+AK760</f>
        <v>0</v>
      </c>
      <c r="AN760" s="104">
        <f>AM760*'1. Standard_Cost'!C385</f>
        <v>0</v>
      </c>
      <c r="AO760" s="107"/>
      <c r="AQ760" s="104">
        <f t="shared" ref="AQ760:AQ763" si="1239">L760+M760</f>
        <v>0</v>
      </c>
      <c r="AR760" s="104">
        <f t="shared" ref="AR760:AR763" si="1240">AF760</f>
        <v>0</v>
      </c>
      <c r="AS760" s="104">
        <f t="shared" si="1228"/>
        <v>0</v>
      </c>
      <c r="AT760" s="104">
        <f>SUM(AQ760,AR760,AS760)</f>
        <v>0</v>
      </c>
      <c r="AU760" s="229"/>
      <c r="AV760" s="229"/>
      <c r="AW760" s="229"/>
      <c r="AX760" s="229"/>
      <c r="AY760" s="229"/>
      <c r="AZ760" s="229"/>
      <c r="BA760" s="230">
        <f t="shared" ref="BA760:BA763" si="1241">SUM(AU760:AZ760)-AT760</f>
        <v>0</v>
      </c>
    </row>
    <row r="761" spans="1:53" ht="14.1" customHeight="1" outlineLevel="2" x14ac:dyDescent="0.2">
      <c r="A761" s="68"/>
      <c r="B761" s="94"/>
      <c r="C761" s="251"/>
      <c r="D761" s="110"/>
      <c r="E761" s="110"/>
      <c r="F761" s="110"/>
      <c r="G761" s="111"/>
      <c r="H761" s="99" t="s">
        <v>50</v>
      </c>
      <c r="I761" s="100"/>
      <c r="J761" s="101"/>
      <c r="K761" s="101"/>
      <c r="L761" s="102" t="str">
        <f>IF(I761&lt;&gt;0,((VLOOKUP(I761,'1. Standard_Cost'!$B$4:$D$8,2)+VLOOKUP(I761,'1. Standard_Cost'!$B$4:$D$8,3))*J761*K761),"0")</f>
        <v>0</v>
      </c>
      <c r="M761" s="102">
        <f>L761*'1. Standard_Cost'!F361</f>
        <v>0</v>
      </c>
      <c r="N761" s="103"/>
      <c r="O761" s="103"/>
      <c r="P761" s="103"/>
      <c r="Q761" s="103"/>
      <c r="R761" s="104">
        <f>+N761*P761*'1. Standard_Cost'!$B$12</f>
        <v>0</v>
      </c>
      <c r="S761" s="104">
        <f>+N761*O761*P761*'1. Standard_Cost'!$C$12</f>
        <v>0</v>
      </c>
      <c r="T761" s="104">
        <f>+N761*P761*Q761*'1. Standard_Cost'!$D$12</f>
        <v>0</v>
      </c>
      <c r="U761" s="104">
        <f>+N761*O761*'1. Standard_Cost'!$E$12</f>
        <v>0</v>
      </c>
      <c r="V761" s="103"/>
      <c r="W761" s="103"/>
      <c r="X761" s="103"/>
      <c r="Y761" s="104">
        <f>+V761*((X761*'1. Standard_Cost'!$B$16)+(W761*X761*'1. Standard_Cost'!$C$16))</f>
        <v>0</v>
      </c>
      <c r="Z761" s="103"/>
      <c r="AA761" s="103"/>
      <c r="AB761" s="104">
        <f>+Z761*'1. Standard_Cost'!$B$20+AA761*'1. Standard_Cost'!$C$20</f>
        <v>0</v>
      </c>
      <c r="AC761" s="105"/>
      <c r="AD761" s="106"/>
      <c r="AE761" s="104">
        <f>SUM(AD761,AC761,AB761,Y761,U761,T761,S761,R761)*'1. Standard_Cost'!B385</f>
        <v>0</v>
      </c>
      <c r="AF761" s="104">
        <f t="shared" ref="AF761:AF763" si="1242">SUM(AD761,AE761)</f>
        <v>0</v>
      </c>
      <c r="AG761" s="103"/>
      <c r="AH761" s="103">
        <v>0</v>
      </c>
      <c r="AI761" s="103">
        <v>0</v>
      </c>
      <c r="AJ761" s="107"/>
      <c r="AK761" s="107"/>
      <c r="AL761" s="107"/>
      <c r="AM761" s="104">
        <f>AG761*'1. Standard_Cost'!B381+'Incremental_Cost Year 2021'!AH770*'1. Standard_Cost'!C381+'Incremental_Cost Year 2021'!AI770*'1. Standard_Cost'!D381+'Incremental_Cost Year 2021'!AJ770+'Incremental_Cost Year 2021'!AL770+AK761</f>
        <v>0</v>
      </c>
      <c r="AN761" s="104">
        <f>AM761*'1. Standard_Cost'!C385</f>
        <v>0</v>
      </c>
      <c r="AO761" s="107"/>
      <c r="AQ761" s="104">
        <f t="shared" si="1239"/>
        <v>0</v>
      </c>
      <c r="AR761" s="104">
        <f t="shared" si="1240"/>
        <v>0</v>
      </c>
      <c r="AS761" s="104">
        <f t="shared" si="1228"/>
        <v>0</v>
      </c>
      <c r="AT761" s="104">
        <f t="shared" ref="AT761:AT763" si="1243">SUM(AQ761,AR761,AS761)</f>
        <v>0</v>
      </c>
      <c r="AU761" s="229"/>
      <c r="AV761" s="229">
        <v>0</v>
      </c>
      <c r="AW761" s="229"/>
      <c r="AX761" s="229"/>
      <c r="AY761" s="229"/>
      <c r="AZ761" s="229"/>
      <c r="BA761" s="230">
        <f t="shared" si="1241"/>
        <v>0</v>
      </c>
    </row>
    <row r="762" spans="1:53" ht="14.1" customHeight="1" outlineLevel="2" x14ac:dyDescent="0.2">
      <c r="A762" s="68"/>
      <c r="B762" s="94"/>
      <c r="C762" s="251"/>
      <c r="D762" s="110"/>
      <c r="E762" s="110"/>
      <c r="F762" s="110"/>
      <c r="G762" s="111"/>
      <c r="H762" s="99" t="s">
        <v>51</v>
      </c>
      <c r="I762" s="100"/>
      <c r="J762" s="101"/>
      <c r="K762" s="101"/>
      <c r="L762" s="102" t="str">
        <f>IF(I762&lt;&gt;0,((VLOOKUP(I762,'1. Standard_Cost'!$B$4:$D$8,2)+VLOOKUP(I762,'1. Standard_Cost'!$B$4:$D$8,3))*J762*K762),"0")</f>
        <v>0</v>
      </c>
      <c r="M762" s="102">
        <f>L762*'1. Standard_Cost'!F361</f>
        <v>0</v>
      </c>
      <c r="N762" s="103"/>
      <c r="O762" s="103"/>
      <c r="P762" s="103"/>
      <c r="Q762" s="103"/>
      <c r="R762" s="104">
        <f>+N762*P762*'1. Standard_Cost'!$B$12</f>
        <v>0</v>
      </c>
      <c r="S762" s="104">
        <f>+N762*O762*P762*'1. Standard_Cost'!$C$12</f>
        <v>0</v>
      </c>
      <c r="T762" s="104">
        <f>+N762*P762*Q762*'1. Standard_Cost'!$D$12</f>
        <v>0</v>
      </c>
      <c r="U762" s="104">
        <f>+N762*O762*'1. Standard_Cost'!$E$12</f>
        <v>0</v>
      </c>
      <c r="V762" s="103"/>
      <c r="W762" s="103"/>
      <c r="X762" s="103"/>
      <c r="Y762" s="104">
        <f>+V762*((X762*'1. Standard_Cost'!$B$16)+(W762*X762*'1. Standard_Cost'!$C$16))</f>
        <v>0</v>
      </c>
      <c r="Z762" s="103"/>
      <c r="AA762" s="103"/>
      <c r="AB762" s="104">
        <f>+Z762*'1. Standard_Cost'!$B$20+AA762*'1. Standard_Cost'!$C$20</f>
        <v>0</v>
      </c>
      <c r="AC762" s="105"/>
      <c r="AD762" s="106"/>
      <c r="AE762" s="104">
        <f>SUM(AD762,AC762,AB762,Y762,U762,T762,S762,R762)*'1. Standard_Cost'!B385</f>
        <v>0</v>
      </c>
      <c r="AF762" s="104">
        <f t="shared" si="1242"/>
        <v>0</v>
      </c>
      <c r="AG762" s="103"/>
      <c r="AH762" s="103"/>
      <c r="AI762" s="103"/>
      <c r="AJ762" s="107"/>
      <c r="AK762" s="107"/>
      <c r="AL762" s="107"/>
      <c r="AM762" s="104">
        <f>AG762*'1. Standard_Cost'!B381+'Incremental_Cost Year 2021'!AH771*'1. Standard_Cost'!C381+'Incremental_Cost Year 2021'!AI771*'1. Standard_Cost'!D381+'Incremental_Cost Year 2021'!AJ771+'Incremental_Cost Year 2021'!AL771+AK762</f>
        <v>0</v>
      </c>
      <c r="AN762" s="104">
        <f>AM762*'1. Standard_Cost'!C385</f>
        <v>0</v>
      </c>
      <c r="AO762" s="107"/>
      <c r="AQ762" s="104">
        <f t="shared" si="1239"/>
        <v>0</v>
      </c>
      <c r="AR762" s="104">
        <f t="shared" si="1240"/>
        <v>0</v>
      </c>
      <c r="AS762" s="104">
        <f t="shared" si="1228"/>
        <v>0</v>
      </c>
      <c r="AT762" s="104">
        <f t="shared" si="1243"/>
        <v>0</v>
      </c>
      <c r="AU762" s="229"/>
      <c r="AV762" s="229"/>
      <c r="AW762" s="229"/>
      <c r="AX762" s="229"/>
      <c r="AY762" s="229"/>
      <c r="AZ762" s="229"/>
      <c r="BA762" s="230">
        <f t="shared" si="1241"/>
        <v>0</v>
      </c>
    </row>
    <row r="763" spans="1:53" ht="14.1" customHeight="1" outlineLevel="2" x14ac:dyDescent="0.2">
      <c r="A763" s="68"/>
      <c r="B763" s="94"/>
      <c r="C763" s="251"/>
      <c r="D763" s="110"/>
      <c r="E763" s="110"/>
      <c r="F763" s="110"/>
      <c r="G763" s="111"/>
      <c r="H763" s="112" t="s">
        <v>179</v>
      </c>
      <c r="I763" s="100"/>
      <c r="J763" s="101"/>
      <c r="K763" s="101"/>
      <c r="L763" s="102" t="str">
        <f>IF(I763&lt;&gt;0,((VLOOKUP(I763,'1. Standard_Cost'!$B$4:$D$8,2)+VLOOKUP(I763,'1. Standard_Cost'!$B$4:$D$8,3))*J763*K763),"0")</f>
        <v>0</v>
      </c>
      <c r="M763" s="102">
        <f>L763*'1. Standard_Cost'!F361</f>
        <v>0</v>
      </c>
      <c r="N763" s="103"/>
      <c r="O763" s="103"/>
      <c r="P763" s="103"/>
      <c r="Q763" s="103"/>
      <c r="R763" s="104">
        <f>+N763*P763*'1. Standard_Cost'!$B$12</f>
        <v>0</v>
      </c>
      <c r="S763" s="104">
        <f>+N763*O763*P763*'1. Standard_Cost'!$C$12</f>
        <v>0</v>
      </c>
      <c r="T763" s="104">
        <f>+N763*P763*Q763*'1. Standard_Cost'!$D$12</f>
        <v>0</v>
      </c>
      <c r="U763" s="104">
        <f>+N763*O763*'1. Standard_Cost'!$E$12</f>
        <v>0</v>
      </c>
      <c r="V763" s="103"/>
      <c r="W763" s="103"/>
      <c r="X763" s="103"/>
      <c r="Y763" s="104">
        <f>+V763*((X763*'1. Standard_Cost'!$B$16)+(W763*X763*'1. Standard_Cost'!$C$16))</f>
        <v>0</v>
      </c>
      <c r="Z763" s="103"/>
      <c r="AA763" s="103"/>
      <c r="AB763" s="104">
        <f>+Z763*'1. Standard_Cost'!$B$20+AA763*'1. Standard_Cost'!$C$20</f>
        <v>0</v>
      </c>
      <c r="AC763" s="105"/>
      <c r="AD763" s="106"/>
      <c r="AE763" s="104">
        <f>SUM(AD763,AC763,AB763,Y763,U763,T763,S763,R763)*'1. Standard_Cost'!B385</f>
        <v>0</v>
      </c>
      <c r="AF763" s="104">
        <f t="shared" si="1242"/>
        <v>0</v>
      </c>
      <c r="AG763" s="103"/>
      <c r="AH763" s="103"/>
      <c r="AI763" s="103"/>
      <c r="AJ763" s="107"/>
      <c r="AK763" s="107"/>
      <c r="AL763" s="107"/>
      <c r="AM763" s="104">
        <f>AG763*'1. Standard_Cost'!B381+'Incremental_Cost Year 2021'!AH772*'1. Standard_Cost'!C381+'Incremental_Cost Year 2021'!AI772*'1. Standard_Cost'!D381+'Incremental_Cost Year 2021'!AJ772+'Incremental_Cost Year 2021'!AL772+AK763</f>
        <v>0</v>
      </c>
      <c r="AN763" s="104">
        <f>AM763*'1. Standard_Cost'!C385</f>
        <v>0</v>
      </c>
      <c r="AO763" s="107"/>
      <c r="AQ763" s="104">
        <f t="shared" si="1239"/>
        <v>0</v>
      </c>
      <c r="AR763" s="104">
        <f t="shared" si="1240"/>
        <v>0</v>
      </c>
      <c r="AS763" s="104">
        <f t="shared" si="1228"/>
        <v>0</v>
      </c>
      <c r="AT763" s="104">
        <f t="shared" si="1243"/>
        <v>0</v>
      </c>
      <c r="AU763" s="229"/>
      <c r="AV763" s="229"/>
      <c r="AW763" s="229"/>
      <c r="AX763" s="229"/>
      <c r="AY763" s="229"/>
      <c r="AZ763" s="229"/>
      <c r="BA763" s="230">
        <f t="shared" si="1241"/>
        <v>0</v>
      </c>
    </row>
    <row r="764" spans="1:53" ht="25.35" customHeight="1" outlineLevel="1" x14ac:dyDescent="0.2">
      <c r="A764" s="68"/>
      <c r="B764" s="94"/>
      <c r="C764" s="251"/>
      <c r="D764" s="113" t="s">
        <v>48</v>
      </c>
      <c r="E764" s="113" t="s">
        <v>441</v>
      </c>
      <c r="F764" s="114" t="s">
        <v>154</v>
      </c>
      <c r="G764" s="115" t="s">
        <v>155</v>
      </c>
      <c r="H764" s="140" t="s">
        <v>443</v>
      </c>
      <c r="I764" s="117"/>
      <c r="J764" s="117"/>
      <c r="K764" s="117"/>
      <c r="L764" s="118">
        <f>SUM(L760:L763)</f>
        <v>0</v>
      </c>
      <c r="M764" s="118">
        <f>SUM(M760:M763)</f>
        <v>0</v>
      </c>
      <c r="N764" s="117"/>
      <c r="O764" s="117"/>
      <c r="P764" s="117"/>
      <c r="Q764" s="117"/>
      <c r="R764" s="119">
        <f>SUM(R760:R763)</f>
        <v>0</v>
      </c>
      <c r="S764" s="119">
        <f>SUM(S760:S763)</f>
        <v>0</v>
      </c>
      <c r="T764" s="119">
        <f>SUM(T760:T763)</f>
        <v>0</v>
      </c>
      <c r="U764" s="119">
        <f>SUM(U760:U763)</f>
        <v>0</v>
      </c>
      <c r="V764" s="117"/>
      <c r="W764" s="117"/>
      <c r="X764" s="117"/>
      <c r="Y764" s="118">
        <f>SUM(Y760:Y763)</f>
        <v>0</v>
      </c>
      <c r="Z764" s="117"/>
      <c r="AA764" s="117"/>
      <c r="AB764" s="118">
        <f t="shared" ref="AB764:AF764" si="1244">SUM(AB760:AB763)</f>
        <v>0</v>
      </c>
      <c r="AC764" s="118">
        <f t="shared" si="1244"/>
        <v>0</v>
      </c>
      <c r="AD764" s="118">
        <f t="shared" si="1244"/>
        <v>0</v>
      </c>
      <c r="AE764" s="118">
        <f t="shared" si="1244"/>
        <v>0</v>
      </c>
      <c r="AF764" s="118">
        <f t="shared" si="1244"/>
        <v>0</v>
      </c>
      <c r="AG764" s="117"/>
      <c r="AH764" s="117"/>
      <c r="AI764" s="117"/>
      <c r="AJ764" s="119">
        <f>SUM(AJ760:AJ763)</f>
        <v>0</v>
      </c>
      <c r="AK764" s="119">
        <f t="shared" ref="AK764:AN764" si="1245">SUM(AK760:AK763)</f>
        <v>0</v>
      </c>
      <c r="AL764" s="119">
        <f t="shared" si="1245"/>
        <v>0</v>
      </c>
      <c r="AM764" s="119">
        <f t="shared" si="1245"/>
        <v>0</v>
      </c>
      <c r="AN764" s="119">
        <f t="shared" si="1245"/>
        <v>0</v>
      </c>
      <c r="AO764" s="116"/>
      <c r="AP764" s="120"/>
      <c r="AQ764" s="118">
        <f t="shared" ref="AQ764:BA764" si="1246">SUM(AQ760:AQ763)</f>
        <v>0</v>
      </c>
      <c r="AR764" s="118">
        <f t="shared" si="1246"/>
        <v>0</v>
      </c>
      <c r="AS764" s="118">
        <f t="shared" si="1246"/>
        <v>0</v>
      </c>
      <c r="AT764" s="118">
        <f t="shared" si="1246"/>
        <v>0</v>
      </c>
      <c r="AU764" s="118">
        <f t="shared" si="1246"/>
        <v>0</v>
      </c>
      <c r="AV764" s="118">
        <f t="shared" si="1246"/>
        <v>0</v>
      </c>
      <c r="AW764" s="118">
        <f t="shared" si="1246"/>
        <v>0</v>
      </c>
      <c r="AX764" s="118">
        <f t="shared" si="1246"/>
        <v>0</v>
      </c>
      <c r="AY764" s="118">
        <f t="shared" si="1246"/>
        <v>0</v>
      </c>
      <c r="AZ764" s="118">
        <f t="shared" si="1246"/>
        <v>0</v>
      </c>
      <c r="BA764" s="118">
        <f t="shared" si="1246"/>
        <v>0</v>
      </c>
    </row>
    <row r="765" spans="1:53" ht="14.1" customHeight="1" outlineLevel="2" x14ac:dyDescent="0.2">
      <c r="A765" s="68"/>
      <c r="B765" s="94"/>
      <c r="C765" s="251"/>
      <c r="D765" s="96"/>
      <c r="E765" s="96"/>
      <c r="F765" s="97"/>
      <c r="G765" s="98"/>
      <c r="H765" s="99" t="s">
        <v>589</v>
      </c>
      <c r="I765" s="100"/>
      <c r="J765" s="101">
        <v>3</v>
      </c>
      <c r="K765" s="101">
        <v>4</v>
      </c>
      <c r="L765" s="102">
        <v>961200</v>
      </c>
      <c r="M765" s="102">
        <f>L765*'1. Standard_Cost'!F4</f>
        <v>160520.40000000002</v>
      </c>
      <c r="N765" s="103"/>
      <c r="O765" s="103"/>
      <c r="P765" s="103"/>
      <c r="Q765" s="103"/>
      <c r="R765" s="104">
        <f>+N765*P765*'[1]1. Standard_Cost'!$B$12</f>
        <v>0</v>
      </c>
      <c r="S765" s="104">
        <f>+N765*O765*P765*'[1]1. Standard_Cost'!$C$12</f>
        <v>0</v>
      </c>
      <c r="T765" s="104">
        <f>+N765*P765*Q765*'[1]1. Standard_Cost'!$D$12</f>
        <v>0</v>
      </c>
      <c r="U765" s="104">
        <f>+N765*O765*'[1]1. Standard_Cost'!$E$12</f>
        <v>0</v>
      </c>
      <c r="V765" s="103"/>
      <c r="W765" s="103"/>
      <c r="X765" s="103"/>
      <c r="Y765" s="104">
        <f>+V765*((X765*'[1]1. Standard_Cost'!$B$16)+(W765*X765*'[1]1. Standard_Cost'!$C$16))</f>
        <v>0</v>
      </c>
      <c r="Z765" s="103"/>
      <c r="AA765" s="103"/>
      <c r="AB765" s="104">
        <f>+Z765*'[1]1. Standard_Cost'!$B$20+AA765*'[1]1. Standard_Cost'!$C$20</f>
        <v>0</v>
      </c>
      <c r="AC765" s="105"/>
      <c r="AD765" s="106"/>
      <c r="AE765" s="104">
        <f>SUM(AD765,AC765,AB765,Y765,U765,T765,S765,R765)*'[1]1. Standard_Cost'!B385</f>
        <v>0</v>
      </c>
      <c r="AF765" s="104">
        <f>SUM(AD765,AE765)</f>
        <v>0</v>
      </c>
      <c r="AG765" s="103"/>
      <c r="AH765" s="103"/>
      <c r="AI765" s="103"/>
      <c r="AJ765" s="107"/>
      <c r="AK765" s="107"/>
      <c r="AL765" s="107"/>
      <c r="AM765" s="104">
        <f>AG765*'[1]1. Standard_Cost'!B381+'[1]Incremental_Cost Year 2022'!AH783*'[1]1. Standard_Cost'!C381+'[1]Incremental_Cost Year 2022'!AI783*'[1]1. Standard_Cost'!D381+'[1]Incremental_Cost Year 2022'!AJ783+'[1]Incremental_Cost Year 2022'!AL783+AK765</f>
        <v>0</v>
      </c>
      <c r="AN765" s="104">
        <f>AM765*'[1]1. Standard_Cost'!C385</f>
        <v>0</v>
      </c>
      <c r="AO765" s="107"/>
      <c r="AQ765" s="104">
        <f t="shared" ref="AQ765:AQ768" si="1247">L765+M765</f>
        <v>1121720.3999999999</v>
      </c>
      <c r="AR765" s="104">
        <f t="shared" ref="AR765:AR768" si="1248">AF765</f>
        <v>0</v>
      </c>
      <c r="AS765" s="104">
        <f t="shared" si="1228"/>
        <v>0</v>
      </c>
      <c r="AT765" s="104">
        <f>SUM(AQ765,AR765,AS765)</f>
        <v>1121720.3999999999</v>
      </c>
      <c r="AU765" s="229">
        <f>AT765</f>
        <v>1121720.3999999999</v>
      </c>
      <c r="AV765" s="229"/>
      <c r="AW765" s="229"/>
      <c r="AX765" s="229"/>
      <c r="AY765" s="229"/>
      <c r="AZ765" s="229"/>
      <c r="BA765" s="230">
        <f t="shared" ref="BA765:BA768" si="1249">SUM(AU765:AZ765)-AT765</f>
        <v>0</v>
      </c>
    </row>
    <row r="766" spans="1:53" ht="14.1" customHeight="1" outlineLevel="2" x14ac:dyDescent="0.2">
      <c r="A766" s="68"/>
      <c r="B766" s="94"/>
      <c r="C766" s="251"/>
      <c r="D766" s="110"/>
      <c r="E766" s="110"/>
      <c r="F766" s="110"/>
      <c r="G766" s="111"/>
      <c r="H766" s="99" t="s">
        <v>571</v>
      </c>
      <c r="I766" s="100"/>
      <c r="J766" s="101">
        <v>0.5</v>
      </c>
      <c r="K766" s="101">
        <v>3</v>
      </c>
      <c r="L766" s="102">
        <v>150150</v>
      </c>
      <c r="M766" s="102">
        <f>L766*'1. Standard_Cost'!F4</f>
        <v>25075.050000000003</v>
      </c>
      <c r="N766" s="103"/>
      <c r="O766" s="103"/>
      <c r="P766" s="103"/>
      <c r="Q766" s="103"/>
      <c r="R766" s="104">
        <f>+N766*P766*'[1]1. Standard_Cost'!$B$12</f>
        <v>0</v>
      </c>
      <c r="S766" s="104">
        <f>+N766*O766*P766*'[1]1. Standard_Cost'!$C$12</f>
        <v>0</v>
      </c>
      <c r="T766" s="104">
        <f>+N766*P766*Q766*'[1]1. Standard_Cost'!$D$12</f>
        <v>0</v>
      </c>
      <c r="U766" s="104">
        <f>+N766*O766*'[1]1. Standard_Cost'!$E$12</f>
        <v>0</v>
      </c>
      <c r="V766" s="103"/>
      <c r="W766" s="103"/>
      <c r="X766" s="103"/>
      <c r="Y766" s="104">
        <f>+V766*((X766*'[1]1. Standard_Cost'!$B$16)+(W766*X766*'[1]1. Standard_Cost'!$C$16))</f>
        <v>0</v>
      </c>
      <c r="Z766" s="103"/>
      <c r="AA766" s="103"/>
      <c r="AB766" s="104">
        <f>+Z766*'[1]1. Standard_Cost'!$B$20+AA766*'[1]1. Standard_Cost'!$C$20</f>
        <v>0</v>
      </c>
      <c r="AC766" s="105"/>
      <c r="AD766" s="106"/>
      <c r="AE766" s="104">
        <f>SUM(AD766,AC766,AB766,Y766,U766,T766,S766,R766)*'[1]1. Standard_Cost'!B385</f>
        <v>0</v>
      </c>
      <c r="AF766" s="104">
        <f t="shared" ref="AF766:AF769" si="1250">SUM(AD766,AE766)</f>
        <v>0</v>
      </c>
      <c r="AG766" s="103"/>
      <c r="AH766" s="103">
        <v>0</v>
      </c>
      <c r="AI766" s="103">
        <v>0</v>
      </c>
      <c r="AJ766" s="107"/>
      <c r="AK766" s="107"/>
      <c r="AL766" s="107"/>
      <c r="AM766" s="104">
        <f>AG766*'[1]1. Standard_Cost'!B381+'[1]Incremental_Cost Year 2022'!AH784*'[1]1. Standard_Cost'!C381+'[1]Incremental_Cost Year 2022'!AI784*'[1]1. Standard_Cost'!D381+'[1]Incremental_Cost Year 2022'!AJ784+'[1]Incremental_Cost Year 2022'!AL784+AK766</f>
        <v>0</v>
      </c>
      <c r="AN766" s="104">
        <f>AM766*'[1]1. Standard_Cost'!C385</f>
        <v>0</v>
      </c>
      <c r="AO766" s="107"/>
      <c r="AQ766" s="104">
        <f t="shared" si="1247"/>
        <v>175225.05</v>
      </c>
      <c r="AR766" s="104">
        <f t="shared" si="1248"/>
        <v>0</v>
      </c>
      <c r="AS766" s="104">
        <f t="shared" si="1228"/>
        <v>0</v>
      </c>
      <c r="AT766" s="104">
        <f t="shared" ref="AT766:AT768" si="1251">SUM(AQ766,AR766,AS766)</f>
        <v>175225.05</v>
      </c>
      <c r="AU766" s="229">
        <f t="shared" ref="AU766:AU768" si="1252">AT766</f>
        <v>175225.05</v>
      </c>
      <c r="AV766" s="229">
        <v>0</v>
      </c>
      <c r="AW766" s="229"/>
      <c r="AX766" s="229"/>
      <c r="AY766" s="229"/>
      <c r="AZ766" s="229"/>
      <c r="BA766" s="230">
        <f t="shared" si="1249"/>
        <v>0</v>
      </c>
    </row>
    <row r="767" spans="1:53" ht="14.1" customHeight="1" outlineLevel="2" x14ac:dyDescent="0.2">
      <c r="A767" s="68"/>
      <c r="B767" s="94"/>
      <c r="C767" s="251"/>
      <c r="D767" s="110"/>
      <c r="E767" s="110"/>
      <c r="F767" s="110"/>
      <c r="G767" s="111"/>
      <c r="H767" s="99" t="s">
        <v>590</v>
      </c>
      <c r="I767" s="100"/>
      <c r="J767" s="101">
        <v>0.5</v>
      </c>
      <c r="K767" s="101">
        <v>1</v>
      </c>
      <c r="L767" s="102">
        <v>60100</v>
      </c>
      <c r="M767" s="102">
        <f>L767*'1. Standard_Cost'!F4</f>
        <v>10036.700000000001</v>
      </c>
      <c r="N767" s="103"/>
      <c r="O767" s="103"/>
      <c r="P767" s="103"/>
      <c r="Q767" s="103"/>
      <c r="R767" s="104">
        <f>+N767*P767*'[1]1. Standard_Cost'!$B$12</f>
        <v>0</v>
      </c>
      <c r="S767" s="104">
        <f>+N767*O767*P767*'[1]1. Standard_Cost'!$C$12</f>
        <v>0</v>
      </c>
      <c r="T767" s="104">
        <f>+N767*P767*Q767*'[1]1. Standard_Cost'!$D$12</f>
        <v>0</v>
      </c>
      <c r="U767" s="104">
        <f>+N767*O767*'[1]1. Standard_Cost'!$E$12</f>
        <v>0</v>
      </c>
      <c r="V767" s="103"/>
      <c r="W767" s="103"/>
      <c r="X767" s="103"/>
      <c r="Y767" s="104">
        <f>+V767*((X767*'[1]1. Standard_Cost'!$B$16)+(W767*X767*'[1]1. Standard_Cost'!$C$16))</f>
        <v>0</v>
      </c>
      <c r="Z767" s="103"/>
      <c r="AA767" s="103"/>
      <c r="AB767" s="104">
        <f>+Z767*'[1]1. Standard_Cost'!$B$20+AA767*'[1]1. Standard_Cost'!$C$20</f>
        <v>0</v>
      </c>
      <c r="AC767" s="105"/>
      <c r="AD767" s="106"/>
      <c r="AE767" s="104">
        <f>SUM(AD767,AC767,AB767,Y767,U767,T767,S767,R767)*'[1]1. Standard_Cost'!B385</f>
        <v>0</v>
      </c>
      <c r="AF767" s="104">
        <f t="shared" si="1250"/>
        <v>0</v>
      </c>
      <c r="AG767" s="103"/>
      <c r="AH767" s="103"/>
      <c r="AI767" s="103"/>
      <c r="AJ767" s="107"/>
      <c r="AK767" s="107"/>
      <c r="AL767" s="107"/>
      <c r="AM767" s="104">
        <f>AG767*'[1]1. Standard_Cost'!B381+'[1]Incremental_Cost Year 2022'!AH785*'[1]1. Standard_Cost'!C381+'[1]Incremental_Cost Year 2022'!AI785*'[1]1. Standard_Cost'!D381+'[1]Incremental_Cost Year 2022'!AJ785+'[1]Incremental_Cost Year 2022'!AL785+AK767</f>
        <v>0</v>
      </c>
      <c r="AN767" s="104">
        <f>AM767*'[1]1. Standard_Cost'!C385</f>
        <v>0</v>
      </c>
      <c r="AO767" s="107"/>
      <c r="AQ767" s="104">
        <f t="shared" si="1247"/>
        <v>70136.7</v>
      </c>
      <c r="AR767" s="104">
        <f t="shared" si="1248"/>
        <v>0</v>
      </c>
      <c r="AS767" s="104">
        <f t="shared" si="1228"/>
        <v>0</v>
      </c>
      <c r="AT767" s="104">
        <f t="shared" si="1251"/>
        <v>70136.7</v>
      </c>
      <c r="AU767" s="229">
        <f t="shared" si="1252"/>
        <v>70136.7</v>
      </c>
      <c r="AV767" s="229"/>
      <c r="AW767" s="229"/>
      <c r="AX767" s="229"/>
      <c r="AY767" s="229"/>
      <c r="AZ767" s="229"/>
      <c r="BA767" s="230">
        <f t="shared" si="1249"/>
        <v>0</v>
      </c>
    </row>
    <row r="768" spans="1:53" ht="14.1" customHeight="1" outlineLevel="2" x14ac:dyDescent="0.2">
      <c r="A768" s="68"/>
      <c r="B768" s="94"/>
      <c r="C768" s="251"/>
      <c r="D768" s="110"/>
      <c r="E768" s="110"/>
      <c r="F768" s="110"/>
      <c r="G768" s="111"/>
      <c r="H768" s="99" t="s">
        <v>591</v>
      </c>
      <c r="I768" s="100"/>
      <c r="J768" s="101">
        <v>0.5</v>
      </c>
      <c r="K768" s="101">
        <v>3</v>
      </c>
      <c r="L768" s="102">
        <v>180300</v>
      </c>
      <c r="M768" s="102">
        <f>L768*'1. Standard_Cost'!F4</f>
        <v>30110.100000000002</v>
      </c>
      <c r="N768" s="103"/>
      <c r="O768" s="103"/>
      <c r="P768" s="103"/>
      <c r="Q768" s="103"/>
      <c r="R768" s="104"/>
      <c r="S768" s="104"/>
      <c r="T768" s="104"/>
      <c r="U768" s="104"/>
      <c r="V768" s="103"/>
      <c r="W768" s="103"/>
      <c r="X768" s="103"/>
      <c r="Y768" s="104"/>
      <c r="Z768" s="103"/>
      <c r="AA768" s="103"/>
      <c r="AB768" s="104"/>
      <c r="AC768" s="105"/>
      <c r="AD768" s="106"/>
      <c r="AE768" s="104"/>
      <c r="AF768" s="104"/>
      <c r="AG768" s="103"/>
      <c r="AH768" s="103"/>
      <c r="AI768" s="103"/>
      <c r="AJ768" s="107"/>
      <c r="AK768" s="107"/>
      <c r="AL768" s="107"/>
      <c r="AM768" s="104"/>
      <c r="AN768" s="104"/>
      <c r="AO768" s="107"/>
      <c r="AQ768" s="104">
        <f t="shared" si="1247"/>
        <v>210410.1</v>
      </c>
      <c r="AR768" s="104">
        <f t="shared" si="1248"/>
        <v>0</v>
      </c>
      <c r="AS768" s="104">
        <f t="shared" si="1228"/>
        <v>0</v>
      </c>
      <c r="AT768" s="104">
        <f t="shared" si="1251"/>
        <v>210410.1</v>
      </c>
      <c r="AU768" s="229">
        <f t="shared" si="1252"/>
        <v>210410.1</v>
      </c>
      <c r="AV768" s="229"/>
      <c r="AW768" s="229"/>
      <c r="AX768" s="229"/>
      <c r="AY768" s="229"/>
      <c r="AZ768" s="229"/>
      <c r="BA768" s="230">
        <f t="shared" si="1249"/>
        <v>0</v>
      </c>
    </row>
    <row r="769" spans="1:53" ht="25.7" customHeight="1" outlineLevel="1" x14ac:dyDescent="0.2">
      <c r="A769" s="68"/>
      <c r="B769" s="94"/>
      <c r="C769" s="251"/>
      <c r="D769" s="110"/>
      <c r="E769" s="110"/>
      <c r="F769" s="110"/>
      <c r="G769" s="111"/>
      <c r="H769" s="112" t="s">
        <v>592</v>
      </c>
      <c r="I769" s="100"/>
      <c r="J769" s="101">
        <v>0.5</v>
      </c>
      <c r="K769" s="101">
        <v>3</v>
      </c>
      <c r="L769" s="102">
        <v>450150</v>
      </c>
      <c r="M769" s="102">
        <f>L769*'1. Standard_Cost'!F4</f>
        <v>75175.05</v>
      </c>
      <c r="N769" s="103"/>
      <c r="O769" s="103"/>
      <c r="P769" s="103"/>
      <c r="Q769" s="103"/>
      <c r="R769" s="104">
        <f>+N769*P769*'[1]1. Standard_Cost'!$B$12</f>
        <v>0</v>
      </c>
      <c r="S769" s="104">
        <f>+N769*O769*P769*'[1]1. Standard_Cost'!$C$12</f>
        <v>0</v>
      </c>
      <c r="T769" s="104">
        <f>+N769*P769*Q769*'[1]1. Standard_Cost'!$D$12</f>
        <v>0</v>
      </c>
      <c r="U769" s="104">
        <f>+N769*O769*'[1]1. Standard_Cost'!$E$12</f>
        <v>0</v>
      </c>
      <c r="V769" s="103"/>
      <c r="W769" s="103"/>
      <c r="X769" s="103"/>
      <c r="Y769" s="104">
        <f>+V769*((X769*'[1]1. Standard_Cost'!$B$16)+(W769*X769*'[1]1. Standard_Cost'!$C$16))</f>
        <v>0</v>
      </c>
      <c r="Z769" s="103"/>
      <c r="AA769" s="103"/>
      <c r="AB769" s="104">
        <f>+Z769*'[1]1. Standard_Cost'!$B$20+AA769*'[1]1. Standard_Cost'!$C$20</f>
        <v>0</v>
      </c>
      <c r="AC769" s="105"/>
      <c r="AD769" s="106"/>
      <c r="AE769" s="104">
        <f>SUM(AD769,AC769,AB769,Y769,U769,T769,S769,R769)*'[1]1. Standard_Cost'!B385</f>
        <v>0</v>
      </c>
      <c r="AF769" s="104">
        <f t="shared" si="1250"/>
        <v>0</v>
      </c>
      <c r="AG769" s="103"/>
      <c r="AH769" s="103"/>
      <c r="AI769" s="103"/>
      <c r="AJ769" s="107"/>
      <c r="AK769" s="107"/>
      <c r="AL769" s="107"/>
      <c r="AM769" s="104">
        <f>AG769*'[1]1. Standard_Cost'!B381+'[1]Incremental_Cost Year 2022'!AH787*'[1]1. Standard_Cost'!C381+'[1]Incremental_Cost Year 2022'!AI787*'[1]1. Standard_Cost'!D381+'[1]Incremental_Cost Year 2022'!AJ787+'[1]Incremental_Cost Year 2022'!AL787+AK769</f>
        <v>0</v>
      </c>
      <c r="AN769" s="104">
        <f>AM769*'[1]1. Standard_Cost'!C385</f>
        <v>0</v>
      </c>
      <c r="AO769" s="107"/>
      <c r="AP769" s="120"/>
      <c r="AQ769" s="121">
        <f t="shared" ref="AQ769:BA769" si="1253">SUM(AQ765:AQ768)</f>
        <v>1577492.25</v>
      </c>
      <c r="AR769" s="121">
        <f t="shared" si="1253"/>
        <v>0</v>
      </c>
      <c r="AS769" s="121">
        <f t="shared" si="1253"/>
        <v>0</v>
      </c>
      <c r="AT769" s="121">
        <f t="shared" si="1253"/>
        <v>1577492.25</v>
      </c>
      <c r="AU769" s="121">
        <f t="shared" si="1253"/>
        <v>1577492.25</v>
      </c>
      <c r="AV769" s="121">
        <f t="shared" si="1253"/>
        <v>0</v>
      </c>
      <c r="AW769" s="121">
        <f t="shared" si="1253"/>
        <v>0</v>
      </c>
      <c r="AX769" s="121">
        <f t="shared" si="1253"/>
        <v>0</v>
      </c>
      <c r="AY769" s="121">
        <f t="shared" si="1253"/>
        <v>0</v>
      </c>
      <c r="AZ769" s="121">
        <f t="shared" si="1253"/>
        <v>0</v>
      </c>
      <c r="BA769" s="121">
        <f t="shared" si="1253"/>
        <v>0</v>
      </c>
    </row>
    <row r="770" spans="1:53" ht="14.1" customHeight="1" outlineLevel="2" x14ac:dyDescent="0.2">
      <c r="A770" s="68"/>
      <c r="B770" s="94"/>
      <c r="C770" s="251"/>
      <c r="D770" s="113" t="s">
        <v>574</v>
      </c>
      <c r="E770" s="113" t="s">
        <v>837</v>
      </c>
      <c r="F770" s="114">
        <v>2021</v>
      </c>
      <c r="G770" s="115">
        <v>2023</v>
      </c>
      <c r="H770" s="122" t="s">
        <v>442</v>
      </c>
      <c r="I770" s="117"/>
      <c r="J770" s="117"/>
      <c r="K770" s="117"/>
      <c r="L770" s="118">
        <f>SUM(L765:L769)</f>
        <v>1801900</v>
      </c>
      <c r="M770" s="118">
        <f>SUM(M765:M769)</f>
        <v>300917.30000000005</v>
      </c>
      <c r="N770" s="117"/>
      <c r="O770" s="117"/>
      <c r="P770" s="117"/>
      <c r="Q770" s="117"/>
      <c r="R770" s="119">
        <f>SUM(R765:R769)</f>
        <v>0</v>
      </c>
      <c r="S770" s="119">
        <f>SUM(S765:S769)</f>
        <v>0</v>
      </c>
      <c r="T770" s="119">
        <f>SUM(T765:T769)</f>
        <v>0</v>
      </c>
      <c r="U770" s="119">
        <f>SUM(U765:U769)</f>
        <v>0</v>
      </c>
      <c r="V770" s="117"/>
      <c r="W770" s="117"/>
      <c r="X770" s="117"/>
      <c r="Y770" s="118">
        <f>SUM(Y765:Y769)</f>
        <v>0</v>
      </c>
      <c r="Z770" s="117"/>
      <c r="AA770" s="117"/>
      <c r="AB770" s="118">
        <f t="shared" ref="AB770:AF770" si="1254">SUM(AB765:AB769)</f>
        <v>0</v>
      </c>
      <c r="AC770" s="118">
        <f t="shared" si="1254"/>
        <v>0</v>
      </c>
      <c r="AD770" s="118">
        <f t="shared" si="1254"/>
        <v>0</v>
      </c>
      <c r="AE770" s="118">
        <f t="shared" si="1254"/>
        <v>0</v>
      </c>
      <c r="AF770" s="118">
        <f t="shared" si="1254"/>
        <v>0</v>
      </c>
      <c r="AG770" s="117"/>
      <c r="AH770" s="117"/>
      <c r="AI770" s="117"/>
      <c r="AJ770" s="119">
        <f>SUM(AJ765:AJ769)</f>
        <v>0</v>
      </c>
      <c r="AK770" s="119">
        <f t="shared" ref="AK770:AN770" si="1255">SUM(AK765:AK769)</f>
        <v>0</v>
      </c>
      <c r="AL770" s="119">
        <f t="shared" si="1255"/>
        <v>0</v>
      </c>
      <c r="AM770" s="119">
        <f t="shared" si="1255"/>
        <v>0</v>
      </c>
      <c r="AN770" s="119">
        <f t="shared" si="1255"/>
        <v>0</v>
      </c>
      <c r="AO770" s="116"/>
      <c r="AQ770" s="104">
        <f t="shared" ref="AQ770:AQ773" si="1256">L770+M770</f>
        <v>2102817.2999999998</v>
      </c>
      <c r="AR770" s="104">
        <f t="shared" ref="AR770:AR773" si="1257">AF770</f>
        <v>0</v>
      </c>
      <c r="AS770" s="104">
        <f t="shared" si="1228"/>
        <v>0</v>
      </c>
      <c r="AT770" s="104">
        <f>SUM(AQ770,AR770,AS770)</f>
        <v>2102817.2999999998</v>
      </c>
      <c r="AU770" s="229">
        <f>AT770</f>
        <v>2102817.2999999998</v>
      </c>
      <c r="AV770" s="229"/>
      <c r="AW770" s="229"/>
      <c r="AX770" s="229"/>
      <c r="AY770" s="229"/>
      <c r="AZ770" s="229"/>
      <c r="BA770" s="230">
        <f t="shared" ref="BA770:BA773" si="1258">SUM(AU770:AZ770)-AT770</f>
        <v>0</v>
      </c>
    </row>
    <row r="771" spans="1:53" ht="14.1" customHeight="1" outlineLevel="2" x14ac:dyDescent="0.2">
      <c r="A771" s="68"/>
      <c r="B771" s="94"/>
      <c r="C771" s="251"/>
      <c r="D771" s="96"/>
      <c r="E771" s="96"/>
      <c r="F771" s="97"/>
      <c r="G771" s="98"/>
      <c r="H771" s="99" t="s">
        <v>589</v>
      </c>
      <c r="I771" s="100" t="s">
        <v>4</v>
      </c>
      <c r="J771" s="101">
        <v>2</v>
      </c>
      <c r="K771" s="101">
        <v>3</v>
      </c>
      <c r="L771" s="102">
        <f>IF(I771&lt;&gt;0,((VLOOKUP(I771,'1. Standard_Cost'!$B$4:$D$8,2)+VLOOKUP(I771,'1. Standard_Cost'!$B$4:$D$8,3))*J771*K771),"0")</f>
        <v>480600</v>
      </c>
      <c r="M771" s="102">
        <f>L771*'1. Standard_Cost'!F4</f>
        <v>80260.200000000012</v>
      </c>
      <c r="N771" s="103"/>
      <c r="O771" s="103"/>
      <c r="P771" s="103"/>
      <c r="Q771" s="103"/>
      <c r="R771" s="104">
        <f>+N771*P771*'[1]1. Standard_Cost'!$B$12</f>
        <v>0</v>
      </c>
      <c r="S771" s="104">
        <f>+N771*O771*P771*'[1]1. Standard_Cost'!$C$12</f>
        <v>0</v>
      </c>
      <c r="T771" s="104">
        <f>+N771*P771*Q771*'[1]1. Standard_Cost'!$D$12</f>
        <v>0</v>
      </c>
      <c r="U771" s="104">
        <f>+N771*O771*'[1]1. Standard_Cost'!$E$12</f>
        <v>0</v>
      </c>
      <c r="V771" s="103"/>
      <c r="W771" s="103"/>
      <c r="X771" s="103"/>
      <c r="Y771" s="104">
        <f>+V771*((X771*'[1]1. Standard_Cost'!$B$16)+(W771*X771*'[1]1. Standard_Cost'!$C$16))</f>
        <v>0</v>
      </c>
      <c r="Z771" s="103"/>
      <c r="AA771" s="103"/>
      <c r="AB771" s="104">
        <f>+Z771*'[1]1. Standard_Cost'!$B$20+AA771*'[1]1. Standard_Cost'!$C$20</f>
        <v>0</v>
      </c>
      <c r="AC771" s="105"/>
      <c r="AD771" s="106"/>
      <c r="AE771" s="104">
        <f>SUM(AD771,AC771,AB771,Y771,U771,T771,S771,R771)*'[1]1. Standard_Cost'!B385</f>
        <v>0</v>
      </c>
      <c r="AF771" s="104">
        <f>SUM(AD771,AE771)</f>
        <v>0</v>
      </c>
      <c r="AG771" s="103"/>
      <c r="AH771" s="103"/>
      <c r="AI771" s="103"/>
      <c r="AJ771" s="107"/>
      <c r="AK771" s="107"/>
      <c r="AL771" s="107"/>
      <c r="AM771" s="104">
        <f>AG771*'[1]1. Standard_Cost'!B381+'[1]Incremental_Cost Year 2022'!AH789*'[1]1. Standard_Cost'!C381+'[1]Incremental_Cost Year 2022'!AI789*'[1]1. Standard_Cost'!D381+'[1]Incremental_Cost Year 2022'!AJ789+'[1]Incremental_Cost Year 2022'!AL789+AK771</f>
        <v>0</v>
      </c>
      <c r="AN771" s="104">
        <f>AM771*'[1]1. Standard_Cost'!C385</f>
        <v>0</v>
      </c>
      <c r="AO771" s="107"/>
      <c r="AQ771" s="104">
        <f t="shared" si="1256"/>
        <v>560860.19999999995</v>
      </c>
      <c r="AR771" s="104">
        <f t="shared" si="1257"/>
        <v>0</v>
      </c>
      <c r="AS771" s="104">
        <f t="shared" si="1228"/>
        <v>0</v>
      </c>
      <c r="AT771" s="104">
        <f t="shared" ref="AT771:AT773" si="1259">SUM(AQ771,AR771,AS771)</f>
        <v>560860.19999999995</v>
      </c>
      <c r="AU771" s="229">
        <f t="shared" ref="AU771:AU772" si="1260">AT771</f>
        <v>560860.19999999995</v>
      </c>
      <c r="AV771" s="229">
        <v>0</v>
      </c>
      <c r="AW771" s="229"/>
      <c r="AX771" s="229"/>
      <c r="AY771" s="229"/>
      <c r="AZ771" s="229"/>
      <c r="BA771" s="230">
        <f t="shared" si="1258"/>
        <v>0</v>
      </c>
    </row>
    <row r="772" spans="1:53" ht="14.1" customHeight="1" outlineLevel="2" x14ac:dyDescent="0.2">
      <c r="A772" s="68"/>
      <c r="B772" s="94"/>
      <c r="C772" s="251"/>
      <c r="D772" s="110"/>
      <c r="E772" s="110"/>
      <c r="F772" s="110"/>
      <c r="G772" s="111"/>
      <c r="H772" s="99" t="s">
        <v>571</v>
      </c>
      <c r="I772" s="100" t="s">
        <v>3</v>
      </c>
      <c r="J772" s="101">
        <v>2</v>
      </c>
      <c r="K772" s="101">
        <v>2</v>
      </c>
      <c r="L772" s="102">
        <f>IF(I772&lt;&gt;0,((VLOOKUP(I772,'1. Standard_Cost'!$B$4:$D$8,2)+VLOOKUP(I772,'1. Standard_Cost'!$B$4:$D$8,3))*J772*K772),"0")</f>
        <v>400400</v>
      </c>
      <c r="M772" s="102">
        <f>L772*'1. Standard_Cost'!F4</f>
        <v>66866.8</v>
      </c>
      <c r="N772" s="103"/>
      <c r="O772" s="103"/>
      <c r="P772" s="103"/>
      <c r="Q772" s="103"/>
      <c r="R772" s="104">
        <f>+N772*P772*'[1]1. Standard_Cost'!$B$12</f>
        <v>0</v>
      </c>
      <c r="S772" s="104">
        <f>+N772*O772*P772*'[1]1. Standard_Cost'!$C$12</f>
        <v>0</v>
      </c>
      <c r="T772" s="104">
        <f>+N772*P772*Q772*'[1]1. Standard_Cost'!$D$12</f>
        <v>0</v>
      </c>
      <c r="U772" s="104">
        <f>+N772*O772*'[1]1. Standard_Cost'!$E$12</f>
        <v>0</v>
      </c>
      <c r="V772" s="103"/>
      <c r="W772" s="103"/>
      <c r="X772" s="103"/>
      <c r="Y772" s="104">
        <f>+V772*((X772*'[1]1. Standard_Cost'!$B$16)+(W772*X772*'[1]1. Standard_Cost'!$C$16))</f>
        <v>0</v>
      </c>
      <c r="Z772" s="103"/>
      <c r="AA772" s="103"/>
      <c r="AB772" s="104">
        <f>+Z772*'[1]1. Standard_Cost'!$B$20+AA772*'[1]1. Standard_Cost'!$C$20</f>
        <v>0</v>
      </c>
      <c r="AC772" s="105"/>
      <c r="AD772" s="106"/>
      <c r="AE772" s="104">
        <f>SUM(AD772,AC772,AB772,Y772,U772,T772,S772,R772)*'[1]1. Standard_Cost'!B385</f>
        <v>0</v>
      </c>
      <c r="AF772" s="104">
        <f t="shared" ref="AF772:AF774" si="1261">SUM(AD772,AE772)</f>
        <v>0</v>
      </c>
      <c r="AG772" s="103"/>
      <c r="AH772" s="103">
        <v>0</v>
      </c>
      <c r="AI772" s="103">
        <v>0</v>
      </c>
      <c r="AJ772" s="107"/>
      <c r="AK772" s="107"/>
      <c r="AL772" s="107"/>
      <c r="AM772" s="104">
        <f>AG772*'[1]1. Standard_Cost'!B381+'[1]Incremental_Cost Year 2022'!AH790*'[1]1. Standard_Cost'!C381+'[1]Incremental_Cost Year 2022'!AI790*'[1]1. Standard_Cost'!D381+'[1]Incremental_Cost Year 2022'!AJ790+'[1]Incremental_Cost Year 2022'!AL790+AK772</f>
        <v>0</v>
      </c>
      <c r="AN772" s="104">
        <f>AM772*'[1]1. Standard_Cost'!C385</f>
        <v>0</v>
      </c>
      <c r="AO772" s="107"/>
      <c r="AQ772" s="104">
        <f t="shared" si="1256"/>
        <v>467266.8</v>
      </c>
      <c r="AR772" s="104">
        <f t="shared" si="1257"/>
        <v>0</v>
      </c>
      <c r="AS772" s="104">
        <f t="shared" si="1228"/>
        <v>0</v>
      </c>
      <c r="AT772" s="104">
        <f t="shared" si="1259"/>
        <v>467266.8</v>
      </c>
      <c r="AU772" s="229">
        <f t="shared" si="1260"/>
        <v>467266.8</v>
      </c>
      <c r="AV772" s="229"/>
      <c r="AW772" s="229"/>
      <c r="AX772" s="229"/>
      <c r="AY772" s="229"/>
      <c r="AZ772" s="229"/>
      <c r="BA772" s="230">
        <f t="shared" si="1258"/>
        <v>0</v>
      </c>
    </row>
    <row r="773" spans="1:53" ht="14.1" customHeight="1" outlineLevel="2" x14ac:dyDescent="0.2">
      <c r="A773" s="68"/>
      <c r="B773" s="94"/>
      <c r="C773" s="251"/>
      <c r="D773" s="110"/>
      <c r="E773" s="110"/>
      <c r="F773" s="110"/>
      <c r="G773" s="111"/>
      <c r="H773" s="99" t="s">
        <v>51</v>
      </c>
      <c r="I773" s="100"/>
      <c r="J773" s="101"/>
      <c r="K773" s="101"/>
      <c r="L773" s="102" t="str">
        <f>IF(I773&lt;&gt;0,((VLOOKUP(I773,'[1]1. Standard_Cost'!$B$4:$D$8,2)+VLOOKUP(I773,'[1]1. Standard_Cost'!$B$4:$D$8,3))*J773*K773),"0")</f>
        <v>0</v>
      </c>
      <c r="M773" s="102">
        <f>L773*'[1]1. Standard_Cost'!F4</f>
        <v>0</v>
      </c>
      <c r="N773" s="103"/>
      <c r="O773" s="103"/>
      <c r="P773" s="103"/>
      <c r="Q773" s="103"/>
      <c r="R773" s="104">
        <f>+N773*P773*'[1]1. Standard_Cost'!$B$12</f>
        <v>0</v>
      </c>
      <c r="S773" s="104">
        <f>+N773*O773*P773*'[1]1. Standard_Cost'!$C$12</f>
        <v>0</v>
      </c>
      <c r="T773" s="104">
        <f>+N773*P773*Q773*'[1]1. Standard_Cost'!$D$12</f>
        <v>0</v>
      </c>
      <c r="U773" s="104">
        <f>+N773*O773*'[1]1. Standard_Cost'!$E$12</f>
        <v>0</v>
      </c>
      <c r="V773" s="103"/>
      <c r="W773" s="103"/>
      <c r="X773" s="103"/>
      <c r="Y773" s="104">
        <f>+V773*((X773*'[1]1. Standard_Cost'!$B$16)+(W773*X773*'[1]1. Standard_Cost'!$C$16))</f>
        <v>0</v>
      </c>
      <c r="Z773" s="103"/>
      <c r="AA773" s="103"/>
      <c r="AB773" s="104">
        <f>+Z773*'[1]1. Standard_Cost'!$B$20+AA773*'[1]1. Standard_Cost'!$C$20</f>
        <v>0</v>
      </c>
      <c r="AC773" s="105"/>
      <c r="AD773" s="106"/>
      <c r="AE773" s="104">
        <f>SUM(AD773,AC773,AB773,Y773,U773,T773,S773,R773)*'[1]1. Standard_Cost'!B385</f>
        <v>0</v>
      </c>
      <c r="AF773" s="104">
        <f t="shared" si="1261"/>
        <v>0</v>
      </c>
      <c r="AG773" s="103"/>
      <c r="AH773" s="103"/>
      <c r="AI773" s="103"/>
      <c r="AJ773" s="107"/>
      <c r="AK773" s="107"/>
      <c r="AL773" s="107"/>
      <c r="AM773" s="104">
        <f>AG773*'[1]1. Standard_Cost'!B381+'[1]Incremental_Cost Year 2022'!AH791*'[1]1. Standard_Cost'!C381+'[1]Incremental_Cost Year 2022'!AI791*'[1]1. Standard_Cost'!D381+'[1]Incremental_Cost Year 2022'!AJ791+'[1]Incremental_Cost Year 2022'!AL791+AK773</f>
        <v>0</v>
      </c>
      <c r="AN773" s="104">
        <f>AM773*'[1]1. Standard_Cost'!C385</f>
        <v>0</v>
      </c>
      <c r="AO773" s="107"/>
      <c r="AQ773" s="104">
        <f t="shared" si="1256"/>
        <v>0</v>
      </c>
      <c r="AR773" s="104">
        <f t="shared" si="1257"/>
        <v>0</v>
      </c>
      <c r="AS773" s="104">
        <f t="shared" si="1228"/>
        <v>0</v>
      </c>
      <c r="AT773" s="104">
        <f t="shared" si="1259"/>
        <v>0</v>
      </c>
      <c r="AU773" s="229"/>
      <c r="AV773" s="229"/>
      <c r="AW773" s="229"/>
      <c r="AX773" s="229"/>
      <c r="AY773" s="229"/>
      <c r="AZ773" s="229"/>
      <c r="BA773" s="230">
        <f t="shared" si="1258"/>
        <v>0</v>
      </c>
    </row>
    <row r="774" spans="1:53" ht="24.6" customHeight="1" outlineLevel="1" x14ac:dyDescent="0.2">
      <c r="A774" s="68"/>
      <c r="B774" s="141"/>
      <c r="C774" s="251"/>
      <c r="D774" s="110"/>
      <c r="E774" s="110"/>
      <c r="F774" s="110"/>
      <c r="G774" s="111"/>
      <c r="H774" s="112" t="s">
        <v>179</v>
      </c>
      <c r="I774" s="100"/>
      <c r="J774" s="101"/>
      <c r="K774" s="101"/>
      <c r="L774" s="102" t="str">
        <f>IF(I774&lt;&gt;0,((VLOOKUP(I774,'[1]1. Standard_Cost'!$B$4:$D$8,2)+VLOOKUP(I774,'[1]1. Standard_Cost'!$B$4:$D$8,3))*J774*K774),"0")</f>
        <v>0</v>
      </c>
      <c r="M774" s="102">
        <f>L774*'[1]1. Standard_Cost'!F4</f>
        <v>0</v>
      </c>
      <c r="N774" s="103"/>
      <c r="O774" s="103"/>
      <c r="P774" s="103"/>
      <c r="Q774" s="103"/>
      <c r="R774" s="104">
        <f>+N774*P774*'[1]1. Standard_Cost'!$B$12</f>
        <v>0</v>
      </c>
      <c r="S774" s="104">
        <f>+N774*O774*P774*'[1]1. Standard_Cost'!$C$12</f>
        <v>0</v>
      </c>
      <c r="T774" s="104">
        <f>+N774*P774*Q774*'[1]1. Standard_Cost'!$D$12</f>
        <v>0</v>
      </c>
      <c r="U774" s="104">
        <f>+N774*O774*'[1]1. Standard_Cost'!$E$12</f>
        <v>0</v>
      </c>
      <c r="V774" s="103"/>
      <c r="W774" s="103"/>
      <c r="X774" s="103"/>
      <c r="Y774" s="104">
        <f>+V774*((X774*'[1]1. Standard_Cost'!$B$16)+(W774*X774*'[1]1. Standard_Cost'!$C$16))</f>
        <v>0</v>
      </c>
      <c r="Z774" s="103"/>
      <c r="AA774" s="103"/>
      <c r="AB774" s="104">
        <f>+Z774*'[1]1. Standard_Cost'!$B$20+AA774*'[1]1. Standard_Cost'!$C$20</f>
        <v>0</v>
      </c>
      <c r="AC774" s="105"/>
      <c r="AD774" s="106"/>
      <c r="AE774" s="104">
        <f>SUM(AD774,AC774,AB774,Y774,U774,T774,S774,R774)*'[1]1. Standard_Cost'!B385</f>
        <v>0</v>
      </c>
      <c r="AF774" s="104">
        <f t="shared" si="1261"/>
        <v>0</v>
      </c>
      <c r="AG774" s="103"/>
      <c r="AH774" s="103"/>
      <c r="AI774" s="103"/>
      <c r="AJ774" s="107"/>
      <c r="AK774" s="107"/>
      <c r="AL774" s="107"/>
      <c r="AM774" s="104">
        <f>AG774*'[1]1. Standard_Cost'!B381+'[1]Incremental_Cost Year 2022'!AH792*'[1]1. Standard_Cost'!C381+'[1]Incremental_Cost Year 2022'!AI792*'[1]1. Standard_Cost'!D381+'[1]Incremental_Cost Year 2022'!AJ792+'[1]Incremental_Cost Year 2022'!AL792+AK774</f>
        <v>0</v>
      </c>
      <c r="AN774" s="104">
        <f>AM774*'[1]1. Standard_Cost'!C385</f>
        <v>0</v>
      </c>
      <c r="AO774" s="107"/>
      <c r="AP774" s="120"/>
      <c r="AQ774" s="121">
        <f t="shared" ref="AQ774:BA774" si="1262">SUM(AQ770:AQ773)</f>
        <v>3130944.3</v>
      </c>
      <c r="AR774" s="121">
        <f t="shared" si="1262"/>
        <v>0</v>
      </c>
      <c r="AS774" s="121">
        <f t="shared" si="1262"/>
        <v>0</v>
      </c>
      <c r="AT774" s="121">
        <f t="shared" si="1262"/>
        <v>3130944.3</v>
      </c>
      <c r="AU774" s="121">
        <f t="shared" si="1262"/>
        <v>3130944.3</v>
      </c>
      <c r="AV774" s="121">
        <f t="shared" si="1262"/>
        <v>0</v>
      </c>
      <c r="AW774" s="121">
        <f t="shared" si="1262"/>
        <v>0</v>
      </c>
      <c r="AX774" s="121">
        <f t="shared" si="1262"/>
        <v>0</v>
      </c>
      <c r="AY774" s="121">
        <f t="shared" si="1262"/>
        <v>0</v>
      </c>
      <c r="AZ774" s="121">
        <f t="shared" si="1262"/>
        <v>0</v>
      </c>
      <c r="BA774" s="121">
        <f t="shared" si="1262"/>
        <v>0</v>
      </c>
    </row>
    <row r="775" spans="1:53" ht="14.1" customHeight="1" outlineLevel="2" x14ac:dyDescent="0.2">
      <c r="A775" s="68"/>
      <c r="B775" s="94"/>
      <c r="C775" s="95"/>
      <c r="D775" s="113" t="s">
        <v>574</v>
      </c>
      <c r="E775" s="113" t="s">
        <v>444</v>
      </c>
      <c r="F775" s="114">
        <v>2022</v>
      </c>
      <c r="G775" s="115">
        <v>2022</v>
      </c>
      <c r="H775" s="122" t="s">
        <v>445</v>
      </c>
      <c r="I775" s="117"/>
      <c r="J775" s="117"/>
      <c r="K775" s="117"/>
      <c r="L775" s="118">
        <f>SUM(L771:L774)</f>
        <v>881000</v>
      </c>
      <c r="M775" s="118">
        <f>SUM(M771:M774)</f>
        <v>147127</v>
      </c>
      <c r="N775" s="117"/>
      <c r="O775" s="117"/>
      <c r="P775" s="117"/>
      <c r="Q775" s="117"/>
      <c r="R775" s="119">
        <f>SUM(R771:R774)</f>
        <v>0</v>
      </c>
      <c r="S775" s="119">
        <f>SUM(S771:S774)</f>
        <v>0</v>
      </c>
      <c r="T775" s="119">
        <f>SUM(T771:T774)</f>
        <v>0</v>
      </c>
      <c r="U775" s="119">
        <f>SUM(U771:U774)</f>
        <v>0</v>
      </c>
      <c r="V775" s="117"/>
      <c r="W775" s="117"/>
      <c r="X775" s="117"/>
      <c r="Y775" s="118">
        <f>SUM(Y771:Y774)</f>
        <v>0</v>
      </c>
      <c r="Z775" s="117"/>
      <c r="AA775" s="117"/>
      <c r="AB775" s="118">
        <f t="shared" ref="AB775:AF775" si="1263">SUM(AB771:AB774)</f>
        <v>0</v>
      </c>
      <c r="AC775" s="118">
        <f t="shared" si="1263"/>
        <v>0</v>
      </c>
      <c r="AD775" s="118">
        <f t="shared" si="1263"/>
        <v>0</v>
      </c>
      <c r="AE775" s="118">
        <f t="shared" si="1263"/>
        <v>0</v>
      </c>
      <c r="AF775" s="118">
        <f t="shared" si="1263"/>
        <v>0</v>
      </c>
      <c r="AG775" s="117"/>
      <c r="AH775" s="117"/>
      <c r="AI775" s="117"/>
      <c r="AJ775" s="119">
        <f>SUM(AJ771:AJ774)</f>
        <v>0</v>
      </c>
      <c r="AK775" s="119">
        <f t="shared" ref="AK775:AN775" si="1264">SUM(AK771:AK774)</f>
        <v>0</v>
      </c>
      <c r="AL775" s="119">
        <f t="shared" si="1264"/>
        <v>0</v>
      </c>
      <c r="AM775" s="119">
        <f t="shared" si="1264"/>
        <v>0</v>
      </c>
      <c r="AN775" s="119">
        <f t="shared" si="1264"/>
        <v>0</v>
      </c>
      <c r="AO775" s="116"/>
      <c r="AQ775" s="104">
        <f t="shared" ref="AQ775:AQ778" si="1265">L775+M775</f>
        <v>1028127</v>
      </c>
      <c r="AR775" s="104">
        <f t="shared" ref="AR775:AR778" si="1266">AF775</f>
        <v>0</v>
      </c>
      <c r="AS775" s="104">
        <f t="shared" si="1228"/>
        <v>0</v>
      </c>
      <c r="AT775" s="104">
        <f>SUM(AQ775,AR775,AS775)</f>
        <v>1028127</v>
      </c>
      <c r="AU775" s="229">
        <f>AT775</f>
        <v>1028127</v>
      </c>
      <c r="AV775" s="229"/>
      <c r="AW775" s="229"/>
      <c r="AX775" s="229"/>
      <c r="AY775" s="229"/>
      <c r="AZ775" s="229"/>
      <c r="BA775" s="230">
        <f t="shared" ref="BA775:BA778" si="1267">SUM(AU775:AZ775)-AT775</f>
        <v>0</v>
      </c>
    </row>
    <row r="776" spans="1:53" ht="14.1" customHeight="1" outlineLevel="2" x14ac:dyDescent="0.2">
      <c r="A776" s="68"/>
      <c r="B776" s="94"/>
      <c r="C776" s="95"/>
      <c r="D776" s="96"/>
      <c r="E776" s="96"/>
      <c r="F776" s="97"/>
      <c r="G776" s="98"/>
      <c r="H776" s="99" t="s">
        <v>589</v>
      </c>
      <c r="I776" s="100" t="s">
        <v>4</v>
      </c>
      <c r="J776" s="101">
        <v>2</v>
      </c>
      <c r="K776" s="101">
        <v>3</v>
      </c>
      <c r="L776" s="102">
        <f>IF(I776&lt;&gt;0,((VLOOKUP(I776,'1. Standard_Cost'!$B$4:$D$8,2)+VLOOKUP(I776,'1. Standard_Cost'!$B$4:$D$8,3))*J776*K776),"0")</f>
        <v>480600</v>
      </c>
      <c r="M776" s="102">
        <f>L776*'1. Standard_Cost'!F4</f>
        <v>80260.200000000012</v>
      </c>
      <c r="N776" s="103"/>
      <c r="O776" s="103"/>
      <c r="P776" s="103"/>
      <c r="Q776" s="103"/>
      <c r="R776" s="104">
        <f>+N776*P776*'[1]1. Standard_Cost'!$B$12</f>
        <v>0</v>
      </c>
      <c r="S776" s="104">
        <f>+N776*O776*P776*'[1]1. Standard_Cost'!$C$12</f>
        <v>0</v>
      </c>
      <c r="T776" s="104">
        <f>+N776*P776*Q776*'[1]1. Standard_Cost'!$D$12</f>
        <v>0</v>
      </c>
      <c r="U776" s="104">
        <f>+N776*O776*'[1]1. Standard_Cost'!$E$12</f>
        <v>0</v>
      </c>
      <c r="V776" s="103"/>
      <c r="W776" s="103"/>
      <c r="X776" s="103"/>
      <c r="Y776" s="104">
        <f>+V776*((X776*'[1]1. Standard_Cost'!$B$16)+(W776*X776*'[1]1. Standard_Cost'!$C$16))</f>
        <v>0</v>
      </c>
      <c r="Z776" s="103"/>
      <c r="AA776" s="103"/>
      <c r="AB776" s="104">
        <f>+Z776*'[1]1. Standard_Cost'!$B$20+AA776*'[1]1. Standard_Cost'!$C$20</f>
        <v>0</v>
      </c>
      <c r="AC776" s="105"/>
      <c r="AD776" s="106"/>
      <c r="AE776" s="104">
        <f>SUM(AD776,AC776,AB776,Y776,U776,T776,S776,R776)*'[1]1. Standard_Cost'!B390</f>
        <v>0</v>
      </c>
      <c r="AF776" s="104">
        <f>SUM(AD776,AE776)</f>
        <v>0</v>
      </c>
      <c r="AG776" s="103"/>
      <c r="AH776" s="103"/>
      <c r="AI776" s="103"/>
      <c r="AJ776" s="107"/>
      <c r="AK776" s="107"/>
      <c r="AL776" s="107"/>
      <c r="AM776" s="104">
        <f>AG776*'[1]1. Standard_Cost'!B386+'[1]Incremental_Cost Year 2022'!AH794*'[1]1. Standard_Cost'!C386+'[1]Incremental_Cost Year 2022'!AI794*'[1]1. Standard_Cost'!D386+'[1]Incremental_Cost Year 2022'!AJ794+'[1]Incremental_Cost Year 2022'!AL794+AK776</f>
        <v>0</v>
      </c>
      <c r="AN776" s="104">
        <f>AM776*'[1]1. Standard_Cost'!C390</f>
        <v>0</v>
      </c>
      <c r="AO776" s="107"/>
      <c r="AQ776" s="104">
        <f t="shared" si="1265"/>
        <v>560860.19999999995</v>
      </c>
      <c r="AR776" s="104">
        <f t="shared" si="1266"/>
        <v>0</v>
      </c>
      <c r="AS776" s="104">
        <f t="shared" si="1228"/>
        <v>0</v>
      </c>
      <c r="AT776" s="104">
        <f t="shared" ref="AT776:AT778" si="1268">SUM(AQ776,AR776,AS776)</f>
        <v>560860.19999999995</v>
      </c>
      <c r="AU776" s="229">
        <f t="shared" ref="AU776:AU777" si="1269">AT776</f>
        <v>560860.19999999995</v>
      </c>
      <c r="AV776" s="229">
        <v>0</v>
      </c>
      <c r="AW776" s="229"/>
      <c r="AX776" s="229"/>
      <c r="AY776" s="229"/>
      <c r="AZ776" s="229"/>
      <c r="BA776" s="230">
        <f t="shared" si="1267"/>
        <v>0</v>
      </c>
    </row>
    <row r="777" spans="1:53" ht="14.1" customHeight="1" outlineLevel="2" x14ac:dyDescent="0.2">
      <c r="A777" s="68"/>
      <c r="B777" s="94"/>
      <c r="C777" s="95"/>
      <c r="D777" s="110"/>
      <c r="E777" s="110"/>
      <c r="F777" s="110"/>
      <c r="G777" s="111"/>
      <c r="H777" s="99" t="s">
        <v>571</v>
      </c>
      <c r="I777" s="100" t="s">
        <v>3</v>
      </c>
      <c r="J777" s="101">
        <v>2</v>
      </c>
      <c r="K777" s="101">
        <v>2</v>
      </c>
      <c r="L777" s="102">
        <f>IF(I777&lt;&gt;0,((VLOOKUP(I777,'1. Standard_Cost'!$B$4:$D$8,2)+VLOOKUP(I777,'1. Standard_Cost'!$B$4:$D$8,3))*J777*K777),"0")</f>
        <v>400400</v>
      </c>
      <c r="M777" s="102">
        <f>L777*'1. Standard_Cost'!F4</f>
        <v>66866.8</v>
      </c>
      <c r="N777" s="103"/>
      <c r="O777" s="103"/>
      <c r="P777" s="103"/>
      <c r="Q777" s="103"/>
      <c r="R777" s="104">
        <f>+N777*P777*'[1]1. Standard_Cost'!$B$12</f>
        <v>0</v>
      </c>
      <c r="S777" s="104">
        <f>+N777*O777*P777*'[1]1. Standard_Cost'!$C$12</f>
        <v>0</v>
      </c>
      <c r="T777" s="104">
        <f>+N777*P777*Q777*'[1]1. Standard_Cost'!$D$12</f>
        <v>0</v>
      </c>
      <c r="U777" s="104">
        <f>+N777*O777*'[1]1. Standard_Cost'!$E$12</f>
        <v>0</v>
      </c>
      <c r="V777" s="103"/>
      <c r="W777" s="103"/>
      <c r="X777" s="103"/>
      <c r="Y777" s="104">
        <f>+V777*((X777*'[1]1. Standard_Cost'!$B$16)+(W777*X777*'[1]1. Standard_Cost'!$C$16))</f>
        <v>0</v>
      </c>
      <c r="Z777" s="103"/>
      <c r="AA777" s="103"/>
      <c r="AB777" s="104">
        <f>+Z777*'[1]1. Standard_Cost'!$B$20+AA777*'[1]1. Standard_Cost'!$C$20</f>
        <v>0</v>
      </c>
      <c r="AC777" s="105"/>
      <c r="AD777" s="106"/>
      <c r="AE777" s="104">
        <f>SUM(AD777,AC777,AB777,Y777,U777,T777,S777,R777)*'[1]1. Standard_Cost'!B390</f>
        <v>0</v>
      </c>
      <c r="AF777" s="104">
        <f t="shared" ref="AF777:AF779" si="1270">SUM(AD777,AE777)</f>
        <v>0</v>
      </c>
      <c r="AG777" s="103"/>
      <c r="AH777" s="103">
        <v>0</v>
      </c>
      <c r="AI777" s="103">
        <v>0</v>
      </c>
      <c r="AJ777" s="107"/>
      <c r="AK777" s="107"/>
      <c r="AL777" s="107"/>
      <c r="AM777" s="104">
        <f>AG777*'[1]1. Standard_Cost'!B386+'[1]Incremental_Cost Year 2022'!AH795*'[1]1. Standard_Cost'!C386+'[1]Incremental_Cost Year 2022'!AI795*'[1]1. Standard_Cost'!D386+'[1]Incremental_Cost Year 2022'!AJ795+'[1]Incremental_Cost Year 2022'!AL795+AK777</f>
        <v>0</v>
      </c>
      <c r="AN777" s="104">
        <f>AM777*'[1]1. Standard_Cost'!C390</f>
        <v>0</v>
      </c>
      <c r="AO777" s="107"/>
      <c r="AQ777" s="104">
        <f t="shared" si="1265"/>
        <v>467266.8</v>
      </c>
      <c r="AR777" s="104">
        <f t="shared" si="1266"/>
        <v>0</v>
      </c>
      <c r="AS777" s="104">
        <f t="shared" si="1228"/>
        <v>0</v>
      </c>
      <c r="AT777" s="104">
        <f t="shared" si="1268"/>
        <v>467266.8</v>
      </c>
      <c r="AU777" s="229">
        <f t="shared" si="1269"/>
        <v>467266.8</v>
      </c>
      <c r="AV777" s="229"/>
      <c r="AW777" s="229"/>
      <c r="AX777" s="229"/>
      <c r="AY777" s="229"/>
      <c r="AZ777" s="229"/>
      <c r="BA777" s="230">
        <f t="shared" si="1267"/>
        <v>0</v>
      </c>
    </row>
    <row r="778" spans="1:53" ht="14.1" customHeight="1" outlineLevel="2" x14ac:dyDescent="0.2">
      <c r="A778" s="68"/>
      <c r="B778" s="94"/>
      <c r="C778" s="95"/>
      <c r="D778" s="110"/>
      <c r="E778" s="110"/>
      <c r="F778" s="110"/>
      <c r="G778" s="111"/>
      <c r="H778" s="99" t="s">
        <v>51</v>
      </c>
      <c r="I778" s="100"/>
      <c r="J778" s="101"/>
      <c r="K778" s="101"/>
      <c r="L778" s="102" t="str">
        <f>IF(I778&lt;&gt;0,((VLOOKUP(I778,'[1]1. Standard_Cost'!$B$4:$D$8,2)+VLOOKUP(I778,'[1]1. Standard_Cost'!$B$4:$D$8,3))*J778*K778),"0")</f>
        <v>0</v>
      </c>
      <c r="M778" s="102">
        <f>L778*'[1]1. Standard_Cost'!F4</f>
        <v>0</v>
      </c>
      <c r="N778" s="103"/>
      <c r="O778" s="103"/>
      <c r="P778" s="103"/>
      <c r="Q778" s="103"/>
      <c r="R778" s="104">
        <f>+N778*P778*'[1]1. Standard_Cost'!$B$12</f>
        <v>0</v>
      </c>
      <c r="S778" s="104">
        <f>+N778*O778*P778*'[1]1. Standard_Cost'!$C$12</f>
        <v>0</v>
      </c>
      <c r="T778" s="104">
        <f>+N778*P778*Q778*'[1]1. Standard_Cost'!$D$12</f>
        <v>0</v>
      </c>
      <c r="U778" s="104">
        <f>+N778*O778*'[1]1. Standard_Cost'!$E$12</f>
        <v>0</v>
      </c>
      <c r="V778" s="103"/>
      <c r="W778" s="103"/>
      <c r="X778" s="103"/>
      <c r="Y778" s="104">
        <f>+V778*((X778*'[1]1. Standard_Cost'!$B$16)+(W778*X778*'[1]1. Standard_Cost'!$C$16))</f>
        <v>0</v>
      </c>
      <c r="Z778" s="103"/>
      <c r="AA778" s="103"/>
      <c r="AB778" s="104">
        <f>+Z778*'[1]1. Standard_Cost'!$B$20+AA778*'[1]1. Standard_Cost'!$C$20</f>
        <v>0</v>
      </c>
      <c r="AC778" s="105"/>
      <c r="AD778" s="106"/>
      <c r="AE778" s="104">
        <f>SUM(AD778,AC778,AB778,Y778,U778,T778,S778,R778)*'[1]1. Standard_Cost'!B390</f>
        <v>0</v>
      </c>
      <c r="AF778" s="104">
        <f t="shared" si="1270"/>
        <v>0</v>
      </c>
      <c r="AG778" s="103"/>
      <c r="AH778" s="103"/>
      <c r="AI778" s="103"/>
      <c r="AJ778" s="107"/>
      <c r="AK778" s="107"/>
      <c r="AL778" s="107"/>
      <c r="AM778" s="104">
        <f>AG778*'[1]1. Standard_Cost'!B386+'[1]Incremental_Cost Year 2022'!AH796*'[1]1. Standard_Cost'!C386+'[1]Incremental_Cost Year 2022'!AI796*'[1]1. Standard_Cost'!D386+'[1]Incremental_Cost Year 2022'!AJ796+'[1]Incremental_Cost Year 2022'!AL796+AK778</f>
        <v>0</v>
      </c>
      <c r="AN778" s="104">
        <f>AM778*'[1]1. Standard_Cost'!C390</f>
        <v>0</v>
      </c>
      <c r="AO778" s="107"/>
      <c r="AQ778" s="104">
        <f t="shared" si="1265"/>
        <v>0</v>
      </c>
      <c r="AR778" s="104">
        <f t="shared" si="1266"/>
        <v>0</v>
      </c>
      <c r="AS778" s="104">
        <f t="shared" si="1228"/>
        <v>0</v>
      </c>
      <c r="AT778" s="104">
        <f t="shared" si="1268"/>
        <v>0</v>
      </c>
      <c r="AU778" s="229"/>
      <c r="AV778" s="229"/>
      <c r="AW778" s="229"/>
      <c r="AX778" s="229"/>
      <c r="AY778" s="229"/>
      <c r="AZ778" s="229"/>
      <c r="BA778" s="230">
        <f t="shared" si="1267"/>
        <v>0</v>
      </c>
    </row>
    <row r="779" spans="1:53" ht="24.6" customHeight="1" outlineLevel="1" x14ac:dyDescent="0.2">
      <c r="A779" s="68"/>
      <c r="B779" s="141"/>
      <c r="C779" s="95"/>
      <c r="D779" s="110"/>
      <c r="E779" s="110"/>
      <c r="F779" s="110"/>
      <c r="G779" s="111"/>
      <c r="H779" s="112" t="s">
        <v>179</v>
      </c>
      <c r="I779" s="100"/>
      <c r="J779" s="101"/>
      <c r="K779" s="101"/>
      <c r="L779" s="102" t="str">
        <f>IF(I779&lt;&gt;0,((VLOOKUP(I779,'[1]1. Standard_Cost'!$B$4:$D$8,2)+VLOOKUP(I779,'[1]1. Standard_Cost'!$B$4:$D$8,3))*J779*K779),"0")</f>
        <v>0</v>
      </c>
      <c r="M779" s="102">
        <f>L779*'[1]1. Standard_Cost'!F4</f>
        <v>0</v>
      </c>
      <c r="N779" s="103"/>
      <c r="O779" s="103"/>
      <c r="P779" s="103"/>
      <c r="Q779" s="103"/>
      <c r="R779" s="104">
        <f>+N779*P779*'[1]1. Standard_Cost'!$B$12</f>
        <v>0</v>
      </c>
      <c r="S779" s="104">
        <f>+N779*O779*P779*'[1]1. Standard_Cost'!$C$12</f>
        <v>0</v>
      </c>
      <c r="T779" s="104">
        <f>+N779*P779*Q779*'[1]1. Standard_Cost'!$D$12</f>
        <v>0</v>
      </c>
      <c r="U779" s="104">
        <f>+N779*O779*'[1]1. Standard_Cost'!$E$12</f>
        <v>0</v>
      </c>
      <c r="V779" s="103"/>
      <c r="W779" s="103"/>
      <c r="X779" s="103"/>
      <c r="Y779" s="104">
        <f>+V779*((X779*'[1]1. Standard_Cost'!$B$16)+(W779*X779*'[1]1. Standard_Cost'!$C$16))</f>
        <v>0</v>
      </c>
      <c r="Z779" s="103"/>
      <c r="AA779" s="103"/>
      <c r="AB779" s="104">
        <f>+Z779*'[1]1. Standard_Cost'!$B$20+AA779*'[1]1. Standard_Cost'!$C$20</f>
        <v>0</v>
      </c>
      <c r="AC779" s="105"/>
      <c r="AD779" s="106"/>
      <c r="AE779" s="104">
        <f>SUM(AD779,AC779,AB779,Y779,U779,T779,S779,R779)*'[1]1. Standard_Cost'!B390</f>
        <v>0</v>
      </c>
      <c r="AF779" s="104">
        <f t="shared" si="1270"/>
        <v>0</v>
      </c>
      <c r="AG779" s="103"/>
      <c r="AH779" s="103"/>
      <c r="AI779" s="103"/>
      <c r="AJ779" s="107"/>
      <c r="AK779" s="107"/>
      <c r="AL779" s="107"/>
      <c r="AM779" s="104">
        <f>AG779*'[1]1. Standard_Cost'!B386+'[1]Incremental_Cost Year 2022'!AH797*'[1]1. Standard_Cost'!C386+'[1]Incremental_Cost Year 2022'!AI797*'[1]1. Standard_Cost'!D386+'[1]Incremental_Cost Year 2022'!AJ797+'[1]Incremental_Cost Year 2022'!AL797+AK779</f>
        <v>0</v>
      </c>
      <c r="AN779" s="104">
        <f>AM779*'[1]1. Standard_Cost'!C390</f>
        <v>0</v>
      </c>
      <c r="AO779" s="107"/>
      <c r="AP779" s="120"/>
      <c r="AQ779" s="121">
        <f t="shared" ref="AQ779:BA779" si="1271">SUM(AQ775:AQ778)</f>
        <v>2056254</v>
      </c>
      <c r="AR779" s="121">
        <f t="shared" si="1271"/>
        <v>0</v>
      </c>
      <c r="AS779" s="121">
        <f t="shared" si="1271"/>
        <v>0</v>
      </c>
      <c r="AT779" s="121">
        <f t="shared" si="1271"/>
        <v>2056254</v>
      </c>
      <c r="AU779" s="121">
        <f t="shared" si="1271"/>
        <v>2056254</v>
      </c>
      <c r="AV779" s="121">
        <f t="shared" si="1271"/>
        <v>0</v>
      </c>
      <c r="AW779" s="121">
        <f t="shared" si="1271"/>
        <v>0</v>
      </c>
      <c r="AX779" s="121">
        <f t="shared" si="1271"/>
        <v>0</v>
      </c>
      <c r="AY779" s="121">
        <f t="shared" si="1271"/>
        <v>0</v>
      </c>
      <c r="AZ779" s="121">
        <f t="shared" si="1271"/>
        <v>0</v>
      </c>
      <c r="BA779" s="121">
        <f t="shared" si="1271"/>
        <v>0</v>
      </c>
    </row>
    <row r="780" spans="1:53" ht="14.1" customHeight="1" outlineLevel="2" x14ac:dyDescent="0.2">
      <c r="A780" s="68"/>
      <c r="B780" s="94"/>
      <c r="C780" s="95"/>
      <c r="D780" s="113" t="s">
        <v>574</v>
      </c>
      <c r="E780" s="113" t="s">
        <v>709</v>
      </c>
      <c r="F780" s="114">
        <v>2022</v>
      </c>
      <c r="G780" s="115">
        <v>2023</v>
      </c>
      <c r="H780" s="122" t="s">
        <v>447</v>
      </c>
      <c r="I780" s="117"/>
      <c r="J780" s="117"/>
      <c r="K780" s="117"/>
      <c r="L780" s="118">
        <f>SUM(L776:L779)</f>
        <v>881000</v>
      </c>
      <c r="M780" s="118">
        <f>SUM(M776:M779)</f>
        <v>147127</v>
      </c>
      <c r="N780" s="117"/>
      <c r="O780" s="117"/>
      <c r="P780" s="117"/>
      <c r="Q780" s="117"/>
      <c r="R780" s="119">
        <f>SUM(R776:R779)</f>
        <v>0</v>
      </c>
      <c r="S780" s="119">
        <f>SUM(S776:S779)</f>
        <v>0</v>
      </c>
      <c r="T780" s="119">
        <f>SUM(T776:T779)</f>
        <v>0</v>
      </c>
      <c r="U780" s="119">
        <f>SUM(U776:U779)</f>
        <v>0</v>
      </c>
      <c r="V780" s="117"/>
      <c r="W780" s="117"/>
      <c r="X780" s="117"/>
      <c r="Y780" s="118">
        <f>SUM(Y776:Y779)</f>
        <v>0</v>
      </c>
      <c r="Z780" s="117"/>
      <c r="AA780" s="117"/>
      <c r="AB780" s="118">
        <f t="shared" ref="AB780:AF780" si="1272">SUM(AB776:AB779)</f>
        <v>0</v>
      </c>
      <c r="AC780" s="118">
        <f t="shared" si="1272"/>
        <v>0</v>
      </c>
      <c r="AD780" s="118">
        <f t="shared" si="1272"/>
        <v>0</v>
      </c>
      <c r="AE780" s="118">
        <f t="shared" si="1272"/>
        <v>0</v>
      </c>
      <c r="AF780" s="118">
        <f t="shared" si="1272"/>
        <v>0</v>
      </c>
      <c r="AG780" s="117"/>
      <c r="AH780" s="117"/>
      <c r="AI780" s="117"/>
      <c r="AJ780" s="119">
        <f>SUM(AJ776:AJ779)</f>
        <v>0</v>
      </c>
      <c r="AK780" s="119">
        <f t="shared" ref="AK780:AN780" si="1273">SUM(AK776:AK779)</f>
        <v>0</v>
      </c>
      <c r="AL780" s="119">
        <f t="shared" si="1273"/>
        <v>0</v>
      </c>
      <c r="AM780" s="119">
        <f t="shared" si="1273"/>
        <v>0</v>
      </c>
      <c r="AN780" s="119">
        <f t="shared" si="1273"/>
        <v>0</v>
      </c>
      <c r="AO780" s="116"/>
      <c r="AQ780" s="104">
        <f t="shared" ref="AQ780:AQ783" si="1274">L780+M780</f>
        <v>1028127</v>
      </c>
      <c r="AR780" s="104">
        <f t="shared" ref="AR780:AR783" si="1275">AF780</f>
        <v>0</v>
      </c>
      <c r="AS780" s="104">
        <f t="shared" si="1228"/>
        <v>0</v>
      </c>
      <c r="AT780" s="104">
        <f>SUM(AQ780,AR780,AS780)</f>
        <v>1028127</v>
      </c>
      <c r="AU780" s="229">
        <f>AT780</f>
        <v>1028127</v>
      </c>
      <c r="AV780" s="229"/>
      <c r="AW780" s="229"/>
      <c r="AX780" s="229"/>
      <c r="AY780" s="229"/>
      <c r="AZ780" s="229"/>
      <c r="BA780" s="230">
        <f t="shared" ref="BA780:BA783" si="1276">SUM(AU780:AZ780)-AT780</f>
        <v>0</v>
      </c>
    </row>
    <row r="781" spans="1:53" ht="14.1" customHeight="1" outlineLevel="2" x14ac:dyDescent="0.2">
      <c r="A781" s="68"/>
      <c r="B781" s="94"/>
      <c r="C781" s="95"/>
      <c r="D781" s="96"/>
      <c r="E781" s="96"/>
      <c r="F781" s="97"/>
      <c r="G781" s="98"/>
      <c r="H781" s="99" t="s">
        <v>570</v>
      </c>
      <c r="I781" s="100" t="s">
        <v>4</v>
      </c>
      <c r="J781" s="101">
        <v>2</v>
      </c>
      <c r="K781" s="101">
        <v>3</v>
      </c>
      <c r="L781" s="102">
        <f>IF(I781&lt;&gt;0,((VLOOKUP(I781,'1. Standard_Cost'!$B$4:$D$8,2)+VLOOKUP(I781,'1. Standard_Cost'!$B$4:$D$8,3))*J781*K781),"0")</f>
        <v>480600</v>
      </c>
      <c r="M781" s="102">
        <f>L781*'1. Standard_Cost'!F4</f>
        <v>80260.200000000012</v>
      </c>
      <c r="N781" s="103"/>
      <c r="O781" s="103"/>
      <c r="P781" s="103"/>
      <c r="Q781" s="103"/>
      <c r="R781" s="104">
        <f>+N781*P781*'[1]1. Standard_Cost'!$B$12</f>
        <v>0</v>
      </c>
      <c r="S781" s="104">
        <f>+N781*O781*P781*'[1]1. Standard_Cost'!$C$12</f>
        <v>0</v>
      </c>
      <c r="T781" s="104">
        <f>+N781*P781*Q781*'[1]1. Standard_Cost'!$D$12</f>
        <v>0</v>
      </c>
      <c r="U781" s="104">
        <f>+N781*O781*'[1]1. Standard_Cost'!$E$12</f>
        <v>0</v>
      </c>
      <c r="V781" s="103"/>
      <c r="W781" s="103"/>
      <c r="X781" s="103"/>
      <c r="Y781" s="104">
        <f>+V781*((X781*'[1]1. Standard_Cost'!$B$16)+(W781*X781*'[1]1. Standard_Cost'!$C$16))</f>
        <v>0</v>
      </c>
      <c r="Z781" s="103"/>
      <c r="AA781" s="103"/>
      <c r="AB781" s="104">
        <f>+Z781*'[1]1. Standard_Cost'!$B$20+AA781*'[1]1. Standard_Cost'!$C$20</f>
        <v>0</v>
      </c>
      <c r="AC781" s="105"/>
      <c r="AD781" s="106"/>
      <c r="AE781" s="104">
        <f>SUM(AD781,AC781,AB781,Y781,U781,T781,S781,R781)*'[1]1. Standard_Cost'!B395</f>
        <v>0</v>
      </c>
      <c r="AF781" s="104">
        <f>SUM(AD781,AE781)</f>
        <v>0</v>
      </c>
      <c r="AG781" s="103"/>
      <c r="AH781" s="103"/>
      <c r="AI781" s="103"/>
      <c r="AJ781" s="107"/>
      <c r="AK781" s="107"/>
      <c r="AL781" s="107"/>
      <c r="AM781" s="104">
        <f>AG781*'[1]1. Standard_Cost'!B391+'[1]Incremental_Cost Year 2022'!AH799*'[1]1. Standard_Cost'!C391+'[1]Incremental_Cost Year 2022'!AI799*'[1]1. Standard_Cost'!D391+'[1]Incremental_Cost Year 2022'!AJ799+'[1]Incremental_Cost Year 2022'!AL799+AK781</f>
        <v>0</v>
      </c>
      <c r="AN781" s="104">
        <f>AM781*'[1]1. Standard_Cost'!C395</f>
        <v>0</v>
      </c>
      <c r="AO781" s="107"/>
      <c r="AQ781" s="104">
        <f t="shared" si="1274"/>
        <v>560860.19999999995</v>
      </c>
      <c r="AR781" s="104">
        <f t="shared" si="1275"/>
        <v>0</v>
      </c>
      <c r="AS781" s="104">
        <f t="shared" si="1228"/>
        <v>0</v>
      </c>
      <c r="AT781" s="104">
        <f t="shared" ref="AT781:AT783" si="1277">SUM(AQ781,AR781,AS781)</f>
        <v>560860.19999999995</v>
      </c>
      <c r="AU781" s="229">
        <f t="shared" ref="AU781:AU782" si="1278">AT781</f>
        <v>560860.19999999995</v>
      </c>
      <c r="AV781" s="229">
        <v>0</v>
      </c>
      <c r="AW781" s="229"/>
      <c r="AX781" s="229"/>
      <c r="AY781" s="229"/>
      <c r="AZ781" s="229"/>
      <c r="BA781" s="230">
        <f t="shared" si="1276"/>
        <v>0</v>
      </c>
    </row>
    <row r="782" spans="1:53" ht="14.1" customHeight="1" outlineLevel="2" x14ac:dyDescent="0.2">
      <c r="A782" s="68"/>
      <c r="B782" s="94"/>
      <c r="C782" s="95"/>
      <c r="D782" s="110"/>
      <c r="E782" s="110"/>
      <c r="F782" s="110"/>
      <c r="G782" s="111"/>
      <c r="H782" s="99" t="s">
        <v>571</v>
      </c>
      <c r="I782" s="100" t="s">
        <v>3</v>
      </c>
      <c r="J782" s="101">
        <v>1</v>
      </c>
      <c r="K782" s="101">
        <v>2</v>
      </c>
      <c r="L782" s="102">
        <f>IF(I782&lt;&gt;0,((VLOOKUP(I782,'1. Standard_Cost'!$B$4:$D$8,2)+VLOOKUP(I782,'1. Standard_Cost'!$B$4:$D$8,3))*J782*K782),"0")</f>
        <v>200200</v>
      </c>
      <c r="M782" s="102">
        <f>L782*'1. Standard_Cost'!F4</f>
        <v>33433.4</v>
      </c>
      <c r="N782" s="103"/>
      <c r="O782" s="103"/>
      <c r="P782" s="103"/>
      <c r="Q782" s="103"/>
      <c r="R782" s="104">
        <f>+N782*P782*'[1]1. Standard_Cost'!$B$12</f>
        <v>0</v>
      </c>
      <c r="S782" s="104">
        <f>+N782*O782*P782*'[1]1. Standard_Cost'!$C$12</f>
        <v>0</v>
      </c>
      <c r="T782" s="104">
        <f>+N782*P782*Q782*'[1]1. Standard_Cost'!$D$12</f>
        <v>0</v>
      </c>
      <c r="U782" s="104">
        <f>+N782*O782*'[1]1. Standard_Cost'!$E$12</f>
        <v>0</v>
      </c>
      <c r="V782" s="103"/>
      <c r="W782" s="103"/>
      <c r="X782" s="103"/>
      <c r="Y782" s="104">
        <f>+V782*((X782*'[1]1. Standard_Cost'!$B$16)+(W782*X782*'[1]1. Standard_Cost'!$C$16))</f>
        <v>0</v>
      </c>
      <c r="Z782" s="103"/>
      <c r="AA782" s="103"/>
      <c r="AB782" s="104">
        <f>+Z782*'[1]1. Standard_Cost'!$B$20+AA782*'[1]1. Standard_Cost'!$C$20</f>
        <v>0</v>
      </c>
      <c r="AC782" s="105"/>
      <c r="AD782" s="106"/>
      <c r="AE782" s="104">
        <f>SUM(AD782,AC782,AB782,Y782,U782,T782,S782,R782)*'[1]1. Standard_Cost'!B395</f>
        <v>0</v>
      </c>
      <c r="AF782" s="104">
        <f t="shared" ref="AF782:AF784" si="1279">SUM(AD782,AE782)</f>
        <v>0</v>
      </c>
      <c r="AG782" s="103"/>
      <c r="AH782" s="103">
        <v>0</v>
      </c>
      <c r="AI782" s="103">
        <v>0</v>
      </c>
      <c r="AJ782" s="107"/>
      <c r="AK782" s="107"/>
      <c r="AL782" s="107"/>
      <c r="AM782" s="104">
        <f>AG782*'[1]1. Standard_Cost'!B391+'[1]Incremental_Cost Year 2022'!AH800*'[1]1. Standard_Cost'!C391+'[1]Incremental_Cost Year 2022'!AI800*'[1]1. Standard_Cost'!D391+'[1]Incremental_Cost Year 2022'!AJ800+'[1]Incremental_Cost Year 2022'!AL800+AK782</f>
        <v>0</v>
      </c>
      <c r="AN782" s="104">
        <f>AM782*'[1]1. Standard_Cost'!C395</f>
        <v>0</v>
      </c>
      <c r="AO782" s="107"/>
      <c r="AQ782" s="104">
        <f t="shared" si="1274"/>
        <v>233633.4</v>
      </c>
      <c r="AR782" s="104">
        <f t="shared" si="1275"/>
        <v>0</v>
      </c>
      <c r="AS782" s="104">
        <f t="shared" si="1228"/>
        <v>0</v>
      </c>
      <c r="AT782" s="104">
        <f t="shared" si="1277"/>
        <v>233633.4</v>
      </c>
      <c r="AU782" s="229">
        <f t="shared" si="1278"/>
        <v>233633.4</v>
      </c>
      <c r="AV782" s="229"/>
      <c r="AW782" s="229"/>
      <c r="AX782" s="229"/>
      <c r="AY782" s="229"/>
      <c r="AZ782" s="229"/>
      <c r="BA782" s="230">
        <f t="shared" si="1276"/>
        <v>0</v>
      </c>
    </row>
    <row r="783" spans="1:53" ht="14.1" customHeight="1" outlineLevel="2" x14ac:dyDescent="0.2">
      <c r="A783" s="68"/>
      <c r="B783" s="94"/>
      <c r="C783" s="95"/>
      <c r="D783" s="110"/>
      <c r="E783" s="110"/>
      <c r="F783" s="110"/>
      <c r="G783" s="111"/>
      <c r="H783" s="99" t="s">
        <v>603</v>
      </c>
      <c r="I783" s="100"/>
      <c r="J783" s="101"/>
      <c r="K783" s="101"/>
      <c r="L783" s="102" t="str">
        <f>IF(I783&lt;&gt;0,((VLOOKUP(I783,'[1]1. Standard_Cost'!$B$4:$D$8,2)+VLOOKUP(I783,'[1]1. Standard_Cost'!$B$4:$D$8,3))*J783*K783),"0")</f>
        <v>0</v>
      </c>
      <c r="M783" s="102">
        <f>L783*'[1]1. Standard_Cost'!F4</f>
        <v>0</v>
      </c>
      <c r="N783" s="103"/>
      <c r="O783" s="103"/>
      <c r="P783" s="103"/>
      <c r="Q783" s="103"/>
      <c r="R783" s="104">
        <f>+N783*P783*'[1]1. Standard_Cost'!$B$12</f>
        <v>0</v>
      </c>
      <c r="S783" s="104">
        <f>+N783*O783*P783*'[1]1. Standard_Cost'!$C$12</f>
        <v>0</v>
      </c>
      <c r="T783" s="104">
        <f>+N783*P783*Q783*'[1]1. Standard_Cost'!$D$12</f>
        <v>0</v>
      </c>
      <c r="U783" s="104">
        <f>+N783*O783*'[1]1. Standard_Cost'!$E$12</f>
        <v>0</v>
      </c>
      <c r="V783" s="103"/>
      <c r="W783" s="103"/>
      <c r="X783" s="103"/>
      <c r="Y783" s="104">
        <f>+V783*((X783*'[1]1. Standard_Cost'!$B$16)+(W783*X783*'[1]1. Standard_Cost'!$C$16))</f>
        <v>0</v>
      </c>
      <c r="Z783" s="103">
        <v>60</v>
      </c>
      <c r="AA783" s="103">
        <v>60</v>
      </c>
      <c r="AB783" s="104">
        <f>+Z783*'[1]1. Standard_Cost'!$B$20+AA783*'[1]1. Standard_Cost'!$C$20</f>
        <v>75000</v>
      </c>
      <c r="AC783" s="105"/>
      <c r="AD783" s="106"/>
      <c r="AE783" s="104">
        <f>SUM(AD783,AC783,AB783,Y783,U783,T783,S783,R783)*'[1]1. Standard_Cost'!B395</f>
        <v>0</v>
      </c>
      <c r="AF783" s="104">
        <f t="shared" si="1279"/>
        <v>0</v>
      </c>
      <c r="AG783" s="103"/>
      <c r="AH783" s="103"/>
      <c r="AI783" s="103"/>
      <c r="AJ783" s="107"/>
      <c r="AK783" s="107"/>
      <c r="AL783" s="107"/>
      <c r="AM783" s="104">
        <f>AG783*'[1]1. Standard_Cost'!B391+'[1]Incremental_Cost Year 2022'!AH801*'[1]1. Standard_Cost'!C391+'[1]Incremental_Cost Year 2022'!AI801*'[1]1. Standard_Cost'!D391+'[1]Incremental_Cost Year 2022'!AJ801+'[1]Incremental_Cost Year 2022'!AL801+AK783</f>
        <v>0</v>
      </c>
      <c r="AN783" s="104">
        <f>AM783*'[1]1. Standard_Cost'!C395</f>
        <v>0</v>
      </c>
      <c r="AO783" s="107"/>
      <c r="AQ783" s="104">
        <f t="shared" si="1274"/>
        <v>0</v>
      </c>
      <c r="AR783" s="104">
        <f t="shared" si="1275"/>
        <v>0</v>
      </c>
      <c r="AS783" s="104">
        <f t="shared" si="1228"/>
        <v>0</v>
      </c>
      <c r="AT783" s="104">
        <f t="shared" si="1277"/>
        <v>0</v>
      </c>
      <c r="AU783" s="229"/>
      <c r="AV783" s="229"/>
      <c r="AW783" s="229"/>
      <c r="AX783" s="229"/>
      <c r="AY783" s="229"/>
      <c r="AZ783" s="229"/>
      <c r="BA783" s="230">
        <f t="shared" si="1276"/>
        <v>0</v>
      </c>
    </row>
    <row r="784" spans="1:53" ht="24.6" customHeight="1" outlineLevel="1" x14ac:dyDescent="0.2">
      <c r="A784" s="68"/>
      <c r="B784" s="141"/>
      <c r="C784" s="95"/>
      <c r="D784" s="110"/>
      <c r="E784" s="110"/>
      <c r="F784" s="110"/>
      <c r="G784" s="111"/>
      <c r="H784" s="112" t="s">
        <v>179</v>
      </c>
      <c r="I784" s="100"/>
      <c r="J784" s="101"/>
      <c r="K784" s="101"/>
      <c r="L784" s="102" t="str">
        <f>IF(I784&lt;&gt;0,((VLOOKUP(I784,'[1]1. Standard_Cost'!$B$4:$D$8,2)+VLOOKUP(I784,'[1]1. Standard_Cost'!$B$4:$D$8,3))*J784*K784),"0")</f>
        <v>0</v>
      </c>
      <c r="M784" s="102">
        <f>L784*'[1]1. Standard_Cost'!F4</f>
        <v>0</v>
      </c>
      <c r="N784" s="103"/>
      <c r="O784" s="103"/>
      <c r="P784" s="103"/>
      <c r="Q784" s="103"/>
      <c r="R784" s="104">
        <f>+N784*P784*'[1]1. Standard_Cost'!$B$12</f>
        <v>0</v>
      </c>
      <c r="S784" s="104">
        <f>+N784*O784*P784*'[1]1. Standard_Cost'!$C$12</f>
        <v>0</v>
      </c>
      <c r="T784" s="104">
        <f>+N784*P784*Q784*'[1]1. Standard_Cost'!$D$12</f>
        <v>0</v>
      </c>
      <c r="U784" s="104">
        <f>+N784*O784*'[1]1. Standard_Cost'!$E$12</f>
        <v>0</v>
      </c>
      <c r="V784" s="103"/>
      <c r="W784" s="103"/>
      <c r="X784" s="103"/>
      <c r="Y784" s="104">
        <f>+V784*((X784*'[1]1. Standard_Cost'!$B$16)+(W784*X784*'[1]1. Standard_Cost'!$C$16))</f>
        <v>0</v>
      </c>
      <c r="Z784" s="103"/>
      <c r="AA784" s="103"/>
      <c r="AB784" s="104">
        <f>+Z784*'[1]1. Standard_Cost'!$B$20+AA784*'[1]1. Standard_Cost'!$C$20</f>
        <v>0</v>
      </c>
      <c r="AC784" s="105"/>
      <c r="AD784" s="106"/>
      <c r="AE784" s="104">
        <f>SUM(AD784,AC784,AB784,Y784,U784,T784,S784,R784)*'[1]1. Standard_Cost'!B395</f>
        <v>0</v>
      </c>
      <c r="AF784" s="104">
        <f t="shared" si="1279"/>
        <v>0</v>
      </c>
      <c r="AG784" s="103"/>
      <c r="AH784" s="103"/>
      <c r="AI784" s="103"/>
      <c r="AJ784" s="107"/>
      <c r="AK784" s="107"/>
      <c r="AL784" s="107"/>
      <c r="AM784" s="104">
        <f>AG784*'[1]1. Standard_Cost'!B391+'[1]Incremental_Cost Year 2022'!AH802*'[1]1. Standard_Cost'!C391+'[1]Incremental_Cost Year 2022'!AI802*'[1]1. Standard_Cost'!D391+'[1]Incremental_Cost Year 2022'!AJ802+'[1]Incremental_Cost Year 2022'!AL802+AK784</f>
        <v>0</v>
      </c>
      <c r="AN784" s="104">
        <f>AM784*'[1]1. Standard_Cost'!C395</f>
        <v>0</v>
      </c>
      <c r="AO784" s="107"/>
      <c r="AP784" s="120"/>
      <c r="AQ784" s="121">
        <f t="shared" ref="AQ784:BA784" si="1280">SUM(AQ780:AQ783)</f>
        <v>1822620.5999999999</v>
      </c>
      <c r="AR784" s="121">
        <f t="shared" si="1280"/>
        <v>0</v>
      </c>
      <c r="AS784" s="121">
        <f t="shared" si="1280"/>
        <v>0</v>
      </c>
      <c r="AT784" s="121">
        <f t="shared" si="1280"/>
        <v>1822620.5999999999</v>
      </c>
      <c r="AU784" s="121">
        <f t="shared" si="1280"/>
        <v>1822620.5999999999</v>
      </c>
      <c r="AV784" s="121">
        <f t="shared" si="1280"/>
        <v>0</v>
      </c>
      <c r="AW784" s="121">
        <f t="shared" si="1280"/>
        <v>0</v>
      </c>
      <c r="AX784" s="121">
        <f t="shared" si="1280"/>
        <v>0</v>
      </c>
      <c r="AY784" s="121">
        <f t="shared" si="1280"/>
        <v>0</v>
      </c>
      <c r="AZ784" s="121">
        <f t="shared" si="1280"/>
        <v>0</v>
      </c>
      <c r="BA784" s="121">
        <f t="shared" si="1280"/>
        <v>0</v>
      </c>
    </row>
    <row r="785" spans="1:53" ht="14.1" customHeight="1" outlineLevel="2" x14ac:dyDescent="0.2">
      <c r="A785" s="68"/>
      <c r="B785" s="94"/>
      <c r="C785" s="250"/>
      <c r="D785" s="113" t="s">
        <v>574</v>
      </c>
      <c r="E785" s="113" t="s">
        <v>710</v>
      </c>
      <c r="F785" s="114">
        <v>2022</v>
      </c>
      <c r="G785" s="115">
        <v>2025</v>
      </c>
      <c r="H785" s="122" t="s">
        <v>449</v>
      </c>
      <c r="I785" s="117"/>
      <c r="J785" s="117"/>
      <c r="K785" s="117"/>
      <c r="L785" s="118">
        <f>SUM(L781:L784)</f>
        <v>680800</v>
      </c>
      <c r="M785" s="118">
        <f>SUM(M781:M784)</f>
        <v>113693.6</v>
      </c>
      <c r="N785" s="117"/>
      <c r="O785" s="117"/>
      <c r="P785" s="117"/>
      <c r="Q785" s="117"/>
      <c r="R785" s="119">
        <f>SUM(R781:R784)</f>
        <v>0</v>
      </c>
      <c r="S785" s="119">
        <f>SUM(S781:S784)</f>
        <v>0</v>
      </c>
      <c r="T785" s="119">
        <f>SUM(T781:T784)</f>
        <v>0</v>
      </c>
      <c r="U785" s="119">
        <f>SUM(U781:U784)</f>
        <v>0</v>
      </c>
      <c r="V785" s="117"/>
      <c r="W785" s="117"/>
      <c r="X785" s="117"/>
      <c r="Y785" s="118">
        <f>SUM(Y781:Y784)</f>
        <v>0</v>
      </c>
      <c r="Z785" s="117"/>
      <c r="AA785" s="117"/>
      <c r="AB785" s="118">
        <f t="shared" ref="AB785:AF785" si="1281">SUM(AB781:AB784)</f>
        <v>75000</v>
      </c>
      <c r="AC785" s="118">
        <f t="shared" si="1281"/>
        <v>0</v>
      </c>
      <c r="AD785" s="118">
        <f t="shared" si="1281"/>
        <v>0</v>
      </c>
      <c r="AE785" s="118">
        <f t="shared" si="1281"/>
        <v>0</v>
      </c>
      <c r="AF785" s="118">
        <f t="shared" si="1281"/>
        <v>0</v>
      </c>
      <c r="AG785" s="117"/>
      <c r="AH785" s="117"/>
      <c r="AI785" s="117"/>
      <c r="AJ785" s="119">
        <f>SUM(AJ781:AJ784)</f>
        <v>0</v>
      </c>
      <c r="AK785" s="119">
        <f t="shared" ref="AK785:AN785" si="1282">SUM(AK781:AK784)</f>
        <v>0</v>
      </c>
      <c r="AL785" s="119">
        <f t="shared" si="1282"/>
        <v>0</v>
      </c>
      <c r="AM785" s="119">
        <f t="shared" si="1282"/>
        <v>0</v>
      </c>
      <c r="AN785" s="119">
        <f t="shared" si="1282"/>
        <v>0</v>
      </c>
      <c r="AO785" s="116"/>
      <c r="AQ785" s="104">
        <f t="shared" ref="AQ785:AQ788" si="1283">L785+M785</f>
        <v>794493.6</v>
      </c>
      <c r="AR785" s="104">
        <f t="shared" ref="AR785:AR788" si="1284">AF785</f>
        <v>0</v>
      </c>
      <c r="AS785" s="104">
        <f t="shared" si="1228"/>
        <v>0</v>
      </c>
      <c r="AT785" s="104">
        <f>SUM(AQ785,AR785,AS785)</f>
        <v>794493.6</v>
      </c>
      <c r="AU785" s="229">
        <f>AT785</f>
        <v>794493.6</v>
      </c>
      <c r="AV785" s="229"/>
      <c r="AW785" s="229"/>
      <c r="AX785" s="229"/>
      <c r="AY785" s="229"/>
      <c r="AZ785" s="229"/>
      <c r="BA785" s="230">
        <f t="shared" ref="BA785:BA788" si="1285">SUM(AU785:AZ785)-AT785</f>
        <v>0</v>
      </c>
    </row>
    <row r="786" spans="1:53" ht="14.1" customHeight="1" outlineLevel="2" x14ac:dyDescent="0.2">
      <c r="A786" s="68"/>
      <c r="B786" s="94"/>
      <c r="C786" s="251"/>
      <c r="D786" s="110"/>
      <c r="E786" s="110"/>
      <c r="F786" s="110"/>
      <c r="G786" s="111"/>
      <c r="H786" s="99" t="s">
        <v>50</v>
      </c>
      <c r="I786" s="100"/>
      <c r="J786" s="101"/>
      <c r="K786" s="101"/>
      <c r="L786" s="102" t="str">
        <f>IF(I786&lt;&gt;0,((VLOOKUP(I786,'1. Standard_Cost'!$B$4:$D$8,2)+VLOOKUP(I786,'1. Standard_Cost'!$B$4:$D$8,3))*J786*K786),"0")</f>
        <v>0</v>
      </c>
      <c r="M786" s="102">
        <f>L786*'1. Standard_Cost'!F386</f>
        <v>0</v>
      </c>
      <c r="N786" s="103"/>
      <c r="O786" s="103"/>
      <c r="P786" s="103"/>
      <c r="Q786" s="103"/>
      <c r="R786" s="104">
        <f>+N786*P786*'1. Standard_Cost'!$B$12</f>
        <v>0</v>
      </c>
      <c r="S786" s="104">
        <f>+N786*O786*P786*'1. Standard_Cost'!$C$12</f>
        <v>0</v>
      </c>
      <c r="T786" s="104">
        <f>+N786*P786*Q786*'1. Standard_Cost'!$D$12</f>
        <v>0</v>
      </c>
      <c r="U786" s="104">
        <f>+N786*O786*'1. Standard_Cost'!$E$12</f>
        <v>0</v>
      </c>
      <c r="V786" s="103"/>
      <c r="W786" s="103"/>
      <c r="X786" s="103"/>
      <c r="Y786" s="104">
        <f>+V786*((X786*'1. Standard_Cost'!$B$16)+(W786*X786*'1. Standard_Cost'!$C$16))</f>
        <v>0</v>
      </c>
      <c r="Z786" s="103"/>
      <c r="AA786" s="103"/>
      <c r="AB786" s="104">
        <f>+Z786*'1. Standard_Cost'!$B$20+AA786*'1. Standard_Cost'!$C$20</f>
        <v>0</v>
      </c>
      <c r="AC786" s="105"/>
      <c r="AD786" s="106"/>
      <c r="AE786" s="104">
        <f>SUM(AD786,AC786,AB786,Y786,U786,T786,S786,R786)*'1. Standard_Cost'!B410</f>
        <v>0</v>
      </c>
      <c r="AF786" s="104">
        <f t="shared" ref="AF786:AF788" si="1286">SUM(AD786,AE786)</f>
        <v>0</v>
      </c>
      <c r="AG786" s="103"/>
      <c r="AH786" s="103">
        <v>0</v>
      </c>
      <c r="AI786" s="103">
        <v>0</v>
      </c>
      <c r="AJ786" s="107"/>
      <c r="AK786" s="107"/>
      <c r="AL786" s="107"/>
      <c r="AM786" s="104">
        <f>AG786*'1. Standard_Cost'!B406+'Incremental_Cost Year 2021'!AH795*'1. Standard_Cost'!C406+'Incremental_Cost Year 2021'!AI795*'1. Standard_Cost'!D406+'Incremental_Cost Year 2021'!AJ795+'Incremental_Cost Year 2021'!AL795+AK786</f>
        <v>0</v>
      </c>
      <c r="AN786" s="104">
        <f>AM786*'1. Standard_Cost'!C410</f>
        <v>0</v>
      </c>
      <c r="AO786" s="107"/>
      <c r="AQ786" s="104">
        <f t="shared" si="1283"/>
        <v>0</v>
      </c>
      <c r="AR786" s="104">
        <f t="shared" si="1284"/>
        <v>0</v>
      </c>
      <c r="AS786" s="104">
        <f t="shared" si="1228"/>
        <v>0</v>
      </c>
      <c r="AT786" s="104">
        <f t="shared" ref="AT786:AT788" si="1287">SUM(AQ786,AR786,AS786)</f>
        <v>0</v>
      </c>
      <c r="AU786" s="229"/>
      <c r="AV786" s="229">
        <v>0</v>
      </c>
      <c r="AW786" s="229"/>
      <c r="AX786" s="229"/>
      <c r="AY786" s="229"/>
      <c r="AZ786" s="229"/>
      <c r="BA786" s="230">
        <f t="shared" si="1285"/>
        <v>0</v>
      </c>
    </row>
    <row r="787" spans="1:53" ht="14.1" customHeight="1" outlineLevel="2" x14ac:dyDescent="0.2">
      <c r="A787" s="68"/>
      <c r="B787" s="94"/>
      <c r="C787" s="251"/>
      <c r="D787" s="110"/>
      <c r="E787" s="110"/>
      <c r="F787" s="110"/>
      <c r="G787" s="111"/>
      <c r="H787" s="99" t="s">
        <v>51</v>
      </c>
      <c r="I787" s="100"/>
      <c r="J787" s="101"/>
      <c r="K787" s="101"/>
      <c r="L787" s="102" t="str">
        <f>IF(I787&lt;&gt;0,((VLOOKUP(I787,'1. Standard_Cost'!$B$4:$D$8,2)+VLOOKUP(I787,'1. Standard_Cost'!$B$4:$D$8,3))*J787*K787),"0")</f>
        <v>0</v>
      </c>
      <c r="M787" s="102">
        <f>L787*'1. Standard_Cost'!F386</f>
        <v>0</v>
      </c>
      <c r="N787" s="103"/>
      <c r="O787" s="103"/>
      <c r="P787" s="103"/>
      <c r="Q787" s="103"/>
      <c r="R787" s="104">
        <f>+N787*P787*'1. Standard_Cost'!$B$12</f>
        <v>0</v>
      </c>
      <c r="S787" s="104">
        <f>+N787*O787*P787*'1. Standard_Cost'!$C$12</f>
        <v>0</v>
      </c>
      <c r="T787" s="104">
        <f>+N787*P787*Q787*'1. Standard_Cost'!$D$12</f>
        <v>0</v>
      </c>
      <c r="U787" s="104">
        <f>+N787*O787*'1. Standard_Cost'!$E$12</f>
        <v>0</v>
      </c>
      <c r="V787" s="103"/>
      <c r="W787" s="103"/>
      <c r="X787" s="103"/>
      <c r="Y787" s="104">
        <f>+V787*((X787*'1. Standard_Cost'!$B$16)+(W787*X787*'1. Standard_Cost'!$C$16))</f>
        <v>0</v>
      </c>
      <c r="Z787" s="103"/>
      <c r="AA787" s="103"/>
      <c r="AB787" s="104">
        <f>+Z787*'1. Standard_Cost'!$B$20+AA787*'1. Standard_Cost'!$C$20</f>
        <v>0</v>
      </c>
      <c r="AC787" s="105"/>
      <c r="AD787" s="106"/>
      <c r="AE787" s="104">
        <f>SUM(AD787,AC787,AB787,Y787,U787,T787,S787,R787)*'1. Standard_Cost'!B410</f>
        <v>0</v>
      </c>
      <c r="AF787" s="104">
        <f t="shared" si="1286"/>
        <v>0</v>
      </c>
      <c r="AG787" s="103"/>
      <c r="AH787" s="103"/>
      <c r="AI787" s="103"/>
      <c r="AJ787" s="107"/>
      <c r="AK787" s="107"/>
      <c r="AL787" s="107"/>
      <c r="AM787" s="104">
        <f>AG787*'1. Standard_Cost'!B406+'Incremental_Cost Year 2021'!AH796*'1. Standard_Cost'!C406+'Incremental_Cost Year 2021'!AI796*'1. Standard_Cost'!D406+'Incremental_Cost Year 2021'!AJ796+'Incremental_Cost Year 2021'!AL796+AK787</f>
        <v>0</v>
      </c>
      <c r="AN787" s="104">
        <f>AM787*'1. Standard_Cost'!C410</f>
        <v>0</v>
      </c>
      <c r="AO787" s="107"/>
      <c r="AQ787" s="104">
        <f t="shared" si="1283"/>
        <v>0</v>
      </c>
      <c r="AR787" s="104">
        <f t="shared" si="1284"/>
        <v>0</v>
      </c>
      <c r="AS787" s="104">
        <f t="shared" si="1228"/>
        <v>0</v>
      </c>
      <c r="AT787" s="104">
        <f t="shared" si="1287"/>
        <v>0</v>
      </c>
      <c r="AU787" s="229"/>
      <c r="AV787" s="229"/>
      <c r="AW787" s="229"/>
      <c r="AX787" s="229"/>
      <c r="AY787" s="229"/>
      <c r="AZ787" s="229"/>
      <c r="BA787" s="230">
        <f t="shared" si="1285"/>
        <v>0</v>
      </c>
    </row>
    <row r="788" spans="1:53" ht="14.1" customHeight="1" outlineLevel="2" x14ac:dyDescent="0.2">
      <c r="A788" s="68"/>
      <c r="B788" s="94"/>
      <c r="C788" s="251"/>
      <c r="D788" s="110"/>
      <c r="E788" s="110"/>
      <c r="F788" s="110"/>
      <c r="G788" s="111"/>
      <c r="H788" s="112" t="s">
        <v>179</v>
      </c>
      <c r="I788" s="100"/>
      <c r="J788" s="101"/>
      <c r="K788" s="101"/>
      <c r="L788" s="102" t="str">
        <f>IF(I788&lt;&gt;0,((VLOOKUP(I788,'1. Standard_Cost'!$B$4:$D$8,2)+VLOOKUP(I788,'1. Standard_Cost'!$B$4:$D$8,3))*J788*K788),"0")</f>
        <v>0</v>
      </c>
      <c r="M788" s="102">
        <f>L788*'1. Standard_Cost'!F386</f>
        <v>0</v>
      </c>
      <c r="N788" s="103"/>
      <c r="O788" s="103"/>
      <c r="P788" s="103"/>
      <c r="Q788" s="103"/>
      <c r="R788" s="104">
        <f>+N788*P788*'1. Standard_Cost'!$B$12</f>
        <v>0</v>
      </c>
      <c r="S788" s="104">
        <f>+N788*O788*P788*'1. Standard_Cost'!$C$12</f>
        <v>0</v>
      </c>
      <c r="T788" s="104">
        <f>+N788*P788*Q788*'1. Standard_Cost'!$D$12</f>
        <v>0</v>
      </c>
      <c r="U788" s="104">
        <f>+N788*O788*'1. Standard_Cost'!$E$12</f>
        <v>0</v>
      </c>
      <c r="V788" s="103"/>
      <c r="W788" s="103"/>
      <c r="X788" s="103"/>
      <c r="Y788" s="104">
        <f>+V788*((X788*'1. Standard_Cost'!$B$16)+(W788*X788*'1. Standard_Cost'!$C$16))</f>
        <v>0</v>
      </c>
      <c r="Z788" s="103"/>
      <c r="AA788" s="103"/>
      <c r="AB788" s="104">
        <f>+Z788*'1. Standard_Cost'!$B$20+AA788*'1. Standard_Cost'!$C$20</f>
        <v>0</v>
      </c>
      <c r="AC788" s="105"/>
      <c r="AD788" s="106"/>
      <c r="AE788" s="104">
        <f>SUM(AD788,AC788,AB788,Y788,U788,T788,S788,R788)*'1. Standard_Cost'!B410</f>
        <v>0</v>
      </c>
      <c r="AF788" s="104">
        <f t="shared" si="1286"/>
        <v>0</v>
      </c>
      <c r="AG788" s="103"/>
      <c r="AH788" s="103"/>
      <c r="AI788" s="103"/>
      <c r="AJ788" s="107"/>
      <c r="AK788" s="107"/>
      <c r="AL788" s="107"/>
      <c r="AM788" s="104">
        <f>AG788*'1. Standard_Cost'!B406+'Incremental_Cost Year 2021'!AH797*'1. Standard_Cost'!C406+'Incremental_Cost Year 2021'!AI797*'1. Standard_Cost'!D406+'Incremental_Cost Year 2021'!AJ797+'Incremental_Cost Year 2021'!AL797+AK788</f>
        <v>0</v>
      </c>
      <c r="AN788" s="104">
        <f>AM788*'1. Standard_Cost'!C410</f>
        <v>0</v>
      </c>
      <c r="AO788" s="107"/>
      <c r="AQ788" s="104">
        <f t="shared" si="1283"/>
        <v>0</v>
      </c>
      <c r="AR788" s="104">
        <f t="shared" si="1284"/>
        <v>0</v>
      </c>
      <c r="AS788" s="104">
        <f t="shared" si="1228"/>
        <v>0</v>
      </c>
      <c r="AT788" s="104">
        <f t="shared" si="1287"/>
        <v>0</v>
      </c>
      <c r="AU788" s="229"/>
      <c r="AV788" s="229"/>
      <c r="AW788" s="229"/>
      <c r="AX788" s="229"/>
      <c r="AY788" s="229"/>
      <c r="AZ788" s="229"/>
      <c r="BA788" s="230">
        <f t="shared" si="1285"/>
        <v>0</v>
      </c>
    </row>
    <row r="789" spans="1:53" ht="25.35" customHeight="1" outlineLevel="1" x14ac:dyDescent="0.2">
      <c r="A789" s="68"/>
      <c r="B789" s="94"/>
      <c r="C789" s="251"/>
      <c r="D789" s="113" t="s">
        <v>48</v>
      </c>
      <c r="E789" s="113" t="s">
        <v>450</v>
      </c>
      <c r="F789" s="114" t="s">
        <v>154</v>
      </c>
      <c r="G789" s="115" t="s">
        <v>155</v>
      </c>
      <c r="H789" s="140" t="s">
        <v>451</v>
      </c>
      <c r="I789" s="117"/>
      <c r="J789" s="117"/>
      <c r="K789" s="117"/>
      <c r="L789" s="118">
        <f>-I784</f>
        <v>0</v>
      </c>
      <c r="M789" s="118">
        <v>0</v>
      </c>
      <c r="N789" s="117"/>
      <c r="O789" s="117"/>
      <c r="P789" s="117"/>
      <c r="Q789" s="117"/>
      <c r="R789" s="119">
        <f>SUM(R785:R788)</f>
        <v>0</v>
      </c>
      <c r="S789" s="119">
        <f>SUM(S785:S788)</f>
        <v>0</v>
      </c>
      <c r="T789" s="119">
        <f>SUM(T785:T788)</f>
        <v>0</v>
      </c>
      <c r="U789" s="119">
        <f>SUM(U785:U788)</f>
        <v>0</v>
      </c>
      <c r="V789" s="117"/>
      <c r="W789" s="117"/>
      <c r="X789" s="117"/>
      <c r="Y789" s="118">
        <f>SUM(Y785:Y788)</f>
        <v>0</v>
      </c>
      <c r="Z789" s="117"/>
      <c r="AA789" s="117"/>
      <c r="AB789" s="118">
        <f t="shared" ref="AB789:AF789" si="1288">SUM(AB785:AB788)</f>
        <v>75000</v>
      </c>
      <c r="AC789" s="118">
        <f t="shared" si="1288"/>
        <v>0</v>
      </c>
      <c r="AD789" s="118">
        <f t="shared" si="1288"/>
        <v>0</v>
      </c>
      <c r="AE789" s="118">
        <f t="shared" si="1288"/>
        <v>0</v>
      </c>
      <c r="AF789" s="118">
        <f t="shared" si="1288"/>
        <v>0</v>
      </c>
      <c r="AG789" s="117"/>
      <c r="AH789" s="117"/>
      <c r="AI789" s="117"/>
      <c r="AJ789" s="119">
        <f>SUM(AJ785:AJ788)</f>
        <v>0</v>
      </c>
      <c r="AK789" s="119">
        <f t="shared" ref="AK789:AN789" si="1289">SUM(AK785:AK788)</f>
        <v>0</v>
      </c>
      <c r="AL789" s="119">
        <f t="shared" si="1289"/>
        <v>0</v>
      </c>
      <c r="AM789" s="119">
        <f t="shared" si="1289"/>
        <v>0</v>
      </c>
      <c r="AN789" s="119">
        <f t="shared" si="1289"/>
        <v>0</v>
      </c>
      <c r="AO789" s="116"/>
      <c r="AP789" s="120"/>
      <c r="AQ789" s="118">
        <f t="shared" ref="AQ789:BA789" si="1290">SUM(AQ785:AQ788)</f>
        <v>794493.6</v>
      </c>
      <c r="AR789" s="118">
        <f t="shared" si="1290"/>
        <v>0</v>
      </c>
      <c r="AS789" s="118">
        <f t="shared" si="1290"/>
        <v>0</v>
      </c>
      <c r="AT789" s="118">
        <f t="shared" si="1290"/>
        <v>794493.6</v>
      </c>
      <c r="AU789" s="118">
        <f t="shared" si="1290"/>
        <v>794493.6</v>
      </c>
      <c r="AV789" s="118">
        <f t="shared" si="1290"/>
        <v>0</v>
      </c>
      <c r="AW789" s="118">
        <f t="shared" si="1290"/>
        <v>0</v>
      </c>
      <c r="AX789" s="118">
        <f t="shared" si="1290"/>
        <v>0</v>
      </c>
      <c r="AY789" s="118">
        <f t="shared" si="1290"/>
        <v>0</v>
      </c>
      <c r="AZ789" s="118">
        <f t="shared" si="1290"/>
        <v>0</v>
      </c>
      <c r="BA789" s="118">
        <f t="shared" si="1290"/>
        <v>0</v>
      </c>
    </row>
    <row r="790" spans="1:53" ht="14.1" customHeight="1" outlineLevel="2" x14ac:dyDescent="0.2">
      <c r="A790" s="68"/>
      <c r="B790" s="94"/>
      <c r="C790" s="251"/>
      <c r="D790" s="96"/>
      <c r="E790" s="96"/>
      <c r="F790" s="97"/>
      <c r="G790" s="98"/>
      <c r="H790" s="99" t="s">
        <v>49</v>
      </c>
      <c r="I790" s="100"/>
      <c r="J790" s="101"/>
      <c r="K790" s="101"/>
      <c r="L790" s="102" t="str">
        <f>IF(I790&lt;&gt;0,((VLOOKUP(I790,'1. Standard_Cost'!$B$4:$D$8,2)+VLOOKUP(I790,'1. Standard_Cost'!$B$4:$D$8,3))*J790*K790),"0")</f>
        <v>0</v>
      </c>
      <c r="M790" s="102">
        <f>L790*'1. Standard_Cost'!F386</f>
        <v>0</v>
      </c>
      <c r="N790" s="103"/>
      <c r="O790" s="103"/>
      <c r="P790" s="103"/>
      <c r="Q790" s="103"/>
      <c r="R790" s="104">
        <f>+N790*P790*'1. Standard_Cost'!$B$12</f>
        <v>0</v>
      </c>
      <c r="S790" s="104">
        <f>+N790*O790*P790*'1. Standard_Cost'!$C$12</f>
        <v>0</v>
      </c>
      <c r="T790" s="104">
        <f>+N790*P790*Q790*'1. Standard_Cost'!$D$12</f>
        <v>0</v>
      </c>
      <c r="U790" s="104">
        <f>+N790*O790*'1. Standard_Cost'!$E$12</f>
        <v>0</v>
      </c>
      <c r="V790" s="103"/>
      <c r="W790" s="103"/>
      <c r="X790" s="103"/>
      <c r="Y790" s="104">
        <f>+V790*((X790*'1. Standard_Cost'!$B$16)+(W790*X790*'1. Standard_Cost'!$C$16))</f>
        <v>0</v>
      </c>
      <c r="Z790" s="103"/>
      <c r="AA790" s="103"/>
      <c r="AB790" s="104">
        <f>+Z790*'1. Standard_Cost'!$B$20+AA790*'1. Standard_Cost'!$C$20</f>
        <v>0</v>
      </c>
      <c r="AC790" s="105"/>
      <c r="AD790" s="106"/>
      <c r="AE790" s="104">
        <f>SUM(AD790,AC790,AB790,Y790,U790,T790,S790,R790)*'1. Standard_Cost'!B410</f>
        <v>0</v>
      </c>
      <c r="AF790" s="104">
        <f>SUM(AD790,AE790)</f>
        <v>0</v>
      </c>
      <c r="AG790" s="103"/>
      <c r="AH790" s="103"/>
      <c r="AI790" s="103"/>
      <c r="AJ790" s="107"/>
      <c r="AK790" s="107"/>
      <c r="AL790" s="107"/>
      <c r="AM790" s="104">
        <f>AG790*'1. Standard_Cost'!B406+'Incremental_Cost Year 2021'!AH799*'1. Standard_Cost'!C406+'Incremental_Cost Year 2021'!AI799*'1. Standard_Cost'!D406+'Incremental_Cost Year 2021'!AJ799+'Incremental_Cost Year 2021'!AL799+AK790</f>
        <v>0</v>
      </c>
      <c r="AN790" s="104">
        <f>AM790*'1. Standard_Cost'!C410</f>
        <v>0</v>
      </c>
      <c r="AO790" s="107"/>
      <c r="AQ790" s="104">
        <f t="shared" ref="AQ790:AQ793" si="1291">L790+M790</f>
        <v>0</v>
      </c>
      <c r="AR790" s="104">
        <f t="shared" ref="AR790:AR793" si="1292">AF790</f>
        <v>0</v>
      </c>
      <c r="AS790" s="104">
        <f t="shared" si="1228"/>
        <v>0</v>
      </c>
      <c r="AT790" s="104">
        <f>SUM(AQ790,AR790,AS790)</f>
        <v>0</v>
      </c>
      <c r="AU790" s="229"/>
      <c r="AV790" s="229"/>
      <c r="AW790" s="229"/>
      <c r="AX790" s="229"/>
      <c r="AY790" s="229"/>
      <c r="AZ790" s="229"/>
      <c r="BA790" s="230">
        <f t="shared" ref="BA790:BA793" si="1293">SUM(AU790:AZ790)-AT790</f>
        <v>0</v>
      </c>
    </row>
    <row r="791" spans="1:53" ht="14.1" customHeight="1" outlineLevel="2" x14ac:dyDescent="0.2">
      <c r="A791" s="68"/>
      <c r="B791" s="94"/>
      <c r="C791" s="251"/>
      <c r="D791" s="110"/>
      <c r="E791" s="110"/>
      <c r="F791" s="110"/>
      <c r="G791" s="111"/>
      <c r="H791" s="99" t="s">
        <v>50</v>
      </c>
      <c r="I791" s="100"/>
      <c r="J791" s="101"/>
      <c r="K791" s="101"/>
      <c r="L791" s="102" t="str">
        <f>IF(I791&lt;&gt;0,((VLOOKUP(I791,'1. Standard_Cost'!$B$4:$D$8,2)+VLOOKUP(I791,'1. Standard_Cost'!$B$4:$D$8,3))*J791*K791),"0")</f>
        <v>0</v>
      </c>
      <c r="M791" s="102">
        <f>L791*'1. Standard_Cost'!F386</f>
        <v>0</v>
      </c>
      <c r="N791" s="103"/>
      <c r="O791" s="103"/>
      <c r="P791" s="103"/>
      <c r="Q791" s="103"/>
      <c r="R791" s="104">
        <f>+N791*P791*'1. Standard_Cost'!$B$12</f>
        <v>0</v>
      </c>
      <c r="S791" s="104">
        <f>+N791*O791*P791*'1. Standard_Cost'!$C$12</f>
        <v>0</v>
      </c>
      <c r="T791" s="104">
        <f>+N791*P791*Q791*'1. Standard_Cost'!$D$12</f>
        <v>0</v>
      </c>
      <c r="U791" s="104">
        <f>+N791*O791*'1. Standard_Cost'!$E$12</f>
        <v>0</v>
      </c>
      <c r="V791" s="103"/>
      <c r="W791" s="103"/>
      <c r="X791" s="103"/>
      <c r="Y791" s="104">
        <f>+V791*((X791*'1. Standard_Cost'!$B$16)+(W791*X791*'1. Standard_Cost'!$C$16))</f>
        <v>0</v>
      </c>
      <c r="Z791" s="103"/>
      <c r="AA791" s="103"/>
      <c r="AB791" s="104">
        <f>+Z791*'1. Standard_Cost'!$B$20+AA791*'1. Standard_Cost'!$C$20</f>
        <v>0</v>
      </c>
      <c r="AC791" s="105"/>
      <c r="AD791" s="106"/>
      <c r="AE791" s="104">
        <f>SUM(AD791,AC791,AB791,Y791,U791,T791,S791,R791)*'1. Standard_Cost'!B410</f>
        <v>0</v>
      </c>
      <c r="AF791" s="104">
        <f t="shared" ref="AF791:AF793" si="1294">SUM(AD791,AE791)</f>
        <v>0</v>
      </c>
      <c r="AG791" s="103"/>
      <c r="AH791" s="103">
        <v>0</v>
      </c>
      <c r="AI791" s="103">
        <v>0</v>
      </c>
      <c r="AJ791" s="107"/>
      <c r="AK791" s="107"/>
      <c r="AL791" s="107"/>
      <c r="AM791" s="104">
        <f>AG791*'1. Standard_Cost'!B406+'Incremental_Cost Year 2021'!AH800*'1. Standard_Cost'!C406+'Incremental_Cost Year 2021'!AI800*'1. Standard_Cost'!D406+'Incremental_Cost Year 2021'!AJ800+'Incremental_Cost Year 2021'!AL800+AK791</f>
        <v>0</v>
      </c>
      <c r="AN791" s="104">
        <f>AM791*'1. Standard_Cost'!C410</f>
        <v>0</v>
      </c>
      <c r="AO791" s="107"/>
      <c r="AQ791" s="104">
        <f t="shared" si="1291"/>
        <v>0</v>
      </c>
      <c r="AR791" s="104">
        <f t="shared" si="1292"/>
        <v>0</v>
      </c>
      <c r="AS791" s="104">
        <f t="shared" si="1228"/>
        <v>0</v>
      </c>
      <c r="AT791" s="104">
        <f t="shared" ref="AT791:AT793" si="1295">SUM(AQ791,AR791,AS791)</f>
        <v>0</v>
      </c>
      <c r="AU791" s="229"/>
      <c r="AV791" s="229">
        <v>0</v>
      </c>
      <c r="AW791" s="229"/>
      <c r="AX791" s="229"/>
      <c r="AY791" s="229"/>
      <c r="AZ791" s="229"/>
      <c r="BA791" s="230">
        <f t="shared" si="1293"/>
        <v>0</v>
      </c>
    </row>
    <row r="792" spans="1:53" ht="14.1" customHeight="1" outlineLevel="2" x14ac:dyDescent="0.2">
      <c r="A792" s="68"/>
      <c r="B792" s="94"/>
      <c r="C792" s="251"/>
      <c r="D792" s="110"/>
      <c r="E792" s="110"/>
      <c r="F792" s="110"/>
      <c r="G792" s="111"/>
      <c r="H792" s="99" t="s">
        <v>51</v>
      </c>
      <c r="I792" s="100"/>
      <c r="J792" s="101"/>
      <c r="K792" s="101"/>
      <c r="L792" s="102" t="str">
        <f>IF(I792&lt;&gt;0,((VLOOKUP(I792,'1. Standard_Cost'!$B$4:$D$8,2)+VLOOKUP(I792,'1. Standard_Cost'!$B$4:$D$8,3))*J792*K792),"0")</f>
        <v>0</v>
      </c>
      <c r="M792" s="102">
        <f>L792*'1. Standard_Cost'!F386</f>
        <v>0</v>
      </c>
      <c r="N792" s="103"/>
      <c r="O792" s="103"/>
      <c r="P792" s="103"/>
      <c r="Q792" s="103"/>
      <c r="R792" s="104">
        <f>+N792*P792*'1. Standard_Cost'!$B$12</f>
        <v>0</v>
      </c>
      <c r="S792" s="104">
        <f>+N792*O792*P792*'1. Standard_Cost'!$C$12</f>
        <v>0</v>
      </c>
      <c r="T792" s="104">
        <f>+N792*P792*Q792*'1. Standard_Cost'!$D$12</f>
        <v>0</v>
      </c>
      <c r="U792" s="104">
        <f>+N792*O792*'1. Standard_Cost'!$E$12</f>
        <v>0</v>
      </c>
      <c r="V792" s="103"/>
      <c r="W792" s="103"/>
      <c r="X792" s="103"/>
      <c r="Y792" s="104">
        <f>+V792*((X792*'1. Standard_Cost'!$B$16)+(W792*X792*'1. Standard_Cost'!$C$16))</f>
        <v>0</v>
      </c>
      <c r="Z792" s="103"/>
      <c r="AA792" s="103"/>
      <c r="AB792" s="104">
        <f>+Z792*'1. Standard_Cost'!$B$20+AA792*'1. Standard_Cost'!$C$20</f>
        <v>0</v>
      </c>
      <c r="AC792" s="105"/>
      <c r="AD792" s="106"/>
      <c r="AE792" s="104">
        <f>SUM(AD792,AC792,AB792,Y792,U792,T792,S792,R792)*'1. Standard_Cost'!B410</f>
        <v>0</v>
      </c>
      <c r="AF792" s="104">
        <f t="shared" si="1294"/>
        <v>0</v>
      </c>
      <c r="AG792" s="103"/>
      <c r="AH792" s="103"/>
      <c r="AI792" s="103"/>
      <c r="AJ792" s="107"/>
      <c r="AK792" s="107"/>
      <c r="AL792" s="107"/>
      <c r="AM792" s="104">
        <f>AG792*'1. Standard_Cost'!B406+'Incremental_Cost Year 2021'!AH801*'1. Standard_Cost'!C406+'Incremental_Cost Year 2021'!AI801*'1. Standard_Cost'!D406+'Incremental_Cost Year 2021'!AJ801+'Incremental_Cost Year 2021'!AL801+AK792</f>
        <v>0</v>
      </c>
      <c r="AN792" s="104">
        <f>AM792*'1. Standard_Cost'!C410</f>
        <v>0</v>
      </c>
      <c r="AO792" s="107"/>
      <c r="AQ792" s="104">
        <f t="shared" si="1291"/>
        <v>0</v>
      </c>
      <c r="AR792" s="104">
        <f t="shared" si="1292"/>
        <v>0</v>
      </c>
      <c r="AS792" s="104">
        <f t="shared" si="1228"/>
        <v>0</v>
      </c>
      <c r="AT792" s="104">
        <f t="shared" si="1295"/>
        <v>0</v>
      </c>
      <c r="AU792" s="229"/>
      <c r="AV792" s="229"/>
      <c r="AW792" s="229"/>
      <c r="AX792" s="229"/>
      <c r="AY792" s="229"/>
      <c r="AZ792" s="229"/>
      <c r="BA792" s="230">
        <f t="shared" si="1293"/>
        <v>0</v>
      </c>
    </row>
    <row r="793" spans="1:53" ht="14.1" customHeight="1" outlineLevel="2" x14ac:dyDescent="0.2">
      <c r="A793" s="68"/>
      <c r="B793" s="94"/>
      <c r="C793" s="251"/>
      <c r="D793" s="110"/>
      <c r="E793" s="110"/>
      <c r="F793" s="110"/>
      <c r="G793" s="111"/>
      <c r="H793" s="112" t="s">
        <v>179</v>
      </c>
      <c r="I793" s="100"/>
      <c r="J793" s="101"/>
      <c r="K793" s="101"/>
      <c r="L793" s="102" t="str">
        <f>IF(I793&lt;&gt;0,((VLOOKUP(I793,'1. Standard_Cost'!$B$4:$D$8,2)+VLOOKUP(I793,'1. Standard_Cost'!$B$4:$D$8,3))*J793*K793),"0")</f>
        <v>0</v>
      </c>
      <c r="M793" s="102">
        <f>L793*'1. Standard_Cost'!F386</f>
        <v>0</v>
      </c>
      <c r="N793" s="103"/>
      <c r="O793" s="103"/>
      <c r="P793" s="103"/>
      <c r="Q793" s="103"/>
      <c r="R793" s="104">
        <f>+N793*P793*'1. Standard_Cost'!$B$12</f>
        <v>0</v>
      </c>
      <c r="S793" s="104">
        <f>+N793*O793*P793*'1. Standard_Cost'!$C$12</f>
        <v>0</v>
      </c>
      <c r="T793" s="104">
        <f>+N793*P793*Q793*'1. Standard_Cost'!$D$12</f>
        <v>0</v>
      </c>
      <c r="U793" s="104">
        <f>+N793*O793*'1. Standard_Cost'!$E$12</f>
        <v>0</v>
      </c>
      <c r="V793" s="103"/>
      <c r="W793" s="103"/>
      <c r="X793" s="103"/>
      <c r="Y793" s="104">
        <f>+V793*((X793*'1. Standard_Cost'!$B$16)+(W793*X793*'1. Standard_Cost'!$C$16))</f>
        <v>0</v>
      </c>
      <c r="Z793" s="103"/>
      <c r="AA793" s="103"/>
      <c r="AB793" s="104">
        <f>+Z793*'1. Standard_Cost'!$B$20+AA793*'1. Standard_Cost'!$C$20</f>
        <v>0</v>
      </c>
      <c r="AC793" s="105"/>
      <c r="AD793" s="106"/>
      <c r="AE793" s="104">
        <f>SUM(AD793,AC793,AB793,Y793,U793,T793,S793,R793)*'1. Standard_Cost'!B410</f>
        <v>0</v>
      </c>
      <c r="AF793" s="104">
        <f t="shared" si="1294"/>
        <v>0</v>
      </c>
      <c r="AG793" s="103"/>
      <c r="AH793" s="103"/>
      <c r="AI793" s="103"/>
      <c r="AJ793" s="107"/>
      <c r="AK793" s="107"/>
      <c r="AL793" s="107"/>
      <c r="AM793" s="104">
        <f>AG793*'1. Standard_Cost'!B406+'Incremental_Cost Year 2021'!AH802*'1. Standard_Cost'!C406+'Incremental_Cost Year 2021'!AI802*'1. Standard_Cost'!D406+'Incremental_Cost Year 2021'!AJ802+'Incremental_Cost Year 2021'!AL802+AK793</f>
        <v>0</v>
      </c>
      <c r="AN793" s="104">
        <f>AM793*'1. Standard_Cost'!C410</f>
        <v>0</v>
      </c>
      <c r="AO793" s="107"/>
      <c r="AQ793" s="104">
        <f t="shared" si="1291"/>
        <v>0</v>
      </c>
      <c r="AR793" s="104">
        <f t="shared" si="1292"/>
        <v>0</v>
      </c>
      <c r="AS793" s="104">
        <f t="shared" si="1228"/>
        <v>0</v>
      </c>
      <c r="AT793" s="104">
        <f t="shared" si="1295"/>
        <v>0</v>
      </c>
      <c r="AU793" s="229"/>
      <c r="AV793" s="229"/>
      <c r="AW793" s="229"/>
      <c r="AX793" s="229"/>
      <c r="AY793" s="229"/>
      <c r="AZ793" s="229"/>
      <c r="BA793" s="230">
        <f t="shared" si="1293"/>
        <v>0</v>
      </c>
    </row>
    <row r="794" spans="1:53" ht="25.7" customHeight="1" outlineLevel="1" x14ac:dyDescent="0.2">
      <c r="A794" s="68"/>
      <c r="B794" s="94"/>
      <c r="C794" s="251"/>
      <c r="D794" s="113" t="s">
        <v>48</v>
      </c>
      <c r="E794" s="113" t="s">
        <v>452</v>
      </c>
      <c r="F794" s="114" t="s">
        <v>154</v>
      </c>
      <c r="G794" s="115" t="s">
        <v>155</v>
      </c>
      <c r="H794" s="122" t="s">
        <v>453</v>
      </c>
      <c r="I794" s="117"/>
      <c r="J794" s="117"/>
      <c r="K794" s="117"/>
      <c r="L794" s="118">
        <f>SUM(L790:L793)</f>
        <v>0</v>
      </c>
      <c r="M794" s="118">
        <f>SUM(M790:M793)</f>
        <v>0</v>
      </c>
      <c r="N794" s="117"/>
      <c r="O794" s="117"/>
      <c r="P794" s="117"/>
      <c r="Q794" s="117"/>
      <c r="R794" s="119">
        <f>SUM(R790:R793)</f>
        <v>0</v>
      </c>
      <c r="S794" s="119">
        <f>SUM(S790:S793)</f>
        <v>0</v>
      </c>
      <c r="T794" s="119">
        <f>SUM(T790:T793)</f>
        <v>0</v>
      </c>
      <c r="U794" s="119">
        <f>SUM(U790:U793)</f>
        <v>0</v>
      </c>
      <c r="V794" s="117"/>
      <c r="W794" s="117"/>
      <c r="X794" s="117"/>
      <c r="Y794" s="118">
        <f>SUM(Y790:Y793)</f>
        <v>0</v>
      </c>
      <c r="Z794" s="117"/>
      <c r="AA794" s="117"/>
      <c r="AB794" s="118">
        <f t="shared" ref="AB794:AF794" si="1296">SUM(AB790:AB793)</f>
        <v>0</v>
      </c>
      <c r="AC794" s="118">
        <f t="shared" si="1296"/>
        <v>0</v>
      </c>
      <c r="AD794" s="118">
        <f t="shared" si="1296"/>
        <v>0</v>
      </c>
      <c r="AE794" s="118">
        <f t="shared" si="1296"/>
        <v>0</v>
      </c>
      <c r="AF794" s="118">
        <f t="shared" si="1296"/>
        <v>0</v>
      </c>
      <c r="AG794" s="117"/>
      <c r="AH794" s="117"/>
      <c r="AI794" s="117"/>
      <c r="AJ794" s="119">
        <f>SUM(AJ790:AJ793)</f>
        <v>0</v>
      </c>
      <c r="AK794" s="119">
        <f t="shared" ref="AK794:AN794" si="1297">SUM(AK790:AK793)</f>
        <v>0</v>
      </c>
      <c r="AL794" s="119">
        <f t="shared" si="1297"/>
        <v>0</v>
      </c>
      <c r="AM794" s="119">
        <f t="shared" si="1297"/>
        <v>0</v>
      </c>
      <c r="AN794" s="119">
        <f t="shared" si="1297"/>
        <v>0</v>
      </c>
      <c r="AO794" s="116"/>
      <c r="AP794" s="120"/>
      <c r="AQ794" s="121">
        <f t="shared" ref="AQ794:BA794" si="1298">SUM(AQ790:AQ793)</f>
        <v>0</v>
      </c>
      <c r="AR794" s="121">
        <f t="shared" si="1298"/>
        <v>0</v>
      </c>
      <c r="AS794" s="121">
        <f t="shared" si="1298"/>
        <v>0</v>
      </c>
      <c r="AT794" s="121">
        <f t="shared" si="1298"/>
        <v>0</v>
      </c>
      <c r="AU794" s="121">
        <f t="shared" si="1298"/>
        <v>0</v>
      </c>
      <c r="AV794" s="121">
        <f t="shared" si="1298"/>
        <v>0</v>
      </c>
      <c r="AW794" s="121">
        <f t="shared" si="1298"/>
        <v>0</v>
      </c>
      <c r="AX794" s="121">
        <f t="shared" si="1298"/>
        <v>0</v>
      </c>
      <c r="AY794" s="121">
        <f t="shared" si="1298"/>
        <v>0</v>
      </c>
      <c r="AZ794" s="121">
        <f t="shared" si="1298"/>
        <v>0</v>
      </c>
      <c r="BA794" s="121">
        <f t="shared" si="1298"/>
        <v>0</v>
      </c>
    </row>
    <row r="795" spans="1:53" ht="14.1" customHeight="1" outlineLevel="2" x14ac:dyDescent="0.2">
      <c r="A795" s="68"/>
      <c r="B795" s="94"/>
      <c r="C795" s="251"/>
      <c r="D795" s="96"/>
      <c r="E795" s="96"/>
      <c r="F795" s="97"/>
      <c r="G795" s="98"/>
      <c r="H795" s="99" t="s">
        <v>570</v>
      </c>
      <c r="I795" s="100" t="s">
        <v>4</v>
      </c>
      <c r="J795" s="101">
        <v>3</v>
      </c>
      <c r="K795" s="101">
        <v>3</v>
      </c>
      <c r="L795" s="102">
        <f>IF(I795&lt;&gt;0,((VLOOKUP(I795,'1. Standard_Cost'!$B$4:$D$8,2)+VLOOKUP(I795,'1. Standard_Cost'!$B$4:$D$8,3))*J795*K795),"0")</f>
        <v>720900</v>
      </c>
      <c r="M795" s="102">
        <f>L795*'1. Standard_Cost'!F4</f>
        <v>120390.3</v>
      </c>
      <c r="N795" s="103"/>
      <c r="O795" s="103"/>
      <c r="P795" s="103"/>
      <c r="Q795" s="103"/>
      <c r="R795" s="104">
        <f>+N795*P795*'[1]1. Standard_Cost'!$B$12</f>
        <v>0</v>
      </c>
      <c r="S795" s="104">
        <f>+N795*O795*P795*'[1]1. Standard_Cost'!$C$12</f>
        <v>0</v>
      </c>
      <c r="T795" s="104">
        <f>+N795*P795*Q795*'[1]1. Standard_Cost'!$D$12</f>
        <v>0</v>
      </c>
      <c r="U795" s="104">
        <f>+N795*O795*'[1]1. Standard_Cost'!$E$12</f>
        <v>0</v>
      </c>
      <c r="V795" s="103"/>
      <c r="W795" s="103"/>
      <c r="X795" s="103"/>
      <c r="Y795" s="104">
        <f>+V795*((X795*'[1]1. Standard_Cost'!$B$16)+(W795*X795*'[1]1. Standard_Cost'!$C$16))</f>
        <v>0</v>
      </c>
      <c r="Z795" s="103"/>
      <c r="AA795" s="103"/>
      <c r="AB795" s="104">
        <f>+Z795*'[1]1. Standard_Cost'!$B$20+AA795*'[1]1. Standard_Cost'!$C$20</f>
        <v>0</v>
      </c>
      <c r="AC795" s="105"/>
      <c r="AD795" s="106"/>
      <c r="AE795" s="104">
        <f>SUM(AD795,AC795,AB795,Y795,U795,T795,S795,R795)*'[1]1. Standard_Cost'!B409</f>
        <v>0</v>
      </c>
      <c r="AF795" s="104">
        <f>SUM(AD795,AE795)</f>
        <v>0</v>
      </c>
      <c r="AG795" s="103"/>
      <c r="AH795" s="103"/>
      <c r="AI795" s="103"/>
      <c r="AJ795" s="107"/>
      <c r="AK795" s="107"/>
      <c r="AL795" s="107"/>
      <c r="AM795" s="104">
        <f>AG795*'[1]1. Standard_Cost'!B405+'[1]Incremental_Cost Year 2021'!AH813*'[1]1. Standard_Cost'!C405+'[1]Incremental_Cost Year 2021'!AI813*'[1]1. Standard_Cost'!D405+'[1]Incremental_Cost Year 2021'!AJ813+'[1]Incremental_Cost Year 2021'!AL813+AK795</f>
        <v>0</v>
      </c>
      <c r="AN795" s="104">
        <f>AM795*'[1]1. Standard_Cost'!C409</f>
        <v>0</v>
      </c>
      <c r="AO795" s="107"/>
      <c r="AQ795" s="104">
        <f t="shared" ref="AQ795:AQ798" si="1299">L795+M795</f>
        <v>841290.3</v>
      </c>
      <c r="AR795" s="104">
        <f t="shared" ref="AR795:AR798" si="1300">AF795</f>
        <v>0</v>
      </c>
      <c r="AS795" s="104">
        <f t="shared" si="1228"/>
        <v>0</v>
      </c>
      <c r="AT795" s="104">
        <f>SUM(AQ795,AR795,AS795)</f>
        <v>841290.3</v>
      </c>
      <c r="AU795" s="229">
        <f>AT795</f>
        <v>841290.3</v>
      </c>
      <c r="AV795" s="229"/>
      <c r="AW795" s="229"/>
      <c r="AX795" s="229"/>
      <c r="AY795" s="229"/>
      <c r="AZ795" s="229"/>
      <c r="BA795" s="230">
        <f t="shared" ref="BA795:BA798" si="1301">SUM(AU795:AZ795)-AT795</f>
        <v>0</v>
      </c>
    </row>
    <row r="796" spans="1:53" ht="14.1" customHeight="1" outlineLevel="2" x14ac:dyDescent="0.2">
      <c r="A796" s="68"/>
      <c r="B796" s="94"/>
      <c r="C796" s="251"/>
      <c r="D796" s="110"/>
      <c r="E796" s="110"/>
      <c r="F796" s="110"/>
      <c r="G796" s="111"/>
      <c r="H796" s="99" t="s">
        <v>571</v>
      </c>
      <c r="I796" s="100" t="s">
        <v>3</v>
      </c>
      <c r="J796" s="101">
        <v>3</v>
      </c>
      <c r="K796" s="101">
        <v>2</v>
      </c>
      <c r="L796" s="102">
        <f>IF(I796&lt;&gt;0,((VLOOKUP(I796,'1. Standard_Cost'!$B$4:$D$8,2)+VLOOKUP(I796,'1. Standard_Cost'!$B$4:$D$8,3))*J796*K796),"0")</f>
        <v>600600</v>
      </c>
      <c r="M796" s="102">
        <f>L796*'1. Standard_Cost'!F4</f>
        <v>100300.20000000001</v>
      </c>
      <c r="N796" s="103"/>
      <c r="O796" s="103"/>
      <c r="P796" s="103"/>
      <c r="Q796" s="103"/>
      <c r="R796" s="104">
        <f>+N796*P796*'[1]1. Standard_Cost'!$B$12</f>
        <v>0</v>
      </c>
      <c r="S796" s="104">
        <f>+N796*O796*P796*'[1]1. Standard_Cost'!$C$12</f>
        <v>0</v>
      </c>
      <c r="T796" s="104">
        <f>+N796*P796*Q796*'[1]1. Standard_Cost'!$D$12</f>
        <v>0</v>
      </c>
      <c r="U796" s="104">
        <f>+N796*O796*'[1]1. Standard_Cost'!$E$12</f>
        <v>0</v>
      </c>
      <c r="V796" s="103"/>
      <c r="W796" s="103"/>
      <c r="X796" s="103"/>
      <c r="Y796" s="104">
        <f>+V796*((X796*'[1]1. Standard_Cost'!$B$16)+(W796*X796*'[1]1. Standard_Cost'!$C$16))</f>
        <v>0</v>
      </c>
      <c r="Z796" s="103"/>
      <c r="AA796" s="103"/>
      <c r="AB796" s="104">
        <f>+Z796*'[1]1. Standard_Cost'!$B$20+AA796*'[1]1. Standard_Cost'!$C$20</f>
        <v>0</v>
      </c>
      <c r="AC796" s="105"/>
      <c r="AD796" s="106"/>
      <c r="AE796" s="104">
        <f>SUM(AD796,AC796,AB796,Y796,U796,T796,S796,R796)*'[1]1. Standard_Cost'!B409</f>
        <v>0</v>
      </c>
      <c r="AF796" s="104">
        <f t="shared" ref="AF796:AF798" si="1302">SUM(AD796,AE796)</f>
        <v>0</v>
      </c>
      <c r="AG796" s="103"/>
      <c r="AH796" s="103">
        <v>0</v>
      </c>
      <c r="AI796" s="103">
        <v>0</v>
      </c>
      <c r="AJ796" s="107"/>
      <c r="AK796" s="107"/>
      <c r="AL796" s="107"/>
      <c r="AM796" s="104">
        <f>AG796*'[1]1. Standard_Cost'!B405+'[1]Incremental_Cost Year 2021'!AH814*'[1]1. Standard_Cost'!C405+'[1]Incremental_Cost Year 2021'!AI814*'[1]1. Standard_Cost'!D405+'[1]Incremental_Cost Year 2021'!AJ814+'[1]Incremental_Cost Year 2021'!AL814+AK796</f>
        <v>0</v>
      </c>
      <c r="AN796" s="104">
        <f>AM796*'[1]1. Standard_Cost'!C409</f>
        <v>0</v>
      </c>
      <c r="AO796" s="107"/>
      <c r="AQ796" s="104">
        <f t="shared" si="1299"/>
        <v>700900.2</v>
      </c>
      <c r="AR796" s="104">
        <f t="shared" si="1300"/>
        <v>0</v>
      </c>
      <c r="AS796" s="104">
        <f t="shared" si="1228"/>
        <v>0</v>
      </c>
      <c r="AT796" s="104">
        <f t="shared" ref="AT796:AT798" si="1303">SUM(AQ796,AR796,AS796)</f>
        <v>700900.2</v>
      </c>
      <c r="AU796" s="229">
        <f>AT796</f>
        <v>700900.2</v>
      </c>
      <c r="AV796" s="229">
        <v>0</v>
      </c>
      <c r="AW796" s="229"/>
      <c r="AX796" s="229"/>
      <c r="AY796" s="229"/>
      <c r="AZ796" s="229"/>
      <c r="BA796" s="230">
        <f t="shared" si="1301"/>
        <v>0</v>
      </c>
    </row>
    <row r="797" spans="1:53" ht="14.1" customHeight="1" outlineLevel="2" x14ac:dyDescent="0.2">
      <c r="A797" s="68"/>
      <c r="B797" s="94"/>
      <c r="C797" s="251"/>
      <c r="D797" s="110"/>
      <c r="E797" s="110"/>
      <c r="F797" s="110"/>
      <c r="G797" s="111"/>
      <c r="H797" s="99" t="s">
        <v>51</v>
      </c>
      <c r="I797" s="100"/>
      <c r="J797" s="101"/>
      <c r="K797" s="101"/>
      <c r="L797" s="102" t="str">
        <f>IF(I797&lt;&gt;0,((VLOOKUP(I797,'[1]1. Standard_Cost'!$B$4:$D$8,2)+VLOOKUP(I797,'[1]1. Standard_Cost'!$B$4:$D$8,3))*J797*K797),"0")</f>
        <v>0</v>
      </c>
      <c r="M797" s="102">
        <f>L797*'[1]1. Standard_Cost'!F4</f>
        <v>0</v>
      </c>
      <c r="N797" s="103"/>
      <c r="O797" s="103"/>
      <c r="P797" s="103"/>
      <c r="Q797" s="103"/>
      <c r="R797" s="104">
        <f>+N797*P797*'[1]1. Standard_Cost'!$B$12</f>
        <v>0</v>
      </c>
      <c r="S797" s="104">
        <f>+N797*O797*P797*'[1]1. Standard_Cost'!$C$12</f>
        <v>0</v>
      </c>
      <c r="T797" s="104">
        <f>+N797*P797*Q797*'[1]1. Standard_Cost'!$D$12</f>
        <v>0</v>
      </c>
      <c r="U797" s="104">
        <f>+N797*O797*'[1]1. Standard_Cost'!$E$12</f>
        <v>0</v>
      </c>
      <c r="V797" s="103"/>
      <c r="W797" s="103"/>
      <c r="X797" s="103"/>
      <c r="Y797" s="104">
        <f>+V797*((X797*'[1]1. Standard_Cost'!$B$16)+(W797*X797*'[1]1. Standard_Cost'!$C$16))</f>
        <v>0</v>
      </c>
      <c r="Z797" s="103"/>
      <c r="AA797" s="103"/>
      <c r="AB797" s="104">
        <f>+Z797*'[1]1. Standard_Cost'!$B$20+AA797*'[1]1. Standard_Cost'!$C$20</f>
        <v>0</v>
      </c>
      <c r="AC797" s="105"/>
      <c r="AD797" s="106"/>
      <c r="AE797" s="104">
        <f>SUM(AD797,AC797,AB797,Y797,U797,T797,S797,R797)*'[1]1. Standard_Cost'!B409</f>
        <v>0</v>
      </c>
      <c r="AF797" s="104">
        <f t="shared" si="1302"/>
        <v>0</v>
      </c>
      <c r="AG797" s="103"/>
      <c r="AH797" s="103"/>
      <c r="AI797" s="103"/>
      <c r="AJ797" s="107"/>
      <c r="AK797" s="107"/>
      <c r="AL797" s="107"/>
      <c r="AM797" s="104">
        <f>AG797*'[1]1. Standard_Cost'!B405+'[1]Incremental_Cost Year 2021'!AH815*'[1]1. Standard_Cost'!C405+'[1]Incremental_Cost Year 2021'!AI815*'[1]1. Standard_Cost'!D405+'[1]Incremental_Cost Year 2021'!AJ815+'[1]Incremental_Cost Year 2021'!AL815+AK797</f>
        <v>0</v>
      </c>
      <c r="AN797" s="104">
        <f>AM797*'[1]1. Standard_Cost'!C409</f>
        <v>0</v>
      </c>
      <c r="AO797" s="107"/>
      <c r="AQ797" s="104">
        <f t="shared" si="1299"/>
        <v>0</v>
      </c>
      <c r="AR797" s="104">
        <f t="shared" si="1300"/>
        <v>0</v>
      </c>
      <c r="AS797" s="104">
        <f t="shared" si="1228"/>
        <v>0</v>
      </c>
      <c r="AT797" s="104">
        <f t="shared" si="1303"/>
        <v>0</v>
      </c>
      <c r="AU797" s="229"/>
      <c r="AV797" s="229"/>
      <c r="AW797" s="229"/>
      <c r="AX797" s="229"/>
      <c r="AY797" s="229"/>
      <c r="AZ797" s="229"/>
      <c r="BA797" s="230">
        <f t="shared" si="1301"/>
        <v>0</v>
      </c>
    </row>
    <row r="798" spans="1:53" ht="14.1" customHeight="1" outlineLevel="2" x14ac:dyDescent="0.2">
      <c r="A798" s="68"/>
      <c r="B798" s="94"/>
      <c r="C798" s="251"/>
      <c r="D798" s="110"/>
      <c r="E798" s="110"/>
      <c r="F798" s="110"/>
      <c r="G798" s="111"/>
      <c r="H798" s="112" t="s">
        <v>179</v>
      </c>
      <c r="I798" s="100"/>
      <c r="J798" s="101"/>
      <c r="K798" s="101"/>
      <c r="L798" s="102" t="str">
        <f>IF(I798&lt;&gt;0,((VLOOKUP(I798,'[1]1. Standard_Cost'!$B$4:$D$8,2)+VLOOKUP(I798,'[1]1. Standard_Cost'!$B$4:$D$8,3))*J798*K798),"0")</f>
        <v>0</v>
      </c>
      <c r="M798" s="102">
        <f>L798*'[1]1. Standard_Cost'!F4</f>
        <v>0</v>
      </c>
      <c r="N798" s="103"/>
      <c r="O798" s="103"/>
      <c r="P798" s="103"/>
      <c r="Q798" s="103"/>
      <c r="R798" s="104">
        <f>+N798*P798*'[1]1. Standard_Cost'!$B$12</f>
        <v>0</v>
      </c>
      <c r="S798" s="104">
        <f>+N798*O798*P798*'[1]1. Standard_Cost'!$C$12</f>
        <v>0</v>
      </c>
      <c r="T798" s="104">
        <f>+N798*P798*Q798*'[1]1. Standard_Cost'!$D$12</f>
        <v>0</v>
      </c>
      <c r="U798" s="104">
        <f>+N798*O798*'[1]1. Standard_Cost'!$E$12</f>
        <v>0</v>
      </c>
      <c r="V798" s="103"/>
      <c r="W798" s="103"/>
      <c r="X798" s="103"/>
      <c r="Y798" s="104">
        <f>+V798*((X798*'[1]1. Standard_Cost'!$B$16)+(W798*X798*'[1]1. Standard_Cost'!$C$16))</f>
        <v>0</v>
      </c>
      <c r="Z798" s="103"/>
      <c r="AA798" s="103"/>
      <c r="AB798" s="104">
        <f>+Z798*'[1]1. Standard_Cost'!$B$20+AA798*'[1]1. Standard_Cost'!$C$20</f>
        <v>0</v>
      </c>
      <c r="AC798" s="105"/>
      <c r="AD798" s="106"/>
      <c r="AE798" s="104">
        <f>SUM(AD798,AC798,AB798,Y798,U798,T798,S798,R798)*'[1]1. Standard_Cost'!B409</f>
        <v>0</v>
      </c>
      <c r="AF798" s="104">
        <f t="shared" si="1302"/>
        <v>0</v>
      </c>
      <c r="AG798" s="103"/>
      <c r="AH798" s="103"/>
      <c r="AI798" s="103"/>
      <c r="AJ798" s="107"/>
      <c r="AK798" s="107"/>
      <c r="AL798" s="107"/>
      <c r="AM798" s="104">
        <f>AG798*'[1]1. Standard_Cost'!B405+'[1]Incremental_Cost Year 2021'!AH816*'[1]1. Standard_Cost'!C405+'[1]Incremental_Cost Year 2021'!AI816*'[1]1. Standard_Cost'!D405+'[1]Incremental_Cost Year 2021'!AJ816+'[1]Incremental_Cost Year 2021'!AL816+AK798</f>
        <v>0</v>
      </c>
      <c r="AN798" s="104">
        <f>AM798*'[1]1. Standard_Cost'!C409</f>
        <v>0</v>
      </c>
      <c r="AO798" s="107"/>
      <c r="AQ798" s="104">
        <f t="shared" si="1299"/>
        <v>0</v>
      </c>
      <c r="AR798" s="104">
        <f t="shared" si="1300"/>
        <v>0</v>
      </c>
      <c r="AS798" s="104">
        <f t="shared" si="1228"/>
        <v>0</v>
      </c>
      <c r="AT798" s="104">
        <f t="shared" si="1303"/>
        <v>0</v>
      </c>
      <c r="AU798" s="229"/>
      <c r="AV798" s="229"/>
      <c r="AW798" s="229"/>
      <c r="AX798" s="229"/>
      <c r="AY798" s="229"/>
      <c r="AZ798" s="229"/>
      <c r="BA798" s="230">
        <f t="shared" si="1301"/>
        <v>0</v>
      </c>
    </row>
    <row r="799" spans="1:53" ht="24.6" customHeight="1" outlineLevel="1" x14ac:dyDescent="0.2">
      <c r="A799" s="68"/>
      <c r="B799" s="141"/>
      <c r="C799" s="251"/>
      <c r="D799" s="113" t="s">
        <v>574</v>
      </c>
      <c r="E799" s="113" t="s">
        <v>454</v>
      </c>
      <c r="F799" s="114">
        <v>2021</v>
      </c>
      <c r="G799" s="115">
        <v>2025</v>
      </c>
      <c r="H799" s="122" t="s">
        <v>455</v>
      </c>
      <c r="I799" s="117"/>
      <c r="J799" s="117"/>
      <c r="K799" s="117"/>
      <c r="L799" s="118">
        <f>SUM(L795:L798)</f>
        <v>1321500</v>
      </c>
      <c r="M799" s="118">
        <f>SUM(M795:M798)</f>
        <v>220690.5</v>
      </c>
      <c r="N799" s="117"/>
      <c r="O799" s="117"/>
      <c r="P799" s="117"/>
      <c r="Q799" s="117"/>
      <c r="R799" s="119">
        <f>SUM(R795:R798)</f>
        <v>0</v>
      </c>
      <c r="S799" s="119">
        <f>SUM(S795:S798)</f>
        <v>0</v>
      </c>
      <c r="T799" s="119">
        <f>SUM(T795:T798)</f>
        <v>0</v>
      </c>
      <c r="U799" s="119">
        <f>SUM(U795:U798)</f>
        <v>0</v>
      </c>
      <c r="V799" s="117"/>
      <c r="W799" s="117"/>
      <c r="X799" s="117"/>
      <c r="Y799" s="118">
        <f>SUM(Y795:Y798)</f>
        <v>0</v>
      </c>
      <c r="Z799" s="117"/>
      <c r="AA799" s="117"/>
      <c r="AB799" s="118">
        <f t="shared" ref="AB799:AF799" si="1304">SUM(AB795:AB798)</f>
        <v>0</v>
      </c>
      <c r="AC799" s="118">
        <f t="shared" si="1304"/>
        <v>0</v>
      </c>
      <c r="AD799" s="118">
        <f t="shared" si="1304"/>
        <v>0</v>
      </c>
      <c r="AE799" s="118">
        <f t="shared" si="1304"/>
        <v>0</v>
      </c>
      <c r="AF799" s="118">
        <f t="shared" si="1304"/>
        <v>0</v>
      </c>
      <c r="AG799" s="117"/>
      <c r="AH799" s="117"/>
      <c r="AI799" s="117"/>
      <c r="AJ799" s="119">
        <f>SUM(AJ795:AJ798)</f>
        <v>0</v>
      </c>
      <c r="AK799" s="119">
        <f t="shared" ref="AK799:AN799" si="1305">SUM(AK795:AK798)</f>
        <v>0</v>
      </c>
      <c r="AL799" s="119">
        <f t="shared" si="1305"/>
        <v>0</v>
      </c>
      <c r="AM799" s="119">
        <f t="shared" si="1305"/>
        <v>0</v>
      </c>
      <c r="AN799" s="119">
        <f t="shared" si="1305"/>
        <v>0</v>
      </c>
      <c r="AO799" s="116"/>
      <c r="AP799" s="120"/>
      <c r="AQ799" s="121">
        <f t="shared" ref="AQ799:BA799" si="1306">SUM(AQ795:AQ798)</f>
        <v>1542190.5</v>
      </c>
      <c r="AR799" s="121">
        <f t="shared" si="1306"/>
        <v>0</v>
      </c>
      <c r="AS799" s="121">
        <f t="shared" si="1306"/>
        <v>0</v>
      </c>
      <c r="AT799" s="121">
        <f t="shared" si="1306"/>
        <v>1542190.5</v>
      </c>
      <c r="AU799" s="121">
        <f t="shared" si="1306"/>
        <v>1542190.5</v>
      </c>
      <c r="AV799" s="121">
        <f t="shared" si="1306"/>
        <v>0</v>
      </c>
      <c r="AW799" s="121">
        <f t="shared" si="1306"/>
        <v>0</v>
      </c>
      <c r="AX799" s="121">
        <f t="shared" si="1306"/>
        <v>0</v>
      </c>
      <c r="AY799" s="121">
        <f t="shared" si="1306"/>
        <v>0</v>
      </c>
      <c r="AZ799" s="121">
        <f t="shared" si="1306"/>
        <v>0</v>
      </c>
      <c r="BA799" s="121">
        <f t="shared" si="1306"/>
        <v>0</v>
      </c>
    </row>
    <row r="800" spans="1:53" ht="14.1" customHeight="1" outlineLevel="2" x14ac:dyDescent="0.2">
      <c r="A800" s="68"/>
      <c r="B800" s="94"/>
      <c r="C800" s="95"/>
      <c r="D800" s="96"/>
      <c r="E800" s="96"/>
      <c r="F800" s="97"/>
      <c r="G800" s="98"/>
      <c r="H800" s="99" t="s">
        <v>49</v>
      </c>
      <c r="I800" s="100"/>
      <c r="J800" s="101"/>
      <c r="K800" s="101"/>
      <c r="L800" s="102" t="str">
        <f>IF(I800&lt;&gt;0,((VLOOKUP(I800,'1. Standard_Cost'!$B$4:$D$8,2)+VLOOKUP(I800,'1. Standard_Cost'!$B$4:$D$8,3))*J800*K800),"0")</f>
        <v>0</v>
      </c>
      <c r="M800" s="102">
        <f>L800*'1. Standard_Cost'!F391</f>
        <v>0</v>
      </c>
      <c r="N800" s="103"/>
      <c r="O800" s="103"/>
      <c r="P800" s="103"/>
      <c r="Q800" s="103"/>
      <c r="R800" s="104">
        <f>+N800*P800*'1. Standard_Cost'!$B$12</f>
        <v>0</v>
      </c>
      <c r="S800" s="104">
        <f>+N800*O800*P800*'1. Standard_Cost'!$C$12</f>
        <v>0</v>
      </c>
      <c r="T800" s="104">
        <f>+N800*P800*Q800*'1. Standard_Cost'!$D$12</f>
        <v>0</v>
      </c>
      <c r="U800" s="104">
        <f>+N800*O800*'1. Standard_Cost'!$E$12</f>
        <v>0</v>
      </c>
      <c r="V800" s="103"/>
      <c r="W800" s="103"/>
      <c r="X800" s="103"/>
      <c r="Y800" s="104">
        <f>+V800*((X800*'1. Standard_Cost'!$B$16)+(W800*X800*'1. Standard_Cost'!$C$16))</f>
        <v>0</v>
      </c>
      <c r="Z800" s="103"/>
      <c r="AA800" s="103"/>
      <c r="AB800" s="104">
        <f>+Z800*'1. Standard_Cost'!$B$20+AA800*'1. Standard_Cost'!$C$20</f>
        <v>0</v>
      </c>
      <c r="AC800" s="105"/>
      <c r="AD800" s="106"/>
      <c r="AE800" s="104">
        <f>SUM(AD800,AC800,AB800,Y800,U800,T800,S800,R800)*'1. Standard_Cost'!B415</f>
        <v>0</v>
      </c>
      <c r="AF800" s="104">
        <f>SUM(AD800,AE800)</f>
        <v>0</v>
      </c>
      <c r="AG800" s="103"/>
      <c r="AH800" s="103"/>
      <c r="AI800" s="103"/>
      <c r="AJ800" s="107"/>
      <c r="AK800" s="107"/>
      <c r="AL800" s="107"/>
      <c r="AM800" s="104"/>
      <c r="AN800" s="104"/>
      <c r="AO800" s="107"/>
      <c r="AQ800" s="104">
        <f t="shared" ref="AQ800:AQ803" si="1307">L800+M800</f>
        <v>0</v>
      </c>
      <c r="AR800" s="104">
        <f t="shared" ref="AR800:AR803" si="1308">AF800</f>
        <v>0</v>
      </c>
      <c r="AS800" s="104">
        <f t="shared" si="1228"/>
        <v>0</v>
      </c>
      <c r="AT800" s="104">
        <f>SUM(AQ800,AR800,AS800)</f>
        <v>0</v>
      </c>
      <c r="AU800" s="229"/>
      <c r="AV800" s="229"/>
      <c r="AW800" s="229"/>
      <c r="AX800" s="229"/>
      <c r="AY800" s="229"/>
      <c r="AZ800" s="229"/>
      <c r="BA800" s="230">
        <f t="shared" ref="BA800:BA803" si="1309">SUM(AU800:AZ800)-AT800</f>
        <v>0</v>
      </c>
    </row>
    <row r="801" spans="1:53" ht="14.1" customHeight="1" outlineLevel="2" x14ac:dyDescent="0.2">
      <c r="A801" s="68"/>
      <c r="B801" s="94"/>
      <c r="C801" s="95"/>
      <c r="D801" s="110"/>
      <c r="E801" s="110"/>
      <c r="F801" s="110"/>
      <c r="G801" s="111"/>
      <c r="H801" s="99" t="s">
        <v>50</v>
      </c>
      <c r="I801" s="100"/>
      <c r="J801" s="101"/>
      <c r="K801" s="101"/>
      <c r="L801" s="102" t="str">
        <f>IF(I801&lt;&gt;0,((VLOOKUP(I801,'1. Standard_Cost'!$B$4:$D$8,2)+VLOOKUP(I801,'1. Standard_Cost'!$B$4:$D$8,3))*J801*K801),"0")</f>
        <v>0</v>
      </c>
      <c r="M801" s="102">
        <f>L801*'1. Standard_Cost'!F391</f>
        <v>0</v>
      </c>
      <c r="N801" s="103"/>
      <c r="O801" s="103"/>
      <c r="P801" s="103"/>
      <c r="Q801" s="103"/>
      <c r="R801" s="104">
        <f>+N801*P801*'1. Standard_Cost'!$B$12</f>
        <v>0</v>
      </c>
      <c r="S801" s="104">
        <f>+N801*O801*P801*'1. Standard_Cost'!$C$12</f>
        <v>0</v>
      </c>
      <c r="T801" s="104">
        <f>+N801*P801*Q801*'1. Standard_Cost'!$D$12</f>
        <v>0</v>
      </c>
      <c r="U801" s="104">
        <f>+N801*O801*'1. Standard_Cost'!$E$12</f>
        <v>0</v>
      </c>
      <c r="V801" s="103"/>
      <c r="W801" s="103"/>
      <c r="X801" s="103"/>
      <c r="Y801" s="104">
        <f>+V801*((X801*'1. Standard_Cost'!$B$16)+(W801*X801*'1. Standard_Cost'!$C$16))</f>
        <v>0</v>
      </c>
      <c r="Z801" s="103"/>
      <c r="AA801" s="103"/>
      <c r="AB801" s="104">
        <f>+Z801*'1. Standard_Cost'!$B$20+AA801*'1. Standard_Cost'!$C$20</f>
        <v>0</v>
      </c>
      <c r="AC801" s="105"/>
      <c r="AD801" s="106"/>
      <c r="AE801" s="104">
        <f>SUM(AD801,AC801,AB801,Y801,U801,T801,S801,R801)*'1. Standard_Cost'!B415</f>
        <v>0</v>
      </c>
      <c r="AF801" s="104">
        <f t="shared" ref="AF801:AF803" si="1310">SUM(AD801,AE801)</f>
        <v>0</v>
      </c>
      <c r="AG801" s="103"/>
      <c r="AH801" s="103">
        <v>0</v>
      </c>
      <c r="AI801" s="103">
        <v>0</v>
      </c>
      <c r="AJ801" s="107"/>
      <c r="AK801" s="107"/>
      <c r="AL801" s="107"/>
      <c r="AM801" s="104"/>
      <c r="AN801" s="104"/>
      <c r="AO801" s="107"/>
      <c r="AQ801" s="104">
        <f t="shared" si="1307"/>
        <v>0</v>
      </c>
      <c r="AR801" s="104">
        <f t="shared" si="1308"/>
        <v>0</v>
      </c>
      <c r="AS801" s="104">
        <f t="shared" si="1228"/>
        <v>0</v>
      </c>
      <c r="AT801" s="104">
        <f t="shared" ref="AT801:AT803" si="1311">SUM(AQ801,AR801,AS801)</f>
        <v>0</v>
      </c>
      <c r="AU801" s="229"/>
      <c r="AV801" s="229">
        <v>0</v>
      </c>
      <c r="AW801" s="229"/>
      <c r="AX801" s="229"/>
      <c r="AY801" s="229"/>
      <c r="AZ801" s="229"/>
      <c r="BA801" s="230">
        <f t="shared" si="1309"/>
        <v>0</v>
      </c>
    </row>
    <row r="802" spans="1:53" ht="14.1" customHeight="1" outlineLevel="2" x14ac:dyDescent="0.2">
      <c r="A802" s="68"/>
      <c r="B802" s="94"/>
      <c r="C802" s="95"/>
      <c r="D802" s="110"/>
      <c r="E802" s="110"/>
      <c r="F802" s="110"/>
      <c r="G802" s="111"/>
      <c r="H802" s="99" t="s">
        <v>51</v>
      </c>
      <c r="I802" s="100"/>
      <c r="J802" s="101"/>
      <c r="K802" s="101"/>
      <c r="L802" s="102" t="str">
        <f>IF(I802&lt;&gt;0,((VLOOKUP(I802,'1. Standard_Cost'!$B$4:$D$8,2)+VLOOKUP(I802,'1. Standard_Cost'!$B$4:$D$8,3))*J802*K802),"0")</f>
        <v>0</v>
      </c>
      <c r="M802" s="102">
        <f>L802*'1. Standard_Cost'!F391</f>
        <v>0</v>
      </c>
      <c r="N802" s="103"/>
      <c r="O802" s="103"/>
      <c r="P802" s="103"/>
      <c r="Q802" s="103"/>
      <c r="R802" s="104">
        <f>+N802*P802*'1. Standard_Cost'!$B$12</f>
        <v>0</v>
      </c>
      <c r="S802" s="104">
        <f>+N802*O802*P802*'1. Standard_Cost'!$C$12</f>
        <v>0</v>
      </c>
      <c r="T802" s="104">
        <f>+N802*P802*Q802*'1. Standard_Cost'!$D$12</f>
        <v>0</v>
      </c>
      <c r="U802" s="104">
        <f>+N802*O802*'1. Standard_Cost'!$E$12</f>
        <v>0</v>
      </c>
      <c r="V802" s="103"/>
      <c r="W802" s="103"/>
      <c r="X802" s="103"/>
      <c r="Y802" s="104">
        <f>+V802*((X802*'1. Standard_Cost'!$B$16)+(W802*X802*'1. Standard_Cost'!$C$16))</f>
        <v>0</v>
      </c>
      <c r="Z802" s="103"/>
      <c r="AA802" s="103"/>
      <c r="AB802" s="104">
        <f>+Z802*'1. Standard_Cost'!$B$20+AA802*'1. Standard_Cost'!$C$20</f>
        <v>0</v>
      </c>
      <c r="AC802" s="105"/>
      <c r="AD802" s="106"/>
      <c r="AE802" s="104">
        <f>SUM(AD802,AC802,AB802,Y802,U802,T802,S802,R802)*'1. Standard_Cost'!B415</f>
        <v>0</v>
      </c>
      <c r="AF802" s="104">
        <f t="shared" si="1310"/>
        <v>0</v>
      </c>
      <c r="AG802" s="103"/>
      <c r="AH802" s="103"/>
      <c r="AI802" s="103"/>
      <c r="AJ802" s="107"/>
      <c r="AK802" s="107"/>
      <c r="AL802" s="107"/>
      <c r="AM802" s="104"/>
      <c r="AN802" s="104"/>
      <c r="AO802" s="107"/>
      <c r="AQ802" s="104">
        <f t="shared" si="1307"/>
        <v>0</v>
      </c>
      <c r="AR802" s="104">
        <f t="shared" si="1308"/>
        <v>0</v>
      </c>
      <c r="AS802" s="104">
        <f t="shared" si="1228"/>
        <v>0</v>
      </c>
      <c r="AT802" s="104">
        <f t="shared" si="1311"/>
        <v>0</v>
      </c>
      <c r="AU802" s="229"/>
      <c r="AV802" s="229"/>
      <c r="AW802" s="229"/>
      <c r="AX802" s="229"/>
      <c r="AY802" s="229"/>
      <c r="AZ802" s="229"/>
      <c r="BA802" s="230">
        <f t="shared" si="1309"/>
        <v>0</v>
      </c>
    </row>
    <row r="803" spans="1:53" ht="14.1" customHeight="1" outlineLevel="2" x14ac:dyDescent="0.2">
      <c r="A803" s="68"/>
      <c r="B803" s="94"/>
      <c r="C803" s="95"/>
      <c r="D803" s="110"/>
      <c r="E803" s="110"/>
      <c r="F803" s="110"/>
      <c r="G803" s="111"/>
      <c r="H803" s="112" t="s">
        <v>179</v>
      </c>
      <c r="I803" s="100"/>
      <c r="J803" s="101"/>
      <c r="K803" s="101"/>
      <c r="L803" s="102" t="str">
        <f>IF(I803&lt;&gt;0,((VLOOKUP(I803,'1. Standard_Cost'!$B$4:$D$8,2)+VLOOKUP(I803,'1. Standard_Cost'!$B$4:$D$8,3))*J803*K803),"0")</f>
        <v>0</v>
      </c>
      <c r="M803" s="102">
        <f>L803*'1. Standard_Cost'!F391</f>
        <v>0</v>
      </c>
      <c r="N803" s="103"/>
      <c r="O803" s="103"/>
      <c r="P803" s="103"/>
      <c r="Q803" s="103"/>
      <c r="R803" s="104">
        <f>+N803*P803*'1. Standard_Cost'!$B$12</f>
        <v>0</v>
      </c>
      <c r="S803" s="104">
        <f>+N803*O803*P803*'1. Standard_Cost'!$C$12</f>
        <v>0</v>
      </c>
      <c r="T803" s="104">
        <f>+N803*P803*Q803*'1. Standard_Cost'!$D$12</f>
        <v>0</v>
      </c>
      <c r="U803" s="104">
        <f>+N803*O803*'1. Standard_Cost'!$E$12</f>
        <v>0</v>
      </c>
      <c r="V803" s="103"/>
      <c r="W803" s="103"/>
      <c r="X803" s="103"/>
      <c r="Y803" s="104">
        <f>+V803*((X803*'1. Standard_Cost'!$B$16)+(W803*X803*'1. Standard_Cost'!$C$16))</f>
        <v>0</v>
      </c>
      <c r="Z803" s="103"/>
      <c r="AA803" s="103"/>
      <c r="AB803" s="104">
        <f>+Z803*'1. Standard_Cost'!$B$20+AA803*'1. Standard_Cost'!$C$20</f>
        <v>0</v>
      </c>
      <c r="AC803" s="105"/>
      <c r="AD803" s="106"/>
      <c r="AE803" s="104">
        <f>SUM(AD803,AC803,AB803,Y803,U803,T803,S803,R803)*'1. Standard_Cost'!B415</f>
        <v>0</v>
      </c>
      <c r="AF803" s="104">
        <f t="shared" si="1310"/>
        <v>0</v>
      </c>
      <c r="AG803" s="103"/>
      <c r="AH803" s="103"/>
      <c r="AI803" s="103"/>
      <c r="AJ803" s="107"/>
      <c r="AK803" s="107"/>
      <c r="AL803" s="107"/>
      <c r="AM803" s="104"/>
      <c r="AN803" s="104"/>
      <c r="AO803" s="107"/>
      <c r="AQ803" s="104">
        <f t="shared" si="1307"/>
        <v>0</v>
      </c>
      <c r="AR803" s="104">
        <f t="shared" si="1308"/>
        <v>0</v>
      </c>
      <c r="AS803" s="104">
        <f t="shared" si="1228"/>
        <v>0</v>
      </c>
      <c r="AT803" s="104">
        <f t="shared" si="1311"/>
        <v>0</v>
      </c>
      <c r="AU803" s="229"/>
      <c r="AV803" s="229"/>
      <c r="AW803" s="229"/>
      <c r="AX803" s="229"/>
      <c r="AY803" s="229"/>
      <c r="AZ803" s="229"/>
      <c r="BA803" s="230">
        <f t="shared" si="1309"/>
        <v>0</v>
      </c>
    </row>
    <row r="804" spans="1:53" ht="24.6" customHeight="1" outlineLevel="1" x14ac:dyDescent="0.2">
      <c r="A804" s="68"/>
      <c r="B804" s="141"/>
      <c r="C804" s="95"/>
      <c r="D804" s="113" t="s">
        <v>48</v>
      </c>
      <c r="E804" s="113" t="s">
        <v>456</v>
      </c>
      <c r="F804" s="114" t="s">
        <v>154</v>
      </c>
      <c r="G804" s="115" t="s">
        <v>155</v>
      </c>
      <c r="H804" s="122" t="s">
        <v>457</v>
      </c>
      <c r="I804" s="117"/>
      <c r="J804" s="117"/>
      <c r="K804" s="117"/>
      <c r="L804" s="118">
        <f>SUM(L800:L803)</f>
        <v>0</v>
      </c>
      <c r="M804" s="118">
        <f>SUM(M800:M803)</f>
        <v>0</v>
      </c>
      <c r="N804" s="117"/>
      <c r="O804" s="117"/>
      <c r="P804" s="117"/>
      <c r="Q804" s="117"/>
      <c r="R804" s="119">
        <f>SUM(R800:R803)</f>
        <v>0</v>
      </c>
      <c r="S804" s="119">
        <f>SUM(S800:S803)</f>
        <v>0</v>
      </c>
      <c r="T804" s="119">
        <f>SUM(T800:T803)</f>
        <v>0</v>
      </c>
      <c r="U804" s="119">
        <f>SUM(U800:U803)</f>
        <v>0</v>
      </c>
      <c r="V804" s="117"/>
      <c r="W804" s="117"/>
      <c r="X804" s="117"/>
      <c r="Y804" s="118">
        <f>SUM(Y800:Y803)</f>
        <v>0</v>
      </c>
      <c r="Z804" s="117"/>
      <c r="AA804" s="117"/>
      <c r="AB804" s="118">
        <f t="shared" ref="AB804:AF804" si="1312">SUM(AB800:AB803)</f>
        <v>0</v>
      </c>
      <c r="AC804" s="118">
        <f t="shared" si="1312"/>
        <v>0</v>
      </c>
      <c r="AD804" s="118">
        <f t="shared" si="1312"/>
        <v>0</v>
      </c>
      <c r="AE804" s="118">
        <f t="shared" si="1312"/>
        <v>0</v>
      </c>
      <c r="AF804" s="118">
        <f t="shared" si="1312"/>
        <v>0</v>
      </c>
      <c r="AG804" s="117"/>
      <c r="AH804" s="117"/>
      <c r="AI804" s="117"/>
      <c r="AJ804" s="119">
        <f>SUM(AJ800:AJ803)</f>
        <v>0</v>
      </c>
      <c r="AK804" s="119">
        <f t="shared" ref="AK804:AL804" si="1313">SUM(AK800:AK803)</f>
        <v>0</v>
      </c>
      <c r="AL804" s="119">
        <f t="shared" si="1313"/>
        <v>0</v>
      </c>
      <c r="AM804" s="119"/>
      <c r="AN804" s="119"/>
      <c r="AO804" s="116"/>
      <c r="AP804" s="120"/>
      <c r="AQ804" s="121">
        <f t="shared" ref="AQ804:BA804" si="1314">SUM(AQ800:AQ803)</f>
        <v>0</v>
      </c>
      <c r="AR804" s="121">
        <f t="shared" si="1314"/>
        <v>0</v>
      </c>
      <c r="AS804" s="121">
        <f t="shared" si="1314"/>
        <v>0</v>
      </c>
      <c r="AT804" s="121">
        <f t="shared" si="1314"/>
        <v>0</v>
      </c>
      <c r="AU804" s="121">
        <f t="shared" si="1314"/>
        <v>0</v>
      </c>
      <c r="AV804" s="121">
        <f t="shared" si="1314"/>
        <v>0</v>
      </c>
      <c r="AW804" s="121">
        <f t="shared" si="1314"/>
        <v>0</v>
      </c>
      <c r="AX804" s="121">
        <f t="shared" si="1314"/>
        <v>0</v>
      </c>
      <c r="AY804" s="121">
        <f t="shared" si="1314"/>
        <v>0</v>
      </c>
      <c r="AZ804" s="121">
        <f t="shared" si="1314"/>
        <v>0</v>
      </c>
      <c r="BA804" s="121">
        <f t="shared" si="1314"/>
        <v>0</v>
      </c>
    </row>
    <row r="805" spans="1:53" ht="14.1" customHeight="1" outlineLevel="2" x14ac:dyDescent="0.2">
      <c r="A805" s="68"/>
      <c r="B805" s="94"/>
      <c r="C805" s="95"/>
      <c r="D805" s="96"/>
      <c r="E805" s="96"/>
      <c r="F805" s="97"/>
      <c r="G805" s="98"/>
      <c r="H805" s="99" t="s">
        <v>49</v>
      </c>
      <c r="I805" s="100"/>
      <c r="J805" s="101"/>
      <c r="K805" s="101"/>
      <c r="L805" s="102" t="str">
        <f>IF(I805&lt;&gt;0,((VLOOKUP(I805,'1. Standard_Cost'!$B$4:$D$8,2)+VLOOKUP(I805,'1. Standard_Cost'!$B$4:$D$8,3))*J805*K805),"0")</f>
        <v>0</v>
      </c>
      <c r="M805" s="102">
        <f>L805*'1. Standard_Cost'!F396</f>
        <v>0</v>
      </c>
      <c r="N805" s="103"/>
      <c r="O805" s="103"/>
      <c r="P805" s="103"/>
      <c r="Q805" s="103"/>
      <c r="R805" s="104">
        <f>+N805*P805*'1. Standard_Cost'!$B$12</f>
        <v>0</v>
      </c>
      <c r="S805" s="104">
        <f>+N805*O805*P805*'1. Standard_Cost'!$C$12</f>
        <v>0</v>
      </c>
      <c r="T805" s="104">
        <f>+N805*P805*Q805*'1. Standard_Cost'!$D$12</f>
        <v>0</v>
      </c>
      <c r="U805" s="104">
        <f>+N805*O805*'1. Standard_Cost'!$E$12</f>
        <v>0</v>
      </c>
      <c r="V805" s="103"/>
      <c r="W805" s="103"/>
      <c r="X805" s="103"/>
      <c r="Y805" s="104">
        <f>+V805*((X805*'1. Standard_Cost'!$B$16)+(W805*X805*'1. Standard_Cost'!$C$16))</f>
        <v>0</v>
      </c>
      <c r="Z805" s="103"/>
      <c r="AA805" s="103"/>
      <c r="AB805" s="104">
        <f>+Z805*'1. Standard_Cost'!$B$20+AA805*'1. Standard_Cost'!$C$20</f>
        <v>0</v>
      </c>
      <c r="AC805" s="105"/>
      <c r="AD805" s="106"/>
      <c r="AE805" s="104">
        <f>SUM(AD805,AC805,AB805,Y805,U805,T805,S805,R805)*'1. Standard_Cost'!B420</f>
        <v>0</v>
      </c>
      <c r="AF805" s="104">
        <f>SUM(AD805,AE805)</f>
        <v>0</v>
      </c>
      <c r="AG805" s="103"/>
      <c r="AH805" s="103"/>
      <c r="AI805" s="103"/>
      <c r="AJ805" s="107"/>
      <c r="AK805" s="107"/>
      <c r="AL805" s="107"/>
      <c r="AM805" s="104"/>
      <c r="AN805" s="104"/>
      <c r="AO805" s="107"/>
      <c r="AQ805" s="104">
        <f t="shared" ref="AQ805:AQ808" si="1315">L805+M805</f>
        <v>0</v>
      </c>
      <c r="AR805" s="104">
        <f t="shared" ref="AR805:AR808" si="1316">AF805</f>
        <v>0</v>
      </c>
      <c r="AS805" s="104">
        <f t="shared" si="1228"/>
        <v>0</v>
      </c>
      <c r="AT805" s="104">
        <f>SUM(AQ805,AR805,AS805)</f>
        <v>0</v>
      </c>
      <c r="AU805" s="229"/>
      <c r="AV805" s="229"/>
      <c r="AW805" s="229"/>
      <c r="AX805" s="229"/>
      <c r="AY805" s="229"/>
      <c r="AZ805" s="229"/>
      <c r="BA805" s="230">
        <f t="shared" ref="BA805:BA808" si="1317">SUM(AU805:AZ805)-AT805</f>
        <v>0</v>
      </c>
    </row>
    <row r="806" spans="1:53" ht="14.1" customHeight="1" outlineLevel="2" x14ac:dyDescent="0.2">
      <c r="A806" s="68"/>
      <c r="B806" s="94"/>
      <c r="C806" s="95"/>
      <c r="D806" s="110"/>
      <c r="E806" s="110"/>
      <c r="F806" s="110"/>
      <c r="G806" s="111"/>
      <c r="H806" s="99" t="s">
        <v>50</v>
      </c>
      <c r="I806" s="100"/>
      <c r="J806" s="101"/>
      <c r="K806" s="101"/>
      <c r="L806" s="102" t="str">
        <f>IF(I806&lt;&gt;0,((VLOOKUP(I806,'1. Standard_Cost'!$B$4:$D$8,2)+VLOOKUP(I806,'1. Standard_Cost'!$B$4:$D$8,3))*J806*K806),"0")</f>
        <v>0</v>
      </c>
      <c r="M806" s="102">
        <f>L806*'1. Standard_Cost'!F396</f>
        <v>0</v>
      </c>
      <c r="N806" s="103"/>
      <c r="O806" s="103"/>
      <c r="P806" s="103"/>
      <c r="Q806" s="103"/>
      <c r="R806" s="104">
        <f>+N806*P806*'1. Standard_Cost'!$B$12</f>
        <v>0</v>
      </c>
      <c r="S806" s="104">
        <f>+N806*O806*P806*'1. Standard_Cost'!$C$12</f>
        <v>0</v>
      </c>
      <c r="T806" s="104">
        <f>+N806*P806*Q806*'1. Standard_Cost'!$D$12</f>
        <v>0</v>
      </c>
      <c r="U806" s="104">
        <f>+N806*O806*'1. Standard_Cost'!$E$12</f>
        <v>0</v>
      </c>
      <c r="V806" s="103"/>
      <c r="W806" s="103"/>
      <c r="X806" s="103"/>
      <c r="Y806" s="104">
        <f>+V806*((X806*'1. Standard_Cost'!$B$16)+(W806*X806*'1. Standard_Cost'!$C$16))</f>
        <v>0</v>
      </c>
      <c r="Z806" s="103"/>
      <c r="AA806" s="103"/>
      <c r="AB806" s="104">
        <f>+Z806*'1. Standard_Cost'!$B$20+AA806*'1. Standard_Cost'!$C$20</f>
        <v>0</v>
      </c>
      <c r="AC806" s="105"/>
      <c r="AD806" s="106"/>
      <c r="AE806" s="104">
        <f>SUM(AD806,AC806,AB806,Y806,U806,T806,S806,R806)*'1. Standard_Cost'!B420</f>
        <v>0</v>
      </c>
      <c r="AF806" s="104">
        <f t="shared" ref="AF806:AF808" si="1318">SUM(AD806,AE806)</f>
        <v>0</v>
      </c>
      <c r="AG806" s="103"/>
      <c r="AH806" s="103">
        <v>0</v>
      </c>
      <c r="AI806" s="103">
        <v>0</v>
      </c>
      <c r="AJ806" s="107"/>
      <c r="AK806" s="107"/>
      <c r="AL806" s="107"/>
      <c r="AM806" s="104"/>
      <c r="AN806" s="104"/>
      <c r="AO806" s="107"/>
      <c r="AQ806" s="104">
        <f t="shared" si="1315"/>
        <v>0</v>
      </c>
      <c r="AR806" s="104">
        <f t="shared" si="1316"/>
        <v>0</v>
      </c>
      <c r="AS806" s="104">
        <f t="shared" si="1228"/>
        <v>0</v>
      </c>
      <c r="AT806" s="104">
        <f t="shared" ref="AT806:AT808" si="1319">SUM(AQ806,AR806,AS806)</f>
        <v>0</v>
      </c>
      <c r="AU806" s="229"/>
      <c r="AV806" s="229">
        <v>0</v>
      </c>
      <c r="AW806" s="229"/>
      <c r="AX806" s="229"/>
      <c r="AY806" s="229"/>
      <c r="AZ806" s="229"/>
      <c r="BA806" s="230">
        <f t="shared" si="1317"/>
        <v>0</v>
      </c>
    </row>
    <row r="807" spans="1:53" ht="14.1" customHeight="1" outlineLevel="2" x14ac:dyDescent="0.2">
      <c r="A807" s="68"/>
      <c r="B807" s="94"/>
      <c r="C807" s="95"/>
      <c r="D807" s="110"/>
      <c r="E807" s="110"/>
      <c r="F807" s="110"/>
      <c r="G807" s="111"/>
      <c r="H807" s="99" t="s">
        <v>51</v>
      </c>
      <c r="I807" s="100"/>
      <c r="J807" s="101"/>
      <c r="K807" s="101"/>
      <c r="L807" s="102" t="str">
        <f>IF(I807&lt;&gt;0,((VLOOKUP(I807,'1. Standard_Cost'!$B$4:$D$8,2)+VLOOKUP(I807,'1. Standard_Cost'!$B$4:$D$8,3))*J807*K807),"0")</f>
        <v>0</v>
      </c>
      <c r="M807" s="102">
        <f>L807*'1. Standard_Cost'!F396</f>
        <v>0</v>
      </c>
      <c r="N807" s="103"/>
      <c r="O807" s="103"/>
      <c r="P807" s="103"/>
      <c r="Q807" s="103"/>
      <c r="R807" s="104">
        <f>+N807*P807*'1. Standard_Cost'!$B$12</f>
        <v>0</v>
      </c>
      <c r="S807" s="104">
        <f>+N807*O807*P807*'1. Standard_Cost'!$C$12</f>
        <v>0</v>
      </c>
      <c r="T807" s="104">
        <f>+N807*P807*Q807*'1. Standard_Cost'!$D$12</f>
        <v>0</v>
      </c>
      <c r="U807" s="104">
        <f>+N807*O807*'1. Standard_Cost'!$E$12</f>
        <v>0</v>
      </c>
      <c r="V807" s="103"/>
      <c r="W807" s="103"/>
      <c r="X807" s="103"/>
      <c r="Y807" s="104">
        <f>+V807*((X807*'1. Standard_Cost'!$B$16)+(W807*X807*'1. Standard_Cost'!$C$16))</f>
        <v>0</v>
      </c>
      <c r="Z807" s="103"/>
      <c r="AA807" s="103"/>
      <c r="AB807" s="104">
        <f>+Z807*'1. Standard_Cost'!$B$20+AA807*'1. Standard_Cost'!$C$20</f>
        <v>0</v>
      </c>
      <c r="AC807" s="105"/>
      <c r="AD807" s="106"/>
      <c r="AE807" s="104">
        <f>SUM(AD807,AC807,AB807,Y807,U807,T807,S807,R807)*'1. Standard_Cost'!B420</f>
        <v>0</v>
      </c>
      <c r="AF807" s="104">
        <f t="shared" si="1318"/>
        <v>0</v>
      </c>
      <c r="AG807" s="103"/>
      <c r="AH807" s="103"/>
      <c r="AI807" s="103"/>
      <c r="AJ807" s="107"/>
      <c r="AK807" s="107"/>
      <c r="AL807" s="107"/>
      <c r="AM807" s="104"/>
      <c r="AN807" s="104"/>
      <c r="AO807" s="107"/>
      <c r="AQ807" s="104">
        <f t="shared" si="1315"/>
        <v>0</v>
      </c>
      <c r="AR807" s="104">
        <f t="shared" si="1316"/>
        <v>0</v>
      </c>
      <c r="AS807" s="104">
        <f t="shared" si="1228"/>
        <v>0</v>
      </c>
      <c r="AT807" s="104">
        <f t="shared" si="1319"/>
        <v>0</v>
      </c>
      <c r="AU807" s="229"/>
      <c r="AV807" s="229"/>
      <c r="AW807" s="229"/>
      <c r="AX807" s="229"/>
      <c r="AY807" s="229"/>
      <c r="AZ807" s="229"/>
      <c r="BA807" s="230">
        <f t="shared" si="1317"/>
        <v>0</v>
      </c>
    </row>
    <row r="808" spans="1:53" ht="14.1" customHeight="1" outlineLevel="2" x14ac:dyDescent="0.2">
      <c r="A808" s="68"/>
      <c r="B808" s="94"/>
      <c r="C808" s="95"/>
      <c r="D808" s="110"/>
      <c r="E808" s="110"/>
      <c r="F808" s="110"/>
      <c r="G808" s="111"/>
      <c r="H808" s="112" t="s">
        <v>179</v>
      </c>
      <c r="I808" s="100"/>
      <c r="J808" s="101"/>
      <c r="K808" s="101"/>
      <c r="L808" s="102" t="str">
        <f>IF(I808&lt;&gt;0,((VLOOKUP(I808,'1. Standard_Cost'!$B$4:$D$8,2)+VLOOKUP(I808,'1. Standard_Cost'!$B$4:$D$8,3))*J808*K808),"0")</f>
        <v>0</v>
      </c>
      <c r="M808" s="102">
        <f>L808*'1. Standard_Cost'!F396</f>
        <v>0</v>
      </c>
      <c r="N808" s="103"/>
      <c r="O808" s="103"/>
      <c r="P808" s="103"/>
      <c r="Q808" s="103"/>
      <c r="R808" s="104">
        <f>+N808*P808*'1. Standard_Cost'!$B$12</f>
        <v>0</v>
      </c>
      <c r="S808" s="104">
        <f>+N808*O808*P808*'1. Standard_Cost'!$C$12</f>
        <v>0</v>
      </c>
      <c r="T808" s="104">
        <f>+N808*P808*Q808*'1. Standard_Cost'!$D$12</f>
        <v>0</v>
      </c>
      <c r="U808" s="104">
        <f>+N808*O808*'1. Standard_Cost'!$E$12</f>
        <v>0</v>
      </c>
      <c r="V808" s="103"/>
      <c r="W808" s="103"/>
      <c r="X808" s="103"/>
      <c r="Y808" s="104">
        <f>+V808*((X808*'1. Standard_Cost'!$B$16)+(W808*X808*'1. Standard_Cost'!$C$16))</f>
        <v>0</v>
      </c>
      <c r="Z808" s="103"/>
      <c r="AA808" s="103"/>
      <c r="AB808" s="104">
        <f>+Z808*'1. Standard_Cost'!$B$20+AA808*'1. Standard_Cost'!$C$20</f>
        <v>0</v>
      </c>
      <c r="AC808" s="105"/>
      <c r="AD808" s="106"/>
      <c r="AE808" s="104">
        <f>SUM(AD808,AC808,AB808,Y808,U808,T808,S808,R808)*'1. Standard_Cost'!B420</f>
        <v>0</v>
      </c>
      <c r="AF808" s="104">
        <f t="shared" si="1318"/>
        <v>0</v>
      </c>
      <c r="AG808" s="103"/>
      <c r="AH808" s="103"/>
      <c r="AI808" s="103"/>
      <c r="AJ808" s="107"/>
      <c r="AK808" s="107"/>
      <c r="AL808" s="107"/>
      <c r="AM808" s="104"/>
      <c r="AN808" s="104"/>
      <c r="AO808" s="107"/>
      <c r="AQ808" s="104">
        <f t="shared" si="1315"/>
        <v>0</v>
      </c>
      <c r="AR808" s="104">
        <f t="shared" si="1316"/>
        <v>0</v>
      </c>
      <c r="AS808" s="104">
        <f t="shared" si="1228"/>
        <v>0</v>
      </c>
      <c r="AT808" s="104">
        <f t="shared" si="1319"/>
        <v>0</v>
      </c>
      <c r="AU808" s="229"/>
      <c r="AV808" s="229"/>
      <c r="AW808" s="229"/>
      <c r="AX808" s="229"/>
      <c r="AY808" s="229"/>
      <c r="AZ808" s="229"/>
      <c r="BA808" s="230">
        <f t="shared" si="1317"/>
        <v>0</v>
      </c>
    </row>
    <row r="809" spans="1:53" ht="24.6" customHeight="1" outlineLevel="1" x14ac:dyDescent="0.2">
      <c r="A809" s="68"/>
      <c r="B809" s="141"/>
      <c r="C809" s="95"/>
      <c r="D809" s="113" t="s">
        <v>48</v>
      </c>
      <c r="E809" s="113" t="s">
        <v>458</v>
      </c>
      <c r="F809" s="114" t="s">
        <v>154</v>
      </c>
      <c r="G809" s="115" t="s">
        <v>155</v>
      </c>
      <c r="H809" s="122" t="s">
        <v>459</v>
      </c>
      <c r="I809" s="117"/>
      <c r="J809" s="117"/>
      <c r="K809" s="117"/>
      <c r="L809" s="118">
        <f>SUM(L805:L808)</f>
        <v>0</v>
      </c>
      <c r="M809" s="118">
        <f>SUM(M805:M808)</f>
        <v>0</v>
      </c>
      <c r="N809" s="117"/>
      <c r="O809" s="117"/>
      <c r="P809" s="117"/>
      <c r="Q809" s="117"/>
      <c r="R809" s="119">
        <f>SUM(R805:R808)</f>
        <v>0</v>
      </c>
      <c r="S809" s="119">
        <f>SUM(S805:S808)</f>
        <v>0</v>
      </c>
      <c r="T809" s="119">
        <f>SUM(T805:T808)</f>
        <v>0</v>
      </c>
      <c r="U809" s="119">
        <f>SUM(U805:U808)</f>
        <v>0</v>
      </c>
      <c r="V809" s="117"/>
      <c r="W809" s="117"/>
      <c r="X809" s="117"/>
      <c r="Y809" s="118">
        <f>SUM(Y805:Y808)</f>
        <v>0</v>
      </c>
      <c r="Z809" s="117"/>
      <c r="AA809" s="117"/>
      <c r="AB809" s="118">
        <f t="shared" ref="AB809:AF809" si="1320">SUM(AB805:AB808)</f>
        <v>0</v>
      </c>
      <c r="AC809" s="118">
        <f t="shared" si="1320"/>
        <v>0</v>
      </c>
      <c r="AD809" s="118">
        <f t="shared" si="1320"/>
        <v>0</v>
      </c>
      <c r="AE809" s="118">
        <f t="shared" si="1320"/>
        <v>0</v>
      </c>
      <c r="AF809" s="118">
        <f t="shared" si="1320"/>
        <v>0</v>
      </c>
      <c r="AG809" s="117"/>
      <c r="AH809" s="117"/>
      <c r="AI809" s="117"/>
      <c r="AJ809" s="119">
        <f>SUM(AJ805:AJ808)</f>
        <v>0</v>
      </c>
      <c r="AK809" s="119">
        <f t="shared" ref="AK809:AN809" si="1321">SUM(AK805:AK808)</f>
        <v>0</v>
      </c>
      <c r="AL809" s="119">
        <f t="shared" si="1321"/>
        <v>0</v>
      </c>
      <c r="AM809" s="119">
        <f t="shared" si="1321"/>
        <v>0</v>
      </c>
      <c r="AN809" s="119">
        <f t="shared" si="1321"/>
        <v>0</v>
      </c>
      <c r="AO809" s="116"/>
      <c r="AP809" s="120"/>
      <c r="AQ809" s="121">
        <f t="shared" ref="AQ809:BA809" si="1322">SUM(AQ805:AQ808)</f>
        <v>0</v>
      </c>
      <c r="AR809" s="121">
        <f t="shared" si="1322"/>
        <v>0</v>
      </c>
      <c r="AS809" s="121">
        <f t="shared" si="1322"/>
        <v>0</v>
      </c>
      <c r="AT809" s="121">
        <f t="shared" si="1322"/>
        <v>0</v>
      </c>
      <c r="AU809" s="121">
        <f t="shared" si="1322"/>
        <v>0</v>
      </c>
      <c r="AV809" s="121">
        <f t="shared" si="1322"/>
        <v>0</v>
      </c>
      <c r="AW809" s="121">
        <f t="shared" si="1322"/>
        <v>0</v>
      </c>
      <c r="AX809" s="121">
        <f t="shared" si="1322"/>
        <v>0</v>
      </c>
      <c r="AY809" s="121">
        <f t="shared" si="1322"/>
        <v>0</v>
      </c>
      <c r="AZ809" s="121">
        <f t="shared" si="1322"/>
        <v>0</v>
      </c>
      <c r="BA809" s="121">
        <f t="shared" si="1322"/>
        <v>0</v>
      </c>
    </row>
    <row r="810" spans="1:53" ht="14.1" customHeight="1" outlineLevel="2" x14ac:dyDescent="0.2">
      <c r="A810" s="68"/>
      <c r="B810" s="94"/>
      <c r="C810" s="95"/>
      <c r="D810" s="96"/>
      <c r="E810" s="96"/>
      <c r="F810" s="97"/>
      <c r="G810" s="98"/>
      <c r="H810" s="99" t="s">
        <v>49</v>
      </c>
      <c r="I810" s="100"/>
      <c r="J810" s="101"/>
      <c r="K810" s="101"/>
      <c r="L810" s="102" t="str">
        <f>IF(I810&lt;&gt;0,((VLOOKUP(I810,'1. Standard_Cost'!$B$4:$D$8,2)+VLOOKUP(I810,'1. Standard_Cost'!$B$4:$D$8,3))*J810*K810),"0")</f>
        <v>0</v>
      </c>
      <c r="M810" s="102">
        <f>L810*'1. Standard_Cost'!F401</f>
        <v>0</v>
      </c>
      <c r="N810" s="103"/>
      <c r="O810" s="103"/>
      <c r="P810" s="103"/>
      <c r="Q810" s="103"/>
      <c r="R810" s="104">
        <f>+N810*P810*'1. Standard_Cost'!$B$12</f>
        <v>0</v>
      </c>
      <c r="S810" s="104">
        <f>+N810*O810*P810*'1. Standard_Cost'!$C$12</f>
        <v>0</v>
      </c>
      <c r="T810" s="104">
        <f>+N810*P810*Q810*'1. Standard_Cost'!$D$12</f>
        <v>0</v>
      </c>
      <c r="U810" s="104">
        <f>+N810*O810*'1. Standard_Cost'!$E$12</f>
        <v>0</v>
      </c>
      <c r="V810" s="103"/>
      <c r="W810" s="103"/>
      <c r="X810" s="103"/>
      <c r="Y810" s="104">
        <f>+V810*((X810*'1. Standard_Cost'!$B$16)+(W810*X810*'1. Standard_Cost'!$C$16))</f>
        <v>0</v>
      </c>
      <c r="Z810" s="103"/>
      <c r="AA810" s="103"/>
      <c r="AB810" s="104">
        <f>+Z810*'1. Standard_Cost'!$B$20+AA810*'1. Standard_Cost'!$C$20</f>
        <v>0</v>
      </c>
      <c r="AC810" s="105"/>
      <c r="AD810" s="106"/>
      <c r="AE810" s="104">
        <f>SUM(AD810,AC810,AB810,Y810,U810,T810,S810,R810)*'1. Standard_Cost'!B425</f>
        <v>0</v>
      </c>
      <c r="AF810" s="104">
        <f>SUM(AD810,AE810)</f>
        <v>0</v>
      </c>
      <c r="AG810" s="103"/>
      <c r="AH810" s="103"/>
      <c r="AI810" s="103"/>
      <c r="AJ810" s="107"/>
      <c r="AK810" s="107"/>
      <c r="AL810" s="107"/>
      <c r="AM810" s="104">
        <f>AG810*'1. Standard_Cost'!B421+'Incremental_Cost Year 2021'!AH814*'1. Standard_Cost'!C421+'Incremental_Cost Year 2021'!AI814*'1. Standard_Cost'!D421+'Incremental_Cost Year 2021'!AJ814+'Incremental_Cost Year 2021'!AL814+AK810</f>
        <v>0</v>
      </c>
      <c r="AN810" s="104">
        <f>AM810*'1. Standard_Cost'!C425</f>
        <v>0</v>
      </c>
      <c r="AO810" s="107"/>
      <c r="AQ810" s="104">
        <f t="shared" ref="AQ810:AQ813" si="1323">L810+M810</f>
        <v>0</v>
      </c>
      <c r="AR810" s="104">
        <f t="shared" ref="AR810:AR813" si="1324">AF810</f>
        <v>0</v>
      </c>
      <c r="AS810" s="104">
        <f t="shared" si="1228"/>
        <v>0</v>
      </c>
      <c r="AT810" s="104">
        <f>SUM(AQ810,AR810,AS810)</f>
        <v>0</v>
      </c>
      <c r="AU810" s="229"/>
      <c r="AV810" s="229"/>
      <c r="AW810" s="229"/>
      <c r="AX810" s="229"/>
      <c r="AY810" s="229"/>
      <c r="AZ810" s="229"/>
      <c r="BA810" s="230">
        <f t="shared" ref="BA810:BA813" si="1325">SUM(AU810:AZ810)-AT810</f>
        <v>0</v>
      </c>
    </row>
    <row r="811" spans="1:53" ht="14.1" customHeight="1" outlineLevel="2" x14ac:dyDescent="0.2">
      <c r="A811" s="68"/>
      <c r="B811" s="94"/>
      <c r="C811" s="95"/>
      <c r="D811" s="110"/>
      <c r="E811" s="110"/>
      <c r="F811" s="110"/>
      <c r="G811" s="111"/>
      <c r="H811" s="99" t="s">
        <v>50</v>
      </c>
      <c r="I811" s="100"/>
      <c r="J811" s="101"/>
      <c r="K811" s="101"/>
      <c r="L811" s="102" t="str">
        <f>IF(I811&lt;&gt;0,((VLOOKUP(I811,'1. Standard_Cost'!$B$4:$D$8,2)+VLOOKUP(I811,'1. Standard_Cost'!$B$4:$D$8,3))*J811*K811),"0")</f>
        <v>0</v>
      </c>
      <c r="M811" s="102">
        <f>L811*'1. Standard_Cost'!F401</f>
        <v>0</v>
      </c>
      <c r="N811" s="103"/>
      <c r="O811" s="103"/>
      <c r="P811" s="103"/>
      <c r="Q811" s="103"/>
      <c r="R811" s="104">
        <f>+N811*P811*'1. Standard_Cost'!$B$12</f>
        <v>0</v>
      </c>
      <c r="S811" s="104">
        <f>+N811*O811*P811*'1. Standard_Cost'!$C$12</f>
        <v>0</v>
      </c>
      <c r="T811" s="104">
        <f>+N811*P811*Q811*'1. Standard_Cost'!$D$12</f>
        <v>0</v>
      </c>
      <c r="U811" s="104">
        <f>+N811*O811*'1. Standard_Cost'!$E$12</f>
        <v>0</v>
      </c>
      <c r="V811" s="103"/>
      <c r="W811" s="103"/>
      <c r="X811" s="103"/>
      <c r="Y811" s="104">
        <f>+V811*((X811*'1. Standard_Cost'!$B$16)+(W811*X811*'1. Standard_Cost'!$C$16))</f>
        <v>0</v>
      </c>
      <c r="Z811" s="103"/>
      <c r="AA811" s="103"/>
      <c r="AB811" s="104">
        <f>+Z811*'1. Standard_Cost'!$B$20+AA811*'1. Standard_Cost'!$C$20</f>
        <v>0</v>
      </c>
      <c r="AC811" s="105"/>
      <c r="AD811" s="106"/>
      <c r="AE811" s="104">
        <f>SUM(AD811,AC811,AB811,Y811,U811,T811,S811,R811)*'1. Standard_Cost'!B425</f>
        <v>0</v>
      </c>
      <c r="AF811" s="104">
        <f t="shared" ref="AF811:AF813" si="1326">SUM(AD811,AE811)</f>
        <v>0</v>
      </c>
      <c r="AG811" s="103"/>
      <c r="AH811" s="103">
        <v>0</v>
      </c>
      <c r="AI811" s="103">
        <v>0</v>
      </c>
      <c r="AJ811" s="107"/>
      <c r="AK811" s="107"/>
      <c r="AL811" s="107"/>
      <c r="AM811" s="104">
        <f>AG811*'1. Standard_Cost'!B421+'Incremental_Cost Year 2021'!AH815*'1. Standard_Cost'!C421+'Incremental_Cost Year 2021'!AI815*'1. Standard_Cost'!D421+'Incremental_Cost Year 2021'!AJ815+'Incremental_Cost Year 2021'!AL815+AK811</f>
        <v>0</v>
      </c>
      <c r="AN811" s="104">
        <f>AM811*'1. Standard_Cost'!C425</f>
        <v>0</v>
      </c>
      <c r="AO811" s="107"/>
      <c r="AQ811" s="104">
        <f t="shared" si="1323"/>
        <v>0</v>
      </c>
      <c r="AR811" s="104">
        <f t="shared" si="1324"/>
        <v>0</v>
      </c>
      <c r="AS811" s="104">
        <f t="shared" si="1228"/>
        <v>0</v>
      </c>
      <c r="AT811" s="104">
        <f t="shared" ref="AT811:AT813" si="1327">SUM(AQ811,AR811,AS811)</f>
        <v>0</v>
      </c>
      <c r="AU811" s="229"/>
      <c r="AV811" s="229">
        <v>0</v>
      </c>
      <c r="AW811" s="229"/>
      <c r="AX811" s="229"/>
      <c r="AY811" s="229"/>
      <c r="AZ811" s="229"/>
      <c r="BA811" s="230">
        <f t="shared" si="1325"/>
        <v>0</v>
      </c>
    </row>
    <row r="812" spans="1:53" ht="14.1" customHeight="1" outlineLevel="2" x14ac:dyDescent="0.2">
      <c r="A812" s="68"/>
      <c r="B812" s="94"/>
      <c r="C812" s="95"/>
      <c r="D812" s="110"/>
      <c r="E812" s="110"/>
      <c r="F812" s="110"/>
      <c r="G812" s="111"/>
      <c r="H812" s="99" t="s">
        <v>51</v>
      </c>
      <c r="I812" s="100"/>
      <c r="J812" s="101"/>
      <c r="K812" s="101"/>
      <c r="L812" s="102" t="str">
        <f>IF(I812&lt;&gt;0,((VLOOKUP(I812,'1. Standard_Cost'!$B$4:$D$8,2)+VLOOKUP(I812,'1. Standard_Cost'!$B$4:$D$8,3))*J812*K812),"0")</f>
        <v>0</v>
      </c>
      <c r="M812" s="102">
        <f>L812*'1. Standard_Cost'!F401</f>
        <v>0</v>
      </c>
      <c r="N812" s="103"/>
      <c r="O812" s="103"/>
      <c r="P812" s="103"/>
      <c r="Q812" s="103"/>
      <c r="R812" s="104">
        <f>+N812*P812*'1. Standard_Cost'!$B$12</f>
        <v>0</v>
      </c>
      <c r="S812" s="104">
        <f>+N812*O812*P812*'1. Standard_Cost'!$C$12</f>
        <v>0</v>
      </c>
      <c r="T812" s="104">
        <f>+N812*P812*Q812*'1. Standard_Cost'!$D$12</f>
        <v>0</v>
      </c>
      <c r="U812" s="104">
        <f>+N812*O812*'1. Standard_Cost'!$E$12</f>
        <v>0</v>
      </c>
      <c r="V812" s="103"/>
      <c r="W812" s="103"/>
      <c r="X812" s="103"/>
      <c r="Y812" s="104">
        <f>+V812*((X812*'1. Standard_Cost'!$B$16)+(W812*X812*'1. Standard_Cost'!$C$16))</f>
        <v>0</v>
      </c>
      <c r="Z812" s="103"/>
      <c r="AA812" s="103"/>
      <c r="AB812" s="104">
        <f>+Z812*'1. Standard_Cost'!$B$20+AA812*'1. Standard_Cost'!$C$20</f>
        <v>0</v>
      </c>
      <c r="AC812" s="105"/>
      <c r="AD812" s="106"/>
      <c r="AE812" s="104">
        <f>SUM(AD812,AC812,AB812,Y812,U812,T812,S812,R812)*'1. Standard_Cost'!B425</f>
        <v>0</v>
      </c>
      <c r="AF812" s="104">
        <f t="shared" si="1326"/>
        <v>0</v>
      </c>
      <c r="AG812" s="103"/>
      <c r="AH812" s="103"/>
      <c r="AI812" s="103"/>
      <c r="AJ812" s="107"/>
      <c r="AK812" s="107"/>
      <c r="AL812" s="107"/>
      <c r="AM812" s="104">
        <f>AG812*'1. Standard_Cost'!B421+'Incremental_Cost Year 2021'!AH816*'1. Standard_Cost'!C421+'Incremental_Cost Year 2021'!AI816*'1. Standard_Cost'!D421+'Incremental_Cost Year 2021'!AJ816+'Incremental_Cost Year 2021'!AL816+AK812</f>
        <v>0</v>
      </c>
      <c r="AN812" s="104">
        <f>AM812*'1. Standard_Cost'!C425</f>
        <v>0</v>
      </c>
      <c r="AO812" s="107"/>
      <c r="AQ812" s="104">
        <f t="shared" si="1323"/>
        <v>0</v>
      </c>
      <c r="AR812" s="104">
        <f t="shared" si="1324"/>
        <v>0</v>
      </c>
      <c r="AS812" s="104">
        <f t="shared" si="1228"/>
        <v>0</v>
      </c>
      <c r="AT812" s="104">
        <f t="shared" si="1327"/>
        <v>0</v>
      </c>
      <c r="AU812" s="229"/>
      <c r="AV812" s="229"/>
      <c r="AW812" s="229"/>
      <c r="AX812" s="229"/>
      <c r="AY812" s="229"/>
      <c r="AZ812" s="229"/>
      <c r="BA812" s="230">
        <f t="shared" si="1325"/>
        <v>0</v>
      </c>
    </row>
    <row r="813" spans="1:53" ht="14.1" customHeight="1" outlineLevel="2" x14ac:dyDescent="0.2">
      <c r="A813" s="68"/>
      <c r="B813" s="94"/>
      <c r="C813" s="95"/>
      <c r="D813" s="110"/>
      <c r="E813" s="110"/>
      <c r="F813" s="110"/>
      <c r="G813" s="111"/>
      <c r="H813" s="112" t="s">
        <v>179</v>
      </c>
      <c r="I813" s="100"/>
      <c r="J813" s="101"/>
      <c r="K813" s="101"/>
      <c r="L813" s="102" t="str">
        <f>IF(I813&lt;&gt;0,((VLOOKUP(I813,'1. Standard_Cost'!$B$4:$D$8,2)+VLOOKUP(I813,'1. Standard_Cost'!$B$4:$D$8,3))*J813*K813),"0")</f>
        <v>0</v>
      </c>
      <c r="M813" s="102">
        <f>L813*'1. Standard_Cost'!F401</f>
        <v>0</v>
      </c>
      <c r="N813" s="103"/>
      <c r="O813" s="103"/>
      <c r="P813" s="103"/>
      <c r="Q813" s="103"/>
      <c r="R813" s="104">
        <f>+N813*P813*'1. Standard_Cost'!$B$12</f>
        <v>0</v>
      </c>
      <c r="S813" s="104">
        <f>+N813*O813*P813*'1. Standard_Cost'!$C$12</f>
        <v>0</v>
      </c>
      <c r="T813" s="104">
        <f>+N813*P813*Q813*'1. Standard_Cost'!$D$12</f>
        <v>0</v>
      </c>
      <c r="U813" s="104">
        <f>+N813*O813*'1. Standard_Cost'!$E$12</f>
        <v>0</v>
      </c>
      <c r="V813" s="103"/>
      <c r="W813" s="103"/>
      <c r="X813" s="103"/>
      <c r="Y813" s="104">
        <f>+V813*((X813*'1. Standard_Cost'!$B$16)+(W813*X813*'1. Standard_Cost'!$C$16))</f>
        <v>0</v>
      </c>
      <c r="Z813" s="103"/>
      <c r="AA813" s="103"/>
      <c r="AB813" s="104">
        <f>+Z813*'1. Standard_Cost'!$B$20+AA813*'1. Standard_Cost'!$C$20</f>
        <v>0</v>
      </c>
      <c r="AC813" s="105"/>
      <c r="AD813" s="106"/>
      <c r="AE813" s="104">
        <f>SUM(AD813,AC813,AB813,Y813,U813,T813,S813,R813)*'1. Standard_Cost'!B425</f>
        <v>0</v>
      </c>
      <c r="AF813" s="104">
        <f t="shared" si="1326"/>
        <v>0</v>
      </c>
      <c r="AG813" s="103"/>
      <c r="AH813" s="103"/>
      <c r="AI813" s="103"/>
      <c r="AJ813" s="107"/>
      <c r="AK813" s="107"/>
      <c r="AL813" s="107"/>
      <c r="AM813" s="104">
        <f>AG813*'1. Standard_Cost'!B421+'Incremental_Cost Year 2021'!AH817*'1. Standard_Cost'!C421+'Incremental_Cost Year 2021'!AI817*'1. Standard_Cost'!D421+'Incremental_Cost Year 2021'!AJ817+'Incremental_Cost Year 2021'!AL817+AK813</f>
        <v>0</v>
      </c>
      <c r="AN813" s="104">
        <f>AM813*'1. Standard_Cost'!C425</f>
        <v>0</v>
      </c>
      <c r="AO813" s="107"/>
      <c r="AQ813" s="104">
        <f t="shared" si="1323"/>
        <v>0</v>
      </c>
      <c r="AR813" s="104">
        <f t="shared" si="1324"/>
        <v>0</v>
      </c>
      <c r="AS813" s="104">
        <f t="shared" si="1228"/>
        <v>0</v>
      </c>
      <c r="AT813" s="104">
        <f t="shared" si="1327"/>
        <v>0</v>
      </c>
      <c r="AU813" s="229"/>
      <c r="AV813" s="229"/>
      <c r="AW813" s="229"/>
      <c r="AX813" s="229"/>
      <c r="AY813" s="229"/>
      <c r="AZ813" s="229"/>
      <c r="BA813" s="230">
        <f t="shared" si="1325"/>
        <v>0</v>
      </c>
    </row>
    <row r="814" spans="1:53" ht="24.6" customHeight="1" outlineLevel="1" x14ac:dyDescent="0.2">
      <c r="A814" s="68"/>
      <c r="B814" s="141"/>
      <c r="C814" s="95"/>
      <c r="D814" s="113" t="s">
        <v>48</v>
      </c>
      <c r="E814" s="113" t="s">
        <v>842</v>
      </c>
      <c r="F814" s="114" t="s">
        <v>154</v>
      </c>
      <c r="G814" s="115" t="s">
        <v>155</v>
      </c>
      <c r="H814" s="122" t="s">
        <v>461</v>
      </c>
      <c r="I814" s="117"/>
      <c r="J814" s="117"/>
      <c r="K814" s="117"/>
      <c r="L814" s="118">
        <f>SUM(L810:L813)</f>
        <v>0</v>
      </c>
      <c r="M814" s="118">
        <f>SUM(M810:M813)</f>
        <v>0</v>
      </c>
      <c r="N814" s="117"/>
      <c r="O814" s="117"/>
      <c r="P814" s="117"/>
      <c r="Q814" s="117"/>
      <c r="R814" s="119">
        <f>SUM(R810:R813)</f>
        <v>0</v>
      </c>
      <c r="S814" s="119">
        <f>SUM(S810:S813)</f>
        <v>0</v>
      </c>
      <c r="T814" s="119">
        <f>SUM(T810:T813)</f>
        <v>0</v>
      </c>
      <c r="U814" s="119">
        <f>SUM(U810:U813)</f>
        <v>0</v>
      </c>
      <c r="V814" s="117"/>
      <c r="W814" s="117"/>
      <c r="X814" s="117"/>
      <c r="Y814" s="118">
        <f>SUM(Y810:Y813)</f>
        <v>0</v>
      </c>
      <c r="Z814" s="117"/>
      <c r="AA814" s="117"/>
      <c r="AB814" s="118">
        <f t="shared" ref="AB814:AF814" si="1328">SUM(AB810:AB813)</f>
        <v>0</v>
      </c>
      <c r="AC814" s="118">
        <f t="shared" si="1328"/>
        <v>0</v>
      </c>
      <c r="AD814" s="118">
        <f t="shared" si="1328"/>
        <v>0</v>
      </c>
      <c r="AE814" s="118">
        <f t="shared" si="1328"/>
        <v>0</v>
      </c>
      <c r="AF814" s="118">
        <f t="shared" si="1328"/>
        <v>0</v>
      </c>
      <c r="AG814" s="117"/>
      <c r="AH814" s="117"/>
      <c r="AI814" s="117"/>
      <c r="AJ814" s="119">
        <f>SUM(AJ810:AJ813)</f>
        <v>0</v>
      </c>
      <c r="AK814" s="119">
        <f t="shared" ref="AK814:AN814" si="1329">SUM(AK810:AK813)</f>
        <v>0</v>
      </c>
      <c r="AL814" s="119">
        <f t="shared" si="1329"/>
        <v>0</v>
      </c>
      <c r="AM814" s="119">
        <f t="shared" si="1329"/>
        <v>0</v>
      </c>
      <c r="AN814" s="119">
        <f t="shared" si="1329"/>
        <v>0</v>
      </c>
      <c r="AO814" s="116"/>
      <c r="AP814" s="120"/>
      <c r="AQ814" s="121">
        <f t="shared" ref="AQ814:BA814" si="1330">SUM(AQ810:AQ813)</f>
        <v>0</v>
      </c>
      <c r="AR814" s="121">
        <f t="shared" si="1330"/>
        <v>0</v>
      </c>
      <c r="AS814" s="121">
        <f t="shared" si="1330"/>
        <v>0</v>
      </c>
      <c r="AT814" s="121">
        <f t="shared" si="1330"/>
        <v>0</v>
      </c>
      <c r="AU814" s="121">
        <f t="shared" si="1330"/>
        <v>0</v>
      </c>
      <c r="AV814" s="121">
        <f t="shared" si="1330"/>
        <v>0</v>
      </c>
      <c r="AW814" s="121">
        <f t="shared" si="1330"/>
        <v>0</v>
      </c>
      <c r="AX814" s="121">
        <f t="shared" si="1330"/>
        <v>0</v>
      </c>
      <c r="AY814" s="121">
        <f t="shared" si="1330"/>
        <v>0</v>
      </c>
      <c r="AZ814" s="121">
        <f t="shared" si="1330"/>
        <v>0</v>
      </c>
      <c r="BA814" s="121">
        <f t="shared" si="1330"/>
        <v>0</v>
      </c>
    </row>
    <row r="815" spans="1:53" ht="14.1" customHeight="1" outlineLevel="2" x14ac:dyDescent="0.2">
      <c r="A815" s="68"/>
      <c r="B815" s="94"/>
      <c r="C815" s="95"/>
      <c r="D815" s="96"/>
      <c r="E815" s="96"/>
      <c r="F815" s="97"/>
      <c r="G815" s="98"/>
      <c r="H815" s="99" t="s">
        <v>570</v>
      </c>
      <c r="I815" s="100" t="s">
        <v>4</v>
      </c>
      <c r="J815" s="101">
        <v>1</v>
      </c>
      <c r="K815" s="101">
        <v>3</v>
      </c>
      <c r="L815" s="102">
        <f>IF(I815&lt;&gt;0,((VLOOKUP(I815,'1. Standard_Cost'!$B$4:$D$8,2)+VLOOKUP(I815,'1. Standard_Cost'!$B$4:$D$8,3))*J815*K815),"0")</f>
        <v>240300</v>
      </c>
      <c r="M815" s="102">
        <f>L815*'1. Standard_Cost'!F4</f>
        <v>40130.100000000006</v>
      </c>
      <c r="N815" s="103"/>
      <c r="O815" s="103"/>
      <c r="P815" s="103"/>
      <c r="Q815" s="103"/>
      <c r="R815" s="104">
        <f>+N815*P815*'[1]1. Standard_Cost'!$B$12</f>
        <v>0</v>
      </c>
      <c r="S815" s="104">
        <f>+N815*O815*P815*'[1]1. Standard_Cost'!$C$12</f>
        <v>0</v>
      </c>
      <c r="T815" s="104">
        <f>+N815*P815*Q815*'[1]1. Standard_Cost'!$D$12</f>
        <v>0</v>
      </c>
      <c r="U815" s="104">
        <f>+N815*O815*'[1]1. Standard_Cost'!$E$12</f>
        <v>0</v>
      </c>
      <c r="V815" s="103"/>
      <c r="W815" s="103"/>
      <c r="X815" s="103"/>
      <c r="Y815" s="104">
        <f>+V815*((X815*'[1]1. Standard_Cost'!$B$16)+(W815*X815*'[1]1. Standard_Cost'!$C$16))</f>
        <v>0</v>
      </c>
      <c r="Z815" s="103"/>
      <c r="AA815" s="103"/>
      <c r="AB815" s="104">
        <f>+Z815*'[1]1. Standard_Cost'!$B$20+AA815*'[1]1. Standard_Cost'!$C$20</f>
        <v>0</v>
      </c>
      <c r="AC815" s="105"/>
      <c r="AD815" s="106"/>
      <c r="AE815" s="104">
        <f>SUM(AD815,AC815,AB815,Y815,U815,T815,S815,R815)*'[1]1. Standard_Cost'!B439</f>
        <v>0</v>
      </c>
      <c r="AF815" s="104">
        <f>SUM(AD815,AE815)</f>
        <v>0</v>
      </c>
      <c r="AG815" s="103"/>
      <c r="AH815" s="103"/>
      <c r="AI815" s="103"/>
      <c r="AJ815" s="107"/>
      <c r="AK815" s="107"/>
      <c r="AL815" s="107"/>
      <c r="AM815" s="104">
        <f>AG815*'[1]1. Standard_Cost'!B435+'[1]Incremental_Cost Year 2021'!AH833*'[1]1. Standard_Cost'!C435+'[1]Incremental_Cost Year 2021'!AI833*'[1]1. Standard_Cost'!D435+'[1]Incremental_Cost Year 2021'!AJ833+'[1]Incremental_Cost Year 2021'!AL833+AK815</f>
        <v>0</v>
      </c>
      <c r="AN815" s="104">
        <f>AM815*'[1]1. Standard_Cost'!C439</f>
        <v>0</v>
      </c>
      <c r="AO815" s="107"/>
      <c r="AQ815" s="104">
        <f t="shared" ref="AQ815:AQ818" si="1331">L815+M815</f>
        <v>280430.09999999998</v>
      </c>
      <c r="AR815" s="104">
        <f t="shared" ref="AR815:AR818" si="1332">AF815</f>
        <v>0</v>
      </c>
      <c r="AS815" s="104">
        <f t="shared" si="1228"/>
        <v>0</v>
      </c>
      <c r="AT815" s="104">
        <f>SUM(AQ815,AR815,AS815)</f>
        <v>280430.09999999998</v>
      </c>
      <c r="AU815" s="229">
        <f>AT815</f>
        <v>280430.09999999998</v>
      </c>
      <c r="AV815" s="229"/>
      <c r="AW815" s="229"/>
      <c r="AX815" s="229"/>
      <c r="AY815" s="229"/>
      <c r="AZ815" s="229"/>
      <c r="BA815" s="230">
        <f t="shared" ref="BA815:BA818" si="1333">SUM(AU815:AZ815)-AT815</f>
        <v>0</v>
      </c>
    </row>
    <row r="816" spans="1:53" ht="14.1" customHeight="1" outlineLevel="2" x14ac:dyDescent="0.2">
      <c r="A816" s="68"/>
      <c r="B816" s="94"/>
      <c r="C816" s="95"/>
      <c r="D816" s="110"/>
      <c r="E816" s="110"/>
      <c r="F816" s="110"/>
      <c r="G816" s="111"/>
      <c r="H816" s="99" t="s">
        <v>571</v>
      </c>
      <c r="I816" s="100" t="s">
        <v>3</v>
      </c>
      <c r="J816" s="101">
        <v>1</v>
      </c>
      <c r="K816" s="101">
        <v>1</v>
      </c>
      <c r="L816" s="102">
        <f>IF(I816&lt;&gt;0,((VLOOKUP(I816,'1. Standard_Cost'!$B$4:$D$8,2)+VLOOKUP(I816,'1. Standard_Cost'!$B$4:$D$8,3))*J816*K816),"0")</f>
        <v>100100</v>
      </c>
      <c r="M816" s="102">
        <f>L816*'1. Standard_Cost'!F4</f>
        <v>16716.7</v>
      </c>
      <c r="N816" s="103"/>
      <c r="O816" s="103"/>
      <c r="P816" s="103"/>
      <c r="Q816" s="103"/>
      <c r="R816" s="104">
        <f>+N816*P816*'[1]1. Standard_Cost'!$B$12</f>
        <v>0</v>
      </c>
      <c r="S816" s="104">
        <f>+N816*O816*P816*'[1]1. Standard_Cost'!$C$12</f>
        <v>0</v>
      </c>
      <c r="T816" s="104">
        <f>+N816*P816*Q816*'[1]1. Standard_Cost'!$D$12</f>
        <v>0</v>
      </c>
      <c r="U816" s="104">
        <f>+N816*O816*'[1]1. Standard_Cost'!$E$12</f>
        <v>0</v>
      </c>
      <c r="V816" s="103"/>
      <c r="W816" s="103"/>
      <c r="X816" s="103"/>
      <c r="Y816" s="104">
        <f>+V816*((X816*'[1]1. Standard_Cost'!$B$16)+(W816*X816*'[1]1. Standard_Cost'!$C$16))</f>
        <v>0</v>
      </c>
      <c r="Z816" s="103"/>
      <c r="AA816" s="103"/>
      <c r="AB816" s="104">
        <f>+Z816*'[1]1. Standard_Cost'!$B$20+AA816*'[1]1. Standard_Cost'!$C$20</f>
        <v>0</v>
      </c>
      <c r="AC816" s="105"/>
      <c r="AD816" s="106"/>
      <c r="AE816" s="104">
        <f>SUM(AD816,AC816,AB816,Y816,U816,T816,S816,R816)*'[1]1. Standard_Cost'!B439</f>
        <v>0</v>
      </c>
      <c r="AF816" s="104">
        <f t="shared" ref="AF816:AF818" si="1334">SUM(AD816,AE816)</f>
        <v>0</v>
      </c>
      <c r="AG816" s="103"/>
      <c r="AH816" s="103">
        <v>0</v>
      </c>
      <c r="AI816" s="103">
        <v>0</v>
      </c>
      <c r="AJ816" s="107"/>
      <c r="AK816" s="107"/>
      <c r="AL816" s="107"/>
      <c r="AM816" s="104">
        <f>AG816*'[1]1. Standard_Cost'!B435+'[1]Incremental_Cost Year 2021'!AH834*'[1]1. Standard_Cost'!C435+'[1]Incremental_Cost Year 2021'!AI834*'[1]1. Standard_Cost'!D435+'[1]Incremental_Cost Year 2021'!AJ834+'[1]Incremental_Cost Year 2021'!AL834+AK816</f>
        <v>0</v>
      </c>
      <c r="AN816" s="104">
        <f>AM816*'[1]1. Standard_Cost'!C439</f>
        <v>0</v>
      </c>
      <c r="AO816" s="107"/>
      <c r="AQ816" s="104">
        <f t="shared" si="1331"/>
        <v>116816.7</v>
      </c>
      <c r="AR816" s="104">
        <f t="shared" si="1332"/>
        <v>0</v>
      </c>
      <c r="AS816" s="104">
        <f t="shared" si="1228"/>
        <v>0</v>
      </c>
      <c r="AT816" s="104">
        <f t="shared" ref="AT816:AT818" si="1335">SUM(AQ816,AR816,AS816)</f>
        <v>116816.7</v>
      </c>
      <c r="AU816" s="229">
        <f>AT816</f>
        <v>116816.7</v>
      </c>
      <c r="AV816" s="229">
        <v>0</v>
      </c>
      <c r="AW816" s="229"/>
      <c r="AX816" s="229"/>
      <c r="AY816" s="229"/>
      <c r="AZ816" s="229"/>
      <c r="BA816" s="230">
        <f t="shared" si="1333"/>
        <v>0</v>
      </c>
    </row>
    <row r="817" spans="1:53" ht="14.1" customHeight="1" outlineLevel="2" x14ac:dyDescent="0.2">
      <c r="A817" s="68"/>
      <c r="B817" s="94"/>
      <c r="C817" s="95"/>
      <c r="D817" s="110"/>
      <c r="E817" s="110"/>
      <c r="F817" s="110"/>
      <c r="G817" s="111"/>
      <c r="H817" s="99" t="s">
        <v>51</v>
      </c>
      <c r="I817" s="100"/>
      <c r="J817" s="101"/>
      <c r="K817" s="101"/>
      <c r="L817" s="102" t="str">
        <f>IF(I817&lt;&gt;0,((VLOOKUP(I817,'[1]1. Standard_Cost'!$B$4:$D$8,2)+VLOOKUP(I817,'[1]1. Standard_Cost'!$B$4:$D$8,3))*J817*K817),"0")</f>
        <v>0</v>
      </c>
      <c r="M817" s="102">
        <f>L817*'[1]1. Standard_Cost'!F4</f>
        <v>0</v>
      </c>
      <c r="N817" s="103"/>
      <c r="O817" s="103"/>
      <c r="P817" s="103"/>
      <c r="Q817" s="103"/>
      <c r="R817" s="104">
        <f>+N817*P817*'[1]1. Standard_Cost'!$B$12</f>
        <v>0</v>
      </c>
      <c r="S817" s="104">
        <f>+N817*O817*P817*'[1]1. Standard_Cost'!$C$12</f>
        <v>0</v>
      </c>
      <c r="T817" s="104">
        <f>+N817*P817*Q817*'[1]1. Standard_Cost'!$D$12</f>
        <v>0</v>
      </c>
      <c r="U817" s="104">
        <f>+N817*O817*'[1]1. Standard_Cost'!$E$12</f>
        <v>0</v>
      </c>
      <c r="V817" s="103"/>
      <c r="W817" s="103"/>
      <c r="X817" s="103"/>
      <c r="Y817" s="104">
        <f>+V817*((X817*'[1]1. Standard_Cost'!$B$16)+(W817*X817*'[1]1. Standard_Cost'!$C$16))</f>
        <v>0</v>
      </c>
      <c r="Z817" s="103"/>
      <c r="AA817" s="103"/>
      <c r="AB817" s="104">
        <f>+Z817*'[1]1. Standard_Cost'!$B$20+AA817*'[1]1. Standard_Cost'!$C$20</f>
        <v>0</v>
      </c>
      <c r="AC817" s="105"/>
      <c r="AD817" s="106"/>
      <c r="AE817" s="104">
        <f>SUM(AD817,AC817,AB817,Y817,U817,T817,S817,R817)*'[1]1. Standard_Cost'!B439</f>
        <v>0</v>
      </c>
      <c r="AF817" s="104">
        <f t="shared" si="1334"/>
        <v>0</v>
      </c>
      <c r="AG817" s="103"/>
      <c r="AH817" s="103"/>
      <c r="AI817" s="103"/>
      <c r="AJ817" s="107"/>
      <c r="AK817" s="107"/>
      <c r="AL817" s="107"/>
      <c r="AM817" s="104">
        <f>AG817*'[1]1. Standard_Cost'!B435+'[1]Incremental_Cost Year 2021'!AH835*'[1]1. Standard_Cost'!C435+'[1]Incremental_Cost Year 2021'!AI835*'[1]1. Standard_Cost'!D435+'[1]Incremental_Cost Year 2021'!AJ835+'[1]Incremental_Cost Year 2021'!AL835+AK817</f>
        <v>0</v>
      </c>
      <c r="AN817" s="104">
        <f>AM817*'[1]1. Standard_Cost'!C439</f>
        <v>0</v>
      </c>
      <c r="AO817" s="107"/>
      <c r="AQ817" s="104">
        <f t="shared" si="1331"/>
        <v>0</v>
      </c>
      <c r="AR817" s="104">
        <f t="shared" si="1332"/>
        <v>0</v>
      </c>
      <c r="AS817" s="104">
        <f t="shared" si="1228"/>
        <v>0</v>
      </c>
      <c r="AT817" s="104">
        <f t="shared" si="1335"/>
        <v>0</v>
      </c>
      <c r="AU817" s="229"/>
      <c r="AV817" s="229"/>
      <c r="AW817" s="229"/>
      <c r="AX817" s="229"/>
      <c r="AY817" s="229"/>
      <c r="AZ817" s="229"/>
      <c r="BA817" s="230">
        <f t="shared" si="1333"/>
        <v>0</v>
      </c>
    </row>
    <row r="818" spans="1:53" ht="14.1" customHeight="1" outlineLevel="2" x14ac:dyDescent="0.2">
      <c r="A818" s="68"/>
      <c r="B818" s="94"/>
      <c r="C818" s="95"/>
      <c r="D818" s="110"/>
      <c r="E818" s="110"/>
      <c r="F818" s="110"/>
      <c r="G818" s="111"/>
      <c r="H818" s="112" t="s">
        <v>179</v>
      </c>
      <c r="I818" s="100"/>
      <c r="J818" s="101"/>
      <c r="K818" s="101"/>
      <c r="L818" s="102" t="str">
        <f>IF(I818&lt;&gt;0,((VLOOKUP(I818,'[1]1. Standard_Cost'!$B$4:$D$8,2)+VLOOKUP(I818,'[1]1. Standard_Cost'!$B$4:$D$8,3))*J818*K818),"0")</f>
        <v>0</v>
      </c>
      <c r="M818" s="102">
        <f>L818*'[1]1. Standard_Cost'!F4</f>
        <v>0</v>
      </c>
      <c r="N818" s="103"/>
      <c r="O818" s="103"/>
      <c r="P818" s="103"/>
      <c r="Q818" s="103"/>
      <c r="R818" s="104">
        <f>+N818*P818*'[1]1. Standard_Cost'!$B$12</f>
        <v>0</v>
      </c>
      <c r="S818" s="104">
        <f>+N818*O818*P818*'[1]1. Standard_Cost'!$C$12</f>
        <v>0</v>
      </c>
      <c r="T818" s="104">
        <f>+N818*P818*Q818*'[1]1. Standard_Cost'!$D$12</f>
        <v>0</v>
      </c>
      <c r="U818" s="104">
        <f>+N818*O818*'[1]1. Standard_Cost'!$E$12</f>
        <v>0</v>
      </c>
      <c r="V818" s="103"/>
      <c r="W818" s="103"/>
      <c r="X818" s="103"/>
      <c r="Y818" s="104">
        <f>+V818*((X818*'[1]1. Standard_Cost'!$B$16)+(W818*X818*'[1]1. Standard_Cost'!$C$16))</f>
        <v>0</v>
      </c>
      <c r="Z818" s="103"/>
      <c r="AA818" s="103"/>
      <c r="AB818" s="104">
        <f>+Z818*'[1]1. Standard_Cost'!$B$20+AA818*'[1]1. Standard_Cost'!$C$20</f>
        <v>0</v>
      </c>
      <c r="AC818" s="105"/>
      <c r="AD818" s="106"/>
      <c r="AE818" s="104">
        <f>SUM(AD818,AC818,AB818,Y818,U818,T818,S818,R818)*'[1]1. Standard_Cost'!B439</f>
        <v>0</v>
      </c>
      <c r="AF818" s="104">
        <f t="shared" si="1334"/>
        <v>0</v>
      </c>
      <c r="AG818" s="103"/>
      <c r="AH818" s="103"/>
      <c r="AI818" s="103"/>
      <c r="AJ818" s="107"/>
      <c r="AK818" s="107"/>
      <c r="AL818" s="107"/>
      <c r="AM818" s="104">
        <f>AG818*'[1]1. Standard_Cost'!B435+'[1]Incremental_Cost Year 2021'!AH836*'[1]1. Standard_Cost'!C435+'[1]Incremental_Cost Year 2021'!AI836*'[1]1. Standard_Cost'!D435+'[1]Incremental_Cost Year 2021'!AJ836+'[1]Incremental_Cost Year 2021'!AL836+AK818</f>
        <v>0</v>
      </c>
      <c r="AN818" s="104">
        <f>AM818*'[1]1. Standard_Cost'!C439</f>
        <v>0</v>
      </c>
      <c r="AO818" s="107"/>
      <c r="AQ818" s="104">
        <f t="shared" si="1331"/>
        <v>0</v>
      </c>
      <c r="AR818" s="104">
        <f t="shared" si="1332"/>
        <v>0</v>
      </c>
      <c r="AS818" s="104">
        <f t="shared" si="1228"/>
        <v>0</v>
      </c>
      <c r="AT818" s="104">
        <f t="shared" si="1335"/>
        <v>0</v>
      </c>
      <c r="AU818" s="229"/>
      <c r="AV818" s="229"/>
      <c r="AW818" s="229"/>
      <c r="AX818" s="229"/>
      <c r="AY818" s="229"/>
      <c r="AZ818" s="229"/>
      <c r="BA818" s="230">
        <f t="shared" si="1333"/>
        <v>0</v>
      </c>
    </row>
    <row r="819" spans="1:53" ht="25.35" customHeight="1" outlineLevel="1" x14ac:dyDescent="0.2">
      <c r="A819" s="68"/>
      <c r="B819" s="94"/>
      <c r="C819" s="95"/>
      <c r="D819" s="113" t="s">
        <v>574</v>
      </c>
      <c r="E819" s="113" t="s">
        <v>462</v>
      </c>
      <c r="F819" s="114">
        <v>2021</v>
      </c>
      <c r="G819" s="115">
        <v>2021</v>
      </c>
      <c r="H819" s="140" t="s">
        <v>463</v>
      </c>
      <c r="I819" s="117"/>
      <c r="J819" s="117"/>
      <c r="K819" s="117"/>
      <c r="L819" s="118">
        <f>SUM(L815:L818)</f>
        <v>340400</v>
      </c>
      <c r="M819" s="118">
        <f>SUM(M815:M818)</f>
        <v>56846.8</v>
      </c>
      <c r="N819" s="117"/>
      <c r="O819" s="117"/>
      <c r="P819" s="117"/>
      <c r="Q819" s="117"/>
      <c r="R819" s="119">
        <f>SUM(R815:R818)</f>
        <v>0</v>
      </c>
      <c r="S819" s="119">
        <f>SUM(S815:S818)</f>
        <v>0</v>
      </c>
      <c r="T819" s="119">
        <f>SUM(T815:T818)</f>
        <v>0</v>
      </c>
      <c r="U819" s="119">
        <f>SUM(U815:U818)</f>
        <v>0</v>
      </c>
      <c r="V819" s="117"/>
      <c r="W819" s="117"/>
      <c r="X819" s="117"/>
      <c r="Y819" s="118">
        <f>SUM(Y815:Y818)</f>
        <v>0</v>
      </c>
      <c r="Z819" s="117"/>
      <c r="AA819" s="117"/>
      <c r="AB819" s="118">
        <f t="shared" ref="AB819:AF819" si="1336">SUM(AB815:AB818)</f>
        <v>0</v>
      </c>
      <c r="AC819" s="118">
        <f t="shared" si="1336"/>
        <v>0</v>
      </c>
      <c r="AD819" s="118">
        <f t="shared" si="1336"/>
        <v>0</v>
      </c>
      <c r="AE819" s="118">
        <f t="shared" si="1336"/>
        <v>0</v>
      </c>
      <c r="AF819" s="118">
        <f t="shared" si="1336"/>
        <v>0</v>
      </c>
      <c r="AG819" s="117"/>
      <c r="AH819" s="117"/>
      <c r="AI819" s="117"/>
      <c r="AJ819" s="119">
        <f>SUM(AJ815:AJ818)</f>
        <v>0</v>
      </c>
      <c r="AK819" s="119">
        <f t="shared" ref="AK819:AN819" si="1337">SUM(AK815:AK818)</f>
        <v>0</v>
      </c>
      <c r="AL819" s="119">
        <f t="shared" si="1337"/>
        <v>0</v>
      </c>
      <c r="AM819" s="119">
        <f t="shared" si="1337"/>
        <v>0</v>
      </c>
      <c r="AN819" s="119">
        <f t="shared" si="1337"/>
        <v>0</v>
      </c>
      <c r="AO819" s="116"/>
      <c r="AP819" s="120"/>
      <c r="AQ819" s="118">
        <f t="shared" ref="AQ819:BA819" si="1338">SUM(AQ815:AQ818)</f>
        <v>397246.8</v>
      </c>
      <c r="AR819" s="118">
        <f t="shared" si="1338"/>
        <v>0</v>
      </c>
      <c r="AS819" s="118">
        <f t="shared" si="1338"/>
        <v>0</v>
      </c>
      <c r="AT819" s="118">
        <f t="shared" si="1338"/>
        <v>397246.8</v>
      </c>
      <c r="AU819" s="118">
        <f t="shared" si="1338"/>
        <v>397246.8</v>
      </c>
      <c r="AV819" s="118">
        <f t="shared" si="1338"/>
        <v>0</v>
      </c>
      <c r="AW819" s="118">
        <f t="shared" si="1338"/>
        <v>0</v>
      </c>
      <c r="AX819" s="118">
        <f t="shared" si="1338"/>
        <v>0</v>
      </c>
      <c r="AY819" s="118">
        <f t="shared" si="1338"/>
        <v>0</v>
      </c>
      <c r="AZ819" s="118">
        <f t="shared" si="1338"/>
        <v>0</v>
      </c>
      <c r="BA819" s="118">
        <f t="shared" si="1338"/>
        <v>0</v>
      </c>
    </row>
    <row r="820" spans="1:53" s="124" customFormat="1" ht="14.45" customHeight="1" x14ac:dyDescent="0.2">
      <c r="B820" s="138"/>
      <c r="C820" s="247" t="s">
        <v>465</v>
      </c>
      <c r="D820" s="247"/>
      <c r="E820" s="252"/>
      <c r="F820" s="222"/>
      <c r="G820" s="222"/>
      <c r="H820" s="130" t="s">
        <v>464</v>
      </c>
      <c r="I820" s="128"/>
      <c r="J820" s="128"/>
      <c r="K820" s="128"/>
      <c r="L820" s="129">
        <f>SUM(L825,L830,L835)</f>
        <v>0</v>
      </c>
      <c r="M820" s="129">
        <f>SUM(M825,M830,M835)</f>
        <v>0</v>
      </c>
      <c r="N820" s="128"/>
      <c r="O820" s="128"/>
      <c r="P820" s="128"/>
      <c r="Q820" s="128"/>
      <c r="R820" s="129">
        <f>SUM(R825,R830,R835)</f>
        <v>0</v>
      </c>
      <c r="S820" s="129">
        <f t="shared" ref="S820:U820" si="1339">SUM(S825,S830,S835)</f>
        <v>0</v>
      </c>
      <c r="T820" s="129">
        <f t="shared" si="1339"/>
        <v>0</v>
      </c>
      <c r="U820" s="129">
        <f t="shared" si="1339"/>
        <v>0</v>
      </c>
      <c r="V820" s="128"/>
      <c r="W820" s="128"/>
      <c r="X820" s="128"/>
      <c r="Y820" s="129">
        <f t="shared" ref="Y820" si="1340">SUM(Y825,Y830,Y835)</f>
        <v>0</v>
      </c>
      <c r="Z820" s="128"/>
      <c r="AA820" s="128"/>
      <c r="AB820" s="129">
        <f t="shared" ref="AB820:AF820" si="1341">SUM(AB825,AB830,AB835)</f>
        <v>0</v>
      </c>
      <c r="AC820" s="129">
        <f t="shared" si="1341"/>
        <v>0</v>
      </c>
      <c r="AD820" s="129">
        <f t="shared" si="1341"/>
        <v>0</v>
      </c>
      <c r="AE820" s="129">
        <f t="shared" si="1341"/>
        <v>0</v>
      </c>
      <c r="AF820" s="129">
        <f t="shared" si="1341"/>
        <v>0</v>
      </c>
      <c r="AG820" s="128"/>
      <c r="AH820" s="128"/>
      <c r="AI820" s="128"/>
      <c r="AJ820" s="129">
        <f t="shared" ref="AJ820:AN820" si="1342">SUM(AJ825,AJ830,AJ835)</f>
        <v>0</v>
      </c>
      <c r="AK820" s="129">
        <f t="shared" si="1342"/>
        <v>0</v>
      </c>
      <c r="AL820" s="129">
        <f t="shared" si="1342"/>
        <v>0</v>
      </c>
      <c r="AM820" s="129">
        <f t="shared" si="1342"/>
        <v>0</v>
      </c>
      <c r="AN820" s="139">
        <f t="shared" si="1342"/>
        <v>0</v>
      </c>
      <c r="AO820" s="130"/>
      <c r="AP820" s="131"/>
      <c r="AQ820" s="139">
        <f t="shared" ref="AQ820:BA820" si="1343">SUM(AQ825,AQ830,AQ835)</f>
        <v>0</v>
      </c>
      <c r="AR820" s="139">
        <f t="shared" si="1343"/>
        <v>0</v>
      </c>
      <c r="AS820" s="139">
        <f t="shared" si="1343"/>
        <v>0</v>
      </c>
      <c r="AT820" s="139">
        <f t="shared" si="1343"/>
        <v>0</v>
      </c>
      <c r="AU820" s="139">
        <f t="shared" si="1343"/>
        <v>0</v>
      </c>
      <c r="AV820" s="139">
        <f t="shared" si="1343"/>
        <v>0</v>
      </c>
      <c r="AW820" s="139">
        <f t="shared" si="1343"/>
        <v>0</v>
      </c>
      <c r="AX820" s="139">
        <f t="shared" si="1343"/>
        <v>0</v>
      </c>
      <c r="AY820" s="139">
        <f t="shared" si="1343"/>
        <v>0</v>
      </c>
      <c r="AZ820" s="139">
        <f t="shared" si="1343"/>
        <v>0</v>
      </c>
      <c r="BA820" s="139">
        <f t="shared" si="1343"/>
        <v>0</v>
      </c>
    </row>
    <row r="821" spans="1:53" ht="14.1" customHeight="1" outlineLevel="2" x14ac:dyDescent="0.2">
      <c r="A821" s="68"/>
      <c r="B821" s="94"/>
      <c r="C821" s="250"/>
      <c r="D821" s="96"/>
      <c r="E821" s="96"/>
      <c r="F821" s="97"/>
      <c r="G821" s="98"/>
      <c r="H821" s="99" t="s">
        <v>49</v>
      </c>
      <c r="I821" s="100"/>
      <c r="J821" s="101"/>
      <c r="K821" s="101"/>
      <c r="L821" s="102" t="str">
        <f>IF(I821&lt;&gt;0,((VLOOKUP(I821,'1. Standard_Cost'!$B$4:$D$8,2)+VLOOKUP(I821,'1. Standard_Cost'!$B$4:$D$8,3))*J821*K821),"0")</f>
        <v>0</v>
      </c>
      <c r="M821" s="102">
        <f>L821*'1. Standard_Cost'!F422</f>
        <v>0</v>
      </c>
      <c r="N821" s="103"/>
      <c r="O821" s="103"/>
      <c r="P821" s="103"/>
      <c r="Q821" s="103"/>
      <c r="R821" s="104">
        <f>+N821*P821*'1. Standard_Cost'!$B$12</f>
        <v>0</v>
      </c>
      <c r="S821" s="104">
        <f>+N821*O821*P821*'1. Standard_Cost'!$C$12</f>
        <v>0</v>
      </c>
      <c r="T821" s="104">
        <f>+N821*P821*Q821*'1. Standard_Cost'!$D$12</f>
        <v>0</v>
      </c>
      <c r="U821" s="104">
        <f>+N821*O821*'1. Standard_Cost'!$E$12</f>
        <v>0</v>
      </c>
      <c r="V821" s="103"/>
      <c r="W821" s="103"/>
      <c r="X821" s="103"/>
      <c r="Y821" s="104">
        <f>+V821*((X821*'1. Standard_Cost'!$B$16)+(W821*X821*'1. Standard_Cost'!$C$16))</f>
        <v>0</v>
      </c>
      <c r="Z821" s="103"/>
      <c r="AA821" s="103"/>
      <c r="AB821" s="104">
        <f>+Z821*'1. Standard_Cost'!$B$20+AA821*'1. Standard_Cost'!$C$20</f>
        <v>0</v>
      </c>
      <c r="AC821" s="105"/>
      <c r="AD821" s="106"/>
      <c r="AE821" s="104">
        <f>SUM(AD821,AC821,AB821,Y821,U821,T821,S821,R821)*'1. Standard_Cost'!B446</f>
        <v>0</v>
      </c>
      <c r="AF821" s="104">
        <f>SUM(AD821,AE821)</f>
        <v>0</v>
      </c>
      <c r="AG821" s="103"/>
      <c r="AH821" s="103"/>
      <c r="AI821" s="103"/>
      <c r="AJ821" s="107"/>
      <c r="AK821" s="107"/>
      <c r="AL821" s="107"/>
      <c r="AM821" s="104">
        <f>AG821*'1. Standard_Cost'!B442+'Incremental_Cost Year 2021'!AH825*'1. Standard_Cost'!C442+'Incremental_Cost Year 2021'!AI825*'1. Standard_Cost'!D442+'Incremental_Cost Year 2021'!AJ825+'Incremental_Cost Year 2021'!AL825+AK821</f>
        <v>0</v>
      </c>
      <c r="AN821" s="104">
        <f>AM821*'1. Standard_Cost'!C446</f>
        <v>0</v>
      </c>
      <c r="AO821" s="107"/>
      <c r="AQ821" s="104">
        <f t="shared" ref="AQ821:AQ824" si="1344">L821+M821</f>
        <v>0</v>
      </c>
      <c r="AR821" s="104">
        <f t="shared" ref="AR821:AR824" si="1345">AF821</f>
        <v>0</v>
      </c>
      <c r="AS821" s="104">
        <f t="shared" ref="AS821:AS883" si="1346">AM821+AN821</f>
        <v>0</v>
      </c>
      <c r="AT821" s="104">
        <f>SUM(AQ821,AR821,AS821)</f>
        <v>0</v>
      </c>
      <c r="AU821" s="229"/>
      <c r="AV821" s="229"/>
      <c r="AW821" s="229"/>
      <c r="AX821" s="229"/>
      <c r="AY821" s="229"/>
      <c r="AZ821" s="229"/>
      <c r="BA821" s="230">
        <f t="shared" ref="BA821:BA824" si="1347">SUM(AU821:AZ821)-AT821</f>
        <v>0</v>
      </c>
    </row>
    <row r="822" spans="1:53" ht="14.1" customHeight="1" outlineLevel="2" x14ac:dyDescent="0.2">
      <c r="A822" s="68"/>
      <c r="B822" s="94"/>
      <c r="C822" s="251"/>
      <c r="D822" s="110"/>
      <c r="E822" s="110"/>
      <c r="F822" s="110"/>
      <c r="G822" s="111"/>
      <c r="H822" s="99" t="s">
        <v>50</v>
      </c>
      <c r="I822" s="100"/>
      <c r="J822" s="101"/>
      <c r="K822" s="101"/>
      <c r="L822" s="102" t="str">
        <f>IF(I822&lt;&gt;0,((VLOOKUP(I822,'1. Standard_Cost'!$B$4:$D$8,2)+VLOOKUP(I822,'1. Standard_Cost'!$B$4:$D$8,3))*J822*K822),"0")</f>
        <v>0</v>
      </c>
      <c r="M822" s="102">
        <f>L822*'1. Standard_Cost'!F422</f>
        <v>0</v>
      </c>
      <c r="N822" s="103"/>
      <c r="O822" s="103"/>
      <c r="P822" s="103"/>
      <c r="Q822" s="103"/>
      <c r="R822" s="104">
        <f>+N822*P822*'1. Standard_Cost'!$B$12</f>
        <v>0</v>
      </c>
      <c r="S822" s="104">
        <f>+N822*O822*P822*'1. Standard_Cost'!$C$12</f>
        <v>0</v>
      </c>
      <c r="T822" s="104">
        <f>+N822*P822*Q822*'1. Standard_Cost'!$D$12</f>
        <v>0</v>
      </c>
      <c r="U822" s="104">
        <f>+N822*O822*'1. Standard_Cost'!$E$12</f>
        <v>0</v>
      </c>
      <c r="V822" s="103"/>
      <c r="W822" s="103"/>
      <c r="X822" s="103"/>
      <c r="Y822" s="104">
        <f>+V822*((X822*'1. Standard_Cost'!$B$16)+(W822*X822*'1. Standard_Cost'!$C$16))</f>
        <v>0</v>
      </c>
      <c r="Z822" s="103"/>
      <c r="AA822" s="103"/>
      <c r="AB822" s="104">
        <f>+Z822*'1. Standard_Cost'!$B$20+AA822*'1. Standard_Cost'!$C$20</f>
        <v>0</v>
      </c>
      <c r="AC822" s="105"/>
      <c r="AD822" s="106"/>
      <c r="AE822" s="104">
        <f>SUM(AD822,AC822,AB822,Y822,U822,T822,S822,R822)*'1. Standard_Cost'!B446</f>
        <v>0</v>
      </c>
      <c r="AF822" s="104">
        <f t="shared" ref="AF822:AF824" si="1348">SUM(AD822,AE822)</f>
        <v>0</v>
      </c>
      <c r="AG822" s="103"/>
      <c r="AH822" s="103">
        <v>0</v>
      </c>
      <c r="AI822" s="103">
        <v>0</v>
      </c>
      <c r="AJ822" s="107"/>
      <c r="AK822" s="107"/>
      <c r="AL822" s="107"/>
      <c r="AM822" s="104">
        <f>AG822*'1. Standard_Cost'!B442+'Incremental_Cost Year 2021'!AH826*'1. Standard_Cost'!C442+'Incremental_Cost Year 2021'!AI826*'1. Standard_Cost'!D442+'Incremental_Cost Year 2021'!AJ826+'Incremental_Cost Year 2021'!AL826+AK822</f>
        <v>0</v>
      </c>
      <c r="AN822" s="104">
        <f>AM822*'1. Standard_Cost'!C446</f>
        <v>0</v>
      </c>
      <c r="AO822" s="107"/>
      <c r="AQ822" s="104">
        <f t="shared" si="1344"/>
        <v>0</v>
      </c>
      <c r="AR822" s="104">
        <f t="shared" si="1345"/>
        <v>0</v>
      </c>
      <c r="AS822" s="104">
        <f t="shared" si="1346"/>
        <v>0</v>
      </c>
      <c r="AT822" s="104">
        <f t="shared" ref="AT822:AT824" si="1349">SUM(AQ822,AR822,AS822)</f>
        <v>0</v>
      </c>
      <c r="AU822" s="229"/>
      <c r="AV822" s="229">
        <v>0</v>
      </c>
      <c r="AW822" s="229"/>
      <c r="AX822" s="229"/>
      <c r="AY822" s="229"/>
      <c r="AZ822" s="229"/>
      <c r="BA822" s="230">
        <f t="shared" si="1347"/>
        <v>0</v>
      </c>
    </row>
    <row r="823" spans="1:53" ht="14.1" customHeight="1" outlineLevel="2" x14ac:dyDescent="0.2">
      <c r="A823" s="68"/>
      <c r="B823" s="94"/>
      <c r="C823" s="251"/>
      <c r="D823" s="110"/>
      <c r="E823" s="110"/>
      <c r="F823" s="110"/>
      <c r="G823" s="111"/>
      <c r="H823" s="99" t="s">
        <v>51</v>
      </c>
      <c r="I823" s="100"/>
      <c r="J823" s="101"/>
      <c r="K823" s="101"/>
      <c r="L823" s="102" t="str">
        <f>IF(I823&lt;&gt;0,((VLOOKUP(I823,'1. Standard_Cost'!$B$4:$D$8,2)+VLOOKUP(I823,'1. Standard_Cost'!$B$4:$D$8,3))*J823*K823),"0")</f>
        <v>0</v>
      </c>
      <c r="M823" s="102">
        <f>L823*'1. Standard_Cost'!F422</f>
        <v>0</v>
      </c>
      <c r="N823" s="103"/>
      <c r="O823" s="103"/>
      <c r="P823" s="103"/>
      <c r="Q823" s="103"/>
      <c r="R823" s="104">
        <f>+N823*P823*'1. Standard_Cost'!$B$12</f>
        <v>0</v>
      </c>
      <c r="S823" s="104">
        <f>+N823*O823*P823*'1. Standard_Cost'!$C$12</f>
        <v>0</v>
      </c>
      <c r="T823" s="104">
        <f>+N823*P823*Q823*'1. Standard_Cost'!$D$12</f>
        <v>0</v>
      </c>
      <c r="U823" s="104">
        <f>+N823*O823*'1. Standard_Cost'!$E$12</f>
        <v>0</v>
      </c>
      <c r="V823" s="103"/>
      <c r="W823" s="103"/>
      <c r="X823" s="103"/>
      <c r="Y823" s="104">
        <f>+V823*((X823*'1. Standard_Cost'!$B$16)+(W823*X823*'1. Standard_Cost'!$C$16))</f>
        <v>0</v>
      </c>
      <c r="Z823" s="103"/>
      <c r="AA823" s="103"/>
      <c r="AB823" s="104">
        <f>+Z823*'1. Standard_Cost'!$B$20+AA823*'1. Standard_Cost'!$C$20</f>
        <v>0</v>
      </c>
      <c r="AC823" s="105"/>
      <c r="AD823" s="106"/>
      <c r="AE823" s="104">
        <f>SUM(AD823,AC823,AB823,Y823,U823,T823,S823,R823)*'1. Standard_Cost'!B446</f>
        <v>0</v>
      </c>
      <c r="AF823" s="104">
        <f t="shared" si="1348"/>
        <v>0</v>
      </c>
      <c r="AG823" s="103"/>
      <c r="AH823" s="103"/>
      <c r="AI823" s="103"/>
      <c r="AJ823" s="107"/>
      <c r="AK823" s="107"/>
      <c r="AL823" s="107"/>
      <c r="AM823" s="104">
        <f>AG823*'1. Standard_Cost'!B442+'Incremental_Cost Year 2021'!AH827*'1. Standard_Cost'!C442+'Incremental_Cost Year 2021'!AI827*'1. Standard_Cost'!D442+'Incremental_Cost Year 2021'!AJ827+'Incremental_Cost Year 2021'!AL827+AK823</f>
        <v>0</v>
      </c>
      <c r="AN823" s="104">
        <f>AM823*'1. Standard_Cost'!C446</f>
        <v>0</v>
      </c>
      <c r="AO823" s="107"/>
      <c r="AQ823" s="104">
        <f t="shared" si="1344"/>
        <v>0</v>
      </c>
      <c r="AR823" s="104">
        <f t="shared" si="1345"/>
        <v>0</v>
      </c>
      <c r="AS823" s="104">
        <f t="shared" si="1346"/>
        <v>0</v>
      </c>
      <c r="AT823" s="104">
        <f t="shared" si="1349"/>
        <v>0</v>
      </c>
      <c r="AU823" s="229"/>
      <c r="AV823" s="229"/>
      <c r="AW823" s="229"/>
      <c r="AX823" s="229"/>
      <c r="AY823" s="229"/>
      <c r="AZ823" s="229"/>
      <c r="BA823" s="230">
        <f t="shared" si="1347"/>
        <v>0</v>
      </c>
    </row>
    <row r="824" spans="1:53" ht="14.1" customHeight="1" outlineLevel="2" x14ac:dyDescent="0.2">
      <c r="A824" s="68"/>
      <c r="B824" s="94"/>
      <c r="C824" s="251"/>
      <c r="D824" s="110"/>
      <c r="E824" s="110"/>
      <c r="F824" s="110"/>
      <c r="G824" s="111"/>
      <c r="H824" s="112" t="s">
        <v>179</v>
      </c>
      <c r="I824" s="100"/>
      <c r="J824" s="101"/>
      <c r="K824" s="101"/>
      <c r="L824" s="102" t="str">
        <f>IF(I824&lt;&gt;0,((VLOOKUP(I824,'1. Standard_Cost'!$B$4:$D$8,2)+VLOOKUP(I824,'1. Standard_Cost'!$B$4:$D$8,3))*J824*K824),"0")</f>
        <v>0</v>
      </c>
      <c r="M824" s="102">
        <f>L824*'1. Standard_Cost'!F422</f>
        <v>0</v>
      </c>
      <c r="N824" s="103"/>
      <c r="O824" s="103"/>
      <c r="P824" s="103"/>
      <c r="Q824" s="103"/>
      <c r="R824" s="104">
        <f>+N824*P824*'1. Standard_Cost'!$B$12</f>
        <v>0</v>
      </c>
      <c r="S824" s="104">
        <f>+N824*O824*P824*'1. Standard_Cost'!$C$12</f>
        <v>0</v>
      </c>
      <c r="T824" s="104">
        <f>+N824*P824*Q824*'1. Standard_Cost'!$D$12</f>
        <v>0</v>
      </c>
      <c r="U824" s="104">
        <f>+N824*O824*'1. Standard_Cost'!$E$12</f>
        <v>0</v>
      </c>
      <c r="V824" s="103"/>
      <c r="W824" s="103"/>
      <c r="X824" s="103"/>
      <c r="Y824" s="104">
        <f>+V824*((X824*'1. Standard_Cost'!$B$16)+(W824*X824*'1. Standard_Cost'!$C$16))</f>
        <v>0</v>
      </c>
      <c r="Z824" s="103"/>
      <c r="AA824" s="103"/>
      <c r="AB824" s="104">
        <f>+Z824*'1. Standard_Cost'!$B$20+AA824*'1. Standard_Cost'!$C$20</f>
        <v>0</v>
      </c>
      <c r="AC824" s="105"/>
      <c r="AD824" s="106"/>
      <c r="AE824" s="104">
        <f>SUM(AD824,AC824,AB824,Y824,U824,T824,S824,R824)*'1. Standard_Cost'!B446</f>
        <v>0</v>
      </c>
      <c r="AF824" s="104">
        <f t="shared" si="1348"/>
        <v>0</v>
      </c>
      <c r="AG824" s="103"/>
      <c r="AH824" s="103"/>
      <c r="AI824" s="103"/>
      <c r="AJ824" s="107"/>
      <c r="AK824" s="107"/>
      <c r="AL824" s="107"/>
      <c r="AM824" s="104">
        <f>AG824*'1. Standard_Cost'!B442+'Incremental_Cost Year 2021'!AH828*'1. Standard_Cost'!C442+'Incremental_Cost Year 2021'!AI828*'1. Standard_Cost'!D442+'Incremental_Cost Year 2021'!AJ828+'Incremental_Cost Year 2021'!AL828+AK824</f>
        <v>0</v>
      </c>
      <c r="AN824" s="104">
        <f>AM824*'1. Standard_Cost'!C446</f>
        <v>0</v>
      </c>
      <c r="AO824" s="107"/>
      <c r="AQ824" s="104">
        <f t="shared" si="1344"/>
        <v>0</v>
      </c>
      <c r="AR824" s="104">
        <f t="shared" si="1345"/>
        <v>0</v>
      </c>
      <c r="AS824" s="104">
        <f t="shared" si="1346"/>
        <v>0</v>
      </c>
      <c r="AT824" s="104">
        <f t="shared" si="1349"/>
        <v>0</v>
      </c>
      <c r="AU824" s="229"/>
      <c r="AV824" s="229"/>
      <c r="AW824" s="229"/>
      <c r="AX824" s="229"/>
      <c r="AY824" s="229"/>
      <c r="AZ824" s="229"/>
      <c r="BA824" s="230">
        <f t="shared" si="1347"/>
        <v>0</v>
      </c>
    </row>
    <row r="825" spans="1:53" ht="25.35" customHeight="1" outlineLevel="1" x14ac:dyDescent="0.2">
      <c r="A825" s="68"/>
      <c r="B825" s="94"/>
      <c r="C825" s="251"/>
      <c r="D825" s="113" t="s">
        <v>48</v>
      </c>
      <c r="E825" s="113" t="s">
        <v>466</v>
      </c>
      <c r="F825" s="114" t="s">
        <v>154</v>
      </c>
      <c r="G825" s="115" t="s">
        <v>155</v>
      </c>
      <c r="H825" s="140" t="s">
        <v>467</v>
      </c>
      <c r="I825" s="117"/>
      <c r="J825" s="117"/>
      <c r="K825" s="117"/>
      <c r="L825" s="118">
        <f>SUM(L821:L824)</f>
        <v>0</v>
      </c>
      <c r="M825" s="118">
        <f>SUM(M821:M824)</f>
        <v>0</v>
      </c>
      <c r="N825" s="117"/>
      <c r="O825" s="117"/>
      <c r="P825" s="117"/>
      <c r="Q825" s="117"/>
      <c r="R825" s="119">
        <f>SUM(R821:R824)</f>
        <v>0</v>
      </c>
      <c r="S825" s="119">
        <f>SUM(S821:S824)</f>
        <v>0</v>
      </c>
      <c r="T825" s="119">
        <f>SUM(T821:T824)</f>
        <v>0</v>
      </c>
      <c r="U825" s="119">
        <f>SUM(U821:U824)</f>
        <v>0</v>
      </c>
      <c r="V825" s="117"/>
      <c r="W825" s="117"/>
      <c r="X825" s="117"/>
      <c r="Y825" s="118">
        <f>SUM(Y821:Y824)</f>
        <v>0</v>
      </c>
      <c r="Z825" s="117"/>
      <c r="AA825" s="117"/>
      <c r="AB825" s="118">
        <f t="shared" ref="AB825:AF825" si="1350">SUM(AB821:AB824)</f>
        <v>0</v>
      </c>
      <c r="AC825" s="118">
        <f t="shared" si="1350"/>
        <v>0</v>
      </c>
      <c r="AD825" s="118">
        <f t="shared" si="1350"/>
        <v>0</v>
      </c>
      <c r="AE825" s="118">
        <f t="shared" si="1350"/>
        <v>0</v>
      </c>
      <c r="AF825" s="118">
        <f t="shared" si="1350"/>
        <v>0</v>
      </c>
      <c r="AG825" s="117"/>
      <c r="AH825" s="117"/>
      <c r="AI825" s="117"/>
      <c r="AJ825" s="119">
        <f>SUM(AJ821:AJ824)</f>
        <v>0</v>
      </c>
      <c r="AK825" s="119">
        <f t="shared" ref="AK825:AN825" si="1351">SUM(AK821:AK824)</f>
        <v>0</v>
      </c>
      <c r="AL825" s="119">
        <f t="shared" si="1351"/>
        <v>0</v>
      </c>
      <c r="AM825" s="119">
        <f t="shared" si="1351"/>
        <v>0</v>
      </c>
      <c r="AN825" s="119">
        <f t="shared" si="1351"/>
        <v>0</v>
      </c>
      <c r="AO825" s="116"/>
      <c r="AP825" s="120"/>
      <c r="AQ825" s="118">
        <f t="shared" ref="AQ825:BA825" si="1352">SUM(AQ821:AQ824)</f>
        <v>0</v>
      </c>
      <c r="AR825" s="118">
        <f t="shared" si="1352"/>
        <v>0</v>
      </c>
      <c r="AS825" s="118">
        <f t="shared" si="1352"/>
        <v>0</v>
      </c>
      <c r="AT825" s="118">
        <f t="shared" si="1352"/>
        <v>0</v>
      </c>
      <c r="AU825" s="118">
        <f t="shared" si="1352"/>
        <v>0</v>
      </c>
      <c r="AV825" s="118">
        <f t="shared" si="1352"/>
        <v>0</v>
      </c>
      <c r="AW825" s="118">
        <f t="shared" si="1352"/>
        <v>0</v>
      </c>
      <c r="AX825" s="118">
        <f t="shared" si="1352"/>
        <v>0</v>
      </c>
      <c r="AY825" s="118">
        <f t="shared" si="1352"/>
        <v>0</v>
      </c>
      <c r="AZ825" s="118">
        <f t="shared" si="1352"/>
        <v>0</v>
      </c>
      <c r="BA825" s="118">
        <f t="shared" si="1352"/>
        <v>0</v>
      </c>
    </row>
    <row r="826" spans="1:53" ht="14.1" customHeight="1" outlineLevel="2" x14ac:dyDescent="0.2">
      <c r="A826" s="68"/>
      <c r="B826" s="94"/>
      <c r="C826" s="251"/>
      <c r="D826" s="96"/>
      <c r="E826" s="96"/>
      <c r="F826" s="97"/>
      <c r="G826" s="98"/>
      <c r="H826" s="99" t="s">
        <v>49</v>
      </c>
      <c r="I826" s="100"/>
      <c r="J826" s="101"/>
      <c r="K826" s="101"/>
      <c r="L826" s="102" t="str">
        <f>IF(I826&lt;&gt;0,((VLOOKUP(I826,'1. Standard_Cost'!$B$4:$D$8,2)+VLOOKUP(I826,'1. Standard_Cost'!$B$4:$D$8,3))*J826*K826),"0")</f>
        <v>0</v>
      </c>
      <c r="M826" s="102">
        <f>L826*'1. Standard_Cost'!F422</f>
        <v>0</v>
      </c>
      <c r="N826" s="103"/>
      <c r="O826" s="103"/>
      <c r="P826" s="103"/>
      <c r="Q826" s="103"/>
      <c r="R826" s="104">
        <f>+N826*P826*'1. Standard_Cost'!$B$12</f>
        <v>0</v>
      </c>
      <c r="S826" s="104">
        <f>+N826*O826*P826*'1. Standard_Cost'!$C$12</f>
        <v>0</v>
      </c>
      <c r="T826" s="104">
        <f>+N826*P826*Q826*'1. Standard_Cost'!$D$12</f>
        <v>0</v>
      </c>
      <c r="U826" s="104">
        <f>+N826*O826*'1. Standard_Cost'!$E$12</f>
        <v>0</v>
      </c>
      <c r="V826" s="103"/>
      <c r="W826" s="103"/>
      <c r="X826" s="103"/>
      <c r="Y826" s="104">
        <f>+V826*((X826*'1. Standard_Cost'!$B$16)+(W826*X826*'1. Standard_Cost'!$C$16))</f>
        <v>0</v>
      </c>
      <c r="Z826" s="103"/>
      <c r="AA826" s="103"/>
      <c r="AB826" s="104">
        <f>+Z826*'1. Standard_Cost'!$B$20+AA826*'1. Standard_Cost'!$C$20</f>
        <v>0</v>
      </c>
      <c r="AC826" s="105"/>
      <c r="AD826" s="106"/>
      <c r="AE826" s="104">
        <f>SUM(AD826,AC826,AB826,Y826,U826,T826,S826,R826)*'1. Standard_Cost'!B446</f>
        <v>0</v>
      </c>
      <c r="AF826" s="104">
        <f>SUM(AD826,AE826)</f>
        <v>0</v>
      </c>
      <c r="AG826" s="103"/>
      <c r="AH826" s="103"/>
      <c r="AI826" s="103"/>
      <c r="AJ826" s="107"/>
      <c r="AK826" s="107"/>
      <c r="AL826" s="107"/>
      <c r="AM826" s="104">
        <f>AG826*'1. Standard_Cost'!B442+'Incremental_Cost Year 2021'!AH830*'1. Standard_Cost'!C442+'Incremental_Cost Year 2021'!AI830*'1. Standard_Cost'!D442+'Incremental_Cost Year 2021'!AJ830+'Incremental_Cost Year 2021'!AL830+AK826</f>
        <v>0</v>
      </c>
      <c r="AN826" s="104">
        <f>AM826*'1. Standard_Cost'!C446</f>
        <v>0</v>
      </c>
      <c r="AO826" s="107"/>
      <c r="AQ826" s="104">
        <f t="shared" ref="AQ826:AQ829" si="1353">L826+M826</f>
        <v>0</v>
      </c>
      <c r="AR826" s="104">
        <f t="shared" ref="AR826:AR829" si="1354">AF826</f>
        <v>0</v>
      </c>
      <c r="AS826" s="104">
        <f t="shared" si="1346"/>
        <v>0</v>
      </c>
      <c r="AT826" s="104">
        <f>SUM(AQ826,AR826,AS826)</f>
        <v>0</v>
      </c>
      <c r="AU826" s="229"/>
      <c r="AV826" s="229"/>
      <c r="AW826" s="229"/>
      <c r="AX826" s="229"/>
      <c r="AY826" s="229"/>
      <c r="AZ826" s="229"/>
      <c r="BA826" s="230">
        <f t="shared" ref="BA826:BA829" si="1355">SUM(AU826:AZ826)-AT826</f>
        <v>0</v>
      </c>
    </row>
    <row r="827" spans="1:53" ht="14.1" customHeight="1" outlineLevel="2" x14ac:dyDescent="0.2">
      <c r="A827" s="68"/>
      <c r="B827" s="94"/>
      <c r="C827" s="251"/>
      <c r="D827" s="110"/>
      <c r="E827" s="110"/>
      <c r="F827" s="110"/>
      <c r="G827" s="111"/>
      <c r="H827" s="99" t="s">
        <v>50</v>
      </c>
      <c r="I827" s="100"/>
      <c r="J827" s="101"/>
      <c r="K827" s="101"/>
      <c r="L827" s="102" t="str">
        <f>IF(I827&lt;&gt;0,((VLOOKUP(I827,'1. Standard_Cost'!$B$4:$D$8,2)+VLOOKUP(I827,'1. Standard_Cost'!$B$4:$D$8,3))*J827*K827),"0")</f>
        <v>0</v>
      </c>
      <c r="M827" s="102">
        <f>L827*'1. Standard_Cost'!F422</f>
        <v>0</v>
      </c>
      <c r="N827" s="103"/>
      <c r="O827" s="103"/>
      <c r="P827" s="103"/>
      <c r="Q827" s="103"/>
      <c r="R827" s="104">
        <f>+N827*P827*'1. Standard_Cost'!$B$12</f>
        <v>0</v>
      </c>
      <c r="S827" s="104">
        <f>+N827*O827*P827*'1. Standard_Cost'!$C$12</f>
        <v>0</v>
      </c>
      <c r="T827" s="104">
        <f>+N827*P827*Q827*'1. Standard_Cost'!$D$12</f>
        <v>0</v>
      </c>
      <c r="U827" s="104">
        <f>+N827*O827*'1. Standard_Cost'!$E$12</f>
        <v>0</v>
      </c>
      <c r="V827" s="103"/>
      <c r="W827" s="103"/>
      <c r="X827" s="103"/>
      <c r="Y827" s="104">
        <f>+V827*((X827*'1. Standard_Cost'!$B$16)+(W827*X827*'1. Standard_Cost'!$C$16))</f>
        <v>0</v>
      </c>
      <c r="Z827" s="103"/>
      <c r="AA827" s="103"/>
      <c r="AB827" s="104">
        <f>+Z827*'1. Standard_Cost'!$B$20+AA827*'1. Standard_Cost'!$C$20</f>
        <v>0</v>
      </c>
      <c r="AC827" s="105"/>
      <c r="AD827" s="106"/>
      <c r="AE827" s="104">
        <f>SUM(AD827,AC827,AB827,Y827,U827,T827,S827,R827)*'1. Standard_Cost'!B446</f>
        <v>0</v>
      </c>
      <c r="AF827" s="104">
        <f t="shared" ref="AF827:AF829" si="1356">SUM(AD827,AE827)</f>
        <v>0</v>
      </c>
      <c r="AG827" s="103"/>
      <c r="AH827" s="103">
        <v>0</v>
      </c>
      <c r="AI827" s="103">
        <v>0</v>
      </c>
      <c r="AJ827" s="107"/>
      <c r="AK827" s="107"/>
      <c r="AL827" s="107"/>
      <c r="AM827" s="104">
        <f>AG827*'1. Standard_Cost'!B442+'Incremental_Cost Year 2021'!AH831*'1. Standard_Cost'!C442+'Incremental_Cost Year 2021'!AI831*'1. Standard_Cost'!D442+'Incremental_Cost Year 2021'!AJ831+'Incremental_Cost Year 2021'!AL831+AK827</f>
        <v>0</v>
      </c>
      <c r="AN827" s="104">
        <f>AM827*'1. Standard_Cost'!C446</f>
        <v>0</v>
      </c>
      <c r="AO827" s="107"/>
      <c r="AQ827" s="104">
        <f t="shared" si="1353"/>
        <v>0</v>
      </c>
      <c r="AR827" s="104">
        <f t="shared" si="1354"/>
        <v>0</v>
      </c>
      <c r="AS827" s="104">
        <f t="shared" si="1346"/>
        <v>0</v>
      </c>
      <c r="AT827" s="104">
        <f t="shared" ref="AT827:AT829" si="1357">SUM(AQ827,AR827,AS827)</f>
        <v>0</v>
      </c>
      <c r="AU827" s="229"/>
      <c r="AV827" s="229">
        <v>0</v>
      </c>
      <c r="AW827" s="229"/>
      <c r="AX827" s="229"/>
      <c r="AY827" s="229"/>
      <c r="AZ827" s="229"/>
      <c r="BA827" s="230">
        <f t="shared" si="1355"/>
        <v>0</v>
      </c>
    </row>
    <row r="828" spans="1:53" ht="14.1" customHeight="1" outlineLevel="2" x14ac:dyDescent="0.2">
      <c r="A828" s="68"/>
      <c r="B828" s="94"/>
      <c r="C828" s="251"/>
      <c r="D828" s="110"/>
      <c r="E828" s="110"/>
      <c r="F828" s="110"/>
      <c r="G828" s="111"/>
      <c r="H828" s="99" t="s">
        <v>51</v>
      </c>
      <c r="I828" s="100"/>
      <c r="J828" s="101"/>
      <c r="K828" s="101"/>
      <c r="L828" s="102" t="str">
        <f>IF(I828&lt;&gt;0,((VLOOKUP(I828,'1. Standard_Cost'!$B$4:$D$8,2)+VLOOKUP(I828,'1. Standard_Cost'!$B$4:$D$8,3))*J828*K828),"0")</f>
        <v>0</v>
      </c>
      <c r="M828" s="102">
        <f>L828*'1. Standard_Cost'!F422</f>
        <v>0</v>
      </c>
      <c r="N828" s="103"/>
      <c r="O828" s="103"/>
      <c r="P828" s="103"/>
      <c r="Q828" s="103"/>
      <c r="R828" s="104">
        <f>+N828*P828*'1. Standard_Cost'!$B$12</f>
        <v>0</v>
      </c>
      <c r="S828" s="104">
        <f>+N828*O828*P828*'1. Standard_Cost'!$C$12</f>
        <v>0</v>
      </c>
      <c r="T828" s="104">
        <f>+N828*P828*Q828*'1. Standard_Cost'!$D$12</f>
        <v>0</v>
      </c>
      <c r="U828" s="104">
        <f>+N828*O828*'1. Standard_Cost'!$E$12</f>
        <v>0</v>
      </c>
      <c r="V828" s="103"/>
      <c r="W828" s="103"/>
      <c r="X828" s="103"/>
      <c r="Y828" s="104">
        <f>+V828*((X828*'1. Standard_Cost'!$B$16)+(W828*X828*'1. Standard_Cost'!$C$16))</f>
        <v>0</v>
      </c>
      <c r="Z828" s="103"/>
      <c r="AA828" s="103"/>
      <c r="AB828" s="104">
        <f>+Z828*'1. Standard_Cost'!$B$20+AA828*'1. Standard_Cost'!$C$20</f>
        <v>0</v>
      </c>
      <c r="AC828" s="105"/>
      <c r="AD828" s="106"/>
      <c r="AE828" s="104">
        <f>SUM(AD828,AC828,AB828,Y828,U828,T828,S828,R828)*'1. Standard_Cost'!B446</f>
        <v>0</v>
      </c>
      <c r="AF828" s="104">
        <f t="shared" si="1356"/>
        <v>0</v>
      </c>
      <c r="AG828" s="103"/>
      <c r="AH828" s="103"/>
      <c r="AI828" s="103"/>
      <c r="AJ828" s="107"/>
      <c r="AK828" s="107"/>
      <c r="AL828" s="107"/>
      <c r="AM828" s="104">
        <f>AG828*'1. Standard_Cost'!B442+'Incremental_Cost Year 2021'!AH832*'1. Standard_Cost'!C442+'Incremental_Cost Year 2021'!AI832*'1. Standard_Cost'!D442+'Incremental_Cost Year 2021'!AJ832+'Incremental_Cost Year 2021'!AL832+AK828</f>
        <v>0</v>
      </c>
      <c r="AN828" s="104">
        <f>AM828*'1. Standard_Cost'!C446</f>
        <v>0</v>
      </c>
      <c r="AO828" s="107"/>
      <c r="AQ828" s="104">
        <f t="shared" si="1353"/>
        <v>0</v>
      </c>
      <c r="AR828" s="104">
        <f t="shared" si="1354"/>
        <v>0</v>
      </c>
      <c r="AS828" s="104">
        <f t="shared" si="1346"/>
        <v>0</v>
      </c>
      <c r="AT828" s="104">
        <f t="shared" si="1357"/>
        <v>0</v>
      </c>
      <c r="AU828" s="229"/>
      <c r="AV828" s="229"/>
      <c r="AW828" s="229"/>
      <c r="AX828" s="229"/>
      <c r="AY828" s="229"/>
      <c r="AZ828" s="229"/>
      <c r="BA828" s="230">
        <f t="shared" si="1355"/>
        <v>0</v>
      </c>
    </row>
    <row r="829" spans="1:53" ht="14.1" customHeight="1" outlineLevel="2" x14ac:dyDescent="0.2">
      <c r="A829" s="68"/>
      <c r="B829" s="94"/>
      <c r="C829" s="251"/>
      <c r="D829" s="110"/>
      <c r="E829" s="110"/>
      <c r="F829" s="110"/>
      <c r="G829" s="111"/>
      <c r="H829" s="112" t="s">
        <v>179</v>
      </c>
      <c r="I829" s="100"/>
      <c r="J829" s="101"/>
      <c r="K829" s="101"/>
      <c r="L829" s="102" t="str">
        <f>IF(I829&lt;&gt;0,((VLOOKUP(I829,'1. Standard_Cost'!$B$4:$D$8,2)+VLOOKUP(I829,'1. Standard_Cost'!$B$4:$D$8,3))*J829*K829),"0")</f>
        <v>0</v>
      </c>
      <c r="M829" s="102">
        <f>L829*'1. Standard_Cost'!F422</f>
        <v>0</v>
      </c>
      <c r="N829" s="103"/>
      <c r="O829" s="103"/>
      <c r="P829" s="103"/>
      <c r="Q829" s="103"/>
      <c r="R829" s="104">
        <f>+N829*P829*'1. Standard_Cost'!$B$12</f>
        <v>0</v>
      </c>
      <c r="S829" s="104">
        <f>+N829*O829*P829*'1. Standard_Cost'!$C$12</f>
        <v>0</v>
      </c>
      <c r="T829" s="104">
        <f>+N829*P829*Q829*'1. Standard_Cost'!$D$12</f>
        <v>0</v>
      </c>
      <c r="U829" s="104">
        <f>+N829*O829*'1. Standard_Cost'!$E$12</f>
        <v>0</v>
      </c>
      <c r="V829" s="103"/>
      <c r="W829" s="103"/>
      <c r="X829" s="103"/>
      <c r="Y829" s="104">
        <f>+V829*((X829*'1. Standard_Cost'!$B$16)+(W829*X829*'1. Standard_Cost'!$C$16))</f>
        <v>0</v>
      </c>
      <c r="Z829" s="103"/>
      <c r="AA829" s="103"/>
      <c r="AB829" s="104">
        <f>+Z829*'1. Standard_Cost'!$B$20+AA829*'1. Standard_Cost'!$C$20</f>
        <v>0</v>
      </c>
      <c r="AC829" s="105"/>
      <c r="AD829" s="106"/>
      <c r="AE829" s="104">
        <f>SUM(AD829,AC829,AB829,Y829,U829,T829,S829,R829)*'1. Standard_Cost'!B446</f>
        <v>0</v>
      </c>
      <c r="AF829" s="104">
        <f t="shared" si="1356"/>
        <v>0</v>
      </c>
      <c r="AG829" s="103"/>
      <c r="AH829" s="103"/>
      <c r="AI829" s="103"/>
      <c r="AJ829" s="107"/>
      <c r="AK829" s="107"/>
      <c r="AL829" s="107"/>
      <c r="AM829" s="104">
        <f>AG829*'1. Standard_Cost'!B442+'Incremental_Cost Year 2021'!AH833*'1. Standard_Cost'!C442+'Incremental_Cost Year 2021'!AI833*'1. Standard_Cost'!D442+'Incremental_Cost Year 2021'!AJ833+'Incremental_Cost Year 2021'!AL833+AK829</f>
        <v>0</v>
      </c>
      <c r="AN829" s="104">
        <f>AM829*'1. Standard_Cost'!C446</f>
        <v>0</v>
      </c>
      <c r="AO829" s="107"/>
      <c r="AQ829" s="104">
        <f t="shared" si="1353"/>
        <v>0</v>
      </c>
      <c r="AR829" s="104">
        <f t="shared" si="1354"/>
        <v>0</v>
      </c>
      <c r="AS829" s="104">
        <f t="shared" si="1346"/>
        <v>0</v>
      </c>
      <c r="AT829" s="104">
        <f t="shared" si="1357"/>
        <v>0</v>
      </c>
      <c r="AU829" s="229"/>
      <c r="AV829" s="229"/>
      <c r="AW829" s="229"/>
      <c r="AX829" s="229"/>
      <c r="AY829" s="229"/>
      <c r="AZ829" s="229"/>
      <c r="BA829" s="230">
        <f t="shared" si="1355"/>
        <v>0</v>
      </c>
    </row>
    <row r="830" spans="1:53" ht="25.7" customHeight="1" outlineLevel="1" x14ac:dyDescent="0.2">
      <c r="A830" s="68"/>
      <c r="B830" s="94"/>
      <c r="C830" s="251"/>
      <c r="D830" s="113" t="s">
        <v>48</v>
      </c>
      <c r="E830" s="113" t="s">
        <v>468</v>
      </c>
      <c r="F830" s="114" t="s">
        <v>154</v>
      </c>
      <c r="G830" s="115" t="s">
        <v>155</v>
      </c>
      <c r="H830" s="122" t="s">
        <v>469</v>
      </c>
      <c r="I830" s="117"/>
      <c r="J830" s="117"/>
      <c r="K830" s="117"/>
      <c r="L830" s="118">
        <f>SUM(L826:L829)</f>
        <v>0</v>
      </c>
      <c r="M830" s="118">
        <f>SUM(M826:M829)</f>
        <v>0</v>
      </c>
      <c r="N830" s="117"/>
      <c r="O830" s="117"/>
      <c r="P830" s="117"/>
      <c r="Q830" s="117"/>
      <c r="R830" s="119">
        <f>SUM(R826:R829)</f>
        <v>0</v>
      </c>
      <c r="S830" s="119">
        <f>SUM(S826:S829)</f>
        <v>0</v>
      </c>
      <c r="T830" s="119">
        <f>SUM(T826:T829)</f>
        <v>0</v>
      </c>
      <c r="U830" s="119">
        <f>SUM(U826:U829)</f>
        <v>0</v>
      </c>
      <c r="V830" s="117"/>
      <c r="W830" s="117"/>
      <c r="X830" s="117"/>
      <c r="Y830" s="118">
        <f>SUM(Y826:Y829)</f>
        <v>0</v>
      </c>
      <c r="Z830" s="117"/>
      <c r="AA830" s="117"/>
      <c r="AB830" s="118">
        <f t="shared" ref="AB830:AF830" si="1358">SUM(AB826:AB829)</f>
        <v>0</v>
      </c>
      <c r="AC830" s="118">
        <f t="shared" si="1358"/>
        <v>0</v>
      </c>
      <c r="AD830" s="118">
        <f t="shared" si="1358"/>
        <v>0</v>
      </c>
      <c r="AE830" s="118">
        <f t="shared" si="1358"/>
        <v>0</v>
      </c>
      <c r="AF830" s="118">
        <f t="shared" si="1358"/>
        <v>0</v>
      </c>
      <c r="AG830" s="117"/>
      <c r="AH830" s="117"/>
      <c r="AI830" s="117"/>
      <c r="AJ830" s="119">
        <f>SUM(AJ826:AJ829)</f>
        <v>0</v>
      </c>
      <c r="AK830" s="119">
        <f t="shared" ref="AK830:AN830" si="1359">SUM(AK826:AK829)</f>
        <v>0</v>
      </c>
      <c r="AL830" s="119">
        <f t="shared" si="1359"/>
        <v>0</v>
      </c>
      <c r="AM830" s="119">
        <f t="shared" si="1359"/>
        <v>0</v>
      </c>
      <c r="AN830" s="119">
        <f t="shared" si="1359"/>
        <v>0</v>
      </c>
      <c r="AO830" s="116"/>
      <c r="AP830" s="120"/>
      <c r="AQ830" s="121">
        <f t="shared" ref="AQ830:BA830" si="1360">SUM(AQ826:AQ829)</f>
        <v>0</v>
      </c>
      <c r="AR830" s="121">
        <f t="shared" si="1360"/>
        <v>0</v>
      </c>
      <c r="AS830" s="121">
        <f t="shared" si="1360"/>
        <v>0</v>
      </c>
      <c r="AT830" s="121">
        <f t="shared" si="1360"/>
        <v>0</v>
      </c>
      <c r="AU830" s="121">
        <f t="shared" si="1360"/>
        <v>0</v>
      </c>
      <c r="AV830" s="121">
        <f t="shared" si="1360"/>
        <v>0</v>
      </c>
      <c r="AW830" s="121">
        <f t="shared" si="1360"/>
        <v>0</v>
      </c>
      <c r="AX830" s="121">
        <f t="shared" si="1360"/>
        <v>0</v>
      </c>
      <c r="AY830" s="121">
        <f t="shared" si="1360"/>
        <v>0</v>
      </c>
      <c r="AZ830" s="121">
        <f t="shared" si="1360"/>
        <v>0</v>
      </c>
      <c r="BA830" s="121">
        <f t="shared" si="1360"/>
        <v>0</v>
      </c>
    </row>
    <row r="831" spans="1:53" ht="14.1" customHeight="1" outlineLevel="2" x14ac:dyDescent="0.2">
      <c r="A831" s="68"/>
      <c r="B831" s="94"/>
      <c r="C831" s="251"/>
      <c r="D831" s="96"/>
      <c r="E831" s="96"/>
      <c r="F831" s="97"/>
      <c r="G831" s="98"/>
      <c r="H831" s="99" t="s">
        <v>49</v>
      </c>
      <c r="I831" s="100"/>
      <c r="J831" s="101"/>
      <c r="K831" s="101"/>
      <c r="L831" s="102" t="str">
        <f>IF(I831&lt;&gt;0,((VLOOKUP(I831,'1. Standard_Cost'!$B$4:$D$8,2)+VLOOKUP(I831,'1. Standard_Cost'!$B$4:$D$8,3))*J831*K831),"0")</f>
        <v>0</v>
      </c>
      <c r="M831" s="102">
        <f>L831*'1. Standard_Cost'!F422</f>
        <v>0</v>
      </c>
      <c r="N831" s="103"/>
      <c r="O831" s="103"/>
      <c r="P831" s="103"/>
      <c r="Q831" s="103"/>
      <c r="R831" s="104">
        <f>+N831*P831*'1. Standard_Cost'!$B$12</f>
        <v>0</v>
      </c>
      <c r="S831" s="104">
        <f>+N831*O831*P831*'1. Standard_Cost'!$C$12</f>
        <v>0</v>
      </c>
      <c r="T831" s="104">
        <f>+N831*P831*Q831*'1. Standard_Cost'!$D$12</f>
        <v>0</v>
      </c>
      <c r="U831" s="104">
        <f>+N831*O831*'1. Standard_Cost'!$E$12</f>
        <v>0</v>
      </c>
      <c r="V831" s="103"/>
      <c r="W831" s="103"/>
      <c r="X831" s="103"/>
      <c r="Y831" s="104">
        <f>+V831*((X831*'1. Standard_Cost'!$B$16)+(W831*X831*'1. Standard_Cost'!$C$16))</f>
        <v>0</v>
      </c>
      <c r="Z831" s="103"/>
      <c r="AA831" s="103"/>
      <c r="AB831" s="104">
        <f>+Z831*'1. Standard_Cost'!$B$20+AA831*'1. Standard_Cost'!$C$20</f>
        <v>0</v>
      </c>
      <c r="AC831" s="105"/>
      <c r="AD831" s="106"/>
      <c r="AE831" s="104">
        <f>SUM(AD831,AC831,AB831,Y831,U831,T831,S831,R831)*'1. Standard_Cost'!B446</f>
        <v>0</v>
      </c>
      <c r="AF831" s="104">
        <f>SUM(AD831,AE831)</f>
        <v>0</v>
      </c>
      <c r="AG831" s="103"/>
      <c r="AH831" s="103"/>
      <c r="AI831" s="103"/>
      <c r="AJ831" s="107"/>
      <c r="AK831" s="107"/>
      <c r="AL831" s="107"/>
      <c r="AM831" s="104">
        <f>AG831*'1. Standard_Cost'!B442+'Incremental_Cost Year 2021'!AH835*'1. Standard_Cost'!C442+'Incremental_Cost Year 2021'!AI835*'1. Standard_Cost'!D442+'Incremental_Cost Year 2021'!AJ835+'Incremental_Cost Year 2021'!AL835+AK831</f>
        <v>0</v>
      </c>
      <c r="AN831" s="104">
        <f>AM831*'1. Standard_Cost'!C446</f>
        <v>0</v>
      </c>
      <c r="AO831" s="107"/>
      <c r="AQ831" s="104">
        <f t="shared" ref="AQ831:AQ834" si="1361">L831+M831</f>
        <v>0</v>
      </c>
      <c r="AR831" s="104">
        <f t="shared" ref="AR831:AR834" si="1362">AF831</f>
        <v>0</v>
      </c>
      <c r="AS831" s="104">
        <f t="shared" si="1346"/>
        <v>0</v>
      </c>
      <c r="AT831" s="104">
        <f>SUM(AQ831,AR831,AS831)</f>
        <v>0</v>
      </c>
      <c r="AU831" s="229"/>
      <c r="AV831" s="229"/>
      <c r="AW831" s="229"/>
      <c r="AX831" s="229"/>
      <c r="AY831" s="229"/>
      <c r="AZ831" s="229"/>
      <c r="BA831" s="230">
        <f t="shared" ref="BA831:BA834" si="1363">SUM(AU831:AZ831)-AT831</f>
        <v>0</v>
      </c>
    </row>
    <row r="832" spans="1:53" ht="14.1" customHeight="1" outlineLevel="2" x14ac:dyDescent="0.2">
      <c r="A832" s="68"/>
      <c r="B832" s="94"/>
      <c r="C832" s="251"/>
      <c r="D832" s="110"/>
      <c r="E832" s="110"/>
      <c r="F832" s="110"/>
      <c r="G832" s="111"/>
      <c r="H832" s="99" t="s">
        <v>50</v>
      </c>
      <c r="I832" s="100"/>
      <c r="J832" s="101"/>
      <c r="K832" s="101"/>
      <c r="L832" s="102" t="str">
        <f>IF(I832&lt;&gt;0,((VLOOKUP(I832,'1. Standard_Cost'!$B$4:$D$8,2)+VLOOKUP(I832,'1. Standard_Cost'!$B$4:$D$8,3))*J832*K832),"0")</f>
        <v>0</v>
      </c>
      <c r="M832" s="102">
        <f>L832*'1. Standard_Cost'!F422</f>
        <v>0</v>
      </c>
      <c r="N832" s="103"/>
      <c r="O832" s="103"/>
      <c r="P832" s="103"/>
      <c r="Q832" s="103"/>
      <c r="R832" s="104">
        <f>+N832*P832*'1. Standard_Cost'!$B$12</f>
        <v>0</v>
      </c>
      <c r="S832" s="104">
        <f>+N832*O832*P832*'1. Standard_Cost'!$C$12</f>
        <v>0</v>
      </c>
      <c r="T832" s="104">
        <f>+N832*P832*Q832*'1. Standard_Cost'!$D$12</f>
        <v>0</v>
      </c>
      <c r="U832" s="104">
        <f>+N832*O832*'1. Standard_Cost'!$E$12</f>
        <v>0</v>
      </c>
      <c r="V832" s="103"/>
      <c r="W832" s="103"/>
      <c r="X832" s="103"/>
      <c r="Y832" s="104">
        <f>+V832*((X832*'1. Standard_Cost'!$B$16)+(W832*X832*'1. Standard_Cost'!$C$16))</f>
        <v>0</v>
      </c>
      <c r="Z832" s="103"/>
      <c r="AA832" s="103"/>
      <c r="AB832" s="104">
        <f>+Z832*'1. Standard_Cost'!$B$20+AA832*'1. Standard_Cost'!$C$20</f>
        <v>0</v>
      </c>
      <c r="AC832" s="105"/>
      <c r="AD832" s="106"/>
      <c r="AE832" s="104">
        <f>SUM(AD832,AC832,AB832,Y832,U832,T832,S832,R832)*'1. Standard_Cost'!B446</f>
        <v>0</v>
      </c>
      <c r="AF832" s="104">
        <f t="shared" ref="AF832:AF834" si="1364">SUM(AD832,AE832)</f>
        <v>0</v>
      </c>
      <c r="AG832" s="103"/>
      <c r="AH832" s="103">
        <v>0</v>
      </c>
      <c r="AI832" s="103">
        <v>0</v>
      </c>
      <c r="AJ832" s="107"/>
      <c r="AK832" s="107"/>
      <c r="AL832" s="107"/>
      <c r="AM832" s="104">
        <f>AG832*'1. Standard_Cost'!B442+'Incremental_Cost Year 2021'!AH836*'1. Standard_Cost'!C442+'Incremental_Cost Year 2021'!AI836*'1. Standard_Cost'!D442+'Incremental_Cost Year 2021'!AJ836+'Incremental_Cost Year 2021'!AL836+AK832</f>
        <v>0</v>
      </c>
      <c r="AN832" s="104">
        <f>AM832*'1. Standard_Cost'!C446</f>
        <v>0</v>
      </c>
      <c r="AO832" s="107"/>
      <c r="AQ832" s="104">
        <f t="shared" si="1361"/>
        <v>0</v>
      </c>
      <c r="AR832" s="104">
        <f t="shared" si="1362"/>
        <v>0</v>
      </c>
      <c r="AS832" s="104">
        <f t="shared" si="1346"/>
        <v>0</v>
      </c>
      <c r="AT832" s="104">
        <f t="shared" ref="AT832:AT834" si="1365">SUM(AQ832,AR832,AS832)</f>
        <v>0</v>
      </c>
      <c r="AU832" s="229"/>
      <c r="AV832" s="229">
        <v>0</v>
      </c>
      <c r="AW832" s="229"/>
      <c r="AX832" s="229"/>
      <c r="AY832" s="229"/>
      <c r="AZ832" s="229"/>
      <c r="BA832" s="230">
        <f t="shared" si="1363"/>
        <v>0</v>
      </c>
    </row>
    <row r="833" spans="1:53" ht="14.1" customHeight="1" outlineLevel="2" x14ac:dyDescent="0.2">
      <c r="A833" s="68"/>
      <c r="B833" s="94"/>
      <c r="C833" s="251"/>
      <c r="D833" s="110"/>
      <c r="E833" s="110"/>
      <c r="F833" s="110"/>
      <c r="G833" s="111"/>
      <c r="H833" s="99" t="s">
        <v>51</v>
      </c>
      <c r="I833" s="100"/>
      <c r="J833" s="101"/>
      <c r="K833" s="101"/>
      <c r="L833" s="102" t="str">
        <f>IF(I833&lt;&gt;0,((VLOOKUP(I833,'1. Standard_Cost'!$B$4:$D$8,2)+VLOOKUP(I833,'1. Standard_Cost'!$B$4:$D$8,3))*J833*K833),"0")</f>
        <v>0</v>
      </c>
      <c r="M833" s="102">
        <f>L833*'1. Standard_Cost'!F422</f>
        <v>0</v>
      </c>
      <c r="N833" s="103"/>
      <c r="O833" s="103"/>
      <c r="P833" s="103"/>
      <c r="Q833" s="103"/>
      <c r="R833" s="104">
        <f>+N833*P833*'1. Standard_Cost'!$B$12</f>
        <v>0</v>
      </c>
      <c r="S833" s="104">
        <f>+N833*O833*P833*'1. Standard_Cost'!$C$12</f>
        <v>0</v>
      </c>
      <c r="T833" s="104">
        <f>+N833*P833*Q833*'1. Standard_Cost'!$D$12</f>
        <v>0</v>
      </c>
      <c r="U833" s="104">
        <f>+N833*O833*'1. Standard_Cost'!$E$12</f>
        <v>0</v>
      </c>
      <c r="V833" s="103"/>
      <c r="W833" s="103"/>
      <c r="X833" s="103"/>
      <c r="Y833" s="104">
        <f>+V833*((X833*'1. Standard_Cost'!$B$16)+(W833*X833*'1. Standard_Cost'!$C$16))</f>
        <v>0</v>
      </c>
      <c r="Z833" s="103"/>
      <c r="AA833" s="103"/>
      <c r="AB833" s="104">
        <f>+Z833*'1. Standard_Cost'!$B$20+AA833*'1. Standard_Cost'!$C$20</f>
        <v>0</v>
      </c>
      <c r="AC833" s="105"/>
      <c r="AD833" s="106"/>
      <c r="AE833" s="104">
        <f>SUM(AD833,AC833,AB833,Y833,U833,T833,S833,R833)*'1. Standard_Cost'!B446</f>
        <v>0</v>
      </c>
      <c r="AF833" s="104">
        <f t="shared" si="1364"/>
        <v>0</v>
      </c>
      <c r="AG833" s="103"/>
      <c r="AH833" s="103"/>
      <c r="AI833" s="103"/>
      <c r="AJ833" s="107"/>
      <c r="AK833" s="107"/>
      <c r="AL833" s="107"/>
      <c r="AM833" s="104">
        <f>AG833*'1. Standard_Cost'!B442+'Incremental_Cost Year 2021'!AH837*'1. Standard_Cost'!C442+'Incremental_Cost Year 2021'!AI837*'1. Standard_Cost'!D442+'Incremental_Cost Year 2021'!AJ837+'Incremental_Cost Year 2021'!AL837+AK833</f>
        <v>0</v>
      </c>
      <c r="AN833" s="104">
        <f>AM833*'1. Standard_Cost'!C446</f>
        <v>0</v>
      </c>
      <c r="AO833" s="107"/>
      <c r="AQ833" s="104">
        <f t="shared" si="1361"/>
        <v>0</v>
      </c>
      <c r="AR833" s="104">
        <f t="shared" si="1362"/>
        <v>0</v>
      </c>
      <c r="AS833" s="104">
        <f t="shared" si="1346"/>
        <v>0</v>
      </c>
      <c r="AT833" s="104">
        <f t="shared" si="1365"/>
        <v>0</v>
      </c>
      <c r="AU833" s="229"/>
      <c r="AV833" s="229"/>
      <c r="AW833" s="229"/>
      <c r="AX833" s="229"/>
      <c r="AY833" s="229"/>
      <c r="AZ833" s="229"/>
      <c r="BA833" s="230">
        <f t="shared" si="1363"/>
        <v>0</v>
      </c>
    </row>
    <row r="834" spans="1:53" ht="14.1" customHeight="1" outlineLevel="2" x14ac:dyDescent="0.2">
      <c r="A834" s="68"/>
      <c r="B834" s="94"/>
      <c r="C834" s="251"/>
      <c r="D834" s="110"/>
      <c r="E834" s="110"/>
      <c r="F834" s="110"/>
      <c r="G834" s="111"/>
      <c r="H834" s="112" t="s">
        <v>179</v>
      </c>
      <c r="I834" s="100"/>
      <c r="J834" s="101"/>
      <c r="K834" s="101"/>
      <c r="L834" s="102" t="str">
        <f>IF(I834&lt;&gt;0,((VLOOKUP(I834,'1. Standard_Cost'!$B$4:$D$8,2)+VLOOKUP(I834,'1. Standard_Cost'!$B$4:$D$8,3))*J834*K834),"0")</f>
        <v>0</v>
      </c>
      <c r="M834" s="102">
        <f>L834*'1. Standard_Cost'!F422</f>
        <v>0</v>
      </c>
      <c r="N834" s="103"/>
      <c r="O834" s="103"/>
      <c r="P834" s="103"/>
      <c r="Q834" s="103"/>
      <c r="R834" s="104">
        <f>+N834*P834*'1. Standard_Cost'!$B$12</f>
        <v>0</v>
      </c>
      <c r="S834" s="104">
        <f>+N834*O834*P834*'1. Standard_Cost'!$C$12</f>
        <v>0</v>
      </c>
      <c r="T834" s="104">
        <f>+N834*P834*Q834*'1. Standard_Cost'!$D$12</f>
        <v>0</v>
      </c>
      <c r="U834" s="104">
        <f>+N834*O834*'1. Standard_Cost'!$E$12</f>
        <v>0</v>
      </c>
      <c r="V834" s="103"/>
      <c r="W834" s="103"/>
      <c r="X834" s="103"/>
      <c r="Y834" s="104">
        <f>+V834*((X834*'1. Standard_Cost'!$B$16)+(W834*X834*'1. Standard_Cost'!$C$16))</f>
        <v>0</v>
      </c>
      <c r="Z834" s="103"/>
      <c r="AA834" s="103"/>
      <c r="AB834" s="104">
        <f>+Z834*'1. Standard_Cost'!$B$20+AA834*'1. Standard_Cost'!$C$20</f>
        <v>0</v>
      </c>
      <c r="AC834" s="105"/>
      <c r="AD834" s="106"/>
      <c r="AE834" s="104">
        <f>SUM(AD834,AC834,AB834,Y834,U834,T834,S834,R834)*'1. Standard_Cost'!B446</f>
        <v>0</v>
      </c>
      <c r="AF834" s="104">
        <f t="shared" si="1364"/>
        <v>0</v>
      </c>
      <c r="AG834" s="103"/>
      <c r="AH834" s="103"/>
      <c r="AI834" s="103"/>
      <c r="AJ834" s="107"/>
      <c r="AK834" s="107"/>
      <c r="AL834" s="107"/>
      <c r="AM834" s="104">
        <f>AG834*'1. Standard_Cost'!B442+'Incremental_Cost Year 2021'!AH838*'1. Standard_Cost'!C442+'Incremental_Cost Year 2021'!AI838*'1. Standard_Cost'!D442+'Incremental_Cost Year 2021'!AJ838+'Incremental_Cost Year 2021'!AL838+AK834</f>
        <v>0</v>
      </c>
      <c r="AN834" s="104">
        <f>AM834*'1. Standard_Cost'!C446</f>
        <v>0</v>
      </c>
      <c r="AO834" s="107"/>
      <c r="AQ834" s="104">
        <f t="shared" si="1361"/>
        <v>0</v>
      </c>
      <c r="AR834" s="104">
        <f t="shared" si="1362"/>
        <v>0</v>
      </c>
      <c r="AS834" s="104">
        <f t="shared" si="1346"/>
        <v>0</v>
      </c>
      <c r="AT834" s="104">
        <f t="shared" si="1365"/>
        <v>0</v>
      </c>
      <c r="AU834" s="229"/>
      <c r="AV834" s="229"/>
      <c r="AW834" s="229"/>
      <c r="AX834" s="229"/>
      <c r="AY834" s="229"/>
      <c r="AZ834" s="229"/>
      <c r="BA834" s="230">
        <f t="shared" si="1363"/>
        <v>0</v>
      </c>
    </row>
    <row r="835" spans="1:53" ht="24.6" customHeight="1" outlineLevel="1" x14ac:dyDescent="0.2">
      <c r="A835" s="68"/>
      <c r="B835" s="141"/>
      <c r="C835" s="251"/>
      <c r="D835" s="113" t="s">
        <v>48</v>
      </c>
      <c r="E835" s="113" t="s">
        <v>470</v>
      </c>
      <c r="F835" s="114" t="s">
        <v>154</v>
      </c>
      <c r="G835" s="115" t="s">
        <v>155</v>
      </c>
      <c r="H835" s="122" t="s">
        <v>471</v>
      </c>
      <c r="I835" s="117"/>
      <c r="J835" s="117"/>
      <c r="K835" s="117"/>
      <c r="L835" s="118">
        <f>SUM(L831:L834)</f>
        <v>0</v>
      </c>
      <c r="M835" s="118">
        <f>SUM(M831:M834)</f>
        <v>0</v>
      </c>
      <c r="N835" s="117"/>
      <c r="O835" s="117"/>
      <c r="P835" s="117"/>
      <c r="Q835" s="117"/>
      <c r="R835" s="119">
        <f>SUM(R831:R834)</f>
        <v>0</v>
      </c>
      <c r="S835" s="119">
        <f>SUM(S831:S834)</f>
        <v>0</v>
      </c>
      <c r="T835" s="119">
        <f>SUM(T831:T834)</f>
        <v>0</v>
      </c>
      <c r="U835" s="119">
        <f>SUM(U831:U834)</f>
        <v>0</v>
      </c>
      <c r="V835" s="117"/>
      <c r="W835" s="117"/>
      <c r="X835" s="117"/>
      <c r="Y835" s="118">
        <f>SUM(Y831:Y834)</f>
        <v>0</v>
      </c>
      <c r="Z835" s="117"/>
      <c r="AA835" s="117"/>
      <c r="AB835" s="118">
        <f t="shared" ref="AB835:AF835" si="1366">SUM(AB831:AB834)</f>
        <v>0</v>
      </c>
      <c r="AC835" s="118">
        <f t="shared" si="1366"/>
        <v>0</v>
      </c>
      <c r="AD835" s="118">
        <f t="shared" si="1366"/>
        <v>0</v>
      </c>
      <c r="AE835" s="118">
        <f t="shared" si="1366"/>
        <v>0</v>
      </c>
      <c r="AF835" s="118">
        <f t="shared" si="1366"/>
        <v>0</v>
      </c>
      <c r="AG835" s="117"/>
      <c r="AH835" s="117"/>
      <c r="AI835" s="117"/>
      <c r="AJ835" s="119">
        <f>SUM(AJ831:AJ834)</f>
        <v>0</v>
      </c>
      <c r="AK835" s="119">
        <f t="shared" ref="AK835:AN835" si="1367">SUM(AK831:AK834)</f>
        <v>0</v>
      </c>
      <c r="AL835" s="119">
        <f t="shared" si="1367"/>
        <v>0</v>
      </c>
      <c r="AM835" s="119">
        <f t="shared" si="1367"/>
        <v>0</v>
      </c>
      <c r="AN835" s="119">
        <f t="shared" si="1367"/>
        <v>0</v>
      </c>
      <c r="AO835" s="116"/>
      <c r="AP835" s="120"/>
      <c r="AQ835" s="121">
        <f t="shared" ref="AQ835:BA835" si="1368">SUM(AQ831:AQ834)</f>
        <v>0</v>
      </c>
      <c r="AR835" s="121">
        <f t="shared" si="1368"/>
        <v>0</v>
      </c>
      <c r="AS835" s="121">
        <f t="shared" si="1368"/>
        <v>0</v>
      </c>
      <c r="AT835" s="121">
        <f t="shared" si="1368"/>
        <v>0</v>
      </c>
      <c r="AU835" s="121">
        <f t="shared" si="1368"/>
        <v>0</v>
      </c>
      <c r="AV835" s="121">
        <f t="shared" si="1368"/>
        <v>0</v>
      </c>
      <c r="AW835" s="121">
        <f t="shared" si="1368"/>
        <v>0</v>
      </c>
      <c r="AX835" s="121">
        <f t="shared" si="1368"/>
        <v>0</v>
      </c>
      <c r="AY835" s="121">
        <f t="shared" si="1368"/>
        <v>0</v>
      </c>
      <c r="AZ835" s="121">
        <f t="shared" si="1368"/>
        <v>0</v>
      </c>
      <c r="BA835" s="121">
        <f t="shared" si="1368"/>
        <v>0</v>
      </c>
    </row>
    <row r="836" spans="1:53" ht="14.1" customHeight="1" outlineLevel="2" x14ac:dyDescent="0.2">
      <c r="A836" s="68"/>
      <c r="B836" s="94"/>
      <c r="C836" s="95"/>
      <c r="D836" s="96"/>
      <c r="E836" s="96"/>
      <c r="F836" s="97"/>
      <c r="G836" s="98"/>
      <c r="H836" s="99" t="s">
        <v>49</v>
      </c>
      <c r="I836" s="100"/>
      <c r="J836" s="101"/>
      <c r="K836" s="101"/>
      <c r="L836" s="102" t="str">
        <f>IF(I836&lt;&gt;0,((VLOOKUP(I836,'1. Standard_Cost'!$B$4:$D$8,2)+VLOOKUP(I836,'1. Standard_Cost'!$B$4:$D$8,3))*J836*K836),"0")</f>
        <v>0</v>
      </c>
      <c r="M836" s="102">
        <f>L836*'1. Standard_Cost'!F427</f>
        <v>0</v>
      </c>
      <c r="N836" s="103"/>
      <c r="O836" s="103"/>
      <c r="P836" s="103"/>
      <c r="Q836" s="103"/>
      <c r="R836" s="104">
        <f>+N836*P836*'1. Standard_Cost'!$B$12</f>
        <v>0</v>
      </c>
      <c r="S836" s="104">
        <f>+N836*O836*P836*'1. Standard_Cost'!$C$12</f>
        <v>0</v>
      </c>
      <c r="T836" s="104">
        <f>+N836*P836*Q836*'1. Standard_Cost'!$D$12</f>
        <v>0</v>
      </c>
      <c r="U836" s="104">
        <f>+N836*O836*'1. Standard_Cost'!$E$12</f>
        <v>0</v>
      </c>
      <c r="V836" s="103"/>
      <c r="W836" s="103"/>
      <c r="X836" s="103"/>
      <c r="Y836" s="104">
        <f>+V836*((X836*'1. Standard_Cost'!$B$16)+(W836*X836*'1. Standard_Cost'!$C$16))</f>
        <v>0</v>
      </c>
      <c r="Z836" s="103"/>
      <c r="AA836" s="103"/>
      <c r="AB836" s="104">
        <f>+Z836*'1. Standard_Cost'!$B$20+AA836*'1. Standard_Cost'!$C$20</f>
        <v>0</v>
      </c>
      <c r="AC836" s="105"/>
      <c r="AD836" s="106"/>
      <c r="AE836" s="104">
        <f>SUM(AD836,AC836,AB836,Y836,U836,T836,S836,R836)*'1. Standard_Cost'!B451</f>
        <v>0</v>
      </c>
      <c r="AF836" s="104">
        <f>SUM(AD836,AE836)</f>
        <v>0</v>
      </c>
      <c r="AG836" s="103"/>
      <c r="AH836" s="103"/>
      <c r="AI836" s="103"/>
      <c r="AJ836" s="107"/>
      <c r="AK836" s="107"/>
      <c r="AL836" s="107"/>
      <c r="AM836" s="104">
        <f>AG836*'1. Standard_Cost'!B447+'Incremental_Cost Year 2021'!AH840*'1. Standard_Cost'!C447+'Incremental_Cost Year 2021'!AI840*'1. Standard_Cost'!D447+'Incremental_Cost Year 2021'!AJ840+'Incremental_Cost Year 2021'!AL840+AK836</f>
        <v>0</v>
      </c>
      <c r="AN836" s="104">
        <f>AM836*'1. Standard_Cost'!C451</f>
        <v>0</v>
      </c>
      <c r="AO836" s="107"/>
      <c r="AQ836" s="104">
        <f t="shared" ref="AQ836:AQ839" si="1369">L836+M836</f>
        <v>0</v>
      </c>
      <c r="AR836" s="104">
        <f t="shared" ref="AR836:AR839" si="1370">AF836</f>
        <v>0</v>
      </c>
      <c r="AS836" s="104">
        <f t="shared" si="1346"/>
        <v>0</v>
      </c>
      <c r="AT836" s="104">
        <f>SUM(AQ836,AR836,AS836)</f>
        <v>0</v>
      </c>
      <c r="AU836" s="229"/>
      <c r="AV836" s="229"/>
      <c r="AW836" s="229"/>
      <c r="AX836" s="229"/>
      <c r="AY836" s="229"/>
      <c r="AZ836" s="229"/>
      <c r="BA836" s="230">
        <f t="shared" ref="BA836:BA839" si="1371">SUM(AU836:AZ836)-AT836</f>
        <v>0</v>
      </c>
    </row>
    <row r="837" spans="1:53" ht="14.1" customHeight="1" outlineLevel="2" x14ac:dyDescent="0.2">
      <c r="A837" s="68"/>
      <c r="B837" s="94"/>
      <c r="C837" s="95"/>
      <c r="D837" s="110"/>
      <c r="E837" s="110"/>
      <c r="F837" s="110"/>
      <c r="G837" s="111"/>
      <c r="H837" s="99" t="s">
        <v>50</v>
      </c>
      <c r="I837" s="100"/>
      <c r="J837" s="101"/>
      <c r="K837" s="101"/>
      <c r="L837" s="102" t="str">
        <f>IF(I837&lt;&gt;0,((VLOOKUP(I837,'1. Standard_Cost'!$B$4:$D$8,2)+VLOOKUP(I837,'1. Standard_Cost'!$B$4:$D$8,3))*J837*K837),"0")</f>
        <v>0</v>
      </c>
      <c r="M837" s="102">
        <f>L837*'1. Standard_Cost'!F427</f>
        <v>0</v>
      </c>
      <c r="N837" s="103"/>
      <c r="O837" s="103"/>
      <c r="P837" s="103"/>
      <c r="Q837" s="103"/>
      <c r="R837" s="104">
        <f>+N837*P837*'1. Standard_Cost'!$B$12</f>
        <v>0</v>
      </c>
      <c r="S837" s="104">
        <f>+N837*O837*P837*'1. Standard_Cost'!$C$12</f>
        <v>0</v>
      </c>
      <c r="T837" s="104">
        <f>+N837*P837*Q837*'1. Standard_Cost'!$D$12</f>
        <v>0</v>
      </c>
      <c r="U837" s="104">
        <f>+N837*O837*'1. Standard_Cost'!$E$12</f>
        <v>0</v>
      </c>
      <c r="V837" s="103"/>
      <c r="W837" s="103"/>
      <c r="X837" s="103"/>
      <c r="Y837" s="104">
        <f>+V837*((X837*'1. Standard_Cost'!$B$16)+(W837*X837*'1. Standard_Cost'!$C$16))</f>
        <v>0</v>
      </c>
      <c r="Z837" s="103"/>
      <c r="AA837" s="103"/>
      <c r="AB837" s="104">
        <f>+Z837*'1. Standard_Cost'!$B$20+AA837*'1. Standard_Cost'!$C$20</f>
        <v>0</v>
      </c>
      <c r="AC837" s="105"/>
      <c r="AD837" s="106"/>
      <c r="AE837" s="104">
        <f>SUM(AD837,AC837,AB837,Y837,U837,T837,S837,R837)*'1. Standard_Cost'!B451</f>
        <v>0</v>
      </c>
      <c r="AF837" s="104">
        <f t="shared" ref="AF837:AF839" si="1372">SUM(AD837,AE837)</f>
        <v>0</v>
      </c>
      <c r="AG837" s="103"/>
      <c r="AH837" s="103">
        <v>0</v>
      </c>
      <c r="AI837" s="103">
        <v>0</v>
      </c>
      <c r="AJ837" s="107"/>
      <c r="AK837" s="107"/>
      <c r="AL837" s="107"/>
      <c r="AM837" s="104">
        <f>AG837*'1. Standard_Cost'!B447+'Incremental_Cost Year 2021'!AH841*'1. Standard_Cost'!C447+'Incremental_Cost Year 2021'!AI841*'1. Standard_Cost'!D447+'Incremental_Cost Year 2021'!AJ841+'Incremental_Cost Year 2021'!AL841+AK837</f>
        <v>0</v>
      </c>
      <c r="AN837" s="104">
        <f>AM837*'1. Standard_Cost'!C451</f>
        <v>0</v>
      </c>
      <c r="AO837" s="107"/>
      <c r="AQ837" s="104">
        <f t="shared" si="1369"/>
        <v>0</v>
      </c>
      <c r="AR837" s="104">
        <f t="shared" si="1370"/>
        <v>0</v>
      </c>
      <c r="AS837" s="104">
        <f t="shared" si="1346"/>
        <v>0</v>
      </c>
      <c r="AT837" s="104">
        <f t="shared" ref="AT837:AT839" si="1373">SUM(AQ837,AR837,AS837)</f>
        <v>0</v>
      </c>
      <c r="AU837" s="229"/>
      <c r="AV837" s="229">
        <v>0</v>
      </c>
      <c r="AW837" s="229"/>
      <c r="AX837" s="229"/>
      <c r="AY837" s="229"/>
      <c r="AZ837" s="229"/>
      <c r="BA837" s="230">
        <f t="shared" si="1371"/>
        <v>0</v>
      </c>
    </row>
    <row r="838" spans="1:53" ht="14.1" customHeight="1" outlineLevel="2" x14ac:dyDescent="0.2">
      <c r="A838" s="68"/>
      <c r="B838" s="94"/>
      <c r="C838" s="95"/>
      <c r="D838" s="110"/>
      <c r="E838" s="110"/>
      <c r="F838" s="110"/>
      <c r="G838" s="111"/>
      <c r="H838" s="99" t="s">
        <v>51</v>
      </c>
      <c r="I838" s="100"/>
      <c r="J838" s="101"/>
      <c r="K838" s="101"/>
      <c r="L838" s="102" t="str">
        <f>IF(I838&lt;&gt;0,((VLOOKUP(I838,'1. Standard_Cost'!$B$4:$D$8,2)+VLOOKUP(I838,'1. Standard_Cost'!$B$4:$D$8,3))*J838*K838),"0")</f>
        <v>0</v>
      </c>
      <c r="M838" s="102">
        <f>L838*'1. Standard_Cost'!F427</f>
        <v>0</v>
      </c>
      <c r="N838" s="103"/>
      <c r="O838" s="103"/>
      <c r="P838" s="103"/>
      <c r="Q838" s="103"/>
      <c r="R838" s="104">
        <f>+N838*P838*'1. Standard_Cost'!$B$12</f>
        <v>0</v>
      </c>
      <c r="S838" s="104">
        <f>+N838*O838*P838*'1. Standard_Cost'!$C$12</f>
        <v>0</v>
      </c>
      <c r="T838" s="104">
        <f>+N838*P838*Q838*'1. Standard_Cost'!$D$12</f>
        <v>0</v>
      </c>
      <c r="U838" s="104">
        <f>+N838*O838*'1. Standard_Cost'!$E$12</f>
        <v>0</v>
      </c>
      <c r="V838" s="103"/>
      <c r="W838" s="103"/>
      <c r="X838" s="103"/>
      <c r="Y838" s="104">
        <f>+V838*((X838*'1. Standard_Cost'!$B$16)+(W838*X838*'1. Standard_Cost'!$C$16))</f>
        <v>0</v>
      </c>
      <c r="Z838" s="103"/>
      <c r="AA838" s="103"/>
      <c r="AB838" s="104">
        <f>+Z838*'1. Standard_Cost'!$B$20+AA838*'1. Standard_Cost'!$C$20</f>
        <v>0</v>
      </c>
      <c r="AC838" s="105"/>
      <c r="AD838" s="106"/>
      <c r="AE838" s="104">
        <f>SUM(AD838,AC838,AB838,Y838,U838,T838,S838,R838)*'1. Standard_Cost'!B451</f>
        <v>0</v>
      </c>
      <c r="AF838" s="104">
        <f t="shared" si="1372"/>
        <v>0</v>
      </c>
      <c r="AG838" s="103"/>
      <c r="AH838" s="103"/>
      <c r="AI838" s="103"/>
      <c r="AJ838" s="107"/>
      <c r="AK838" s="107"/>
      <c r="AL838" s="107"/>
      <c r="AM838" s="104">
        <f>AG838*'1. Standard_Cost'!B447+'Incremental_Cost Year 2021'!AH842*'1. Standard_Cost'!C447+'Incremental_Cost Year 2021'!AI842*'1. Standard_Cost'!D447+'Incremental_Cost Year 2021'!AJ842+'Incremental_Cost Year 2021'!AL842+AK838</f>
        <v>0</v>
      </c>
      <c r="AN838" s="104">
        <f>AM838*'1. Standard_Cost'!C451</f>
        <v>0</v>
      </c>
      <c r="AO838" s="107"/>
      <c r="AQ838" s="104">
        <f t="shared" si="1369"/>
        <v>0</v>
      </c>
      <c r="AR838" s="104">
        <f t="shared" si="1370"/>
        <v>0</v>
      </c>
      <c r="AS838" s="104">
        <f t="shared" si="1346"/>
        <v>0</v>
      </c>
      <c r="AT838" s="104">
        <f t="shared" si="1373"/>
        <v>0</v>
      </c>
      <c r="AU838" s="229"/>
      <c r="AV838" s="229"/>
      <c r="AW838" s="229"/>
      <c r="AX838" s="229"/>
      <c r="AY838" s="229"/>
      <c r="AZ838" s="229"/>
      <c r="BA838" s="230">
        <f t="shared" si="1371"/>
        <v>0</v>
      </c>
    </row>
    <row r="839" spans="1:53" ht="14.1" customHeight="1" outlineLevel="2" x14ac:dyDescent="0.2">
      <c r="A839" s="68"/>
      <c r="B839" s="94"/>
      <c r="C839" s="95"/>
      <c r="D839" s="110"/>
      <c r="E839" s="110"/>
      <c r="F839" s="110"/>
      <c r="G839" s="111"/>
      <c r="H839" s="112" t="s">
        <v>179</v>
      </c>
      <c r="I839" s="100"/>
      <c r="J839" s="101"/>
      <c r="K839" s="101"/>
      <c r="L839" s="102" t="str">
        <f>IF(I839&lt;&gt;0,((VLOOKUP(I839,'1. Standard_Cost'!$B$4:$D$8,2)+VLOOKUP(I839,'1. Standard_Cost'!$B$4:$D$8,3))*J839*K839),"0")</f>
        <v>0</v>
      </c>
      <c r="M839" s="102">
        <f>L839*'1. Standard_Cost'!F427</f>
        <v>0</v>
      </c>
      <c r="N839" s="103"/>
      <c r="O839" s="103"/>
      <c r="P839" s="103"/>
      <c r="Q839" s="103"/>
      <c r="R839" s="104">
        <f>+N839*P839*'1. Standard_Cost'!$B$12</f>
        <v>0</v>
      </c>
      <c r="S839" s="104">
        <f>+N839*O839*P839*'1. Standard_Cost'!$C$12</f>
        <v>0</v>
      </c>
      <c r="T839" s="104">
        <f>+N839*P839*Q839*'1. Standard_Cost'!$D$12</f>
        <v>0</v>
      </c>
      <c r="U839" s="104">
        <f>+N839*O839*'1. Standard_Cost'!$E$12</f>
        <v>0</v>
      </c>
      <c r="V839" s="103"/>
      <c r="W839" s="103"/>
      <c r="X839" s="103"/>
      <c r="Y839" s="104">
        <f>+V839*((X839*'1. Standard_Cost'!$B$16)+(W839*X839*'1. Standard_Cost'!$C$16))</f>
        <v>0</v>
      </c>
      <c r="Z839" s="103"/>
      <c r="AA839" s="103"/>
      <c r="AB839" s="104">
        <f>+Z839*'1. Standard_Cost'!$B$20+AA839*'1. Standard_Cost'!$C$20</f>
        <v>0</v>
      </c>
      <c r="AC839" s="105"/>
      <c r="AD839" s="106"/>
      <c r="AE839" s="104">
        <f>SUM(AD839,AC839,AB839,Y839,U839,T839,S839,R839)*'1. Standard_Cost'!B451</f>
        <v>0</v>
      </c>
      <c r="AF839" s="104">
        <f t="shared" si="1372"/>
        <v>0</v>
      </c>
      <c r="AG839" s="103"/>
      <c r="AH839" s="103"/>
      <c r="AI839" s="103"/>
      <c r="AJ839" s="107"/>
      <c r="AK839" s="107"/>
      <c r="AL839" s="107"/>
      <c r="AM839" s="104">
        <f>AG839*'1. Standard_Cost'!B447+'Incremental_Cost Year 2021'!AH843*'1. Standard_Cost'!C447+'Incremental_Cost Year 2021'!AI843*'1. Standard_Cost'!D447+'Incremental_Cost Year 2021'!AJ843+'Incremental_Cost Year 2021'!AL843+AK839</f>
        <v>0</v>
      </c>
      <c r="AN839" s="104">
        <f>AM839*'1. Standard_Cost'!C451</f>
        <v>0</v>
      </c>
      <c r="AO839" s="107"/>
      <c r="AQ839" s="104">
        <f t="shared" si="1369"/>
        <v>0</v>
      </c>
      <c r="AR839" s="104">
        <f t="shared" si="1370"/>
        <v>0</v>
      </c>
      <c r="AS839" s="104">
        <f t="shared" si="1346"/>
        <v>0</v>
      </c>
      <c r="AT839" s="104">
        <f t="shared" si="1373"/>
        <v>0</v>
      </c>
      <c r="AU839" s="229"/>
      <c r="AV839" s="229"/>
      <c r="AW839" s="229"/>
      <c r="AX839" s="229"/>
      <c r="AY839" s="229"/>
      <c r="AZ839" s="229"/>
      <c r="BA839" s="230">
        <f t="shared" si="1371"/>
        <v>0</v>
      </c>
    </row>
    <row r="840" spans="1:53" ht="24.6" customHeight="1" outlineLevel="1" x14ac:dyDescent="0.2">
      <c r="A840" s="68"/>
      <c r="B840" s="141"/>
      <c r="C840" s="95"/>
      <c r="D840" s="113" t="s">
        <v>48</v>
      </c>
      <c r="E840" s="113" t="s">
        <v>472</v>
      </c>
      <c r="F840" s="114" t="s">
        <v>154</v>
      </c>
      <c r="G840" s="115" t="s">
        <v>155</v>
      </c>
      <c r="H840" s="122" t="s">
        <v>473</v>
      </c>
      <c r="I840" s="117"/>
      <c r="J840" s="117"/>
      <c r="K840" s="117"/>
      <c r="L840" s="118">
        <f>SUM(L836:L839)</f>
        <v>0</v>
      </c>
      <c r="M840" s="118">
        <f>SUM(M836:M839)</f>
        <v>0</v>
      </c>
      <c r="N840" s="117"/>
      <c r="O840" s="117"/>
      <c r="P840" s="117"/>
      <c r="Q840" s="117"/>
      <c r="R840" s="119">
        <f>SUM(R836:R839)</f>
        <v>0</v>
      </c>
      <c r="S840" s="119">
        <f>SUM(S836:S839)</f>
        <v>0</v>
      </c>
      <c r="T840" s="119">
        <f>SUM(T836:T839)</f>
        <v>0</v>
      </c>
      <c r="U840" s="119">
        <f>SUM(U836:U839)</f>
        <v>0</v>
      </c>
      <c r="V840" s="117"/>
      <c r="W840" s="117"/>
      <c r="X840" s="117"/>
      <c r="Y840" s="118">
        <f>SUM(Y836:Y839)</f>
        <v>0</v>
      </c>
      <c r="Z840" s="117"/>
      <c r="AA840" s="117"/>
      <c r="AB840" s="118">
        <f t="shared" ref="AB840:AF840" si="1374">SUM(AB836:AB839)</f>
        <v>0</v>
      </c>
      <c r="AC840" s="118">
        <f t="shared" si="1374"/>
        <v>0</v>
      </c>
      <c r="AD840" s="118">
        <f t="shared" si="1374"/>
        <v>0</v>
      </c>
      <c r="AE840" s="118">
        <f t="shared" si="1374"/>
        <v>0</v>
      </c>
      <c r="AF840" s="118">
        <f t="shared" si="1374"/>
        <v>0</v>
      </c>
      <c r="AG840" s="117"/>
      <c r="AH840" s="117"/>
      <c r="AI840" s="117"/>
      <c r="AJ840" s="119">
        <f>SUM(AJ836:AJ839)</f>
        <v>0</v>
      </c>
      <c r="AK840" s="119">
        <f t="shared" ref="AK840:AN840" si="1375">SUM(AK836:AK839)</f>
        <v>0</v>
      </c>
      <c r="AL840" s="119">
        <f t="shared" si="1375"/>
        <v>0</v>
      </c>
      <c r="AM840" s="119">
        <f t="shared" si="1375"/>
        <v>0</v>
      </c>
      <c r="AN840" s="119">
        <f t="shared" si="1375"/>
        <v>0</v>
      </c>
      <c r="AO840" s="116"/>
      <c r="AP840" s="120"/>
      <c r="AQ840" s="121">
        <f t="shared" ref="AQ840:BA840" si="1376">SUM(AQ836:AQ839)</f>
        <v>0</v>
      </c>
      <c r="AR840" s="121">
        <f t="shared" si="1376"/>
        <v>0</v>
      </c>
      <c r="AS840" s="121">
        <f t="shared" si="1376"/>
        <v>0</v>
      </c>
      <c r="AT840" s="121">
        <f t="shared" si="1376"/>
        <v>0</v>
      </c>
      <c r="AU840" s="121">
        <f t="shared" si="1376"/>
        <v>0</v>
      </c>
      <c r="AV840" s="121">
        <f t="shared" si="1376"/>
        <v>0</v>
      </c>
      <c r="AW840" s="121">
        <f t="shared" si="1376"/>
        <v>0</v>
      </c>
      <c r="AX840" s="121">
        <f t="shared" si="1376"/>
        <v>0</v>
      </c>
      <c r="AY840" s="121">
        <f t="shared" si="1376"/>
        <v>0</v>
      </c>
      <c r="AZ840" s="121">
        <f t="shared" si="1376"/>
        <v>0</v>
      </c>
      <c r="BA840" s="121">
        <f t="shared" si="1376"/>
        <v>0</v>
      </c>
    </row>
    <row r="841" spans="1:53" ht="14.1" customHeight="1" outlineLevel="2" x14ac:dyDescent="0.2">
      <c r="A841" s="68"/>
      <c r="B841" s="94"/>
      <c r="C841" s="95"/>
      <c r="D841" s="96"/>
      <c r="E841" s="96"/>
      <c r="F841" s="97"/>
      <c r="G841" s="98"/>
      <c r="H841" s="99" t="s">
        <v>49</v>
      </c>
      <c r="I841" s="100"/>
      <c r="J841" s="101"/>
      <c r="K841" s="101"/>
      <c r="L841" s="102" t="str">
        <f>IF(I841&lt;&gt;0,((VLOOKUP(I841,'1. Standard_Cost'!$B$4:$D$8,2)+VLOOKUP(I841,'1. Standard_Cost'!$B$4:$D$8,3))*J841*K841),"0")</f>
        <v>0</v>
      </c>
      <c r="M841" s="102">
        <f>L841*'1. Standard_Cost'!F432</f>
        <v>0</v>
      </c>
      <c r="N841" s="103"/>
      <c r="O841" s="103"/>
      <c r="P841" s="103"/>
      <c r="Q841" s="103"/>
      <c r="R841" s="104">
        <f>+N841*P841*'1. Standard_Cost'!$B$12</f>
        <v>0</v>
      </c>
      <c r="S841" s="104">
        <f>+N841*O841*P841*'1. Standard_Cost'!$C$12</f>
        <v>0</v>
      </c>
      <c r="T841" s="104">
        <f>+N841*P841*Q841*'1. Standard_Cost'!$D$12</f>
        <v>0</v>
      </c>
      <c r="U841" s="104">
        <f>+N841*O841*'1. Standard_Cost'!$E$12</f>
        <v>0</v>
      </c>
      <c r="V841" s="103"/>
      <c r="W841" s="103"/>
      <c r="X841" s="103"/>
      <c r="Y841" s="104">
        <f>+V841*((X841*'1. Standard_Cost'!$B$16)+(W841*X841*'1. Standard_Cost'!$C$16))</f>
        <v>0</v>
      </c>
      <c r="Z841" s="103"/>
      <c r="AA841" s="103"/>
      <c r="AB841" s="104">
        <f>+Z841*'1. Standard_Cost'!$B$20+AA841*'1. Standard_Cost'!$C$20</f>
        <v>0</v>
      </c>
      <c r="AC841" s="105"/>
      <c r="AD841" s="106"/>
      <c r="AE841" s="104">
        <f>SUM(AD841,AC841,AB841,Y841,U841,T841,S841,R841)*'1. Standard_Cost'!B456</f>
        <v>0</v>
      </c>
      <c r="AF841" s="104">
        <f>SUM(AD841,AE841)</f>
        <v>0</v>
      </c>
      <c r="AG841" s="103"/>
      <c r="AH841" s="103"/>
      <c r="AI841" s="103"/>
      <c r="AJ841" s="107"/>
      <c r="AK841" s="107"/>
      <c r="AL841" s="107"/>
      <c r="AM841" s="104">
        <f>AG841*'1. Standard_Cost'!B452+'Incremental_Cost Year 2021'!AH845*'1. Standard_Cost'!C452+'Incremental_Cost Year 2021'!AI845*'1. Standard_Cost'!D452+'Incremental_Cost Year 2021'!AJ845+'Incremental_Cost Year 2021'!AL845+AK841</f>
        <v>0</v>
      </c>
      <c r="AN841" s="104">
        <f>AM841*'1. Standard_Cost'!C456</f>
        <v>0</v>
      </c>
      <c r="AO841" s="107"/>
      <c r="AQ841" s="104">
        <f t="shared" ref="AQ841:AQ844" si="1377">L841+M841</f>
        <v>0</v>
      </c>
      <c r="AR841" s="104">
        <f t="shared" ref="AR841:AR844" si="1378">AF841</f>
        <v>0</v>
      </c>
      <c r="AS841" s="104">
        <f t="shared" si="1346"/>
        <v>0</v>
      </c>
      <c r="AT841" s="104">
        <f>SUM(AQ841,AR841,AS841)</f>
        <v>0</v>
      </c>
      <c r="AU841" s="229"/>
      <c r="AV841" s="229"/>
      <c r="AW841" s="229"/>
      <c r="AX841" s="229"/>
      <c r="AY841" s="229"/>
      <c r="AZ841" s="229"/>
      <c r="BA841" s="230">
        <f t="shared" ref="BA841:BA844" si="1379">SUM(AU841:AZ841)-AT841</f>
        <v>0</v>
      </c>
    </row>
    <row r="842" spans="1:53" ht="14.1" customHeight="1" outlineLevel="2" x14ac:dyDescent="0.2">
      <c r="A842" s="68"/>
      <c r="B842" s="94"/>
      <c r="C842" s="95"/>
      <c r="D842" s="110"/>
      <c r="E842" s="110"/>
      <c r="F842" s="110"/>
      <c r="G842" s="111"/>
      <c r="H842" s="99" t="s">
        <v>50</v>
      </c>
      <c r="I842" s="100"/>
      <c r="J842" s="101"/>
      <c r="K842" s="101"/>
      <c r="L842" s="102" t="str">
        <f>IF(I842&lt;&gt;0,((VLOOKUP(I842,'1. Standard_Cost'!$B$4:$D$8,2)+VLOOKUP(I842,'1. Standard_Cost'!$B$4:$D$8,3))*J842*K842),"0")</f>
        <v>0</v>
      </c>
      <c r="M842" s="102">
        <f>L842*'1. Standard_Cost'!F432</f>
        <v>0</v>
      </c>
      <c r="N842" s="103"/>
      <c r="O842" s="103"/>
      <c r="P842" s="103"/>
      <c r="Q842" s="103"/>
      <c r="R842" s="104">
        <f>+N842*P842*'1. Standard_Cost'!$B$12</f>
        <v>0</v>
      </c>
      <c r="S842" s="104">
        <f>+N842*O842*P842*'1. Standard_Cost'!$C$12</f>
        <v>0</v>
      </c>
      <c r="T842" s="104">
        <f>+N842*P842*Q842*'1. Standard_Cost'!$D$12</f>
        <v>0</v>
      </c>
      <c r="U842" s="104">
        <f>+N842*O842*'1. Standard_Cost'!$E$12</f>
        <v>0</v>
      </c>
      <c r="V842" s="103"/>
      <c r="W842" s="103"/>
      <c r="X842" s="103"/>
      <c r="Y842" s="104">
        <f>+V842*((X842*'1. Standard_Cost'!$B$16)+(W842*X842*'1. Standard_Cost'!$C$16))</f>
        <v>0</v>
      </c>
      <c r="Z842" s="103"/>
      <c r="AA842" s="103"/>
      <c r="AB842" s="104">
        <f>+Z842*'1. Standard_Cost'!$B$20+AA842*'1. Standard_Cost'!$C$20</f>
        <v>0</v>
      </c>
      <c r="AC842" s="105"/>
      <c r="AD842" s="106"/>
      <c r="AE842" s="104">
        <f>SUM(AD842,AC842,AB842,Y842,U842,T842,S842,R842)*'1. Standard_Cost'!B456</f>
        <v>0</v>
      </c>
      <c r="AF842" s="104">
        <f t="shared" ref="AF842:AF844" si="1380">SUM(AD842,AE842)</f>
        <v>0</v>
      </c>
      <c r="AG842" s="103"/>
      <c r="AH842" s="103">
        <v>0</v>
      </c>
      <c r="AI842" s="103">
        <v>0</v>
      </c>
      <c r="AJ842" s="107"/>
      <c r="AK842" s="107"/>
      <c r="AL842" s="107"/>
      <c r="AM842" s="104">
        <f>AG842*'1. Standard_Cost'!B452+'Incremental_Cost Year 2021'!AH846*'1. Standard_Cost'!C452+'Incremental_Cost Year 2021'!AI846*'1. Standard_Cost'!D452+'Incremental_Cost Year 2021'!AJ846+'Incremental_Cost Year 2021'!AL846+AK842</f>
        <v>0</v>
      </c>
      <c r="AN842" s="104">
        <f>AM842*'1. Standard_Cost'!C456</f>
        <v>0</v>
      </c>
      <c r="AO842" s="107"/>
      <c r="AQ842" s="104">
        <f t="shared" si="1377"/>
        <v>0</v>
      </c>
      <c r="AR842" s="104">
        <f t="shared" si="1378"/>
        <v>0</v>
      </c>
      <c r="AS842" s="104">
        <f t="shared" si="1346"/>
        <v>0</v>
      </c>
      <c r="AT842" s="104">
        <f t="shared" ref="AT842:AT844" si="1381">SUM(AQ842,AR842,AS842)</f>
        <v>0</v>
      </c>
      <c r="AU842" s="229"/>
      <c r="AV842" s="229">
        <v>0</v>
      </c>
      <c r="AW842" s="229"/>
      <c r="AX842" s="229"/>
      <c r="AY842" s="229"/>
      <c r="AZ842" s="229"/>
      <c r="BA842" s="230">
        <f t="shared" si="1379"/>
        <v>0</v>
      </c>
    </row>
    <row r="843" spans="1:53" ht="14.1" customHeight="1" outlineLevel="2" x14ac:dyDescent="0.2">
      <c r="A843" s="68"/>
      <c r="B843" s="94"/>
      <c r="C843" s="95"/>
      <c r="D843" s="110"/>
      <c r="E843" s="110"/>
      <c r="F843" s="110"/>
      <c r="G843" s="111"/>
      <c r="H843" s="99" t="s">
        <v>51</v>
      </c>
      <c r="I843" s="100"/>
      <c r="J843" s="101"/>
      <c r="K843" s="101"/>
      <c r="L843" s="102" t="str">
        <f>IF(I843&lt;&gt;0,((VLOOKUP(I843,'1. Standard_Cost'!$B$4:$D$8,2)+VLOOKUP(I843,'1. Standard_Cost'!$B$4:$D$8,3))*J843*K843),"0")</f>
        <v>0</v>
      </c>
      <c r="M843" s="102">
        <f>L843*'1. Standard_Cost'!F432</f>
        <v>0</v>
      </c>
      <c r="N843" s="103"/>
      <c r="O843" s="103"/>
      <c r="P843" s="103"/>
      <c r="Q843" s="103"/>
      <c r="R843" s="104">
        <f>+N843*P843*'1. Standard_Cost'!$B$12</f>
        <v>0</v>
      </c>
      <c r="S843" s="104">
        <f>+N843*O843*P843*'1. Standard_Cost'!$C$12</f>
        <v>0</v>
      </c>
      <c r="T843" s="104">
        <f>+N843*P843*Q843*'1. Standard_Cost'!$D$12</f>
        <v>0</v>
      </c>
      <c r="U843" s="104">
        <f>+N843*O843*'1. Standard_Cost'!$E$12</f>
        <v>0</v>
      </c>
      <c r="V843" s="103"/>
      <c r="W843" s="103"/>
      <c r="X843" s="103"/>
      <c r="Y843" s="104">
        <f>+V843*((X843*'1. Standard_Cost'!$B$16)+(W843*X843*'1. Standard_Cost'!$C$16))</f>
        <v>0</v>
      </c>
      <c r="Z843" s="103"/>
      <c r="AA843" s="103"/>
      <c r="AB843" s="104">
        <f>+Z843*'1. Standard_Cost'!$B$20+AA843*'1. Standard_Cost'!$C$20</f>
        <v>0</v>
      </c>
      <c r="AC843" s="105"/>
      <c r="AD843" s="106"/>
      <c r="AE843" s="104">
        <f>SUM(AD843,AC843,AB843,Y843,U843,T843,S843,R843)*'1. Standard_Cost'!B456</f>
        <v>0</v>
      </c>
      <c r="AF843" s="104">
        <f t="shared" si="1380"/>
        <v>0</v>
      </c>
      <c r="AG843" s="103"/>
      <c r="AH843" s="103"/>
      <c r="AI843" s="103"/>
      <c r="AJ843" s="107"/>
      <c r="AK843" s="107"/>
      <c r="AL843" s="107"/>
      <c r="AM843" s="104">
        <f>AG843*'1. Standard_Cost'!B452+'Incremental_Cost Year 2021'!AH847*'1. Standard_Cost'!C452+'Incremental_Cost Year 2021'!AI847*'1. Standard_Cost'!D452+'Incremental_Cost Year 2021'!AJ847+'Incremental_Cost Year 2021'!AL847+AK843</f>
        <v>0</v>
      </c>
      <c r="AN843" s="104">
        <f>AM843*'1. Standard_Cost'!C456</f>
        <v>0</v>
      </c>
      <c r="AO843" s="107"/>
      <c r="AQ843" s="104">
        <f t="shared" si="1377"/>
        <v>0</v>
      </c>
      <c r="AR843" s="104">
        <f t="shared" si="1378"/>
        <v>0</v>
      </c>
      <c r="AS843" s="104">
        <f t="shared" si="1346"/>
        <v>0</v>
      </c>
      <c r="AT843" s="104">
        <f t="shared" si="1381"/>
        <v>0</v>
      </c>
      <c r="AU843" s="229"/>
      <c r="AV843" s="229"/>
      <c r="AW843" s="229"/>
      <c r="AX843" s="229"/>
      <c r="AY843" s="229"/>
      <c r="AZ843" s="229"/>
      <c r="BA843" s="230">
        <f t="shared" si="1379"/>
        <v>0</v>
      </c>
    </row>
    <row r="844" spans="1:53" ht="14.1" customHeight="1" outlineLevel="2" x14ac:dyDescent="0.2">
      <c r="A844" s="68"/>
      <c r="B844" s="94"/>
      <c r="C844" s="95"/>
      <c r="D844" s="110"/>
      <c r="E844" s="110"/>
      <c r="F844" s="110"/>
      <c r="G844" s="111"/>
      <c r="H844" s="112" t="s">
        <v>179</v>
      </c>
      <c r="I844" s="100"/>
      <c r="J844" s="101"/>
      <c r="K844" s="101"/>
      <c r="L844" s="102" t="str">
        <f>IF(I844&lt;&gt;0,((VLOOKUP(I844,'1. Standard_Cost'!$B$4:$D$8,2)+VLOOKUP(I844,'1. Standard_Cost'!$B$4:$D$8,3))*J844*K844),"0")</f>
        <v>0</v>
      </c>
      <c r="M844" s="102">
        <f>L844*'1. Standard_Cost'!F432</f>
        <v>0</v>
      </c>
      <c r="N844" s="103"/>
      <c r="O844" s="103"/>
      <c r="P844" s="103"/>
      <c r="Q844" s="103"/>
      <c r="R844" s="104">
        <f>+N844*P844*'1. Standard_Cost'!$B$12</f>
        <v>0</v>
      </c>
      <c r="S844" s="104">
        <f>+N844*O844*P844*'1. Standard_Cost'!$C$12</f>
        <v>0</v>
      </c>
      <c r="T844" s="104">
        <f>+N844*P844*Q844*'1. Standard_Cost'!$D$12</f>
        <v>0</v>
      </c>
      <c r="U844" s="104">
        <f>+N844*O844*'1. Standard_Cost'!$E$12</f>
        <v>0</v>
      </c>
      <c r="V844" s="103"/>
      <c r="W844" s="103"/>
      <c r="X844" s="103"/>
      <c r="Y844" s="104">
        <f>+V844*((X844*'1. Standard_Cost'!$B$16)+(W844*X844*'1. Standard_Cost'!$C$16))</f>
        <v>0</v>
      </c>
      <c r="Z844" s="103"/>
      <c r="AA844" s="103"/>
      <c r="AB844" s="104">
        <f>+Z844*'1. Standard_Cost'!$B$20+AA844*'1. Standard_Cost'!$C$20</f>
        <v>0</v>
      </c>
      <c r="AC844" s="105"/>
      <c r="AD844" s="106"/>
      <c r="AE844" s="104">
        <f>SUM(AD844,AC844,AB844,Y844,U844,T844,S844,R844)*'1. Standard_Cost'!B456</f>
        <v>0</v>
      </c>
      <c r="AF844" s="104">
        <f t="shared" si="1380"/>
        <v>0</v>
      </c>
      <c r="AG844" s="103"/>
      <c r="AH844" s="103"/>
      <c r="AI844" s="103"/>
      <c r="AJ844" s="107"/>
      <c r="AK844" s="107"/>
      <c r="AL844" s="107"/>
      <c r="AM844" s="104">
        <f>AG844*'1. Standard_Cost'!B452+'Incremental_Cost Year 2021'!AH848*'1. Standard_Cost'!C452+'Incremental_Cost Year 2021'!AI848*'1. Standard_Cost'!D452+'Incremental_Cost Year 2021'!AJ848+'Incremental_Cost Year 2021'!AL848+AK844</f>
        <v>0</v>
      </c>
      <c r="AN844" s="104">
        <f>AM844*'1. Standard_Cost'!C456</f>
        <v>0</v>
      </c>
      <c r="AO844" s="107"/>
      <c r="AQ844" s="104">
        <f t="shared" si="1377"/>
        <v>0</v>
      </c>
      <c r="AR844" s="104">
        <f t="shared" si="1378"/>
        <v>0</v>
      </c>
      <c r="AS844" s="104">
        <f t="shared" si="1346"/>
        <v>0</v>
      </c>
      <c r="AT844" s="104">
        <f t="shared" si="1381"/>
        <v>0</v>
      </c>
      <c r="AU844" s="229"/>
      <c r="AV844" s="229"/>
      <c r="AW844" s="229"/>
      <c r="AX844" s="229"/>
      <c r="AY844" s="229"/>
      <c r="AZ844" s="229"/>
      <c r="BA844" s="230">
        <f t="shared" si="1379"/>
        <v>0</v>
      </c>
    </row>
    <row r="845" spans="1:53" ht="24.6" customHeight="1" outlineLevel="1" x14ac:dyDescent="0.2">
      <c r="A845" s="68"/>
      <c r="B845" s="141"/>
      <c r="C845" s="95"/>
      <c r="D845" s="113" t="s">
        <v>48</v>
      </c>
      <c r="E845" s="113" t="s">
        <v>474</v>
      </c>
      <c r="F845" s="114" t="s">
        <v>154</v>
      </c>
      <c r="G845" s="115" t="s">
        <v>155</v>
      </c>
      <c r="H845" s="122" t="s">
        <v>475</v>
      </c>
      <c r="I845" s="117"/>
      <c r="J845" s="117"/>
      <c r="K845" s="117"/>
      <c r="L845" s="118">
        <f>SUM(L841:L844)</f>
        <v>0</v>
      </c>
      <c r="M845" s="118">
        <f>SUM(M841:M844)</f>
        <v>0</v>
      </c>
      <c r="N845" s="117"/>
      <c r="O845" s="117"/>
      <c r="P845" s="117"/>
      <c r="Q845" s="117"/>
      <c r="R845" s="119">
        <f>SUM(R841:R844)</f>
        <v>0</v>
      </c>
      <c r="S845" s="119">
        <f>SUM(S841:S844)</f>
        <v>0</v>
      </c>
      <c r="T845" s="119">
        <f>SUM(T841:T844)</f>
        <v>0</v>
      </c>
      <c r="U845" s="119">
        <f>SUM(U841:U844)</f>
        <v>0</v>
      </c>
      <c r="V845" s="117"/>
      <c r="W845" s="117"/>
      <c r="X845" s="117"/>
      <c r="Y845" s="118">
        <f>SUM(Y841:Y844)</f>
        <v>0</v>
      </c>
      <c r="Z845" s="117"/>
      <c r="AA845" s="117"/>
      <c r="AB845" s="118">
        <f t="shared" ref="AB845:AF845" si="1382">SUM(AB841:AB844)</f>
        <v>0</v>
      </c>
      <c r="AC845" s="118">
        <f t="shared" si="1382"/>
        <v>0</v>
      </c>
      <c r="AD845" s="118">
        <f t="shared" si="1382"/>
        <v>0</v>
      </c>
      <c r="AE845" s="118">
        <f t="shared" si="1382"/>
        <v>0</v>
      </c>
      <c r="AF845" s="118">
        <f t="shared" si="1382"/>
        <v>0</v>
      </c>
      <c r="AG845" s="117"/>
      <c r="AH845" s="117"/>
      <c r="AI845" s="117"/>
      <c r="AJ845" s="119">
        <f>SUM(AJ841:AJ844)</f>
        <v>0</v>
      </c>
      <c r="AK845" s="119">
        <f t="shared" ref="AK845:AN845" si="1383">SUM(AK841:AK844)</f>
        <v>0</v>
      </c>
      <c r="AL845" s="119">
        <f t="shared" si="1383"/>
        <v>0</v>
      </c>
      <c r="AM845" s="119">
        <f t="shared" si="1383"/>
        <v>0</v>
      </c>
      <c r="AN845" s="119">
        <f t="shared" si="1383"/>
        <v>0</v>
      </c>
      <c r="AO845" s="116"/>
      <c r="AP845" s="120"/>
      <c r="AQ845" s="121">
        <f t="shared" ref="AQ845:BA845" si="1384">SUM(AQ841:AQ844)</f>
        <v>0</v>
      </c>
      <c r="AR845" s="121">
        <f t="shared" si="1384"/>
        <v>0</v>
      </c>
      <c r="AS845" s="121">
        <f t="shared" si="1384"/>
        <v>0</v>
      </c>
      <c r="AT845" s="121">
        <f t="shared" si="1384"/>
        <v>0</v>
      </c>
      <c r="AU845" s="121">
        <f t="shared" si="1384"/>
        <v>0</v>
      </c>
      <c r="AV845" s="121">
        <f t="shared" si="1384"/>
        <v>0</v>
      </c>
      <c r="AW845" s="121">
        <f t="shared" si="1384"/>
        <v>0</v>
      </c>
      <c r="AX845" s="121">
        <f t="shared" si="1384"/>
        <v>0</v>
      </c>
      <c r="AY845" s="121">
        <f t="shared" si="1384"/>
        <v>0</v>
      </c>
      <c r="AZ845" s="121">
        <f t="shared" si="1384"/>
        <v>0</v>
      </c>
      <c r="BA845" s="121">
        <f t="shared" si="1384"/>
        <v>0</v>
      </c>
    </row>
    <row r="846" spans="1:53" ht="14.1" customHeight="1" outlineLevel="2" x14ac:dyDescent="0.2">
      <c r="A846" s="68"/>
      <c r="B846" s="94"/>
      <c r="C846" s="250"/>
      <c r="D846" s="96"/>
      <c r="E846" s="96"/>
      <c r="F846" s="97"/>
      <c r="G846" s="98"/>
      <c r="H846" s="99" t="s">
        <v>49</v>
      </c>
      <c r="I846" s="100"/>
      <c r="J846" s="101"/>
      <c r="K846" s="101"/>
      <c r="L846" s="102" t="str">
        <f>IF(I846&lt;&gt;0,((VLOOKUP(I846,'1. Standard_Cost'!$B$4:$D$8,2)+VLOOKUP(I846,'1. Standard_Cost'!$B$4:$D$8,3))*J846*K846),"0")</f>
        <v>0</v>
      </c>
      <c r="M846" s="102">
        <f>L846*'1. Standard_Cost'!F447</f>
        <v>0</v>
      </c>
      <c r="N846" s="103"/>
      <c r="O846" s="103"/>
      <c r="P846" s="103"/>
      <c r="Q846" s="103"/>
      <c r="R846" s="104">
        <f>+N846*P846*'1. Standard_Cost'!$B$12</f>
        <v>0</v>
      </c>
      <c r="S846" s="104">
        <f>+N846*O846*P846*'1. Standard_Cost'!$C$12</f>
        <v>0</v>
      </c>
      <c r="T846" s="104">
        <f>+N846*P846*Q846*'1. Standard_Cost'!$D$12</f>
        <v>0</v>
      </c>
      <c r="U846" s="104">
        <f>+N846*O846*'1. Standard_Cost'!$E$12</f>
        <v>0</v>
      </c>
      <c r="V846" s="103"/>
      <c r="W846" s="103"/>
      <c r="X846" s="103"/>
      <c r="Y846" s="104">
        <f>+V846*((X846*'1. Standard_Cost'!$B$16)+(W846*X846*'1. Standard_Cost'!$C$16))</f>
        <v>0</v>
      </c>
      <c r="Z846" s="103"/>
      <c r="AA846" s="103"/>
      <c r="AB846" s="104">
        <f>+Z846*'1. Standard_Cost'!$B$20+AA846*'1. Standard_Cost'!$C$20</f>
        <v>0</v>
      </c>
      <c r="AC846" s="105"/>
      <c r="AD846" s="106"/>
      <c r="AE846" s="104">
        <f>SUM(AD846,AC846,AB846,Y846,U846,T846,S846,R846)*'1. Standard_Cost'!B471</f>
        <v>0</v>
      </c>
      <c r="AF846" s="104">
        <f>SUM(AD846,AE846)</f>
        <v>0</v>
      </c>
      <c r="AG846" s="103"/>
      <c r="AH846" s="103"/>
      <c r="AI846" s="103"/>
      <c r="AJ846" s="107"/>
      <c r="AK846" s="107"/>
      <c r="AL846" s="107"/>
      <c r="AM846" s="104">
        <f>AG846*'1. Standard_Cost'!B467+'Incremental_Cost Year 2021'!AH850*'1. Standard_Cost'!C467+'Incremental_Cost Year 2021'!AI850*'1. Standard_Cost'!D467+'Incremental_Cost Year 2021'!AJ850+'Incremental_Cost Year 2021'!AL850+AK846</f>
        <v>0</v>
      </c>
      <c r="AN846" s="104">
        <f>AM846*'1. Standard_Cost'!C471</f>
        <v>0</v>
      </c>
      <c r="AO846" s="107"/>
      <c r="AQ846" s="104">
        <f t="shared" ref="AQ846:AQ849" si="1385">L846+M846</f>
        <v>0</v>
      </c>
      <c r="AR846" s="104">
        <f t="shared" ref="AR846:AR849" si="1386">AF846</f>
        <v>0</v>
      </c>
      <c r="AS846" s="104">
        <f t="shared" si="1346"/>
        <v>0</v>
      </c>
      <c r="AT846" s="104">
        <f>SUM(AQ846,AR846,AS846)</f>
        <v>0</v>
      </c>
      <c r="AU846" s="229"/>
      <c r="AV846" s="229"/>
      <c r="AW846" s="229"/>
      <c r="AX846" s="229"/>
      <c r="AY846" s="229"/>
      <c r="AZ846" s="229"/>
      <c r="BA846" s="230">
        <f t="shared" ref="BA846:BA849" si="1387">SUM(AU846:AZ846)-AT846</f>
        <v>0</v>
      </c>
    </row>
    <row r="847" spans="1:53" ht="14.1" customHeight="1" outlineLevel="2" x14ac:dyDescent="0.2">
      <c r="A847" s="68"/>
      <c r="B847" s="94"/>
      <c r="C847" s="251"/>
      <c r="D847" s="110"/>
      <c r="E847" s="110"/>
      <c r="F847" s="110"/>
      <c r="G847" s="111"/>
      <c r="H847" s="99" t="s">
        <v>50</v>
      </c>
      <c r="I847" s="100"/>
      <c r="J847" s="101"/>
      <c r="K847" s="101"/>
      <c r="L847" s="102" t="str">
        <f>IF(I847&lt;&gt;0,((VLOOKUP(I847,'1. Standard_Cost'!$B$4:$D$8,2)+VLOOKUP(I847,'1. Standard_Cost'!$B$4:$D$8,3))*J847*K847),"0")</f>
        <v>0</v>
      </c>
      <c r="M847" s="102">
        <f>L847*'1. Standard_Cost'!F447</f>
        <v>0</v>
      </c>
      <c r="N847" s="103"/>
      <c r="O847" s="103"/>
      <c r="P847" s="103"/>
      <c r="Q847" s="103"/>
      <c r="R847" s="104">
        <f>+N847*P847*'1. Standard_Cost'!$B$12</f>
        <v>0</v>
      </c>
      <c r="S847" s="104">
        <f>+N847*O847*P847*'1. Standard_Cost'!$C$12</f>
        <v>0</v>
      </c>
      <c r="T847" s="104">
        <f>+N847*P847*Q847*'1. Standard_Cost'!$D$12</f>
        <v>0</v>
      </c>
      <c r="U847" s="104">
        <f>+N847*O847*'1. Standard_Cost'!$E$12</f>
        <v>0</v>
      </c>
      <c r="V847" s="103"/>
      <c r="W847" s="103"/>
      <c r="X847" s="103"/>
      <c r="Y847" s="104">
        <f>+V847*((X847*'1. Standard_Cost'!$B$16)+(W847*X847*'1. Standard_Cost'!$C$16))</f>
        <v>0</v>
      </c>
      <c r="Z847" s="103"/>
      <c r="AA847" s="103"/>
      <c r="AB847" s="104">
        <f>+Z847*'1. Standard_Cost'!$B$20+AA847*'1. Standard_Cost'!$C$20</f>
        <v>0</v>
      </c>
      <c r="AC847" s="105"/>
      <c r="AD847" s="106"/>
      <c r="AE847" s="104">
        <f>SUM(AD847,AC847,AB847,Y847,U847,T847,S847,R847)*'1. Standard_Cost'!B471</f>
        <v>0</v>
      </c>
      <c r="AF847" s="104">
        <f t="shared" ref="AF847:AF849" si="1388">SUM(AD847,AE847)</f>
        <v>0</v>
      </c>
      <c r="AG847" s="103"/>
      <c r="AH847" s="103">
        <v>0</v>
      </c>
      <c r="AI847" s="103">
        <v>0</v>
      </c>
      <c r="AJ847" s="107"/>
      <c r="AK847" s="107"/>
      <c r="AL847" s="107"/>
      <c r="AM847" s="104">
        <f>AG847*'1. Standard_Cost'!B467+'Incremental_Cost Year 2021'!AH851*'1. Standard_Cost'!C467+'Incremental_Cost Year 2021'!AI851*'1. Standard_Cost'!D467+'Incremental_Cost Year 2021'!AJ851+'Incremental_Cost Year 2021'!AL851+AK847</f>
        <v>0</v>
      </c>
      <c r="AN847" s="104">
        <f>AM847*'1. Standard_Cost'!C471</f>
        <v>0</v>
      </c>
      <c r="AO847" s="107"/>
      <c r="AQ847" s="104">
        <f t="shared" si="1385"/>
        <v>0</v>
      </c>
      <c r="AR847" s="104">
        <f t="shared" si="1386"/>
        <v>0</v>
      </c>
      <c r="AS847" s="104">
        <f t="shared" si="1346"/>
        <v>0</v>
      </c>
      <c r="AT847" s="104">
        <f t="shared" ref="AT847:AT849" si="1389">SUM(AQ847,AR847,AS847)</f>
        <v>0</v>
      </c>
      <c r="AU847" s="229"/>
      <c r="AV847" s="229">
        <v>0</v>
      </c>
      <c r="AW847" s="229"/>
      <c r="AX847" s="229"/>
      <c r="AY847" s="229"/>
      <c r="AZ847" s="229"/>
      <c r="BA847" s="230">
        <f t="shared" si="1387"/>
        <v>0</v>
      </c>
    </row>
    <row r="848" spans="1:53" ht="14.1" customHeight="1" outlineLevel="2" x14ac:dyDescent="0.2">
      <c r="A848" s="68"/>
      <c r="B848" s="94"/>
      <c r="C848" s="251"/>
      <c r="D848" s="110"/>
      <c r="E848" s="110"/>
      <c r="F848" s="110"/>
      <c r="G848" s="111"/>
      <c r="H848" s="99" t="s">
        <v>51</v>
      </c>
      <c r="I848" s="100"/>
      <c r="J848" s="101"/>
      <c r="K848" s="101"/>
      <c r="L848" s="102" t="str">
        <f>IF(I848&lt;&gt;0,((VLOOKUP(I848,'1. Standard_Cost'!$B$4:$D$8,2)+VLOOKUP(I848,'1. Standard_Cost'!$B$4:$D$8,3))*J848*K848),"0")</f>
        <v>0</v>
      </c>
      <c r="M848" s="102">
        <f>L848*'1. Standard_Cost'!F447</f>
        <v>0</v>
      </c>
      <c r="N848" s="103"/>
      <c r="O848" s="103"/>
      <c r="P848" s="103"/>
      <c r="Q848" s="103"/>
      <c r="R848" s="104">
        <f>+N848*P848*'1. Standard_Cost'!$B$12</f>
        <v>0</v>
      </c>
      <c r="S848" s="104">
        <f>+N848*O848*P848*'1. Standard_Cost'!$C$12</f>
        <v>0</v>
      </c>
      <c r="T848" s="104">
        <f>+N848*P848*Q848*'1. Standard_Cost'!$D$12</f>
        <v>0</v>
      </c>
      <c r="U848" s="104">
        <f>+N848*O848*'1. Standard_Cost'!$E$12</f>
        <v>0</v>
      </c>
      <c r="V848" s="103"/>
      <c r="W848" s="103"/>
      <c r="X848" s="103"/>
      <c r="Y848" s="104">
        <f>+V848*((X848*'1. Standard_Cost'!$B$16)+(W848*X848*'1. Standard_Cost'!$C$16))</f>
        <v>0</v>
      </c>
      <c r="Z848" s="103"/>
      <c r="AA848" s="103"/>
      <c r="AB848" s="104">
        <f>+Z848*'1. Standard_Cost'!$B$20+AA848*'1. Standard_Cost'!$C$20</f>
        <v>0</v>
      </c>
      <c r="AC848" s="105"/>
      <c r="AD848" s="106"/>
      <c r="AE848" s="104">
        <f>SUM(AD848,AC848,AB848,Y848,U848,T848,S848,R848)*'1. Standard_Cost'!B471</f>
        <v>0</v>
      </c>
      <c r="AF848" s="104">
        <f t="shared" si="1388"/>
        <v>0</v>
      </c>
      <c r="AG848" s="103"/>
      <c r="AH848" s="103"/>
      <c r="AI848" s="103"/>
      <c r="AJ848" s="107"/>
      <c r="AK848" s="107"/>
      <c r="AL848" s="107"/>
      <c r="AM848" s="104">
        <f>AG848*'1. Standard_Cost'!B467+'Incremental_Cost Year 2021'!AH852*'1. Standard_Cost'!C467+'Incremental_Cost Year 2021'!AI852*'1. Standard_Cost'!D467+'Incremental_Cost Year 2021'!AJ852+'Incremental_Cost Year 2021'!AL852+AK848</f>
        <v>0</v>
      </c>
      <c r="AN848" s="104">
        <f>AM848*'1. Standard_Cost'!C471</f>
        <v>0</v>
      </c>
      <c r="AO848" s="107"/>
      <c r="AQ848" s="104">
        <f t="shared" si="1385"/>
        <v>0</v>
      </c>
      <c r="AR848" s="104">
        <f t="shared" si="1386"/>
        <v>0</v>
      </c>
      <c r="AS848" s="104">
        <f t="shared" si="1346"/>
        <v>0</v>
      </c>
      <c r="AT848" s="104">
        <f t="shared" si="1389"/>
        <v>0</v>
      </c>
      <c r="AU848" s="229"/>
      <c r="AV848" s="229"/>
      <c r="AW848" s="229"/>
      <c r="AX848" s="229"/>
      <c r="AY848" s="229"/>
      <c r="AZ848" s="229"/>
      <c r="BA848" s="230">
        <f t="shared" si="1387"/>
        <v>0</v>
      </c>
    </row>
    <row r="849" spans="1:53" ht="14.1" customHeight="1" outlineLevel="2" x14ac:dyDescent="0.2">
      <c r="A849" s="68"/>
      <c r="B849" s="94"/>
      <c r="C849" s="251"/>
      <c r="D849" s="110"/>
      <c r="E849" s="110"/>
      <c r="F849" s="110"/>
      <c r="G849" s="111"/>
      <c r="H849" s="112" t="s">
        <v>179</v>
      </c>
      <c r="I849" s="100"/>
      <c r="J849" s="101"/>
      <c r="K849" s="101"/>
      <c r="L849" s="102" t="str">
        <f>IF(I849&lt;&gt;0,((VLOOKUP(I849,'1. Standard_Cost'!$B$4:$D$8,2)+VLOOKUP(I849,'1. Standard_Cost'!$B$4:$D$8,3))*J849*K849),"0")</f>
        <v>0</v>
      </c>
      <c r="M849" s="102">
        <f>L849*'1. Standard_Cost'!F447</f>
        <v>0</v>
      </c>
      <c r="N849" s="103"/>
      <c r="O849" s="103"/>
      <c r="P849" s="103"/>
      <c r="Q849" s="103"/>
      <c r="R849" s="104">
        <f>+N849*P849*'1. Standard_Cost'!$B$12</f>
        <v>0</v>
      </c>
      <c r="S849" s="104">
        <f>+N849*O849*P849*'1. Standard_Cost'!$C$12</f>
        <v>0</v>
      </c>
      <c r="T849" s="104">
        <f>+N849*P849*Q849*'1. Standard_Cost'!$D$12</f>
        <v>0</v>
      </c>
      <c r="U849" s="104">
        <f>+N849*O849*'1. Standard_Cost'!$E$12</f>
        <v>0</v>
      </c>
      <c r="V849" s="103"/>
      <c r="W849" s="103"/>
      <c r="X849" s="103"/>
      <c r="Y849" s="104">
        <f>+V849*((X849*'1. Standard_Cost'!$B$16)+(W849*X849*'1. Standard_Cost'!$C$16))</f>
        <v>0</v>
      </c>
      <c r="Z849" s="103"/>
      <c r="AA849" s="103"/>
      <c r="AB849" s="104">
        <f>+Z849*'1. Standard_Cost'!$B$20+AA849*'1. Standard_Cost'!$C$20</f>
        <v>0</v>
      </c>
      <c r="AC849" s="105"/>
      <c r="AD849" s="106"/>
      <c r="AE849" s="104">
        <f>SUM(AD849,AC849,AB849,Y849,U849,T849,S849,R849)*'1. Standard_Cost'!B471</f>
        <v>0</v>
      </c>
      <c r="AF849" s="104">
        <f t="shared" si="1388"/>
        <v>0</v>
      </c>
      <c r="AG849" s="103"/>
      <c r="AH849" s="103"/>
      <c r="AI849" s="103"/>
      <c r="AJ849" s="107"/>
      <c r="AK849" s="107"/>
      <c r="AL849" s="107"/>
      <c r="AM849" s="104">
        <f>AG849*'1. Standard_Cost'!B467+'Incremental_Cost Year 2021'!AH853*'1. Standard_Cost'!C467+'Incremental_Cost Year 2021'!AI853*'1. Standard_Cost'!D467+'Incremental_Cost Year 2021'!AJ853+'Incremental_Cost Year 2021'!AL853+AK849</f>
        <v>0</v>
      </c>
      <c r="AN849" s="104">
        <f>AM849*'1. Standard_Cost'!C471</f>
        <v>0</v>
      </c>
      <c r="AO849" s="107"/>
      <c r="AQ849" s="104">
        <f t="shared" si="1385"/>
        <v>0</v>
      </c>
      <c r="AR849" s="104">
        <f t="shared" si="1386"/>
        <v>0</v>
      </c>
      <c r="AS849" s="104">
        <f t="shared" si="1346"/>
        <v>0</v>
      </c>
      <c r="AT849" s="104">
        <f t="shared" si="1389"/>
        <v>0</v>
      </c>
      <c r="AU849" s="229"/>
      <c r="AV849" s="229"/>
      <c r="AW849" s="229"/>
      <c r="AX849" s="229"/>
      <c r="AY849" s="229"/>
      <c r="AZ849" s="229"/>
      <c r="BA849" s="230">
        <f t="shared" si="1387"/>
        <v>0</v>
      </c>
    </row>
    <row r="850" spans="1:53" ht="25.35" customHeight="1" outlineLevel="1" x14ac:dyDescent="0.2">
      <c r="A850" s="68"/>
      <c r="B850" s="94"/>
      <c r="C850" s="251"/>
      <c r="D850" s="113" t="s">
        <v>48</v>
      </c>
      <c r="E850" s="113" t="s">
        <v>476</v>
      </c>
      <c r="F850" s="114" t="s">
        <v>154</v>
      </c>
      <c r="G850" s="115" t="s">
        <v>155</v>
      </c>
      <c r="H850" s="140" t="s">
        <v>477</v>
      </c>
      <c r="I850" s="117"/>
      <c r="J850" s="117"/>
      <c r="K850" s="117"/>
      <c r="L850" s="118">
        <f>SUM(L846:L849)</f>
        <v>0</v>
      </c>
      <c r="M850" s="118">
        <f>SUM(M846:M849)</f>
        <v>0</v>
      </c>
      <c r="N850" s="117"/>
      <c r="O850" s="117"/>
      <c r="P850" s="117"/>
      <c r="Q850" s="117"/>
      <c r="R850" s="119">
        <f>SUM(R846:R849)</f>
        <v>0</v>
      </c>
      <c r="S850" s="119">
        <f>SUM(S846:S849)</f>
        <v>0</v>
      </c>
      <c r="T850" s="119">
        <f>SUM(T846:T849)</f>
        <v>0</v>
      </c>
      <c r="U850" s="119">
        <f>SUM(U846:U849)</f>
        <v>0</v>
      </c>
      <c r="V850" s="117"/>
      <c r="W850" s="117"/>
      <c r="X850" s="117"/>
      <c r="Y850" s="118">
        <f>SUM(Y846:Y849)</f>
        <v>0</v>
      </c>
      <c r="Z850" s="117"/>
      <c r="AA850" s="117"/>
      <c r="AB850" s="118">
        <f t="shared" ref="AB850:AF850" si="1390">SUM(AB846:AB849)</f>
        <v>0</v>
      </c>
      <c r="AC850" s="118">
        <f t="shared" si="1390"/>
        <v>0</v>
      </c>
      <c r="AD850" s="118">
        <f t="shared" si="1390"/>
        <v>0</v>
      </c>
      <c r="AE850" s="118">
        <f t="shared" si="1390"/>
        <v>0</v>
      </c>
      <c r="AF850" s="118">
        <f t="shared" si="1390"/>
        <v>0</v>
      </c>
      <c r="AG850" s="117"/>
      <c r="AH850" s="117"/>
      <c r="AI850" s="117"/>
      <c r="AJ850" s="119">
        <f>SUM(AJ846:AJ849)</f>
        <v>0</v>
      </c>
      <c r="AK850" s="119">
        <f t="shared" ref="AK850:AN850" si="1391">SUM(AK846:AK849)</f>
        <v>0</v>
      </c>
      <c r="AL850" s="119">
        <f t="shared" si="1391"/>
        <v>0</v>
      </c>
      <c r="AM850" s="119">
        <f t="shared" si="1391"/>
        <v>0</v>
      </c>
      <c r="AN850" s="119">
        <f t="shared" si="1391"/>
        <v>0</v>
      </c>
      <c r="AO850" s="116"/>
      <c r="AP850" s="120"/>
      <c r="AQ850" s="118">
        <f t="shared" ref="AQ850:BA850" si="1392">SUM(AQ846:AQ849)</f>
        <v>0</v>
      </c>
      <c r="AR850" s="118">
        <f t="shared" si="1392"/>
        <v>0</v>
      </c>
      <c r="AS850" s="118">
        <f t="shared" si="1392"/>
        <v>0</v>
      </c>
      <c r="AT850" s="118">
        <f t="shared" si="1392"/>
        <v>0</v>
      </c>
      <c r="AU850" s="118">
        <f t="shared" si="1392"/>
        <v>0</v>
      </c>
      <c r="AV850" s="118">
        <f t="shared" si="1392"/>
        <v>0</v>
      </c>
      <c r="AW850" s="118">
        <f t="shared" si="1392"/>
        <v>0</v>
      </c>
      <c r="AX850" s="118">
        <f t="shared" si="1392"/>
        <v>0</v>
      </c>
      <c r="AY850" s="118">
        <f t="shared" si="1392"/>
        <v>0</v>
      </c>
      <c r="AZ850" s="118">
        <f t="shared" si="1392"/>
        <v>0</v>
      </c>
      <c r="BA850" s="118">
        <f t="shared" si="1392"/>
        <v>0</v>
      </c>
    </row>
    <row r="851" spans="1:53" ht="14.1" customHeight="1" outlineLevel="2" x14ac:dyDescent="0.2">
      <c r="A851" s="68"/>
      <c r="B851" s="94"/>
      <c r="C851" s="251"/>
      <c r="D851" s="96"/>
      <c r="E851" s="96"/>
      <c r="F851" s="97"/>
      <c r="G851" s="98"/>
      <c r="H851" s="99" t="s">
        <v>570</v>
      </c>
      <c r="I851" s="100" t="s">
        <v>4</v>
      </c>
      <c r="J851" s="101">
        <v>1</v>
      </c>
      <c r="K851" s="101">
        <v>3</v>
      </c>
      <c r="L851" s="102">
        <f>IF(I851&lt;&gt;0,((VLOOKUP(I851,'1. Standard_Cost'!$B$4:$D$8,2)+VLOOKUP(I851,'1. Standard_Cost'!$B$4:$D$8,3))*J851*K851),"0")</f>
        <v>240300</v>
      </c>
      <c r="M851" s="102">
        <f>L851*'1. Standard_Cost'!F4</f>
        <v>40130.100000000006</v>
      </c>
      <c r="N851" s="103"/>
      <c r="O851" s="103"/>
      <c r="P851" s="103"/>
      <c r="Q851" s="103"/>
      <c r="R851" s="104">
        <f>+N851*P851*'[1]1. Standard_Cost'!$B$12</f>
        <v>0</v>
      </c>
      <c r="S851" s="104">
        <f>+N851*O851*P851*'[1]1. Standard_Cost'!$C$12</f>
        <v>0</v>
      </c>
      <c r="T851" s="104">
        <f>+N851*P851*Q851*'[1]1. Standard_Cost'!$D$12</f>
        <v>0</v>
      </c>
      <c r="U851" s="104">
        <f>+N851*O851*'[1]1. Standard_Cost'!$E$12</f>
        <v>0</v>
      </c>
      <c r="V851" s="103"/>
      <c r="W851" s="103"/>
      <c r="X851" s="103"/>
      <c r="Y851" s="104">
        <f>+V851*((X851*'[1]1. Standard_Cost'!$B$16)+(W851*X851*'[1]1. Standard_Cost'!$C$16))</f>
        <v>0</v>
      </c>
      <c r="Z851" s="103"/>
      <c r="AA851" s="103"/>
      <c r="AB851" s="104">
        <f>+Z851*'[1]1. Standard_Cost'!$B$20+AA851*'[1]1. Standard_Cost'!$C$20</f>
        <v>0</v>
      </c>
      <c r="AC851" s="105"/>
      <c r="AD851" s="106"/>
      <c r="AE851" s="104">
        <f>SUM(AD851,AC851,AB851,Y851,U851,T851,S851,R851)*'[1]1. Standard_Cost'!B470</f>
        <v>0</v>
      </c>
      <c r="AF851" s="104">
        <f>SUM(AD851,AE851)</f>
        <v>0</v>
      </c>
      <c r="AG851" s="103"/>
      <c r="AH851" s="103"/>
      <c r="AI851" s="103"/>
      <c r="AJ851" s="107"/>
      <c r="AK851" s="107"/>
      <c r="AL851" s="107"/>
      <c r="AM851" s="104">
        <f>AG851*'[1]1. Standard_Cost'!B466+'[1]Incremental_Cost Year 2021'!AH869*'[1]1. Standard_Cost'!C466+'[1]Incremental_Cost Year 2021'!AI869*'[1]1. Standard_Cost'!D466+'[1]Incremental_Cost Year 2021'!AJ869+'[1]Incremental_Cost Year 2021'!AL869+AK851</f>
        <v>0</v>
      </c>
      <c r="AN851" s="104">
        <f>AM851*'[1]1. Standard_Cost'!C470</f>
        <v>0</v>
      </c>
      <c r="AO851" s="107"/>
      <c r="AQ851" s="104">
        <f t="shared" ref="AQ851:AQ854" si="1393">L851+M851</f>
        <v>280430.09999999998</v>
      </c>
      <c r="AR851" s="104">
        <f t="shared" ref="AR851:AR854" si="1394">AF851</f>
        <v>0</v>
      </c>
      <c r="AS851" s="104">
        <f t="shared" si="1346"/>
        <v>0</v>
      </c>
      <c r="AT851" s="104">
        <f>SUM(AQ851,AR851,AS851)</f>
        <v>280430.09999999998</v>
      </c>
      <c r="AU851" s="229">
        <f>AT851</f>
        <v>280430.09999999998</v>
      </c>
      <c r="AV851" s="229"/>
      <c r="AW851" s="229"/>
      <c r="AX851" s="229"/>
      <c r="AY851" s="229"/>
      <c r="AZ851" s="229"/>
      <c r="BA851" s="230">
        <f t="shared" ref="BA851:BA854" si="1395">SUM(AU851:AZ851)-AT851</f>
        <v>0</v>
      </c>
    </row>
    <row r="852" spans="1:53" ht="14.1" customHeight="1" outlineLevel="2" x14ac:dyDescent="0.2">
      <c r="A852" s="68"/>
      <c r="B852" s="94"/>
      <c r="C852" s="251"/>
      <c r="D852" s="110"/>
      <c r="E852" s="110"/>
      <c r="F852" s="110"/>
      <c r="G852" s="111"/>
      <c r="H852" s="99" t="s">
        <v>571</v>
      </c>
      <c r="I852" s="100" t="s">
        <v>3</v>
      </c>
      <c r="J852" s="101">
        <v>1</v>
      </c>
      <c r="K852" s="101">
        <v>1</v>
      </c>
      <c r="L852" s="102">
        <f>IF(I852&lt;&gt;0,((VLOOKUP(I852,'1. Standard_Cost'!$B$4:$D$8,2)+VLOOKUP(I852,'1. Standard_Cost'!$B$4:$D$8,3))*J852*K852),"0")</f>
        <v>100100</v>
      </c>
      <c r="M852" s="102">
        <f>L852*'1. Standard_Cost'!F4</f>
        <v>16716.7</v>
      </c>
      <c r="N852" s="103"/>
      <c r="O852" s="103"/>
      <c r="P852" s="103"/>
      <c r="Q852" s="103"/>
      <c r="R852" s="104">
        <f>+N852*P852*'[1]1. Standard_Cost'!$B$12</f>
        <v>0</v>
      </c>
      <c r="S852" s="104">
        <f>+N852*O852*P852*'[1]1. Standard_Cost'!$C$12</f>
        <v>0</v>
      </c>
      <c r="T852" s="104">
        <f>+N852*P852*Q852*'[1]1. Standard_Cost'!$D$12</f>
        <v>0</v>
      </c>
      <c r="U852" s="104">
        <f>+N852*O852*'[1]1. Standard_Cost'!$E$12</f>
        <v>0</v>
      </c>
      <c r="V852" s="103"/>
      <c r="W852" s="103"/>
      <c r="X852" s="103"/>
      <c r="Y852" s="104">
        <f>+V852*((X852*'[1]1. Standard_Cost'!$B$16)+(W852*X852*'[1]1. Standard_Cost'!$C$16))</f>
        <v>0</v>
      </c>
      <c r="Z852" s="103"/>
      <c r="AA852" s="103"/>
      <c r="AB852" s="104">
        <f>+Z852*'[1]1. Standard_Cost'!$B$20+AA852*'[1]1. Standard_Cost'!$C$20</f>
        <v>0</v>
      </c>
      <c r="AC852" s="105"/>
      <c r="AD852" s="106"/>
      <c r="AE852" s="104">
        <f>SUM(AD852,AC852,AB852,Y852,U852,T852,S852,R852)*'[1]1. Standard_Cost'!B470</f>
        <v>0</v>
      </c>
      <c r="AF852" s="104">
        <f t="shared" ref="AF852:AF854" si="1396">SUM(AD852,AE852)</f>
        <v>0</v>
      </c>
      <c r="AG852" s="103"/>
      <c r="AH852" s="103">
        <v>0</v>
      </c>
      <c r="AI852" s="103">
        <v>0</v>
      </c>
      <c r="AJ852" s="107"/>
      <c r="AK852" s="107"/>
      <c r="AL852" s="107"/>
      <c r="AM852" s="104">
        <f>AG852*'[1]1. Standard_Cost'!B466+'[1]Incremental_Cost Year 2021'!AH870*'[1]1. Standard_Cost'!C466+'[1]Incremental_Cost Year 2021'!AI870*'[1]1. Standard_Cost'!D466+'[1]Incremental_Cost Year 2021'!AJ870+'[1]Incremental_Cost Year 2021'!AL870+AK852</f>
        <v>0</v>
      </c>
      <c r="AN852" s="104">
        <f>AM852*'[1]1. Standard_Cost'!C470</f>
        <v>0</v>
      </c>
      <c r="AO852" s="107"/>
      <c r="AQ852" s="104">
        <f t="shared" si="1393"/>
        <v>116816.7</v>
      </c>
      <c r="AR852" s="104">
        <f t="shared" si="1394"/>
        <v>0</v>
      </c>
      <c r="AS852" s="104">
        <f t="shared" si="1346"/>
        <v>0</v>
      </c>
      <c r="AT852" s="104">
        <f t="shared" ref="AT852:AT854" si="1397">SUM(AQ852,AR852,AS852)</f>
        <v>116816.7</v>
      </c>
      <c r="AU852" s="229">
        <f>AT852</f>
        <v>116816.7</v>
      </c>
      <c r="AV852" s="229">
        <v>0</v>
      </c>
      <c r="AW852" s="229"/>
      <c r="AX852" s="229"/>
      <c r="AY852" s="229"/>
      <c r="AZ852" s="229"/>
      <c r="BA852" s="230">
        <f t="shared" si="1395"/>
        <v>0</v>
      </c>
    </row>
    <row r="853" spans="1:53" ht="14.1" customHeight="1" outlineLevel="2" x14ac:dyDescent="0.2">
      <c r="A853" s="68"/>
      <c r="B853" s="94"/>
      <c r="C853" s="251"/>
      <c r="D853" s="110"/>
      <c r="E853" s="110"/>
      <c r="F853" s="110"/>
      <c r="G853" s="111"/>
      <c r="H853" s="99" t="s">
        <v>51</v>
      </c>
      <c r="I853" s="100"/>
      <c r="J853" s="101"/>
      <c r="K853" s="101"/>
      <c r="L853" s="102" t="str">
        <f>IF(I853&lt;&gt;0,((VLOOKUP(I853,'[1]1. Standard_Cost'!$B$4:$D$8,2)+VLOOKUP(I853,'[1]1. Standard_Cost'!$B$4:$D$8,3))*J853*K853),"0")</f>
        <v>0</v>
      </c>
      <c r="M853" s="102">
        <f>L853*'[1]1. Standard_Cost'!F4</f>
        <v>0</v>
      </c>
      <c r="N853" s="103"/>
      <c r="O853" s="103"/>
      <c r="P853" s="103"/>
      <c r="Q853" s="103"/>
      <c r="R853" s="104">
        <f>+N853*P853*'[1]1. Standard_Cost'!$B$12</f>
        <v>0</v>
      </c>
      <c r="S853" s="104">
        <f>+N853*O853*P853*'[1]1. Standard_Cost'!$C$12</f>
        <v>0</v>
      </c>
      <c r="T853" s="104">
        <f>+N853*P853*Q853*'[1]1. Standard_Cost'!$D$12</f>
        <v>0</v>
      </c>
      <c r="U853" s="104">
        <f>+N853*O853*'[1]1. Standard_Cost'!$E$12</f>
        <v>0</v>
      </c>
      <c r="V853" s="103"/>
      <c r="W853" s="103"/>
      <c r="X853" s="103"/>
      <c r="Y853" s="104">
        <f>+V853*((X853*'[1]1. Standard_Cost'!$B$16)+(W853*X853*'[1]1. Standard_Cost'!$C$16))</f>
        <v>0</v>
      </c>
      <c r="Z853" s="103"/>
      <c r="AA853" s="103"/>
      <c r="AB853" s="104">
        <f>+Z853*'[1]1. Standard_Cost'!$B$20+AA853*'[1]1. Standard_Cost'!$C$20</f>
        <v>0</v>
      </c>
      <c r="AC853" s="105"/>
      <c r="AD853" s="106"/>
      <c r="AE853" s="104">
        <f>SUM(AD853,AC853,AB853,Y853,U853,T853,S853,R853)*'[1]1. Standard_Cost'!B470</f>
        <v>0</v>
      </c>
      <c r="AF853" s="104">
        <f t="shared" si="1396"/>
        <v>0</v>
      </c>
      <c r="AG853" s="103"/>
      <c r="AH853" s="103"/>
      <c r="AI853" s="103"/>
      <c r="AJ853" s="107"/>
      <c r="AK853" s="107"/>
      <c r="AL853" s="107"/>
      <c r="AM853" s="104">
        <f>AG853*'[1]1. Standard_Cost'!B466+'[1]Incremental_Cost Year 2021'!AH871*'[1]1. Standard_Cost'!C466+'[1]Incremental_Cost Year 2021'!AI871*'[1]1. Standard_Cost'!D466+'[1]Incremental_Cost Year 2021'!AJ871+'[1]Incremental_Cost Year 2021'!AL871+AK853</f>
        <v>0</v>
      </c>
      <c r="AN853" s="104">
        <f>AM853*'[1]1. Standard_Cost'!C470</f>
        <v>0</v>
      </c>
      <c r="AO853" s="107"/>
      <c r="AQ853" s="104">
        <f t="shared" si="1393"/>
        <v>0</v>
      </c>
      <c r="AR853" s="104">
        <f t="shared" si="1394"/>
        <v>0</v>
      </c>
      <c r="AS853" s="104">
        <f t="shared" si="1346"/>
        <v>0</v>
      </c>
      <c r="AT853" s="104">
        <f t="shared" si="1397"/>
        <v>0</v>
      </c>
      <c r="AU853" s="229"/>
      <c r="AV853" s="229"/>
      <c r="AW853" s="229"/>
      <c r="AX853" s="229"/>
      <c r="AY853" s="229"/>
      <c r="AZ853" s="229"/>
      <c r="BA853" s="230">
        <f t="shared" si="1395"/>
        <v>0</v>
      </c>
    </row>
    <row r="854" spans="1:53" ht="14.1" customHeight="1" outlineLevel="2" x14ac:dyDescent="0.2">
      <c r="A854" s="68"/>
      <c r="B854" s="94"/>
      <c r="C854" s="251"/>
      <c r="D854" s="110"/>
      <c r="E854" s="110"/>
      <c r="F854" s="110"/>
      <c r="G854" s="111"/>
      <c r="H854" s="112" t="s">
        <v>179</v>
      </c>
      <c r="I854" s="100"/>
      <c r="J854" s="101"/>
      <c r="K854" s="101"/>
      <c r="L854" s="102" t="str">
        <f>IF(I854&lt;&gt;0,((VLOOKUP(I854,'[1]1. Standard_Cost'!$B$4:$D$8,2)+VLOOKUP(I854,'[1]1. Standard_Cost'!$B$4:$D$8,3))*J854*K854),"0")</f>
        <v>0</v>
      </c>
      <c r="M854" s="102">
        <f>L854*'[1]1. Standard_Cost'!F4</f>
        <v>0</v>
      </c>
      <c r="N854" s="103"/>
      <c r="O854" s="103"/>
      <c r="P854" s="103"/>
      <c r="Q854" s="103"/>
      <c r="R854" s="104">
        <f>+N854*P854*'[1]1. Standard_Cost'!$B$12</f>
        <v>0</v>
      </c>
      <c r="S854" s="104">
        <f>+N854*O854*P854*'[1]1. Standard_Cost'!$C$12</f>
        <v>0</v>
      </c>
      <c r="T854" s="104">
        <f>+N854*P854*Q854*'[1]1. Standard_Cost'!$D$12</f>
        <v>0</v>
      </c>
      <c r="U854" s="104">
        <f>+N854*O854*'[1]1. Standard_Cost'!$E$12</f>
        <v>0</v>
      </c>
      <c r="V854" s="103"/>
      <c r="W854" s="103"/>
      <c r="X854" s="103"/>
      <c r="Y854" s="104">
        <f>+V854*((X854*'[1]1. Standard_Cost'!$B$16)+(W854*X854*'[1]1. Standard_Cost'!$C$16))</f>
        <v>0</v>
      </c>
      <c r="Z854" s="103"/>
      <c r="AA854" s="103"/>
      <c r="AB854" s="104">
        <f>+Z854*'[1]1. Standard_Cost'!$B$20+AA854*'[1]1. Standard_Cost'!$C$20</f>
        <v>0</v>
      </c>
      <c r="AC854" s="105"/>
      <c r="AD854" s="106"/>
      <c r="AE854" s="104">
        <f>SUM(AD854,AC854,AB854,Y854,U854,T854,S854,R854)*'[1]1. Standard_Cost'!B470</f>
        <v>0</v>
      </c>
      <c r="AF854" s="104">
        <f t="shared" si="1396"/>
        <v>0</v>
      </c>
      <c r="AG854" s="103"/>
      <c r="AH854" s="103"/>
      <c r="AI854" s="103"/>
      <c r="AJ854" s="107"/>
      <c r="AK854" s="107"/>
      <c r="AL854" s="107"/>
      <c r="AM854" s="104">
        <f>AG854*'[1]1. Standard_Cost'!B466+'[1]Incremental_Cost Year 2021'!AH872*'[1]1. Standard_Cost'!C466+'[1]Incremental_Cost Year 2021'!AI872*'[1]1. Standard_Cost'!D466+'[1]Incremental_Cost Year 2021'!AJ872+'[1]Incremental_Cost Year 2021'!AL872+AK854</f>
        <v>0</v>
      </c>
      <c r="AN854" s="104">
        <f>AM854*'[1]1. Standard_Cost'!C470</f>
        <v>0</v>
      </c>
      <c r="AO854" s="107"/>
      <c r="AQ854" s="104">
        <f t="shared" si="1393"/>
        <v>0</v>
      </c>
      <c r="AR854" s="104">
        <f t="shared" si="1394"/>
        <v>0</v>
      </c>
      <c r="AS854" s="104">
        <f t="shared" si="1346"/>
        <v>0</v>
      </c>
      <c r="AT854" s="104">
        <f t="shared" si="1397"/>
        <v>0</v>
      </c>
      <c r="AU854" s="229"/>
      <c r="AV854" s="229"/>
      <c r="AW854" s="229"/>
      <c r="AX854" s="229"/>
      <c r="AY854" s="229"/>
      <c r="AZ854" s="229"/>
      <c r="BA854" s="230">
        <f t="shared" si="1395"/>
        <v>0</v>
      </c>
    </row>
    <row r="855" spans="1:53" ht="25.7" customHeight="1" outlineLevel="1" x14ac:dyDescent="0.2">
      <c r="A855" s="68"/>
      <c r="B855" s="94"/>
      <c r="C855" s="251"/>
      <c r="D855" s="113" t="s">
        <v>574</v>
      </c>
      <c r="E855" s="113" t="s">
        <v>478</v>
      </c>
      <c r="F855" s="114">
        <v>2021</v>
      </c>
      <c r="G855" s="115">
        <v>2025</v>
      </c>
      <c r="H855" s="122" t="s">
        <v>479</v>
      </c>
      <c r="I855" s="117"/>
      <c r="J855" s="117"/>
      <c r="K855" s="117"/>
      <c r="L855" s="118">
        <f>SUM(L851:L854)</f>
        <v>340400</v>
      </c>
      <c r="M855" s="118">
        <f>SUM(M851:M854)</f>
        <v>56846.8</v>
      </c>
      <c r="N855" s="117"/>
      <c r="O855" s="117"/>
      <c r="P855" s="117"/>
      <c r="Q855" s="117"/>
      <c r="R855" s="119">
        <f>SUM(R851:R854)</f>
        <v>0</v>
      </c>
      <c r="S855" s="119">
        <f>SUM(S851:S854)</f>
        <v>0</v>
      </c>
      <c r="T855" s="119">
        <f>SUM(T851:T854)</f>
        <v>0</v>
      </c>
      <c r="U855" s="119">
        <f>SUM(U851:U854)</f>
        <v>0</v>
      </c>
      <c r="V855" s="117"/>
      <c r="W855" s="117"/>
      <c r="X855" s="117"/>
      <c r="Y855" s="118">
        <f>SUM(Y851:Y854)</f>
        <v>0</v>
      </c>
      <c r="Z855" s="117"/>
      <c r="AA855" s="117"/>
      <c r="AB855" s="118">
        <f t="shared" ref="AB855:AF855" si="1398">SUM(AB851:AB854)</f>
        <v>0</v>
      </c>
      <c r="AC855" s="118">
        <f t="shared" si="1398"/>
        <v>0</v>
      </c>
      <c r="AD855" s="118">
        <f t="shared" si="1398"/>
        <v>0</v>
      </c>
      <c r="AE855" s="118">
        <f t="shared" si="1398"/>
        <v>0</v>
      </c>
      <c r="AF855" s="118">
        <f t="shared" si="1398"/>
        <v>0</v>
      </c>
      <c r="AG855" s="117"/>
      <c r="AH855" s="117"/>
      <c r="AI855" s="117"/>
      <c r="AJ855" s="119">
        <f>SUM(AJ851:AJ854)</f>
        <v>0</v>
      </c>
      <c r="AK855" s="119">
        <f t="shared" ref="AK855:AN855" si="1399">SUM(AK851:AK854)</f>
        <v>0</v>
      </c>
      <c r="AL855" s="119">
        <f t="shared" si="1399"/>
        <v>0</v>
      </c>
      <c r="AM855" s="119">
        <f t="shared" si="1399"/>
        <v>0</v>
      </c>
      <c r="AN855" s="119">
        <f t="shared" si="1399"/>
        <v>0</v>
      </c>
      <c r="AO855" s="116"/>
      <c r="AP855" s="120"/>
      <c r="AQ855" s="121">
        <f t="shared" ref="AQ855:BA855" si="1400">SUM(AQ851:AQ854)</f>
        <v>397246.8</v>
      </c>
      <c r="AR855" s="121">
        <f t="shared" si="1400"/>
        <v>0</v>
      </c>
      <c r="AS855" s="121">
        <f t="shared" si="1400"/>
        <v>0</v>
      </c>
      <c r="AT855" s="121">
        <f t="shared" si="1400"/>
        <v>397246.8</v>
      </c>
      <c r="AU855" s="121">
        <f t="shared" si="1400"/>
        <v>397246.8</v>
      </c>
      <c r="AV855" s="121">
        <f t="shared" si="1400"/>
        <v>0</v>
      </c>
      <c r="AW855" s="121">
        <f t="shared" si="1400"/>
        <v>0</v>
      </c>
      <c r="AX855" s="121">
        <f t="shared" si="1400"/>
        <v>0</v>
      </c>
      <c r="AY855" s="121">
        <f t="shared" si="1400"/>
        <v>0</v>
      </c>
      <c r="AZ855" s="121">
        <f t="shared" si="1400"/>
        <v>0</v>
      </c>
      <c r="BA855" s="121">
        <f t="shared" si="1400"/>
        <v>0</v>
      </c>
    </row>
    <row r="856" spans="1:53" ht="14.1" customHeight="1" outlineLevel="2" x14ac:dyDescent="0.2">
      <c r="A856" s="68"/>
      <c r="B856" s="94"/>
      <c r="C856" s="251"/>
      <c r="D856" s="96"/>
      <c r="E856" s="96"/>
      <c r="F856" s="97"/>
      <c r="G856" s="98"/>
      <c r="H856" s="99" t="s">
        <v>49</v>
      </c>
      <c r="I856" s="100"/>
      <c r="J856" s="101"/>
      <c r="K856" s="101"/>
      <c r="L856" s="102" t="str">
        <f>IF(I856&lt;&gt;0,((VLOOKUP(I856,'1. Standard_Cost'!$B$4:$D$8,2)+VLOOKUP(I856,'1. Standard_Cost'!$B$4:$D$8,3))*J856*K856),"0")</f>
        <v>0</v>
      </c>
      <c r="M856" s="102">
        <f>L856*'1. Standard_Cost'!F447</f>
        <v>0</v>
      </c>
      <c r="N856" s="103"/>
      <c r="O856" s="103"/>
      <c r="P856" s="103"/>
      <c r="Q856" s="103"/>
      <c r="R856" s="104">
        <f>+N856*P856*'1. Standard_Cost'!$B$12</f>
        <v>0</v>
      </c>
      <c r="S856" s="104">
        <f>+N856*O856*P856*'1. Standard_Cost'!$C$12</f>
        <v>0</v>
      </c>
      <c r="T856" s="104">
        <f>+N856*P856*Q856*'1. Standard_Cost'!$D$12</f>
        <v>0</v>
      </c>
      <c r="U856" s="104">
        <f>+N856*O856*'1. Standard_Cost'!$E$12</f>
        <v>0</v>
      </c>
      <c r="V856" s="103"/>
      <c r="W856" s="103"/>
      <c r="X856" s="103"/>
      <c r="Y856" s="104">
        <f>+V856*((X856*'1. Standard_Cost'!$B$16)+(W856*X856*'1. Standard_Cost'!$C$16))</f>
        <v>0</v>
      </c>
      <c r="Z856" s="103"/>
      <c r="AA856" s="103"/>
      <c r="AB856" s="104">
        <f>+Z856*'1. Standard_Cost'!$B$20+AA856*'1. Standard_Cost'!$C$20</f>
        <v>0</v>
      </c>
      <c r="AC856" s="105"/>
      <c r="AD856" s="106"/>
      <c r="AE856" s="104">
        <f>SUM(AD856,AC856,AB856,Y856,U856,T856,S856,R856)*'1. Standard_Cost'!B471</f>
        <v>0</v>
      </c>
      <c r="AF856" s="104">
        <f>SUM(AD856,AE856)</f>
        <v>0</v>
      </c>
      <c r="AG856" s="103"/>
      <c r="AH856" s="103"/>
      <c r="AI856" s="103"/>
      <c r="AJ856" s="107"/>
      <c r="AK856" s="107"/>
      <c r="AL856" s="107"/>
      <c r="AM856" s="104">
        <f>AG856*'1. Standard_Cost'!B467+'Incremental_Cost Year 2021'!AH860*'1. Standard_Cost'!C467+'Incremental_Cost Year 2021'!AI860*'1. Standard_Cost'!D467+'Incremental_Cost Year 2021'!AJ860+'Incremental_Cost Year 2021'!AL860+AK856</f>
        <v>0</v>
      </c>
      <c r="AN856" s="104">
        <f>AM856*'1. Standard_Cost'!C471</f>
        <v>0</v>
      </c>
      <c r="AO856" s="107"/>
      <c r="AQ856" s="104">
        <f t="shared" ref="AQ856:AQ859" si="1401">L856+M856</f>
        <v>0</v>
      </c>
      <c r="AR856" s="104">
        <f t="shared" ref="AR856:AR859" si="1402">AF856</f>
        <v>0</v>
      </c>
      <c r="AS856" s="104">
        <f t="shared" si="1346"/>
        <v>0</v>
      </c>
      <c r="AT856" s="104">
        <f>SUM(AQ856,AR856,AS856)</f>
        <v>0</v>
      </c>
      <c r="AU856" s="229"/>
      <c r="AV856" s="229"/>
      <c r="AW856" s="229"/>
      <c r="AX856" s="229"/>
      <c r="AY856" s="229"/>
      <c r="AZ856" s="229"/>
      <c r="BA856" s="230">
        <f t="shared" ref="BA856:BA859" si="1403">SUM(AU856:AZ856)-AT856</f>
        <v>0</v>
      </c>
    </row>
    <row r="857" spans="1:53" ht="14.1" customHeight="1" outlineLevel="2" x14ac:dyDescent="0.2">
      <c r="A857" s="68"/>
      <c r="B857" s="94"/>
      <c r="C857" s="251"/>
      <c r="D857" s="110"/>
      <c r="E857" s="110"/>
      <c r="F857" s="110"/>
      <c r="G857" s="111"/>
      <c r="H857" s="99" t="s">
        <v>50</v>
      </c>
      <c r="I857" s="100"/>
      <c r="J857" s="101"/>
      <c r="K857" s="101"/>
      <c r="L857" s="102" t="str">
        <f>IF(I857&lt;&gt;0,((VLOOKUP(I857,'1. Standard_Cost'!$B$4:$D$8,2)+VLOOKUP(I857,'1. Standard_Cost'!$B$4:$D$8,3))*J857*K857),"0")</f>
        <v>0</v>
      </c>
      <c r="M857" s="102">
        <f>L857*'1. Standard_Cost'!F447</f>
        <v>0</v>
      </c>
      <c r="N857" s="103"/>
      <c r="O857" s="103"/>
      <c r="P857" s="103"/>
      <c r="Q857" s="103"/>
      <c r="R857" s="104">
        <f>+N857*P857*'1. Standard_Cost'!$B$12</f>
        <v>0</v>
      </c>
      <c r="S857" s="104">
        <f>+N857*O857*P857*'1. Standard_Cost'!$C$12</f>
        <v>0</v>
      </c>
      <c r="T857" s="104">
        <f>+N857*P857*Q857*'1. Standard_Cost'!$D$12</f>
        <v>0</v>
      </c>
      <c r="U857" s="104">
        <f>+N857*O857*'1. Standard_Cost'!$E$12</f>
        <v>0</v>
      </c>
      <c r="V857" s="103"/>
      <c r="W857" s="103"/>
      <c r="X857" s="103"/>
      <c r="Y857" s="104">
        <f>+V857*((X857*'1. Standard_Cost'!$B$16)+(W857*X857*'1. Standard_Cost'!$C$16))</f>
        <v>0</v>
      </c>
      <c r="Z857" s="103"/>
      <c r="AA857" s="103"/>
      <c r="AB857" s="104">
        <f>+Z857*'1. Standard_Cost'!$B$20+AA857*'1. Standard_Cost'!$C$20</f>
        <v>0</v>
      </c>
      <c r="AC857" s="105"/>
      <c r="AD857" s="106"/>
      <c r="AE857" s="104">
        <f>SUM(AD857,AC857,AB857,Y857,U857,T857,S857,R857)*'1. Standard_Cost'!B471</f>
        <v>0</v>
      </c>
      <c r="AF857" s="104">
        <f t="shared" ref="AF857:AF859" si="1404">SUM(AD857,AE857)</f>
        <v>0</v>
      </c>
      <c r="AG857" s="103"/>
      <c r="AH857" s="103">
        <v>0</v>
      </c>
      <c r="AI857" s="103">
        <v>0</v>
      </c>
      <c r="AJ857" s="107"/>
      <c r="AK857" s="107"/>
      <c r="AL857" s="107"/>
      <c r="AM857" s="104">
        <f>AG857*'1. Standard_Cost'!B467+'Incremental_Cost Year 2021'!AH861*'1. Standard_Cost'!C467+'Incremental_Cost Year 2021'!AI861*'1. Standard_Cost'!D467+'Incremental_Cost Year 2021'!AJ861+'Incremental_Cost Year 2021'!AL861+AK857</f>
        <v>0</v>
      </c>
      <c r="AN857" s="104">
        <f>AM857*'1. Standard_Cost'!C471</f>
        <v>0</v>
      </c>
      <c r="AO857" s="107"/>
      <c r="AQ857" s="104">
        <f t="shared" si="1401"/>
        <v>0</v>
      </c>
      <c r="AR857" s="104">
        <f t="shared" si="1402"/>
        <v>0</v>
      </c>
      <c r="AS857" s="104">
        <f t="shared" si="1346"/>
        <v>0</v>
      </c>
      <c r="AT857" s="104">
        <f t="shared" ref="AT857:AT859" si="1405">SUM(AQ857,AR857,AS857)</f>
        <v>0</v>
      </c>
      <c r="AU857" s="229"/>
      <c r="AV857" s="229">
        <v>0</v>
      </c>
      <c r="AW857" s="229"/>
      <c r="AX857" s="229"/>
      <c r="AY857" s="229"/>
      <c r="AZ857" s="229"/>
      <c r="BA857" s="230">
        <f t="shared" si="1403"/>
        <v>0</v>
      </c>
    </row>
    <row r="858" spans="1:53" ht="14.1" customHeight="1" outlineLevel="2" x14ac:dyDescent="0.2">
      <c r="A858" s="68"/>
      <c r="B858" s="94"/>
      <c r="C858" s="251"/>
      <c r="D858" s="110"/>
      <c r="E858" s="110"/>
      <c r="F858" s="110"/>
      <c r="G858" s="111"/>
      <c r="H858" s="99" t="s">
        <v>51</v>
      </c>
      <c r="I858" s="100"/>
      <c r="J858" s="101"/>
      <c r="K858" s="101"/>
      <c r="L858" s="102" t="str">
        <f>IF(I858&lt;&gt;0,((VLOOKUP(I858,'1. Standard_Cost'!$B$4:$D$8,2)+VLOOKUP(I858,'1. Standard_Cost'!$B$4:$D$8,3))*J858*K858),"0")</f>
        <v>0</v>
      </c>
      <c r="M858" s="102">
        <f>L858*'1. Standard_Cost'!F447</f>
        <v>0</v>
      </c>
      <c r="N858" s="103"/>
      <c r="O858" s="103"/>
      <c r="P858" s="103"/>
      <c r="Q858" s="103"/>
      <c r="R858" s="104">
        <f>+N858*P858*'1. Standard_Cost'!$B$12</f>
        <v>0</v>
      </c>
      <c r="S858" s="104">
        <f>+N858*O858*P858*'1. Standard_Cost'!$C$12</f>
        <v>0</v>
      </c>
      <c r="T858" s="104">
        <f>+N858*P858*Q858*'1. Standard_Cost'!$D$12</f>
        <v>0</v>
      </c>
      <c r="U858" s="104">
        <f>+N858*O858*'1. Standard_Cost'!$E$12</f>
        <v>0</v>
      </c>
      <c r="V858" s="103"/>
      <c r="W858" s="103"/>
      <c r="X858" s="103"/>
      <c r="Y858" s="104">
        <f>+V858*((X858*'1. Standard_Cost'!$B$16)+(W858*X858*'1. Standard_Cost'!$C$16))</f>
        <v>0</v>
      </c>
      <c r="Z858" s="103"/>
      <c r="AA858" s="103"/>
      <c r="AB858" s="104">
        <f>+Z858*'1. Standard_Cost'!$B$20+AA858*'1. Standard_Cost'!$C$20</f>
        <v>0</v>
      </c>
      <c r="AC858" s="105"/>
      <c r="AD858" s="106"/>
      <c r="AE858" s="104">
        <f>SUM(AD858,AC858,AB858,Y858,U858,T858,S858,R858)*'1. Standard_Cost'!B471</f>
        <v>0</v>
      </c>
      <c r="AF858" s="104">
        <f t="shared" si="1404"/>
        <v>0</v>
      </c>
      <c r="AG858" s="103"/>
      <c r="AH858" s="103"/>
      <c r="AI858" s="103"/>
      <c r="AJ858" s="107"/>
      <c r="AK858" s="107"/>
      <c r="AL858" s="107"/>
      <c r="AM858" s="104">
        <f>AG858*'1. Standard_Cost'!B467+'Incremental_Cost Year 2021'!AH862*'1. Standard_Cost'!C467+'Incremental_Cost Year 2021'!AI862*'1. Standard_Cost'!D467+'Incremental_Cost Year 2021'!AJ862+'Incremental_Cost Year 2021'!AL862+AK858</f>
        <v>0</v>
      </c>
      <c r="AN858" s="104">
        <f>AM858*'1. Standard_Cost'!C471</f>
        <v>0</v>
      </c>
      <c r="AO858" s="107"/>
      <c r="AQ858" s="104">
        <f t="shared" si="1401"/>
        <v>0</v>
      </c>
      <c r="AR858" s="104">
        <f t="shared" si="1402"/>
        <v>0</v>
      </c>
      <c r="AS858" s="104">
        <f t="shared" si="1346"/>
        <v>0</v>
      </c>
      <c r="AT858" s="104">
        <f t="shared" si="1405"/>
        <v>0</v>
      </c>
      <c r="AU858" s="229"/>
      <c r="AV858" s="229"/>
      <c r="AW858" s="229"/>
      <c r="AX858" s="229"/>
      <c r="AY858" s="229"/>
      <c r="AZ858" s="229"/>
      <c r="BA858" s="230">
        <f t="shared" si="1403"/>
        <v>0</v>
      </c>
    </row>
    <row r="859" spans="1:53" ht="14.1" customHeight="1" outlineLevel="2" x14ac:dyDescent="0.2">
      <c r="A859" s="68"/>
      <c r="B859" s="94"/>
      <c r="C859" s="251"/>
      <c r="D859" s="110"/>
      <c r="E859" s="110"/>
      <c r="F859" s="110"/>
      <c r="G859" s="111"/>
      <c r="H859" s="112" t="s">
        <v>179</v>
      </c>
      <c r="I859" s="100"/>
      <c r="J859" s="101"/>
      <c r="K859" s="101"/>
      <c r="L859" s="102" t="str">
        <f>IF(I859&lt;&gt;0,((VLOOKUP(I859,'1. Standard_Cost'!$B$4:$D$8,2)+VLOOKUP(I859,'1. Standard_Cost'!$B$4:$D$8,3))*J859*K859),"0")</f>
        <v>0</v>
      </c>
      <c r="M859" s="102">
        <f>L859*'1. Standard_Cost'!F447</f>
        <v>0</v>
      </c>
      <c r="N859" s="103"/>
      <c r="O859" s="103"/>
      <c r="P859" s="103"/>
      <c r="Q859" s="103"/>
      <c r="R859" s="104">
        <f>+N859*P859*'1. Standard_Cost'!$B$12</f>
        <v>0</v>
      </c>
      <c r="S859" s="104">
        <f>+N859*O859*P859*'1. Standard_Cost'!$C$12</f>
        <v>0</v>
      </c>
      <c r="T859" s="104">
        <f>+N859*P859*Q859*'1. Standard_Cost'!$D$12</f>
        <v>0</v>
      </c>
      <c r="U859" s="104">
        <f>+N859*O859*'1. Standard_Cost'!$E$12</f>
        <v>0</v>
      </c>
      <c r="V859" s="103"/>
      <c r="W859" s="103"/>
      <c r="X859" s="103"/>
      <c r="Y859" s="104">
        <f>+V859*((X859*'1. Standard_Cost'!$B$16)+(W859*X859*'1. Standard_Cost'!$C$16))</f>
        <v>0</v>
      </c>
      <c r="Z859" s="103"/>
      <c r="AA859" s="103"/>
      <c r="AB859" s="104">
        <f>+Z859*'1. Standard_Cost'!$B$20+AA859*'1. Standard_Cost'!$C$20</f>
        <v>0</v>
      </c>
      <c r="AC859" s="105"/>
      <c r="AD859" s="106"/>
      <c r="AE859" s="104">
        <f>SUM(AD859,AC859,AB859,Y859,U859,T859,S859,R859)*'1. Standard_Cost'!B471</f>
        <v>0</v>
      </c>
      <c r="AF859" s="104">
        <f t="shared" si="1404"/>
        <v>0</v>
      </c>
      <c r="AG859" s="103"/>
      <c r="AH859" s="103"/>
      <c r="AI859" s="103"/>
      <c r="AJ859" s="107"/>
      <c r="AK859" s="107"/>
      <c r="AL859" s="107"/>
      <c r="AM859" s="104">
        <f>AG859*'1. Standard_Cost'!B467+'Incremental_Cost Year 2021'!AH863*'1. Standard_Cost'!C467+'Incremental_Cost Year 2021'!AI863*'1. Standard_Cost'!D467+'Incremental_Cost Year 2021'!AJ863+'Incremental_Cost Year 2021'!AL863+AK859</f>
        <v>0</v>
      </c>
      <c r="AN859" s="104">
        <f>AM859*'1. Standard_Cost'!C471</f>
        <v>0</v>
      </c>
      <c r="AO859" s="107"/>
      <c r="AQ859" s="104">
        <f t="shared" si="1401"/>
        <v>0</v>
      </c>
      <c r="AR859" s="104">
        <f t="shared" si="1402"/>
        <v>0</v>
      </c>
      <c r="AS859" s="104">
        <f t="shared" si="1346"/>
        <v>0</v>
      </c>
      <c r="AT859" s="104">
        <f t="shared" si="1405"/>
        <v>0</v>
      </c>
      <c r="AU859" s="229"/>
      <c r="AV859" s="229"/>
      <c r="AW859" s="229"/>
      <c r="AX859" s="229"/>
      <c r="AY859" s="229"/>
      <c r="AZ859" s="229"/>
      <c r="BA859" s="230">
        <f t="shared" si="1403"/>
        <v>0</v>
      </c>
    </row>
    <row r="860" spans="1:53" ht="24.6" customHeight="1" outlineLevel="1" x14ac:dyDescent="0.2">
      <c r="A860" s="68"/>
      <c r="B860" s="141"/>
      <c r="C860" s="251"/>
      <c r="D860" s="113" t="s">
        <v>48</v>
      </c>
      <c r="E860" s="113" t="s">
        <v>480</v>
      </c>
      <c r="F860" s="114" t="s">
        <v>154</v>
      </c>
      <c r="G860" s="115" t="s">
        <v>155</v>
      </c>
      <c r="H860" s="122" t="s">
        <v>481</v>
      </c>
      <c r="I860" s="117"/>
      <c r="J860" s="117"/>
      <c r="K860" s="117"/>
      <c r="L860" s="118">
        <f>SUM(L856:L859)</f>
        <v>0</v>
      </c>
      <c r="M860" s="118">
        <f>SUM(M856:M859)</f>
        <v>0</v>
      </c>
      <c r="N860" s="117"/>
      <c r="O860" s="117"/>
      <c r="P860" s="117"/>
      <c r="Q860" s="117"/>
      <c r="R860" s="119">
        <f>SUM(R856:R859)</f>
        <v>0</v>
      </c>
      <c r="S860" s="119">
        <f>SUM(S856:S859)</f>
        <v>0</v>
      </c>
      <c r="T860" s="119">
        <f>SUM(T856:T859)</f>
        <v>0</v>
      </c>
      <c r="U860" s="119">
        <f>SUM(U856:U859)</f>
        <v>0</v>
      </c>
      <c r="V860" s="117"/>
      <c r="W860" s="117"/>
      <c r="X860" s="117"/>
      <c r="Y860" s="118">
        <f>SUM(Y856:Y859)</f>
        <v>0</v>
      </c>
      <c r="Z860" s="117"/>
      <c r="AA860" s="117"/>
      <c r="AB860" s="118">
        <f t="shared" ref="AB860:AF860" si="1406">SUM(AB856:AB859)</f>
        <v>0</v>
      </c>
      <c r="AC860" s="118">
        <f t="shared" si="1406"/>
        <v>0</v>
      </c>
      <c r="AD860" s="118">
        <f t="shared" si="1406"/>
        <v>0</v>
      </c>
      <c r="AE860" s="118">
        <f t="shared" si="1406"/>
        <v>0</v>
      </c>
      <c r="AF860" s="118">
        <f t="shared" si="1406"/>
        <v>0</v>
      </c>
      <c r="AG860" s="117"/>
      <c r="AH860" s="117"/>
      <c r="AI860" s="117"/>
      <c r="AJ860" s="119">
        <f>SUM(AJ856:AJ859)</f>
        <v>0</v>
      </c>
      <c r="AK860" s="119">
        <f t="shared" ref="AK860:AN860" si="1407">SUM(AK856:AK859)</f>
        <v>0</v>
      </c>
      <c r="AL860" s="119">
        <f t="shared" si="1407"/>
        <v>0</v>
      </c>
      <c r="AM860" s="119">
        <f t="shared" si="1407"/>
        <v>0</v>
      </c>
      <c r="AN860" s="119">
        <f t="shared" si="1407"/>
        <v>0</v>
      </c>
      <c r="AO860" s="116"/>
      <c r="AP860" s="120"/>
      <c r="AQ860" s="121">
        <f t="shared" ref="AQ860:BA860" si="1408">SUM(AQ856:AQ859)</f>
        <v>0</v>
      </c>
      <c r="AR860" s="121">
        <f t="shared" si="1408"/>
        <v>0</v>
      </c>
      <c r="AS860" s="121">
        <f t="shared" si="1408"/>
        <v>0</v>
      </c>
      <c r="AT860" s="121">
        <f t="shared" si="1408"/>
        <v>0</v>
      </c>
      <c r="AU860" s="121">
        <f t="shared" si="1408"/>
        <v>0</v>
      </c>
      <c r="AV860" s="121">
        <f t="shared" si="1408"/>
        <v>0</v>
      </c>
      <c r="AW860" s="121">
        <f t="shared" si="1408"/>
        <v>0</v>
      </c>
      <c r="AX860" s="121">
        <f t="shared" si="1408"/>
        <v>0</v>
      </c>
      <c r="AY860" s="121">
        <f t="shared" si="1408"/>
        <v>0</v>
      </c>
      <c r="AZ860" s="121">
        <f t="shared" si="1408"/>
        <v>0</v>
      </c>
      <c r="BA860" s="121">
        <f t="shared" si="1408"/>
        <v>0</v>
      </c>
    </row>
    <row r="861" spans="1:53" ht="14.1" customHeight="1" outlineLevel="2" x14ac:dyDescent="0.2">
      <c r="A861" s="68"/>
      <c r="B861" s="94"/>
      <c r="C861" s="95"/>
      <c r="D861" s="96"/>
      <c r="E861" s="96"/>
      <c r="F861" s="97"/>
      <c r="G861" s="98"/>
      <c r="H861" s="99" t="s">
        <v>49</v>
      </c>
      <c r="I861" s="100"/>
      <c r="J861" s="101"/>
      <c r="K861" s="101"/>
      <c r="L861" s="102" t="str">
        <f>IF(I861&lt;&gt;0,((VLOOKUP(I861,'1. Standard_Cost'!$B$4:$D$8,2)+VLOOKUP(I861,'1. Standard_Cost'!$B$4:$D$8,3))*J861*K861),"0")</f>
        <v>0</v>
      </c>
      <c r="M861" s="102">
        <f>L861*'1. Standard_Cost'!F452</f>
        <v>0</v>
      </c>
      <c r="N861" s="103"/>
      <c r="O861" s="103"/>
      <c r="P861" s="103"/>
      <c r="Q861" s="103"/>
      <c r="R861" s="104">
        <f>+N861*P861*'1. Standard_Cost'!$B$12</f>
        <v>0</v>
      </c>
      <c r="S861" s="104">
        <f>+N861*O861*P861*'1. Standard_Cost'!$C$12</f>
        <v>0</v>
      </c>
      <c r="T861" s="104">
        <f>+N861*P861*Q861*'1. Standard_Cost'!$D$12</f>
        <v>0</v>
      </c>
      <c r="U861" s="104">
        <f>+N861*O861*'1. Standard_Cost'!$E$12</f>
        <v>0</v>
      </c>
      <c r="V861" s="103"/>
      <c r="W861" s="103"/>
      <c r="X861" s="103"/>
      <c r="Y861" s="104">
        <f>+V861*((X861*'1. Standard_Cost'!$B$16)+(W861*X861*'1. Standard_Cost'!$C$16))</f>
        <v>0</v>
      </c>
      <c r="Z861" s="103"/>
      <c r="AA861" s="103"/>
      <c r="AB861" s="104">
        <f>+Z861*'1. Standard_Cost'!$B$20+AA861*'1. Standard_Cost'!$C$20</f>
        <v>0</v>
      </c>
      <c r="AC861" s="105"/>
      <c r="AD861" s="106"/>
      <c r="AE861" s="104">
        <f>SUM(AD861,AC861,AB861,Y861,U861,T861,S861,R861)*'1. Standard_Cost'!B476</f>
        <v>0</v>
      </c>
      <c r="AF861" s="104">
        <f>SUM(AD861,AE861)</f>
        <v>0</v>
      </c>
      <c r="AG861" s="103"/>
      <c r="AH861" s="103"/>
      <c r="AI861" s="103"/>
      <c r="AJ861" s="107"/>
      <c r="AK861" s="107"/>
      <c r="AL861" s="107"/>
      <c r="AM861" s="104">
        <f>AG861*'1. Standard_Cost'!B472+'Incremental_Cost Year 2021'!AH865*'1. Standard_Cost'!C472+'Incremental_Cost Year 2021'!AI865*'1. Standard_Cost'!D472+'Incremental_Cost Year 2021'!AJ865+'Incremental_Cost Year 2021'!AL865+AK861</f>
        <v>0</v>
      </c>
      <c r="AN861" s="104">
        <f>AM861*'1. Standard_Cost'!C476</f>
        <v>0</v>
      </c>
      <c r="AO861" s="107"/>
      <c r="AQ861" s="104">
        <f t="shared" ref="AQ861:AQ864" si="1409">L861+M861</f>
        <v>0</v>
      </c>
      <c r="AR861" s="104">
        <f t="shared" ref="AR861:AR864" si="1410">AF861</f>
        <v>0</v>
      </c>
      <c r="AS861" s="104">
        <f t="shared" si="1346"/>
        <v>0</v>
      </c>
      <c r="AT861" s="104">
        <f>SUM(AQ861,AR861,AS861)</f>
        <v>0</v>
      </c>
      <c r="AU861" s="229"/>
      <c r="AV861" s="229"/>
      <c r="AW861" s="229"/>
      <c r="AX861" s="229"/>
      <c r="AY861" s="229"/>
      <c r="AZ861" s="229"/>
      <c r="BA861" s="230">
        <f t="shared" ref="BA861:BA864" si="1411">SUM(AU861:AZ861)-AT861</f>
        <v>0</v>
      </c>
    </row>
    <row r="862" spans="1:53" ht="14.1" customHeight="1" outlineLevel="2" x14ac:dyDescent="0.2">
      <c r="A862" s="68"/>
      <c r="B862" s="94"/>
      <c r="C862" s="95"/>
      <c r="D862" s="110"/>
      <c r="E862" s="110"/>
      <c r="F862" s="110"/>
      <c r="G862" s="111"/>
      <c r="H862" s="99" t="s">
        <v>50</v>
      </c>
      <c r="I862" s="100"/>
      <c r="J862" s="101"/>
      <c r="K862" s="101"/>
      <c r="L862" s="102" t="str">
        <f>IF(I862&lt;&gt;0,((VLOOKUP(I862,'1. Standard_Cost'!$B$4:$D$8,2)+VLOOKUP(I862,'1. Standard_Cost'!$B$4:$D$8,3))*J862*K862),"0")</f>
        <v>0</v>
      </c>
      <c r="M862" s="102">
        <f>L862*'1. Standard_Cost'!F452</f>
        <v>0</v>
      </c>
      <c r="N862" s="103"/>
      <c r="O862" s="103"/>
      <c r="P862" s="103"/>
      <c r="Q862" s="103"/>
      <c r="R862" s="104">
        <f>+N862*P862*'1. Standard_Cost'!$B$12</f>
        <v>0</v>
      </c>
      <c r="S862" s="104">
        <f>+N862*O862*P862*'1. Standard_Cost'!$C$12</f>
        <v>0</v>
      </c>
      <c r="T862" s="104">
        <f>+N862*P862*Q862*'1. Standard_Cost'!$D$12</f>
        <v>0</v>
      </c>
      <c r="U862" s="104">
        <f>+N862*O862*'1. Standard_Cost'!$E$12</f>
        <v>0</v>
      </c>
      <c r="V862" s="103"/>
      <c r="W862" s="103"/>
      <c r="X862" s="103"/>
      <c r="Y862" s="104">
        <f>+V862*((X862*'1. Standard_Cost'!$B$16)+(W862*X862*'1. Standard_Cost'!$C$16))</f>
        <v>0</v>
      </c>
      <c r="Z862" s="103"/>
      <c r="AA862" s="103"/>
      <c r="AB862" s="104">
        <f>+Z862*'1. Standard_Cost'!$B$20+AA862*'1. Standard_Cost'!$C$20</f>
        <v>0</v>
      </c>
      <c r="AC862" s="105"/>
      <c r="AD862" s="106"/>
      <c r="AE862" s="104">
        <f>SUM(AD862,AC862,AB862,Y862,U862,T862,S862,R862)*'1. Standard_Cost'!B476</f>
        <v>0</v>
      </c>
      <c r="AF862" s="104">
        <f t="shared" ref="AF862:AF864" si="1412">SUM(AD862,AE862)</f>
        <v>0</v>
      </c>
      <c r="AG862" s="103"/>
      <c r="AH862" s="103">
        <v>0</v>
      </c>
      <c r="AI862" s="103">
        <v>0</v>
      </c>
      <c r="AJ862" s="107"/>
      <c r="AK862" s="107"/>
      <c r="AL862" s="107"/>
      <c r="AM862" s="104">
        <f>AG862*'1. Standard_Cost'!B472+'Incremental_Cost Year 2021'!AH866*'1. Standard_Cost'!C472+'Incremental_Cost Year 2021'!AI866*'1. Standard_Cost'!D472+'Incremental_Cost Year 2021'!AJ866+'Incremental_Cost Year 2021'!AL866+AK862</f>
        <v>0</v>
      </c>
      <c r="AN862" s="104">
        <f>AM862*'1. Standard_Cost'!C476</f>
        <v>0</v>
      </c>
      <c r="AO862" s="107"/>
      <c r="AQ862" s="104">
        <f t="shared" si="1409"/>
        <v>0</v>
      </c>
      <c r="AR862" s="104">
        <f t="shared" si="1410"/>
        <v>0</v>
      </c>
      <c r="AS862" s="104">
        <f t="shared" si="1346"/>
        <v>0</v>
      </c>
      <c r="AT862" s="104">
        <f t="shared" ref="AT862:AT864" si="1413">SUM(AQ862,AR862,AS862)</f>
        <v>0</v>
      </c>
      <c r="AU862" s="229"/>
      <c r="AV862" s="229">
        <v>0</v>
      </c>
      <c r="AW862" s="229"/>
      <c r="AX862" s="229"/>
      <c r="AY862" s="229"/>
      <c r="AZ862" s="229"/>
      <c r="BA862" s="230">
        <f t="shared" si="1411"/>
        <v>0</v>
      </c>
    </row>
    <row r="863" spans="1:53" ht="14.1" customHeight="1" outlineLevel="2" x14ac:dyDescent="0.2">
      <c r="A863" s="68"/>
      <c r="B863" s="94"/>
      <c r="C863" s="95"/>
      <c r="D863" s="110"/>
      <c r="E863" s="110"/>
      <c r="F863" s="110"/>
      <c r="G863" s="111"/>
      <c r="H863" s="99" t="s">
        <v>51</v>
      </c>
      <c r="I863" s="100"/>
      <c r="J863" s="101"/>
      <c r="K863" s="101"/>
      <c r="L863" s="102" t="str">
        <f>IF(I863&lt;&gt;0,((VLOOKUP(I863,'1. Standard_Cost'!$B$4:$D$8,2)+VLOOKUP(I863,'1. Standard_Cost'!$B$4:$D$8,3))*J863*K863),"0")</f>
        <v>0</v>
      </c>
      <c r="M863" s="102">
        <f>L863*'1. Standard_Cost'!F452</f>
        <v>0</v>
      </c>
      <c r="N863" s="103"/>
      <c r="O863" s="103"/>
      <c r="P863" s="103"/>
      <c r="Q863" s="103"/>
      <c r="R863" s="104">
        <f>+N863*P863*'1. Standard_Cost'!$B$12</f>
        <v>0</v>
      </c>
      <c r="S863" s="104">
        <f>+N863*O863*P863*'1. Standard_Cost'!$C$12</f>
        <v>0</v>
      </c>
      <c r="T863" s="104">
        <f>+N863*P863*Q863*'1. Standard_Cost'!$D$12</f>
        <v>0</v>
      </c>
      <c r="U863" s="104">
        <f>+N863*O863*'1. Standard_Cost'!$E$12</f>
        <v>0</v>
      </c>
      <c r="V863" s="103"/>
      <c r="W863" s="103"/>
      <c r="X863" s="103"/>
      <c r="Y863" s="104">
        <f>+V863*((X863*'1. Standard_Cost'!$B$16)+(W863*X863*'1. Standard_Cost'!$C$16))</f>
        <v>0</v>
      </c>
      <c r="Z863" s="103"/>
      <c r="AA863" s="103"/>
      <c r="AB863" s="104">
        <f>+Z863*'1. Standard_Cost'!$B$20+AA863*'1. Standard_Cost'!$C$20</f>
        <v>0</v>
      </c>
      <c r="AC863" s="105"/>
      <c r="AD863" s="106"/>
      <c r="AE863" s="104">
        <f>SUM(AD863,AC863,AB863,Y863,U863,T863,S863,R863)*'1. Standard_Cost'!B476</f>
        <v>0</v>
      </c>
      <c r="AF863" s="104">
        <f t="shared" si="1412"/>
        <v>0</v>
      </c>
      <c r="AG863" s="103"/>
      <c r="AH863" s="103"/>
      <c r="AI863" s="103"/>
      <c r="AJ863" s="107"/>
      <c r="AK863" s="107"/>
      <c r="AL863" s="107"/>
      <c r="AM863" s="104">
        <f>AG863*'1. Standard_Cost'!B472+'Incremental_Cost Year 2021'!AH867*'1. Standard_Cost'!C472+'Incremental_Cost Year 2021'!AI867*'1. Standard_Cost'!D472+'Incremental_Cost Year 2021'!AJ867+'Incremental_Cost Year 2021'!AL867+AK863</f>
        <v>0</v>
      </c>
      <c r="AN863" s="104">
        <f>AM863*'1. Standard_Cost'!C476</f>
        <v>0</v>
      </c>
      <c r="AO863" s="107"/>
      <c r="AQ863" s="104">
        <f t="shared" si="1409"/>
        <v>0</v>
      </c>
      <c r="AR863" s="104">
        <f t="shared" si="1410"/>
        <v>0</v>
      </c>
      <c r="AS863" s="104">
        <f t="shared" si="1346"/>
        <v>0</v>
      </c>
      <c r="AT863" s="104">
        <f t="shared" si="1413"/>
        <v>0</v>
      </c>
      <c r="AU863" s="229"/>
      <c r="AV863" s="229"/>
      <c r="AW863" s="229"/>
      <c r="AX863" s="229"/>
      <c r="AY863" s="229"/>
      <c r="AZ863" s="229"/>
      <c r="BA863" s="230">
        <f t="shared" si="1411"/>
        <v>0</v>
      </c>
    </row>
    <row r="864" spans="1:53" ht="14.1" customHeight="1" outlineLevel="2" x14ac:dyDescent="0.2">
      <c r="A864" s="68"/>
      <c r="B864" s="94"/>
      <c r="C864" s="95"/>
      <c r="D864" s="110"/>
      <c r="E864" s="110"/>
      <c r="F864" s="110"/>
      <c r="G864" s="111"/>
      <c r="H864" s="112" t="s">
        <v>179</v>
      </c>
      <c r="I864" s="100"/>
      <c r="J864" s="101"/>
      <c r="K864" s="101"/>
      <c r="L864" s="102" t="str">
        <f>IF(I864&lt;&gt;0,((VLOOKUP(I864,'1. Standard_Cost'!$B$4:$D$8,2)+VLOOKUP(I864,'1. Standard_Cost'!$B$4:$D$8,3))*J864*K864),"0")</f>
        <v>0</v>
      </c>
      <c r="M864" s="102">
        <f>L864*'1. Standard_Cost'!F452</f>
        <v>0</v>
      </c>
      <c r="N864" s="103"/>
      <c r="O864" s="103"/>
      <c r="P864" s="103"/>
      <c r="Q864" s="103"/>
      <c r="R864" s="104">
        <f>+N864*P864*'1. Standard_Cost'!$B$12</f>
        <v>0</v>
      </c>
      <c r="S864" s="104">
        <f>+N864*O864*P864*'1. Standard_Cost'!$C$12</f>
        <v>0</v>
      </c>
      <c r="T864" s="104">
        <f>+N864*P864*Q864*'1. Standard_Cost'!$D$12</f>
        <v>0</v>
      </c>
      <c r="U864" s="104">
        <f>+N864*O864*'1. Standard_Cost'!$E$12</f>
        <v>0</v>
      </c>
      <c r="V864" s="103"/>
      <c r="W864" s="103"/>
      <c r="X864" s="103"/>
      <c r="Y864" s="104">
        <f>+V864*((X864*'1. Standard_Cost'!$B$16)+(W864*X864*'1. Standard_Cost'!$C$16))</f>
        <v>0</v>
      </c>
      <c r="Z864" s="103"/>
      <c r="AA864" s="103"/>
      <c r="AB864" s="104">
        <f>+Z864*'1. Standard_Cost'!$B$20+AA864*'1. Standard_Cost'!$C$20</f>
        <v>0</v>
      </c>
      <c r="AC864" s="105"/>
      <c r="AD864" s="106"/>
      <c r="AE864" s="104">
        <f>SUM(AD864,AC864,AB864,Y864,U864,T864,S864,R864)*'1. Standard_Cost'!B476</f>
        <v>0</v>
      </c>
      <c r="AF864" s="104">
        <f t="shared" si="1412"/>
        <v>0</v>
      </c>
      <c r="AG864" s="103"/>
      <c r="AH864" s="103"/>
      <c r="AI864" s="103"/>
      <c r="AJ864" s="107"/>
      <c r="AK864" s="107"/>
      <c r="AL864" s="107"/>
      <c r="AM864" s="104">
        <f>AG864*'1. Standard_Cost'!B472+'Incremental_Cost Year 2021'!AH868*'1. Standard_Cost'!C472+'Incremental_Cost Year 2021'!AI868*'1. Standard_Cost'!D472+'Incremental_Cost Year 2021'!AJ868+'Incremental_Cost Year 2021'!AL868+AK864</f>
        <v>0</v>
      </c>
      <c r="AN864" s="104">
        <f>AM864*'1. Standard_Cost'!C476</f>
        <v>0</v>
      </c>
      <c r="AO864" s="107"/>
      <c r="AQ864" s="104">
        <f t="shared" si="1409"/>
        <v>0</v>
      </c>
      <c r="AR864" s="104">
        <f t="shared" si="1410"/>
        <v>0</v>
      </c>
      <c r="AS864" s="104">
        <f t="shared" si="1346"/>
        <v>0</v>
      </c>
      <c r="AT864" s="104">
        <f t="shared" si="1413"/>
        <v>0</v>
      </c>
      <c r="AU864" s="229"/>
      <c r="AV864" s="229"/>
      <c r="AW864" s="229"/>
      <c r="AX864" s="229"/>
      <c r="AY864" s="229"/>
      <c r="AZ864" s="229"/>
      <c r="BA864" s="230">
        <f t="shared" si="1411"/>
        <v>0</v>
      </c>
    </row>
    <row r="865" spans="1:53" ht="24.6" customHeight="1" outlineLevel="1" x14ac:dyDescent="0.2">
      <c r="A865" s="68"/>
      <c r="B865" s="141"/>
      <c r="C865" s="95"/>
      <c r="D865" s="113" t="s">
        <v>48</v>
      </c>
      <c r="E865" s="113" t="s">
        <v>482</v>
      </c>
      <c r="F865" s="114" t="s">
        <v>154</v>
      </c>
      <c r="G865" s="115" t="s">
        <v>155</v>
      </c>
      <c r="H865" s="122" t="s">
        <v>483</v>
      </c>
      <c r="I865" s="117"/>
      <c r="J865" s="117"/>
      <c r="K865" s="117"/>
      <c r="L865" s="118">
        <f>SUM(L861:L864)</f>
        <v>0</v>
      </c>
      <c r="M865" s="118">
        <f>SUM(M861:M864)</f>
        <v>0</v>
      </c>
      <c r="N865" s="117"/>
      <c r="O865" s="117"/>
      <c r="P865" s="117"/>
      <c r="Q865" s="117"/>
      <c r="R865" s="119">
        <f>SUM(R861:R864)</f>
        <v>0</v>
      </c>
      <c r="S865" s="119">
        <f>SUM(S861:S864)</f>
        <v>0</v>
      </c>
      <c r="T865" s="119">
        <f>SUM(T861:T864)</f>
        <v>0</v>
      </c>
      <c r="U865" s="119">
        <f>SUM(U861:U864)</f>
        <v>0</v>
      </c>
      <c r="V865" s="117"/>
      <c r="W865" s="117"/>
      <c r="X865" s="117"/>
      <c r="Y865" s="118">
        <f>SUM(Y861:Y864)</f>
        <v>0</v>
      </c>
      <c r="Z865" s="117"/>
      <c r="AA865" s="117"/>
      <c r="AB865" s="118">
        <f t="shared" ref="AB865:AF865" si="1414">SUM(AB861:AB864)</f>
        <v>0</v>
      </c>
      <c r="AC865" s="118">
        <f t="shared" si="1414"/>
        <v>0</v>
      </c>
      <c r="AD865" s="118">
        <f t="shared" si="1414"/>
        <v>0</v>
      </c>
      <c r="AE865" s="118">
        <f t="shared" si="1414"/>
        <v>0</v>
      </c>
      <c r="AF865" s="118">
        <f t="shared" si="1414"/>
        <v>0</v>
      </c>
      <c r="AG865" s="117"/>
      <c r="AH865" s="117"/>
      <c r="AI865" s="117"/>
      <c r="AJ865" s="119">
        <f>SUM(AJ861:AJ864)</f>
        <v>0</v>
      </c>
      <c r="AK865" s="119">
        <f t="shared" ref="AK865:AN865" si="1415">SUM(AK861:AK864)</f>
        <v>0</v>
      </c>
      <c r="AL865" s="119">
        <f t="shared" si="1415"/>
        <v>0</v>
      </c>
      <c r="AM865" s="119">
        <f t="shared" si="1415"/>
        <v>0</v>
      </c>
      <c r="AN865" s="119">
        <f t="shared" si="1415"/>
        <v>0</v>
      </c>
      <c r="AO865" s="116"/>
      <c r="AP865" s="120"/>
      <c r="AQ865" s="121">
        <f t="shared" ref="AQ865:BA865" si="1416">SUM(AQ861:AQ864)</f>
        <v>0</v>
      </c>
      <c r="AR865" s="121">
        <f t="shared" si="1416"/>
        <v>0</v>
      </c>
      <c r="AS865" s="121">
        <f t="shared" si="1416"/>
        <v>0</v>
      </c>
      <c r="AT865" s="121">
        <f t="shared" si="1416"/>
        <v>0</v>
      </c>
      <c r="AU865" s="121">
        <f t="shared" si="1416"/>
        <v>0</v>
      </c>
      <c r="AV865" s="121">
        <f t="shared" si="1416"/>
        <v>0</v>
      </c>
      <c r="AW865" s="121">
        <f t="shared" si="1416"/>
        <v>0</v>
      </c>
      <c r="AX865" s="121">
        <f t="shared" si="1416"/>
        <v>0</v>
      </c>
      <c r="AY865" s="121">
        <f t="shared" si="1416"/>
        <v>0</v>
      </c>
      <c r="AZ865" s="121">
        <f t="shared" si="1416"/>
        <v>0</v>
      </c>
      <c r="BA865" s="121">
        <f t="shared" si="1416"/>
        <v>0</v>
      </c>
    </row>
    <row r="866" spans="1:53" ht="14.1" customHeight="1" outlineLevel="2" x14ac:dyDescent="0.2">
      <c r="A866" s="68"/>
      <c r="B866" s="94"/>
      <c r="C866" s="95"/>
      <c r="D866" s="96"/>
      <c r="E866" s="96"/>
      <c r="F866" s="97"/>
      <c r="G866" s="98"/>
      <c r="H866" s="99" t="s">
        <v>567</v>
      </c>
      <c r="I866" s="100" t="s">
        <v>4</v>
      </c>
      <c r="J866" s="101">
        <v>4</v>
      </c>
      <c r="K866" s="101">
        <v>4</v>
      </c>
      <c r="L866" s="102">
        <f>IF(I866&lt;&gt;0,((VLOOKUP(I866,'1. Standard_Cost'!$B$4:$D$8,2)+VLOOKUP(I866,'1. Standard_Cost'!$B$4:$D$8,3))*J866*K866),"0")</f>
        <v>1281600</v>
      </c>
      <c r="M866" s="102">
        <f>L866*'1. Standard_Cost'!F4</f>
        <v>214027.2</v>
      </c>
      <c r="N866" s="103"/>
      <c r="O866" s="103"/>
      <c r="P866" s="103"/>
      <c r="Q866" s="103"/>
      <c r="R866" s="104">
        <f>+N866*P866*'1. Standard_Cost'!$B$12</f>
        <v>0</v>
      </c>
      <c r="S866" s="104">
        <f>+N866*O866*P866*'1. Standard_Cost'!$C$12</f>
        <v>0</v>
      </c>
      <c r="T866" s="104">
        <f>+N866*P866*Q866*'1. Standard_Cost'!$D$12</f>
        <v>0</v>
      </c>
      <c r="U866" s="104">
        <f>+N866*O866*'1. Standard_Cost'!$E$12</f>
        <v>0</v>
      </c>
      <c r="V866" s="103"/>
      <c r="W866" s="103"/>
      <c r="X866" s="103"/>
      <c r="Y866" s="104">
        <f>+V866*((X866*'1. Standard_Cost'!$B$16)+(W866*X866*'1. Standard_Cost'!$C$16))</f>
        <v>0</v>
      </c>
      <c r="Z866" s="103"/>
      <c r="AA866" s="103"/>
      <c r="AB866" s="104">
        <f>+Z866*'1. Standard_Cost'!$B$20+AA866*'1. Standard_Cost'!$C$20</f>
        <v>0</v>
      </c>
      <c r="AC866" s="105">
        <v>120000</v>
      </c>
      <c r="AD866" s="106"/>
      <c r="AE866" s="104">
        <f>SUM(AD866,AC866,AB866,Y866,U866,T866,S866,R866)*'1. Standard_Cost'!B481</f>
        <v>0</v>
      </c>
      <c r="AF866" s="104">
        <f>SUM(AD866,AE866)</f>
        <v>0</v>
      </c>
      <c r="AG866" s="103"/>
      <c r="AH866" s="103"/>
      <c r="AI866" s="103"/>
      <c r="AJ866" s="107"/>
      <c r="AK866" s="107"/>
      <c r="AL866" s="107"/>
      <c r="AM866" s="104">
        <f>AG866*'1. Standard_Cost'!B477+'Incremental_Cost Year 2021'!AH870*'1. Standard_Cost'!C477+'Incremental_Cost Year 2021'!AI870*'1. Standard_Cost'!D477+'Incremental_Cost Year 2021'!AJ870+'Incremental_Cost Year 2021'!AL870+AK866</f>
        <v>0</v>
      </c>
      <c r="AN866" s="104">
        <f>AM866*'1. Standard_Cost'!C481</f>
        <v>0</v>
      </c>
      <c r="AO866" s="107"/>
      <c r="AQ866" s="104">
        <f t="shared" ref="AQ866:AQ869" si="1417">L866+M866</f>
        <v>1495627.2</v>
      </c>
      <c r="AR866" s="104">
        <f t="shared" ref="AR866:AR869" si="1418">AF866</f>
        <v>0</v>
      </c>
      <c r="AS866" s="104">
        <f t="shared" si="1346"/>
        <v>0</v>
      </c>
      <c r="AT866" s="104">
        <f>SUM(AQ866,AR866,AS866)</f>
        <v>1495627.2</v>
      </c>
      <c r="AU866" s="229">
        <f>AT866</f>
        <v>1495627.2</v>
      </c>
      <c r="AV866" s="229"/>
      <c r="AW866" s="229"/>
      <c r="AX866" s="229"/>
      <c r="AY866" s="229"/>
      <c r="AZ866" s="229"/>
      <c r="BA866" s="230">
        <f t="shared" ref="BA866:BA869" si="1419">SUM(AU866:AZ866)-AT866</f>
        <v>0</v>
      </c>
    </row>
    <row r="867" spans="1:53" ht="14.1" customHeight="1" outlineLevel="2" x14ac:dyDescent="0.2">
      <c r="A867" s="68"/>
      <c r="B867" s="94"/>
      <c r="C867" s="95"/>
      <c r="D867" s="110"/>
      <c r="E867" s="110"/>
      <c r="F867" s="110"/>
      <c r="G867" s="111"/>
      <c r="H867" s="99" t="s">
        <v>50</v>
      </c>
      <c r="I867" s="100"/>
      <c r="J867" s="101"/>
      <c r="K867" s="101"/>
      <c r="L867" s="102" t="str">
        <f>IF(I867&lt;&gt;0,((VLOOKUP(I867,'1. Standard_Cost'!$B$4:$D$8,2)+VLOOKUP(I867,'1. Standard_Cost'!$B$4:$D$8,3))*J867*K867),"0")</f>
        <v>0</v>
      </c>
      <c r="M867" s="102">
        <f>L867*'1. Standard_Cost'!F457</f>
        <v>0</v>
      </c>
      <c r="N867" s="103"/>
      <c r="O867" s="103"/>
      <c r="P867" s="103"/>
      <c r="Q867" s="103"/>
      <c r="R867" s="104">
        <f>+N867*P867*'1. Standard_Cost'!$B$12</f>
        <v>0</v>
      </c>
      <c r="S867" s="104">
        <f>+N867*O867*P867*'1. Standard_Cost'!$C$12</f>
        <v>0</v>
      </c>
      <c r="T867" s="104">
        <f>+N867*P867*Q867*'1. Standard_Cost'!$D$12</f>
        <v>0</v>
      </c>
      <c r="U867" s="104">
        <f>+N867*O867*'1. Standard_Cost'!$E$12</f>
        <v>0</v>
      </c>
      <c r="V867" s="103"/>
      <c r="W867" s="103"/>
      <c r="X867" s="103"/>
      <c r="Y867" s="104">
        <f>+V867*((X867*'1. Standard_Cost'!$B$16)+(W867*X867*'1. Standard_Cost'!$C$16))</f>
        <v>0</v>
      </c>
      <c r="Z867" s="103"/>
      <c r="AA867" s="103"/>
      <c r="AB867" s="104">
        <f>+Z867*'1. Standard_Cost'!$B$20+AA867*'1. Standard_Cost'!$C$20</f>
        <v>0</v>
      </c>
      <c r="AC867" s="105"/>
      <c r="AD867" s="106"/>
      <c r="AE867" s="104">
        <f>SUM(AD867,AC867,AB867,Y867,U867,T867,S867,R867)*'1. Standard_Cost'!B481</f>
        <v>0</v>
      </c>
      <c r="AF867" s="104">
        <f t="shared" ref="AF867:AF869" si="1420">SUM(AD867,AE867)</f>
        <v>0</v>
      </c>
      <c r="AG867" s="103"/>
      <c r="AH867" s="103">
        <v>0</v>
      </c>
      <c r="AI867" s="103">
        <v>0</v>
      </c>
      <c r="AJ867" s="107"/>
      <c r="AK867" s="107"/>
      <c r="AL867" s="107"/>
      <c r="AM867" s="104">
        <f>AG867*'1. Standard_Cost'!B477+'Incremental_Cost Year 2021'!AH871*'1. Standard_Cost'!C477+'Incremental_Cost Year 2021'!AI871*'1. Standard_Cost'!D477+'Incremental_Cost Year 2021'!AJ871+'Incremental_Cost Year 2021'!AL871+AK867</f>
        <v>0</v>
      </c>
      <c r="AN867" s="104">
        <f>AM867*'1. Standard_Cost'!C481</f>
        <v>0</v>
      </c>
      <c r="AO867" s="107"/>
      <c r="AQ867" s="104">
        <f t="shared" si="1417"/>
        <v>0</v>
      </c>
      <c r="AR867" s="104">
        <f t="shared" si="1418"/>
        <v>0</v>
      </c>
      <c r="AS867" s="104">
        <f t="shared" si="1346"/>
        <v>0</v>
      </c>
      <c r="AT867" s="104">
        <f t="shared" ref="AT867:AT869" si="1421">SUM(AQ867,AR867,AS867)</f>
        <v>0</v>
      </c>
      <c r="AU867" s="229"/>
      <c r="AV867" s="229">
        <v>0</v>
      </c>
      <c r="AW867" s="229"/>
      <c r="AX867" s="229"/>
      <c r="AY867" s="229"/>
      <c r="AZ867" s="229"/>
      <c r="BA867" s="230">
        <f t="shared" si="1419"/>
        <v>0</v>
      </c>
    </row>
    <row r="868" spans="1:53" ht="14.1" customHeight="1" outlineLevel="2" x14ac:dyDescent="0.2">
      <c r="A868" s="68"/>
      <c r="B868" s="94"/>
      <c r="C868" s="95"/>
      <c r="D868" s="110"/>
      <c r="E868" s="110"/>
      <c r="F868" s="110"/>
      <c r="G868" s="111"/>
      <c r="H868" s="99" t="s">
        <v>51</v>
      </c>
      <c r="I868" s="100"/>
      <c r="J868" s="101"/>
      <c r="K868" s="101"/>
      <c r="L868" s="102" t="str">
        <f>IF(I868&lt;&gt;0,((VLOOKUP(I868,'1. Standard_Cost'!$B$4:$D$8,2)+VLOOKUP(I868,'1. Standard_Cost'!$B$4:$D$8,3))*J868*K868),"0")</f>
        <v>0</v>
      </c>
      <c r="M868" s="102">
        <f>L868*'1. Standard_Cost'!F457</f>
        <v>0</v>
      </c>
      <c r="N868" s="103"/>
      <c r="O868" s="103"/>
      <c r="P868" s="103"/>
      <c r="Q868" s="103"/>
      <c r="R868" s="104">
        <f>+N868*P868*'1. Standard_Cost'!$B$12</f>
        <v>0</v>
      </c>
      <c r="S868" s="104">
        <f>+N868*O868*P868*'1. Standard_Cost'!$C$12</f>
        <v>0</v>
      </c>
      <c r="T868" s="104">
        <f>+N868*P868*Q868*'1. Standard_Cost'!$D$12</f>
        <v>0</v>
      </c>
      <c r="U868" s="104">
        <f>+N868*O868*'1. Standard_Cost'!$E$12</f>
        <v>0</v>
      </c>
      <c r="V868" s="103"/>
      <c r="W868" s="103"/>
      <c r="X868" s="103"/>
      <c r="Y868" s="104">
        <f>+V868*((X868*'1. Standard_Cost'!$B$16)+(W868*X868*'1. Standard_Cost'!$C$16))</f>
        <v>0</v>
      </c>
      <c r="Z868" s="103"/>
      <c r="AA868" s="103"/>
      <c r="AB868" s="104">
        <f>+Z868*'1. Standard_Cost'!$B$20+AA868*'1. Standard_Cost'!$C$20</f>
        <v>0</v>
      </c>
      <c r="AC868" s="105"/>
      <c r="AD868" s="106"/>
      <c r="AE868" s="104">
        <f>SUM(AD868,AC868,AB868,Y868,U868,T868,S868,R868)*'1. Standard_Cost'!B481</f>
        <v>0</v>
      </c>
      <c r="AF868" s="104">
        <f t="shared" si="1420"/>
        <v>0</v>
      </c>
      <c r="AG868" s="103"/>
      <c r="AH868" s="103"/>
      <c r="AI868" s="103"/>
      <c r="AJ868" s="107"/>
      <c r="AK868" s="107"/>
      <c r="AL868" s="107"/>
      <c r="AM868" s="104">
        <f>AG868*'1. Standard_Cost'!B477+'Incremental_Cost Year 2021'!AH872*'1. Standard_Cost'!C477+'Incremental_Cost Year 2021'!AI872*'1. Standard_Cost'!D477+'Incremental_Cost Year 2021'!AJ872+'Incremental_Cost Year 2021'!AL872+AK868</f>
        <v>0</v>
      </c>
      <c r="AN868" s="104">
        <f>AM868*'1. Standard_Cost'!C481</f>
        <v>0</v>
      </c>
      <c r="AO868" s="107"/>
      <c r="AQ868" s="104">
        <f t="shared" si="1417"/>
        <v>0</v>
      </c>
      <c r="AR868" s="104">
        <f t="shared" si="1418"/>
        <v>0</v>
      </c>
      <c r="AS868" s="104">
        <f t="shared" si="1346"/>
        <v>0</v>
      </c>
      <c r="AT868" s="104">
        <f t="shared" si="1421"/>
        <v>0</v>
      </c>
      <c r="AU868" s="229"/>
      <c r="AV868" s="229"/>
      <c r="AW868" s="229"/>
      <c r="AX868" s="229"/>
      <c r="AY868" s="229"/>
      <c r="AZ868" s="229"/>
      <c r="BA868" s="230">
        <f t="shared" si="1419"/>
        <v>0</v>
      </c>
    </row>
    <row r="869" spans="1:53" ht="14.1" customHeight="1" outlineLevel="2" x14ac:dyDescent="0.2">
      <c r="A869" s="68"/>
      <c r="B869" s="94"/>
      <c r="C869" s="95"/>
      <c r="D869" s="110"/>
      <c r="E869" s="110"/>
      <c r="F869" s="110"/>
      <c r="G869" s="111"/>
      <c r="H869" s="112" t="s">
        <v>179</v>
      </c>
      <c r="I869" s="100"/>
      <c r="J869" s="101"/>
      <c r="K869" s="101"/>
      <c r="L869" s="102" t="str">
        <f>IF(I869&lt;&gt;0,((VLOOKUP(I869,'1. Standard_Cost'!$B$4:$D$8,2)+VLOOKUP(I869,'1. Standard_Cost'!$B$4:$D$8,3))*J869*K869),"0")</f>
        <v>0</v>
      </c>
      <c r="M869" s="102">
        <f>L869*'1. Standard_Cost'!F457</f>
        <v>0</v>
      </c>
      <c r="N869" s="103"/>
      <c r="O869" s="103"/>
      <c r="P869" s="103"/>
      <c r="Q869" s="103"/>
      <c r="R869" s="104">
        <f>+N869*P869*'1. Standard_Cost'!$B$12</f>
        <v>0</v>
      </c>
      <c r="S869" s="104">
        <f>+N869*O869*P869*'1. Standard_Cost'!$C$12</f>
        <v>0</v>
      </c>
      <c r="T869" s="104">
        <f>+N869*P869*Q869*'1. Standard_Cost'!$D$12</f>
        <v>0</v>
      </c>
      <c r="U869" s="104">
        <f>+N869*O869*'1. Standard_Cost'!$E$12</f>
        <v>0</v>
      </c>
      <c r="V869" s="103"/>
      <c r="W869" s="103"/>
      <c r="X869" s="103"/>
      <c r="Y869" s="104">
        <f>+V869*((X869*'1. Standard_Cost'!$B$16)+(W869*X869*'1. Standard_Cost'!$C$16))</f>
        <v>0</v>
      </c>
      <c r="Z869" s="103"/>
      <c r="AA869" s="103"/>
      <c r="AB869" s="104">
        <f>+Z869*'1. Standard_Cost'!$B$20+AA869*'1. Standard_Cost'!$C$20</f>
        <v>0</v>
      </c>
      <c r="AC869" s="105"/>
      <c r="AD869" s="106"/>
      <c r="AE869" s="104">
        <f>SUM(AD869,AC869,AB869,Y869,U869,T869,S869,R869)*'1. Standard_Cost'!B481</f>
        <v>0</v>
      </c>
      <c r="AF869" s="104">
        <f t="shared" si="1420"/>
        <v>0</v>
      </c>
      <c r="AG869" s="103"/>
      <c r="AH869" s="103"/>
      <c r="AI869" s="103"/>
      <c r="AJ869" s="107"/>
      <c r="AK869" s="107"/>
      <c r="AL869" s="107"/>
      <c r="AM869" s="104">
        <f>AG869*'1. Standard_Cost'!B477+'Incremental_Cost Year 2021'!AH873*'1. Standard_Cost'!C477+'Incremental_Cost Year 2021'!AI873*'1. Standard_Cost'!D477+'Incremental_Cost Year 2021'!AJ873+'Incremental_Cost Year 2021'!AL873+AK869</f>
        <v>0</v>
      </c>
      <c r="AN869" s="104">
        <f>AM869*'1. Standard_Cost'!C481</f>
        <v>0</v>
      </c>
      <c r="AO869" s="107"/>
      <c r="AQ869" s="104">
        <f t="shared" si="1417"/>
        <v>0</v>
      </c>
      <c r="AR869" s="104">
        <f t="shared" si="1418"/>
        <v>0</v>
      </c>
      <c r="AS869" s="104">
        <f t="shared" si="1346"/>
        <v>0</v>
      </c>
      <c r="AT869" s="104">
        <f t="shared" si="1421"/>
        <v>0</v>
      </c>
      <c r="AU869" s="229"/>
      <c r="AV869" s="229"/>
      <c r="AW869" s="229"/>
      <c r="AX869" s="229"/>
      <c r="AY869" s="229"/>
      <c r="AZ869" s="229"/>
      <c r="BA869" s="230">
        <f t="shared" si="1419"/>
        <v>0</v>
      </c>
    </row>
    <row r="870" spans="1:53" ht="24.6" customHeight="1" outlineLevel="1" x14ac:dyDescent="0.2">
      <c r="A870" s="68"/>
      <c r="B870" s="141"/>
      <c r="C870" s="95"/>
      <c r="D870" s="113" t="s">
        <v>48</v>
      </c>
      <c r="E870" s="113" t="s">
        <v>484</v>
      </c>
      <c r="F870" s="114" t="s">
        <v>154</v>
      </c>
      <c r="G870" s="115" t="s">
        <v>155</v>
      </c>
      <c r="H870" s="122" t="s">
        <v>485</v>
      </c>
      <c r="I870" s="117"/>
      <c r="J870" s="117"/>
      <c r="K870" s="117"/>
      <c r="L870" s="118">
        <f>SUM(L866:L869)</f>
        <v>1281600</v>
      </c>
      <c r="M870" s="118">
        <f>SUM(M866:M869)</f>
        <v>214027.2</v>
      </c>
      <c r="N870" s="117"/>
      <c r="O870" s="117"/>
      <c r="P870" s="117"/>
      <c r="Q870" s="117"/>
      <c r="R870" s="119">
        <f>SUM(R866:R869)</f>
        <v>0</v>
      </c>
      <c r="S870" s="119">
        <f>SUM(S866:S869)</f>
        <v>0</v>
      </c>
      <c r="T870" s="119">
        <f>SUM(T866:T869)</f>
        <v>0</v>
      </c>
      <c r="U870" s="119">
        <f>SUM(U866:U869)</f>
        <v>0</v>
      </c>
      <c r="V870" s="117"/>
      <c r="W870" s="117"/>
      <c r="X870" s="117"/>
      <c r="Y870" s="118">
        <f>SUM(Y866:Y869)</f>
        <v>0</v>
      </c>
      <c r="Z870" s="117"/>
      <c r="AA870" s="117"/>
      <c r="AB870" s="118">
        <f t="shared" ref="AB870:AF870" si="1422">SUM(AB866:AB869)</f>
        <v>0</v>
      </c>
      <c r="AC870" s="118">
        <f t="shared" si="1422"/>
        <v>120000</v>
      </c>
      <c r="AD870" s="118">
        <f t="shared" si="1422"/>
        <v>0</v>
      </c>
      <c r="AE870" s="118">
        <f t="shared" si="1422"/>
        <v>0</v>
      </c>
      <c r="AF870" s="118">
        <f t="shared" si="1422"/>
        <v>0</v>
      </c>
      <c r="AG870" s="117"/>
      <c r="AH870" s="117"/>
      <c r="AI870" s="117"/>
      <c r="AJ870" s="119">
        <f>SUM(AJ866:AJ869)</f>
        <v>0</v>
      </c>
      <c r="AK870" s="119">
        <f t="shared" ref="AK870:AN870" si="1423">SUM(AK866:AK869)</f>
        <v>0</v>
      </c>
      <c r="AL870" s="119">
        <f t="shared" si="1423"/>
        <v>0</v>
      </c>
      <c r="AM870" s="119">
        <f t="shared" si="1423"/>
        <v>0</v>
      </c>
      <c r="AN870" s="119">
        <f t="shared" si="1423"/>
        <v>0</v>
      </c>
      <c r="AO870" s="116"/>
      <c r="AP870" s="120"/>
      <c r="AQ870" s="121">
        <f t="shared" ref="AQ870:BA870" si="1424">SUM(AQ866:AQ869)</f>
        <v>1495627.2</v>
      </c>
      <c r="AR870" s="121">
        <f t="shared" si="1424"/>
        <v>0</v>
      </c>
      <c r="AS870" s="121">
        <f t="shared" si="1424"/>
        <v>0</v>
      </c>
      <c r="AT870" s="121">
        <f t="shared" si="1424"/>
        <v>1495627.2</v>
      </c>
      <c r="AU870" s="121">
        <f t="shared" si="1424"/>
        <v>1495627.2</v>
      </c>
      <c r="AV870" s="121">
        <f t="shared" si="1424"/>
        <v>0</v>
      </c>
      <c r="AW870" s="121">
        <f t="shared" si="1424"/>
        <v>0</v>
      </c>
      <c r="AX870" s="121">
        <f t="shared" si="1424"/>
        <v>0</v>
      </c>
      <c r="AY870" s="121">
        <f t="shared" si="1424"/>
        <v>0</v>
      </c>
      <c r="AZ870" s="121">
        <f t="shared" si="1424"/>
        <v>0</v>
      </c>
      <c r="BA870" s="121">
        <f t="shared" si="1424"/>
        <v>0</v>
      </c>
    </row>
    <row r="871" spans="1:53" s="124" customFormat="1" ht="14.45" customHeight="1" x14ac:dyDescent="0.2">
      <c r="B871" s="138"/>
      <c r="C871" s="247" t="s">
        <v>843</v>
      </c>
      <c r="D871" s="247"/>
      <c r="E871" s="252"/>
      <c r="F871" s="222"/>
      <c r="G871" s="222"/>
      <c r="H871" s="130" t="s">
        <v>486</v>
      </c>
      <c r="I871" s="128"/>
      <c r="J871" s="128"/>
      <c r="K871" s="128"/>
      <c r="L871" s="129">
        <f>SUM(L876,L881,L886)</f>
        <v>0</v>
      </c>
      <c r="M871" s="129">
        <f>SUM(M876,M881,M886)</f>
        <v>0</v>
      </c>
      <c r="N871" s="128"/>
      <c r="O871" s="128"/>
      <c r="P871" s="128"/>
      <c r="Q871" s="128"/>
      <c r="R871" s="129">
        <f>SUM(R876,R881,R886)</f>
        <v>0</v>
      </c>
      <c r="S871" s="129">
        <f t="shared" ref="S871:U871" si="1425">SUM(S876,S881,S886)</f>
        <v>0</v>
      </c>
      <c r="T871" s="129">
        <f t="shared" si="1425"/>
        <v>0</v>
      </c>
      <c r="U871" s="129">
        <f t="shared" si="1425"/>
        <v>0</v>
      </c>
      <c r="V871" s="128"/>
      <c r="W871" s="128"/>
      <c r="X871" s="128"/>
      <c r="Y871" s="129">
        <f t="shared" ref="Y871" si="1426">SUM(Y876,Y881,Y886)</f>
        <v>0</v>
      </c>
      <c r="Z871" s="128"/>
      <c r="AA871" s="128"/>
      <c r="AB871" s="129">
        <f t="shared" ref="AB871:AF871" si="1427">SUM(AB876,AB881,AB886)</f>
        <v>0</v>
      </c>
      <c r="AC871" s="129">
        <f t="shared" si="1427"/>
        <v>0</v>
      </c>
      <c r="AD871" s="129">
        <f t="shared" si="1427"/>
        <v>0</v>
      </c>
      <c r="AE871" s="129">
        <f t="shared" si="1427"/>
        <v>0</v>
      </c>
      <c r="AF871" s="129">
        <f t="shared" si="1427"/>
        <v>0</v>
      </c>
      <c r="AG871" s="128"/>
      <c r="AH871" s="128"/>
      <c r="AI871" s="128"/>
      <c r="AJ871" s="129">
        <f t="shared" ref="AJ871:AN871" si="1428">SUM(AJ876,AJ881,AJ886)</f>
        <v>0</v>
      </c>
      <c r="AK871" s="129">
        <f t="shared" si="1428"/>
        <v>0</v>
      </c>
      <c r="AL871" s="129">
        <f t="shared" si="1428"/>
        <v>0</v>
      </c>
      <c r="AM871" s="129">
        <f t="shared" si="1428"/>
        <v>0</v>
      </c>
      <c r="AN871" s="139">
        <f t="shared" si="1428"/>
        <v>0</v>
      </c>
      <c r="AO871" s="130"/>
      <c r="AP871" s="131"/>
      <c r="AQ871" s="139">
        <f t="shared" ref="AQ871:BA871" si="1429">SUM(AQ876,AQ881,AQ886)</f>
        <v>0</v>
      </c>
      <c r="AR871" s="139">
        <f t="shared" si="1429"/>
        <v>0</v>
      </c>
      <c r="AS871" s="139">
        <f t="shared" si="1429"/>
        <v>0</v>
      </c>
      <c r="AT871" s="139">
        <f>AT876+AT881+AT891+AT901</f>
        <v>3645241.1999999997</v>
      </c>
      <c r="AU871" s="139">
        <f>AU876+AU881+AU891+AU901</f>
        <v>3645241.1999999997</v>
      </c>
      <c r="AV871" s="139">
        <f t="shared" si="1429"/>
        <v>0</v>
      </c>
      <c r="AW871" s="139">
        <f t="shared" si="1429"/>
        <v>0</v>
      </c>
      <c r="AX871" s="139">
        <f t="shared" si="1429"/>
        <v>0</v>
      </c>
      <c r="AY871" s="139">
        <f t="shared" si="1429"/>
        <v>0</v>
      </c>
      <c r="AZ871" s="139">
        <f t="shared" si="1429"/>
        <v>0</v>
      </c>
      <c r="BA871" s="139">
        <f t="shared" si="1429"/>
        <v>0</v>
      </c>
    </row>
    <row r="872" spans="1:53" ht="14.1" customHeight="1" outlineLevel="2" x14ac:dyDescent="0.2">
      <c r="A872" s="68"/>
      <c r="B872" s="94"/>
      <c r="C872" s="250"/>
      <c r="D872" s="96"/>
      <c r="E872" s="96"/>
      <c r="F872" s="97"/>
      <c r="G872" s="98"/>
      <c r="H872" s="99" t="s">
        <v>49</v>
      </c>
      <c r="I872" s="100"/>
      <c r="J872" s="101"/>
      <c r="K872" s="101"/>
      <c r="L872" s="102" t="str">
        <f>IF(I872&lt;&gt;0,((VLOOKUP(I872,'1. Standard_Cost'!$B$4:$D$8,2)+VLOOKUP(I872,'1. Standard_Cost'!$B$4:$D$8,3))*J872*K872),"0")</f>
        <v>0</v>
      </c>
      <c r="M872" s="102">
        <f>L872*'1. Standard_Cost'!F473</f>
        <v>0</v>
      </c>
      <c r="N872" s="103"/>
      <c r="O872" s="103"/>
      <c r="P872" s="103"/>
      <c r="Q872" s="103"/>
      <c r="R872" s="104">
        <f>+N872*P872*'1. Standard_Cost'!$B$12</f>
        <v>0</v>
      </c>
      <c r="S872" s="104">
        <f>+N872*O872*P872*'1. Standard_Cost'!$C$12</f>
        <v>0</v>
      </c>
      <c r="T872" s="104">
        <f>+N872*P872*Q872*'1. Standard_Cost'!$D$12</f>
        <v>0</v>
      </c>
      <c r="U872" s="104">
        <f>+N872*O872*'1. Standard_Cost'!$E$12</f>
        <v>0</v>
      </c>
      <c r="V872" s="103"/>
      <c r="W872" s="103"/>
      <c r="X872" s="103"/>
      <c r="Y872" s="104">
        <f>+V872*((X872*'1. Standard_Cost'!$B$16)+(W872*X872*'1. Standard_Cost'!$C$16))</f>
        <v>0</v>
      </c>
      <c r="Z872" s="103"/>
      <c r="AA872" s="103"/>
      <c r="AB872" s="104">
        <f>+Z872*'1. Standard_Cost'!$B$20+AA872*'1. Standard_Cost'!$C$20</f>
        <v>0</v>
      </c>
      <c r="AC872" s="105"/>
      <c r="AD872" s="106"/>
      <c r="AE872" s="104">
        <f>SUM(AD872,AC872,AB872,Y872,U872,T872,S872,R872)*'1. Standard_Cost'!B497</f>
        <v>0</v>
      </c>
      <c r="AF872" s="104">
        <f>SUM(AD872,AE872)</f>
        <v>0</v>
      </c>
      <c r="AG872" s="103"/>
      <c r="AH872" s="103"/>
      <c r="AI872" s="103"/>
      <c r="AJ872" s="107"/>
      <c r="AK872" s="107"/>
      <c r="AL872" s="107"/>
      <c r="AM872" s="104">
        <f>AG872*'1. Standard_Cost'!B493+'Incremental_Cost Year 2021'!AH876*'1. Standard_Cost'!C493+'Incremental_Cost Year 2021'!AI876*'1. Standard_Cost'!D493+'Incremental_Cost Year 2021'!AJ876+'Incremental_Cost Year 2021'!AL876+AK872</f>
        <v>0</v>
      </c>
      <c r="AN872" s="104">
        <f>AM872*'1. Standard_Cost'!C497</f>
        <v>0</v>
      </c>
      <c r="AO872" s="107"/>
      <c r="AQ872" s="104">
        <f t="shared" ref="AQ872:AQ875" si="1430">L872+M872</f>
        <v>0</v>
      </c>
      <c r="AR872" s="104">
        <f t="shared" ref="AR872:AR875" si="1431">AF872</f>
        <v>0</v>
      </c>
      <c r="AS872" s="104">
        <f t="shared" si="1346"/>
        <v>0</v>
      </c>
      <c r="AT872" s="104">
        <f>SUM(AQ872,AR872,AS872)</f>
        <v>0</v>
      </c>
      <c r="AU872" s="229"/>
      <c r="AV872" s="229"/>
      <c r="AW872" s="229"/>
      <c r="AX872" s="229"/>
      <c r="AY872" s="229"/>
      <c r="AZ872" s="229"/>
      <c r="BA872" s="230">
        <f t="shared" ref="BA872:BA875" si="1432">SUM(AU872:AZ872)-AT872</f>
        <v>0</v>
      </c>
    </row>
    <row r="873" spans="1:53" ht="14.1" customHeight="1" outlineLevel="2" x14ac:dyDescent="0.2">
      <c r="A873" s="68"/>
      <c r="B873" s="94"/>
      <c r="C873" s="251"/>
      <c r="D873" s="110"/>
      <c r="E873" s="110"/>
      <c r="F873" s="110"/>
      <c r="G873" s="111"/>
      <c r="H873" s="99" t="s">
        <v>50</v>
      </c>
      <c r="I873" s="100"/>
      <c r="J873" s="101"/>
      <c r="K873" s="101"/>
      <c r="L873" s="102" t="str">
        <f>IF(I873&lt;&gt;0,((VLOOKUP(I873,'1. Standard_Cost'!$B$4:$D$8,2)+VLOOKUP(I873,'1. Standard_Cost'!$B$4:$D$8,3))*J873*K873),"0")</f>
        <v>0</v>
      </c>
      <c r="M873" s="102">
        <f>L873*'1. Standard_Cost'!F473</f>
        <v>0</v>
      </c>
      <c r="N873" s="103"/>
      <c r="O873" s="103"/>
      <c r="P873" s="103"/>
      <c r="Q873" s="103"/>
      <c r="R873" s="104">
        <f>+N873*P873*'1. Standard_Cost'!$B$12</f>
        <v>0</v>
      </c>
      <c r="S873" s="104">
        <f>+N873*O873*P873*'1. Standard_Cost'!$C$12</f>
        <v>0</v>
      </c>
      <c r="T873" s="104">
        <f>+N873*P873*Q873*'1. Standard_Cost'!$D$12</f>
        <v>0</v>
      </c>
      <c r="U873" s="104">
        <f>+N873*O873*'1. Standard_Cost'!$E$12</f>
        <v>0</v>
      </c>
      <c r="V873" s="103"/>
      <c r="W873" s="103"/>
      <c r="X873" s="103"/>
      <c r="Y873" s="104">
        <f>+V873*((X873*'1. Standard_Cost'!$B$16)+(W873*X873*'1. Standard_Cost'!$C$16))</f>
        <v>0</v>
      </c>
      <c r="Z873" s="103"/>
      <c r="AA873" s="103"/>
      <c r="AB873" s="104">
        <f>+Z873*'1. Standard_Cost'!$B$20+AA873*'1. Standard_Cost'!$C$20</f>
        <v>0</v>
      </c>
      <c r="AC873" s="105"/>
      <c r="AD873" s="106"/>
      <c r="AE873" s="104">
        <f>SUM(AD873,AC873,AB873,Y873,U873,T873,S873,R873)*'1. Standard_Cost'!B497</f>
        <v>0</v>
      </c>
      <c r="AF873" s="104">
        <f t="shared" ref="AF873:AF875" si="1433">SUM(AD873,AE873)</f>
        <v>0</v>
      </c>
      <c r="AG873" s="103"/>
      <c r="AH873" s="103">
        <v>0</v>
      </c>
      <c r="AI873" s="103">
        <v>0</v>
      </c>
      <c r="AJ873" s="107"/>
      <c r="AK873" s="107"/>
      <c r="AL873" s="107"/>
      <c r="AM873" s="104">
        <f>AG873*'1. Standard_Cost'!B493+'Incremental_Cost Year 2021'!AH877*'1. Standard_Cost'!C493+'Incremental_Cost Year 2021'!AI877*'1. Standard_Cost'!D493+'Incremental_Cost Year 2021'!AJ877+'Incremental_Cost Year 2021'!AL877+AK873</f>
        <v>0</v>
      </c>
      <c r="AN873" s="104">
        <f>AM873*'1. Standard_Cost'!C497</f>
        <v>0</v>
      </c>
      <c r="AO873" s="107"/>
      <c r="AQ873" s="104">
        <f t="shared" si="1430"/>
        <v>0</v>
      </c>
      <c r="AR873" s="104">
        <f t="shared" si="1431"/>
        <v>0</v>
      </c>
      <c r="AS873" s="104">
        <f t="shared" si="1346"/>
        <v>0</v>
      </c>
      <c r="AT873" s="104">
        <f t="shared" ref="AT873:AT875" si="1434">SUM(AQ873,AR873,AS873)</f>
        <v>0</v>
      </c>
      <c r="AU873" s="229"/>
      <c r="AV873" s="229">
        <v>0</v>
      </c>
      <c r="AW873" s="229"/>
      <c r="AX873" s="229"/>
      <c r="AY873" s="229"/>
      <c r="AZ873" s="229"/>
      <c r="BA873" s="230">
        <f t="shared" si="1432"/>
        <v>0</v>
      </c>
    </row>
    <row r="874" spans="1:53" ht="14.1" customHeight="1" outlineLevel="2" x14ac:dyDescent="0.2">
      <c r="A874" s="68"/>
      <c r="B874" s="94"/>
      <c r="C874" s="251"/>
      <c r="D874" s="110"/>
      <c r="E874" s="110"/>
      <c r="F874" s="110"/>
      <c r="G874" s="111"/>
      <c r="H874" s="99" t="s">
        <v>51</v>
      </c>
      <c r="I874" s="100"/>
      <c r="J874" s="101"/>
      <c r="K874" s="101"/>
      <c r="L874" s="102" t="str">
        <f>IF(I874&lt;&gt;0,((VLOOKUP(I874,'1. Standard_Cost'!$B$4:$D$8,2)+VLOOKUP(I874,'1. Standard_Cost'!$B$4:$D$8,3))*J874*K874),"0")</f>
        <v>0</v>
      </c>
      <c r="M874" s="102">
        <f>L874*'1. Standard_Cost'!F473</f>
        <v>0</v>
      </c>
      <c r="N874" s="103"/>
      <c r="O874" s="103"/>
      <c r="P874" s="103"/>
      <c r="Q874" s="103"/>
      <c r="R874" s="104">
        <f>+N874*P874*'1. Standard_Cost'!$B$12</f>
        <v>0</v>
      </c>
      <c r="S874" s="104">
        <f>+N874*O874*P874*'1. Standard_Cost'!$C$12</f>
        <v>0</v>
      </c>
      <c r="T874" s="104">
        <f>+N874*P874*Q874*'1. Standard_Cost'!$D$12</f>
        <v>0</v>
      </c>
      <c r="U874" s="104">
        <f>+N874*O874*'1. Standard_Cost'!$E$12</f>
        <v>0</v>
      </c>
      <c r="V874" s="103"/>
      <c r="W874" s="103"/>
      <c r="X874" s="103"/>
      <c r="Y874" s="104">
        <f>+V874*((X874*'1. Standard_Cost'!$B$16)+(W874*X874*'1. Standard_Cost'!$C$16))</f>
        <v>0</v>
      </c>
      <c r="Z874" s="103"/>
      <c r="AA874" s="103"/>
      <c r="AB874" s="104">
        <f>+Z874*'1. Standard_Cost'!$B$20+AA874*'1. Standard_Cost'!$C$20</f>
        <v>0</v>
      </c>
      <c r="AC874" s="105"/>
      <c r="AD874" s="106"/>
      <c r="AE874" s="104">
        <f>SUM(AD874,AC874,AB874,Y874,U874,T874,S874,R874)*'1. Standard_Cost'!B497</f>
        <v>0</v>
      </c>
      <c r="AF874" s="104">
        <f t="shared" si="1433"/>
        <v>0</v>
      </c>
      <c r="AG874" s="103"/>
      <c r="AH874" s="103"/>
      <c r="AI874" s="103"/>
      <c r="AJ874" s="107"/>
      <c r="AK874" s="107"/>
      <c r="AL874" s="107"/>
      <c r="AM874" s="104">
        <f>AG874*'1. Standard_Cost'!B493+'Incremental_Cost Year 2021'!AH878*'1. Standard_Cost'!C493+'Incremental_Cost Year 2021'!AI878*'1. Standard_Cost'!D493+'Incremental_Cost Year 2021'!AJ878+'Incremental_Cost Year 2021'!AL878+AK874</f>
        <v>0</v>
      </c>
      <c r="AN874" s="104">
        <f>AM874*'1. Standard_Cost'!C497</f>
        <v>0</v>
      </c>
      <c r="AO874" s="107"/>
      <c r="AQ874" s="104">
        <f t="shared" si="1430"/>
        <v>0</v>
      </c>
      <c r="AR874" s="104">
        <f t="shared" si="1431"/>
        <v>0</v>
      </c>
      <c r="AS874" s="104">
        <f t="shared" si="1346"/>
        <v>0</v>
      </c>
      <c r="AT874" s="104">
        <f t="shared" si="1434"/>
        <v>0</v>
      </c>
      <c r="AU874" s="229"/>
      <c r="AV874" s="229"/>
      <c r="AW874" s="229"/>
      <c r="AX874" s="229"/>
      <c r="AY874" s="229"/>
      <c r="AZ874" s="229"/>
      <c r="BA874" s="230">
        <f t="shared" si="1432"/>
        <v>0</v>
      </c>
    </row>
    <row r="875" spans="1:53" ht="14.1" customHeight="1" outlineLevel="2" x14ac:dyDescent="0.2">
      <c r="A875" s="68"/>
      <c r="B875" s="94"/>
      <c r="C875" s="251"/>
      <c r="D875" s="110"/>
      <c r="E875" s="110"/>
      <c r="F875" s="110"/>
      <c r="G875" s="111"/>
      <c r="H875" s="112" t="s">
        <v>179</v>
      </c>
      <c r="I875" s="100"/>
      <c r="J875" s="101"/>
      <c r="K875" s="101"/>
      <c r="L875" s="102" t="str">
        <f>IF(I875&lt;&gt;0,((VLOOKUP(I875,'1. Standard_Cost'!$B$4:$D$8,2)+VLOOKUP(I875,'1. Standard_Cost'!$B$4:$D$8,3))*J875*K875),"0")</f>
        <v>0</v>
      </c>
      <c r="M875" s="102">
        <f>L875*'1. Standard_Cost'!F473</f>
        <v>0</v>
      </c>
      <c r="N875" s="103"/>
      <c r="O875" s="103"/>
      <c r="P875" s="103"/>
      <c r="Q875" s="103"/>
      <c r="R875" s="104">
        <f>+N875*P875*'1. Standard_Cost'!$B$12</f>
        <v>0</v>
      </c>
      <c r="S875" s="104">
        <f>+N875*O875*P875*'1. Standard_Cost'!$C$12</f>
        <v>0</v>
      </c>
      <c r="T875" s="104">
        <f>+N875*P875*Q875*'1. Standard_Cost'!$D$12</f>
        <v>0</v>
      </c>
      <c r="U875" s="104">
        <f>+N875*O875*'1. Standard_Cost'!$E$12</f>
        <v>0</v>
      </c>
      <c r="V875" s="103"/>
      <c r="W875" s="103"/>
      <c r="X875" s="103"/>
      <c r="Y875" s="104">
        <f>+V875*((X875*'1. Standard_Cost'!$B$16)+(W875*X875*'1. Standard_Cost'!$C$16))</f>
        <v>0</v>
      </c>
      <c r="Z875" s="103"/>
      <c r="AA875" s="103"/>
      <c r="AB875" s="104">
        <f>+Z875*'1. Standard_Cost'!$B$20+AA875*'1. Standard_Cost'!$C$20</f>
        <v>0</v>
      </c>
      <c r="AC875" s="105"/>
      <c r="AD875" s="106"/>
      <c r="AE875" s="104">
        <f>SUM(AD875,AC875,AB875,Y875,U875,T875,S875,R875)*'1. Standard_Cost'!B497</f>
        <v>0</v>
      </c>
      <c r="AF875" s="104">
        <f t="shared" si="1433"/>
        <v>0</v>
      </c>
      <c r="AG875" s="103"/>
      <c r="AH875" s="103"/>
      <c r="AI875" s="103"/>
      <c r="AJ875" s="107"/>
      <c r="AK875" s="107"/>
      <c r="AL875" s="107"/>
      <c r="AM875" s="104">
        <f>AG875*'1. Standard_Cost'!B493+'Incremental_Cost Year 2021'!AH879*'1. Standard_Cost'!C493+'Incremental_Cost Year 2021'!AI879*'1. Standard_Cost'!D493+'Incremental_Cost Year 2021'!AJ879+'Incremental_Cost Year 2021'!AL879+AK875</f>
        <v>0</v>
      </c>
      <c r="AN875" s="104">
        <f>AM875*'1. Standard_Cost'!C497</f>
        <v>0</v>
      </c>
      <c r="AO875" s="107"/>
      <c r="AQ875" s="104">
        <f t="shared" si="1430"/>
        <v>0</v>
      </c>
      <c r="AR875" s="104">
        <f t="shared" si="1431"/>
        <v>0</v>
      </c>
      <c r="AS875" s="104">
        <f t="shared" si="1346"/>
        <v>0</v>
      </c>
      <c r="AT875" s="104">
        <f t="shared" si="1434"/>
        <v>0</v>
      </c>
      <c r="AU875" s="229"/>
      <c r="AV875" s="229"/>
      <c r="AW875" s="229"/>
      <c r="AX875" s="229"/>
      <c r="AY875" s="229"/>
      <c r="AZ875" s="229"/>
      <c r="BA875" s="230">
        <f t="shared" si="1432"/>
        <v>0</v>
      </c>
    </row>
    <row r="876" spans="1:53" ht="25.35" customHeight="1" outlineLevel="1" x14ac:dyDescent="0.2">
      <c r="A876" s="68"/>
      <c r="B876" s="94"/>
      <c r="C876" s="251"/>
      <c r="D876" s="113" t="s">
        <v>48</v>
      </c>
      <c r="E876" s="113" t="s">
        <v>844</v>
      </c>
      <c r="F876" s="114" t="s">
        <v>154</v>
      </c>
      <c r="G876" s="115" t="s">
        <v>155</v>
      </c>
      <c r="H876" s="140" t="s">
        <v>488</v>
      </c>
      <c r="I876" s="117"/>
      <c r="J876" s="117"/>
      <c r="K876" s="117"/>
      <c r="L876" s="118">
        <f>SUM(L872:L875)</f>
        <v>0</v>
      </c>
      <c r="M876" s="118">
        <f>SUM(M872:M875)</f>
        <v>0</v>
      </c>
      <c r="N876" s="117"/>
      <c r="O876" s="117"/>
      <c r="P876" s="117"/>
      <c r="Q876" s="117"/>
      <c r="R876" s="119">
        <f>SUM(R872:R875)</f>
        <v>0</v>
      </c>
      <c r="S876" s="119">
        <f>SUM(S872:S875)</f>
        <v>0</v>
      </c>
      <c r="T876" s="119">
        <f>SUM(T872:T875)</f>
        <v>0</v>
      </c>
      <c r="U876" s="119">
        <f>SUM(U872:U875)</f>
        <v>0</v>
      </c>
      <c r="V876" s="117"/>
      <c r="W876" s="117"/>
      <c r="X876" s="117"/>
      <c r="Y876" s="118">
        <f>SUM(Y872:Y875)</f>
        <v>0</v>
      </c>
      <c r="Z876" s="117"/>
      <c r="AA876" s="117"/>
      <c r="AB876" s="118">
        <f t="shared" ref="AB876:AF876" si="1435">SUM(AB872:AB875)</f>
        <v>0</v>
      </c>
      <c r="AC876" s="118">
        <f t="shared" si="1435"/>
        <v>0</v>
      </c>
      <c r="AD876" s="118">
        <f t="shared" si="1435"/>
        <v>0</v>
      </c>
      <c r="AE876" s="118">
        <f t="shared" si="1435"/>
        <v>0</v>
      </c>
      <c r="AF876" s="118">
        <f t="shared" si="1435"/>
        <v>0</v>
      </c>
      <c r="AG876" s="117"/>
      <c r="AH876" s="117"/>
      <c r="AI876" s="117"/>
      <c r="AJ876" s="119">
        <f>SUM(AJ872:AJ875)</f>
        <v>0</v>
      </c>
      <c r="AK876" s="119">
        <f t="shared" ref="AK876:AN876" si="1436">SUM(AK872:AK875)</f>
        <v>0</v>
      </c>
      <c r="AL876" s="119">
        <f t="shared" si="1436"/>
        <v>0</v>
      </c>
      <c r="AM876" s="119">
        <f t="shared" si="1436"/>
        <v>0</v>
      </c>
      <c r="AN876" s="119">
        <f t="shared" si="1436"/>
        <v>0</v>
      </c>
      <c r="AO876" s="116"/>
      <c r="AP876" s="120"/>
      <c r="AQ876" s="118">
        <f t="shared" ref="AQ876:BA876" si="1437">SUM(AQ872:AQ875)</f>
        <v>0</v>
      </c>
      <c r="AR876" s="118">
        <f t="shared" si="1437"/>
        <v>0</v>
      </c>
      <c r="AS876" s="118">
        <f t="shared" si="1437"/>
        <v>0</v>
      </c>
      <c r="AT876" s="118">
        <f t="shared" si="1437"/>
        <v>0</v>
      </c>
      <c r="AU876" s="118">
        <f t="shared" si="1437"/>
        <v>0</v>
      </c>
      <c r="AV876" s="118">
        <f t="shared" si="1437"/>
        <v>0</v>
      </c>
      <c r="AW876" s="118">
        <f t="shared" si="1437"/>
        <v>0</v>
      </c>
      <c r="AX876" s="118">
        <f t="shared" si="1437"/>
        <v>0</v>
      </c>
      <c r="AY876" s="118">
        <f t="shared" si="1437"/>
        <v>0</v>
      </c>
      <c r="AZ876" s="118">
        <f t="shared" si="1437"/>
        <v>0</v>
      </c>
      <c r="BA876" s="118">
        <f t="shared" si="1437"/>
        <v>0</v>
      </c>
    </row>
    <row r="877" spans="1:53" ht="14.1" customHeight="1" outlineLevel="2" x14ac:dyDescent="0.2">
      <c r="A877" s="68"/>
      <c r="B877" s="94"/>
      <c r="C877" s="251"/>
      <c r="D877" s="96"/>
      <c r="E877" s="96"/>
      <c r="F877" s="97"/>
      <c r="G877" s="98"/>
      <c r="H877" s="99" t="s">
        <v>49</v>
      </c>
      <c r="I877" s="100"/>
      <c r="J877" s="101"/>
      <c r="K877" s="101"/>
      <c r="L877" s="102" t="str">
        <f>IF(I877&lt;&gt;0,((VLOOKUP(I877,'1. Standard_Cost'!$B$4:$D$8,2)+VLOOKUP(I877,'1. Standard_Cost'!$B$4:$D$8,3))*J877*K877),"0")</f>
        <v>0</v>
      </c>
      <c r="M877" s="102">
        <f>L877*'1. Standard_Cost'!F473</f>
        <v>0</v>
      </c>
      <c r="N877" s="103"/>
      <c r="O877" s="103"/>
      <c r="P877" s="103"/>
      <c r="Q877" s="103"/>
      <c r="R877" s="104">
        <f>+N877*P877*'1. Standard_Cost'!$B$12</f>
        <v>0</v>
      </c>
      <c r="S877" s="104">
        <f>+N877*O877*P877*'1. Standard_Cost'!$C$12</f>
        <v>0</v>
      </c>
      <c r="T877" s="104">
        <f>+N877*P877*Q877*'1. Standard_Cost'!$D$12</f>
        <v>0</v>
      </c>
      <c r="U877" s="104">
        <f>+N877*O877*'1. Standard_Cost'!$E$12</f>
        <v>0</v>
      </c>
      <c r="V877" s="103"/>
      <c r="W877" s="103"/>
      <c r="X877" s="103"/>
      <c r="Y877" s="104">
        <f>+V877*((X877*'1. Standard_Cost'!$B$16)+(W877*X877*'1. Standard_Cost'!$C$16))</f>
        <v>0</v>
      </c>
      <c r="Z877" s="103"/>
      <c r="AA877" s="103"/>
      <c r="AB877" s="104">
        <f>+Z877*'1. Standard_Cost'!$B$20+AA877*'1. Standard_Cost'!$C$20</f>
        <v>0</v>
      </c>
      <c r="AC877" s="105"/>
      <c r="AD877" s="106"/>
      <c r="AE877" s="104">
        <f>SUM(AD877,AC877,AB877,Y877,U877,T877,S877,R877)*'1. Standard_Cost'!B497</f>
        <v>0</v>
      </c>
      <c r="AF877" s="104">
        <f>SUM(AD877,AE877)</f>
        <v>0</v>
      </c>
      <c r="AG877" s="103"/>
      <c r="AH877" s="103"/>
      <c r="AI877" s="103"/>
      <c r="AJ877" s="107"/>
      <c r="AK877" s="107"/>
      <c r="AL877" s="107"/>
      <c r="AM877" s="104">
        <f>AG877*'1. Standard_Cost'!B493+'Incremental_Cost Year 2021'!AH881*'1. Standard_Cost'!C493+'Incremental_Cost Year 2021'!AI881*'1. Standard_Cost'!D493+'Incremental_Cost Year 2021'!AJ881+'Incremental_Cost Year 2021'!AL881+AK877</f>
        <v>0</v>
      </c>
      <c r="AN877" s="104">
        <f>AM877*'1. Standard_Cost'!C497</f>
        <v>0</v>
      </c>
      <c r="AO877" s="107"/>
      <c r="AQ877" s="104">
        <f t="shared" ref="AQ877:AQ880" si="1438">L877+M877</f>
        <v>0</v>
      </c>
      <c r="AR877" s="104">
        <f t="shared" ref="AR877:AR880" si="1439">AF877</f>
        <v>0</v>
      </c>
      <c r="AS877" s="104">
        <f t="shared" si="1346"/>
        <v>0</v>
      </c>
      <c r="AT877" s="104">
        <f>SUM(AQ877,AR877,AS877)</f>
        <v>0</v>
      </c>
      <c r="AU877" s="229"/>
      <c r="AV877" s="229"/>
      <c r="AW877" s="229"/>
      <c r="AX877" s="229"/>
      <c r="AY877" s="229"/>
      <c r="AZ877" s="229"/>
      <c r="BA877" s="230">
        <f t="shared" ref="BA877:BA880" si="1440">SUM(AU877:AZ877)-AT877</f>
        <v>0</v>
      </c>
    </row>
    <row r="878" spans="1:53" ht="14.1" customHeight="1" outlineLevel="2" x14ac:dyDescent="0.2">
      <c r="A878" s="68"/>
      <c r="B878" s="94"/>
      <c r="C878" s="251"/>
      <c r="D878" s="110"/>
      <c r="E878" s="110"/>
      <c r="F878" s="110"/>
      <c r="G878" s="111"/>
      <c r="H878" s="99" t="s">
        <v>50</v>
      </c>
      <c r="I878" s="100"/>
      <c r="J878" s="101"/>
      <c r="K878" s="101"/>
      <c r="L878" s="102" t="str">
        <f>IF(I878&lt;&gt;0,((VLOOKUP(I878,'1. Standard_Cost'!$B$4:$D$8,2)+VLOOKUP(I878,'1. Standard_Cost'!$B$4:$D$8,3))*J878*K878),"0")</f>
        <v>0</v>
      </c>
      <c r="M878" s="102">
        <f>L878*'1. Standard_Cost'!F473</f>
        <v>0</v>
      </c>
      <c r="N878" s="103"/>
      <c r="O878" s="103"/>
      <c r="P878" s="103"/>
      <c r="Q878" s="103"/>
      <c r="R878" s="104">
        <f>+N878*P878*'1. Standard_Cost'!$B$12</f>
        <v>0</v>
      </c>
      <c r="S878" s="104">
        <f>+N878*O878*P878*'1. Standard_Cost'!$C$12</f>
        <v>0</v>
      </c>
      <c r="T878" s="104">
        <f>+N878*P878*Q878*'1. Standard_Cost'!$D$12</f>
        <v>0</v>
      </c>
      <c r="U878" s="104">
        <f>+N878*O878*'1. Standard_Cost'!$E$12</f>
        <v>0</v>
      </c>
      <c r="V878" s="103"/>
      <c r="W878" s="103"/>
      <c r="X878" s="103"/>
      <c r="Y878" s="104">
        <f>+V878*((X878*'1. Standard_Cost'!$B$16)+(W878*X878*'1. Standard_Cost'!$C$16))</f>
        <v>0</v>
      </c>
      <c r="Z878" s="103"/>
      <c r="AA878" s="103"/>
      <c r="AB878" s="104">
        <f>+Z878*'1. Standard_Cost'!$B$20+AA878*'1. Standard_Cost'!$C$20</f>
        <v>0</v>
      </c>
      <c r="AC878" s="105"/>
      <c r="AD878" s="106"/>
      <c r="AE878" s="104">
        <f>SUM(AD878,AC878,AB878,Y878,U878,T878,S878,R878)*'1. Standard_Cost'!B497</f>
        <v>0</v>
      </c>
      <c r="AF878" s="104">
        <f t="shared" ref="AF878:AF880" si="1441">SUM(AD878,AE878)</f>
        <v>0</v>
      </c>
      <c r="AG878" s="103"/>
      <c r="AH878" s="103">
        <v>0</v>
      </c>
      <c r="AI878" s="103">
        <v>0</v>
      </c>
      <c r="AJ878" s="107"/>
      <c r="AK878" s="107"/>
      <c r="AL878" s="107"/>
      <c r="AM878" s="104">
        <f>AG878*'1. Standard_Cost'!B493+'Incremental_Cost Year 2021'!AH882*'1. Standard_Cost'!C493+'Incremental_Cost Year 2021'!AI882*'1. Standard_Cost'!D493+'Incremental_Cost Year 2021'!AJ882+'Incremental_Cost Year 2021'!AL882+AK878</f>
        <v>0</v>
      </c>
      <c r="AN878" s="104">
        <f>AM878*'1. Standard_Cost'!C497</f>
        <v>0</v>
      </c>
      <c r="AO878" s="107"/>
      <c r="AQ878" s="104">
        <f t="shared" si="1438"/>
        <v>0</v>
      </c>
      <c r="AR878" s="104">
        <f t="shared" si="1439"/>
        <v>0</v>
      </c>
      <c r="AS878" s="104">
        <f t="shared" si="1346"/>
        <v>0</v>
      </c>
      <c r="AT878" s="104">
        <f t="shared" ref="AT878:AT880" si="1442">SUM(AQ878,AR878,AS878)</f>
        <v>0</v>
      </c>
      <c r="AU878" s="229"/>
      <c r="AV878" s="229">
        <v>0</v>
      </c>
      <c r="AW878" s="229"/>
      <c r="AX878" s="229"/>
      <c r="AY878" s="229"/>
      <c r="AZ878" s="229"/>
      <c r="BA878" s="230">
        <f t="shared" si="1440"/>
        <v>0</v>
      </c>
    </row>
    <row r="879" spans="1:53" ht="14.1" customHeight="1" outlineLevel="2" x14ac:dyDescent="0.2">
      <c r="A879" s="68"/>
      <c r="B879" s="94"/>
      <c r="C879" s="251"/>
      <c r="D879" s="110"/>
      <c r="E879" s="110"/>
      <c r="F879" s="110"/>
      <c r="G879" s="111"/>
      <c r="H879" s="99" t="s">
        <v>51</v>
      </c>
      <c r="I879" s="100"/>
      <c r="J879" s="101"/>
      <c r="K879" s="101"/>
      <c r="L879" s="102" t="str">
        <f>IF(I879&lt;&gt;0,((VLOOKUP(I879,'1. Standard_Cost'!$B$4:$D$8,2)+VLOOKUP(I879,'1. Standard_Cost'!$B$4:$D$8,3))*J879*K879),"0")</f>
        <v>0</v>
      </c>
      <c r="M879" s="102">
        <f>L879*'1. Standard_Cost'!F473</f>
        <v>0</v>
      </c>
      <c r="N879" s="103"/>
      <c r="O879" s="103"/>
      <c r="P879" s="103"/>
      <c r="Q879" s="103"/>
      <c r="R879" s="104">
        <f>+N879*P879*'1. Standard_Cost'!$B$12</f>
        <v>0</v>
      </c>
      <c r="S879" s="104">
        <f>+N879*O879*P879*'1. Standard_Cost'!$C$12</f>
        <v>0</v>
      </c>
      <c r="T879" s="104">
        <f>+N879*P879*Q879*'1. Standard_Cost'!$D$12</f>
        <v>0</v>
      </c>
      <c r="U879" s="104">
        <f>+N879*O879*'1. Standard_Cost'!$E$12</f>
        <v>0</v>
      </c>
      <c r="V879" s="103"/>
      <c r="W879" s="103"/>
      <c r="X879" s="103"/>
      <c r="Y879" s="104">
        <f>+V879*((X879*'1. Standard_Cost'!$B$16)+(W879*X879*'1. Standard_Cost'!$C$16))</f>
        <v>0</v>
      </c>
      <c r="Z879" s="103"/>
      <c r="AA879" s="103"/>
      <c r="AB879" s="104">
        <f>+Z879*'1. Standard_Cost'!$B$20+AA879*'1. Standard_Cost'!$C$20</f>
        <v>0</v>
      </c>
      <c r="AC879" s="105"/>
      <c r="AD879" s="106"/>
      <c r="AE879" s="104">
        <f>SUM(AD879,AC879,AB879,Y879,U879,T879,S879,R879)*'1. Standard_Cost'!B497</f>
        <v>0</v>
      </c>
      <c r="AF879" s="104">
        <f t="shared" si="1441"/>
        <v>0</v>
      </c>
      <c r="AG879" s="103"/>
      <c r="AH879" s="103"/>
      <c r="AI879" s="103"/>
      <c r="AJ879" s="107"/>
      <c r="AK879" s="107"/>
      <c r="AL879" s="107"/>
      <c r="AM879" s="104">
        <f>AG879*'1. Standard_Cost'!B493+'Incremental_Cost Year 2021'!AH883*'1. Standard_Cost'!C493+'Incremental_Cost Year 2021'!AI883*'1. Standard_Cost'!D493+'Incremental_Cost Year 2021'!AJ883+'Incremental_Cost Year 2021'!AL883+AK879</f>
        <v>0</v>
      </c>
      <c r="AN879" s="104">
        <f>AM879*'1. Standard_Cost'!C497</f>
        <v>0</v>
      </c>
      <c r="AO879" s="107"/>
      <c r="AQ879" s="104">
        <f t="shared" si="1438"/>
        <v>0</v>
      </c>
      <c r="AR879" s="104">
        <f t="shared" si="1439"/>
        <v>0</v>
      </c>
      <c r="AS879" s="104">
        <f t="shared" si="1346"/>
        <v>0</v>
      </c>
      <c r="AT879" s="104">
        <f t="shared" si="1442"/>
        <v>0</v>
      </c>
      <c r="AU879" s="229"/>
      <c r="AV879" s="229"/>
      <c r="AW879" s="229"/>
      <c r="AX879" s="229"/>
      <c r="AY879" s="229"/>
      <c r="AZ879" s="229"/>
      <c r="BA879" s="230">
        <f t="shared" si="1440"/>
        <v>0</v>
      </c>
    </row>
    <row r="880" spans="1:53" ht="14.1" customHeight="1" outlineLevel="2" x14ac:dyDescent="0.2">
      <c r="A880" s="68"/>
      <c r="B880" s="94"/>
      <c r="C880" s="251"/>
      <c r="D880" s="110"/>
      <c r="E880" s="110"/>
      <c r="F880" s="110"/>
      <c r="G880" s="111"/>
      <c r="H880" s="112" t="s">
        <v>179</v>
      </c>
      <c r="I880" s="100"/>
      <c r="J880" s="101"/>
      <c r="K880" s="101"/>
      <c r="L880" s="102" t="str">
        <f>IF(I880&lt;&gt;0,((VLOOKUP(I880,'1. Standard_Cost'!$B$4:$D$8,2)+VLOOKUP(I880,'1. Standard_Cost'!$B$4:$D$8,3))*J880*K880),"0")</f>
        <v>0</v>
      </c>
      <c r="M880" s="102">
        <f>L880*'1. Standard_Cost'!F473</f>
        <v>0</v>
      </c>
      <c r="N880" s="103"/>
      <c r="O880" s="103"/>
      <c r="P880" s="103"/>
      <c r="Q880" s="103"/>
      <c r="R880" s="104">
        <f>+N880*P880*'1. Standard_Cost'!$B$12</f>
        <v>0</v>
      </c>
      <c r="S880" s="104">
        <f>+N880*O880*P880*'1. Standard_Cost'!$C$12</f>
        <v>0</v>
      </c>
      <c r="T880" s="104">
        <f>+N880*P880*Q880*'1. Standard_Cost'!$D$12</f>
        <v>0</v>
      </c>
      <c r="U880" s="104">
        <f>+N880*O880*'1. Standard_Cost'!$E$12</f>
        <v>0</v>
      </c>
      <c r="V880" s="103"/>
      <c r="W880" s="103"/>
      <c r="X880" s="103"/>
      <c r="Y880" s="104">
        <f>+V880*((X880*'1. Standard_Cost'!$B$16)+(W880*X880*'1. Standard_Cost'!$C$16))</f>
        <v>0</v>
      </c>
      <c r="Z880" s="103"/>
      <c r="AA880" s="103"/>
      <c r="AB880" s="104">
        <f>+Z880*'1. Standard_Cost'!$B$20+AA880*'1. Standard_Cost'!$C$20</f>
        <v>0</v>
      </c>
      <c r="AC880" s="105"/>
      <c r="AD880" s="106"/>
      <c r="AE880" s="104">
        <f>SUM(AD880,AC880,AB880,Y880,U880,T880,S880,R880)*'1. Standard_Cost'!B497</f>
        <v>0</v>
      </c>
      <c r="AF880" s="104">
        <f t="shared" si="1441"/>
        <v>0</v>
      </c>
      <c r="AG880" s="103"/>
      <c r="AH880" s="103"/>
      <c r="AI880" s="103"/>
      <c r="AJ880" s="107"/>
      <c r="AK880" s="107"/>
      <c r="AL880" s="107"/>
      <c r="AM880" s="104">
        <f>AG880*'1. Standard_Cost'!B493+'Incremental_Cost Year 2021'!AH884*'1. Standard_Cost'!C493+'Incremental_Cost Year 2021'!AI884*'1. Standard_Cost'!D493+'Incremental_Cost Year 2021'!AJ884+'Incremental_Cost Year 2021'!AL884+AK880</f>
        <v>0</v>
      </c>
      <c r="AN880" s="104">
        <f>AM880*'1. Standard_Cost'!C497</f>
        <v>0</v>
      </c>
      <c r="AO880" s="107"/>
      <c r="AQ880" s="104">
        <f t="shared" si="1438"/>
        <v>0</v>
      </c>
      <c r="AR880" s="104">
        <f t="shared" si="1439"/>
        <v>0</v>
      </c>
      <c r="AS880" s="104">
        <f t="shared" si="1346"/>
        <v>0</v>
      </c>
      <c r="AT880" s="104">
        <f t="shared" si="1442"/>
        <v>0</v>
      </c>
      <c r="AU880" s="229"/>
      <c r="AV880" s="229"/>
      <c r="AW880" s="229"/>
      <c r="AX880" s="229"/>
      <c r="AY880" s="229"/>
      <c r="AZ880" s="229"/>
      <c r="BA880" s="230">
        <f t="shared" si="1440"/>
        <v>0</v>
      </c>
    </row>
    <row r="881" spans="1:53" ht="25.7" customHeight="1" outlineLevel="1" x14ac:dyDescent="0.2">
      <c r="A881" s="68"/>
      <c r="B881" s="94"/>
      <c r="C881" s="251"/>
      <c r="D881" s="113" t="s">
        <v>48</v>
      </c>
      <c r="E881" s="113" t="s">
        <v>845</v>
      </c>
      <c r="F881" s="114" t="s">
        <v>154</v>
      </c>
      <c r="G881" s="115" t="s">
        <v>155</v>
      </c>
      <c r="H881" s="122" t="s">
        <v>490</v>
      </c>
      <c r="I881" s="117"/>
      <c r="J881" s="117"/>
      <c r="K881" s="117"/>
      <c r="L881" s="118">
        <f>SUM(L877:L880)</f>
        <v>0</v>
      </c>
      <c r="M881" s="118">
        <f>SUM(M877:M880)</f>
        <v>0</v>
      </c>
      <c r="N881" s="117"/>
      <c r="O881" s="117"/>
      <c r="P881" s="117"/>
      <c r="Q881" s="117"/>
      <c r="R881" s="119">
        <f>SUM(R877:R880)</f>
        <v>0</v>
      </c>
      <c r="S881" s="119">
        <f>SUM(S877:S880)</f>
        <v>0</v>
      </c>
      <c r="T881" s="119">
        <f>SUM(T877:T880)</f>
        <v>0</v>
      </c>
      <c r="U881" s="119">
        <f>SUM(U877:U880)</f>
        <v>0</v>
      </c>
      <c r="V881" s="117"/>
      <c r="W881" s="117"/>
      <c r="X881" s="117"/>
      <c r="Y881" s="118">
        <f>SUM(Y877:Y880)</f>
        <v>0</v>
      </c>
      <c r="Z881" s="117"/>
      <c r="AA881" s="117"/>
      <c r="AB881" s="118">
        <f t="shared" ref="AB881:AF881" si="1443">SUM(AB877:AB880)</f>
        <v>0</v>
      </c>
      <c r="AC881" s="118">
        <f t="shared" si="1443"/>
        <v>0</v>
      </c>
      <c r="AD881" s="118">
        <f t="shared" si="1443"/>
        <v>0</v>
      </c>
      <c r="AE881" s="118">
        <f t="shared" si="1443"/>
        <v>0</v>
      </c>
      <c r="AF881" s="118">
        <f t="shared" si="1443"/>
        <v>0</v>
      </c>
      <c r="AG881" s="117"/>
      <c r="AH881" s="117"/>
      <c r="AI881" s="117"/>
      <c r="AJ881" s="119">
        <f>SUM(AJ877:AJ880)</f>
        <v>0</v>
      </c>
      <c r="AK881" s="119">
        <f t="shared" ref="AK881:AN881" si="1444">SUM(AK877:AK880)</f>
        <v>0</v>
      </c>
      <c r="AL881" s="119">
        <f t="shared" si="1444"/>
        <v>0</v>
      </c>
      <c r="AM881" s="119">
        <f t="shared" si="1444"/>
        <v>0</v>
      </c>
      <c r="AN881" s="119">
        <f t="shared" si="1444"/>
        <v>0</v>
      </c>
      <c r="AO881" s="116"/>
      <c r="AP881" s="120"/>
      <c r="AQ881" s="121">
        <f t="shared" ref="AQ881:BA881" si="1445">SUM(AQ877:AQ880)</f>
        <v>0</v>
      </c>
      <c r="AR881" s="121">
        <f t="shared" si="1445"/>
        <v>0</v>
      </c>
      <c r="AS881" s="121">
        <f t="shared" si="1445"/>
        <v>0</v>
      </c>
      <c r="AT881" s="121">
        <f t="shared" si="1445"/>
        <v>0</v>
      </c>
      <c r="AU881" s="121">
        <f t="shared" si="1445"/>
        <v>0</v>
      </c>
      <c r="AV881" s="121">
        <f t="shared" si="1445"/>
        <v>0</v>
      </c>
      <c r="AW881" s="121">
        <f t="shared" si="1445"/>
        <v>0</v>
      </c>
      <c r="AX881" s="121">
        <f t="shared" si="1445"/>
        <v>0</v>
      </c>
      <c r="AY881" s="121">
        <f t="shared" si="1445"/>
        <v>0</v>
      </c>
      <c r="AZ881" s="121">
        <f t="shared" si="1445"/>
        <v>0</v>
      </c>
      <c r="BA881" s="121">
        <f t="shared" si="1445"/>
        <v>0</v>
      </c>
    </row>
    <row r="882" spans="1:53" ht="14.1" customHeight="1" outlineLevel="2" x14ac:dyDescent="0.2">
      <c r="A882" s="68"/>
      <c r="B882" s="94"/>
      <c r="C882" s="251"/>
      <c r="D882" s="96"/>
      <c r="E882" s="96"/>
      <c r="F882" s="97"/>
      <c r="G882" s="98"/>
      <c r="H882" s="99" t="s">
        <v>49</v>
      </c>
      <c r="I882" s="100"/>
      <c r="J882" s="101"/>
      <c r="K882" s="101"/>
      <c r="L882" s="102" t="str">
        <f>IF(I882&lt;&gt;0,((VLOOKUP(I882,'1. Standard_Cost'!$B$4:$D$8,2)+VLOOKUP(I882,'1. Standard_Cost'!$B$4:$D$8,3))*J882*K882),"0")</f>
        <v>0</v>
      </c>
      <c r="M882" s="102">
        <f>L882*'1. Standard_Cost'!F473</f>
        <v>0</v>
      </c>
      <c r="N882" s="103"/>
      <c r="O882" s="103"/>
      <c r="P882" s="103"/>
      <c r="Q882" s="103"/>
      <c r="R882" s="104">
        <f>+N882*P882*'1. Standard_Cost'!$B$12</f>
        <v>0</v>
      </c>
      <c r="S882" s="104">
        <f>+N882*O882*P882*'1. Standard_Cost'!$C$12</f>
        <v>0</v>
      </c>
      <c r="T882" s="104">
        <f>+N882*P882*Q882*'1. Standard_Cost'!$D$12</f>
        <v>0</v>
      </c>
      <c r="U882" s="104">
        <f>+N882*O882*'1. Standard_Cost'!$E$12</f>
        <v>0</v>
      </c>
      <c r="V882" s="103"/>
      <c r="W882" s="103"/>
      <c r="X882" s="103"/>
      <c r="Y882" s="104">
        <f>+V882*((X882*'1. Standard_Cost'!$B$16)+(W882*X882*'1. Standard_Cost'!$C$16))</f>
        <v>0</v>
      </c>
      <c r="Z882" s="103"/>
      <c r="AA882" s="103"/>
      <c r="AB882" s="104">
        <f>+Z882*'1. Standard_Cost'!$B$20+AA882*'1. Standard_Cost'!$C$20</f>
        <v>0</v>
      </c>
      <c r="AC882" s="105"/>
      <c r="AD882" s="106"/>
      <c r="AE882" s="104">
        <f>SUM(AD882,AC882,AB882,Y882,U882,T882,S882,R882)*'1. Standard_Cost'!B497</f>
        <v>0</v>
      </c>
      <c r="AF882" s="104">
        <f>SUM(AD882,AE882)</f>
        <v>0</v>
      </c>
      <c r="AG882" s="103"/>
      <c r="AH882" s="103"/>
      <c r="AI882" s="103"/>
      <c r="AJ882" s="107"/>
      <c r="AK882" s="107"/>
      <c r="AL882" s="107"/>
      <c r="AM882" s="104">
        <f>AG882*'1. Standard_Cost'!B493+'Incremental_Cost Year 2021'!AH886*'1. Standard_Cost'!C493+'Incremental_Cost Year 2021'!AI886*'1. Standard_Cost'!D493+'Incremental_Cost Year 2021'!AJ886+'Incremental_Cost Year 2021'!AL886+AK882</f>
        <v>0</v>
      </c>
      <c r="AN882" s="104">
        <f>AM882*'1. Standard_Cost'!C497</f>
        <v>0</v>
      </c>
      <c r="AO882" s="107"/>
      <c r="AQ882" s="104">
        <f t="shared" ref="AQ882:AQ885" si="1446">L882+M882</f>
        <v>0</v>
      </c>
      <c r="AR882" s="104">
        <f t="shared" ref="AR882:AR885" si="1447">AF882</f>
        <v>0</v>
      </c>
      <c r="AS882" s="104">
        <f t="shared" si="1346"/>
        <v>0</v>
      </c>
      <c r="AT882" s="104">
        <f>SUM(AQ882,AR882,AS882)</f>
        <v>0</v>
      </c>
      <c r="AU882" s="229"/>
      <c r="AV882" s="229"/>
      <c r="AW882" s="229"/>
      <c r="AX882" s="229"/>
      <c r="AY882" s="229"/>
      <c r="AZ882" s="229"/>
      <c r="BA882" s="230">
        <f t="shared" ref="BA882:BA885" si="1448">SUM(AU882:AZ882)-AT882</f>
        <v>0</v>
      </c>
    </row>
    <row r="883" spans="1:53" ht="14.1" customHeight="1" outlineLevel="2" x14ac:dyDescent="0.2">
      <c r="A883" s="68"/>
      <c r="B883" s="94"/>
      <c r="C883" s="251"/>
      <c r="D883" s="110"/>
      <c r="E883" s="110"/>
      <c r="F883" s="110"/>
      <c r="G883" s="111"/>
      <c r="H883" s="99" t="s">
        <v>50</v>
      </c>
      <c r="I883" s="100"/>
      <c r="J883" s="101"/>
      <c r="K883" s="101"/>
      <c r="L883" s="102" t="str">
        <f>IF(I883&lt;&gt;0,((VLOOKUP(I883,'1. Standard_Cost'!$B$4:$D$8,2)+VLOOKUP(I883,'1. Standard_Cost'!$B$4:$D$8,3))*J883*K883),"0")</f>
        <v>0</v>
      </c>
      <c r="M883" s="102">
        <f>L883*'1. Standard_Cost'!F473</f>
        <v>0</v>
      </c>
      <c r="N883" s="103"/>
      <c r="O883" s="103"/>
      <c r="P883" s="103"/>
      <c r="Q883" s="103"/>
      <c r="R883" s="104">
        <f>+N883*P883*'1. Standard_Cost'!$B$12</f>
        <v>0</v>
      </c>
      <c r="S883" s="104">
        <f>+N883*O883*P883*'1. Standard_Cost'!$C$12</f>
        <v>0</v>
      </c>
      <c r="T883" s="104">
        <f>+N883*P883*Q883*'1. Standard_Cost'!$D$12</f>
        <v>0</v>
      </c>
      <c r="U883" s="104">
        <f>+N883*O883*'1. Standard_Cost'!$E$12</f>
        <v>0</v>
      </c>
      <c r="V883" s="103"/>
      <c r="W883" s="103"/>
      <c r="X883" s="103"/>
      <c r="Y883" s="104">
        <f>+V883*((X883*'1. Standard_Cost'!$B$16)+(W883*X883*'1. Standard_Cost'!$C$16))</f>
        <v>0</v>
      </c>
      <c r="Z883" s="103"/>
      <c r="AA883" s="103"/>
      <c r="AB883" s="104">
        <f>+Z883*'1. Standard_Cost'!$B$20+AA883*'1. Standard_Cost'!$C$20</f>
        <v>0</v>
      </c>
      <c r="AC883" s="105"/>
      <c r="AD883" s="106"/>
      <c r="AE883" s="104">
        <f>SUM(AD883,AC883,AB883,Y883,U883,T883,S883,R883)*'1. Standard_Cost'!B497</f>
        <v>0</v>
      </c>
      <c r="AF883" s="104">
        <f t="shared" ref="AF883:AF885" si="1449">SUM(AD883,AE883)</f>
        <v>0</v>
      </c>
      <c r="AG883" s="103"/>
      <c r="AH883" s="103">
        <v>0</v>
      </c>
      <c r="AI883" s="103">
        <v>0</v>
      </c>
      <c r="AJ883" s="107"/>
      <c r="AK883" s="107"/>
      <c r="AL883" s="107"/>
      <c r="AM883" s="104">
        <f>AG883*'1. Standard_Cost'!B493+'Incremental_Cost Year 2021'!AH887*'1. Standard_Cost'!C493+'Incremental_Cost Year 2021'!AI887*'1. Standard_Cost'!D493+'Incremental_Cost Year 2021'!AJ887+'Incremental_Cost Year 2021'!AL887+AK883</f>
        <v>0</v>
      </c>
      <c r="AN883" s="104">
        <f>AM883*'1. Standard_Cost'!C497</f>
        <v>0</v>
      </c>
      <c r="AO883" s="107"/>
      <c r="AQ883" s="104">
        <f t="shared" si="1446"/>
        <v>0</v>
      </c>
      <c r="AR883" s="104">
        <f t="shared" si="1447"/>
        <v>0</v>
      </c>
      <c r="AS883" s="104">
        <f t="shared" si="1346"/>
        <v>0</v>
      </c>
      <c r="AT883" s="104">
        <f t="shared" ref="AT883:AT885" si="1450">SUM(AQ883,AR883,AS883)</f>
        <v>0</v>
      </c>
      <c r="AU883" s="229"/>
      <c r="AV883" s="229">
        <v>0</v>
      </c>
      <c r="AW883" s="229"/>
      <c r="AX883" s="229"/>
      <c r="AY883" s="229"/>
      <c r="AZ883" s="229"/>
      <c r="BA883" s="230">
        <f t="shared" si="1448"/>
        <v>0</v>
      </c>
    </row>
    <row r="884" spans="1:53" ht="14.1" customHeight="1" outlineLevel="2" x14ac:dyDescent="0.2">
      <c r="A884" s="68"/>
      <c r="B884" s="94"/>
      <c r="C884" s="251"/>
      <c r="D884" s="110"/>
      <c r="E884" s="110"/>
      <c r="F884" s="110"/>
      <c r="G884" s="111"/>
      <c r="H884" s="99" t="s">
        <v>51</v>
      </c>
      <c r="I884" s="100"/>
      <c r="J884" s="101"/>
      <c r="K884" s="101"/>
      <c r="L884" s="102" t="str">
        <f>IF(I884&lt;&gt;0,((VLOOKUP(I884,'1. Standard_Cost'!$B$4:$D$8,2)+VLOOKUP(I884,'1. Standard_Cost'!$B$4:$D$8,3))*J884*K884),"0")</f>
        <v>0</v>
      </c>
      <c r="M884" s="102">
        <f>L884*'1. Standard_Cost'!F473</f>
        <v>0</v>
      </c>
      <c r="N884" s="103"/>
      <c r="O884" s="103"/>
      <c r="P884" s="103"/>
      <c r="Q884" s="103"/>
      <c r="R884" s="104">
        <f>+N884*P884*'1. Standard_Cost'!$B$12</f>
        <v>0</v>
      </c>
      <c r="S884" s="104">
        <f>+N884*O884*P884*'1. Standard_Cost'!$C$12</f>
        <v>0</v>
      </c>
      <c r="T884" s="104">
        <f>+N884*P884*Q884*'1. Standard_Cost'!$D$12</f>
        <v>0</v>
      </c>
      <c r="U884" s="104">
        <f>+N884*O884*'1. Standard_Cost'!$E$12</f>
        <v>0</v>
      </c>
      <c r="V884" s="103"/>
      <c r="W884" s="103"/>
      <c r="X884" s="103"/>
      <c r="Y884" s="104">
        <f>+V884*((X884*'1. Standard_Cost'!$B$16)+(W884*X884*'1. Standard_Cost'!$C$16))</f>
        <v>0</v>
      </c>
      <c r="Z884" s="103"/>
      <c r="AA884" s="103"/>
      <c r="AB884" s="104">
        <f>+Z884*'1. Standard_Cost'!$B$20+AA884*'1. Standard_Cost'!$C$20</f>
        <v>0</v>
      </c>
      <c r="AC884" s="105"/>
      <c r="AD884" s="106"/>
      <c r="AE884" s="104">
        <f>SUM(AD884,AC884,AB884,Y884,U884,T884,S884,R884)*'1. Standard_Cost'!B497</f>
        <v>0</v>
      </c>
      <c r="AF884" s="104">
        <f t="shared" si="1449"/>
        <v>0</v>
      </c>
      <c r="AG884" s="103"/>
      <c r="AH884" s="103"/>
      <c r="AI884" s="103"/>
      <c r="AJ884" s="107"/>
      <c r="AK884" s="107"/>
      <c r="AL884" s="107"/>
      <c r="AM884" s="104">
        <f>AG884*'1. Standard_Cost'!B493+'Incremental_Cost Year 2021'!AH888*'1. Standard_Cost'!C493+'Incremental_Cost Year 2021'!AI888*'1. Standard_Cost'!D493+'Incremental_Cost Year 2021'!AJ888+'Incremental_Cost Year 2021'!AL888+AK884</f>
        <v>0</v>
      </c>
      <c r="AN884" s="104">
        <f>AM884*'1. Standard_Cost'!C497</f>
        <v>0</v>
      </c>
      <c r="AO884" s="107"/>
      <c r="AQ884" s="104">
        <f t="shared" si="1446"/>
        <v>0</v>
      </c>
      <c r="AR884" s="104">
        <f t="shared" si="1447"/>
        <v>0</v>
      </c>
      <c r="AS884" s="104">
        <f t="shared" ref="AS884:AS942" si="1451">AM884+AN884</f>
        <v>0</v>
      </c>
      <c r="AT884" s="104">
        <f t="shared" si="1450"/>
        <v>0</v>
      </c>
      <c r="AU884" s="229"/>
      <c r="AV884" s="229"/>
      <c r="AW884" s="229"/>
      <c r="AX884" s="229"/>
      <c r="AY884" s="229"/>
      <c r="AZ884" s="229"/>
      <c r="BA884" s="230">
        <f t="shared" si="1448"/>
        <v>0</v>
      </c>
    </row>
    <row r="885" spans="1:53" ht="14.1" customHeight="1" outlineLevel="2" x14ac:dyDescent="0.2">
      <c r="A885" s="68"/>
      <c r="B885" s="94"/>
      <c r="C885" s="251"/>
      <c r="D885" s="110"/>
      <c r="E885" s="110"/>
      <c r="F885" s="110"/>
      <c r="G885" s="111"/>
      <c r="H885" s="112" t="s">
        <v>179</v>
      </c>
      <c r="I885" s="100"/>
      <c r="J885" s="101"/>
      <c r="K885" s="101"/>
      <c r="L885" s="102" t="str">
        <f>IF(I885&lt;&gt;0,((VLOOKUP(I885,'1. Standard_Cost'!$B$4:$D$8,2)+VLOOKUP(I885,'1. Standard_Cost'!$B$4:$D$8,3))*J885*K885),"0")</f>
        <v>0</v>
      </c>
      <c r="M885" s="102">
        <f>L885*'1. Standard_Cost'!F473</f>
        <v>0</v>
      </c>
      <c r="N885" s="103"/>
      <c r="O885" s="103"/>
      <c r="P885" s="103"/>
      <c r="Q885" s="103"/>
      <c r="R885" s="104">
        <f>+N885*P885*'1. Standard_Cost'!$B$12</f>
        <v>0</v>
      </c>
      <c r="S885" s="104">
        <f>+N885*O885*P885*'1. Standard_Cost'!$C$12</f>
        <v>0</v>
      </c>
      <c r="T885" s="104">
        <f>+N885*P885*Q885*'1. Standard_Cost'!$D$12</f>
        <v>0</v>
      </c>
      <c r="U885" s="104">
        <f>+N885*O885*'1. Standard_Cost'!$E$12</f>
        <v>0</v>
      </c>
      <c r="V885" s="103"/>
      <c r="W885" s="103"/>
      <c r="X885" s="103"/>
      <c r="Y885" s="104">
        <f>+V885*((X885*'1. Standard_Cost'!$B$16)+(W885*X885*'1. Standard_Cost'!$C$16))</f>
        <v>0</v>
      </c>
      <c r="Z885" s="103"/>
      <c r="AA885" s="103"/>
      <c r="AB885" s="104">
        <f>+Z885*'1. Standard_Cost'!$B$20+AA885*'1. Standard_Cost'!$C$20</f>
        <v>0</v>
      </c>
      <c r="AC885" s="105"/>
      <c r="AD885" s="106"/>
      <c r="AE885" s="104">
        <f>SUM(AD885,AC885,AB885,Y885,U885,T885,S885,R885)*'1. Standard_Cost'!B497</f>
        <v>0</v>
      </c>
      <c r="AF885" s="104">
        <f t="shared" si="1449"/>
        <v>0</v>
      </c>
      <c r="AG885" s="103"/>
      <c r="AH885" s="103"/>
      <c r="AI885" s="103"/>
      <c r="AJ885" s="107"/>
      <c r="AK885" s="107"/>
      <c r="AL885" s="107"/>
      <c r="AM885" s="104">
        <f>AG885*'1. Standard_Cost'!B493+'Incremental_Cost Year 2021'!AH889*'1. Standard_Cost'!C493+'Incremental_Cost Year 2021'!AI889*'1. Standard_Cost'!D493+'Incremental_Cost Year 2021'!AJ889+'Incremental_Cost Year 2021'!AL889+AK885</f>
        <v>0</v>
      </c>
      <c r="AN885" s="104">
        <f>AM885*'1. Standard_Cost'!C497</f>
        <v>0</v>
      </c>
      <c r="AO885" s="107"/>
      <c r="AQ885" s="104">
        <f t="shared" si="1446"/>
        <v>0</v>
      </c>
      <c r="AR885" s="104">
        <f t="shared" si="1447"/>
        <v>0</v>
      </c>
      <c r="AS885" s="104">
        <f t="shared" si="1451"/>
        <v>0</v>
      </c>
      <c r="AT885" s="104">
        <f t="shared" si="1450"/>
        <v>0</v>
      </c>
      <c r="AU885" s="229"/>
      <c r="AV885" s="229"/>
      <c r="AW885" s="229"/>
      <c r="AX885" s="229"/>
      <c r="AY885" s="229"/>
      <c r="AZ885" s="229"/>
      <c r="BA885" s="230">
        <f t="shared" si="1448"/>
        <v>0</v>
      </c>
    </row>
    <row r="886" spans="1:53" ht="24.6" customHeight="1" outlineLevel="1" x14ac:dyDescent="0.2">
      <c r="A886" s="68"/>
      <c r="B886" s="141"/>
      <c r="C886" s="251"/>
      <c r="D886" s="113" t="s">
        <v>48</v>
      </c>
      <c r="E886" s="113" t="s">
        <v>847</v>
      </c>
      <c r="F886" s="114" t="s">
        <v>154</v>
      </c>
      <c r="G886" s="115" t="s">
        <v>155</v>
      </c>
      <c r="H886" s="122" t="s">
        <v>491</v>
      </c>
      <c r="I886" s="117"/>
      <c r="J886" s="117"/>
      <c r="K886" s="117"/>
      <c r="L886" s="118">
        <f>SUM(L882:L885)</f>
        <v>0</v>
      </c>
      <c r="M886" s="118">
        <f>SUM(M882:M885)</f>
        <v>0</v>
      </c>
      <c r="N886" s="117"/>
      <c r="O886" s="117"/>
      <c r="P886" s="117"/>
      <c r="Q886" s="117"/>
      <c r="R886" s="119">
        <f>SUM(R882:R885)</f>
        <v>0</v>
      </c>
      <c r="S886" s="119">
        <f>SUM(S882:S885)</f>
        <v>0</v>
      </c>
      <c r="T886" s="119">
        <f>SUM(T882:T885)</f>
        <v>0</v>
      </c>
      <c r="U886" s="119">
        <f>SUM(U882:U885)</f>
        <v>0</v>
      </c>
      <c r="V886" s="117"/>
      <c r="W886" s="117"/>
      <c r="X886" s="117"/>
      <c r="Y886" s="118">
        <f>SUM(Y882:Y885)</f>
        <v>0</v>
      </c>
      <c r="Z886" s="117"/>
      <c r="AA886" s="117"/>
      <c r="AB886" s="118">
        <f t="shared" ref="AB886:AF886" si="1452">SUM(AB882:AB885)</f>
        <v>0</v>
      </c>
      <c r="AC886" s="118">
        <f t="shared" si="1452"/>
        <v>0</v>
      </c>
      <c r="AD886" s="118">
        <f t="shared" si="1452"/>
        <v>0</v>
      </c>
      <c r="AE886" s="118">
        <f t="shared" si="1452"/>
        <v>0</v>
      </c>
      <c r="AF886" s="118">
        <f t="shared" si="1452"/>
        <v>0</v>
      </c>
      <c r="AG886" s="117"/>
      <c r="AH886" s="117"/>
      <c r="AI886" s="117"/>
      <c r="AJ886" s="119">
        <f>SUM(AJ882:AJ885)</f>
        <v>0</v>
      </c>
      <c r="AK886" s="119">
        <f t="shared" ref="AK886:AN886" si="1453">SUM(AK882:AK885)</f>
        <v>0</v>
      </c>
      <c r="AL886" s="119">
        <f t="shared" si="1453"/>
        <v>0</v>
      </c>
      <c r="AM886" s="119">
        <f t="shared" si="1453"/>
        <v>0</v>
      </c>
      <c r="AN886" s="119">
        <f t="shared" si="1453"/>
        <v>0</v>
      </c>
      <c r="AO886" s="116"/>
      <c r="AP886" s="120"/>
      <c r="AQ886" s="121">
        <f t="shared" ref="AQ886:BA886" si="1454">SUM(AQ882:AQ885)</f>
        <v>0</v>
      </c>
      <c r="AR886" s="121">
        <f t="shared" si="1454"/>
        <v>0</v>
      </c>
      <c r="AS886" s="121">
        <f t="shared" si="1454"/>
        <v>0</v>
      </c>
      <c r="AT886" s="121">
        <f t="shared" si="1454"/>
        <v>0</v>
      </c>
      <c r="AU886" s="121">
        <f t="shared" si="1454"/>
        <v>0</v>
      </c>
      <c r="AV886" s="121">
        <f t="shared" si="1454"/>
        <v>0</v>
      </c>
      <c r="AW886" s="121">
        <f t="shared" si="1454"/>
        <v>0</v>
      </c>
      <c r="AX886" s="121">
        <f t="shared" si="1454"/>
        <v>0</v>
      </c>
      <c r="AY886" s="121">
        <f t="shared" si="1454"/>
        <v>0</v>
      </c>
      <c r="AZ886" s="121">
        <f t="shared" si="1454"/>
        <v>0</v>
      </c>
      <c r="BA886" s="121">
        <f t="shared" si="1454"/>
        <v>0</v>
      </c>
    </row>
    <row r="887" spans="1:53" ht="14.1" customHeight="1" outlineLevel="2" x14ac:dyDescent="0.2">
      <c r="A887" s="68"/>
      <c r="B887" s="94"/>
      <c r="C887" s="95"/>
      <c r="D887" s="96"/>
      <c r="E887" s="96"/>
      <c r="F887" s="97"/>
      <c r="G887" s="98"/>
      <c r="H887" s="99" t="s">
        <v>49</v>
      </c>
      <c r="I887" s="100"/>
      <c r="J887" s="101"/>
      <c r="K887" s="101"/>
      <c r="L887" s="102" t="str">
        <f>IF(I887&lt;&gt;0,((VLOOKUP(I887,'1. Standard_Cost'!$B$4:$D$8,2)+VLOOKUP(I887,'1. Standard_Cost'!$B$4:$D$8,3))*J887*K887),"0")</f>
        <v>0</v>
      </c>
      <c r="M887" s="102">
        <f>L887*'1. Standard_Cost'!F478</f>
        <v>0</v>
      </c>
      <c r="N887" s="103"/>
      <c r="O887" s="103"/>
      <c r="P887" s="103"/>
      <c r="Q887" s="103"/>
      <c r="R887" s="104">
        <f>+N887*P887*'1. Standard_Cost'!$B$12</f>
        <v>0</v>
      </c>
      <c r="S887" s="104">
        <f>+N887*O887*P887*'1. Standard_Cost'!$C$12</f>
        <v>0</v>
      </c>
      <c r="T887" s="104">
        <f>+N887*P887*Q887*'1. Standard_Cost'!$D$12</f>
        <v>0</v>
      </c>
      <c r="U887" s="104">
        <f>+N887*O887*'1. Standard_Cost'!$E$12</f>
        <v>0</v>
      </c>
      <c r="V887" s="103"/>
      <c r="W887" s="103"/>
      <c r="X887" s="103"/>
      <c r="Y887" s="104">
        <f>+V887*((X887*'1. Standard_Cost'!$B$16)+(W887*X887*'1. Standard_Cost'!$C$16))</f>
        <v>0</v>
      </c>
      <c r="Z887" s="103"/>
      <c r="AA887" s="103"/>
      <c r="AB887" s="104">
        <f>+Z887*'1. Standard_Cost'!$B$20+AA887*'1. Standard_Cost'!$C$20</f>
        <v>0</v>
      </c>
      <c r="AC887" s="105"/>
      <c r="AD887" s="106"/>
      <c r="AE887" s="104">
        <f>SUM(AD887,AC887,AB887,Y887,U887,T887,S887,R887)*'1. Standard_Cost'!B502</f>
        <v>0</v>
      </c>
      <c r="AF887" s="104">
        <f>SUM(AD887,AE887)</f>
        <v>0</v>
      </c>
      <c r="AG887" s="103"/>
      <c r="AH887" s="103"/>
      <c r="AI887" s="103"/>
      <c r="AJ887" s="107"/>
      <c r="AK887" s="107"/>
      <c r="AL887" s="107"/>
      <c r="AM887" s="104">
        <f>AG887*'1. Standard_Cost'!B498+'Incremental_Cost Year 2021'!AH891*'1. Standard_Cost'!C498+'Incremental_Cost Year 2021'!AI891*'1. Standard_Cost'!D498+'Incremental_Cost Year 2021'!AJ891+'Incremental_Cost Year 2021'!AL891+AK887</f>
        <v>0</v>
      </c>
      <c r="AN887" s="104">
        <f>AM887*'1. Standard_Cost'!C502</f>
        <v>0</v>
      </c>
      <c r="AO887" s="107"/>
      <c r="AQ887" s="104">
        <f t="shared" ref="AQ887:AQ890" si="1455">L887+M887</f>
        <v>0</v>
      </c>
      <c r="AR887" s="104">
        <f t="shared" ref="AR887:AR890" si="1456">AF887</f>
        <v>0</v>
      </c>
      <c r="AS887" s="104">
        <f t="shared" si="1451"/>
        <v>0</v>
      </c>
      <c r="AT887" s="104">
        <f>SUM(AQ887,AR887,AS887)</f>
        <v>0</v>
      </c>
      <c r="AU887" s="229"/>
      <c r="AV887" s="229"/>
      <c r="AW887" s="229"/>
      <c r="AX887" s="229"/>
      <c r="AY887" s="229"/>
      <c r="AZ887" s="229"/>
      <c r="BA887" s="230">
        <f t="shared" ref="BA887:BA890" si="1457">SUM(AU887:AZ887)-AT887</f>
        <v>0</v>
      </c>
    </row>
    <row r="888" spans="1:53" ht="14.1" customHeight="1" outlineLevel="2" x14ac:dyDescent="0.2">
      <c r="A888" s="68"/>
      <c r="B888" s="94"/>
      <c r="C888" s="95"/>
      <c r="D888" s="110"/>
      <c r="E888" s="110"/>
      <c r="F888" s="110"/>
      <c r="G888" s="111"/>
      <c r="H888" s="99" t="s">
        <v>50</v>
      </c>
      <c r="I888" s="100"/>
      <c r="J888" s="101"/>
      <c r="K888" s="101"/>
      <c r="L888" s="102" t="str">
        <f>IF(I888&lt;&gt;0,((VLOOKUP(I888,'1. Standard_Cost'!$B$4:$D$8,2)+VLOOKUP(I888,'1. Standard_Cost'!$B$4:$D$8,3))*J888*K888),"0")</f>
        <v>0</v>
      </c>
      <c r="M888" s="102">
        <f>L888*'1. Standard_Cost'!F478</f>
        <v>0</v>
      </c>
      <c r="N888" s="103"/>
      <c r="O888" s="103"/>
      <c r="P888" s="103"/>
      <c r="Q888" s="103"/>
      <c r="R888" s="104">
        <f>+N888*P888*'1. Standard_Cost'!$B$12</f>
        <v>0</v>
      </c>
      <c r="S888" s="104">
        <f>+N888*O888*P888*'1. Standard_Cost'!$C$12</f>
        <v>0</v>
      </c>
      <c r="T888" s="104">
        <f>+N888*P888*Q888*'1. Standard_Cost'!$D$12</f>
        <v>0</v>
      </c>
      <c r="U888" s="104">
        <f>+N888*O888*'1. Standard_Cost'!$E$12</f>
        <v>0</v>
      </c>
      <c r="V888" s="103"/>
      <c r="W888" s="103"/>
      <c r="X888" s="103"/>
      <c r="Y888" s="104">
        <f>+V888*((X888*'1. Standard_Cost'!$B$16)+(W888*X888*'1. Standard_Cost'!$C$16))</f>
        <v>0</v>
      </c>
      <c r="Z888" s="103"/>
      <c r="AA888" s="103"/>
      <c r="AB888" s="104">
        <f>+Z888*'1. Standard_Cost'!$B$20+AA888*'1. Standard_Cost'!$C$20</f>
        <v>0</v>
      </c>
      <c r="AC888" s="105"/>
      <c r="AD888" s="106"/>
      <c r="AE888" s="104">
        <f>SUM(AD888,AC888,AB888,Y888,U888,T888,S888,R888)*'1. Standard_Cost'!B502</f>
        <v>0</v>
      </c>
      <c r="AF888" s="104">
        <f t="shared" ref="AF888:AF890" si="1458">SUM(AD888,AE888)</f>
        <v>0</v>
      </c>
      <c r="AG888" s="103"/>
      <c r="AH888" s="103">
        <v>0</v>
      </c>
      <c r="AI888" s="103">
        <v>0</v>
      </c>
      <c r="AJ888" s="107"/>
      <c r="AK888" s="107"/>
      <c r="AL888" s="107"/>
      <c r="AM888" s="104">
        <f>AG888*'1. Standard_Cost'!B498+'Incremental_Cost Year 2021'!AH892*'1. Standard_Cost'!C498+'Incremental_Cost Year 2021'!AI892*'1. Standard_Cost'!D498+'Incremental_Cost Year 2021'!AJ892+'Incremental_Cost Year 2021'!AL892+AK888</f>
        <v>0</v>
      </c>
      <c r="AN888" s="104">
        <f>AM888*'1. Standard_Cost'!C502</f>
        <v>0</v>
      </c>
      <c r="AO888" s="107"/>
      <c r="AQ888" s="104">
        <f t="shared" si="1455"/>
        <v>0</v>
      </c>
      <c r="AR888" s="104">
        <f t="shared" si="1456"/>
        <v>0</v>
      </c>
      <c r="AS888" s="104">
        <f t="shared" si="1451"/>
        <v>0</v>
      </c>
      <c r="AT888" s="104">
        <f t="shared" ref="AT888:AT890" si="1459">SUM(AQ888,AR888,AS888)</f>
        <v>0</v>
      </c>
      <c r="AU888" s="229"/>
      <c r="AV888" s="229">
        <v>0</v>
      </c>
      <c r="AW888" s="229"/>
      <c r="AX888" s="229"/>
      <c r="AY888" s="229"/>
      <c r="AZ888" s="229"/>
      <c r="BA888" s="230">
        <f t="shared" si="1457"/>
        <v>0</v>
      </c>
    </row>
    <row r="889" spans="1:53" ht="14.1" customHeight="1" outlineLevel="2" x14ac:dyDescent="0.2">
      <c r="A889" s="68"/>
      <c r="B889" s="94"/>
      <c r="C889" s="95"/>
      <c r="D889" s="110"/>
      <c r="E889" s="110"/>
      <c r="F889" s="110"/>
      <c r="G889" s="111"/>
      <c r="H889" s="99" t="s">
        <v>51</v>
      </c>
      <c r="I889" s="100"/>
      <c r="J889" s="101"/>
      <c r="K889" s="101"/>
      <c r="L889" s="102" t="str">
        <f>IF(I889&lt;&gt;0,((VLOOKUP(I889,'1. Standard_Cost'!$B$4:$D$8,2)+VLOOKUP(I889,'1. Standard_Cost'!$B$4:$D$8,3))*J889*K889),"0")</f>
        <v>0</v>
      </c>
      <c r="M889" s="102">
        <f>L889*'1. Standard_Cost'!F478</f>
        <v>0</v>
      </c>
      <c r="N889" s="103"/>
      <c r="O889" s="103"/>
      <c r="P889" s="103"/>
      <c r="Q889" s="103"/>
      <c r="R889" s="104">
        <f>+N889*P889*'1. Standard_Cost'!$B$12</f>
        <v>0</v>
      </c>
      <c r="S889" s="104">
        <f>+N889*O889*P889*'1. Standard_Cost'!$C$12</f>
        <v>0</v>
      </c>
      <c r="T889" s="104">
        <f>+N889*P889*Q889*'1. Standard_Cost'!$D$12</f>
        <v>0</v>
      </c>
      <c r="U889" s="104">
        <f>+N889*O889*'1. Standard_Cost'!$E$12</f>
        <v>0</v>
      </c>
      <c r="V889" s="103"/>
      <c r="W889" s="103"/>
      <c r="X889" s="103"/>
      <c r="Y889" s="104">
        <f>+V889*((X889*'1. Standard_Cost'!$B$16)+(W889*X889*'1. Standard_Cost'!$C$16))</f>
        <v>0</v>
      </c>
      <c r="Z889" s="103"/>
      <c r="AA889" s="103"/>
      <c r="AB889" s="104">
        <f>+Z889*'1. Standard_Cost'!$B$20+AA889*'1. Standard_Cost'!$C$20</f>
        <v>0</v>
      </c>
      <c r="AC889" s="105"/>
      <c r="AD889" s="106"/>
      <c r="AE889" s="104">
        <f>SUM(AD889,AC889,AB889,Y889,U889,T889,S889,R889)*'1. Standard_Cost'!B502</f>
        <v>0</v>
      </c>
      <c r="AF889" s="104">
        <f t="shared" si="1458"/>
        <v>0</v>
      </c>
      <c r="AG889" s="103"/>
      <c r="AH889" s="103"/>
      <c r="AI889" s="103"/>
      <c r="AJ889" s="107"/>
      <c r="AK889" s="107"/>
      <c r="AL889" s="107"/>
      <c r="AM889" s="104">
        <f>AG889*'1. Standard_Cost'!B498+'Incremental_Cost Year 2021'!AH893*'1. Standard_Cost'!C498+'Incremental_Cost Year 2021'!AI893*'1. Standard_Cost'!D498+'Incremental_Cost Year 2021'!AJ893+'Incremental_Cost Year 2021'!AL893+AK889</f>
        <v>0</v>
      </c>
      <c r="AN889" s="104">
        <f>AM889*'1. Standard_Cost'!C502</f>
        <v>0</v>
      </c>
      <c r="AO889" s="107"/>
      <c r="AQ889" s="104">
        <f t="shared" si="1455"/>
        <v>0</v>
      </c>
      <c r="AR889" s="104">
        <f t="shared" si="1456"/>
        <v>0</v>
      </c>
      <c r="AS889" s="104">
        <f t="shared" si="1451"/>
        <v>0</v>
      </c>
      <c r="AT889" s="104">
        <f t="shared" si="1459"/>
        <v>0</v>
      </c>
      <c r="AU889" s="229"/>
      <c r="AV889" s="229"/>
      <c r="AW889" s="229"/>
      <c r="AX889" s="229"/>
      <c r="AY889" s="229"/>
      <c r="AZ889" s="229"/>
      <c r="BA889" s="230">
        <f t="shared" si="1457"/>
        <v>0</v>
      </c>
    </row>
    <row r="890" spans="1:53" ht="14.1" customHeight="1" outlineLevel="2" x14ac:dyDescent="0.2">
      <c r="A890" s="68"/>
      <c r="B890" s="94"/>
      <c r="C890" s="95"/>
      <c r="D890" s="110"/>
      <c r="E890" s="110"/>
      <c r="F890" s="110"/>
      <c r="G890" s="111"/>
      <c r="H890" s="112" t="s">
        <v>179</v>
      </c>
      <c r="I890" s="100"/>
      <c r="J890" s="101"/>
      <c r="K890" s="101"/>
      <c r="L890" s="102" t="str">
        <f>IF(I890&lt;&gt;0,((VLOOKUP(I890,'1. Standard_Cost'!$B$4:$D$8,2)+VLOOKUP(I890,'1. Standard_Cost'!$B$4:$D$8,3))*J890*K890),"0")</f>
        <v>0</v>
      </c>
      <c r="M890" s="102">
        <f>L890*'1. Standard_Cost'!F478</f>
        <v>0</v>
      </c>
      <c r="N890" s="103"/>
      <c r="O890" s="103"/>
      <c r="P890" s="103"/>
      <c r="Q890" s="103"/>
      <c r="R890" s="104">
        <f>+N890*P890*'1. Standard_Cost'!$B$12</f>
        <v>0</v>
      </c>
      <c r="S890" s="104">
        <f>+N890*O890*P890*'1. Standard_Cost'!$C$12</f>
        <v>0</v>
      </c>
      <c r="T890" s="104">
        <f>+N890*P890*Q890*'1. Standard_Cost'!$D$12</f>
        <v>0</v>
      </c>
      <c r="U890" s="104">
        <f>+N890*O890*'1. Standard_Cost'!$E$12</f>
        <v>0</v>
      </c>
      <c r="V890" s="103"/>
      <c r="W890" s="103"/>
      <c r="X890" s="103"/>
      <c r="Y890" s="104">
        <f>+V890*((X890*'1. Standard_Cost'!$B$16)+(W890*X890*'1. Standard_Cost'!$C$16))</f>
        <v>0</v>
      </c>
      <c r="Z890" s="103"/>
      <c r="AA890" s="103"/>
      <c r="AB890" s="104">
        <f>+Z890*'1. Standard_Cost'!$B$20+AA890*'1. Standard_Cost'!$C$20</f>
        <v>0</v>
      </c>
      <c r="AC890" s="105"/>
      <c r="AD890" s="106"/>
      <c r="AE890" s="104">
        <f>SUM(AD890,AC890,AB890,Y890,U890,T890,S890,R890)*'1. Standard_Cost'!B502</f>
        <v>0</v>
      </c>
      <c r="AF890" s="104">
        <f t="shared" si="1458"/>
        <v>0</v>
      </c>
      <c r="AG890" s="103"/>
      <c r="AH890" s="103"/>
      <c r="AI890" s="103"/>
      <c r="AJ890" s="107"/>
      <c r="AK890" s="107"/>
      <c r="AL890" s="107"/>
      <c r="AM890" s="104">
        <f>AG890*'1. Standard_Cost'!B498+'Incremental_Cost Year 2021'!AH894*'1. Standard_Cost'!C498+'Incremental_Cost Year 2021'!AI894*'1. Standard_Cost'!D498+'Incremental_Cost Year 2021'!AJ894+'Incremental_Cost Year 2021'!AL894+AK890</f>
        <v>0</v>
      </c>
      <c r="AN890" s="104">
        <f>AM890*'1. Standard_Cost'!C502</f>
        <v>0</v>
      </c>
      <c r="AO890" s="107"/>
      <c r="AQ890" s="104">
        <f t="shared" si="1455"/>
        <v>0</v>
      </c>
      <c r="AR890" s="104">
        <f t="shared" si="1456"/>
        <v>0</v>
      </c>
      <c r="AS890" s="104">
        <f t="shared" si="1451"/>
        <v>0</v>
      </c>
      <c r="AT890" s="104">
        <f t="shared" si="1459"/>
        <v>0</v>
      </c>
      <c r="AU890" s="229"/>
      <c r="AV890" s="229"/>
      <c r="AW890" s="229"/>
      <c r="AX890" s="229"/>
      <c r="AY890" s="229"/>
      <c r="AZ890" s="229"/>
      <c r="BA890" s="230">
        <f t="shared" si="1457"/>
        <v>0</v>
      </c>
    </row>
    <row r="891" spans="1:53" ht="42" customHeight="1" outlineLevel="1" x14ac:dyDescent="0.2">
      <c r="A891" s="68"/>
      <c r="B891" s="141"/>
      <c r="C891" s="95"/>
      <c r="D891" s="113" t="s">
        <v>515</v>
      </c>
      <c r="E891" s="113" t="s">
        <v>492</v>
      </c>
      <c r="F891" s="114" t="s">
        <v>154</v>
      </c>
      <c r="G891" s="115" t="s">
        <v>155</v>
      </c>
      <c r="H891" s="122" t="s">
        <v>493</v>
      </c>
      <c r="I891" s="117"/>
      <c r="J891" s="117"/>
      <c r="K891" s="117"/>
      <c r="L891" s="118">
        <f>SUM(L887:L890)</f>
        <v>0</v>
      </c>
      <c r="M891" s="118">
        <f>SUM(M887:M890)</f>
        <v>0</v>
      </c>
      <c r="N891" s="117"/>
      <c r="O891" s="117"/>
      <c r="P891" s="117"/>
      <c r="Q891" s="117"/>
      <c r="R891" s="119">
        <f>SUM(R887:R890)</f>
        <v>0</v>
      </c>
      <c r="S891" s="119">
        <f>SUM(S887:S890)</f>
        <v>0</v>
      </c>
      <c r="T891" s="119">
        <f>SUM(T887:T890)</f>
        <v>0</v>
      </c>
      <c r="U891" s="119">
        <f>SUM(U887:U890)</f>
        <v>0</v>
      </c>
      <c r="V891" s="117"/>
      <c r="W891" s="117"/>
      <c r="X891" s="117"/>
      <c r="Y891" s="118">
        <f>SUM(Y887:Y890)</f>
        <v>0</v>
      </c>
      <c r="Z891" s="117"/>
      <c r="AA891" s="117"/>
      <c r="AB891" s="118">
        <f t="shared" ref="AB891:AF891" si="1460">SUM(AB887:AB890)</f>
        <v>0</v>
      </c>
      <c r="AC891" s="118"/>
      <c r="AD891" s="118">
        <f t="shared" si="1460"/>
        <v>0</v>
      </c>
      <c r="AE891" s="118">
        <f t="shared" si="1460"/>
        <v>0</v>
      </c>
      <c r="AF891" s="118">
        <f t="shared" si="1460"/>
        <v>0</v>
      </c>
      <c r="AG891" s="117"/>
      <c r="AH891" s="117"/>
      <c r="AI891" s="117"/>
      <c r="AJ891" s="119">
        <f>SUM(AJ887:AJ890)</f>
        <v>0</v>
      </c>
      <c r="AK891" s="119">
        <f t="shared" ref="AK891:AN891" si="1461">SUM(AK887:AK890)</f>
        <v>0</v>
      </c>
      <c r="AL891" s="119">
        <f t="shared" si="1461"/>
        <v>0</v>
      </c>
      <c r="AM891" s="119">
        <f t="shared" si="1461"/>
        <v>0</v>
      </c>
      <c r="AN891" s="119">
        <f t="shared" si="1461"/>
        <v>0</v>
      </c>
      <c r="AO891" s="116"/>
      <c r="AP891" s="120"/>
      <c r="AQ891" s="121">
        <f t="shared" ref="AQ891:BA891" si="1462">SUM(AQ887:AQ890)</f>
        <v>0</v>
      </c>
      <c r="AR891" s="121">
        <f t="shared" si="1462"/>
        <v>0</v>
      </c>
      <c r="AS891" s="121">
        <f t="shared" si="1462"/>
        <v>0</v>
      </c>
      <c r="AT891" s="121">
        <f t="shared" si="1462"/>
        <v>0</v>
      </c>
      <c r="AU891" s="121">
        <f t="shared" si="1462"/>
        <v>0</v>
      </c>
      <c r="AV891" s="121">
        <f t="shared" si="1462"/>
        <v>0</v>
      </c>
      <c r="AW891" s="121">
        <f t="shared" si="1462"/>
        <v>0</v>
      </c>
      <c r="AX891" s="121">
        <f t="shared" si="1462"/>
        <v>0</v>
      </c>
      <c r="AY891" s="121">
        <f t="shared" si="1462"/>
        <v>0</v>
      </c>
      <c r="AZ891" s="121">
        <f t="shared" si="1462"/>
        <v>0</v>
      </c>
      <c r="BA891" s="121">
        <f t="shared" si="1462"/>
        <v>0</v>
      </c>
    </row>
    <row r="892" spans="1:53" ht="14.1" customHeight="1" outlineLevel="2" x14ac:dyDescent="0.2">
      <c r="A892" s="68"/>
      <c r="B892" s="94"/>
      <c r="C892" s="95"/>
      <c r="D892" s="96"/>
      <c r="E892" s="96"/>
      <c r="F892" s="97"/>
      <c r="G892" s="98"/>
      <c r="H892" s="99" t="s">
        <v>49</v>
      </c>
      <c r="I892" s="100"/>
      <c r="J892" s="101"/>
      <c r="K892" s="101"/>
      <c r="L892" s="102" t="str">
        <f>IF(I892&lt;&gt;0,((VLOOKUP(I892,'1. Standard_Cost'!$B$4:$D$8,2)+VLOOKUP(I892,'1. Standard_Cost'!$B$4:$D$8,3))*J892*K892),"0")</f>
        <v>0</v>
      </c>
      <c r="M892" s="102">
        <f>L892*'1. Standard_Cost'!F483</f>
        <v>0</v>
      </c>
      <c r="N892" s="103"/>
      <c r="O892" s="103"/>
      <c r="P892" s="103"/>
      <c r="Q892" s="103"/>
      <c r="R892" s="104">
        <f>+N892*P892*'1. Standard_Cost'!$B$12</f>
        <v>0</v>
      </c>
      <c r="S892" s="104">
        <f>+N892*O892*P892*'1. Standard_Cost'!$C$12</f>
        <v>0</v>
      </c>
      <c r="T892" s="104">
        <f>+N892*P892*Q892*'1. Standard_Cost'!$D$12</f>
        <v>0</v>
      </c>
      <c r="U892" s="104">
        <f>+N892*O892*'1. Standard_Cost'!$E$12</f>
        <v>0</v>
      </c>
      <c r="V892" s="103"/>
      <c r="W892" s="103"/>
      <c r="X892" s="103"/>
      <c r="Y892" s="104">
        <f>+V892*((X892*'1. Standard_Cost'!$B$16)+(W892*X892*'1. Standard_Cost'!$C$16))</f>
        <v>0</v>
      </c>
      <c r="Z892" s="103"/>
      <c r="AA892" s="103"/>
      <c r="AB892" s="104">
        <f>+Z892*'1. Standard_Cost'!$B$20+AA892*'1. Standard_Cost'!$C$20</f>
        <v>0</v>
      </c>
      <c r="AC892" s="105"/>
      <c r="AD892" s="106"/>
      <c r="AE892" s="104">
        <f>SUM(AD892,AC892,AB892,Y892,U892,T892,S892,R892)*'1. Standard_Cost'!B507</f>
        <v>0</v>
      </c>
      <c r="AF892" s="104">
        <f>SUM(AD892,AE892)</f>
        <v>0</v>
      </c>
      <c r="AG892" s="103"/>
      <c r="AH892" s="103"/>
      <c r="AI892" s="103"/>
      <c r="AJ892" s="107"/>
      <c r="AK892" s="107"/>
      <c r="AL892" s="107"/>
      <c r="AM892" s="104">
        <f>AG892*'1. Standard_Cost'!B503+'Incremental_Cost Year 2021'!AH896*'1. Standard_Cost'!C503+'Incremental_Cost Year 2021'!AI896*'1. Standard_Cost'!D503+'Incremental_Cost Year 2021'!AJ896+'Incremental_Cost Year 2021'!AL896+AK892</f>
        <v>0</v>
      </c>
      <c r="AN892" s="104">
        <f>AM892*'1. Standard_Cost'!C507</f>
        <v>0</v>
      </c>
      <c r="AO892" s="107"/>
      <c r="AQ892" s="104">
        <f t="shared" ref="AQ892:AQ895" si="1463">L892+M892</f>
        <v>0</v>
      </c>
      <c r="AR892" s="104">
        <f t="shared" ref="AR892:AR895" si="1464">AF892</f>
        <v>0</v>
      </c>
      <c r="AS892" s="104">
        <f t="shared" si="1451"/>
        <v>0</v>
      </c>
      <c r="AT892" s="104">
        <f>SUM(AQ892,AR892,AS892)</f>
        <v>0</v>
      </c>
      <c r="AU892" s="229"/>
      <c r="AV892" s="229"/>
      <c r="AW892" s="229"/>
      <c r="AX892" s="229"/>
      <c r="AY892" s="229"/>
      <c r="AZ892" s="229"/>
      <c r="BA892" s="230">
        <f t="shared" ref="BA892:BA895" si="1465">SUM(AU892:AZ892)-AT892</f>
        <v>0</v>
      </c>
    </row>
    <row r="893" spans="1:53" ht="14.1" customHeight="1" outlineLevel="2" x14ac:dyDescent="0.2">
      <c r="A893" s="68"/>
      <c r="B893" s="94"/>
      <c r="C893" s="95"/>
      <c r="D893" s="110"/>
      <c r="E893" s="110"/>
      <c r="F893" s="110"/>
      <c r="G893" s="111"/>
      <c r="H893" s="99" t="s">
        <v>50</v>
      </c>
      <c r="I893" s="100"/>
      <c r="J893" s="101"/>
      <c r="K893" s="101"/>
      <c r="L893" s="102" t="str">
        <f>IF(I893&lt;&gt;0,((VLOOKUP(I893,'1. Standard_Cost'!$B$4:$D$8,2)+VLOOKUP(I893,'1. Standard_Cost'!$B$4:$D$8,3))*J893*K893),"0")</f>
        <v>0</v>
      </c>
      <c r="M893" s="102">
        <f>L893*'1. Standard_Cost'!F483</f>
        <v>0</v>
      </c>
      <c r="N893" s="103"/>
      <c r="O893" s="103"/>
      <c r="P893" s="103"/>
      <c r="Q893" s="103"/>
      <c r="R893" s="104">
        <f>+N893*P893*'1. Standard_Cost'!$B$12</f>
        <v>0</v>
      </c>
      <c r="S893" s="104">
        <f>+N893*O893*P893*'1. Standard_Cost'!$C$12</f>
        <v>0</v>
      </c>
      <c r="T893" s="104">
        <f>+N893*P893*Q893*'1. Standard_Cost'!$D$12</f>
        <v>0</v>
      </c>
      <c r="U893" s="104">
        <f>+N893*O893*'1. Standard_Cost'!$E$12</f>
        <v>0</v>
      </c>
      <c r="V893" s="103"/>
      <c r="W893" s="103"/>
      <c r="X893" s="103"/>
      <c r="Y893" s="104">
        <f>+V893*((X893*'1. Standard_Cost'!$B$16)+(W893*X893*'1. Standard_Cost'!$C$16))</f>
        <v>0</v>
      </c>
      <c r="Z893" s="103"/>
      <c r="AA893" s="103"/>
      <c r="AB893" s="104">
        <f>+Z893*'1. Standard_Cost'!$B$20+AA893*'1. Standard_Cost'!$C$20</f>
        <v>0</v>
      </c>
      <c r="AC893" s="105"/>
      <c r="AD893" s="106"/>
      <c r="AE893" s="104">
        <f>SUM(AD893,AC893,AB893,Y893,U893,T893,S893,R893)*'1. Standard_Cost'!B507</f>
        <v>0</v>
      </c>
      <c r="AF893" s="104">
        <f t="shared" ref="AF893:AF895" si="1466">SUM(AD893,AE893)</f>
        <v>0</v>
      </c>
      <c r="AG893" s="103"/>
      <c r="AH893" s="103">
        <v>0</v>
      </c>
      <c r="AI893" s="103">
        <v>0</v>
      </c>
      <c r="AJ893" s="107"/>
      <c r="AK893" s="107"/>
      <c r="AL893" s="107"/>
      <c r="AM893" s="104">
        <f>AG893*'1. Standard_Cost'!B503+'Incremental_Cost Year 2021'!AH897*'1. Standard_Cost'!C503+'Incremental_Cost Year 2021'!AI897*'1. Standard_Cost'!D503+'Incremental_Cost Year 2021'!AJ897+'Incremental_Cost Year 2021'!AL897+AK893</f>
        <v>0</v>
      </c>
      <c r="AN893" s="104">
        <f>AM893*'1. Standard_Cost'!C507</f>
        <v>0</v>
      </c>
      <c r="AO893" s="107"/>
      <c r="AQ893" s="104">
        <f t="shared" si="1463"/>
        <v>0</v>
      </c>
      <c r="AR893" s="104">
        <f t="shared" si="1464"/>
        <v>0</v>
      </c>
      <c r="AS893" s="104">
        <f t="shared" si="1451"/>
        <v>0</v>
      </c>
      <c r="AT893" s="104">
        <f t="shared" ref="AT893:AT895" si="1467">SUM(AQ893,AR893,AS893)</f>
        <v>0</v>
      </c>
      <c r="AU893" s="229"/>
      <c r="AV893" s="229">
        <v>0</v>
      </c>
      <c r="AW893" s="229"/>
      <c r="AX893" s="229"/>
      <c r="AY893" s="229"/>
      <c r="AZ893" s="229"/>
      <c r="BA893" s="230">
        <f t="shared" si="1465"/>
        <v>0</v>
      </c>
    </row>
    <row r="894" spans="1:53" ht="14.1" customHeight="1" outlineLevel="2" x14ac:dyDescent="0.2">
      <c r="A894" s="68"/>
      <c r="B894" s="94"/>
      <c r="C894" s="95"/>
      <c r="D894" s="110"/>
      <c r="E894" s="110"/>
      <c r="F894" s="110"/>
      <c r="G894" s="111"/>
      <c r="H894" s="99" t="s">
        <v>51</v>
      </c>
      <c r="I894" s="100"/>
      <c r="J894" s="101"/>
      <c r="K894" s="101"/>
      <c r="L894" s="102" t="str">
        <f>IF(I894&lt;&gt;0,((VLOOKUP(I894,'1. Standard_Cost'!$B$4:$D$8,2)+VLOOKUP(I894,'1. Standard_Cost'!$B$4:$D$8,3))*J894*K894),"0")</f>
        <v>0</v>
      </c>
      <c r="M894" s="102">
        <f>L894*'1. Standard_Cost'!F483</f>
        <v>0</v>
      </c>
      <c r="N894" s="103"/>
      <c r="O894" s="103"/>
      <c r="P894" s="103"/>
      <c r="Q894" s="103"/>
      <c r="R894" s="104">
        <f>+N894*P894*'1. Standard_Cost'!$B$12</f>
        <v>0</v>
      </c>
      <c r="S894" s="104">
        <f>+N894*O894*P894*'1. Standard_Cost'!$C$12</f>
        <v>0</v>
      </c>
      <c r="T894" s="104">
        <f>+N894*P894*Q894*'1. Standard_Cost'!$D$12</f>
        <v>0</v>
      </c>
      <c r="U894" s="104">
        <f>+N894*O894*'1. Standard_Cost'!$E$12</f>
        <v>0</v>
      </c>
      <c r="V894" s="103"/>
      <c r="W894" s="103"/>
      <c r="X894" s="103"/>
      <c r="Y894" s="104">
        <f>+V894*((X894*'1. Standard_Cost'!$B$16)+(W894*X894*'1. Standard_Cost'!$C$16))</f>
        <v>0</v>
      </c>
      <c r="Z894" s="103"/>
      <c r="AA894" s="103"/>
      <c r="AB894" s="104">
        <f>+Z894*'1. Standard_Cost'!$B$20+AA894*'1. Standard_Cost'!$C$20</f>
        <v>0</v>
      </c>
      <c r="AC894" s="105"/>
      <c r="AD894" s="106"/>
      <c r="AE894" s="104">
        <f>SUM(AD894,AC894,AB894,Y894,U894,T894,S894,R894)*'1. Standard_Cost'!B507</f>
        <v>0</v>
      </c>
      <c r="AF894" s="104">
        <f t="shared" si="1466"/>
        <v>0</v>
      </c>
      <c r="AG894" s="103"/>
      <c r="AH894" s="103"/>
      <c r="AI894" s="103"/>
      <c r="AJ894" s="107"/>
      <c r="AK894" s="107"/>
      <c r="AL894" s="107"/>
      <c r="AM894" s="104">
        <f>AG894*'1. Standard_Cost'!B503+'Incremental_Cost Year 2021'!AH898*'1. Standard_Cost'!C503+'Incremental_Cost Year 2021'!AI898*'1. Standard_Cost'!D503+'Incremental_Cost Year 2021'!AJ898+'Incremental_Cost Year 2021'!AL898+AK894</f>
        <v>0</v>
      </c>
      <c r="AN894" s="104">
        <f>AM894*'1. Standard_Cost'!C507</f>
        <v>0</v>
      </c>
      <c r="AO894" s="107"/>
      <c r="AQ894" s="104">
        <f t="shared" si="1463"/>
        <v>0</v>
      </c>
      <c r="AR894" s="104">
        <f t="shared" si="1464"/>
        <v>0</v>
      </c>
      <c r="AS894" s="104">
        <f t="shared" si="1451"/>
        <v>0</v>
      </c>
      <c r="AT894" s="104">
        <f t="shared" si="1467"/>
        <v>0</v>
      </c>
      <c r="AU894" s="229"/>
      <c r="AV894" s="229"/>
      <c r="AW894" s="229"/>
      <c r="AX894" s="229"/>
      <c r="AY894" s="229"/>
      <c r="AZ894" s="229"/>
      <c r="BA894" s="230">
        <f t="shared" si="1465"/>
        <v>0</v>
      </c>
    </row>
    <row r="895" spans="1:53" ht="14.1" customHeight="1" outlineLevel="2" x14ac:dyDescent="0.2">
      <c r="A895" s="68"/>
      <c r="B895" s="94"/>
      <c r="C895" s="95"/>
      <c r="D895" s="110"/>
      <c r="E895" s="110"/>
      <c r="F895" s="110"/>
      <c r="G895" s="111"/>
      <c r="H895" s="112" t="s">
        <v>179</v>
      </c>
      <c r="I895" s="100"/>
      <c r="J895" s="101"/>
      <c r="K895" s="101"/>
      <c r="L895" s="102" t="str">
        <f>IF(I895&lt;&gt;0,((VLOOKUP(I895,'1. Standard_Cost'!$B$4:$D$8,2)+VLOOKUP(I895,'1. Standard_Cost'!$B$4:$D$8,3))*J895*K895),"0")</f>
        <v>0</v>
      </c>
      <c r="M895" s="102">
        <f>L895*'1. Standard_Cost'!F483</f>
        <v>0</v>
      </c>
      <c r="N895" s="103"/>
      <c r="O895" s="103"/>
      <c r="P895" s="103"/>
      <c r="Q895" s="103"/>
      <c r="R895" s="104">
        <f>+N895*P895*'1. Standard_Cost'!$B$12</f>
        <v>0</v>
      </c>
      <c r="S895" s="104">
        <f>+N895*O895*P895*'1. Standard_Cost'!$C$12</f>
        <v>0</v>
      </c>
      <c r="T895" s="104">
        <f>+N895*P895*Q895*'1. Standard_Cost'!$D$12</f>
        <v>0</v>
      </c>
      <c r="U895" s="104">
        <f>+N895*O895*'1. Standard_Cost'!$E$12</f>
        <v>0</v>
      </c>
      <c r="V895" s="103"/>
      <c r="W895" s="103"/>
      <c r="X895" s="103"/>
      <c r="Y895" s="104">
        <f>+V895*((X895*'1. Standard_Cost'!$B$16)+(W895*X895*'1. Standard_Cost'!$C$16))</f>
        <v>0</v>
      </c>
      <c r="Z895" s="103"/>
      <c r="AA895" s="103"/>
      <c r="AB895" s="104">
        <f>+Z895*'1. Standard_Cost'!$B$20+AA895*'1. Standard_Cost'!$C$20</f>
        <v>0</v>
      </c>
      <c r="AC895" s="105"/>
      <c r="AD895" s="106"/>
      <c r="AE895" s="104">
        <f>SUM(AD895,AC895,AB895,Y895,U895,T895,S895,R895)*'1. Standard_Cost'!B507</f>
        <v>0</v>
      </c>
      <c r="AF895" s="104">
        <f t="shared" si="1466"/>
        <v>0</v>
      </c>
      <c r="AG895" s="103"/>
      <c r="AH895" s="103"/>
      <c r="AI895" s="103"/>
      <c r="AJ895" s="107"/>
      <c r="AK895" s="107"/>
      <c r="AL895" s="107"/>
      <c r="AM895" s="104">
        <f>AG895*'1. Standard_Cost'!B503+'Incremental_Cost Year 2021'!AH899*'1. Standard_Cost'!C503+'Incremental_Cost Year 2021'!AI899*'1. Standard_Cost'!D503+'Incremental_Cost Year 2021'!AJ899+'Incremental_Cost Year 2021'!AL899+AK895</f>
        <v>0</v>
      </c>
      <c r="AN895" s="104">
        <f>AM895*'1. Standard_Cost'!C507</f>
        <v>0</v>
      </c>
      <c r="AO895" s="107"/>
      <c r="AQ895" s="104">
        <f t="shared" si="1463"/>
        <v>0</v>
      </c>
      <c r="AR895" s="104">
        <f t="shared" si="1464"/>
        <v>0</v>
      </c>
      <c r="AS895" s="104">
        <f t="shared" si="1451"/>
        <v>0</v>
      </c>
      <c r="AT895" s="104">
        <f t="shared" si="1467"/>
        <v>0</v>
      </c>
      <c r="AU895" s="229"/>
      <c r="AV895" s="229"/>
      <c r="AW895" s="229"/>
      <c r="AX895" s="229"/>
      <c r="AY895" s="229"/>
      <c r="AZ895" s="229"/>
      <c r="BA895" s="230">
        <f t="shared" si="1465"/>
        <v>0</v>
      </c>
    </row>
    <row r="896" spans="1:53" ht="24.6" customHeight="1" outlineLevel="1" x14ac:dyDescent="0.2">
      <c r="A896" s="68"/>
      <c r="B896" s="141"/>
      <c r="C896" s="95"/>
      <c r="D896" s="113" t="s">
        <v>515</v>
      </c>
      <c r="E896" s="113" t="s">
        <v>494</v>
      </c>
      <c r="F896" s="114" t="s">
        <v>154</v>
      </c>
      <c r="G896" s="115" t="s">
        <v>155</v>
      </c>
      <c r="H896" s="122" t="s">
        <v>495</v>
      </c>
      <c r="I896" s="117"/>
      <c r="J896" s="117"/>
      <c r="K896" s="117"/>
      <c r="L896" s="118">
        <f>SUM(L892:L895)</f>
        <v>0</v>
      </c>
      <c r="M896" s="118">
        <f>SUM(M892:M895)</f>
        <v>0</v>
      </c>
      <c r="N896" s="117"/>
      <c r="O896" s="117"/>
      <c r="P896" s="117"/>
      <c r="Q896" s="117"/>
      <c r="R896" s="119">
        <f>SUM(R892:R895)</f>
        <v>0</v>
      </c>
      <c r="S896" s="119">
        <f>SUM(S892:S895)</f>
        <v>0</v>
      </c>
      <c r="T896" s="119">
        <f>SUM(T892:T895)</f>
        <v>0</v>
      </c>
      <c r="U896" s="119">
        <f>SUM(U892:U895)</f>
        <v>0</v>
      </c>
      <c r="V896" s="117"/>
      <c r="W896" s="117"/>
      <c r="X896" s="117"/>
      <c r="Y896" s="118">
        <f>SUM(Y892:Y895)</f>
        <v>0</v>
      </c>
      <c r="Z896" s="117"/>
      <c r="AA896" s="117"/>
      <c r="AB896" s="118">
        <f t="shared" ref="AB896:AF896" si="1468">SUM(AB892:AB895)</f>
        <v>0</v>
      </c>
      <c r="AC896" s="118">
        <f t="shared" si="1468"/>
        <v>0</v>
      </c>
      <c r="AD896" s="118">
        <f t="shared" si="1468"/>
        <v>0</v>
      </c>
      <c r="AE896" s="118">
        <f t="shared" si="1468"/>
        <v>0</v>
      </c>
      <c r="AF896" s="118">
        <f t="shared" si="1468"/>
        <v>0</v>
      </c>
      <c r="AG896" s="117"/>
      <c r="AH896" s="117"/>
      <c r="AI896" s="117"/>
      <c r="AJ896" s="119">
        <f>SUM(AJ892:AJ895)</f>
        <v>0</v>
      </c>
      <c r="AK896" s="119">
        <f t="shared" ref="AK896:AN896" si="1469">SUM(AK892:AK895)</f>
        <v>0</v>
      </c>
      <c r="AL896" s="119">
        <f t="shared" si="1469"/>
        <v>0</v>
      </c>
      <c r="AM896" s="119">
        <f t="shared" si="1469"/>
        <v>0</v>
      </c>
      <c r="AN896" s="119">
        <f t="shared" si="1469"/>
        <v>0</v>
      </c>
      <c r="AO896" s="116"/>
      <c r="AP896" s="120"/>
      <c r="AQ896" s="121">
        <f t="shared" ref="AQ896:BA896" si="1470">SUM(AQ892:AQ895)</f>
        <v>0</v>
      </c>
      <c r="AR896" s="121">
        <f t="shared" si="1470"/>
        <v>0</v>
      </c>
      <c r="AS896" s="121">
        <f t="shared" si="1470"/>
        <v>0</v>
      </c>
      <c r="AT896" s="121">
        <f t="shared" si="1470"/>
        <v>0</v>
      </c>
      <c r="AU896" s="121">
        <f t="shared" si="1470"/>
        <v>0</v>
      </c>
      <c r="AV896" s="121">
        <f t="shared" si="1470"/>
        <v>0</v>
      </c>
      <c r="AW896" s="121">
        <f t="shared" si="1470"/>
        <v>0</v>
      </c>
      <c r="AX896" s="121">
        <f t="shared" si="1470"/>
        <v>0</v>
      </c>
      <c r="AY896" s="121">
        <f t="shared" si="1470"/>
        <v>0</v>
      </c>
      <c r="AZ896" s="121">
        <f t="shared" si="1470"/>
        <v>0</v>
      </c>
      <c r="BA896" s="121">
        <f t="shared" si="1470"/>
        <v>0</v>
      </c>
    </row>
    <row r="897" spans="1:53" ht="14.1" customHeight="1" outlineLevel="2" x14ac:dyDescent="0.2">
      <c r="A897" s="68"/>
      <c r="B897" s="94"/>
      <c r="C897" s="95"/>
      <c r="D897" s="96"/>
      <c r="E897" s="96"/>
      <c r="F897" s="97"/>
      <c r="G897" s="98"/>
      <c r="H897" s="99" t="s">
        <v>49</v>
      </c>
      <c r="I897" s="100" t="s">
        <v>3</v>
      </c>
      <c r="J897" s="101">
        <v>12</v>
      </c>
      <c r="K897" s="101">
        <v>1</v>
      </c>
      <c r="L897" s="102">
        <f>IF(I897&lt;&gt;0,((VLOOKUP(I897,'1. Standard_Cost'!$B$4:$D$8,2)+VLOOKUP(I897,'1. Standard_Cost'!$B$4:$D$8,3))*J897*K897),"0")</f>
        <v>1201200</v>
      </c>
      <c r="M897" s="102">
        <f>L897*'1. Standard_Cost'!F4</f>
        <v>200600.40000000002</v>
      </c>
      <c r="N897" s="103"/>
      <c r="O897" s="103"/>
      <c r="P897" s="103"/>
      <c r="Q897" s="103"/>
      <c r="R897" s="104">
        <f>+N897*P897*'1. Standard_Cost'!$B$12</f>
        <v>0</v>
      </c>
      <c r="S897" s="104">
        <f>+N897*O897*P897*'1. Standard_Cost'!$C$12</f>
        <v>0</v>
      </c>
      <c r="T897" s="104">
        <f>+N897*P897*Q897*'1. Standard_Cost'!$D$12</f>
        <v>0</v>
      </c>
      <c r="U897" s="104">
        <f>+N897*O897*'1. Standard_Cost'!$E$12</f>
        <v>0</v>
      </c>
      <c r="V897" s="103"/>
      <c r="W897" s="103"/>
      <c r="X897" s="103"/>
      <c r="Y897" s="104">
        <f>+V897*((X897*'1. Standard_Cost'!$B$16)+(W897*X897*'1. Standard_Cost'!$C$16))</f>
        <v>0</v>
      </c>
      <c r="Z897" s="103"/>
      <c r="AA897" s="103"/>
      <c r="AB897" s="104">
        <f>+Z897*'1. Standard_Cost'!$B$20+AA897*'1. Standard_Cost'!$C$20</f>
        <v>0</v>
      </c>
      <c r="AC897" s="105">
        <v>180000</v>
      </c>
      <c r="AD897" s="106"/>
      <c r="AE897" s="104">
        <f>SUM(AD897,AC897,AB897,Y897,U897,T897,S897,R897)*'1. Standard_Cost'!B522</f>
        <v>0</v>
      </c>
      <c r="AF897" s="104">
        <f>SUM(AD897,AE897)</f>
        <v>0</v>
      </c>
      <c r="AG897" s="103"/>
      <c r="AH897" s="103"/>
      <c r="AI897" s="103"/>
      <c r="AJ897" s="107"/>
      <c r="AK897" s="107"/>
      <c r="AL897" s="107"/>
      <c r="AM897" s="104">
        <f>AG897*'1. Standard_Cost'!B518+'Incremental_Cost Year 2021'!AH901*'1. Standard_Cost'!C518+'Incremental_Cost Year 2021'!AI901*'1. Standard_Cost'!D518+'Incremental_Cost Year 2021'!AJ901+'Incremental_Cost Year 2021'!AL901+AK897</f>
        <v>0</v>
      </c>
      <c r="AN897" s="104">
        <f>AM897*'1. Standard_Cost'!C522</f>
        <v>0</v>
      </c>
      <c r="AO897" s="107"/>
      <c r="AQ897" s="104">
        <f t="shared" ref="AQ897:AQ900" si="1471">L897+M897</f>
        <v>1401800.4</v>
      </c>
      <c r="AR897" s="104">
        <f t="shared" ref="AR897:AR900" si="1472">AF897</f>
        <v>0</v>
      </c>
      <c r="AS897" s="104">
        <f t="shared" si="1451"/>
        <v>0</v>
      </c>
      <c r="AT897" s="104">
        <f>SUM(AQ897,AR897,AS897)</f>
        <v>1401800.4</v>
      </c>
      <c r="AU897" s="229">
        <f>AT897</f>
        <v>1401800.4</v>
      </c>
      <c r="AV897" s="229"/>
      <c r="AW897" s="229"/>
      <c r="AX897" s="229"/>
      <c r="AY897" s="229"/>
      <c r="AZ897" s="229"/>
      <c r="BA897" s="230">
        <f t="shared" ref="BA897:BA900" si="1473">SUM(AU897:AZ897)-AT897</f>
        <v>0</v>
      </c>
    </row>
    <row r="898" spans="1:53" ht="14.1" customHeight="1" outlineLevel="2" x14ac:dyDescent="0.2">
      <c r="A898" s="68"/>
      <c r="B898" s="94"/>
      <c r="C898" s="95"/>
      <c r="D898" s="110"/>
      <c r="E898" s="110"/>
      <c r="F898" s="110"/>
      <c r="G898" s="111"/>
      <c r="H898" s="99" t="s">
        <v>50</v>
      </c>
      <c r="I898" s="100" t="s">
        <v>4</v>
      </c>
      <c r="J898" s="101">
        <v>12</v>
      </c>
      <c r="K898" s="101">
        <v>2</v>
      </c>
      <c r="L898" s="102">
        <f>IF(I898&lt;&gt;0,((VLOOKUP(I898,'1. Standard_Cost'!$B$4:$D$8,2)+VLOOKUP(I898,'1. Standard_Cost'!$B$4:$D$8,3))*J898*K898),"0")</f>
        <v>1922400</v>
      </c>
      <c r="M898" s="102">
        <f>L898*'1. Standard_Cost'!F4</f>
        <v>321040.80000000005</v>
      </c>
      <c r="N898" s="103"/>
      <c r="O898" s="103"/>
      <c r="P898" s="103"/>
      <c r="Q898" s="103"/>
      <c r="R898" s="104">
        <f>+N898*P898*'1. Standard_Cost'!$B$12</f>
        <v>0</v>
      </c>
      <c r="S898" s="104">
        <f>+N898*O898*P898*'1. Standard_Cost'!$C$12</f>
        <v>0</v>
      </c>
      <c r="T898" s="104">
        <f>+N898*P898*Q898*'1. Standard_Cost'!$D$12</f>
        <v>0</v>
      </c>
      <c r="U898" s="104">
        <f>+N898*O898*'1. Standard_Cost'!$E$12</f>
        <v>0</v>
      </c>
      <c r="V898" s="103"/>
      <c r="W898" s="103"/>
      <c r="X898" s="103"/>
      <c r="Y898" s="104">
        <f>+V898*((X898*'1. Standard_Cost'!$B$16)+(W898*X898*'1. Standard_Cost'!$C$16))</f>
        <v>0</v>
      </c>
      <c r="Z898" s="103"/>
      <c r="AA898" s="103"/>
      <c r="AB898" s="104">
        <f>+Z898*'1. Standard_Cost'!$B$20+AA898*'1. Standard_Cost'!$C$20</f>
        <v>0</v>
      </c>
      <c r="AC898" s="105">
        <v>360000</v>
      </c>
      <c r="AD898" s="106"/>
      <c r="AE898" s="104">
        <f>SUM(AD898,AC898,AB898,Y898,U898,T898,S898,R898)*'1. Standard_Cost'!B522</f>
        <v>0</v>
      </c>
      <c r="AF898" s="104">
        <f t="shared" ref="AF898:AF900" si="1474">SUM(AD898,AE898)</f>
        <v>0</v>
      </c>
      <c r="AG898" s="103"/>
      <c r="AH898" s="103">
        <v>0</v>
      </c>
      <c r="AI898" s="103">
        <v>0</v>
      </c>
      <c r="AJ898" s="107"/>
      <c r="AK898" s="107"/>
      <c r="AL898" s="107"/>
      <c r="AM898" s="104">
        <f>AG898*'1. Standard_Cost'!B518+'Incremental_Cost Year 2021'!AH902*'1. Standard_Cost'!C518+'Incremental_Cost Year 2021'!AI902*'1. Standard_Cost'!D518+'Incremental_Cost Year 2021'!AJ902+'Incremental_Cost Year 2021'!AL902+AK898</f>
        <v>0</v>
      </c>
      <c r="AN898" s="104">
        <f>AM898*'1. Standard_Cost'!C522</f>
        <v>0</v>
      </c>
      <c r="AO898" s="107"/>
      <c r="AQ898" s="104">
        <f t="shared" si="1471"/>
        <v>2243440.7999999998</v>
      </c>
      <c r="AR898" s="104">
        <f t="shared" si="1472"/>
        <v>0</v>
      </c>
      <c r="AS898" s="104">
        <f t="shared" si="1451"/>
        <v>0</v>
      </c>
      <c r="AT898" s="104">
        <f t="shared" ref="AT898:AT900" si="1475">SUM(AQ898,AR898,AS898)</f>
        <v>2243440.7999999998</v>
      </c>
      <c r="AU898" s="229">
        <f>AT898</f>
        <v>2243440.7999999998</v>
      </c>
      <c r="AV898" s="229">
        <v>0</v>
      </c>
      <c r="AW898" s="229"/>
      <c r="AX898" s="229"/>
      <c r="AY898" s="229"/>
      <c r="AZ898" s="229"/>
      <c r="BA898" s="230">
        <f t="shared" si="1473"/>
        <v>0</v>
      </c>
    </row>
    <row r="899" spans="1:53" ht="14.1" customHeight="1" outlineLevel="2" x14ac:dyDescent="0.2">
      <c r="A899" s="68"/>
      <c r="B899" s="94"/>
      <c r="C899" s="95"/>
      <c r="D899" s="110"/>
      <c r="E899" s="110"/>
      <c r="F899" s="110"/>
      <c r="G899" s="111"/>
      <c r="H899" s="99" t="s">
        <v>51</v>
      </c>
      <c r="I899" s="100"/>
      <c r="J899" s="101"/>
      <c r="K899" s="101"/>
      <c r="L899" s="102" t="str">
        <f>IF(I899&lt;&gt;0,((VLOOKUP(I899,'1. Standard_Cost'!$B$4:$D$8,2)+VLOOKUP(I899,'1. Standard_Cost'!$B$4:$D$8,3))*J899*K899),"0")</f>
        <v>0</v>
      </c>
      <c r="M899" s="102">
        <f>L899*'1. Standard_Cost'!F498</f>
        <v>0</v>
      </c>
      <c r="N899" s="103"/>
      <c r="O899" s="103"/>
      <c r="P899" s="103"/>
      <c r="Q899" s="103"/>
      <c r="R899" s="104">
        <f>+N899*P899*'1. Standard_Cost'!$B$12</f>
        <v>0</v>
      </c>
      <c r="S899" s="104">
        <f>+N899*O899*P899*'1. Standard_Cost'!$C$12</f>
        <v>0</v>
      </c>
      <c r="T899" s="104">
        <f>+N899*P899*Q899*'1. Standard_Cost'!$D$12</f>
        <v>0</v>
      </c>
      <c r="U899" s="104">
        <f>+N899*O899*'1. Standard_Cost'!$E$12</f>
        <v>0</v>
      </c>
      <c r="V899" s="103"/>
      <c r="W899" s="103"/>
      <c r="X899" s="103"/>
      <c r="Y899" s="104">
        <f>+V899*((X899*'1. Standard_Cost'!$B$16)+(W899*X899*'1. Standard_Cost'!$C$16))</f>
        <v>0</v>
      </c>
      <c r="Z899" s="103"/>
      <c r="AA899" s="103"/>
      <c r="AB899" s="104">
        <f>+Z899*'1. Standard_Cost'!$B$20+AA899*'1. Standard_Cost'!$C$20</f>
        <v>0</v>
      </c>
      <c r="AC899" s="105"/>
      <c r="AD899" s="106"/>
      <c r="AE899" s="104">
        <f>SUM(AD899,AC899,AB899,Y899,U899,T899,S899,R899)*'1. Standard_Cost'!B522</f>
        <v>0</v>
      </c>
      <c r="AF899" s="104">
        <f t="shared" si="1474"/>
        <v>0</v>
      </c>
      <c r="AG899" s="103"/>
      <c r="AH899" s="103"/>
      <c r="AI899" s="103"/>
      <c r="AJ899" s="107"/>
      <c r="AK899" s="107"/>
      <c r="AL899" s="107"/>
      <c r="AM899" s="104">
        <f>AG899*'1. Standard_Cost'!B518+'Incremental_Cost Year 2021'!AH903*'1. Standard_Cost'!C518+'Incremental_Cost Year 2021'!AI903*'1. Standard_Cost'!D518+'Incremental_Cost Year 2021'!AJ903+'Incremental_Cost Year 2021'!AL903+AK899</f>
        <v>0</v>
      </c>
      <c r="AN899" s="104">
        <f>AM899*'1. Standard_Cost'!C522</f>
        <v>0</v>
      </c>
      <c r="AO899" s="107"/>
      <c r="AQ899" s="104">
        <f t="shared" si="1471"/>
        <v>0</v>
      </c>
      <c r="AR899" s="104">
        <f t="shared" si="1472"/>
        <v>0</v>
      </c>
      <c r="AS899" s="104">
        <f t="shared" si="1451"/>
        <v>0</v>
      </c>
      <c r="AT899" s="104">
        <f t="shared" si="1475"/>
        <v>0</v>
      </c>
      <c r="AU899" s="229"/>
      <c r="AV899" s="229"/>
      <c r="AW899" s="229"/>
      <c r="AX899" s="229"/>
      <c r="AY899" s="229"/>
      <c r="AZ899" s="229"/>
      <c r="BA899" s="230">
        <f t="shared" si="1473"/>
        <v>0</v>
      </c>
    </row>
    <row r="900" spans="1:53" ht="14.1" customHeight="1" outlineLevel="2" x14ac:dyDescent="0.2">
      <c r="A900" s="68"/>
      <c r="B900" s="94"/>
      <c r="C900" s="95"/>
      <c r="D900" s="110"/>
      <c r="E900" s="110"/>
      <c r="F900" s="110"/>
      <c r="G900" s="111"/>
      <c r="H900" s="112" t="s">
        <v>179</v>
      </c>
      <c r="I900" s="100"/>
      <c r="J900" s="101"/>
      <c r="K900" s="101"/>
      <c r="L900" s="102" t="str">
        <f>IF(I900&lt;&gt;0,((VLOOKUP(I900,'1. Standard_Cost'!$B$4:$D$8,2)+VLOOKUP(I900,'1. Standard_Cost'!$B$4:$D$8,3))*J900*K900),"0")</f>
        <v>0</v>
      </c>
      <c r="M900" s="102">
        <f>L900*'1. Standard_Cost'!F498</f>
        <v>0</v>
      </c>
      <c r="N900" s="103"/>
      <c r="O900" s="103"/>
      <c r="P900" s="103"/>
      <c r="Q900" s="103"/>
      <c r="R900" s="104">
        <f>+N900*P900*'1. Standard_Cost'!$B$12</f>
        <v>0</v>
      </c>
      <c r="S900" s="104">
        <f>+N900*O900*P900*'1. Standard_Cost'!$C$12</f>
        <v>0</v>
      </c>
      <c r="T900" s="104">
        <f>+N900*P900*Q900*'1. Standard_Cost'!$D$12</f>
        <v>0</v>
      </c>
      <c r="U900" s="104">
        <f>+N900*O900*'1. Standard_Cost'!$E$12</f>
        <v>0</v>
      </c>
      <c r="V900" s="103"/>
      <c r="W900" s="103"/>
      <c r="X900" s="103"/>
      <c r="Y900" s="104">
        <f>+V900*((X900*'1. Standard_Cost'!$B$16)+(W900*X900*'1. Standard_Cost'!$C$16))</f>
        <v>0</v>
      </c>
      <c r="Z900" s="103"/>
      <c r="AA900" s="103"/>
      <c r="AB900" s="104">
        <f>+Z900*'1. Standard_Cost'!$B$20+AA900*'1. Standard_Cost'!$C$20</f>
        <v>0</v>
      </c>
      <c r="AC900" s="105"/>
      <c r="AD900" s="106"/>
      <c r="AE900" s="104">
        <f>SUM(AD900,AC900,AB900,Y900,U900,T900,S900,R900)*'1. Standard_Cost'!B522</f>
        <v>0</v>
      </c>
      <c r="AF900" s="104">
        <f t="shared" si="1474"/>
        <v>0</v>
      </c>
      <c r="AG900" s="103"/>
      <c r="AH900" s="103"/>
      <c r="AI900" s="103"/>
      <c r="AJ900" s="107"/>
      <c r="AK900" s="107"/>
      <c r="AL900" s="107"/>
      <c r="AM900" s="104">
        <f>AG900*'1. Standard_Cost'!B518+'Incremental_Cost Year 2021'!AH904*'1. Standard_Cost'!C518+'Incremental_Cost Year 2021'!AI904*'1. Standard_Cost'!D518+'Incremental_Cost Year 2021'!AJ904+'Incremental_Cost Year 2021'!AL904+AK900</f>
        <v>0</v>
      </c>
      <c r="AN900" s="104">
        <f>AM900*'1. Standard_Cost'!C522</f>
        <v>0</v>
      </c>
      <c r="AO900" s="107"/>
      <c r="AQ900" s="104">
        <f t="shared" si="1471"/>
        <v>0</v>
      </c>
      <c r="AR900" s="104">
        <f t="shared" si="1472"/>
        <v>0</v>
      </c>
      <c r="AS900" s="104">
        <f t="shared" si="1451"/>
        <v>0</v>
      </c>
      <c r="AT900" s="104">
        <f t="shared" si="1475"/>
        <v>0</v>
      </c>
      <c r="AU900" s="229"/>
      <c r="AV900" s="229"/>
      <c r="AW900" s="229"/>
      <c r="AX900" s="229"/>
      <c r="AY900" s="229"/>
      <c r="AZ900" s="229"/>
      <c r="BA900" s="230">
        <f t="shared" si="1473"/>
        <v>0</v>
      </c>
    </row>
    <row r="901" spans="1:53" ht="25.35" customHeight="1" outlineLevel="1" x14ac:dyDescent="0.2">
      <c r="A901" s="68"/>
      <c r="B901" s="94"/>
      <c r="C901" s="95"/>
      <c r="D901" s="113" t="s">
        <v>515</v>
      </c>
      <c r="E901" s="113" t="s">
        <v>496</v>
      </c>
      <c r="F901" s="114" t="s">
        <v>154</v>
      </c>
      <c r="G901" s="115" t="s">
        <v>155</v>
      </c>
      <c r="H901" s="140" t="s">
        <v>497</v>
      </c>
      <c r="I901" s="117"/>
      <c r="J901" s="117"/>
      <c r="K901" s="117"/>
      <c r="L901" s="118">
        <f>SUM(L897:L900)</f>
        <v>3123600</v>
      </c>
      <c r="M901" s="118">
        <f>SUM(M897:M900)</f>
        <v>521641.20000000007</v>
      </c>
      <c r="N901" s="117"/>
      <c r="O901" s="117"/>
      <c r="P901" s="117"/>
      <c r="Q901" s="117"/>
      <c r="R901" s="119">
        <f>SUM(R897:R900)</f>
        <v>0</v>
      </c>
      <c r="S901" s="119">
        <f>SUM(S897:S900)</f>
        <v>0</v>
      </c>
      <c r="T901" s="119">
        <f>SUM(T897:T900)</f>
        <v>0</v>
      </c>
      <c r="U901" s="119">
        <f>SUM(U897:U900)</f>
        <v>0</v>
      </c>
      <c r="V901" s="117"/>
      <c r="W901" s="117"/>
      <c r="X901" s="117"/>
      <c r="Y901" s="118">
        <f>SUM(Y897:Y900)</f>
        <v>0</v>
      </c>
      <c r="Z901" s="117"/>
      <c r="AA901" s="117"/>
      <c r="AB901" s="118">
        <f t="shared" ref="AB901:AF901" si="1476">SUM(AB897:AB900)</f>
        <v>0</v>
      </c>
      <c r="AC901" s="118">
        <f t="shared" si="1476"/>
        <v>540000</v>
      </c>
      <c r="AD901" s="118">
        <f t="shared" si="1476"/>
        <v>0</v>
      </c>
      <c r="AE901" s="118">
        <f t="shared" si="1476"/>
        <v>0</v>
      </c>
      <c r="AF901" s="118">
        <f t="shared" si="1476"/>
        <v>0</v>
      </c>
      <c r="AG901" s="117"/>
      <c r="AH901" s="117"/>
      <c r="AI901" s="117"/>
      <c r="AJ901" s="119">
        <f>SUM(AJ897:AJ900)</f>
        <v>0</v>
      </c>
      <c r="AK901" s="119">
        <f t="shared" ref="AK901:AN901" si="1477">SUM(AK897:AK900)</f>
        <v>0</v>
      </c>
      <c r="AL901" s="119">
        <f t="shared" si="1477"/>
        <v>0</v>
      </c>
      <c r="AM901" s="119">
        <f t="shared" si="1477"/>
        <v>0</v>
      </c>
      <c r="AN901" s="119">
        <f t="shared" si="1477"/>
        <v>0</v>
      </c>
      <c r="AO901" s="116"/>
      <c r="AP901" s="120"/>
      <c r="AQ901" s="118">
        <f t="shared" ref="AQ901:BA901" si="1478">SUM(AQ897:AQ900)</f>
        <v>3645241.1999999997</v>
      </c>
      <c r="AR901" s="118">
        <f t="shared" si="1478"/>
        <v>0</v>
      </c>
      <c r="AS901" s="118">
        <f t="shared" si="1478"/>
        <v>0</v>
      </c>
      <c r="AT901" s="118">
        <f t="shared" si="1478"/>
        <v>3645241.1999999997</v>
      </c>
      <c r="AU901" s="118">
        <f t="shared" si="1478"/>
        <v>3645241.1999999997</v>
      </c>
      <c r="AV901" s="118">
        <f t="shared" si="1478"/>
        <v>0</v>
      </c>
      <c r="AW901" s="118">
        <f t="shared" si="1478"/>
        <v>0</v>
      </c>
      <c r="AX901" s="118">
        <f t="shared" si="1478"/>
        <v>0</v>
      </c>
      <c r="AY901" s="118">
        <f t="shared" si="1478"/>
        <v>0</v>
      </c>
      <c r="AZ901" s="118">
        <f t="shared" si="1478"/>
        <v>0</v>
      </c>
      <c r="BA901" s="118">
        <f t="shared" si="1478"/>
        <v>0</v>
      </c>
    </row>
    <row r="902" spans="1:53" s="124" customFormat="1" ht="14.45" customHeight="1" x14ac:dyDescent="0.2">
      <c r="B902" s="138"/>
      <c r="C902" s="247" t="s">
        <v>850</v>
      </c>
      <c r="D902" s="247"/>
      <c r="E902" s="252"/>
      <c r="F902" s="222"/>
      <c r="G902" s="222"/>
      <c r="H902" s="130" t="s">
        <v>498</v>
      </c>
      <c r="I902" s="128"/>
      <c r="J902" s="128"/>
      <c r="K902" s="128"/>
      <c r="L902" s="129">
        <f>SUM(L907,L912,L917)</f>
        <v>0</v>
      </c>
      <c r="M902" s="129">
        <f>SUM(M907,M912,M917)</f>
        <v>0</v>
      </c>
      <c r="N902" s="128"/>
      <c r="O902" s="128"/>
      <c r="P902" s="128"/>
      <c r="Q902" s="128"/>
      <c r="R902" s="129">
        <f>SUM(R907,R912,R917)</f>
        <v>0</v>
      </c>
      <c r="S902" s="129">
        <f t="shared" ref="S902:U902" si="1479">SUM(S907,S912,S917)</f>
        <v>0</v>
      </c>
      <c r="T902" s="129">
        <f t="shared" si="1479"/>
        <v>0</v>
      </c>
      <c r="U902" s="129">
        <f t="shared" si="1479"/>
        <v>0</v>
      </c>
      <c r="V902" s="128"/>
      <c r="W902" s="128"/>
      <c r="X902" s="128"/>
      <c r="Y902" s="129">
        <f t="shared" ref="Y902" si="1480">SUM(Y907,Y912,Y917)</f>
        <v>0</v>
      </c>
      <c r="Z902" s="128"/>
      <c r="AA902" s="128"/>
      <c r="AB902" s="129">
        <f t="shared" ref="AB902:AF902" si="1481">SUM(AB907,AB912,AB917)</f>
        <v>0</v>
      </c>
      <c r="AC902" s="129">
        <f t="shared" si="1481"/>
        <v>0</v>
      </c>
      <c r="AD902" s="129">
        <f t="shared" si="1481"/>
        <v>0</v>
      </c>
      <c r="AE902" s="129">
        <f t="shared" si="1481"/>
        <v>0</v>
      </c>
      <c r="AF902" s="129">
        <f t="shared" si="1481"/>
        <v>0</v>
      </c>
      <c r="AG902" s="128"/>
      <c r="AH902" s="128"/>
      <c r="AI902" s="128"/>
      <c r="AJ902" s="129">
        <f t="shared" ref="AJ902:AN902" si="1482">SUM(AJ907,AJ912,AJ917)</f>
        <v>0</v>
      </c>
      <c r="AK902" s="129">
        <f t="shared" si="1482"/>
        <v>0</v>
      </c>
      <c r="AL902" s="129">
        <f t="shared" si="1482"/>
        <v>0</v>
      </c>
      <c r="AM902" s="129">
        <f t="shared" si="1482"/>
        <v>0</v>
      </c>
      <c r="AN902" s="139">
        <f t="shared" si="1482"/>
        <v>0</v>
      </c>
      <c r="AO902" s="130"/>
      <c r="AP902" s="131"/>
      <c r="AQ902" s="139">
        <f t="shared" ref="AQ902:BA902" si="1483">SUM(AQ907,AQ912,AQ917)</f>
        <v>0</v>
      </c>
      <c r="AR902" s="139">
        <f t="shared" si="1483"/>
        <v>0</v>
      </c>
      <c r="AS902" s="139">
        <f t="shared" si="1483"/>
        <v>0</v>
      </c>
      <c r="AT902" s="139">
        <f>AT907+AT912+AT917+AT922+AT927+AT932+AT937+AT943</f>
        <v>2664261</v>
      </c>
      <c r="AU902" s="139">
        <f>AU907+AU912+AU917+AU922+AU927+AU932+AU937+AU943</f>
        <v>2664261</v>
      </c>
      <c r="AV902" s="139">
        <f t="shared" ref="AV902:AW902" si="1484">AV907+AV912+AV917+AV922+AV927+AV932+AV937+AV943</f>
        <v>0</v>
      </c>
      <c r="AW902" s="139">
        <f t="shared" si="1484"/>
        <v>0</v>
      </c>
      <c r="AX902" s="139">
        <f t="shared" si="1483"/>
        <v>0</v>
      </c>
      <c r="AY902" s="139">
        <f t="shared" si="1483"/>
        <v>0</v>
      </c>
      <c r="AZ902" s="139">
        <f t="shared" si="1483"/>
        <v>0</v>
      </c>
      <c r="BA902" s="139">
        <f t="shared" si="1483"/>
        <v>0</v>
      </c>
    </row>
    <row r="903" spans="1:53" ht="14.1" customHeight="1" outlineLevel="2" x14ac:dyDescent="0.2">
      <c r="A903" s="68"/>
      <c r="B903" s="94"/>
      <c r="C903" s="250"/>
      <c r="D903" s="96"/>
      <c r="E903" s="96"/>
      <c r="F903" s="97"/>
      <c r="G903" s="98"/>
      <c r="H903" s="99" t="s">
        <v>49</v>
      </c>
      <c r="I903" s="100"/>
      <c r="J903" s="101"/>
      <c r="K903" s="101"/>
      <c r="L903" s="102" t="str">
        <f>IF(I903&lt;&gt;0,((VLOOKUP(I903,'1. Standard_Cost'!$B$4:$D$8,2)+VLOOKUP(I903,'1. Standard_Cost'!$B$4:$D$8,3))*J903*K903),"0")</f>
        <v>0</v>
      </c>
      <c r="M903" s="102">
        <f>L903*'1. Standard_Cost'!F504</f>
        <v>0</v>
      </c>
      <c r="N903" s="103"/>
      <c r="O903" s="103"/>
      <c r="P903" s="103"/>
      <c r="Q903" s="103"/>
      <c r="R903" s="104">
        <f>+N903*P903*'1. Standard_Cost'!$B$12</f>
        <v>0</v>
      </c>
      <c r="S903" s="104">
        <f>+N903*O903*P903*'1. Standard_Cost'!$C$12</f>
        <v>0</v>
      </c>
      <c r="T903" s="104">
        <f>+N903*P903*Q903*'1. Standard_Cost'!$D$12</f>
        <v>0</v>
      </c>
      <c r="U903" s="104">
        <f>+N903*O903*'1. Standard_Cost'!$E$12</f>
        <v>0</v>
      </c>
      <c r="V903" s="103"/>
      <c r="W903" s="103"/>
      <c r="X903" s="103"/>
      <c r="Y903" s="104">
        <f>+V903*((X903*'1. Standard_Cost'!$B$16)+(W903*X903*'1. Standard_Cost'!$C$16))</f>
        <v>0</v>
      </c>
      <c r="Z903" s="103"/>
      <c r="AA903" s="103"/>
      <c r="AB903" s="104">
        <f>+Z903*'1. Standard_Cost'!$B$20+AA903*'1. Standard_Cost'!$C$20</f>
        <v>0</v>
      </c>
      <c r="AC903" s="105"/>
      <c r="AD903" s="106"/>
      <c r="AE903" s="104">
        <f>SUM(AD903,AC903,AB903,Y903,U903,T903,S903,R903)*'1. Standard_Cost'!B528</f>
        <v>0</v>
      </c>
      <c r="AF903" s="104">
        <f>SUM(AD903,AE903)</f>
        <v>0</v>
      </c>
      <c r="AG903" s="103"/>
      <c r="AH903" s="103"/>
      <c r="AI903" s="103"/>
      <c r="AJ903" s="107"/>
      <c r="AK903" s="107"/>
      <c r="AL903" s="107"/>
      <c r="AM903" s="104">
        <f>AG903*'1. Standard_Cost'!B524+'Incremental_Cost Year 2021'!AH907*'1. Standard_Cost'!C524+'Incremental_Cost Year 2021'!AI907*'1. Standard_Cost'!D524+'Incremental_Cost Year 2021'!AJ907+'Incremental_Cost Year 2021'!AL907+AK903</f>
        <v>0</v>
      </c>
      <c r="AN903" s="104">
        <f>AM903*'1. Standard_Cost'!C528</f>
        <v>0</v>
      </c>
      <c r="AO903" s="107"/>
      <c r="AQ903" s="104">
        <f t="shared" ref="AQ903:AQ906" si="1485">L903+M903</f>
        <v>0</v>
      </c>
      <c r="AR903" s="104">
        <f t="shared" ref="AR903:AR906" si="1486">AF903</f>
        <v>0</v>
      </c>
      <c r="AS903" s="104">
        <f t="shared" si="1451"/>
        <v>0</v>
      </c>
      <c r="AT903" s="104">
        <f>SUM(AQ903,AR903,AS903)</f>
        <v>0</v>
      </c>
      <c r="AU903" s="229"/>
      <c r="AV903" s="229"/>
      <c r="AW903" s="229"/>
      <c r="AX903" s="229"/>
      <c r="AY903" s="229"/>
      <c r="AZ903" s="229"/>
      <c r="BA903" s="230">
        <f t="shared" ref="BA903:BA906" si="1487">SUM(AU903:AZ903)-AT903</f>
        <v>0</v>
      </c>
    </row>
    <row r="904" spans="1:53" ht="14.1" customHeight="1" outlineLevel="2" x14ac:dyDescent="0.2">
      <c r="A904" s="68"/>
      <c r="B904" s="94"/>
      <c r="C904" s="251"/>
      <c r="D904" s="110"/>
      <c r="E904" s="110"/>
      <c r="F904" s="110"/>
      <c r="G904" s="111"/>
      <c r="H904" s="99" t="s">
        <v>50</v>
      </c>
      <c r="I904" s="100"/>
      <c r="J904" s="101"/>
      <c r="K904" s="101"/>
      <c r="L904" s="102" t="str">
        <f>IF(I904&lt;&gt;0,((VLOOKUP(I904,'1. Standard_Cost'!$B$4:$D$8,2)+VLOOKUP(I904,'1. Standard_Cost'!$B$4:$D$8,3))*J904*K904),"0")</f>
        <v>0</v>
      </c>
      <c r="M904" s="102">
        <f>L904*'1. Standard_Cost'!F504</f>
        <v>0</v>
      </c>
      <c r="N904" s="103"/>
      <c r="O904" s="103"/>
      <c r="P904" s="103"/>
      <c r="Q904" s="103"/>
      <c r="R904" s="104">
        <f>+N904*P904*'1. Standard_Cost'!$B$12</f>
        <v>0</v>
      </c>
      <c r="S904" s="104">
        <f>+N904*O904*P904*'1. Standard_Cost'!$C$12</f>
        <v>0</v>
      </c>
      <c r="T904" s="104">
        <f>+N904*P904*Q904*'1. Standard_Cost'!$D$12</f>
        <v>0</v>
      </c>
      <c r="U904" s="104">
        <f>+N904*O904*'1. Standard_Cost'!$E$12</f>
        <v>0</v>
      </c>
      <c r="V904" s="103"/>
      <c r="W904" s="103"/>
      <c r="X904" s="103"/>
      <c r="Y904" s="104">
        <f>+V904*((X904*'1. Standard_Cost'!$B$16)+(W904*X904*'1. Standard_Cost'!$C$16))</f>
        <v>0</v>
      </c>
      <c r="Z904" s="103"/>
      <c r="AA904" s="103"/>
      <c r="AB904" s="104">
        <f>+Z904*'1. Standard_Cost'!$B$20+AA904*'1. Standard_Cost'!$C$20</f>
        <v>0</v>
      </c>
      <c r="AC904" s="105"/>
      <c r="AD904" s="106"/>
      <c r="AE904" s="104">
        <f>SUM(AD904,AC904,AB904,Y904,U904,T904,S904,R904)*'1. Standard_Cost'!B528</f>
        <v>0</v>
      </c>
      <c r="AF904" s="104">
        <f t="shared" ref="AF904:AF906" si="1488">SUM(AD904,AE904)</f>
        <v>0</v>
      </c>
      <c r="AG904" s="103"/>
      <c r="AH904" s="103">
        <v>0</v>
      </c>
      <c r="AI904" s="103">
        <v>0</v>
      </c>
      <c r="AJ904" s="107"/>
      <c r="AK904" s="107"/>
      <c r="AL904" s="107"/>
      <c r="AM904" s="104">
        <f>AG904*'1. Standard_Cost'!B524+'Incremental_Cost Year 2021'!AH908*'1. Standard_Cost'!C524+'Incremental_Cost Year 2021'!AI908*'1. Standard_Cost'!D524+'Incremental_Cost Year 2021'!AJ908+'Incremental_Cost Year 2021'!AL908+AK904</f>
        <v>0</v>
      </c>
      <c r="AN904" s="104">
        <f>AM904*'1. Standard_Cost'!C528</f>
        <v>0</v>
      </c>
      <c r="AO904" s="107"/>
      <c r="AQ904" s="104">
        <f t="shared" si="1485"/>
        <v>0</v>
      </c>
      <c r="AR904" s="104">
        <f t="shared" si="1486"/>
        <v>0</v>
      </c>
      <c r="AS904" s="104">
        <f t="shared" si="1451"/>
        <v>0</v>
      </c>
      <c r="AT904" s="104">
        <f t="shared" ref="AT904:AT906" si="1489">SUM(AQ904,AR904,AS904)</f>
        <v>0</v>
      </c>
      <c r="AU904" s="229"/>
      <c r="AV904" s="229">
        <v>0</v>
      </c>
      <c r="AW904" s="229"/>
      <c r="AX904" s="229"/>
      <c r="AY904" s="229"/>
      <c r="AZ904" s="229"/>
      <c r="BA904" s="230">
        <f t="shared" si="1487"/>
        <v>0</v>
      </c>
    </row>
    <row r="905" spans="1:53" ht="14.1" customHeight="1" outlineLevel="2" x14ac:dyDescent="0.2">
      <c r="A905" s="68"/>
      <c r="B905" s="94"/>
      <c r="C905" s="251"/>
      <c r="D905" s="110"/>
      <c r="E905" s="110"/>
      <c r="F905" s="110"/>
      <c r="G905" s="111"/>
      <c r="H905" s="99" t="s">
        <v>51</v>
      </c>
      <c r="I905" s="100"/>
      <c r="J905" s="101"/>
      <c r="K905" s="101"/>
      <c r="L905" s="102" t="str">
        <f>IF(I905&lt;&gt;0,((VLOOKUP(I905,'1. Standard_Cost'!$B$4:$D$8,2)+VLOOKUP(I905,'1. Standard_Cost'!$B$4:$D$8,3))*J905*K905),"0")</f>
        <v>0</v>
      </c>
      <c r="M905" s="102">
        <f>L905*'1. Standard_Cost'!F504</f>
        <v>0</v>
      </c>
      <c r="N905" s="103"/>
      <c r="O905" s="103"/>
      <c r="P905" s="103"/>
      <c r="Q905" s="103"/>
      <c r="R905" s="104">
        <f>+N905*P905*'1. Standard_Cost'!$B$12</f>
        <v>0</v>
      </c>
      <c r="S905" s="104">
        <f>+N905*O905*P905*'1. Standard_Cost'!$C$12</f>
        <v>0</v>
      </c>
      <c r="T905" s="104">
        <f>+N905*P905*Q905*'1. Standard_Cost'!$D$12</f>
        <v>0</v>
      </c>
      <c r="U905" s="104">
        <f>+N905*O905*'1. Standard_Cost'!$E$12</f>
        <v>0</v>
      </c>
      <c r="V905" s="103"/>
      <c r="W905" s="103"/>
      <c r="X905" s="103"/>
      <c r="Y905" s="104">
        <f>+V905*((X905*'1. Standard_Cost'!$B$16)+(W905*X905*'1. Standard_Cost'!$C$16))</f>
        <v>0</v>
      </c>
      <c r="Z905" s="103"/>
      <c r="AA905" s="103"/>
      <c r="AB905" s="104">
        <f>+Z905*'1. Standard_Cost'!$B$20+AA905*'1. Standard_Cost'!$C$20</f>
        <v>0</v>
      </c>
      <c r="AC905" s="105"/>
      <c r="AD905" s="106"/>
      <c r="AE905" s="104">
        <f>SUM(AD905,AC905,AB905,Y905,U905,T905,S905,R905)*'1. Standard_Cost'!B528</f>
        <v>0</v>
      </c>
      <c r="AF905" s="104">
        <f t="shared" si="1488"/>
        <v>0</v>
      </c>
      <c r="AG905" s="103"/>
      <c r="AH905" s="103"/>
      <c r="AI905" s="103"/>
      <c r="AJ905" s="107"/>
      <c r="AK905" s="107"/>
      <c r="AL905" s="107"/>
      <c r="AM905" s="104">
        <f>AG905*'1. Standard_Cost'!B524+'Incremental_Cost Year 2021'!AH909*'1. Standard_Cost'!C524+'Incremental_Cost Year 2021'!AI909*'1. Standard_Cost'!D524+'Incremental_Cost Year 2021'!AJ909+'Incremental_Cost Year 2021'!AL909+AK905</f>
        <v>0</v>
      </c>
      <c r="AN905" s="104">
        <f>AM905*'1. Standard_Cost'!C528</f>
        <v>0</v>
      </c>
      <c r="AO905" s="107"/>
      <c r="AQ905" s="104">
        <f t="shared" si="1485"/>
        <v>0</v>
      </c>
      <c r="AR905" s="104">
        <f t="shared" si="1486"/>
        <v>0</v>
      </c>
      <c r="AS905" s="104">
        <f t="shared" si="1451"/>
        <v>0</v>
      </c>
      <c r="AT905" s="104">
        <f t="shared" si="1489"/>
        <v>0</v>
      </c>
      <c r="AU905" s="229"/>
      <c r="AV905" s="229"/>
      <c r="AW905" s="229"/>
      <c r="AX905" s="229"/>
      <c r="AY905" s="229"/>
      <c r="AZ905" s="229"/>
      <c r="BA905" s="230">
        <f t="shared" si="1487"/>
        <v>0</v>
      </c>
    </row>
    <row r="906" spans="1:53" ht="14.1" customHeight="1" outlineLevel="2" x14ac:dyDescent="0.2">
      <c r="A906" s="68"/>
      <c r="B906" s="94"/>
      <c r="C906" s="251"/>
      <c r="D906" s="110"/>
      <c r="E906" s="110"/>
      <c r="F906" s="110"/>
      <c r="G906" s="111"/>
      <c r="H906" s="112" t="s">
        <v>179</v>
      </c>
      <c r="I906" s="100"/>
      <c r="J906" s="101"/>
      <c r="K906" s="101"/>
      <c r="L906" s="102" t="str">
        <f>IF(I906&lt;&gt;0,((VLOOKUP(I906,'1. Standard_Cost'!$B$4:$D$8,2)+VLOOKUP(I906,'1. Standard_Cost'!$B$4:$D$8,3))*J906*K906),"0")</f>
        <v>0</v>
      </c>
      <c r="M906" s="102">
        <f>L906*'1. Standard_Cost'!F504</f>
        <v>0</v>
      </c>
      <c r="N906" s="103"/>
      <c r="O906" s="103"/>
      <c r="P906" s="103"/>
      <c r="Q906" s="103"/>
      <c r="R906" s="104">
        <f>+N906*P906*'1. Standard_Cost'!$B$12</f>
        <v>0</v>
      </c>
      <c r="S906" s="104">
        <f>+N906*O906*P906*'1. Standard_Cost'!$C$12</f>
        <v>0</v>
      </c>
      <c r="T906" s="104">
        <f>+N906*P906*Q906*'1. Standard_Cost'!$D$12</f>
        <v>0</v>
      </c>
      <c r="U906" s="104">
        <f>+N906*O906*'1. Standard_Cost'!$E$12</f>
        <v>0</v>
      </c>
      <c r="V906" s="103"/>
      <c r="W906" s="103"/>
      <c r="X906" s="103"/>
      <c r="Y906" s="104">
        <f>+V906*((X906*'1. Standard_Cost'!$B$16)+(W906*X906*'1. Standard_Cost'!$C$16))</f>
        <v>0</v>
      </c>
      <c r="Z906" s="103"/>
      <c r="AA906" s="103"/>
      <c r="AB906" s="104">
        <f>+Z906*'1. Standard_Cost'!$B$20+AA906*'1. Standard_Cost'!$C$20</f>
        <v>0</v>
      </c>
      <c r="AC906" s="105"/>
      <c r="AD906" s="106"/>
      <c r="AE906" s="104">
        <f>SUM(AD906,AC906,AB906,Y906,U906,T906,S906,R906)*'1. Standard_Cost'!B528</f>
        <v>0</v>
      </c>
      <c r="AF906" s="104">
        <f t="shared" si="1488"/>
        <v>0</v>
      </c>
      <c r="AG906" s="103"/>
      <c r="AH906" s="103"/>
      <c r="AI906" s="103"/>
      <c r="AJ906" s="107"/>
      <c r="AK906" s="107"/>
      <c r="AL906" s="107"/>
      <c r="AM906" s="104">
        <f>AG906*'1. Standard_Cost'!B524+'Incremental_Cost Year 2021'!AH910*'1. Standard_Cost'!C524+'Incremental_Cost Year 2021'!AI910*'1. Standard_Cost'!D524+'Incremental_Cost Year 2021'!AJ910+'Incremental_Cost Year 2021'!AL910+AK906</f>
        <v>0</v>
      </c>
      <c r="AN906" s="104">
        <f>AM906*'1. Standard_Cost'!C528</f>
        <v>0</v>
      </c>
      <c r="AO906" s="107"/>
      <c r="AQ906" s="104">
        <f t="shared" si="1485"/>
        <v>0</v>
      </c>
      <c r="AR906" s="104">
        <f t="shared" si="1486"/>
        <v>0</v>
      </c>
      <c r="AS906" s="104">
        <f t="shared" si="1451"/>
        <v>0</v>
      </c>
      <c r="AT906" s="104">
        <f t="shared" si="1489"/>
        <v>0</v>
      </c>
      <c r="AU906" s="229"/>
      <c r="AV906" s="229"/>
      <c r="AW906" s="229"/>
      <c r="AX906" s="229"/>
      <c r="AY906" s="229"/>
      <c r="AZ906" s="229"/>
      <c r="BA906" s="230">
        <f t="shared" si="1487"/>
        <v>0</v>
      </c>
    </row>
    <row r="907" spans="1:53" ht="25.35" customHeight="1" outlineLevel="1" x14ac:dyDescent="0.2">
      <c r="A907" s="68"/>
      <c r="B907" s="94"/>
      <c r="C907" s="251"/>
      <c r="D907" s="113" t="s">
        <v>48</v>
      </c>
      <c r="E907" s="113" t="s">
        <v>499</v>
      </c>
      <c r="F907" s="114" t="s">
        <v>154</v>
      </c>
      <c r="G907" s="115" t="s">
        <v>155</v>
      </c>
      <c r="H907" s="140" t="s">
        <v>500</v>
      </c>
      <c r="I907" s="117"/>
      <c r="J907" s="117"/>
      <c r="K907" s="117"/>
      <c r="L907" s="118">
        <f>SUM(L903:L906)</f>
        <v>0</v>
      </c>
      <c r="M907" s="118">
        <f>SUM(M903:M906)</f>
        <v>0</v>
      </c>
      <c r="N907" s="117"/>
      <c r="O907" s="117"/>
      <c r="P907" s="117"/>
      <c r="Q907" s="117"/>
      <c r="R907" s="119">
        <f>SUM(R903:R906)</f>
        <v>0</v>
      </c>
      <c r="S907" s="119">
        <f>SUM(S903:S906)</f>
        <v>0</v>
      </c>
      <c r="T907" s="119">
        <f>SUM(T903:T906)</f>
        <v>0</v>
      </c>
      <c r="U907" s="119">
        <f>SUM(U903:U906)</f>
        <v>0</v>
      </c>
      <c r="V907" s="117"/>
      <c r="W907" s="117"/>
      <c r="X907" s="117"/>
      <c r="Y907" s="118">
        <f>SUM(Y903:Y906)</f>
        <v>0</v>
      </c>
      <c r="Z907" s="117"/>
      <c r="AA907" s="117"/>
      <c r="AB907" s="118">
        <f t="shared" ref="AB907:AF907" si="1490">SUM(AB903:AB906)</f>
        <v>0</v>
      </c>
      <c r="AC907" s="118">
        <f t="shared" si="1490"/>
        <v>0</v>
      </c>
      <c r="AD907" s="118">
        <f t="shared" si="1490"/>
        <v>0</v>
      </c>
      <c r="AE907" s="118">
        <f t="shared" si="1490"/>
        <v>0</v>
      </c>
      <c r="AF907" s="118">
        <f t="shared" si="1490"/>
        <v>0</v>
      </c>
      <c r="AG907" s="117"/>
      <c r="AH907" s="117"/>
      <c r="AI907" s="117"/>
      <c r="AJ907" s="119">
        <f>SUM(AJ903:AJ906)</f>
        <v>0</v>
      </c>
      <c r="AK907" s="119">
        <f t="shared" ref="AK907:AN907" si="1491">SUM(AK903:AK906)</f>
        <v>0</v>
      </c>
      <c r="AL907" s="119">
        <f t="shared" si="1491"/>
        <v>0</v>
      </c>
      <c r="AM907" s="119">
        <f t="shared" si="1491"/>
        <v>0</v>
      </c>
      <c r="AN907" s="119">
        <f t="shared" si="1491"/>
        <v>0</v>
      </c>
      <c r="AO907" s="116"/>
      <c r="AP907" s="120"/>
      <c r="AQ907" s="118">
        <f t="shared" ref="AQ907:BA907" si="1492">SUM(AQ903:AQ906)</f>
        <v>0</v>
      </c>
      <c r="AR907" s="118">
        <f t="shared" si="1492"/>
        <v>0</v>
      </c>
      <c r="AS907" s="118">
        <f t="shared" si="1492"/>
        <v>0</v>
      </c>
      <c r="AT907" s="118">
        <f t="shared" si="1492"/>
        <v>0</v>
      </c>
      <c r="AU907" s="118">
        <f t="shared" si="1492"/>
        <v>0</v>
      </c>
      <c r="AV907" s="118">
        <f t="shared" si="1492"/>
        <v>0</v>
      </c>
      <c r="AW907" s="118">
        <f t="shared" si="1492"/>
        <v>0</v>
      </c>
      <c r="AX907" s="118">
        <f t="shared" si="1492"/>
        <v>0</v>
      </c>
      <c r="AY907" s="118">
        <f t="shared" si="1492"/>
        <v>0</v>
      </c>
      <c r="AZ907" s="118">
        <f t="shared" si="1492"/>
        <v>0</v>
      </c>
      <c r="BA907" s="118">
        <f t="shared" si="1492"/>
        <v>0</v>
      </c>
    </row>
    <row r="908" spans="1:53" ht="14.1" customHeight="1" outlineLevel="2" x14ac:dyDescent="0.2">
      <c r="A908" s="68"/>
      <c r="B908" s="94"/>
      <c r="C908" s="251"/>
      <c r="D908" s="96"/>
      <c r="E908" s="96"/>
      <c r="F908" s="97"/>
      <c r="G908" s="98"/>
      <c r="H908" s="99" t="s">
        <v>49</v>
      </c>
      <c r="I908" s="100"/>
      <c r="J908" s="101"/>
      <c r="K908" s="101"/>
      <c r="L908" s="102" t="str">
        <f>IF(I908&lt;&gt;0,((VLOOKUP(I908,'1. Standard_Cost'!$B$4:$D$8,2)+VLOOKUP(I908,'1. Standard_Cost'!$B$4:$D$8,3))*J908*K908),"0")</f>
        <v>0</v>
      </c>
      <c r="M908" s="102">
        <f>L908*'1. Standard_Cost'!F504</f>
        <v>0</v>
      </c>
      <c r="N908" s="103"/>
      <c r="O908" s="103"/>
      <c r="P908" s="103"/>
      <c r="Q908" s="103"/>
      <c r="R908" s="104">
        <f>+N908*P908*'1. Standard_Cost'!$B$12</f>
        <v>0</v>
      </c>
      <c r="S908" s="104">
        <f>+N908*O908*P908*'1. Standard_Cost'!$C$12</f>
        <v>0</v>
      </c>
      <c r="T908" s="104">
        <f>+N908*P908*Q908*'1. Standard_Cost'!$D$12</f>
        <v>0</v>
      </c>
      <c r="U908" s="104">
        <f>+N908*O908*'1. Standard_Cost'!$E$12</f>
        <v>0</v>
      </c>
      <c r="V908" s="103"/>
      <c r="W908" s="103"/>
      <c r="X908" s="103"/>
      <c r="Y908" s="104">
        <f>+V908*((X908*'1. Standard_Cost'!$B$16)+(W908*X908*'1. Standard_Cost'!$C$16))</f>
        <v>0</v>
      </c>
      <c r="Z908" s="103"/>
      <c r="AA908" s="103"/>
      <c r="AB908" s="104">
        <f>+Z908*'1. Standard_Cost'!$B$20+AA908*'1. Standard_Cost'!$C$20</f>
        <v>0</v>
      </c>
      <c r="AC908" s="105"/>
      <c r="AD908" s="106"/>
      <c r="AE908" s="104">
        <f>SUM(AD908,AC908,AB908,Y908,U908,T908,S908,R908)*'1. Standard_Cost'!B528</f>
        <v>0</v>
      </c>
      <c r="AF908" s="104">
        <f>SUM(AD908,AE908)</f>
        <v>0</v>
      </c>
      <c r="AG908" s="103"/>
      <c r="AH908" s="103"/>
      <c r="AI908" s="103"/>
      <c r="AJ908" s="107"/>
      <c r="AK908" s="107"/>
      <c r="AL908" s="107"/>
      <c r="AM908" s="104">
        <f>AG908*'1. Standard_Cost'!B524+'Incremental_Cost Year 2021'!AH912*'1. Standard_Cost'!C524+'Incremental_Cost Year 2021'!AI912*'1. Standard_Cost'!D524+'Incremental_Cost Year 2021'!AJ912+'Incremental_Cost Year 2021'!AL912+AK908</f>
        <v>0</v>
      </c>
      <c r="AN908" s="104">
        <f>AM908*'1. Standard_Cost'!C528</f>
        <v>0</v>
      </c>
      <c r="AO908" s="107"/>
      <c r="AQ908" s="104">
        <f t="shared" ref="AQ908:AQ911" si="1493">L908+M908</f>
        <v>0</v>
      </c>
      <c r="AR908" s="104">
        <f t="shared" ref="AR908:AR911" si="1494">AF908</f>
        <v>0</v>
      </c>
      <c r="AS908" s="104">
        <f t="shared" si="1451"/>
        <v>0</v>
      </c>
      <c r="AT908" s="104">
        <f>SUM(AQ908,AR908,AS908)</f>
        <v>0</v>
      </c>
      <c r="AU908" s="229"/>
      <c r="AV908" s="229"/>
      <c r="AW908" s="229"/>
      <c r="AX908" s="229"/>
      <c r="AY908" s="229"/>
      <c r="AZ908" s="229"/>
      <c r="BA908" s="230">
        <f t="shared" ref="BA908:BA911" si="1495">SUM(AU908:AZ908)-AT908</f>
        <v>0</v>
      </c>
    </row>
    <row r="909" spans="1:53" ht="14.1" customHeight="1" outlineLevel="2" x14ac:dyDescent="0.2">
      <c r="A909" s="68"/>
      <c r="B909" s="94"/>
      <c r="C909" s="251"/>
      <c r="D909" s="110"/>
      <c r="E909" s="110"/>
      <c r="F909" s="110"/>
      <c r="G909" s="111"/>
      <c r="H909" s="99" t="s">
        <v>50</v>
      </c>
      <c r="I909" s="100"/>
      <c r="J909" s="101"/>
      <c r="K909" s="101"/>
      <c r="L909" s="102" t="str">
        <f>IF(I909&lt;&gt;0,((VLOOKUP(I909,'1. Standard_Cost'!$B$4:$D$8,2)+VLOOKUP(I909,'1. Standard_Cost'!$B$4:$D$8,3))*J909*K909),"0")</f>
        <v>0</v>
      </c>
      <c r="M909" s="102">
        <f>L909*'1. Standard_Cost'!F504</f>
        <v>0</v>
      </c>
      <c r="N909" s="103"/>
      <c r="O909" s="103"/>
      <c r="P909" s="103"/>
      <c r="Q909" s="103"/>
      <c r="R909" s="104">
        <f>+N909*P909*'1. Standard_Cost'!$B$12</f>
        <v>0</v>
      </c>
      <c r="S909" s="104">
        <f>+N909*O909*P909*'1. Standard_Cost'!$C$12</f>
        <v>0</v>
      </c>
      <c r="T909" s="104">
        <f>+N909*P909*Q909*'1. Standard_Cost'!$D$12</f>
        <v>0</v>
      </c>
      <c r="U909" s="104">
        <f>+N909*O909*'1. Standard_Cost'!$E$12</f>
        <v>0</v>
      </c>
      <c r="V909" s="103"/>
      <c r="W909" s="103"/>
      <c r="X909" s="103"/>
      <c r="Y909" s="104">
        <f>+V909*((X909*'1. Standard_Cost'!$B$16)+(W909*X909*'1. Standard_Cost'!$C$16))</f>
        <v>0</v>
      </c>
      <c r="Z909" s="103"/>
      <c r="AA909" s="103"/>
      <c r="AB909" s="104">
        <f>+Z909*'1. Standard_Cost'!$B$20+AA909*'1. Standard_Cost'!$C$20</f>
        <v>0</v>
      </c>
      <c r="AC909" s="105"/>
      <c r="AD909" s="106"/>
      <c r="AE909" s="104">
        <f>SUM(AD909,AC909,AB909,Y909,U909,T909,S909,R909)*'1. Standard_Cost'!B528</f>
        <v>0</v>
      </c>
      <c r="AF909" s="104">
        <f t="shared" ref="AF909:AF911" si="1496">SUM(AD909,AE909)</f>
        <v>0</v>
      </c>
      <c r="AG909" s="103"/>
      <c r="AH909" s="103">
        <v>0</v>
      </c>
      <c r="AI909" s="103">
        <v>0</v>
      </c>
      <c r="AJ909" s="107"/>
      <c r="AK909" s="107"/>
      <c r="AL909" s="107"/>
      <c r="AM909" s="104">
        <f>AG909*'1. Standard_Cost'!B524+'Incremental_Cost Year 2021'!AH913*'1. Standard_Cost'!C524+'Incremental_Cost Year 2021'!AI913*'1. Standard_Cost'!D524+'Incremental_Cost Year 2021'!AJ913+'Incremental_Cost Year 2021'!AL913+AK909</f>
        <v>0</v>
      </c>
      <c r="AN909" s="104">
        <f>AM909*'1. Standard_Cost'!C528</f>
        <v>0</v>
      </c>
      <c r="AO909" s="107"/>
      <c r="AQ909" s="104">
        <f t="shared" si="1493"/>
        <v>0</v>
      </c>
      <c r="AR909" s="104">
        <f t="shared" si="1494"/>
        <v>0</v>
      </c>
      <c r="AS909" s="104">
        <f t="shared" si="1451"/>
        <v>0</v>
      </c>
      <c r="AT909" s="104">
        <f t="shared" ref="AT909:AT911" si="1497">SUM(AQ909,AR909,AS909)</f>
        <v>0</v>
      </c>
      <c r="AU909" s="229"/>
      <c r="AV909" s="229">
        <v>0</v>
      </c>
      <c r="AW909" s="229"/>
      <c r="AX909" s="229"/>
      <c r="AY909" s="229"/>
      <c r="AZ909" s="229"/>
      <c r="BA909" s="230">
        <f t="shared" si="1495"/>
        <v>0</v>
      </c>
    </row>
    <row r="910" spans="1:53" ht="14.1" customHeight="1" outlineLevel="2" x14ac:dyDescent="0.2">
      <c r="A910" s="68"/>
      <c r="B910" s="94"/>
      <c r="C910" s="251"/>
      <c r="D910" s="110"/>
      <c r="E910" s="110"/>
      <c r="F910" s="110"/>
      <c r="G910" s="111"/>
      <c r="H910" s="99" t="s">
        <v>51</v>
      </c>
      <c r="I910" s="100"/>
      <c r="J910" s="101"/>
      <c r="K910" s="101"/>
      <c r="L910" s="102" t="str">
        <f>IF(I910&lt;&gt;0,((VLOOKUP(I910,'1. Standard_Cost'!$B$4:$D$8,2)+VLOOKUP(I910,'1. Standard_Cost'!$B$4:$D$8,3))*J910*K910),"0")</f>
        <v>0</v>
      </c>
      <c r="M910" s="102">
        <f>L910*'1. Standard_Cost'!F504</f>
        <v>0</v>
      </c>
      <c r="N910" s="103"/>
      <c r="O910" s="103"/>
      <c r="P910" s="103"/>
      <c r="Q910" s="103"/>
      <c r="R910" s="104">
        <f>+N910*P910*'1. Standard_Cost'!$B$12</f>
        <v>0</v>
      </c>
      <c r="S910" s="104">
        <f>+N910*O910*P910*'1. Standard_Cost'!$C$12</f>
        <v>0</v>
      </c>
      <c r="T910" s="104">
        <f>+N910*P910*Q910*'1. Standard_Cost'!$D$12</f>
        <v>0</v>
      </c>
      <c r="U910" s="104">
        <f>+N910*O910*'1. Standard_Cost'!$E$12</f>
        <v>0</v>
      </c>
      <c r="V910" s="103"/>
      <c r="W910" s="103"/>
      <c r="X910" s="103"/>
      <c r="Y910" s="104">
        <f>+V910*((X910*'1. Standard_Cost'!$B$16)+(W910*X910*'1. Standard_Cost'!$C$16))</f>
        <v>0</v>
      </c>
      <c r="Z910" s="103"/>
      <c r="AA910" s="103"/>
      <c r="AB910" s="104">
        <f>+Z910*'1. Standard_Cost'!$B$20+AA910*'1. Standard_Cost'!$C$20</f>
        <v>0</v>
      </c>
      <c r="AC910" s="105"/>
      <c r="AD910" s="106"/>
      <c r="AE910" s="104">
        <f>SUM(AD910,AC910,AB910,Y910,U910,T910,S910,R910)*'1. Standard_Cost'!B528</f>
        <v>0</v>
      </c>
      <c r="AF910" s="104">
        <f t="shared" si="1496"/>
        <v>0</v>
      </c>
      <c r="AG910" s="103"/>
      <c r="AH910" s="103"/>
      <c r="AI910" s="103"/>
      <c r="AJ910" s="107"/>
      <c r="AK910" s="107"/>
      <c r="AL910" s="107"/>
      <c r="AM910" s="104">
        <f>AG910*'1. Standard_Cost'!B524+'Incremental_Cost Year 2021'!AH914*'1. Standard_Cost'!C524+'Incremental_Cost Year 2021'!AI914*'1. Standard_Cost'!D524+'Incremental_Cost Year 2021'!AJ914+'Incremental_Cost Year 2021'!AL914+AK910</f>
        <v>0</v>
      </c>
      <c r="AN910" s="104">
        <f>AM910*'1. Standard_Cost'!C528</f>
        <v>0</v>
      </c>
      <c r="AO910" s="107"/>
      <c r="AQ910" s="104">
        <f t="shared" si="1493"/>
        <v>0</v>
      </c>
      <c r="AR910" s="104">
        <f t="shared" si="1494"/>
        <v>0</v>
      </c>
      <c r="AS910" s="104">
        <f t="shared" si="1451"/>
        <v>0</v>
      </c>
      <c r="AT910" s="104">
        <f t="shared" si="1497"/>
        <v>0</v>
      </c>
      <c r="AU910" s="229"/>
      <c r="AV910" s="229"/>
      <c r="AW910" s="229"/>
      <c r="AX910" s="229"/>
      <c r="AY910" s="229"/>
      <c r="AZ910" s="229"/>
      <c r="BA910" s="230">
        <f t="shared" si="1495"/>
        <v>0</v>
      </c>
    </row>
    <row r="911" spans="1:53" ht="14.1" customHeight="1" outlineLevel="2" x14ac:dyDescent="0.2">
      <c r="A911" s="68"/>
      <c r="B911" s="94"/>
      <c r="C911" s="251"/>
      <c r="D911" s="110"/>
      <c r="E911" s="110"/>
      <c r="F911" s="110"/>
      <c r="G911" s="111"/>
      <c r="H911" s="112" t="s">
        <v>179</v>
      </c>
      <c r="I911" s="100"/>
      <c r="J911" s="101"/>
      <c r="K911" s="101"/>
      <c r="L911" s="102" t="str">
        <f>IF(I911&lt;&gt;0,((VLOOKUP(I911,'1. Standard_Cost'!$B$4:$D$8,2)+VLOOKUP(I911,'1. Standard_Cost'!$B$4:$D$8,3))*J911*K911),"0")</f>
        <v>0</v>
      </c>
      <c r="M911" s="102">
        <f>L911*'1. Standard_Cost'!F504</f>
        <v>0</v>
      </c>
      <c r="N911" s="103"/>
      <c r="O911" s="103"/>
      <c r="P911" s="103"/>
      <c r="Q911" s="103"/>
      <c r="R911" s="104">
        <f>+N911*P911*'1. Standard_Cost'!$B$12</f>
        <v>0</v>
      </c>
      <c r="S911" s="104">
        <f>+N911*O911*P911*'1. Standard_Cost'!$C$12</f>
        <v>0</v>
      </c>
      <c r="T911" s="104">
        <f>+N911*P911*Q911*'1. Standard_Cost'!$D$12</f>
        <v>0</v>
      </c>
      <c r="U911" s="104">
        <f>+N911*O911*'1. Standard_Cost'!$E$12</f>
        <v>0</v>
      </c>
      <c r="V911" s="103"/>
      <c r="W911" s="103"/>
      <c r="X911" s="103"/>
      <c r="Y911" s="104">
        <f>+V911*((X911*'1. Standard_Cost'!$B$16)+(W911*X911*'1. Standard_Cost'!$C$16))</f>
        <v>0</v>
      </c>
      <c r="Z911" s="103"/>
      <c r="AA911" s="103"/>
      <c r="AB911" s="104">
        <f>+Z911*'1. Standard_Cost'!$B$20+AA911*'1. Standard_Cost'!$C$20</f>
        <v>0</v>
      </c>
      <c r="AC911" s="105"/>
      <c r="AD911" s="106"/>
      <c r="AE911" s="104">
        <f>SUM(AD911,AC911,AB911,Y911,U911,T911,S911,R911)*'1. Standard_Cost'!B528</f>
        <v>0</v>
      </c>
      <c r="AF911" s="104">
        <f t="shared" si="1496"/>
        <v>0</v>
      </c>
      <c r="AG911" s="103"/>
      <c r="AH911" s="103"/>
      <c r="AI911" s="103"/>
      <c r="AJ911" s="107"/>
      <c r="AK911" s="107"/>
      <c r="AL911" s="107"/>
      <c r="AM911" s="104">
        <f>AG911*'1. Standard_Cost'!B524+'Incremental_Cost Year 2021'!AH915*'1. Standard_Cost'!C524+'Incremental_Cost Year 2021'!AI915*'1. Standard_Cost'!D524+'Incremental_Cost Year 2021'!AJ915+'Incremental_Cost Year 2021'!AL915+AK911</f>
        <v>0</v>
      </c>
      <c r="AN911" s="104">
        <f>AM911*'1. Standard_Cost'!C528</f>
        <v>0</v>
      </c>
      <c r="AO911" s="107"/>
      <c r="AQ911" s="104">
        <f t="shared" si="1493"/>
        <v>0</v>
      </c>
      <c r="AR911" s="104">
        <f t="shared" si="1494"/>
        <v>0</v>
      </c>
      <c r="AS911" s="104">
        <f t="shared" si="1451"/>
        <v>0</v>
      </c>
      <c r="AT911" s="104">
        <f t="shared" si="1497"/>
        <v>0</v>
      </c>
      <c r="AU911" s="229"/>
      <c r="AV911" s="229"/>
      <c r="AW911" s="229"/>
      <c r="AX911" s="229"/>
      <c r="AY911" s="229"/>
      <c r="AZ911" s="229"/>
      <c r="BA911" s="230">
        <f t="shared" si="1495"/>
        <v>0</v>
      </c>
    </row>
    <row r="912" spans="1:53" ht="25.7" customHeight="1" outlineLevel="1" x14ac:dyDescent="0.2">
      <c r="A912" s="68"/>
      <c r="B912" s="94"/>
      <c r="C912" s="251"/>
      <c r="D912" s="113" t="s">
        <v>48</v>
      </c>
      <c r="E912" s="113" t="s">
        <v>501</v>
      </c>
      <c r="F912" s="114" t="s">
        <v>154</v>
      </c>
      <c r="G912" s="115" t="s">
        <v>155</v>
      </c>
      <c r="H912" s="122" t="s">
        <v>502</v>
      </c>
      <c r="I912" s="117"/>
      <c r="J912" s="117"/>
      <c r="K912" s="117"/>
      <c r="L912" s="118">
        <f>SUM(L908:L911)</f>
        <v>0</v>
      </c>
      <c r="M912" s="118">
        <f>SUM(M908:M911)</f>
        <v>0</v>
      </c>
      <c r="N912" s="117"/>
      <c r="O912" s="117"/>
      <c r="P912" s="117"/>
      <c r="Q912" s="117"/>
      <c r="R912" s="119">
        <f>SUM(R908:R911)</f>
        <v>0</v>
      </c>
      <c r="S912" s="119">
        <f>SUM(S908:S911)</f>
        <v>0</v>
      </c>
      <c r="T912" s="119">
        <f>SUM(T908:T911)</f>
        <v>0</v>
      </c>
      <c r="U912" s="119">
        <f>SUM(U908:U911)</f>
        <v>0</v>
      </c>
      <c r="V912" s="117"/>
      <c r="W912" s="117"/>
      <c r="X912" s="117"/>
      <c r="Y912" s="118">
        <f>SUM(Y908:Y911)</f>
        <v>0</v>
      </c>
      <c r="Z912" s="117"/>
      <c r="AA912" s="117"/>
      <c r="AB912" s="118">
        <f t="shared" ref="AB912:AF912" si="1498">SUM(AB908:AB911)</f>
        <v>0</v>
      </c>
      <c r="AC912" s="118">
        <f t="shared" si="1498"/>
        <v>0</v>
      </c>
      <c r="AD912" s="118">
        <f t="shared" si="1498"/>
        <v>0</v>
      </c>
      <c r="AE912" s="118">
        <f t="shared" si="1498"/>
        <v>0</v>
      </c>
      <c r="AF912" s="118">
        <f t="shared" si="1498"/>
        <v>0</v>
      </c>
      <c r="AG912" s="117"/>
      <c r="AH912" s="117"/>
      <c r="AI912" s="117"/>
      <c r="AJ912" s="119">
        <f>SUM(AJ908:AJ911)</f>
        <v>0</v>
      </c>
      <c r="AK912" s="119">
        <f t="shared" ref="AK912:AN912" si="1499">SUM(AK908:AK911)</f>
        <v>0</v>
      </c>
      <c r="AL912" s="119">
        <f t="shared" si="1499"/>
        <v>0</v>
      </c>
      <c r="AM912" s="119">
        <f t="shared" si="1499"/>
        <v>0</v>
      </c>
      <c r="AN912" s="119">
        <f t="shared" si="1499"/>
        <v>0</v>
      </c>
      <c r="AO912" s="116"/>
      <c r="AP912" s="120"/>
      <c r="AQ912" s="121">
        <f t="shared" ref="AQ912:BA912" si="1500">SUM(AQ908:AQ911)</f>
        <v>0</v>
      </c>
      <c r="AR912" s="121">
        <f t="shared" si="1500"/>
        <v>0</v>
      </c>
      <c r="AS912" s="121">
        <f t="shared" si="1500"/>
        <v>0</v>
      </c>
      <c r="AT912" s="121">
        <f t="shared" si="1500"/>
        <v>0</v>
      </c>
      <c r="AU912" s="121">
        <f t="shared" si="1500"/>
        <v>0</v>
      </c>
      <c r="AV912" s="121">
        <f t="shared" si="1500"/>
        <v>0</v>
      </c>
      <c r="AW912" s="121">
        <f t="shared" si="1500"/>
        <v>0</v>
      </c>
      <c r="AX912" s="121">
        <f t="shared" si="1500"/>
        <v>0</v>
      </c>
      <c r="AY912" s="121">
        <f t="shared" si="1500"/>
        <v>0</v>
      </c>
      <c r="AZ912" s="121">
        <f t="shared" si="1500"/>
        <v>0</v>
      </c>
      <c r="BA912" s="121">
        <f t="shared" si="1500"/>
        <v>0</v>
      </c>
    </row>
    <row r="913" spans="1:53" ht="14.1" customHeight="1" outlineLevel="2" x14ac:dyDescent="0.2">
      <c r="A913" s="68"/>
      <c r="B913" s="94"/>
      <c r="C913" s="251"/>
      <c r="D913" s="96"/>
      <c r="E913" s="96"/>
      <c r="F913" s="97"/>
      <c r="G913" s="98"/>
      <c r="H913" s="99" t="s">
        <v>49</v>
      </c>
      <c r="I913" s="100"/>
      <c r="J913" s="101"/>
      <c r="K913" s="101"/>
      <c r="L913" s="102" t="str">
        <f>IF(I913&lt;&gt;0,((VLOOKUP(I913,'1. Standard_Cost'!$B$4:$D$8,2)+VLOOKUP(I913,'1. Standard_Cost'!$B$4:$D$8,3))*J913*K913),"0")</f>
        <v>0</v>
      </c>
      <c r="M913" s="102">
        <f>L913*'1. Standard_Cost'!F504</f>
        <v>0</v>
      </c>
      <c r="N913" s="103"/>
      <c r="O913" s="103"/>
      <c r="P913" s="103"/>
      <c r="Q913" s="103"/>
      <c r="R913" s="104">
        <f>+N913*P913*'1. Standard_Cost'!$B$12</f>
        <v>0</v>
      </c>
      <c r="S913" s="104">
        <f>+N913*O913*P913*'1. Standard_Cost'!$C$12</f>
        <v>0</v>
      </c>
      <c r="T913" s="104">
        <f>+N913*P913*Q913*'1. Standard_Cost'!$D$12</f>
        <v>0</v>
      </c>
      <c r="U913" s="104">
        <f>+N913*O913*'1. Standard_Cost'!$E$12</f>
        <v>0</v>
      </c>
      <c r="V913" s="103"/>
      <c r="W913" s="103"/>
      <c r="X913" s="103"/>
      <c r="Y913" s="104">
        <f>+V913*((X913*'1. Standard_Cost'!$B$16)+(W913*X913*'1. Standard_Cost'!$C$16))</f>
        <v>0</v>
      </c>
      <c r="Z913" s="103"/>
      <c r="AA913" s="103"/>
      <c r="AB913" s="104">
        <f>+Z913*'1. Standard_Cost'!$B$20+AA913*'1. Standard_Cost'!$C$20</f>
        <v>0</v>
      </c>
      <c r="AC913" s="105"/>
      <c r="AD913" s="106"/>
      <c r="AE913" s="104">
        <f>SUM(AD913,AC913,AB913,Y913,U913,T913,S913,R913)*'1. Standard_Cost'!B528</f>
        <v>0</v>
      </c>
      <c r="AF913" s="104">
        <f>SUM(AD913,AE913)</f>
        <v>0</v>
      </c>
      <c r="AG913" s="103"/>
      <c r="AH913" s="103"/>
      <c r="AI913" s="103"/>
      <c r="AJ913" s="107"/>
      <c r="AK913" s="107"/>
      <c r="AL913" s="107"/>
      <c r="AM913" s="104">
        <f>AG913*'1. Standard_Cost'!B524+'Incremental_Cost Year 2021'!AH917*'1. Standard_Cost'!C524+'Incremental_Cost Year 2021'!AI917*'1. Standard_Cost'!D524+'Incremental_Cost Year 2021'!AJ917+'Incremental_Cost Year 2021'!AL917+AK913</f>
        <v>0</v>
      </c>
      <c r="AN913" s="104">
        <f>AM913*'1. Standard_Cost'!C528</f>
        <v>0</v>
      </c>
      <c r="AO913" s="107"/>
      <c r="AQ913" s="104">
        <f t="shared" ref="AQ913:AQ916" si="1501">L913+M913</f>
        <v>0</v>
      </c>
      <c r="AR913" s="104">
        <f t="shared" ref="AR913:AR916" si="1502">AF913</f>
        <v>0</v>
      </c>
      <c r="AS913" s="104">
        <f t="shared" si="1451"/>
        <v>0</v>
      </c>
      <c r="AT913" s="104">
        <f>SUM(AQ913,AR913,AS913)</f>
        <v>0</v>
      </c>
      <c r="AU913" s="229"/>
      <c r="AV913" s="229"/>
      <c r="AW913" s="229"/>
      <c r="AX913" s="229"/>
      <c r="AY913" s="229"/>
      <c r="AZ913" s="229"/>
      <c r="BA913" s="230">
        <f t="shared" ref="BA913:BA916" si="1503">SUM(AU913:AZ913)-AT913</f>
        <v>0</v>
      </c>
    </row>
    <row r="914" spans="1:53" ht="14.1" customHeight="1" outlineLevel="2" x14ac:dyDescent="0.2">
      <c r="A914" s="68"/>
      <c r="B914" s="94"/>
      <c r="C914" s="251"/>
      <c r="D914" s="110"/>
      <c r="E914" s="110"/>
      <c r="F914" s="110"/>
      <c r="G914" s="111"/>
      <c r="H914" s="99" t="s">
        <v>50</v>
      </c>
      <c r="I914" s="100"/>
      <c r="J914" s="101"/>
      <c r="K914" s="101"/>
      <c r="L914" s="102" t="str">
        <f>IF(I914&lt;&gt;0,((VLOOKUP(I914,'1. Standard_Cost'!$B$4:$D$8,2)+VLOOKUP(I914,'1. Standard_Cost'!$B$4:$D$8,3))*J914*K914),"0")</f>
        <v>0</v>
      </c>
      <c r="M914" s="102">
        <f>L914*'1. Standard_Cost'!F504</f>
        <v>0</v>
      </c>
      <c r="N914" s="103"/>
      <c r="O914" s="103"/>
      <c r="P914" s="103"/>
      <c r="Q914" s="103"/>
      <c r="R914" s="104">
        <f>+N914*P914*'1. Standard_Cost'!$B$12</f>
        <v>0</v>
      </c>
      <c r="S914" s="104">
        <f>+N914*O914*P914*'1. Standard_Cost'!$C$12</f>
        <v>0</v>
      </c>
      <c r="T914" s="104">
        <f>+N914*P914*Q914*'1. Standard_Cost'!$D$12</f>
        <v>0</v>
      </c>
      <c r="U914" s="104">
        <f>+N914*O914*'1. Standard_Cost'!$E$12</f>
        <v>0</v>
      </c>
      <c r="V914" s="103"/>
      <c r="W914" s="103"/>
      <c r="X914" s="103"/>
      <c r="Y914" s="104">
        <f>+V914*((X914*'1. Standard_Cost'!$B$16)+(W914*X914*'1. Standard_Cost'!$C$16))</f>
        <v>0</v>
      </c>
      <c r="Z914" s="103"/>
      <c r="AA914" s="103"/>
      <c r="AB914" s="104">
        <f>+Z914*'1. Standard_Cost'!$B$20+AA914*'1. Standard_Cost'!$C$20</f>
        <v>0</v>
      </c>
      <c r="AC914" s="105"/>
      <c r="AD914" s="106"/>
      <c r="AE914" s="104">
        <f>SUM(AD914,AC914,AB914,Y914,U914,T914,S914,R914)*'1. Standard_Cost'!B528</f>
        <v>0</v>
      </c>
      <c r="AF914" s="104">
        <f t="shared" ref="AF914:AF916" si="1504">SUM(AD914,AE914)</f>
        <v>0</v>
      </c>
      <c r="AG914" s="103"/>
      <c r="AH914" s="103">
        <v>0</v>
      </c>
      <c r="AI914" s="103">
        <v>0</v>
      </c>
      <c r="AJ914" s="107"/>
      <c r="AK914" s="107"/>
      <c r="AL914" s="107"/>
      <c r="AM914" s="104">
        <f>AG914*'1. Standard_Cost'!B524+'Incremental_Cost Year 2021'!AH918*'1. Standard_Cost'!C524+'Incremental_Cost Year 2021'!AI918*'1. Standard_Cost'!D524+'Incremental_Cost Year 2021'!AJ918+'Incremental_Cost Year 2021'!AL918+AK914</f>
        <v>0</v>
      </c>
      <c r="AN914" s="104">
        <f>AM914*'1. Standard_Cost'!C528</f>
        <v>0</v>
      </c>
      <c r="AO914" s="107"/>
      <c r="AQ914" s="104">
        <f t="shared" si="1501"/>
        <v>0</v>
      </c>
      <c r="AR914" s="104">
        <f t="shared" si="1502"/>
        <v>0</v>
      </c>
      <c r="AS914" s="104">
        <f t="shared" si="1451"/>
        <v>0</v>
      </c>
      <c r="AT914" s="104">
        <f t="shared" ref="AT914:AT916" si="1505">SUM(AQ914,AR914,AS914)</f>
        <v>0</v>
      </c>
      <c r="AU914" s="229"/>
      <c r="AV914" s="229">
        <v>0</v>
      </c>
      <c r="AW914" s="229"/>
      <c r="AX914" s="229"/>
      <c r="AY914" s="229"/>
      <c r="AZ914" s="229"/>
      <c r="BA914" s="230">
        <f t="shared" si="1503"/>
        <v>0</v>
      </c>
    </row>
    <row r="915" spans="1:53" ht="14.1" customHeight="1" outlineLevel="2" x14ac:dyDescent="0.2">
      <c r="A915" s="68"/>
      <c r="B915" s="94"/>
      <c r="C915" s="251"/>
      <c r="D915" s="110"/>
      <c r="E915" s="110"/>
      <c r="F915" s="110"/>
      <c r="G915" s="111"/>
      <c r="H915" s="99" t="s">
        <v>51</v>
      </c>
      <c r="I915" s="100"/>
      <c r="J915" s="101"/>
      <c r="K915" s="101"/>
      <c r="L915" s="102" t="str">
        <f>IF(I915&lt;&gt;0,((VLOOKUP(I915,'1. Standard_Cost'!$B$4:$D$8,2)+VLOOKUP(I915,'1. Standard_Cost'!$B$4:$D$8,3))*J915*K915),"0")</f>
        <v>0</v>
      </c>
      <c r="M915" s="102">
        <f>L915*'1. Standard_Cost'!F504</f>
        <v>0</v>
      </c>
      <c r="N915" s="103"/>
      <c r="O915" s="103"/>
      <c r="P915" s="103"/>
      <c r="Q915" s="103"/>
      <c r="R915" s="104">
        <f>+N915*P915*'1. Standard_Cost'!$B$12</f>
        <v>0</v>
      </c>
      <c r="S915" s="104">
        <f>+N915*O915*P915*'1. Standard_Cost'!$C$12</f>
        <v>0</v>
      </c>
      <c r="T915" s="104">
        <f>+N915*P915*Q915*'1. Standard_Cost'!$D$12</f>
        <v>0</v>
      </c>
      <c r="U915" s="104">
        <f>+N915*O915*'1. Standard_Cost'!$E$12</f>
        <v>0</v>
      </c>
      <c r="V915" s="103"/>
      <c r="W915" s="103"/>
      <c r="X915" s="103"/>
      <c r="Y915" s="104">
        <f>+V915*((X915*'1. Standard_Cost'!$B$16)+(W915*X915*'1. Standard_Cost'!$C$16))</f>
        <v>0</v>
      </c>
      <c r="Z915" s="103"/>
      <c r="AA915" s="103"/>
      <c r="AB915" s="104">
        <f>+Z915*'1. Standard_Cost'!$B$20+AA915*'1. Standard_Cost'!$C$20</f>
        <v>0</v>
      </c>
      <c r="AC915" s="105"/>
      <c r="AD915" s="106"/>
      <c r="AE915" s="104">
        <f>SUM(AD915,AC915,AB915,Y915,U915,T915,S915,R915)*'1. Standard_Cost'!B528</f>
        <v>0</v>
      </c>
      <c r="AF915" s="104">
        <f t="shared" si="1504"/>
        <v>0</v>
      </c>
      <c r="AG915" s="103"/>
      <c r="AH915" s="103"/>
      <c r="AI915" s="103"/>
      <c r="AJ915" s="107"/>
      <c r="AK915" s="107"/>
      <c r="AL915" s="107"/>
      <c r="AM915" s="104">
        <f>AG915*'1. Standard_Cost'!B524+'Incremental_Cost Year 2021'!AH919*'1. Standard_Cost'!C524+'Incremental_Cost Year 2021'!AI919*'1. Standard_Cost'!D524+'Incremental_Cost Year 2021'!AJ919+'Incremental_Cost Year 2021'!AL919+AK915</f>
        <v>0</v>
      </c>
      <c r="AN915" s="104">
        <f>AM915*'1. Standard_Cost'!C528</f>
        <v>0</v>
      </c>
      <c r="AO915" s="107"/>
      <c r="AQ915" s="104">
        <f t="shared" si="1501"/>
        <v>0</v>
      </c>
      <c r="AR915" s="104">
        <f t="shared" si="1502"/>
        <v>0</v>
      </c>
      <c r="AS915" s="104">
        <f t="shared" si="1451"/>
        <v>0</v>
      </c>
      <c r="AT915" s="104">
        <f t="shared" si="1505"/>
        <v>0</v>
      </c>
      <c r="AU915" s="229"/>
      <c r="AV915" s="229"/>
      <c r="AW915" s="229"/>
      <c r="AX915" s="229"/>
      <c r="AY915" s="229"/>
      <c r="AZ915" s="229"/>
      <c r="BA915" s="230">
        <f t="shared" si="1503"/>
        <v>0</v>
      </c>
    </row>
    <row r="916" spans="1:53" ht="14.1" customHeight="1" outlineLevel="2" x14ac:dyDescent="0.2">
      <c r="A916" s="68"/>
      <c r="B916" s="94"/>
      <c r="C916" s="251"/>
      <c r="D916" s="110"/>
      <c r="E916" s="110"/>
      <c r="F916" s="110"/>
      <c r="G916" s="111"/>
      <c r="H916" s="112" t="s">
        <v>179</v>
      </c>
      <c r="I916" s="100"/>
      <c r="J916" s="101"/>
      <c r="K916" s="101"/>
      <c r="L916" s="102" t="str">
        <f>IF(I916&lt;&gt;0,((VLOOKUP(I916,'1. Standard_Cost'!$B$4:$D$8,2)+VLOOKUP(I916,'1. Standard_Cost'!$B$4:$D$8,3))*J916*K916),"0")</f>
        <v>0</v>
      </c>
      <c r="M916" s="102">
        <f>L916*'1. Standard_Cost'!F504</f>
        <v>0</v>
      </c>
      <c r="N916" s="103"/>
      <c r="O916" s="103"/>
      <c r="P916" s="103"/>
      <c r="Q916" s="103"/>
      <c r="R916" s="104">
        <f>+N916*P916*'1. Standard_Cost'!$B$12</f>
        <v>0</v>
      </c>
      <c r="S916" s="104">
        <f>+N916*O916*P916*'1. Standard_Cost'!$C$12</f>
        <v>0</v>
      </c>
      <c r="T916" s="104">
        <f>+N916*P916*Q916*'1. Standard_Cost'!$D$12</f>
        <v>0</v>
      </c>
      <c r="U916" s="104">
        <f>+N916*O916*'1. Standard_Cost'!$E$12</f>
        <v>0</v>
      </c>
      <c r="V916" s="103"/>
      <c r="W916" s="103"/>
      <c r="X916" s="103"/>
      <c r="Y916" s="104">
        <f>+V916*((X916*'1. Standard_Cost'!$B$16)+(W916*X916*'1. Standard_Cost'!$C$16))</f>
        <v>0</v>
      </c>
      <c r="Z916" s="103"/>
      <c r="AA916" s="103"/>
      <c r="AB916" s="104">
        <f>+Z916*'1. Standard_Cost'!$B$20+AA916*'1. Standard_Cost'!$C$20</f>
        <v>0</v>
      </c>
      <c r="AC916" s="105"/>
      <c r="AD916" s="106"/>
      <c r="AE916" s="104">
        <f>SUM(AD916,AC916,AB916,Y916,U916,T916,S916,R916)*'1. Standard_Cost'!B528</f>
        <v>0</v>
      </c>
      <c r="AF916" s="104">
        <f t="shared" si="1504"/>
        <v>0</v>
      </c>
      <c r="AG916" s="103"/>
      <c r="AH916" s="103"/>
      <c r="AI916" s="103"/>
      <c r="AJ916" s="107"/>
      <c r="AK916" s="107"/>
      <c r="AL916" s="107"/>
      <c r="AM916" s="104">
        <f>AG916*'1. Standard_Cost'!B524+'Incremental_Cost Year 2021'!AH920*'1. Standard_Cost'!C524+'Incremental_Cost Year 2021'!AI920*'1. Standard_Cost'!D524+'Incremental_Cost Year 2021'!AJ920+'Incremental_Cost Year 2021'!AL920+AK916</f>
        <v>0</v>
      </c>
      <c r="AN916" s="104">
        <f>AM916*'1. Standard_Cost'!C528</f>
        <v>0</v>
      </c>
      <c r="AO916" s="107"/>
      <c r="AQ916" s="104">
        <f t="shared" si="1501"/>
        <v>0</v>
      </c>
      <c r="AR916" s="104">
        <f t="shared" si="1502"/>
        <v>0</v>
      </c>
      <c r="AS916" s="104">
        <f t="shared" si="1451"/>
        <v>0</v>
      </c>
      <c r="AT916" s="104">
        <f t="shared" si="1505"/>
        <v>0</v>
      </c>
      <c r="AU916" s="229"/>
      <c r="AV916" s="229"/>
      <c r="AW916" s="229"/>
      <c r="AX916" s="229"/>
      <c r="AY916" s="229"/>
      <c r="AZ916" s="229"/>
      <c r="BA916" s="230">
        <f t="shared" si="1503"/>
        <v>0</v>
      </c>
    </row>
    <row r="917" spans="1:53" ht="24.6" customHeight="1" outlineLevel="1" x14ac:dyDescent="0.2">
      <c r="A917" s="68"/>
      <c r="B917" s="141"/>
      <c r="C917" s="251"/>
      <c r="D917" s="113" t="s">
        <v>48</v>
      </c>
      <c r="E917" s="113" t="s">
        <v>503</v>
      </c>
      <c r="F917" s="114" t="s">
        <v>154</v>
      </c>
      <c r="G917" s="115" t="s">
        <v>155</v>
      </c>
      <c r="H917" s="122" t="s">
        <v>504</v>
      </c>
      <c r="I917" s="117"/>
      <c r="J917" s="117"/>
      <c r="K917" s="117"/>
      <c r="L917" s="118">
        <f>SUM(L913:L916)</f>
        <v>0</v>
      </c>
      <c r="M917" s="118">
        <f>SUM(M913:M916)</f>
        <v>0</v>
      </c>
      <c r="N917" s="117"/>
      <c r="O917" s="117"/>
      <c r="P917" s="117"/>
      <c r="Q917" s="117"/>
      <c r="R917" s="119">
        <f>SUM(R913:R916)</f>
        <v>0</v>
      </c>
      <c r="S917" s="119">
        <f>SUM(S913:S916)</f>
        <v>0</v>
      </c>
      <c r="T917" s="119">
        <f>SUM(T913:T916)</f>
        <v>0</v>
      </c>
      <c r="U917" s="119">
        <f>SUM(U913:U916)</f>
        <v>0</v>
      </c>
      <c r="V917" s="117"/>
      <c r="W917" s="117"/>
      <c r="X917" s="117"/>
      <c r="Y917" s="118">
        <f>SUM(Y913:Y916)</f>
        <v>0</v>
      </c>
      <c r="Z917" s="117"/>
      <c r="AA917" s="117"/>
      <c r="AB917" s="118">
        <f t="shared" ref="AB917:AF917" si="1506">SUM(AB913:AB916)</f>
        <v>0</v>
      </c>
      <c r="AC917" s="118">
        <f t="shared" si="1506"/>
        <v>0</v>
      </c>
      <c r="AD917" s="118">
        <f t="shared" si="1506"/>
        <v>0</v>
      </c>
      <c r="AE917" s="118">
        <f t="shared" si="1506"/>
        <v>0</v>
      </c>
      <c r="AF917" s="118">
        <f t="shared" si="1506"/>
        <v>0</v>
      </c>
      <c r="AG917" s="117"/>
      <c r="AH917" s="117"/>
      <c r="AI917" s="117"/>
      <c r="AJ917" s="119">
        <f>SUM(AJ913:AJ916)</f>
        <v>0</v>
      </c>
      <c r="AK917" s="119">
        <f t="shared" ref="AK917:AN917" si="1507">SUM(AK913:AK916)</f>
        <v>0</v>
      </c>
      <c r="AL917" s="119">
        <f t="shared" si="1507"/>
        <v>0</v>
      </c>
      <c r="AM917" s="119">
        <f t="shared" si="1507"/>
        <v>0</v>
      </c>
      <c r="AN917" s="119">
        <f t="shared" si="1507"/>
        <v>0</v>
      </c>
      <c r="AO917" s="116"/>
      <c r="AP917" s="120"/>
      <c r="AQ917" s="121">
        <f t="shared" ref="AQ917:BA917" si="1508">SUM(AQ913:AQ916)</f>
        <v>0</v>
      </c>
      <c r="AR917" s="121">
        <f t="shared" si="1508"/>
        <v>0</v>
      </c>
      <c r="AS917" s="121">
        <f t="shared" si="1508"/>
        <v>0</v>
      </c>
      <c r="AT917" s="121">
        <f t="shared" si="1508"/>
        <v>0</v>
      </c>
      <c r="AU917" s="121">
        <f t="shared" si="1508"/>
        <v>0</v>
      </c>
      <c r="AV917" s="121">
        <f t="shared" si="1508"/>
        <v>0</v>
      </c>
      <c r="AW917" s="121">
        <f t="shared" si="1508"/>
        <v>0</v>
      </c>
      <c r="AX917" s="121">
        <f t="shared" si="1508"/>
        <v>0</v>
      </c>
      <c r="AY917" s="121">
        <f t="shared" si="1508"/>
        <v>0</v>
      </c>
      <c r="AZ917" s="121">
        <f t="shared" si="1508"/>
        <v>0</v>
      </c>
      <c r="BA917" s="121">
        <f t="shared" si="1508"/>
        <v>0</v>
      </c>
    </row>
    <row r="918" spans="1:53" ht="14.1" customHeight="1" outlineLevel="2" x14ac:dyDescent="0.2">
      <c r="A918" s="68"/>
      <c r="B918" s="94"/>
      <c r="C918" s="95"/>
      <c r="D918" s="96"/>
      <c r="E918" s="96"/>
      <c r="F918" s="97"/>
      <c r="G918" s="98"/>
      <c r="H918" s="99" t="s">
        <v>49</v>
      </c>
      <c r="I918" s="100"/>
      <c r="J918" s="101"/>
      <c r="K918" s="101"/>
      <c r="L918" s="102" t="str">
        <f>IF(I918&lt;&gt;0,((VLOOKUP(I918,'1. Standard_Cost'!$B$4:$D$8,2)+VLOOKUP(I918,'1. Standard_Cost'!$B$4:$D$8,3))*J918*K918),"0")</f>
        <v>0</v>
      </c>
      <c r="M918" s="102">
        <f>L918*'1. Standard_Cost'!F509</f>
        <v>0</v>
      </c>
      <c r="N918" s="103"/>
      <c r="O918" s="103"/>
      <c r="P918" s="103"/>
      <c r="Q918" s="103"/>
      <c r="R918" s="104">
        <f>+N918*P918*'1. Standard_Cost'!$B$12</f>
        <v>0</v>
      </c>
      <c r="S918" s="104">
        <f>+N918*O918*P918*'1. Standard_Cost'!$C$12</f>
        <v>0</v>
      </c>
      <c r="T918" s="104">
        <f>+N918*P918*Q918*'1. Standard_Cost'!$D$12</f>
        <v>0</v>
      </c>
      <c r="U918" s="104">
        <f>+N918*O918*'1. Standard_Cost'!$E$12</f>
        <v>0</v>
      </c>
      <c r="V918" s="103"/>
      <c r="W918" s="103"/>
      <c r="X918" s="103"/>
      <c r="Y918" s="104">
        <f>+V918*((X918*'1. Standard_Cost'!$B$16)+(W918*X918*'1. Standard_Cost'!$C$16))</f>
        <v>0</v>
      </c>
      <c r="Z918" s="103"/>
      <c r="AA918" s="103"/>
      <c r="AB918" s="104">
        <f>+Z918*'1. Standard_Cost'!$B$20+AA918*'1. Standard_Cost'!$C$20</f>
        <v>0</v>
      </c>
      <c r="AC918" s="105"/>
      <c r="AD918" s="106"/>
      <c r="AE918" s="104">
        <f>SUM(AD918,AC918,AB918,Y918,U918,T918,S918,R918)*'1. Standard_Cost'!B533</f>
        <v>0</v>
      </c>
      <c r="AF918" s="104">
        <f>SUM(AD918,AE918)</f>
        <v>0</v>
      </c>
      <c r="AG918" s="103"/>
      <c r="AH918" s="103"/>
      <c r="AI918" s="103"/>
      <c r="AJ918" s="107"/>
      <c r="AK918" s="107"/>
      <c r="AL918" s="107"/>
      <c r="AM918" s="104">
        <f>AG918*'1. Standard_Cost'!B529+'Incremental_Cost Year 2021'!AH922*'1. Standard_Cost'!C529+'Incremental_Cost Year 2021'!AI922*'1. Standard_Cost'!D529+'Incremental_Cost Year 2021'!AJ922+'Incremental_Cost Year 2021'!AL922+AK918</f>
        <v>0</v>
      </c>
      <c r="AN918" s="104">
        <f>AM918*'1. Standard_Cost'!C533</f>
        <v>0</v>
      </c>
      <c r="AO918" s="107"/>
      <c r="AQ918" s="104">
        <f t="shared" ref="AQ918:AQ921" si="1509">L918+M918</f>
        <v>0</v>
      </c>
      <c r="AR918" s="104">
        <f t="shared" ref="AR918:AR921" si="1510">AF918</f>
        <v>0</v>
      </c>
      <c r="AS918" s="104">
        <f t="shared" si="1451"/>
        <v>0</v>
      </c>
      <c r="AT918" s="104">
        <f>SUM(AQ918,AR918,AS918)</f>
        <v>0</v>
      </c>
      <c r="AU918" s="229"/>
      <c r="AV918" s="229"/>
      <c r="AW918" s="229"/>
      <c r="AX918" s="229"/>
      <c r="AY918" s="229"/>
      <c r="AZ918" s="229"/>
      <c r="BA918" s="230">
        <f t="shared" ref="BA918:BA921" si="1511">SUM(AU918:AZ918)-AT918</f>
        <v>0</v>
      </c>
    </row>
    <row r="919" spans="1:53" ht="14.1" customHeight="1" outlineLevel="2" x14ac:dyDescent="0.2">
      <c r="A919" s="68"/>
      <c r="B919" s="94"/>
      <c r="C919" s="95"/>
      <c r="D919" s="110"/>
      <c r="E919" s="110"/>
      <c r="F919" s="110"/>
      <c r="G919" s="111"/>
      <c r="H919" s="99" t="s">
        <v>50</v>
      </c>
      <c r="I919" s="100"/>
      <c r="J919" s="101"/>
      <c r="K919" s="101"/>
      <c r="L919" s="102" t="str">
        <f>IF(I919&lt;&gt;0,((VLOOKUP(I919,'1. Standard_Cost'!$B$4:$D$8,2)+VLOOKUP(I919,'1. Standard_Cost'!$B$4:$D$8,3))*J919*K919),"0")</f>
        <v>0</v>
      </c>
      <c r="M919" s="102">
        <f>L919*'1. Standard_Cost'!F509</f>
        <v>0</v>
      </c>
      <c r="N919" s="103"/>
      <c r="O919" s="103"/>
      <c r="P919" s="103"/>
      <c r="Q919" s="103"/>
      <c r="R919" s="104">
        <f>+N919*P919*'1. Standard_Cost'!$B$12</f>
        <v>0</v>
      </c>
      <c r="S919" s="104">
        <f>+N919*O919*P919*'1. Standard_Cost'!$C$12</f>
        <v>0</v>
      </c>
      <c r="T919" s="104">
        <f>+N919*P919*Q919*'1. Standard_Cost'!$D$12</f>
        <v>0</v>
      </c>
      <c r="U919" s="104">
        <f>+N919*O919*'1. Standard_Cost'!$E$12</f>
        <v>0</v>
      </c>
      <c r="V919" s="103"/>
      <c r="W919" s="103"/>
      <c r="X919" s="103"/>
      <c r="Y919" s="104">
        <f>+V919*((X919*'1. Standard_Cost'!$B$16)+(W919*X919*'1. Standard_Cost'!$C$16))</f>
        <v>0</v>
      </c>
      <c r="Z919" s="103"/>
      <c r="AA919" s="103"/>
      <c r="AB919" s="104">
        <f>+Z919*'1. Standard_Cost'!$B$20+AA919*'1. Standard_Cost'!$C$20</f>
        <v>0</v>
      </c>
      <c r="AC919" s="105"/>
      <c r="AD919" s="106"/>
      <c r="AE919" s="104">
        <f>SUM(AD919,AC919,AB919,Y919,U919,T919,S919,R919)*'1. Standard_Cost'!B533</f>
        <v>0</v>
      </c>
      <c r="AF919" s="104">
        <f t="shared" ref="AF919:AF921" si="1512">SUM(AD919,AE919)</f>
        <v>0</v>
      </c>
      <c r="AG919" s="103"/>
      <c r="AH919" s="103">
        <v>0</v>
      </c>
      <c r="AI919" s="103">
        <v>0</v>
      </c>
      <c r="AJ919" s="107"/>
      <c r="AK919" s="107"/>
      <c r="AL919" s="107"/>
      <c r="AM919" s="104">
        <f>AG919*'1. Standard_Cost'!B529+'Incremental_Cost Year 2021'!AH923*'1. Standard_Cost'!C529+'Incremental_Cost Year 2021'!AI923*'1. Standard_Cost'!D529+'Incremental_Cost Year 2021'!AJ923+'Incremental_Cost Year 2021'!AL923+AK919</f>
        <v>0</v>
      </c>
      <c r="AN919" s="104">
        <f>AM919*'1. Standard_Cost'!C533</f>
        <v>0</v>
      </c>
      <c r="AO919" s="107"/>
      <c r="AQ919" s="104">
        <f t="shared" si="1509"/>
        <v>0</v>
      </c>
      <c r="AR919" s="104">
        <f t="shared" si="1510"/>
        <v>0</v>
      </c>
      <c r="AS919" s="104">
        <f t="shared" si="1451"/>
        <v>0</v>
      </c>
      <c r="AT919" s="104">
        <f t="shared" ref="AT919:AT921" si="1513">SUM(AQ919,AR919,AS919)</f>
        <v>0</v>
      </c>
      <c r="AU919" s="229"/>
      <c r="AV919" s="229">
        <v>0</v>
      </c>
      <c r="AW919" s="229"/>
      <c r="AX919" s="229"/>
      <c r="AY919" s="229"/>
      <c r="AZ919" s="229"/>
      <c r="BA919" s="230">
        <f t="shared" si="1511"/>
        <v>0</v>
      </c>
    </row>
    <row r="920" spans="1:53" ht="14.1" customHeight="1" outlineLevel="2" x14ac:dyDescent="0.2">
      <c r="A920" s="68"/>
      <c r="B920" s="94"/>
      <c r="C920" s="95"/>
      <c r="D920" s="110"/>
      <c r="E920" s="110"/>
      <c r="F920" s="110"/>
      <c r="G920" s="111"/>
      <c r="H920" s="99" t="s">
        <v>51</v>
      </c>
      <c r="I920" s="100"/>
      <c r="J920" s="101"/>
      <c r="K920" s="101"/>
      <c r="L920" s="102" t="str">
        <f>IF(I920&lt;&gt;0,((VLOOKUP(I920,'1. Standard_Cost'!$B$4:$D$8,2)+VLOOKUP(I920,'1. Standard_Cost'!$B$4:$D$8,3))*J920*K920),"0")</f>
        <v>0</v>
      </c>
      <c r="M920" s="102">
        <f>L920*'1. Standard_Cost'!F509</f>
        <v>0</v>
      </c>
      <c r="N920" s="103"/>
      <c r="O920" s="103"/>
      <c r="P920" s="103"/>
      <c r="Q920" s="103"/>
      <c r="R920" s="104">
        <f>+N920*P920*'1. Standard_Cost'!$B$12</f>
        <v>0</v>
      </c>
      <c r="S920" s="104">
        <f>+N920*O920*P920*'1. Standard_Cost'!$C$12</f>
        <v>0</v>
      </c>
      <c r="T920" s="104">
        <f>+N920*P920*Q920*'1. Standard_Cost'!$D$12</f>
        <v>0</v>
      </c>
      <c r="U920" s="104">
        <f>+N920*O920*'1. Standard_Cost'!$E$12</f>
        <v>0</v>
      </c>
      <c r="V920" s="103"/>
      <c r="W920" s="103"/>
      <c r="X920" s="103"/>
      <c r="Y920" s="104">
        <f>+V920*((X920*'1. Standard_Cost'!$B$16)+(W920*X920*'1. Standard_Cost'!$C$16))</f>
        <v>0</v>
      </c>
      <c r="Z920" s="103"/>
      <c r="AA920" s="103"/>
      <c r="AB920" s="104">
        <f>+Z920*'1. Standard_Cost'!$B$20+AA920*'1. Standard_Cost'!$C$20</f>
        <v>0</v>
      </c>
      <c r="AC920" s="105"/>
      <c r="AD920" s="106"/>
      <c r="AE920" s="104">
        <f>SUM(AD920,AC920,AB920,Y920,U920,T920,S920,R920)*'1. Standard_Cost'!B533</f>
        <v>0</v>
      </c>
      <c r="AF920" s="104">
        <f t="shared" si="1512"/>
        <v>0</v>
      </c>
      <c r="AG920" s="103"/>
      <c r="AH920" s="103"/>
      <c r="AI920" s="103"/>
      <c r="AJ920" s="107"/>
      <c r="AK920" s="107"/>
      <c r="AL920" s="107"/>
      <c r="AM920" s="104">
        <f>AG920*'1. Standard_Cost'!B529+'Incremental_Cost Year 2021'!AH924*'1. Standard_Cost'!C529+'Incremental_Cost Year 2021'!AI924*'1. Standard_Cost'!D529+'Incremental_Cost Year 2021'!AJ924+'Incremental_Cost Year 2021'!AL924+AK920</f>
        <v>0</v>
      </c>
      <c r="AN920" s="104">
        <f>AM920*'1. Standard_Cost'!C533</f>
        <v>0</v>
      </c>
      <c r="AO920" s="107"/>
      <c r="AQ920" s="104">
        <f t="shared" si="1509"/>
        <v>0</v>
      </c>
      <c r="AR920" s="104">
        <f t="shared" si="1510"/>
        <v>0</v>
      </c>
      <c r="AS920" s="104">
        <f t="shared" si="1451"/>
        <v>0</v>
      </c>
      <c r="AT920" s="104">
        <f t="shared" si="1513"/>
        <v>0</v>
      </c>
      <c r="AU920" s="229"/>
      <c r="AV920" s="229"/>
      <c r="AW920" s="229"/>
      <c r="AX920" s="229"/>
      <c r="AY920" s="229"/>
      <c r="AZ920" s="229"/>
      <c r="BA920" s="230">
        <f t="shared" si="1511"/>
        <v>0</v>
      </c>
    </row>
    <row r="921" spans="1:53" ht="14.1" customHeight="1" outlineLevel="2" x14ac:dyDescent="0.2">
      <c r="A921" s="68"/>
      <c r="B921" s="94"/>
      <c r="C921" s="95"/>
      <c r="D921" s="110"/>
      <c r="E921" s="110"/>
      <c r="F921" s="110"/>
      <c r="G921" s="111"/>
      <c r="H921" s="112" t="s">
        <v>179</v>
      </c>
      <c r="I921" s="100"/>
      <c r="J921" s="101"/>
      <c r="K921" s="101"/>
      <c r="L921" s="102" t="str">
        <f>IF(I921&lt;&gt;0,((VLOOKUP(I921,'1. Standard_Cost'!$B$4:$D$8,2)+VLOOKUP(I921,'1. Standard_Cost'!$B$4:$D$8,3))*J921*K921),"0")</f>
        <v>0</v>
      </c>
      <c r="M921" s="102">
        <f>L921*'1. Standard_Cost'!F509</f>
        <v>0</v>
      </c>
      <c r="N921" s="103"/>
      <c r="O921" s="103"/>
      <c r="P921" s="103"/>
      <c r="Q921" s="103"/>
      <c r="R921" s="104">
        <f>+N921*P921*'1. Standard_Cost'!$B$12</f>
        <v>0</v>
      </c>
      <c r="S921" s="104">
        <f>+N921*O921*P921*'1. Standard_Cost'!$C$12</f>
        <v>0</v>
      </c>
      <c r="T921" s="104">
        <f>+N921*P921*Q921*'1. Standard_Cost'!$D$12</f>
        <v>0</v>
      </c>
      <c r="U921" s="104">
        <f>+N921*O921*'1. Standard_Cost'!$E$12</f>
        <v>0</v>
      </c>
      <c r="V921" s="103"/>
      <c r="W921" s="103"/>
      <c r="X921" s="103"/>
      <c r="Y921" s="104">
        <f>+V921*((X921*'1. Standard_Cost'!$B$16)+(W921*X921*'1. Standard_Cost'!$C$16))</f>
        <v>0</v>
      </c>
      <c r="Z921" s="103"/>
      <c r="AA921" s="103"/>
      <c r="AB921" s="104">
        <f>+Z921*'1. Standard_Cost'!$B$20+AA921*'1. Standard_Cost'!$C$20</f>
        <v>0</v>
      </c>
      <c r="AC921" s="105"/>
      <c r="AD921" s="106"/>
      <c r="AE921" s="104">
        <f>SUM(AD921,AC921,AB921,Y921,U921,T921,S921,R921)*'1. Standard_Cost'!B533</f>
        <v>0</v>
      </c>
      <c r="AF921" s="104">
        <f t="shared" si="1512"/>
        <v>0</v>
      </c>
      <c r="AG921" s="103"/>
      <c r="AH921" s="103"/>
      <c r="AI921" s="103"/>
      <c r="AJ921" s="107"/>
      <c r="AK921" s="107"/>
      <c r="AL921" s="107"/>
      <c r="AM921" s="104">
        <f>AG921*'1. Standard_Cost'!B529+'Incremental_Cost Year 2021'!AH925*'1. Standard_Cost'!C529+'Incremental_Cost Year 2021'!AI925*'1. Standard_Cost'!D529+'Incremental_Cost Year 2021'!AJ925+'Incremental_Cost Year 2021'!AL925+AK921</f>
        <v>0</v>
      </c>
      <c r="AN921" s="104">
        <f>AM921*'1. Standard_Cost'!C533</f>
        <v>0</v>
      </c>
      <c r="AO921" s="107"/>
      <c r="AQ921" s="104">
        <f t="shared" si="1509"/>
        <v>0</v>
      </c>
      <c r="AR921" s="104">
        <f t="shared" si="1510"/>
        <v>0</v>
      </c>
      <c r="AS921" s="104">
        <f t="shared" si="1451"/>
        <v>0</v>
      </c>
      <c r="AT921" s="104">
        <f t="shared" si="1513"/>
        <v>0</v>
      </c>
      <c r="AU921" s="229"/>
      <c r="AV921" s="229"/>
      <c r="AW921" s="229"/>
      <c r="AX921" s="229"/>
      <c r="AY921" s="229"/>
      <c r="AZ921" s="229"/>
      <c r="BA921" s="230">
        <f t="shared" si="1511"/>
        <v>0</v>
      </c>
    </row>
    <row r="922" spans="1:53" ht="24.6" customHeight="1" outlineLevel="1" x14ac:dyDescent="0.2">
      <c r="A922" s="68"/>
      <c r="B922" s="141"/>
      <c r="C922" s="95"/>
      <c r="D922" s="113" t="s">
        <v>48</v>
      </c>
      <c r="E922" s="113" t="s">
        <v>505</v>
      </c>
      <c r="F922" s="114" t="s">
        <v>154</v>
      </c>
      <c r="G922" s="115" t="s">
        <v>155</v>
      </c>
      <c r="H922" s="122" t="s">
        <v>506</v>
      </c>
      <c r="I922" s="117"/>
      <c r="J922" s="117"/>
      <c r="K922" s="117"/>
      <c r="L922" s="118">
        <f>SUM(L918:L921)</f>
        <v>0</v>
      </c>
      <c r="M922" s="118">
        <f>SUM(M918:M921)</f>
        <v>0</v>
      </c>
      <c r="N922" s="117"/>
      <c r="O922" s="117"/>
      <c r="P922" s="117"/>
      <c r="Q922" s="117"/>
      <c r="R922" s="119">
        <f>SUM(R918:R921)</f>
        <v>0</v>
      </c>
      <c r="S922" s="119">
        <f>SUM(S918:S921)</f>
        <v>0</v>
      </c>
      <c r="T922" s="119">
        <f>SUM(T918:T921)</f>
        <v>0</v>
      </c>
      <c r="U922" s="119">
        <f>SUM(U918:U921)</f>
        <v>0</v>
      </c>
      <c r="V922" s="117"/>
      <c r="W922" s="117"/>
      <c r="X922" s="117"/>
      <c r="Y922" s="118">
        <f>SUM(Y918:Y921)</f>
        <v>0</v>
      </c>
      <c r="Z922" s="117"/>
      <c r="AA922" s="117"/>
      <c r="AB922" s="118">
        <f t="shared" ref="AB922:AF922" si="1514">SUM(AB918:AB921)</f>
        <v>0</v>
      </c>
      <c r="AC922" s="118">
        <f t="shared" si="1514"/>
        <v>0</v>
      </c>
      <c r="AD922" s="118">
        <f t="shared" si="1514"/>
        <v>0</v>
      </c>
      <c r="AE922" s="118">
        <f t="shared" si="1514"/>
        <v>0</v>
      </c>
      <c r="AF922" s="118">
        <f t="shared" si="1514"/>
        <v>0</v>
      </c>
      <c r="AG922" s="117"/>
      <c r="AH922" s="117"/>
      <c r="AI922" s="117"/>
      <c r="AJ922" s="119">
        <f>SUM(AJ918:AJ921)</f>
        <v>0</v>
      </c>
      <c r="AK922" s="119">
        <f t="shared" ref="AK922:AN922" si="1515">SUM(AK918:AK921)</f>
        <v>0</v>
      </c>
      <c r="AL922" s="119">
        <f t="shared" si="1515"/>
        <v>0</v>
      </c>
      <c r="AM922" s="119">
        <f t="shared" si="1515"/>
        <v>0</v>
      </c>
      <c r="AN922" s="119">
        <f t="shared" si="1515"/>
        <v>0</v>
      </c>
      <c r="AO922" s="116"/>
      <c r="AP922" s="120"/>
      <c r="AQ922" s="121">
        <f t="shared" ref="AQ922:BA922" si="1516">SUM(AQ918:AQ921)</f>
        <v>0</v>
      </c>
      <c r="AR922" s="121">
        <f t="shared" si="1516"/>
        <v>0</v>
      </c>
      <c r="AS922" s="121">
        <f t="shared" si="1516"/>
        <v>0</v>
      </c>
      <c r="AT922" s="121">
        <f t="shared" si="1516"/>
        <v>0</v>
      </c>
      <c r="AU922" s="121">
        <f t="shared" si="1516"/>
        <v>0</v>
      </c>
      <c r="AV922" s="121">
        <f t="shared" si="1516"/>
        <v>0</v>
      </c>
      <c r="AW922" s="121">
        <f t="shared" si="1516"/>
        <v>0</v>
      </c>
      <c r="AX922" s="121">
        <f t="shared" si="1516"/>
        <v>0</v>
      </c>
      <c r="AY922" s="121">
        <f t="shared" si="1516"/>
        <v>0</v>
      </c>
      <c r="AZ922" s="121">
        <f t="shared" si="1516"/>
        <v>0</v>
      </c>
      <c r="BA922" s="121">
        <f t="shared" si="1516"/>
        <v>0</v>
      </c>
    </row>
    <row r="923" spans="1:53" ht="14.1" customHeight="1" outlineLevel="2" x14ac:dyDescent="0.2">
      <c r="A923" s="68"/>
      <c r="B923" s="94"/>
      <c r="C923" s="95"/>
      <c r="D923" s="96"/>
      <c r="E923" s="96"/>
      <c r="F923" s="97"/>
      <c r="G923" s="98"/>
      <c r="H923" s="99" t="s">
        <v>49</v>
      </c>
      <c r="I923" s="100"/>
      <c r="J923" s="101"/>
      <c r="K923" s="101"/>
      <c r="L923" s="102" t="str">
        <f>IF(I923&lt;&gt;0,((VLOOKUP(I923,'1. Standard_Cost'!$B$4:$D$8,2)+VLOOKUP(I923,'1. Standard_Cost'!$B$4:$D$8,3))*J923*K923),"0")</f>
        <v>0</v>
      </c>
      <c r="M923" s="102">
        <f>L923*'1. Standard_Cost'!F514</f>
        <v>0</v>
      </c>
      <c r="N923" s="103"/>
      <c r="O923" s="103"/>
      <c r="P923" s="103"/>
      <c r="Q923" s="103"/>
      <c r="R923" s="104">
        <f>+N923*P923*'1. Standard_Cost'!$B$12</f>
        <v>0</v>
      </c>
      <c r="S923" s="104">
        <f>+N923*O923*P923*'1. Standard_Cost'!$C$12</f>
        <v>0</v>
      </c>
      <c r="T923" s="104">
        <f>+N923*P923*Q923*'1. Standard_Cost'!$D$12</f>
        <v>0</v>
      </c>
      <c r="U923" s="104">
        <f>+N923*O923*'1. Standard_Cost'!$E$12</f>
        <v>0</v>
      </c>
      <c r="V923" s="103"/>
      <c r="W923" s="103"/>
      <c r="X923" s="103"/>
      <c r="Y923" s="104">
        <f>+V923*((X923*'1. Standard_Cost'!$B$16)+(W923*X923*'1. Standard_Cost'!$C$16))</f>
        <v>0</v>
      </c>
      <c r="Z923" s="103"/>
      <c r="AA923" s="103"/>
      <c r="AB923" s="104">
        <f>+Z923*'1. Standard_Cost'!$B$20+AA923*'1. Standard_Cost'!$C$20</f>
        <v>0</v>
      </c>
      <c r="AC923" s="105"/>
      <c r="AD923" s="106"/>
      <c r="AE923" s="104">
        <f>SUM(AD923,AC923,AB923,Y923,U923,T923,S923,R923)*'1. Standard_Cost'!B538</f>
        <v>0</v>
      </c>
      <c r="AF923" s="104">
        <f>SUM(AD923,AE923)</f>
        <v>0</v>
      </c>
      <c r="AG923" s="103"/>
      <c r="AH923" s="103"/>
      <c r="AI923" s="103"/>
      <c r="AJ923" s="107"/>
      <c r="AK923" s="107"/>
      <c r="AL923" s="107"/>
      <c r="AM923" s="104">
        <f>AG923*'1. Standard_Cost'!B534+'Incremental_Cost Year 2021'!AH927*'1. Standard_Cost'!C534+'Incremental_Cost Year 2021'!AI927*'1. Standard_Cost'!D534+'Incremental_Cost Year 2021'!AJ927+'Incremental_Cost Year 2021'!AL927+AK923</f>
        <v>0</v>
      </c>
      <c r="AN923" s="104">
        <f>AM923*'1. Standard_Cost'!C538</f>
        <v>0</v>
      </c>
      <c r="AO923" s="107"/>
      <c r="AQ923" s="104">
        <f t="shared" ref="AQ923:AQ926" si="1517">L923+M923</f>
        <v>0</v>
      </c>
      <c r="AR923" s="104">
        <f t="shared" ref="AR923:AR926" si="1518">AF923</f>
        <v>0</v>
      </c>
      <c r="AS923" s="104">
        <f t="shared" si="1451"/>
        <v>0</v>
      </c>
      <c r="AT923" s="104">
        <f>SUM(AQ923,AR923,AS923)</f>
        <v>0</v>
      </c>
      <c r="AU923" s="229"/>
      <c r="AV923" s="229"/>
      <c r="AW923" s="229"/>
      <c r="AX923" s="229"/>
      <c r="AY923" s="229"/>
      <c r="AZ923" s="229"/>
      <c r="BA923" s="230">
        <f t="shared" ref="BA923:BA926" si="1519">SUM(AU923:AZ923)-AT923</f>
        <v>0</v>
      </c>
    </row>
    <row r="924" spans="1:53" ht="14.1" customHeight="1" outlineLevel="2" x14ac:dyDescent="0.2">
      <c r="A924" s="68"/>
      <c r="B924" s="94"/>
      <c r="C924" s="95"/>
      <c r="D924" s="110"/>
      <c r="E924" s="110"/>
      <c r="F924" s="110"/>
      <c r="G924" s="111"/>
      <c r="H924" s="99" t="s">
        <v>50</v>
      </c>
      <c r="I924" s="100"/>
      <c r="J924" s="101"/>
      <c r="K924" s="101"/>
      <c r="L924" s="102" t="str">
        <f>IF(I924&lt;&gt;0,((VLOOKUP(I924,'1. Standard_Cost'!$B$4:$D$8,2)+VLOOKUP(I924,'1. Standard_Cost'!$B$4:$D$8,3))*J924*K924),"0")</f>
        <v>0</v>
      </c>
      <c r="M924" s="102">
        <f>L924*'1. Standard_Cost'!F514</f>
        <v>0</v>
      </c>
      <c r="N924" s="103"/>
      <c r="O924" s="103"/>
      <c r="P924" s="103"/>
      <c r="Q924" s="103"/>
      <c r="R924" s="104">
        <f>+N924*P924*'1. Standard_Cost'!$B$12</f>
        <v>0</v>
      </c>
      <c r="S924" s="104">
        <f>+N924*O924*P924*'1. Standard_Cost'!$C$12</f>
        <v>0</v>
      </c>
      <c r="T924" s="104">
        <f>+N924*P924*Q924*'1. Standard_Cost'!$D$12</f>
        <v>0</v>
      </c>
      <c r="U924" s="104">
        <f>+N924*O924*'1. Standard_Cost'!$E$12</f>
        <v>0</v>
      </c>
      <c r="V924" s="103"/>
      <c r="W924" s="103"/>
      <c r="X924" s="103"/>
      <c r="Y924" s="104">
        <f>+V924*((X924*'1. Standard_Cost'!$B$16)+(W924*X924*'1. Standard_Cost'!$C$16))</f>
        <v>0</v>
      </c>
      <c r="Z924" s="103"/>
      <c r="AA924" s="103"/>
      <c r="AB924" s="104">
        <f>+Z924*'1. Standard_Cost'!$B$20+AA924*'1. Standard_Cost'!$C$20</f>
        <v>0</v>
      </c>
      <c r="AC924" s="105"/>
      <c r="AD924" s="106"/>
      <c r="AE924" s="104">
        <f>SUM(AD924,AC924,AB924,Y924,U924,T924,S924,R924)*'1. Standard_Cost'!B538</f>
        <v>0</v>
      </c>
      <c r="AF924" s="104">
        <f t="shared" ref="AF924:AF926" si="1520">SUM(AD924,AE924)</f>
        <v>0</v>
      </c>
      <c r="AG924" s="103"/>
      <c r="AH924" s="103">
        <v>0</v>
      </c>
      <c r="AI924" s="103">
        <v>0</v>
      </c>
      <c r="AJ924" s="107"/>
      <c r="AK924" s="107"/>
      <c r="AL924" s="107"/>
      <c r="AM924" s="104">
        <f>AG924*'1. Standard_Cost'!B534+'Incremental_Cost Year 2021'!AH928*'1. Standard_Cost'!C534+'Incremental_Cost Year 2021'!AI928*'1. Standard_Cost'!D534+'Incremental_Cost Year 2021'!AJ928+'Incremental_Cost Year 2021'!AL928+AK924</f>
        <v>0</v>
      </c>
      <c r="AN924" s="104">
        <f>AM924*'1. Standard_Cost'!C538</f>
        <v>0</v>
      </c>
      <c r="AO924" s="107"/>
      <c r="AQ924" s="104">
        <f t="shared" si="1517"/>
        <v>0</v>
      </c>
      <c r="AR924" s="104">
        <f t="shared" si="1518"/>
        <v>0</v>
      </c>
      <c r="AS924" s="104">
        <f t="shared" si="1451"/>
        <v>0</v>
      </c>
      <c r="AT924" s="104">
        <f t="shared" ref="AT924:AT926" si="1521">SUM(AQ924,AR924,AS924)</f>
        <v>0</v>
      </c>
      <c r="AU924" s="229"/>
      <c r="AV924" s="229">
        <v>0</v>
      </c>
      <c r="AW924" s="229"/>
      <c r="AX924" s="229"/>
      <c r="AY924" s="229"/>
      <c r="AZ924" s="229"/>
      <c r="BA924" s="230">
        <f t="shared" si="1519"/>
        <v>0</v>
      </c>
    </row>
    <row r="925" spans="1:53" ht="14.1" customHeight="1" outlineLevel="2" x14ac:dyDescent="0.2">
      <c r="A925" s="68"/>
      <c r="B925" s="94"/>
      <c r="C925" s="95"/>
      <c r="D925" s="110"/>
      <c r="E925" s="110"/>
      <c r="F925" s="110"/>
      <c r="G925" s="111"/>
      <c r="H925" s="99" t="s">
        <v>51</v>
      </c>
      <c r="I925" s="100"/>
      <c r="J925" s="101"/>
      <c r="K925" s="101"/>
      <c r="L925" s="102" t="str">
        <f>IF(I925&lt;&gt;0,((VLOOKUP(I925,'1. Standard_Cost'!$B$4:$D$8,2)+VLOOKUP(I925,'1. Standard_Cost'!$B$4:$D$8,3))*J925*K925),"0")</f>
        <v>0</v>
      </c>
      <c r="M925" s="102">
        <f>L925*'1. Standard_Cost'!F514</f>
        <v>0</v>
      </c>
      <c r="N925" s="103"/>
      <c r="O925" s="103"/>
      <c r="P925" s="103"/>
      <c r="Q925" s="103"/>
      <c r="R925" s="104">
        <f>+N925*P925*'1. Standard_Cost'!$B$12</f>
        <v>0</v>
      </c>
      <c r="S925" s="104">
        <f>+N925*O925*P925*'1. Standard_Cost'!$C$12</f>
        <v>0</v>
      </c>
      <c r="T925" s="104">
        <f>+N925*P925*Q925*'1. Standard_Cost'!$D$12</f>
        <v>0</v>
      </c>
      <c r="U925" s="104">
        <f>+N925*O925*'1. Standard_Cost'!$E$12</f>
        <v>0</v>
      </c>
      <c r="V925" s="103"/>
      <c r="W925" s="103"/>
      <c r="X925" s="103"/>
      <c r="Y925" s="104">
        <f>+V925*((X925*'1. Standard_Cost'!$B$16)+(W925*X925*'1. Standard_Cost'!$C$16))</f>
        <v>0</v>
      </c>
      <c r="Z925" s="103"/>
      <c r="AA925" s="103"/>
      <c r="AB925" s="104">
        <f>+Z925*'1. Standard_Cost'!$B$20+AA925*'1. Standard_Cost'!$C$20</f>
        <v>0</v>
      </c>
      <c r="AC925" s="105"/>
      <c r="AD925" s="106"/>
      <c r="AE925" s="104">
        <f>SUM(AD925,AC925,AB925,Y925,U925,T925,S925,R925)*'1. Standard_Cost'!B538</f>
        <v>0</v>
      </c>
      <c r="AF925" s="104">
        <f t="shared" si="1520"/>
        <v>0</v>
      </c>
      <c r="AG925" s="103"/>
      <c r="AH925" s="103"/>
      <c r="AI925" s="103"/>
      <c r="AJ925" s="107"/>
      <c r="AK925" s="107"/>
      <c r="AL925" s="107"/>
      <c r="AM925" s="104">
        <f>AG925*'1. Standard_Cost'!B534+'Incremental_Cost Year 2021'!AH929*'1. Standard_Cost'!C534+'Incremental_Cost Year 2021'!AI929*'1. Standard_Cost'!D534+'Incremental_Cost Year 2021'!AJ929+'Incremental_Cost Year 2021'!AL929+AK925</f>
        <v>0</v>
      </c>
      <c r="AN925" s="104">
        <f>AM925*'1. Standard_Cost'!C538</f>
        <v>0</v>
      </c>
      <c r="AO925" s="107"/>
      <c r="AQ925" s="104">
        <f t="shared" si="1517"/>
        <v>0</v>
      </c>
      <c r="AR925" s="104">
        <f t="shared" si="1518"/>
        <v>0</v>
      </c>
      <c r="AS925" s="104">
        <f t="shared" si="1451"/>
        <v>0</v>
      </c>
      <c r="AT925" s="104">
        <f t="shared" si="1521"/>
        <v>0</v>
      </c>
      <c r="AU925" s="229"/>
      <c r="AV925" s="229"/>
      <c r="AW925" s="229"/>
      <c r="AX925" s="229"/>
      <c r="AY925" s="229"/>
      <c r="AZ925" s="229"/>
      <c r="BA925" s="230">
        <f t="shared" si="1519"/>
        <v>0</v>
      </c>
    </row>
    <row r="926" spans="1:53" ht="14.1" customHeight="1" outlineLevel="2" x14ac:dyDescent="0.2">
      <c r="A926" s="68"/>
      <c r="B926" s="94"/>
      <c r="C926" s="95"/>
      <c r="D926" s="110"/>
      <c r="E926" s="110"/>
      <c r="F926" s="110"/>
      <c r="G926" s="111"/>
      <c r="H926" s="112" t="s">
        <v>179</v>
      </c>
      <c r="I926" s="100"/>
      <c r="J926" s="101"/>
      <c r="K926" s="101"/>
      <c r="L926" s="102" t="str">
        <f>IF(I926&lt;&gt;0,((VLOOKUP(I926,'1. Standard_Cost'!$B$4:$D$8,2)+VLOOKUP(I926,'1. Standard_Cost'!$B$4:$D$8,3))*J926*K926),"0")</f>
        <v>0</v>
      </c>
      <c r="M926" s="102">
        <f>L926*'1. Standard_Cost'!F514</f>
        <v>0</v>
      </c>
      <c r="N926" s="103"/>
      <c r="O926" s="103"/>
      <c r="P926" s="103"/>
      <c r="Q926" s="103"/>
      <c r="R926" s="104">
        <f>+N926*P926*'1. Standard_Cost'!$B$12</f>
        <v>0</v>
      </c>
      <c r="S926" s="104">
        <f>+N926*O926*P926*'1. Standard_Cost'!$C$12</f>
        <v>0</v>
      </c>
      <c r="T926" s="104">
        <f>+N926*P926*Q926*'1. Standard_Cost'!$D$12</f>
        <v>0</v>
      </c>
      <c r="U926" s="104">
        <f>+N926*O926*'1. Standard_Cost'!$E$12</f>
        <v>0</v>
      </c>
      <c r="V926" s="103"/>
      <c r="W926" s="103"/>
      <c r="X926" s="103"/>
      <c r="Y926" s="104">
        <f>+V926*((X926*'1. Standard_Cost'!$B$16)+(W926*X926*'1. Standard_Cost'!$C$16))</f>
        <v>0</v>
      </c>
      <c r="Z926" s="103"/>
      <c r="AA926" s="103"/>
      <c r="AB926" s="104">
        <f>+Z926*'1. Standard_Cost'!$B$20+AA926*'1. Standard_Cost'!$C$20</f>
        <v>0</v>
      </c>
      <c r="AC926" s="105"/>
      <c r="AD926" s="106"/>
      <c r="AE926" s="104">
        <f>SUM(AD926,AC926,AB926,Y926,U926,T926,S926,R926)*'1. Standard_Cost'!B538</f>
        <v>0</v>
      </c>
      <c r="AF926" s="104">
        <f t="shared" si="1520"/>
        <v>0</v>
      </c>
      <c r="AG926" s="103"/>
      <c r="AH926" s="103"/>
      <c r="AI926" s="103"/>
      <c r="AJ926" s="107"/>
      <c r="AK926" s="107"/>
      <c r="AL926" s="107"/>
      <c r="AM926" s="104">
        <f>AG926*'1. Standard_Cost'!B534+'Incremental_Cost Year 2021'!AH930*'1. Standard_Cost'!C534+'Incremental_Cost Year 2021'!AI930*'1. Standard_Cost'!D534+'Incremental_Cost Year 2021'!AJ930+'Incremental_Cost Year 2021'!AL930+AK926</f>
        <v>0</v>
      </c>
      <c r="AN926" s="104">
        <f>AM926*'1. Standard_Cost'!C538</f>
        <v>0</v>
      </c>
      <c r="AO926" s="107"/>
      <c r="AQ926" s="104">
        <f t="shared" si="1517"/>
        <v>0</v>
      </c>
      <c r="AR926" s="104">
        <f t="shared" si="1518"/>
        <v>0</v>
      </c>
      <c r="AS926" s="104">
        <f t="shared" si="1451"/>
        <v>0</v>
      </c>
      <c r="AT926" s="104">
        <f t="shared" si="1521"/>
        <v>0</v>
      </c>
      <c r="AU926" s="229"/>
      <c r="AV926" s="229"/>
      <c r="AW926" s="229"/>
      <c r="AX926" s="229"/>
      <c r="AY926" s="229"/>
      <c r="AZ926" s="229"/>
      <c r="BA926" s="230">
        <f t="shared" si="1519"/>
        <v>0</v>
      </c>
    </row>
    <row r="927" spans="1:53" ht="24.6" customHeight="1" outlineLevel="1" x14ac:dyDescent="0.2">
      <c r="A927" s="68"/>
      <c r="B927" s="141"/>
      <c r="C927" s="95"/>
      <c r="D927" s="113" t="s">
        <v>48</v>
      </c>
      <c r="E927" s="113" t="s">
        <v>507</v>
      </c>
      <c r="F927" s="114" t="s">
        <v>154</v>
      </c>
      <c r="G927" s="115" t="s">
        <v>155</v>
      </c>
      <c r="H927" s="122" t="s">
        <v>508</v>
      </c>
      <c r="I927" s="117"/>
      <c r="J927" s="117"/>
      <c r="K927" s="117"/>
      <c r="L927" s="118">
        <f>SUM(L923:L926)</f>
        <v>0</v>
      </c>
      <c r="M927" s="118">
        <f>SUM(M923:M926)</f>
        <v>0</v>
      </c>
      <c r="N927" s="117"/>
      <c r="O927" s="117"/>
      <c r="P927" s="117"/>
      <c r="Q927" s="117"/>
      <c r="R927" s="119">
        <f>SUM(R923:R926)</f>
        <v>0</v>
      </c>
      <c r="S927" s="119">
        <f>SUM(S923:S926)</f>
        <v>0</v>
      </c>
      <c r="T927" s="119">
        <f>SUM(T923:T926)</f>
        <v>0</v>
      </c>
      <c r="U927" s="119">
        <f>SUM(U923:U926)</f>
        <v>0</v>
      </c>
      <c r="V927" s="117"/>
      <c r="W927" s="117"/>
      <c r="X927" s="117"/>
      <c r="Y927" s="118">
        <f>SUM(Y923:Y926)</f>
        <v>0</v>
      </c>
      <c r="Z927" s="117"/>
      <c r="AA927" s="117"/>
      <c r="AB927" s="118">
        <f t="shared" ref="AB927:AF927" si="1522">SUM(AB923:AB926)</f>
        <v>0</v>
      </c>
      <c r="AC927" s="118">
        <f t="shared" si="1522"/>
        <v>0</v>
      </c>
      <c r="AD927" s="118">
        <f t="shared" si="1522"/>
        <v>0</v>
      </c>
      <c r="AE927" s="118">
        <f t="shared" si="1522"/>
        <v>0</v>
      </c>
      <c r="AF927" s="118">
        <f t="shared" si="1522"/>
        <v>0</v>
      </c>
      <c r="AG927" s="117"/>
      <c r="AH927" s="117"/>
      <c r="AI927" s="117"/>
      <c r="AJ927" s="119">
        <f>SUM(AJ923:AJ926)</f>
        <v>0</v>
      </c>
      <c r="AK927" s="119">
        <f t="shared" ref="AK927:AN927" si="1523">SUM(AK923:AK926)</f>
        <v>0</v>
      </c>
      <c r="AL927" s="119">
        <f t="shared" si="1523"/>
        <v>0</v>
      </c>
      <c r="AM927" s="119">
        <f t="shared" si="1523"/>
        <v>0</v>
      </c>
      <c r="AN927" s="119">
        <f t="shared" si="1523"/>
        <v>0</v>
      </c>
      <c r="AO927" s="116"/>
      <c r="AP927" s="120"/>
      <c r="AQ927" s="121">
        <f t="shared" ref="AQ927:BA927" si="1524">SUM(AQ923:AQ926)</f>
        <v>0</v>
      </c>
      <c r="AR927" s="121">
        <f t="shared" si="1524"/>
        <v>0</v>
      </c>
      <c r="AS927" s="121">
        <f t="shared" si="1524"/>
        <v>0</v>
      </c>
      <c r="AT927" s="121">
        <f t="shared" si="1524"/>
        <v>0</v>
      </c>
      <c r="AU927" s="121">
        <f t="shared" si="1524"/>
        <v>0</v>
      </c>
      <c r="AV927" s="121">
        <f t="shared" si="1524"/>
        <v>0</v>
      </c>
      <c r="AW927" s="121">
        <f t="shared" si="1524"/>
        <v>0</v>
      </c>
      <c r="AX927" s="121">
        <f t="shared" si="1524"/>
        <v>0</v>
      </c>
      <c r="AY927" s="121">
        <f t="shared" si="1524"/>
        <v>0</v>
      </c>
      <c r="AZ927" s="121">
        <f t="shared" si="1524"/>
        <v>0</v>
      </c>
      <c r="BA927" s="121">
        <f t="shared" si="1524"/>
        <v>0</v>
      </c>
    </row>
    <row r="928" spans="1:53" ht="14.1" customHeight="1" outlineLevel="2" x14ac:dyDescent="0.2">
      <c r="A928" s="68"/>
      <c r="B928" s="94"/>
      <c r="C928" s="250"/>
      <c r="D928" s="238" t="s">
        <v>515</v>
      </c>
      <c r="E928" s="238" t="s">
        <v>509</v>
      </c>
      <c r="F928" s="97"/>
      <c r="G928" s="98"/>
      <c r="H928" s="99" t="s">
        <v>542</v>
      </c>
      <c r="I928" s="100"/>
      <c r="J928" s="101"/>
      <c r="K928" s="101"/>
      <c r="L928" s="102" t="str">
        <f>IF(I928&lt;&gt;0,((VLOOKUP(I928,'1. Standard_Cost'!$B$4:$D$8,2)+VLOOKUP(I928,'1. Standard_Cost'!$B$4:$D$8,3))*J928*K928),"0")</f>
        <v>0</v>
      </c>
      <c r="M928" s="102">
        <f>L928*'1. Standard_Cost'!F529</f>
        <v>0</v>
      </c>
      <c r="N928" s="103"/>
      <c r="O928" s="103"/>
      <c r="P928" s="103"/>
      <c r="Q928" s="103">
        <v>15</v>
      </c>
      <c r="R928" s="104">
        <f>+N928*P928*'1. Standard_Cost'!$B$12</f>
        <v>0</v>
      </c>
      <c r="S928" s="104">
        <f>+N928*O928*P928*'1. Standard_Cost'!$C$12</f>
        <v>0</v>
      </c>
      <c r="T928" s="104">
        <f>+N928*P928*Q928*'1. Standard_Cost'!$D$12</f>
        <v>0</v>
      </c>
      <c r="U928" s="104">
        <f>+N928*O928*'1. Standard_Cost'!$E$12</f>
        <v>0</v>
      </c>
      <c r="V928" s="103"/>
      <c r="W928" s="103"/>
      <c r="X928" s="103"/>
      <c r="Y928" s="104">
        <f>+V928*((X928*'1. Standard_Cost'!$B$16)+(W928*X928*'1. Standard_Cost'!$C$16))</f>
        <v>0</v>
      </c>
      <c r="Z928" s="103">
        <v>2</v>
      </c>
      <c r="AA928" s="103">
        <v>2</v>
      </c>
      <c r="AB928" s="104">
        <f>+Z928*'1. Standard_Cost'!$B$20+AA928*'1. Standard_Cost'!$C$20</f>
        <v>250000</v>
      </c>
      <c r="AC928" s="105">
        <v>350000</v>
      </c>
      <c r="AD928" s="106"/>
      <c r="AE928" s="104">
        <f>SUM(AD928,AC928,AB928,Y928,U928,T928,S928,R928)*'1. Standard_Cost'!B553</f>
        <v>0</v>
      </c>
      <c r="AF928" s="104">
        <f>SUM(AD928,AE928)</f>
        <v>0</v>
      </c>
      <c r="AG928" s="103"/>
      <c r="AH928" s="103"/>
      <c r="AI928" s="103"/>
      <c r="AJ928" s="107"/>
      <c r="AK928" s="107"/>
      <c r="AL928" s="107"/>
      <c r="AM928" s="104">
        <f>AG928*'1. Standard_Cost'!B549+'Incremental_Cost Year 2021'!AH932*'1. Standard_Cost'!C549+'Incremental_Cost Year 2021'!AI932*'1. Standard_Cost'!D549+'Incremental_Cost Year 2021'!AJ932+'Incremental_Cost Year 2021'!AL932+AK928</f>
        <v>0</v>
      </c>
      <c r="AN928" s="104">
        <f>AM928*'1. Standard_Cost'!C553</f>
        <v>0</v>
      </c>
      <c r="AO928" s="107"/>
      <c r="AQ928" s="104">
        <f t="shared" ref="AQ928:AQ931" si="1525">L928+M928</f>
        <v>0</v>
      </c>
      <c r="AR928" s="104">
        <f t="shared" ref="AR928:AR931" si="1526">AF928</f>
        <v>0</v>
      </c>
      <c r="AS928" s="104">
        <f t="shared" si="1451"/>
        <v>0</v>
      </c>
      <c r="AT928" s="104">
        <f>SUM(AQ928,AR928,AS928)</f>
        <v>0</v>
      </c>
      <c r="AU928" s="229"/>
      <c r="AV928" s="229"/>
      <c r="AW928" s="229"/>
      <c r="AX928" s="229"/>
      <c r="AY928" s="229"/>
      <c r="AZ928" s="229"/>
      <c r="BA928" s="230">
        <f t="shared" ref="BA928:BA931" si="1527">SUM(AU928:AZ928)-AT928</f>
        <v>0</v>
      </c>
    </row>
    <row r="929" spans="1:53" ht="14.1" customHeight="1" outlineLevel="2" x14ac:dyDescent="0.2">
      <c r="A929" s="68"/>
      <c r="B929" s="94"/>
      <c r="C929" s="251"/>
      <c r="D929" s="239"/>
      <c r="E929" s="239"/>
      <c r="F929" s="110"/>
      <c r="G929" s="111"/>
      <c r="H929" s="99" t="s">
        <v>50</v>
      </c>
      <c r="I929" s="100"/>
      <c r="J929" s="101"/>
      <c r="K929" s="101"/>
      <c r="L929" s="102" t="str">
        <f>IF(I929&lt;&gt;0,((VLOOKUP(I929,'1. Standard_Cost'!$B$4:$D$8,2)+VLOOKUP(I929,'1. Standard_Cost'!$B$4:$D$8,3))*J929*K929),"0")</f>
        <v>0</v>
      </c>
      <c r="M929" s="102">
        <f>L929*'1. Standard_Cost'!F529</f>
        <v>0</v>
      </c>
      <c r="N929" s="103"/>
      <c r="O929" s="103"/>
      <c r="P929" s="103"/>
      <c r="Q929" s="103"/>
      <c r="R929" s="104">
        <f>+N929*P929*'1. Standard_Cost'!$B$12</f>
        <v>0</v>
      </c>
      <c r="S929" s="104">
        <f>+N929*O929*P929*'1. Standard_Cost'!$C$12</f>
        <v>0</v>
      </c>
      <c r="T929" s="104">
        <f>+N929*P929*Q929*'1. Standard_Cost'!$D$12</f>
        <v>0</v>
      </c>
      <c r="U929" s="104">
        <f>+N929*O929*'1. Standard_Cost'!$E$12</f>
        <v>0</v>
      </c>
      <c r="V929" s="103"/>
      <c r="W929" s="103"/>
      <c r="X929" s="103"/>
      <c r="Y929" s="104">
        <f>+V929*((X929*'1. Standard_Cost'!$B$16)+(W929*X929*'1. Standard_Cost'!$C$16))</f>
        <v>0</v>
      </c>
      <c r="Z929" s="103"/>
      <c r="AA929" s="103"/>
      <c r="AB929" s="104">
        <f>+Z929*'1. Standard_Cost'!$B$20+AA929*'1. Standard_Cost'!$C$20</f>
        <v>0</v>
      </c>
      <c r="AC929" s="105"/>
      <c r="AD929" s="106"/>
      <c r="AE929" s="104">
        <f>SUM(AD929,AC929,AB929,Y929,U929,T929,S929,R929)*'1. Standard_Cost'!B553</f>
        <v>0</v>
      </c>
      <c r="AF929" s="104">
        <f t="shared" ref="AF929:AF931" si="1528">SUM(AD929,AE929)</f>
        <v>0</v>
      </c>
      <c r="AG929" s="103"/>
      <c r="AH929" s="103">
        <v>0</v>
      </c>
      <c r="AI929" s="103">
        <v>0</v>
      </c>
      <c r="AJ929" s="107"/>
      <c r="AK929" s="107"/>
      <c r="AL929" s="107"/>
      <c r="AM929" s="104">
        <f>AG929*'1. Standard_Cost'!B549+'Incremental_Cost Year 2021'!AH933*'1. Standard_Cost'!C549+'Incremental_Cost Year 2021'!AI933*'1. Standard_Cost'!D549+'Incremental_Cost Year 2021'!AJ933+'Incremental_Cost Year 2021'!AL933+AK929</f>
        <v>0</v>
      </c>
      <c r="AN929" s="104">
        <f>AM929*'1. Standard_Cost'!C553</f>
        <v>0</v>
      </c>
      <c r="AO929" s="107"/>
      <c r="AQ929" s="104">
        <f t="shared" si="1525"/>
        <v>0</v>
      </c>
      <c r="AR929" s="104">
        <f t="shared" si="1526"/>
        <v>0</v>
      </c>
      <c r="AS929" s="104">
        <f t="shared" si="1451"/>
        <v>0</v>
      </c>
      <c r="AT929" s="104">
        <f t="shared" ref="AT929:AT931" si="1529">SUM(AQ929,AR929,AS929)</f>
        <v>0</v>
      </c>
      <c r="AU929" s="229"/>
      <c r="AV929" s="229">
        <v>0</v>
      </c>
      <c r="AW929" s="229"/>
      <c r="AX929" s="229"/>
      <c r="AY929" s="229"/>
      <c r="AZ929" s="229"/>
      <c r="BA929" s="230">
        <f t="shared" si="1527"/>
        <v>0</v>
      </c>
    </row>
    <row r="930" spans="1:53" ht="14.1" customHeight="1" outlineLevel="2" x14ac:dyDescent="0.2">
      <c r="A930" s="68"/>
      <c r="B930" s="94"/>
      <c r="C930" s="251"/>
      <c r="D930" s="239"/>
      <c r="E930" s="239"/>
      <c r="F930" s="110"/>
      <c r="G930" s="111"/>
      <c r="H930" s="99" t="s">
        <v>51</v>
      </c>
      <c r="I930" s="100"/>
      <c r="J930" s="101"/>
      <c r="K930" s="101"/>
      <c r="L930" s="102" t="str">
        <f>IF(I930&lt;&gt;0,((VLOOKUP(I930,'1. Standard_Cost'!$B$4:$D$8,2)+VLOOKUP(I930,'1. Standard_Cost'!$B$4:$D$8,3))*J930*K930),"0")</f>
        <v>0</v>
      </c>
      <c r="M930" s="102">
        <f>L930*'1. Standard_Cost'!F529</f>
        <v>0</v>
      </c>
      <c r="N930" s="103"/>
      <c r="O930" s="103"/>
      <c r="P930" s="103"/>
      <c r="Q930" s="103"/>
      <c r="R930" s="104">
        <f>+N930*P930*'1. Standard_Cost'!$B$12</f>
        <v>0</v>
      </c>
      <c r="S930" s="104">
        <f>+N930*O930*P930*'1. Standard_Cost'!$C$12</f>
        <v>0</v>
      </c>
      <c r="T930" s="104">
        <f>+N930*P930*Q930*'1. Standard_Cost'!$D$12</f>
        <v>0</v>
      </c>
      <c r="U930" s="104">
        <f>+N930*O930*'1. Standard_Cost'!$E$12</f>
        <v>0</v>
      </c>
      <c r="V930" s="103"/>
      <c r="W930" s="103"/>
      <c r="X930" s="103"/>
      <c r="Y930" s="104">
        <f>+V930*((X930*'1. Standard_Cost'!$B$16)+(W930*X930*'1. Standard_Cost'!$C$16))</f>
        <v>0</v>
      </c>
      <c r="Z930" s="103"/>
      <c r="AA930" s="103"/>
      <c r="AB930" s="104">
        <f>+Z930*'1. Standard_Cost'!$B$20+AA930*'1. Standard_Cost'!$C$20</f>
        <v>0</v>
      </c>
      <c r="AC930" s="105"/>
      <c r="AD930" s="106"/>
      <c r="AE930" s="104">
        <f>SUM(AD930,AC930,AB930,Y930,U930,T930,S930,R930)*'1. Standard_Cost'!B553</f>
        <v>0</v>
      </c>
      <c r="AF930" s="104">
        <f t="shared" si="1528"/>
        <v>0</v>
      </c>
      <c r="AG930" s="103"/>
      <c r="AH930" s="103"/>
      <c r="AI930" s="103"/>
      <c r="AJ930" s="107"/>
      <c r="AK930" s="107"/>
      <c r="AL930" s="107"/>
      <c r="AM930" s="104">
        <f>AG930*'1. Standard_Cost'!B549+'Incremental_Cost Year 2021'!AH934*'1. Standard_Cost'!C549+'Incremental_Cost Year 2021'!AI934*'1. Standard_Cost'!D549+'Incremental_Cost Year 2021'!AJ934+'Incremental_Cost Year 2021'!AL934+AK930</f>
        <v>0</v>
      </c>
      <c r="AN930" s="104">
        <f>AM930*'1. Standard_Cost'!C553</f>
        <v>0</v>
      </c>
      <c r="AO930" s="107"/>
      <c r="AQ930" s="104">
        <f t="shared" si="1525"/>
        <v>0</v>
      </c>
      <c r="AR930" s="104">
        <f t="shared" si="1526"/>
        <v>0</v>
      </c>
      <c r="AS930" s="104">
        <f t="shared" si="1451"/>
        <v>0</v>
      </c>
      <c r="AT930" s="104">
        <f t="shared" si="1529"/>
        <v>0</v>
      </c>
      <c r="AU930" s="229"/>
      <c r="AV930" s="229"/>
      <c r="AW930" s="229"/>
      <c r="AX930" s="229"/>
      <c r="AY930" s="229"/>
      <c r="AZ930" s="229"/>
      <c r="BA930" s="230">
        <f t="shared" si="1527"/>
        <v>0</v>
      </c>
    </row>
    <row r="931" spans="1:53" ht="14.1" customHeight="1" outlineLevel="2" x14ac:dyDescent="0.2">
      <c r="A931" s="68"/>
      <c r="B931" s="94"/>
      <c r="C931" s="251"/>
      <c r="D931" s="239"/>
      <c r="E931" s="239"/>
      <c r="F931" s="110"/>
      <c r="G931" s="111"/>
      <c r="H931" s="112" t="s">
        <v>179</v>
      </c>
      <c r="I931" s="100"/>
      <c r="J931" s="101"/>
      <c r="K931" s="101"/>
      <c r="L931" s="102" t="str">
        <f>IF(I931&lt;&gt;0,((VLOOKUP(I931,'1. Standard_Cost'!$B$4:$D$8,2)+VLOOKUP(I931,'1. Standard_Cost'!$B$4:$D$8,3))*J931*K931),"0")</f>
        <v>0</v>
      </c>
      <c r="M931" s="102">
        <f>L931*'1. Standard_Cost'!F529</f>
        <v>0</v>
      </c>
      <c r="N931" s="103"/>
      <c r="O931" s="103"/>
      <c r="P931" s="103"/>
      <c r="Q931" s="103"/>
      <c r="R931" s="104">
        <f>+N931*P931*'1. Standard_Cost'!$B$12</f>
        <v>0</v>
      </c>
      <c r="S931" s="104">
        <f>+N931*O931*P931*'1. Standard_Cost'!$C$12</f>
        <v>0</v>
      </c>
      <c r="T931" s="104">
        <f>+N931*P931*Q931*'1. Standard_Cost'!$D$12</f>
        <v>0</v>
      </c>
      <c r="U931" s="104">
        <f>+N931*O931*'1. Standard_Cost'!$E$12</f>
        <v>0</v>
      </c>
      <c r="V931" s="103"/>
      <c r="W931" s="103"/>
      <c r="X931" s="103"/>
      <c r="Y931" s="104">
        <f>+V931*((X931*'1. Standard_Cost'!$B$16)+(W931*X931*'1. Standard_Cost'!$C$16))</f>
        <v>0</v>
      </c>
      <c r="Z931" s="103"/>
      <c r="AA931" s="103"/>
      <c r="AB931" s="104">
        <f>+Z931*'1. Standard_Cost'!$B$20+AA931*'1. Standard_Cost'!$C$20</f>
        <v>0</v>
      </c>
      <c r="AC931" s="105"/>
      <c r="AD931" s="106"/>
      <c r="AE931" s="104">
        <f>SUM(AD931,AC931,AB931,Y931,U931,T931,S931,R931)*'1. Standard_Cost'!B553</f>
        <v>0</v>
      </c>
      <c r="AF931" s="104">
        <f t="shared" si="1528"/>
        <v>0</v>
      </c>
      <c r="AG931" s="103"/>
      <c r="AH931" s="103"/>
      <c r="AI931" s="103"/>
      <c r="AJ931" s="107"/>
      <c r="AK931" s="107"/>
      <c r="AL931" s="107"/>
      <c r="AM931" s="104">
        <f>AG931*'1. Standard_Cost'!B549+'Incremental_Cost Year 2021'!AH935*'1. Standard_Cost'!C549+'Incremental_Cost Year 2021'!AI935*'1. Standard_Cost'!D549+'Incremental_Cost Year 2021'!AJ935+'Incremental_Cost Year 2021'!AL935+AK931</f>
        <v>0</v>
      </c>
      <c r="AN931" s="104">
        <f>AM931*'1. Standard_Cost'!C553</f>
        <v>0</v>
      </c>
      <c r="AO931" s="107"/>
      <c r="AQ931" s="104">
        <f t="shared" si="1525"/>
        <v>0</v>
      </c>
      <c r="AR931" s="104">
        <f t="shared" si="1526"/>
        <v>0</v>
      </c>
      <c r="AS931" s="104">
        <f t="shared" si="1451"/>
        <v>0</v>
      </c>
      <c r="AT931" s="104">
        <f t="shared" si="1529"/>
        <v>0</v>
      </c>
      <c r="AU931" s="229"/>
      <c r="AV931" s="229"/>
      <c r="AW931" s="229"/>
      <c r="AX931" s="229"/>
      <c r="AY931" s="229"/>
      <c r="AZ931" s="229"/>
      <c r="BA931" s="230">
        <f t="shared" si="1527"/>
        <v>0</v>
      </c>
    </row>
    <row r="932" spans="1:53" ht="25.35" customHeight="1" outlineLevel="1" x14ac:dyDescent="0.2">
      <c r="A932" s="68"/>
      <c r="B932" s="94"/>
      <c r="C932" s="251"/>
      <c r="D932" s="240"/>
      <c r="E932" s="240"/>
      <c r="F932" s="114" t="s">
        <v>154</v>
      </c>
      <c r="G932" s="115" t="s">
        <v>155</v>
      </c>
      <c r="H932" s="140" t="s">
        <v>510</v>
      </c>
      <c r="I932" s="117"/>
      <c r="J932" s="117"/>
      <c r="K932" s="117"/>
      <c r="L932" s="118">
        <f>SUM(L928:L931)</f>
        <v>0</v>
      </c>
      <c r="M932" s="118">
        <f>SUM(M928:M931)</f>
        <v>0</v>
      </c>
      <c r="N932" s="117"/>
      <c r="O932" s="117"/>
      <c r="P932" s="117"/>
      <c r="Q932" s="117"/>
      <c r="R932" s="119">
        <f>SUM(R928:R931)</f>
        <v>0</v>
      </c>
      <c r="S932" s="119">
        <f>SUM(S928:S931)</f>
        <v>0</v>
      </c>
      <c r="T932" s="119">
        <f>SUM(T928:T931)</f>
        <v>0</v>
      </c>
      <c r="U932" s="119">
        <f>SUM(U928:U931)</f>
        <v>0</v>
      </c>
      <c r="V932" s="117"/>
      <c r="W932" s="117"/>
      <c r="X932" s="117"/>
      <c r="Y932" s="118">
        <f>SUM(Y928:Y931)</f>
        <v>0</v>
      </c>
      <c r="Z932" s="117"/>
      <c r="AA932" s="117"/>
      <c r="AB932" s="118">
        <f t="shared" ref="AB932:AF932" si="1530">SUM(AB928:AB931)</f>
        <v>250000</v>
      </c>
      <c r="AC932" s="118">
        <f t="shared" si="1530"/>
        <v>350000</v>
      </c>
      <c r="AD932" s="118">
        <f t="shared" si="1530"/>
        <v>0</v>
      </c>
      <c r="AE932" s="118">
        <f t="shared" si="1530"/>
        <v>0</v>
      </c>
      <c r="AF932" s="118">
        <f t="shared" si="1530"/>
        <v>0</v>
      </c>
      <c r="AG932" s="117"/>
      <c r="AH932" s="117"/>
      <c r="AI932" s="117"/>
      <c r="AJ932" s="119">
        <f>SUM(AJ928:AJ931)</f>
        <v>0</v>
      </c>
      <c r="AK932" s="119">
        <f t="shared" ref="AK932:AN932" si="1531">SUM(AK928:AK931)</f>
        <v>0</v>
      </c>
      <c r="AL932" s="119">
        <f t="shared" si="1531"/>
        <v>0</v>
      </c>
      <c r="AM932" s="119">
        <f t="shared" si="1531"/>
        <v>0</v>
      </c>
      <c r="AN932" s="119">
        <f t="shared" si="1531"/>
        <v>0</v>
      </c>
      <c r="AO932" s="116"/>
      <c r="AP932" s="120"/>
      <c r="AQ932" s="118">
        <f t="shared" ref="AQ932:BA932" si="1532">SUM(AQ928:AQ931)</f>
        <v>0</v>
      </c>
      <c r="AR932" s="118">
        <f t="shared" si="1532"/>
        <v>0</v>
      </c>
      <c r="AS932" s="104"/>
      <c r="AT932" s="118">
        <f t="shared" si="1532"/>
        <v>0</v>
      </c>
      <c r="AU932" s="118">
        <f t="shared" si="1532"/>
        <v>0</v>
      </c>
      <c r="AV932" s="118">
        <f t="shared" si="1532"/>
        <v>0</v>
      </c>
      <c r="AW932" s="118">
        <f t="shared" si="1532"/>
        <v>0</v>
      </c>
      <c r="AX932" s="118">
        <f t="shared" si="1532"/>
        <v>0</v>
      </c>
      <c r="AY932" s="118">
        <f t="shared" si="1532"/>
        <v>0</v>
      </c>
      <c r="AZ932" s="118">
        <f t="shared" si="1532"/>
        <v>0</v>
      </c>
      <c r="BA932" s="118">
        <f t="shared" si="1532"/>
        <v>0</v>
      </c>
    </row>
    <row r="933" spans="1:53" ht="14.1" customHeight="1" outlineLevel="2" x14ac:dyDescent="0.2">
      <c r="A933" s="68"/>
      <c r="B933" s="94"/>
      <c r="C933" s="251"/>
      <c r="D933" s="238" t="s">
        <v>515</v>
      </c>
      <c r="E933" s="96"/>
      <c r="F933" s="97"/>
      <c r="G933" s="98"/>
      <c r="H933" s="99" t="s">
        <v>542</v>
      </c>
      <c r="I933" s="100"/>
      <c r="J933" s="101"/>
      <c r="K933" s="101"/>
      <c r="L933" s="102" t="str">
        <f>IF(I933&lt;&gt;0,((VLOOKUP(I933,'1. Standard_Cost'!$B$4:$D$8,2)+VLOOKUP(I933,'1. Standard_Cost'!$B$4:$D$8,3))*J933*K933),"0")</f>
        <v>0</v>
      </c>
      <c r="M933" s="102">
        <f>L933*'1. Standard_Cost'!F529</f>
        <v>0</v>
      </c>
      <c r="N933" s="103"/>
      <c r="O933" s="103"/>
      <c r="P933" s="103"/>
      <c r="Q933" s="103"/>
      <c r="R933" s="104">
        <f>+N933*P933*'1. Standard_Cost'!$B$12</f>
        <v>0</v>
      </c>
      <c r="S933" s="104">
        <f>+N933*O933*P933*'1. Standard_Cost'!$C$12</f>
        <v>0</v>
      </c>
      <c r="T933" s="104">
        <f>+N933*P933*Q933*'1. Standard_Cost'!$D$12</f>
        <v>0</v>
      </c>
      <c r="U933" s="104">
        <f>+N933*O933*'1. Standard_Cost'!$E$12</f>
        <v>0</v>
      </c>
      <c r="V933" s="103"/>
      <c r="W933" s="103"/>
      <c r="X933" s="103"/>
      <c r="Y933" s="104">
        <f>+V933*((X933*'1. Standard_Cost'!$B$16)+(W933*X933*'1. Standard_Cost'!$C$16))</f>
        <v>0</v>
      </c>
      <c r="Z933" s="103">
        <v>2</v>
      </c>
      <c r="AA933" s="103">
        <v>2</v>
      </c>
      <c r="AB933" s="104">
        <f>+Z933*'1. Standard_Cost'!$B$20+AA933*'1. Standard_Cost'!$C$20</f>
        <v>250000</v>
      </c>
      <c r="AC933" s="105">
        <v>350000</v>
      </c>
      <c r="AD933" s="106"/>
      <c r="AE933" s="104">
        <f>SUM(AD933,AC933,AB933,Y933,U933,T933,S933,R933)*'1. Standard_Cost'!B553</f>
        <v>0</v>
      </c>
      <c r="AF933" s="104">
        <f>SUM(AD933,AE933)</f>
        <v>0</v>
      </c>
      <c r="AG933" s="103"/>
      <c r="AH933" s="103"/>
      <c r="AI933" s="103"/>
      <c r="AJ933" s="107"/>
      <c r="AK933" s="107"/>
      <c r="AL933" s="107"/>
      <c r="AM933" s="104">
        <f>AG933*'1. Standard_Cost'!B549+'Incremental_Cost Year 2021'!AH937*'1. Standard_Cost'!C549+'Incremental_Cost Year 2021'!AI937*'1. Standard_Cost'!D549+'Incremental_Cost Year 2021'!AJ937+'Incremental_Cost Year 2021'!AL937+AK933</f>
        <v>0</v>
      </c>
      <c r="AN933" s="104">
        <f>AM933*'1. Standard_Cost'!C553</f>
        <v>0</v>
      </c>
      <c r="AO933" s="107"/>
      <c r="AQ933" s="104">
        <f t="shared" ref="AQ933:AQ936" si="1533">L933+M933</f>
        <v>0</v>
      </c>
      <c r="AR933" s="104">
        <f t="shared" ref="AR933:AR936" si="1534">AF933</f>
        <v>0</v>
      </c>
      <c r="AS933" s="104">
        <f t="shared" si="1451"/>
        <v>0</v>
      </c>
      <c r="AT933" s="104">
        <f>SUM(AQ933,AR933,AS933)</f>
        <v>0</v>
      </c>
      <c r="AU933" s="229"/>
      <c r="AV933" s="229"/>
      <c r="AW933" s="229"/>
      <c r="AX933" s="229"/>
      <c r="AY933" s="229"/>
      <c r="AZ933" s="229"/>
      <c r="BA933" s="230">
        <f t="shared" ref="BA933:BA936" si="1535">SUM(AU933:AZ933)-AT933</f>
        <v>0</v>
      </c>
    </row>
    <row r="934" spans="1:53" ht="14.1" customHeight="1" outlineLevel="2" x14ac:dyDescent="0.2">
      <c r="A934" s="68"/>
      <c r="B934" s="94"/>
      <c r="C934" s="251"/>
      <c r="D934" s="239"/>
      <c r="E934" s="239" t="s">
        <v>511</v>
      </c>
      <c r="F934" s="110"/>
      <c r="G934" s="111"/>
      <c r="H934" s="99" t="s">
        <v>50</v>
      </c>
      <c r="I934" s="100"/>
      <c r="J934" s="101"/>
      <c r="K934" s="101"/>
      <c r="L934" s="102" t="str">
        <f>IF(I934&lt;&gt;0,((VLOOKUP(I934,'1. Standard_Cost'!$B$4:$D$8,2)+VLOOKUP(I934,'1. Standard_Cost'!$B$4:$D$8,3))*J934*K934),"0")</f>
        <v>0</v>
      </c>
      <c r="M934" s="102">
        <f>L934*'1. Standard_Cost'!F529</f>
        <v>0</v>
      </c>
      <c r="N934" s="103"/>
      <c r="O934" s="103"/>
      <c r="P934" s="103"/>
      <c r="Q934" s="103"/>
      <c r="R934" s="104">
        <f>+N934*P934*'1. Standard_Cost'!$B$12</f>
        <v>0</v>
      </c>
      <c r="S934" s="104">
        <f>+N934*O934*P934*'1. Standard_Cost'!$C$12</f>
        <v>0</v>
      </c>
      <c r="T934" s="104">
        <f>+N934*P934*Q934*'1. Standard_Cost'!$D$12</f>
        <v>0</v>
      </c>
      <c r="U934" s="104">
        <f>+N934*O934*'1. Standard_Cost'!$E$12</f>
        <v>0</v>
      </c>
      <c r="V934" s="103"/>
      <c r="W934" s="103"/>
      <c r="X934" s="103"/>
      <c r="Y934" s="104">
        <f>+V934*((X934*'1. Standard_Cost'!$B$16)+(W934*X934*'1. Standard_Cost'!$C$16))</f>
        <v>0</v>
      </c>
      <c r="Z934" s="103"/>
      <c r="AA934" s="103"/>
      <c r="AB934" s="104">
        <f>+Z934*'1. Standard_Cost'!$B$20+AA934*'1. Standard_Cost'!$C$20</f>
        <v>0</v>
      </c>
      <c r="AC934" s="105"/>
      <c r="AD934" s="106"/>
      <c r="AE934" s="104">
        <f>SUM(AD934,AC934,AB934,Y934,U934,T934,S934,R934)*'1. Standard_Cost'!B553</f>
        <v>0</v>
      </c>
      <c r="AF934" s="104">
        <f t="shared" ref="AF934:AF936" si="1536">SUM(AD934,AE934)</f>
        <v>0</v>
      </c>
      <c r="AG934" s="103"/>
      <c r="AH934" s="103">
        <v>0</v>
      </c>
      <c r="AI934" s="103">
        <v>0</v>
      </c>
      <c r="AJ934" s="107"/>
      <c r="AK934" s="107"/>
      <c r="AL934" s="107"/>
      <c r="AM934" s="104">
        <f>AG934*'1. Standard_Cost'!B549+'Incremental_Cost Year 2021'!AH938*'1. Standard_Cost'!C549+'Incremental_Cost Year 2021'!AI938*'1. Standard_Cost'!D549+'Incremental_Cost Year 2021'!AJ938+'Incremental_Cost Year 2021'!AL938+AK934</f>
        <v>0</v>
      </c>
      <c r="AN934" s="104">
        <f>AM934*'1. Standard_Cost'!C553</f>
        <v>0</v>
      </c>
      <c r="AO934" s="107"/>
      <c r="AQ934" s="104">
        <f t="shared" si="1533"/>
        <v>0</v>
      </c>
      <c r="AR934" s="104">
        <f t="shared" si="1534"/>
        <v>0</v>
      </c>
      <c r="AS934" s="104">
        <f t="shared" si="1451"/>
        <v>0</v>
      </c>
      <c r="AT934" s="104">
        <f t="shared" ref="AT934:AT936" si="1537">SUM(AQ934,AR934,AS934)</f>
        <v>0</v>
      </c>
      <c r="AU934" s="229"/>
      <c r="AV934" s="229">
        <v>0</v>
      </c>
      <c r="AW934" s="229"/>
      <c r="AX934" s="229"/>
      <c r="AY934" s="229"/>
      <c r="AZ934" s="229"/>
      <c r="BA934" s="230">
        <f t="shared" si="1535"/>
        <v>0</v>
      </c>
    </row>
    <row r="935" spans="1:53" ht="14.1" customHeight="1" outlineLevel="2" x14ac:dyDescent="0.2">
      <c r="A935" s="68"/>
      <c r="B935" s="94"/>
      <c r="C935" s="251"/>
      <c r="D935" s="239"/>
      <c r="E935" s="239"/>
      <c r="F935" s="110"/>
      <c r="G935" s="111"/>
      <c r="H935" s="99" t="s">
        <v>51</v>
      </c>
      <c r="I935" s="100"/>
      <c r="J935" s="101"/>
      <c r="K935" s="101"/>
      <c r="L935" s="102" t="str">
        <f>IF(I935&lt;&gt;0,((VLOOKUP(I935,'1. Standard_Cost'!$B$4:$D$8,2)+VLOOKUP(I935,'1. Standard_Cost'!$B$4:$D$8,3))*J935*K935),"0")</f>
        <v>0</v>
      </c>
      <c r="M935" s="102">
        <f>L935*'1. Standard_Cost'!F529</f>
        <v>0</v>
      </c>
      <c r="N935" s="103"/>
      <c r="O935" s="103"/>
      <c r="P935" s="103"/>
      <c r="Q935" s="103"/>
      <c r="R935" s="104">
        <f>+N935*P935*'1. Standard_Cost'!$B$12</f>
        <v>0</v>
      </c>
      <c r="S935" s="104">
        <f>+N935*O935*P935*'1. Standard_Cost'!$C$12</f>
        <v>0</v>
      </c>
      <c r="T935" s="104">
        <f>+N935*P935*Q935*'1. Standard_Cost'!$D$12</f>
        <v>0</v>
      </c>
      <c r="U935" s="104">
        <f>+N935*O935*'1. Standard_Cost'!$E$12</f>
        <v>0</v>
      </c>
      <c r="V935" s="103"/>
      <c r="W935" s="103"/>
      <c r="X935" s="103"/>
      <c r="Y935" s="104">
        <f>+V935*((X935*'1. Standard_Cost'!$B$16)+(W935*X935*'1. Standard_Cost'!$C$16))</f>
        <v>0</v>
      </c>
      <c r="Z935" s="103"/>
      <c r="AA935" s="103"/>
      <c r="AB935" s="104">
        <f>+Z935*'1. Standard_Cost'!$B$20+AA935*'1. Standard_Cost'!$C$20</f>
        <v>0</v>
      </c>
      <c r="AC935" s="105"/>
      <c r="AD935" s="106"/>
      <c r="AE935" s="104">
        <f>SUM(AD935,AC935,AB935,Y935,U935,T935,S935,R935)*'1. Standard_Cost'!B553</f>
        <v>0</v>
      </c>
      <c r="AF935" s="104">
        <f t="shared" si="1536"/>
        <v>0</v>
      </c>
      <c r="AG935" s="103"/>
      <c r="AH935" s="103"/>
      <c r="AI935" s="103"/>
      <c r="AJ935" s="107"/>
      <c r="AK935" s="107"/>
      <c r="AL935" s="107"/>
      <c r="AM935" s="104">
        <f>AG935*'1. Standard_Cost'!B549+'Incremental_Cost Year 2021'!AH939*'1. Standard_Cost'!C549+'Incremental_Cost Year 2021'!AI939*'1. Standard_Cost'!D549+'Incremental_Cost Year 2021'!AJ939+'Incremental_Cost Year 2021'!AL939+AK935</f>
        <v>0</v>
      </c>
      <c r="AN935" s="104">
        <f>AM935*'1. Standard_Cost'!C553</f>
        <v>0</v>
      </c>
      <c r="AO935" s="107"/>
      <c r="AQ935" s="104">
        <f t="shared" si="1533"/>
        <v>0</v>
      </c>
      <c r="AR935" s="104">
        <f t="shared" si="1534"/>
        <v>0</v>
      </c>
      <c r="AS935" s="104">
        <f t="shared" si="1451"/>
        <v>0</v>
      </c>
      <c r="AT935" s="104">
        <f t="shared" si="1537"/>
        <v>0</v>
      </c>
      <c r="AU935" s="229"/>
      <c r="AV935" s="229"/>
      <c r="AW935" s="229"/>
      <c r="AX935" s="229"/>
      <c r="AY935" s="229"/>
      <c r="AZ935" s="229"/>
      <c r="BA935" s="230">
        <f t="shared" si="1535"/>
        <v>0</v>
      </c>
    </row>
    <row r="936" spans="1:53" ht="14.1" customHeight="1" outlineLevel="2" x14ac:dyDescent="0.2">
      <c r="A936" s="68"/>
      <c r="B936" s="94"/>
      <c r="C936" s="251"/>
      <c r="D936" s="239"/>
      <c r="E936" s="239"/>
      <c r="F936" s="110"/>
      <c r="G936" s="111"/>
      <c r="H936" s="112" t="s">
        <v>179</v>
      </c>
      <c r="I936" s="100"/>
      <c r="J936" s="101"/>
      <c r="K936" s="101"/>
      <c r="L936" s="102" t="str">
        <f>IF(I936&lt;&gt;0,((VLOOKUP(I936,'1. Standard_Cost'!$B$4:$D$8,2)+VLOOKUP(I936,'1. Standard_Cost'!$B$4:$D$8,3))*J936*K936),"0")</f>
        <v>0</v>
      </c>
      <c r="M936" s="102">
        <f>L936*'1. Standard_Cost'!F529</f>
        <v>0</v>
      </c>
      <c r="N936" s="103"/>
      <c r="O936" s="103"/>
      <c r="P936" s="103"/>
      <c r="Q936" s="103"/>
      <c r="R936" s="104">
        <f>+N936*P936*'1. Standard_Cost'!$B$12</f>
        <v>0</v>
      </c>
      <c r="S936" s="104">
        <f>+N936*O936*P936*'1. Standard_Cost'!$C$12</f>
        <v>0</v>
      </c>
      <c r="T936" s="104">
        <f>+N936*P936*Q936*'1. Standard_Cost'!$D$12</f>
        <v>0</v>
      </c>
      <c r="U936" s="104">
        <f>+N936*O936*'1. Standard_Cost'!$E$12</f>
        <v>0</v>
      </c>
      <c r="V936" s="103"/>
      <c r="W936" s="103"/>
      <c r="X936" s="103"/>
      <c r="Y936" s="104">
        <f>+V936*((X936*'1. Standard_Cost'!$B$16)+(W936*X936*'1. Standard_Cost'!$C$16))</f>
        <v>0</v>
      </c>
      <c r="Z936" s="103"/>
      <c r="AA936" s="103"/>
      <c r="AB936" s="104">
        <f>+Z936*'1. Standard_Cost'!$B$20+AA936*'1. Standard_Cost'!$C$20</f>
        <v>0</v>
      </c>
      <c r="AC936" s="105"/>
      <c r="AD936" s="106"/>
      <c r="AE936" s="104">
        <f>SUM(AD936,AC936,AB936,Y936,U936,T936,S936,R936)*'1. Standard_Cost'!B553</f>
        <v>0</v>
      </c>
      <c r="AF936" s="104">
        <f t="shared" si="1536"/>
        <v>0</v>
      </c>
      <c r="AG936" s="103"/>
      <c r="AH936" s="103"/>
      <c r="AI936" s="103"/>
      <c r="AJ936" s="107"/>
      <c r="AK936" s="107"/>
      <c r="AL936" s="107"/>
      <c r="AM936" s="104">
        <f>AG936*'1. Standard_Cost'!B549+'Incremental_Cost Year 2021'!AH940*'1. Standard_Cost'!C549+'Incremental_Cost Year 2021'!AI940*'1. Standard_Cost'!D549+'Incremental_Cost Year 2021'!AJ940+'Incremental_Cost Year 2021'!AL940+AK936</f>
        <v>0</v>
      </c>
      <c r="AN936" s="104">
        <f>AM936*'1. Standard_Cost'!C553</f>
        <v>0</v>
      </c>
      <c r="AO936" s="107"/>
      <c r="AQ936" s="104">
        <f t="shared" si="1533"/>
        <v>0</v>
      </c>
      <c r="AR936" s="104">
        <f t="shared" si="1534"/>
        <v>0</v>
      </c>
      <c r="AS936" s="104">
        <f t="shared" si="1451"/>
        <v>0</v>
      </c>
      <c r="AT936" s="104">
        <f t="shared" si="1537"/>
        <v>0</v>
      </c>
      <c r="AU936" s="229"/>
      <c r="AV936" s="229"/>
      <c r="AW936" s="229"/>
      <c r="AX936" s="229"/>
      <c r="AY936" s="229"/>
      <c r="AZ936" s="229"/>
      <c r="BA936" s="230">
        <f t="shared" si="1535"/>
        <v>0</v>
      </c>
    </row>
    <row r="937" spans="1:53" ht="25.7" customHeight="1" outlineLevel="1" x14ac:dyDescent="0.2">
      <c r="A937" s="68"/>
      <c r="B937" s="94"/>
      <c r="C937" s="251"/>
      <c r="D937" s="240"/>
      <c r="E937" s="240"/>
      <c r="F937" s="114" t="s">
        <v>154</v>
      </c>
      <c r="G937" s="115" t="s">
        <v>155</v>
      </c>
      <c r="H937" s="122" t="s">
        <v>512</v>
      </c>
      <c r="I937" s="117"/>
      <c r="J937" s="117"/>
      <c r="K937" s="117"/>
      <c r="L937" s="118">
        <f>SUM(L933:L936)</f>
        <v>0</v>
      </c>
      <c r="M937" s="118">
        <f>SUM(M933:M936)</f>
        <v>0</v>
      </c>
      <c r="N937" s="117"/>
      <c r="O937" s="117"/>
      <c r="P937" s="117"/>
      <c r="Q937" s="117"/>
      <c r="R937" s="119">
        <f>SUM(R933:R936)</f>
        <v>0</v>
      </c>
      <c r="S937" s="119">
        <f>SUM(S933:S936)</f>
        <v>0</v>
      </c>
      <c r="T937" s="119">
        <f>SUM(T933:T936)</f>
        <v>0</v>
      </c>
      <c r="U937" s="119">
        <f>SUM(U933:U936)</f>
        <v>0</v>
      </c>
      <c r="V937" s="117"/>
      <c r="W937" s="117"/>
      <c r="X937" s="117"/>
      <c r="Y937" s="118">
        <f>SUM(Y933:Y936)</f>
        <v>0</v>
      </c>
      <c r="Z937" s="117"/>
      <c r="AA937" s="117"/>
      <c r="AB937" s="118">
        <f t="shared" ref="AB937:AF937" si="1538">SUM(AB933:AB936)</f>
        <v>250000</v>
      </c>
      <c r="AC937" s="118">
        <f t="shared" si="1538"/>
        <v>350000</v>
      </c>
      <c r="AD937" s="118">
        <f t="shared" si="1538"/>
        <v>0</v>
      </c>
      <c r="AE937" s="118">
        <f t="shared" si="1538"/>
        <v>0</v>
      </c>
      <c r="AF937" s="118">
        <f t="shared" si="1538"/>
        <v>0</v>
      </c>
      <c r="AG937" s="117"/>
      <c r="AH937" s="117"/>
      <c r="AI937" s="117"/>
      <c r="AJ937" s="119">
        <f>SUM(AJ933:AJ936)</f>
        <v>0</v>
      </c>
      <c r="AK937" s="119">
        <f t="shared" ref="AK937:AN937" si="1539">SUM(AK933:AK936)</f>
        <v>0</v>
      </c>
      <c r="AL937" s="119">
        <f t="shared" si="1539"/>
        <v>0</v>
      </c>
      <c r="AM937" s="119">
        <f t="shared" si="1539"/>
        <v>0</v>
      </c>
      <c r="AN937" s="119">
        <f t="shared" si="1539"/>
        <v>0</v>
      </c>
      <c r="AO937" s="116"/>
      <c r="AP937" s="120"/>
      <c r="AQ937" s="121">
        <f t="shared" ref="AQ937:BA937" si="1540">SUM(AQ933:AQ936)</f>
        <v>0</v>
      </c>
      <c r="AR937" s="121">
        <f t="shared" si="1540"/>
        <v>0</v>
      </c>
      <c r="AS937" s="121">
        <f t="shared" si="1540"/>
        <v>0</v>
      </c>
      <c r="AT937" s="121">
        <f t="shared" si="1540"/>
        <v>0</v>
      </c>
      <c r="AU937" s="121">
        <f t="shared" si="1540"/>
        <v>0</v>
      </c>
      <c r="AV937" s="121">
        <f t="shared" si="1540"/>
        <v>0</v>
      </c>
      <c r="AW937" s="121">
        <f t="shared" si="1540"/>
        <v>0</v>
      </c>
      <c r="AX937" s="121">
        <f t="shared" si="1540"/>
        <v>0</v>
      </c>
      <c r="AY937" s="121">
        <f t="shared" si="1540"/>
        <v>0</v>
      </c>
      <c r="AZ937" s="121">
        <f t="shared" si="1540"/>
        <v>0</v>
      </c>
      <c r="BA937" s="121">
        <f t="shared" si="1540"/>
        <v>0</v>
      </c>
    </row>
    <row r="938" spans="1:53" ht="14.1" customHeight="1" outlineLevel="2" x14ac:dyDescent="0.2">
      <c r="A938" s="68"/>
      <c r="B938" s="94"/>
      <c r="C938" s="251"/>
      <c r="D938" s="238" t="s">
        <v>515</v>
      </c>
      <c r="E938" s="243" t="s">
        <v>513</v>
      </c>
      <c r="F938" s="97"/>
      <c r="G938" s="98"/>
      <c r="H938" s="99" t="s">
        <v>542</v>
      </c>
      <c r="I938" s="100"/>
      <c r="J938" s="101"/>
      <c r="K938" s="101"/>
      <c r="L938" s="102" t="str">
        <f>IF(I938&lt;&gt;0,((VLOOKUP(I938,'1. Standard_Cost'!$B$4:$D$8,2)+VLOOKUP(I938,'1. Standard_Cost'!$B$4:$D$8,3))*J938*K938),"0")</f>
        <v>0</v>
      </c>
      <c r="M938" s="102">
        <f>L938*'1. Standard_Cost'!F529</f>
        <v>0</v>
      </c>
      <c r="N938" s="103"/>
      <c r="O938" s="103"/>
      <c r="P938" s="103"/>
      <c r="Q938" s="103"/>
      <c r="R938" s="104">
        <f>+N938*P938*'1. Standard_Cost'!$B$12</f>
        <v>0</v>
      </c>
      <c r="S938" s="104">
        <f>+N938*O938*P938*'1. Standard_Cost'!$C$12</f>
        <v>0</v>
      </c>
      <c r="T938" s="104">
        <f>+N938*P938*Q938*'1. Standard_Cost'!$D$12</f>
        <v>0</v>
      </c>
      <c r="U938" s="104">
        <f>+N938*O938*'1. Standard_Cost'!$E$12</f>
        <v>0</v>
      </c>
      <c r="V938" s="103"/>
      <c r="W938" s="103"/>
      <c r="X938" s="103"/>
      <c r="Y938" s="104">
        <f>+V938*((X938*'1. Standard_Cost'!$B$16)+(W938*X938*'1. Standard_Cost'!$C$16))</f>
        <v>0</v>
      </c>
      <c r="Z938" s="103">
        <v>2</v>
      </c>
      <c r="AA938" s="103">
        <v>2</v>
      </c>
      <c r="AB938" s="104">
        <f>+Z938*'1. Standard_Cost'!$B$20+AA938*'1. Standard_Cost'!$C$20</f>
        <v>250000</v>
      </c>
      <c r="AC938" s="105">
        <v>350000</v>
      </c>
      <c r="AD938" s="106"/>
      <c r="AE938" s="104">
        <f>SUM(AD938,AC938,AB938,Y938,U938,T938,S938,R938)*'1. Standard_Cost'!B553</f>
        <v>0</v>
      </c>
      <c r="AF938" s="104">
        <f>SUM(AD938,AE938)</f>
        <v>0</v>
      </c>
      <c r="AG938" s="103"/>
      <c r="AH938" s="103"/>
      <c r="AI938" s="103"/>
      <c r="AJ938" s="107"/>
      <c r="AK938" s="107"/>
      <c r="AL938" s="107"/>
      <c r="AM938" s="104">
        <f>AG938*'1. Standard_Cost'!B549+'Incremental_Cost Year 2021'!AH942*'1. Standard_Cost'!C549+'Incremental_Cost Year 2021'!AI942*'1. Standard_Cost'!D549+'Incremental_Cost Year 2021'!AJ942+'Incremental_Cost Year 2021'!AL942+AK938</f>
        <v>0</v>
      </c>
      <c r="AN938" s="104">
        <f>AM938*'1. Standard_Cost'!C553</f>
        <v>0</v>
      </c>
      <c r="AO938" s="107"/>
      <c r="AQ938" s="104">
        <f t="shared" ref="AQ938:AQ942" si="1541">L938+M938</f>
        <v>0</v>
      </c>
      <c r="AR938" s="104">
        <f t="shared" ref="AR938:AR942" si="1542">AF938</f>
        <v>0</v>
      </c>
      <c r="AS938" s="104">
        <f t="shared" si="1451"/>
        <v>0</v>
      </c>
      <c r="AT938" s="104">
        <f>SUM(AQ938,AR938,AS938)</f>
        <v>0</v>
      </c>
      <c r="AU938" s="229"/>
      <c r="AV938" s="229"/>
      <c r="AW938" s="229"/>
      <c r="AX938" s="229"/>
      <c r="AY938" s="229"/>
      <c r="AZ938" s="229"/>
      <c r="BA938" s="230">
        <f t="shared" ref="BA938:BA942" si="1543">SUM(AU938:AZ938)-AT938</f>
        <v>0</v>
      </c>
    </row>
    <row r="939" spans="1:53" ht="14.1" customHeight="1" outlineLevel="2" x14ac:dyDescent="0.2">
      <c r="A939" s="68"/>
      <c r="B939" s="94"/>
      <c r="C939" s="251"/>
      <c r="D939" s="239"/>
      <c r="E939" s="241"/>
      <c r="F939" s="110"/>
      <c r="G939" s="111"/>
      <c r="H939" s="99" t="s">
        <v>570</v>
      </c>
      <c r="I939" s="100"/>
      <c r="J939" s="101">
        <v>3</v>
      </c>
      <c r="K939" s="101">
        <v>4</v>
      </c>
      <c r="L939" s="102">
        <v>961200</v>
      </c>
      <c r="M939" s="102">
        <f>L939*'1. Standard_Cost'!F4</f>
        <v>160520.40000000002</v>
      </c>
      <c r="N939" s="103"/>
      <c r="O939" s="103"/>
      <c r="P939" s="103"/>
      <c r="Q939" s="103"/>
      <c r="R939" s="104">
        <f>+N939*P939*'1. Standard_Cost'!$B$12</f>
        <v>0</v>
      </c>
      <c r="S939" s="104">
        <f>+N939*O939*P939*'1. Standard_Cost'!$C$12</f>
        <v>0</v>
      </c>
      <c r="T939" s="104">
        <f>+N939*P939*Q939*'1. Standard_Cost'!$D$12</f>
        <v>0</v>
      </c>
      <c r="U939" s="104">
        <f>+N939*O939*'1. Standard_Cost'!$E$12</f>
        <v>0</v>
      </c>
      <c r="V939" s="103"/>
      <c r="W939" s="103"/>
      <c r="X939" s="103"/>
      <c r="Y939" s="104">
        <f>+V939*((X939*'1. Standard_Cost'!$B$16)+(W939*X939*'1. Standard_Cost'!$C$16))</f>
        <v>0</v>
      </c>
      <c r="Z939" s="103"/>
      <c r="AA939" s="103"/>
      <c r="AB939" s="104">
        <f>+Z939*'1. Standard_Cost'!$B$20+AA939*'1. Standard_Cost'!$C$20</f>
        <v>0</v>
      </c>
      <c r="AC939" s="105"/>
      <c r="AD939" s="106"/>
      <c r="AE939" s="104">
        <f>SUM(AD939,AC939,AB939,Y939,U939,T939,S939,R939)*'1. Standard_Cost'!B553</f>
        <v>0</v>
      </c>
      <c r="AF939" s="104">
        <f t="shared" ref="AF939:AF942" si="1544">SUM(AD939,AE939)</f>
        <v>0</v>
      </c>
      <c r="AG939" s="103"/>
      <c r="AH939" s="103">
        <v>0</v>
      </c>
      <c r="AI939" s="103">
        <v>0</v>
      </c>
      <c r="AJ939" s="107"/>
      <c r="AK939" s="107"/>
      <c r="AL939" s="107"/>
      <c r="AM939" s="104">
        <f>AG939*'1. Standard_Cost'!B549+'Incremental_Cost Year 2021'!AH943*'1. Standard_Cost'!C549+'Incremental_Cost Year 2021'!AI943*'1. Standard_Cost'!D549+'Incremental_Cost Year 2021'!AJ943+'Incremental_Cost Year 2021'!AL943+AK939</f>
        <v>0</v>
      </c>
      <c r="AN939" s="104">
        <f>AM939*'1. Standard_Cost'!C553</f>
        <v>0</v>
      </c>
      <c r="AO939" s="107"/>
      <c r="AQ939" s="104">
        <f t="shared" si="1541"/>
        <v>1121720.3999999999</v>
      </c>
      <c r="AR939" s="104">
        <f t="shared" si="1542"/>
        <v>0</v>
      </c>
      <c r="AS939" s="104">
        <f t="shared" si="1451"/>
        <v>0</v>
      </c>
      <c r="AT939" s="104">
        <f t="shared" ref="AT939:AT942" si="1545">SUM(AQ939,AR939,AS939)</f>
        <v>1121720.3999999999</v>
      </c>
      <c r="AU939" s="229">
        <f>AT939</f>
        <v>1121720.3999999999</v>
      </c>
      <c r="AV939" s="229">
        <v>0</v>
      </c>
      <c r="AW939" s="229"/>
      <c r="AX939" s="229"/>
      <c r="AY939" s="229"/>
      <c r="AZ939" s="229"/>
      <c r="BA939" s="230">
        <f t="shared" si="1543"/>
        <v>0</v>
      </c>
    </row>
    <row r="940" spans="1:53" ht="14.1" customHeight="1" outlineLevel="2" x14ac:dyDescent="0.2">
      <c r="A940" s="68"/>
      <c r="B940" s="94"/>
      <c r="C940" s="251"/>
      <c r="D940" s="239"/>
      <c r="E940" s="241"/>
      <c r="F940" s="110"/>
      <c r="G940" s="111"/>
      <c r="H940" s="99" t="s">
        <v>585</v>
      </c>
      <c r="I940" s="100"/>
      <c r="J940" s="101">
        <v>3</v>
      </c>
      <c r="K940" s="101">
        <v>2</v>
      </c>
      <c r="L940" s="102">
        <v>600600</v>
      </c>
      <c r="M940" s="102">
        <f>L940*'1. Standard_Cost'!F4</f>
        <v>100300.20000000001</v>
      </c>
      <c r="N940" s="103"/>
      <c r="O940" s="103"/>
      <c r="P940" s="103"/>
      <c r="Q940" s="103"/>
      <c r="R940" s="104">
        <f>+N940*P940*'1. Standard_Cost'!$B$12</f>
        <v>0</v>
      </c>
      <c r="S940" s="104">
        <f>+N940*O940*P940*'1. Standard_Cost'!$C$12</f>
        <v>0</v>
      </c>
      <c r="T940" s="104">
        <f>+N940*P940*Q940*'1. Standard_Cost'!$D$12</f>
        <v>0</v>
      </c>
      <c r="U940" s="104">
        <f>+N940*O940*'1. Standard_Cost'!$E$12</f>
        <v>0</v>
      </c>
      <c r="V940" s="103"/>
      <c r="W940" s="103"/>
      <c r="X940" s="103"/>
      <c r="Y940" s="104">
        <f>+V940*((X940*'1. Standard_Cost'!$B$16)+(W940*X940*'1. Standard_Cost'!$C$16))</f>
        <v>0</v>
      </c>
      <c r="Z940" s="103"/>
      <c r="AA940" s="103"/>
      <c r="AB940" s="104">
        <f>+Z940*'1. Standard_Cost'!$B$20+AA940*'1. Standard_Cost'!$C$20</f>
        <v>0</v>
      </c>
      <c r="AC940" s="105"/>
      <c r="AD940" s="106"/>
      <c r="AE940" s="104">
        <f>SUM(AD940,AC940,AB940,Y940,U940,T940,S940,R940)*'1. Standard_Cost'!B553</f>
        <v>0</v>
      </c>
      <c r="AF940" s="104">
        <f t="shared" si="1544"/>
        <v>0</v>
      </c>
      <c r="AG940" s="103"/>
      <c r="AH940" s="103"/>
      <c r="AI940" s="103"/>
      <c r="AJ940" s="107"/>
      <c r="AK940" s="107"/>
      <c r="AL940" s="107"/>
      <c r="AM940" s="104">
        <f>AG940*'1. Standard_Cost'!B549+'Incremental_Cost Year 2021'!AH944*'1. Standard_Cost'!C549+'Incremental_Cost Year 2021'!AI944*'1. Standard_Cost'!D549+'Incremental_Cost Year 2021'!AJ944+'Incremental_Cost Year 2021'!AL944+AK940</f>
        <v>0</v>
      </c>
      <c r="AN940" s="104">
        <f>AM940*'1. Standard_Cost'!C553</f>
        <v>0</v>
      </c>
      <c r="AO940" s="107"/>
      <c r="AQ940" s="104">
        <f t="shared" si="1541"/>
        <v>700900.2</v>
      </c>
      <c r="AR940" s="104">
        <f t="shared" si="1542"/>
        <v>0</v>
      </c>
      <c r="AS940" s="104">
        <f t="shared" si="1451"/>
        <v>0</v>
      </c>
      <c r="AT940" s="104">
        <f t="shared" si="1545"/>
        <v>700900.2</v>
      </c>
      <c r="AU940" s="229">
        <f t="shared" ref="AU940:AU942" si="1546">AT940</f>
        <v>700900.2</v>
      </c>
      <c r="AV940" s="229"/>
      <c r="AW940" s="229"/>
      <c r="AX940" s="229"/>
      <c r="AY940" s="229"/>
      <c r="AZ940" s="229"/>
      <c r="BA940" s="230">
        <f t="shared" si="1543"/>
        <v>0</v>
      </c>
    </row>
    <row r="941" spans="1:53" ht="14.1" customHeight="1" outlineLevel="2" x14ac:dyDescent="0.2">
      <c r="A941" s="68"/>
      <c r="B941" s="94"/>
      <c r="C941" s="251"/>
      <c r="D941" s="239"/>
      <c r="E941" s="241"/>
      <c r="F941" s="110"/>
      <c r="G941" s="111"/>
      <c r="H941" s="99" t="s">
        <v>604</v>
      </c>
      <c r="I941" s="100"/>
      <c r="J941" s="101">
        <v>3</v>
      </c>
      <c r="K941" s="101">
        <v>2</v>
      </c>
      <c r="L941" s="102">
        <v>721200</v>
      </c>
      <c r="M941" s="102">
        <f>L941*'1. Standard_Cost'!F4</f>
        <v>120440.40000000001</v>
      </c>
      <c r="N941" s="103"/>
      <c r="O941" s="103"/>
      <c r="P941" s="103"/>
      <c r="Q941" s="103"/>
      <c r="R941" s="104"/>
      <c r="S941" s="104"/>
      <c r="T941" s="104"/>
      <c r="U941" s="104"/>
      <c r="V941" s="103"/>
      <c r="W941" s="103"/>
      <c r="X941" s="103"/>
      <c r="Y941" s="104"/>
      <c r="Z941" s="103"/>
      <c r="AA941" s="103"/>
      <c r="AB941" s="104"/>
      <c r="AC941" s="105"/>
      <c r="AD941" s="106"/>
      <c r="AE941" s="104"/>
      <c r="AF941" s="104"/>
      <c r="AG941" s="103"/>
      <c r="AH941" s="103"/>
      <c r="AI941" s="103"/>
      <c r="AJ941" s="107"/>
      <c r="AK941" s="107"/>
      <c r="AL941" s="107"/>
      <c r="AM941" s="104"/>
      <c r="AN941" s="104"/>
      <c r="AO941" s="107"/>
      <c r="AQ941" s="104"/>
      <c r="AR941" s="104">
        <f t="shared" si="1542"/>
        <v>0</v>
      </c>
      <c r="AS941" s="104">
        <f t="shared" si="1451"/>
        <v>0</v>
      </c>
      <c r="AT941" s="104"/>
      <c r="AU941" s="229">
        <f t="shared" si="1546"/>
        <v>0</v>
      </c>
      <c r="AV941" s="229"/>
      <c r="AW941" s="229"/>
      <c r="AX941" s="229"/>
      <c r="AY941" s="229"/>
      <c r="AZ941" s="229"/>
      <c r="BA941" s="230"/>
    </row>
    <row r="942" spans="1:53" ht="14.1" customHeight="1" outlineLevel="2" x14ac:dyDescent="0.2">
      <c r="A942" s="68"/>
      <c r="B942" s="94"/>
      <c r="C942" s="251"/>
      <c r="D942" s="239"/>
      <c r="E942" s="241"/>
      <c r="F942" s="110"/>
      <c r="G942" s="111"/>
      <c r="H942" s="112" t="s">
        <v>605</v>
      </c>
      <c r="I942" s="100"/>
      <c r="J942" s="101">
        <v>3</v>
      </c>
      <c r="K942" s="101">
        <v>2</v>
      </c>
      <c r="L942" s="102">
        <v>721200</v>
      </c>
      <c r="M942" s="102">
        <f>L942*'1. Standard_Cost'!F4</f>
        <v>120440.40000000001</v>
      </c>
      <c r="N942" s="103"/>
      <c r="O942" s="103"/>
      <c r="P942" s="103"/>
      <c r="Q942" s="103"/>
      <c r="R942" s="104">
        <f>+N942*P942*'1. Standard_Cost'!$B$12</f>
        <v>0</v>
      </c>
      <c r="S942" s="104">
        <f>+N942*O942*P942*'1. Standard_Cost'!$C$12</f>
        <v>0</v>
      </c>
      <c r="T942" s="104">
        <f>+N942*P942*Q942*'1. Standard_Cost'!$D$12</f>
        <v>0</v>
      </c>
      <c r="U942" s="104">
        <f>+N942*O942*'1. Standard_Cost'!$E$12</f>
        <v>0</v>
      </c>
      <c r="V942" s="103"/>
      <c r="W942" s="103"/>
      <c r="X942" s="103"/>
      <c r="Y942" s="104">
        <f>+V942*((X942*'1. Standard_Cost'!$B$16)+(W942*X942*'1. Standard_Cost'!$C$16))</f>
        <v>0</v>
      </c>
      <c r="Z942" s="103"/>
      <c r="AA942" s="103"/>
      <c r="AB942" s="104">
        <f>+Z942*'1. Standard_Cost'!$B$20+AA942*'1. Standard_Cost'!$C$20</f>
        <v>0</v>
      </c>
      <c r="AC942" s="105"/>
      <c r="AD942" s="106"/>
      <c r="AE942" s="104">
        <f>SUM(AD942,AC942,AB942,Y942,U942,T942,S942,R942)*'1. Standard_Cost'!B553</f>
        <v>0</v>
      </c>
      <c r="AF942" s="104">
        <f t="shared" si="1544"/>
        <v>0</v>
      </c>
      <c r="AG942" s="103"/>
      <c r="AH942" s="103"/>
      <c r="AI942" s="103"/>
      <c r="AJ942" s="107"/>
      <c r="AK942" s="107"/>
      <c r="AL942" s="107"/>
      <c r="AM942" s="104">
        <f>AG942*'1. Standard_Cost'!B549+'Incremental_Cost Year 2021'!AH947*'1. Standard_Cost'!C549+'Incremental_Cost Year 2021'!AI947*'1. Standard_Cost'!D549+'Incremental_Cost Year 2021'!AJ947+'Incremental_Cost Year 2021'!AL947+AK942</f>
        <v>0</v>
      </c>
      <c r="AN942" s="104">
        <f>AM942*'1. Standard_Cost'!C553</f>
        <v>0</v>
      </c>
      <c r="AO942" s="107"/>
      <c r="AQ942" s="104">
        <f t="shared" si="1541"/>
        <v>841640.4</v>
      </c>
      <c r="AR942" s="104">
        <f t="shared" si="1542"/>
        <v>0</v>
      </c>
      <c r="AS942" s="104">
        <f t="shared" si="1451"/>
        <v>0</v>
      </c>
      <c r="AT942" s="104">
        <f t="shared" si="1545"/>
        <v>841640.4</v>
      </c>
      <c r="AU942" s="229">
        <f t="shared" si="1546"/>
        <v>841640.4</v>
      </c>
      <c r="AV942" s="229"/>
      <c r="AW942" s="229"/>
      <c r="AX942" s="229"/>
      <c r="AY942" s="229"/>
      <c r="AZ942" s="229"/>
      <c r="BA942" s="230">
        <f t="shared" si="1543"/>
        <v>0</v>
      </c>
    </row>
    <row r="943" spans="1:53" ht="24.6" customHeight="1" outlineLevel="1" x14ac:dyDescent="0.2">
      <c r="A943" s="68"/>
      <c r="B943" s="141"/>
      <c r="C943" s="251"/>
      <c r="D943" s="240"/>
      <c r="E943" s="242"/>
      <c r="F943" s="114" t="s">
        <v>154</v>
      </c>
      <c r="G943" s="115" t="s">
        <v>155</v>
      </c>
      <c r="H943" s="122" t="s">
        <v>514</v>
      </c>
      <c r="I943" s="117"/>
      <c r="J943" s="117"/>
      <c r="K943" s="117"/>
      <c r="L943" s="118">
        <f>SUM(L938:L942)</f>
        <v>3004200</v>
      </c>
      <c r="M943" s="118">
        <f>SUM(M938:M942)</f>
        <v>501701.40000000008</v>
      </c>
      <c r="N943" s="117"/>
      <c r="O943" s="117"/>
      <c r="P943" s="117"/>
      <c r="Q943" s="117"/>
      <c r="R943" s="119">
        <f>SUM(R938:R942)</f>
        <v>0</v>
      </c>
      <c r="S943" s="119">
        <f>SUM(S938:S942)</f>
        <v>0</v>
      </c>
      <c r="T943" s="119">
        <f>SUM(T938:T942)</f>
        <v>0</v>
      </c>
      <c r="U943" s="119">
        <f>SUM(U938:U942)</f>
        <v>0</v>
      </c>
      <c r="V943" s="117"/>
      <c r="W943" s="117"/>
      <c r="X943" s="117"/>
      <c r="Y943" s="118">
        <f>SUM(Y938:Y942)</f>
        <v>0</v>
      </c>
      <c r="Z943" s="117"/>
      <c r="AA943" s="117"/>
      <c r="AB943" s="118">
        <f t="shared" ref="AB943:AF943" si="1547">SUM(AB938:AB942)</f>
        <v>250000</v>
      </c>
      <c r="AC943" s="118">
        <f t="shared" si="1547"/>
        <v>350000</v>
      </c>
      <c r="AD943" s="118">
        <f t="shared" si="1547"/>
        <v>0</v>
      </c>
      <c r="AE943" s="118">
        <f t="shared" si="1547"/>
        <v>0</v>
      </c>
      <c r="AF943" s="118">
        <f t="shared" si="1547"/>
        <v>0</v>
      </c>
      <c r="AG943" s="117"/>
      <c r="AH943" s="117"/>
      <c r="AI943" s="117"/>
      <c r="AJ943" s="119">
        <f>SUM(AJ938:AJ942)</f>
        <v>0</v>
      </c>
      <c r="AK943" s="119">
        <f t="shared" ref="AK943:AN943" si="1548">SUM(AK938:AK942)</f>
        <v>0</v>
      </c>
      <c r="AL943" s="119">
        <f t="shared" si="1548"/>
        <v>0</v>
      </c>
      <c r="AM943" s="119">
        <f t="shared" si="1548"/>
        <v>0</v>
      </c>
      <c r="AN943" s="119">
        <f t="shared" si="1548"/>
        <v>0</v>
      </c>
      <c r="AO943" s="116"/>
      <c r="AP943" s="120"/>
      <c r="AQ943" s="121">
        <f t="shared" ref="AQ943:BA943" si="1549">SUM(AQ938:AQ942)</f>
        <v>2664261</v>
      </c>
      <c r="AR943" s="121">
        <f t="shared" si="1549"/>
        <v>0</v>
      </c>
      <c r="AS943" s="121">
        <f t="shared" si="1549"/>
        <v>0</v>
      </c>
      <c r="AT943" s="121">
        <f t="shared" si="1549"/>
        <v>2664261</v>
      </c>
      <c r="AU943" s="121">
        <f t="shared" si="1549"/>
        <v>2664261</v>
      </c>
      <c r="AV943" s="121">
        <f t="shared" si="1549"/>
        <v>0</v>
      </c>
      <c r="AW943" s="121">
        <f t="shared" si="1549"/>
        <v>0</v>
      </c>
      <c r="AX943" s="121">
        <f t="shared" si="1549"/>
        <v>0</v>
      </c>
      <c r="AY943" s="121">
        <f t="shared" si="1549"/>
        <v>0</v>
      </c>
      <c r="AZ943" s="121">
        <f t="shared" si="1549"/>
        <v>0</v>
      </c>
      <c r="BA943" s="121">
        <f t="shared" si="1549"/>
        <v>0</v>
      </c>
    </row>
    <row r="944" spans="1:53" s="61" customFormat="1" x14ac:dyDescent="0.2">
      <c r="C944" s="143"/>
      <c r="D944" s="143"/>
      <c r="E944" s="143"/>
      <c r="F944" s="143"/>
      <c r="G944" s="143"/>
      <c r="L944" s="144"/>
      <c r="M944" s="144"/>
      <c r="S944" s="145"/>
      <c r="AU944" s="63"/>
      <c r="AV944" s="63"/>
      <c r="AW944" s="63"/>
      <c r="AX944" s="63"/>
      <c r="AY944" s="63"/>
      <c r="AZ944" s="63"/>
      <c r="BA944" s="63"/>
    </row>
    <row r="945" spans="3:53" s="61" customFormat="1" x14ac:dyDescent="0.2">
      <c r="C945" s="143"/>
      <c r="D945" s="143"/>
      <c r="E945" s="146"/>
      <c r="F945" s="146"/>
      <c r="G945" s="146"/>
      <c r="H945" s="147"/>
      <c r="AT945" s="145">
        <f>AT6+AT127+AT418+AT758</f>
        <v>55704620.439999998</v>
      </c>
      <c r="AU945" s="145">
        <f>AU6+AU127+AU418+AU758</f>
        <v>39144620.439999998</v>
      </c>
      <c r="AV945" s="145">
        <f>AV6+AV127+AV418+AV758</f>
        <v>16560000</v>
      </c>
      <c r="AW945" s="63"/>
      <c r="AX945" s="63"/>
      <c r="AY945" s="63"/>
      <c r="AZ945" s="63"/>
      <c r="BA945" s="63"/>
    </row>
    <row r="946" spans="3:53" s="61" customFormat="1" x14ac:dyDescent="0.2">
      <c r="C946" s="143"/>
      <c r="D946" s="143"/>
      <c r="E946" s="143"/>
      <c r="F946" s="143"/>
      <c r="G946" s="143"/>
      <c r="AU946" s="63"/>
      <c r="AV946" s="63"/>
      <c r="AW946" s="63"/>
      <c r="AX946" s="63"/>
      <c r="AY946" s="63"/>
      <c r="AZ946" s="63"/>
      <c r="BA946" s="63"/>
    </row>
    <row r="947" spans="3:53" s="61" customFormat="1" x14ac:dyDescent="0.2">
      <c r="C947" s="143"/>
      <c r="D947" s="143"/>
      <c r="E947" s="143"/>
      <c r="F947" s="143"/>
      <c r="G947" s="143"/>
      <c r="AU947" s="63"/>
      <c r="AV947" s="63"/>
      <c r="AW947" s="63"/>
      <c r="AX947" s="63"/>
      <c r="AY947" s="63"/>
      <c r="AZ947" s="63"/>
      <c r="BA947" s="63"/>
    </row>
    <row r="948" spans="3:53" s="61" customFormat="1" x14ac:dyDescent="0.2">
      <c r="C948" s="143"/>
      <c r="D948" s="143"/>
      <c r="E948" s="143"/>
      <c r="F948" s="143"/>
      <c r="G948" s="143"/>
      <c r="AU948" s="63"/>
      <c r="AV948" s="63"/>
      <c r="AW948" s="63"/>
      <c r="AX948" s="63"/>
      <c r="AY948" s="63"/>
      <c r="AZ948" s="63"/>
      <c r="BA948" s="63"/>
    </row>
    <row r="949" spans="3:53" s="61" customFormat="1" x14ac:dyDescent="0.2">
      <c r="C949" s="143"/>
      <c r="D949" s="143"/>
      <c r="E949" s="143"/>
      <c r="F949" s="143"/>
      <c r="G949" s="143"/>
      <c r="H949" s="147"/>
      <c r="AU949" s="63"/>
      <c r="AV949" s="63"/>
      <c r="AW949" s="63"/>
      <c r="AX949" s="63"/>
      <c r="AY949" s="63"/>
      <c r="AZ949" s="63"/>
      <c r="BA949" s="63"/>
    </row>
    <row r="950" spans="3:53" s="61" customFormat="1" x14ac:dyDescent="0.2">
      <c r="C950" s="143"/>
      <c r="D950" s="143"/>
      <c r="E950" s="146"/>
      <c r="F950" s="146"/>
      <c r="G950" s="146"/>
      <c r="H950" s="62"/>
      <c r="AU950" s="63"/>
      <c r="AV950" s="63"/>
      <c r="AW950" s="63"/>
      <c r="AX950" s="63"/>
      <c r="AY950" s="63"/>
      <c r="AZ950" s="63"/>
      <c r="BA950" s="63"/>
    </row>
    <row r="951" spans="3:53" s="61" customFormat="1" x14ac:dyDescent="0.2">
      <c r="C951" s="143"/>
      <c r="D951" s="143"/>
      <c r="E951" s="143"/>
      <c r="F951" s="143"/>
      <c r="G951" s="143"/>
      <c r="AU951" s="63"/>
      <c r="AV951" s="63"/>
      <c r="AW951" s="63"/>
      <c r="AX951" s="63"/>
      <c r="AY951" s="63"/>
      <c r="AZ951" s="63"/>
      <c r="BA951" s="63"/>
    </row>
    <row r="952" spans="3:53" s="61" customFormat="1" x14ac:dyDescent="0.2">
      <c r="C952" s="143"/>
      <c r="D952" s="143"/>
      <c r="E952" s="143"/>
      <c r="F952" s="143"/>
      <c r="G952" s="143"/>
      <c r="AU952" s="63"/>
      <c r="AV952" s="63"/>
      <c r="AW952" s="63"/>
      <c r="AX952" s="63"/>
      <c r="AY952" s="63"/>
      <c r="AZ952" s="63"/>
      <c r="BA952" s="63"/>
    </row>
    <row r="953" spans="3:53" s="61" customFormat="1" x14ac:dyDescent="0.2">
      <c r="C953" s="143"/>
      <c r="D953" s="143"/>
      <c r="E953" s="143"/>
      <c r="F953" s="143"/>
      <c r="G953" s="143"/>
      <c r="AU953" s="63"/>
      <c r="AV953" s="63"/>
      <c r="AW953" s="63"/>
      <c r="AX953" s="63"/>
      <c r="AY953" s="63"/>
      <c r="AZ953" s="63"/>
      <c r="BA953" s="63"/>
    </row>
    <row r="954" spans="3:53" s="61" customFormat="1" x14ac:dyDescent="0.2">
      <c r="C954" s="143"/>
      <c r="D954" s="143"/>
      <c r="E954" s="143"/>
      <c r="F954" s="143"/>
      <c r="G954" s="143"/>
      <c r="H954" s="147"/>
      <c r="AU954" s="63"/>
      <c r="AV954" s="63"/>
      <c r="AW954" s="63"/>
      <c r="AX954" s="63"/>
      <c r="AY954" s="63"/>
      <c r="AZ954" s="63"/>
      <c r="BA954" s="63"/>
    </row>
    <row r="955" spans="3:53" s="61" customFormat="1" x14ac:dyDescent="0.2">
      <c r="C955" s="143"/>
      <c r="D955" s="143"/>
      <c r="E955" s="146"/>
      <c r="F955" s="146"/>
      <c r="G955" s="146"/>
      <c r="H955" s="62"/>
      <c r="AU955" s="63"/>
      <c r="AV955" s="63"/>
      <c r="AW955" s="63"/>
      <c r="AX955" s="63"/>
      <c r="AY955" s="63"/>
      <c r="AZ955" s="63"/>
      <c r="BA955" s="63"/>
    </row>
    <row r="956" spans="3:53" s="61" customFormat="1" x14ac:dyDescent="0.2">
      <c r="C956" s="143"/>
      <c r="D956" s="143"/>
      <c r="E956" s="148"/>
      <c r="F956" s="148"/>
      <c r="G956" s="148"/>
      <c r="AU956" s="63"/>
      <c r="AV956" s="63"/>
      <c r="AW956" s="63"/>
      <c r="AX956" s="63"/>
      <c r="AY956" s="63"/>
      <c r="AZ956" s="63"/>
      <c r="BA956" s="63"/>
    </row>
  </sheetData>
  <mergeCells count="90">
    <mergeCell ref="D358:D362"/>
    <mergeCell ref="D363:D367"/>
    <mergeCell ref="D368:D372"/>
    <mergeCell ref="D373:D377"/>
    <mergeCell ref="D378:D382"/>
    <mergeCell ref="C903:C917"/>
    <mergeCell ref="C928:C943"/>
    <mergeCell ref="C821:C835"/>
    <mergeCell ref="C846:C860"/>
    <mergeCell ref="C871:E871"/>
    <mergeCell ref="C872:C886"/>
    <mergeCell ref="C902:E902"/>
    <mergeCell ref="D928:D932"/>
    <mergeCell ref="E928:E932"/>
    <mergeCell ref="D933:D937"/>
    <mergeCell ref="E934:E937"/>
    <mergeCell ref="D938:D943"/>
    <mergeCell ref="E938:E943"/>
    <mergeCell ref="B758:E758"/>
    <mergeCell ref="C759:E759"/>
    <mergeCell ref="C760:C774"/>
    <mergeCell ref="C785:C799"/>
    <mergeCell ref="C820:E820"/>
    <mergeCell ref="C637:C651"/>
    <mergeCell ref="C672:E672"/>
    <mergeCell ref="C673:C687"/>
    <mergeCell ref="C698:C712"/>
    <mergeCell ref="C728:C742"/>
    <mergeCell ref="D733:D737"/>
    <mergeCell ref="D738:D742"/>
    <mergeCell ref="C475:C489"/>
    <mergeCell ref="C505:E505"/>
    <mergeCell ref="C506:C520"/>
    <mergeCell ref="C531:C545"/>
    <mergeCell ref="C561:C575"/>
    <mergeCell ref="C364:C377"/>
    <mergeCell ref="B418:E418"/>
    <mergeCell ref="C419:E419"/>
    <mergeCell ref="C420:C434"/>
    <mergeCell ref="C445:C459"/>
    <mergeCell ref="D383:D387"/>
    <mergeCell ref="D388:D392"/>
    <mergeCell ref="E388:E392"/>
    <mergeCell ref="D398:D402"/>
    <mergeCell ref="D393:D397"/>
    <mergeCell ref="D403:D407"/>
    <mergeCell ref="C318:C331"/>
    <mergeCell ref="C342:E342"/>
    <mergeCell ref="C343:C357"/>
    <mergeCell ref="D343:D347"/>
    <mergeCell ref="D348:D352"/>
    <mergeCell ref="D353:D357"/>
    <mergeCell ref="B1:L1"/>
    <mergeCell ref="B2:E2"/>
    <mergeCell ref="C97:E97"/>
    <mergeCell ref="B127:E127"/>
    <mergeCell ref="C128:E128"/>
    <mergeCell ref="C33:E33"/>
    <mergeCell ref="AQ2:BA2"/>
    <mergeCell ref="B3:E3"/>
    <mergeCell ref="B6:E6"/>
    <mergeCell ref="C7:E7"/>
    <mergeCell ref="D728:D732"/>
    <mergeCell ref="E657:E661"/>
    <mergeCell ref="E662:E666"/>
    <mergeCell ref="C129:C143"/>
    <mergeCell ref="C194:E194"/>
    <mergeCell ref="C195:C204"/>
    <mergeCell ref="C211:C224"/>
    <mergeCell ref="C225:E225"/>
    <mergeCell ref="C226:C240"/>
    <mergeCell ref="C247:C260"/>
    <mergeCell ref="C301:E301"/>
    <mergeCell ref="C302:C311"/>
    <mergeCell ref="D743:D747"/>
    <mergeCell ref="D748:D752"/>
    <mergeCell ref="D129:D133"/>
    <mergeCell ref="D134:D138"/>
    <mergeCell ref="E134:E138"/>
    <mergeCell ref="D592:D596"/>
    <mergeCell ref="D598:D602"/>
    <mergeCell ref="D603:D607"/>
    <mergeCell ref="D608:D612"/>
    <mergeCell ref="E592:E596"/>
    <mergeCell ref="E608:E611"/>
    <mergeCell ref="D622:D626"/>
    <mergeCell ref="D627:D631"/>
    <mergeCell ref="C581:E581"/>
    <mergeCell ref="C582:C596"/>
    <mergeCell ref="C607:C621"/>
  </mergeCells>
  <conditionalFormatting sqref="BA8:BA12">
    <cfRule type="cellIs" dxfId="1029" priority="261" operator="lessThan">
      <formula>0</formula>
    </cfRule>
    <cfRule type="cellIs" dxfId="1028" priority="262" operator="lessThan">
      <formula>-105575</formula>
    </cfRule>
  </conditionalFormatting>
  <conditionalFormatting sqref="BA17">
    <cfRule type="cellIs" dxfId="1027" priority="259" operator="lessThan">
      <formula>0</formula>
    </cfRule>
    <cfRule type="cellIs" dxfId="1026" priority="260" operator="lessThan">
      <formula>-105575</formula>
    </cfRule>
  </conditionalFormatting>
  <conditionalFormatting sqref="BA13:BA16">
    <cfRule type="cellIs" dxfId="1025" priority="257" operator="lessThan">
      <formula>0</formula>
    </cfRule>
    <cfRule type="cellIs" dxfId="1024" priority="258" operator="lessThan">
      <formula>-105575</formula>
    </cfRule>
  </conditionalFormatting>
  <conditionalFormatting sqref="BA23:BA26">
    <cfRule type="cellIs" dxfId="1023" priority="255" operator="lessThan">
      <formula>0</formula>
    </cfRule>
    <cfRule type="cellIs" dxfId="1022" priority="256" operator="lessThan">
      <formula>-105575</formula>
    </cfRule>
  </conditionalFormatting>
  <conditionalFormatting sqref="BA34:BA37">
    <cfRule type="cellIs" dxfId="1021" priority="253" operator="lessThan">
      <formula>0</formula>
    </cfRule>
    <cfRule type="cellIs" dxfId="1020" priority="254" operator="lessThan">
      <formula>-105575</formula>
    </cfRule>
  </conditionalFormatting>
  <conditionalFormatting sqref="BA39:BA45 BA47:BA50 BA129:BA132 BA134:BA137 BA139:BA142">
    <cfRule type="cellIs" dxfId="1019" priority="251" operator="lessThan">
      <formula>0</formula>
    </cfRule>
    <cfRule type="cellIs" dxfId="1018" priority="252" operator="lessThan">
      <formula>-105575</formula>
    </cfRule>
  </conditionalFormatting>
  <conditionalFormatting sqref="BA18:BA21">
    <cfRule type="cellIs" dxfId="1017" priority="249" operator="lessThan">
      <formula>0</formula>
    </cfRule>
    <cfRule type="cellIs" dxfId="1016" priority="250" operator="lessThan">
      <formula>-105575</formula>
    </cfRule>
  </conditionalFormatting>
  <conditionalFormatting sqref="BA28:BA31">
    <cfRule type="cellIs" dxfId="1015" priority="247" operator="lessThan">
      <formula>0</formula>
    </cfRule>
    <cfRule type="cellIs" dxfId="1014" priority="248" operator="lessThan">
      <formula>-105575</formula>
    </cfRule>
  </conditionalFormatting>
  <conditionalFormatting sqref="BA103:BA110 BA112:BA115">
    <cfRule type="cellIs" dxfId="1013" priority="239" operator="lessThan">
      <formula>0</formula>
    </cfRule>
    <cfRule type="cellIs" dxfId="1012" priority="240" operator="lessThan">
      <formula>-105575</formula>
    </cfRule>
  </conditionalFormatting>
  <conditionalFormatting sqref="BA98:BA101">
    <cfRule type="cellIs" dxfId="1011" priority="241" operator="lessThan">
      <formula>0</formula>
    </cfRule>
    <cfRule type="cellIs" dxfId="1010" priority="242" operator="lessThan">
      <formula>-105575</formula>
    </cfRule>
  </conditionalFormatting>
  <conditionalFormatting sqref="BA52:BA55">
    <cfRule type="cellIs" dxfId="1009" priority="237" operator="lessThan">
      <formula>0</formula>
    </cfRule>
    <cfRule type="cellIs" dxfId="1008" priority="238" operator="lessThan">
      <formula>-105575</formula>
    </cfRule>
  </conditionalFormatting>
  <conditionalFormatting sqref="BA57:BA60">
    <cfRule type="cellIs" dxfId="1007" priority="235" operator="lessThan">
      <formula>0</formula>
    </cfRule>
    <cfRule type="cellIs" dxfId="1006" priority="236" operator="lessThan">
      <formula>-105575</formula>
    </cfRule>
  </conditionalFormatting>
  <conditionalFormatting sqref="BA62:BA65">
    <cfRule type="cellIs" dxfId="1005" priority="233" operator="lessThan">
      <formula>0</formula>
    </cfRule>
    <cfRule type="cellIs" dxfId="1004" priority="234" operator="lessThan">
      <formula>-105575</formula>
    </cfRule>
  </conditionalFormatting>
  <conditionalFormatting sqref="BA67:BA70">
    <cfRule type="cellIs" dxfId="1003" priority="231" operator="lessThan">
      <formula>0</formula>
    </cfRule>
    <cfRule type="cellIs" dxfId="1002" priority="232" operator="lessThan">
      <formula>-105575</formula>
    </cfRule>
  </conditionalFormatting>
  <conditionalFormatting sqref="BA72:BA75">
    <cfRule type="cellIs" dxfId="1001" priority="229" operator="lessThan">
      <formula>0</formula>
    </cfRule>
    <cfRule type="cellIs" dxfId="1000" priority="230" operator="lessThan">
      <formula>-105575</formula>
    </cfRule>
  </conditionalFormatting>
  <conditionalFormatting sqref="BA77:BA80">
    <cfRule type="cellIs" dxfId="999" priority="227" operator="lessThan">
      <formula>0</formula>
    </cfRule>
    <cfRule type="cellIs" dxfId="998" priority="228" operator="lessThan">
      <formula>-105575</formula>
    </cfRule>
  </conditionalFormatting>
  <conditionalFormatting sqref="BA82:BA85">
    <cfRule type="cellIs" dxfId="997" priority="225" operator="lessThan">
      <formula>0</formula>
    </cfRule>
    <cfRule type="cellIs" dxfId="996" priority="226" operator="lessThan">
      <formula>-105575</formula>
    </cfRule>
  </conditionalFormatting>
  <conditionalFormatting sqref="BA87:BA90">
    <cfRule type="cellIs" dxfId="995" priority="223" operator="lessThan">
      <formula>0</formula>
    </cfRule>
    <cfRule type="cellIs" dxfId="994" priority="224" operator="lessThan">
      <formula>-105575</formula>
    </cfRule>
  </conditionalFormatting>
  <conditionalFormatting sqref="BA92:BA95">
    <cfRule type="cellIs" dxfId="993" priority="221" operator="lessThan">
      <formula>0</formula>
    </cfRule>
    <cfRule type="cellIs" dxfId="992" priority="222" operator="lessThan">
      <formula>-105575</formula>
    </cfRule>
  </conditionalFormatting>
  <conditionalFormatting sqref="BA117:BA120">
    <cfRule type="cellIs" dxfId="991" priority="219" operator="lessThan">
      <formula>0</formula>
    </cfRule>
    <cfRule type="cellIs" dxfId="990" priority="220" operator="lessThan">
      <formula>-105575</formula>
    </cfRule>
  </conditionalFormatting>
  <conditionalFormatting sqref="BA122:BA125">
    <cfRule type="cellIs" dxfId="989" priority="217" operator="lessThan">
      <formula>0</formula>
    </cfRule>
    <cfRule type="cellIs" dxfId="988" priority="218" operator="lessThan">
      <formula>-105575</formula>
    </cfRule>
  </conditionalFormatting>
  <conditionalFormatting sqref="BA420:BA423 BA425:BA428 BA430:BA433">
    <cfRule type="cellIs" dxfId="987" priority="215" operator="lessThan">
      <formula>0</formula>
    </cfRule>
    <cfRule type="cellIs" dxfId="986" priority="216" operator="lessThan">
      <formula>-105575</formula>
    </cfRule>
  </conditionalFormatting>
  <conditionalFormatting sqref="BA195:BA198 BA200:BA203">
    <cfRule type="cellIs" dxfId="985" priority="213" operator="lessThan">
      <formula>0</formula>
    </cfRule>
    <cfRule type="cellIs" dxfId="984" priority="214" operator="lessThan">
      <formula>-105575</formula>
    </cfRule>
  </conditionalFormatting>
  <conditionalFormatting sqref="BA215:BA218 BA220:BA223">
    <cfRule type="cellIs" dxfId="983" priority="211" operator="lessThan">
      <formula>0</formula>
    </cfRule>
    <cfRule type="cellIs" dxfId="982" priority="212" operator="lessThan">
      <formula>-105575</formula>
    </cfRule>
  </conditionalFormatting>
  <conditionalFormatting sqref="BA144:BA147">
    <cfRule type="cellIs" dxfId="981" priority="209" operator="lessThan">
      <formula>0</formula>
    </cfRule>
    <cfRule type="cellIs" dxfId="980" priority="210" operator="lessThan">
      <formula>-105575</formula>
    </cfRule>
  </conditionalFormatting>
  <conditionalFormatting sqref="BA149:BA152">
    <cfRule type="cellIs" dxfId="979" priority="207" operator="lessThan">
      <formula>0</formula>
    </cfRule>
    <cfRule type="cellIs" dxfId="978" priority="208" operator="lessThan">
      <formula>-105575</formula>
    </cfRule>
  </conditionalFormatting>
  <conditionalFormatting sqref="BA154:BA157">
    <cfRule type="cellIs" dxfId="977" priority="205" operator="lessThan">
      <formula>0</formula>
    </cfRule>
    <cfRule type="cellIs" dxfId="976" priority="206" operator="lessThan">
      <formula>-105575</formula>
    </cfRule>
  </conditionalFormatting>
  <conditionalFormatting sqref="BA159:BA162">
    <cfRule type="cellIs" dxfId="975" priority="203" operator="lessThan">
      <formula>0</formula>
    </cfRule>
    <cfRule type="cellIs" dxfId="974" priority="204" operator="lessThan">
      <formula>-105575</formula>
    </cfRule>
  </conditionalFormatting>
  <conditionalFormatting sqref="BA164:BA167">
    <cfRule type="cellIs" dxfId="973" priority="201" operator="lessThan">
      <formula>0</formula>
    </cfRule>
    <cfRule type="cellIs" dxfId="972" priority="202" operator="lessThan">
      <formula>-105575</formula>
    </cfRule>
  </conditionalFormatting>
  <conditionalFormatting sqref="BA169:BA172">
    <cfRule type="cellIs" dxfId="971" priority="199" operator="lessThan">
      <formula>0</formula>
    </cfRule>
    <cfRule type="cellIs" dxfId="970" priority="200" operator="lessThan">
      <formula>-105575</formula>
    </cfRule>
  </conditionalFormatting>
  <conditionalFormatting sqref="BA174:BA177">
    <cfRule type="cellIs" dxfId="969" priority="197" operator="lessThan">
      <formula>0</formula>
    </cfRule>
    <cfRule type="cellIs" dxfId="968" priority="198" operator="lessThan">
      <formula>-105575</formula>
    </cfRule>
  </conditionalFormatting>
  <conditionalFormatting sqref="BA179:BA182">
    <cfRule type="cellIs" dxfId="967" priority="193" operator="lessThan">
      <formula>0</formula>
    </cfRule>
    <cfRule type="cellIs" dxfId="966" priority="194" operator="lessThan">
      <formula>-105575</formula>
    </cfRule>
  </conditionalFormatting>
  <conditionalFormatting sqref="BA184:BA187">
    <cfRule type="cellIs" dxfId="965" priority="191" operator="lessThan">
      <formula>0</formula>
    </cfRule>
    <cfRule type="cellIs" dxfId="964" priority="192" operator="lessThan">
      <formula>-105575</formula>
    </cfRule>
  </conditionalFormatting>
  <conditionalFormatting sqref="BA189:BA192">
    <cfRule type="cellIs" dxfId="963" priority="189" operator="lessThan">
      <formula>0</formula>
    </cfRule>
    <cfRule type="cellIs" dxfId="962" priority="190" operator="lessThan">
      <formula>-105575</formula>
    </cfRule>
  </conditionalFormatting>
  <conditionalFormatting sqref="BA210:BA213">
    <cfRule type="cellIs" dxfId="961" priority="185" operator="lessThan">
      <formula>0</formula>
    </cfRule>
    <cfRule type="cellIs" dxfId="960" priority="186" operator="lessThan">
      <formula>-105575</formula>
    </cfRule>
  </conditionalFormatting>
  <conditionalFormatting sqref="BA246:BA249">
    <cfRule type="cellIs" dxfId="959" priority="177" operator="lessThan">
      <formula>0</formula>
    </cfRule>
    <cfRule type="cellIs" dxfId="958" priority="178" operator="lessThan">
      <formula>-105575</formula>
    </cfRule>
  </conditionalFormatting>
  <conditionalFormatting sqref="BA261:BA264">
    <cfRule type="cellIs" dxfId="957" priority="175" operator="lessThan">
      <formula>0</formula>
    </cfRule>
    <cfRule type="cellIs" dxfId="956" priority="176" operator="lessThan">
      <formula>-105575</formula>
    </cfRule>
  </conditionalFormatting>
  <conditionalFormatting sqref="BA205:BA208">
    <cfRule type="cellIs" dxfId="955" priority="187" operator="lessThan">
      <formula>0</formula>
    </cfRule>
    <cfRule type="cellIs" dxfId="954" priority="188" operator="lessThan">
      <formula>-105575</formula>
    </cfRule>
  </conditionalFormatting>
  <conditionalFormatting sqref="BA266:BA269">
    <cfRule type="cellIs" dxfId="953" priority="173" operator="lessThan">
      <formula>0</formula>
    </cfRule>
    <cfRule type="cellIs" dxfId="952" priority="174" operator="lessThan">
      <formula>-105575</formula>
    </cfRule>
  </conditionalFormatting>
  <conditionalFormatting sqref="BA271:BA274">
    <cfRule type="cellIs" dxfId="951" priority="171" operator="lessThan">
      <formula>0</formula>
    </cfRule>
    <cfRule type="cellIs" dxfId="950" priority="172" operator="lessThan">
      <formula>-105575</formula>
    </cfRule>
  </conditionalFormatting>
  <conditionalFormatting sqref="BA226:BA229 BA231:BA234 BA236:BA239">
    <cfRule type="cellIs" dxfId="949" priority="183" operator="lessThan">
      <formula>0</formula>
    </cfRule>
    <cfRule type="cellIs" dxfId="948" priority="184" operator="lessThan">
      <formula>-105575</formula>
    </cfRule>
  </conditionalFormatting>
  <conditionalFormatting sqref="BA251:BA254 BA256:BA259">
    <cfRule type="cellIs" dxfId="947" priority="181" operator="lessThan">
      <formula>0</formula>
    </cfRule>
    <cfRule type="cellIs" dxfId="946" priority="182" operator="lessThan">
      <formula>-105575</formula>
    </cfRule>
  </conditionalFormatting>
  <conditionalFormatting sqref="BA276:BA279">
    <cfRule type="cellIs" dxfId="945" priority="169" operator="lessThan">
      <formula>0</formula>
    </cfRule>
    <cfRule type="cellIs" dxfId="944" priority="170" operator="lessThan">
      <formula>-105575</formula>
    </cfRule>
  </conditionalFormatting>
  <conditionalFormatting sqref="BA241:BA244">
    <cfRule type="cellIs" dxfId="943" priority="179" operator="lessThan">
      <formula>0</formula>
    </cfRule>
    <cfRule type="cellIs" dxfId="942" priority="180" operator="lessThan">
      <formula>-105575</formula>
    </cfRule>
  </conditionalFormatting>
  <conditionalFormatting sqref="BA281:BA284">
    <cfRule type="cellIs" dxfId="941" priority="167" operator="lessThan">
      <formula>0</formula>
    </cfRule>
    <cfRule type="cellIs" dxfId="940" priority="168" operator="lessThan">
      <formula>-105575</formula>
    </cfRule>
  </conditionalFormatting>
  <conditionalFormatting sqref="BA286:BA289">
    <cfRule type="cellIs" dxfId="939" priority="165" operator="lessThan">
      <formula>0</formula>
    </cfRule>
    <cfRule type="cellIs" dxfId="938" priority="166" operator="lessThan">
      <formula>-105575</formula>
    </cfRule>
  </conditionalFormatting>
  <conditionalFormatting sqref="BA291:BA294">
    <cfRule type="cellIs" dxfId="937" priority="163" operator="lessThan">
      <formula>0</formula>
    </cfRule>
    <cfRule type="cellIs" dxfId="936" priority="164" operator="lessThan">
      <formula>-105575</formula>
    </cfRule>
  </conditionalFormatting>
  <conditionalFormatting sqref="BA296:BA299">
    <cfRule type="cellIs" dxfId="935" priority="161" operator="lessThan">
      <formula>0</formula>
    </cfRule>
    <cfRule type="cellIs" dxfId="934" priority="162" operator="lessThan">
      <formula>-105575</formula>
    </cfRule>
  </conditionalFormatting>
  <conditionalFormatting sqref="BA413:BA416">
    <cfRule type="cellIs" dxfId="933" priority="125" operator="lessThan">
      <formula>0</formula>
    </cfRule>
    <cfRule type="cellIs" dxfId="932" priority="126" operator="lessThan">
      <formula>-105575</formula>
    </cfRule>
  </conditionalFormatting>
  <conditionalFormatting sqref="BA435:BA438">
    <cfRule type="cellIs" dxfId="931" priority="123" operator="lessThan">
      <formula>0</formula>
    </cfRule>
    <cfRule type="cellIs" dxfId="930" priority="124" operator="lessThan">
      <formula>-105575</formula>
    </cfRule>
  </conditionalFormatting>
  <conditionalFormatting sqref="BA440:BA443">
    <cfRule type="cellIs" dxfId="929" priority="121" operator="lessThan">
      <formula>0</formula>
    </cfRule>
    <cfRule type="cellIs" dxfId="928" priority="122" operator="lessThan">
      <formula>-105575</formula>
    </cfRule>
  </conditionalFormatting>
  <conditionalFormatting sqref="BA465:BA468">
    <cfRule type="cellIs" dxfId="927" priority="115" operator="lessThan">
      <formula>0</formula>
    </cfRule>
    <cfRule type="cellIs" dxfId="926" priority="116" operator="lessThan">
      <formula>-105575</formula>
    </cfRule>
  </conditionalFormatting>
  <conditionalFormatting sqref="BA495:BA498">
    <cfRule type="cellIs" dxfId="925" priority="107" operator="lessThan">
      <formula>0</formula>
    </cfRule>
    <cfRule type="cellIs" dxfId="924" priority="108" operator="lessThan">
      <formula>-105575</formula>
    </cfRule>
  </conditionalFormatting>
  <conditionalFormatting sqref="BA500:BA503">
    <cfRule type="cellIs" dxfId="923" priority="105" operator="lessThan">
      <formula>0</formula>
    </cfRule>
    <cfRule type="cellIs" dxfId="922" priority="106" operator="lessThan">
      <formula>-105575</formula>
    </cfRule>
  </conditionalFormatting>
  <conditionalFormatting sqref="BA317:BA320">
    <cfRule type="cellIs" dxfId="921" priority="153" operator="lessThan">
      <formula>0</formula>
    </cfRule>
    <cfRule type="cellIs" dxfId="920" priority="154" operator="lessThan">
      <formula>-105575</formula>
    </cfRule>
  </conditionalFormatting>
  <conditionalFormatting sqref="BA332:BA335">
    <cfRule type="cellIs" dxfId="919" priority="151" operator="lessThan">
      <formula>0</formula>
    </cfRule>
    <cfRule type="cellIs" dxfId="918" priority="152" operator="lessThan">
      <formula>-105575</formula>
    </cfRule>
  </conditionalFormatting>
  <conditionalFormatting sqref="BA337:BA340">
    <cfRule type="cellIs" dxfId="917" priority="149" operator="lessThan">
      <formula>0</formula>
    </cfRule>
    <cfRule type="cellIs" dxfId="916" priority="150" operator="lessThan">
      <formula>-105575</formula>
    </cfRule>
  </conditionalFormatting>
  <conditionalFormatting sqref="BA302:BA305 BA307:BA310">
    <cfRule type="cellIs" dxfId="915" priority="159" operator="lessThan">
      <formula>0</formula>
    </cfRule>
    <cfRule type="cellIs" dxfId="914" priority="160" operator="lessThan">
      <formula>-105575</formula>
    </cfRule>
  </conditionalFormatting>
  <conditionalFormatting sqref="BA322:BA325 BA327:BA330">
    <cfRule type="cellIs" dxfId="913" priority="157" operator="lessThan">
      <formula>0</formula>
    </cfRule>
    <cfRule type="cellIs" dxfId="912" priority="158" operator="lessThan">
      <formula>-105575</formula>
    </cfRule>
  </conditionalFormatting>
  <conditionalFormatting sqref="BA312:BA315">
    <cfRule type="cellIs" dxfId="911" priority="155" operator="lessThan">
      <formula>0</formula>
    </cfRule>
    <cfRule type="cellIs" dxfId="910" priority="156" operator="lessThan">
      <formula>-105575</formula>
    </cfRule>
  </conditionalFormatting>
  <conditionalFormatting sqref="BA363:BA366">
    <cfRule type="cellIs" dxfId="909" priority="141" operator="lessThan">
      <formula>0</formula>
    </cfRule>
    <cfRule type="cellIs" dxfId="908" priority="142" operator="lessThan">
      <formula>-105575</formula>
    </cfRule>
  </conditionalFormatting>
  <conditionalFormatting sqref="BA378:BA381">
    <cfRule type="cellIs" dxfId="907" priority="139" operator="lessThan">
      <formula>0</formula>
    </cfRule>
    <cfRule type="cellIs" dxfId="906" priority="140" operator="lessThan">
      <formula>-105575</formula>
    </cfRule>
  </conditionalFormatting>
  <conditionalFormatting sqref="BA383:BA386">
    <cfRule type="cellIs" dxfId="905" priority="137" operator="lessThan">
      <formula>0</formula>
    </cfRule>
    <cfRule type="cellIs" dxfId="904" priority="138" operator="lessThan">
      <formula>-105575</formula>
    </cfRule>
  </conditionalFormatting>
  <conditionalFormatting sqref="BA388:BA391">
    <cfRule type="cellIs" dxfId="903" priority="135" operator="lessThan">
      <formula>0</formula>
    </cfRule>
    <cfRule type="cellIs" dxfId="902" priority="136" operator="lessThan">
      <formula>-105575</formula>
    </cfRule>
  </conditionalFormatting>
  <conditionalFormatting sqref="BA343:BA346 BA348:BA351 BA353:BA356">
    <cfRule type="cellIs" dxfId="901" priority="147" operator="lessThan">
      <formula>0</formula>
    </cfRule>
    <cfRule type="cellIs" dxfId="900" priority="148" operator="lessThan">
      <formula>-105575</formula>
    </cfRule>
  </conditionalFormatting>
  <conditionalFormatting sqref="BA368:BA371 BA373:BA376">
    <cfRule type="cellIs" dxfId="899" priority="145" operator="lessThan">
      <formula>0</formula>
    </cfRule>
    <cfRule type="cellIs" dxfId="898" priority="146" operator="lessThan">
      <formula>-105575</formula>
    </cfRule>
  </conditionalFormatting>
  <conditionalFormatting sqref="BA393:BA396">
    <cfRule type="cellIs" dxfId="897" priority="133" operator="lessThan">
      <formula>0</formula>
    </cfRule>
    <cfRule type="cellIs" dxfId="896" priority="134" operator="lessThan">
      <formula>-105575</formula>
    </cfRule>
  </conditionalFormatting>
  <conditionalFormatting sqref="BA358:BA361">
    <cfRule type="cellIs" dxfId="895" priority="143" operator="lessThan">
      <formula>0</formula>
    </cfRule>
    <cfRule type="cellIs" dxfId="894" priority="144" operator="lessThan">
      <formula>-105575</formula>
    </cfRule>
  </conditionalFormatting>
  <conditionalFormatting sqref="BA398:BA401">
    <cfRule type="cellIs" dxfId="893" priority="131" operator="lessThan">
      <formula>0</formula>
    </cfRule>
    <cfRule type="cellIs" dxfId="892" priority="132" operator="lessThan">
      <formula>-105575</formula>
    </cfRule>
  </conditionalFormatting>
  <conditionalFormatting sqref="BA403:BA406">
    <cfRule type="cellIs" dxfId="891" priority="129" operator="lessThan">
      <formula>0</formula>
    </cfRule>
    <cfRule type="cellIs" dxfId="890" priority="130" operator="lessThan">
      <formula>-105575</formula>
    </cfRule>
  </conditionalFormatting>
  <conditionalFormatting sqref="BA408:BA411">
    <cfRule type="cellIs" dxfId="889" priority="127" operator="lessThan">
      <formula>0</formula>
    </cfRule>
    <cfRule type="cellIs" dxfId="888" priority="128" operator="lessThan">
      <formula>-105575</formula>
    </cfRule>
  </conditionalFormatting>
  <conditionalFormatting sqref="BA445:BA448 BA450:BA453 BA455:BA458">
    <cfRule type="cellIs" dxfId="887" priority="119" operator="lessThan">
      <formula>0</formula>
    </cfRule>
    <cfRule type="cellIs" dxfId="886" priority="120" operator="lessThan">
      <formula>-105575</formula>
    </cfRule>
  </conditionalFormatting>
  <conditionalFormatting sqref="BA460:BA463">
    <cfRule type="cellIs" dxfId="885" priority="117" operator="lessThan">
      <formula>0</formula>
    </cfRule>
    <cfRule type="cellIs" dxfId="884" priority="118" operator="lessThan">
      <formula>-105575</formula>
    </cfRule>
  </conditionalFormatting>
  <conditionalFormatting sqref="BA470:BA473">
    <cfRule type="cellIs" dxfId="883" priority="113" operator="lessThan">
      <formula>0</formula>
    </cfRule>
    <cfRule type="cellIs" dxfId="882" priority="114" operator="lessThan">
      <formula>-105575</formula>
    </cfRule>
  </conditionalFormatting>
  <conditionalFormatting sqref="BA475:BA478 BA480:BA483 BA485:BA488">
    <cfRule type="cellIs" dxfId="881" priority="111" operator="lessThan">
      <formula>0</formula>
    </cfRule>
    <cfRule type="cellIs" dxfId="880" priority="112" operator="lessThan">
      <formula>-105575</formula>
    </cfRule>
  </conditionalFormatting>
  <conditionalFormatting sqref="BA490:BA493">
    <cfRule type="cellIs" dxfId="879" priority="109" operator="lessThan">
      <formula>0</formula>
    </cfRule>
    <cfRule type="cellIs" dxfId="878" priority="110" operator="lessThan">
      <formula>-105575</formula>
    </cfRule>
  </conditionalFormatting>
  <conditionalFormatting sqref="BA506:BA509 BA511:BA514 BA516:BA519">
    <cfRule type="cellIs" dxfId="877" priority="103" operator="lessThan">
      <formula>0</formula>
    </cfRule>
    <cfRule type="cellIs" dxfId="876" priority="104" operator="lessThan">
      <formula>-105575</formula>
    </cfRule>
  </conditionalFormatting>
  <conditionalFormatting sqref="BA521:BA524">
    <cfRule type="cellIs" dxfId="875" priority="101" operator="lessThan">
      <formula>0</formula>
    </cfRule>
    <cfRule type="cellIs" dxfId="874" priority="102" operator="lessThan">
      <formula>-105575</formula>
    </cfRule>
  </conditionalFormatting>
  <conditionalFormatting sqref="BA526:BA529">
    <cfRule type="cellIs" dxfId="873" priority="99" operator="lessThan">
      <formula>0</formula>
    </cfRule>
    <cfRule type="cellIs" dxfId="872" priority="100" operator="lessThan">
      <formula>-105575</formula>
    </cfRule>
  </conditionalFormatting>
  <conditionalFormatting sqref="BA551:BA554">
    <cfRule type="cellIs" dxfId="871" priority="93" operator="lessThan">
      <formula>0</formula>
    </cfRule>
    <cfRule type="cellIs" dxfId="870" priority="94" operator="lessThan">
      <formula>-105575</formula>
    </cfRule>
  </conditionalFormatting>
  <conditionalFormatting sqref="BA531:BA534 BA536:BA539 BA541:BA544">
    <cfRule type="cellIs" dxfId="869" priority="97" operator="lessThan">
      <formula>0</formula>
    </cfRule>
    <cfRule type="cellIs" dxfId="868" priority="98" operator="lessThan">
      <formula>-105575</formula>
    </cfRule>
  </conditionalFormatting>
  <conditionalFormatting sqref="BA546:BA549">
    <cfRule type="cellIs" dxfId="867" priority="95" operator="lessThan">
      <formula>0</formula>
    </cfRule>
    <cfRule type="cellIs" dxfId="866" priority="96" operator="lessThan">
      <formula>-105575</formula>
    </cfRule>
  </conditionalFormatting>
  <conditionalFormatting sqref="BA556:BA559">
    <cfRule type="cellIs" dxfId="865" priority="91" operator="lessThan">
      <formula>0</formula>
    </cfRule>
    <cfRule type="cellIs" dxfId="864" priority="92" operator="lessThan">
      <formula>-105575</formula>
    </cfRule>
  </conditionalFormatting>
  <conditionalFormatting sqref="BA561:BA564 BA566:BA569 BA571:BA574">
    <cfRule type="cellIs" dxfId="863" priority="89" operator="lessThan">
      <formula>0</formula>
    </cfRule>
    <cfRule type="cellIs" dxfId="862" priority="90" operator="lessThan">
      <formula>-105575</formula>
    </cfRule>
  </conditionalFormatting>
  <conditionalFormatting sqref="BA576:BA579">
    <cfRule type="cellIs" dxfId="861" priority="87" operator="lessThan">
      <formula>0</formula>
    </cfRule>
    <cfRule type="cellIs" dxfId="860" priority="88" operator="lessThan">
      <formula>-105575</formula>
    </cfRule>
  </conditionalFormatting>
  <conditionalFormatting sqref="BA582:BA585 BA587:BA590 BA592:BA595">
    <cfRule type="cellIs" dxfId="859" priority="85" operator="lessThan">
      <formula>0</formula>
    </cfRule>
    <cfRule type="cellIs" dxfId="858" priority="86" operator="lessThan">
      <formula>-105575</formula>
    </cfRule>
  </conditionalFormatting>
  <conditionalFormatting sqref="BA597:BA600">
    <cfRule type="cellIs" dxfId="857" priority="83" operator="lessThan">
      <formula>0</formula>
    </cfRule>
    <cfRule type="cellIs" dxfId="856" priority="84" operator="lessThan">
      <formula>-105575</formula>
    </cfRule>
  </conditionalFormatting>
  <conditionalFormatting sqref="BA602:BA605">
    <cfRule type="cellIs" dxfId="855" priority="81" operator="lessThan">
      <formula>0</formula>
    </cfRule>
    <cfRule type="cellIs" dxfId="854" priority="82" operator="lessThan">
      <formula>-105575</formula>
    </cfRule>
  </conditionalFormatting>
  <conditionalFormatting sqref="BA627:BA630">
    <cfRule type="cellIs" dxfId="853" priority="75" operator="lessThan">
      <formula>0</formula>
    </cfRule>
    <cfRule type="cellIs" dxfId="852" priority="76" operator="lessThan">
      <formula>-105575</formula>
    </cfRule>
  </conditionalFormatting>
  <conditionalFormatting sqref="BA607:BA610 BA612:BA615 BA617:BA620">
    <cfRule type="cellIs" dxfId="851" priority="79" operator="lessThan">
      <formula>0</formula>
    </cfRule>
    <cfRule type="cellIs" dxfId="850" priority="80" operator="lessThan">
      <formula>-105575</formula>
    </cfRule>
  </conditionalFormatting>
  <conditionalFormatting sqref="BA622:BA625">
    <cfRule type="cellIs" dxfId="849" priority="77" operator="lessThan">
      <formula>0</formula>
    </cfRule>
    <cfRule type="cellIs" dxfId="848" priority="78" operator="lessThan">
      <formula>-105575</formula>
    </cfRule>
  </conditionalFormatting>
  <conditionalFormatting sqref="BA632:BA635">
    <cfRule type="cellIs" dxfId="847" priority="73" operator="lessThan">
      <formula>0</formula>
    </cfRule>
    <cfRule type="cellIs" dxfId="846" priority="74" operator="lessThan">
      <formula>-105575</formula>
    </cfRule>
  </conditionalFormatting>
  <conditionalFormatting sqref="BA637:BA640 BA642:BA645 BA647:BA650">
    <cfRule type="cellIs" dxfId="845" priority="71" operator="lessThan">
      <formula>0</formula>
    </cfRule>
    <cfRule type="cellIs" dxfId="844" priority="72" operator="lessThan">
      <formula>-105575</formula>
    </cfRule>
  </conditionalFormatting>
  <conditionalFormatting sqref="BA652:BA655">
    <cfRule type="cellIs" dxfId="843" priority="69" operator="lessThan">
      <formula>0</formula>
    </cfRule>
    <cfRule type="cellIs" dxfId="842" priority="70" operator="lessThan">
      <formula>-105575</formula>
    </cfRule>
  </conditionalFormatting>
  <conditionalFormatting sqref="BA657:BA660 BA662:BA665">
    <cfRule type="cellIs" dxfId="841" priority="67" operator="lessThan">
      <formula>0</formula>
    </cfRule>
    <cfRule type="cellIs" dxfId="840" priority="68" operator="lessThan">
      <formula>-105575</formula>
    </cfRule>
  </conditionalFormatting>
  <conditionalFormatting sqref="BA667:BA670">
    <cfRule type="cellIs" dxfId="839" priority="65" operator="lessThan">
      <formula>0</formula>
    </cfRule>
    <cfRule type="cellIs" dxfId="838" priority="66" operator="lessThan">
      <formula>-105575</formula>
    </cfRule>
  </conditionalFormatting>
  <conditionalFormatting sqref="BA673:BA676 BA678:BA681 BA683:BA686">
    <cfRule type="cellIs" dxfId="837" priority="63" operator="lessThan">
      <formula>0</formula>
    </cfRule>
    <cfRule type="cellIs" dxfId="836" priority="64" operator="lessThan">
      <formula>-105575</formula>
    </cfRule>
  </conditionalFormatting>
  <conditionalFormatting sqref="BA688:BA691">
    <cfRule type="cellIs" dxfId="835" priority="61" operator="lessThan">
      <formula>0</formula>
    </cfRule>
    <cfRule type="cellIs" dxfId="834" priority="62" operator="lessThan">
      <formula>-105575</formula>
    </cfRule>
  </conditionalFormatting>
  <conditionalFormatting sqref="BA693:BA696">
    <cfRule type="cellIs" dxfId="833" priority="59" operator="lessThan">
      <formula>0</formula>
    </cfRule>
    <cfRule type="cellIs" dxfId="832" priority="60" operator="lessThan">
      <formula>-105575</formula>
    </cfRule>
  </conditionalFormatting>
  <conditionalFormatting sqref="BA718:BA721">
    <cfRule type="cellIs" dxfId="831" priority="53" operator="lessThan">
      <formula>0</formula>
    </cfRule>
    <cfRule type="cellIs" dxfId="830" priority="54" operator="lessThan">
      <formula>-105575</formula>
    </cfRule>
  </conditionalFormatting>
  <conditionalFormatting sqref="BA698:BA701 BA703:BA706 BA708:BA711">
    <cfRule type="cellIs" dxfId="829" priority="57" operator="lessThan">
      <formula>0</formula>
    </cfRule>
    <cfRule type="cellIs" dxfId="828" priority="58" operator="lessThan">
      <formula>-105575</formula>
    </cfRule>
  </conditionalFormatting>
  <conditionalFormatting sqref="BA713:BA716">
    <cfRule type="cellIs" dxfId="827" priority="55" operator="lessThan">
      <formula>0</formula>
    </cfRule>
    <cfRule type="cellIs" dxfId="826" priority="56" operator="lessThan">
      <formula>-105575</formula>
    </cfRule>
  </conditionalFormatting>
  <conditionalFormatting sqref="BA723:BA726">
    <cfRule type="cellIs" dxfId="825" priority="51" operator="lessThan">
      <formula>0</formula>
    </cfRule>
    <cfRule type="cellIs" dxfId="824" priority="52" operator="lessThan">
      <formula>-105575</formula>
    </cfRule>
  </conditionalFormatting>
  <conditionalFormatting sqref="BA728:BA731 BA733:BA736 BA738:BA741">
    <cfRule type="cellIs" dxfId="823" priority="49" operator="lessThan">
      <formula>0</formula>
    </cfRule>
    <cfRule type="cellIs" dxfId="822" priority="50" operator="lessThan">
      <formula>-105575</formula>
    </cfRule>
  </conditionalFormatting>
  <conditionalFormatting sqref="BA743:BA746">
    <cfRule type="cellIs" dxfId="821" priority="47" operator="lessThan">
      <formula>0</formula>
    </cfRule>
    <cfRule type="cellIs" dxfId="820" priority="48" operator="lessThan">
      <formula>-105575</formula>
    </cfRule>
  </conditionalFormatting>
  <conditionalFormatting sqref="BA748:BA751 BA753:BA756">
    <cfRule type="cellIs" dxfId="819" priority="45" operator="lessThan">
      <formula>0</formula>
    </cfRule>
    <cfRule type="cellIs" dxfId="818" priority="46" operator="lessThan">
      <formula>-105575</formula>
    </cfRule>
  </conditionalFormatting>
  <conditionalFormatting sqref="BA760:BA763 BA765:BA768 BA770:BA773">
    <cfRule type="cellIs" dxfId="817" priority="43" operator="lessThan">
      <formula>0</formula>
    </cfRule>
    <cfRule type="cellIs" dxfId="816" priority="44" operator="lessThan">
      <formula>-105575</formula>
    </cfRule>
  </conditionalFormatting>
  <conditionalFormatting sqref="BA775:BA778">
    <cfRule type="cellIs" dxfId="815" priority="41" operator="lessThan">
      <formula>0</formula>
    </cfRule>
    <cfRule type="cellIs" dxfId="814" priority="42" operator="lessThan">
      <formula>-105575</formula>
    </cfRule>
  </conditionalFormatting>
  <conditionalFormatting sqref="BA780:BA783">
    <cfRule type="cellIs" dxfId="813" priority="39" operator="lessThan">
      <formula>0</formula>
    </cfRule>
    <cfRule type="cellIs" dxfId="812" priority="40" operator="lessThan">
      <formula>-105575</formula>
    </cfRule>
  </conditionalFormatting>
  <conditionalFormatting sqref="BA805:BA808">
    <cfRule type="cellIs" dxfId="811" priority="33" operator="lessThan">
      <formula>0</formula>
    </cfRule>
    <cfRule type="cellIs" dxfId="810" priority="34" operator="lessThan">
      <formula>-105575</formula>
    </cfRule>
  </conditionalFormatting>
  <conditionalFormatting sqref="BA785:BA788 BA790:BA793 BA795:BA798">
    <cfRule type="cellIs" dxfId="809" priority="37" operator="lessThan">
      <formula>0</formula>
    </cfRule>
    <cfRule type="cellIs" dxfId="808" priority="38" operator="lessThan">
      <formula>-105575</formula>
    </cfRule>
  </conditionalFormatting>
  <conditionalFormatting sqref="BA800:BA803">
    <cfRule type="cellIs" dxfId="807" priority="35" operator="lessThan">
      <formula>0</formula>
    </cfRule>
    <cfRule type="cellIs" dxfId="806" priority="36" operator="lessThan">
      <formula>-105575</formula>
    </cfRule>
  </conditionalFormatting>
  <conditionalFormatting sqref="BA810:BA813">
    <cfRule type="cellIs" dxfId="805" priority="31" operator="lessThan">
      <formula>0</formula>
    </cfRule>
    <cfRule type="cellIs" dxfId="804" priority="32" operator="lessThan">
      <formula>-105575</formula>
    </cfRule>
  </conditionalFormatting>
  <conditionalFormatting sqref="BA815:BA818">
    <cfRule type="cellIs" dxfId="803" priority="29" operator="lessThan">
      <formula>0</formula>
    </cfRule>
    <cfRule type="cellIs" dxfId="802" priority="30" operator="lessThan">
      <formula>-105575</formula>
    </cfRule>
  </conditionalFormatting>
  <conditionalFormatting sqref="BA821:BA824 BA826:BA829 BA831:BA834">
    <cfRule type="cellIs" dxfId="801" priority="27" operator="lessThan">
      <formula>0</formula>
    </cfRule>
    <cfRule type="cellIs" dxfId="800" priority="28" operator="lessThan">
      <formula>-105575</formula>
    </cfRule>
  </conditionalFormatting>
  <conditionalFormatting sqref="BA836:BA839">
    <cfRule type="cellIs" dxfId="799" priority="25" operator="lessThan">
      <formula>0</formula>
    </cfRule>
    <cfRule type="cellIs" dxfId="798" priority="26" operator="lessThan">
      <formula>-105575</formula>
    </cfRule>
  </conditionalFormatting>
  <conditionalFormatting sqref="BA841:BA844">
    <cfRule type="cellIs" dxfId="797" priority="23" operator="lessThan">
      <formula>0</formula>
    </cfRule>
    <cfRule type="cellIs" dxfId="796" priority="24" operator="lessThan">
      <formula>-105575</formula>
    </cfRule>
  </conditionalFormatting>
  <conditionalFormatting sqref="BA866:BA869">
    <cfRule type="cellIs" dxfId="795" priority="17" operator="lessThan">
      <formula>0</formula>
    </cfRule>
    <cfRule type="cellIs" dxfId="794" priority="18" operator="lessThan">
      <formula>-105575</formula>
    </cfRule>
  </conditionalFormatting>
  <conditionalFormatting sqref="BA846:BA849 BA851:BA854 BA856:BA859">
    <cfRule type="cellIs" dxfId="793" priority="21" operator="lessThan">
      <formula>0</formula>
    </cfRule>
    <cfRule type="cellIs" dxfId="792" priority="22" operator="lessThan">
      <formula>-105575</formula>
    </cfRule>
  </conditionalFormatting>
  <conditionalFormatting sqref="BA861:BA864">
    <cfRule type="cellIs" dxfId="791" priority="19" operator="lessThan">
      <formula>0</formula>
    </cfRule>
    <cfRule type="cellIs" dxfId="790" priority="20" operator="lessThan">
      <formula>-105575</formula>
    </cfRule>
  </conditionalFormatting>
  <conditionalFormatting sqref="BA872:BA875 BA877:BA880 BA882:BA885">
    <cfRule type="cellIs" dxfId="789" priority="15" operator="lessThan">
      <formula>0</formula>
    </cfRule>
    <cfRule type="cellIs" dxfId="788" priority="16" operator="lessThan">
      <formula>-105575</formula>
    </cfRule>
  </conditionalFormatting>
  <conditionalFormatting sqref="BA887:BA890">
    <cfRule type="cellIs" dxfId="787" priority="13" operator="lessThan">
      <formula>0</formula>
    </cfRule>
    <cfRule type="cellIs" dxfId="786" priority="14" operator="lessThan">
      <formula>-105575</formula>
    </cfRule>
  </conditionalFormatting>
  <conditionalFormatting sqref="BA892:BA895">
    <cfRule type="cellIs" dxfId="785" priority="11" operator="lessThan">
      <formula>0</formula>
    </cfRule>
    <cfRule type="cellIs" dxfId="784" priority="12" operator="lessThan">
      <formula>-105575</formula>
    </cfRule>
  </conditionalFormatting>
  <conditionalFormatting sqref="BA897:BA900">
    <cfRule type="cellIs" dxfId="783" priority="9" operator="lessThan">
      <formula>0</formula>
    </cfRule>
    <cfRule type="cellIs" dxfId="782" priority="10" operator="lessThan">
      <formula>-105575</formula>
    </cfRule>
  </conditionalFormatting>
  <conditionalFormatting sqref="BA903:BA906 BA908:BA911 BA913:BA916">
    <cfRule type="cellIs" dxfId="781" priority="7" operator="lessThan">
      <formula>0</formula>
    </cfRule>
    <cfRule type="cellIs" dxfId="780" priority="8" operator="lessThan">
      <formula>-105575</formula>
    </cfRule>
  </conditionalFormatting>
  <conditionalFormatting sqref="BA918:BA921">
    <cfRule type="cellIs" dxfId="779" priority="5" operator="lessThan">
      <formula>0</formula>
    </cfRule>
    <cfRule type="cellIs" dxfId="778" priority="6" operator="lessThan">
      <formula>-105575</formula>
    </cfRule>
  </conditionalFormatting>
  <conditionalFormatting sqref="BA923:BA926">
    <cfRule type="cellIs" dxfId="777" priority="3" operator="lessThan">
      <formula>0</formula>
    </cfRule>
    <cfRule type="cellIs" dxfId="776" priority="4" operator="lessThan">
      <formula>-105575</formula>
    </cfRule>
  </conditionalFormatting>
  <conditionalFormatting sqref="BA928:BA931 BA933:BA936 BA938:BA942">
    <cfRule type="cellIs" dxfId="775" priority="1" operator="lessThan">
      <formula>0</formula>
    </cfRule>
    <cfRule type="cellIs" dxfId="774"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 Standard_Cost'!$B$4:$B$9</xm:f>
          </x14:formula1>
          <xm:sqref>I8:I11 I139:I142 I923:I926 I129:I132 I933:I936 I39:I45 I34:I37 I23:I26 I13:I16 I18:I21 I28:I31 I112:I115 I928:I931 I846:I849 I52:I55 I57:I60 I62:I65 I67:I70 I72:I75 I77:I80 I82:I85 I87:I90 I92:I95 I117:I120 I122:I125 I908:I911 I425:I428 I420:I423 I149 I195:I198 I220:I223 I215:I218 I205:I208 I470:I473 I137 I154:I157 I159:I162 I152 I169:I172 I167 I179:I182 I164 I189:I192 I210:I213 I236:I239 I231:I234 I226:I229 I256:I259 I251:I254 I241:I244 I246:I249 I261:I264 I266:I269 I271:I274 I134 I281:I284 I918:I921 I291:I294 I296:I299 I903:I906 I302:I305 I327:I330 I322:I325 I312:I315 I317:I320 I332:I335 I337:I340 I831:I834 I826:I829 I744:I746 I821:I824 I836:I839 I841:I844 I856:I859 I861:I864 I938 I388:I391 I393:I396 I398:I401 I403:I406 I408:I411 I413:I416 I913:I916 I440:I443 I455:I458 I450:I453 I445:I448 I435 I897:I900 I144:I147 I485:I488 I480:I483 I475:I478 I490:I493 I495:I498 I500:I503 I516:I519 I511:I514 I506:I509 I521:I524 I526:I529 I541:I544 I536:I539 I531:I534 I546:I549 I551:I554 I556:I559 I571:I574 I566:I569 I561:I564 I576:I579 I592:I595 I587:I590 I582:I585 I597:I600 I602:I605 I617:I620 I612:I615 I607:I610 I622:I625 I627:I630 I632:I635 I647:I650 I642:I645 I637:I640 I652:I655 I662:I665 I657:I660 I465 I683:I686 I678:I681 I673:I676 I688:I691 I693:I696 I708:I711 I703:I706 I866:I869 I713:I716 I718:I721 I723:I726 I734:I736 I729:I731 I699:I701 I739:I741 I753:I756 I748:I751 I877:I880 I872:I875 I760:I763 I887:I890 I786:I788 I882:I885 I790:I793 I892:I895 I800:I803 I805:I808 I810:I813</xm:sqref>
        </x14:dataValidation>
        <x14:dataValidation type="list" allowBlank="1" showInputMessage="1" showErrorMessage="1">
          <x14:formula1>
            <xm:f>'C:\Users\anisa.leka\Desktop\SND Finale\[4.Formati IV_Modeli i Kostimit Financiar_Metodologjia e Kostimit_IPSIS Standart 903211633 (2).xlsx]1. Standard_Cost'!#REF!</xm:f>
          </x14:formula1>
          <xm:sqref>I698 I728 I733 I738 I743</xm:sqref>
        </x14:dataValidation>
        <x14:dataValidation type="list" allowBlank="1" showInputMessage="1" showErrorMessage="1">
          <x14:formula1>
            <xm:f>'C:\Users\anisa.leka\Desktop\[Copy of 4 Formati IV_Modeli i Kostimit Financiar_Metodologjia e Kostimit_IPSIS Standart 903211633 KLGJ 18 03 2021.xlsx]1. Standard_Cost'!#REF!</xm:f>
          </x14:formula1>
          <xm:sqref>I47:I50 I939:I942 I98:I101 I135:I136 I150:I151 I165:I166 I174:I177 I184:I187 I200:I203 I276:I279 I286:I289 I307:I310 I430:I433 I436:I438 I460:I463 I466:I468 I667:I670 I771:I774 I765:I769 I776:I779 I781:I784 I795:I798 I815:I818 I851:I854 I103:I110</xm:sqref>
        </x14:dataValidation>
        <x14:dataValidation type="list" allowBlank="1" showInputMessage="1" showErrorMessage="1">
          <x14:formula1>
            <xm:f>'C:\Users\anisa.leka\Desktop\[Ndihma Juridike.xlsx]1. Standard_Cost'!#REF!</xm:f>
          </x14:formula1>
          <xm:sqref>I383:I386 I363:I366 I378:I381 I373:I376 I368:I371 I343:I346 I358:I361 I353:I356 I348:I351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9"/>
  <sheetViews>
    <sheetView zoomScale="80" zoomScaleNormal="80" workbookViewId="0">
      <pane xSplit="5" ySplit="5" topLeftCell="AH940" activePane="bottomRight" state="frozen"/>
      <selection pane="topRight" activeCell="F1" sqref="F1"/>
      <selection pane="bottomLeft" activeCell="A6" sqref="A6"/>
      <selection pane="bottomRight" activeCell="BA95" sqref="BA95"/>
    </sheetView>
  </sheetViews>
  <sheetFormatPr defaultColWidth="8.85546875" defaultRowHeight="12.75" outlineLevelRow="2" outlineLevelCol="2" x14ac:dyDescent="0.2"/>
  <cols>
    <col min="1" max="1" width="3.5703125" style="61" customWidth="1"/>
    <col min="2" max="2" width="2.42578125" style="61" customWidth="1"/>
    <col min="3" max="3" width="2.42578125" style="149" customWidth="1"/>
    <col min="4" max="4" width="22.7109375" style="149" customWidth="1"/>
    <col min="5" max="5" width="44.7109375" style="149" customWidth="1" outlineLevel="1"/>
    <col min="6" max="6" width="8.5703125" style="149" customWidth="1" outlineLevel="1"/>
    <col min="7" max="7" width="9.42578125" style="149" customWidth="1" outlineLevel="1"/>
    <col min="8" max="8" width="14.5703125" style="68" customWidth="1" outlineLevel="2"/>
    <col min="9" max="9" width="7.85546875" style="68" customWidth="1" outlineLevel="2"/>
    <col min="10" max="10" width="7.140625" style="68" customWidth="1" outlineLevel="2"/>
    <col min="11" max="11" width="8.140625" style="68" customWidth="1" outlineLevel="2"/>
    <col min="12" max="12" width="13.140625" style="68" customWidth="1" outlineLevel="1"/>
    <col min="13" max="13" width="12.7109375" style="68" customWidth="1" outlineLevel="1"/>
    <col min="14" max="14" width="6.140625" style="68" customWidth="1" outlineLevel="2"/>
    <col min="15" max="15" width="5.42578125" style="68" customWidth="1" outlineLevel="2"/>
    <col min="16" max="16" width="6.85546875" style="68" customWidth="1" outlineLevel="2"/>
    <col min="17" max="17" width="6.140625" style="68" customWidth="1" outlineLevel="2"/>
    <col min="18" max="18" width="11.42578125" style="68" customWidth="1" outlineLevel="2"/>
    <col min="19" max="19" width="12" style="68" customWidth="1" outlineLevel="2"/>
    <col min="20" max="20" width="9.42578125" style="68" customWidth="1" outlineLevel="2"/>
    <col min="21" max="21" width="9.5703125" style="68" customWidth="1" outlineLevel="2"/>
    <col min="22" max="23" width="5.42578125" style="68" customWidth="1" outlineLevel="2"/>
    <col min="24" max="24" width="7.42578125" style="68" customWidth="1" outlineLevel="2"/>
    <col min="25" max="25" width="11.140625" style="68" customWidth="1" outlineLevel="1"/>
    <col min="26" max="27" width="7.5703125" style="68" customWidth="1" outlineLevel="2"/>
    <col min="28" max="28" width="10.140625" style="68" customWidth="1" outlineLevel="1"/>
    <col min="29" max="29" width="10" style="68" customWidth="1" outlineLevel="1"/>
    <col min="30" max="30" width="15.5703125" style="68" customWidth="1" outlineLevel="2"/>
    <col min="31" max="31" width="12.42578125" style="68" customWidth="1" outlineLevel="2"/>
    <col min="32" max="32" width="11.5703125" style="68" customWidth="1" outlineLevel="1"/>
    <col min="33" max="33" width="6.5703125" style="68" customWidth="1" outlineLevel="2"/>
    <col min="34" max="34" width="5.42578125" style="68" customWidth="1" outlineLevel="2"/>
    <col min="35" max="35" width="6.5703125" style="68" customWidth="1" outlineLevel="2"/>
    <col min="36" max="37" width="8.5703125" style="68" customWidth="1" outlineLevel="2"/>
    <col min="38" max="38" width="8" style="68" customWidth="1" outlineLevel="2"/>
    <col min="39" max="39" width="11.5703125" style="68" customWidth="1" outlineLevel="1"/>
    <col min="40" max="40" width="10" style="68" customWidth="1" outlineLevel="1"/>
    <col min="41" max="41" width="18.42578125" style="68" customWidth="1" outlineLevel="2"/>
    <col min="42" max="42" width="2.5703125" style="68" customWidth="1"/>
    <col min="43" max="43" width="12.5703125" style="68" customWidth="1"/>
    <col min="44" max="44" width="11.42578125" style="68" customWidth="1"/>
    <col min="45" max="45" width="8.5703125" style="68" customWidth="1"/>
    <col min="46" max="46" width="11.5703125" style="68" bestFit="1" customWidth="1"/>
    <col min="47" max="47" width="14.5703125" style="63" customWidth="1"/>
    <col min="48" max="48" width="8.5703125" style="63" bestFit="1" customWidth="1"/>
    <col min="49" max="52" width="8.5703125" style="63" customWidth="1"/>
    <col min="53" max="53" width="9.42578125" style="63" bestFit="1" customWidth="1"/>
    <col min="54" max="16384" width="8.85546875" style="68"/>
  </cols>
  <sheetData>
    <row r="1" spans="1:53" s="61" customFormat="1" ht="61.5" customHeight="1" x14ac:dyDescent="0.2">
      <c r="B1" s="259" t="s">
        <v>181</v>
      </c>
      <c r="C1" s="259"/>
      <c r="D1" s="259"/>
      <c r="E1" s="259"/>
      <c r="F1" s="259"/>
      <c r="G1" s="259"/>
      <c r="H1" s="259"/>
      <c r="I1" s="259"/>
      <c r="J1" s="259"/>
      <c r="K1" s="259"/>
      <c r="L1" s="259"/>
      <c r="M1" s="62"/>
      <c r="AU1" s="63"/>
      <c r="AV1" s="63"/>
      <c r="AW1" s="63"/>
      <c r="AX1" s="63"/>
      <c r="AY1" s="63"/>
      <c r="AZ1" s="63"/>
      <c r="BA1" s="63"/>
    </row>
    <row r="2" spans="1:53" ht="24.75" customHeight="1" x14ac:dyDescent="0.2">
      <c r="A2" s="61" t="s">
        <v>62</v>
      </c>
      <c r="B2" s="263" t="s">
        <v>136</v>
      </c>
      <c r="C2" s="264"/>
      <c r="D2" s="264"/>
      <c r="E2" s="265"/>
      <c r="F2" s="152" t="s">
        <v>151</v>
      </c>
      <c r="G2" s="152" t="s">
        <v>152</v>
      </c>
      <c r="H2" s="64" t="s">
        <v>61</v>
      </c>
      <c r="I2" s="65" t="s">
        <v>0</v>
      </c>
      <c r="J2" s="65" t="s">
        <v>15</v>
      </c>
      <c r="K2" s="65" t="s">
        <v>16</v>
      </c>
      <c r="L2" s="66" t="s">
        <v>11</v>
      </c>
      <c r="M2" s="66" t="s">
        <v>91</v>
      </c>
      <c r="N2" s="65" t="s">
        <v>17</v>
      </c>
      <c r="O2" s="65" t="s">
        <v>7</v>
      </c>
      <c r="P2" s="65" t="s">
        <v>6</v>
      </c>
      <c r="Q2" s="65" t="s">
        <v>8</v>
      </c>
      <c r="R2" s="66" t="s">
        <v>64</v>
      </c>
      <c r="S2" s="66" t="s">
        <v>74</v>
      </c>
      <c r="T2" s="66" t="s">
        <v>73</v>
      </c>
      <c r="U2" s="66" t="s">
        <v>72</v>
      </c>
      <c r="V2" s="65" t="s">
        <v>18</v>
      </c>
      <c r="W2" s="65" t="s">
        <v>76</v>
      </c>
      <c r="X2" s="65" t="s">
        <v>6</v>
      </c>
      <c r="Y2" s="66" t="s">
        <v>80</v>
      </c>
      <c r="Z2" s="65" t="s">
        <v>10</v>
      </c>
      <c r="AA2" s="65" t="s">
        <v>9</v>
      </c>
      <c r="AB2" s="66" t="s">
        <v>79</v>
      </c>
      <c r="AC2" s="67" t="s">
        <v>20</v>
      </c>
      <c r="AD2" s="66" t="s">
        <v>88</v>
      </c>
      <c r="AE2" s="66" t="s">
        <v>25</v>
      </c>
      <c r="AF2" s="66" t="s">
        <v>89</v>
      </c>
      <c r="AG2" s="65" t="s">
        <v>22</v>
      </c>
      <c r="AH2" s="65" t="s">
        <v>23</v>
      </c>
      <c r="AI2" s="65" t="s">
        <v>24</v>
      </c>
      <c r="AJ2" s="65" t="s">
        <v>109</v>
      </c>
      <c r="AK2" s="65" t="s">
        <v>111</v>
      </c>
      <c r="AL2" s="65" t="s">
        <v>99</v>
      </c>
      <c r="AM2" s="66" t="s">
        <v>101</v>
      </c>
      <c r="AN2" s="66" t="s">
        <v>13</v>
      </c>
      <c r="AO2" s="65" t="s">
        <v>14</v>
      </c>
      <c r="AQ2" s="260" t="s">
        <v>713</v>
      </c>
      <c r="AR2" s="261"/>
      <c r="AS2" s="261"/>
      <c r="AT2" s="261"/>
      <c r="AU2" s="261"/>
      <c r="AV2" s="261"/>
      <c r="AW2" s="261"/>
      <c r="AX2" s="261"/>
      <c r="AY2" s="261"/>
      <c r="AZ2" s="261"/>
      <c r="BA2" s="262"/>
    </row>
    <row r="3" spans="1:53" s="70" customFormat="1" ht="83.1" customHeight="1" x14ac:dyDescent="0.25">
      <c r="A3" s="69" t="s">
        <v>63</v>
      </c>
      <c r="B3" s="263" t="s">
        <v>137</v>
      </c>
      <c r="C3" s="264"/>
      <c r="D3" s="264"/>
      <c r="E3" s="265"/>
      <c r="F3" s="152" t="s">
        <v>153</v>
      </c>
      <c r="G3" s="152" t="s">
        <v>153</v>
      </c>
      <c r="H3" s="152" t="s">
        <v>47</v>
      </c>
      <c r="I3" s="65" t="s">
        <v>58</v>
      </c>
      <c r="J3" s="65" t="s">
        <v>59</v>
      </c>
      <c r="K3" s="65" t="s">
        <v>60</v>
      </c>
      <c r="L3" s="66" t="s">
        <v>133</v>
      </c>
      <c r="M3" s="66" t="s">
        <v>132</v>
      </c>
      <c r="N3" s="65" t="s">
        <v>82</v>
      </c>
      <c r="O3" s="65" t="s">
        <v>81</v>
      </c>
      <c r="P3" s="65" t="s">
        <v>83</v>
      </c>
      <c r="Q3" s="65" t="s">
        <v>84</v>
      </c>
      <c r="R3" s="66" t="s">
        <v>131</v>
      </c>
      <c r="S3" s="66" t="s">
        <v>130</v>
      </c>
      <c r="T3" s="66" t="s">
        <v>129</v>
      </c>
      <c r="U3" s="66" t="s">
        <v>128</v>
      </c>
      <c r="V3" s="65" t="s">
        <v>85</v>
      </c>
      <c r="W3" s="65" t="s">
        <v>86</v>
      </c>
      <c r="X3" s="65" t="s">
        <v>87</v>
      </c>
      <c r="Y3" s="66" t="s">
        <v>127</v>
      </c>
      <c r="Z3" s="65" t="s">
        <v>77</v>
      </c>
      <c r="AA3" s="65" t="s">
        <v>78</v>
      </c>
      <c r="AB3" s="66" t="s">
        <v>126</v>
      </c>
      <c r="AC3" s="67" t="s">
        <v>125</v>
      </c>
      <c r="AD3" s="66" t="s">
        <v>124</v>
      </c>
      <c r="AE3" s="66" t="s">
        <v>123</v>
      </c>
      <c r="AF3" s="66" t="s">
        <v>122</v>
      </c>
      <c r="AG3" s="65" t="s">
        <v>96</v>
      </c>
      <c r="AH3" s="65" t="s">
        <v>98</v>
      </c>
      <c r="AI3" s="65" t="s">
        <v>97</v>
      </c>
      <c r="AJ3" s="66" t="s">
        <v>110</v>
      </c>
      <c r="AK3" s="66" t="s">
        <v>112</v>
      </c>
      <c r="AL3" s="66" t="s">
        <v>106</v>
      </c>
      <c r="AM3" s="66" t="s">
        <v>120</v>
      </c>
      <c r="AN3" s="66" t="s">
        <v>121</v>
      </c>
      <c r="AO3" s="65" t="s">
        <v>105</v>
      </c>
      <c r="AQ3" s="71" t="s">
        <v>139</v>
      </c>
      <c r="AR3" s="71" t="s">
        <v>26</v>
      </c>
      <c r="AS3" s="71" t="s">
        <v>12</v>
      </c>
      <c r="AT3" s="71" t="s">
        <v>21</v>
      </c>
      <c r="AU3" s="72" t="s">
        <v>140</v>
      </c>
      <c r="AV3" s="72" t="s">
        <v>141</v>
      </c>
      <c r="AW3" s="72" t="s">
        <v>156</v>
      </c>
      <c r="AX3" s="72" t="s">
        <v>157</v>
      </c>
      <c r="AY3" s="72" t="s">
        <v>168</v>
      </c>
      <c r="AZ3" s="73" t="s">
        <v>144</v>
      </c>
      <c r="BA3" s="72" t="s">
        <v>27</v>
      </c>
    </row>
    <row r="4" spans="1:53" s="80" customFormat="1" ht="34.5" customHeight="1" x14ac:dyDescent="0.2">
      <c r="A4" s="74"/>
      <c r="B4" s="75"/>
      <c r="C4" s="76"/>
      <c r="D4" s="76"/>
      <c r="E4" s="77"/>
      <c r="F4" s="77" t="s">
        <v>149</v>
      </c>
      <c r="G4" s="77" t="s">
        <v>150</v>
      </c>
      <c r="H4" s="78" t="s">
        <v>135</v>
      </c>
      <c r="I4" s="79" t="s">
        <v>134</v>
      </c>
      <c r="J4" s="79">
        <v>2</v>
      </c>
      <c r="K4" s="79">
        <v>3</v>
      </c>
      <c r="L4" s="79" t="s">
        <v>90</v>
      </c>
      <c r="M4" s="79" t="s">
        <v>92</v>
      </c>
      <c r="N4" s="79">
        <v>6</v>
      </c>
      <c r="O4" s="79">
        <v>7</v>
      </c>
      <c r="P4" s="79">
        <v>8</v>
      </c>
      <c r="Q4" s="79">
        <v>9</v>
      </c>
      <c r="R4" s="79" t="s">
        <v>28</v>
      </c>
      <c r="S4" s="79" t="s">
        <v>29</v>
      </c>
      <c r="T4" s="79" t="s">
        <v>30</v>
      </c>
      <c r="U4" s="79" t="s">
        <v>31</v>
      </c>
      <c r="V4" s="79">
        <v>14</v>
      </c>
      <c r="W4" s="79">
        <v>15</v>
      </c>
      <c r="X4" s="79">
        <v>16</v>
      </c>
      <c r="Y4" s="79" t="s">
        <v>93</v>
      </c>
      <c r="Z4" s="79">
        <v>18</v>
      </c>
      <c r="AA4" s="79">
        <v>19</v>
      </c>
      <c r="AB4" s="79" t="s">
        <v>94</v>
      </c>
      <c r="AC4" s="79">
        <v>21</v>
      </c>
      <c r="AD4" s="79">
        <v>22</v>
      </c>
      <c r="AE4" s="79" t="s">
        <v>103</v>
      </c>
      <c r="AF4" s="79" t="s">
        <v>95</v>
      </c>
      <c r="AG4" s="79">
        <v>25</v>
      </c>
      <c r="AH4" s="79">
        <v>26</v>
      </c>
      <c r="AI4" s="79">
        <v>27</v>
      </c>
      <c r="AJ4" s="79">
        <v>28</v>
      </c>
      <c r="AK4" s="79">
        <v>29</v>
      </c>
      <c r="AL4" s="79">
        <v>30</v>
      </c>
      <c r="AM4" s="79" t="s">
        <v>104</v>
      </c>
      <c r="AN4" s="79" t="s">
        <v>113</v>
      </c>
      <c r="AO4" s="79"/>
      <c r="AQ4" s="79" t="s">
        <v>145</v>
      </c>
      <c r="AR4" s="79" t="s">
        <v>146</v>
      </c>
      <c r="AS4" s="79" t="s">
        <v>147</v>
      </c>
      <c r="AT4" s="79" t="s">
        <v>148</v>
      </c>
      <c r="AU4" s="81">
        <v>37</v>
      </c>
      <c r="AV4" s="81">
        <v>38</v>
      </c>
      <c r="AW4" s="81">
        <v>39</v>
      </c>
      <c r="AX4" s="81">
        <v>40</v>
      </c>
      <c r="AY4" s="81">
        <v>41</v>
      </c>
      <c r="AZ4" s="81">
        <v>42</v>
      </c>
      <c r="BA4" s="81" t="s">
        <v>169</v>
      </c>
    </row>
    <row r="5" spans="1:53" s="80" customFormat="1" ht="34.5" customHeight="1" x14ac:dyDescent="0.2">
      <c r="A5" s="74"/>
      <c r="B5" s="159"/>
      <c r="C5" s="76"/>
      <c r="D5" s="76"/>
      <c r="E5" s="77"/>
      <c r="F5" s="160"/>
      <c r="G5" s="160"/>
      <c r="H5" s="161"/>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Q5" s="79"/>
      <c r="AR5" s="79"/>
      <c r="AS5" s="79"/>
      <c r="AT5" s="79"/>
      <c r="AU5" s="81"/>
      <c r="AV5" s="81"/>
      <c r="AW5" s="81"/>
      <c r="AX5" s="81"/>
      <c r="AY5" s="81"/>
      <c r="AZ5" s="81"/>
      <c r="BA5" s="81"/>
    </row>
    <row r="6" spans="1:53" s="86" customFormat="1" ht="69.599999999999994" customHeight="1" x14ac:dyDescent="0.2">
      <c r="A6" s="82"/>
      <c r="B6" s="268" t="s">
        <v>697</v>
      </c>
      <c r="C6" s="269"/>
      <c r="D6" s="269"/>
      <c r="E6" s="270"/>
      <c r="F6" s="83"/>
      <c r="G6" s="83"/>
      <c r="H6" s="83" t="s">
        <v>65</v>
      </c>
      <c r="I6" s="84"/>
      <c r="J6" s="84"/>
      <c r="K6" s="84"/>
      <c r="L6" s="85">
        <f>SUM(L7,L33)</f>
        <v>0</v>
      </c>
      <c r="M6" s="85">
        <f>SUM(M7,M33)</f>
        <v>0</v>
      </c>
      <c r="N6" s="84"/>
      <c r="O6" s="84"/>
      <c r="P6" s="84"/>
      <c r="Q6" s="84"/>
      <c r="R6" s="85">
        <f>SUM(R7,R33)</f>
        <v>0</v>
      </c>
      <c r="S6" s="85">
        <f>SUM(S7,S33)</f>
        <v>0</v>
      </c>
      <c r="T6" s="85">
        <f>SUM(T7,T33)</f>
        <v>0</v>
      </c>
      <c r="U6" s="85">
        <f>SUM(U7,U33)</f>
        <v>0</v>
      </c>
      <c r="V6" s="84"/>
      <c r="W6" s="84"/>
      <c r="X6" s="84"/>
      <c r="Y6" s="85">
        <f>SUM(Y7,Y33)</f>
        <v>0</v>
      </c>
      <c r="Z6" s="84"/>
      <c r="AA6" s="84"/>
      <c r="AB6" s="85">
        <f>SUM(AB7,AB33)</f>
        <v>0</v>
      </c>
      <c r="AC6" s="84"/>
      <c r="AD6" s="84"/>
      <c r="AE6" s="85">
        <f>SUM(AE7,AE33)</f>
        <v>0</v>
      </c>
      <c r="AF6" s="85">
        <f>SUM(AF7,AF33)</f>
        <v>0</v>
      </c>
      <c r="AG6" s="84"/>
      <c r="AH6" s="84"/>
      <c r="AI6" s="84"/>
      <c r="AJ6" s="85">
        <f>SUM(AJ7,AJ33)</f>
        <v>0</v>
      </c>
      <c r="AK6" s="85">
        <f>SUM(AK7,AK33)</f>
        <v>0</v>
      </c>
      <c r="AL6" s="85">
        <f>SUM(AL7,AL33)</f>
        <v>0</v>
      </c>
      <c r="AM6" s="85">
        <f>SUM(AM7,AM33)</f>
        <v>0</v>
      </c>
      <c r="AN6" s="85">
        <f>SUM(AN7,AN33)</f>
        <v>0</v>
      </c>
      <c r="AO6" s="84"/>
      <c r="AQ6" s="85">
        <f>SUM(AQ7,AQ33)</f>
        <v>0</v>
      </c>
      <c r="AR6" s="85">
        <f>SUM(AR7,AR33)</f>
        <v>0</v>
      </c>
      <c r="AS6" s="85">
        <f>SUM(AS7,AS33)</f>
        <v>0</v>
      </c>
      <c r="AT6" s="85">
        <f>AT7+AT33+AT94</f>
        <v>1580404.7250000001</v>
      </c>
      <c r="AU6" s="85">
        <f>AU7+AU33+AU94</f>
        <v>1580404.7250000001</v>
      </c>
      <c r="AV6" s="85">
        <f t="shared" ref="AV6:BA6" si="0">SUM(AV7,AV33)</f>
        <v>0</v>
      </c>
      <c r="AW6" s="85">
        <f t="shared" si="0"/>
        <v>0</v>
      </c>
      <c r="AX6" s="85">
        <f t="shared" si="0"/>
        <v>0</v>
      </c>
      <c r="AY6" s="85">
        <f t="shared" si="0"/>
        <v>0</v>
      </c>
      <c r="AZ6" s="85">
        <f t="shared" si="0"/>
        <v>0</v>
      </c>
      <c r="BA6" s="87">
        <f t="shared" si="0"/>
        <v>0</v>
      </c>
    </row>
    <row r="7" spans="1:53" s="86" customFormat="1" ht="34.5" customHeight="1" x14ac:dyDescent="0.2">
      <c r="A7" s="82"/>
      <c r="B7" s="88"/>
      <c r="C7" s="247" t="s">
        <v>721</v>
      </c>
      <c r="D7" s="247"/>
      <c r="E7" s="252"/>
      <c r="F7" s="154"/>
      <c r="G7" s="154"/>
      <c r="H7" s="89" t="s">
        <v>66</v>
      </c>
      <c r="I7" s="90"/>
      <c r="J7" s="90"/>
      <c r="K7" s="90"/>
      <c r="L7" s="91">
        <f>SUM(L12+L17+L27)</f>
        <v>0</v>
      </c>
      <c r="M7" s="91">
        <f>SUM(M12+M17+M27)</f>
        <v>0</v>
      </c>
      <c r="N7" s="92"/>
      <c r="O7" s="92"/>
      <c r="P7" s="92"/>
      <c r="Q7" s="92"/>
      <c r="R7" s="91">
        <f>SUM(R12+R17+R27)</f>
        <v>0</v>
      </c>
      <c r="S7" s="91">
        <f>SUM(S12+S17+S27)</f>
        <v>0</v>
      </c>
      <c r="T7" s="91">
        <f>SUM(T12+T17+T27)</f>
        <v>0</v>
      </c>
      <c r="U7" s="91">
        <f>SUM(U12+U17+U27)</f>
        <v>0</v>
      </c>
      <c r="V7" s="92"/>
      <c r="W7" s="92"/>
      <c r="X7" s="92"/>
      <c r="Y7" s="91">
        <f>SUM(Y12+Y17+Y27)</f>
        <v>0</v>
      </c>
      <c r="Z7" s="92"/>
      <c r="AA7" s="92"/>
      <c r="AB7" s="91">
        <f>SUM(AB12+AB17+AB27)</f>
        <v>0</v>
      </c>
      <c r="AC7" s="91">
        <f>SUM(AC12+AC17+AC27)</f>
        <v>0</v>
      </c>
      <c r="AD7" s="91">
        <f>SUM(AD12+AD17+AD27)</f>
        <v>0</v>
      </c>
      <c r="AE7" s="91">
        <f>SUM(AE12+AE17+AE27)</f>
        <v>0</v>
      </c>
      <c r="AF7" s="91">
        <f>SUM(AF12+AF17+AF27)</f>
        <v>0</v>
      </c>
      <c r="AG7" s="92"/>
      <c r="AH7" s="92"/>
      <c r="AI7" s="92"/>
      <c r="AJ7" s="91">
        <f>SUM(AJ12+AJ17+AJ27)</f>
        <v>0</v>
      </c>
      <c r="AK7" s="91">
        <f>SUM(AK12+AK17+AK27)</f>
        <v>0</v>
      </c>
      <c r="AL7" s="91">
        <f>SUM(AL12+AL17+AL27)</f>
        <v>0</v>
      </c>
      <c r="AM7" s="91">
        <f>SUM(AM12+AM17+AM27)</f>
        <v>0</v>
      </c>
      <c r="AN7" s="91">
        <f>SUM(AN12+AN17+AN27)</f>
        <v>0</v>
      </c>
      <c r="AO7" s="92"/>
      <c r="AQ7" s="91">
        <f t="shared" ref="AQ7:BA7" si="1">SUM(AQ12+AQ17+AQ27)</f>
        <v>0</v>
      </c>
      <c r="AR7" s="91">
        <f t="shared" si="1"/>
        <v>0</v>
      </c>
      <c r="AS7" s="91">
        <f t="shared" si="1"/>
        <v>0</v>
      </c>
      <c r="AT7" s="91">
        <f>AT12+AT17+AT22+AT27+AT32</f>
        <v>0</v>
      </c>
      <c r="AU7" s="91">
        <f>AU12+AU17+AU22+AU27+AU32</f>
        <v>0</v>
      </c>
      <c r="AV7" s="91">
        <f t="shared" si="1"/>
        <v>0</v>
      </c>
      <c r="AW7" s="91">
        <f t="shared" si="1"/>
        <v>0</v>
      </c>
      <c r="AX7" s="91">
        <f t="shared" si="1"/>
        <v>0</v>
      </c>
      <c r="AY7" s="91">
        <f t="shared" si="1"/>
        <v>0</v>
      </c>
      <c r="AZ7" s="91">
        <f t="shared" si="1"/>
        <v>0</v>
      </c>
      <c r="BA7" s="93">
        <f t="shared" si="1"/>
        <v>0</v>
      </c>
    </row>
    <row r="8" spans="1:53" ht="14.1" customHeight="1" outlineLevel="2" x14ac:dyDescent="0.2">
      <c r="B8" s="94"/>
      <c r="C8" s="95"/>
      <c r="D8" s="96"/>
      <c r="E8" s="96"/>
      <c r="F8" s="97"/>
      <c r="G8" s="98"/>
      <c r="H8" s="99" t="s">
        <v>49</v>
      </c>
      <c r="I8" s="100"/>
      <c r="J8" s="101"/>
      <c r="K8" s="101"/>
      <c r="L8" s="102" t="str">
        <f>IF(I8&lt;&gt;0,((VLOOKUP(I8,'1. Standard_Cost'!$B$4:$D$8,2)+VLOOKUP(I8,'1. Standard_Cost'!$B$4:$D$8,3))*J8*K8),"0")</f>
        <v>0</v>
      </c>
      <c r="M8" s="102">
        <f>L8*'1. Standard_Cost'!F4</f>
        <v>0</v>
      </c>
      <c r="N8" s="103"/>
      <c r="O8" s="103"/>
      <c r="P8" s="103"/>
      <c r="Q8" s="103"/>
      <c r="R8" s="104">
        <f>+N8*P8*'1. Standard_Cost'!$B$12</f>
        <v>0</v>
      </c>
      <c r="S8" s="104">
        <f>+N8*O8*P8*'1. Standard_Cost'!$C$12</f>
        <v>0</v>
      </c>
      <c r="T8" s="104">
        <f>+N8*P8*Q8*'1. Standard_Cost'!$D$12</f>
        <v>0</v>
      </c>
      <c r="U8" s="104">
        <f>+N8*O8*'1. Standard_Cost'!$E$12</f>
        <v>0</v>
      </c>
      <c r="V8" s="103"/>
      <c r="W8" s="103"/>
      <c r="X8" s="103"/>
      <c r="Y8" s="104">
        <f>+V8*((X8*'1. Standard_Cost'!$B$16)+(W8*X8*'1. Standard_Cost'!$C$16))</f>
        <v>0</v>
      </c>
      <c r="Z8" s="103"/>
      <c r="AA8" s="103"/>
      <c r="AB8" s="104">
        <f>+Z8*'1. Standard_Cost'!$B$20+AA8*'1. Standard_Cost'!$C$20</f>
        <v>0</v>
      </c>
      <c r="AC8" s="105"/>
      <c r="AD8" s="106"/>
      <c r="AE8" s="104">
        <f>SUM(AD8,AC8,AB8,Y8,U8,T8,S8,R8)*'1. Standard_Cost'!B28</f>
        <v>0</v>
      </c>
      <c r="AF8" s="104">
        <f>SUM(AE8,AD8,AC8,AB8,Y8,U8,T8,S8,R8)</f>
        <v>0</v>
      </c>
      <c r="AG8" s="103"/>
      <c r="AH8" s="103"/>
      <c r="AI8" s="103"/>
      <c r="AJ8" s="107"/>
      <c r="AK8" s="107"/>
      <c r="AL8" s="107"/>
      <c r="AM8" s="104">
        <f>AG8*'1. Standard_Cost'!B24+'Incremental_Cost Year 2021'!AH7*'1. Standard_Cost'!C24+'Incremental_Cost Year 2021'!AI7*'1. Standard_Cost'!D24+'Incremental_Cost Year 2021'!AJ7+'Incremental_Cost Year 2021'!AL7+AK8</f>
        <v>0</v>
      </c>
      <c r="AN8" s="104">
        <f>AM8*'1. Standard_Cost'!C28</f>
        <v>0</v>
      </c>
      <c r="AO8" s="107"/>
      <c r="AQ8" s="104">
        <f>L8+M8</f>
        <v>0</v>
      </c>
      <c r="AR8" s="104">
        <f>AF8</f>
        <v>0</v>
      </c>
      <c r="AS8" s="104">
        <f>AM8+AN8</f>
        <v>0</v>
      </c>
      <c r="AT8" s="104">
        <f>SUM(AQ8,AR8,AS8)</f>
        <v>0</v>
      </c>
      <c r="AU8" s="108"/>
      <c r="AV8" s="108"/>
      <c r="AW8" s="108"/>
      <c r="AX8" s="108"/>
      <c r="AY8" s="108"/>
      <c r="AZ8" s="108"/>
      <c r="BA8" s="109">
        <f>SUM(AU8:AZ8)-AT8</f>
        <v>0</v>
      </c>
    </row>
    <row r="9" spans="1:53" ht="14.1" customHeight="1" outlineLevel="2" x14ac:dyDescent="0.2">
      <c r="B9" s="94"/>
      <c r="C9" s="95"/>
      <c r="D9" s="110"/>
      <c r="E9" s="110"/>
      <c r="F9" s="110"/>
      <c r="G9" s="111"/>
      <c r="H9" s="99" t="s">
        <v>50</v>
      </c>
      <c r="I9" s="100"/>
      <c r="J9" s="101"/>
      <c r="K9" s="101"/>
      <c r="L9" s="102" t="str">
        <f>IF(I9&lt;&gt;0,((VLOOKUP(I9,'1. Standard_Cost'!$B$4:$D$8,2)+VLOOKUP(I9,'1. Standard_Cost'!$B$4:$D$8,3))*J9*K9),"0")</f>
        <v>0</v>
      </c>
      <c r="M9" s="102">
        <f>L9*'1. Standard_Cost'!F4</f>
        <v>0</v>
      </c>
      <c r="N9" s="103"/>
      <c r="O9" s="103"/>
      <c r="P9" s="103"/>
      <c r="Q9" s="103"/>
      <c r="R9" s="104">
        <f>+N9*P9*'1. Standard_Cost'!$B$12</f>
        <v>0</v>
      </c>
      <c r="S9" s="104">
        <f>+N9*O9*P9*'1. Standard_Cost'!$C$12</f>
        <v>0</v>
      </c>
      <c r="T9" s="104">
        <f>+N9*P9*Q9*'1. Standard_Cost'!$D$12</f>
        <v>0</v>
      </c>
      <c r="U9" s="104">
        <f>+N9*O9*'1. Standard_Cost'!$E$12</f>
        <v>0</v>
      </c>
      <c r="V9" s="103"/>
      <c r="W9" s="103"/>
      <c r="X9" s="103"/>
      <c r="Y9" s="104">
        <f>+V9*((X9*'1. Standard_Cost'!$B$16)+(W9*X9*'1. Standard_Cost'!$C$16))</f>
        <v>0</v>
      </c>
      <c r="Z9" s="103"/>
      <c r="AA9" s="103"/>
      <c r="AB9" s="104">
        <f>+Z9*'1. Standard_Cost'!$B$20+AA9*'1. Standard_Cost'!$C$20</f>
        <v>0</v>
      </c>
      <c r="AC9" s="105"/>
      <c r="AD9" s="106"/>
      <c r="AE9" s="104">
        <f>SUM(AD9,AC9,AB9,Y9,U9,T9,S9,R9)*'1. Standard_Cost'!B28</f>
        <v>0</v>
      </c>
      <c r="AF9" s="104">
        <f t="shared" ref="AF9:AF16" si="2">SUM(AE9,AD9,AC9,AB9,Y9,U9,T9,S9,R9)</f>
        <v>0</v>
      </c>
      <c r="AG9" s="103"/>
      <c r="AH9" s="103"/>
      <c r="AI9" s="103"/>
      <c r="AJ9" s="107"/>
      <c r="AK9" s="107"/>
      <c r="AL9" s="107"/>
      <c r="AM9" s="104">
        <f>AG9*'1. Standard_Cost'!B24+'Incremental_Cost Year 2021'!AH8*'1. Standard_Cost'!C24+'Incremental_Cost Year 2021'!AI8*'1. Standard_Cost'!D24+'Incremental_Cost Year 2021'!AJ8+'Incremental_Cost Year 2021'!AL8+AK9</f>
        <v>0</v>
      </c>
      <c r="AN9" s="104">
        <f>AM9*'1. Standard_Cost'!C28</f>
        <v>0</v>
      </c>
      <c r="AO9" s="107"/>
      <c r="AQ9" s="104">
        <f t="shared" ref="AQ9:AQ26" si="3">L9+M9</f>
        <v>0</v>
      </c>
      <c r="AR9" s="104">
        <f t="shared" ref="AR9:AR26" si="4">AF9</f>
        <v>0</v>
      </c>
      <c r="AS9" s="104">
        <f t="shared" ref="AS9:AS26" si="5">AM9+AN9</f>
        <v>0</v>
      </c>
      <c r="AT9" s="104">
        <f t="shared" ref="AT9:AT11" si="6">SUM(AQ9,AR9,AS9)</f>
        <v>0</v>
      </c>
      <c r="AU9" s="108"/>
      <c r="AV9" s="108"/>
      <c r="AW9" s="108"/>
      <c r="AX9" s="108"/>
      <c r="AY9" s="108"/>
      <c r="AZ9" s="108"/>
      <c r="BA9" s="109">
        <f t="shared" ref="BA9:BA26" si="7">SUM(AU9:AZ9)-AT9</f>
        <v>0</v>
      </c>
    </row>
    <row r="10" spans="1:53" ht="14.1" customHeight="1" outlineLevel="2" x14ac:dyDescent="0.2">
      <c r="B10" s="94"/>
      <c r="C10" s="95"/>
      <c r="D10" s="110"/>
      <c r="E10" s="110"/>
      <c r="F10" s="110"/>
      <c r="G10" s="111"/>
      <c r="H10" s="99" t="s">
        <v>51</v>
      </c>
      <c r="I10" s="100"/>
      <c r="J10" s="101"/>
      <c r="K10" s="101"/>
      <c r="L10" s="102" t="str">
        <f>IF(I10&lt;&gt;0,((VLOOKUP(I10,'1. Standard_Cost'!$B$4:$D$8,2)+VLOOKUP(I10,'1. Standard_Cost'!$B$4:$D$8,3))*J10*K10),"0")</f>
        <v>0</v>
      </c>
      <c r="M10" s="102">
        <f>L10*'1. Standard_Cost'!F4</f>
        <v>0</v>
      </c>
      <c r="N10" s="103"/>
      <c r="O10" s="103"/>
      <c r="P10" s="103"/>
      <c r="Q10" s="103"/>
      <c r="R10" s="104">
        <f>+N10*P10*'1. Standard_Cost'!$B$12</f>
        <v>0</v>
      </c>
      <c r="S10" s="104">
        <f>+N10*O10*P10*'1. Standard_Cost'!$C$12</f>
        <v>0</v>
      </c>
      <c r="T10" s="104">
        <f>+N10*P10*Q10*'1. Standard_Cost'!$D$12</f>
        <v>0</v>
      </c>
      <c r="U10" s="104">
        <f>+N10*O10*'1. Standard_Cost'!$E$12</f>
        <v>0</v>
      </c>
      <c r="V10" s="103"/>
      <c r="W10" s="103"/>
      <c r="X10" s="103"/>
      <c r="Y10" s="104">
        <f>+V10*((X10*'1. Standard_Cost'!$B$16)+(W10*X10*'1. Standard_Cost'!$C$16))</f>
        <v>0</v>
      </c>
      <c r="Z10" s="103"/>
      <c r="AA10" s="103"/>
      <c r="AB10" s="104">
        <f>+Z10*'1. Standard_Cost'!$B$20+AA10*'1. Standard_Cost'!$C$20</f>
        <v>0</v>
      </c>
      <c r="AC10" s="105"/>
      <c r="AD10" s="106"/>
      <c r="AE10" s="104">
        <f>SUM(AD10,AC10,AB10,Y10,U10,T10,S10,R10)*'1. Standard_Cost'!B28</f>
        <v>0</v>
      </c>
      <c r="AF10" s="104">
        <f t="shared" si="2"/>
        <v>0</v>
      </c>
      <c r="AG10" s="103"/>
      <c r="AH10" s="103"/>
      <c r="AI10" s="103"/>
      <c r="AJ10" s="107"/>
      <c r="AK10" s="107"/>
      <c r="AL10" s="107"/>
      <c r="AM10" s="104">
        <f>AG10*'1. Standard_Cost'!B24+'Incremental_Cost Year 2021'!AH9*'1. Standard_Cost'!C24+'Incremental_Cost Year 2021'!AI9*'1. Standard_Cost'!D24+'Incremental_Cost Year 2021'!AJ9+'Incremental_Cost Year 2021'!AL9+AK10</f>
        <v>0</v>
      </c>
      <c r="AN10" s="104">
        <f>AM10*'1. Standard_Cost'!C28</f>
        <v>0</v>
      </c>
      <c r="AO10" s="107"/>
      <c r="AQ10" s="104">
        <f t="shared" si="3"/>
        <v>0</v>
      </c>
      <c r="AR10" s="104">
        <f t="shared" si="4"/>
        <v>0</v>
      </c>
      <c r="AS10" s="104">
        <f t="shared" si="5"/>
        <v>0</v>
      </c>
      <c r="AT10" s="104">
        <f t="shared" si="6"/>
        <v>0</v>
      </c>
      <c r="AU10" s="108"/>
      <c r="AV10" s="108"/>
      <c r="AW10" s="108"/>
      <c r="AX10" s="108"/>
      <c r="AY10" s="108"/>
      <c r="AZ10" s="108"/>
      <c r="BA10" s="109">
        <f t="shared" si="7"/>
        <v>0</v>
      </c>
    </row>
    <row r="11" spans="1:53" ht="14.1" customHeight="1" outlineLevel="2" x14ac:dyDescent="0.2">
      <c r="B11" s="94"/>
      <c r="C11" s="95"/>
      <c r="D11" s="110"/>
      <c r="E11" s="110"/>
      <c r="F11" s="110"/>
      <c r="G11" s="111"/>
      <c r="H11" s="112" t="s">
        <v>179</v>
      </c>
      <c r="I11" s="100"/>
      <c r="J11" s="101"/>
      <c r="K11" s="101"/>
      <c r="L11" s="102" t="str">
        <f>IF(I11&lt;&gt;0,((VLOOKUP(I11,'1. Standard_Cost'!$B$4:$D$8,2)+VLOOKUP(I11,'1. Standard_Cost'!$B$4:$D$8,3))*J11*K11),"0")</f>
        <v>0</v>
      </c>
      <c r="M11" s="102">
        <f>L11*'1. Standard_Cost'!F4</f>
        <v>0</v>
      </c>
      <c r="N11" s="103"/>
      <c r="O11" s="103"/>
      <c r="P11" s="103"/>
      <c r="Q11" s="103"/>
      <c r="R11" s="104">
        <f>+N11*P11*'1. Standard_Cost'!$B$12</f>
        <v>0</v>
      </c>
      <c r="S11" s="104">
        <f>+N11*O11*P11*'1. Standard_Cost'!$C$12</f>
        <v>0</v>
      </c>
      <c r="T11" s="104">
        <f>+N11*P11*Q11*'1. Standard_Cost'!$D$12</f>
        <v>0</v>
      </c>
      <c r="U11" s="104">
        <f>+N11*O11*'1. Standard_Cost'!$E$12</f>
        <v>0</v>
      </c>
      <c r="V11" s="103"/>
      <c r="W11" s="103"/>
      <c r="X11" s="103"/>
      <c r="Y11" s="104">
        <f>+V11*((X11*'1. Standard_Cost'!$B$16)+(W11*X11*'1. Standard_Cost'!$C$16))</f>
        <v>0</v>
      </c>
      <c r="Z11" s="103"/>
      <c r="AA11" s="103"/>
      <c r="AB11" s="104">
        <f>+Z11*'1. Standard_Cost'!$B$20+AA11*'1. Standard_Cost'!$C$20</f>
        <v>0</v>
      </c>
      <c r="AC11" s="105"/>
      <c r="AD11" s="106"/>
      <c r="AE11" s="104">
        <f>SUM(AD11,AC11,AB11,Y11,U11,T11,S11,R11)*'1. Standard_Cost'!B28</f>
        <v>0</v>
      </c>
      <c r="AF11" s="104">
        <f t="shared" si="2"/>
        <v>0</v>
      </c>
      <c r="AG11" s="103"/>
      <c r="AH11" s="103"/>
      <c r="AI11" s="103"/>
      <c r="AJ11" s="107"/>
      <c r="AK11" s="107"/>
      <c r="AL11" s="107"/>
      <c r="AM11" s="104">
        <f>AG11*'1. Standard_Cost'!B24+'Incremental_Cost Year 2021'!AH10*'1. Standard_Cost'!C24+'Incremental_Cost Year 2021'!AI10*'1. Standard_Cost'!D24+'Incremental_Cost Year 2021'!AJ10+'Incremental_Cost Year 2021'!AL10+AK11</f>
        <v>0</v>
      </c>
      <c r="AN11" s="104">
        <f>AM11*'1. Standard_Cost'!C28</f>
        <v>0</v>
      </c>
      <c r="AO11" s="107"/>
      <c r="AQ11" s="104">
        <f t="shared" si="3"/>
        <v>0</v>
      </c>
      <c r="AR11" s="104">
        <f t="shared" si="4"/>
        <v>0</v>
      </c>
      <c r="AS11" s="104">
        <f t="shared" si="5"/>
        <v>0</v>
      </c>
      <c r="AT11" s="104">
        <f t="shared" si="6"/>
        <v>0</v>
      </c>
      <c r="AU11" s="108"/>
      <c r="AV11" s="108"/>
      <c r="AW11" s="108"/>
      <c r="AX11" s="108"/>
      <c r="AY11" s="108"/>
      <c r="AZ11" s="108"/>
      <c r="BA11" s="109">
        <f t="shared" si="7"/>
        <v>0</v>
      </c>
    </row>
    <row r="12" spans="1:53" ht="68.45" customHeight="1" outlineLevel="1" x14ac:dyDescent="0.2">
      <c r="B12" s="94"/>
      <c r="C12" s="95"/>
      <c r="D12" s="113" t="s">
        <v>48</v>
      </c>
      <c r="E12" s="113" t="s">
        <v>658</v>
      </c>
      <c r="F12" s="114" t="s">
        <v>154</v>
      </c>
      <c r="G12" s="115" t="s">
        <v>155</v>
      </c>
      <c r="H12" s="116" t="s">
        <v>52</v>
      </c>
      <c r="I12" s="117"/>
      <c r="J12" s="117"/>
      <c r="K12" s="117"/>
      <c r="L12" s="118">
        <f>SUM(L8:L11)</f>
        <v>0</v>
      </c>
      <c r="M12" s="118">
        <f>SUM(M8:M11)</f>
        <v>0</v>
      </c>
      <c r="N12" s="117"/>
      <c r="O12" s="117"/>
      <c r="P12" s="117"/>
      <c r="Q12" s="117"/>
      <c r="R12" s="119">
        <f>SUM(R8:R11)</f>
        <v>0</v>
      </c>
      <c r="S12" s="119">
        <f>SUM(S8:S11)</f>
        <v>0</v>
      </c>
      <c r="T12" s="119">
        <f>SUM(T8:T11)</f>
        <v>0</v>
      </c>
      <c r="U12" s="119">
        <f>SUM(U8:U11)</f>
        <v>0</v>
      </c>
      <c r="V12" s="117"/>
      <c r="W12" s="117"/>
      <c r="X12" s="117"/>
      <c r="Y12" s="118">
        <f>SUM(Y8:Y11)</f>
        <v>0</v>
      </c>
      <c r="Z12" s="117"/>
      <c r="AA12" s="117"/>
      <c r="AB12" s="118">
        <f>SUM(AB8:AB11)</f>
        <v>0</v>
      </c>
      <c r="AC12" s="118">
        <f>SUM(AC8:AC11)</f>
        <v>0</v>
      </c>
      <c r="AD12" s="118">
        <f>SUM(AD8:AD11)</f>
        <v>0</v>
      </c>
      <c r="AE12" s="118">
        <f>SUM(AE8:AE11)</f>
        <v>0</v>
      </c>
      <c r="AF12" s="118">
        <f>SUM(AF8:AF11)</f>
        <v>0</v>
      </c>
      <c r="AG12" s="117"/>
      <c r="AH12" s="117"/>
      <c r="AI12" s="117"/>
      <c r="AJ12" s="119">
        <f>SUM(AJ8:AJ11)</f>
        <v>0</v>
      </c>
      <c r="AK12" s="119">
        <f>SUM(AK8:AK11)</f>
        <v>0</v>
      </c>
      <c r="AL12" s="119">
        <f>SUM(AL8:AL11)</f>
        <v>0</v>
      </c>
      <c r="AM12" s="118">
        <f>SUM(AM8:AM11)</f>
        <v>0</v>
      </c>
      <c r="AN12" s="118">
        <f>SUM(AN8:AN11)</f>
        <v>0</v>
      </c>
      <c r="AO12" s="116"/>
      <c r="AP12" s="120"/>
      <c r="AQ12" s="121">
        <f t="shared" ref="AQ12:BA12" si="8">SUM(AQ8:AQ11)</f>
        <v>0</v>
      </c>
      <c r="AR12" s="121">
        <f t="shared" si="8"/>
        <v>0</v>
      </c>
      <c r="AS12" s="121">
        <f t="shared" si="8"/>
        <v>0</v>
      </c>
      <c r="AT12" s="121">
        <f t="shared" si="8"/>
        <v>0</v>
      </c>
      <c r="AU12" s="121">
        <f t="shared" si="8"/>
        <v>0</v>
      </c>
      <c r="AV12" s="121">
        <f t="shared" si="8"/>
        <v>0</v>
      </c>
      <c r="AW12" s="121">
        <f t="shared" si="8"/>
        <v>0</v>
      </c>
      <c r="AX12" s="121">
        <f t="shared" si="8"/>
        <v>0</v>
      </c>
      <c r="AY12" s="121">
        <f t="shared" si="8"/>
        <v>0</v>
      </c>
      <c r="AZ12" s="121">
        <f t="shared" si="8"/>
        <v>0</v>
      </c>
      <c r="BA12" s="121">
        <f t="shared" si="8"/>
        <v>0</v>
      </c>
    </row>
    <row r="13" spans="1:53" ht="14.1" customHeight="1" outlineLevel="2" x14ac:dyDescent="0.2">
      <c r="B13" s="94"/>
      <c r="C13" s="95"/>
      <c r="D13" s="96"/>
      <c r="E13" s="96"/>
      <c r="F13" s="97"/>
      <c r="G13" s="98"/>
      <c r="H13" s="99" t="s">
        <v>49</v>
      </c>
      <c r="I13" s="100"/>
      <c r="J13" s="101"/>
      <c r="K13" s="101"/>
      <c r="L13" s="102" t="str">
        <f>IF(I13&lt;&gt;0,((VLOOKUP(I13,'1. Standard_Cost'!$B$4:$D$8,2)+VLOOKUP(I13,'1. Standard_Cost'!$B$4:$D$8,3))*J13*K13),"0")</f>
        <v>0</v>
      </c>
      <c r="M13" s="102">
        <f>L13*'1. Standard_Cost'!F4</f>
        <v>0</v>
      </c>
      <c r="N13" s="103"/>
      <c r="O13" s="103"/>
      <c r="P13" s="103"/>
      <c r="Q13" s="103"/>
      <c r="R13" s="104">
        <f>+N13*P13*'1. Standard_Cost'!$B$12</f>
        <v>0</v>
      </c>
      <c r="S13" s="104">
        <f>+N13*O13*P13*'1. Standard_Cost'!$C$12</f>
        <v>0</v>
      </c>
      <c r="T13" s="104">
        <f>+N13*P13*Q13*'1. Standard_Cost'!$D$12</f>
        <v>0</v>
      </c>
      <c r="U13" s="104">
        <f>+N13*O13*'1. Standard_Cost'!$E$12</f>
        <v>0</v>
      </c>
      <c r="V13" s="103"/>
      <c r="W13" s="103"/>
      <c r="X13" s="103"/>
      <c r="Y13" s="104">
        <f>+V13*((X13*'1. Standard_Cost'!$B$16)+(W13*X13*'1. Standard_Cost'!$C$16))</f>
        <v>0</v>
      </c>
      <c r="Z13" s="103"/>
      <c r="AA13" s="103"/>
      <c r="AB13" s="104">
        <f>+Z13*'1. Standard_Cost'!$B$20+AA13*'1. Standard_Cost'!$C$20</f>
        <v>0</v>
      </c>
      <c r="AC13" s="105"/>
      <c r="AD13" s="106"/>
      <c r="AE13" s="104">
        <f>SUM(AD13,AC13,AB13,Y13,U13,T13,S13,R13)*'1. Standard_Cost'!B28</f>
        <v>0</v>
      </c>
      <c r="AF13" s="104">
        <f t="shared" si="2"/>
        <v>0</v>
      </c>
      <c r="AG13" s="103"/>
      <c r="AH13" s="103"/>
      <c r="AI13" s="103"/>
      <c r="AJ13" s="107"/>
      <c r="AK13" s="107"/>
      <c r="AL13" s="107"/>
      <c r="AM13" s="104">
        <f>AG13*'1. Standard_Cost'!B24+'Incremental_Cost Year 2021'!AH12*'1. Standard_Cost'!C24+'Incremental_Cost Year 2021'!AI12*'1. Standard_Cost'!D24+'Incremental_Cost Year 2021'!AJ12+'Incremental_Cost Year 2021'!AL12+AK13</f>
        <v>0</v>
      </c>
      <c r="AN13" s="104">
        <f>AM13*'1. Standard_Cost'!C28</f>
        <v>0</v>
      </c>
      <c r="AO13" s="107"/>
      <c r="AQ13" s="104">
        <f t="shared" si="3"/>
        <v>0</v>
      </c>
      <c r="AR13" s="104">
        <f t="shared" si="4"/>
        <v>0</v>
      </c>
      <c r="AS13" s="104">
        <f t="shared" si="5"/>
        <v>0</v>
      </c>
      <c r="AT13" s="104">
        <f>SUM(AQ13,AR13,AS13)</f>
        <v>0</v>
      </c>
      <c r="AU13" s="108"/>
      <c r="AV13" s="108"/>
      <c r="AW13" s="108"/>
      <c r="AX13" s="108"/>
      <c r="AY13" s="108"/>
      <c r="AZ13" s="108"/>
      <c r="BA13" s="109">
        <f t="shared" si="7"/>
        <v>0</v>
      </c>
    </row>
    <row r="14" spans="1:53" ht="14.1" customHeight="1" outlineLevel="2" x14ac:dyDescent="0.2">
      <c r="B14" s="94"/>
      <c r="C14" s="95"/>
      <c r="D14" s="110"/>
      <c r="E14" s="110"/>
      <c r="F14" s="110"/>
      <c r="G14" s="111"/>
      <c r="H14" s="99" t="s">
        <v>50</v>
      </c>
      <c r="I14" s="100"/>
      <c r="J14" s="101"/>
      <c r="K14" s="101"/>
      <c r="L14" s="102" t="str">
        <f>IF(I14&lt;&gt;0,((VLOOKUP(I14,'1. Standard_Cost'!$B$4:$D$8,2)+VLOOKUP(I14,'1. Standard_Cost'!$B$4:$D$8,3))*J14*K14),"0")</f>
        <v>0</v>
      </c>
      <c r="M14" s="102">
        <f>L14*'1. Standard_Cost'!F4</f>
        <v>0</v>
      </c>
      <c r="N14" s="103"/>
      <c r="O14" s="103"/>
      <c r="P14" s="103"/>
      <c r="Q14" s="103"/>
      <c r="R14" s="104">
        <f>+N14*P14*'1. Standard_Cost'!$B$12</f>
        <v>0</v>
      </c>
      <c r="S14" s="104">
        <f>+N14*O14*P14*'1. Standard_Cost'!$C$12</f>
        <v>0</v>
      </c>
      <c r="T14" s="104">
        <f>+N14*P14*Q14*'1. Standard_Cost'!$D$12</f>
        <v>0</v>
      </c>
      <c r="U14" s="104">
        <f>+N14*O14*'1. Standard_Cost'!$E$12</f>
        <v>0</v>
      </c>
      <c r="V14" s="103"/>
      <c r="W14" s="103"/>
      <c r="X14" s="103"/>
      <c r="Y14" s="104">
        <f>+V14*((X14*'1. Standard_Cost'!$B$16)+(W14*X14*'1. Standard_Cost'!$C$16))</f>
        <v>0</v>
      </c>
      <c r="Z14" s="103"/>
      <c r="AA14" s="103"/>
      <c r="AB14" s="104">
        <f>+Z14*'1. Standard_Cost'!$B$20+AA14*'1. Standard_Cost'!$C$20</f>
        <v>0</v>
      </c>
      <c r="AC14" s="105"/>
      <c r="AD14" s="106"/>
      <c r="AE14" s="104">
        <f>SUM(AD14,AC14,AB14,Y14,U14,T14,S14,R14)*'1. Standard_Cost'!B28</f>
        <v>0</v>
      </c>
      <c r="AF14" s="104">
        <f t="shared" si="2"/>
        <v>0</v>
      </c>
      <c r="AG14" s="103"/>
      <c r="AH14" s="103"/>
      <c r="AI14" s="103"/>
      <c r="AJ14" s="107"/>
      <c r="AK14" s="107"/>
      <c r="AL14" s="107"/>
      <c r="AM14" s="104">
        <f>AG14*'1. Standard_Cost'!B24+'Incremental_Cost Year 2021'!AH13*'1. Standard_Cost'!C24+'Incremental_Cost Year 2021'!AI13*'1. Standard_Cost'!D24+'Incremental_Cost Year 2021'!AJ13+'Incremental_Cost Year 2021'!AL13+AK14</f>
        <v>0</v>
      </c>
      <c r="AN14" s="104">
        <f>AM14*'1. Standard_Cost'!C28</f>
        <v>0</v>
      </c>
      <c r="AO14" s="107"/>
      <c r="AQ14" s="104">
        <f t="shared" si="3"/>
        <v>0</v>
      </c>
      <c r="AR14" s="104">
        <f t="shared" si="4"/>
        <v>0</v>
      </c>
      <c r="AS14" s="104">
        <f t="shared" si="5"/>
        <v>0</v>
      </c>
      <c r="AT14" s="104">
        <f t="shared" ref="AT14:AT16" si="9">SUM(AQ14,AR14,AS14)</f>
        <v>0</v>
      </c>
      <c r="AU14" s="108"/>
      <c r="AV14" s="108">
        <v>0</v>
      </c>
      <c r="AW14" s="108"/>
      <c r="AX14" s="108"/>
      <c r="AY14" s="108"/>
      <c r="AZ14" s="108"/>
      <c r="BA14" s="109">
        <f t="shared" si="7"/>
        <v>0</v>
      </c>
    </row>
    <row r="15" spans="1:53" ht="14.1" customHeight="1" outlineLevel="2" x14ac:dyDescent="0.2">
      <c r="B15" s="94"/>
      <c r="C15" s="95"/>
      <c r="D15" s="110"/>
      <c r="E15" s="110"/>
      <c r="F15" s="110"/>
      <c r="G15" s="111"/>
      <c r="H15" s="99" t="s">
        <v>51</v>
      </c>
      <c r="I15" s="100"/>
      <c r="J15" s="101"/>
      <c r="K15" s="101"/>
      <c r="L15" s="102" t="str">
        <f>IF(I15&lt;&gt;0,((VLOOKUP(I15,'1. Standard_Cost'!$B$4:$D$8,2)+VLOOKUP(I15,'1. Standard_Cost'!$B$4:$D$8,3))*J15*K15),"0")</f>
        <v>0</v>
      </c>
      <c r="M15" s="102">
        <f>L15*'1. Standard_Cost'!F4</f>
        <v>0</v>
      </c>
      <c r="N15" s="103"/>
      <c r="O15" s="103"/>
      <c r="P15" s="103"/>
      <c r="Q15" s="103"/>
      <c r="R15" s="104">
        <f>+N15*P15*'1. Standard_Cost'!$B$12</f>
        <v>0</v>
      </c>
      <c r="S15" s="104">
        <f>+N15*O15*P15*'1. Standard_Cost'!$C$12</f>
        <v>0</v>
      </c>
      <c r="T15" s="104">
        <f>+N15*P15*Q15*'1. Standard_Cost'!$D$12</f>
        <v>0</v>
      </c>
      <c r="U15" s="104">
        <f>+N15*O15*'1. Standard_Cost'!$E$12</f>
        <v>0</v>
      </c>
      <c r="V15" s="103"/>
      <c r="W15" s="103"/>
      <c r="X15" s="103"/>
      <c r="Y15" s="104">
        <f>+V15*((X15*'1. Standard_Cost'!$B$16)+(W15*X15*'1. Standard_Cost'!$C$16))</f>
        <v>0</v>
      </c>
      <c r="Z15" s="103"/>
      <c r="AA15" s="103"/>
      <c r="AB15" s="104">
        <f>+Z15*'1. Standard_Cost'!$B$20+AA15*'1. Standard_Cost'!$C$20</f>
        <v>0</v>
      </c>
      <c r="AC15" s="105"/>
      <c r="AD15" s="106"/>
      <c r="AE15" s="104">
        <f>SUM(AD15,AC15,AB15,Y15,U15,T15,S15,R15)*'1. Standard_Cost'!B28</f>
        <v>0</v>
      </c>
      <c r="AF15" s="104">
        <f t="shared" si="2"/>
        <v>0</v>
      </c>
      <c r="AG15" s="103"/>
      <c r="AH15" s="103"/>
      <c r="AI15" s="103"/>
      <c r="AJ15" s="107"/>
      <c r="AK15" s="107"/>
      <c r="AL15" s="107"/>
      <c r="AM15" s="104">
        <f>AG15*'1. Standard_Cost'!B24+'Incremental_Cost Year 2021'!AH14*'1. Standard_Cost'!C24+'Incremental_Cost Year 2021'!AI14*'1. Standard_Cost'!D24+'Incremental_Cost Year 2021'!AJ14+'Incremental_Cost Year 2021'!AL14+AK15</f>
        <v>0</v>
      </c>
      <c r="AN15" s="104">
        <f>AM15*'1. Standard_Cost'!C28</f>
        <v>0</v>
      </c>
      <c r="AO15" s="107"/>
      <c r="AQ15" s="104">
        <f t="shared" si="3"/>
        <v>0</v>
      </c>
      <c r="AR15" s="104">
        <f t="shared" si="4"/>
        <v>0</v>
      </c>
      <c r="AS15" s="104">
        <f t="shared" si="5"/>
        <v>0</v>
      </c>
      <c r="AT15" s="104">
        <f t="shared" si="9"/>
        <v>0</v>
      </c>
      <c r="AU15" s="108"/>
      <c r="AV15" s="108"/>
      <c r="AW15" s="108"/>
      <c r="AX15" s="108"/>
      <c r="AY15" s="108"/>
      <c r="AZ15" s="108"/>
      <c r="BA15" s="109">
        <f t="shared" si="7"/>
        <v>0</v>
      </c>
    </row>
    <row r="16" spans="1:53" ht="14.1" customHeight="1" outlineLevel="2" x14ac:dyDescent="0.2">
      <c r="B16" s="94"/>
      <c r="C16" s="95"/>
      <c r="D16" s="110"/>
      <c r="E16" s="110"/>
      <c r="F16" s="110"/>
      <c r="G16" s="111"/>
      <c r="H16" s="112" t="s">
        <v>179</v>
      </c>
      <c r="I16" s="100"/>
      <c r="J16" s="101"/>
      <c r="K16" s="101"/>
      <c r="L16" s="102" t="str">
        <f>IF(I16&lt;&gt;0,((VLOOKUP(I16,'1. Standard_Cost'!$B$4:$D$8,2)+VLOOKUP(I16,'1. Standard_Cost'!$B$4:$D$8,3))*J16*K16),"0")</f>
        <v>0</v>
      </c>
      <c r="M16" s="102">
        <f>L16*'1. Standard_Cost'!F4</f>
        <v>0</v>
      </c>
      <c r="N16" s="103"/>
      <c r="O16" s="103"/>
      <c r="P16" s="103"/>
      <c r="Q16" s="103"/>
      <c r="R16" s="104">
        <f>+N16*P16*'1. Standard_Cost'!$B$12</f>
        <v>0</v>
      </c>
      <c r="S16" s="104">
        <f>+N16*O16*P16*'1. Standard_Cost'!$C$12</f>
        <v>0</v>
      </c>
      <c r="T16" s="104">
        <f>+N16*P16*Q16*'1. Standard_Cost'!$D$12</f>
        <v>0</v>
      </c>
      <c r="U16" s="104">
        <f>+N16*O16*'1. Standard_Cost'!$E$12</f>
        <v>0</v>
      </c>
      <c r="V16" s="103"/>
      <c r="W16" s="103"/>
      <c r="X16" s="103"/>
      <c r="Y16" s="104">
        <f>+V16*((X16*'1. Standard_Cost'!$B$16)+(W16*X16*'1. Standard_Cost'!$C$16))</f>
        <v>0</v>
      </c>
      <c r="Z16" s="103"/>
      <c r="AA16" s="103"/>
      <c r="AB16" s="104">
        <f>+Z16*'1. Standard_Cost'!$B$20+AA16*'1. Standard_Cost'!$C$20</f>
        <v>0</v>
      </c>
      <c r="AC16" s="105"/>
      <c r="AD16" s="106"/>
      <c r="AE16" s="104">
        <f>SUM(AD16,AC16,AB16,Y16,U16,T16,S16,R16)*'1. Standard_Cost'!B28</f>
        <v>0</v>
      </c>
      <c r="AF16" s="104">
        <f t="shared" si="2"/>
        <v>0</v>
      </c>
      <c r="AG16" s="103"/>
      <c r="AH16" s="103"/>
      <c r="AI16" s="103"/>
      <c r="AJ16" s="107"/>
      <c r="AK16" s="107"/>
      <c r="AL16" s="107"/>
      <c r="AM16" s="104">
        <f>AG16*'1. Standard_Cost'!B24+'Incremental_Cost Year 2021'!AH15*'1. Standard_Cost'!C24+'Incremental_Cost Year 2021'!AI15*'1. Standard_Cost'!D24+'Incremental_Cost Year 2021'!AJ15+'Incremental_Cost Year 2021'!AL15+AK16</f>
        <v>0</v>
      </c>
      <c r="AN16" s="104">
        <f>AM16*'1. Standard_Cost'!C28</f>
        <v>0</v>
      </c>
      <c r="AO16" s="107"/>
      <c r="AQ16" s="104">
        <f t="shared" si="3"/>
        <v>0</v>
      </c>
      <c r="AR16" s="104">
        <f t="shared" si="4"/>
        <v>0</v>
      </c>
      <c r="AS16" s="104">
        <f t="shared" si="5"/>
        <v>0</v>
      </c>
      <c r="AT16" s="104">
        <f t="shared" si="9"/>
        <v>0</v>
      </c>
      <c r="AU16" s="108"/>
      <c r="AV16" s="108"/>
      <c r="AW16" s="108"/>
      <c r="AX16" s="108"/>
      <c r="AY16" s="108"/>
      <c r="AZ16" s="108"/>
      <c r="BA16" s="109">
        <f t="shared" si="7"/>
        <v>0</v>
      </c>
    </row>
    <row r="17" spans="1:53" ht="26.45" customHeight="1" outlineLevel="1" x14ac:dyDescent="0.2">
      <c r="B17" s="94"/>
      <c r="C17" s="95"/>
      <c r="D17" s="113" t="s">
        <v>48</v>
      </c>
      <c r="E17" s="113" t="s">
        <v>722</v>
      </c>
      <c r="F17" s="114" t="s">
        <v>154</v>
      </c>
      <c r="G17" s="115" t="s">
        <v>155</v>
      </c>
      <c r="H17" s="122" t="s">
        <v>53</v>
      </c>
      <c r="I17" s="117"/>
      <c r="J17" s="117"/>
      <c r="K17" s="117"/>
      <c r="L17" s="118">
        <f>SUM(L13:L16)</f>
        <v>0</v>
      </c>
      <c r="M17" s="118">
        <f>SUM(M13:M16)</f>
        <v>0</v>
      </c>
      <c r="N17" s="117"/>
      <c r="O17" s="117"/>
      <c r="P17" s="117"/>
      <c r="Q17" s="117"/>
      <c r="R17" s="119">
        <f>SUM(R13:R16)</f>
        <v>0</v>
      </c>
      <c r="S17" s="119">
        <f>SUM(S13:S16)</f>
        <v>0</v>
      </c>
      <c r="T17" s="119">
        <f>SUM(T13:T16)</f>
        <v>0</v>
      </c>
      <c r="U17" s="119">
        <f>SUM(U13:U16)</f>
        <v>0</v>
      </c>
      <c r="V17" s="117"/>
      <c r="W17" s="117"/>
      <c r="X17" s="117"/>
      <c r="Y17" s="118">
        <f>SUM(Y13:Y16)</f>
        <v>0</v>
      </c>
      <c r="Z17" s="117"/>
      <c r="AA17" s="117"/>
      <c r="AB17" s="118">
        <f t="shared" ref="AB17:AF17" si="10">SUM(AB13:AB16)</f>
        <v>0</v>
      </c>
      <c r="AC17" s="118">
        <f t="shared" si="10"/>
        <v>0</v>
      </c>
      <c r="AD17" s="118">
        <f t="shared" si="10"/>
        <v>0</v>
      </c>
      <c r="AE17" s="118">
        <f t="shared" si="10"/>
        <v>0</v>
      </c>
      <c r="AF17" s="118">
        <f t="shared" si="10"/>
        <v>0</v>
      </c>
      <c r="AG17" s="117"/>
      <c r="AH17" s="117"/>
      <c r="AI17" s="117"/>
      <c r="AJ17" s="119">
        <f>SUM(AJ13:AJ16)</f>
        <v>0</v>
      </c>
      <c r="AK17" s="119">
        <f t="shared" ref="AK17:AL17" si="11">SUM(AK13:AK16)</f>
        <v>0</v>
      </c>
      <c r="AL17" s="119">
        <f t="shared" si="11"/>
        <v>0</v>
      </c>
      <c r="AM17" s="118">
        <f>SUM(AM13:AM16)</f>
        <v>0</v>
      </c>
      <c r="AN17" s="118">
        <f>SUM(AN13:AN16)</f>
        <v>0</v>
      </c>
      <c r="AO17" s="116"/>
      <c r="AP17" s="120"/>
      <c r="AQ17" s="121">
        <f t="shared" ref="AQ17:BA17" si="12">SUM(AQ13:AQ16)</f>
        <v>0</v>
      </c>
      <c r="AR17" s="121">
        <f t="shared" si="12"/>
        <v>0</v>
      </c>
      <c r="AS17" s="121">
        <f t="shared" si="12"/>
        <v>0</v>
      </c>
      <c r="AT17" s="121">
        <f t="shared" si="12"/>
        <v>0</v>
      </c>
      <c r="AU17" s="121">
        <f t="shared" si="12"/>
        <v>0</v>
      </c>
      <c r="AV17" s="121">
        <f t="shared" si="12"/>
        <v>0</v>
      </c>
      <c r="AW17" s="121">
        <f t="shared" si="12"/>
        <v>0</v>
      </c>
      <c r="AX17" s="121">
        <f t="shared" si="12"/>
        <v>0</v>
      </c>
      <c r="AY17" s="121">
        <f t="shared" si="12"/>
        <v>0</v>
      </c>
      <c r="AZ17" s="121">
        <f t="shared" si="12"/>
        <v>0</v>
      </c>
      <c r="BA17" s="121">
        <f t="shared" si="12"/>
        <v>0</v>
      </c>
    </row>
    <row r="18" spans="1:53" ht="14.1" hidden="1" customHeight="1" outlineLevel="2" x14ac:dyDescent="0.2">
      <c r="A18" s="68"/>
      <c r="B18" s="94"/>
      <c r="C18" s="95"/>
      <c r="D18" s="96"/>
      <c r="E18" s="96"/>
      <c r="F18" s="97"/>
      <c r="G18" s="98"/>
      <c r="H18" s="99" t="s">
        <v>49</v>
      </c>
      <c r="I18" s="100"/>
      <c r="J18" s="101"/>
      <c r="K18" s="101"/>
      <c r="L18" s="102" t="str">
        <f>IF(I18&lt;&gt;0,((VLOOKUP(I18,'1. Standard_Cost'!$B$4:$D$8,2)+VLOOKUP(I18,'1. Standard_Cost'!$B$4:$D$8,3))*J18*K18),"0")</f>
        <v>0</v>
      </c>
      <c r="M18" s="102">
        <f>L18*'1. Standard_Cost'!F4</f>
        <v>0</v>
      </c>
      <c r="N18" s="103"/>
      <c r="O18" s="103"/>
      <c r="P18" s="103"/>
      <c r="Q18" s="103"/>
      <c r="R18" s="104">
        <f>+N18*P18*'1. Standard_Cost'!$B$12</f>
        <v>0</v>
      </c>
      <c r="S18" s="104">
        <f>+N18*O18*P18*'1. Standard_Cost'!$C$12</f>
        <v>0</v>
      </c>
      <c r="T18" s="104">
        <f>+N18*P18*Q18*'1. Standard_Cost'!$D$12</f>
        <v>0</v>
      </c>
      <c r="U18" s="104">
        <f>+N18*O18*'1. Standard_Cost'!$E$12</f>
        <v>0</v>
      </c>
      <c r="V18" s="103"/>
      <c r="W18" s="103"/>
      <c r="X18" s="103"/>
      <c r="Y18" s="104">
        <f>+V18*((X18*'1. Standard_Cost'!$B$16)+(W18*X18*'1. Standard_Cost'!$C$16))</f>
        <v>0</v>
      </c>
      <c r="Z18" s="103"/>
      <c r="AA18" s="103"/>
      <c r="AB18" s="104">
        <f>+Z18*'1. Standard_Cost'!$B$20+AA18*'1. Standard_Cost'!$C$20</f>
        <v>0</v>
      </c>
      <c r="AC18" s="105"/>
      <c r="AD18" s="106"/>
      <c r="AE18" s="104" t="e">
        <f>SUM(AD18,AC18,AB18,Y18,U18,T18,S18,R18)*'1. Standard_Cost'!B23</f>
        <v>#VALUE!</v>
      </c>
      <c r="AF18" s="104" t="e">
        <f>SUM(AD18,AE18)</f>
        <v>#VALUE!</v>
      </c>
      <c r="AG18" s="103"/>
      <c r="AH18" s="103"/>
      <c r="AI18" s="103"/>
      <c r="AJ18" s="107"/>
      <c r="AK18" s="107"/>
      <c r="AL18" s="107"/>
      <c r="AM18" s="104" t="e">
        <f>AG18*'1. Standard_Cost'!B19+'Incremental_Cost Year 2021'!AH17*'1. Standard_Cost'!C19+'Incremental_Cost Year 2021'!AI17*'1. Standard_Cost'!D19+'Incremental_Cost Year 2021'!AJ17+'Incremental_Cost Year 2021'!AL17+AK18</f>
        <v>#VALUE!</v>
      </c>
      <c r="AN18" s="104" t="e">
        <f>AM18*'1. Standard_Cost'!C23</f>
        <v>#VALUE!</v>
      </c>
      <c r="AO18" s="107"/>
      <c r="AQ18" s="104">
        <f t="shared" ref="AQ18:AQ21" si="13">L18+M18</f>
        <v>0</v>
      </c>
      <c r="AR18" s="104" t="e">
        <f t="shared" ref="AR18:AR21" si="14">AF18</f>
        <v>#VALUE!</v>
      </c>
      <c r="AS18" s="104" t="e">
        <f t="shared" ref="AS18:AS21" si="15">AM18+AN18</f>
        <v>#VALUE!</v>
      </c>
      <c r="AT18" s="104" t="e">
        <f>SUM(AQ18,AR18,AS18)</f>
        <v>#VALUE!</v>
      </c>
      <c r="AU18" s="108"/>
      <c r="AV18" s="108"/>
      <c r="AW18" s="108"/>
      <c r="AX18" s="108"/>
      <c r="AY18" s="108"/>
      <c r="AZ18" s="108"/>
      <c r="BA18" s="109" t="e">
        <f t="shared" ref="BA18:BA21" si="16">SUM(AU18:AZ18)-AT18</f>
        <v>#VALUE!</v>
      </c>
    </row>
    <row r="19" spans="1:53" ht="14.1" hidden="1" customHeight="1" outlineLevel="2" x14ac:dyDescent="0.2">
      <c r="A19" s="68"/>
      <c r="B19" s="94"/>
      <c r="C19" s="95"/>
      <c r="D19" s="110"/>
      <c r="E19" s="110"/>
      <c r="F19" s="110"/>
      <c r="G19" s="111"/>
      <c r="H19" s="99" t="s">
        <v>50</v>
      </c>
      <c r="I19" s="100"/>
      <c r="J19" s="101"/>
      <c r="K19" s="101"/>
      <c r="L19" s="102" t="str">
        <f>IF(I19&lt;&gt;0,((VLOOKUP(I19,'1. Standard_Cost'!$B$4:$D$8,2)+VLOOKUP(I19,'1. Standard_Cost'!$B$4:$D$8,3))*J19*K19),"0")</f>
        <v>0</v>
      </c>
      <c r="M19" s="102">
        <f>L19*'1. Standard_Cost'!F4</f>
        <v>0</v>
      </c>
      <c r="N19" s="103"/>
      <c r="O19" s="103"/>
      <c r="P19" s="103"/>
      <c r="Q19" s="103"/>
      <c r="R19" s="104">
        <f>+N19*P19*'1. Standard_Cost'!$B$12</f>
        <v>0</v>
      </c>
      <c r="S19" s="104">
        <f>+N19*O19*P19*'1. Standard_Cost'!$C$12</f>
        <v>0</v>
      </c>
      <c r="T19" s="104">
        <f>+N19*P19*Q19*'1. Standard_Cost'!$D$12</f>
        <v>0</v>
      </c>
      <c r="U19" s="104">
        <f>+N19*O19*'1. Standard_Cost'!$E$12</f>
        <v>0</v>
      </c>
      <c r="V19" s="103"/>
      <c r="W19" s="103"/>
      <c r="X19" s="103"/>
      <c r="Y19" s="104">
        <f>+V19*((X19*'1. Standard_Cost'!$B$16)+(W19*X19*'1. Standard_Cost'!$C$16))</f>
        <v>0</v>
      </c>
      <c r="Z19" s="103"/>
      <c r="AA19" s="103"/>
      <c r="AB19" s="104">
        <f>+Z19*'1. Standard_Cost'!$B$20+AA19*'1. Standard_Cost'!$C$20</f>
        <v>0</v>
      </c>
      <c r="AC19" s="105"/>
      <c r="AD19" s="106"/>
      <c r="AE19" s="104" t="e">
        <f>SUM(AD19,AC19,AB19,Y19,U19,T19,S19,R19)*'1. Standard_Cost'!B23</f>
        <v>#VALUE!</v>
      </c>
      <c r="AF19" s="104" t="e">
        <f t="shared" ref="AF19:AF21" si="17">SUM(AD19,AE19)</f>
        <v>#VALUE!</v>
      </c>
      <c r="AG19" s="103"/>
      <c r="AH19" s="103"/>
      <c r="AI19" s="103"/>
      <c r="AJ19" s="107"/>
      <c r="AK19" s="107"/>
      <c r="AL19" s="107"/>
      <c r="AM19" s="104" t="e">
        <f>AG19*'1. Standard_Cost'!B19+'Incremental_Cost Year 2021'!AH18*'1. Standard_Cost'!C19+'Incremental_Cost Year 2021'!AI18*'1. Standard_Cost'!D19+'Incremental_Cost Year 2021'!AJ18+'Incremental_Cost Year 2021'!AL18+AK19</f>
        <v>#VALUE!</v>
      </c>
      <c r="AN19" s="104" t="e">
        <f>AM19*'1. Standard_Cost'!C23</f>
        <v>#VALUE!</v>
      </c>
      <c r="AO19" s="107"/>
      <c r="AQ19" s="104">
        <f t="shared" si="13"/>
        <v>0</v>
      </c>
      <c r="AR19" s="104" t="e">
        <f t="shared" si="14"/>
        <v>#VALUE!</v>
      </c>
      <c r="AS19" s="104" t="e">
        <f t="shared" si="15"/>
        <v>#VALUE!</v>
      </c>
      <c r="AT19" s="104" t="e">
        <f t="shared" ref="AT19:AT21" si="18">SUM(AQ19,AR19,AS19)</f>
        <v>#VALUE!</v>
      </c>
      <c r="AU19" s="108"/>
      <c r="AV19" s="108"/>
      <c r="AW19" s="108"/>
      <c r="AX19" s="108"/>
      <c r="AY19" s="108"/>
      <c r="AZ19" s="108"/>
      <c r="BA19" s="109" t="e">
        <f t="shared" si="16"/>
        <v>#VALUE!</v>
      </c>
    </row>
    <row r="20" spans="1:53" ht="14.1" hidden="1" customHeight="1" outlineLevel="2" x14ac:dyDescent="0.2">
      <c r="A20" s="68"/>
      <c r="B20" s="94"/>
      <c r="C20" s="95"/>
      <c r="D20" s="110"/>
      <c r="E20" s="110"/>
      <c r="F20" s="110"/>
      <c r="G20" s="111"/>
      <c r="H20" s="99" t="s">
        <v>51</v>
      </c>
      <c r="I20" s="100"/>
      <c r="J20" s="101"/>
      <c r="K20" s="101"/>
      <c r="L20" s="102" t="str">
        <f>IF(I20&lt;&gt;0,((VLOOKUP(I20,'1. Standard_Cost'!$B$4:$D$8,2)+VLOOKUP(I20,'1. Standard_Cost'!$B$4:$D$8,3))*J20*K20),"0")</f>
        <v>0</v>
      </c>
      <c r="M20" s="102">
        <f>L20*'1. Standard_Cost'!F4</f>
        <v>0</v>
      </c>
      <c r="N20" s="103"/>
      <c r="O20" s="103"/>
      <c r="P20" s="103"/>
      <c r="Q20" s="103"/>
      <c r="R20" s="104">
        <f>+N20*P20*'1. Standard_Cost'!$B$12</f>
        <v>0</v>
      </c>
      <c r="S20" s="104">
        <f>+N20*O20*P20*'1. Standard_Cost'!$C$12</f>
        <v>0</v>
      </c>
      <c r="T20" s="104">
        <f>+N20*P20*Q20*'1. Standard_Cost'!$D$12</f>
        <v>0</v>
      </c>
      <c r="U20" s="104">
        <f>+N20*O20*'1. Standard_Cost'!$E$12</f>
        <v>0</v>
      </c>
      <c r="V20" s="103"/>
      <c r="W20" s="103"/>
      <c r="X20" s="103"/>
      <c r="Y20" s="104">
        <f>+V20*((X20*'1. Standard_Cost'!$B$16)+(W20*X20*'1. Standard_Cost'!$C$16))</f>
        <v>0</v>
      </c>
      <c r="Z20" s="103"/>
      <c r="AA20" s="103"/>
      <c r="AB20" s="104">
        <f>+Z20*'1. Standard_Cost'!$B$20+AA20*'1. Standard_Cost'!$C$20</f>
        <v>0</v>
      </c>
      <c r="AC20" s="105"/>
      <c r="AD20" s="106"/>
      <c r="AE20" s="104" t="e">
        <f>SUM(AD20,AC20,AB20,Y20,U20,T20,S20,R20)*'1. Standard_Cost'!B23</f>
        <v>#VALUE!</v>
      </c>
      <c r="AF20" s="104" t="e">
        <f t="shared" si="17"/>
        <v>#VALUE!</v>
      </c>
      <c r="AG20" s="103"/>
      <c r="AH20" s="103"/>
      <c r="AI20" s="103"/>
      <c r="AJ20" s="107"/>
      <c r="AK20" s="107"/>
      <c r="AL20" s="107"/>
      <c r="AM20" s="104" t="e">
        <f>AG20*'1. Standard_Cost'!B19+'Incremental_Cost Year 2021'!AH19*'1. Standard_Cost'!C19+'Incremental_Cost Year 2021'!AI19*'1. Standard_Cost'!D19+'Incremental_Cost Year 2021'!AJ19+'Incremental_Cost Year 2021'!AL19+AK20</f>
        <v>#VALUE!</v>
      </c>
      <c r="AN20" s="104" t="e">
        <f>AM20*'1. Standard_Cost'!C23</f>
        <v>#VALUE!</v>
      </c>
      <c r="AO20" s="107"/>
      <c r="AQ20" s="104">
        <f t="shared" si="13"/>
        <v>0</v>
      </c>
      <c r="AR20" s="104" t="e">
        <f t="shared" si="14"/>
        <v>#VALUE!</v>
      </c>
      <c r="AS20" s="104" t="e">
        <f t="shared" si="15"/>
        <v>#VALUE!</v>
      </c>
      <c r="AT20" s="104" t="e">
        <f t="shared" si="18"/>
        <v>#VALUE!</v>
      </c>
      <c r="AU20" s="108"/>
      <c r="AV20" s="108"/>
      <c r="AW20" s="108"/>
      <c r="AX20" s="108"/>
      <c r="AY20" s="108"/>
      <c r="AZ20" s="108"/>
      <c r="BA20" s="109" t="e">
        <f t="shared" si="16"/>
        <v>#VALUE!</v>
      </c>
    </row>
    <row r="21" spans="1:53" ht="14.1" hidden="1" customHeight="1" outlineLevel="2" x14ac:dyDescent="0.2">
      <c r="A21" s="68"/>
      <c r="B21" s="94"/>
      <c r="C21" s="95"/>
      <c r="D21" s="110"/>
      <c r="E21" s="110"/>
      <c r="F21" s="110"/>
      <c r="G21" s="111"/>
      <c r="H21" s="112" t="s">
        <v>179</v>
      </c>
      <c r="I21" s="100"/>
      <c r="J21" s="101"/>
      <c r="K21" s="101"/>
      <c r="L21" s="102" t="str">
        <f>IF(I21&lt;&gt;0,((VLOOKUP(I21,'1. Standard_Cost'!$B$4:$D$8,2)+VLOOKUP(I21,'1. Standard_Cost'!$B$4:$D$8,3))*J21*K21),"0")</f>
        <v>0</v>
      </c>
      <c r="M21" s="102">
        <f>L21*'1. Standard_Cost'!F4</f>
        <v>0</v>
      </c>
      <c r="N21" s="103"/>
      <c r="O21" s="103"/>
      <c r="P21" s="103"/>
      <c r="Q21" s="103"/>
      <c r="R21" s="104">
        <f>+N21*P21*'1. Standard_Cost'!$B$12</f>
        <v>0</v>
      </c>
      <c r="S21" s="104">
        <f>+N21*O21*P21*'1. Standard_Cost'!$C$12</f>
        <v>0</v>
      </c>
      <c r="T21" s="104">
        <f>+N21*P21*Q21*'1. Standard_Cost'!$D$12</f>
        <v>0</v>
      </c>
      <c r="U21" s="104">
        <f>+N21*O21*'1. Standard_Cost'!$E$12</f>
        <v>0</v>
      </c>
      <c r="V21" s="103"/>
      <c r="W21" s="103"/>
      <c r="X21" s="103"/>
      <c r="Y21" s="104">
        <f>+V21*((X21*'1. Standard_Cost'!$B$16)+(W21*X21*'1. Standard_Cost'!$C$16))</f>
        <v>0</v>
      </c>
      <c r="Z21" s="103"/>
      <c r="AA21" s="103"/>
      <c r="AB21" s="104">
        <f>+Z21*'1. Standard_Cost'!$B$20+AA21*'1. Standard_Cost'!$C$20</f>
        <v>0</v>
      </c>
      <c r="AC21" s="105"/>
      <c r="AD21" s="106"/>
      <c r="AE21" s="104" t="e">
        <f>SUM(AD21,AC21,AB21,Y21,U21,T21,S21,R21)*'1. Standard_Cost'!B23</f>
        <v>#VALUE!</v>
      </c>
      <c r="AF21" s="104" t="e">
        <f t="shared" si="17"/>
        <v>#VALUE!</v>
      </c>
      <c r="AG21" s="103"/>
      <c r="AH21" s="103"/>
      <c r="AI21" s="103"/>
      <c r="AJ21" s="107"/>
      <c r="AK21" s="107"/>
      <c r="AL21" s="107"/>
      <c r="AM21" s="104" t="e">
        <f>AG21*'1. Standard_Cost'!B19+'Incremental_Cost Year 2021'!AH20*'1. Standard_Cost'!C19+'Incremental_Cost Year 2021'!AI20*'1. Standard_Cost'!D19+'Incremental_Cost Year 2021'!AJ20+'Incremental_Cost Year 2021'!AL20+AK21</f>
        <v>#VALUE!</v>
      </c>
      <c r="AN21" s="104" t="e">
        <f>AM21*'1. Standard_Cost'!C23</f>
        <v>#VALUE!</v>
      </c>
      <c r="AO21" s="107"/>
      <c r="AQ21" s="104">
        <f t="shared" si="13"/>
        <v>0</v>
      </c>
      <c r="AR21" s="104" t="e">
        <f t="shared" si="14"/>
        <v>#VALUE!</v>
      </c>
      <c r="AS21" s="104" t="e">
        <f t="shared" si="15"/>
        <v>#VALUE!</v>
      </c>
      <c r="AT21" s="104" t="e">
        <f t="shared" si="18"/>
        <v>#VALUE!</v>
      </c>
      <c r="AU21" s="108"/>
      <c r="AV21" s="108"/>
      <c r="AW21" s="108"/>
      <c r="AX21" s="108"/>
      <c r="AY21" s="108"/>
      <c r="AZ21" s="108"/>
      <c r="BA21" s="109" t="e">
        <f t="shared" si="16"/>
        <v>#VALUE!</v>
      </c>
    </row>
    <row r="22" spans="1:53" ht="25.7" customHeight="1" outlineLevel="1" collapsed="1" x14ac:dyDescent="0.2">
      <c r="A22" s="68"/>
      <c r="B22" s="94"/>
      <c r="C22" s="95"/>
      <c r="D22" s="113" t="s">
        <v>48</v>
      </c>
      <c r="E22" s="113" t="s">
        <v>716</v>
      </c>
      <c r="F22" s="114" t="s">
        <v>154</v>
      </c>
      <c r="G22" s="115" t="s">
        <v>155</v>
      </c>
      <c r="H22" s="122" t="s">
        <v>54</v>
      </c>
      <c r="I22" s="117"/>
      <c r="J22" s="117"/>
      <c r="K22" s="117"/>
      <c r="L22" s="118">
        <f>SUM(L18:L21)</f>
        <v>0</v>
      </c>
      <c r="M22" s="118">
        <f>SUM(M18:M21)</f>
        <v>0</v>
      </c>
      <c r="N22" s="117"/>
      <c r="O22" s="117"/>
      <c r="P22" s="117"/>
      <c r="Q22" s="117"/>
      <c r="R22" s="119">
        <f>SUM(R18:R21)</f>
        <v>0</v>
      </c>
      <c r="S22" s="119">
        <f>SUM(S18:S21)</f>
        <v>0</v>
      </c>
      <c r="T22" s="119">
        <f>SUM(T18:T21)</f>
        <v>0</v>
      </c>
      <c r="U22" s="119">
        <f>SUM(U18:U21)</f>
        <v>0</v>
      </c>
      <c r="V22" s="117"/>
      <c r="W22" s="117"/>
      <c r="X22" s="117"/>
      <c r="Y22" s="118">
        <f>SUM(Y18:Y21)</f>
        <v>0</v>
      </c>
      <c r="Z22" s="117"/>
      <c r="AA22" s="117"/>
      <c r="AB22" s="118">
        <f>SUM(AB18:AB21)</f>
        <v>0</v>
      </c>
      <c r="AC22" s="118">
        <f>SUM(AC18:AC21)</f>
        <v>0</v>
      </c>
      <c r="AD22" s="118">
        <f>SUM(AD18:AD21)</f>
        <v>0</v>
      </c>
      <c r="AE22" s="118"/>
      <c r="AF22" s="118"/>
      <c r="AG22" s="117"/>
      <c r="AH22" s="117"/>
      <c r="AI22" s="117"/>
      <c r="AJ22" s="119"/>
      <c r="AK22" s="119"/>
      <c r="AL22" s="119"/>
      <c r="AM22" s="118"/>
      <c r="AN22" s="118"/>
      <c r="AO22" s="116"/>
      <c r="AP22" s="120"/>
      <c r="AQ22" s="121">
        <f t="shared" ref="AQ22:AZ22" si="19">SUM(AQ18:AQ21)</f>
        <v>0</v>
      </c>
      <c r="AR22" s="121"/>
      <c r="AS22" s="121"/>
      <c r="AT22" s="121"/>
      <c r="AU22" s="121">
        <f t="shared" si="19"/>
        <v>0</v>
      </c>
      <c r="AV22" s="121">
        <f t="shared" si="19"/>
        <v>0</v>
      </c>
      <c r="AW22" s="121">
        <f t="shared" si="19"/>
        <v>0</v>
      </c>
      <c r="AX22" s="121">
        <f t="shared" si="19"/>
        <v>0</v>
      </c>
      <c r="AY22" s="121">
        <f t="shared" si="19"/>
        <v>0</v>
      </c>
      <c r="AZ22" s="121">
        <f t="shared" si="19"/>
        <v>0</v>
      </c>
      <c r="BA22" s="123"/>
    </row>
    <row r="23" spans="1:53" ht="14.1" customHeight="1" outlineLevel="2" x14ac:dyDescent="0.2">
      <c r="A23" s="68"/>
      <c r="B23" s="94"/>
      <c r="C23" s="95"/>
      <c r="D23" s="96"/>
      <c r="E23" s="96"/>
      <c r="F23" s="97"/>
      <c r="G23" s="98"/>
      <c r="H23" s="99" t="s">
        <v>49</v>
      </c>
      <c r="I23" s="100"/>
      <c r="J23" s="101"/>
      <c r="K23" s="101"/>
      <c r="L23" s="102" t="str">
        <f>IF(I23&lt;&gt;0,((VLOOKUP(I23,'1. Standard_Cost'!$B$4:$D$8,2)+VLOOKUP(I23,'1. Standard_Cost'!$B$4:$D$8,3))*J23*K23),"0")</f>
        <v>0</v>
      </c>
      <c r="M23" s="102">
        <f>L23*'1. Standard_Cost'!F4</f>
        <v>0</v>
      </c>
      <c r="N23" s="103"/>
      <c r="O23" s="103"/>
      <c r="P23" s="103"/>
      <c r="Q23" s="103"/>
      <c r="R23" s="104">
        <f>+N23*P23*'1. Standard_Cost'!$B$12</f>
        <v>0</v>
      </c>
      <c r="S23" s="104">
        <f>+N23*O23*P23*'1. Standard_Cost'!$C$12</f>
        <v>0</v>
      </c>
      <c r="T23" s="104">
        <f>+N23*P23*Q23*'1. Standard_Cost'!$D$12</f>
        <v>0</v>
      </c>
      <c r="U23" s="104">
        <f>+N23*O23*'1. Standard_Cost'!$E$12</f>
        <v>0</v>
      </c>
      <c r="V23" s="103"/>
      <c r="W23" s="103"/>
      <c r="X23" s="103"/>
      <c r="Y23" s="104">
        <f>+V23*((X23*'1. Standard_Cost'!$B$16)+(W23*X23*'1. Standard_Cost'!$C$16))</f>
        <v>0</v>
      </c>
      <c r="Z23" s="103"/>
      <c r="AA23" s="103"/>
      <c r="AB23" s="104">
        <f>+Z23*'1. Standard_Cost'!$B$20+AA23*'1. Standard_Cost'!$C$20</f>
        <v>0</v>
      </c>
      <c r="AC23" s="105"/>
      <c r="AD23" s="106"/>
      <c r="AE23" s="104">
        <f>SUM(AD23,AC23,AB23,Y23,U23,T23,S23,R23)*'1. Standard_Cost'!B28</f>
        <v>0</v>
      </c>
      <c r="AF23" s="104">
        <f>SUM(AD23,AE23)</f>
        <v>0</v>
      </c>
      <c r="AG23" s="103"/>
      <c r="AH23" s="103"/>
      <c r="AI23" s="103"/>
      <c r="AJ23" s="107"/>
      <c r="AK23" s="107"/>
      <c r="AL23" s="107"/>
      <c r="AM23" s="104">
        <v>0</v>
      </c>
      <c r="AN23" s="104">
        <f>AM23*'1. Standard_Cost'!C28</f>
        <v>0</v>
      </c>
      <c r="AO23" s="107"/>
      <c r="AQ23" s="104">
        <f t="shared" si="3"/>
        <v>0</v>
      </c>
      <c r="AR23" s="104">
        <f t="shared" si="4"/>
        <v>0</v>
      </c>
      <c r="AS23" s="104">
        <f t="shared" si="5"/>
        <v>0</v>
      </c>
      <c r="AT23" s="104">
        <f>SUM(AQ23,AR23,AS23)</f>
        <v>0</v>
      </c>
      <c r="AU23" s="108"/>
      <c r="AV23" s="108"/>
      <c r="AW23" s="108"/>
      <c r="AX23" s="108"/>
      <c r="AY23" s="108"/>
      <c r="AZ23" s="108"/>
      <c r="BA23" s="109">
        <f t="shared" si="7"/>
        <v>0</v>
      </c>
    </row>
    <row r="24" spans="1:53" ht="14.1" customHeight="1" outlineLevel="2" x14ac:dyDescent="0.2">
      <c r="A24" s="68"/>
      <c r="B24" s="94"/>
      <c r="C24" s="95"/>
      <c r="D24" s="110"/>
      <c r="E24" s="110"/>
      <c r="F24" s="110"/>
      <c r="G24" s="111"/>
      <c r="H24" s="99" t="s">
        <v>50</v>
      </c>
      <c r="I24" s="100"/>
      <c r="J24" s="101"/>
      <c r="K24" s="101"/>
      <c r="L24" s="102" t="str">
        <f>IF(I24&lt;&gt;0,((VLOOKUP(I24,'1. Standard_Cost'!$B$4:$D$8,2)+VLOOKUP(I24,'1. Standard_Cost'!$B$4:$D$8,3))*J24*K24),"0")</f>
        <v>0</v>
      </c>
      <c r="M24" s="102">
        <f>L24*'1. Standard_Cost'!F4</f>
        <v>0</v>
      </c>
      <c r="N24" s="103"/>
      <c r="O24" s="103"/>
      <c r="P24" s="103"/>
      <c r="Q24" s="103"/>
      <c r="R24" s="104">
        <f>+N24*P24*'1. Standard_Cost'!$B$12</f>
        <v>0</v>
      </c>
      <c r="S24" s="104">
        <f>+N24*O24*P24*'1. Standard_Cost'!$C$12</f>
        <v>0</v>
      </c>
      <c r="T24" s="104">
        <f>+N24*P24*Q24*'1. Standard_Cost'!$D$12</f>
        <v>0</v>
      </c>
      <c r="U24" s="104">
        <f>+N24*O24*'1. Standard_Cost'!$E$12</f>
        <v>0</v>
      </c>
      <c r="V24" s="103"/>
      <c r="W24" s="103"/>
      <c r="X24" s="103"/>
      <c r="Y24" s="104">
        <f>+V24*((X24*'1. Standard_Cost'!$B$16)+(W24*X24*'1. Standard_Cost'!$C$16))</f>
        <v>0</v>
      </c>
      <c r="Z24" s="103"/>
      <c r="AA24" s="103"/>
      <c r="AB24" s="104">
        <f>+Z24*'1. Standard_Cost'!$B$20+AA24*'1. Standard_Cost'!$C$20</f>
        <v>0</v>
      </c>
      <c r="AC24" s="105"/>
      <c r="AD24" s="106"/>
      <c r="AE24" s="104">
        <f>SUM(AD24,AC24,AB24,Y24,U24,T24,S24,R24)*'1. Standard_Cost'!B28</f>
        <v>0</v>
      </c>
      <c r="AF24" s="104">
        <f t="shared" ref="AF24:AF26" si="20">SUM(AD24,AE24)</f>
        <v>0</v>
      </c>
      <c r="AG24" s="103"/>
      <c r="AH24" s="103"/>
      <c r="AI24" s="103"/>
      <c r="AJ24" s="107"/>
      <c r="AK24" s="107"/>
      <c r="AL24" s="107"/>
      <c r="AM24" s="104">
        <v>0</v>
      </c>
      <c r="AN24" s="104">
        <f>AM24*'1. Standard_Cost'!C29</f>
        <v>0</v>
      </c>
      <c r="AO24" s="107"/>
      <c r="AQ24" s="104">
        <f t="shared" si="3"/>
        <v>0</v>
      </c>
      <c r="AR24" s="104">
        <f t="shared" si="4"/>
        <v>0</v>
      </c>
      <c r="AS24" s="104">
        <f t="shared" si="5"/>
        <v>0</v>
      </c>
      <c r="AT24" s="104">
        <f t="shared" ref="AT24:AT26" si="21">SUM(AQ24,AR24,AS24)</f>
        <v>0</v>
      </c>
      <c r="AU24" s="108"/>
      <c r="AV24" s="108"/>
      <c r="AW24" s="108"/>
      <c r="AX24" s="108"/>
      <c r="AY24" s="108"/>
      <c r="AZ24" s="108"/>
      <c r="BA24" s="109">
        <f t="shared" si="7"/>
        <v>0</v>
      </c>
    </row>
    <row r="25" spans="1:53" ht="14.1" customHeight="1" outlineLevel="2" x14ac:dyDescent="0.2">
      <c r="A25" s="68"/>
      <c r="B25" s="94"/>
      <c r="C25" s="95"/>
      <c r="D25" s="110"/>
      <c r="E25" s="110"/>
      <c r="F25" s="110"/>
      <c r="G25" s="111"/>
      <c r="H25" s="99" t="s">
        <v>51</v>
      </c>
      <c r="I25" s="100"/>
      <c r="J25" s="101"/>
      <c r="K25" s="101"/>
      <c r="L25" s="102" t="str">
        <f>IF(I25&lt;&gt;0,((VLOOKUP(I25,'1. Standard_Cost'!$B$4:$D$8,2)+VLOOKUP(I25,'1. Standard_Cost'!$B$4:$D$8,3))*J25*K25),"0")</f>
        <v>0</v>
      </c>
      <c r="M25" s="102">
        <f>L25*'1. Standard_Cost'!F4</f>
        <v>0</v>
      </c>
      <c r="N25" s="103"/>
      <c r="O25" s="103"/>
      <c r="P25" s="103"/>
      <c r="Q25" s="103"/>
      <c r="R25" s="104">
        <f>+N25*P25*'1. Standard_Cost'!$B$12</f>
        <v>0</v>
      </c>
      <c r="S25" s="104">
        <f>+N25*O25*P25*'1. Standard_Cost'!$C$12</f>
        <v>0</v>
      </c>
      <c r="T25" s="104">
        <f>+N25*P25*Q25*'1. Standard_Cost'!$D$12</f>
        <v>0</v>
      </c>
      <c r="U25" s="104">
        <f>+N25*O25*'1. Standard_Cost'!$E$12</f>
        <v>0</v>
      </c>
      <c r="V25" s="103"/>
      <c r="W25" s="103"/>
      <c r="X25" s="103"/>
      <c r="Y25" s="104">
        <f>+V25*((X25*'1. Standard_Cost'!$B$16)+(W25*X25*'1. Standard_Cost'!$C$16))</f>
        <v>0</v>
      </c>
      <c r="Z25" s="103"/>
      <c r="AA25" s="103"/>
      <c r="AB25" s="104">
        <f>+Z25*'1. Standard_Cost'!$B$20+AA25*'1. Standard_Cost'!$C$20</f>
        <v>0</v>
      </c>
      <c r="AC25" s="105"/>
      <c r="AD25" s="106"/>
      <c r="AE25" s="104">
        <f>SUM(AD25,AC25,AB25,Y25,U25,T25,S25,R25)*'1. Standard_Cost'!B28</f>
        <v>0</v>
      </c>
      <c r="AF25" s="104">
        <f t="shared" si="20"/>
        <v>0</v>
      </c>
      <c r="AG25" s="103"/>
      <c r="AH25" s="103"/>
      <c r="AI25" s="103"/>
      <c r="AJ25" s="107"/>
      <c r="AK25" s="107"/>
      <c r="AL25" s="107"/>
      <c r="AM25" s="104">
        <v>0</v>
      </c>
      <c r="AN25" s="104">
        <f>AM25*'1. Standard_Cost'!C30</f>
        <v>0</v>
      </c>
      <c r="AO25" s="107"/>
      <c r="AQ25" s="104">
        <f t="shared" si="3"/>
        <v>0</v>
      </c>
      <c r="AR25" s="104">
        <f t="shared" si="4"/>
        <v>0</v>
      </c>
      <c r="AS25" s="104">
        <f t="shared" si="5"/>
        <v>0</v>
      </c>
      <c r="AT25" s="104">
        <f t="shared" si="21"/>
        <v>0</v>
      </c>
      <c r="AU25" s="108"/>
      <c r="AV25" s="108"/>
      <c r="AW25" s="108"/>
      <c r="AX25" s="108"/>
      <c r="AY25" s="108"/>
      <c r="AZ25" s="108"/>
      <c r="BA25" s="109">
        <f t="shared" si="7"/>
        <v>0</v>
      </c>
    </row>
    <row r="26" spans="1:53" ht="14.1" customHeight="1" outlineLevel="2" x14ac:dyDescent="0.2">
      <c r="A26" s="68"/>
      <c r="B26" s="94"/>
      <c r="C26" s="95"/>
      <c r="D26" s="110"/>
      <c r="E26" s="110"/>
      <c r="F26" s="110"/>
      <c r="G26" s="111"/>
      <c r="H26" s="112" t="s">
        <v>179</v>
      </c>
      <c r="I26" s="100"/>
      <c r="J26" s="101"/>
      <c r="K26" s="101"/>
      <c r="L26" s="102" t="str">
        <f>IF(I26&lt;&gt;0,((VLOOKUP(I26,'1. Standard_Cost'!$B$4:$D$8,2)+VLOOKUP(I26,'1. Standard_Cost'!$B$4:$D$8,3))*J26*K26),"0")</f>
        <v>0</v>
      </c>
      <c r="M26" s="102">
        <f>L26*'1. Standard_Cost'!F4</f>
        <v>0</v>
      </c>
      <c r="N26" s="103"/>
      <c r="O26" s="103"/>
      <c r="P26" s="103"/>
      <c r="Q26" s="103"/>
      <c r="R26" s="104">
        <f>+N26*P26*'1. Standard_Cost'!$B$12</f>
        <v>0</v>
      </c>
      <c r="S26" s="104">
        <f>+N26*O26*P26*'1. Standard_Cost'!$C$12</f>
        <v>0</v>
      </c>
      <c r="T26" s="104">
        <f>+N26*P26*Q26*'1. Standard_Cost'!$D$12</f>
        <v>0</v>
      </c>
      <c r="U26" s="104">
        <f>+N26*O26*'1. Standard_Cost'!$E$12</f>
        <v>0</v>
      </c>
      <c r="V26" s="103"/>
      <c r="W26" s="103"/>
      <c r="X26" s="103"/>
      <c r="Y26" s="104">
        <f>+V26*((X26*'1. Standard_Cost'!$B$16)+(W26*X26*'1. Standard_Cost'!$C$16))</f>
        <v>0</v>
      </c>
      <c r="Z26" s="103"/>
      <c r="AA26" s="103"/>
      <c r="AB26" s="104">
        <f>+Z26*'1. Standard_Cost'!$B$20+AA26*'1. Standard_Cost'!$C$20</f>
        <v>0</v>
      </c>
      <c r="AC26" s="105"/>
      <c r="AD26" s="106"/>
      <c r="AE26" s="104">
        <f>SUM(AD26,AC26,AB26,Y26,U26,T26,S26,R26)*'1. Standard_Cost'!B28</f>
        <v>0</v>
      </c>
      <c r="AF26" s="104">
        <f t="shared" si="20"/>
        <v>0</v>
      </c>
      <c r="AG26" s="103"/>
      <c r="AH26" s="103"/>
      <c r="AI26" s="103"/>
      <c r="AJ26" s="107"/>
      <c r="AK26" s="107"/>
      <c r="AL26" s="107"/>
      <c r="AM26" s="104">
        <v>0</v>
      </c>
      <c r="AN26" s="104">
        <f>AM26*'1. Standard_Cost'!C31</f>
        <v>0</v>
      </c>
      <c r="AO26" s="107"/>
      <c r="AQ26" s="104">
        <f t="shared" si="3"/>
        <v>0</v>
      </c>
      <c r="AR26" s="104">
        <f t="shared" si="4"/>
        <v>0</v>
      </c>
      <c r="AS26" s="104">
        <f t="shared" si="5"/>
        <v>0</v>
      </c>
      <c r="AT26" s="104">
        <f t="shared" si="21"/>
        <v>0</v>
      </c>
      <c r="AU26" s="108"/>
      <c r="AV26" s="108"/>
      <c r="AW26" s="108"/>
      <c r="AX26" s="108"/>
      <c r="AY26" s="108"/>
      <c r="AZ26" s="108"/>
      <c r="BA26" s="109">
        <f t="shared" si="7"/>
        <v>0</v>
      </c>
    </row>
    <row r="27" spans="1:53" ht="25.7" customHeight="1" outlineLevel="1" x14ac:dyDescent="0.2">
      <c r="A27" s="68"/>
      <c r="B27" s="94"/>
      <c r="C27" s="95"/>
      <c r="D27" s="113" t="s">
        <v>48</v>
      </c>
      <c r="E27" s="113" t="s">
        <v>726</v>
      </c>
      <c r="F27" s="114" t="s">
        <v>154</v>
      </c>
      <c r="G27" s="115" t="s">
        <v>155</v>
      </c>
      <c r="H27" s="122" t="s">
        <v>188</v>
      </c>
      <c r="I27" s="117"/>
      <c r="J27" s="117"/>
      <c r="K27" s="117"/>
      <c r="L27" s="118">
        <f>SUM(L23:L26)</f>
        <v>0</v>
      </c>
      <c r="M27" s="118">
        <f>SUM(M23:M26)</f>
        <v>0</v>
      </c>
      <c r="N27" s="117"/>
      <c r="O27" s="117"/>
      <c r="P27" s="117"/>
      <c r="Q27" s="117"/>
      <c r="R27" s="119">
        <f>SUM(R23:R26)</f>
        <v>0</v>
      </c>
      <c r="S27" s="119">
        <f>SUM(S23:S26)</f>
        <v>0</v>
      </c>
      <c r="T27" s="119">
        <f>SUM(T23:T26)</f>
        <v>0</v>
      </c>
      <c r="U27" s="119">
        <f>SUM(U23:U26)</f>
        <v>0</v>
      </c>
      <c r="V27" s="117"/>
      <c r="W27" s="117"/>
      <c r="X27" s="117"/>
      <c r="Y27" s="118">
        <f>SUM(Y23:Y26)</f>
        <v>0</v>
      </c>
      <c r="Z27" s="117"/>
      <c r="AA27" s="117"/>
      <c r="AB27" s="118">
        <f>SUM(AB23:AB26)</f>
        <v>0</v>
      </c>
      <c r="AC27" s="118">
        <f>SUM(AC23:AC26)</f>
        <v>0</v>
      </c>
      <c r="AD27" s="118">
        <f>SUM(AD23:AD26)</f>
        <v>0</v>
      </c>
      <c r="AE27" s="118">
        <f>SUM(AE23:AE26)</f>
        <v>0</v>
      </c>
      <c r="AF27" s="118">
        <f>SUM(AF23:AF26)</f>
        <v>0</v>
      </c>
      <c r="AG27" s="117"/>
      <c r="AH27" s="117"/>
      <c r="AI27" s="117"/>
      <c r="AJ27" s="119">
        <f>SUM(AJ23:AJ26)</f>
        <v>0</v>
      </c>
      <c r="AK27" s="119">
        <f>SUM(AK23:AK26)</f>
        <v>0</v>
      </c>
      <c r="AL27" s="119">
        <f>SUM(AL23:AL26)</f>
        <v>0</v>
      </c>
      <c r="AM27" s="104">
        <v>0</v>
      </c>
      <c r="AN27" s="104">
        <f>AM27*'1. Standard_Cost'!C32</f>
        <v>0</v>
      </c>
      <c r="AO27" s="116"/>
      <c r="AP27" s="120"/>
      <c r="AQ27" s="121">
        <f t="shared" ref="AQ27:BA27" si="22">SUM(AQ23:AQ26)</f>
        <v>0</v>
      </c>
      <c r="AR27" s="121">
        <f t="shared" si="22"/>
        <v>0</v>
      </c>
      <c r="AS27" s="121">
        <f t="shared" si="22"/>
        <v>0</v>
      </c>
      <c r="AT27" s="121">
        <f t="shared" si="22"/>
        <v>0</v>
      </c>
      <c r="AU27" s="121">
        <f t="shared" si="22"/>
        <v>0</v>
      </c>
      <c r="AV27" s="121">
        <f t="shared" si="22"/>
        <v>0</v>
      </c>
      <c r="AW27" s="121">
        <f t="shared" si="22"/>
        <v>0</v>
      </c>
      <c r="AX27" s="121">
        <f t="shared" si="22"/>
        <v>0</v>
      </c>
      <c r="AY27" s="121">
        <f t="shared" si="22"/>
        <v>0</v>
      </c>
      <c r="AZ27" s="121">
        <f t="shared" si="22"/>
        <v>0</v>
      </c>
      <c r="BA27" s="123">
        <f t="shared" si="22"/>
        <v>0</v>
      </c>
    </row>
    <row r="28" spans="1:53" ht="14.1" customHeight="1" outlineLevel="2" x14ac:dyDescent="0.2">
      <c r="A28" s="68"/>
      <c r="B28" s="94"/>
      <c r="C28" s="95"/>
      <c r="D28" s="96"/>
      <c r="E28" s="96"/>
      <c r="F28" s="97"/>
      <c r="G28" s="98"/>
      <c r="H28" s="99" t="s">
        <v>49</v>
      </c>
      <c r="I28" s="100"/>
      <c r="J28" s="101"/>
      <c r="K28" s="101"/>
      <c r="L28" s="102" t="str">
        <f>IF(I28&lt;&gt;0,((VLOOKUP(I28,'1. Standard_Cost'!$B$4:$D$8,2)+VLOOKUP(I28,'1. Standard_Cost'!$B$4:$D$8,3))*J28*K28),"0")</f>
        <v>0</v>
      </c>
      <c r="M28" s="102">
        <f>L28*'1. Standard_Cost'!F9</f>
        <v>0</v>
      </c>
      <c r="N28" s="103"/>
      <c r="O28" s="103"/>
      <c r="P28" s="103"/>
      <c r="Q28" s="103"/>
      <c r="R28" s="104">
        <f>+N28*P28*'1. Standard_Cost'!$B$12</f>
        <v>0</v>
      </c>
      <c r="S28" s="104">
        <f>+N28*O28*P28*'1. Standard_Cost'!$C$12</f>
        <v>0</v>
      </c>
      <c r="T28" s="104">
        <f>+N28*P28*Q28*'1. Standard_Cost'!$D$12</f>
        <v>0</v>
      </c>
      <c r="U28" s="104">
        <f>+N28*O28*'1. Standard_Cost'!$E$12</f>
        <v>0</v>
      </c>
      <c r="V28" s="103"/>
      <c r="W28" s="103"/>
      <c r="X28" s="103"/>
      <c r="Y28" s="104">
        <f>+V28*((X28*'1. Standard_Cost'!$B$16)+(W28*X28*'1. Standard_Cost'!$C$16))</f>
        <v>0</v>
      </c>
      <c r="Z28" s="103"/>
      <c r="AA28" s="103"/>
      <c r="AB28" s="104">
        <f>+Z28*'1. Standard_Cost'!$B$20+AA28*'1. Standard_Cost'!$C$20</f>
        <v>0</v>
      </c>
      <c r="AC28" s="105"/>
      <c r="AD28" s="106"/>
      <c r="AE28" s="104">
        <f>SUM(AD28,AC28,AB28,Y28,U28,T28,S28,R28)*'1. Standard_Cost'!B33</f>
        <v>0</v>
      </c>
      <c r="AF28" s="104">
        <f>SUM(AD28,AE28)</f>
        <v>0</v>
      </c>
      <c r="AG28" s="103"/>
      <c r="AH28" s="103"/>
      <c r="AI28" s="103"/>
      <c r="AJ28" s="107"/>
      <c r="AK28" s="107"/>
      <c r="AL28" s="107"/>
      <c r="AM28" s="104">
        <f>AG28*'1. Standard_Cost'!B29+'Incremental_Cost Year 2021'!AH21*'1. Standard_Cost'!C29+'Incremental_Cost Year 2021'!AI21*'1. Standard_Cost'!D29+'Incremental_Cost Year 2021'!AJ21+'Incremental_Cost Year 2021'!AL21+AK28</f>
        <v>0</v>
      </c>
      <c r="AN28" s="104">
        <f>AM28*'1. Standard_Cost'!C33</f>
        <v>0</v>
      </c>
      <c r="AO28" s="107"/>
      <c r="AQ28" s="104">
        <f t="shared" ref="AQ28:AQ31" si="23">L28+M28</f>
        <v>0</v>
      </c>
      <c r="AR28" s="104">
        <f t="shared" ref="AR28:AR31" si="24">AF28</f>
        <v>0</v>
      </c>
      <c r="AS28" s="104">
        <f t="shared" ref="AS28:AS31" si="25">AM28+AN28</f>
        <v>0</v>
      </c>
      <c r="AT28" s="104">
        <f>SUM(AQ28,AR28,AS28)</f>
        <v>0</v>
      </c>
      <c r="AU28" s="108"/>
      <c r="AV28" s="108"/>
      <c r="AW28" s="108"/>
      <c r="AX28" s="108"/>
      <c r="AY28" s="108"/>
      <c r="AZ28" s="108"/>
      <c r="BA28" s="109">
        <f t="shared" ref="BA28:BA31" si="26">SUM(AU28:AZ28)-AT28</f>
        <v>0</v>
      </c>
    </row>
    <row r="29" spans="1:53" ht="14.1" customHeight="1" outlineLevel="2" x14ac:dyDescent="0.2">
      <c r="A29" s="68"/>
      <c r="B29" s="94"/>
      <c r="C29" s="95"/>
      <c r="D29" s="110"/>
      <c r="E29" s="110"/>
      <c r="F29" s="110"/>
      <c r="G29" s="111"/>
      <c r="H29" s="99" t="s">
        <v>50</v>
      </c>
      <c r="I29" s="100"/>
      <c r="J29" s="101"/>
      <c r="K29" s="101"/>
      <c r="L29" s="102" t="str">
        <f>IF(I29&lt;&gt;0,((VLOOKUP(I29,'1. Standard_Cost'!$B$4:$D$8,2)+VLOOKUP(I29,'1. Standard_Cost'!$B$4:$D$8,3))*J29*K29),"0")</f>
        <v>0</v>
      </c>
      <c r="M29" s="102">
        <f>L29*'1. Standard_Cost'!F9</f>
        <v>0</v>
      </c>
      <c r="N29" s="103"/>
      <c r="O29" s="103"/>
      <c r="P29" s="103"/>
      <c r="Q29" s="103"/>
      <c r="R29" s="104">
        <f>+N29*P29*'1. Standard_Cost'!$B$12</f>
        <v>0</v>
      </c>
      <c r="S29" s="104">
        <f>+N29*O29*P29*'1. Standard_Cost'!$C$12</f>
        <v>0</v>
      </c>
      <c r="T29" s="104">
        <f>+N29*P29*Q29*'1. Standard_Cost'!$D$12</f>
        <v>0</v>
      </c>
      <c r="U29" s="104">
        <f>+N29*O29*'1. Standard_Cost'!$E$12</f>
        <v>0</v>
      </c>
      <c r="V29" s="103"/>
      <c r="W29" s="103"/>
      <c r="X29" s="103"/>
      <c r="Y29" s="104">
        <f>+V29*((X29*'1. Standard_Cost'!$B$16)+(W29*X29*'1. Standard_Cost'!$C$16))</f>
        <v>0</v>
      </c>
      <c r="Z29" s="103"/>
      <c r="AA29" s="103"/>
      <c r="AB29" s="104">
        <f>+Z29*'1. Standard_Cost'!$B$20+AA29*'1. Standard_Cost'!$C$20</f>
        <v>0</v>
      </c>
      <c r="AC29" s="105"/>
      <c r="AD29" s="106"/>
      <c r="AE29" s="104">
        <f>SUM(AD29,AC29,AB29,Y29,U29,T29,S29,R29)*'1. Standard_Cost'!B33</f>
        <v>0</v>
      </c>
      <c r="AF29" s="104">
        <f t="shared" ref="AF29:AF31" si="27">SUM(AD29,AE29)</f>
        <v>0</v>
      </c>
      <c r="AG29" s="103"/>
      <c r="AH29" s="103"/>
      <c r="AI29" s="103"/>
      <c r="AJ29" s="107"/>
      <c r="AK29" s="107"/>
      <c r="AL29" s="107"/>
      <c r="AM29" s="104">
        <f>AG29*'1. Standard_Cost'!B29+'Incremental_Cost Year 2021'!AH22*'1. Standard_Cost'!C29+'Incremental_Cost Year 2021'!AI22*'1. Standard_Cost'!D29+'Incremental_Cost Year 2021'!AJ22+'Incremental_Cost Year 2021'!AL22+AK29</f>
        <v>0</v>
      </c>
      <c r="AN29" s="104">
        <f>AM29*'1. Standard_Cost'!C33</f>
        <v>0</v>
      </c>
      <c r="AO29" s="107"/>
      <c r="AQ29" s="104">
        <f t="shared" si="23"/>
        <v>0</v>
      </c>
      <c r="AR29" s="104">
        <f t="shared" si="24"/>
        <v>0</v>
      </c>
      <c r="AS29" s="104">
        <f t="shared" si="25"/>
        <v>0</v>
      </c>
      <c r="AT29" s="104">
        <f t="shared" ref="AT29:AT31" si="28">SUM(AQ29,AR29,AS29)</f>
        <v>0</v>
      </c>
      <c r="AU29" s="108"/>
      <c r="AV29" s="108"/>
      <c r="AW29" s="108"/>
      <c r="AX29" s="108"/>
      <c r="AY29" s="108"/>
      <c r="AZ29" s="108"/>
      <c r="BA29" s="109">
        <f t="shared" si="26"/>
        <v>0</v>
      </c>
    </row>
    <row r="30" spans="1:53" ht="14.1" customHeight="1" outlineLevel="2" x14ac:dyDescent="0.2">
      <c r="A30" s="68"/>
      <c r="B30" s="94"/>
      <c r="C30" s="95"/>
      <c r="D30" s="110"/>
      <c r="E30" s="110"/>
      <c r="F30" s="110"/>
      <c r="G30" s="111"/>
      <c r="H30" s="99" t="s">
        <v>51</v>
      </c>
      <c r="I30" s="100"/>
      <c r="J30" s="101"/>
      <c r="K30" s="101"/>
      <c r="L30" s="102" t="str">
        <f>IF(I30&lt;&gt;0,((VLOOKUP(I30,'1. Standard_Cost'!$B$4:$D$8,2)+VLOOKUP(I30,'1. Standard_Cost'!$B$4:$D$8,3))*J30*K30),"0")</f>
        <v>0</v>
      </c>
      <c r="M30" s="102">
        <f>L30*'1. Standard_Cost'!F9</f>
        <v>0</v>
      </c>
      <c r="N30" s="103"/>
      <c r="O30" s="103"/>
      <c r="P30" s="103"/>
      <c r="Q30" s="103"/>
      <c r="R30" s="104">
        <f>+N30*P30*'1. Standard_Cost'!$B$12</f>
        <v>0</v>
      </c>
      <c r="S30" s="104">
        <f>+N30*O30*P30*'1. Standard_Cost'!$C$12</f>
        <v>0</v>
      </c>
      <c r="T30" s="104">
        <f>+N30*P30*Q30*'1. Standard_Cost'!$D$12</f>
        <v>0</v>
      </c>
      <c r="U30" s="104">
        <f>+N30*O30*'1. Standard_Cost'!$E$12</f>
        <v>0</v>
      </c>
      <c r="V30" s="103"/>
      <c r="W30" s="103"/>
      <c r="X30" s="103"/>
      <c r="Y30" s="104">
        <f>+V30*((X30*'1. Standard_Cost'!$B$16)+(W30*X30*'1. Standard_Cost'!$C$16))</f>
        <v>0</v>
      </c>
      <c r="Z30" s="103"/>
      <c r="AA30" s="103"/>
      <c r="AB30" s="104">
        <f>+Z30*'1. Standard_Cost'!$B$20+AA30*'1. Standard_Cost'!$C$20</f>
        <v>0</v>
      </c>
      <c r="AC30" s="105"/>
      <c r="AD30" s="106"/>
      <c r="AE30" s="104">
        <f>SUM(AD30,AC30,AB30,Y30,U30,T30,S30,R30)*'1. Standard_Cost'!B33</f>
        <v>0</v>
      </c>
      <c r="AF30" s="104">
        <f t="shared" si="27"/>
        <v>0</v>
      </c>
      <c r="AG30" s="103"/>
      <c r="AH30" s="103"/>
      <c r="AI30" s="103"/>
      <c r="AJ30" s="107"/>
      <c r="AK30" s="107"/>
      <c r="AL30" s="107"/>
      <c r="AM30" s="104">
        <f>AG30*'1. Standard_Cost'!B29+'Incremental_Cost Year 2021'!AH23*'1. Standard_Cost'!C29+'Incremental_Cost Year 2021'!AI23*'1. Standard_Cost'!D29+'Incremental_Cost Year 2021'!AJ23+'Incremental_Cost Year 2021'!AL23+AK30</f>
        <v>0</v>
      </c>
      <c r="AN30" s="104">
        <f>AM30*'1. Standard_Cost'!C33</f>
        <v>0</v>
      </c>
      <c r="AO30" s="107"/>
      <c r="AQ30" s="104">
        <f t="shared" si="23"/>
        <v>0</v>
      </c>
      <c r="AR30" s="104">
        <f t="shared" si="24"/>
        <v>0</v>
      </c>
      <c r="AS30" s="104">
        <f t="shared" si="25"/>
        <v>0</v>
      </c>
      <c r="AT30" s="104">
        <f t="shared" si="28"/>
        <v>0</v>
      </c>
      <c r="AU30" s="108"/>
      <c r="AV30" s="108"/>
      <c r="AW30" s="108"/>
      <c r="AX30" s="108"/>
      <c r="AY30" s="108"/>
      <c r="AZ30" s="108"/>
      <c r="BA30" s="109">
        <f t="shared" si="26"/>
        <v>0</v>
      </c>
    </row>
    <row r="31" spans="1:53" ht="14.1" customHeight="1" outlineLevel="2" x14ac:dyDescent="0.2">
      <c r="A31" s="68"/>
      <c r="B31" s="94"/>
      <c r="C31" s="95"/>
      <c r="D31" s="110"/>
      <c r="E31" s="110"/>
      <c r="F31" s="110"/>
      <c r="G31" s="111"/>
      <c r="H31" s="112" t="s">
        <v>179</v>
      </c>
      <c r="I31" s="100"/>
      <c r="J31" s="101"/>
      <c r="K31" s="101"/>
      <c r="L31" s="102" t="str">
        <f>IF(I31&lt;&gt;0,((VLOOKUP(I31,'1. Standard_Cost'!$B$4:$D$8,2)+VLOOKUP(I31,'1. Standard_Cost'!$B$4:$D$8,3))*J31*K31),"0")</f>
        <v>0</v>
      </c>
      <c r="M31" s="102">
        <f>L31*'1. Standard_Cost'!F9</f>
        <v>0</v>
      </c>
      <c r="N31" s="103"/>
      <c r="O31" s="103"/>
      <c r="P31" s="103"/>
      <c r="Q31" s="103"/>
      <c r="R31" s="104">
        <f>+N31*P31*'1. Standard_Cost'!$B$12</f>
        <v>0</v>
      </c>
      <c r="S31" s="104">
        <f>+N31*O31*P31*'1. Standard_Cost'!$C$12</f>
        <v>0</v>
      </c>
      <c r="T31" s="104">
        <f>+N31*P31*Q31*'1. Standard_Cost'!$D$12</f>
        <v>0</v>
      </c>
      <c r="U31" s="104">
        <f>+N31*O31*'1. Standard_Cost'!$E$12</f>
        <v>0</v>
      </c>
      <c r="V31" s="103"/>
      <c r="W31" s="103"/>
      <c r="X31" s="103"/>
      <c r="Y31" s="104">
        <f>+V31*((X31*'1. Standard_Cost'!$B$16)+(W31*X31*'1. Standard_Cost'!$C$16))</f>
        <v>0</v>
      </c>
      <c r="Z31" s="103"/>
      <c r="AA31" s="103"/>
      <c r="AB31" s="104">
        <f>+Z31*'1. Standard_Cost'!$B$20+AA31*'1. Standard_Cost'!$C$20</f>
        <v>0</v>
      </c>
      <c r="AC31" s="105"/>
      <c r="AD31" s="106"/>
      <c r="AE31" s="104">
        <f>SUM(AD31,AC31,AB31,Y31,U31,T31,S31,R31)*'1. Standard_Cost'!B33</f>
        <v>0</v>
      </c>
      <c r="AF31" s="104">
        <f t="shared" si="27"/>
        <v>0</v>
      </c>
      <c r="AG31" s="103"/>
      <c r="AH31" s="103"/>
      <c r="AI31" s="103"/>
      <c r="AJ31" s="107"/>
      <c r="AK31" s="107"/>
      <c r="AL31" s="107"/>
      <c r="AM31" s="104">
        <f>AG31*'1. Standard_Cost'!B29+'Incremental_Cost Year 2021'!AH24*'1. Standard_Cost'!C29+'Incremental_Cost Year 2021'!AI24*'1. Standard_Cost'!D29+'Incremental_Cost Year 2021'!AJ24+'Incremental_Cost Year 2021'!AL24+AK31</f>
        <v>0</v>
      </c>
      <c r="AN31" s="104">
        <f>AM31*'1. Standard_Cost'!C33</f>
        <v>0</v>
      </c>
      <c r="AO31" s="107"/>
      <c r="AQ31" s="104">
        <f t="shared" si="23"/>
        <v>0</v>
      </c>
      <c r="AR31" s="104">
        <f t="shared" si="24"/>
        <v>0</v>
      </c>
      <c r="AS31" s="104">
        <f t="shared" si="25"/>
        <v>0</v>
      </c>
      <c r="AT31" s="104">
        <f t="shared" si="28"/>
        <v>0</v>
      </c>
      <c r="AU31" s="108"/>
      <c r="AV31" s="108"/>
      <c r="AW31" s="108"/>
      <c r="AX31" s="108"/>
      <c r="AY31" s="108"/>
      <c r="AZ31" s="108"/>
      <c r="BA31" s="109">
        <f t="shared" si="26"/>
        <v>0</v>
      </c>
    </row>
    <row r="32" spans="1:53" ht="58.5" customHeight="1" outlineLevel="1" x14ac:dyDescent="0.2">
      <c r="A32" s="68"/>
      <c r="B32" s="94"/>
      <c r="C32" s="95"/>
      <c r="D32" s="113" t="s">
        <v>48</v>
      </c>
      <c r="E32" s="113" t="s">
        <v>727</v>
      </c>
      <c r="F32" s="114" t="s">
        <v>154</v>
      </c>
      <c r="G32" s="115" t="s">
        <v>155</v>
      </c>
      <c r="H32" s="122" t="s">
        <v>189</v>
      </c>
      <c r="I32" s="117"/>
      <c r="J32" s="117"/>
      <c r="K32" s="117"/>
      <c r="L32" s="118">
        <f>SUM(L28:L31)</f>
        <v>0</v>
      </c>
      <c r="M32" s="118">
        <f>SUM(M28:M31)</f>
        <v>0</v>
      </c>
      <c r="N32" s="117"/>
      <c r="O32" s="117"/>
      <c r="P32" s="117"/>
      <c r="Q32" s="117"/>
      <c r="R32" s="119">
        <f>SUM(R28:R31)</f>
        <v>0</v>
      </c>
      <c r="S32" s="119">
        <f>SUM(S28:S31)</f>
        <v>0</v>
      </c>
      <c r="T32" s="119">
        <f>SUM(T28:T31)</f>
        <v>0</v>
      </c>
      <c r="U32" s="119">
        <f>SUM(U28:U31)</f>
        <v>0</v>
      </c>
      <c r="V32" s="117"/>
      <c r="W32" s="117"/>
      <c r="X32" s="117"/>
      <c r="Y32" s="118">
        <f>SUM(Y28:Y31)</f>
        <v>0</v>
      </c>
      <c r="Z32" s="117"/>
      <c r="AA32" s="117"/>
      <c r="AB32" s="118">
        <f>SUM(AB28:AB31)</f>
        <v>0</v>
      </c>
      <c r="AC32" s="118">
        <f>SUM(AC28:AC31)</f>
        <v>0</v>
      </c>
      <c r="AD32" s="118">
        <f>SUM(AD28:AD31)</f>
        <v>0</v>
      </c>
      <c r="AE32" s="118">
        <f>SUM(AE28:AE31)</f>
        <v>0</v>
      </c>
      <c r="AF32" s="118">
        <f>SUM(AF28:AF31)</f>
        <v>0</v>
      </c>
      <c r="AG32" s="117"/>
      <c r="AH32" s="117"/>
      <c r="AI32" s="117"/>
      <c r="AJ32" s="119">
        <f>SUM(AJ28:AJ31)</f>
        <v>0</v>
      </c>
      <c r="AK32" s="119">
        <f>SUM(AK28:AK31)</f>
        <v>0</v>
      </c>
      <c r="AL32" s="119">
        <f>SUM(AL28:AL31)</f>
        <v>0</v>
      </c>
      <c r="AM32" s="118">
        <f>SUM(AM28:AM31)</f>
        <v>0</v>
      </c>
      <c r="AN32" s="118">
        <f>SUM(AN28:AN31)</f>
        <v>0</v>
      </c>
      <c r="AO32" s="116"/>
      <c r="AP32" s="120"/>
      <c r="AQ32" s="121">
        <f t="shared" ref="AQ32:BA32" si="29">SUM(AQ28:AQ31)</f>
        <v>0</v>
      </c>
      <c r="AR32" s="121">
        <f t="shared" si="29"/>
        <v>0</v>
      </c>
      <c r="AS32" s="121">
        <f t="shared" si="29"/>
        <v>0</v>
      </c>
      <c r="AT32" s="121">
        <f t="shared" si="29"/>
        <v>0</v>
      </c>
      <c r="AU32" s="121">
        <f t="shared" si="29"/>
        <v>0</v>
      </c>
      <c r="AV32" s="121">
        <f t="shared" si="29"/>
        <v>0</v>
      </c>
      <c r="AW32" s="121">
        <f t="shared" si="29"/>
        <v>0</v>
      </c>
      <c r="AX32" s="121">
        <f t="shared" si="29"/>
        <v>0</v>
      </c>
      <c r="AY32" s="121">
        <f t="shared" si="29"/>
        <v>0</v>
      </c>
      <c r="AZ32" s="121">
        <f t="shared" si="29"/>
        <v>0</v>
      </c>
      <c r="BA32" s="123">
        <f t="shared" si="29"/>
        <v>0</v>
      </c>
    </row>
    <row r="33" spans="1:53" s="124" customFormat="1" ht="57" customHeight="1" x14ac:dyDescent="0.2">
      <c r="B33" s="125"/>
      <c r="C33" s="248" t="s">
        <v>729</v>
      </c>
      <c r="D33" s="248"/>
      <c r="E33" s="249"/>
      <c r="F33" s="126"/>
      <c r="G33" s="126"/>
      <c r="H33" s="127" t="s">
        <v>67</v>
      </c>
      <c r="I33" s="128"/>
      <c r="J33" s="128"/>
      <c r="K33" s="128"/>
      <c r="L33" s="129">
        <f>SUM(L38,L43,L48)</f>
        <v>0</v>
      </c>
      <c r="M33" s="129">
        <f>SUM(M38,M43,M48)</f>
        <v>0</v>
      </c>
      <c r="N33" s="128"/>
      <c r="O33" s="128"/>
      <c r="P33" s="128"/>
      <c r="Q33" s="128"/>
      <c r="R33" s="129">
        <f>SUM(R38,R43,R48)</f>
        <v>0</v>
      </c>
      <c r="S33" s="129">
        <f t="shared" ref="S33:U33" si="30">SUM(S38,S43,S48)</f>
        <v>0</v>
      </c>
      <c r="T33" s="129">
        <f t="shared" si="30"/>
        <v>0</v>
      </c>
      <c r="U33" s="129">
        <f t="shared" si="30"/>
        <v>0</v>
      </c>
      <c r="V33" s="128"/>
      <c r="W33" s="128"/>
      <c r="X33" s="128"/>
      <c r="Y33" s="129">
        <f t="shared" ref="Y33" si="31">SUM(Y38,Y43,Y48)</f>
        <v>0</v>
      </c>
      <c r="Z33" s="128"/>
      <c r="AA33" s="128"/>
      <c r="AB33" s="129">
        <f t="shared" ref="AB33:AF33" si="32">SUM(AB38,AB43,AB48)</f>
        <v>0</v>
      </c>
      <c r="AC33" s="129">
        <f t="shared" si="32"/>
        <v>0</v>
      </c>
      <c r="AD33" s="129">
        <f t="shared" si="32"/>
        <v>0</v>
      </c>
      <c r="AE33" s="129">
        <f t="shared" si="32"/>
        <v>0</v>
      </c>
      <c r="AF33" s="129">
        <f t="shared" si="32"/>
        <v>0</v>
      </c>
      <c r="AG33" s="128"/>
      <c r="AH33" s="128"/>
      <c r="AI33" s="128"/>
      <c r="AJ33" s="129">
        <f t="shared" ref="AJ33:AN33" si="33">SUM(AJ38,AJ43,AJ48)</f>
        <v>0</v>
      </c>
      <c r="AK33" s="129">
        <f t="shared" si="33"/>
        <v>0</v>
      </c>
      <c r="AL33" s="129">
        <f t="shared" si="33"/>
        <v>0</v>
      </c>
      <c r="AM33" s="129">
        <f t="shared" si="33"/>
        <v>0</v>
      </c>
      <c r="AN33" s="129">
        <f t="shared" si="33"/>
        <v>0</v>
      </c>
      <c r="AO33" s="130"/>
      <c r="AP33" s="131"/>
      <c r="AQ33" s="129">
        <f t="shared" ref="AQ33:BA33" si="34">SUM(AQ38,AQ43,AQ48)</f>
        <v>0</v>
      </c>
      <c r="AR33" s="129">
        <f t="shared" si="34"/>
        <v>0</v>
      </c>
      <c r="AS33" s="129">
        <f t="shared" si="34"/>
        <v>0</v>
      </c>
      <c r="AT33" s="129">
        <f>AT38+AT43+AT48+AT53+AT58+AT63+AT68+AT73+AT78+AT83+AT88+AT93</f>
        <v>108175.875</v>
      </c>
      <c r="AU33" s="129">
        <f>AU38+AU43+AU48+AU53+AU58+AU63+AU68+AU73+AU78+AU83+AU88+AU93</f>
        <v>108175.875</v>
      </c>
      <c r="AV33" s="129">
        <f t="shared" si="34"/>
        <v>0</v>
      </c>
      <c r="AW33" s="129">
        <f t="shared" si="34"/>
        <v>0</v>
      </c>
      <c r="AX33" s="129">
        <f t="shared" si="34"/>
        <v>0</v>
      </c>
      <c r="AY33" s="129">
        <f t="shared" si="34"/>
        <v>0</v>
      </c>
      <c r="AZ33" s="129">
        <f t="shared" si="34"/>
        <v>0</v>
      </c>
      <c r="BA33" s="132">
        <f t="shared" si="34"/>
        <v>0</v>
      </c>
    </row>
    <row r="34" spans="1:53" ht="14.1" customHeight="1" outlineLevel="2" x14ac:dyDescent="0.2">
      <c r="A34" s="68"/>
      <c r="B34" s="94"/>
      <c r="C34" s="95"/>
      <c r="D34" s="96"/>
      <c r="E34" s="96"/>
      <c r="F34" s="97"/>
      <c r="G34" s="98"/>
      <c r="H34" s="99" t="s">
        <v>49</v>
      </c>
      <c r="I34" s="100"/>
      <c r="J34" s="101"/>
      <c r="K34" s="101"/>
      <c r="L34" s="102" t="str">
        <f>IF(I34&lt;&gt;0,((VLOOKUP(I34,'1. Standard_Cost'!$B$4:$D$8,2)+VLOOKUP(I34,'1. Standard_Cost'!$B$4:$D$8,3))*J34*K34),"0")</f>
        <v>0</v>
      </c>
      <c r="M34" s="102">
        <f>L34*'1. Standard_Cost'!F4</f>
        <v>0</v>
      </c>
      <c r="N34" s="103"/>
      <c r="O34" s="103"/>
      <c r="P34" s="103"/>
      <c r="Q34" s="103"/>
      <c r="R34" s="104">
        <f>+N34*P34*'1. Standard_Cost'!$B$12</f>
        <v>0</v>
      </c>
      <c r="S34" s="104">
        <f>+N34*O34*P34*'1. Standard_Cost'!$C$12</f>
        <v>0</v>
      </c>
      <c r="T34" s="104">
        <f>+N34*P34*Q34*'1. Standard_Cost'!$D$12</f>
        <v>0</v>
      </c>
      <c r="U34" s="104">
        <f>+N34*O34*'1. Standard_Cost'!$E$12</f>
        <v>0</v>
      </c>
      <c r="V34" s="103"/>
      <c r="W34" s="103"/>
      <c r="X34" s="103"/>
      <c r="Y34" s="104">
        <f>+V34*((X34*'1. Standard_Cost'!$B$16)+(W34*X34*'1. Standard_Cost'!$C$16))</f>
        <v>0</v>
      </c>
      <c r="Z34" s="103"/>
      <c r="AA34" s="103"/>
      <c r="AB34" s="104">
        <f>+Z34*'1. Standard_Cost'!$B$20+AA34*'1. Standard_Cost'!$C$20</f>
        <v>0</v>
      </c>
      <c r="AC34" s="105"/>
      <c r="AD34" s="106"/>
      <c r="AE34" s="104">
        <f>SUM(AD34,AC34,AB34,Y34,U34,T34,S34,R34)*'1. Standard_Cost'!B28</f>
        <v>0</v>
      </c>
      <c r="AF34" s="104">
        <f>SUM(AD34,AE34)</f>
        <v>0</v>
      </c>
      <c r="AG34" s="103"/>
      <c r="AH34" s="103"/>
      <c r="AI34" s="103"/>
      <c r="AJ34" s="107"/>
      <c r="AK34" s="107"/>
      <c r="AL34" s="107"/>
      <c r="AM34" s="104">
        <f>AG34*'1. Standard_Cost'!B24+'Incremental_Cost Year 2021'!AH37*'1. Standard_Cost'!C24+'Incremental_Cost Year 2021'!AI37*'1. Standard_Cost'!D24+'Incremental_Cost Year 2021'!AJ37+'Incremental_Cost Year 2021'!AL37+AK34</f>
        <v>0</v>
      </c>
      <c r="AN34" s="104">
        <f>AM34*'1. Standard_Cost'!C28</f>
        <v>0</v>
      </c>
      <c r="AO34" s="107"/>
      <c r="AQ34" s="104">
        <f t="shared" ref="AQ34:AQ47" si="35">L34+M34</f>
        <v>0</v>
      </c>
      <c r="AR34" s="104">
        <f t="shared" ref="AR34:AR37" si="36">AF34</f>
        <v>0</v>
      </c>
      <c r="AS34" s="104">
        <f t="shared" ref="AS34:AS37" si="37">AM34+AN34</f>
        <v>0</v>
      </c>
      <c r="AT34" s="104">
        <f>SUM(AQ34,AR34,AS34)</f>
        <v>0</v>
      </c>
      <c r="AU34" s="108"/>
      <c r="AV34" s="108"/>
      <c r="AW34" s="108"/>
      <c r="AX34" s="108"/>
      <c r="AY34" s="108"/>
      <c r="AZ34" s="108"/>
      <c r="BA34" s="109">
        <f t="shared" ref="BA34:BA139" si="38">SUM(AU34:AZ34)-AT34</f>
        <v>0</v>
      </c>
    </row>
    <row r="35" spans="1:53" ht="14.1" customHeight="1" outlineLevel="2" x14ac:dyDescent="0.2">
      <c r="A35" s="68"/>
      <c r="B35" s="94"/>
      <c r="C35" s="95"/>
      <c r="D35" s="110"/>
      <c r="E35" s="110"/>
      <c r="F35" s="110"/>
      <c r="G35" s="111"/>
      <c r="H35" s="99" t="s">
        <v>50</v>
      </c>
      <c r="I35" s="100"/>
      <c r="J35" s="101"/>
      <c r="K35" s="101"/>
      <c r="L35" s="102" t="str">
        <f>IF(I35&lt;&gt;0,((VLOOKUP(I35,'1. Standard_Cost'!$B$4:$D$8,2)+VLOOKUP(I35,'1. Standard_Cost'!$B$4:$D$8,3))*J35*K35),"0")</f>
        <v>0</v>
      </c>
      <c r="M35" s="102">
        <f>L35*'1. Standard_Cost'!F4</f>
        <v>0</v>
      </c>
      <c r="N35" s="103"/>
      <c r="O35" s="103"/>
      <c r="P35" s="103"/>
      <c r="Q35" s="103"/>
      <c r="R35" s="104">
        <f>+N35*P35*'1. Standard_Cost'!$B$12</f>
        <v>0</v>
      </c>
      <c r="S35" s="104">
        <f>+N35*O35*P35*'1. Standard_Cost'!$C$12</f>
        <v>0</v>
      </c>
      <c r="T35" s="104">
        <f>+N35*P35*Q35*'1. Standard_Cost'!$D$12</f>
        <v>0</v>
      </c>
      <c r="U35" s="104">
        <f>+N35*O35*'1. Standard_Cost'!$E$12</f>
        <v>0</v>
      </c>
      <c r="V35" s="103"/>
      <c r="W35" s="103"/>
      <c r="X35" s="103"/>
      <c r="Y35" s="104">
        <f>+V35*((X35*'1. Standard_Cost'!$B$16)+(W35*X35*'1. Standard_Cost'!$C$16))</f>
        <v>0</v>
      </c>
      <c r="Z35" s="103"/>
      <c r="AA35" s="103"/>
      <c r="AB35" s="104">
        <f>+Z35*'1. Standard_Cost'!$B$20+AA35*'1. Standard_Cost'!$C$20</f>
        <v>0</v>
      </c>
      <c r="AC35" s="105"/>
      <c r="AD35" s="106"/>
      <c r="AE35" s="104">
        <f>SUM(AD35,AC35,AB35,Y35,U35,T35,S35,R35)*'1. Standard_Cost'!B28</f>
        <v>0</v>
      </c>
      <c r="AF35" s="104">
        <f t="shared" ref="AF35:AF37" si="39">SUM(AD35,AE35)</f>
        <v>0</v>
      </c>
      <c r="AG35" s="103"/>
      <c r="AH35" s="103"/>
      <c r="AI35" s="103"/>
      <c r="AJ35" s="107"/>
      <c r="AK35" s="107"/>
      <c r="AL35" s="107"/>
      <c r="AM35" s="104">
        <f>AG35*'1. Standard_Cost'!B24+'Incremental_Cost Year 2021'!AH38*'1. Standard_Cost'!C24+'Incremental_Cost Year 2021'!AI38*'1. Standard_Cost'!D24+'Incremental_Cost Year 2021'!AJ38+'Incremental_Cost Year 2021'!AL38+AK35</f>
        <v>0</v>
      </c>
      <c r="AN35" s="104">
        <f>AM35*'1. Standard_Cost'!C28</f>
        <v>0</v>
      </c>
      <c r="AO35" s="107"/>
      <c r="AQ35" s="104">
        <f t="shared" si="35"/>
        <v>0</v>
      </c>
      <c r="AR35" s="104">
        <f t="shared" si="36"/>
        <v>0</v>
      </c>
      <c r="AS35" s="104">
        <f t="shared" si="37"/>
        <v>0</v>
      </c>
      <c r="AT35" s="104">
        <f t="shared" ref="AT35:AT37" si="40">SUM(AQ35,AR35,AS35)</f>
        <v>0</v>
      </c>
      <c r="AU35" s="108"/>
      <c r="AV35" s="108"/>
      <c r="AW35" s="108"/>
      <c r="AX35" s="108"/>
      <c r="AY35" s="108"/>
      <c r="AZ35" s="108"/>
      <c r="BA35" s="109">
        <f t="shared" si="38"/>
        <v>0</v>
      </c>
    </row>
    <row r="36" spans="1:53" ht="14.1" customHeight="1" outlineLevel="2" x14ac:dyDescent="0.2">
      <c r="A36" s="68"/>
      <c r="B36" s="94"/>
      <c r="C36" s="95"/>
      <c r="D36" s="110"/>
      <c r="E36" s="110"/>
      <c r="F36" s="110"/>
      <c r="G36" s="111"/>
      <c r="H36" s="99" t="s">
        <v>51</v>
      </c>
      <c r="I36" s="100"/>
      <c r="J36" s="101"/>
      <c r="K36" s="101"/>
      <c r="L36" s="102" t="str">
        <f>IF(I36&lt;&gt;0,((VLOOKUP(I36,'1. Standard_Cost'!$B$4:$D$8,2)+VLOOKUP(I36,'1. Standard_Cost'!$B$4:$D$8,3))*J36*K36),"0")</f>
        <v>0</v>
      </c>
      <c r="M36" s="102">
        <f>L36*'1. Standard_Cost'!F4</f>
        <v>0</v>
      </c>
      <c r="N36" s="103"/>
      <c r="O36" s="103"/>
      <c r="P36" s="103"/>
      <c r="Q36" s="103"/>
      <c r="R36" s="104">
        <f>+N36*P36*'1. Standard_Cost'!$B$12</f>
        <v>0</v>
      </c>
      <c r="S36" s="104">
        <f>+N36*O36*P36*'1. Standard_Cost'!$C$12</f>
        <v>0</v>
      </c>
      <c r="T36" s="104">
        <f>+N36*P36*Q36*'1. Standard_Cost'!$D$12</f>
        <v>0</v>
      </c>
      <c r="U36" s="104">
        <f>+N36*O36*'1. Standard_Cost'!$E$12</f>
        <v>0</v>
      </c>
      <c r="V36" s="103"/>
      <c r="W36" s="103"/>
      <c r="X36" s="103"/>
      <c r="Y36" s="104">
        <f>+V36*((X36*'1. Standard_Cost'!$B$16)+(W36*X36*'1. Standard_Cost'!$C$16))</f>
        <v>0</v>
      </c>
      <c r="Z36" s="103"/>
      <c r="AA36" s="103"/>
      <c r="AB36" s="104">
        <f>+Z36*'1. Standard_Cost'!$B$20+AA36*'1. Standard_Cost'!$C$20</f>
        <v>0</v>
      </c>
      <c r="AC36" s="105"/>
      <c r="AD36" s="106"/>
      <c r="AE36" s="104">
        <f>SUM(AD36,AC36,AB36,Y36,U36,T36,S36,R36)*'1. Standard_Cost'!B28</f>
        <v>0</v>
      </c>
      <c r="AF36" s="104">
        <f t="shared" si="39"/>
        <v>0</v>
      </c>
      <c r="AG36" s="103"/>
      <c r="AH36" s="103"/>
      <c r="AI36" s="103"/>
      <c r="AJ36" s="107"/>
      <c r="AK36" s="107"/>
      <c r="AL36" s="107"/>
      <c r="AM36" s="104">
        <f>AG36*'1. Standard_Cost'!B24+'Incremental_Cost Year 2021'!AH39*'1. Standard_Cost'!C24+'Incremental_Cost Year 2021'!AI39*'1. Standard_Cost'!D24+'Incremental_Cost Year 2021'!AJ39+'Incremental_Cost Year 2021'!AL39+AK36</f>
        <v>0</v>
      </c>
      <c r="AN36" s="104">
        <f>AM36*'1. Standard_Cost'!C28</f>
        <v>0</v>
      </c>
      <c r="AO36" s="107"/>
      <c r="AQ36" s="104">
        <f t="shared" si="35"/>
        <v>0</v>
      </c>
      <c r="AR36" s="104">
        <f t="shared" si="36"/>
        <v>0</v>
      </c>
      <c r="AS36" s="104">
        <f t="shared" si="37"/>
        <v>0</v>
      </c>
      <c r="AT36" s="104">
        <f t="shared" si="40"/>
        <v>0</v>
      </c>
      <c r="AU36" s="108"/>
      <c r="AV36" s="108"/>
      <c r="AW36" s="108"/>
      <c r="AX36" s="108"/>
      <c r="AY36" s="108"/>
      <c r="AZ36" s="108"/>
      <c r="BA36" s="109">
        <f t="shared" si="38"/>
        <v>0</v>
      </c>
    </row>
    <row r="37" spans="1:53" ht="14.1" customHeight="1" outlineLevel="2" x14ac:dyDescent="0.2">
      <c r="A37" s="68"/>
      <c r="B37" s="94"/>
      <c r="C37" s="95"/>
      <c r="D37" s="110"/>
      <c r="E37" s="110"/>
      <c r="F37" s="110"/>
      <c r="G37" s="111"/>
      <c r="H37" s="112" t="s">
        <v>179</v>
      </c>
      <c r="I37" s="100"/>
      <c r="J37" s="101"/>
      <c r="K37" s="101"/>
      <c r="L37" s="102" t="str">
        <f>IF(I37&lt;&gt;0,((VLOOKUP(I37,'1. Standard_Cost'!$B$4:$D$8,2)+VLOOKUP(I37,'1. Standard_Cost'!$B$4:$D$8,3))*J37*K37),"0")</f>
        <v>0</v>
      </c>
      <c r="M37" s="102">
        <f>L37*'1. Standard_Cost'!F4</f>
        <v>0</v>
      </c>
      <c r="N37" s="103"/>
      <c r="O37" s="103"/>
      <c r="P37" s="103"/>
      <c r="Q37" s="103"/>
      <c r="R37" s="104">
        <f>+N37*P37*'1. Standard_Cost'!$B$12</f>
        <v>0</v>
      </c>
      <c r="S37" s="104">
        <f>+N37*O37*P37*'1. Standard_Cost'!$C$12</f>
        <v>0</v>
      </c>
      <c r="T37" s="104">
        <f>+N37*P37*Q37*'1. Standard_Cost'!$D$12</f>
        <v>0</v>
      </c>
      <c r="U37" s="104">
        <f>+N37*O37*'1. Standard_Cost'!$E$12</f>
        <v>0</v>
      </c>
      <c r="V37" s="103"/>
      <c r="W37" s="103"/>
      <c r="X37" s="103"/>
      <c r="Y37" s="104">
        <f>+V37*((X37*'1. Standard_Cost'!$B$16)+(W37*X37*'1. Standard_Cost'!$C$16))</f>
        <v>0</v>
      </c>
      <c r="Z37" s="103"/>
      <c r="AA37" s="103"/>
      <c r="AB37" s="104">
        <f>+Z37*'1. Standard_Cost'!$B$20+AA37*'1. Standard_Cost'!$C$20</f>
        <v>0</v>
      </c>
      <c r="AC37" s="105"/>
      <c r="AD37" s="106"/>
      <c r="AE37" s="104">
        <f>SUM(AD37,AC37,AB37,Y37,U37,T37,S37,R37)*'1. Standard_Cost'!B28</f>
        <v>0</v>
      </c>
      <c r="AF37" s="104">
        <f t="shared" si="39"/>
        <v>0</v>
      </c>
      <c r="AG37" s="103"/>
      <c r="AH37" s="103"/>
      <c r="AI37" s="103"/>
      <c r="AJ37" s="107"/>
      <c r="AK37" s="107"/>
      <c r="AL37" s="107"/>
      <c r="AM37" s="104">
        <f>AG37*'1. Standard_Cost'!B24+'Incremental_Cost Year 2021'!AH40*'1. Standard_Cost'!C24+'Incremental_Cost Year 2021'!AI40*'1. Standard_Cost'!D24+'Incremental_Cost Year 2021'!AJ40+'Incremental_Cost Year 2021'!AL40+AK37</f>
        <v>0</v>
      </c>
      <c r="AN37" s="104">
        <f>AM37*'1. Standard_Cost'!C28</f>
        <v>0</v>
      </c>
      <c r="AO37" s="107"/>
      <c r="AQ37" s="104">
        <f t="shared" si="35"/>
        <v>0</v>
      </c>
      <c r="AR37" s="104">
        <f t="shared" si="36"/>
        <v>0</v>
      </c>
      <c r="AS37" s="104">
        <f t="shared" si="37"/>
        <v>0</v>
      </c>
      <c r="AT37" s="104">
        <f t="shared" si="40"/>
        <v>0</v>
      </c>
      <c r="AU37" s="108"/>
      <c r="AV37" s="108"/>
      <c r="AW37" s="108"/>
      <c r="AX37" s="108"/>
      <c r="AY37" s="108"/>
      <c r="AZ37" s="108"/>
      <c r="BA37" s="109">
        <f t="shared" si="38"/>
        <v>0</v>
      </c>
    </row>
    <row r="38" spans="1:53" ht="42.75" customHeight="1" outlineLevel="1" x14ac:dyDescent="0.2">
      <c r="A38" s="68"/>
      <c r="B38" s="94"/>
      <c r="C38" s="95"/>
      <c r="D38" s="113" t="s">
        <v>48</v>
      </c>
      <c r="E38" s="113" t="s">
        <v>190</v>
      </c>
      <c r="F38" s="114" t="s">
        <v>154</v>
      </c>
      <c r="G38" s="115" t="s">
        <v>155</v>
      </c>
      <c r="H38" s="122" t="s">
        <v>116</v>
      </c>
      <c r="I38" s="117"/>
      <c r="J38" s="117"/>
      <c r="K38" s="117"/>
      <c r="L38" s="118">
        <f>SUM(L34:L37)</f>
        <v>0</v>
      </c>
      <c r="M38" s="118">
        <f>SUM(M34:M37)</f>
        <v>0</v>
      </c>
      <c r="N38" s="117"/>
      <c r="O38" s="117"/>
      <c r="P38" s="117"/>
      <c r="Q38" s="117"/>
      <c r="R38" s="119">
        <f>SUM(R34:R37)</f>
        <v>0</v>
      </c>
      <c r="S38" s="119">
        <f>SUM(S34:S37)</f>
        <v>0</v>
      </c>
      <c r="T38" s="119">
        <f>SUM(T34:T37)</f>
        <v>0</v>
      </c>
      <c r="U38" s="119">
        <f>SUM(U34:U37)</f>
        <v>0</v>
      </c>
      <c r="V38" s="117"/>
      <c r="W38" s="117"/>
      <c r="X38" s="117"/>
      <c r="Y38" s="118">
        <f>SUM(Y34:Y37)</f>
        <v>0</v>
      </c>
      <c r="Z38" s="117"/>
      <c r="AA38" s="117"/>
      <c r="AB38" s="118">
        <f t="shared" ref="AB38:AF38" si="41">SUM(AB34:AB37)</f>
        <v>0</v>
      </c>
      <c r="AC38" s="118">
        <f t="shared" si="41"/>
        <v>0</v>
      </c>
      <c r="AD38" s="118">
        <f t="shared" si="41"/>
        <v>0</v>
      </c>
      <c r="AE38" s="118">
        <f t="shared" si="41"/>
        <v>0</v>
      </c>
      <c r="AF38" s="118">
        <f t="shared" si="41"/>
        <v>0</v>
      </c>
      <c r="AG38" s="117"/>
      <c r="AH38" s="117"/>
      <c r="AI38" s="117"/>
      <c r="AJ38" s="119">
        <f>SUM(AJ34:AJ37)</f>
        <v>0</v>
      </c>
      <c r="AK38" s="119">
        <f>SUM(AK34:AK37)</f>
        <v>0</v>
      </c>
      <c r="AL38" s="119">
        <f>SUM(AL34:AL37)</f>
        <v>0</v>
      </c>
      <c r="AM38" s="118">
        <f>SUM(AM34:AM37)</f>
        <v>0</v>
      </c>
      <c r="AN38" s="118">
        <f>SUM(AN34:AN37)</f>
        <v>0</v>
      </c>
      <c r="AO38" s="116"/>
      <c r="AP38" s="120"/>
      <c r="AQ38" s="121">
        <f t="shared" ref="AQ38:BA38" si="42">SUM(AQ34:AQ37)</f>
        <v>0</v>
      </c>
      <c r="AR38" s="121">
        <f t="shared" si="42"/>
        <v>0</v>
      </c>
      <c r="AS38" s="121">
        <f t="shared" si="42"/>
        <v>0</v>
      </c>
      <c r="AT38" s="121">
        <f t="shared" si="42"/>
        <v>0</v>
      </c>
      <c r="AU38" s="121">
        <f t="shared" si="42"/>
        <v>0</v>
      </c>
      <c r="AV38" s="121">
        <f t="shared" si="42"/>
        <v>0</v>
      </c>
      <c r="AW38" s="121">
        <f t="shared" si="42"/>
        <v>0</v>
      </c>
      <c r="AX38" s="121">
        <f t="shared" si="42"/>
        <v>0</v>
      </c>
      <c r="AY38" s="121">
        <f t="shared" si="42"/>
        <v>0</v>
      </c>
      <c r="AZ38" s="121">
        <f t="shared" si="42"/>
        <v>0</v>
      </c>
      <c r="BA38" s="121">
        <f t="shared" si="42"/>
        <v>0</v>
      </c>
    </row>
    <row r="39" spans="1:53" ht="14.1" hidden="1" customHeight="1" outlineLevel="2" x14ac:dyDescent="0.2">
      <c r="A39" s="68"/>
      <c r="B39" s="94"/>
      <c r="C39" s="95"/>
      <c r="D39" s="96"/>
      <c r="E39" s="96"/>
      <c r="F39" s="97"/>
      <c r="G39" s="98"/>
      <c r="H39" s="99" t="s">
        <v>49</v>
      </c>
      <c r="I39" s="100"/>
      <c r="J39" s="101"/>
      <c r="K39" s="101"/>
      <c r="L39" s="102" t="str">
        <f>IF(I39&lt;&gt;0,((VLOOKUP(I39,'1. Standard_Cost'!$B$4:$D$8,2)+VLOOKUP(I39,'1. Standard_Cost'!$B$4:$D$8,3))*J39*K39),"0")</f>
        <v>0</v>
      </c>
      <c r="M39" s="102">
        <f>L39*'1. Standard_Cost'!F4</f>
        <v>0</v>
      </c>
      <c r="N39" s="103"/>
      <c r="O39" s="103"/>
      <c r="P39" s="103"/>
      <c r="Q39" s="103"/>
      <c r="R39" s="104">
        <f>+N39*P39*'1. Standard_Cost'!$B$12</f>
        <v>0</v>
      </c>
      <c r="S39" s="104">
        <f>+N39*O39*P39*'1. Standard_Cost'!$C$12</f>
        <v>0</v>
      </c>
      <c r="T39" s="104">
        <f>+N39*P39*Q39*'1. Standard_Cost'!$D$12</f>
        <v>0</v>
      </c>
      <c r="U39" s="104">
        <f>+N39*O39*'1. Standard_Cost'!$E$12</f>
        <v>0</v>
      </c>
      <c r="V39" s="103"/>
      <c r="W39" s="103"/>
      <c r="X39" s="103"/>
      <c r="Y39" s="104">
        <f>+V39*((X39*'1. Standard_Cost'!$B$16)+(W39*X39*'1. Standard_Cost'!$C$16))</f>
        <v>0</v>
      </c>
      <c r="Z39" s="103"/>
      <c r="AA39" s="103"/>
      <c r="AB39" s="104">
        <f>+Z39*'1. Standard_Cost'!$B$20+AA39*'1. Standard_Cost'!$C$20</f>
        <v>0</v>
      </c>
      <c r="AC39" s="105"/>
      <c r="AD39" s="106"/>
      <c r="AE39" s="104">
        <f>SUM(AD39,AC39,AB39,Y39,U39,T39,S39,R39)*'1. Standard_Cost'!B28</f>
        <v>0</v>
      </c>
      <c r="AF39" s="104">
        <f>SUM(AD39,AE39)</f>
        <v>0</v>
      </c>
      <c r="AG39" s="103"/>
      <c r="AH39" s="103"/>
      <c r="AI39" s="103"/>
      <c r="AJ39" s="107"/>
      <c r="AK39" s="107"/>
      <c r="AL39" s="107"/>
      <c r="AM39" s="104">
        <f>AG39*'1. Standard_Cost'!B24+'Incremental_Cost Year 2021'!AH42*'1. Standard_Cost'!C24+'Incremental_Cost Year 2021'!AI42*'1. Standard_Cost'!D24+'Incremental_Cost Year 2021'!AJ42+'Incremental_Cost Year 2021'!AL42+AK39</f>
        <v>0</v>
      </c>
      <c r="AN39" s="104">
        <f>AM39*'1. Standard_Cost'!C28</f>
        <v>0</v>
      </c>
      <c r="AO39" s="107"/>
      <c r="AQ39" s="104">
        <f t="shared" si="35"/>
        <v>0</v>
      </c>
      <c r="AR39" s="104">
        <f t="shared" ref="AR39:AR42" si="43">AF39</f>
        <v>0</v>
      </c>
      <c r="AS39" s="104">
        <f t="shared" ref="AS39:AS42" si="44">AM39+AN39</f>
        <v>0</v>
      </c>
      <c r="AT39" s="104">
        <f>SUM(AQ39,AR39,AS39)</f>
        <v>0</v>
      </c>
      <c r="AU39" s="108"/>
      <c r="AV39" s="108"/>
      <c r="AW39" s="108"/>
      <c r="AX39" s="108"/>
      <c r="AY39" s="108"/>
      <c r="AZ39" s="108"/>
      <c r="BA39" s="109">
        <f t="shared" si="38"/>
        <v>0</v>
      </c>
    </row>
    <row r="40" spans="1:53" ht="14.1" hidden="1" customHeight="1" outlineLevel="2" x14ac:dyDescent="0.2">
      <c r="A40" s="68"/>
      <c r="B40" s="94"/>
      <c r="C40" s="95"/>
      <c r="D40" s="110"/>
      <c r="E40" s="110"/>
      <c r="F40" s="110"/>
      <c r="G40" s="111"/>
      <c r="H40" s="99" t="s">
        <v>50</v>
      </c>
      <c r="I40" s="100"/>
      <c r="J40" s="101"/>
      <c r="K40" s="101"/>
      <c r="L40" s="102" t="str">
        <f>IF(I40&lt;&gt;0,((VLOOKUP(I40,'1. Standard_Cost'!$B$4:$D$8,2)+VLOOKUP(I40,'1. Standard_Cost'!$B$4:$D$8,3))*J40*K40),"0")</f>
        <v>0</v>
      </c>
      <c r="M40" s="102">
        <f>L40*'1. Standard_Cost'!F4</f>
        <v>0</v>
      </c>
      <c r="N40" s="103"/>
      <c r="O40" s="103"/>
      <c r="P40" s="103"/>
      <c r="Q40" s="103"/>
      <c r="R40" s="104">
        <f>+N40*P40*'1. Standard_Cost'!$B$12</f>
        <v>0</v>
      </c>
      <c r="S40" s="104">
        <f>+N40*O40*P40*'1. Standard_Cost'!$C$12</f>
        <v>0</v>
      </c>
      <c r="T40" s="104">
        <f>+N40*P40*Q40*'1. Standard_Cost'!$D$12</f>
        <v>0</v>
      </c>
      <c r="U40" s="104">
        <f>+N40*O40*'1. Standard_Cost'!$E$12</f>
        <v>0</v>
      </c>
      <c r="V40" s="103"/>
      <c r="W40" s="103"/>
      <c r="X40" s="103"/>
      <c r="Y40" s="104">
        <f>+V40*((X40*'1. Standard_Cost'!$B$16)+(W40*X40*'1. Standard_Cost'!$C$16))</f>
        <v>0</v>
      </c>
      <c r="Z40" s="103"/>
      <c r="AA40" s="103"/>
      <c r="AB40" s="104">
        <f>+Z40*'1. Standard_Cost'!$B$20+AA40*'1. Standard_Cost'!$C$20</f>
        <v>0</v>
      </c>
      <c r="AC40" s="105"/>
      <c r="AD40" s="106"/>
      <c r="AE40" s="104">
        <f>SUM(AD40,AC40,AB40,Y40,U40,T40,S40,R40)*'1. Standard_Cost'!B28</f>
        <v>0</v>
      </c>
      <c r="AF40" s="104">
        <f t="shared" ref="AF40:AF42" si="45">SUM(AD40,AE40)</f>
        <v>0</v>
      </c>
      <c r="AG40" s="103"/>
      <c r="AH40" s="103"/>
      <c r="AI40" s="103"/>
      <c r="AJ40" s="107"/>
      <c r="AK40" s="107"/>
      <c r="AL40" s="107"/>
      <c r="AM40" s="104">
        <f>AG40*'1. Standard_Cost'!B24+'Incremental_Cost Year 2021'!AH43*'1. Standard_Cost'!C24+'Incremental_Cost Year 2021'!AI43*'1. Standard_Cost'!D24+'Incremental_Cost Year 2021'!AJ43+'Incremental_Cost Year 2021'!AL43+AK40</f>
        <v>0</v>
      </c>
      <c r="AN40" s="104">
        <f>AM40*'1. Standard_Cost'!C28</f>
        <v>0</v>
      </c>
      <c r="AO40" s="107"/>
      <c r="AQ40" s="104">
        <f t="shared" si="35"/>
        <v>0</v>
      </c>
      <c r="AR40" s="104">
        <f t="shared" si="43"/>
        <v>0</v>
      </c>
      <c r="AS40" s="104">
        <f t="shared" si="44"/>
        <v>0</v>
      </c>
      <c r="AT40" s="104">
        <f t="shared" ref="AT40:AT42" si="46">SUM(AQ40,AR40,AS40)</f>
        <v>0</v>
      </c>
      <c r="AU40" s="108"/>
      <c r="AV40" s="108">
        <v>0</v>
      </c>
      <c r="AW40" s="108"/>
      <c r="AX40" s="108"/>
      <c r="AY40" s="108"/>
      <c r="AZ40" s="108"/>
      <c r="BA40" s="109">
        <f t="shared" si="38"/>
        <v>0</v>
      </c>
    </row>
    <row r="41" spans="1:53" ht="14.1" hidden="1" customHeight="1" outlineLevel="2" x14ac:dyDescent="0.2">
      <c r="A41" s="68"/>
      <c r="B41" s="94"/>
      <c r="C41" s="95"/>
      <c r="D41" s="110"/>
      <c r="E41" s="110"/>
      <c r="F41" s="110"/>
      <c r="G41" s="111"/>
      <c r="H41" s="99" t="s">
        <v>51</v>
      </c>
      <c r="I41" s="100"/>
      <c r="J41" s="101"/>
      <c r="K41" s="101"/>
      <c r="L41" s="102" t="str">
        <f>IF(I41&lt;&gt;0,((VLOOKUP(I41,'1. Standard_Cost'!$B$4:$D$8,2)+VLOOKUP(I41,'1. Standard_Cost'!$B$4:$D$8,3))*J41*K41),"0")</f>
        <v>0</v>
      </c>
      <c r="M41" s="102">
        <f>L41*'1. Standard_Cost'!F4</f>
        <v>0</v>
      </c>
      <c r="N41" s="103"/>
      <c r="O41" s="103"/>
      <c r="P41" s="103"/>
      <c r="Q41" s="103"/>
      <c r="R41" s="104">
        <f>+N41*P41*'1. Standard_Cost'!$B$12</f>
        <v>0</v>
      </c>
      <c r="S41" s="104">
        <f>+N41*O41*P41*'1. Standard_Cost'!$C$12</f>
        <v>0</v>
      </c>
      <c r="T41" s="104">
        <f>+N41*P41*Q41*'1. Standard_Cost'!$D$12</f>
        <v>0</v>
      </c>
      <c r="U41" s="104">
        <f>+N41*O41*'1. Standard_Cost'!$E$12</f>
        <v>0</v>
      </c>
      <c r="V41" s="103"/>
      <c r="W41" s="103"/>
      <c r="X41" s="103"/>
      <c r="Y41" s="104">
        <f>+V41*((X41*'1. Standard_Cost'!$B$16)+(W41*X41*'1. Standard_Cost'!$C$16))</f>
        <v>0</v>
      </c>
      <c r="Z41" s="103"/>
      <c r="AA41" s="103"/>
      <c r="AB41" s="104">
        <f>+Z41*'1. Standard_Cost'!$B$20+AA41*'1. Standard_Cost'!$C$20</f>
        <v>0</v>
      </c>
      <c r="AC41" s="105"/>
      <c r="AD41" s="106"/>
      <c r="AE41" s="104">
        <f>SUM(AD41,AC41,AB41,Y41,U41,T41,S41,R41)*'1. Standard_Cost'!B28</f>
        <v>0</v>
      </c>
      <c r="AF41" s="104">
        <f t="shared" si="45"/>
        <v>0</v>
      </c>
      <c r="AG41" s="103"/>
      <c r="AH41" s="103"/>
      <c r="AI41" s="103"/>
      <c r="AJ41" s="107"/>
      <c r="AK41" s="107"/>
      <c r="AL41" s="107"/>
      <c r="AM41" s="104">
        <f>AG41*'1. Standard_Cost'!B24+'Incremental_Cost Year 2021'!AH44*'1. Standard_Cost'!C24+'Incremental_Cost Year 2021'!AI44*'1. Standard_Cost'!D24+'Incremental_Cost Year 2021'!AJ44+'Incremental_Cost Year 2021'!AL44+AK41</f>
        <v>0</v>
      </c>
      <c r="AN41" s="104">
        <f>AM41*'1. Standard_Cost'!C28</f>
        <v>0</v>
      </c>
      <c r="AO41" s="107"/>
      <c r="AQ41" s="104">
        <f t="shared" si="35"/>
        <v>0</v>
      </c>
      <c r="AR41" s="104">
        <f t="shared" si="43"/>
        <v>0</v>
      </c>
      <c r="AS41" s="104">
        <f t="shared" si="44"/>
        <v>0</v>
      </c>
      <c r="AT41" s="104">
        <f t="shared" si="46"/>
        <v>0</v>
      </c>
      <c r="AU41" s="108"/>
      <c r="AV41" s="108"/>
      <c r="AW41" s="108"/>
      <c r="AX41" s="108"/>
      <c r="AY41" s="108"/>
      <c r="AZ41" s="108"/>
      <c r="BA41" s="109">
        <f t="shared" si="38"/>
        <v>0</v>
      </c>
    </row>
    <row r="42" spans="1:53" ht="21.75" customHeight="1" outlineLevel="2" x14ac:dyDescent="0.2">
      <c r="A42" s="68"/>
      <c r="B42" s="94"/>
      <c r="C42" s="95"/>
      <c r="D42" s="110"/>
      <c r="E42" s="110"/>
      <c r="F42" s="110"/>
      <c r="G42" s="111"/>
      <c r="H42" s="112" t="s">
        <v>179</v>
      </c>
      <c r="I42" s="100"/>
      <c r="J42" s="101"/>
      <c r="K42" s="101"/>
      <c r="L42" s="102" t="str">
        <f>IF(I42&lt;&gt;0,((VLOOKUP(I42,'1. Standard_Cost'!$B$4:$D$8,2)+VLOOKUP(I42,'1. Standard_Cost'!$B$4:$D$8,3))*J42*K42),"0")</f>
        <v>0</v>
      </c>
      <c r="M42" s="102">
        <f>L42*'1. Standard_Cost'!F4</f>
        <v>0</v>
      </c>
      <c r="N42" s="103"/>
      <c r="O42" s="103"/>
      <c r="P42" s="103"/>
      <c r="Q42" s="103"/>
      <c r="R42" s="104">
        <f>+N42*P42*'1. Standard_Cost'!$B$12</f>
        <v>0</v>
      </c>
      <c r="S42" s="104">
        <f>+N42*O42*P42*'1. Standard_Cost'!$C$12</f>
        <v>0</v>
      </c>
      <c r="T42" s="104">
        <f>+N42*P42*Q42*'1. Standard_Cost'!$D$12</f>
        <v>0</v>
      </c>
      <c r="U42" s="104">
        <f>+N42*O42*'1. Standard_Cost'!$E$12</f>
        <v>0</v>
      </c>
      <c r="V42" s="103"/>
      <c r="W42" s="103"/>
      <c r="X42" s="103"/>
      <c r="Y42" s="104">
        <f>+V42*((X42*'1. Standard_Cost'!$B$16)+(W42*X42*'1. Standard_Cost'!$C$16))</f>
        <v>0</v>
      </c>
      <c r="Z42" s="103"/>
      <c r="AA42" s="103"/>
      <c r="AB42" s="104">
        <f>+Z42*'1. Standard_Cost'!$B$20+AA42*'1. Standard_Cost'!$C$20</f>
        <v>0</v>
      </c>
      <c r="AC42" s="105"/>
      <c r="AD42" s="106"/>
      <c r="AE42" s="104">
        <f>SUM(AD42,AC42,AB42,Y42,U42,T42,S42,R42)*'1. Standard_Cost'!B28</f>
        <v>0</v>
      </c>
      <c r="AF42" s="104">
        <f t="shared" si="45"/>
        <v>0</v>
      </c>
      <c r="AG42" s="103"/>
      <c r="AH42" s="103"/>
      <c r="AI42" s="103"/>
      <c r="AJ42" s="107"/>
      <c r="AK42" s="107"/>
      <c r="AL42" s="107"/>
      <c r="AM42" s="104">
        <f>AG42*'1. Standard_Cost'!B24+'Incremental_Cost Year 2021'!AH45*'1. Standard_Cost'!C24+'Incremental_Cost Year 2021'!AI45*'1. Standard_Cost'!D24+'Incremental_Cost Year 2021'!AJ45+'Incremental_Cost Year 2021'!AL45+AK42</f>
        <v>0</v>
      </c>
      <c r="AN42" s="104">
        <f>AM42*'1. Standard_Cost'!C28</f>
        <v>0</v>
      </c>
      <c r="AO42" s="107"/>
      <c r="AQ42" s="104">
        <f t="shared" si="35"/>
        <v>0</v>
      </c>
      <c r="AR42" s="104">
        <f t="shared" si="43"/>
        <v>0</v>
      </c>
      <c r="AS42" s="104">
        <f t="shared" si="44"/>
        <v>0</v>
      </c>
      <c r="AT42" s="104">
        <f t="shared" si="46"/>
        <v>0</v>
      </c>
      <c r="AU42" s="108"/>
      <c r="AV42" s="108"/>
      <c r="AW42" s="108"/>
      <c r="AX42" s="108"/>
      <c r="AY42" s="108"/>
      <c r="AZ42" s="108"/>
      <c r="BA42" s="109">
        <f t="shared" si="38"/>
        <v>0</v>
      </c>
    </row>
    <row r="43" spans="1:53" ht="45.75" customHeight="1" outlineLevel="1" x14ac:dyDescent="0.2">
      <c r="A43" s="68"/>
      <c r="B43" s="94"/>
      <c r="C43" s="95"/>
      <c r="D43" s="113" t="s">
        <v>48</v>
      </c>
      <c r="E43" s="113" t="s">
        <v>191</v>
      </c>
      <c r="F43" s="114" t="s">
        <v>154</v>
      </c>
      <c r="G43" s="115" t="s">
        <v>155</v>
      </c>
      <c r="H43" s="122" t="s">
        <v>115</v>
      </c>
      <c r="I43" s="117"/>
      <c r="J43" s="117"/>
      <c r="K43" s="117"/>
      <c r="L43" s="118">
        <f>SUM(L39:L42)</f>
        <v>0</v>
      </c>
      <c r="M43" s="118">
        <f>SUM(M39:M42)</f>
        <v>0</v>
      </c>
      <c r="N43" s="117"/>
      <c r="O43" s="117"/>
      <c r="P43" s="117"/>
      <c r="Q43" s="117"/>
      <c r="R43" s="119">
        <f>SUM(R39:R42)</f>
        <v>0</v>
      </c>
      <c r="S43" s="119">
        <f>SUM(S39:S42)</f>
        <v>0</v>
      </c>
      <c r="T43" s="119">
        <f>SUM(T39:T42)</f>
        <v>0</v>
      </c>
      <c r="U43" s="119">
        <f>SUM(U39:U42)</f>
        <v>0</v>
      </c>
      <c r="V43" s="117"/>
      <c r="W43" s="117"/>
      <c r="X43" s="117"/>
      <c r="Y43" s="118">
        <f>SUM(Y39:Y42)</f>
        <v>0</v>
      </c>
      <c r="Z43" s="117"/>
      <c r="AA43" s="117"/>
      <c r="AB43" s="118">
        <f t="shared" ref="AB43:AF43" si="47">SUM(AB39:AB42)</f>
        <v>0</v>
      </c>
      <c r="AC43" s="118">
        <f t="shared" si="47"/>
        <v>0</v>
      </c>
      <c r="AD43" s="118">
        <f t="shared" si="47"/>
        <v>0</v>
      </c>
      <c r="AE43" s="118">
        <f t="shared" si="47"/>
        <v>0</v>
      </c>
      <c r="AF43" s="118">
        <f t="shared" si="47"/>
        <v>0</v>
      </c>
      <c r="AG43" s="117"/>
      <c r="AH43" s="117"/>
      <c r="AI43" s="117"/>
      <c r="AJ43" s="119">
        <f>SUM(AJ39:AJ42)</f>
        <v>0</v>
      </c>
      <c r="AK43" s="119">
        <f>SUM(AK39:AK42)</f>
        <v>0</v>
      </c>
      <c r="AL43" s="119">
        <f>SUM(AL39:AL42)</f>
        <v>0</v>
      </c>
      <c r="AM43" s="118">
        <f>SUM(AM39:AM42)</f>
        <v>0</v>
      </c>
      <c r="AN43" s="118">
        <f>SUM(AN39:AN42)</f>
        <v>0</v>
      </c>
      <c r="AO43" s="116"/>
      <c r="AP43" s="120"/>
      <c r="AQ43" s="121">
        <f t="shared" ref="AQ43:BA43" si="48">SUM(AQ39:AQ42)</f>
        <v>0</v>
      </c>
      <c r="AR43" s="121">
        <f t="shared" si="48"/>
        <v>0</v>
      </c>
      <c r="AS43" s="121">
        <f t="shared" si="48"/>
        <v>0</v>
      </c>
      <c r="AT43" s="121">
        <f t="shared" si="48"/>
        <v>0</v>
      </c>
      <c r="AU43" s="121">
        <f t="shared" si="48"/>
        <v>0</v>
      </c>
      <c r="AV43" s="121">
        <f t="shared" si="48"/>
        <v>0</v>
      </c>
      <c r="AW43" s="121">
        <f t="shared" si="48"/>
        <v>0</v>
      </c>
      <c r="AX43" s="121">
        <f t="shared" si="48"/>
        <v>0</v>
      </c>
      <c r="AY43" s="121">
        <f t="shared" si="48"/>
        <v>0</v>
      </c>
      <c r="AZ43" s="121">
        <f t="shared" si="48"/>
        <v>0</v>
      </c>
      <c r="BA43" s="121">
        <f t="shared" si="48"/>
        <v>0</v>
      </c>
    </row>
    <row r="44" spans="1:53" ht="14.1" customHeight="1" outlineLevel="2" x14ac:dyDescent="0.2">
      <c r="A44" s="68"/>
      <c r="B44" s="94"/>
      <c r="C44" s="95"/>
      <c r="D44" s="96"/>
      <c r="E44" s="96"/>
      <c r="F44" s="97"/>
      <c r="G44" s="98"/>
      <c r="H44" s="99" t="s">
        <v>49</v>
      </c>
      <c r="I44" s="100"/>
      <c r="J44" s="101"/>
      <c r="K44" s="101"/>
      <c r="L44" s="102" t="str">
        <f>IF(I44&lt;&gt;0,((VLOOKUP(I44,'1. Standard_Cost'!$B$4:$D$8,2)+VLOOKUP(I44,'1. Standard_Cost'!$B$4:$D$8,3))*J44*K44),"0")</f>
        <v>0</v>
      </c>
      <c r="M44" s="102">
        <f>L44*'1. Standard_Cost'!F4</f>
        <v>0</v>
      </c>
      <c r="N44" s="103"/>
      <c r="O44" s="103"/>
      <c r="P44" s="103"/>
      <c r="Q44" s="103"/>
      <c r="R44" s="104">
        <f>+N44*P44*'1. Standard_Cost'!$B$12</f>
        <v>0</v>
      </c>
      <c r="S44" s="104">
        <f>+N44*O44*P44*'1. Standard_Cost'!$C$12</f>
        <v>0</v>
      </c>
      <c r="T44" s="104">
        <f>+N44*P44*Q44*'1. Standard_Cost'!$D$12</f>
        <v>0</v>
      </c>
      <c r="U44" s="104">
        <f>+N44*O44*'1. Standard_Cost'!$E$12</f>
        <v>0</v>
      </c>
      <c r="V44" s="103"/>
      <c r="W44" s="103"/>
      <c r="X44" s="103"/>
      <c r="Y44" s="104">
        <f>+V44*((X44*'1. Standard_Cost'!$B$16)+(W44*X44*'1. Standard_Cost'!$C$16))</f>
        <v>0</v>
      </c>
      <c r="Z44" s="103"/>
      <c r="AA44" s="103"/>
      <c r="AB44" s="104">
        <f>+Z44*'1. Standard_Cost'!$B$20+AA44*'1. Standard_Cost'!$C$20</f>
        <v>0</v>
      </c>
      <c r="AC44" s="105"/>
      <c r="AD44" s="106"/>
      <c r="AE44" s="104">
        <f>SUM(AD44,AC44,AB44,Y44,U44,T44,S44,R44)*'1. Standard_Cost'!B28</f>
        <v>0</v>
      </c>
      <c r="AF44" s="104">
        <f>SUM(AD44,AE44)</f>
        <v>0</v>
      </c>
      <c r="AG44" s="103"/>
      <c r="AH44" s="103"/>
      <c r="AI44" s="103"/>
      <c r="AJ44" s="107"/>
      <c r="AK44" s="107"/>
      <c r="AL44" s="107"/>
      <c r="AM44" s="104">
        <f>AG44*'1. Standard_Cost'!B24+'Incremental_Cost Year 2021'!AH51*'1. Standard_Cost'!C24+'Incremental_Cost Year 2021'!AI51*'1. Standard_Cost'!D24+'Incremental_Cost Year 2021'!AJ51+'Incremental_Cost Year 2021'!AL51+AK44</f>
        <v>0</v>
      </c>
      <c r="AN44" s="104">
        <f>AM44*'1. Standard_Cost'!C28</f>
        <v>0</v>
      </c>
      <c r="AO44" s="107"/>
      <c r="AQ44" s="104">
        <f t="shared" si="35"/>
        <v>0</v>
      </c>
      <c r="AR44" s="104">
        <f t="shared" ref="AR44:AR47" si="49">AF44</f>
        <v>0</v>
      </c>
      <c r="AS44" s="104">
        <f t="shared" ref="AS44:AS47" si="50">AM44+AN44</f>
        <v>0</v>
      </c>
      <c r="AT44" s="104">
        <f>SUM(AQ44,AR44,AS44)</f>
        <v>0</v>
      </c>
      <c r="AU44" s="108"/>
      <c r="AV44" s="108"/>
      <c r="AW44" s="108"/>
      <c r="AX44" s="108"/>
      <c r="AY44" s="108"/>
      <c r="AZ44" s="108"/>
      <c r="BA44" s="109">
        <f t="shared" si="38"/>
        <v>0</v>
      </c>
    </row>
    <row r="45" spans="1:53" ht="14.1" customHeight="1" outlineLevel="2" x14ac:dyDescent="0.2">
      <c r="A45" s="68"/>
      <c r="B45" s="94"/>
      <c r="C45" s="95"/>
      <c r="D45" s="110"/>
      <c r="E45" s="110"/>
      <c r="F45" s="110"/>
      <c r="G45" s="111"/>
      <c r="H45" s="99" t="s">
        <v>50</v>
      </c>
      <c r="I45" s="100"/>
      <c r="J45" s="101"/>
      <c r="K45" s="101"/>
      <c r="L45" s="102" t="str">
        <f>IF(I45&lt;&gt;0,((VLOOKUP(I45,'1. Standard_Cost'!$B$4:$D$8,2)+VLOOKUP(I45,'1. Standard_Cost'!$B$4:$D$8,3))*J45*K45),"0")</f>
        <v>0</v>
      </c>
      <c r="M45" s="102">
        <f>L45*'1. Standard_Cost'!F4</f>
        <v>0</v>
      </c>
      <c r="N45" s="103"/>
      <c r="O45" s="103"/>
      <c r="P45" s="103"/>
      <c r="Q45" s="103"/>
      <c r="R45" s="104">
        <f>+N45*P45*'1. Standard_Cost'!$B$12</f>
        <v>0</v>
      </c>
      <c r="S45" s="104">
        <f>+N45*O45*P45*'1. Standard_Cost'!$C$12</f>
        <v>0</v>
      </c>
      <c r="T45" s="104">
        <f>+N45*P45*Q45*'1. Standard_Cost'!$D$12</f>
        <v>0</v>
      </c>
      <c r="U45" s="104">
        <f>+N45*O45*'1. Standard_Cost'!$E$12</f>
        <v>0</v>
      </c>
      <c r="V45" s="103"/>
      <c r="W45" s="103"/>
      <c r="X45" s="103"/>
      <c r="Y45" s="104">
        <f>+V45*((X45*'1. Standard_Cost'!$B$16)+(W45*X45*'1. Standard_Cost'!$C$16))</f>
        <v>0</v>
      </c>
      <c r="Z45" s="103"/>
      <c r="AA45" s="103"/>
      <c r="AB45" s="104">
        <f>+Z45*'1. Standard_Cost'!$B$20+AA45*'1. Standard_Cost'!$C$20</f>
        <v>0</v>
      </c>
      <c r="AC45" s="105"/>
      <c r="AD45" s="106"/>
      <c r="AE45" s="104">
        <f>SUM(AD45,AC45,AB45,Y45,U45,T45,S45,R45)*'1. Standard_Cost'!B28</f>
        <v>0</v>
      </c>
      <c r="AF45" s="104">
        <f t="shared" ref="AF45:AF47" si="51">SUM(AD45,AE45)</f>
        <v>0</v>
      </c>
      <c r="AG45" s="103"/>
      <c r="AH45" s="103"/>
      <c r="AI45" s="103"/>
      <c r="AJ45" s="107"/>
      <c r="AK45" s="107"/>
      <c r="AL45" s="107"/>
      <c r="AM45" s="104">
        <f>AG45*'1. Standard_Cost'!B24+'Incremental_Cost Year 2021'!AH52*'1. Standard_Cost'!C24+'Incremental_Cost Year 2021'!AI52*'1. Standard_Cost'!D24+'Incremental_Cost Year 2021'!AJ52+'Incremental_Cost Year 2021'!AL52+AK45</f>
        <v>0</v>
      </c>
      <c r="AN45" s="104">
        <f>AM45*'1. Standard_Cost'!C28</f>
        <v>0</v>
      </c>
      <c r="AO45" s="107"/>
      <c r="AQ45" s="104">
        <f t="shared" si="35"/>
        <v>0</v>
      </c>
      <c r="AR45" s="104">
        <f t="shared" si="49"/>
        <v>0</v>
      </c>
      <c r="AS45" s="104">
        <f t="shared" si="50"/>
        <v>0</v>
      </c>
      <c r="AT45" s="104">
        <f t="shared" ref="AT45:AT47" si="52">SUM(AQ45,AR45,AS45)</f>
        <v>0</v>
      </c>
      <c r="AU45" s="108"/>
      <c r="AV45" s="108">
        <v>0</v>
      </c>
      <c r="AW45" s="108"/>
      <c r="AX45" s="108"/>
      <c r="AY45" s="108"/>
      <c r="AZ45" s="108"/>
      <c r="BA45" s="109">
        <f t="shared" si="38"/>
        <v>0</v>
      </c>
    </row>
    <row r="46" spans="1:53" ht="14.1" customHeight="1" outlineLevel="2" x14ac:dyDescent="0.2">
      <c r="A46" s="68"/>
      <c r="B46" s="94"/>
      <c r="C46" s="95"/>
      <c r="D46" s="110"/>
      <c r="E46" s="110"/>
      <c r="F46" s="110"/>
      <c r="G46" s="111"/>
      <c r="H46" s="99" t="s">
        <v>51</v>
      </c>
      <c r="I46" s="100"/>
      <c r="J46" s="101"/>
      <c r="K46" s="101"/>
      <c r="L46" s="102" t="str">
        <f>IF(I46&lt;&gt;0,((VLOOKUP(I46,'1. Standard_Cost'!$B$4:$D$8,2)+VLOOKUP(I46,'1. Standard_Cost'!$B$4:$D$8,3))*J46*K46),"0")</f>
        <v>0</v>
      </c>
      <c r="M46" s="102">
        <f>L46*'1. Standard_Cost'!F4</f>
        <v>0</v>
      </c>
      <c r="N46" s="103"/>
      <c r="O46" s="103"/>
      <c r="P46" s="103"/>
      <c r="Q46" s="103"/>
      <c r="R46" s="104">
        <f>+N46*P46*'1. Standard_Cost'!$B$12</f>
        <v>0</v>
      </c>
      <c r="S46" s="104">
        <f>+N46*O46*P46*'1. Standard_Cost'!$C$12</f>
        <v>0</v>
      </c>
      <c r="T46" s="104">
        <f>+N46*P46*Q46*'1. Standard_Cost'!$D$12</f>
        <v>0</v>
      </c>
      <c r="U46" s="104">
        <f>+N46*O46*'1. Standard_Cost'!$E$12</f>
        <v>0</v>
      </c>
      <c r="V46" s="103"/>
      <c r="W46" s="103"/>
      <c r="X46" s="103"/>
      <c r="Y46" s="104">
        <f>+V46*((X46*'1. Standard_Cost'!$B$16)+(W46*X46*'1. Standard_Cost'!$C$16))</f>
        <v>0</v>
      </c>
      <c r="Z46" s="103"/>
      <c r="AA46" s="103"/>
      <c r="AB46" s="104">
        <f>+Z46*'1. Standard_Cost'!$B$20+AA46*'1. Standard_Cost'!$C$20</f>
        <v>0</v>
      </c>
      <c r="AC46" s="105"/>
      <c r="AD46" s="106"/>
      <c r="AE46" s="104">
        <f>SUM(AD46,AC46,AB46,Y46,U46,T46,S46,R46)*'1. Standard_Cost'!B28</f>
        <v>0</v>
      </c>
      <c r="AF46" s="104">
        <f t="shared" si="51"/>
        <v>0</v>
      </c>
      <c r="AG46" s="103"/>
      <c r="AH46" s="103"/>
      <c r="AI46" s="103"/>
      <c r="AJ46" s="107"/>
      <c r="AK46" s="107"/>
      <c r="AL46" s="107"/>
      <c r="AM46" s="104">
        <f>AG46*'1. Standard_Cost'!B24+'Incremental_Cost Year 2021'!AH53*'1. Standard_Cost'!C24+'Incremental_Cost Year 2021'!AI53*'1. Standard_Cost'!D24+'Incremental_Cost Year 2021'!AJ53+'Incremental_Cost Year 2021'!AL53+AK46</f>
        <v>0</v>
      </c>
      <c r="AN46" s="104">
        <f>AM46*'1. Standard_Cost'!C28</f>
        <v>0</v>
      </c>
      <c r="AO46" s="107"/>
      <c r="AQ46" s="104">
        <f t="shared" si="35"/>
        <v>0</v>
      </c>
      <c r="AR46" s="104">
        <f t="shared" si="49"/>
        <v>0</v>
      </c>
      <c r="AS46" s="104">
        <f t="shared" si="50"/>
        <v>0</v>
      </c>
      <c r="AT46" s="104">
        <f t="shared" si="52"/>
        <v>0</v>
      </c>
      <c r="AU46" s="108"/>
      <c r="AV46" s="108"/>
      <c r="AW46" s="108"/>
      <c r="AX46" s="108"/>
      <c r="AY46" s="108"/>
      <c r="AZ46" s="108"/>
      <c r="BA46" s="109">
        <f t="shared" si="38"/>
        <v>0</v>
      </c>
    </row>
    <row r="47" spans="1:53" ht="14.1" customHeight="1" outlineLevel="2" x14ac:dyDescent="0.2">
      <c r="A47" s="68"/>
      <c r="B47" s="94"/>
      <c r="C47" s="95"/>
      <c r="D47" s="110"/>
      <c r="E47" s="110"/>
      <c r="F47" s="110"/>
      <c r="G47" s="111"/>
      <c r="H47" s="112" t="s">
        <v>179</v>
      </c>
      <c r="I47" s="100"/>
      <c r="J47" s="101"/>
      <c r="K47" s="101"/>
      <c r="L47" s="102" t="str">
        <f>IF(I47&lt;&gt;0,((VLOOKUP(I47,'1. Standard_Cost'!$B$4:$D$8,2)+VLOOKUP(I47,'1. Standard_Cost'!$B$4:$D$8,3))*J47*K47),"0")</f>
        <v>0</v>
      </c>
      <c r="M47" s="102">
        <f>L47*'1. Standard_Cost'!F4</f>
        <v>0</v>
      </c>
      <c r="N47" s="103"/>
      <c r="O47" s="103"/>
      <c r="P47" s="103"/>
      <c r="Q47" s="103"/>
      <c r="R47" s="104">
        <f>+N47*P47*'1. Standard_Cost'!$B$12</f>
        <v>0</v>
      </c>
      <c r="S47" s="104">
        <f>+N47*O47*P47*'1. Standard_Cost'!$C$12</f>
        <v>0</v>
      </c>
      <c r="T47" s="104">
        <f>+N47*P47*Q47*'1. Standard_Cost'!$D$12</f>
        <v>0</v>
      </c>
      <c r="U47" s="104">
        <f>+N47*O47*'1. Standard_Cost'!$E$12</f>
        <v>0</v>
      </c>
      <c r="V47" s="103"/>
      <c r="W47" s="103"/>
      <c r="X47" s="103"/>
      <c r="Y47" s="104">
        <f>+V47*((X47*'1. Standard_Cost'!$B$16)+(W47*X47*'1. Standard_Cost'!$C$16))</f>
        <v>0</v>
      </c>
      <c r="Z47" s="103"/>
      <c r="AA47" s="103"/>
      <c r="AB47" s="104">
        <f>+Z47*'1. Standard_Cost'!$B$20+AA47*'1. Standard_Cost'!$C$20</f>
        <v>0</v>
      </c>
      <c r="AC47" s="105"/>
      <c r="AD47" s="106"/>
      <c r="AE47" s="104">
        <f>SUM(AD47,AC47,AB47,Y47,U47,T47,S47,R47)*'1. Standard_Cost'!B28</f>
        <v>0</v>
      </c>
      <c r="AF47" s="104">
        <f t="shared" si="51"/>
        <v>0</v>
      </c>
      <c r="AG47" s="103"/>
      <c r="AH47" s="103"/>
      <c r="AI47" s="103"/>
      <c r="AJ47" s="107"/>
      <c r="AK47" s="107"/>
      <c r="AL47" s="107"/>
      <c r="AM47" s="104">
        <f>AG47*'1. Standard_Cost'!B24+'Incremental_Cost Year 2021'!AH54*'1. Standard_Cost'!C24+'Incremental_Cost Year 2021'!AI54*'1. Standard_Cost'!D24+'Incremental_Cost Year 2021'!AJ54+'Incremental_Cost Year 2021'!AL54+AK47</f>
        <v>0</v>
      </c>
      <c r="AN47" s="104">
        <f>AM47*'1. Standard_Cost'!C28</f>
        <v>0</v>
      </c>
      <c r="AO47" s="107"/>
      <c r="AQ47" s="104">
        <f t="shared" si="35"/>
        <v>0</v>
      </c>
      <c r="AR47" s="104">
        <f t="shared" si="49"/>
        <v>0</v>
      </c>
      <c r="AS47" s="104">
        <f t="shared" si="50"/>
        <v>0</v>
      </c>
      <c r="AT47" s="104">
        <f t="shared" si="52"/>
        <v>0</v>
      </c>
      <c r="AU47" s="108"/>
      <c r="AV47" s="108"/>
      <c r="AW47" s="108"/>
      <c r="AX47" s="108"/>
      <c r="AY47" s="108"/>
      <c r="AZ47" s="108"/>
      <c r="BA47" s="109">
        <f t="shared" si="38"/>
        <v>0</v>
      </c>
    </row>
    <row r="48" spans="1:53" ht="25.7" customHeight="1" outlineLevel="1" x14ac:dyDescent="0.2">
      <c r="A48" s="68"/>
      <c r="B48" s="94"/>
      <c r="C48" s="95"/>
      <c r="D48" s="113" t="s">
        <v>48</v>
      </c>
      <c r="E48" s="113" t="s">
        <v>192</v>
      </c>
      <c r="F48" s="114" t="s">
        <v>154</v>
      </c>
      <c r="G48" s="115" t="s">
        <v>155</v>
      </c>
      <c r="H48" s="122" t="s">
        <v>114</v>
      </c>
      <c r="I48" s="117"/>
      <c r="J48" s="117"/>
      <c r="K48" s="117"/>
      <c r="L48" s="118">
        <f>SUM(L44:L47)</f>
        <v>0</v>
      </c>
      <c r="M48" s="118">
        <f>SUM(M44:M47)</f>
        <v>0</v>
      </c>
      <c r="N48" s="117"/>
      <c r="O48" s="117"/>
      <c r="P48" s="117"/>
      <c r="Q48" s="117"/>
      <c r="R48" s="119">
        <f>SUM(R44:R47)</f>
        <v>0</v>
      </c>
      <c r="S48" s="119">
        <f>SUM(S44:S47)</f>
        <v>0</v>
      </c>
      <c r="T48" s="119">
        <f>SUM(T44:T47)</f>
        <v>0</v>
      </c>
      <c r="U48" s="119">
        <f>SUM(U44:U47)</f>
        <v>0</v>
      </c>
      <c r="V48" s="117"/>
      <c r="W48" s="117"/>
      <c r="X48" s="117"/>
      <c r="Y48" s="118">
        <f>SUM(Y44:Y47)</f>
        <v>0</v>
      </c>
      <c r="Z48" s="117"/>
      <c r="AA48" s="117"/>
      <c r="AB48" s="118">
        <f t="shared" ref="AB48:AF48" si="53">SUM(AB44:AB47)</f>
        <v>0</v>
      </c>
      <c r="AC48" s="118">
        <f t="shared" si="53"/>
        <v>0</v>
      </c>
      <c r="AD48" s="118">
        <f t="shared" si="53"/>
        <v>0</v>
      </c>
      <c r="AE48" s="118">
        <f t="shared" si="53"/>
        <v>0</v>
      </c>
      <c r="AF48" s="118">
        <f t="shared" si="53"/>
        <v>0</v>
      </c>
      <c r="AG48" s="117"/>
      <c r="AH48" s="117"/>
      <c r="AI48" s="117"/>
      <c r="AJ48" s="119">
        <f>SUM(AJ44:AJ47)</f>
        <v>0</v>
      </c>
      <c r="AK48" s="119">
        <f>SUM(AK44:AK47)</f>
        <v>0</v>
      </c>
      <c r="AL48" s="119">
        <f>SUM(AL44:AL47)</f>
        <v>0</v>
      </c>
      <c r="AM48" s="118">
        <f>SUM(AM44:AM47)</f>
        <v>0</v>
      </c>
      <c r="AN48" s="118">
        <f>SUM(AN44:AN47)</f>
        <v>0</v>
      </c>
      <c r="AO48" s="116"/>
      <c r="AP48" s="120"/>
      <c r="AQ48" s="121">
        <f t="shared" ref="AQ48:BA48" si="54">SUM(AQ44:AQ47)</f>
        <v>0</v>
      </c>
      <c r="AR48" s="121">
        <f t="shared" si="54"/>
        <v>0</v>
      </c>
      <c r="AS48" s="121">
        <f t="shared" si="54"/>
        <v>0</v>
      </c>
      <c r="AT48" s="121">
        <f t="shared" si="54"/>
        <v>0</v>
      </c>
      <c r="AU48" s="121">
        <f t="shared" si="54"/>
        <v>0</v>
      </c>
      <c r="AV48" s="121">
        <f t="shared" si="54"/>
        <v>0</v>
      </c>
      <c r="AW48" s="121">
        <f t="shared" si="54"/>
        <v>0</v>
      </c>
      <c r="AX48" s="121">
        <f t="shared" si="54"/>
        <v>0</v>
      </c>
      <c r="AY48" s="121">
        <f t="shared" si="54"/>
        <v>0</v>
      </c>
      <c r="AZ48" s="121">
        <f t="shared" si="54"/>
        <v>0</v>
      </c>
      <c r="BA48" s="121">
        <f t="shared" si="54"/>
        <v>0</v>
      </c>
    </row>
    <row r="49" spans="1:53" ht="14.1" customHeight="1" outlineLevel="2" x14ac:dyDescent="0.2">
      <c r="A49" s="68"/>
      <c r="B49" s="94"/>
      <c r="C49" s="95"/>
      <c r="D49" s="96"/>
      <c r="E49" s="96"/>
      <c r="F49" s="97"/>
      <c r="G49" s="98"/>
      <c r="H49" s="99" t="s">
        <v>49</v>
      </c>
      <c r="I49" s="100"/>
      <c r="J49" s="101"/>
      <c r="K49" s="101"/>
      <c r="L49" s="102" t="str">
        <f>IF(I49&lt;&gt;0,((VLOOKUP(I49,'1. Standard_Cost'!$B$4:$D$8,2)+VLOOKUP(I49,'1. Standard_Cost'!$B$4:$D$8,3))*J49*K49),"0")</f>
        <v>0</v>
      </c>
      <c r="M49" s="102">
        <f>L49*'1. Standard_Cost'!F9</f>
        <v>0</v>
      </c>
      <c r="N49" s="103"/>
      <c r="O49" s="103"/>
      <c r="P49" s="103"/>
      <c r="Q49" s="103"/>
      <c r="R49" s="104">
        <f>+N49*P49*'1. Standard_Cost'!$B$12</f>
        <v>0</v>
      </c>
      <c r="S49" s="104">
        <f>+N49*O49*P49*'1. Standard_Cost'!$C$12</f>
        <v>0</v>
      </c>
      <c r="T49" s="104">
        <f>+N49*P49*Q49*'1. Standard_Cost'!$D$12</f>
        <v>0</v>
      </c>
      <c r="U49" s="104">
        <f>+N49*O49*'1. Standard_Cost'!$E$12</f>
        <v>0</v>
      </c>
      <c r="V49" s="103"/>
      <c r="W49" s="103"/>
      <c r="X49" s="103"/>
      <c r="Y49" s="104">
        <f>+V49*((X49*'1. Standard_Cost'!$B$16)+(W49*X49*'1. Standard_Cost'!$C$16))</f>
        <v>0</v>
      </c>
      <c r="Z49" s="103"/>
      <c r="AA49" s="103"/>
      <c r="AB49" s="104">
        <f>+Z49*'1. Standard_Cost'!$B$20+AA49*'1. Standard_Cost'!$C$20</f>
        <v>0</v>
      </c>
      <c r="AC49" s="105"/>
      <c r="AD49" s="106"/>
      <c r="AE49" s="104">
        <f>SUM(AD49,AC49,AB49,Y49,U49,T49,S49,R49)*'1. Standard_Cost'!B33</f>
        <v>0</v>
      </c>
      <c r="AF49" s="104">
        <f>SUM(AD49,AE49)</f>
        <v>0</v>
      </c>
      <c r="AG49" s="103"/>
      <c r="AH49" s="103"/>
      <c r="AI49" s="103"/>
      <c r="AJ49" s="107"/>
      <c r="AK49" s="107"/>
      <c r="AL49" s="107"/>
      <c r="AM49" s="104">
        <f>AG49*'1. Standard_Cost'!B29+'Incremental_Cost Year 2021'!AH56*'1. Standard_Cost'!C29+'Incremental_Cost Year 2021'!AI56*'1. Standard_Cost'!D29+'Incremental_Cost Year 2021'!AJ56+'Incremental_Cost Year 2021'!AL56+AK49</f>
        <v>0</v>
      </c>
      <c r="AN49" s="104">
        <f>AM49*'1. Standard_Cost'!C33</f>
        <v>0</v>
      </c>
      <c r="AO49" s="107"/>
      <c r="AQ49" s="104">
        <f t="shared" ref="AQ49:AQ52" si="55">L49+M49</f>
        <v>0</v>
      </c>
      <c r="AR49" s="104">
        <f t="shared" ref="AR49:AR52" si="56">AF49</f>
        <v>0</v>
      </c>
      <c r="AS49" s="104">
        <f t="shared" ref="AS49:AS52" si="57">AM49+AN49</f>
        <v>0</v>
      </c>
      <c r="AT49" s="104">
        <f>SUM(AQ49,AR49,AS49)</f>
        <v>0</v>
      </c>
      <c r="AU49" s="108"/>
      <c r="AV49" s="108"/>
      <c r="AW49" s="108"/>
      <c r="AX49" s="108"/>
      <c r="AY49" s="108"/>
      <c r="AZ49" s="108"/>
      <c r="BA49" s="109">
        <f t="shared" ref="BA49:BA52" si="58">SUM(AU49:AZ49)-AT49</f>
        <v>0</v>
      </c>
    </row>
    <row r="50" spans="1:53" ht="14.1" customHeight="1" outlineLevel="2" x14ac:dyDescent="0.2">
      <c r="A50" s="68"/>
      <c r="B50" s="94"/>
      <c r="C50" s="95"/>
      <c r="D50" s="110"/>
      <c r="E50" s="110"/>
      <c r="F50" s="110"/>
      <c r="G50" s="111"/>
      <c r="H50" s="99" t="s">
        <v>50</v>
      </c>
      <c r="I50" s="100"/>
      <c r="J50" s="101"/>
      <c r="K50" s="101"/>
      <c r="L50" s="102" t="str">
        <f>IF(I50&lt;&gt;0,((VLOOKUP(I50,'1. Standard_Cost'!$B$4:$D$8,2)+VLOOKUP(I50,'1. Standard_Cost'!$B$4:$D$8,3))*J50*K50),"0")</f>
        <v>0</v>
      </c>
      <c r="M50" s="102">
        <f>L50*'1. Standard_Cost'!F9</f>
        <v>0</v>
      </c>
      <c r="N50" s="103"/>
      <c r="O50" s="103"/>
      <c r="P50" s="103"/>
      <c r="Q50" s="103"/>
      <c r="R50" s="104">
        <f>+N50*P50*'1. Standard_Cost'!$B$12</f>
        <v>0</v>
      </c>
      <c r="S50" s="104">
        <f>+N50*O50*P50*'1. Standard_Cost'!$C$12</f>
        <v>0</v>
      </c>
      <c r="T50" s="104">
        <f>+N50*P50*Q50*'1. Standard_Cost'!$D$12</f>
        <v>0</v>
      </c>
      <c r="U50" s="104">
        <f>+N50*O50*'1. Standard_Cost'!$E$12</f>
        <v>0</v>
      </c>
      <c r="V50" s="103"/>
      <c r="W50" s="103"/>
      <c r="X50" s="103"/>
      <c r="Y50" s="104">
        <f>+V50*((X50*'1. Standard_Cost'!$B$16)+(W50*X50*'1. Standard_Cost'!$C$16))</f>
        <v>0</v>
      </c>
      <c r="Z50" s="103"/>
      <c r="AA50" s="103"/>
      <c r="AB50" s="104">
        <f>+Z50*'1. Standard_Cost'!$B$20+AA50*'1. Standard_Cost'!$C$20</f>
        <v>0</v>
      </c>
      <c r="AC50" s="105"/>
      <c r="AD50" s="106"/>
      <c r="AE50" s="104">
        <f>SUM(AD50,AC50,AB50,Y50,U50,T50,S50,R50)*'1. Standard_Cost'!B33</f>
        <v>0</v>
      </c>
      <c r="AF50" s="104">
        <f t="shared" ref="AF50:AF52" si="59">SUM(AD50,AE50)</f>
        <v>0</v>
      </c>
      <c r="AG50" s="103"/>
      <c r="AH50" s="103"/>
      <c r="AI50" s="103"/>
      <c r="AJ50" s="107"/>
      <c r="AK50" s="107"/>
      <c r="AL50" s="107"/>
      <c r="AM50" s="104">
        <f>AG50*'1. Standard_Cost'!B29+'Incremental_Cost Year 2021'!AH57*'1. Standard_Cost'!C29+'Incremental_Cost Year 2021'!AI57*'1. Standard_Cost'!D29+'Incremental_Cost Year 2021'!AJ57+'Incremental_Cost Year 2021'!AL57+AK50</f>
        <v>0</v>
      </c>
      <c r="AN50" s="104">
        <f>AM50*'1. Standard_Cost'!C33</f>
        <v>0</v>
      </c>
      <c r="AO50" s="107"/>
      <c r="AQ50" s="104">
        <f t="shared" si="55"/>
        <v>0</v>
      </c>
      <c r="AR50" s="104">
        <f t="shared" si="56"/>
        <v>0</v>
      </c>
      <c r="AS50" s="104">
        <f t="shared" si="57"/>
        <v>0</v>
      </c>
      <c r="AT50" s="104">
        <f t="shared" ref="AT50:AT52" si="60">SUM(AQ50,AR50,AS50)</f>
        <v>0</v>
      </c>
      <c r="AU50" s="108"/>
      <c r="AV50" s="108">
        <v>0</v>
      </c>
      <c r="AW50" s="108"/>
      <c r="AX50" s="108"/>
      <c r="AY50" s="108"/>
      <c r="AZ50" s="108"/>
      <c r="BA50" s="109">
        <f t="shared" si="58"/>
        <v>0</v>
      </c>
    </row>
    <row r="51" spans="1:53" ht="14.1" customHeight="1" outlineLevel="2" x14ac:dyDescent="0.2">
      <c r="A51" s="68"/>
      <c r="B51" s="94"/>
      <c r="C51" s="95"/>
      <c r="D51" s="110"/>
      <c r="E51" s="110"/>
      <c r="F51" s="110"/>
      <c r="G51" s="111"/>
      <c r="H51" s="99" t="s">
        <v>51</v>
      </c>
      <c r="I51" s="100"/>
      <c r="J51" s="101"/>
      <c r="K51" s="101"/>
      <c r="L51" s="102" t="str">
        <f>IF(I51&lt;&gt;0,((VLOOKUP(I51,'1. Standard_Cost'!$B$4:$D$8,2)+VLOOKUP(I51,'1. Standard_Cost'!$B$4:$D$8,3))*J51*K51),"0")</f>
        <v>0</v>
      </c>
      <c r="M51" s="102">
        <f>L51*'1. Standard_Cost'!F9</f>
        <v>0</v>
      </c>
      <c r="N51" s="103"/>
      <c r="O51" s="103"/>
      <c r="P51" s="103"/>
      <c r="Q51" s="103"/>
      <c r="R51" s="104">
        <f>+N51*P51*'1. Standard_Cost'!$B$12</f>
        <v>0</v>
      </c>
      <c r="S51" s="104">
        <f>+N51*O51*P51*'1. Standard_Cost'!$C$12</f>
        <v>0</v>
      </c>
      <c r="T51" s="104">
        <f>+N51*P51*Q51*'1. Standard_Cost'!$D$12</f>
        <v>0</v>
      </c>
      <c r="U51" s="104">
        <f>+N51*O51*'1. Standard_Cost'!$E$12</f>
        <v>0</v>
      </c>
      <c r="V51" s="103"/>
      <c r="W51" s="103"/>
      <c r="X51" s="103"/>
      <c r="Y51" s="104">
        <f>+V51*((X51*'1. Standard_Cost'!$B$16)+(W51*X51*'1. Standard_Cost'!$C$16))</f>
        <v>0</v>
      </c>
      <c r="Z51" s="103"/>
      <c r="AA51" s="103"/>
      <c r="AB51" s="104">
        <f>+Z51*'1. Standard_Cost'!$B$20+AA51*'1. Standard_Cost'!$C$20</f>
        <v>0</v>
      </c>
      <c r="AC51" s="105"/>
      <c r="AD51" s="106"/>
      <c r="AE51" s="104">
        <f>SUM(AD51,AC51,AB51,Y51,U51,T51,S51,R51)*'1. Standard_Cost'!B33</f>
        <v>0</v>
      </c>
      <c r="AF51" s="104">
        <f t="shared" si="59"/>
        <v>0</v>
      </c>
      <c r="AG51" s="103"/>
      <c r="AH51" s="103"/>
      <c r="AI51" s="103"/>
      <c r="AJ51" s="107"/>
      <c r="AK51" s="107"/>
      <c r="AL51" s="107"/>
      <c r="AM51" s="104">
        <f>AG51*'1. Standard_Cost'!B29+'Incremental_Cost Year 2021'!AH58*'1. Standard_Cost'!C29+'Incremental_Cost Year 2021'!AI58*'1. Standard_Cost'!D29+'Incremental_Cost Year 2021'!AJ58+'Incremental_Cost Year 2021'!AL58+AK51</f>
        <v>0</v>
      </c>
      <c r="AN51" s="104">
        <f>AM51*'1. Standard_Cost'!C33</f>
        <v>0</v>
      </c>
      <c r="AO51" s="107"/>
      <c r="AQ51" s="104">
        <f t="shared" si="55"/>
        <v>0</v>
      </c>
      <c r="AR51" s="104">
        <f t="shared" si="56"/>
        <v>0</v>
      </c>
      <c r="AS51" s="104">
        <f t="shared" si="57"/>
        <v>0</v>
      </c>
      <c r="AT51" s="104">
        <f t="shared" si="60"/>
        <v>0</v>
      </c>
      <c r="AU51" s="108"/>
      <c r="AV51" s="108"/>
      <c r="AW51" s="108"/>
      <c r="AX51" s="108"/>
      <c r="AY51" s="108"/>
      <c r="AZ51" s="108"/>
      <c r="BA51" s="109">
        <f t="shared" si="58"/>
        <v>0</v>
      </c>
    </row>
    <row r="52" spans="1:53" ht="14.1" customHeight="1" outlineLevel="2" x14ac:dyDescent="0.2">
      <c r="A52" s="68"/>
      <c r="B52" s="94"/>
      <c r="C52" s="95"/>
      <c r="D52" s="110"/>
      <c r="E52" s="110"/>
      <c r="F52" s="110"/>
      <c r="G52" s="111"/>
      <c r="H52" s="112" t="s">
        <v>179</v>
      </c>
      <c r="I52" s="100"/>
      <c r="J52" s="101"/>
      <c r="K52" s="101"/>
      <c r="L52" s="102" t="str">
        <f>IF(I52&lt;&gt;0,((VLOOKUP(I52,'1. Standard_Cost'!$B$4:$D$8,2)+VLOOKUP(I52,'1. Standard_Cost'!$B$4:$D$8,3))*J52*K52),"0")</f>
        <v>0</v>
      </c>
      <c r="M52" s="102">
        <f>L52*'1. Standard_Cost'!F9</f>
        <v>0</v>
      </c>
      <c r="N52" s="103"/>
      <c r="O52" s="103"/>
      <c r="P52" s="103"/>
      <c r="Q52" s="103"/>
      <c r="R52" s="104">
        <f>+N52*P52*'1. Standard_Cost'!$B$12</f>
        <v>0</v>
      </c>
      <c r="S52" s="104">
        <f>+N52*O52*P52*'1. Standard_Cost'!$C$12</f>
        <v>0</v>
      </c>
      <c r="T52" s="104">
        <f>+N52*P52*Q52*'1. Standard_Cost'!$D$12</f>
        <v>0</v>
      </c>
      <c r="U52" s="104">
        <f>+N52*O52*'1. Standard_Cost'!$E$12</f>
        <v>0</v>
      </c>
      <c r="V52" s="103"/>
      <c r="W52" s="103"/>
      <c r="X52" s="103"/>
      <c r="Y52" s="104">
        <f>+V52*((X52*'1. Standard_Cost'!$B$16)+(W52*X52*'1. Standard_Cost'!$C$16))</f>
        <v>0</v>
      </c>
      <c r="Z52" s="103"/>
      <c r="AA52" s="103"/>
      <c r="AB52" s="104">
        <f>+Z52*'1. Standard_Cost'!$B$20+AA52*'1. Standard_Cost'!$C$20</f>
        <v>0</v>
      </c>
      <c r="AC52" s="105"/>
      <c r="AD52" s="106"/>
      <c r="AE52" s="104">
        <f>SUM(AD52,AC52,AB52,Y52,U52,T52,S52,R52)*'1. Standard_Cost'!B33</f>
        <v>0</v>
      </c>
      <c r="AF52" s="104">
        <f t="shared" si="59"/>
        <v>0</v>
      </c>
      <c r="AG52" s="103"/>
      <c r="AH52" s="103"/>
      <c r="AI52" s="103"/>
      <c r="AJ52" s="107"/>
      <c r="AK52" s="107"/>
      <c r="AL52" s="107"/>
      <c r="AM52" s="104">
        <f>AG52*'1. Standard_Cost'!B29+'Incremental_Cost Year 2021'!AH59*'1. Standard_Cost'!C29+'Incremental_Cost Year 2021'!AI59*'1. Standard_Cost'!D29+'Incremental_Cost Year 2021'!AJ59+'Incremental_Cost Year 2021'!AL59+AK52</f>
        <v>0</v>
      </c>
      <c r="AN52" s="104">
        <f>AM52*'1. Standard_Cost'!C33</f>
        <v>0</v>
      </c>
      <c r="AO52" s="107"/>
      <c r="AQ52" s="104">
        <f t="shared" si="55"/>
        <v>0</v>
      </c>
      <c r="AR52" s="104">
        <f t="shared" si="56"/>
        <v>0</v>
      </c>
      <c r="AS52" s="104">
        <f t="shared" si="57"/>
        <v>0</v>
      </c>
      <c r="AT52" s="104">
        <f t="shared" si="60"/>
        <v>0</v>
      </c>
      <c r="AU52" s="108"/>
      <c r="AV52" s="108"/>
      <c r="AW52" s="108"/>
      <c r="AX52" s="108"/>
      <c r="AY52" s="108"/>
      <c r="AZ52" s="108"/>
      <c r="BA52" s="109">
        <f t="shared" si="58"/>
        <v>0</v>
      </c>
    </row>
    <row r="53" spans="1:53" ht="25.7" customHeight="1" outlineLevel="1" x14ac:dyDescent="0.2">
      <c r="A53" s="68"/>
      <c r="B53" s="94"/>
      <c r="C53" s="95"/>
      <c r="D53" s="113" t="s">
        <v>48</v>
      </c>
      <c r="E53" s="113" t="s">
        <v>193</v>
      </c>
      <c r="F53" s="114" t="s">
        <v>154</v>
      </c>
      <c r="G53" s="115" t="s">
        <v>155</v>
      </c>
      <c r="H53" s="122" t="s">
        <v>194</v>
      </c>
      <c r="I53" s="117"/>
      <c r="J53" s="117"/>
      <c r="K53" s="117"/>
      <c r="L53" s="118">
        <f>SUM(L49:L52)</f>
        <v>0</v>
      </c>
      <c r="M53" s="118">
        <f>SUM(M49:M52)</f>
        <v>0</v>
      </c>
      <c r="N53" s="117"/>
      <c r="O53" s="117"/>
      <c r="P53" s="117"/>
      <c r="Q53" s="117"/>
      <c r="R53" s="119">
        <f>SUM(R49:R52)</f>
        <v>0</v>
      </c>
      <c r="S53" s="119">
        <f>SUM(S49:S52)</f>
        <v>0</v>
      </c>
      <c r="T53" s="119">
        <f>SUM(T49:T52)</f>
        <v>0</v>
      </c>
      <c r="U53" s="119">
        <f>SUM(U49:U52)</f>
        <v>0</v>
      </c>
      <c r="V53" s="117"/>
      <c r="W53" s="117"/>
      <c r="X53" s="117"/>
      <c r="Y53" s="118">
        <f>SUM(Y49:Y52)</f>
        <v>0</v>
      </c>
      <c r="Z53" s="117"/>
      <c r="AA53" s="117"/>
      <c r="AB53" s="118">
        <f t="shared" ref="AB53:AF53" si="61">SUM(AB49:AB52)</f>
        <v>0</v>
      </c>
      <c r="AC53" s="118">
        <f t="shared" si="61"/>
        <v>0</v>
      </c>
      <c r="AD53" s="118">
        <f t="shared" si="61"/>
        <v>0</v>
      </c>
      <c r="AE53" s="118">
        <f t="shared" si="61"/>
        <v>0</v>
      </c>
      <c r="AF53" s="118">
        <f t="shared" si="61"/>
        <v>0</v>
      </c>
      <c r="AG53" s="117"/>
      <c r="AH53" s="117"/>
      <c r="AI53" s="117"/>
      <c r="AJ53" s="119">
        <f>SUM(AJ49:AJ52)</f>
        <v>0</v>
      </c>
      <c r="AK53" s="119">
        <f>SUM(AK49:AK52)</f>
        <v>0</v>
      </c>
      <c r="AL53" s="119">
        <f>SUM(AL49:AL52)</f>
        <v>0</v>
      </c>
      <c r="AM53" s="118">
        <f>SUM(AM49:AM52)</f>
        <v>0</v>
      </c>
      <c r="AN53" s="118">
        <f>SUM(AN49:AN52)</f>
        <v>0</v>
      </c>
      <c r="AO53" s="116"/>
      <c r="AP53" s="120"/>
      <c r="AQ53" s="121">
        <f t="shared" ref="AQ53:BA53" si="62">SUM(AQ49:AQ52)</f>
        <v>0</v>
      </c>
      <c r="AR53" s="121">
        <f t="shared" si="62"/>
        <v>0</v>
      </c>
      <c r="AS53" s="121">
        <f t="shared" si="62"/>
        <v>0</v>
      </c>
      <c r="AT53" s="121">
        <f t="shared" si="62"/>
        <v>0</v>
      </c>
      <c r="AU53" s="121">
        <f t="shared" si="62"/>
        <v>0</v>
      </c>
      <c r="AV53" s="121">
        <f t="shared" si="62"/>
        <v>0</v>
      </c>
      <c r="AW53" s="121">
        <f t="shared" si="62"/>
        <v>0</v>
      </c>
      <c r="AX53" s="121">
        <f t="shared" si="62"/>
        <v>0</v>
      </c>
      <c r="AY53" s="121">
        <f t="shared" si="62"/>
        <v>0</v>
      </c>
      <c r="AZ53" s="121">
        <f t="shared" si="62"/>
        <v>0</v>
      </c>
      <c r="BA53" s="121">
        <f t="shared" si="62"/>
        <v>0</v>
      </c>
    </row>
    <row r="54" spans="1:53" ht="14.1" customHeight="1" outlineLevel="2" x14ac:dyDescent="0.2">
      <c r="A54" s="68"/>
      <c r="B54" s="94"/>
      <c r="C54" s="95"/>
      <c r="D54" s="96"/>
      <c r="E54" s="96"/>
      <c r="F54" s="97"/>
      <c r="G54" s="98"/>
      <c r="H54" s="99" t="s">
        <v>49</v>
      </c>
      <c r="I54" s="100"/>
      <c r="J54" s="101"/>
      <c r="K54" s="101"/>
      <c r="L54" s="102" t="str">
        <f>IF(I54&lt;&gt;0,((VLOOKUP(I54,'1. Standard_Cost'!$B$4:$D$8,2)+VLOOKUP(I54,'1. Standard_Cost'!$B$4:$D$8,3))*J54*K54),"0")</f>
        <v>0</v>
      </c>
      <c r="M54" s="102">
        <f>L54*'1. Standard_Cost'!F14</f>
        <v>0</v>
      </c>
      <c r="N54" s="103"/>
      <c r="O54" s="103"/>
      <c r="P54" s="103"/>
      <c r="Q54" s="103"/>
      <c r="R54" s="104">
        <f>+N54*P54*'1. Standard_Cost'!$B$12</f>
        <v>0</v>
      </c>
      <c r="S54" s="104">
        <f>+N54*O54*P54*'1. Standard_Cost'!$C$12</f>
        <v>0</v>
      </c>
      <c r="T54" s="104">
        <f>+N54*P54*Q54*'1. Standard_Cost'!$D$12</f>
        <v>0</v>
      </c>
      <c r="U54" s="104">
        <f>+N54*O54*'1. Standard_Cost'!$E$12</f>
        <v>0</v>
      </c>
      <c r="V54" s="103"/>
      <c r="W54" s="103"/>
      <c r="X54" s="103"/>
      <c r="Y54" s="104">
        <f>+V54*((X54*'1. Standard_Cost'!$B$16)+(W54*X54*'1. Standard_Cost'!$C$16))</f>
        <v>0</v>
      </c>
      <c r="Z54" s="103"/>
      <c r="AA54" s="103"/>
      <c r="AB54" s="104">
        <f>+Z54*'1. Standard_Cost'!$B$20+AA54*'1. Standard_Cost'!$C$20</f>
        <v>0</v>
      </c>
      <c r="AC54" s="105"/>
      <c r="AD54" s="106"/>
      <c r="AE54" s="104">
        <f>SUM(AD54,AC54,AB54,Y54,U54,T54,S54,R54)*'1. Standard_Cost'!B38</f>
        <v>0</v>
      </c>
      <c r="AF54" s="104">
        <f>SUM(AD54,AE54)</f>
        <v>0</v>
      </c>
      <c r="AG54" s="103"/>
      <c r="AH54" s="103"/>
      <c r="AI54" s="103"/>
      <c r="AJ54" s="107"/>
      <c r="AK54" s="107"/>
      <c r="AL54" s="107"/>
      <c r="AM54" s="104">
        <f>AG54*'1. Standard_Cost'!B34+'Incremental_Cost Year 2021'!AH61*'1. Standard_Cost'!C34+'Incremental_Cost Year 2021'!AI61*'1. Standard_Cost'!D34+'Incremental_Cost Year 2021'!AJ61+'Incremental_Cost Year 2021'!AL61+AK54</f>
        <v>0</v>
      </c>
      <c r="AN54" s="104">
        <f>AM54*'1. Standard_Cost'!C38</f>
        <v>0</v>
      </c>
      <c r="AO54" s="107"/>
      <c r="AQ54" s="104">
        <f t="shared" ref="AQ54:AQ57" si="63">L54+M54</f>
        <v>0</v>
      </c>
      <c r="AR54" s="104">
        <f t="shared" ref="AR54:AR57" si="64">AF54</f>
        <v>0</v>
      </c>
      <c r="AS54" s="104">
        <f t="shared" ref="AS54:AS57" si="65">AM54+AN54</f>
        <v>0</v>
      </c>
      <c r="AT54" s="104">
        <f>SUM(AQ54,AR54,AS54)</f>
        <v>0</v>
      </c>
      <c r="AU54" s="108"/>
      <c r="AV54" s="108"/>
      <c r="AW54" s="108"/>
      <c r="AX54" s="108"/>
      <c r="AY54" s="108"/>
      <c r="AZ54" s="108"/>
      <c r="BA54" s="109">
        <f t="shared" ref="BA54:BA57" si="66">SUM(AU54:AZ54)-AT54</f>
        <v>0</v>
      </c>
    </row>
    <row r="55" spans="1:53" ht="14.1" customHeight="1" outlineLevel="2" x14ac:dyDescent="0.2">
      <c r="A55" s="68"/>
      <c r="B55" s="94"/>
      <c r="C55" s="95"/>
      <c r="D55" s="110"/>
      <c r="E55" s="110"/>
      <c r="F55" s="110"/>
      <c r="G55" s="111"/>
      <c r="H55" s="99" t="s">
        <v>50</v>
      </c>
      <c r="I55" s="100"/>
      <c r="J55" s="101"/>
      <c r="K55" s="101"/>
      <c r="L55" s="102" t="str">
        <f>IF(I55&lt;&gt;0,((VLOOKUP(I55,'1. Standard_Cost'!$B$4:$D$8,2)+VLOOKUP(I55,'1. Standard_Cost'!$B$4:$D$8,3))*J55*K55),"0")</f>
        <v>0</v>
      </c>
      <c r="M55" s="102">
        <f>L55*'1. Standard_Cost'!F14</f>
        <v>0</v>
      </c>
      <c r="N55" s="103"/>
      <c r="O55" s="103"/>
      <c r="P55" s="103"/>
      <c r="Q55" s="103"/>
      <c r="R55" s="104">
        <f>+N55*P55*'1. Standard_Cost'!$B$12</f>
        <v>0</v>
      </c>
      <c r="S55" s="104">
        <f>+N55*O55*P55*'1. Standard_Cost'!$C$12</f>
        <v>0</v>
      </c>
      <c r="T55" s="104">
        <f>+N55*P55*Q55*'1. Standard_Cost'!$D$12</f>
        <v>0</v>
      </c>
      <c r="U55" s="104">
        <f>+N55*O55*'1. Standard_Cost'!$E$12</f>
        <v>0</v>
      </c>
      <c r="V55" s="103"/>
      <c r="W55" s="103"/>
      <c r="X55" s="103"/>
      <c r="Y55" s="104">
        <f>+V55*((X55*'1. Standard_Cost'!$B$16)+(W55*X55*'1. Standard_Cost'!$C$16))</f>
        <v>0</v>
      </c>
      <c r="Z55" s="103"/>
      <c r="AA55" s="103"/>
      <c r="AB55" s="104">
        <f>+Z55*'1. Standard_Cost'!$B$20+AA55*'1. Standard_Cost'!$C$20</f>
        <v>0</v>
      </c>
      <c r="AC55" s="105"/>
      <c r="AD55" s="106"/>
      <c r="AE55" s="104">
        <f>SUM(AD55,AC55,AB55,Y55,U55,T55,S55,R55)*'1. Standard_Cost'!B38</f>
        <v>0</v>
      </c>
      <c r="AF55" s="104">
        <f t="shared" ref="AF55:AF57" si="67">SUM(AD55,AE55)</f>
        <v>0</v>
      </c>
      <c r="AG55" s="103"/>
      <c r="AH55" s="103"/>
      <c r="AI55" s="103"/>
      <c r="AJ55" s="107"/>
      <c r="AK55" s="107"/>
      <c r="AL55" s="107"/>
      <c r="AM55" s="104">
        <f>AG55*'1. Standard_Cost'!B34+'Incremental_Cost Year 2021'!AH62*'1. Standard_Cost'!C34+'Incremental_Cost Year 2021'!AI62*'1. Standard_Cost'!D34+'Incremental_Cost Year 2021'!AJ62+'Incremental_Cost Year 2021'!AL62+AK55</f>
        <v>0</v>
      </c>
      <c r="AN55" s="104">
        <f>AM55*'1. Standard_Cost'!C38</f>
        <v>0</v>
      </c>
      <c r="AO55" s="107"/>
      <c r="AQ55" s="104">
        <f t="shared" si="63"/>
        <v>0</v>
      </c>
      <c r="AR55" s="104">
        <f t="shared" si="64"/>
        <v>0</v>
      </c>
      <c r="AS55" s="104">
        <f t="shared" si="65"/>
        <v>0</v>
      </c>
      <c r="AT55" s="104">
        <f t="shared" ref="AT55:AT57" si="68">SUM(AQ55,AR55,AS55)</f>
        <v>0</v>
      </c>
      <c r="AU55" s="108"/>
      <c r="AV55" s="108">
        <v>0</v>
      </c>
      <c r="AW55" s="108"/>
      <c r="AX55" s="108"/>
      <c r="AY55" s="108"/>
      <c r="AZ55" s="108"/>
      <c r="BA55" s="109">
        <f t="shared" si="66"/>
        <v>0</v>
      </c>
    </row>
    <row r="56" spans="1:53" ht="14.1" customHeight="1" outlineLevel="2" x14ac:dyDescent="0.2">
      <c r="A56" s="68"/>
      <c r="B56" s="94"/>
      <c r="C56" s="95"/>
      <c r="D56" s="110"/>
      <c r="E56" s="110"/>
      <c r="F56" s="110"/>
      <c r="G56" s="111"/>
      <c r="H56" s="99" t="s">
        <v>51</v>
      </c>
      <c r="I56" s="100"/>
      <c r="J56" s="101"/>
      <c r="K56" s="101"/>
      <c r="L56" s="102" t="str">
        <f>IF(I56&lt;&gt;0,((VLOOKUP(I56,'1. Standard_Cost'!$B$4:$D$8,2)+VLOOKUP(I56,'1. Standard_Cost'!$B$4:$D$8,3))*J56*K56),"0")</f>
        <v>0</v>
      </c>
      <c r="M56" s="102">
        <f>L56*'1. Standard_Cost'!F14</f>
        <v>0</v>
      </c>
      <c r="N56" s="103"/>
      <c r="O56" s="103"/>
      <c r="P56" s="103"/>
      <c r="Q56" s="103"/>
      <c r="R56" s="104">
        <f>+N56*P56*'1. Standard_Cost'!$B$12</f>
        <v>0</v>
      </c>
      <c r="S56" s="104">
        <f>+N56*O56*P56*'1. Standard_Cost'!$C$12</f>
        <v>0</v>
      </c>
      <c r="T56" s="104">
        <f>+N56*P56*Q56*'1. Standard_Cost'!$D$12</f>
        <v>0</v>
      </c>
      <c r="U56" s="104">
        <f>+N56*O56*'1. Standard_Cost'!$E$12</f>
        <v>0</v>
      </c>
      <c r="V56" s="103"/>
      <c r="W56" s="103"/>
      <c r="X56" s="103"/>
      <c r="Y56" s="104">
        <f>+V56*((X56*'1. Standard_Cost'!$B$16)+(W56*X56*'1. Standard_Cost'!$C$16))</f>
        <v>0</v>
      </c>
      <c r="Z56" s="103"/>
      <c r="AA56" s="103"/>
      <c r="AB56" s="104">
        <f>+Z56*'1. Standard_Cost'!$B$20+AA56*'1. Standard_Cost'!$C$20</f>
        <v>0</v>
      </c>
      <c r="AC56" s="105"/>
      <c r="AD56" s="106"/>
      <c r="AE56" s="104">
        <f>SUM(AD56,AC56,AB56,Y56,U56,T56,S56,R56)*'1. Standard_Cost'!B38</f>
        <v>0</v>
      </c>
      <c r="AF56" s="104">
        <f t="shared" si="67"/>
        <v>0</v>
      </c>
      <c r="AG56" s="103"/>
      <c r="AH56" s="103"/>
      <c r="AI56" s="103"/>
      <c r="AJ56" s="107"/>
      <c r="AK56" s="107"/>
      <c r="AL56" s="107"/>
      <c r="AM56" s="104">
        <f>AG56*'1. Standard_Cost'!B34+'Incremental_Cost Year 2021'!AH63*'1. Standard_Cost'!C34+'Incremental_Cost Year 2021'!AI63*'1. Standard_Cost'!D34+'Incremental_Cost Year 2021'!AJ63+'Incremental_Cost Year 2021'!AL63+AK56</f>
        <v>0</v>
      </c>
      <c r="AN56" s="104">
        <f>AM56*'1. Standard_Cost'!C38</f>
        <v>0</v>
      </c>
      <c r="AO56" s="107"/>
      <c r="AQ56" s="104">
        <f t="shared" si="63"/>
        <v>0</v>
      </c>
      <c r="AR56" s="104">
        <f t="shared" si="64"/>
        <v>0</v>
      </c>
      <c r="AS56" s="104">
        <f t="shared" si="65"/>
        <v>0</v>
      </c>
      <c r="AT56" s="104">
        <f t="shared" si="68"/>
        <v>0</v>
      </c>
      <c r="AU56" s="108"/>
      <c r="AV56" s="108"/>
      <c r="AW56" s="108"/>
      <c r="AX56" s="108"/>
      <c r="AY56" s="108"/>
      <c r="AZ56" s="108"/>
      <c r="BA56" s="109">
        <f t="shared" si="66"/>
        <v>0</v>
      </c>
    </row>
    <row r="57" spans="1:53" ht="14.1" customHeight="1" outlineLevel="2" x14ac:dyDescent="0.2">
      <c r="A57" s="68"/>
      <c r="B57" s="94"/>
      <c r="C57" s="95"/>
      <c r="D57" s="110"/>
      <c r="E57" s="110"/>
      <c r="F57" s="110"/>
      <c r="G57" s="111"/>
      <c r="H57" s="112" t="s">
        <v>179</v>
      </c>
      <c r="I57" s="100"/>
      <c r="J57" s="101"/>
      <c r="K57" s="101"/>
      <c r="L57" s="102" t="str">
        <f>IF(I57&lt;&gt;0,((VLOOKUP(I57,'1. Standard_Cost'!$B$4:$D$8,2)+VLOOKUP(I57,'1. Standard_Cost'!$B$4:$D$8,3))*J57*K57),"0")</f>
        <v>0</v>
      </c>
      <c r="M57" s="102">
        <f>L57*'1. Standard_Cost'!F14</f>
        <v>0</v>
      </c>
      <c r="N57" s="103"/>
      <c r="O57" s="103"/>
      <c r="P57" s="103"/>
      <c r="Q57" s="103"/>
      <c r="R57" s="104">
        <f>+N57*P57*'1. Standard_Cost'!$B$12</f>
        <v>0</v>
      </c>
      <c r="S57" s="104">
        <f>+N57*O57*P57*'1. Standard_Cost'!$C$12</f>
        <v>0</v>
      </c>
      <c r="T57" s="104">
        <f>+N57*P57*Q57*'1. Standard_Cost'!$D$12</f>
        <v>0</v>
      </c>
      <c r="U57" s="104">
        <f>+N57*O57*'1. Standard_Cost'!$E$12</f>
        <v>0</v>
      </c>
      <c r="V57" s="103"/>
      <c r="W57" s="103"/>
      <c r="X57" s="103"/>
      <c r="Y57" s="104">
        <f>+V57*((X57*'1. Standard_Cost'!$B$16)+(W57*X57*'1. Standard_Cost'!$C$16))</f>
        <v>0</v>
      </c>
      <c r="Z57" s="103"/>
      <c r="AA57" s="103"/>
      <c r="AB57" s="104">
        <f>+Z57*'1. Standard_Cost'!$B$20+AA57*'1. Standard_Cost'!$C$20</f>
        <v>0</v>
      </c>
      <c r="AC57" s="105"/>
      <c r="AD57" s="106"/>
      <c r="AE57" s="104">
        <f>SUM(AD57,AC57,AB57,Y57,U57,T57,S57,R57)*'1. Standard_Cost'!B38</f>
        <v>0</v>
      </c>
      <c r="AF57" s="104">
        <f t="shared" si="67"/>
        <v>0</v>
      </c>
      <c r="AG57" s="103"/>
      <c r="AH57" s="103"/>
      <c r="AI57" s="103"/>
      <c r="AJ57" s="107"/>
      <c r="AK57" s="107"/>
      <c r="AL57" s="107"/>
      <c r="AM57" s="104">
        <f>AG57*'1. Standard_Cost'!B34+'Incremental_Cost Year 2021'!AH64*'1. Standard_Cost'!C34+'Incremental_Cost Year 2021'!AI64*'1. Standard_Cost'!D34+'Incremental_Cost Year 2021'!AJ64+'Incremental_Cost Year 2021'!AL64+AK57</f>
        <v>0</v>
      </c>
      <c r="AN57" s="104">
        <f>AM57*'1. Standard_Cost'!C38</f>
        <v>0</v>
      </c>
      <c r="AO57" s="107"/>
      <c r="AQ57" s="104">
        <f t="shared" si="63"/>
        <v>0</v>
      </c>
      <c r="AR57" s="104">
        <f t="shared" si="64"/>
        <v>0</v>
      </c>
      <c r="AS57" s="104">
        <f t="shared" si="65"/>
        <v>0</v>
      </c>
      <c r="AT57" s="104">
        <f t="shared" si="68"/>
        <v>0</v>
      </c>
      <c r="AU57" s="108"/>
      <c r="AV57" s="108"/>
      <c r="AW57" s="108"/>
      <c r="AX57" s="108"/>
      <c r="AY57" s="108"/>
      <c r="AZ57" s="108"/>
      <c r="BA57" s="109">
        <f t="shared" si="66"/>
        <v>0</v>
      </c>
    </row>
    <row r="58" spans="1:53" ht="72.75" customHeight="1" outlineLevel="1" x14ac:dyDescent="0.2">
      <c r="A58" s="68"/>
      <c r="B58" s="94"/>
      <c r="C58" s="95"/>
      <c r="D58" s="113" t="s">
        <v>48</v>
      </c>
      <c r="E58" s="113" t="s">
        <v>195</v>
      </c>
      <c r="F58" s="114" t="s">
        <v>154</v>
      </c>
      <c r="G58" s="115" t="s">
        <v>155</v>
      </c>
      <c r="H58" s="122" t="s">
        <v>196</v>
      </c>
      <c r="I58" s="117"/>
      <c r="J58" s="117"/>
      <c r="K58" s="117"/>
      <c r="L58" s="118">
        <f>SUM(L54:L57)</f>
        <v>0</v>
      </c>
      <c r="M58" s="118">
        <f>SUM(M54:M57)</f>
        <v>0</v>
      </c>
      <c r="N58" s="117"/>
      <c r="O58" s="117"/>
      <c r="P58" s="117"/>
      <c r="Q58" s="117"/>
      <c r="R58" s="119">
        <f>SUM(R54:R57)</f>
        <v>0</v>
      </c>
      <c r="S58" s="119">
        <f>SUM(S54:S57)</f>
        <v>0</v>
      </c>
      <c r="T58" s="119">
        <f>SUM(T54:T57)</f>
        <v>0</v>
      </c>
      <c r="U58" s="119">
        <f>SUM(U54:U57)</f>
        <v>0</v>
      </c>
      <c r="V58" s="117"/>
      <c r="W58" s="117"/>
      <c r="X58" s="117"/>
      <c r="Y58" s="118">
        <f>SUM(Y54:Y57)</f>
        <v>0</v>
      </c>
      <c r="Z58" s="117"/>
      <c r="AA58" s="117"/>
      <c r="AB58" s="118">
        <f t="shared" ref="AB58:AF58" si="69">SUM(AB54:AB57)</f>
        <v>0</v>
      </c>
      <c r="AC58" s="118">
        <f t="shared" si="69"/>
        <v>0</v>
      </c>
      <c r="AD58" s="118">
        <f t="shared" si="69"/>
        <v>0</v>
      </c>
      <c r="AE58" s="118">
        <f t="shared" si="69"/>
        <v>0</v>
      </c>
      <c r="AF58" s="118">
        <f t="shared" si="69"/>
        <v>0</v>
      </c>
      <c r="AG58" s="117"/>
      <c r="AH58" s="117"/>
      <c r="AI58" s="117"/>
      <c r="AJ58" s="119">
        <f>SUM(AJ54:AJ57)</f>
        <v>0</v>
      </c>
      <c r="AK58" s="119">
        <f>SUM(AK54:AK57)</f>
        <v>0</v>
      </c>
      <c r="AL58" s="119">
        <f>SUM(AL54:AL57)</f>
        <v>0</v>
      </c>
      <c r="AM58" s="118">
        <f>SUM(AM54:AM57)</f>
        <v>0</v>
      </c>
      <c r="AN58" s="118">
        <f>SUM(AN54:AN57)</f>
        <v>0</v>
      </c>
      <c r="AO58" s="116"/>
      <c r="AP58" s="120"/>
      <c r="AQ58" s="121">
        <f t="shared" ref="AQ58:BA58" si="70">SUM(AQ54:AQ57)</f>
        <v>0</v>
      </c>
      <c r="AR58" s="121">
        <f t="shared" si="70"/>
        <v>0</v>
      </c>
      <c r="AS58" s="121">
        <f t="shared" si="70"/>
        <v>0</v>
      </c>
      <c r="AT58" s="121">
        <f t="shared" si="70"/>
        <v>0</v>
      </c>
      <c r="AU58" s="121">
        <f t="shared" si="70"/>
        <v>0</v>
      </c>
      <c r="AV58" s="121">
        <f t="shared" si="70"/>
        <v>0</v>
      </c>
      <c r="AW58" s="121">
        <f t="shared" si="70"/>
        <v>0</v>
      </c>
      <c r="AX58" s="121">
        <f t="shared" si="70"/>
        <v>0</v>
      </c>
      <c r="AY58" s="121">
        <f t="shared" si="70"/>
        <v>0</v>
      </c>
      <c r="AZ58" s="121">
        <f t="shared" si="70"/>
        <v>0</v>
      </c>
      <c r="BA58" s="121">
        <f t="shared" si="70"/>
        <v>0</v>
      </c>
    </row>
    <row r="59" spans="1:53" ht="14.1" customHeight="1" outlineLevel="2" x14ac:dyDescent="0.2">
      <c r="A59" s="68"/>
      <c r="B59" s="94"/>
      <c r="C59" s="95"/>
      <c r="D59" s="96"/>
      <c r="E59" s="96"/>
      <c r="F59" s="97"/>
      <c r="G59" s="98"/>
      <c r="H59" s="99" t="s">
        <v>49</v>
      </c>
      <c r="I59" s="100"/>
      <c r="J59" s="101"/>
      <c r="K59" s="101"/>
      <c r="L59" s="102" t="str">
        <f>IF(I59&lt;&gt;0,((VLOOKUP(I59,'1. Standard_Cost'!$B$4:$D$8,2)+VLOOKUP(I59,'1. Standard_Cost'!$B$4:$D$8,3))*J59*K59),"0")</f>
        <v>0</v>
      </c>
      <c r="M59" s="102">
        <f>L59*'1. Standard_Cost'!F19</f>
        <v>0</v>
      </c>
      <c r="N59" s="103"/>
      <c r="O59" s="103"/>
      <c r="P59" s="103"/>
      <c r="Q59" s="103"/>
      <c r="R59" s="104">
        <f>+N59*P59*'1. Standard_Cost'!$B$12</f>
        <v>0</v>
      </c>
      <c r="S59" s="104">
        <f>+N59*O59*P59*'1. Standard_Cost'!$C$12</f>
        <v>0</v>
      </c>
      <c r="T59" s="104">
        <f>+N59*P59*Q59*'1. Standard_Cost'!$D$12</f>
        <v>0</v>
      </c>
      <c r="U59" s="104">
        <f>+N59*O59*'1. Standard_Cost'!$E$12</f>
        <v>0</v>
      </c>
      <c r="V59" s="103"/>
      <c r="W59" s="103"/>
      <c r="X59" s="103"/>
      <c r="Y59" s="104">
        <f>+V59*((X59*'1. Standard_Cost'!$B$16)+(W59*X59*'1. Standard_Cost'!$C$16))</f>
        <v>0</v>
      </c>
      <c r="Z59" s="103"/>
      <c r="AA59" s="103"/>
      <c r="AB59" s="104">
        <f>+Z59*'1. Standard_Cost'!$B$20+AA59*'1. Standard_Cost'!$C$20</f>
        <v>0</v>
      </c>
      <c r="AC59" s="105"/>
      <c r="AD59" s="106"/>
      <c r="AE59" s="104">
        <f>SUM(AD59,AC59,AB59,Y59,U59,T59,S59,R59)*'1. Standard_Cost'!B43</f>
        <v>0</v>
      </c>
      <c r="AF59" s="104">
        <f>SUM(AD59,AE59)</f>
        <v>0</v>
      </c>
      <c r="AG59" s="103"/>
      <c r="AH59" s="103"/>
      <c r="AI59" s="103"/>
      <c r="AJ59" s="107"/>
      <c r="AK59" s="107"/>
      <c r="AL59" s="107"/>
      <c r="AM59" s="104">
        <f>AG59*'1. Standard_Cost'!B39+'Incremental_Cost Year 2021'!AH66*'1. Standard_Cost'!C39+'Incremental_Cost Year 2021'!AI66*'1. Standard_Cost'!D39+'Incremental_Cost Year 2021'!AJ66+'Incremental_Cost Year 2021'!AL66+AK59</f>
        <v>0</v>
      </c>
      <c r="AN59" s="104">
        <f>AM59*'1. Standard_Cost'!C43</f>
        <v>0</v>
      </c>
      <c r="AO59" s="107"/>
      <c r="AQ59" s="104">
        <f t="shared" ref="AQ59:AQ62" si="71">L59+M59</f>
        <v>0</v>
      </c>
      <c r="AR59" s="104">
        <f t="shared" ref="AR59:AR62" si="72">AF59</f>
        <v>0</v>
      </c>
      <c r="AS59" s="104">
        <f t="shared" ref="AS59:AS62" si="73">AM59+AN59</f>
        <v>0</v>
      </c>
      <c r="AT59" s="104">
        <f>SUM(AQ59,AR59,AS59)</f>
        <v>0</v>
      </c>
      <c r="AU59" s="108"/>
      <c r="AV59" s="108"/>
      <c r="AW59" s="108"/>
      <c r="AX59" s="108"/>
      <c r="AY59" s="108"/>
      <c r="AZ59" s="108"/>
      <c r="BA59" s="109">
        <f t="shared" ref="BA59:BA62" si="74">SUM(AU59:AZ59)-AT59</f>
        <v>0</v>
      </c>
    </row>
    <row r="60" spans="1:53" ht="14.1" customHeight="1" outlineLevel="2" x14ac:dyDescent="0.2">
      <c r="A60" s="68"/>
      <c r="B60" s="94"/>
      <c r="C60" s="95"/>
      <c r="D60" s="110"/>
      <c r="E60" s="110"/>
      <c r="F60" s="110"/>
      <c r="G60" s="111"/>
      <c r="H60" s="99" t="s">
        <v>50</v>
      </c>
      <c r="I60" s="100"/>
      <c r="J60" s="101"/>
      <c r="K60" s="101"/>
      <c r="L60" s="102" t="str">
        <f>IF(I60&lt;&gt;0,((VLOOKUP(I60,'1. Standard_Cost'!$B$4:$D$8,2)+VLOOKUP(I60,'1. Standard_Cost'!$B$4:$D$8,3))*J60*K60),"0")</f>
        <v>0</v>
      </c>
      <c r="M60" s="102">
        <f>L60*'1. Standard_Cost'!F19</f>
        <v>0</v>
      </c>
      <c r="N60" s="103"/>
      <c r="O60" s="103"/>
      <c r="P60" s="103"/>
      <c r="Q60" s="103"/>
      <c r="R60" s="104">
        <f>+N60*P60*'1. Standard_Cost'!$B$12</f>
        <v>0</v>
      </c>
      <c r="S60" s="104">
        <f>+N60*O60*P60*'1. Standard_Cost'!$C$12</f>
        <v>0</v>
      </c>
      <c r="T60" s="104">
        <f>+N60*P60*Q60*'1. Standard_Cost'!$D$12</f>
        <v>0</v>
      </c>
      <c r="U60" s="104">
        <f>+N60*O60*'1. Standard_Cost'!$E$12</f>
        <v>0</v>
      </c>
      <c r="V60" s="103"/>
      <c r="W60" s="103"/>
      <c r="X60" s="103"/>
      <c r="Y60" s="104">
        <f>+V60*((X60*'1. Standard_Cost'!$B$16)+(W60*X60*'1. Standard_Cost'!$C$16))</f>
        <v>0</v>
      </c>
      <c r="Z60" s="103"/>
      <c r="AA60" s="103"/>
      <c r="AB60" s="104">
        <f>+Z60*'1. Standard_Cost'!$B$20+AA60*'1. Standard_Cost'!$C$20</f>
        <v>0</v>
      </c>
      <c r="AC60" s="105"/>
      <c r="AD60" s="106"/>
      <c r="AE60" s="104">
        <f>SUM(AD60,AC60,AB60,Y60,U60,T60,S60,R60)*'1. Standard_Cost'!B43</f>
        <v>0</v>
      </c>
      <c r="AF60" s="104">
        <f t="shared" ref="AF60:AF62" si="75">SUM(AD60,AE60)</f>
        <v>0</v>
      </c>
      <c r="AG60" s="103"/>
      <c r="AH60" s="103"/>
      <c r="AI60" s="103"/>
      <c r="AJ60" s="107"/>
      <c r="AK60" s="107"/>
      <c r="AL60" s="107"/>
      <c r="AM60" s="104">
        <f>AG60*'1. Standard_Cost'!B39+'Incremental_Cost Year 2021'!AH67*'1. Standard_Cost'!C39+'Incremental_Cost Year 2021'!AI67*'1. Standard_Cost'!D39+'Incremental_Cost Year 2021'!AJ67+'Incremental_Cost Year 2021'!AL67+AK60</f>
        <v>0</v>
      </c>
      <c r="AN60" s="104">
        <f>AM60*'1. Standard_Cost'!C43</f>
        <v>0</v>
      </c>
      <c r="AO60" s="107"/>
      <c r="AQ60" s="104">
        <f t="shared" si="71"/>
        <v>0</v>
      </c>
      <c r="AR60" s="104">
        <f t="shared" si="72"/>
        <v>0</v>
      </c>
      <c r="AS60" s="104">
        <f t="shared" si="73"/>
        <v>0</v>
      </c>
      <c r="AT60" s="104">
        <f t="shared" ref="AT60:AT62" si="76">SUM(AQ60,AR60,AS60)</f>
        <v>0</v>
      </c>
      <c r="AU60" s="108"/>
      <c r="AV60" s="108">
        <v>0</v>
      </c>
      <c r="AW60" s="108"/>
      <c r="AX60" s="108"/>
      <c r="AY60" s="108"/>
      <c r="AZ60" s="108"/>
      <c r="BA60" s="109">
        <f t="shared" si="74"/>
        <v>0</v>
      </c>
    </row>
    <row r="61" spans="1:53" ht="14.1" customHeight="1" outlineLevel="2" x14ac:dyDescent="0.2">
      <c r="A61" s="68"/>
      <c r="B61" s="94"/>
      <c r="C61" s="95"/>
      <c r="D61" s="110"/>
      <c r="E61" s="110"/>
      <c r="F61" s="110"/>
      <c r="G61" s="111"/>
      <c r="H61" s="99" t="s">
        <v>51</v>
      </c>
      <c r="I61" s="100"/>
      <c r="J61" s="101"/>
      <c r="K61" s="101"/>
      <c r="L61" s="102" t="str">
        <f>IF(I61&lt;&gt;0,((VLOOKUP(I61,'1. Standard_Cost'!$B$4:$D$8,2)+VLOOKUP(I61,'1. Standard_Cost'!$B$4:$D$8,3))*J61*K61),"0")</f>
        <v>0</v>
      </c>
      <c r="M61" s="102">
        <f>L61*'1. Standard_Cost'!F19</f>
        <v>0</v>
      </c>
      <c r="N61" s="103"/>
      <c r="O61" s="103"/>
      <c r="P61" s="103"/>
      <c r="Q61" s="103"/>
      <c r="R61" s="104">
        <f>+N61*P61*'1. Standard_Cost'!$B$12</f>
        <v>0</v>
      </c>
      <c r="S61" s="104">
        <f>+N61*O61*P61*'1. Standard_Cost'!$C$12</f>
        <v>0</v>
      </c>
      <c r="T61" s="104">
        <f>+N61*P61*Q61*'1. Standard_Cost'!$D$12</f>
        <v>0</v>
      </c>
      <c r="U61" s="104">
        <f>+N61*O61*'1. Standard_Cost'!$E$12</f>
        <v>0</v>
      </c>
      <c r="V61" s="103"/>
      <c r="W61" s="103"/>
      <c r="X61" s="103"/>
      <c r="Y61" s="104">
        <f>+V61*((X61*'1. Standard_Cost'!$B$16)+(W61*X61*'1. Standard_Cost'!$C$16))</f>
        <v>0</v>
      </c>
      <c r="Z61" s="103"/>
      <c r="AA61" s="103"/>
      <c r="AB61" s="104">
        <f>+Z61*'1. Standard_Cost'!$B$20+AA61*'1. Standard_Cost'!$C$20</f>
        <v>0</v>
      </c>
      <c r="AC61" s="105"/>
      <c r="AD61" s="106"/>
      <c r="AE61" s="104">
        <f>SUM(AD61,AC61,AB61,Y61,U61,T61,S61,R61)*'1. Standard_Cost'!B43</f>
        <v>0</v>
      </c>
      <c r="AF61" s="104">
        <f t="shared" si="75"/>
        <v>0</v>
      </c>
      <c r="AG61" s="103"/>
      <c r="AH61" s="103"/>
      <c r="AI61" s="103"/>
      <c r="AJ61" s="107"/>
      <c r="AK61" s="107"/>
      <c r="AL61" s="107"/>
      <c r="AM61" s="104">
        <f>AG61*'1. Standard_Cost'!B39+'Incremental_Cost Year 2021'!AH68*'1. Standard_Cost'!C39+'Incremental_Cost Year 2021'!AI68*'1. Standard_Cost'!D39+'Incremental_Cost Year 2021'!AJ68+'Incremental_Cost Year 2021'!AL68+AK61</f>
        <v>0</v>
      </c>
      <c r="AN61" s="104">
        <f>AM61*'1. Standard_Cost'!C43</f>
        <v>0</v>
      </c>
      <c r="AO61" s="107"/>
      <c r="AQ61" s="104">
        <f t="shared" si="71"/>
        <v>0</v>
      </c>
      <c r="AR61" s="104">
        <f t="shared" si="72"/>
        <v>0</v>
      </c>
      <c r="AS61" s="104">
        <f t="shared" si="73"/>
        <v>0</v>
      </c>
      <c r="AT61" s="104">
        <f t="shared" si="76"/>
        <v>0</v>
      </c>
      <c r="AU61" s="108"/>
      <c r="AV61" s="108"/>
      <c r="AW61" s="108"/>
      <c r="AX61" s="108"/>
      <c r="AY61" s="108"/>
      <c r="AZ61" s="108"/>
      <c r="BA61" s="109">
        <f t="shared" si="74"/>
        <v>0</v>
      </c>
    </row>
    <row r="62" spans="1:53" ht="14.1" customHeight="1" outlineLevel="2" x14ac:dyDescent="0.2">
      <c r="A62" s="68"/>
      <c r="B62" s="94"/>
      <c r="C62" s="95"/>
      <c r="D62" s="110"/>
      <c r="E62" s="110"/>
      <c r="F62" s="110"/>
      <c r="G62" s="111"/>
      <c r="H62" s="112" t="s">
        <v>179</v>
      </c>
      <c r="I62" s="100"/>
      <c r="J62" s="101"/>
      <c r="K62" s="101"/>
      <c r="L62" s="102" t="str">
        <f>IF(I62&lt;&gt;0,((VLOOKUP(I62,'1. Standard_Cost'!$B$4:$D$8,2)+VLOOKUP(I62,'1. Standard_Cost'!$B$4:$D$8,3))*J62*K62),"0")</f>
        <v>0</v>
      </c>
      <c r="M62" s="102">
        <f>L62*'1. Standard_Cost'!F19</f>
        <v>0</v>
      </c>
      <c r="N62" s="103"/>
      <c r="O62" s="103"/>
      <c r="P62" s="103"/>
      <c r="Q62" s="103"/>
      <c r="R62" s="104">
        <f>+N62*P62*'1. Standard_Cost'!$B$12</f>
        <v>0</v>
      </c>
      <c r="S62" s="104">
        <f>+N62*O62*P62*'1. Standard_Cost'!$C$12</f>
        <v>0</v>
      </c>
      <c r="T62" s="104">
        <f>+N62*P62*Q62*'1. Standard_Cost'!$D$12</f>
        <v>0</v>
      </c>
      <c r="U62" s="104">
        <f>+N62*O62*'1. Standard_Cost'!$E$12</f>
        <v>0</v>
      </c>
      <c r="V62" s="103"/>
      <c r="W62" s="103"/>
      <c r="X62" s="103"/>
      <c r="Y62" s="104">
        <f>+V62*((X62*'1. Standard_Cost'!$B$16)+(W62*X62*'1. Standard_Cost'!$C$16))</f>
        <v>0</v>
      </c>
      <c r="Z62" s="103"/>
      <c r="AA62" s="103"/>
      <c r="AB62" s="104">
        <f>+Z62*'1. Standard_Cost'!$B$20+AA62*'1. Standard_Cost'!$C$20</f>
        <v>0</v>
      </c>
      <c r="AC62" s="105"/>
      <c r="AD62" s="106"/>
      <c r="AE62" s="104">
        <f>SUM(AD62,AC62,AB62,Y62,U62,T62,S62,R62)*'1. Standard_Cost'!B43</f>
        <v>0</v>
      </c>
      <c r="AF62" s="104">
        <f t="shared" si="75"/>
        <v>0</v>
      </c>
      <c r="AG62" s="103"/>
      <c r="AH62" s="103"/>
      <c r="AI62" s="103"/>
      <c r="AJ62" s="107"/>
      <c r="AK62" s="107"/>
      <c r="AL62" s="107"/>
      <c r="AM62" s="104">
        <f>AG62*'1. Standard_Cost'!B39+'Incremental_Cost Year 2021'!AH69*'1. Standard_Cost'!C39+'Incremental_Cost Year 2021'!AI69*'1. Standard_Cost'!D39+'Incremental_Cost Year 2021'!AJ69+'Incremental_Cost Year 2021'!AL69+AK62</f>
        <v>0</v>
      </c>
      <c r="AN62" s="104">
        <f>AM62*'1. Standard_Cost'!C43</f>
        <v>0</v>
      </c>
      <c r="AO62" s="107"/>
      <c r="AQ62" s="104">
        <f t="shared" si="71"/>
        <v>0</v>
      </c>
      <c r="AR62" s="104">
        <f t="shared" si="72"/>
        <v>0</v>
      </c>
      <c r="AS62" s="104">
        <f t="shared" si="73"/>
        <v>0</v>
      </c>
      <c r="AT62" s="104">
        <f t="shared" si="76"/>
        <v>0</v>
      </c>
      <c r="AU62" s="108"/>
      <c r="AV62" s="108"/>
      <c r="AW62" s="108"/>
      <c r="AX62" s="108"/>
      <c r="AY62" s="108"/>
      <c r="AZ62" s="108"/>
      <c r="BA62" s="109">
        <f t="shared" si="74"/>
        <v>0</v>
      </c>
    </row>
    <row r="63" spans="1:53" ht="50.25" customHeight="1" outlineLevel="1" x14ac:dyDescent="0.2">
      <c r="A63" s="68"/>
      <c r="B63" s="94"/>
      <c r="C63" s="95"/>
      <c r="D63" s="113" t="s">
        <v>48</v>
      </c>
      <c r="E63" s="113" t="s">
        <v>197</v>
      </c>
      <c r="F63" s="114" t="s">
        <v>154</v>
      </c>
      <c r="G63" s="115" t="s">
        <v>155</v>
      </c>
      <c r="H63" s="122" t="s">
        <v>198</v>
      </c>
      <c r="I63" s="117"/>
      <c r="J63" s="117"/>
      <c r="K63" s="117"/>
      <c r="L63" s="118">
        <f>SUM(L59:L62)</f>
        <v>0</v>
      </c>
      <c r="M63" s="118">
        <f>SUM(M59:M62)</f>
        <v>0</v>
      </c>
      <c r="N63" s="117"/>
      <c r="O63" s="117"/>
      <c r="P63" s="117"/>
      <c r="Q63" s="117"/>
      <c r="R63" s="119">
        <f>SUM(R59:R62)</f>
        <v>0</v>
      </c>
      <c r="S63" s="119">
        <f>SUM(S59:S62)</f>
        <v>0</v>
      </c>
      <c r="T63" s="119">
        <f>SUM(T59:T62)</f>
        <v>0</v>
      </c>
      <c r="U63" s="119">
        <f>SUM(U59:U62)</f>
        <v>0</v>
      </c>
      <c r="V63" s="117"/>
      <c r="W63" s="117"/>
      <c r="X63" s="117"/>
      <c r="Y63" s="118">
        <f>SUM(Y59:Y62)</f>
        <v>0</v>
      </c>
      <c r="Z63" s="117"/>
      <c r="AA63" s="117"/>
      <c r="AB63" s="118">
        <f t="shared" ref="AB63:AF63" si="77">SUM(AB59:AB62)</f>
        <v>0</v>
      </c>
      <c r="AC63" s="118">
        <f t="shared" si="77"/>
        <v>0</v>
      </c>
      <c r="AD63" s="118">
        <f t="shared" si="77"/>
        <v>0</v>
      </c>
      <c r="AE63" s="118">
        <f t="shared" si="77"/>
        <v>0</v>
      </c>
      <c r="AF63" s="118">
        <f t="shared" si="77"/>
        <v>0</v>
      </c>
      <c r="AG63" s="117"/>
      <c r="AH63" s="117"/>
      <c r="AI63" s="117"/>
      <c r="AJ63" s="119">
        <f>SUM(AJ59:AJ62)</f>
        <v>0</v>
      </c>
      <c r="AK63" s="119">
        <f>SUM(AK59:AK62)</f>
        <v>0</v>
      </c>
      <c r="AL63" s="119">
        <f>SUM(AL59:AL62)</f>
        <v>0</v>
      </c>
      <c r="AM63" s="118">
        <f>SUM(AM59:AM62)</f>
        <v>0</v>
      </c>
      <c r="AN63" s="118">
        <f>SUM(AN59:AN62)</f>
        <v>0</v>
      </c>
      <c r="AO63" s="116"/>
      <c r="AP63" s="120"/>
      <c r="AQ63" s="121">
        <f t="shared" ref="AQ63:BA63" si="78">SUM(AQ59:AQ62)</f>
        <v>0</v>
      </c>
      <c r="AR63" s="121">
        <f t="shared" si="78"/>
        <v>0</v>
      </c>
      <c r="AS63" s="121">
        <f t="shared" si="78"/>
        <v>0</v>
      </c>
      <c r="AT63" s="121">
        <f t="shared" si="78"/>
        <v>0</v>
      </c>
      <c r="AU63" s="121">
        <f t="shared" si="78"/>
        <v>0</v>
      </c>
      <c r="AV63" s="121">
        <f t="shared" si="78"/>
        <v>0</v>
      </c>
      <c r="AW63" s="121">
        <f t="shared" si="78"/>
        <v>0</v>
      </c>
      <c r="AX63" s="121">
        <f t="shared" si="78"/>
        <v>0</v>
      </c>
      <c r="AY63" s="121">
        <f t="shared" si="78"/>
        <v>0</v>
      </c>
      <c r="AZ63" s="121">
        <f t="shared" si="78"/>
        <v>0</v>
      </c>
      <c r="BA63" s="121">
        <f t="shared" si="78"/>
        <v>0</v>
      </c>
    </row>
    <row r="64" spans="1:53" ht="14.1" customHeight="1" outlineLevel="2" x14ac:dyDescent="0.2">
      <c r="A64" s="68"/>
      <c r="B64" s="94"/>
      <c r="C64" s="95"/>
      <c r="D64" s="96"/>
      <c r="E64" s="96"/>
      <c r="F64" s="97"/>
      <c r="G64" s="98"/>
      <c r="H64" s="99" t="s">
        <v>49</v>
      </c>
      <c r="I64" s="100"/>
      <c r="J64" s="101"/>
      <c r="K64" s="101"/>
      <c r="L64" s="102" t="str">
        <f>IF(I64&lt;&gt;0,((VLOOKUP(I64,'1. Standard_Cost'!$B$4:$D$8,2)+VLOOKUP(I64,'1. Standard_Cost'!$B$4:$D$8,3))*J64*K64),"0")</f>
        <v>0</v>
      </c>
      <c r="M64" s="102">
        <f>L64*'1. Standard_Cost'!F24</f>
        <v>0</v>
      </c>
      <c r="N64" s="103"/>
      <c r="O64" s="103"/>
      <c r="P64" s="103"/>
      <c r="Q64" s="103"/>
      <c r="R64" s="104">
        <f>+N64*P64*'1. Standard_Cost'!$B$12</f>
        <v>0</v>
      </c>
      <c r="S64" s="104">
        <f>+N64*O64*P64*'1. Standard_Cost'!$C$12</f>
        <v>0</v>
      </c>
      <c r="T64" s="104">
        <f>+N64*P64*Q64*'1. Standard_Cost'!$D$12</f>
        <v>0</v>
      </c>
      <c r="U64" s="104">
        <f>+N64*O64*'1. Standard_Cost'!$E$12</f>
        <v>0</v>
      </c>
      <c r="V64" s="103"/>
      <c r="W64" s="103"/>
      <c r="X64" s="103"/>
      <c r="Y64" s="104">
        <f>+V64*((X64*'1. Standard_Cost'!$B$16)+(W64*X64*'1. Standard_Cost'!$C$16))</f>
        <v>0</v>
      </c>
      <c r="Z64" s="103"/>
      <c r="AA64" s="103"/>
      <c r="AB64" s="104">
        <f>+Z64*'1. Standard_Cost'!$B$20+AA64*'1. Standard_Cost'!$C$20</f>
        <v>0</v>
      </c>
      <c r="AC64" s="105"/>
      <c r="AD64" s="106"/>
      <c r="AE64" s="104">
        <f>SUM(AD64,AC64,AB64,Y64,U64,T64,S64,R64)*'1. Standard_Cost'!B48</f>
        <v>0</v>
      </c>
      <c r="AF64" s="104">
        <f>SUM(AD64,AE64)</f>
        <v>0</v>
      </c>
      <c r="AG64" s="103"/>
      <c r="AH64" s="103"/>
      <c r="AI64" s="103"/>
      <c r="AJ64" s="107"/>
      <c r="AK64" s="107"/>
      <c r="AL64" s="107"/>
      <c r="AM64" s="104">
        <f>AG64*'1. Standard_Cost'!B44+'Incremental_Cost Year 2021'!AH71*'1. Standard_Cost'!C44+'Incremental_Cost Year 2021'!AI71*'1. Standard_Cost'!D44+'Incremental_Cost Year 2021'!AJ71+'Incremental_Cost Year 2021'!AL71+AK64</f>
        <v>0</v>
      </c>
      <c r="AN64" s="104">
        <f>AM64*'1. Standard_Cost'!C48</f>
        <v>0</v>
      </c>
      <c r="AO64" s="107"/>
      <c r="AQ64" s="104">
        <f t="shared" ref="AQ64:AQ67" si="79">L64+M64</f>
        <v>0</v>
      </c>
      <c r="AR64" s="104">
        <f t="shared" ref="AR64:AR67" si="80">AF64</f>
        <v>0</v>
      </c>
      <c r="AS64" s="104">
        <f t="shared" ref="AS64:AS67" si="81">AM64+AN64</f>
        <v>0</v>
      </c>
      <c r="AT64" s="104">
        <f>SUM(AQ64,AR64,AS64)</f>
        <v>0</v>
      </c>
      <c r="AU64" s="108"/>
      <c r="AV64" s="108"/>
      <c r="AW64" s="108"/>
      <c r="AX64" s="108"/>
      <c r="AY64" s="108"/>
      <c r="AZ64" s="108"/>
      <c r="BA64" s="109">
        <f t="shared" ref="BA64:BA67" si="82">SUM(AU64:AZ64)-AT64</f>
        <v>0</v>
      </c>
    </row>
    <row r="65" spans="1:53" ht="14.1" customHeight="1" outlineLevel="2" x14ac:dyDescent="0.2">
      <c r="A65" s="68"/>
      <c r="B65" s="94"/>
      <c r="C65" s="95"/>
      <c r="D65" s="110"/>
      <c r="E65" s="110"/>
      <c r="F65" s="110"/>
      <c r="G65" s="111"/>
      <c r="H65" s="99" t="s">
        <v>50</v>
      </c>
      <c r="I65" s="100"/>
      <c r="J65" s="101"/>
      <c r="K65" s="101"/>
      <c r="L65" s="102" t="str">
        <f>IF(I65&lt;&gt;0,((VLOOKUP(I65,'1. Standard_Cost'!$B$4:$D$8,2)+VLOOKUP(I65,'1. Standard_Cost'!$B$4:$D$8,3))*J65*K65),"0")</f>
        <v>0</v>
      </c>
      <c r="M65" s="102">
        <f>L65*'1. Standard_Cost'!F24</f>
        <v>0</v>
      </c>
      <c r="N65" s="103"/>
      <c r="O65" s="103"/>
      <c r="P65" s="103"/>
      <c r="Q65" s="103"/>
      <c r="R65" s="104">
        <f>+N65*P65*'1. Standard_Cost'!$B$12</f>
        <v>0</v>
      </c>
      <c r="S65" s="104">
        <f>+N65*O65*P65*'1. Standard_Cost'!$C$12</f>
        <v>0</v>
      </c>
      <c r="T65" s="104">
        <f>+N65*P65*Q65*'1. Standard_Cost'!$D$12</f>
        <v>0</v>
      </c>
      <c r="U65" s="104">
        <f>+N65*O65*'1. Standard_Cost'!$E$12</f>
        <v>0</v>
      </c>
      <c r="V65" s="103"/>
      <c r="W65" s="103"/>
      <c r="X65" s="103"/>
      <c r="Y65" s="104">
        <f>+V65*((X65*'1. Standard_Cost'!$B$16)+(W65*X65*'1. Standard_Cost'!$C$16))</f>
        <v>0</v>
      </c>
      <c r="Z65" s="103"/>
      <c r="AA65" s="103"/>
      <c r="AB65" s="104">
        <f>+Z65*'1. Standard_Cost'!$B$20+AA65*'1. Standard_Cost'!$C$20</f>
        <v>0</v>
      </c>
      <c r="AC65" s="105"/>
      <c r="AD65" s="106"/>
      <c r="AE65" s="104">
        <f>SUM(AD65,AC65,AB65,Y65,U65,T65,S65,R65)*'1. Standard_Cost'!B48</f>
        <v>0</v>
      </c>
      <c r="AF65" s="104">
        <f t="shared" ref="AF65:AF67" si="83">SUM(AD65,AE65)</f>
        <v>0</v>
      </c>
      <c r="AG65" s="103"/>
      <c r="AH65" s="103"/>
      <c r="AI65" s="103"/>
      <c r="AJ65" s="107"/>
      <c r="AK65" s="107"/>
      <c r="AL65" s="107"/>
      <c r="AM65" s="104">
        <f>AG65*'1. Standard_Cost'!B44+'Incremental_Cost Year 2021'!AH72*'1. Standard_Cost'!C44+'Incremental_Cost Year 2021'!AI72*'1. Standard_Cost'!D44+'Incremental_Cost Year 2021'!AJ72+'Incremental_Cost Year 2021'!AL72+AK65</f>
        <v>0</v>
      </c>
      <c r="AN65" s="104">
        <f>AM65*'1. Standard_Cost'!C48</f>
        <v>0</v>
      </c>
      <c r="AO65" s="107"/>
      <c r="AQ65" s="104">
        <f t="shared" si="79"/>
        <v>0</v>
      </c>
      <c r="AR65" s="104">
        <f t="shared" si="80"/>
        <v>0</v>
      </c>
      <c r="AS65" s="104">
        <f t="shared" si="81"/>
        <v>0</v>
      </c>
      <c r="AT65" s="104">
        <f t="shared" ref="AT65:AT67" si="84">SUM(AQ65,AR65,AS65)</f>
        <v>0</v>
      </c>
      <c r="AU65" s="108"/>
      <c r="AV65" s="108">
        <v>0</v>
      </c>
      <c r="AW65" s="108"/>
      <c r="AX65" s="108"/>
      <c r="AY65" s="108"/>
      <c r="AZ65" s="108"/>
      <c r="BA65" s="109">
        <f t="shared" si="82"/>
        <v>0</v>
      </c>
    </row>
    <row r="66" spans="1:53" ht="14.1" customHeight="1" outlineLevel="2" x14ac:dyDescent="0.2">
      <c r="A66" s="68"/>
      <c r="B66" s="94"/>
      <c r="C66" s="95"/>
      <c r="D66" s="110"/>
      <c r="E66" s="110"/>
      <c r="F66" s="110"/>
      <c r="G66" s="111"/>
      <c r="H66" s="99" t="s">
        <v>51</v>
      </c>
      <c r="I66" s="100"/>
      <c r="J66" s="101"/>
      <c r="K66" s="101"/>
      <c r="L66" s="102" t="str">
        <f>IF(I66&lt;&gt;0,((VLOOKUP(I66,'1. Standard_Cost'!$B$4:$D$8,2)+VLOOKUP(I66,'1. Standard_Cost'!$B$4:$D$8,3))*J66*K66),"0")</f>
        <v>0</v>
      </c>
      <c r="M66" s="102">
        <f>L66*'1. Standard_Cost'!F24</f>
        <v>0</v>
      </c>
      <c r="N66" s="103"/>
      <c r="O66" s="103"/>
      <c r="P66" s="103"/>
      <c r="Q66" s="103"/>
      <c r="R66" s="104">
        <f>+N66*P66*'1. Standard_Cost'!$B$12</f>
        <v>0</v>
      </c>
      <c r="S66" s="104">
        <f>+N66*O66*P66*'1. Standard_Cost'!$C$12</f>
        <v>0</v>
      </c>
      <c r="T66" s="104">
        <f>+N66*P66*Q66*'1. Standard_Cost'!$D$12</f>
        <v>0</v>
      </c>
      <c r="U66" s="104">
        <f>+N66*O66*'1. Standard_Cost'!$E$12</f>
        <v>0</v>
      </c>
      <c r="V66" s="103"/>
      <c r="W66" s="103"/>
      <c r="X66" s="103"/>
      <c r="Y66" s="104">
        <f>+V66*((X66*'1. Standard_Cost'!$B$16)+(W66*X66*'1. Standard_Cost'!$C$16))</f>
        <v>0</v>
      </c>
      <c r="Z66" s="103"/>
      <c r="AA66" s="103"/>
      <c r="AB66" s="104">
        <f>+Z66*'1. Standard_Cost'!$B$20+AA66*'1. Standard_Cost'!$C$20</f>
        <v>0</v>
      </c>
      <c r="AC66" s="105"/>
      <c r="AD66" s="106"/>
      <c r="AE66" s="104">
        <f>SUM(AD66,AC66,AB66,Y66,U66,T66,S66,R66)*'1. Standard_Cost'!B48</f>
        <v>0</v>
      </c>
      <c r="AF66" s="104">
        <f t="shared" si="83"/>
        <v>0</v>
      </c>
      <c r="AG66" s="103"/>
      <c r="AH66" s="103"/>
      <c r="AI66" s="103"/>
      <c r="AJ66" s="107"/>
      <c r="AK66" s="107"/>
      <c r="AL66" s="107"/>
      <c r="AM66" s="104">
        <f>AG66*'1. Standard_Cost'!B44+'Incremental_Cost Year 2021'!AH73*'1. Standard_Cost'!C44+'Incremental_Cost Year 2021'!AI73*'1. Standard_Cost'!D44+'Incremental_Cost Year 2021'!AJ73+'Incremental_Cost Year 2021'!AL73+AK66</f>
        <v>0</v>
      </c>
      <c r="AN66" s="104">
        <f>AM66*'1. Standard_Cost'!C48</f>
        <v>0</v>
      </c>
      <c r="AO66" s="107"/>
      <c r="AQ66" s="104">
        <f t="shared" si="79"/>
        <v>0</v>
      </c>
      <c r="AR66" s="104">
        <f t="shared" si="80"/>
        <v>0</v>
      </c>
      <c r="AS66" s="104">
        <f t="shared" si="81"/>
        <v>0</v>
      </c>
      <c r="AT66" s="104">
        <f t="shared" si="84"/>
        <v>0</v>
      </c>
      <c r="AU66" s="108"/>
      <c r="AV66" s="108"/>
      <c r="AW66" s="108"/>
      <c r="AX66" s="108"/>
      <c r="AY66" s="108"/>
      <c r="AZ66" s="108"/>
      <c r="BA66" s="109">
        <f t="shared" si="82"/>
        <v>0</v>
      </c>
    </row>
    <row r="67" spans="1:53" ht="14.1" customHeight="1" outlineLevel="2" x14ac:dyDescent="0.2">
      <c r="A67" s="68"/>
      <c r="B67" s="94"/>
      <c r="C67" s="95"/>
      <c r="D67" s="110"/>
      <c r="E67" s="110"/>
      <c r="F67" s="110"/>
      <c r="G67" s="111"/>
      <c r="H67" s="112" t="s">
        <v>179</v>
      </c>
      <c r="I67" s="100"/>
      <c r="J67" s="101"/>
      <c r="K67" s="101"/>
      <c r="L67" s="102" t="str">
        <f>IF(I67&lt;&gt;0,((VLOOKUP(I67,'1. Standard_Cost'!$B$4:$D$8,2)+VLOOKUP(I67,'1. Standard_Cost'!$B$4:$D$8,3))*J67*K67),"0")</f>
        <v>0</v>
      </c>
      <c r="M67" s="102">
        <f>L67*'1. Standard_Cost'!F24</f>
        <v>0</v>
      </c>
      <c r="N67" s="103"/>
      <c r="O67" s="103"/>
      <c r="P67" s="103"/>
      <c r="Q67" s="103"/>
      <c r="R67" s="104">
        <f>+N67*P67*'1. Standard_Cost'!$B$12</f>
        <v>0</v>
      </c>
      <c r="S67" s="104">
        <f>+N67*O67*P67*'1. Standard_Cost'!$C$12</f>
        <v>0</v>
      </c>
      <c r="T67" s="104">
        <f>+N67*P67*Q67*'1. Standard_Cost'!$D$12</f>
        <v>0</v>
      </c>
      <c r="U67" s="104">
        <f>+N67*O67*'1. Standard_Cost'!$E$12</f>
        <v>0</v>
      </c>
      <c r="V67" s="103"/>
      <c r="W67" s="103"/>
      <c r="X67" s="103"/>
      <c r="Y67" s="104">
        <f>+V67*((X67*'1. Standard_Cost'!$B$16)+(W67*X67*'1. Standard_Cost'!$C$16))</f>
        <v>0</v>
      </c>
      <c r="Z67" s="103"/>
      <c r="AA67" s="103"/>
      <c r="AB67" s="104">
        <f>+Z67*'1. Standard_Cost'!$B$20+AA67*'1. Standard_Cost'!$C$20</f>
        <v>0</v>
      </c>
      <c r="AC67" s="105"/>
      <c r="AD67" s="106"/>
      <c r="AE67" s="104">
        <f>SUM(AD67,AC67,AB67,Y67,U67,T67,S67,R67)*'1. Standard_Cost'!B48</f>
        <v>0</v>
      </c>
      <c r="AF67" s="104">
        <f t="shared" si="83"/>
        <v>0</v>
      </c>
      <c r="AG67" s="103"/>
      <c r="AH67" s="103"/>
      <c r="AI67" s="103"/>
      <c r="AJ67" s="107"/>
      <c r="AK67" s="107"/>
      <c r="AL67" s="107"/>
      <c r="AM67" s="104">
        <f>AG67*'1. Standard_Cost'!B44+'Incremental_Cost Year 2021'!AH74*'1. Standard_Cost'!C44+'Incremental_Cost Year 2021'!AI74*'1. Standard_Cost'!D44+'Incremental_Cost Year 2021'!AJ74+'Incremental_Cost Year 2021'!AL74+AK67</f>
        <v>0</v>
      </c>
      <c r="AN67" s="104">
        <f>AM67*'1. Standard_Cost'!C48</f>
        <v>0</v>
      </c>
      <c r="AO67" s="107"/>
      <c r="AQ67" s="104">
        <f t="shared" si="79"/>
        <v>0</v>
      </c>
      <c r="AR67" s="104">
        <f t="shared" si="80"/>
        <v>0</v>
      </c>
      <c r="AS67" s="104">
        <f t="shared" si="81"/>
        <v>0</v>
      </c>
      <c r="AT67" s="104">
        <f t="shared" si="84"/>
        <v>0</v>
      </c>
      <c r="AU67" s="108"/>
      <c r="AV67" s="108"/>
      <c r="AW67" s="108"/>
      <c r="AX67" s="108"/>
      <c r="AY67" s="108"/>
      <c r="AZ67" s="108"/>
      <c r="BA67" s="109">
        <f t="shared" si="82"/>
        <v>0</v>
      </c>
    </row>
    <row r="68" spans="1:53" ht="51" customHeight="1" outlineLevel="1" x14ac:dyDescent="0.2">
      <c r="A68" s="68"/>
      <c r="B68" s="94"/>
      <c r="C68" s="95"/>
      <c r="D68" s="113" t="s">
        <v>48</v>
      </c>
      <c r="E68" s="113" t="s">
        <v>199</v>
      </c>
      <c r="F68" s="114" t="s">
        <v>154</v>
      </c>
      <c r="G68" s="115" t="s">
        <v>155</v>
      </c>
      <c r="H68" s="122" t="s">
        <v>201</v>
      </c>
      <c r="I68" s="117"/>
      <c r="J68" s="117"/>
      <c r="K68" s="117"/>
      <c r="L68" s="118">
        <f>SUM(L64:L67)</f>
        <v>0</v>
      </c>
      <c r="M68" s="118">
        <f>SUM(M64:M67)</f>
        <v>0</v>
      </c>
      <c r="N68" s="117"/>
      <c r="O68" s="117"/>
      <c r="P68" s="117"/>
      <c r="Q68" s="117"/>
      <c r="R68" s="119">
        <f>SUM(R64:R67)</f>
        <v>0</v>
      </c>
      <c r="S68" s="119">
        <f>SUM(S64:S67)</f>
        <v>0</v>
      </c>
      <c r="T68" s="119">
        <f>SUM(T64:T67)</f>
        <v>0</v>
      </c>
      <c r="U68" s="119">
        <f>SUM(U64:U67)</f>
        <v>0</v>
      </c>
      <c r="V68" s="117"/>
      <c r="W68" s="117"/>
      <c r="X68" s="117"/>
      <c r="Y68" s="118">
        <f>SUM(Y64:Y67)</f>
        <v>0</v>
      </c>
      <c r="Z68" s="117"/>
      <c r="AA68" s="117"/>
      <c r="AB68" s="118">
        <f t="shared" ref="AB68:AF68" si="85">SUM(AB64:AB67)</f>
        <v>0</v>
      </c>
      <c r="AC68" s="118">
        <f t="shared" si="85"/>
        <v>0</v>
      </c>
      <c r="AD68" s="118">
        <f t="shared" si="85"/>
        <v>0</v>
      </c>
      <c r="AE68" s="118">
        <f t="shared" si="85"/>
        <v>0</v>
      </c>
      <c r="AF68" s="118">
        <f t="shared" si="85"/>
        <v>0</v>
      </c>
      <c r="AG68" s="117"/>
      <c r="AH68" s="117"/>
      <c r="AI68" s="117"/>
      <c r="AJ68" s="119">
        <f>SUM(AJ64:AJ67)</f>
        <v>0</v>
      </c>
      <c r="AK68" s="119">
        <f>SUM(AK64:AK67)</f>
        <v>0</v>
      </c>
      <c r="AL68" s="119">
        <f>SUM(AL64:AL67)</f>
        <v>0</v>
      </c>
      <c r="AM68" s="118">
        <f>SUM(AM64:AM67)</f>
        <v>0</v>
      </c>
      <c r="AN68" s="118">
        <f>SUM(AN64:AN67)</f>
        <v>0</v>
      </c>
      <c r="AO68" s="116"/>
      <c r="AP68" s="120"/>
      <c r="AQ68" s="121">
        <f t="shared" ref="AQ68:BA68" si="86">SUM(AQ64:AQ67)</f>
        <v>0</v>
      </c>
      <c r="AR68" s="121">
        <f t="shared" si="86"/>
        <v>0</v>
      </c>
      <c r="AS68" s="121">
        <f t="shared" si="86"/>
        <v>0</v>
      </c>
      <c r="AT68" s="121">
        <f t="shared" si="86"/>
        <v>0</v>
      </c>
      <c r="AU68" s="121">
        <f t="shared" si="86"/>
        <v>0</v>
      </c>
      <c r="AV68" s="121">
        <f t="shared" si="86"/>
        <v>0</v>
      </c>
      <c r="AW68" s="121">
        <f t="shared" si="86"/>
        <v>0</v>
      </c>
      <c r="AX68" s="121">
        <f t="shared" si="86"/>
        <v>0</v>
      </c>
      <c r="AY68" s="121">
        <f t="shared" si="86"/>
        <v>0</v>
      </c>
      <c r="AZ68" s="121">
        <f t="shared" si="86"/>
        <v>0</v>
      </c>
      <c r="BA68" s="121">
        <f t="shared" si="86"/>
        <v>0</v>
      </c>
    </row>
    <row r="69" spans="1:53" ht="14.1" customHeight="1" outlineLevel="2" x14ac:dyDescent="0.2">
      <c r="A69" s="68"/>
      <c r="B69" s="94"/>
      <c r="C69" s="95"/>
      <c r="D69" s="96"/>
      <c r="E69" s="96"/>
      <c r="F69" s="97"/>
      <c r="G69" s="98"/>
      <c r="H69" s="99" t="s">
        <v>49</v>
      </c>
      <c r="I69" s="100"/>
      <c r="J69" s="101"/>
      <c r="K69" s="101"/>
      <c r="L69" s="102" t="str">
        <f>IF(I69&lt;&gt;0,((VLOOKUP(I69,'1. Standard_Cost'!$B$4:$D$8,2)+VLOOKUP(I69,'1. Standard_Cost'!$B$4:$D$8,3))*J69*K69),"0")</f>
        <v>0</v>
      </c>
      <c r="M69" s="102">
        <f>L69*'1. Standard_Cost'!F29</f>
        <v>0</v>
      </c>
      <c r="N69" s="103"/>
      <c r="O69" s="103"/>
      <c r="P69" s="103"/>
      <c r="Q69" s="103"/>
      <c r="R69" s="104">
        <f>+N69*P69*'1. Standard_Cost'!$B$12</f>
        <v>0</v>
      </c>
      <c r="S69" s="104">
        <f>+N69*O69*P69*'1. Standard_Cost'!$C$12</f>
        <v>0</v>
      </c>
      <c r="T69" s="104">
        <f>+N69*P69*Q69*'1. Standard_Cost'!$D$12</f>
        <v>0</v>
      </c>
      <c r="U69" s="104">
        <f>+N69*O69*'1. Standard_Cost'!$E$12</f>
        <v>0</v>
      </c>
      <c r="V69" s="103"/>
      <c r="W69" s="103"/>
      <c r="X69" s="103"/>
      <c r="Y69" s="104">
        <f>+V69*((X69*'1. Standard_Cost'!$B$16)+(W69*X69*'1. Standard_Cost'!$C$16))</f>
        <v>0</v>
      </c>
      <c r="Z69" s="103"/>
      <c r="AA69" s="103"/>
      <c r="AB69" s="104">
        <f>+Z69*'1. Standard_Cost'!$B$20+AA69*'1. Standard_Cost'!$C$20</f>
        <v>0</v>
      </c>
      <c r="AC69" s="105"/>
      <c r="AD69" s="106"/>
      <c r="AE69" s="104">
        <f>SUM(AD69,AC69,AB69,Y69,U69,T69,S69,R69)*'1. Standard_Cost'!B53</f>
        <v>0</v>
      </c>
      <c r="AF69" s="104">
        <f>SUM(AD69,AE69)</f>
        <v>0</v>
      </c>
      <c r="AG69" s="103"/>
      <c r="AH69" s="103"/>
      <c r="AI69" s="103"/>
      <c r="AJ69" s="107"/>
      <c r="AK69" s="107"/>
      <c r="AL69" s="107"/>
      <c r="AM69" s="104">
        <f>AG69*'1. Standard_Cost'!B49+'Incremental_Cost Year 2021'!AH76*'1. Standard_Cost'!C49+'Incremental_Cost Year 2021'!AI76*'1. Standard_Cost'!D49+'Incremental_Cost Year 2021'!AJ76+'Incremental_Cost Year 2021'!AL76+AK69</f>
        <v>0</v>
      </c>
      <c r="AN69" s="104">
        <f>AM69*'1. Standard_Cost'!C53</f>
        <v>0</v>
      </c>
      <c r="AO69" s="107"/>
      <c r="AQ69" s="104">
        <f t="shared" ref="AQ69:AQ72" si="87">L69+M69</f>
        <v>0</v>
      </c>
      <c r="AR69" s="104">
        <f t="shared" ref="AR69:AR72" si="88">AF69</f>
        <v>0</v>
      </c>
      <c r="AS69" s="104">
        <f t="shared" ref="AS69:AS72" si="89">AM69+AN69</f>
        <v>0</v>
      </c>
      <c r="AT69" s="104">
        <f>SUM(AQ69,AR69,AS69)</f>
        <v>0</v>
      </c>
      <c r="AU69" s="108"/>
      <c r="AV69" s="108"/>
      <c r="AW69" s="108"/>
      <c r="AX69" s="108"/>
      <c r="AY69" s="108"/>
      <c r="AZ69" s="108"/>
      <c r="BA69" s="109">
        <f t="shared" ref="BA69:BA72" si="90">SUM(AU69:AZ69)-AT69</f>
        <v>0</v>
      </c>
    </row>
    <row r="70" spans="1:53" ht="14.1" customHeight="1" outlineLevel="2" x14ac:dyDescent="0.2">
      <c r="A70" s="68"/>
      <c r="B70" s="94"/>
      <c r="C70" s="95"/>
      <c r="D70" s="110"/>
      <c r="E70" s="110"/>
      <c r="F70" s="110"/>
      <c r="G70" s="111"/>
      <c r="H70" s="99" t="s">
        <v>50</v>
      </c>
      <c r="I70" s="100"/>
      <c r="J70" s="101"/>
      <c r="K70" s="101"/>
      <c r="L70" s="102" t="str">
        <f>IF(I70&lt;&gt;0,((VLOOKUP(I70,'1. Standard_Cost'!$B$4:$D$8,2)+VLOOKUP(I70,'1. Standard_Cost'!$B$4:$D$8,3))*J70*K70),"0")</f>
        <v>0</v>
      </c>
      <c r="M70" s="102">
        <f>L70*'1. Standard_Cost'!F29</f>
        <v>0</v>
      </c>
      <c r="N70" s="103"/>
      <c r="O70" s="103"/>
      <c r="P70" s="103"/>
      <c r="Q70" s="103"/>
      <c r="R70" s="104">
        <f>+N70*P70*'1. Standard_Cost'!$B$12</f>
        <v>0</v>
      </c>
      <c r="S70" s="104">
        <f>+N70*O70*P70*'1. Standard_Cost'!$C$12</f>
        <v>0</v>
      </c>
      <c r="T70" s="104">
        <f>+N70*P70*Q70*'1. Standard_Cost'!$D$12</f>
        <v>0</v>
      </c>
      <c r="U70" s="104">
        <f>+N70*O70*'1. Standard_Cost'!$E$12</f>
        <v>0</v>
      </c>
      <c r="V70" s="103"/>
      <c r="W70" s="103"/>
      <c r="X70" s="103"/>
      <c r="Y70" s="104">
        <f>+V70*((X70*'1. Standard_Cost'!$B$16)+(W70*X70*'1. Standard_Cost'!$C$16))</f>
        <v>0</v>
      </c>
      <c r="Z70" s="103"/>
      <c r="AA70" s="103"/>
      <c r="AB70" s="104">
        <f>+Z70*'1. Standard_Cost'!$B$20+AA70*'1. Standard_Cost'!$C$20</f>
        <v>0</v>
      </c>
      <c r="AC70" s="105"/>
      <c r="AD70" s="106"/>
      <c r="AE70" s="104">
        <f>SUM(AD70,AC70,AB70,Y70,U70,T70,S70,R70)*'1. Standard_Cost'!B53</f>
        <v>0</v>
      </c>
      <c r="AF70" s="104">
        <f t="shared" ref="AF70:AF72" si="91">SUM(AD70,AE70)</f>
        <v>0</v>
      </c>
      <c r="AG70" s="103"/>
      <c r="AH70" s="103"/>
      <c r="AI70" s="103"/>
      <c r="AJ70" s="107"/>
      <c r="AK70" s="107"/>
      <c r="AL70" s="107"/>
      <c r="AM70" s="104">
        <f>AG70*'1. Standard_Cost'!B49+'Incremental_Cost Year 2021'!AH77*'1. Standard_Cost'!C49+'Incremental_Cost Year 2021'!AI77*'1. Standard_Cost'!D49+'Incremental_Cost Year 2021'!AJ77+'Incremental_Cost Year 2021'!AL77+AK70</f>
        <v>0</v>
      </c>
      <c r="AN70" s="104">
        <f>AM70*'1. Standard_Cost'!C53</f>
        <v>0</v>
      </c>
      <c r="AO70" s="107"/>
      <c r="AQ70" s="104">
        <f t="shared" si="87"/>
        <v>0</v>
      </c>
      <c r="AR70" s="104">
        <f t="shared" si="88"/>
        <v>0</v>
      </c>
      <c r="AS70" s="104">
        <f t="shared" si="89"/>
        <v>0</v>
      </c>
      <c r="AT70" s="104">
        <f t="shared" ref="AT70:AT72" si="92">SUM(AQ70,AR70,AS70)</f>
        <v>0</v>
      </c>
      <c r="AU70" s="108"/>
      <c r="AV70" s="108">
        <v>0</v>
      </c>
      <c r="AW70" s="108"/>
      <c r="AX70" s="108"/>
      <c r="AY70" s="108"/>
      <c r="AZ70" s="108"/>
      <c r="BA70" s="109">
        <f t="shared" si="90"/>
        <v>0</v>
      </c>
    </row>
    <row r="71" spans="1:53" ht="14.1" customHeight="1" outlineLevel="2" x14ac:dyDescent="0.2">
      <c r="A71" s="68"/>
      <c r="B71" s="94"/>
      <c r="C71" s="95"/>
      <c r="D71" s="110"/>
      <c r="E71" s="110"/>
      <c r="F71" s="110"/>
      <c r="G71" s="111"/>
      <c r="H71" s="99" t="s">
        <v>51</v>
      </c>
      <c r="I71" s="100"/>
      <c r="J71" s="101"/>
      <c r="K71" s="101"/>
      <c r="L71" s="102" t="str">
        <f>IF(I71&lt;&gt;0,((VLOOKUP(I71,'1. Standard_Cost'!$B$4:$D$8,2)+VLOOKUP(I71,'1. Standard_Cost'!$B$4:$D$8,3))*J71*K71),"0")</f>
        <v>0</v>
      </c>
      <c r="M71" s="102">
        <f>L71*'1. Standard_Cost'!F29</f>
        <v>0</v>
      </c>
      <c r="N71" s="103"/>
      <c r="O71" s="103"/>
      <c r="P71" s="103"/>
      <c r="Q71" s="103"/>
      <c r="R71" s="104">
        <f>+N71*P71*'1. Standard_Cost'!$B$12</f>
        <v>0</v>
      </c>
      <c r="S71" s="104">
        <f>+N71*O71*P71*'1. Standard_Cost'!$C$12</f>
        <v>0</v>
      </c>
      <c r="T71" s="104">
        <f>+N71*P71*Q71*'1. Standard_Cost'!$D$12</f>
        <v>0</v>
      </c>
      <c r="U71" s="104">
        <f>+N71*O71*'1. Standard_Cost'!$E$12</f>
        <v>0</v>
      </c>
      <c r="V71" s="103"/>
      <c r="W71" s="103"/>
      <c r="X71" s="103"/>
      <c r="Y71" s="104">
        <f>+V71*((X71*'1. Standard_Cost'!$B$16)+(W71*X71*'1. Standard_Cost'!$C$16))</f>
        <v>0</v>
      </c>
      <c r="Z71" s="103"/>
      <c r="AA71" s="103"/>
      <c r="AB71" s="104">
        <f>+Z71*'1. Standard_Cost'!$B$20+AA71*'1. Standard_Cost'!$C$20</f>
        <v>0</v>
      </c>
      <c r="AC71" s="105"/>
      <c r="AD71" s="106"/>
      <c r="AE71" s="104">
        <f>SUM(AD71,AC71,AB71,Y71,U71,T71,S71,R71)*'1. Standard_Cost'!B53</f>
        <v>0</v>
      </c>
      <c r="AF71" s="104">
        <f t="shared" si="91"/>
        <v>0</v>
      </c>
      <c r="AG71" s="103"/>
      <c r="AH71" s="103"/>
      <c r="AI71" s="103"/>
      <c r="AJ71" s="107"/>
      <c r="AK71" s="107"/>
      <c r="AL71" s="107"/>
      <c r="AM71" s="104">
        <f>AG71*'1. Standard_Cost'!B49+'Incremental_Cost Year 2021'!AH78*'1. Standard_Cost'!C49+'Incremental_Cost Year 2021'!AI78*'1. Standard_Cost'!D49+'Incremental_Cost Year 2021'!AJ78+'Incremental_Cost Year 2021'!AL78+AK71</f>
        <v>0</v>
      </c>
      <c r="AN71" s="104">
        <f>AM71*'1. Standard_Cost'!C53</f>
        <v>0</v>
      </c>
      <c r="AO71" s="107"/>
      <c r="AQ71" s="104">
        <f t="shared" si="87"/>
        <v>0</v>
      </c>
      <c r="AR71" s="104">
        <f t="shared" si="88"/>
        <v>0</v>
      </c>
      <c r="AS71" s="104">
        <f t="shared" si="89"/>
        <v>0</v>
      </c>
      <c r="AT71" s="104">
        <f t="shared" si="92"/>
        <v>0</v>
      </c>
      <c r="AU71" s="108"/>
      <c r="AV71" s="108"/>
      <c r="AW71" s="108"/>
      <c r="AX71" s="108"/>
      <c r="AY71" s="108"/>
      <c r="AZ71" s="108"/>
      <c r="BA71" s="109">
        <f t="shared" si="90"/>
        <v>0</v>
      </c>
    </row>
    <row r="72" spans="1:53" ht="14.1" customHeight="1" outlineLevel="2" x14ac:dyDescent="0.2">
      <c r="B72" s="94"/>
      <c r="C72" s="95"/>
      <c r="D72" s="110"/>
      <c r="E72" s="110"/>
      <c r="F72" s="110"/>
      <c r="G72" s="111"/>
      <c r="H72" s="112" t="s">
        <v>179</v>
      </c>
      <c r="I72" s="100"/>
      <c r="J72" s="101"/>
      <c r="K72" s="101"/>
      <c r="L72" s="102" t="str">
        <f>IF(I72&lt;&gt;0,((VLOOKUP(I72,'1. Standard_Cost'!$B$4:$D$8,2)+VLOOKUP(I72,'1. Standard_Cost'!$B$4:$D$8,3))*J72*K72),"0")</f>
        <v>0</v>
      </c>
      <c r="M72" s="102">
        <f>L72*'1. Standard_Cost'!F29</f>
        <v>0</v>
      </c>
      <c r="N72" s="103"/>
      <c r="O72" s="103"/>
      <c r="P72" s="103"/>
      <c r="Q72" s="103"/>
      <c r="R72" s="104">
        <f>+N72*P72*'1. Standard_Cost'!$B$12</f>
        <v>0</v>
      </c>
      <c r="S72" s="104">
        <f>+N72*O72*P72*'1. Standard_Cost'!$C$12</f>
        <v>0</v>
      </c>
      <c r="T72" s="104">
        <f>+N72*P72*Q72*'1. Standard_Cost'!$D$12</f>
        <v>0</v>
      </c>
      <c r="U72" s="104">
        <f>+N72*O72*'1. Standard_Cost'!$E$12</f>
        <v>0</v>
      </c>
      <c r="V72" s="103"/>
      <c r="W72" s="103"/>
      <c r="X72" s="103"/>
      <c r="Y72" s="104">
        <f>+V72*((X72*'1. Standard_Cost'!$B$16)+(W72*X72*'1. Standard_Cost'!$C$16))</f>
        <v>0</v>
      </c>
      <c r="Z72" s="103"/>
      <c r="AA72" s="103"/>
      <c r="AB72" s="104">
        <f>+Z72*'1. Standard_Cost'!$B$20+AA72*'1. Standard_Cost'!$C$20</f>
        <v>0</v>
      </c>
      <c r="AC72" s="105"/>
      <c r="AD72" s="106"/>
      <c r="AE72" s="104">
        <f>SUM(AD72,AC72,AB72,Y72,U72,T72,S72,R72)*'1. Standard_Cost'!B53</f>
        <v>0</v>
      </c>
      <c r="AF72" s="104">
        <f t="shared" si="91"/>
        <v>0</v>
      </c>
      <c r="AG72" s="103"/>
      <c r="AH72" s="103"/>
      <c r="AI72" s="103"/>
      <c r="AJ72" s="107"/>
      <c r="AK72" s="107"/>
      <c r="AL72" s="107"/>
      <c r="AM72" s="104">
        <f>AG72*'1. Standard_Cost'!B49+'Incremental_Cost Year 2021'!AH79*'1. Standard_Cost'!C49+'Incremental_Cost Year 2021'!AI79*'1. Standard_Cost'!D49+'Incremental_Cost Year 2021'!AJ79+'Incremental_Cost Year 2021'!AL79+AK72</f>
        <v>0</v>
      </c>
      <c r="AN72" s="104">
        <f>AM72*'1. Standard_Cost'!C53</f>
        <v>0</v>
      </c>
      <c r="AO72" s="107"/>
      <c r="AQ72" s="104">
        <f t="shared" si="87"/>
        <v>0</v>
      </c>
      <c r="AR72" s="104">
        <f t="shared" si="88"/>
        <v>0</v>
      </c>
      <c r="AS72" s="104">
        <f t="shared" si="89"/>
        <v>0</v>
      </c>
      <c r="AT72" s="104">
        <f t="shared" si="92"/>
        <v>0</v>
      </c>
      <c r="AU72" s="108"/>
      <c r="AV72" s="108"/>
      <c r="AW72" s="108"/>
      <c r="AX72" s="108"/>
      <c r="AY72" s="108"/>
      <c r="AZ72" s="108"/>
      <c r="BA72" s="109">
        <f t="shared" si="90"/>
        <v>0</v>
      </c>
    </row>
    <row r="73" spans="1:53" ht="25.7" customHeight="1" outlineLevel="1" x14ac:dyDescent="0.2">
      <c r="B73" s="94"/>
      <c r="C73" s="95"/>
      <c r="D73" s="113" t="s">
        <v>48</v>
      </c>
      <c r="E73" s="113" t="s">
        <v>200</v>
      </c>
      <c r="F73" s="114" t="s">
        <v>154</v>
      </c>
      <c r="G73" s="115" t="s">
        <v>155</v>
      </c>
      <c r="H73" s="122" t="s">
        <v>202</v>
      </c>
      <c r="I73" s="117"/>
      <c r="J73" s="117"/>
      <c r="K73" s="117"/>
      <c r="L73" s="118">
        <f>SUM(L69:L72)</f>
        <v>0</v>
      </c>
      <c r="M73" s="118">
        <f>SUM(M69:M72)</f>
        <v>0</v>
      </c>
      <c r="N73" s="117"/>
      <c r="O73" s="117"/>
      <c r="P73" s="117"/>
      <c r="Q73" s="117"/>
      <c r="R73" s="119">
        <f>SUM(R69:R72)</f>
        <v>0</v>
      </c>
      <c r="S73" s="119">
        <f>SUM(S69:S72)</f>
        <v>0</v>
      </c>
      <c r="T73" s="119">
        <f>SUM(T69:T72)</f>
        <v>0</v>
      </c>
      <c r="U73" s="119">
        <f>SUM(U69:U72)</f>
        <v>0</v>
      </c>
      <c r="V73" s="117"/>
      <c r="W73" s="117"/>
      <c r="X73" s="117"/>
      <c r="Y73" s="118">
        <f>SUM(Y69:Y72)</f>
        <v>0</v>
      </c>
      <c r="Z73" s="117"/>
      <c r="AA73" s="117"/>
      <c r="AB73" s="118">
        <f t="shared" ref="AB73:AF73" si="93">SUM(AB69:AB72)</f>
        <v>0</v>
      </c>
      <c r="AC73" s="118">
        <f t="shared" si="93"/>
        <v>0</v>
      </c>
      <c r="AD73" s="118">
        <f t="shared" si="93"/>
        <v>0</v>
      </c>
      <c r="AE73" s="118">
        <f t="shared" si="93"/>
        <v>0</v>
      </c>
      <c r="AF73" s="118">
        <f t="shared" si="93"/>
        <v>0</v>
      </c>
      <c r="AG73" s="117"/>
      <c r="AH73" s="117"/>
      <c r="AI73" s="117"/>
      <c r="AJ73" s="119">
        <f>SUM(AJ69:AJ72)</f>
        <v>0</v>
      </c>
      <c r="AK73" s="119">
        <f>SUM(AK69:AK72)</f>
        <v>0</v>
      </c>
      <c r="AL73" s="119">
        <f>SUM(AL69:AL72)</f>
        <v>0</v>
      </c>
      <c r="AM73" s="118">
        <f>SUM(AM69:AM72)</f>
        <v>0</v>
      </c>
      <c r="AN73" s="118">
        <f>SUM(AN69:AN72)</f>
        <v>0</v>
      </c>
      <c r="AO73" s="116"/>
      <c r="AP73" s="120"/>
      <c r="AQ73" s="121">
        <f t="shared" ref="AQ73:BA73" si="94">SUM(AQ69:AQ72)</f>
        <v>0</v>
      </c>
      <c r="AR73" s="121">
        <f t="shared" si="94"/>
        <v>0</v>
      </c>
      <c r="AS73" s="121">
        <f t="shared" si="94"/>
        <v>0</v>
      </c>
      <c r="AT73" s="121">
        <f t="shared" si="94"/>
        <v>0</v>
      </c>
      <c r="AU73" s="121">
        <f t="shared" si="94"/>
        <v>0</v>
      </c>
      <c r="AV73" s="121">
        <f t="shared" si="94"/>
        <v>0</v>
      </c>
      <c r="AW73" s="121">
        <f t="shared" si="94"/>
        <v>0</v>
      </c>
      <c r="AX73" s="121">
        <f t="shared" si="94"/>
        <v>0</v>
      </c>
      <c r="AY73" s="121">
        <f t="shared" si="94"/>
        <v>0</v>
      </c>
      <c r="AZ73" s="121">
        <f t="shared" si="94"/>
        <v>0</v>
      </c>
      <c r="BA73" s="121">
        <f t="shared" si="94"/>
        <v>0</v>
      </c>
    </row>
    <row r="74" spans="1:53" ht="14.1" customHeight="1" outlineLevel="2" x14ac:dyDescent="0.2">
      <c r="B74" s="94"/>
      <c r="C74" s="95"/>
      <c r="D74" s="96"/>
      <c r="E74" s="96"/>
      <c r="F74" s="97"/>
      <c r="G74" s="98"/>
      <c r="H74" s="99" t="s">
        <v>49</v>
      </c>
      <c r="I74" s="100"/>
      <c r="J74" s="101"/>
      <c r="K74" s="101"/>
      <c r="L74" s="102" t="str">
        <f>IF(I74&lt;&gt;0,((VLOOKUP(I74,'1. Standard_Cost'!$B$4:$D$8,2)+VLOOKUP(I74,'1. Standard_Cost'!$B$4:$D$8,3))*J74*K74),"0")</f>
        <v>0</v>
      </c>
      <c r="M74" s="102">
        <f>L74*'1. Standard_Cost'!F34</f>
        <v>0</v>
      </c>
      <c r="N74" s="103"/>
      <c r="O74" s="103"/>
      <c r="P74" s="103"/>
      <c r="Q74" s="103"/>
      <c r="R74" s="104">
        <f>+N74*P74*'1. Standard_Cost'!$B$12</f>
        <v>0</v>
      </c>
      <c r="S74" s="104">
        <f>+N74*O74*P74*'1. Standard_Cost'!$C$12</f>
        <v>0</v>
      </c>
      <c r="T74" s="104">
        <f>+N74*P74*Q74*'1. Standard_Cost'!$D$12</f>
        <v>0</v>
      </c>
      <c r="U74" s="104">
        <f>+N74*O74*'1. Standard_Cost'!$E$12</f>
        <v>0</v>
      </c>
      <c r="V74" s="103"/>
      <c r="W74" s="103"/>
      <c r="X74" s="103"/>
      <c r="Y74" s="104">
        <f>+V74*((X74*'1. Standard_Cost'!$B$16)+(W74*X74*'1. Standard_Cost'!$C$16))</f>
        <v>0</v>
      </c>
      <c r="Z74" s="103"/>
      <c r="AA74" s="103"/>
      <c r="AB74" s="104">
        <f>+Z74*'1. Standard_Cost'!$B$20+AA74*'1. Standard_Cost'!$C$20</f>
        <v>0</v>
      </c>
      <c r="AC74" s="105"/>
      <c r="AD74" s="106"/>
      <c r="AE74" s="104">
        <f>SUM(AD74,AC74,AB74,Y74,U74,T74,S74,R74)*'1. Standard_Cost'!B58</f>
        <v>0</v>
      </c>
      <c r="AF74" s="104">
        <f>SUM(AD74,AE74)</f>
        <v>0</v>
      </c>
      <c r="AG74" s="103"/>
      <c r="AH74" s="103"/>
      <c r="AI74" s="103"/>
      <c r="AJ74" s="107"/>
      <c r="AK74" s="107"/>
      <c r="AL74" s="107"/>
      <c r="AM74" s="104">
        <f>AG74*'1. Standard_Cost'!B54+'Incremental_Cost Year 2021'!AH81*'1. Standard_Cost'!C54+'Incremental_Cost Year 2021'!AI81*'1. Standard_Cost'!D54+'Incremental_Cost Year 2021'!AJ81+'Incremental_Cost Year 2021'!AL81+AK74</f>
        <v>0</v>
      </c>
      <c r="AN74" s="104">
        <f>AM74*'1. Standard_Cost'!C58</f>
        <v>0</v>
      </c>
      <c r="AO74" s="107"/>
      <c r="AQ74" s="104">
        <f t="shared" ref="AQ74:AQ77" si="95">L74+M74</f>
        <v>0</v>
      </c>
      <c r="AR74" s="104">
        <f t="shared" ref="AR74:AR77" si="96">AF74</f>
        <v>0</v>
      </c>
      <c r="AS74" s="104">
        <f t="shared" ref="AS74:AS77" si="97">AM74+AN74</f>
        <v>0</v>
      </c>
      <c r="AT74" s="104">
        <f>SUM(AQ74,AR74,AS74)</f>
        <v>0</v>
      </c>
      <c r="AU74" s="108"/>
      <c r="AV74" s="108"/>
      <c r="AW74" s="108"/>
      <c r="AX74" s="108"/>
      <c r="AY74" s="108"/>
      <c r="AZ74" s="108"/>
      <c r="BA74" s="109">
        <f t="shared" ref="BA74:BA77" si="98">SUM(AU74:AZ74)-AT74</f>
        <v>0</v>
      </c>
    </row>
    <row r="75" spans="1:53" ht="14.1" customHeight="1" outlineLevel="2" x14ac:dyDescent="0.2">
      <c r="B75" s="94"/>
      <c r="C75" s="95"/>
      <c r="D75" s="110"/>
      <c r="E75" s="110"/>
      <c r="F75" s="110"/>
      <c r="G75" s="111"/>
      <c r="H75" s="99" t="s">
        <v>50</v>
      </c>
      <c r="I75" s="100"/>
      <c r="J75" s="101"/>
      <c r="K75" s="101"/>
      <c r="L75" s="102" t="str">
        <f>IF(I75&lt;&gt;0,((VLOOKUP(I75,'1. Standard_Cost'!$B$4:$D$8,2)+VLOOKUP(I75,'1. Standard_Cost'!$B$4:$D$8,3))*J75*K75),"0")</f>
        <v>0</v>
      </c>
      <c r="M75" s="102">
        <f>L75*'1. Standard_Cost'!F34</f>
        <v>0</v>
      </c>
      <c r="N75" s="103"/>
      <c r="O75" s="103"/>
      <c r="P75" s="103"/>
      <c r="Q75" s="103"/>
      <c r="R75" s="104">
        <f>+N75*P75*'1. Standard_Cost'!$B$12</f>
        <v>0</v>
      </c>
      <c r="S75" s="104">
        <f>+N75*O75*P75*'1. Standard_Cost'!$C$12</f>
        <v>0</v>
      </c>
      <c r="T75" s="104">
        <f>+N75*P75*Q75*'1. Standard_Cost'!$D$12</f>
        <v>0</v>
      </c>
      <c r="U75" s="104">
        <f>+N75*O75*'1. Standard_Cost'!$E$12</f>
        <v>0</v>
      </c>
      <c r="V75" s="103"/>
      <c r="W75" s="103"/>
      <c r="X75" s="103"/>
      <c r="Y75" s="104">
        <f>+V75*((X75*'1. Standard_Cost'!$B$16)+(W75*X75*'1. Standard_Cost'!$C$16))</f>
        <v>0</v>
      </c>
      <c r="Z75" s="103"/>
      <c r="AA75" s="103"/>
      <c r="AB75" s="104">
        <f>+Z75*'1. Standard_Cost'!$B$20+AA75*'1. Standard_Cost'!$C$20</f>
        <v>0</v>
      </c>
      <c r="AC75" s="105"/>
      <c r="AD75" s="106"/>
      <c r="AE75" s="104">
        <f>SUM(AD75,AC75,AB75,Y75,U75,T75,S75,R75)*'1. Standard_Cost'!B58</f>
        <v>0</v>
      </c>
      <c r="AF75" s="104">
        <f t="shared" ref="AF75:AF77" si="99">SUM(AD75,AE75)</f>
        <v>0</v>
      </c>
      <c r="AG75" s="103"/>
      <c r="AH75" s="103"/>
      <c r="AI75" s="103"/>
      <c r="AJ75" s="107"/>
      <c r="AK75" s="107"/>
      <c r="AL75" s="107"/>
      <c r="AM75" s="104">
        <f>AG75*'1. Standard_Cost'!B54+'Incremental_Cost Year 2021'!AH82*'1. Standard_Cost'!C54+'Incremental_Cost Year 2021'!AI82*'1. Standard_Cost'!D54+'Incremental_Cost Year 2021'!AJ82+'Incremental_Cost Year 2021'!AL82+AK75</f>
        <v>0</v>
      </c>
      <c r="AN75" s="104">
        <f>AM75*'1. Standard_Cost'!C58</f>
        <v>0</v>
      </c>
      <c r="AO75" s="107"/>
      <c r="AQ75" s="104">
        <f t="shared" si="95"/>
        <v>0</v>
      </c>
      <c r="AR75" s="104">
        <f t="shared" si="96"/>
        <v>0</v>
      </c>
      <c r="AS75" s="104">
        <f t="shared" si="97"/>
        <v>0</v>
      </c>
      <c r="AT75" s="104">
        <f t="shared" ref="AT75:AT77" si="100">SUM(AQ75,AR75,AS75)</f>
        <v>0</v>
      </c>
      <c r="AU75" s="108"/>
      <c r="AV75" s="108">
        <v>0</v>
      </c>
      <c r="AW75" s="108"/>
      <c r="AX75" s="108"/>
      <c r="AY75" s="108"/>
      <c r="AZ75" s="108"/>
      <c r="BA75" s="109">
        <f t="shared" si="98"/>
        <v>0</v>
      </c>
    </row>
    <row r="76" spans="1:53" ht="14.1" customHeight="1" outlineLevel="2" x14ac:dyDescent="0.2">
      <c r="B76" s="94"/>
      <c r="C76" s="95"/>
      <c r="D76" s="110"/>
      <c r="E76" s="110"/>
      <c r="F76" s="110"/>
      <c r="G76" s="111"/>
      <c r="H76" s="99" t="s">
        <v>51</v>
      </c>
      <c r="I76" s="100"/>
      <c r="J76" s="101"/>
      <c r="K76" s="101"/>
      <c r="L76" s="102" t="str">
        <f>IF(I76&lt;&gt;0,((VLOOKUP(I76,'1. Standard_Cost'!$B$4:$D$8,2)+VLOOKUP(I76,'1. Standard_Cost'!$B$4:$D$8,3))*J76*K76),"0")</f>
        <v>0</v>
      </c>
      <c r="M76" s="102">
        <f>L76*'1. Standard_Cost'!F34</f>
        <v>0</v>
      </c>
      <c r="N76" s="103"/>
      <c r="O76" s="103"/>
      <c r="P76" s="103"/>
      <c r="Q76" s="103"/>
      <c r="R76" s="104">
        <f>+N76*P76*'1. Standard_Cost'!$B$12</f>
        <v>0</v>
      </c>
      <c r="S76" s="104">
        <f>+N76*O76*P76*'1. Standard_Cost'!$C$12</f>
        <v>0</v>
      </c>
      <c r="T76" s="104">
        <f>+N76*P76*Q76*'1. Standard_Cost'!$D$12</f>
        <v>0</v>
      </c>
      <c r="U76" s="104">
        <f>+N76*O76*'1. Standard_Cost'!$E$12</f>
        <v>0</v>
      </c>
      <c r="V76" s="103"/>
      <c r="W76" s="103"/>
      <c r="X76" s="103"/>
      <c r="Y76" s="104">
        <f>+V76*((X76*'1. Standard_Cost'!$B$16)+(W76*X76*'1. Standard_Cost'!$C$16))</f>
        <v>0</v>
      </c>
      <c r="Z76" s="103"/>
      <c r="AA76" s="103"/>
      <c r="AB76" s="104">
        <f>+Z76*'1. Standard_Cost'!$B$20+AA76*'1. Standard_Cost'!$C$20</f>
        <v>0</v>
      </c>
      <c r="AC76" s="105"/>
      <c r="AD76" s="106"/>
      <c r="AE76" s="104">
        <f>SUM(AD76,AC76,AB76,Y76,U76,T76,S76,R76)*'1. Standard_Cost'!B58</f>
        <v>0</v>
      </c>
      <c r="AF76" s="104">
        <f t="shared" si="99"/>
        <v>0</v>
      </c>
      <c r="AG76" s="103"/>
      <c r="AH76" s="103"/>
      <c r="AI76" s="103"/>
      <c r="AJ76" s="107"/>
      <c r="AK76" s="107"/>
      <c r="AL76" s="107"/>
      <c r="AM76" s="104">
        <f>AG76*'1. Standard_Cost'!B54+'Incremental_Cost Year 2021'!AH83*'1. Standard_Cost'!C54+'Incremental_Cost Year 2021'!AI83*'1. Standard_Cost'!D54+'Incremental_Cost Year 2021'!AJ83+'Incremental_Cost Year 2021'!AL83+AK76</f>
        <v>0</v>
      </c>
      <c r="AN76" s="104">
        <f>AM76*'1. Standard_Cost'!C58</f>
        <v>0</v>
      </c>
      <c r="AO76" s="107"/>
      <c r="AQ76" s="104">
        <f t="shared" si="95"/>
        <v>0</v>
      </c>
      <c r="AR76" s="104">
        <f t="shared" si="96"/>
        <v>0</v>
      </c>
      <c r="AS76" s="104">
        <f t="shared" si="97"/>
        <v>0</v>
      </c>
      <c r="AT76" s="104">
        <f t="shared" si="100"/>
        <v>0</v>
      </c>
      <c r="AU76" s="108"/>
      <c r="AV76" s="108"/>
      <c r="AW76" s="108"/>
      <c r="AX76" s="108"/>
      <c r="AY76" s="108"/>
      <c r="AZ76" s="108"/>
      <c r="BA76" s="109">
        <f t="shared" si="98"/>
        <v>0</v>
      </c>
    </row>
    <row r="77" spans="1:53" ht="14.1" customHeight="1" outlineLevel="2" x14ac:dyDescent="0.2">
      <c r="B77" s="94"/>
      <c r="C77" s="95"/>
      <c r="D77" s="110"/>
      <c r="E77" s="110"/>
      <c r="F77" s="110"/>
      <c r="G77" s="111"/>
      <c r="H77" s="112" t="s">
        <v>179</v>
      </c>
      <c r="I77" s="100"/>
      <c r="J77" s="101"/>
      <c r="K77" s="101"/>
      <c r="L77" s="102" t="str">
        <f>IF(I77&lt;&gt;0,((VLOOKUP(I77,'1. Standard_Cost'!$B$4:$D$8,2)+VLOOKUP(I77,'1. Standard_Cost'!$B$4:$D$8,3))*J77*K77),"0")</f>
        <v>0</v>
      </c>
      <c r="M77" s="102">
        <f>L77*'1. Standard_Cost'!F34</f>
        <v>0</v>
      </c>
      <c r="N77" s="103"/>
      <c r="O77" s="103"/>
      <c r="P77" s="103"/>
      <c r="Q77" s="103"/>
      <c r="R77" s="104">
        <f>+N77*P77*'1. Standard_Cost'!$B$12</f>
        <v>0</v>
      </c>
      <c r="S77" s="104">
        <f>+N77*O77*P77*'1. Standard_Cost'!$C$12</f>
        <v>0</v>
      </c>
      <c r="T77" s="104">
        <f>+N77*P77*Q77*'1. Standard_Cost'!$D$12</f>
        <v>0</v>
      </c>
      <c r="U77" s="104">
        <f>+N77*O77*'1. Standard_Cost'!$E$12</f>
        <v>0</v>
      </c>
      <c r="V77" s="103"/>
      <c r="W77" s="103"/>
      <c r="X77" s="103"/>
      <c r="Y77" s="104">
        <f>+V77*((X77*'1. Standard_Cost'!$B$16)+(W77*X77*'1. Standard_Cost'!$C$16))</f>
        <v>0</v>
      </c>
      <c r="Z77" s="103"/>
      <c r="AA77" s="103"/>
      <c r="AB77" s="104">
        <f>+Z77*'1. Standard_Cost'!$B$20+AA77*'1. Standard_Cost'!$C$20</f>
        <v>0</v>
      </c>
      <c r="AC77" s="105"/>
      <c r="AD77" s="106"/>
      <c r="AE77" s="104">
        <f>SUM(AD77,AC77,AB77,Y77,U77,T77,S77,R77)*'1. Standard_Cost'!B58</f>
        <v>0</v>
      </c>
      <c r="AF77" s="104">
        <f t="shared" si="99"/>
        <v>0</v>
      </c>
      <c r="AG77" s="103"/>
      <c r="AH77" s="103"/>
      <c r="AI77" s="103"/>
      <c r="AJ77" s="107"/>
      <c r="AK77" s="107"/>
      <c r="AL77" s="107"/>
      <c r="AM77" s="104">
        <f>AG77*'1. Standard_Cost'!B54+'Incremental_Cost Year 2021'!AH84*'1. Standard_Cost'!C54+'Incremental_Cost Year 2021'!AI84*'1. Standard_Cost'!D54+'Incremental_Cost Year 2021'!AJ84+'Incremental_Cost Year 2021'!AL84+AK77</f>
        <v>0</v>
      </c>
      <c r="AN77" s="104">
        <f>AM77*'1. Standard_Cost'!C58</f>
        <v>0</v>
      </c>
      <c r="AO77" s="107"/>
      <c r="AQ77" s="104">
        <f t="shared" si="95"/>
        <v>0</v>
      </c>
      <c r="AR77" s="104">
        <f t="shared" si="96"/>
        <v>0</v>
      </c>
      <c r="AS77" s="104">
        <f t="shared" si="97"/>
        <v>0</v>
      </c>
      <c r="AT77" s="104">
        <f t="shared" si="100"/>
        <v>0</v>
      </c>
      <c r="AU77" s="108"/>
      <c r="AV77" s="108"/>
      <c r="AW77" s="108"/>
      <c r="AX77" s="108"/>
      <c r="AY77" s="108"/>
      <c r="AZ77" s="108"/>
      <c r="BA77" s="109">
        <f t="shared" si="98"/>
        <v>0</v>
      </c>
    </row>
    <row r="78" spans="1:53" ht="65.25" customHeight="1" outlineLevel="1" x14ac:dyDescent="0.2">
      <c r="B78" s="94"/>
      <c r="C78" s="95"/>
      <c r="D78" s="113" t="s">
        <v>48</v>
      </c>
      <c r="E78" s="113" t="s">
        <v>203</v>
      </c>
      <c r="F78" s="114" t="s">
        <v>154</v>
      </c>
      <c r="G78" s="115" t="s">
        <v>155</v>
      </c>
      <c r="H78" s="122" t="s">
        <v>204</v>
      </c>
      <c r="I78" s="117"/>
      <c r="J78" s="117"/>
      <c r="K78" s="117"/>
      <c r="L78" s="118">
        <f>SUM(L74:L77)</f>
        <v>0</v>
      </c>
      <c r="M78" s="118">
        <f>SUM(M74:M77)</f>
        <v>0</v>
      </c>
      <c r="N78" s="117"/>
      <c r="O78" s="117"/>
      <c r="P78" s="117"/>
      <c r="Q78" s="117"/>
      <c r="R78" s="119">
        <f>SUM(R74:R77)</f>
        <v>0</v>
      </c>
      <c r="S78" s="119">
        <f>SUM(S74:S77)</f>
        <v>0</v>
      </c>
      <c r="T78" s="119">
        <f>SUM(T74:T77)</f>
        <v>0</v>
      </c>
      <c r="U78" s="119">
        <f>SUM(U74:U77)</f>
        <v>0</v>
      </c>
      <c r="V78" s="117"/>
      <c r="W78" s="117"/>
      <c r="X78" s="117"/>
      <c r="Y78" s="118">
        <f>SUM(Y74:Y77)</f>
        <v>0</v>
      </c>
      <c r="Z78" s="117"/>
      <c r="AA78" s="117"/>
      <c r="AB78" s="118">
        <f t="shared" ref="AB78:AF78" si="101">SUM(AB74:AB77)</f>
        <v>0</v>
      </c>
      <c r="AC78" s="118">
        <f t="shared" si="101"/>
        <v>0</v>
      </c>
      <c r="AD78" s="118">
        <f t="shared" si="101"/>
        <v>0</v>
      </c>
      <c r="AE78" s="118">
        <f t="shared" si="101"/>
        <v>0</v>
      </c>
      <c r="AF78" s="118">
        <f t="shared" si="101"/>
        <v>0</v>
      </c>
      <c r="AG78" s="117"/>
      <c r="AH78" s="117"/>
      <c r="AI78" s="117"/>
      <c r="AJ78" s="119">
        <f>SUM(AJ74:AJ77)</f>
        <v>0</v>
      </c>
      <c r="AK78" s="119">
        <f>SUM(AK74:AK77)</f>
        <v>0</v>
      </c>
      <c r="AL78" s="119">
        <f>SUM(AL74:AL77)</f>
        <v>0</v>
      </c>
      <c r="AM78" s="118">
        <f>SUM(AM74:AM77)</f>
        <v>0</v>
      </c>
      <c r="AN78" s="118">
        <f>SUM(AN74:AN77)</f>
        <v>0</v>
      </c>
      <c r="AO78" s="116"/>
      <c r="AP78" s="120"/>
      <c r="AQ78" s="121">
        <f t="shared" ref="AQ78:BA78" si="102">SUM(AQ74:AQ77)</f>
        <v>0</v>
      </c>
      <c r="AR78" s="121">
        <f t="shared" si="102"/>
        <v>0</v>
      </c>
      <c r="AS78" s="121">
        <f t="shared" si="102"/>
        <v>0</v>
      </c>
      <c r="AT78" s="121">
        <f t="shared" si="102"/>
        <v>0</v>
      </c>
      <c r="AU78" s="121">
        <f t="shared" si="102"/>
        <v>0</v>
      </c>
      <c r="AV78" s="121">
        <f t="shared" si="102"/>
        <v>0</v>
      </c>
      <c r="AW78" s="121">
        <f t="shared" si="102"/>
        <v>0</v>
      </c>
      <c r="AX78" s="121">
        <f t="shared" si="102"/>
        <v>0</v>
      </c>
      <c r="AY78" s="121">
        <f t="shared" si="102"/>
        <v>0</v>
      </c>
      <c r="AZ78" s="121">
        <f t="shared" si="102"/>
        <v>0</v>
      </c>
      <c r="BA78" s="121">
        <f t="shared" si="102"/>
        <v>0</v>
      </c>
    </row>
    <row r="79" spans="1:53" ht="14.1" customHeight="1" outlineLevel="2" x14ac:dyDescent="0.2">
      <c r="B79" s="94"/>
      <c r="C79" s="95"/>
      <c r="D79" s="96"/>
      <c r="E79" s="96"/>
      <c r="F79" s="97"/>
      <c r="G79" s="98"/>
      <c r="H79" s="99" t="s">
        <v>49</v>
      </c>
      <c r="I79" s="100" t="s">
        <v>1</v>
      </c>
      <c r="J79" s="101">
        <v>1</v>
      </c>
      <c r="K79" s="101">
        <v>1</v>
      </c>
      <c r="L79" s="102">
        <f>IF(I79&lt;&gt;0,((VLOOKUP(I79,'1. Standard_Cost'!$B$4:$D$8,2)+VLOOKUP(I79,'1. Standard_Cost'!$B$4:$D$8,3))*J79*K79),"0")</f>
        <v>90125</v>
      </c>
      <c r="M79" s="102">
        <f>L79*'1. Standard_Cost'!F4</f>
        <v>15050.875</v>
      </c>
      <c r="N79" s="103"/>
      <c r="O79" s="103"/>
      <c r="P79" s="103"/>
      <c r="Q79" s="103"/>
      <c r="R79" s="104">
        <f>+N79*P79*'1. Standard_Cost'!$B$12</f>
        <v>0</v>
      </c>
      <c r="S79" s="104">
        <f>+N79*O79*P79*'1. Standard_Cost'!$C$12</f>
        <v>0</v>
      </c>
      <c r="T79" s="104">
        <f>+N79*P79*Q79*'1. Standard_Cost'!$D$12</f>
        <v>0</v>
      </c>
      <c r="U79" s="104">
        <f>+N79*O79*'1. Standard_Cost'!$E$12</f>
        <v>0</v>
      </c>
      <c r="V79" s="103"/>
      <c r="W79" s="103"/>
      <c r="X79" s="103"/>
      <c r="Y79" s="104">
        <f>+V79*((X79*'1. Standard_Cost'!$B$16)+(W79*X79*'1. Standard_Cost'!$C$16))</f>
        <v>0</v>
      </c>
      <c r="Z79" s="103"/>
      <c r="AA79" s="103"/>
      <c r="AB79" s="104">
        <f>+Z79*'1. Standard_Cost'!$B$20+AA79*'1. Standard_Cost'!$C$20</f>
        <v>0</v>
      </c>
      <c r="AC79" s="105">
        <v>15000</v>
      </c>
      <c r="AD79" s="106"/>
      <c r="AE79" s="104">
        <f>SUM(AD79,AC79,AB79,Y79,U79,T79,S79,R79)*'1. Standard_Cost'!B28</f>
        <v>3000</v>
      </c>
      <c r="AF79" s="104">
        <f>SUM(AD79,AE79)</f>
        <v>3000</v>
      </c>
      <c r="AG79" s="103"/>
      <c r="AH79" s="103"/>
      <c r="AI79" s="103"/>
      <c r="AJ79" s="107"/>
      <c r="AK79" s="107"/>
      <c r="AL79" s="107"/>
      <c r="AM79" s="104">
        <f>AG79*'1. Standard_Cost'!B59+'Incremental_Cost Year 2021'!AH86*'1. Standard_Cost'!C59+'Incremental_Cost Year 2021'!AI86*'1. Standard_Cost'!D59+'Incremental_Cost Year 2021'!AJ86+'Incremental_Cost Year 2021'!AL86+AK79</f>
        <v>0</v>
      </c>
      <c r="AN79" s="104">
        <f>AM79*'1. Standard_Cost'!C63</f>
        <v>0</v>
      </c>
      <c r="AO79" s="107"/>
      <c r="AQ79" s="104">
        <f t="shared" ref="AQ79:AQ82" si="103">L79+M79</f>
        <v>105175.875</v>
      </c>
      <c r="AR79" s="104">
        <f t="shared" ref="AR79:AR82" si="104">AF79</f>
        <v>3000</v>
      </c>
      <c r="AS79" s="104">
        <f t="shared" ref="AS79:AS82" si="105">AM79+AN79</f>
        <v>0</v>
      </c>
      <c r="AT79" s="104">
        <f>SUM(AQ79,AR79,AS79)</f>
        <v>108175.875</v>
      </c>
      <c r="AU79" s="108">
        <f>AT79</f>
        <v>108175.875</v>
      </c>
      <c r="AV79" s="108"/>
      <c r="AW79" s="108"/>
      <c r="AX79" s="108"/>
      <c r="AY79" s="108"/>
      <c r="AZ79" s="108"/>
      <c r="BA79" s="109">
        <f t="shared" ref="BA79:BA82" si="106">SUM(AU79:AZ79)-AT79</f>
        <v>0</v>
      </c>
    </row>
    <row r="80" spans="1:53" ht="14.1" customHeight="1" outlineLevel="2" x14ac:dyDescent="0.2">
      <c r="B80" s="94"/>
      <c r="C80" s="95"/>
      <c r="D80" s="110"/>
      <c r="E80" s="110"/>
      <c r="F80" s="110"/>
      <c r="G80" s="111"/>
      <c r="H80" s="99" t="s">
        <v>50</v>
      </c>
      <c r="I80" s="100"/>
      <c r="J80" s="101"/>
      <c r="K80" s="101"/>
      <c r="L80" s="102" t="str">
        <f>IF(I80&lt;&gt;0,((VLOOKUP(I80,'1. Standard_Cost'!$B$4:$D$8,2)+VLOOKUP(I80,'1. Standard_Cost'!$B$4:$D$8,3))*J80*K80),"0")</f>
        <v>0</v>
      </c>
      <c r="M80" s="102">
        <f>L80*'1. Standard_Cost'!F39</f>
        <v>0</v>
      </c>
      <c r="N80" s="103"/>
      <c r="O80" s="103"/>
      <c r="P80" s="103"/>
      <c r="Q80" s="103"/>
      <c r="R80" s="104">
        <f>+N80*P80*'1. Standard_Cost'!$B$12</f>
        <v>0</v>
      </c>
      <c r="S80" s="104">
        <f>+N80*O80*P80*'1. Standard_Cost'!$C$12</f>
        <v>0</v>
      </c>
      <c r="T80" s="104">
        <f>+N80*P80*Q80*'1. Standard_Cost'!$D$12</f>
        <v>0</v>
      </c>
      <c r="U80" s="104">
        <f>+N80*O80*'1. Standard_Cost'!$E$12</f>
        <v>0</v>
      </c>
      <c r="V80" s="103"/>
      <c r="W80" s="103"/>
      <c r="X80" s="103"/>
      <c r="Y80" s="104">
        <f>+V80*((X80*'1. Standard_Cost'!$B$16)+(W80*X80*'1. Standard_Cost'!$C$16))</f>
        <v>0</v>
      </c>
      <c r="Z80" s="103"/>
      <c r="AA80" s="103"/>
      <c r="AB80" s="104">
        <f>+Z80*'1. Standard_Cost'!$B$20+AA80*'1. Standard_Cost'!$C$20</f>
        <v>0</v>
      </c>
      <c r="AC80" s="105"/>
      <c r="AD80" s="106"/>
      <c r="AE80" s="104">
        <f>SUM(AD80,AC80,AB80,Y80,U80,T80,S80,R80)*'1. Standard_Cost'!B63</f>
        <v>0</v>
      </c>
      <c r="AF80" s="104">
        <f t="shared" ref="AF80:AF82" si="107">SUM(AD80,AE80)</f>
        <v>0</v>
      </c>
      <c r="AG80" s="103"/>
      <c r="AH80" s="103"/>
      <c r="AI80" s="103"/>
      <c r="AJ80" s="107"/>
      <c r="AK80" s="107"/>
      <c r="AL80" s="107"/>
      <c r="AM80" s="104">
        <f>AG80*'1. Standard_Cost'!B59+'Incremental_Cost Year 2021'!AH87*'1. Standard_Cost'!C59+'Incremental_Cost Year 2021'!AI87*'1. Standard_Cost'!D59+'Incremental_Cost Year 2021'!AJ87+'Incremental_Cost Year 2021'!AL87+AK80</f>
        <v>0</v>
      </c>
      <c r="AN80" s="104">
        <f>AM80*'1. Standard_Cost'!C63</f>
        <v>0</v>
      </c>
      <c r="AO80" s="107"/>
      <c r="AQ80" s="104">
        <f t="shared" si="103"/>
        <v>0</v>
      </c>
      <c r="AR80" s="104">
        <f t="shared" si="104"/>
        <v>0</v>
      </c>
      <c r="AS80" s="104">
        <f t="shared" si="105"/>
        <v>0</v>
      </c>
      <c r="AT80" s="104">
        <f t="shared" ref="AT80:AT82" si="108">SUM(AQ80,AR80,AS80)</f>
        <v>0</v>
      </c>
      <c r="AU80" s="108">
        <f t="shared" ref="AU80:AU92" si="109">AT80</f>
        <v>0</v>
      </c>
      <c r="AV80" s="108">
        <v>0</v>
      </c>
      <c r="AW80" s="108"/>
      <c r="AX80" s="108"/>
      <c r="AY80" s="108"/>
      <c r="AZ80" s="108"/>
      <c r="BA80" s="109">
        <f t="shared" si="106"/>
        <v>0</v>
      </c>
    </row>
    <row r="81" spans="1:53" ht="14.1" customHeight="1" outlineLevel="2" x14ac:dyDescent="0.2">
      <c r="B81" s="94"/>
      <c r="C81" s="95"/>
      <c r="D81" s="110"/>
      <c r="E81" s="110"/>
      <c r="F81" s="110"/>
      <c r="G81" s="111"/>
      <c r="H81" s="99" t="s">
        <v>51</v>
      </c>
      <c r="I81" s="100"/>
      <c r="J81" s="101"/>
      <c r="K81" s="101"/>
      <c r="L81" s="102" t="str">
        <f>IF(I81&lt;&gt;0,((VLOOKUP(I81,'1. Standard_Cost'!$B$4:$D$8,2)+VLOOKUP(I81,'1. Standard_Cost'!$B$4:$D$8,3))*J81*K81),"0")</f>
        <v>0</v>
      </c>
      <c r="M81" s="102">
        <f>L81*'1. Standard_Cost'!F39</f>
        <v>0</v>
      </c>
      <c r="N81" s="103"/>
      <c r="O81" s="103"/>
      <c r="P81" s="103"/>
      <c r="Q81" s="103"/>
      <c r="R81" s="104">
        <f>+N81*P81*'1. Standard_Cost'!$B$12</f>
        <v>0</v>
      </c>
      <c r="S81" s="104">
        <f>+N81*O81*P81*'1. Standard_Cost'!$C$12</f>
        <v>0</v>
      </c>
      <c r="T81" s="104">
        <f>+N81*P81*Q81*'1. Standard_Cost'!$D$12</f>
        <v>0</v>
      </c>
      <c r="U81" s="104">
        <f>+N81*O81*'1. Standard_Cost'!$E$12</f>
        <v>0</v>
      </c>
      <c r="V81" s="103"/>
      <c r="W81" s="103"/>
      <c r="X81" s="103"/>
      <c r="Y81" s="104">
        <f>+V81*((X81*'1. Standard_Cost'!$B$16)+(W81*X81*'1. Standard_Cost'!$C$16))</f>
        <v>0</v>
      </c>
      <c r="Z81" s="103"/>
      <c r="AA81" s="103"/>
      <c r="AB81" s="104">
        <f>+Z81*'1. Standard_Cost'!$B$20+AA81*'1. Standard_Cost'!$C$20</f>
        <v>0</v>
      </c>
      <c r="AC81" s="105"/>
      <c r="AD81" s="106"/>
      <c r="AE81" s="104">
        <f>SUM(AD81,AC81,AB81,Y81,U81,T81,S81,R81)*'1. Standard_Cost'!B63</f>
        <v>0</v>
      </c>
      <c r="AF81" s="104">
        <f t="shared" si="107"/>
        <v>0</v>
      </c>
      <c r="AG81" s="103"/>
      <c r="AH81" s="103"/>
      <c r="AI81" s="103"/>
      <c r="AJ81" s="107"/>
      <c r="AK81" s="107"/>
      <c r="AL81" s="107"/>
      <c r="AM81" s="104">
        <f>AG81*'1. Standard_Cost'!B59+'Incremental_Cost Year 2021'!AH88*'1. Standard_Cost'!C59+'Incremental_Cost Year 2021'!AI88*'1. Standard_Cost'!D59+'Incremental_Cost Year 2021'!AJ88+'Incremental_Cost Year 2021'!AL88+AK81</f>
        <v>0</v>
      </c>
      <c r="AN81" s="104">
        <f>AM81*'1. Standard_Cost'!C63</f>
        <v>0</v>
      </c>
      <c r="AO81" s="107"/>
      <c r="AQ81" s="104">
        <f t="shared" si="103"/>
        <v>0</v>
      </c>
      <c r="AR81" s="104">
        <f t="shared" si="104"/>
        <v>0</v>
      </c>
      <c r="AS81" s="104">
        <f t="shared" si="105"/>
        <v>0</v>
      </c>
      <c r="AT81" s="104">
        <f t="shared" si="108"/>
        <v>0</v>
      </c>
      <c r="AU81" s="108">
        <f t="shared" si="109"/>
        <v>0</v>
      </c>
      <c r="AV81" s="108"/>
      <c r="AW81" s="108"/>
      <c r="AX81" s="108"/>
      <c r="AY81" s="108"/>
      <c r="AZ81" s="108"/>
      <c r="BA81" s="109">
        <f t="shared" si="106"/>
        <v>0</v>
      </c>
    </row>
    <row r="82" spans="1:53" ht="14.1" customHeight="1" outlineLevel="2" x14ac:dyDescent="0.2">
      <c r="B82" s="94"/>
      <c r="C82" s="95"/>
      <c r="D82" s="110"/>
      <c r="E82" s="110"/>
      <c r="F82" s="110"/>
      <c r="G82" s="111"/>
      <c r="H82" s="112" t="s">
        <v>179</v>
      </c>
      <c r="I82" s="100"/>
      <c r="J82" s="101"/>
      <c r="K82" s="101"/>
      <c r="L82" s="102" t="str">
        <f>IF(I82&lt;&gt;0,((VLOOKUP(I82,'1. Standard_Cost'!$B$4:$D$8,2)+VLOOKUP(I82,'1. Standard_Cost'!$B$4:$D$8,3))*J82*K82),"0")</f>
        <v>0</v>
      </c>
      <c r="M82" s="102">
        <f>L82*'1. Standard_Cost'!F39</f>
        <v>0</v>
      </c>
      <c r="N82" s="103"/>
      <c r="O82" s="103"/>
      <c r="P82" s="103"/>
      <c r="Q82" s="103"/>
      <c r="R82" s="104">
        <f>+N82*P82*'1. Standard_Cost'!$B$12</f>
        <v>0</v>
      </c>
      <c r="S82" s="104">
        <f>+N82*O82*P82*'1. Standard_Cost'!$C$12</f>
        <v>0</v>
      </c>
      <c r="T82" s="104">
        <f>+N82*P82*Q82*'1. Standard_Cost'!$D$12</f>
        <v>0</v>
      </c>
      <c r="U82" s="104">
        <f>+N82*O82*'1. Standard_Cost'!$E$12</f>
        <v>0</v>
      </c>
      <c r="V82" s="103"/>
      <c r="W82" s="103"/>
      <c r="X82" s="103"/>
      <c r="Y82" s="104">
        <f>+V82*((X82*'1. Standard_Cost'!$B$16)+(W82*X82*'1. Standard_Cost'!$C$16))</f>
        <v>0</v>
      </c>
      <c r="Z82" s="103"/>
      <c r="AA82" s="103"/>
      <c r="AB82" s="104">
        <f>+Z82*'1. Standard_Cost'!$B$20+AA82*'1. Standard_Cost'!$C$20</f>
        <v>0</v>
      </c>
      <c r="AC82" s="105"/>
      <c r="AD82" s="106"/>
      <c r="AE82" s="104">
        <f>SUM(AD82,AC82,AB82,Y82,U82,T82,S82,R82)*'1. Standard_Cost'!B63</f>
        <v>0</v>
      </c>
      <c r="AF82" s="104">
        <f t="shared" si="107"/>
        <v>0</v>
      </c>
      <c r="AG82" s="103"/>
      <c r="AH82" s="103"/>
      <c r="AI82" s="103"/>
      <c r="AJ82" s="107"/>
      <c r="AK82" s="107"/>
      <c r="AL82" s="107"/>
      <c r="AM82" s="104">
        <f>AG82*'1. Standard_Cost'!B59+'Incremental_Cost Year 2021'!AH89*'1. Standard_Cost'!C59+'Incremental_Cost Year 2021'!AI89*'1. Standard_Cost'!D59+'Incremental_Cost Year 2021'!AJ89+'Incremental_Cost Year 2021'!AL89+AK82</f>
        <v>0</v>
      </c>
      <c r="AN82" s="104">
        <f>AM82*'1. Standard_Cost'!C63</f>
        <v>0</v>
      </c>
      <c r="AO82" s="107"/>
      <c r="AQ82" s="104">
        <f t="shared" si="103"/>
        <v>0</v>
      </c>
      <c r="AR82" s="104">
        <f t="shared" si="104"/>
        <v>0</v>
      </c>
      <c r="AS82" s="104">
        <f t="shared" si="105"/>
        <v>0</v>
      </c>
      <c r="AT82" s="104">
        <f t="shared" si="108"/>
        <v>0</v>
      </c>
      <c r="AU82" s="108">
        <f t="shared" si="109"/>
        <v>0</v>
      </c>
      <c r="AV82" s="108"/>
      <c r="AW82" s="108"/>
      <c r="AX82" s="108"/>
      <c r="AY82" s="108"/>
      <c r="AZ82" s="108"/>
      <c r="BA82" s="109">
        <f t="shared" si="106"/>
        <v>0</v>
      </c>
    </row>
    <row r="83" spans="1:53" ht="25.7" customHeight="1" outlineLevel="1" x14ac:dyDescent="0.2">
      <c r="A83" s="150"/>
      <c r="B83" s="94"/>
      <c r="C83" s="95"/>
      <c r="D83" s="113" t="s">
        <v>515</v>
      </c>
      <c r="E83" s="113" t="s">
        <v>206</v>
      </c>
      <c r="F83" s="114" t="s">
        <v>154</v>
      </c>
      <c r="G83" s="115" t="s">
        <v>155</v>
      </c>
      <c r="H83" s="122" t="s">
        <v>205</v>
      </c>
      <c r="I83" s="117"/>
      <c r="J83" s="117"/>
      <c r="K83" s="117"/>
      <c r="L83" s="118">
        <f>SUM(L79:L82)</f>
        <v>90125</v>
      </c>
      <c r="M83" s="118">
        <f>SUM(M79:M82)</f>
        <v>15050.875</v>
      </c>
      <c r="N83" s="117"/>
      <c r="O83" s="117"/>
      <c r="P83" s="117"/>
      <c r="Q83" s="117"/>
      <c r="R83" s="119">
        <f>SUM(R79:R82)</f>
        <v>0</v>
      </c>
      <c r="S83" s="119">
        <f>SUM(S79:S82)</f>
        <v>0</v>
      </c>
      <c r="T83" s="119">
        <f>SUM(T79:T82)</f>
        <v>0</v>
      </c>
      <c r="U83" s="119">
        <f>SUM(U79:U82)</f>
        <v>0</v>
      </c>
      <c r="V83" s="117"/>
      <c r="W83" s="117"/>
      <c r="X83" s="117"/>
      <c r="Y83" s="118">
        <f>SUM(Y79:Y82)</f>
        <v>0</v>
      </c>
      <c r="Z83" s="117"/>
      <c r="AA83" s="117"/>
      <c r="AB83" s="118">
        <f t="shared" ref="AB83:AF83" si="110">SUM(AB79:AB82)</f>
        <v>0</v>
      </c>
      <c r="AC83" s="118">
        <f t="shared" si="110"/>
        <v>15000</v>
      </c>
      <c r="AD83" s="118">
        <f t="shared" si="110"/>
        <v>0</v>
      </c>
      <c r="AE83" s="118">
        <f t="shared" si="110"/>
        <v>3000</v>
      </c>
      <c r="AF83" s="118">
        <f t="shared" si="110"/>
        <v>3000</v>
      </c>
      <c r="AG83" s="117"/>
      <c r="AH83" s="117"/>
      <c r="AI83" s="117"/>
      <c r="AJ83" s="119">
        <f>SUM(AJ79:AJ82)</f>
        <v>0</v>
      </c>
      <c r="AK83" s="119">
        <f>SUM(AK79:AK82)</f>
        <v>0</v>
      </c>
      <c r="AL83" s="119">
        <f>SUM(AL79:AL82)</f>
        <v>0</v>
      </c>
      <c r="AM83" s="118">
        <f>SUM(AM79:AM82)</f>
        <v>0</v>
      </c>
      <c r="AN83" s="118">
        <f>SUM(AN79:AN82)</f>
        <v>0</v>
      </c>
      <c r="AO83" s="116"/>
      <c r="AP83" s="120"/>
      <c r="AQ83" s="121">
        <f t="shared" ref="AQ83:BA83" si="111">SUM(AQ79:AQ82)</f>
        <v>105175.875</v>
      </c>
      <c r="AR83" s="121">
        <f t="shared" si="111"/>
        <v>3000</v>
      </c>
      <c r="AS83" s="121">
        <f t="shared" si="111"/>
        <v>0</v>
      </c>
      <c r="AT83" s="121">
        <f t="shared" si="111"/>
        <v>108175.875</v>
      </c>
      <c r="AU83" s="121">
        <f t="shared" si="111"/>
        <v>108175.875</v>
      </c>
      <c r="AV83" s="121">
        <f t="shared" si="111"/>
        <v>0</v>
      </c>
      <c r="AW83" s="121">
        <f t="shared" si="111"/>
        <v>0</v>
      </c>
      <c r="AX83" s="121">
        <f t="shared" si="111"/>
        <v>0</v>
      </c>
      <c r="AY83" s="121">
        <f t="shared" si="111"/>
        <v>0</v>
      </c>
      <c r="AZ83" s="121">
        <f t="shared" si="111"/>
        <v>0</v>
      </c>
      <c r="BA83" s="121">
        <f t="shared" si="111"/>
        <v>0</v>
      </c>
    </row>
    <row r="84" spans="1:53" ht="14.1" customHeight="1" outlineLevel="2" x14ac:dyDescent="0.2">
      <c r="B84" s="94"/>
      <c r="C84" s="95"/>
      <c r="D84" s="96"/>
      <c r="E84" s="96"/>
      <c r="F84" s="97"/>
      <c r="G84" s="98"/>
      <c r="H84" s="99" t="s">
        <v>49</v>
      </c>
      <c r="I84" s="100"/>
      <c r="J84" s="101"/>
      <c r="K84" s="101"/>
      <c r="L84" s="102" t="str">
        <f>IF(I84&lt;&gt;0,((VLOOKUP(I84,'1. Standard_Cost'!$B$4:$D$8,2)+VLOOKUP(I84,'1. Standard_Cost'!$B$4:$D$8,3))*J84*K84),"0")</f>
        <v>0</v>
      </c>
      <c r="M84" s="102">
        <f>L84*'1. Standard_Cost'!F44</f>
        <v>0</v>
      </c>
      <c r="N84" s="103"/>
      <c r="O84" s="103"/>
      <c r="P84" s="103"/>
      <c r="Q84" s="103"/>
      <c r="R84" s="104">
        <f>+N84*P84*'1. Standard_Cost'!$B$12</f>
        <v>0</v>
      </c>
      <c r="S84" s="104">
        <f>+N84*O84*P84*'1. Standard_Cost'!$C$12</f>
        <v>0</v>
      </c>
      <c r="T84" s="104">
        <f>+N84*P84*Q84*'1. Standard_Cost'!$D$12</f>
        <v>0</v>
      </c>
      <c r="U84" s="104">
        <f>+N84*O84*'1. Standard_Cost'!$E$12</f>
        <v>0</v>
      </c>
      <c r="V84" s="103"/>
      <c r="W84" s="103"/>
      <c r="X84" s="103"/>
      <c r="Y84" s="104">
        <f>+V84*((X84*'1. Standard_Cost'!$B$16)+(W84*X84*'1. Standard_Cost'!$C$16))</f>
        <v>0</v>
      </c>
      <c r="Z84" s="103"/>
      <c r="AA84" s="103"/>
      <c r="AB84" s="104">
        <f>+Z84*'1. Standard_Cost'!$B$20+AA84*'1. Standard_Cost'!$C$20</f>
        <v>0</v>
      </c>
      <c r="AC84" s="105"/>
      <c r="AD84" s="106"/>
      <c r="AE84" s="104">
        <f>SUM(AD84,AC84,AB84,Y84,U84,T84,S84,R84)*'1. Standard_Cost'!B68</f>
        <v>0</v>
      </c>
      <c r="AF84" s="104">
        <f>SUM(AD84,AE84)</f>
        <v>0</v>
      </c>
      <c r="AG84" s="103"/>
      <c r="AH84" s="103"/>
      <c r="AI84" s="103"/>
      <c r="AJ84" s="107"/>
      <c r="AK84" s="107"/>
      <c r="AL84" s="107"/>
      <c r="AM84" s="104">
        <f>AG84*'1. Standard_Cost'!B64+'Incremental_Cost Year 2021'!AH91*'1. Standard_Cost'!C64+'Incremental_Cost Year 2021'!AI91*'1. Standard_Cost'!D64+'Incremental_Cost Year 2021'!AJ91+'Incremental_Cost Year 2021'!AL91+AK84</f>
        <v>0</v>
      </c>
      <c r="AN84" s="104">
        <f>AM84*'1. Standard_Cost'!C68</f>
        <v>0</v>
      </c>
      <c r="AO84" s="107"/>
      <c r="AQ84" s="104">
        <f t="shared" ref="AQ84:AQ87" si="112">L84+M84</f>
        <v>0</v>
      </c>
      <c r="AR84" s="104">
        <f t="shared" ref="AR84:AR87" si="113">AF84</f>
        <v>0</v>
      </c>
      <c r="AS84" s="104">
        <f t="shared" ref="AS84:AS87" si="114">AM84+AN84</f>
        <v>0</v>
      </c>
      <c r="AT84" s="104">
        <f>SUM(AQ84,AR84,AS84)</f>
        <v>0</v>
      </c>
      <c r="AU84" s="108">
        <f t="shared" si="109"/>
        <v>0</v>
      </c>
      <c r="AV84" s="108"/>
      <c r="AW84" s="108"/>
      <c r="AX84" s="108"/>
      <c r="AY84" s="108"/>
      <c r="AZ84" s="108"/>
      <c r="BA84" s="109">
        <f t="shared" ref="BA84:BA87" si="115">SUM(AU84:AZ84)-AT84</f>
        <v>0</v>
      </c>
    </row>
    <row r="85" spans="1:53" ht="14.1" customHeight="1" outlineLevel="2" x14ac:dyDescent="0.2">
      <c r="B85" s="94"/>
      <c r="C85" s="95"/>
      <c r="D85" s="110"/>
      <c r="E85" s="110"/>
      <c r="F85" s="110"/>
      <c r="G85" s="111"/>
      <c r="H85" s="99" t="s">
        <v>50</v>
      </c>
      <c r="I85" s="100"/>
      <c r="J85" s="101"/>
      <c r="K85" s="101"/>
      <c r="L85" s="102" t="str">
        <f>IF(I85&lt;&gt;0,((VLOOKUP(I85,'1. Standard_Cost'!$B$4:$D$8,2)+VLOOKUP(I85,'1. Standard_Cost'!$B$4:$D$8,3))*J85*K85),"0")</f>
        <v>0</v>
      </c>
      <c r="M85" s="102">
        <f>L85*'1. Standard_Cost'!F44</f>
        <v>0</v>
      </c>
      <c r="N85" s="103"/>
      <c r="O85" s="103"/>
      <c r="P85" s="103"/>
      <c r="Q85" s="103"/>
      <c r="R85" s="104">
        <f>+N85*P85*'1. Standard_Cost'!$B$12</f>
        <v>0</v>
      </c>
      <c r="S85" s="104">
        <f>+N85*O85*P85*'1. Standard_Cost'!$C$12</f>
        <v>0</v>
      </c>
      <c r="T85" s="104">
        <f>+N85*P85*Q85*'1. Standard_Cost'!$D$12</f>
        <v>0</v>
      </c>
      <c r="U85" s="104">
        <f>+N85*O85*'1. Standard_Cost'!$E$12</f>
        <v>0</v>
      </c>
      <c r="V85" s="103"/>
      <c r="W85" s="103"/>
      <c r="X85" s="103"/>
      <c r="Y85" s="104">
        <f>+V85*((X85*'1. Standard_Cost'!$B$16)+(W85*X85*'1. Standard_Cost'!$C$16))</f>
        <v>0</v>
      </c>
      <c r="Z85" s="103"/>
      <c r="AA85" s="103"/>
      <c r="AB85" s="104">
        <f>+Z85*'1. Standard_Cost'!$B$20+AA85*'1. Standard_Cost'!$C$20</f>
        <v>0</v>
      </c>
      <c r="AC85" s="105"/>
      <c r="AD85" s="106"/>
      <c r="AE85" s="104">
        <f>SUM(AD85,AC85,AB85,Y85,U85,T85,S85,R85)*'1. Standard_Cost'!B68</f>
        <v>0</v>
      </c>
      <c r="AF85" s="104">
        <f t="shared" ref="AF85:AF87" si="116">SUM(AD85,AE85)</f>
        <v>0</v>
      </c>
      <c r="AG85" s="103"/>
      <c r="AH85" s="103"/>
      <c r="AI85" s="103"/>
      <c r="AJ85" s="107"/>
      <c r="AK85" s="107"/>
      <c r="AL85" s="107"/>
      <c r="AM85" s="104">
        <f>AG85*'1. Standard_Cost'!B64+'Incremental_Cost Year 2021'!AH92*'1. Standard_Cost'!C64+'Incremental_Cost Year 2021'!AI92*'1. Standard_Cost'!D64+'Incremental_Cost Year 2021'!AJ92+'Incremental_Cost Year 2021'!AL92+AK85</f>
        <v>0</v>
      </c>
      <c r="AN85" s="104">
        <f>AM85*'1. Standard_Cost'!C68</f>
        <v>0</v>
      </c>
      <c r="AO85" s="107"/>
      <c r="AQ85" s="104">
        <f t="shared" si="112"/>
        <v>0</v>
      </c>
      <c r="AR85" s="104">
        <f t="shared" si="113"/>
        <v>0</v>
      </c>
      <c r="AS85" s="104">
        <f t="shared" si="114"/>
        <v>0</v>
      </c>
      <c r="AT85" s="104">
        <f t="shared" ref="AT85:AT87" si="117">SUM(AQ85,AR85,AS85)</f>
        <v>0</v>
      </c>
      <c r="AU85" s="108">
        <f t="shared" si="109"/>
        <v>0</v>
      </c>
      <c r="AV85" s="108">
        <v>0</v>
      </c>
      <c r="AW85" s="108"/>
      <c r="AX85" s="108"/>
      <c r="AY85" s="108"/>
      <c r="AZ85" s="108"/>
      <c r="BA85" s="109">
        <f t="shared" si="115"/>
        <v>0</v>
      </c>
    </row>
    <row r="86" spans="1:53" ht="14.1" customHeight="1" outlineLevel="2" x14ac:dyDescent="0.2">
      <c r="B86" s="94"/>
      <c r="C86" s="95"/>
      <c r="D86" s="110"/>
      <c r="E86" s="110"/>
      <c r="F86" s="110"/>
      <c r="G86" s="111"/>
      <c r="H86" s="99" t="s">
        <v>51</v>
      </c>
      <c r="I86" s="100"/>
      <c r="J86" s="101"/>
      <c r="K86" s="101"/>
      <c r="L86" s="102" t="str">
        <f>IF(I86&lt;&gt;0,((VLOOKUP(I86,'1. Standard_Cost'!$B$4:$D$8,2)+VLOOKUP(I86,'1. Standard_Cost'!$B$4:$D$8,3))*J86*K86),"0")</f>
        <v>0</v>
      </c>
      <c r="M86" s="102">
        <f>L86*'1. Standard_Cost'!F44</f>
        <v>0</v>
      </c>
      <c r="N86" s="103"/>
      <c r="O86" s="103"/>
      <c r="P86" s="103"/>
      <c r="Q86" s="103"/>
      <c r="R86" s="104">
        <f>+N86*P86*'1. Standard_Cost'!$B$12</f>
        <v>0</v>
      </c>
      <c r="S86" s="104">
        <f>+N86*O86*P86*'1. Standard_Cost'!$C$12</f>
        <v>0</v>
      </c>
      <c r="T86" s="104">
        <f>+N86*P86*Q86*'1. Standard_Cost'!$D$12</f>
        <v>0</v>
      </c>
      <c r="U86" s="104">
        <f>+N86*O86*'1. Standard_Cost'!$E$12</f>
        <v>0</v>
      </c>
      <c r="V86" s="103"/>
      <c r="W86" s="103"/>
      <c r="X86" s="103"/>
      <c r="Y86" s="104">
        <f>+V86*((X86*'1. Standard_Cost'!$B$16)+(W86*X86*'1. Standard_Cost'!$C$16))</f>
        <v>0</v>
      </c>
      <c r="Z86" s="103"/>
      <c r="AA86" s="103"/>
      <c r="AB86" s="104">
        <f>+Z86*'1. Standard_Cost'!$B$20+AA86*'1. Standard_Cost'!$C$20</f>
        <v>0</v>
      </c>
      <c r="AC86" s="105"/>
      <c r="AD86" s="106"/>
      <c r="AE86" s="104">
        <f>SUM(AD86,AC86,AB86,Y86,U86,T86,S86,R86)*'1. Standard_Cost'!B68</f>
        <v>0</v>
      </c>
      <c r="AF86" s="104">
        <f t="shared" si="116"/>
        <v>0</v>
      </c>
      <c r="AG86" s="103"/>
      <c r="AH86" s="103"/>
      <c r="AI86" s="103"/>
      <c r="AJ86" s="107"/>
      <c r="AK86" s="107"/>
      <c r="AL86" s="107"/>
      <c r="AM86" s="104">
        <f>AG86*'1. Standard_Cost'!B64+'Incremental_Cost Year 2021'!AH93*'1. Standard_Cost'!C64+'Incremental_Cost Year 2021'!AI93*'1. Standard_Cost'!D64+'Incremental_Cost Year 2021'!AJ93+'Incremental_Cost Year 2021'!AL93+AK86</f>
        <v>0</v>
      </c>
      <c r="AN86" s="104">
        <f>AM86*'1. Standard_Cost'!C68</f>
        <v>0</v>
      </c>
      <c r="AO86" s="107"/>
      <c r="AQ86" s="104">
        <f t="shared" si="112"/>
        <v>0</v>
      </c>
      <c r="AR86" s="104">
        <f t="shared" si="113"/>
        <v>0</v>
      </c>
      <c r="AS86" s="104">
        <f t="shared" si="114"/>
        <v>0</v>
      </c>
      <c r="AT86" s="104">
        <f t="shared" si="117"/>
        <v>0</v>
      </c>
      <c r="AU86" s="108">
        <f t="shared" si="109"/>
        <v>0</v>
      </c>
      <c r="AV86" s="108"/>
      <c r="AW86" s="108"/>
      <c r="AX86" s="108"/>
      <c r="AY86" s="108"/>
      <c r="AZ86" s="108"/>
      <c r="BA86" s="109">
        <f t="shared" si="115"/>
        <v>0</v>
      </c>
    </row>
    <row r="87" spans="1:53" ht="14.1" customHeight="1" outlineLevel="2" x14ac:dyDescent="0.2">
      <c r="B87" s="94"/>
      <c r="C87" s="95"/>
      <c r="D87" s="110"/>
      <c r="E87" s="110"/>
      <c r="F87" s="110"/>
      <c r="G87" s="111"/>
      <c r="H87" s="112" t="s">
        <v>179</v>
      </c>
      <c r="I87" s="100"/>
      <c r="J87" s="101"/>
      <c r="K87" s="101"/>
      <c r="L87" s="102" t="str">
        <f>IF(I87&lt;&gt;0,((VLOOKUP(I87,'1. Standard_Cost'!$B$4:$D$8,2)+VLOOKUP(I87,'1. Standard_Cost'!$B$4:$D$8,3))*J87*K87),"0")</f>
        <v>0</v>
      </c>
      <c r="M87" s="102">
        <f>L87*'1. Standard_Cost'!F44</f>
        <v>0</v>
      </c>
      <c r="N87" s="103"/>
      <c r="O87" s="103"/>
      <c r="P87" s="103"/>
      <c r="Q87" s="103"/>
      <c r="R87" s="104">
        <f>+N87*P87*'1. Standard_Cost'!$B$12</f>
        <v>0</v>
      </c>
      <c r="S87" s="104">
        <f>+N87*O87*P87*'1. Standard_Cost'!$C$12</f>
        <v>0</v>
      </c>
      <c r="T87" s="104">
        <f>+N87*P87*Q87*'1. Standard_Cost'!$D$12</f>
        <v>0</v>
      </c>
      <c r="U87" s="104">
        <f>+N87*O87*'1. Standard_Cost'!$E$12</f>
        <v>0</v>
      </c>
      <c r="V87" s="103"/>
      <c r="W87" s="103"/>
      <c r="X87" s="103"/>
      <c r="Y87" s="104">
        <f>+V87*((X87*'1. Standard_Cost'!$B$16)+(W87*X87*'1. Standard_Cost'!$C$16))</f>
        <v>0</v>
      </c>
      <c r="Z87" s="103"/>
      <c r="AA87" s="103"/>
      <c r="AB87" s="104">
        <f>+Z87*'1. Standard_Cost'!$B$20+AA87*'1. Standard_Cost'!$C$20</f>
        <v>0</v>
      </c>
      <c r="AC87" s="105"/>
      <c r="AD87" s="106"/>
      <c r="AE87" s="104">
        <f>SUM(AD87,AC87,AB87,Y87,U87,T87,S87,R87)*'1. Standard_Cost'!B68</f>
        <v>0</v>
      </c>
      <c r="AF87" s="104">
        <f t="shared" si="116"/>
        <v>0</v>
      </c>
      <c r="AG87" s="103"/>
      <c r="AH87" s="103"/>
      <c r="AI87" s="103"/>
      <c r="AJ87" s="107"/>
      <c r="AK87" s="107"/>
      <c r="AL87" s="107"/>
      <c r="AM87" s="104">
        <f>AG87*'1. Standard_Cost'!B64+'Incremental_Cost Year 2021'!AH94*'1. Standard_Cost'!C64+'Incremental_Cost Year 2021'!AI94*'1. Standard_Cost'!D64+'Incremental_Cost Year 2021'!AJ94+'Incremental_Cost Year 2021'!AL94+AK87</f>
        <v>0</v>
      </c>
      <c r="AN87" s="104">
        <f>AM87*'1. Standard_Cost'!C68</f>
        <v>0</v>
      </c>
      <c r="AO87" s="107"/>
      <c r="AQ87" s="104">
        <f t="shared" si="112"/>
        <v>0</v>
      </c>
      <c r="AR87" s="104">
        <f t="shared" si="113"/>
        <v>0</v>
      </c>
      <c r="AS87" s="104">
        <f t="shared" si="114"/>
        <v>0</v>
      </c>
      <c r="AT87" s="104">
        <f t="shared" si="117"/>
        <v>0</v>
      </c>
      <c r="AU87" s="108">
        <f t="shared" si="109"/>
        <v>0</v>
      </c>
      <c r="AV87" s="108"/>
      <c r="AW87" s="108"/>
      <c r="AX87" s="108"/>
      <c r="AY87" s="108"/>
      <c r="AZ87" s="108"/>
      <c r="BA87" s="109">
        <f t="shared" si="115"/>
        <v>0</v>
      </c>
    </row>
    <row r="88" spans="1:53" ht="25.7" customHeight="1" outlineLevel="1" x14ac:dyDescent="0.2">
      <c r="A88" s="68"/>
      <c r="B88" s="94"/>
      <c r="C88" s="95"/>
      <c r="D88" s="113" t="s">
        <v>48</v>
      </c>
      <c r="E88" s="113" t="s">
        <v>207</v>
      </c>
      <c r="F88" s="114" t="s">
        <v>154</v>
      </c>
      <c r="G88" s="115" t="s">
        <v>155</v>
      </c>
      <c r="H88" s="122" t="s">
        <v>208</v>
      </c>
      <c r="I88" s="117"/>
      <c r="J88" s="117"/>
      <c r="K88" s="117"/>
      <c r="L88" s="118">
        <f>SUM(L84:L87)</f>
        <v>0</v>
      </c>
      <c r="M88" s="118">
        <f>SUM(M84:M87)</f>
        <v>0</v>
      </c>
      <c r="N88" s="117"/>
      <c r="O88" s="117"/>
      <c r="P88" s="117"/>
      <c r="Q88" s="117"/>
      <c r="R88" s="119">
        <f>SUM(R84:R87)</f>
        <v>0</v>
      </c>
      <c r="S88" s="119">
        <f>SUM(S84:S87)</f>
        <v>0</v>
      </c>
      <c r="T88" s="119">
        <f>SUM(T84:T87)</f>
        <v>0</v>
      </c>
      <c r="U88" s="119">
        <f>SUM(U84:U87)</f>
        <v>0</v>
      </c>
      <c r="V88" s="117"/>
      <c r="W88" s="117"/>
      <c r="X88" s="117"/>
      <c r="Y88" s="118">
        <f>SUM(Y84:Y87)</f>
        <v>0</v>
      </c>
      <c r="Z88" s="117"/>
      <c r="AA88" s="117"/>
      <c r="AB88" s="118">
        <f t="shared" ref="AB88:AF88" si="118">SUM(AB84:AB87)</f>
        <v>0</v>
      </c>
      <c r="AC88" s="118">
        <f t="shared" si="118"/>
        <v>0</v>
      </c>
      <c r="AD88" s="118">
        <f t="shared" si="118"/>
        <v>0</v>
      </c>
      <c r="AE88" s="118">
        <f t="shared" si="118"/>
        <v>0</v>
      </c>
      <c r="AF88" s="118">
        <f t="shared" si="118"/>
        <v>0</v>
      </c>
      <c r="AG88" s="117"/>
      <c r="AH88" s="117"/>
      <c r="AI88" s="117"/>
      <c r="AJ88" s="119">
        <f>SUM(AJ84:AJ87)</f>
        <v>0</v>
      </c>
      <c r="AK88" s="119">
        <f>SUM(AK84:AK87)</f>
        <v>0</v>
      </c>
      <c r="AL88" s="119">
        <f>SUM(AL84:AL87)</f>
        <v>0</v>
      </c>
      <c r="AM88" s="118">
        <f>SUM(AM84:AM87)</f>
        <v>0</v>
      </c>
      <c r="AN88" s="118">
        <f>SUM(AN84:AN87)</f>
        <v>0</v>
      </c>
      <c r="AO88" s="116"/>
      <c r="AP88" s="120"/>
      <c r="AQ88" s="121">
        <f t="shared" ref="AQ88:BA88" si="119">SUM(AQ84:AQ87)</f>
        <v>0</v>
      </c>
      <c r="AR88" s="121">
        <f t="shared" si="119"/>
        <v>0</v>
      </c>
      <c r="AS88" s="121">
        <f t="shared" si="119"/>
        <v>0</v>
      </c>
      <c r="AT88" s="121">
        <f t="shared" si="119"/>
        <v>0</v>
      </c>
      <c r="AU88" s="121">
        <f t="shared" si="119"/>
        <v>0</v>
      </c>
      <c r="AV88" s="121">
        <f t="shared" si="119"/>
        <v>0</v>
      </c>
      <c r="AW88" s="121">
        <f t="shared" si="119"/>
        <v>0</v>
      </c>
      <c r="AX88" s="121">
        <f t="shared" si="119"/>
        <v>0</v>
      </c>
      <c r="AY88" s="121">
        <f t="shared" si="119"/>
        <v>0</v>
      </c>
      <c r="AZ88" s="121">
        <f t="shared" si="119"/>
        <v>0</v>
      </c>
      <c r="BA88" s="121">
        <f t="shared" si="119"/>
        <v>0</v>
      </c>
    </row>
    <row r="89" spans="1:53" ht="14.1" customHeight="1" outlineLevel="2" x14ac:dyDescent="0.2">
      <c r="A89" s="68"/>
      <c r="B89" s="94"/>
      <c r="C89" s="95"/>
      <c r="D89" s="96"/>
      <c r="E89" s="96"/>
      <c r="F89" s="97"/>
      <c r="G89" s="98"/>
      <c r="H89" s="99" t="s">
        <v>49</v>
      </c>
      <c r="I89" s="100"/>
      <c r="J89" s="101"/>
      <c r="K89" s="101"/>
      <c r="L89" s="102" t="str">
        <f>IF(I89&lt;&gt;0,((VLOOKUP(I89,'1. Standard_Cost'!$B$4:$D$8,2)+VLOOKUP(I89,'1. Standard_Cost'!$B$4:$D$8,3))*J89*K89),"0")</f>
        <v>0</v>
      </c>
      <c r="M89" s="102">
        <f>L89*'1. Standard_Cost'!F49</f>
        <v>0</v>
      </c>
      <c r="N89" s="103"/>
      <c r="O89" s="103"/>
      <c r="P89" s="103"/>
      <c r="Q89" s="103"/>
      <c r="R89" s="104">
        <f>+N89*P89*'1. Standard_Cost'!$B$12</f>
        <v>0</v>
      </c>
      <c r="S89" s="104">
        <f>+N89*O89*P89*'1. Standard_Cost'!$C$12</f>
        <v>0</v>
      </c>
      <c r="T89" s="104">
        <f>+N89*P89*Q89*'1. Standard_Cost'!$D$12</f>
        <v>0</v>
      </c>
      <c r="U89" s="104">
        <f>+N89*O89*'1. Standard_Cost'!$E$12</f>
        <v>0</v>
      </c>
      <c r="V89" s="103"/>
      <c r="W89" s="103"/>
      <c r="X89" s="103"/>
      <c r="Y89" s="104">
        <f>+V89*((X89*'1. Standard_Cost'!$B$16)+(W89*X89*'1. Standard_Cost'!$C$16))</f>
        <v>0</v>
      </c>
      <c r="Z89" s="103"/>
      <c r="AA89" s="103"/>
      <c r="AB89" s="104">
        <f>+Z89*'1. Standard_Cost'!$B$20+AA89*'1. Standard_Cost'!$C$20</f>
        <v>0</v>
      </c>
      <c r="AC89" s="105"/>
      <c r="AD89" s="106"/>
      <c r="AE89" s="104">
        <f>SUM(AD89,AC89,AB89,Y89,U89,T89,S89,R89)*'1. Standard_Cost'!B73</f>
        <v>0</v>
      </c>
      <c r="AF89" s="104">
        <f>SUM(AD89,AE89)</f>
        <v>0</v>
      </c>
      <c r="AG89" s="103"/>
      <c r="AH89" s="103"/>
      <c r="AI89" s="103"/>
      <c r="AJ89" s="107"/>
      <c r="AK89" s="107"/>
      <c r="AL89" s="107"/>
      <c r="AM89" s="104">
        <f>AG89*'1. Standard_Cost'!B69+'Incremental_Cost Year 2021'!AH96*'1. Standard_Cost'!C69+'Incremental_Cost Year 2021'!AI96*'1. Standard_Cost'!D69+'Incremental_Cost Year 2021'!AJ96+'Incremental_Cost Year 2021'!AL96+AK89</f>
        <v>0</v>
      </c>
      <c r="AN89" s="104">
        <f>AM89*'1. Standard_Cost'!C73</f>
        <v>0</v>
      </c>
      <c r="AO89" s="107"/>
      <c r="AQ89" s="104">
        <f t="shared" ref="AQ89:AQ92" si="120">L89+M89</f>
        <v>0</v>
      </c>
      <c r="AR89" s="104">
        <f t="shared" ref="AR89:AR92" si="121">AF89</f>
        <v>0</v>
      </c>
      <c r="AS89" s="104">
        <f t="shared" ref="AS89:AS92" si="122">AM89+AN89</f>
        <v>0</v>
      </c>
      <c r="AT89" s="104">
        <f>SUM(AQ89,AR89,AS89)</f>
        <v>0</v>
      </c>
      <c r="AU89" s="108">
        <f t="shared" si="109"/>
        <v>0</v>
      </c>
      <c r="AV89" s="108"/>
      <c r="AW89" s="108"/>
      <c r="AX89" s="108"/>
      <c r="AY89" s="108"/>
      <c r="AZ89" s="108"/>
      <c r="BA89" s="109">
        <f t="shared" ref="BA89:BA92" si="123">SUM(AU89:AZ89)-AT89</f>
        <v>0</v>
      </c>
    </row>
    <row r="90" spans="1:53" ht="14.1" customHeight="1" outlineLevel="2" x14ac:dyDescent="0.2">
      <c r="A90" s="68"/>
      <c r="B90" s="94"/>
      <c r="C90" s="95"/>
      <c r="D90" s="110"/>
      <c r="E90" s="110"/>
      <c r="F90" s="110"/>
      <c r="G90" s="111"/>
      <c r="H90" s="99" t="s">
        <v>50</v>
      </c>
      <c r="I90" s="100"/>
      <c r="J90" s="101"/>
      <c r="K90" s="101"/>
      <c r="L90" s="102" t="str">
        <f>IF(I90&lt;&gt;0,((VLOOKUP(I90,'1. Standard_Cost'!$B$4:$D$8,2)+VLOOKUP(I90,'1. Standard_Cost'!$B$4:$D$8,3))*J90*K90),"0")</f>
        <v>0</v>
      </c>
      <c r="M90" s="102">
        <f>L90*'1. Standard_Cost'!F49</f>
        <v>0</v>
      </c>
      <c r="N90" s="103"/>
      <c r="O90" s="103"/>
      <c r="P90" s="103"/>
      <c r="Q90" s="103"/>
      <c r="R90" s="104">
        <f>+N90*P90*'1. Standard_Cost'!$B$12</f>
        <v>0</v>
      </c>
      <c r="S90" s="104">
        <f>+N90*O90*P90*'1. Standard_Cost'!$C$12</f>
        <v>0</v>
      </c>
      <c r="T90" s="104">
        <f>+N90*P90*Q90*'1. Standard_Cost'!$D$12</f>
        <v>0</v>
      </c>
      <c r="U90" s="104">
        <f>+N90*O90*'1. Standard_Cost'!$E$12</f>
        <v>0</v>
      </c>
      <c r="V90" s="103"/>
      <c r="W90" s="103"/>
      <c r="X90" s="103"/>
      <c r="Y90" s="104">
        <f>+V90*((X90*'1. Standard_Cost'!$B$16)+(W90*X90*'1. Standard_Cost'!$C$16))</f>
        <v>0</v>
      </c>
      <c r="Z90" s="103"/>
      <c r="AA90" s="103"/>
      <c r="AB90" s="104">
        <f>+Z90*'1. Standard_Cost'!$B$20+AA90*'1. Standard_Cost'!$C$20</f>
        <v>0</v>
      </c>
      <c r="AC90" s="105"/>
      <c r="AD90" s="106"/>
      <c r="AE90" s="104">
        <f>SUM(AD90,AC90,AB90,Y90,U90,T90,S90,R90)*'1. Standard_Cost'!B73</f>
        <v>0</v>
      </c>
      <c r="AF90" s="104">
        <f t="shared" ref="AF90:AF92" si="124">SUM(AD90,AE90)</f>
        <v>0</v>
      </c>
      <c r="AG90" s="103"/>
      <c r="AH90" s="103"/>
      <c r="AI90" s="103"/>
      <c r="AJ90" s="107"/>
      <c r="AK90" s="107"/>
      <c r="AL90" s="107"/>
      <c r="AM90" s="104">
        <f>AG90*'1. Standard_Cost'!B69+'Incremental_Cost Year 2021'!AH97*'1. Standard_Cost'!C69+'Incremental_Cost Year 2021'!AI97*'1. Standard_Cost'!D69+'Incremental_Cost Year 2021'!AJ97+'Incremental_Cost Year 2021'!AL97+AK90</f>
        <v>0</v>
      </c>
      <c r="AN90" s="104">
        <f>AM90*'1. Standard_Cost'!C73</f>
        <v>0</v>
      </c>
      <c r="AO90" s="107"/>
      <c r="AQ90" s="104">
        <f t="shared" si="120"/>
        <v>0</v>
      </c>
      <c r="AR90" s="104">
        <f t="shared" si="121"/>
        <v>0</v>
      </c>
      <c r="AS90" s="104">
        <f t="shared" si="122"/>
        <v>0</v>
      </c>
      <c r="AT90" s="104">
        <f t="shared" ref="AT90:AT92" si="125">SUM(AQ90,AR90,AS90)</f>
        <v>0</v>
      </c>
      <c r="AU90" s="108">
        <f t="shared" si="109"/>
        <v>0</v>
      </c>
      <c r="AV90" s="108">
        <v>0</v>
      </c>
      <c r="AW90" s="108"/>
      <c r="AX90" s="108"/>
      <c r="AY90" s="108"/>
      <c r="AZ90" s="108"/>
      <c r="BA90" s="109">
        <f t="shared" si="123"/>
        <v>0</v>
      </c>
    </row>
    <row r="91" spans="1:53" ht="14.1" customHeight="1" outlineLevel="2" x14ac:dyDescent="0.2">
      <c r="A91" s="68"/>
      <c r="B91" s="94"/>
      <c r="C91" s="95"/>
      <c r="D91" s="110"/>
      <c r="E91" s="110"/>
      <c r="F91" s="110"/>
      <c r="G91" s="111"/>
      <c r="H91" s="99" t="s">
        <v>51</v>
      </c>
      <c r="I91" s="100"/>
      <c r="J91" s="101"/>
      <c r="K91" s="101"/>
      <c r="L91" s="102" t="str">
        <f>IF(I91&lt;&gt;0,((VLOOKUP(I91,'1. Standard_Cost'!$B$4:$D$8,2)+VLOOKUP(I91,'1. Standard_Cost'!$B$4:$D$8,3))*J91*K91),"0")</f>
        <v>0</v>
      </c>
      <c r="M91" s="102">
        <f>L91*'1. Standard_Cost'!F49</f>
        <v>0</v>
      </c>
      <c r="N91" s="103"/>
      <c r="O91" s="103"/>
      <c r="P91" s="103"/>
      <c r="Q91" s="103"/>
      <c r="R91" s="104">
        <f>+N91*P91*'1. Standard_Cost'!$B$12</f>
        <v>0</v>
      </c>
      <c r="S91" s="104">
        <f>+N91*O91*P91*'1. Standard_Cost'!$C$12</f>
        <v>0</v>
      </c>
      <c r="T91" s="104">
        <f>+N91*P91*Q91*'1. Standard_Cost'!$D$12</f>
        <v>0</v>
      </c>
      <c r="U91" s="104">
        <f>+N91*O91*'1. Standard_Cost'!$E$12</f>
        <v>0</v>
      </c>
      <c r="V91" s="103"/>
      <c r="W91" s="103"/>
      <c r="X91" s="103"/>
      <c r="Y91" s="104">
        <f>+V91*((X91*'1. Standard_Cost'!$B$16)+(W91*X91*'1. Standard_Cost'!$C$16))</f>
        <v>0</v>
      </c>
      <c r="Z91" s="103"/>
      <c r="AA91" s="103"/>
      <c r="AB91" s="104">
        <f>+Z91*'1. Standard_Cost'!$B$20+AA91*'1. Standard_Cost'!$C$20</f>
        <v>0</v>
      </c>
      <c r="AC91" s="105"/>
      <c r="AD91" s="106"/>
      <c r="AE91" s="104">
        <f>SUM(AD91,AC91,AB91,Y91,U91,T91,S91,R91)*'1. Standard_Cost'!B73</f>
        <v>0</v>
      </c>
      <c r="AF91" s="104">
        <f t="shared" si="124"/>
        <v>0</v>
      </c>
      <c r="AG91" s="103"/>
      <c r="AH91" s="103"/>
      <c r="AI91" s="103"/>
      <c r="AJ91" s="107"/>
      <c r="AK91" s="107"/>
      <c r="AL91" s="107"/>
      <c r="AM91" s="104">
        <f>AG91*'1. Standard_Cost'!B69+'Incremental_Cost Year 2021'!AH98*'1. Standard_Cost'!C69+'Incremental_Cost Year 2021'!AI98*'1. Standard_Cost'!D69+'Incremental_Cost Year 2021'!AJ98+'Incremental_Cost Year 2021'!AL98+AK91</f>
        <v>0</v>
      </c>
      <c r="AN91" s="104">
        <f>AM91*'1. Standard_Cost'!C73</f>
        <v>0</v>
      </c>
      <c r="AO91" s="107"/>
      <c r="AQ91" s="104">
        <f t="shared" si="120"/>
        <v>0</v>
      </c>
      <c r="AR91" s="104">
        <f t="shared" si="121"/>
        <v>0</v>
      </c>
      <c r="AS91" s="104">
        <f t="shared" si="122"/>
        <v>0</v>
      </c>
      <c r="AT91" s="104">
        <f t="shared" si="125"/>
        <v>0</v>
      </c>
      <c r="AU91" s="108">
        <f t="shared" si="109"/>
        <v>0</v>
      </c>
      <c r="AV91" s="108"/>
      <c r="AW91" s="108"/>
      <c r="AX91" s="108"/>
      <c r="AY91" s="108"/>
      <c r="AZ91" s="108"/>
      <c r="BA91" s="109">
        <f t="shared" si="123"/>
        <v>0</v>
      </c>
    </row>
    <row r="92" spans="1:53" ht="14.1" customHeight="1" outlineLevel="2" x14ac:dyDescent="0.2">
      <c r="A92" s="68"/>
      <c r="B92" s="94"/>
      <c r="C92" s="95"/>
      <c r="D92" s="110"/>
      <c r="E92" s="110"/>
      <c r="F92" s="110"/>
      <c r="G92" s="111"/>
      <c r="H92" s="112" t="s">
        <v>179</v>
      </c>
      <c r="I92" s="100"/>
      <c r="J92" s="101"/>
      <c r="K92" s="101"/>
      <c r="L92" s="102" t="str">
        <f>IF(I92&lt;&gt;0,((VLOOKUP(I92,'1. Standard_Cost'!$B$4:$D$8,2)+VLOOKUP(I92,'1. Standard_Cost'!$B$4:$D$8,3))*J92*K92),"0")</f>
        <v>0</v>
      </c>
      <c r="M92" s="102">
        <f>L92*'1. Standard_Cost'!F49</f>
        <v>0</v>
      </c>
      <c r="N92" s="103"/>
      <c r="O92" s="103"/>
      <c r="P92" s="103"/>
      <c r="Q92" s="103"/>
      <c r="R92" s="104">
        <f>+N92*P92*'1. Standard_Cost'!$B$12</f>
        <v>0</v>
      </c>
      <c r="S92" s="104">
        <f>+N92*O92*P92*'1. Standard_Cost'!$C$12</f>
        <v>0</v>
      </c>
      <c r="T92" s="104">
        <f>+N92*P92*Q92*'1. Standard_Cost'!$D$12</f>
        <v>0</v>
      </c>
      <c r="U92" s="104">
        <f>+N92*O92*'1. Standard_Cost'!$E$12</f>
        <v>0</v>
      </c>
      <c r="V92" s="103"/>
      <c r="W92" s="103"/>
      <c r="X92" s="103"/>
      <c r="Y92" s="104">
        <f>+V92*((X92*'1. Standard_Cost'!$B$16)+(W92*X92*'1. Standard_Cost'!$C$16))</f>
        <v>0</v>
      </c>
      <c r="Z92" s="103"/>
      <c r="AA92" s="103"/>
      <c r="AB92" s="104">
        <f>+Z92*'1. Standard_Cost'!$B$20+AA92*'1. Standard_Cost'!$C$20</f>
        <v>0</v>
      </c>
      <c r="AC92" s="105"/>
      <c r="AD92" s="106"/>
      <c r="AE92" s="104">
        <f>SUM(AD92,AC92,AB92,Y92,U92,T92,S92,R92)*'1. Standard_Cost'!B73</f>
        <v>0</v>
      </c>
      <c r="AF92" s="104">
        <f t="shared" si="124"/>
        <v>0</v>
      </c>
      <c r="AG92" s="103"/>
      <c r="AH92" s="103"/>
      <c r="AI92" s="103"/>
      <c r="AJ92" s="107"/>
      <c r="AK92" s="107"/>
      <c r="AL92" s="107"/>
      <c r="AM92" s="104">
        <f>AG92*'1. Standard_Cost'!B69+'Incremental_Cost Year 2021'!AH99*'1. Standard_Cost'!C69+'Incremental_Cost Year 2021'!AI99*'1. Standard_Cost'!D69+'Incremental_Cost Year 2021'!AJ99+'Incremental_Cost Year 2021'!AL99+AK92</f>
        <v>0</v>
      </c>
      <c r="AN92" s="104">
        <f>AM92*'1. Standard_Cost'!C73</f>
        <v>0</v>
      </c>
      <c r="AO92" s="107"/>
      <c r="AQ92" s="104">
        <f t="shared" si="120"/>
        <v>0</v>
      </c>
      <c r="AR92" s="104">
        <f t="shared" si="121"/>
        <v>0</v>
      </c>
      <c r="AS92" s="104">
        <f t="shared" si="122"/>
        <v>0</v>
      </c>
      <c r="AT92" s="104">
        <f t="shared" si="125"/>
        <v>0</v>
      </c>
      <c r="AU92" s="108">
        <f t="shared" si="109"/>
        <v>0</v>
      </c>
      <c r="AV92" s="108"/>
      <c r="AW92" s="108"/>
      <c r="AX92" s="108"/>
      <c r="AY92" s="108"/>
      <c r="AZ92" s="108"/>
      <c r="BA92" s="109">
        <f t="shared" si="123"/>
        <v>0</v>
      </c>
    </row>
    <row r="93" spans="1:53" ht="25.7" customHeight="1" outlineLevel="1" x14ac:dyDescent="0.2">
      <c r="A93" s="68"/>
      <c r="B93" s="94"/>
      <c r="C93" s="95"/>
      <c r="D93" s="113" t="s">
        <v>48</v>
      </c>
      <c r="E93" s="113" t="s">
        <v>209</v>
      </c>
      <c r="F93" s="114" t="s">
        <v>154</v>
      </c>
      <c r="G93" s="115" t="s">
        <v>155</v>
      </c>
      <c r="H93" s="122" t="s">
        <v>210</v>
      </c>
      <c r="I93" s="117"/>
      <c r="J93" s="117"/>
      <c r="K93" s="117"/>
      <c r="L93" s="118">
        <f>SUM(L89:L92)</f>
        <v>0</v>
      </c>
      <c r="M93" s="118">
        <f>SUM(M89:M92)</f>
        <v>0</v>
      </c>
      <c r="N93" s="117"/>
      <c r="O93" s="117"/>
      <c r="P93" s="117"/>
      <c r="Q93" s="117"/>
      <c r="R93" s="119">
        <f>SUM(R89:R92)</f>
        <v>0</v>
      </c>
      <c r="S93" s="119">
        <f>SUM(S89:S92)</f>
        <v>0</v>
      </c>
      <c r="T93" s="119">
        <f>SUM(T89:T92)</f>
        <v>0</v>
      </c>
      <c r="U93" s="119">
        <f>SUM(U89:U92)</f>
        <v>0</v>
      </c>
      <c r="V93" s="117"/>
      <c r="W93" s="117"/>
      <c r="X93" s="117"/>
      <c r="Y93" s="118">
        <f>SUM(Y89:Y92)</f>
        <v>0</v>
      </c>
      <c r="Z93" s="117"/>
      <c r="AA93" s="117"/>
      <c r="AB93" s="118">
        <f t="shared" ref="AB93:AF93" si="126">SUM(AB89:AB92)</f>
        <v>0</v>
      </c>
      <c r="AC93" s="118">
        <f t="shared" si="126"/>
        <v>0</v>
      </c>
      <c r="AD93" s="118">
        <f t="shared" si="126"/>
        <v>0</v>
      </c>
      <c r="AE93" s="118">
        <f t="shared" si="126"/>
        <v>0</v>
      </c>
      <c r="AF93" s="118">
        <f t="shared" si="126"/>
        <v>0</v>
      </c>
      <c r="AG93" s="117"/>
      <c r="AH93" s="117"/>
      <c r="AI93" s="117"/>
      <c r="AJ93" s="119">
        <f>SUM(AJ89:AJ92)</f>
        <v>0</v>
      </c>
      <c r="AK93" s="119">
        <f>SUM(AK89:AK92)</f>
        <v>0</v>
      </c>
      <c r="AL93" s="119">
        <f>SUM(AL89:AL92)</f>
        <v>0</v>
      </c>
      <c r="AM93" s="118">
        <f>SUM(AM89:AM92)</f>
        <v>0</v>
      </c>
      <c r="AN93" s="118">
        <f>SUM(AN89:AN92)</f>
        <v>0</v>
      </c>
      <c r="AO93" s="116"/>
      <c r="AP93" s="120"/>
      <c r="AQ93" s="121">
        <f t="shared" ref="AQ93:BA93" si="127">SUM(AQ89:AQ92)</f>
        <v>0</v>
      </c>
      <c r="AR93" s="121">
        <f t="shared" si="127"/>
        <v>0</v>
      </c>
      <c r="AS93" s="121">
        <f t="shared" si="127"/>
        <v>0</v>
      </c>
      <c r="AT93" s="121">
        <f t="shared" si="127"/>
        <v>0</v>
      </c>
      <c r="AU93" s="121">
        <f t="shared" si="127"/>
        <v>0</v>
      </c>
      <c r="AV93" s="121">
        <f t="shared" si="127"/>
        <v>0</v>
      </c>
      <c r="AW93" s="121">
        <f t="shared" si="127"/>
        <v>0</v>
      </c>
      <c r="AX93" s="121">
        <f t="shared" si="127"/>
        <v>0</v>
      </c>
      <c r="AY93" s="121">
        <f t="shared" si="127"/>
        <v>0</v>
      </c>
      <c r="AZ93" s="121">
        <f t="shared" si="127"/>
        <v>0</v>
      </c>
      <c r="BA93" s="121">
        <f t="shared" si="127"/>
        <v>0</v>
      </c>
    </row>
    <row r="94" spans="1:53" s="124" customFormat="1" ht="76.5" customHeight="1" x14ac:dyDescent="0.2">
      <c r="B94" s="125"/>
      <c r="C94" s="248" t="s">
        <v>732</v>
      </c>
      <c r="D94" s="248"/>
      <c r="E94" s="249"/>
      <c r="F94" s="126"/>
      <c r="G94" s="126"/>
      <c r="H94" s="127" t="s">
        <v>211</v>
      </c>
      <c r="I94" s="128"/>
      <c r="J94" s="128"/>
      <c r="K94" s="128"/>
      <c r="L94" s="129">
        <f>SUM(L99,L108,L113)</f>
        <v>1261550</v>
      </c>
      <c r="M94" s="129">
        <f>SUM(M99,M108,M113)</f>
        <v>210678.85</v>
      </c>
      <c r="N94" s="128"/>
      <c r="O94" s="128"/>
      <c r="P94" s="128"/>
      <c r="Q94" s="128"/>
      <c r="R94" s="129">
        <f>SUM(R99,R108,R113)</f>
        <v>0</v>
      </c>
      <c r="S94" s="129">
        <f>SUM(S99,S108,S113)</f>
        <v>0</v>
      </c>
      <c r="T94" s="129">
        <f>SUM(T99,T108,T113)</f>
        <v>0</v>
      </c>
      <c r="U94" s="129">
        <f>SUM(U99,U108,U113)</f>
        <v>0</v>
      </c>
      <c r="V94" s="128"/>
      <c r="W94" s="128"/>
      <c r="X94" s="128"/>
      <c r="Y94" s="129">
        <f>SUM(Y99,Y108,Y113)</f>
        <v>0</v>
      </c>
      <c r="Z94" s="128"/>
      <c r="AA94" s="128"/>
      <c r="AB94" s="129">
        <f>SUM(AB99,AB108,AB113)</f>
        <v>0</v>
      </c>
      <c r="AC94" s="129">
        <f>SUM(AC99,AC108,AC113)</f>
        <v>0</v>
      </c>
      <c r="AD94" s="129">
        <f>SUM(AD99,AD108,AD113)</f>
        <v>0</v>
      </c>
      <c r="AE94" s="129">
        <f>SUM(AE99,AE108,AE113)</f>
        <v>0</v>
      </c>
      <c r="AF94" s="129">
        <f>SUM(AF99,AF108,AF113)</f>
        <v>0</v>
      </c>
      <c r="AG94" s="128"/>
      <c r="AH94" s="128"/>
      <c r="AI94" s="128"/>
      <c r="AJ94" s="129">
        <f>SUM(AJ99,AJ108,AJ113)</f>
        <v>0</v>
      </c>
      <c r="AK94" s="129">
        <f>SUM(AK99,AK108,AK113)</f>
        <v>0</v>
      </c>
      <c r="AL94" s="129">
        <f>SUM(AL99,AL108,AL113)</f>
        <v>0</v>
      </c>
      <c r="AM94" s="129">
        <f>SUM(AM99,AM108,AM113)</f>
        <v>0</v>
      </c>
      <c r="AN94" s="129">
        <f>SUM(AN99,AN108,AN113)</f>
        <v>0</v>
      </c>
      <c r="AO94" s="130"/>
      <c r="AP94" s="131"/>
      <c r="AQ94" s="129">
        <f t="shared" ref="AQ94:AZ94" si="128">SUM(AQ99,AQ108,AQ113)</f>
        <v>1472228.85</v>
      </c>
      <c r="AR94" s="129">
        <f t="shared" si="128"/>
        <v>0</v>
      </c>
      <c r="AS94" s="129">
        <f t="shared" si="128"/>
        <v>0</v>
      </c>
      <c r="AT94" s="129">
        <f>AT99+AT108+AT113+AT118+AT123</f>
        <v>1472228.85</v>
      </c>
      <c r="AU94" s="129">
        <f t="shared" si="128"/>
        <v>1472228.85</v>
      </c>
      <c r="AV94" s="129">
        <f t="shared" si="128"/>
        <v>0</v>
      </c>
      <c r="AW94" s="129">
        <f t="shared" si="128"/>
        <v>0</v>
      </c>
      <c r="AX94" s="129">
        <f t="shared" si="128"/>
        <v>0</v>
      </c>
      <c r="AY94" s="129">
        <f t="shared" si="128"/>
        <v>0</v>
      </c>
      <c r="AZ94" s="129">
        <f t="shared" si="128"/>
        <v>0</v>
      </c>
      <c r="BA94" s="132">
        <f>SUM(BA99,BA108,BA113)</f>
        <v>-540500</v>
      </c>
    </row>
    <row r="95" spans="1:53" ht="14.1" customHeight="1" outlineLevel="2" x14ac:dyDescent="0.2">
      <c r="A95" s="68"/>
      <c r="B95" s="94"/>
      <c r="C95" s="95"/>
      <c r="D95" s="96"/>
      <c r="E95" s="96"/>
      <c r="F95" s="97"/>
      <c r="G95" s="98"/>
      <c r="H95" s="99" t="s">
        <v>570</v>
      </c>
      <c r="I95" s="100"/>
      <c r="J95" s="101">
        <v>1.5</v>
      </c>
      <c r="K95" s="101">
        <v>3</v>
      </c>
      <c r="L95" s="102">
        <v>360450</v>
      </c>
      <c r="M95" s="102">
        <f>L95*'1. Standard_Cost'!F4</f>
        <v>60195.15</v>
      </c>
      <c r="N95" s="103"/>
      <c r="O95" s="103"/>
      <c r="P95" s="103"/>
      <c r="Q95" s="103"/>
      <c r="R95" s="104">
        <f>+N95*P95*'[1]1. Standard_Cost'!$B$12</f>
        <v>0</v>
      </c>
      <c r="S95" s="104">
        <f>+N95*O95*P95*'[1]1. Standard_Cost'!$C$12</f>
        <v>0</v>
      </c>
      <c r="T95" s="104">
        <f>+N95*P95*Q95*'[1]1. Standard_Cost'!$D$12</f>
        <v>0</v>
      </c>
      <c r="U95" s="104">
        <f>+N95*O95*'[1]1. Standard_Cost'!$E$12</f>
        <v>0</v>
      </c>
      <c r="V95" s="103"/>
      <c r="W95" s="103"/>
      <c r="X95" s="103"/>
      <c r="Y95" s="104">
        <f>+V95*((X95*'[1]1. Standard_Cost'!$B$16)+(W95*X95*'[1]1. Standard_Cost'!$C$16))</f>
        <v>0</v>
      </c>
      <c r="Z95" s="103"/>
      <c r="AA95" s="103"/>
      <c r="AB95" s="104">
        <f>+Z95*'[1]1. Standard_Cost'!$B$20+AA95*'[1]1. Standard_Cost'!$C$20</f>
        <v>0</v>
      </c>
      <c r="AC95" s="105"/>
      <c r="AD95" s="106"/>
      <c r="AE95" s="104">
        <f>SUM(AD95,AC95,AB95,Y95,U95,T95,S95,R95)*'[1]1. Standard_Cost'!B45</f>
        <v>0</v>
      </c>
      <c r="AF95" s="104">
        <f>SUM(AD95,AE95)</f>
        <v>0</v>
      </c>
      <c r="AG95" s="103"/>
      <c r="AH95" s="103"/>
      <c r="AI95" s="103"/>
      <c r="AJ95" s="107"/>
      <c r="AK95" s="107"/>
      <c r="AL95" s="107"/>
      <c r="AM95" s="104">
        <f>AG95*'[1]1. Standard_Cost'!B41+'[1]Incremental_Cost Year 2023'!AH105*'[1]1. Standard_Cost'!C41+'[1]Incremental_Cost Year 2023'!AI105*'[1]1. Standard_Cost'!D41+'[1]Incremental_Cost Year 2023'!AJ105+'[1]Incremental_Cost Year 2023'!AL105+AK95</f>
        <v>0</v>
      </c>
      <c r="AN95" s="104">
        <f>AM95*'[1]1. Standard_Cost'!C45</f>
        <v>0</v>
      </c>
      <c r="AO95" s="107"/>
      <c r="AQ95" s="104">
        <f t="shared" ref="AQ95:AQ98" si="129">L95+M95</f>
        <v>420645.15</v>
      </c>
      <c r="AR95" s="104">
        <f t="shared" ref="AR95:AR98" si="130">AF95</f>
        <v>0</v>
      </c>
      <c r="AS95" s="104">
        <f t="shared" ref="AS95:AS98" si="131">AM95+AN95</f>
        <v>0</v>
      </c>
      <c r="AT95" s="104">
        <f>SUM(AQ95,AR95,AS95)</f>
        <v>420645.15</v>
      </c>
      <c r="AU95" s="108">
        <f t="shared" ref="AU95:AU98" si="132">AT95</f>
        <v>420645.15</v>
      </c>
      <c r="AV95" s="108"/>
      <c r="AW95" s="108"/>
      <c r="AX95" s="108"/>
      <c r="AY95" s="108"/>
      <c r="AZ95" s="108"/>
      <c r="BA95" s="109">
        <f t="shared" ref="BA95:BA98" si="133">SUM(AU95:AZ95)-AT95</f>
        <v>0</v>
      </c>
    </row>
    <row r="96" spans="1:53" ht="14.1" customHeight="1" outlineLevel="2" x14ac:dyDescent="0.2">
      <c r="A96" s="68"/>
      <c r="B96" s="94"/>
      <c r="C96" s="95"/>
      <c r="D96" s="110"/>
      <c r="E96" s="110"/>
      <c r="F96" s="110"/>
      <c r="G96" s="111"/>
      <c r="H96" s="99" t="s">
        <v>578</v>
      </c>
      <c r="I96" s="100"/>
      <c r="J96" s="101">
        <v>1.5</v>
      </c>
      <c r="K96" s="101">
        <v>2</v>
      </c>
      <c r="L96" s="102">
        <v>360600</v>
      </c>
      <c r="M96" s="102">
        <f>L96*'1. Standard_Cost'!F4</f>
        <v>60220.200000000004</v>
      </c>
      <c r="N96" s="103"/>
      <c r="O96" s="103"/>
      <c r="P96" s="103"/>
      <c r="Q96" s="103"/>
      <c r="R96" s="104">
        <f>+N96*P96*'[1]1. Standard_Cost'!$B$12</f>
        <v>0</v>
      </c>
      <c r="S96" s="104">
        <f>+N96*O96*P96*'[1]1. Standard_Cost'!$C$12</f>
        <v>0</v>
      </c>
      <c r="T96" s="104">
        <f>+N96*P96*Q96*'[1]1. Standard_Cost'!$D$12</f>
        <v>0</v>
      </c>
      <c r="U96" s="104">
        <f>+N96*O96*'[1]1. Standard_Cost'!$E$12</f>
        <v>0</v>
      </c>
      <c r="V96" s="103"/>
      <c r="W96" s="103"/>
      <c r="X96" s="103"/>
      <c r="Y96" s="104">
        <f>+V96*((X96*'[1]1. Standard_Cost'!$B$16)+(W96*X96*'[1]1. Standard_Cost'!$C$16))</f>
        <v>0</v>
      </c>
      <c r="Z96" s="103"/>
      <c r="AA96" s="103"/>
      <c r="AB96" s="104">
        <f>+Z96*'[1]1. Standard_Cost'!$B$20+AA96*'[1]1. Standard_Cost'!$C$20</f>
        <v>0</v>
      </c>
      <c r="AC96" s="105"/>
      <c r="AD96" s="106"/>
      <c r="AE96" s="104">
        <f>SUM(AD96,AC96,AB96,Y96,U96,T96,S96,R96)*'[1]1. Standard_Cost'!B45</f>
        <v>0</v>
      </c>
      <c r="AF96" s="104">
        <f t="shared" ref="AF96:AF98" si="134">SUM(AD96,AE96)</f>
        <v>0</v>
      </c>
      <c r="AG96" s="103"/>
      <c r="AH96" s="103"/>
      <c r="AI96" s="103"/>
      <c r="AJ96" s="107"/>
      <c r="AK96" s="107"/>
      <c r="AL96" s="107"/>
      <c r="AM96" s="104">
        <f>AG96*'[1]1. Standard_Cost'!B41+'[1]Incremental_Cost Year 2023'!AH106*'[1]1. Standard_Cost'!C41+'[1]Incremental_Cost Year 2023'!AI106*'[1]1. Standard_Cost'!D41+'[1]Incremental_Cost Year 2023'!AJ106+'[1]Incremental_Cost Year 2023'!AL106+AK96</f>
        <v>0</v>
      </c>
      <c r="AN96" s="104">
        <f>AM96*'[1]1. Standard_Cost'!C45</f>
        <v>0</v>
      </c>
      <c r="AO96" s="107"/>
      <c r="AQ96" s="104">
        <f t="shared" si="129"/>
        <v>420820.2</v>
      </c>
      <c r="AR96" s="104">
        <f t="shared" si="130"/>
        <v>0</v>
      </c>
      <c r="AS96" s="104">
        <f t="shared" si="131"/>
        <v>0</v>
      </c>
      <c r="AT96" s="104">
        <f t="shared" ref="AT96:AT98" si="135">SUM(AQ96,AR96,AS96)</f>
        <v>420820.2</v>
      </c>
      <c r="AU96" s="108">
        <f t="shared" si="132"/>
        <v>420820.2</v>
      </c>
      <c r="AV96" s="108"/>
      <c r="AW96" s="108"/>
      <c r="AX96" s="108"/>
      <c r="AY96" s="108"/>
      <c r="AZ96" s="108"/>
      <c r="BA96" s="109">
        <f t="shared" si="133"/>
        <v>0</v>
      </c>
    </row>
    <row r="97" spans="1:53" ht="14.1" customHeight="1" outlineLevel="2" x14ac:dyDescent="0.2">
      <c r="A97" s="68"/>
      <c r="B97" s="94"/>
      <c r="C97" s="95"/>
      <c r="D97" s="110"/>
      <c r="E97" s="110"/>
      <c r="F97" s="110"/>
      <c r="G97" s="111"/>
      <c r="H97" s="99" t="s">
        <v>51</v>
      </c>
      <c r="I97" s="100"/>
      <c r="J97" s="101"/>
      <c r="K97" s="101"/>
      <c r="L97" s="102" t="str">
        <f>IF(I97&lt;&gt;0,((VLOOKUP(I97,'[1]1. Standard_Cost'!$B$4:$D$8,2)+VLOOKUP(I97,'[1]1. Standard_Cost'!$B$4:$D$8,3))*J97*K97),"0")</f>
        <v>0</v>
      </c>
      <c r="M97" s="102">
        <f>L97*'[1]1. Standard_Cost'!F4</f>
        <v>0</v>
      </c>
      <c r="N97" s="103"/>
      <c r="O97" s="103"/>
      <c r="P97" s="103"/>
      <c r="Q97" s="103"/>
      <c r="R97" s="104">
        <f>+N97*P97*'[1]1. Standard_Cost'!$B$12</f>
        <v>0</v>
      </c>
      <c r="S97" s="104">
        <f>+N97*O97*P97*'[1]1. Standard_Cost'!$C$12</f>
        <v>0</v>
      </c>
      <c r="T97" s="104">
        <f>+N97*P97*Q97*'[1]1. Standard_Cost'!$D$12</f>
        <v>0</v>
      </c>
      <c r="U97" s="104">
        <f>+N97*O97*'[1]1. Standard_Cost'!$E$12</f>
        <v>0</v>
      </c>
      <c r="V97" s="103"/>
      <c r="W97" s="103"/>
      <c r="X97" s="103"/>
      <c r="Y97" s="104">
        <f>+V97*((X97*'[1]1. Standard_Cost'!$B$16)+(W97*X97*'[1]1. Standard_Cost'!$C$16))</f>
        <v>0</v>
      </c>
      <c r="Z97" s="103"/>
      <c r="AA97" s="103"/>
      <c r="AB97" s="104">
        <f>+Z97*'[1]1. Standard_Cost'!$B$20+AA97*'[1]1. Standard_Cost'!$C$20</f>
        <v>0</v>
      </c>
      <c r="AC97" s="105"/>
      <c r="AD97" s="106"/>
      <c r="AE97" s="104">
        <f>SUM(AD97,AC97,AB97,Y97,U97,T97,S97,R97)*'[1]1. Standard_Cost'!B45</f>
        <v>0</v>
      </c>
      <c r="AF97" s="104">
        <f t="shared" si="134"/>
        <v>0</v>
      </c>
      <c r="AG97" s="103"/>
      <c r="AH97" s="103"/>
      <c r="AI97" s="103"/>
      <c r="AJ97" s="107"/>
      <c r="AK97" s="107"/>
      <c r="AL97" s="107"/>
      <c r="AM97" s="104">
        <f>AG97*'[1]1. Standard_Cost'!B41+'[1]Incremental_Cost Year 2023'!AH107*'[1]1. Standard_Cost'!C41+'[1]Incremental_Cost Year 2023'!AI107*'[1]1. Standard_Cost'!D41+'[1]Incremental_Cost Year 2023'!AJ107+'[1]Incremental_Cost Year 2023'!AL107+AK97</f>
        <v>0</v>
      </c>
      <c r="AN97" s="104">
        <f>AM97*'[1]1. Standard_Cost'!C45</f>
        <v>0</v>
      </c>
      <c r="AO97" s="107"/>
      <c r="AQ97" s="104">
        <f t="shared" si="129"/>
        <v>0</v>
      </c>
      <c r="AR97" s="104">
        <f t="shared" si="130"/>
        <v>0</v>
      </c>
      <c r="AS97" s="104">
        <f t="shared" si="131"/>
        <v>0</v>
      </c>
      <c r="AT97" s="104">
        <f t="shared" si="135"/>
        <v>0</v>
      </c>
      <c r="AU97" s="108">
        <f t="shared" si="132"/>
        <v>0</v>
      </c>
      <c r="AV97" s="108"/>
      <c r="AW97" s="108"/>
      <c r="AX97" s="108"/>
      <c r="AY97" s="108"/>
      <c r="AZ97" s="108"/>
      <c r="BA97" s="109">
        <f t="shared" si="133"/>
        <v>0</v>
      </c>
    </row>
    <row r="98" spans="1:53" ht="14.1" customHeight="1" outlineLevel="2" x14ac:dyDescent="0.2">
      <c r="A98" s="68"/>
      <c r="B98" s="94"/>
      <c r="C98" s="95"/>
      <c r="D98" s="110"/>
      <c r="E98" s="110"/>
      <c r="F98" s="110"/>
      <c r="G98" s="111"/>
      <c r="H98" s="112" t="s">
        <v>179</v>
      </c>
      <c r="I98" s="100"/>
      <c r="J98" s="101"/>
      <c r="K98" s="101"/>
      <c r="L98" s="102" t="str">
        <f>IF(I98&lt;&gt;0,((VLOOKUP(I98,'[1]1. Standard_Cost'!$B$4:$D$8,2)+VLOOKUP(I98,'[1]1. Standard_Cost'!$B$4:$D$8,3))*J98*K98),"0")</f>
        <v>0</v>
      </c>
      <c r="M98" s="102">
        <f>L98*'[1]1. Standard_Cost'!F21</f>
        <v>0</v>
      </c>
      <c r="N98" s="103"/>
      <c r="O98" s="103"/>
      <c r="P98" s="103"/>
      <c r="Q98" s="103"/>
      <c r="R98" s="104">
        <f>+N98*P98*'[1]1. Standard_Cost'!$B$12</f>
        <v>0</v>
      </c>
      <c r="S98" s="104">
        <f>+N98*O98*P98*'[1]1. Standard_Cost'!$C$12</f>
        <v>0</v>
      </c>
      <c r="T98" s="104">
        <f>+N98*P98*Q98*'[1]1. Standard_Cost'!$D$12</f>
        <v>0</v>
      </c>
      <c r="U98" s="104">
        <f>+N98*O98*'[1]1. Standard_Cost'!$E$12</f>
        <v>0</v>
      </c>
      <c r="V98" s="103"/>
      <c r="W98" s="103"/>
      <c r="X98" s="103"/>
      <c r="Y98" s="104">
        <f>+V98*((X98*'[1]1. Standard_Cost'!$B$16)+(W98*X98*'[1]1. Standard_Cost'!$C$16))</f>
        <v>0</v>
      </c>
      <c r="Z98" s="103"/>
      <c r="AA98" s="103"/>
      <c r="AB98" s="104">
        <f>+Z98*'[1]1. Standard_Cost'!$B$20+AA98*'[1]1. Standard_Cost'!$C$20</f>
        <v>0</v>
      </c>
      <c r="AC98" s="105"/>
      <c r="AD98" s="106"/>
      <c r="AE98" s="104">
        <f>SUM(AD98,AC98,AB98,Y98,U98,T98,S98,R98)*'[1]1. Standard_Cost'!B45</f>
        <v>0</v>
      </c>
      <c r="AF98" s="104">
        <f t="shared" si="134"/>
        <v>0</v>
      </c>
      <c r="AG98" s="103"/>
      <c r="AH98" s="103"/>
      <c r="AI98" s="103"/>
      <c r="AJ98" s="107"/>
      <c r="AK98" s="107"/>
      <c r="AL98" s="107"/>
      <c r="AM98" s="104">
        <f>AG98*'[1]1. Standard_Cost'!B41+'[1]Incremental_Cost Year 2023'!AH108*'[1]1. Standard_Cost'!C41+'[1]Incremental_Cost Year 2023'!AI108*'[1]1. Standard_Cost'!D41+'[1]Incremental_Cost Year 2023'!AJ108+'[1]Incremental_Cost Year 2023'!AL108+AK98</f>
        <v>0</v>
      </c>
      <c r="AN98" s="104">
        <f>AM98*'[1]1. Standard_Cost'!C45</f>
        <v>0</v>
      </c>
      <c r="AO98" s="107"/>
      <c r="AQ98" s="104">
        <f t="shared" si="129"/>
        <v>0</v>
      </c>
      <c r="AR98" s="104">
        <f t="shared" si="130"/>
        <v>0</v>
      </c>
      <c r="AS98" s="104">
        <f t="shared" si="131"/>
        <v>0</v>
      </c>
      <c r="AT98" s="104">
        <f t="shared" si="135"/>
        <v>0</v>
      </c>
      <c r="AU98" s="108">
        <f t="shared" si="132"/>
        <v>0</v>
      </c>
      <c r="AV98" s="108"/>
      <c r="AW98" s="108"/>
      <c r="AX98" s="108"/>
      <c r="AY98" s="108"/>
      <c r="AZ98" s="108"/>
      <c r="BA98" s="109">
        <f t="shared" si="133"/>
        <v>0</v>
      </c>
    </row>
    <row r="99" spans="1:53" ht="45.75" customHeight="1" outlineLevel="1" x14ac:dyDescent="0.2">
      <c r="A99" s="68"/>
      <c r="B99" s="94"/>
      <c r="C99" s="95"/>
      <c r="D99" s="113" t="s">
        <v>574</v>
      </c>
      <c r="E99" s="113" t="s">
        <v>212</v>
      </c>
      <c r="F99" s="114">
        <v>2021</v>
      </c>
      <c r="G99" s="115">
        <v>2025</v>
      </c>
      <c r="H99" s="122" t="s">
        <v>213</v>
      </c>
      <c r="I99" s="122"/>
      <c r="J99" s="122"/>
      <c r="K99" s="122"/>
      <c r="L99" s="118">
        <f>SUM(L95:L98)</f>
        <v>721050</v>
      </c>
      <c r="M99" s="118">
        <f>SUM(M95:M98)</f>
        <v>120415.35</v>
      </c>
      <c r="N99" s="122"/>
      <c r="O99" s="122"/>
      <c r="P99" s="122"/>
      <c r="Q99" s="122"/>
      <c r="R99" s="118">
        <f>SUM(R95:R98)</f>
        <v>0</v>
      </c>
      <c r="S99" s="118">
        <f>SUM(S95:S98)</f>
        <v>0</v>
      </c>
      <c r="T99" s="118">
        <f>SUM(T95:T98)</f>
        <v>0</v>
      </c>
      <c r="U99" s="118">
        <f>SUM(U95:U98)</f>
        <v>0</v>
      </c>
      <c r="V99" s="122"/>
      <c r="W99" s="122"/>
      <c r="X99" s="122"/>
      <c r="Y99" s="118">
        <f>SUM(Y95:Y98)</f>
        <v>0</v>
      </c>
      <c r="Z99" s="122"/>
      <c r="AA99" s="122"/>
      <c r="AB99" s="118">
        <f t="shared" ref="AB99:AF99" si="136">SUM(AB95:AB98)</f>
        <v>0</v>
      </c>
      <c r="AC99" s="118">
        <f t="shared" si="136"/>
        <v>0</v>
      </c>
      <c r="AD99" s="118">
        <f t="shared" si="136"/>
        <v>0</v>
      </c>
      <c r="AE99" s="118">
        <f t="shared" si="136"/>
        <v>0</v>
      </c>
      <c r="AF99" s="118">
        <f t="shared" si="136"/>
        <v>0</v>
      </c>
      <c r="AG99" s="117"/>
      <c r="AH99" s="117"/>
      <c r="AI99" s="117"/>
      <c r="AJ99" s="119">
        <f>SUM(AJ95:AJ98)</f>
        <v>0</v>
      </c>
      <c r="AK99" s="119">
        <f>SUM(AK95:AK98)</f>
        <v>0</v>
      </c>
      <c r="AL99" s="119">
        <f>SUM(AL95:AL98)</f>
        <v>0</v>
      </c>
      <c r="AM99" s="118">
        <f>SUM(AM95:AM98)</f>
        <v>0</v>
      </c>
      <c r="AN99" s="118">
        <f>SUM(AN95:AN98)</f>
        <v>0</v>
      </c>
      <c r="AO99" s="116"/>
      <c r="AP99" s="120"/>
      <c r="AQ99" s="121">
        <f t="shared" ref="AQ99:BA99" si="137">SUM(AQ95:AQ98)</f>
        <v>841465.35000000009</v>
      </c>
      <c r="AR99" s="121">
        <f t="shared" si="137"/>
        <v>0</v>
      </c>
      <c r="AS99" s="121">
        <f t="shared" si="137"/>
        <v>0</v>
      </c>
      <c r="AT99" s="121">
        <f t="shared" si="137"/>
        <v>841465.35000000009</v>
      </c>
      <c r="AU99" s="121">
        <f t="shared" si="137"/>
        <v>841465.35000000009</v>
      </c>
      <c r="AV99" s="121">
        <f t="shared" si="137"/>
        <v>0</v>
      </c>
      <c r="AW99" s="121">
        <f t="shared" si="137"/>
        <v>0</v>
      </c>
      <c r="AX99" s="121">
        <f t="shared" si="137"/>
        <v>0</v>
      </c>
      <c r="AY99" s="121">
        <f t="shared" si="137"/>
        <v>0</v>
      </c>
      <c r="AZ99" s="121">
        <f t="shared" si="137"/>
        <v>0</v>
      </c>
      <c r="BA99" s="121">
        <f t="shared" si="137"/>
        <v>0</v>
      </c>
    </row>
    <row r="100" spans="1:53" ht="14.1" hidden="1" customHeight="1" outlineLevel="2" x14ac:dyDescent="0.2">
      <c r="A100" s="68"/>
      <c r="B100" s="94"/>
      <c r="C100" s="95"/>
      <c r="D100" s="96"/>
      <c r="E100" s="96"/>
      <c r="F100" s="97"/>
      <c r="G100" s="98"/>
      <c r="H100" s="99" t="s">
        <v>579</v>
      </c>
      <c r="I100" s="100" t="s">
        <v>2</v>
      </c>
      <c r="J100" s="101">
        <v>1</v>
      </c>
      <c r="K100" s="101">
        <v>2</v>
      </c>
      <c r="L100" s="102">
        <f>IF(I100&lt;&gt;0,((VLOOKUP(I100,'[1]1. Standard_Cost'!$B$4:$D$8,2)+VLOOKUP(I100,'[1]1. Standard_Cost'!$B$4:$D$8,3))*J100*K100),"0")</f>
        <v>240400</v>
      </c>
      <c r="M100" s="102">
        <f>L100*'[1]1. Standard_Cost'!F5</f>
        <v>0</v>
      </c>
      <c r="N100" s="103"/>
      <c r="O100" s="103"/>
      <c r="P100" s="103"/>
      <c r="Q100" s="103"/>
      <c r="R100" s="104">
        <f>+N100*P100*'[1]1. Standard_Cost'!$B$12</f>
        <v>0</v>
      </c>
      <c r="S100" s="104">
        <f>+N100*O100*P100*'[1]1. Standard_Cost'!$C$12</f>
        <v>0</v>
      </c>
      <c r="T100" s="104">
        <f>+N100*P100*Q100*'[1]1. Standard_Cost'!$D$12</f>
        <v>0</v>
      </c>
      <c r="U100" s="104">
        <f>+N100*O100*'[1]1. Standard_Cost'!$E$12</f>
        <v>0</v>
      </c>
      <c r="V100" s="103"/>
      <c r="W100" s="103"/>
      <c r="X100" s="103"/>
      <c r="Y100" s="104">
        <f>+V100*((X100*'[1]1. Standard_Cost'!$B$16)+(W100*X100*'[1]1. Standard_Cost'!$C$16))</f>
        <v>0</v>
      </c>
      <c r="Z100" s="103"/>
      <c r="AA100" s="103"/>
      <c r="AB100" s="104">
        <f>+Z100*'[1]1. Standard_Cost'!$B$20+AA100*'[1]1. Standard_Cost'!$C$20</f>
        <v>0</v>
      </c>
      <c r="AC100" s="105"/>
      <c r="AD100" s="106"/>
      <c r="AE100" s="104">
        <f>SUM(AD100,AC100,AB100,Y100,U100,T100,S100,R100)*'[1]1. Standard_Cost'!B45</f>
        <v>0</v>
      </c>
      <c r="AF100" s="104">
        <f>SUM(AD100,AE100)</f>
        <v>0</v>
      </c>
      <c r="AG100" s="103"/>
      <c r="AH100" s="103"/>
      <c r="AI100" s="103"/>
      <c r="AJ100" s="107"/>
      <c r="AK100" s="107"/>
      <c r="AL100" s="107"/>
      <c r="AM100" s="104">
        <f>AG100*'[1]1. Standard_Cost'!B41+'[1]Incremental_Cost Year 2023'!AH110*'[1]1. Standard_Cost'!C41+'[1]Incremental_Cost Year 2023'!AI110*'[1]1. Standard_Cost'!D41+'[1]Incremental_Cost Year 2023'!AJ110+'[1]Incremental_Cost Year 2023'!AL110+AK100</f>
        <v>0</v>
      </c>
      <c r="AN100" s="104">
        <f>AM100*'[1]1. Standard_Cost'!C45</f>
        <v>0</v>
      </c>
      <c r="AO100" s="107"/>
      <c r="AQ100" s="104">
        <f t="shared" ref="AQ100:AQ105" si="138">L100+M100</f>
        <v>240400</v>
      </c>
      <c r="AR100" s="104">
        <f t="shared" ref="AR100:AR103" si="139">AF100</f>
        <v>0</v>
      </c>
      <c r="AS100" s="104">
        <f t="shared" ref="AS100:AS103" si="140">AM100+AN100</f>
        <v>0</v>
      </c>
      <c r="AT100" s="104">
        <f>SUM(AQ100,AR100,AS100)</f>
        <v>240400</v>
      </c>
      <c r="AU100" s="108"/>
      <c r="AV100" s="108"/>
      <c r="AW100" s="108"/>
      <c r="AX100" s="108"/>
      <c r="AY100" s="108"/>
      <c r="AZ100" s="108"/>
      <c r="BA100" s="109">
        <f t="shared" ref="BA100:BA103" si="141">SUM(AU100:AZ100)-AT100</f>
        <v>-240400</v>
      </c>
    </row>
    <row r="101" spans="1:53" ht="14.1" hidden="1" customHeight="1" outlineLevel="2" x14ac:dyDescent="0.2">
      <c r="A101" s="68"/>
      <c r="B101" s="94"/>
      <c r="C101" s="95"/>
      <c r="D101" s="110"/>
      <c r="E101" s="110"/>
      <c r="F101" s="110"/>
      <c r="G101" s="111"/>
      <c r="H101" s="99" t="s">
        <v>580</v>
      </c>
      <c r="I101" s="100" t="s">
        <v>5</v>
      </c>
      <c r="J101" s="101">
        <v>1</v>
      </c>
      <c r="K101" s="101">
        <v>1</v>
      </c>
      <c r="L101" s="102">
        <f>IF(I101&lt;&gt;0,((VLOOKUP(I101,'[1]1. Standard_Cost'!$B$4:$D$8,2)+VLOOKUP(I101,'[1]1. Standard_Cost'!$B$4:$D$8,3))*J101*K101),"0")</f>
        <v>300100</v>
      </c>
      <c r="M101" s="102">
        <f>L101*'[1]1. Standard_Cost'!F5</f>
        <v>0</v>
      </c>
      <c r="N101" s="103"/>
      <c r="O101" s="103"/>
      <c r="P101" s="103"/>
      <c r="Q101" s="103"/>
      <c r="R101" s="104">
        <f>+N101*P101*'[1]1. Standard_Cost'!$B$12</f>
        <v>0</v>
      </c>
      <c r="S101" s="104">
        <f>+N101*O101*P101*'[1]1. Standard_Cost'!$C$12</f>
        <v>0</v>
      </c>
      <c r="T101" s="104">
        <f>+N101*P101*Q101*'[1]1. Standard_Cost'!$D$12</f>
        <v>0</v>
      </c>
      <c r="U101" s="104">
        <f>+N101*O101*'[1]1. Standard_Cost'!$E$12</f>
        <v>0</v>
      </c>
      <c r="V101" s="103"/>
      <c r="W101" s="103"/>
      <c r="X101" s="103"/>
      <c r="Y101" s="104">
        <f>+V101*((X101*'[1]1. Standard_Cost'!$B$16)+(W101*X101*'[1]1. Standard_Cost'!$C$16))</f>
        <v>0</v>
      </c>
      <c r="Z101" s="103"/>
      <c r="AA101" s="103"/>
      <c r="AB101" s="104">
        <f>+Z101*'[1]1. Standard_Cost'!$B$20+AA101*'[1]1. Standard_Cost'!$C$20</f>
        <v>0</v>
      </c>
      <c r="AC101" s="105"/>
      <c r="AD101" s="106"/>
      <c r="AE101" s="104">
        <f>SUM(AD101,AC101,AB101,Y101,U101,T101,S101,R101)*'[1]1. Standard_Cost'!B45</f>
        <v>0</v>
      </c>
      <c r="AF101" s="104">
        <f t="shared" ref="AF101:AF103" si="142">SUM(AD101,AE101)</f>
        <v>0</v>
      </c>
      <c r="AG101" s="103"/>
      <c r="AH101" s="103"/>
      <c r="AI101" s="103"/>
      <c r="AJ101" s="107"/>
      <c r="AK101" s="107"/>
      <c r="AL101" s="107"/>
      <c r="AM101" s="104">
        <f>AG101*'[1]1. Standard_Cost'!B41+'[1]Incremental_Cost Year 2023'!AH111*'[1]1. Standard_Cost'!C41+'[1]Incremental_Cost Year 2023'!AI111*'[1]1. Standard_Cost'!D41+'[1]Incremental_Cost Year 2023'!AJ111+'[1]Incremental_Cost Year 2023'!AL111+AK101</f>
        <v>0</v>
      </c>
      <c r="AN101" s="104">
        <f>AM101*'[1]1. Standard_Cost'!C45</f>
        <v>0</v>
      </c>
      <c r="AO101" s="107"/>
      <c r="AQ101" s="104">
        <f t="shared" si="138"/>
        <v>300100</v>
      </c>
      <c r="AR101" s="104">
        <f t="shared" si="139"/>
        <v>0</v>
      </c>
      <c r="AS101" s="104">
        <f t="shared" si="140"/>
        <v>0</v>
      </c>
      <c r="AT101" s="104">
        <f t="shared" ref="AT101:AT103" si="143">SUM(AQ101,AR101,AS101)</f>
        <v>300100</v>
      </c>
      <c r="AU101" s="108"/>
      <c r="AV101" s="108">
        <v>0</v>
      </c>
      <c r="AW101" s="108"/>
      <c r="AX101" s="108"/>
      <c r="AY101" s="108"/>
      <c r="AZ101" s="108"/>
      <c r="BA101" s="109">
        <f t="shared" si="141"/>
        <v>-300100</v>
      </c>
    </row>
    <row r="102" spans="1:53" ht="14.1" hidden="1" customHeight="1" outlineLevel="2" x14ac:dyDescent="0.2">
      <c r="A102" s="68"/>
      <c r="B102" s="94"/>
      <c r="C102" s="95"/>
      <c r="D102" s="110"/>
      <c r="E102" s="110"/>
      <c r="F102" s="110"/>
      <c r="G102" s="111"/>
      <c r="H102" s="99" t="s">
        <v>51</v>
      </c>
      <c r="I102" s="100"/>
      <c r="J102" s="101"/>
      <c r="K102" s="101"/>
      <c r="L102" s="102" t="str">
        <f>IF(I102&lt;&gt;0,((VLOOKUP(I102,'[1]1. Standard_Cost'!$B$4:$D$8,2)+VLOOKUP(I102,'[1]1. Standard_Cost'!$B$4:$D$8,3))*J102*K102),"0")</f>
        <v>0</v>
      </c>
      <c r="M102" s="102">
        <f>L102*'[1]1. Standard_Cost'!F5</f>
        <v>0</v>
      </c>
      <c r="N102" s="103"/>
      <c r="O102" s="103"/>
      <c r="P102" s="103"/>
      <c r="Q102" s="103"/>
      <c r="R102" s="104">
        <f>+N102*P102*'[1]1. Standard_Cost'!$B$12</f>
        <v>0</v>
      </c>
      <c r="S102" s="104">
        <f>+N102*O102*P102*'[1]1. Standard_Cost'!$C$12</f>
        <v>0</v>
      </c>
      <c r="T102" s="104">
        <f>+N102*P102*Q102*'[1]1. Standard_Cost'!$D$12</f>
        <v>0</v>
      </c>
      <c r="U102" s="104">
        <f>+N102*O102*'[1]1. Standard_Cost'!$E$12</f>
        <v>0</v>
      </c>
      <c r="V102" s="103"/>
      <c r="W102" s="103"/>
      <c r="X102" s="103"/>
      <c r="Y102" s="104">
        <f>+V102*((X102*'[1]1. Standard_Cost'!$B$16)+(W102*X102*'[1]1. Standard_Cost'!$C$16))</f>
        <v>0</v>
      </c>
      <c r="Z102" s="103"/>
      <c r="AA102" s="103"/>
      <c r="AB102" s="104">
        <f>+Z102*'[1]1. Standard_Cost'!$B$20+AA102*'[1]1. Standard_Cost'!$C$20</f>
        <v>0</v>
      </c>
      <c r="AC102" s="105"/>
      <c r="AD102" s="106"/>
      <c r="AE102" s="104">
        <f>SUM(AD102,AC102,AB102,Y102,U102,T102,S102,R102)*'[1]1. Standard_Cost'!B45</f>
        <v>0</v>
      </c>
      <c r="AF102" s="104">
        <f t="shared" si="142"/>
        <v>0</v>
      </c>
      <c r="AG102" s="103"/>
      <c r="AH102" s="103"/>
      <c r="AI102" s="103"/>
      <c r="AJ102" s="107"/>
      <c r="AK102" s="107"/>
      <c r="AL102" s="107"/>
      <c r="AM102" s="104">
        <f>AG102*'[1]1. Standard_Cost'!B41+'[1]Incremental_Cost Year 2023'!AH112*'[1]1. Standard_Cost'!C41+'[1]Incremental_Cost Year 2023'!AI112*'[1]1. Standard_Cost'!D41+'[1]Incremental_Cost Year 2023'!AJ112+'[1]Incremental_Cost Year 2023'!AL112+AK102</f>
        <v>0</v>
      </c>
      <c r="AN102" s="104">
        <f>AM102*'[1]1. Standard_Cost'!C45</f>
        <v>0</v>
      </c>
      <c r="AO102" s="107"/>
      <c r="AQ102" s="104">
        <f t="shared" si="138"/>
        <v>0</v>
      </c>
      <c r="AR102" s="104">
        <f t="shared" si="139"/>
        <v>0</v>
      </c>
      <c r="AS102" s="104">
        <f t="shared" si="140"/>
        <v>0</v>
      </c>
      <c r="AT102" s="104">
        <f t="shared" si="143"/>
        <v>0</v>
      </c>
      <c r="AU102" s="108"/>
      <c r="AV102" s="108"/>
      <c r="AW102" s="108"/>
      <c r="AX102" s="108"/>
      <c r="AY102" s="108"/>
      <c r="AZ102" s="108"/>
      <c r="BA102" s="109">
        <f t="shared" si="141"/>
        <v>0</v>
      </c>
    </row>
    <row r="103" spans="1:53" ht="14.1" hidden="1" customHeight="1" outlineLevel="2" x14ac:dyDescent="0.2">
      <c r="A103" s="68"/>
      <c r="B103" s="94"/>
      <c r="C103" s="95"/>
      <c r="D103" s="110"/>
      <c r="E103" s="110"/>
      <c r="F103" s="110"/>
      <c r="G103" s="111"/>
      <c r="H103" s="112" t="s">
        <v>179</v>
      </c>
      <c r="I103" s="100"/>
      <c r="J103" s="101"/>
      <c r="K103" s="101"/>
      <c r="L103" s="102" t="str">
        <f>IF(I103&lt;&gt;0,((VLOOKUP(I103,'[1]1. Standard_Cost'!$B$4:$D$8,2)+VLOOKUP(I103,'[1]1. Standard_Cost'!$B$4:$D$8,3))*J103*K103),"0")</f>
        <v>0</v>
      </c>
      <c r="M103" s="102">
        <f>L103*'[1]1. Standard_Cost'!F5</f>
        <v>0</v>
      </c>
      <c r="N103" s="103"/>
      <c r="O103" s="103"/>
      <c r="P103" s="103"/>
      <c r="Q103" s="103"/>
      <c r="R103" s="104">
        <f>+N103*P103*'[1]1. Standard_Cost'!$B$12</f>
        <v>0</v>
      </c>
      <c r="S103" s="104">
        <f>+N103*O103*P103*'[1]1. Standard_Cost'!$C$12</f>
        <v>0</v>
      </c>
      <c r="T103" s="104">
        <f>+N103*P103*Q103*'[1]1. Standard_Cost'!$D$12</f>
        <v>0</v>
      </c>
      <c r="U103" s="104">
        <f>+N103*O103*'[1]1. Standard_Cost'!$E$12</f>
        <v>0</v>
      </c>
      <c r="V103" s="103"/>
      <c r="W103" s="103"/>
      <c r="X103" s="103"/>
      <c r="Y103" s="104">
        <f>+V103*((X103*'[1]1. Standard_Cost'!$B$16)+(W103*X103*'[1]1. Standard_Cost'!$C$16))</f>
        <v>0</v>
      </c>
      <c r="Z103" s="103"/>
      <c r="AA103" s="103"/>
      <c r="AB103" s="104">
        <f>+Z103*'[1]1. Standard_Cost'!$B$20+AA103*'[1]1. Standard_Cost'!$C$20</f>
        <v>0</v>
      </c>
      <c r="AC103" s="105"/>
      <c r="AD103" s="106"/>
      <c r="AE103" s="104">
        <f>SUM(AD103,AC103,AB103,Y103,U103,T103,S103,R103)*'[1]1. Standard_Cost'!B45</f>
        <v>0</v>
      </c>
      <c r="AF103" s="104">
        <f t="shared" si="142"/>
        <v>0</v>
      </c>
      <c r="AG103" s="103"/>
      <c r="AH103" s="103"/>
      <c r="AI103" s="103"/>
      <c r="AJ103" s="107"/>
      <c r="AK103" s="107"/>
      <c r="AL103" s="107"/>
      <c r="AM103" s="104">
        <f>AG103*'[1]1. Standard_Cost'!B41+'[1]Incremental_Cost Year 2023'!AH113*'[1]1. Standard_Cost'!C41+'[1]Incremental_Cost Year 2023'!AI113*'[1]1. Standard_Cost'!D41+'[1]Incremental_Cost Year 2023'!AJ113+'[1]Incremental_Cost Year 2023'!AL113+AK103</f>
        <v>0</v>
      </c>
      <c r="AN103" s="104">
        <f>AM103*'[1]1. Standard_Cost'!C45</f>
        <v>0</v>
      </c>
      <c r="AO103" s="107"/>
      <c r="AQ103" s="104">
        <f t="shared" si="138"/>
        <v>0</v>
      </c>
      <c r="AR103" s="104">
        <f t="shared" si="139"/>
        <v>0</v>
      </c>
      <c r="AS103" s="104">
        <f t="shared" si="140"/>
        <v>0</v>
      </c>
      <c r="AT103" s="104">
        <f t="shared" si="143"/>
        <v>0</v>
      </c>
      <c r="AU103" s="108"/>
      <c r="AV103" s="108"/>
      <c r="AW103" s="108"/>
      <c r="AX103" s="108"/>
      <c r="AY103" s="108"/>
      <c r="AZ103" s="108"/>
      <c r="BA103" s="109">
        <f t="shared" si="141"/>
        <v>0</v>
      </c>
    </row>
    <row r="104" spans="1:53" ht="14.1" customHeight="1" outlineLevel="2" x14ac:dyDescent="0.2">
      <c r="A104" s="68"/>
      <c r="B104" s="94"/>
      <c r="C104" s="95"/>
      <c r="D104" s="110"/>
      <c r="E104" s="110"/>
      <c r="F104" s="110"/>
      <c r="G104" s="111"/>
      <c r="H104" s="99" t="s">
        <v>579</v>
      </c>
      <c r="I104" s="100"/>
      <c r="J104" s="101">
        <v>1</v>
      </c>
      <c r="K104" s="101">
        <v>2</v>
      </c>
      <c r="L104" s="102">
        <v>240400</v>
      </c>
      <c r="M104" s="102">
        <f>L104*'1. Standard_Cost'!F4</f>
        <v>40146.800000000003</v>
      </c>
      <c r="N104" s="103"/>
      <c r="O104" s="103"/>
      <c r="P104" s="103"/>
      <c r="Q104" s="103"/>
      <c r="R104" s="104"/>
      <c r="S104" s="104"/>
      <c r="T104" s="104"/>
      <c r="U104" s="104"/>
      <c r="V104" s="103"/>
      <c r="W104" s="103"/>
      <c r="X104" s="103"/>
      <c r="Y104" s="104"/>
      <c r="Z104" s="103"/>
      <c r="AA104" s="103"/>
      <c r="AB104" s="104"/>
      <c r="AC104" s="105"/>
      <c r="AD104" s="106"/>
      <c r="AE104" s="104"/>
      <c r="AF104" s="104"/>
      <c r="AG104" s="191"/>
      <c r="AH104" s="191"/>
      <c r="AI104" s="191"/>
      <c r="AJ104" s="192"/>
      <c r="AK104" s="192"/>
      <c r="AL104" s="192"/>
      <c r="AM104" s="104"/>
      <c r="AN104" s="104"/>
      <c r="AO104" s="193"/>
      <c r="AQ104" s="104">
        <f t="shared" si="138"/>
        <v>280546.8</v>
      </c>
      <c r="AR104" s="104"/>
      <c r="AS104" s="104"/>
      <c r="AT104" s="104"/>
      <c r="AU104" s="108">
        <f t="shared" ref="AU104:AU107" si="144">AT104</f>
        <v>0</v>
      </c>
      <c r="AV104" s="108"/>
      <c r="AW104" s="108"/>
      <c r="AX104" s="108"/>
      <c r="AY104" s="108"/>
      <c r="AZ104" s="108"/>
      <c r="BA104" s="109"/>
    </row>
    <row r="105" spans="1:53" ht="14.1" customHeight="1" outlineLevel="2" x14ac:dyDescent="0.2">
      <c r="A105" s="68"/>
      <c r="B105" s="94"/>
      <c r="C105" s="95"/>
      <c r="D105" s="110"/>
      <c r="E105" s="110"/>
      <c r="F105" s="110"/>
      <c r="G105" s="111"/>
      <c r="H105" s="99" t="s">
        <v>580</v>
      </c>
      <c r="I105" s="100"/>
      <c r="J105" s="101">
        <v>1</v>
      </c>
      <c r="K105" s="101">
        <v>1</v>
      </c>
      <c r="L105" s="102">
        <v>300100</v>
      </c>
      <c r="M105" s="102">
        <f>L105*'1. Standard_Cost'!F4</f>
        <v>50116.700000000004</v>
      </c>
      <c r="N105" s="103"/>
      <c r="O105" s="103"/>
      <c r="P105" s="103"/>
      <c r="Q105" s="103"/>
      <c r="R105" s="104"/>
      <c r="S105" s="104"/>
      <c r="T105" s="104"/>
      <c r="U105" s="104"/>
      <c r="V105" s="103"/>
      <c r="W105" s="103"/>
      <c r="X105" s="103"/>
      <c r="Y105" s="104"/>
      <c r="Z105" s="103"/>
      <c r="AA105" s="103"/>
      <c r="AB105" s="104"/>
      <c r="AC105" s="105"/>
      <c r="AD105" s="106"/>
      <c r="AE105" s="104"/>
      <c r="AF105" s="104"/>
      <c r="AG105" s="191"/>
      <c r="AH105" s="191"/>
      <c r="AI105" s="191"/>
      <c r="AJ105" s="192"/>
      <c r="AK105" s="192"/>
      <c r="AL105" s="192"/>
      <c r="AM105" s="104"/>
      <c r="AN105" s="104"/>
      <c r="AO105" s="193"/>
      <c r="AQ105" s="104">
        <f t="shared" si="138"/>
        <v>350216.7</v>
      </c>
      <c r="AR105" s="104"/>
      <c r="AS105" s="104"/>
      <c r="AT105" s="104"/>
      <c r="AU105" s="108">
        <f t="shared" si="144"/>
        <v>0</v>
      </c>
      <c r="AV105" s="108"/>
      <c r="AW105" s="108"/>
      <c r="AX105" s="108"/>
      <c r="AY105" s="108"/>
      <c r="AZ105" s="108"/>
      <c r="BA105" s="109"/>
    </row>
    <row r="106" spans="1:53" ht="14.1" customHeight="1" outlineLevel="2" x14ac:dyDescent="0.2">
      <c r="A106" s="68"/>
      <c r="B106" s="94"/>
      <c r="C106" s="95"/>
      <c r="D106" s="110"/>
      <c r="E106" s="110"/>
      <c r="F106" s="110"/>
      <c r="G106" s="111"/>
      <c r="H106" s="99" t="s">
        <v>51</v>
      </c>
      <c r="I106" s="100"/>
      <c r="J106" s="101"/>
      <c r="K106" s="101"/>
      <c r="L106" s="102"/>
      <c r="M106" s="102"/>
      <c r="N106" s="103"/>
      <c r="O106" s="103"/>
      <c r="P106" s="103"/>
      <c r="Q106" s="103"/>
      <c r="R106" s="104"/>
      <c r="S106" s="104"/>
      <c r="T106" s="104"/>
      <c r="U106" s="104"/>
      <c r="V106" s="103"/>
      <c r="W106" s="103"/>
      <c r="X106" s="103"/>
      <c r="Y106" s="104"/>
      <c r="Z106" s="103"/>
      <c r="AA106" s="103"/>
      <c r="AB106" s="104"/>
      <c r="AC106" s="105"/>
      <c r="AD106" s="106"/>
      <c r="AE106" s="104"/>
      <c r="AF106" s="104"/>
      <c r="AG106" s="191"/>
      <c r="AH106" s="191"/>
      <c r="AI106" s="191"/>
      <c r="AJ106" s="192"/>
      <c r="AK106" s="192"/>
      <c r="AL106" s="192"/>
      <c r="AM106" s="104"/>
      <c r="AN106" s="104"/>
      <c r="AO106" s="193"/>
      <c r="AQ106" s="104"/>
      <c r="AR106" s="104"/>
      <c r="AS106" s="104"/>
      <c r="AT106" s="104"/>
      <c r="AU106" s="108">
        <f t="shared" si="144"/>
        <v>0</v>
      </c>
      <c r="AV106" s="108"/>
      <c r="AW106" s="108"/>
      <c r="AX106" s="108"/>
      <c r="AY106" s="108"/>
      <c r="AZ106" s="108"/>
      <c r="BA106" s="109"/>
    </row>
    <row r="107" spans="1:53" ht="14.1" customHeight="1" outlineLevel="2" x14ac:dyDescent="0.2">
      <c r="A107" s="68"/>
      <c r="B107" s="94"/>
      <c r="C107" s="95"/>
      <c r="D107" s="110"/>
      <c r="E107" s="110"/>
      <c r="F107" s="110"/>
      <c r="G107" s="111"/>
      <c r="H107" s="112"/>
      <c r="I107" s="100"/>
      <c r="J107" s="101"/>
      <c r="K107" s="101"/>
      <c r="L107" s="102"/>
      <c r="M107" s="102"/>
      <c r="N107" s="103"/>
      <c r="O107" s="103"/>
      <c r="P107" s="103"/>
      <c r="Q107" s="103"/>
      <c r="R107" s="104"/>
      <c r="S107" s="104"/>
      <c r="T107" s="104"/>
      <c r="U107" s="104"/>
      <c r="V107" s="103"/>
      <c r="W107" s="103"/>
      <c r="X107" s="103"/>
      <c r="Y107" s="104"/>
      <c r="Z107" s="103"/>
      <c r="AA107" s="103"/>
      <c r="AB107" s="104"/>
      <c r="AC107" s="105"/>
      <c r="AD107" s="106"/>
      <c r="AE107" s="104"/>
      <c r="AF107" s="104"/>
      <c r="AG107" s="191"/>
      <c r="AH107" s="191"/>
      <c r="AI107" s="191"/>
      <c r="AJ107" s="192"/>
      <c r="AK107" s="192"/>
      <c r="AL107" s="192"/>
      <c r="AM107" s="104"/>
      <c r="AN107" s="104"/>
      <c r="AO107" s="193"/>
      <c r="AQ107" s="104"/>
      <c r="AR107" s="104"/>
      <c r="AS107" s="104"/>
      <c r="AT107" s="104"/>
      <c r="AU107" s="108">
        <f t="shared" si="144"/>
        <v>0</v>
      </c>
      <c r="AV107" s="108"/>
      <c r="AW107" s="108"/>
      <c r="AX107" s="108"/>
      <c r="AY107" s="108"/>
      <c r="AZ107" s="108"/>
      <c r="BA107" s="109"/>
    </row>
    <row r="108" spans="1:53" ht="64.5" customHeight="1" outlineLevel="1" x14ac:dyDescent="0.2">
      <c r="A108" s="68"/>
      <c r="B108" s="94"/>
      <c r="C108" s="95"/>
      <c r="D108" s="113" t="s">
        <v>574</v>
      </c>
      <c r="E108" s="113" t="s">
        <v>734</v>
      </c>
      <c r="F108" s="114">
        <v>2021</v>
      </c>
      <c r="G108" s="115">
        <v>2023</v>
      </c>
      <c r="H108" s="122" t="s">
        <v>214</v>
      </c>
      <c r="I108" s="122"/>
      <c r="J108" s="122"/>
      <c r="K108" s="122"/>
      <c r="L108" s="118">
        <f>SUM(L104:L105)</f>
        <v>540500</v>
      </c>
      <c r="M108" s="118">
        <f>SUM(M104:M105)</f>
        <v>90263.5</v>
      </c>
      <c r="N108" s="122"/>
      <c r="O108" s="122"/>
      <c r="P108" s="122"/>
      <c r="Q108" s="122"/>
      <c r="R108" s="118">
        <f>SUM(R100:R103)</f>
        <v>0</v>
      </c>
      <c r="S108" s="118">
        <f>SUM(S100:S103)</f>
        <v>0</v>
      </c>
      <c r="T108" s="118">
        <f>SUM(T100:T103)</f>
        <v>0</v>
      </c>
      <c r="U108" s="118">
        <f>SUM(U100:U103)</f>
        <v>0</v>
      </c>
      <c r="V108" s="122"/>
      <c r="W108" s="122"/>
      <c r="X108" s="122"/>
      <c r="Y108" s="118">
        <f>SUM(Y100:Y103)</f>
        <v>0</v>
      </c>
      <c r="Z108" s="122"/>
      <c r="AA108" s="122"/>
      <c r="AB108" s="118">
        <f t="shared" ref="AB108:AF108" si="145">SUM(AB100:AB103)</f>
        <v>0</v>
      </c>
      <c r="AC108" s="118">
        <f t="shared" si="145"/>
        <v>0</v>
      </c>
      <c r="AD108" s="118">
        <f t="shared" si="145"/>
        <v>0</v>
      </c>
      <c r="AE108" s="118">
        <f t="shared" si="145"/>
        <v>0</v>
      </c>
      <c r="AF108" s="118">
        <f t="shared" si="145"/>
        <v>0</v>
      </c>
      <c r="AG108" s="117"/>
      <c r="AH108" s="117"/>
      <c r="AI108" s="117"/>
      <c r="AJ108" s="119">
        <f>SUM(AJ100:AJ103)</f>
        <v>0</v>
      </c>
      <c r="AK108" s="119">
        <f>SUM(AK100:AK103)</f>
        <v>0</v>
      </c>
      <c r="AL108" s="119">
        <f>SUM(AL100:AL103)</f>
        <v>0</v>
      </c>
      <c r="AM108" s="118">
        <f>SUM(AM100:AM103)</f>
        <v>0</v>
      </c>
      <c r="AN108" s="118">
        <f>SUM(AN100:AN103)</f>
        <v>0</v>
      </c>
      <c r="AO108" s="116"/>
      <c r="AP108" s="120"/>
      <c r="AQ108" s="121">
        <f>AQ104+AQ105+AQ106+AQ107</f>
        <v>630763.5</v>
      </c>
      <c r="AR108" s="121">
        <f t="shared" ref="AR108:BA108" si="146">SUM(AR100:AR103)</f>
        <v>0</v>
      </c>
      <c r="AS108" s="121">
        <f t="shared" si="146"/>
        <v>0</v>
      </c>
      <c r="AT108" s="121">
        <f>AQ108</f>
        <v>630763.5</v>
      </c>
      <c r="AU108" s="121">
        <f>AT108</f>
        <v>630763.5</v>
      </c>
      <c r="AV108" s="121">
        <f t="shared" si="146"/>
        <v>0</v>
      </c>
      <c r="AW108" s="121">
        <f t="shared" si="146"/>
        <v>0</v>
      </c>
      <c r="AX108" s="121">
        <f t="shared" si="146"/>
        <v>0</v>
      </c>
      <c r="AY108" s="121">
        <f t="shared" si="146"/>
        <v>0</v>
      </c>
      <c r="AZ108" s="121">
        <f t="shared" si="146"/>
        <v>0</v>
      </c>
      <c r="BA108" s="121">
        <f t="shared" si="146"/>
        <v>-540500</v>
      </c>
    </row>
    <row r="109" spans="1:53" ht="14.1" customHeight="1" outlineLevel="2" x14ac:dyDescent="0.2">
      <c r="A109" s="68"/>
      <c r="B109" s="94"/>
      <c r="C109" s="95"/>
      <c r="D109" s="96"/>
      <c r="E109" s="96"/>
      <c r="F109" s="97"/>
      <c r="G109" s="98"/>
      <c r="H109" s="99" t="s">
        <v>49</v>
      </c>
      <c r="I109" s="100"/>
      <c r="J109" s="101"/>
      <c r="K109" s="101"/>
      <c r="L109" s="102" t="str">
        <f>IF(I109&lt;&gt;0,((VLOOKUP(I109,'1. Standard_Cost'!$B$4:$D$8,2)+VLOOKUP(I109,'1. Standard_Cost'!$B$4:$D$8,3))*J109*K109),"0")</f>
        <v>0</v>
      </c>
      <c r="M109" s="102">
        <f>L109*'1. Standard_Cost'!F20</f>
        <v>0</v>
      </c>
      <c r="N109" s="103"/>
      <c r="O109" s="103"/>
      <c r="P109" s="103"/>
      <c r="Q109" s="103"/>
      <c r="R109" s="104">
        <f>+N109*P109*'1. Standard_Cost'!$B$12</f>
        <v>0</v>
      </c>
      <c r="S109" s="104">
        <f>+N109*O109*P109*'1. Standard_Cost'!$C$12</f>
        <v>0</v>
      </c>
      <c r="T109" s="104">
        <f>+N109*P109*Q109*'1. Standard_Cost'!$D$12</f>
        <v>0</v>
      </c>
      <c r="U109" s="104">
        <f>+N109*O109*'1. Standard_Cost'!$E$12</f>
        <v>0</v>
      </c>
      <c r="V109" s="103"/>
      <c r="W109" s="103"/>
      <c r="X109" s="103"/>
      <c r="Y109" s="104">
        <f>+V109*((X109*'1. Standard_Cost'!$B$16)+(W109*X109*'1. Standard_Cost'!$C$16))</f>
        <v>0</v>
      </c>
      <c r="Z109" s="103"/>
      <c r="AA109" s="103"/>
      <c r="AB109" s="104">
        <f>+Z109*'1. Standard_Cost'!$B$20+AA109*'1. Standard_Cost'!$C$20</f>
        <v>0</v>
      </c>
      <c r="AC109" s="105"/>
      <c r="AD109" s="106"/>
      <c r="AE109" s="104">
        <f>SUM(AD109,AC109,AB109,Y109,U109,T109,S109,R109)*'1. Standard_Cost'!B44</f>
        <v>0</v>
      </c>
      <c r="AF109" s="104">
        <f>SUM(AD109,AE109)</f>
        <v>0</v>
      </c>
      <c r="AG109" s="103"/>
      <c r="AH109" s="103"/>
      <c r="AI109" s="103"/>
      <c r="AJ109" s="107"/>
      <c r="AK109" s="107"/>
      <c r="AL109" s="107"/>
      <c r="AM109" s="104">
        <f>AG109*'1. Standard_Cost'!B40+'Incremental_Cost Year 2021'!AH116*'1. Standard_Cost'!C40+'Incremental_Cost Year 2021'!AI116*'1. Standard_Cost'!D40+'Incremental_Cost Year 2021'!AJ116+'Incremental_Cost Year 2021'!AL116+AK109</f>
        <v>0</v>
      </c>
      <c r="AN109" s="104">
        <f>AM109*'1. Standard_Cost'!C44</f>
        <v>0</v>
      </c>
      <c r="AO109" s="107"/>
      <c r="AQ109" s="104">
        <f t="shared" ref="AQ109:AQ112" si="147">L109+M109</f>
        <v>0</v>
      </c>
      <c r="AR109" s="104">
        <f t="shared" ref="AR109:AR112" si="148">AF109</f>
        <v>0</v>
      </c>
      <c r="AS109" s="104">
        <f t="shared" ref="AS109:AS112" si="149">AM109+AN109</f>
        <v>0</v>
      </c>
      <c r="AT109" s="104">
        <f>SUM(AQ109,AR109,AS109)</f>
        <v>0</v>
      </c>
      <c r="AU109" s="108">
        <f t="shared" ref="AU109:AU112" si="150">AT109</f>
        <v>0</v>
      </c>
      <c r="AV109" s="108"/>
      <c r="AW109" s="108"/>
      <c r="AX109" s="108"/>
      <c r="AY109" s="108"/>
      <c r="AZ109" s="108"/>
      <c r="BA109" s="109">
        <f t="shared" ref="BA109:BA112" si="151">SUM(AU109:AZ109)-AT109</f>
        <v>0</v>
      </c>
    </row>
    <row r="110" spans="1:53" ht="14.1" customHeight="1" outlineLevel="2" x14ac:dyDescent="0.2">
      <c r="A110" s="68"/>
      <c r="B110" s="94"/>
      <c r="C110" s="95"/>
      <c r="D110" s="110"/>
      <c r="E110" s="110"/>
      <c r="F110" s="110"/>
      <c r="G110" s="111"/>
      <c r="H110" s="99" t="s">
        <v>50</v>
      </c>
      <c r="I110" s="100"/>
      <c r="J110" s="101"/>
      <c r="K110" s="101"/>
      <c r="L110" s="102" t="str">
        <f>IF(I110&lt;&gt;0,((VLOOKUP(I110,'1. Standard_Cost'!$B$4:$D$8,2)+VLOOKUP(I110,'1. Standard_Cost'!$B$4:$D$8,3))*J110*K110),"0")</f>
        <v>0</v>
      </c>
      <c r="M110" s="102">
        <f>L110*'1. Standard_Cost'!F20</f>
        <v>0</v>
      </c>
      <c r="N110" s="103"/>
      <c r="O110" s="103"/>
      <c r="P110" s="103"/>
      <c r="Q110" s="103"/>
      <c r="R110" s="104">
        <f>+N110*P110*'1. Standard_Cost'!$B$12</f>
        <v>0</v>
      </c>
      <c r="S110" s="104">
        <f>+N110*O110*P110*'1. Standard_Cost'!$C$12</f>
        <v>0</v>
      </c>
      <c r="T110" s="104">
        <f>+N110*P110*Q110*'1. Standard_Cost'!$D$12</f>
        <v>0</v>
      </c>
      <c r="U110" s="104">
        <f>+N110*O110*'1. Standard_Cost'!$E$12</f>
        <v>0</v>
      </c>
      <c r="V110" s="103"/>
      <c r="W110" s="103"/>
      <c r="X110" s="103"/>
      <c r="Y110" s="104">
        <f>+V110*((X110*'1. Standard_Cost'!$B$16)+(W110*X110*'1. Standard_Cost'!$C$16))</f>
        <v>0</v>
      </c>
      <c r="Z110" s="103"/>
      <c r="AA110" s="103"/>
      <c r="AB110" s="104">
        <f>+Z110*'1. Standard_Cost'!$B$20+AA110*'1. Standard_Cost'!$C$20</f>
        <v>0</v>
      </c>
      <c r="AC110" s="105"/>
      <c r="AD110" s="106"/>
      <c r="AE110" s="104">
        <f>SUM(AD110,AC110,AB110,Y110,U110,T110,S110,R110)*'1. Standard_Cost'!B44</f>
        <v>0</v>
      </c>
      <c r="AF110" s="104">
        <f t="shared" ref="AF110:AF112" si="152">SUM(AD110,AE110)</f>
        <v>0</v>
      </c>
      <c r="AG110" s="103"/>
      <c r="AH110" s="103"/>
      <c r="AI110" s="103"/>
      <c r="AJ110" s="107"/>
      <c r="AK110" s="107"/>
      <c r="AL110" s="107"/>
      <c r="AM110" s="104">
        <f>AG110*'1. Standard_Cost'!B40+'Incremental_Cost Year 2021'!AH117*'1. Standard_Cost'!C40+'Incremental_Cost Year 2021'!AI117*'1. Standard_Cost'!D40+'Incremental_Cost Year 2021'!AJ117+'Incremental_Cost Year 2021'!AL117+AK110</f>
        <v>0</v>
      </c>
      <c r="AN110" s="104">
        <f>AM110*'1. Standard_Cost'!C44</f>
        <v>0</v>
      </c>
      <c r="AO110" s="107"/>
      <c r="AQ110" s="104">
        <f t="shared" si="147"/>
        <v>0</v>
      </c>
      <c r="AR110" s="104">
        <f t="shared" si="148"/>
        <v>0</v>
      </c>
      <c r="AS110" s="104">
        <f t="shared" si="149"/>
        <v>0</v>
      </c>
      <c r="AT110" s="104">
        <f t="shared" ref="AT110:AT112" si="153">SUM(AQ110,AR110,AS110)</f>
        <v>0</v>
      </c>
      <c r="AU110" s="108">
        <f t="shared" si="150"/>
        <v>0</v>
      </c>
      <c r="AV110" s="108">
        <v>0</v>
      </c>
      <c r="AW110" s="108"/>
      <c r="AX110" s="108"/>
      <c r="AY110" s="108"/>
      <c r="AZ110" s="108"/>
      <c r="BA110" s="109">
        <f t="shared" si="151"/>
        <v>0</v>
      </c>
    </row>
    <row r="111" spans="1:53" ht="14.1" customHeight="1" outlineLevel="2" x14ac:dyDescent="0.2">
      <c r="A111" s="68"/>
      <c r="B111" s="94"/>
      <c r="C111" s="95"/>
      <c r="D111" s="110"/>
      <c r="E111" s="110"/>
      <c r="F111" s="110"/>
      <c r="G111" s="111"/>
      <c r="H111" s="99" t="s">
        <v>51</v>
      </c>
      <c r="I111" s="100"/>
      <c r="J111" s="101"/>
      <c r="K111" s="101"/>
      <c r="L111" s="102" t="str">
        <f>IF(I111&lt;&gt;0,((VLOOKUP(I111,'1. Standard_Cost'!$B$4:$D$8,2)+VLOOKUP(I111,'1. Standard_Cost'!$B$4:$D$8,3))*J111*K111),"0")</f>
        <v>0</v>
      </c>
      <c r="M111" s="102">
        <f>L111*'1. Standard_Cost'!F20</f>
        <v>0</v>
      </c>
      <c r="N111" s="103"/>
      <c r="O111" s="103"/>
      <c r="P111" s="103"/>
      <c r="Q111" s="103"/>
      <c r="R111" s="104">
        <f>+N111*P111*'1. Standard_Cost'!$B$12</f>
        <v>0</v>
      </c>
      <c r="S111" s="104">
        <f>+N111*O111*P111*'1. Standard_Cost'!$C$12</f>
        <v>0</v>
      </c>
      <c r="T111" s="104">
        <f>+N111*P111*Q111*'1. Standard_Cost'!$D$12</f>
        <v>0</v>
      </c>
      <c r="U111" s="104">
        <f>+N111*O111*'1. Standard_Cost'!$E$12</f>
        <v>0</v>
      </c>
      <c r="V111" s="103"/>
      <c r="W111" s="103"/>
      <c r="X111" s="103"/>
      <c r="Y111" s="104">
        <f>+V111*((X111*'1. Standard_Cost'!$B$16)+(W111*X111*'1. Standard_Cost'!$C$16))</f>
        <v>0</v>
      </c>
      <c r="Z111" s="103"/>
      <c r="AA111" s="103"/>
      <c r="AB111" s="104">
        <f>+Z111*'1. Standard_Cost'!$B$20+AA111*'1. Standard_Cost'!$C$20</f>
        <v>0</v>
      </c>
      <c r="AC111" s="105"/>
      <c r="AD111" s="106"/>
      <c r="AE111" s="104">
        <f>SUM(AD111,AC111,AB111,Y111,U111,T111,S111,R111)*'1. Standard_Cost'!B44</f>
        <v>0</v>
      </c>
      <c r="AF111" s="104">
        <f t="shared" si="152"/>
        <v>0</v>
      </c>
      <c r="AG111" s="103"/>
      <c r="AH111" s="103"/>
      <c r="AI111" s="103"/>
      <c r="AJ111" s="107"/>
      <c r="AK111" s="107"/>
      <c r="AL111" s="107"/>
      <c r="AM111" s="104">
        <f>AG111*'1. Standard_Cost'!B40+'Incremental_Cost Year 2021'!AH118*'1. Standard_Cost'!C40+'Incremental_Cost Year 2021'!AI118*'1. Standard_Cost'!D40+'Incremental_Cost Year 2021'!AJ118+'Incremental_Cost Year 2021'!AL118+AK111</f>
        <v>0</v>
      </c>
      <c r="AN111" s="104">
        <f>AM111*'1. Standard_Cost'!C44</f>
        <v>0</v>
      </c>
      <c r="AO111" s="107"/>
      <c r="AQ111" s="104">
        <f t="shared" si="147"/>
        <v>0</v>
      </c>
      <c r="AR111" s="104">
        <f t="shared" si="148"/>
        <v>0</v>
      </c>
      <c r="AS111" s="104">
        <f t="shared" si="149"/>
        <v>0</v>
      </c>
      <c r="AT111" s="104">
        <f t="shared" si="153"/>
        <v>0</v>
      </c>
      <c r="AU111" s="108">
        <f t="shared" si="150"/>
        <v>0</v>
      </c>
      <c r="AV111" s="108"/>
      <c r="AW111" s="108"/>
      <c r="AX111" s="108"/>
      <c r="AY111" s="108"/>
      <c r="AZ111" s="108"/>
      <c r="BA111" s="109">
        <f t="shared" si="151"/>
        <v>0</v>
      </c>
    </row>
    <row r="112" spans="1:53" ht="14.1" customHeight="1" outlineLevel="2" x14ac:dyDescent="0.2">
      <c r="A112" s="68"/>
      <c r="B112" s="94"/>
      <c r="C112" s="95"/>
      <c r="D112" s="110"/>
      <c r="E112" s="110"/>
      <c r="F112" s="110"/>
      <c r="G112" s="111"/>
      <c r="H112" s="112" t="s">
        <v>179</v>
      </c>
      <c r="I112" s="100"/>
      <c r="J112" s="101"/>
      <c r="K112" s="101"/>
      <c r="L112" s="102" t="str">
        <f>IF(I112&lt;&gt;0,((VLOOKUP(I112,'1. Standard_Cost'!$B$4:$D$8,2)+VLOOKUP(I112,'1. Standard_Cost'!$B$4:$D$8,3))*J112*K112),"0")</f>
        <v>0</v>
      </c>
      <c r="M112" s="102">
        <f>L112*'1. Standard_Cost'!F20</f>
        <v>0</v>
      </c>
      <c r="N112" s="103"/>
      <c r="O112" s="103"/>
      <c r="P112" s="103"/>
      <c r="Q112" s="103"/>
      <c r="R112" s="104">
        <f>+N112*P112*'1. Standard_Cost'!$B$12</f>
        <v>0</v>
      </c>
      <c r="S112" s="104">
        <f>+N112*O112*P112*'1. Standard_Cost'!$C$12</f>
        <v>0</v>
      </c>
      <c r="T112" s="104">
        <f>+N112*P112*Q112*'1. Standard_Cost'!$D$12</f>
        <v>0</v>
      </c>
      <c r="U112" s="104">
        <f>+N112*O112*'1. Standard_Cost'!$E$12</f>
        <v>0</v>
      </c>
      <c r="V112" s="103"/>
      <c r="W112" s="103"/>
      <c r="X112" s="103"/>
      <c r="Y112" s="104">
        <f>+V112*((X112*'1. Standard_Cost'!$B$16)+(W112*X112*'1. Standard_Cost'!$C$16))</f>
        <v>0</v>
      </c>
      <c r="Z112" s="103"/>
      <c r="AA112" s="103"/>
      <c r="AB112" s="104">
        <f>+Z112*'1. Standard_Cost'!$B$20+AA112*'1. Standard_Cost'!$C$20</f>
        <v>0</v>
      </c>
      <c r="AC112" s="105"/>
      <c r="AD112" s="106"/>
      <c r="AE112" s="104">
        <f>SUM(AD112,AC112,AB112,Y112,U112,T112,S112,R112)*'1. Standard_Cost'!B44</f>
        <v>0</v>
      </c>
      <c r="AF112" s="104">
        <f t="shared" si="152"/>
        <v>0</v>
      </c>
      <c r="AG112" s="103"/>
      <c r="AH112" s="103"/>
      <c r="AI112" s="103"/>
      <c r="AJ112" s="107"/>
      <c r="AK112" s="107"/>
      <c r="AL112" s="107"/>
      <c r="AM112" s="104">
        <f>AG112*'1. Standard_Cost'!B40+'Incremental_Cost Year 2021'!AH119*'1. Standard_Cost'!C40+'Incremental_Cost Year 2021'!AI119*'1. Standard_Cost'!D40+'Incremental_Cost Year 2021'!AJ119+'Incremental_Cost Year 2021'!AL119+AK112</f>
        <v>0</v>
      </c>
      <c r="AN112" s="104">
        <f>AM112*'1. Standard_Cost'!C44</f>
        <v>0</v>
      </c>
      <c r="AO112" s="107"/>
      <c r="AQ112" s="104">
        <f t="shared" si="147"/>
        <v>0</v>
      </c>
      <c r="AR112" s="104">
        <f t="shared" si="148"/>
        <v>0</v>
      </c>
      <c r="AS112" s="104">
        <f t="shared" si="149"/>
        <v>0</v>
      </c>
      <c r="AT112" s="104">
        <f t="shared" si="153"/>
        <v>0</v>
      </c>
      <c r="AU112" s="108">
        <f t="shared" si="150"/>
        <v>0</v>
      </c>
      <c r="AV112" s="108"/>
      <c r="AW112" s="108"/>
      <c r="AX112" s="108"/>
      <c r="AY112" s="108"/>
      <c r="AZ112" s="108"/>
      <c r="BA112" s="109">
        <f t="shared" si="151"/>
        <v>0</v>
      </c>
    </row>
    <row r="113" spans="1:53" ht="52.5" customHeight="1" outlineLevel="1" x14ac:dyDescent="0.2">
      <c r="A113" s="68"/>
      <c r="B113" s="94"/>
      <c r="C113" s="95"/>
      <c r="D113" s="113" t="s">
        <v>48</v>
      </c>
      <c r="E113" s="113" t="s">
        <v>217</v>
      </c>
      <c r="F113" s="114" t="s">
        <v>154</v>
      </c>
      <c r="G113" s="115" t="s">
        <v>155</v>
      </c>
      <c r="H113" s="122" t="s">
        <v>215</v>
      </c>
      <c r="I113" s="117">
        <v>2022</v>
      </c>
      <c r="J113" s="117"/>
      <c r="K113" s="117"/>
      <c r="L113" s="118">
        <f>SUM(L109:L112)</f>
        <v>0</v>
      </c>
      <c r="M113" s="118">
        <f>SUM(M109:M112)</f>
        <v>0</v>
      </c>
      <c r="N113" s="117"/>
      <c r="O113" s="117"/>
      <c r="P113" s="117"/>
      <c r="Q113" s="117"/>
      <c r="R113" s="119">
        <f>SUM(R109:R112)</f>
        <v>0</v>
      </c>
      <c r="S113" s="119">
        <f>SUM(S109:S112)</f>
        <v>0</v>
      </c>
      <c r="T113" s="119">
        <f>SUM(T109:T112)</f>
        <v>0</v>
      </c>
      <c r="U113" s="119">
        <f>SUM(U109:U112)</f>
        <v>0</v>
      </c>
      <c r="V113" s="117"/>
      <c r="W113" s="117"/>
      <c r="X113" s="117"/>
      <c r="Y113" s="118">
        <f>SUM(Y109:Y112)</f>
        <v>0</v>
      </c>
      <c r="Z113" s="117"/>
      <c r="AA113" s="117"/>
      <c r="AB113" s="118">
        <f t="shared" ref="AB113:AF113" si="154">SUM(AB109:AB112)</f>
        <v>0</v>
      </c>
      <c r="AC113" s="118">
        <f t="shared" si="154"/>
        <v>0</v>
      </c>
      <c r="AD113" s="118">
        <f t="shared" si="154"/>
        <v>0</v>
      </c>
      <c r="AE113" s="118">
        <f t="shared" si="154"/>
        <v>0</v>
      </c>
      <c r="AF113" s="118">
        <f t="shared" si="154"/>
        <v>0</v>
      </c>
      <c r="AG113" s="117"/>
      <c r="AH113" s="117"/>
      <c r="AI113" s="117"/>
      <c r="AJ113" s="119">
        <f>SUM(AJ109:AJ112)</f>
        <v>0</v>
      </c>
      <c r="AK113" s="119">
        <f>SUM(AK109:AK112)</f>
        <v>0</v>
      </c>
      <c r="AL113" s="119">
        <f>SUM(AL109:AL112)</f>
        <v>0</v>
      </c>
      <c r="AM113" s="118">
        <f>SUM(AM109:AM112)</f>
        <v>0</v>
      </c>
      <c r="AN113" s="118">
        <f>SUM(AN109:AN112)</f>
        <v>0</v>
      </c>
      <c r="AO113" s="116"/>
      <c r="AP113" s="120"/>
      <c r="AQ113" s="121">
        <f t="shared" ref="AQ113:BA113" si="155">SUM(AQ109:AQ112)</f>
        <v>0</v>
      </c>
      <c r="AR113" s="121">
        <f t="shared" si="155"/>
        <v>0</v>
      </c>
      <c r="AS113" s="121">
        <f t="shared" si="155"/>
        <v>0</v>
      </c>
      <c r="AT113" s="121">
        <f t="shared" si="155"/>
        <v>0</v>
      </c>
      <c r="AU113" s="121">
        <f t="shared" si="155"/>
        <v>0</v>
      </c>
      <c r="AV113" s="121">
        <f t="shared" si="155"/>
        <v>0</v>
      </c>
      <c r="AW113" s="121">
        <f t="shared" si="155"/>
        <v>0</v>
      </c>
      <c r="AX113" s="121">
        <f t="shared" si="155"/>
        <v>0</v>
      </c>
      <c r="AY113" s="121">
        <f t="shared" si="155"/>
        <v>0</v>
      </c>
      <c r="AZ113" s="121">
        <f t="shared" si="155"/>
        <v>0</v>
      </c>
      <c r="BA113" s="121">
        <f t="shared" si="155"/>
        <v>0</v>
      </c>
    </row>
    <row r="114" spans="1:53" ht="14.1" customHeight="1" outlineLevel="2" x14ac:dyDescent="0.2">
      <c r="A114" s="68"/>
      <c r="B114" s="94"/>
      <c r="C114" s="95"/>
      <c r="D114" s="96"/>
      <c r="E114" s="96"/>
      <c r="F114" s="97"/>
      <c r="G114" s="98"/>
      <c r="H114" s="99">
        <v>2021</v>
      </c>
      <c r="I114" s="100"/>
      <c r="J114" s="101"/>
      <c r="K114" s="101"/>
      <c r="L114" s="102" t="str">
        <f>IF(I114&lt;&gt;0,((VLOOKUP(I114,'1. Standard_Cost'!$B$4:$D$8,2)+VLOOKUP(I114,'1. Standard_Cost'!$B$4:$D$8,3))*J114*K114),"0")</f>
        <v>0</v>
      </c>
      <c r="M114" s="102">
        <f>L114*'1. Standard_Cost'!F25</f>
        <v>0</v>
      </c>
      <c r="N114" s="103"/>
      <c r="O114" s="103"/>
      <c r="P114" s="103"/>
      <c r="Q114" s="103"/>
      <c r="R114" s="104">
        <f>+N114*P114*'1. Standard_Cost'!$B$12</f>
        <v>0</v>
      </c>
      <c r="S114" s="104">
        <f>+N114*O114*P114*'1. Standard_Cost'!$C$12</f>
        <v>0</v>
      </c>
      <c r="T114" s="104">
        <f>+N114*P114*Q114*'1. Standard_Cost'!$D$12</f>
        <v>0</v>
      </c>
      <c r="U114" s="104">
        <f>+N114*O114*'1. Standard_Cost'!$E$12</f>
        <v>0</v>
      </c>
      <c r="V114" s="103"/>
      <c r="W114" s="103"/>
      <c r="X114" s="103"/>
      <c r="Y114" s="104">
        <f>+V114*((X114*'1. Standard_Cost'!$B$16)+(W114*X114*'1. Standard_Cost'!$C$16))</f>
        <v>0</v>
      </c>
      <c r="Z114" s="103"/>
      <c r="AA114" s="103"/>
      <c r="AB114" s="104">
        <f>+Z114*'1. Standard_Cost'!$B$20+AA114*'1. Standard_Cost'!$C$20</f>
        <v>0</v>
      </c>
      <c r="AC114" s="105"/>
      <c r="AD114" s="106"/>
      <c r="AE114" s="104">
        <f>SUM(AD114,AC114,AB114,Y114,U114,T114,S114,R114)*'1. Standard_Cost'!B49</f>
        <v>0</v>
      </c>
      <c r="AF114" s="104">
        <f>SUM(AD114,AE114)</f>
        <v>0</v>
      </c>
      <c r="AG114" s="103"/>
      <c r="AH114" s="103"/>
      <c r="AI114" s="103"/>
      <c r="AJ114" s="107"/>
      <c r="AK114" s="107"/>
      <c r="AL114" s="107"/>
      <c r="AM114" s="104">
        <f>AG114*'1. Standard_Cost'!B45+'Incremental_Cost Year 2021'!AH121*'1. Standard_Cost'!C45+'Incremental_Cost Year 2021'!AI121*'1. Standard_Cost'!D45+'Incremental_Cost Year 2021'!AJ121+'Incremental_Cost Year 2021'!AL121+AK114</f>
        <v>0</v>
      </c>
      <c r="AN114" s="104">
        <f>AM114*'1. Standard_Cost'!C49</f>
        <v>0</v>
      </c>
      <c r="AO114" s="107"/>
      <c r="AQ114" s="104">
        <f t="shared" ref="AQ114:AQ117" si="156">L114+M114</f>
        <v>0</v>
      </c>
      <c r="AR114" s="104">
        <f t="shared" ref="AR114:AR117" si="157">AF114</f>
        <v>0</v>
      </c>
      <c r="AS114" s="104">
        <f t="shared" ref="AS114:AS117" si="158">AM114+AN114</f>
        <v>0</v>
      </c>
      <c r="AT114" s="104">
        <f>SUM(AQ114,AR114,AS114)</f>
        <v>0</v>
      </c>
      <c r="AU114" s="108">
        <f t="shared" ref="AU114:AU117" si="159">AT114</f>
        <v>0</v>
      </c>
      <c r="AV114" s="108"/>
      <c r="AW114" s="108"/>
      <c r="AX114" s="108"/>
      <c r="AY114" s="108"/>
      <c r="AZ114" s="108"/>
      <c r="BA114" s="109">
        <f t="shared" ref="BA114:BA117" si="160">SUM(AU114:AZ114)-AT114</f>
        <v>0</v>
      </c>
    </row>
    <row r="115" spans="1:53" ht="14.1" customHeight="1" outlineLevel="2" x14ac:dyDescent="0.2">
      <c r="A115" s="68"/>
      <c r="B115" s="94"/>
      <c r="C115" s="95"/>
      <c r="D115" s="110"/>
      <c r="E115" s="110"/>
      <c r="F115" s="110"/>
      <c r="G115" s="111"/>
      <c r="H115" s="99" t="s">
        <v>50</v>
      </c>
      <c r="I115" s="100"/>
      <c r="J115" s="101"/>
      <c r="K115" s="101"/>
      <c r="L115" s="102" t="str">
        <f>IF(I115&lt;&gt;0,((VLOOKUP(I115,'1. Standard_Cost'!$B$4:$D$8,2)+VLOOKUP(I115,'1. Standard_Cost'!$B$4:$D$8,3))*J115*K115),"0")</f>
        <v>0</v>
      </c>
      <c r="M115" s="102">
        <f>L115*'1. Standard_Cost'!F25</f>
        <v>0</v>
      </c>
      <c r="N115" s="103"/>
      <c r="O115" s="103"/>
      <c r="P115" s="103"/>
      <c r="Q115" s="103"/>
      <c r="R115" s="104">
        <f>+N115*P115*'1. Standard_Cost'!$B$12</f>
        <v>0</v>
      </c>
      <c r="S115" s="104">
        <f>+N115*O115*P115*'1. Standard_Cost'!$C$12</f>
        <v>0</v>
      </c>
      <c r="T115" s="104">
        <f>+N115*P115*Q115*'1. Standard_Cost'!$D$12</f>
        <v>0</v>
      </c>
      <c r="U115" s="104">
        <f>+N115*O115*'1. Standard_Cost'!$E$12</f>
        <v>0</v>
      </c>
      <c r="V115" s="103"/>
      <c r="W115" s="103"/>
      <c r="X115" s="103"/>
      <c r="Y115" s="104">
        <f>+V115*((X115*'1. Standard_Cost'!$B$16)+(W115*X115*'1. Standard_Cost'!$C$16))</f>
        <v>0</v>
      </c>
      <c r="Z115" s="103"/>
      <c r="AA115" s="103"/>
      <c r="AB115" s="104">
        <f>+Z115*'1. Standard_Cost'!$B$20+AA115*'1. Standard_Cost'!$C$20</f>
        <v>0</v>
      </c>
      <c r="AC115" s="105"/>
      <c r="AD115" s="106"/>
      <c r="AE115" s="104">
        <f>SUM(AD115,AC115,AB115,Y115,U115,T115,S115,R115)*'1. Standard_Cost'!B49</f>
        <v>0</v>
      </c>
      <c r="AF115" s="104">
        <f t="shared" ref="AF115:AF117" si="161">SUM(AD115,AE115)</f>
        <v>0</v>
      </c>
      <c r="AG115" s="103"/>
      <c r="AH115" s="103"/>
      <c r="AI115" s="103"/>
      <c r="AJ115" s="107"/>
      <c r="AK115" s="107"/>
      <c r="AL115" s="107"/>
      <c r="AM115" s="104">
        <f>AG115*'1. Standard_Cost'!B45+'Incremental_Cost Year 2021'!AH122*'1. Standard_Cost'!C45+'Incremental_Cost Year 2021'!AI122*'1. Standard_Cost'!D45+'Incremental_Cost Year 2021'!AJ122+'Incremental_Cost Year 2021'!AL122+AK115</f>
        <v>0</v>
      </c>
      <c r="AN115" s="104">
        <f>AM115*'1. Standard_Cost'!C49</f>
        <v>0</v>
      </c>
      <c r="AO115" s="107"/>
      <c r="AQ115" s="104">
        <f t="shared" si="156"/>
        <v>0</v>
      </c>
      <c r="AR115" s="104">
        <f t="shared" si="157"/>
        <v>0</v>
      </c>
      <c r="AS115" s="104">
        <f t="shared" si="158"/>
        <v>0</v>
      </c>
      <c r="AT115" s="104">
        <f t="shared" ref="AT115:AT117" si="162">SUM(AQ115,AR115,AS115)</f>
        <v>0</v>
      </c>
      <c r="AU115" s="108">
        <f t="shared" si="159"/>
        <v>0</v>
      </c>
      <c r="AV115" s="108">
        <v>0</v>
      </c>
      <c r="AW115" s="108"/>
      <c r="AX115" s="108"/>
      <c r="AY115" s="108"/>
      <c r="AZ115" s="108"/>
      <c r="BA115" s="109">
        <f t="shared" si="160"/>
        <v>0</v>
      </c>
    </row>
    <row r="116" spans="1:53" ht="14.1" customHeight="1" outlineLevel="2" x14ac:dyDescent="0.2">
      <c r="A116" s="68"/>
      <c r="B116" s="94"/>
      <c r="C116" s="95"/>
      <c r="D116" s="110"/>
      <c r="E116" s="110"/>
      <c r="F116" s="110"/>
      <c r="G116" s="111"/>
      <c r="H116" s="99" t="s">
        <v>51</v>
      </c>
      <c r="I116" s="100"/>
      <c r="J116" s="101"/>
      <c r="K116" s="101"/>
      <c r="L116" s="102" t="str">
        <f>IF(I116&lt;&gt;0,((VLOOKUP(I116,'1. Standard_Cost'!$B$4:$D$8,2)+VLOOKUP(I116,'1. Standard_Cost'!$B$4:$D$8,3))*J116*K116),"0")</f>
        <v>0</v>
      </c>
      <c r="M116" s="102">
        <f>L116*'1. Standard_Cost'!F25</f>
        <v>0</v>
      </c>
      <c r="N116" s="103"/>
      <c r="O116" s="103"/>
      <c r="P116" s="103"/>
      <c r="Q116" s="103"/>
      <c r="R116" s="104">
        <f>+N116*P116*'1. Standard_Cost'!$B$12</f>
        <v>0</v>
      </c>
      <c r="S116" s="104">
        <f>+N116*O116*P116*'1. Standard_Cost'!$C$12</f>
        <v>0</v>
      </c>
      <c r="T116" s="104">
        <f>+N116*P116*Q116*'1. Standard_Cost'!$D$12</f>
        <v>0</v>
      </c>
      <c r="U116" s="104">
        <f>+N116*O116*'1. Standard_Cost'!$E$12</f>
        <v>0</v>
      </c>
      <c r="V116" s="103"/>
      <c r="W116" s="103"/>
      <c r="X116" s="103"/>
      <c r="Y116" s="104">
        <f>+V116*((X116*'1. Standard_Cost'!$B$16)+(W116*X116*'1. Standard_Cost'!$C$16))</f>
        <v>0</v>
      </c>
      <c r="Z116" s="103"/>
      <c r="AA116" s="103"/>
      <c r="AB116" s="104">
        <f>+Z116*'1. Standard_Cost'!$B$20+AA116*'1. Standard_Cost'!$C$20</f>
        <v>0</v>
      </c>
      <c r="AC116" s="105"/>
      <c r="AD116" s="106"/>
      <c r="AE116" s="104">
        <f>SUM(AD116,AC116,AB116,Y116,U116,T116,S116,R116)*'1. Standard_Cost'!B49</f>
        <v>0</v>
      </c>
      <c r="AF116" s="104">
        <f t="shared" si="161"/>
        <v>0</v>
      </c>
      <c r="AG116" s="103"/>
      <c r="AH116" s="103"/>
      <c r="AI116" s="103"/>
      <c r="AJ116" s="107"/>
      <c r="AK116" s="107"/>
      <c r="AL116" s="107"/>
      <c r="AM116" s="104">
        <f>AG116*'1. Standard_Cost'!B45+'Incremental_Cost Year 2021'!AH123*'1. Standard_Cost'!C45+'Incremental_Cost Year 2021'!AI123*'1. Standard_Cost'!D45+'Incremental_Cost Year 2021'!AJ123+'Incremental_Cost Year 2021'!AL123+AK116</f>
        <v>0</v>
      </c>
      <c r="AN116" s="104">
        <f>AM116*'1. Standard_Cost'!C49</f>
        <v>0</v>
      </c>
      <c r="AO116" s="107"/>
      <c r="AQ116" s="104">
        <f t="shared" si="156"/>
        <v>0</v>
      </c>
      <c r="AR116" s="104">
        <f t="shared" si="157"/>
        <v>0</v>
      </c>
      <c r="AS116" s="104">
        <f t="shared" si="158"/>
        <v>0</v>
      </c>
      <c r="AT116" s="104">
        <f t="shared" si="162"/>
        <v>0</v>
      </c>
      <c r="AU116" s="108">
        <f t="shared" si="159"/>
        <v>0</v>
      </c>
      <c r="AV116" s="108"/>
      <c r="AW116" s="108"/>
      <c r="AX116" s="108"/>
      <c r="AY116" s="108"/>
      <c r="AZ116" s="108"/>
      <c r="BA116" s="109">
        <f t="shared" si="160"/>
        <v>0</v>
      </c>
    </row>
    <row r="117" spans="1:53" ht="14.1" customHeight="1" outlineLevel="2" x14ac:dyDescent="0.2">
      <c r="A117" s="68"/>
      <c r="B117" s="94"/>
      <c r="C117" s="95"/>
      <c r="D117" s="110"/>
      <c r="E117" s="110"/>
      <c r="F117" s="110"/>
      <c r="G117" s="111"/>
      <c r="H117" s="112" t="s">
        <v>179</v>
      </c>
      <c r="I117" s="100"/>
      <c r="J117" s="101"/>
      <c r="K117" s="101"/>
      <c r="L117" s="102" t="str">
        <f>IF(I117&lt;&gt;0,((VLOOKUP(I117,'1. Standard_Cost'!$B$4:$D$8,2)+VLOOKUP(I117,'1. Standard_Cost'!$B$4:$D$8,3))*J117*K117),"0")</f>
        <v>0</v>
      </c>
      <c r="M117" s="102">
        <f>L117*'1. Standard_Cost'!F25</f>
        <v>0</v>
      </c>
      <c r="N117" s="103"/>
      <c r="O117" s="103"/>
      <c r="P117" s="103"/>
      <c r="Q117" s="103"/>
      <c r="R117" s="104">
        <f>+N117*P117*'1. Standard_Cost'!$B$12</f>
        <v>0</v>
      </c>
      <c r="S117" s="104">
        <f>+N117*O117*P117*'1. Standard_Cost'!$C$12</f>
        <v>0</v>
      </c>
      <c r="T117" s="104">
        <f>+N117*P117*Q117*'1. Standard_Cost'!$D$12</f>
        <v>0</v>
      </c>
      <c r="U117" s="104">
        <f>+N117*O117*'1. Standard_Cost'!$E$12</f>
        <v>0</v>
      </c>
      <c r="V117" s="103"/>
      <c r="W117" s="103"/>
      <c r="X117" s="103"/>
      <c r="Y117" s="104">
        <f>+V117*((X117*'1. Standard_Cost'!$B$16)+(W117*X117*'1. Standard_Cost'!$C$16))</f>
        <v>0</v>
      </c>
      <c r="Z117" s="103"/>
      <c r="AA117" s="103"/>
      <c r="AB117" s="104">
        <f>+Z117*'1. Standard_Cost'!$B$20+AA117*'1. Standard_Cost'!$C$20</f>
        <v>0</v>
      </c>
      <c r="AC117" s="105"/>
      <c r="AD117" s="106"/>
      <c r="AE117" s="104">
        <f>SUM(AD117,AC117,AB117,Y117,U117,T117,S117,R117)*'1. Standard_Cost'!B49</f>
        <v>0</v>
      </c>
      <c r="AF117" s="104">
        <f t="shared" si="161"/>
        <v>0</v>
      </c>
      <c r="AG117" s="103"/>
      <c r="AH117" s="103"/>
      <c r="AI117" s="103"/>
      <c r="AJ117" s="107"/>
      <c r="AK117" s="107"/>
      <c r="AL117" s="107"/>
      <c r="AM117" s="104">
        <f>AG117*'1. Standard_Cost'!B45+'Incremental_Cost Year 2021'!AH124*'1. Standard_Cost'!C45+'Incremental_Cost Year 2021'!AI124*'1. Standard_Cost'!D45+'Incremental_Cost Year 2021'!AJ124+'Incremental_Cost Year 2021'!AL124+AK117</f>
        <v>0</v>
      </c>
      <c r="AN117" s="104">
        <f>AM117*'1. Standard_Cost'!C49</f>
        <v>0</v>
      </c>
      <c r="AO117" s="107"/>
      <c r="AQ117" s="104">
        <f t="shared" si="156"/>
        <v>0</v>
      </c>
      <c r="AR117" s="104">
        <f t="shared" si="157"/>
        <v>0</v>
      </c>
      <c r="AS117" s="104">
        <f t="shared" si="158"/>
        <v>0</v>
      </c>
      <c r="AT117" s="104">
        <f t="shared" si="162"/>
        <v>0</v>
      </c>
      <c r="AU117" s="108">
        <f t="shared" si="159"/>
        <v>0</v>
      </c>
      <c r="AV117" s="108"/>
      <c r="AW117" s="108"/>
      <c r="AX117" s="108"/>
      <c r="AY117" s="108"/>
      <c r="AZ117" s="108"/>
      <c r="BA117" s="109">
        <f t="shared" si="160"/>
        <v>0</v>
      </c>
    </row>
    <row r="118" spans="1:53" ht="62.25" customHeight="1" outlineLevel="1" x14ac:dyDescent="0.2">
      <c r="A118" s="68"/>
      <c r="B118" s="94"/>
      <c r="C118" s="95"/>
      <c r="D118" s="113" t="s">
        <v>48</v>
      </c>
      <c r="E118" s="113" t="s">
        <v>218</v>
      </c>
      <c r="F118" s="114" t="s">
        <v>154</v>
      </c>
      <c r="G118" s="115" t="s">
        <v>155</v>
      </c>
      <c r="H118" s="122" t="s">
        <v>219</v>
      </c>
      <c r="I118" s="117"/>
      <c r="J118" s="117"/>
      <c r="K118" s="117"/>
      <c r="L118" s="118">
        <f>SUM(L114:L117)</f>
        <v>0</v>
      </c>
      <c r="M118" s="118">
        <f>SUM(M114:M117)</f>
        <v>0</v>
      </c>
      <c r="N118" s="117"/>
      <c r="O118" s="117"/>
      <c r="P118" s="117"/>
      <c r="Q118" s="117"/>
      <c r="R118" s="119">
        <f>SUM(R114:R117)</f>
        <v>0</v>
      </c>
      <c r="S118" s="119">
        <f>SUM(S114:S117)</f>
        <v>0</v>
      </c>
      <c r="T118" s="119">
        <f>SUM(T114:T117)</f>
        <v>0</v>
      </c>
      <c r="U118" s="119">
        <f>SUM(U114:U117)</f>
        <v>0</v>
      </c>
      <c r="V118" s="117"/>
      <c r="W118" s="117"/>
      <c r="X118" s="117"/>
      <c r="Y118" s="118">
        <f>SUM(Y114:Y117)</f>
        <v>0</v>
      </c>
      <c r="Z118" s="117"/>
      <c r="AA118" s="117"/>
      <c r="AB118" s="118">
        <f t="shared" ref="AB118:AF118" si="163">SUM(AB114:AB117)</f>
        <v>0</v>
      </c>
      <c r="AC118" s="118">
        <f t="shared" si="163"/>
        <v>0</v>
      </c>
      <c r="AD118" s="118">
        <f t="shared" si="163"/>
        <v>0</v>
      </c>
      <c r="AE118" s="118">
        <f t="shared" si="163"/>
        <v>0</v>
      </c>
      <c r="AF118" s="118">
        <f t="shared" si="163"/>
        <v>0</v>
      </c>
      <c r="AG118" s="117"/>
      <c r="AH118" s="117"/>
      <c r="AI118" s="117"/>
      <c r="AJ118" s="119">
        <f>SUM(AJ114:AJ117)</f>
        <v>0</v>
      </c>
      <c r="AK118" s="119">
        <f>SUM(AK114:AK117)</f>
        <v>0</v>
      </c>
      <c r="AL118" s="119">
        <f>SUM(AL114:AL117)</f>
        <v>0</v>
      </c>
      <c r="AM118" s="118">
        <f>SUM(AM114:AM117)</f>
        <v>0</v>
      </c>
      <c r="AN118" s="118">
        <f>SUM(AN114:AN117)</f>
        <v>0</v>
      </c>
      <c r="AO118" s="116"/>
      <c r="AP118" s="120"/>
      <c r="AQ118" s="121">
        <f t="shared" ref="AQ118:BA118" si="164">SUM(AQ114:AQ117)</f>
        <v>0</v>
      </c>
      <c r="AR118" s="121">
        <f t="shared" si="164"/>
        <v>0</v>
      </c>
      <c r="AS118" s="121">
        <f t="shared" si="164"/>
        <v>0</v>
      </c>
      <c r="AT118" s="121">
        <f t="shared" si="164"/>
        <v>0</v>
      </c>
      <c r="AU118" s="121">
        <f t="shared" si="164"/>
        <v>0</v>
      </c>
      <c r="AV118" s="121">
        <f t="shared" si="164"/>
        <v>0</v>
      </c>
      <c r="AW118" s="121">
        <f t="shared" si="164"/>
        <v>0</v>
      </c>
      <c r="AX118" s="121">
        <f t="shared" si="164"/>
        <v>0</v>
      </c>
      <c r="AY118" s="121">
        <f t="shared" si="164"/>
        <v>0</v>
      </c>
      <c r="AZ118" s="121">
        <f t="shared" si="164"/>
        <v>0</v>
      </c>
      <c r="BA118" s="121">
        <f t="shared" si="164"/>
        <v>0</v>
      </c>
    </row>
    <row r="119" spans="1:53" ht="14.1" customHeight="1" outlineLevel="2" x14ac:dyDescent="0.2">
      <c r="A119" s="68"/>
      <c r="B119" s="94"/>
      <c r="C119" s="95"/>
      <c r="D119" s="96"/>
      <c r="E119" s="96"/>
      <c r="F119" s="97"/>
      <c r="G119" s="98"/>
      <c r="H119" s="99" t="s">
        <v>49</v>
      </c>
      <c r="I119" s="100"/>
      <c r="J119" s="101"/>
      <c r="K119" s="101"/>
      <c r="L119" s="102" t="str">
        <f>IF(I119&lt;&gt;0,((VLOOKUP(I119,'1. Standard_Cost'!$B$4:$D$8,2)+VLOOKUP(I119,'1. Standard_Cost'!$B$4:$D$8,3))*J119*K119),"0")</f>
        <v>0</v>
      </c>
      <c r="M119" s="102">
        <f>L119*'1. Standard_Cost'!F30</f>
        <v>0</v>
      </c>
      <c r="N119" s="103"/>
      <c r="O119" s="103"/>
      <c r="P119" s="103"/>
      <c r="Q119" s="103"/>
      <c r="R119" s="104">
        <f>+N119*P119*'1. Standard_Cost'!$B$12</f>
        <v>0</v>
      </c>
      <c r="S119" s="104">
        <f>+N119*O119*P119*'1. Standard_Cost'!$C$12</f>
        <v>0</v>
      </c>
      <c r="T119" s="104">
        <f>+N119*P119*Q119*'1. Standard_Cost'!$D$12</f>
        <v>0</v>
      </c>
      <c r="U119" s="104">
        <f>+N119*O119*'1. Standard_Cost'!$E$12</f>
        <v>0</v>
      </c>
      <c r="V119" s="103"/>
      <c r="W119" s="103"/>
      <c r="X119" s="103"/>
      <c r="Y119" s="104">
        <f>+V119*((X119*'1. Standard_Cost'!$B$16)+(W119*X119*'1. Standard_Cost'!$C$16))</f>
        <v>0</v>
      </c>
      <c r="Z119" s="103"/>
      <c r="AA119" s="103"/>
      <c r="AB119" s="104">
        <f>+Z119*'1. Standard_Cost'!$B$20+AA119*'1. Standard_Cost'!$C$20</f>
        <v>0</v>
      </c>
      <c r="AC119" s="105"/>
      <c r="AD119" s="106"/>
      <c r="AE119" s="104">
        <f>SUM(AD119,AC119,AB119,Y119,U119,T119,S119,R119)*'1. Standard_Cost'!B54</f>
        <v>0</v>
      </c>
      <c r="AF119" s="104">
        <f>SUM(AD119,AE119)</f>
        <v>0</v>
      </c>
      <c r="AG119" s="103"/>
      <c r="AH119" s="103"/>
      <c r="AI119" s="103"/>
      <c r="AJ119" s="107"/>
      <c r="AK119" s="107"/>
      <c r="AL119" s="107"/>
      <c r="AM119" s="104">
        <f>AG119*'1. Standard_Cost'!B50+'Incremental_Cost Year 2021'!AH126*'1. Standard_Cost'!C50+'Incremental_Cost Year 2021'!AI126*'1. Standard_Cost'!D50+'Incremental_Cost Year 2021'!AJ126+'Incremental_Cost Year 2021'!AL126+AK119</f>
        <v>0</v>
      </c>
      <c r="AN119" s="104">
        <f>AM119*'1. Standard_Cost'!C54</f>
        <v>0</v>
      </c>
      <c r="AO119" s="107"/>
      <c r="AQ119" s="104">
        <f t="shared" ref="AQ119:AQ122" si="165">L119+M119</f>
        <v>0</v>
      </c>
      <c r="AR119" s="104">
        <f t="shared" ref="AR119:AR122" si="166">AF119</f>
        <v>0</v>
      </c>
      <c r="AS119" s="104">
        <f t="shared" ref="AS119:AS122" si="167">AM119+AN119</f>
        <v>0</v>
      </c>
      <c r="AT119" s="104">
        <f>SUM(AQ119,AR119,AS119)</f>
        <v>0</v>
      </c>
      <c r="AU119" s="108">
        <f t="shared" ref="AU119:AU122" si="168">AT119</f>
        <v>0</v>
      </c>
      <c r="AV119" s="108"/>
      <c r="AW119" s="108"/>
      <c r="AX119" s="108"/>
      <c r="AY119" s="108"/>
      <c r="AZ119" s="108"/>
      <c r="BA119" s="109">
        <f t="shared" ref="BA119:BA122" si="169">SUM(AU119:AZ119)-AT119</f>
        <v>0</v>
      </c>
    </row>
    <row r="120" spans="1:53" ht="14.1" customHeight="1" outlineLevel="2" x14ac:dyDescent="0.2">
      <c r="A120" s="68"/>
      <c r="B120" s="94"/>
      <c r="C120" s="95"/>
      <c r="D120" s="110"/>
      <c r="E120" s="110"/>
      <c r="F120" s="110"/>
      <c r="G120" s="111"/>
      <c r="H120" s="99" t="s">
        <v>50</v>
      </c>
      <c r="I120" s="100"/>
      <c r="J120" s="101"/>
      <c r="K120" s="101"/>
      <c r="L120" s="102" t="str">
        <f>IF(I120&lt;&gt;0,((VLOOKUP(I120,'1. Standard_Cost'!$B$4:$D$8,2)+VLOOKUP(I120,'1. Standard_Cost'!$B$4:$D$8,3))*J120*K120),"0")</f>
        <v>0</v>
      </c>
      <c r="M120" s="102">
        <f>L120*'1. Standard_Cost'!F30</f>
        <v>0</v>
      </c>
      <c r="N120" s="103"/>
      <c r="O120" s="103"/>
      <c r="P120" s="103"/>
      <c r="Q120" s="103"/>
      <c r="R120" s="104">
        <f>+N120*P120*'1. Standard_Cost'!$B$12</f>
        <v>0</v>
      </c>
      <c r="S120" s="104">
        <f>+N120*O120*P120*'1. Standard_Cost'!$C$12</f>
        <v>0</v>
      </c>
      <c r="T120" s="104">
        <f>+N120*P120*Q120*'1. Standard_Cost'!$D$12</f>
        <v>0</v>
      </c>
      <c r="U120" s="104">
        <f>+N120*O120*'1. Standard_Cost'!$E$12</f>
        <v>0</v>
      </c>
      <c r="V120" s="103"/>
      <c r="W120" s="103"/>
      <c r="X120" s="103"/>
      <c r="Y120" s="104">
        <f>+V120*((X120*'1. Standard_Cost'!$B$16)+(W120*X120*'1. Standard_Cost'!$C$16))</f>
        <v>0</v>
      </c>
      <c r="Z120" s="103"/>
      <c r="AA120" s="103"/>
      <c r="AB120" s="104">
        <f>+Z120*'1. Standard_Cost'!$B$20+AA120*'1. Standard_Cost'!$C$20</f>
        <v>0</v>
      </c>
      <c r="AC120" s="105"/>
      <c r="AD120" s="106"/>
      <c r="AE120" s="104">
        <f>SUM(AD120,AC120,AB120,Y120,U120,T120,S120,R120)*'1. Standard_Cost'!B54</f>
        <v>0</v>
      </c>
      <c r="AF120" s="104">
        <f t="shared" ref="AF120:AF122" si="170">SUM(AD120,AE120)</f>
        <v>0</v>
      </c>
      <c r="AG120" s="103"/>
      <c r="AH120" s="103"/>
      <c r="AI120" s="103"/>
      <c r="AJ120" s="107"/>
      <c r="AK120" s="107"/>
      <c r="AL120" s="107"/>
      <c r="AM120" s="104">
        <f>AG120*'1. Standard_Cost'!B50+'Incremental_Cost Year 2021'!AH127*'1. Standard_Cost'!C50+'Incremental_Cost Year 2021'!AI127*'1. Standard_Cost'!D50+'Incremental_Cost Year 2021'!AJ127+'Incremental_Cost Year 2021'!AL127+AK120</f>
        <v>0</v>
      </c>
      <c r="AN120" s="104">
        <f>AM120*'1. Standard_Cost'!C54</f>
        <v>0</v>
      </c>
      <c r="AO120" s="107"/>
      <c r="AQ120" s="104">
        <f t="shared" si="165"/>
        <v>0</v>
      </c>
      <c r="AR120" s="104">
        <f t="shared" si="166"/>
        <v>0</v>
      </c>
      <c r="AS120" s="104">
        <f t="shared" si="167"/>
        <v>0</v>
      </c>
      <c r="AT120" s="104">
        <f t="shared" ref="AT120:AT122" si="171">SUM(AQ120,AR120,AS120)</f>
        <v>0</v>
      </c>
      <c r="AU120" s="108">
        <f t="shared" si="168"/>
        <v>0</v>
      </c>
      <c r="AV120" s="108">
        <v>0</v>
      </c>
      <c r="AW120" s="108"/>
      <c r="AX120" s="108"/>
      <c r="AY120" s="108"/>
      <c r="AZ120" s="108"/>
      <c r="BA120" s="109">
        <f t="shared" si="169"/>
        <v>0</v>
      </c>
    </row>
    <row r="121" spans="1:53" ht="14.1" customHeight="1" outlineLevel="2" x14ac:dyDescent="0.2">
      <c r="A121" s="68"/>
      <c r="B121" s="94"/>
      <c r="C121" s="95"/>
      <c r="D121" s="110"/>
      <c r="E121" s="110"/>
      <c r="F121" s="110"/>
      <c r="G121" s="111"/>
      <c r="H121" s="99" t="s">
        <v>51</v>
      </c>
      <c r="I121" s="100"/>
      <c r="J121" s="101"/>
      <c r="K121" s="101"/>
      <c r="L121" s="102" t="str">
        <f>IF(I121&lt;&gt;0,((VLOOKUP(I121,'1. Standard_Cost'!$B$4:$D$8,2)+VLOOKUP(I121,'1. Standard_Cost'!$B$4:$D$8,3))*J121*K121),"0")</f>
        <v>0</v>
      </c>
      <c r="M121" s="102">
        <f>L121*'1. Standard_Cost'!F30</f>
        <v>0</v>
      </c>
      <c r="N121" s="103"/>
      <c r="O121" s="103"/>
      <c r="P121" s="103"/>
      <c r="Q121" s="103"/>
      <c r="R121" s="104">
        <f>+N121*P121*'1. Standard_Cost'!$B$12</f>
        <v>0</v>
      </c>
      <c r="S121" s="104">
        <f>+N121*O121*P121*'1. Standard_Cost'!$C$12</f>
        <v>0</v>
      </c>
      <c r="T121" s="104">
        <f>+N121*P121*Q121*'1. Standard_Cost'!$D$12</f>
        <v>0</v>
      </c>
      <c r="U121" s="104">
        <f>+N121*O121*'1. Standard_Cost'!$E$12</f>
        <v>0</v>
      </c>
      <c r="V121" s="103"/>
      <c r="W121" s="103"/>
      <c r="X121" s="103"/>
      <c r="Y121" s="104">
        <f>+V121*((X121*'1. Standard_Cost'!$B$16)+(W121*X121*'1. Standard_Cost'!$C$16))</f>
        <v>0</v>
      </c>
      <c r="Z121" s="103"/>
      <c r="AA121" s="103"/>
      <c r="AB121" s="104">
        <f>+Z121*'1. Standard_Cost'!$B$20+AA121*'1. Standard_Cost'!$C$20</f>
        <v>0</v>
      </c>
      <c r="AC121" s="105"/>
      <c r="AD121" s="106"/>
      <c r="AE121" s="104">
        <f>SUM(AD121,AC121,AB121,Y121,U121,T121,S121,R121)*'1. Standard_Cost'!B54</f>
        <v>0</v>
      </c>
      <c r="AF121" s="104">
        <f t="shared" si="170"/>
        <v>0</v>
      </c>
      <c r="AG121" s="103"/>
      <c r="AH121" s="103"/>
      <c r="AI121" s="103"/>
      <c r="AJ121" s="107"/>
      <c r="AK121" s="107"/>
      <c r="AL121" s="107"/>
      <c r="AM121" s="104">
        <f>AG121*'1. Standard_Cost'!B50+'Incremental_Cost Year 2021'!AH128*'1. Standard_Cost'!C50+'Incremental_Cost Year 2021'!AI128*'1. Standard_Cost'!D50+'Incremental_Cost Year 2021'!AJ128+'Incremental_Cost Year 2021'!AL128+AK121</f>
        <v>0</v>
      </c>
      <c r="AN121" s="104">
        <f>AM121*'1. Standard_Cost'!C54</f>
        <v>0</v>
      </c>
      <c r="AO121" s="107"/>
      <c r="AQ121" s="104">
        <f t="shared" si="165"/>
        <v>0</v>
      </c>
      <c r="AR121" s="104">
        <f t="shared" si="166"/>
        <v>0</v>
      </c>
      <c r="AS121" s="104">
        <f t="shared" si="167"/>
        <v>0</v>
      </c>
      <c r="AT121" s="104">
        <f t="shared" si="171"/>
        <v>0</v>
      </c>
      <c r="AU121" s="108">
        <f t="shared" si="168"/>
        <v>0</v>
      </c>
      <c r="AV121" s="108"/>
      <c r="AW121" s="108"/>
      <c r="AX121" s="108"/>
      <c r="AY121" s="108"/>
      <c r="AZ121" s="108"/>
      <c r="BA121" s="109">
        <f t="shared" si="169"/>
        <v>0</v>
      </c>
    </row>
    <row r="122" spans="1:53" ht="14.1" customHeight="1" outlineLevel="2" x14ac:dyDescent="0.2">
      <c r="A122" s="68"/>
      <c r="B122" s="94"/>
      <c r="C122" s="95"/>
      <c r="D122" s="110"/>
      <c r="E122" s="110"/>
      <c r="F122" s="110"/>
      <c r="G122" s="111"/>
      <c r="H122" s="112" t="s">
        <v>179</v>
      </c>
      <c r="I122" s="100"/>
      <c r="J122" s="101"/>
      <c r="K122" s="101"/>
      <c r="L122" s="102" t="str">
        <f>IF(I122&lt;&gt;0,((VLOOKUP(I122,'1. Standard_Cost'!$B$4:$D$8,2)+VLOOKUP(I122,'1. Standard_Cost'!$B$4:$D$8,3))*J122*K122),"0")</f>
        <v>0</v>
      </c>
      <c r="M122" s="102">
        <f>L122*'1. Standard_Cost'!F30</f>
        <v>0</v>
      </c>
      <c r="N122" s="103"/>
      <c r="O122" s="103"/>
      <c r="P122" s="103"/>
      <c r="Q122" s="103"/>
      <c r="R122" s="104">
        <f>+N122*P122*'1. Standard_Cost'!$B$12</f>
        <v>0</v>
      </c>
      <c r="S122" s="104">
        <f>+N122*O122*P122*'1. Standard_Cost'!$C$12</f>
        <v>0</v>
      </c>
      <c r="T122" s="104">
        <f>+N122*P122*Q122*'1. Standard_Cost'!$D$12</f>
        <v>0</v>
      </c>
      <c r="U122" s="104">
        <f>+N122*O122*'1. Standard_Cost'!$E$12</f>
        <v>0</v>
      </c>
      <c r="V122" s="103"/>
      <c r="W122" s="103"/>
      <c r="X122" s="103"/>
      <c r="Y122" s="104">
        <f>+V122*((X122*'1. Standard_Cost'!$B$16)+(W122*X122*'1. Standard_Cost'!$C$16))</f>
        <v>0</v>
      </c>
      <c r="Z122" s="103"/>
      <c r="AA122" s="103"/>
      <c r="AB122" s="104">
        <f>+Z122*'1. Standard_Cost'!$B$20+AA122*'1. Standard_Cost'!$C$20</f>
        <v>0</v>
      </c>
      <c r="AC122" s="105"/>
      <c r="AD122" s="106"/>
      <c r="AE122" s="104">
        <f>SUM(AD122,AC122,AB122,Y122,U122,T122,S122,R122)*'1. Standard_Cost'!B54</f>
        <v>0</v>
      </c>
      <c r="AF122" s="104">
        <f t="shared" si="170"/>
        <v>0</v>
      </c>
      <c r="AG122" s="103"/>
      <c r="AH122" s="103"/>
      <c r="AI122" s="103"/>
      <c r="AJ122" s="107"/>
      <c r="AK122" s="107"/>
      <c r="AL122" s="107"/>
      <c r="AM122" s="104">
        <f>AG122*'1. Standard_Cost'!B50+'Incremental_Cost Year 2021'!AH129*'1. Standard_Cost'!C50+'Incremental_Cost Year 2021'!AI129*'1. Standard_Cost'!D50+'Incremental_Cost Year 2021'!AJ129+'Incremental_Cost Year 2021'!AL129+AK122</f>
        <v>0</v>
      </c>
      <c r="AN122" s="104">
        <f>AM122*'1. Standard_Cost'!C54</f>
        <v>0</v>
      </c>
      <c r="AO122" s="107"/>
      <c r="AQ122" s="104">
        <f t="shared" si="165"/>
        <v>0</v>
      </c>
      <c r="AR122" s="104">
        <f t="shared" si="166"/>
        <v>0</v>
      </c>
      <c r="AS122" s="104">
        <f t="shared" si="167"/>
        <v>0</v>
      </c>
      <c r="AT122" s="104">
        <f t="shared" si="171"/>
        <v>0</v>
      </c>
      <c r="AU122" s="108">
        <f t="shared" si="168"/>
        <v>0</v>
      </c>
      <c r="AV122" s="108"/>
      <c r="AW122" s="108"/>
      <c r="AX122" s="108"/>
      <c r="AY122" s="108"/>
      <c r="AZ122" s="108"/>
      <c r="BA122" s="109">
        <f t="shared" si="169"/>
        <v>0</v>
      </c>
    </row>
    <row r="123" spans="1:53" ht="55.5" customHeight="1" outlineLevel="1" x14ac:dyDescent="0.2">
      <c r="A123" s="68"/>
      <c r="B123" s="94"/>
      <c r="C123" s="95"/>
      <c r="D123" s="113" t="s">
        <v>48</v>
      </c>
      <c r="E123" s="113" t="s">
        <v>220</v>
      </c>
      <c r="F123" s="114" t="s">
        <v>154</v>
      </c>
      <c r="G123" s="115" t="s">
        <v>155</v>
      </c>
      <c r="H123" s="122" t="s">
        <v>221</v>
      </c>
      <c r="I123" s="117"/>
      <c r="J123" s="117"/>
      <c r="K123" s="117"/>
      <c r="L123" s="118">
        <f>SUM(L119:L122)</f>
        <v>0</v>
      </c>
      <c r="M123" s="118">
        <f>SUM(M119:M122)</f>
        <v>0</v>
      </c>
      <c r="N123" s="117"/>
      <c r="O123" s="117"/>
      <c r="P123" s="117"/>
      <c r="Q123" s="117"/>
      <c r="R123" s="119">
        <f>SUM(R119:R122)</f>
        <v>0</v>
      </c>
      <c r="S123" s="119">
        <f>SUM(S119:S122)</f>
        <v>0</v>
      </c>
      <c r="T123" s="119">
        <f>SUM(T119:T122)</f>
        <v>0</v>
      </c>
      <c r="U123" s="119">
        <f>SUM(U119:U122)</f>
        <v>0</v>
      </c>
      <c r="V123" s="117"/>
      <c r="W123" s="117"/>
      <c r="X123" s="117"/>
      <c r="Y123" s="118">
        <f>SUM(Y119:Y122)</f>
        <v>0</v>
      </c>
      <c r="Z123" s="117"/>
      <c r="AA123" s="117"/>
      <c r="AB123" s="118">
        <f t="shared" ref="AB123:AF123" si="172">SUM(AB119:AB122)</f>
        <v>0</v>
      </c>
      <c r="AC123" s="118">
        <f t="shared" si="172"/>
        <v>0</v>
      </c>
      <c r="AD123" s="118">
        <f t="shared" si="172"/>
        <v>0</v>
      </c>
      <c r="AE123" s="118">
        <f t="shared" si="172"/>
        <v>0</v>
      </c>
      <c r="AF123" s="118">
        <f t="shared" si="172"/>
        <v>0</v>
      </c>
      <c r="AG123" s="117"/>
      <c r="AH123" s="117"/>
      <c r="AI123" s="117"/>
      <c r="AJ123" s="119">
        <f>SUM(AJ119:AJ122)</f>
        <v>0</v>
      </c>
      <c r="AK123" s="119">
        <f>SUM(AK119:AK122)</f>
        <v>0</v>
      </c>
      <c r="AL123" s="119">
        <f>SUM(AL119:AL122)</f>
        <v>0</v>
      </c>
      <c r="AM123" s="118">
        <f>SUM(AM119:AM122)</f>
        <v>0</v>
      </c>
      <c r="AN123" s="118">
        <f>SUM(AN119:AN122)</f>
        <v>0</v>
      </c>
      <c r="AO123" s="116"/>
      <c r="AP123" s="120"/>
      <c r="AQ123" s="121">
        <f t="shared" ref="AQ123:BA123" si="173">SUM(AQ119:AQ122)</f>
        <v>0</v>
      </c>
      <c r="AR123" s="121">
        <f t="shared" si="173"/>
        <v>0</v>
      </c>
      <c r="AS123" s="121">
        <f t="shared" si="173"/>
        <v>0</v>
      </c>
      <c r="AT123" s="121">
        <f t="shared" si="173"/>
        <v>0</v>
      </c>
      <c r="AU123" s="121">
        <f t="shared" si="173"/>
        <v>0</v>
      </c>
      <c r="AV123" s="121">
        <f t="shared" si="173"/>
        <v>0</v>
      </c>
      <c r="AW123" s="121">
        <f t="shared" si="173"/>
        <v>0</v>
      </c>
      <c r="AX123" s="121">
        <f t="shared" si="173"/>
        <v>0</v>
      </c>
      <c r="AY123" s="121">
        <f t="shared" si="173"/>
        <v>0</v>
      </c>
      <c r="AZ123" s="121">
        <f t="shared" si="173"/>
        <v>0</v>
      </c>
      <c r="BA123" s="121">
        <f t="shared" si="173"/>
        <v>0</v>
      </c>
    </row>
    <row r="124" spans="1:53" ht="50.25" customHeight="1" outlineLevel="1" x14ac:dyDescent="0.2">
      <c r="A124" s="68"/>
      <c r="B124" s="256" t="s">
        <v>700</v>
      </c>
      <c r="C124" s="266"/>
      <c r="D124" s="266"/>
      <c r="E124" s="267"/>
      <c r="F124" s="155"/>
      <c r="G124" s="155"/>
      <c r="H124" s="83" t="s">
        <v>68</v>
      </c>
      <c r="I124" s="133"/>
      <c r="J124" s="133"/>
      <c r="K124" s="133"/>
      <c r="L124" s="134">
        <f>SUM(L125)</f>
        <v>811075</v>
      </c>
      <c r="M124" s="134">
        <f>SUM(M125)</f>
        <v>135449.52499999999</v>
      </c>
      <c r="N124" s="135"/>
      <c r="O124" s="135"/>
      <c r="P124" s="135"/>
      <c r="Q124" s="135"/>
      <c r="R124" s="134">
        <f>SUM(R125)</f>
        <v>0</v>
      </c>
      <c r="S124" s="134">
        <f>SUM(S125)</f>
        <v>0</v>
      </c>
      <c r="T124" s="134">
        <f>SUM(T125)</f>
        <v>0</v>
      </c>
      <c r="U124" s="134">
        <f>SUM(U125)</f>
        <v>0</v>
      </c>
      <c r="V124" s="135"/>
      <c r="W124" s="135"/>
      <c r="X124" s="135"/>
      <c r="Y124" s="134">
        <f>SUM(Y125)</f>
        <v>0</v>
      </c>
      <c r="Z124" s="135"/>
      <c r="AA124" s="135"/>
      <c r="AB124" s="134">
        <f>SUM(AB125)</f>
        <v>0</v>
      </c>
      <c r="AC124" s="134">
        <f>SUM(AC125)</f>
        <v>105000</v>
      </c>
      <c r="AD124" s="134">
        <f>SUM(AD125)</f>
        <v>0</v>
      </c>
      <c r="AE124" s="134">
        <f>SUM(AE125)</f>
        <v>21000</v>
      </c>
      <c r="AF124" s="134">
        <f>SUM(AF125)</f>
        <v>21000</v>
      </c>
      <c r="AG124" s="135"/>
      <c r="AH124" s="135"/>
      <c r="AI124" s="135"/>
      <c r="AJ124" s="134">
        <f>SUM(AJ125)</f>
        <v>0</v>
      </c>
      <c r="AK124" s="134">
        <f>SUM(AK125)</f>
        <v>0</v>
      </c>
      <c r="AL124" s="134">
        <f>SUM(AL125)</f>
        <v>0</v>
      </c>
      <c r="AM124" s="134">
        <f>SUM(AM125)</f>
        <v>0</v>
      </c>
      <c r="AN124" s="134">
        <f>SUM(AN125)</f>
        <v>0</v>
      </c>
      <c r="AO124" s="136"/>
      <c r="AP124" s="137"/>
      <c r="AQ124" s="134">
        <f>SUM(AQ125)</f>
        <v>946524.52500000002</v>
      </c>
      <c r="AR124" s="134">
        <f t="shared" ref="AR124:BA124" si="174">SUM(AR125)</f>
        <v>21000</v>
      </c>
      <c r="AS124" s="134">
        <f t="shared" si="174"/>
        <v>0</v>
      </c>
      <c r="AT124" s="134">
        <f>AT125+AT196+AT227+AT303+AT344</f>
        <v>12581107.620000001</v>
      </c>
      <c r="AU124" s="134">
        <f>AU125+AU196+AU227+AU303+AU344</f>
        <v>12581107.620000001</v>
      </c>
      <c r="AV124" s="134">
        <f t="shared" si="174"/>
        <v>0</v>
      </c>
      <c r="AW124" s="134">
        <f t="shared" si="174"/>
        <v>0</v>
      </c>
      <c r="AX124" s="134">
        <f t="shared" si="174"/>
        <v>0</v>
      </c>
      <c r="AY124" s="134">
        <f t="shared" si="174"/>
        <v>0</v>
      </c>
      <c r="AZ124" s="134">
        <f t="shared" si="174"/>
        <v>0</v>
      </c>
      <c r="BA124" s="134">
        <f t="shared" si="174"/>
        <v>0</v>
      </c>
    </row>
    <row r="125" spans="1:53" s="124" customFormat="1" ht="56.25" customHeight="1" x14ac:dyDescent="0.2">
      <c r="B125" s="138"/>
      <c r="C125" s="247" t="s">
        <v>223</v>
      </c>
      <c r="D125" s="248"/>
      <c r="E125" s="249"/>
      <c r="F125" s="153"/>
      <c r="G125" s="153"/>
      <c r="H125" s="130" t="s">
        <v>69</v>
      </c>
      <c r="I125" s="128"/>
      <c r="J125" s="128"/>
      <c r="K125" s="128"/>
      <c r="L125" s="129">
        <f>SUM(L130,L135,L140)</f>
        <v>811075</v>
      </c>
      <c r="M125" s="129">
        <f>SUM(M130,M135,M140)</f>
        <v>135449.52499999999</v>
      </c>
      <c r="N125" s="128"/>
      <c r="O125" s="128"/>
      <c r="P125" s="128"/>
      <c r="Q125" s="128"/>
      <c r="R125" s="129">
        <f>SUM(R130,R135,R140)</f>
        <v>0</v>
      </c>
      <c r="S125" s="129">
        <f t="shared" ref="S125:U125" si="175">SUM(S130,S135,S140)</f>
        <v>0</v>
      </c>
      <c r="T125" s="129">
        <f t="shared" si="175"/>
        <v>0</v>
      </c>
      <c r="U125" s="129">
        <f t="shared" si="175"/>
        <v>0</v>
      </c>
      <c r="V125" s="128"/>
      <c r="W125" s="128"/>
      <c r="X125" s="128"/>
      <c r="Y125" s="129">
        <f t="shared" ref="Y125" si="176">SUM(Y130,Y135,Y140)</f>
        <v>0</v>
      </c>
      <c r="Z125" s="128"/>
      <c r="AA125" s="128"/>
      <c r="AB125" s="129">
        <f t="shared" ref="AB125:AF125" si="177">SUM(AB130,AB135,AB140)</f>
        <v>0</v>
      </c>
      <c r="AC125" s="129">
        <f t="shared" si="177"/>
        <v>105000</v>
      </c>
      <c r="AD125" s="129">
        <f t="shared" si="177"/>
        <v>0</v>
      </c>
      <c r="AE125" s="129">
        <f t="shared" si="177"/>
        <v>21000</v>
      </c>
      <c r="AF125" s="129">
        <f t="shared" si="177"/>
        <v>21000</v>
      </c>
      <c r="AG125" s="128"/>
      <c r="AH125" s="128"/>
      <c r="AI125" s="128"/>
      <c r="AJ125" s="129">
        <f t="shared" ref="AJ125:AN125" si="178">SUM(AJ130,AJ135,AJ140)</f>
        <v>0</v>
      </c>
      <c r="AK125" s="129">
        <f t="shared" si="178"/>
        <v>0</v>
      </c>
      <c r="AL125" s="129">
        <f t="shared" si="178"/>
        <v>0</v>
      </c>
      <c r="AM125" s="129">
        <f t="shared" si="178"/>
        <v>0</v>
      </c>
      <c r="AN125" s="139">
        <f t="shared" si="178"/>
        <v>0</v>
      </c>
      <c r="AO125" s="130"/>
      <c r="AP125" s="131"/>
      <c r="AQ125" s="139">
        <f t="shared" ref="AQ125:BA125" si="179">SUM(AQ130,AQ135,AQ140)</f>
        <v>946524.52500000002</v>
      </c>
      <c r="AR125" s="139">
        <f t="shared" si="179"/>
        <v>21000</v>
      </c>
      <c r="AS125" s="139">
        <f t="shared" si="179"/>
        <v>0</v>
      </c>
      <c r="AT125" s="139">
        <f>AT130+AT135+AT140+AT145+AT150+AT155+AT160+AT165+AT170+AT175+AT180+AT185+AT190+AT195</f>
        <v>3808543.875</v>
      </c>
      <c r="AU125" s="139">
        <f>AU130+AU135+AU140+AU145+AU150+AU155+AU160+AU165+AU170+AU175+AU180+AU185+AU190+AU195</f>
        <v>3808543.875</v>
      </c>
      <c r="AV125" s="139">
        <f t="shared" si="179"/>
        <v>0</v>
      </c>
      <c r="AW125" s="139">
        <f t="shared" si="179"/>
        <v>0</v>
      </c>
      <c r="AX125" s="139">
        <f t="shared" si="179"/>
        <v>0</v>
      </c>
      <c r="AY125" s="139">
        <f t="shared" si="179"/>
        <v>0</v>
      </c>
      <c r="AZ125" s="139">
        <f t="shared" si="179"/>
        <v>0</v>
      </c>
      <c r="BA125" s="139">
        <f t="shared" si="179"/>
        <v>0</v>
      </c>
    </row>
    <row r="126" spans="1:53" ht="14.1" customHeight="1" outlineLevel="2" x14ac:dyDescent="0.2">
      <c r="A126" s="68"/>
      <c r="B126" s="94"/>
      <c r="C126" s="250"/>
      <c r="D126" s="96"/>
      <c r="E126" s="96"/>
      <c r="F126" s="97"/>
      <c r="G126" s="98"/>
      <c r="H126" s="99" t="s">
        <v>49</v>
      </c>
      <c r="I126" s="151" t="s">
        <v>1</v>
      </c>
      <c r="J126" s="101">
        <v>2</v>
      </c>
      <c r="K126" s="101">
        <v>1</v>
      </c>
      <c r="L126" s="102">
        <f>IF(I126&lt;&gt;0,((VLOOKUP(I126,'1. Standard_Cost'!$B$4:$D$8,2)+VLOOKUP(I126,'1. Standard_Cost'!$B$4:$D$8,3))*J126*K126),"0")</f>
        <v>180250</v>
      </c>
      <c r="M126" s="102">
        <f>L126*'1. Standard_Cost'!F4</f>
        <v>30101.75</v>
      </c>
      <c r="N126" s="103"/>
      <c r="O126" s="103"/>
      <c r="P126" s="103"/>
      <c r="Q126" s="103"/>
      <c r="R126" s="104">
        <f>+N126*P126*'1. Standard_Cost'!$B$12</f>
        <v>0</v>
      </c>
      <c r="S126" s="104">
        <f>+N126*O126*P126*'1. Standard_Cost'!$C$12</f>
        <v>0</v>
      </c>
      <c r="T126" s="104">
        <f>+N126*P126*Q126*'1. Standard_Cost'!$D$12</f>
        <v>0</v>
      </c>
      <c r="U126" s="104">
        <f>+N126*O126*'1. Standard_Cost'!$E$12</f>
        <v>0</v>
      </c>
      <c r="V126" s="103"/>
      <c r="W126" s="103"/>
      <c r="X126" s="103"/>
      <c r="Y126" s="104">
        <f>+V126*((X126*'1. Standard_Cost'!$B$16)+(W126*X126*'1. Standard_Cost'!$C$16))</f>
        <v>0</v>
      </c>
      <c r="Z126" s="103"/>
      <c r="AA126" s="103"/>
      <c r="AB126" s="104">
        <f>+Z126*'1. Standard_Cost'!$B$20+AA126*'1. Standard_Cost'!$C$20</f>
        <v>0</v>
      </c>
      <c r="AC126" s="105">
        <v>30000</v>
      </c>
      <c r="AD126" s="106"/>
      <c r="AE126" s="104">
        <f>SUM(AD126,AC126,AB126,Y126,U126,T126,S126,R126)*'1. Standard_Cost'!B28</f>
        <v>6000</v>
      </c>
      <c r="AF126" s="104">
        <f>SUM(AD126,AE126)</f>
        <v>6000</v>
      </c>
      <c r="AG126" s="103"/>
      <c r="AH126" s="103"/>
      <c r="AI126" s="103"/>
      <c r="AJ126" s="107"/>
      <c r="AK126" s="107"/>
      <c r="AL126" s="107"/>
      <c r="AM126" s="104">
        <f>AG126*'1. Standard_Cost'!B24+'Incremental_Cost Year 2021'!AH133*'1. Standard_Cost'!C24+'Incremental_Cost Year 2021'!AI133*'1. Standard_Cost'!D24+'Incremental_Cost Year 2021'!AJ133+'Incremental_Cost Year 2021'!AL133+AK126</f>
        <v>0</v>
      </c>
      <c r="AN126" s="104">
        <f>AM126*'1. Standard_Cost'!C28</f>
        <v>0</v>
      </c>
      <c r="AO126" s="107"/>
      <c r="AQ126" s="104">
        <f t="shared" ref="AQ126:AQ139" si="180">L126+M126</f>
        <v>210351.75</v>
      </c>
      <c r="AR126" s="104">
        <f t="shared" ref="AR126:AR129" si="181">AF126</f>
        <v>6000</v>
      </c>
      <c r="AS126" s="104">
        <f t="shared" ref="AS126:AS129" si="182">AM126+AN126</f>
        <v>0</v>
      </c>
      <c r="AT126" s="104">
        <f>SUM(AQ126,AR126,AS126)</f>
        <v>216351.75</v>
      </c>
      <c r="AU126" s="108">
        <f t="shared" ref="AU126:AU129" si="183">AT126</f>
        <v>216351.75</v>
      </c>
      <c r="AV126" s="108"/>
      <c r="AW126" s="108"/>
      <c r="AX126" s="108"/>
      <c r="AY126" s="108"/>
      <c r="AZ126" s="108"/>
      <c r="BA126" s="109">
        <f t="shared" si="38"/>
        <v>0</v>
      </c>
    </row>
    <row r="127" spans="1:53" ht="14.1" customHeight="1" outlineLevel="2" x14ac:dyDescent="0.2">
      <c r="A127" s="68"/>
      <c r="B127" s="94"/>
      <c r="C127" s="251"/>
      <c r="D127" s="110"/>
      <c r="E127" s="110"/>
      <c r="F127" s="110"/>
      <c r="G127" s="111"/>
      <c r="H127" s="99" t="s">
        <v>50</v>
      </c>
      <c r="I127" s="100"/>
      <c r="J127" s="101"/>
      <c r="K127" s="101"/>
      <c r="L127" s="102" t="str">
        <f>IF(I127&lt;&gt;0,((VLOOKUP(I127,'1. Standard_Cost'!$B$4:$D$8,2)+VLOOKUP(I127,'1. Standard_Cost'!$B$4:$D$8,3))*J127*K127),"0")</f>
        <v>0</v>
      </c>
      <c r="M127" s="102">
        <f>L127*'1. Standard_Cost'!F4</f>
        <v>0</v>
      </c>
      <c r="N127" s="103"/>
      <c r="O127" s="103"/>
      <c r="P127" s="103"/>
      <c r="Q127" s="103"/>
      <c r="R127" s="104">
        <f>+N127*P127*'1. Standard_Cost'!$B$12</f>
        <v>0</v>
      </c>
      <c r="S127" s="104">
        <f>+N127*O127*P127*'1. Standard_Cost'!$C$12</f>
        <v>0</v>
      </c>
      <c r="T127" s="104">
        <f>+N127*P127*Q127*'1. Standard_Cost'!$D$12</f>
        <v>0</v>
      </c>
      <c r="U127" s="104">
        <f>+N127*O127*'1. Standard_Cost'!$E$12</f>
        <v>0</v>
      </c>
      <c r="V127" s="103"/>
      <c r="W127" s="103"/>
      <c r="X127" s="103"/>
      <c r="Y127" s="104">
        <f>+V127*((X127*'1. Standard_Cost'!$B$16)+(W127*X127*'1. Standard_Cost'!$C$16))</f>
        <v>0</v>
      </c>
      <c r="Z127" s="103"/>
      <c r="AA127" s="103"/>
      <c r="AB127" s="104">
        <f>+Z127*'1. Standard_Cost'!$B$20+AA127*'1. Standard_Cost'!$C$20</f>
        <v>0</v>
      </c>
      <c r="AC127" s="105"/>
      <c r="AD127" s="106"/>
      <c r="AE127" s="104">
        <f>SUM(AD127,AC127,AB127,Y127,U127,T127,S127,R127)*'1. Standard_Cost'!B28</f>
        <v>0</v>
      </c>
      <c r="AF127" s="104">
        <f t="shared" ref="AF127:AF129" si="184">SUM(AD127,AE127)</f>
        <v>0</v>
      </c>
      <c r="AG127" s="103"/>
      <c r="AH127" s="103">
        <v>0</v>
      </c>
      <c r="AI127" s="103">
        <v>0</v>
      </c>
      <c r="AJ127" s="107"/>
      <c r="AK127" s="107"/>
      <c r="AL127" s="107"/>
      <c r="AM127" s="104">
        <f>AG127*'1. Standard_Cost'!B24+'Incremental_Cost Year 2021'!AH134*'1. Standard_Cost'!C24+'Incremental_Cost Year 2021'!AI134*'1. Standard_Cost'!D24+'Incremental_Cost Year 2021'!AJ134+'Incremental_Cost Year 2021'!AL134+AK127</f>
        <v>0</v>
      </c>
      <c r="AN127" s="104">
        <f>AM127*'1. Standard_Cost'!C28</f>
        <v>0</v>
      </c>
      <c r="AO127" s="107"/>
      <c r="AQ127" s="104">
        <f t="shared" si="180"/>
        <v>0</v>
      </c>
      <c r="AR127" s="104">
        <f t="shared" si="181"/>
        <v>0</v>
      </c>
      <c r="AS127" s="104">
        <f t="shared" si="182"/>
        <v>0</v>
      </c>
      <c r="AT127" s="104">
        <f t="shared" ref="AT127:AT129" si="185">SUM(AQ127,AR127,AS127)</f>
        <v>0</v>
      </c>
      <c r="AU127" s="108">
        <f t="shared" si="183"/>
        <v>0</v>
      </c>
      <c r="AV127" s="108">
        <v>0</v>
      </c>
      <c r="AW127" s="108"/>
      <c r="AX127" s="108"/>
      <c r="AY127" s="108"/>
      <c r="AZ127" s="108"/>
      <c r="BA127" s="109">
        <f t="shared" si="38"/>
        <v>0</v>
      </c>
    </row>
    <row r="128" spans="1:53" ht="14.1" customHeight="1" outlineLevel="2" x14ac:dyDescent="0.2">
      <c r="A128" s="68"/>
      <c r="B128" s="94"/>
      <c r="C128" s="251"/>
      <c r="D128" s="110"/>
      <c r="E128" s="110"/>
      <c r="F128" s="110"/>
      <c r="G128" s="111"/>
      <c r="H128" s="99" t="s">
        <v>51</v>
      </c>
      <c r="I128" s="100"/>
      <c r="J128" s="101"/>
      <c r="K128" s="101"/>
      <c r="L128" s="102" t="str">
        <f>IF(I128&lt;&gt;0,((VLOOKUP(I128,'1. Standard_Cost'!$B$4:$D$8,2)+VLOOKUP(I128,'1. Standard_Cost'!$B$4:$D$8,3))*J128*K128),"0")</f>
        <v>0</v>
      </c>
      <c r="M128" s="102">
        <f>L128*'1. Standard_Cost'!F4</f>
        <v>0</v>
      </c>
      <c r="N128" s="103"/>
      <c r="O128" s="103"/>
      <c r="P128" s="103"/>
      <c r="Q128" s="103"/>
      <c r="R128" s="104">
        <f>+N128*P128*'1. Standard_Cost'!$B$12</f>
        <v>0</v>
      </c>
      <c r="S128" s="104">
        <f>+N128*O128*P128*'1. Standard_Cost'!$C$12</f>
        <v>0</v>
      </c>
      <c r="T128" s="104">
        <f>+N128*P128*Q128*'1. Standard_Cost'!$D$12</f>
        <v>0</v>
      </c>
      <c r="U128" s="104">
        <f>+N128*O128*'1. Standard_Cost'!$E$12</f>
        <v>0</v>
      </c>
      <c r="V128" s="103"/>
      <c r="W128" s="103"/>
      <c r="X128" s="103"/>
      <c r="Y128" s="104">
        <f>+V128*((X128*'1. Standard_Cost'!$B$16)+(W128*X128*'1. Standard_Cost'!$C$16))</f>
        <v>0</v>
      </c>
      <c r="Z128" s="103"/>
      <c r="AA128" s="103"/>
      <c r="AB128" s="104">
        <f>+Z128*'1. Standard_Cost'!$B$20+AA128*'1. Standard_Cost'!$C$20</f>
        <v>0</v>
      </c>
      <c r="AC128" s="105"/>
      <c r="AD128" s="106"/>
      <c r="AE128" s="104">
        <f>SUM(AD128,AC128,AB128,Y128,U128,T128,S128,R128)*'1. Standard_Cost'!B28</f>
        <v>0</v>
      </c>
      <c r="AF128" s="104">
        <f t="shared" si="184"/>
        <v>0</v>
      </c>
      <c r="AG128" s="103"/>
      <c r="AH128" s="103"/>
      <c r="AI128" s="103"/>
      <c r="AJ128" s="107"/>
      <c r="AK128" s="107"/>
      <c r="AL128" s="107"/>
      <c r="AM128" s="104">
        <f>AG128*'1. Standard_Cost'!B24+'Incremental_Cost Year 2021'!AH135*'1. Standard_Cost'!C24+'Incremental_Cost Year 2021'!AI135*'1. Standard_Cost'!D24+'Incremental_Cost Year 2021'!AJ135+'Incremental_Cost Year 2021'!AL135+AK128</f>
        <v>0</v>
      </c>
      <c r="AN128" s="104">
        <f>AM128*'1. Standard_Cost'!C28</f>
        <v>0</v>
      </c>
      <c r="AO128" s="107"/>
      <c r="AQ128" s="104">
        <f t="shared" si="180"/>
        <v>0</v>
      </c>
      <c r="AR128" s="104">
        <f t="shared" si="181"/>
        <v>0</v>
      </c>
      <c r="AS128" s="104">
        <f t="shared" si="182"/>
        <v>0</v>
      </c>
      <c r="AT128" s="104">
        <f t="shared" si="185"/>
        <v>0</v>
      </c>
      <c r="AU128" s="108">
        <f t="shared" si="183"/>
        <v>0</v>
      </c>
      <c r="AV128" s="108"/>
      <c r="AW128" s="108"/>
      <c r="AX128" s="108"/>
      <c r="AY128" s="108"/>
      <c r="AZ128" s="108"/>
      <c r="BA128" s="109">
        <f t="shared" si="38"/>
        <v>0</v>
      </c>
    </row>
    <row r="129" spans="1:53" ht="14.1" customHeight="1" outlineLevel="2" x14ac:dyDescent="0.2">
      <c r="A129" s="68"/>
      <c r="B129" s="94"/>
      <c r="C129" s="251"/>
      <c r="D129" s="110"/>
      <c r="E129" s="110"/>
      <c r="F129" s="110"/>
      <c r="G129" s="111"/>
      <c r="H129" s="112" t="s">
        <v>179</v>
      </c>
      <c r="I129" s="100"/>
      <c r="J129" s="101"/>
      <c r="K129" s="101"/>
      <c r="L129" s="102" t="str">
        <f>IF(I129&lt;&gt;0,((VLOOKUP(I129,'1. Standard_Cost'!$B$4:$D$8,2)+VLOOKUP(I129,'1. Standard_Cost'!$B$4:$D$8,3))*J129*K129),"0")</f>
        <v>0</v>
      </c>
      <c r="M129" s="102">
        <f>L129*'1. Standard_Cost'!F4</f>
        <v>0</v>
      </c>
      <c r="N129" s="103"/>
      <c r="O129" s="103"/>
      <c r="P129" s="103"/>
      <c r="Q129" s="103"/>
      <c r="R129" s="104">
        <f>+N129*P129*'1. Standard_Cost'!$B$12</f>
        <v>0</v>
      </c>
      <c r="S129" s="104">
        <f>+N129*O129*P129*'1. Standard_Cost'!$C$12</f>
        <v>0</v>
      </c>
      <c r="T129" s="104">
        <f>+N129*P129*Q129*'1. Standard_Cost'!$D$12</f>
        <v>0</v>
      </c>
      <c r="U129" s="104">
        <f>+N129*O129*'1. Standard_Cost'!$E$12</f>
        <v>0</v>
      </c>
      <c r="V129" s="103"/>
      <c r="W129" s="103"/>
      <c r="X129" s="103"/>
      <c r="Y129" s="104">
        <f>+V129*((X129*'1. Standard_Cost'!$B$16)+(W129*X129*'1. Standard_Cost'!$C$16))</f>
        <v>0</v>
      </c>
      <c r="Z129" s="103"/>
      <c r="AA129" s="103"/>
      <c r="AB129" s="104">
        <f>+Z129*'1. Standard_Cost'!$B$20+AA129*'1. Standard_Cost'!$C$20</f>
        <v>0</v>
      </c>
      <c r="AC129" s="105"/>
      <c r="AD129" s="106"/>
      <c r="AE129" s="104">
        <f>SUM(AD129,AC129,AB129,Y129,U129,T129,S129,R129)*'1. Standard_Cost'!B28</f>
        <v>0</v>
      </c>
      <c r="AF129" s="104">
        <f t="shared" si="184"/>
        <v>0</v>
      </c>
      <c r="AG129" s="103"/>
      <c r="AH129" s="103"/>
      <c r="AI129" s="103"/>
      <c r="AJ129" s="107"/>
      <c r="AK129" s="107"/>
      <c r="AL129" s="107"/>
      <c r="AM129" s="104">
        <f>AG129*'1. Standard_Cost'!B24+'Incremental_Cost Year 2021'!AH136*'1. Standard_Cost'!C24+'Incremental_Cost Year 2021'!AI136*'1. Standard_Cost'!D24+'Incremental_Cost Year 2021'!AJ136+'Incremental_Cost Year 2021'!AL136+AK129</f>
        <v>0</v>
      </c>
      <c r="AN129" s="104">
        <f>AM129*'1. Standard_Cost'!C28</f>
        <v>0</v>
      </c>
      <c r="AO129" s="107"/>
      <c r="AQ129" s="104">
        <f t="shared" si="180"/>
        <v>0</v>
      </c>
      <c r="AR129" s="104">
        <f t="shared" si="181"/>
        <v>0</v>
      </c>
      <c r="AS129" s="104">
        <f t="shared" si="182"/>
        <v>0</v>
      </c>
      <c r="AT129" s="104">
        <f t="shared" si="185"/>
        <v>0</v>
      </c>
      <c r="AU129" s="108">
        <f t="shared" si="183"/>
        <v>0</v>
      </c>
      <c r="AV129" s="108"/>
      <c r="AW129" s="108"/>
      <c r="AX129" s="108"/>
      <c r="AY129" s="108"/>
      <c r="AZ129" s="108"/>
      <c r="BA129" s="109">
        <f t="shared" si="38"/>
        <v>0</v>
      </c>
    </row>
    <row r="130" spans="1:53" ht="45.75" customHeight="1" outlineLevel="1" x14ac:dyDescent="0.2">
      <c r="A130" s="68"/>
      <c r="B130" s="94"/>
      <c r="C130" s="251"/>
      <c r="D130" s="113" t="s">
        <v>515</v>
      </c>
      <c r="E130" s="113" t="s">
        <v>224</v>
      </c>
      <c r="F130" s="114" t="s">
        <v>154</v>
      </c>
      <c r="G130" s="115" t="s">
        <v>155</v>
      </c>
      <c r="H130" s="140" t="s">
        <v>117</v>
      </c>
      <c r="I130" s="117"/>
      <c r="J130" s="117"/>
      <c r="K130" s="117"/>
      <c r="L130" s="118">
        <f>SUM(L126:L129)</f>
        <v>180250</v>
      </c>
      <c r="M130" s="118">
        <f>SUM(M126:M129)</f>
        <v>30101.75</v>
      </c>
      <c r="N130" s="117"/>
      <c r="O130" s="117"/>
      <c r="P130" s="117"/>
      <c r="Q130" s="117"/>
      <c r="R130" s="119">
        <f>SUM(R126:R129)</f>
        <v>0</v>
      </c>
      <c r="S130" s="119">
        <f>SUM(S126:S129)</f>
        <v>0</v>
      </c>
      <c r="T130" s="119">
        <f>SUM(T126:T129)</f>
        <v>0</v>
      </c>
      <c r="U130" s="119">
        <f>SUM(U126:U129)</f>
        <v>0</v>
      </c>
      <c r="V130" s="117"/>
      <c r="W130" s="117"/>
      <c r="X130" s="117"/>
      <c r="Y130" s="118">
        <f>SUM(Y126:Y129)</f>
        <v>0</v>
      </c>
      <c r="Z130" s="117"/>
      <c r="AA130" s="117"/>
      <c r="AB130" s="118">
        <f t="shared" ref="AB130:AF130" si="186">SUM(AB126:AB129)</f>
        <v>0</v>
      </c>
      <c r="AC130" s="118">
        <f t="shared" si="186"/>
        <v>30000</v>
      </c>
      <c r="AD130" s="118">
        <f t="shared" si="186"/>
        <v>0</v>
      </c>
      <c r="AE130" s="118">
        <f t="shared" si="186"/>
        <v>6000</v>
      </c>
      <c r="AF130" s="118">
        <f t="shared" si="186"/>
        <v>6000</v>
      </c>
      <c r="AG130" s="117"/>
      <c r="AH130" s="117"/>
      <c r="AI130" s="117"/>
      <c r="AJ130" s="119">
        <f>SUM(AJ126:AJ129)</f>
        <v>0</v>
      </c>
      <c r="AK130" s="119">
        <f t="shared" ref="AK130:AN130" si="187">SUM(AK126:AK129)</f>
        <v>0</v>
      </c>
      <c r="AL130" s="119">
        <f t="shared" si="187"/>
        <v>0</v>
      </c>
      <c r="AM130" s="119">
        <f t="shared" si="187"/>
        <v>0</v>
      </c>
      <c r="AN130" s="119">
        <f t="shared" si="187"/>
        <v>0</v>
      </c>
      <c r="AO130" s="116"/>
      <c r="AP130" s="120"/>
      <c r="AQ130" s="118">
        <f t="shared" ref="AQ130:BA130" si="188">SUM(AQ126:AQ129)</f>
        <v>210351.75</v>
      </c>
      <c r="AR130" s="118">
        <f t="shared" si="188"/>
        <v>6000</v>
      </c>
      <c r="AS130" s="118">
        <f t="shared" si="188"/>
        <v>0</v>
      </c>
      <c r="AT130" s="118">
        <f t="shared" si="188"/>
        <v>216351.75</v>
      </c>
      <c r="AU130" s="118">
        <f t="shared" si="188"/>
        <v>216351.75</v>
      </c>
      <c r="AV130" s="118">
        <f t="shared" si="188"/>
        <v>0</v>
      </c>
      <c r="AW130" s="118">
        <f t="shared" si="188"/>
        <v>0</v>
      </c>
      <c r="AX130" s="118">
        <f t="shared" si="188"/>
        <v>0</v>
      </c>
      <c r="AY130" s="118">
        <f t="shared" si="188"/>
        <v>0</v>
      </c>
      <c r="AZ130" s="118">
        <f t="shared" si="188"/>
        <v>0</v>
      </c>
      <c r="BA130" s="118">
        <f t="shared" si="188"/>
        <v>0</v>
      </c>
    </row>
    <row r="131" spans="1:53" ht="14.1" customHeight="1" outlineLevel="2" x14ac:dyDescent="0.2">
      <c r="A131" s="68"/>
      <c r="B131" s="94"/>
      <c r="C131" s="251"/>
      <c r="D131" s="96"/>
      <c r="E131" s="96"/>
      <c r="F131" s="97"/>
      <c r="G131" s="98"/>
      <c r="H131" s="99" t="s">
        <v>606</v>
      </c>
      <c r="I131" s="100" t="s">
        <v>1</v>
      </c>
      <c r="J131" s="101">
        <v>3</v>
      </c>
      <c r="K131" s="101">
        <v>1</v>
      </c>
      <c r="L131" s="102">
        <f>IF(I131&lt;&gt;0,((VLOOKUP(I131,'1. Standard_Cost'!$B$4:$D$8,2)+VLOOKUP(I131,'1. Standard_Cost'!$B$4:$D$8,3))*J131*K131),"0")</f>
        <v>270375</v>
      </c>
      <c r="M131" s="102">
        <f>L131*'1. Standard_Cost'!F4</f>
        <v>45152.625</v>
      </c>
      <c r="N131" s="103"/>
      <c r="O131" s="103"/>
      <c r="P131" s="103"/>
      <c r="Q131" s="103"/>
      <c r="R131" s="104">
        <f>+N131*P131*'1. Standard_Cost'!$B$12</f>
        <v>0</v>
      </c>
      <c r="S131" s="104">
        <f>+N131*O131*P131*'1. Standard_Cost'!$C$12</f>
        <v>0</v>
      </c>
      <c r="T131" s="104">
        <f>+N131*P131*Q131*'1. Standard_Cost'!$D$12</f>
        <v>0</v>
      </c>
      <c r="U131" s="104">
        <f>+N131*O131*'1. Standard_Cost'!$E$12</f>
        <v>0</v>
      </c>
      <c r="V131" s="103"/>
      <c r="W131" s="103"/>
      <c r="X131" s="103"/>
      <c r="Y131" s="104">
        <f>+V131*((X131*'1. Standard_Cost'!$B$16)+(W131*X131*'1. Standard_Cost'!$C$16))</f>
        <v>0</v>
      </c>
      <c r="Z131" s="103"/>
      <c r="AA131" s="103"/>
      <c r="AB131" s="104">
        <f>+Z131*'1. Standard_Cost'!$B$20+AA131*'1. Standard_Cost'!$C$20</f>
        <v>0</v>
      </c>
      <c r="AC131" s="105">
        <v>45000</v>
      </c>
      <c r="AD131" s="106"/>
      <c r="AE131" s="104">
        <f>SUM(AD131,AC131,AB131,Y131,U131,T131,S131,R131)*'1. Standard_Cost'!B28</f>
        <v>9000</v>
      </c>
      <c r="AF131" s="104">
        <f>SUM(AD131,AE131)</f>
        <v>9000</v>
      </c>
      <c r="AG131" s="103"/>
      <c r="AH131" s="103"/>
      <c r="AI131" s="103"/>
      <c r="AJ131" s="107"/>
      <c r="AK131" s="107"/>
      <c r="AL131" s="107"/>
      <c r="AM131" s="104">
        <f>AG131*'1. Standard_Cost'!B24+'Incremental_Cost Year 2021'!AH138*'1. Standard_Cost'!C24+'Incremental_Cost Year 2021'!AI138*'1. Standard_Cost'!D24+'Incremental_Cost Year 2021'!AJ138+'Incremental_Cost Year 2021'!AL138+AK131</f>
        <v>0</v>
      </c>
      <c r="AN131" s="104">
        <f>AM131*'1. Standard_Cost'!C28</f>
        <v>0</v>
      </c>
      <c r="AO131" s="107"/>
      <c r="AQ131" s="104">
        <f t="shared" si="180"/>
        <v>315527.625</v>
      </c>
      <c r="AR131" s="104">
        <f t="shared" ref="AR131:AR134" si="189">AF131</f>
        <v>9000</v>
      </c>
      <c r="AS131" s="104">
        <f t="shared" ref="AS131:AS134" si="190">AM131+AN131</f>
        <v>0</v>
      </c>
      <c r="AT131" s="104">
        <f>SUM(AQ131,AR131,AS131)</f>
        <v>324527.625</v>
      </c>
      <c r="AU131" s="108">
        <f t="shared" ref="AU131:AU134" si="191">AT131</f>
        <v>324527.625</v>
      </c>
      <c r="AV131" s="108"/>
      <c r="AW131" s="108"/>
      <c r="AX131" s="108"/>
      <c r="AY131" s="108"/>
      <c r="AZ131" s="108"/>
      <c r="BA131" s="109">
        <f t="shared" si="38"/>
        <v>0</v>
      </c>
    </row>
    <row r="132" spans="1:53" ht="14.1" customHeight="1" outlineLevel="2" x14ac:dyDescent="0.2">
      <c r="A132" s="68"/>
      <c r="B132" s="94"/>
      <c r="C132" s="251"/>
      <c r="D132" s="110"/>
      <c r="E132" s="110"/>
      <c r="F132" s="110"/>
      <c r="G132" s="111"/>
      <c r="H132" s="99" t="s">
        <v>607</v>
      </c>
      <c r="I132" s="100" t="s">
        <v>4</v>
      </c>
      <c r="J132" s="101">
        <v>1</v>
      </c>
      <c r="K132" s="101">
        <v>1</v>
      </c>
      <c r="L132" s="102">
        <f>IF(I132&lt;&gt;0,((VLOOKUP(I132,'1. Standard_Cost'!$B$4:$D$8,2)+VLOOKUP(I132,'1. Standard_Cost'!$B$4:$D$8,3))*J132*K132),"0")</f>
        <v>80100</v>
      </c>
      <c r="M132" s="102">
        <f>L132*'1. Standard_Cost'!F4</f>
        <v>13376.7</v>
      </c>
      <c r="N132" s="103"/>
      <c r="O132" s="103"/>
      <c r="P132" s="103"/>
      <c r="Q132" s="103"/>
      <c r="R132" s="104">
        <f>+N132*P132*'1. Standard_Cost'!$B$12</f>
        <v>0</v>
      </c>
      <c r="S132" s="104">
        <f>+N132*O132*P132*'1. Standard_Cost'!$C$12</f>
        <v>0</v>
      </c>
      <c r="T132" s="104">
        <f>+N132*P132*Q132*'1. Standard_Cost'!$D$12</f>
        <v>0</v>
      </c>
      <c r="U132" s="104">
        <f>+N132*O132*'1. Standard_Cost'!$E$12</f>
        <v>0</v>
      </c>
      <c r="V132" s="103"/>
      <c r="W132" s="103"/>
      <c r="X132" s="103"/>
      <c r="Y132" s="104">
        <f>+V132*((X132*'1. Standard_Cost'!$B$16)+(W132*X132*'1. Standard_Cost'!$C$16))</f>
        <v>0</v>
      </c>
      <c r="Z132" s="103"/>
      <c r="AA132" s="103"/>
      <c r="AB132" s="104">
        <f>+Z132*'1. Standard_Cost'!$B$20+AA132*'1. Standard_Cost'!$C$20</f>
        <v>0</v>
      </c>
      <c r="AC132" s="105"/>
      <c r="AD132" s="106"/>
      <c r="AE132" s="104">
        <f>SUM(AD132,AC132,AB132,Y132,U132,T132,S132,R132)*'1. Standard_Cost'!B28</f>
        <v>0</v>
      </c>
      <c r="AF132" s="104">
        <f t="shared" ref="AF132:AF134" si="192">SUM(AD132,AE132)</f>
        <v>0</v>
      </c>
      <c r="AG132" s="103"/>
      <c r="AH132" s="103">
        <v>0</v>
      </c>
      <c r="AI132" s="103">
        <v>0</v>
      </c>
      <c r="AJ132" s="107"/>
      <c r="AK132" s="107"/>
      <c r="AL132" s="107"/>
      <c r="AM132" s="104">
        <f>AG132*'1. Standard_Cost'!B24+'Incremental_Cost Year 2021'!AH139*'1. Standard_Cost'!C24+'Incremental_Cost Year 2021'!AI139*'1. Standard_Cost'!D24+'Incremental_Cost Year 2021'!AJ139+'Incremental_Cost Year 2021'!AL139+AK132</f>
        <v>0</v>
      </c>
      <c r="AN132" s="104">
        <f>AM132*'1. Standard_Cost'!C28</f>
        <v>0</v>
      </c>
      <c r="AO132" s="107"/>
      <c r="AQ132" s="104">
        <f t="shared" si="180"/>
        <v>93476.7</v>
      </c>
      <c r="AR132" s="104">
        <f t="shared" si="189"/>
        <v>0</v>
      </c>
      <c r="AS132" s="104">
        <f t="shared" si="190"/>
        <v>0</v>
      </c>
      <c r="AT132" s="104">
        <f t="shared" ref="AT132:AT134" si="193">SUM(AQ132,AR132,AS132)</f>
        <v>93476.7</v>
      </c>
      <c r="AU132" s="108">
        <f t="shared" si="191"/>
        <v>93476.7</v>
      </c>
      <c r="AV132" s="108">
        <v>0</v>
      </c>
      <c r="AW132" s="108"/>
      <c r="AX132" s="108"/>
      <c r="AY132" s="108"/>
      <c r="AZ132" s="108"/>
      <c r="BA132" s="109">
        <f t="shared" si="38"/>
        <v>0</v>
      </c>
    </row>
    <row r="133" spans="1:53" ht="14.1" customHeight="1" outlineLevel="2" x14ac:dyDescent="0.2">
      <c r="A133" s="68"/>
      <c r="B133" s="94"/>
      <c r="C133" s="251"/>
      <c r="D133" s="110"/>
      <c r="E133" s="110"/>
      <c r="F133" s="110"/>
      <c r="G133" s="111"/>
      <c r="H133" s="99" t="s">
        <v>608</v>
      </c>
      <c r="I133" s="100" t="s">
        <v>3</v>
      </c>
      <c r="J133" s="101">
        <v>1</v>
      </c>
      <c r="K133" s="101">
        <v>1</v>
      </c>
      <c r="L133" s="102">
        <f>IF(I133&lt;&gt;0,((VLOOKUP(I133,'1. Standard_Cost'!$B$4:$D$8,2)+VLOOKUP(I133,'1. Standard_Cost'!$B$4:$D$8,3))*J133*K133),"0")</f>
        <v>100100</v>
      </c>
      <c r="M133" s="102">
        <f>L133*'1. Standard_Cost'!F4</f>
        <v>16716.7</v>
      </c>
      <c r="N133" s="103"/>
      <c r="O133" s="103"/>
      <c r="P133" s="103"/>
      <c r="Q133" s="103"/>
      <c r="R133" s="104">
        <f>+N133*P133*'1. Standard_Cost'!$B$12</f>
        <v>0</v>
      </c>
      <c r="S133" s="104">
        <f>+N133*O133*P133*'1. Standard_Cost'!$C$12</f>
        <v>0</v>
      </c>
      <c r="T133" s="104">
        <f>+N133*P133*Q133*'1. Standard_Cost'!$D$12</f>
        <v>0</v>
      </c>
      <c r="U133" s="104">
        <f>+N133*O133*'1. Standard_Cost'!$E$12</f>
        <v>0</v>
      </c>
      <c r="V133" s="103"/>
      <c r="W133" s="103"/>
      <c r="X133" s="103"/>
      <c r="Y133" s="104">
        <f>+V133*((X133*'1. Standard_Cost'!$B$16)+(W133*X133*'1. Standard_Cost'!$C$16))</f>
        <v>0</v>
      </c>
      <c r="Z133" s="103"/>
      <c r="AA133" s="103"/>
      <c r="AB133" s="104">
        <f>+Z133*'1. Standard_Cost'!$B$20+AA133*'1. Standard_Cost'!$C$20</f>
        <v>0</v>
      </c>
      <c r="AC133" s="105"/>
      <c r="AD133" s="106"/>
      <c r="AE133" s="104">
        <f>SUM(AD133,AC133,AB133,Y133,U133,T133,S133,R133)*'1. Standard_Cost'!B28</f>
        <v>0</v>
      </c>
      <c r="AF133" s="104">
        <f t="shared" si="192"/>
        <v>0</v>
      </c>
      <c r="AG133" s="103"/>
      <c r="AH133" s="103"/>
      <c r="AI133" s="103"/>
      <c r="AJ133" s="107"/>
      <c r="AK133" s="107"/>
      <c r="AL133" s="107"/>
      <c r="AM133" s="104">
        <f>AG133*'1. Standard_Cost'!B24+'Incremental_Cost Year 2021'!AH140*'1. Standard_Cost'!C24+'Incremental_Cost Year 2021'!AI140*'1. Standard_Cost'!D24+'Incremental_Cost Year 2021'!AJ140+'Incremental_Cost Year 2021'!AL140+AK133</f>
        <v>0</v>
      </c>
      <c r="AN133" s="104">
        <f>AM133*'1. Standard_Cost'!C28</f>
        <v>0</v>
      </c>
      <c r="AO133" s="107"/>
      <c r="AQ133" s="104">
        <f t="shared" si="180"/>
        <v>116816.7</v>
      </c>
      <c r="AR133" s="104">
        <f t="shared" si="189"/>
        <v>0</v>
      </c>
      <c r="AS133" s="104">
        <f t="shared" si="190"/>
        <v>0</v>
      </c>
      <c r="AT133" s="104">
        <f t="shared" si="193"/>
        <v>116816.7</v>
      </c>
      <c r="AU133" s="108">
        <f t="shared" si="191"/>
        <v>116816.7</v>
      </c>
      <c r="AV133" s="108"/>
      <c r="AW133" s="108"/>
      <c r="AX133" s="108"/>
      <c r="AY133" s="108"/>
      <c r="AZ133" s="108"/>
      <c r="BA133" s="109">
        <f t="shared" si="38"/>
        <v>0</v>
      </c>
    </row>
    <row r="134" spans="1:53" ht="14.1" customHeight="1" outlineLevel="2" x14ac:dyDescent="0.2">
      <c r="A134" s="68"/>
      <c r="B134" s="94"/>
      <c r="C134" s="251"/>
      <c r="D134" s="110"/>
      <c r="E134" s="110"/>
      <c r="F134" s="110"/>
      <c r="G134" s="111"/>
      <c r="H134" s="112" t="s">
        <v>179</v>
      </c>
      <c r="I134" s="100"/>
      <c r="J134" s="101"/>
      <c r="K134" s="101"/>
      <c r="L134" s="102" t="str">
        <f>IF(I134&lt;&gt;0,((VLOOKUP(I134,'1. Standard_Cost'!$B$4:$D$8,2)+VLOOKUP(I134,'1. Standard_Cost'!$B$4:$D$8,3))*J134*K134),"0")</f>
        <v>0</v>
      </c>
      <c r="M134" s="102">
        <f>L134*'1. Standard_Cost'!F4</f>
        <v>0</v>
      </c>
      <c r="N134" s="103"/>
      <c r="O134" s="103"/>
      <c r="P134" s="103"/>
      <c r="Q134" s="103"/>
      <c r="R134" s="104">
        <f>+N134*P134*'1. Standard_Cost'!$B$12</f>
        <v>0</v>
      </c>
      <c r="S134" s="104">
        <f>+N134*O134*P134*'1. Standard_Cost'!$C$12</f>
        <v>0</v>
      </c>
      <c r="T134" s="104">
        <f>+N134*P134*Q134*'1. Standard_Cost'!$D$12</f>
        <v>0</v>
      </c>
      <c r="U134" s="104">
        <f>+N134*O134*'1. Standard_Cost'!$E$12</f>
        <v>0</v>
      </c>
      <c r="V134" s="103"/>
      <c r="W134" s="103"/>
      <c r="X134" s="103"/>
      <c r="Y134" s="104">
        <f>+V134*((X134*'1. Standard_Cost'!$B$16)+(W134*X134*'1. Standard_Cost'!$C$16))</f>
        <v>0</v>
      </c>
      <c r="Z134" s="103"/>
      <c r="AA134" s="103"/>
      <c r="AB134" s="104">
        <f>+Z134*'1. Standard_Cost'!$B$20+AA134*'1. Standard_Cost'!$C$20</f>
        <v>0</v>
      </c>
      <c r="AC134" s="105"/>
      <c r="AD134" s="106"/>
      <c r="AE134" s="104">
        <f>SUM(AD134,AC134,AB134,Y134,U134,T134,S134,R134)*'1. Standard_Cost'!B28</f>
        <v>0</v>
      </c>
      <c r="AF134" s="104">
        <f t="shared" si="192"/>
        <v>0</v>
      </c>
      <c r="AG134" s="103"/>
      <c r="AH134" s="103"/>
      <c r="AI134" s="103"/>
      <c r="AJ134" s="107"/>
      <c r="AK134" s="107"/>
      <c r="AL134" s="107"/>
      <c r="AM134" s="104">
        <f>AG134*'1. Standard_Cost'!B24+'Incremental_Cost Year 2021'!AH141*'1. Standard_Cost'!C24+'Incremental_Cost Year 2021'!AI141*'1. Standard_Cost'!D24+'Incremental_Cost Year 2021'!AJ141+'Incremental_Cost Year 2021'!AL141+AK134</f>
        <v>0</v>
      </c>
      <c r="AN134" s="104">
        <f>AM134*'1. Standard_Cost'!C28</f>
        <v>0</v>
      </c>
      <c r="AO134" s="107"/>
      <c r="AQ134" s="104">
        <f t="shared" si="180"/>
        <v>0</v>
      </c>
      <c r="AR134" s="104">
        <f t="shared" si="189"/>
        <v>0</v>
      </c>
      <c r="AS134" s="104">
        <f t="shared" si="190"/>
        <v>0</v>
      </c>
      <c r="AT134" s="104">
        <f t="shared" si="193"/>
        <v>0</v>
      </c>
      <c r="AU134" s="108">
        <f t="shared" si="191"/>
        <v>0</v>
      </c>
      <c r="AV134" s="108"/>
      <c r="AW134" s="108"/>
      <c r="AX134" s="108"/>
      <c r="AY134" s="108"/>
      <c r="AZ134" s="108"/>
      <c r="BA134" s="109">
        <f t="shared" si="38"/>
        <v>0</v>
      </c>
    </row>
    <row r="135" spans="1:53" ht="25.7" customHeight="1" outlineLevel="1" x14ac:dyDescent="0.2">
      <c r="A135" s="68"/>
      <c r="B135" s="94"/>
      <c r="C135" s="251"/>
      <c r="D135" s="113" t="s">
        <v>515</v>
      </c>
      <c r="E135" s="113" t="s">
        <v>225</v>
      </c>
      <c r="F135" s="114" t="s">
        <v>154</v>
      </c>
      <c r="G135" s="115" t="s">
        <v>155</v>
      </c>
      <c r="H135" s="122" t="s">
        <v>118</v>
      </c>
      <c r="I135" s="117"/>
      <c r="J135" s="117"/>
      <c r="K135" s="117"/>
      <c r="L135" s="118">
        <f>SUM(L131:L134)</f>
        <v>450575</v>
      </c>
      <c r="M135" s="118">
        <f>SUM(M131:M134)</f>
        <v>75246.024999999994</v>
      </c>
      <c r="N135" s="117"/>
      <c r="O135" s="117"/>
      <c r="P135" s="117"/>
      <c r="Q135" s="117"/>
      <c r="R135" s="119">
        <f>SUM(R131:R134)</f>
        <v>0</v>
      </c>
      <c r="S135" s="119">
        <f>SUM(S131:S134)</f>
        <v>0</v>
      </c>
      <c r="T135" s="119">
        <f>SUM(T131:T134)</f>
        <v>0</v>
      </c>
      <c r="U135" s="119">
        <f>SUM(U131:U134)</f>
        <v>0</v>
      </c>
      <c r="V135" s="117"/>
      <c r="W135" s="117"/>
      <c r="X135" s="117"/>
      <c r="Y135" s="118">
        <f>SUM(Y131:Y134)</f>
        <v>0</v>
      </c>
      <c r="Z135" s="117"/>
      <c r="AA135" s="117"/>
      <c r="AB135" s="118">
        <f t="shared" ref="AB135:AF135" si="194">SUM(AB131:AB134)</f>
        <v>0</v>
      </c>
      <c r="AC135" s="118">
        <f t="shared" si="194"/>
        <v>45000</v>
      </c>
      <c r="AD135" s="118">
        <f t="shared" si="194"/>
        <v>0</v>
      </c>
      <c r="AE135" s="118">
        <f t="shared" si="194"/>
        <v>9000</v>
      </c>
      <c r="AF135" s="118">
        <f t="shared" si="194"/>
        <v>9000</v>
      </c>
      <c r="AG135" s="117"/>
      <c r="AH135" s="117"/>
      <c r="AI135" s="117"/>
      <c r="AJ135" s="119">
        <f>SUM(AJ131:AJ134)</f>
        <v>0</v>
      </c>
      <c r="AK135" s="119">
        <f t="shared" ref="AK135:AN135" si="195">SUM(AK131:AK134)</f>
        <v>0</v>
      </c>
      <c r="AL135" s="119">
        <f t="shared" si="195"/>
        <v>0</v>
      </c>
      <c r="AM135" s="119">
        <f t="shared" si="195"/>
        <v>0</v>
      </c>
      <c r="AN135" s="119">
        <f t="shared" si="195"/>
        <v>0</v>
      </c>
      <c r="AO135" s="116"/>
      <c r="AP135" s="120"/>
      <c r="AQ135" s="121">
        <f t="shared" ref="AQ135:BA135" si="196">SUM(AQ131:AQ134)</f>
        <v>525821.02500000002</v>
      </c>
      <c r="AR135" s="121">
        <f t="shared" si="196"/>
        <v>9000</v>
      </c>
      <c r="AS135" s="121">
        <f t="shared" si="196"/>
        <v>0</v>
      </c>
      <c r="AT135" s="121">
        <f t="shared" si="196"/>
        <v>534821.02500000002</v>
      </c>
      <c r="AU135" s="121">
        <f t="shared" si="196"/>
        <v>534821.02500000002</v>
      </c>
      <c r="AV135" s="121">
        <f t="shared" si="196"/>
        <v>0</v>
      </c>
      <c r="AW135" s="121">
        <f t="shared" si="196"/>
        <v>0</v>
      </c>
      <c r="AX135" s="121">
        <f t="shared" si="196"/>
        <v>0</v>
      </c>
      <c r="AY135" s="121">
        <f t="shared" si="196"/>
        <v>0</v>
      </c>
      <c r="AZ135" s="121">
        <f t="shared" si="196"/>
        <v>0</v>
      </c>
      <c r="BA135" s="121">
        <f t="shared" si="196"/>
        <v>0</v>
      </c>
    </row>
    <row r="136" spans="1:53" ht="14.1" customHeight="1" outlineLevel="2" x14ac:dyDescent="0.2">
      <c r="A136" s="68"/>
      <c r="B136" s="94"/>
      <c r="C136" s="251"/>
      <c r="D136" s="96"/>
      <c r="E136" s="96"/>
      <c r="F136" s="97"/>
      <c r="G136" s="98"/>
      <c r="H136" s="99" t="s">
        <v>49</v>
      </c>
      <c r="I136" s="100" t="s">
        <v>1</v>
      </c>
      <c r="J136" s="101">
        <v>1</v>
      </c>
      <c r="K136" s="101">
        <v>2</v>
      </c>
      <c r="L136" s="102">
        <f>IF(I136&lt;&gt;0,((VLOOKUP(I136,'1. Standard_Cost'!$B$4:$D$8,2)+VLOOKUP(I136,'1. Standard_Cost'!$B$4:$D$8,3))*J136*K136),"0")</f>
        <v>180250</v>
      </c>
      <c r="M136" s="102">
        <f>L136*'1. Standard_Cost'!F4</f>
        <v>30101.75</v>
      </c>
      <c r="N136" s="103"/>
      <c r="O136" s="103"/>
      <c r="P136" s="103"/>
      <c r="Q136" s="103"/>
      <c r="R136" s="104">
        <f>+N136*P136*'1. Standard_Cost'!$B$12</f>
        <v>0</v>
      </c>
      <c r="S136" s="104">
        <f>+N136*O136*P136*'1. Standard_Cost'!$C$12</f>
        <v>0</v>
      </c>
      <c r="T136" s="104">
        <f>+N136*P136*Q136*'1. Standard_Cost'!$D$12</f>
        <v>0</v>
      </c>
      <c r="U136" s="104">
        <f>+N136*O136*'1. Standard_Cost'!$E$12</f>
        <v>0</v>
      </c>
      <c r="V136" s="103"/>
      <c r="W136" s="103"/>
      <c r="X136" s="103"/>
      <c r="Y136" s="104">
        <f>+V136*((X136*'1. Standard_Cost'!$B$16)+(W136*X136*'1. Standard_Cost'!$C$16))</f>
        <v>0</v>
      </c>
      <c r="Z136" s="103"/>
      <c r="AA136" s="103"/>
      <c r="AB136" s="104">
        <f>+Z136*'1. Standard_Cost'!$B$20+AA136*'1. Standard_Cost'!$C$20</f>
        <v>0</v>
      </c>
      <c r="AC136" s="105">
        <v>30000</v>
      </c>
      <c r="AD136" s="106"/>
      <c r="AE136" s="104">
        <f>SUM(AD136,AC136,AB136,Y136,U136,T136,S136,R136)*'1. Standard_Cost'!B28</f>
        <v>6000</v>
      </c>
      <c r="AF136" s="104">
        <f>SUM(AD136,AE136)</f>
        <v>6000</v>
      </c>
      <c r="AG136" s="103"/>
      <c r="AH136" s="103"/>
      <c r="AI136" s="103"/>
      <c r="AJ136" s="107"/>
      <c r="AK136" s="107"/>
      <c r="AL136" s="107"/>
      <c r="AM136" s="104">
        <f>AG136*'1. Standard_Cost'!B24+'Incremental_Cost Year 2021'!AH143*'1. Standard_Cost'!C24+'Incremental_Cost Year 2021'!AI143*'1. Standard_Cost'!D24+'Incremental_Cost Year 2021'!AJ143+'Incremental_Cost Year 2021'!AL143+AK136</f>
        <v>0</v>
      </c>
      <c r="AN136" s="104">
        <f>AM136*'1. Standard_Cost'!C28</f>
        <v>0</v>
      </c>
      <c r="AO136" s="107"/>
      <c r="AQ136" s="104">
        <f t="shared" si="180"/>
        <v>210351.75</v>
      </c>
      <c r="AR136" s="104">
        <f t="shared" ref="AR136:AR139" si="197">AF136</f>
        <v>6000</v>
      </c>
      <c r="AS136" s="104">
        <f t="shared" ref="AS136:AS139" si="198">AM136+AN136</f>
        <v>0</v>
      </c>
      <c r="AT136" s="104">
        <f>SUM(AQ136,AR136,AS136)</f>
        <v>216351.75</v>
      </c>
      <c r="AU136" s="108">
        <f t="shared" ref="AU136:AU139" si="199">AT136</f>
        <v>216351.75</v>
      </c>
      <c r="AV136" s="108"/>
      <c r="AW136" s="108"/>
      <c r="AX136" s="108"/>
      <c r="AY136" s="108"/>
      <c r="AZ136" s="108"/>
      <c r="BA136" s="109">
        <f t="shared" si="38"/>
        <v>0</v>
      </c>
    </row>
    <row r="137" spans="1:53" ht="14.1" customHeight="1" outlineLevel="2" x14ac:dyDescent="0.2">
      <c r="A137" s="68"/>
      <c r="B137" s="94"/>
      <c r="C137" s="251"/>
      <c r="D137" s="110"/>
      <c r="E137" s="110"/>
      <c r="F137" s="110"/>
      <c r="G137" s="111"/>
      <c r="H137" s="99" t="s">
        <v>50</v>
      </c>
      <c r="I137" s="100"/>
      <c r="J137" s="101"/>
      <c r="K137" s="101"/>
      <c r="L137" s="102" t="str">
        <f>IF(I137&lt;&gt;0,((VLOOKUP(I137,'1. Standard_Cost'!$B$4:$D$8,2)+VLOOKUP(I137,'1. Standard_Cost'!$B$4:$D$8,3))*J137*K137),"0")</f>
        <v>0</v>
      </c>
      <c r="M137" s="102">
        <f>L137*'1. Standard_Cost'!F4</f>
        <v>0</v>
      </c>
      <c r="N137" s="103"/>
      <c r="O137" s="103"/>
      <c r="P137" s="103"/>
      <c r="Q137" s="103"/>
      <c r="R137" s="104">
        <f>+N137*P137*'1. Standard_Cost'!$B$12</f>
        <v>0</v>
      </c>
      <c r="S137" s="104">
        <f>+N137*O137*P137*'1. Standard_Cost'!$C$12</f>
        <v>0</v>
      </c>
      <c r="T137" s="104">
        <f>+N137*P137*Q137*'1. Standard_Cost'!$D$12</f>
        <v>0</v>
      </c>
      <c r="U137" s="104">
        <f>+N137*O137*'1. Standard_Cost'!$E$12</f>
        <v>0</v>
      </c>
      <c r="V137" s="103"/>
      <c r="W137" s="103"/>
      <c r="X137" s="103"/>
      <c r="Y137" s="104">
        <f>+V137*((X137*'1. Standard_Cost'!$B$16)+(W137*X137*'1. Standard_Cost'!$C$16))</f>
        <v>0</v>
      </c>
      <c r="Z137" s="103"/>
      <c r="AA137" s="103"/>
      <c r="AB137" s="104">
        <f>+Z137*'1. Standard_Cost'!$B$20+AA137*'1. Standard_Cost'!$C$20</f>
        <v>0</v>
      </c>
      <c r="AC137" s="105"/>
      <c r="AD137" s="106"/>
      <c r="AE137" s="104">
        <f>SUM(AD137,AC137,AB137,Y137,U137,T137,S137,R137)*'1. Standard_Cost'!B28</f>
        <v>0</v>
      </c>
      <c r="AF137" s="104">
        <f t="shared" ref="AF137:AF139" si="200">SUM(AD137,AE137)</f>
        <v>0</v>
      </c>
      <c r="AG137" s="103"/>
      <c r="AH137" s="103">
        <v>0</v>
      </c>
      <c r="AI137" s="103">
        <v>0</v>
      </c>
      <c r="AJ137" s="107"/>
      <c r="AK137" s="107"/>
      <c r="AL137" s="107"/>
      <c r="AM137" s="104">
        <f>AG137*'1. Standard_Cost'!B24+'Incremental_Cost Year 2021'!AH144*'1. Standard_Cost'!C24+'Incremental_Cost Year 2021'!AI144*'1. Standard_Cost'!D24+'Incremental_Cost Year 2021'!AJ144+'Incremental_Cost Year 2021'!AL144+AK137</f>
        <v>0</v>
      </c>
      <c r="AN137" s="104">
        <f>AM137*'1. Standard_Cost'!C28</f>
        <v>0</v>
      </c>
      <c r="AO137" s="107"/>
      <c r="AQ137" s="104">
        <f t="shared" si="180"/>
        <v>0</v>
      </c>
      <c r="AR137" s="104">
        <f t="shared" si="197"/>
        <v>0</v>
      </c>
      <c r="AS137" s="104">
        <f t="shared" si="198"/>
        <v>0</v>
      </c>
      <c r="AT137" s="104">
        <f t="shared" ref="AT137:AT139" si="201">SUM(AQ137,AR137,AS137)</f>
        <v>0</v>
      </c>
      <c r="AU137" s="108">
        <f t="shared" si="199"/>
        <v>0</v>
      </c>
      <c r="AV137" s="108">
        <v>0</v>
      </c>
      <c r="AW137" s="108"/>
      <c r="AX137" s="108"/>
      <c r="AY137" s="108"/>
      <c r="AZ137" s="108"/>
      <c r="BA137" s="109">
        <f t="shared" si="38"/>
        <v>0</v>
      </c>
    </row>
    <row r="138" spans="1:53" ht="14.1" customHeight="1" outlineLevel="2" x14ac:dyDescent="0.2">
      <c r="A138" s="68"/>
      <c r="B138" s="94"/>
      <c r="C138" s="251"/>
      <c r="D138" s="110"/>
      <c r="E138" s="110"/>
      <c r="F138" s="110"/>
      <c r="G138" s="111"/>
      <c r="H138" s="99" t="s">
        <v>51</v>
      </c>
      <c r="I138" s="100"/>
      <c r="J138" s="101"/>
      <c r="K138" s="101"/>
      <c r="L138" s="102" t="str">
        <f>IF(I138&lt;&gt;0,((VLOOKUP(I138,'1. Standard_Cost'!$B$4:$D$8,2)+VLOOKUP(I138,'1. Standard_Cost'!$B$4:$D$8,3))*J138*K138),"0")</f>
        <v>0</v>
      </c>
      <c r="M138" s="102">
        <f>L138*'1. Standard_Cost'!F4</f>
        <v>0</v>
      </c>
      <c r="N138" s="103"/>
      <c r="O138" s="103"/>
      <c r="P138" s="103"/>
      <c r="Q138" s="103"/>
      <c r="R138" s="104">
        <f>+N138*P138*'1. Standard_Cost'!$B$12</f>
        <v>0</v>
      </c>
      <c r="S138" s="104">
        <f>+N138*O138*P138*'1. Standard_Cost'!$C$12</f>
        <v>0</v>
      </c>
      <c r="T138" s="104">
        <f>+N138*P138*Q138*'1. Standard_Cost'!$D$12</f>
        <v>0</v>
      </c>
      <c r="U138" s="104">
        <f>+N138*O138*'1. Standard_Cost'!$E$12</f>
        <v>0</v>
      </c>
      <c r="V138" s="103"/>
      <c r="W138" s="103"/>
      <c r="X138" s="103"/>
      <c r="Y138" s="104">
        <f>+V138*((X138*'1. Standard_Cost'!$B$16)+(W138*X138*'1. Standard_Cost'!$C$16))</f>
        <v>0</v>
      </c>
      <c r="Z138" s="103"/>
      <c r="AA138" s="103"/>
      <c r="AB138" s="104">
        <f>+Z138*'1. Standard_Cost'!$B$20+AA138*'1. Standard_Cost'!$C$20</f>
        <v>0</v>
      </c>
      <c r="AC138" s="105"/>
      <c r="AD138" s="106"/>
      <c r="AE138" s="104">
        <f>SUM(AD138,AC138,AB138,Y138,U138,T138,S138,R138)*'1. Standard_Cost'!B28</f>
        <v>0</v>
      </c>
      <c r="AF138" s="104">
        <f t="shared" si="200"/>
        <v>0</v>
      </c>
      <c r="AG138" s="103"/>
      <c r="AH138" s="103"/>
      <c r="AI138" s="103"/>
      <c r="AJ138" s="107"/>
      <c r="AK138" s="107"/>
      <c r="AL138" s="107"/>
      <c r="AM138" s="104">
        <f>AG138*'1. Standard_Cost'!B24+'Incremental_Cost Year 2021'!AH145*'1. Standard_Cost'!C24+'Incremental_Cost Year 2021'!AI145*'1. Standard_Cost'!D24+'Incremental_Cost Year 2021'!AJ145+'Incremental_Cost Year 2021'!AL145+AK138</f>
        <v>0</v>
      </c>
      <c r="AN138" s="104">
        <f>AM138*'1. Standard_Cost'!C28</f>
        <v>0</v>
      </c>
      <c r="AO138" s="107"/>
      <c r="AQ138" s="104">
        <f t="shared" si="180"/>
        <v>0</v>
      </c>
      <c r="AR138" s="104">
        <f t="shared" si="197"/>
        <v>0</v>
      </c>
      <c r="AS138" s="104">
        <f t="shared" si="198"/>
        <v>0</v>
      </c>
      <c r="AT138" s="104">
        <f t="shared" si="201"/>
        <v>0</v>
      </c>
      <c r="AU138" s="108">
        <f t="shared" si="199"/>
        <v>0</v>
      </c>
      <c r="AV138" s="108"/>
      <c r="AW138" s="108"/>
      <c r="AX138" s="108"/>
      <c r="AY138" s="108"/>
      <c r="AZ138" s="108"/>
      <c r="BA138" s="109">
        <f t="shared" si="38"/>
        <v>0</v>
      </c>
    </row>
    <row r="139" spans="1:53" ht="14.1" customHeight="1" outlineLevel="2" x14ac:dyDescent="0.2">
      <c r="A139" s="68"/>
      <c r="B139" s="94"/>
      <c r="C139" s="251"/>
      <c r="D139" s="110"/>
      <c r="E139" s="110"/>
      <c r="F139" s="110"/>
      <c r="G139" s="111"/>
      <c r="H139" s="112" t="s">
        <v>179</v>
      </c>
      <c r="I139" s="100"/>
      <c r="J139" s="101"/>
      <c r="K139" s="101"/>
      <c r="L139" s="102" t="str">
        <f>IF(I139&lt;&gt;0,((VLOOKUP(I139,'1. Standard_Cost'!$B$4:$D$8,2)+VLOOKUP(I139,'1. Standard_Cost'!$B$4:$D$8,3))*J139*K139),"0")</f>
        <v>0</v>
      </c>
      <c r="M139" s="102">
        <f>L139*'1. Standard_Cost'!F4</f>
        <v>0</v>
      </c>
      <c r="N139" s="103"/>
      <c r="O139" s="103"/>
      <c r="P139" s="103"/>
      <c r="Q139" s="103"/>
      <c r="R139" s="104">
        <f>+N139*P139*'1. Standard_Cost'!$B$12</f>
        <v>0</v>
      </c>
      <c r="S139" s="104">
        <f>+N139*O139*P139*'1. Standard_Cost'!$C$12</f>
        <v>0</v>
      </c>
      <c r="T139" s="104">
        <f>+N139*P139*Q139*'1. Standard_Cost'!$D$12</f>
        <v>0</v>
      </c>
      <c r="U139" s="104">
        <f>+N139*O139*'1. Standard_Cost'!$E$12</f>
        <v>0</v>
      </c>
      <c r="V139" s="103"/>
      <c r="W139" s="103"/>
      <c r="X139" s="103"/>
      <c r="Y139" s="104">
        <f>+V139*((X139*'1. Standard_Cost'!$B$16)+(W139*X139*'1. Standard_Cost'!$C$16))</f>
        <v>0</v>
      </c>
      <c r="Z139" s="103"/>
      <c r="AA139" s="103"/>
      <c r="AB139" s="104">
        <f>+Z139*'1. Standard_Cost'!$B$20+AA139*'1. Standard_Cost'!$C$20</f>
        <v>0</v>
      </c>
      <c r="AC139" s="105"/>
      <c r="AD139" s="106"/>
      <c r="AE139" s="104">
        <f>SUM(AD139,AC139,AB139,Y139,U139,T139,S139,R139)*'1. Standard_Cost'!B28</f>
        <v>0</v>
      </c>
      <c r="AF139" s="104">
        <f t="shared" si="200"/>
        <v>0</v>
      </c>
      <c r="AG139" s="103"/>
      <c r="AH139" s="103"/>
      <c r="AI139" s="103"/>
      <c r="AJ139" s="107"/>
      <c r="AK139" s="107"/>
      <c r="AL139" s="107"/>
      <c r="AM139" s="104">
        <f>AG139*'1. Standard_Cost'!B24+'Incremental_Cost Year 2021'!AH146*'1. Standard_Cost'!C24+'Incremental_Cost Year 2021'!AI146*'1. Standard_Cost'!D24+'Incremental_Cost Year 2021'!AJ146+'Incremental_Cost Year 2021'!AL146+AK139</f>
        <v>0</v>
      </c>
      <c r="AN139" s="104">
        <f>AM139*'1. Standard_Cost'!C28</f>
        <v>0</v>
      </c>
      <c r="AO139" s="107"/>
      <c r="AQ139" s="104">
        <f t="shared" si="180"/>
        <v>0</v>
      </c>
      <c r="AR139" s="104">
        <f t="shared" si="197"/>
        <v>0</v>
      </c>
      <c r="AS139" s="104">
        <f t="shared" si="198"/>
        <v>0</v>
      </c>
      <c r="AT139" s="104">
        <f t="shared" si="201"/>
        <v>0</v>
      </c>
      <c r="AU139" s="108">
        <f t="shared" si="199"/>
        <v>0</v>
      </c>
      <c r="AV139" s="108"/>
      <c r="AW139" s="108"/>
      <c r="AX139" s="108"/>
      <c r="AY139" s="108"/>
      <c r="AZ139" s="108"/>
      <c r="BA139" s="109">
        <f t="shared" si="38"/>
        <v>0</v>
      </c>
    </row>
    <row r="140" spans="1:53" ht="24.6" customHeight="1" outlineLevel="1" x14ac:dyDescent="0.2">
      <c r="A140" s="68"/>
      <c r="B140" s="141"/>
      <c r="C140" s="251"/>
      <c r="D140" s="113" t="s">
        <v>515</v>
      </c>
      <c r="E140" s="113" t="s">
        <v>226</v>
      </c>
      <c r="F140" s="114" t="s">
        <v>154</v>
      </c>
      <c r="G140" s="115" t="s">
        <v>155</v>
      </c>
      <c r="H140" s="122" t="s">
        <v>119</v>
      </c>
      <c r="I140" s="117"/>
      <c r="J140" s="117"/>
      <c r="K140" s="117"/>
      <c r="L140" s="118">
        <f>SUM(L136:L139)</f>
        <v>180250</v>
      </c>
      <c r="M140" s="118">
        <f>SUM(M136:M139)</f>
        <v>30101.75</v>
      </c>
      <c r="N140" s="117"/>
      <c r="O140" s="117"/>
      <c r="P140" s="117"/>
      <c r="Q140" s="117"/>
      <c r="R140" s="119">
        <f>SUM(R136:R139)</f>
        <v>0</v>
      </c>
      <c r="S140" s="119">
        <f>SUM(S136:S139)</f>
        <v>0</v>
      </c>
      <c r="T140" s="119">
        <f>SUM(T136:T139)</f>
        <v>0</v>
      </c>
      <c r="U140" s="119">
        <f>SUM(U136:U139)</f>
        <v>0</v>
      </c>
      <c r="V140" s="117"/>
      <c r="W140" s="117"/>
      <c r="X140" s="117"/>
      <c r="Y140" s="118">
        <f>SUM(Y136:Y139)</f>
        <v>0</v>
      </c>
      <c r="Z140" s="117"/>
      <c r="AA140" s="117"/>
      <c r="AB140" s="118">
        <f t="shared" ref="AB140:AF140" si="202">SUM(AB136:AB139)</f>
        <v>0</v>
      </c>
      <c r="AC140" s="118">
        <f t="shared" si="202"/>
        <v>30000</v>
      </c>
      <c r="AD140" s="118">
        <f t="shared" si="202"/>
        <v>0</v>
      </c>
      <c r="AE140" s="118">
        <f t="shared" si="202"/>
        <v>6000</v>
      </c>
      <c r="AF140" s="118">
        <f t="shared" si="202"/>
        <v>6000</v>
      </c>
      <c r="AG140" s="117"/>
      <c r="AH140" s="117"/>
      <c r="AI140" s="117"/>
      <c r="AJ140" s="119">
        <f>SUM(AJ136:AJ139)</f>
        <v>0</v>
      </c>
      <c r="AK140" s="119">
        <f t="shared" ref="AK140:AN140" si="203">SUM(AK136:AK139)</f>
        <v>0</v>
      </c>
      <c r="AL140" s="119">
        <f t="shared" si="203"/>
        <v>0</v>
      </c>
      <c r="AM140" s="119">
        <f t="shared" si="203"/>
        <v>0</v>
      </c>
      <c r="AN140" s="119">
        <f t="shared" si="203"/>
        <v>0</v>
      </c>
      <c r="AO140" s="116"/>
      <c r="AP140" s="120"/>
      <c r="AQ140" s="121">
        <f t="shared" ref="AQ140:BA140" si="204">SUM(AQ136:AQ139)</f>
        <v>210351.75</v>
      </c>
      <c r="AR140" s="121">
        <f t="shared" si="204"/>
        <v>6000</v>
      </c>
      <c r="AS140" s="121">
        <f t="shared" si="204"/>
        <v>0</v>
      </c>
      <c r="AT140" s="121">
        <f t="shared" si="204"/>
        <v>216351.75</v>
      </c>
      <c r="AU140" s="121">
        <f t="shared" si="204"/>
        <v>216351.75</v>
      </c>
      <c r="AV140" s="121">
        <f t="shared" si="204"/>
        <v>0</v>
      </c>
      <c r="AW140" s="121">
        <f t="shared" si="204"/>
        <v>0</v>
      </c>
      <c r="AX140" s="121">
        <f t="shared" si="204"/>
        <v>0</v>
      </c>
      <c r="AY140" s="121">
        <f t="shared" si="204"/>
        <v>0</v>
      </c>
      <c r="AZ140" s="121">
        <f t="shared" si="204"/>
        <v>0</v>
      </c>
      <c r="BA140" s="121">
        <f t="shared" si="204"/>
        <v>0</v>
      </c>
    </row>
    <row r="141" spans="1:53" ht="14.1" customHeight="1" outlineLevel="2" x14ac:dyDescent="0.2">
      <c r="A141" s="68"/>
      <c r="B141" s="94"/>
      <c r="C141" s="142"/>
      <c r="D141" s="96"/>
      <c r="E141" s="96"/>
      <c r="F141" s="97"/>
      <c r="G141" s="98"/>
      <c r="H141" s="99" t="s">
        <v>606</v>
      </c>
      <c r="I141" s="100" t="s">
        <v>1</v>
      </c>
      <c r="J141" s="101">
        <v>2</v>
      </c>
      <c r="K141" s="101">
        <v>1</v>
      </c>
      <c r="L141" s="102">
        <f>IF(I141&lt;&gt;0,((VLOOKUP(I141,'1. Standard_Cost'!$B$4:$D$8,2)+VLOOKUP(I141,'1. Standard_Cost'!$B$4:$D$8,3))*J141*K141),"0")</f>
        <v>180250</v>
      </c>
      <c r="M141" s="102">
        <f>L141*'1. Standard_Cost'!F4</f>
        <v>30101.75</v>
      </c>
      <c r="N141" s="103"/>
      <c r="O141" s="103"/>
      <c r="P141" s="103"/>
      <c r="Q141" s="103"/>
      <c r="R141" s="104">
        <f>+N141*P141*'1. Standard_Cost'!$B$12</f>
        <v>0</v>
      </c>
      <c r="S141" s="104">
        <f>+N141*O141*P141*'1. Standard_Cost'!$C$12</f>
        <v>0</v>
      </c>
      <c r="T141" s="104">
        <f>+N141*P141*Q141*'1. Standard_Cost'!$D$12</f>
        <v>0</v>
      </c>
      <c r="U141" s="104">
        <f>+N141*O141*'1. Standard_Cost'!$E$12</f>
        <v>0</v>
      </c>
      <c r="V141" s="103"/>
      <c r="W141" s="103"/>
      <c r="X141" s="103"/>
      <c r="Y141" s="104">
        <f>+V141*((X141*'1. Standard_Cost'!$B$16)+(W141*X141*'1. Standard_Cost'!$C$16))</f>
        <v>0</v>
      </c>
      <c r="Z141" s="103"/>
      <c r="AA141" s="103"/>
      <c r="AB141" s="104">
        <f>+Z141*'1. Standard_Cost'!$B$20+AA141*'1. Standard_Cost'!$C$20</f>
        <v>0</v>
      </c>
      <c r="AC141" s="105">
        <v>30000</v>
      </c>
      <c r="AD141" s="106"/>
      <c r="AE141" s="104">
        <f>SUM(AD141,AC141,AB141,Y141,U141,T141,S141,R141)*'1. Standard_Cost'!B28</f>
        <v>6000</v>
      </c>
      <c r="AF141" s="104">
        <f>SUM(AD141,AE141)</f>
        <v>6000</v>
      </c>
      <c r="AG141" s="103"/>
      <c r="AH141" s="103"/>
      <c r="AI141" s="103"/>
      <c r="AJ141" s="107"/>
      <c r="AK141" s="107"/>
      <c r="AL141" s="107"/>
      <c r="AM141" s="104">
        <f>AG141*'1. Standard_Cost'!B29+'Incremental_Cost Year 2021'!AH148*'1. Standard_Cost'!C29+'Incremental_Cost Year 2021'!AI148*'1. Standard_Cost'!D29+'Incremental_Cost Year 2021'!AJ148+'Incremental_Cost Year 2021'!AL148+AK141</f>
        <v>0</v>
      </c>
      <c r="AN141" s="104">
        <f>AM141*'1. Standard_Cost'!C33</f>
        <v>0</v>
      </c>
      <c r="AO141" s="107"/>
      <c r="AQ141" s="104">
        <f t="shared" ref="AQ141:AQ144" si="205">L141+M141</f>
        <v>210351.75</v>
      </c>
      <c r="AR141" s="104">
        <f t="shared" ref="AR141:AR144" si="206">AF141</f>
        <v>6000</v>
      </c>
      <c r="AS141" s="104">
        <f t="shared" ref="AS141:AS144" si="207">AM141+AN141</f>
        <v>0</v>
      </c>
      <c r="AT141" s="104">
        <f>SUM(AQ141,AR141,AS141)</f>
        <v>216351.75</v>
      </c>
      <c r="AU141" s="108">
        <f t="shared" ref="AU141:AU144" si="208">AT141</f>
        <v>216351.75</v>
      </c>
      <c r="AV141" s="108"/>
      <c r="AW141" s="108"/>
      <c r="AX141" s="108"/>
      <c r="AY141" s="108"/>
      <c r="AZ141" s="108"/>
      <c r="BA141" s="109">
        <f t="shared" ref="BA141:BA144" si="209">SUM(AU141:AZ141)-AT141</f>
        <v>0</v>
      </c>
    </row>
    <row r="142" spans="1:53" ht="14.1" customHeight="1" outlineLevel="2" x14ac:dyDescent="0.2">
      <c r="A142" s="68"/>
      <c r="B142" s="94"/>
      <c r="C142" s="142"/>
      <c r="D142" s="110"/>
      <c r="E142" s="110"/>
      <c r="F142" s="110"/>
      <c r="G142" s="111"/>
      <c r="H142" s="99" t="s">
        <v>50</v>
      </c>
      <c r="I142" s="100"/>
      <c r="J142" s="101"/>
      <c r="K142" s="101"/>
      <c r="L142" s="102" t="str">
        <f>IF(I142&lt;&gt;0,((VLOOKUP(I142,'1. Standard_Cost'!$B$4:$D$8,2)+VLOOKUP(I142,'1. Standard_Cost'!$B$4:$D$8,3))*J142*K142),"0")</f>
        <v>0</v>
      </c>
      <c r="M142" s="102">
        <f>L142*'1. Standard_Cost'!F9</f>
        <v>0</v>
      </c>
      <c r="N142" s="103"/>
      <c r="O142" s="103"/>
      <c r="P142" s="103"/>
      <c r="Q142" s="103"/>
      <c r="R142" s="104">
        <f>+N142*P142*'1. Standard_Cost'!$B$12</f>
        <v>0</v>
      </c>
      <c r="S142" s="104">
        <f>+N142*O142*P142*'1. Standard_Cost'!$C$12</f>
        <v>0</v>
      </c>
      <c r="T142" s="104">
        <f>+N142*P142*Q142*'1. Standard_Cost'!$D$12</f>
        <v>0</v>
      </c>
      <c r="U142" s="104">
        <f>+N142*O142*'1. Standard_Cost'!$E$12</f>
        <v>0</v>
      </c>
      <c r="V142" s="103"/>
      <c r="W142" s="103"/>
      <c r="X142" s="103"/>
      <c r="Y142" s="104">
        <f>+V142*((X142*'1. Standard_Cost'!$B$16)+(W142*X142*'1. Standard_Cost'!$C$16))</f>
        <v>0</v>
      </c>
      <c r="Z142" s="103"/>
      <c r="AA142" s="103"/>
      <c r="AB142" s="104">
        <f>+Z142*'1. Standard_Cost'!$B$20+AA142*'1. Standard_Cost'!$C$20</f>
        <v>0</v>
      </c>
      <c r="AC142" s="105"/>
      <c r="AD142" s="106"/>
      <c r="AE142" s="104">
        <f>SUM(AD142,AC142,AB142,Y142,U142,T142,S142,R142)*'1. Standard_Cost'!B33</f>
        <v>0</v>
      </c>
      <c r="AF142" s="104">
        <f t="shared" ref="AF142:AF144" si="210">SUM(AD142,AE142)</f>
        <v>0</v>
      </c>
      <c r="AG142" s="103"/>
      <c r="AH142" s="103">
        <v>0</v>
      </c>
      <c r="AI142" s="103">
        <v>0</v>
      </c>
      <c r="AJ142" s="107"/>
      <c r="AK142" s="107"/>
      <c r="AL142" s="107"/>
      <c r="AM142" s="104">
        <f>AG142*'1. Standard_Cost'!B29+'Incremental_Cost Year 2021'!AH149*'1. Standard_Cost'!C29+'Incremental_Cost Year 2021'!AI149*'1. Standard_Cost'!D29+'Incremental_Cost Year 2021'!AJ149+'Incremental_Cost Year 2021'!AL149+AK142</f>
        <v>0</v>
      </c>
      <c r="AN142" s="104">
        <f>AM142*'1. Standard_Cost'!C33</f>
        <v>0</v>
      </c>
      <c r="AO142" s="107"/>
      <c r="AQ142" s="104">
        <f t="shared" si="205"/>
        <v>0</v>
      </c>
      <c r="AR142" s="104">
        <f t="shared" si="206"/>
        <v>0</v>
      </c>
      <c r="AS142" s="104">
        <f t="shared" si="207"/>
        <v>0</v>
      </c>
      <c r="AT142" s="104">
        <f t="shared" ref="AT142:AT144" si="211">SUM(AQ142,AR142,AS142)</f>
        <v>0</v>
      </c>
      <c r="AU142" s="108">
        <f t="shared" si="208"/>
        <v>0</v>
      </c>
      <c r="AV142" s="108">
        <v>0</v>
      </c>
      <c r="AW142" s="108"/>
      <c r="AX142" s="108"/>
      <c r="AY142" s="108"/>
      <c r="AZ142" s="108"/>
      <c r="BA142" s="109">
        <f t="shared" si="209"/>
        <v>0</v>
      </c>
    </row>
    <row r="143" spans="1:53" ht="14.1" customHeight="1" outlineLevel="2" x14ac:dyDescent="0.2">
      <c r="A143" s="68"/>
      <c r="B143" s="94"/>
      <c r="C143" s="142"/>
      <c r="D143" s="110"/>
      <c r="E143" s="110"/>
      <c r="F143" s="110"/>
      <c r="G143" s="111"/>
      <c r="H143" s="99" t="s">
        <v>51</v>
      </c>
      <c r="I143" s="100"/>
      <c r="J143" s="101"/>
      <c r="K143" s="101"/>
      <c r="L143" s="102" t="str">
        <f>IF(I143&lt;&gt;0,((VLOOKUP(I143,'1. Standard_Cost'!$B$4:$D$8,2)+VLOOKUP(I143,'1. Standard_Cost'!$B$4:$D$8,3))*J143*K143),"0")</f>
        <v>0</v>
      </c>
      <c r="M143" s="102">
        <f>L143*'1. Standard_Cost'!F9</f>
        <v>0</v>
      </c>
      <c r="N143" s="103"/>
      <c r="O143" s="103"/>
      <c r="P143" s="103"/>
      <c r="Q143" s="103"/>
      <c r="R143" s="104">
        <f>+N143*P143*'1. Standard_Cost'!$B$12</f>
        <v>0</v>
      </c>
      <c r="S143" s="104">
        <f>+N143*O143*P143*'1. Standard_Cost'!$C$12</f>
        <v>0</v>
      </c>
      <c r="T143" s="104">
        <f>+N143*P143*Q143*'1. Standard_Cost'!$D$12</f>
        <v>0</v>
      </c>
      <c r="U143" s="104">
        <f>+N143*O143*'1. Standard_Cost'!$E$12</f>
        <v>0</v>
      </c>
      <c r="V143" s="103"/>
      <c r="W143" s="103"/>
      <c r="X143" s="103"/>
      <c r="Y143" s="104">
        <f>+V143*((X143*'1. Standard_Cost'!$B$16)+(W143*X143*'1. Standard_Cost'!$C$16))</f>
        <v>0</v>
      </c>
      <c r="Z143" s="103"/>
      <c r="AA143" s="103"/>
      <c r="AB143" s="104">
        <f>+Z143*'1. Standard_Cost'!$B$20+AA143*'1. Standard_Cost'!$C$20</f>
        <v>0</v>
      </c>
      <c r="AC143" s="105"/>
      <c r="AD143" s="106"/>
      <c r="AE143" s="104">
        <f>SUM(AD143,AC143,AB143,Y143,U143,T143,S143,R143)*'1. Standard_Cost'!B33</f>
        <v>0</v>
      </c>
      <c r="AF143" s="104">
        <f t="shared" si="210"/>
        <v>0</v>
      </c>
      <c r="AG143" s="103"/>
      <c r="AH143" s="103"/>
      <c r="AI143" s="103"/>
      <c r="AJ143" s="107"/>
      <c r="AK143" s="107"/>
      <c r="AL143" s="107"/>
      <c r="AM143" s="104">
        <f>AG143*'1. Standard_Cost'!B29+'Incremental_Cost Year 2021'!AH150*'1. Standard_Cost'!C29+'Incremental_Cost Year 2021'!AI150*'1. Standard_Cost'!D29+'Incremental_Cost Year 2021'!AJ150+'Incremental_Cost Year 2021'!AL150+AK143</f>
        <v>0</v>
      </c>
      <c r="AN143" s="104">
        <f>AM143*'1. Standard_Cost'!C33</f>
        <v>0</v>
      </c>
      <c r="AO143" s="107"/>
      <c r="AQ143" s="104">
        <f t="shared" si="205"/>
        <v>0</v>
      </c>
      <c r="AR143" s="104">
        <f t="shared" si="206"/>
        <v>0</v>
      </c>
      <c r="AS143" s="104">
        <f t="shared" si="207"/>
        <v>0</v>
      </c>
      <c r="AT143" s="104">
        <f t="shared" si="211"/>
        <v>0</v>
      </c>
      <c r="AU143" s="108">
        <f t="shared" si="208"/>
        <v>0</v>
      </c>
      <c r="AV143" s="108"/>
      <c r="AW143" s="108"/>
      <c r="AX143" s="108"/>
      <c r="AY143" s="108"/>
      <c r="AZ143" s="108"/>
      <c r="BA143" s="109">
        <f t="shared" si="209"/>
        <v>0</v>
      </c>
    </row>
    <row r="144" spans="1:53" ht="14.1" customHeight="1" outlineLevel="2" x14ac:dyDescent="0.2">
      <c r="A144" s="68"/>
      <c r="B144" s="94"/>
      <c r="C144" s="142"/>
      <c r="D144" s="110"/>
      <c r="E144" s="110"/>
      <c r="F144" s="110"/>
      <c r="G144" s="111"/>
      <c r="H144" s="112" t="s">
        <v>179</v>
      </c>
      <c r="I144" s="100"/>
      <c r="J144" s="101"/>
      <c r="K144" s="101"/>
      <c r="L144" s="102" t="str">
        <f>IF(I144&lt;&gt;0,((VLOOKUP(I144,'1. Standard_Cost'!$B$4:$D$8,2)+VLOOKUP(I144,'1. Standard_Cost'!$B$4:$D$8,3))*J144*K144),"0")</f>
        <v>0</v>
      </c>
      <c r="M144" s="102">
        <f>L144*'1. Standard_Cost'!F9</f>
        <v>0</v>
      </c>
      <c r="N144" s="103"/>
      <c r="O144" s="103"/>
      <c r="P144" s="103"/>
      <c r="Q144" s="103"/>
      <c r="R144" s="104">
        <f>+N144*P144*'1. Standard_Cost'!$B$12</f>
        <v>0</v>
      </c>
      <c r="S144" s="104">
        <f>+N144*O144*P144*'1. Standard_Cost'!$C$12</f>
        <v>0</v>
      </c>
      <c r="T144" s="104">
        <f>+N144*P144*Q144*'1. Standard_Cost'!$D$12</f>
        <v>0</v>
      </c>
      <c r="U144" s="104">
        <f>+N144*O144*'1. Standard_Cost'!$E$12</f>
        <v>0</v>
      </c>
      <c r="V144" s="103"/>
      <c r="W144" s="103"/>
      <c r="X144" s="103"/>
      <c r="Y144" s="104">
        <f>+V144*((X144*'1. Standard_Cost'!$B$16)+(W144*X144*'1. Standard_Cost'!$C$16))</f>
        <v>0</v>
      </c>
      <c r="Z144" s="103"/>
      <c r="AA144" s="103"/>
      <c r="AB144" s="104">
        <f>+Z144*'1. Standard_Cost'!$B$20+AA144*'1. Standard_Cost'!$C$20</f>
        <v>0</v>
      </c>
      <c r="AC144" s="105"/>
      <c r="AD144" s="106"/>
      <c r="AE144" s="104">
        <f>SUM(AD144,AC144,AB144,Y144,U144,T144,S144,R144)*'1. Standard_Cost'!B33</f>
        <v>0</v>
      </c>
      <c r="AF144" s="104">
        <f t="shared" si="210"/>
        <v>0</v>
      </c>
      <c r="AG144" s="103"/>
      <c r="AH144" s="103"/>
      <c r="AI144" s="103"/>
      <c r="AJ144" s="107"/>
      <c r="AK144" s="107"/>
      <c r="AL144" s="107"/>
      <c r="AM144" s="104">
        <f>AG144*'1. Standard_Cost'!B29+'Incremental_Cost Year 2021'!AH151*'1. Standard_Cost'!C29+'Incremental_Cost Year 2021'!AI151*'1. Standard_Cost'!D29+'Incremental_Cost Year 2021'!AJ151+'Incremental_Cost Year 2021'!AL151+AK144</f>
        <v>0</v>
      </c>
      <c r="AN144" s="104">
        <f>AM144*'1. Standard_Cost'!C33</f>
        <v>0</v>
      </c>
      <c r="AO144" s="107"/>
      <c r="AQ144" s="104">
        <f t="shared" si="205"/>
        <v>0</v>
      </c>
      <c r="AR144" s="104">
        <f t="shared" si="206"/>
        <v>0</v>
      </c>
      <c r="AS144" s="104">
        <f t="shared" si="207"/>
        <v>0</v>
      </c>
      <c r="AT144" s="104">
        <f t="shared" si="211"/>
        <v>0</v>
      </c>
      <c r="AU144" s="108">
        <f t="shared" si="208"/>
        <v>0</v>
      </c>
      <c r="AV144" s="108"/>
      <c r="AW144" s="108"/>
      <c r="AX144" s="108"/>
      <c r="AY144" s="108"/>
      <c r="AZ144" s="108"/>
      <c r="BA144" s="109">
        <f t="shared" si="209"/>
        <v>0</v>
      </c>
    </row>
    <row r="145" spans="1:53" ht="24.6" customHeight="1" outlineLevel="1" x14ac:dyDescent="0.2">
      <c r="A145" s="68"/>
      <c r="B145" s="141"/>
      <c r="C145" s="142"/>
      <c r="D145" s="113" t="s">
        <v>515</v>
      </c>
      <c r="E145" s="113" t="s">
        <v>227</v>
      </c>
      <c r="F145" s="114" t="s">
        <v>154</v>
      </c>
      <c r="G145" s="115" t="s">
        <v>155</v>
      </c>
      <c r="H145" s="122" t="s">
        <v>228</v>
      </c>
      <c r="I145" s="117"/>
      <c r="J145" s="117"/>
      <c r="K145" s="117"/>
      <c r="L145" s="118">
        <f>SUM(L141:L144)</f>
        <v>180250</v>
      </c>
      <c r="M145" s="118">
        <f>SUM(M141:M144)</f>
        <v>30101.75</v>
      </c>
      <c r="N145" s="117"/>
      <c r="O145" s="117"/>
      <c r="P145" s="117"/>
      <c r="Q145" s="117"/>
      <c r="R145" s="119">
        <f>SUM(R141:R144)</f>
        <v>0</v>
      </c>
      <c r="S145" s="119">
        <f>SUM(S141:S144)</f>
        <v>0</v>
      </c>
      <c r="T145" s="119">
        <f>SUM(T141:T144)</f>
        <v>0</v>
      </c>
      <c r="U145" s="119">
        <f>SUM(U141:U144)</f>
        <v>0</v>
      </c>
      <c r="V145" s="117"/>
      <c r="W145" s="117"/>
      <c r="X145" s="117"/>
      <c r="Y145" s="118">
        <f>SUM(Y141:Y144)</f>
        <v>0</v>
      </c>
      <c r="Z145" s="117"/>
      <c r="AA145" s="117"/>
      <c r="AB145" s="118">
        <f t="shared" ref="AB145:AF145" si="212">SUM(AB141:AB144)</f>
        <v>0</v>
      </c>
      <c r="AC145" s="118">
        <f t="shared" si="212"/>
        <v>30000</v>
      </c>
      <c r="AD145" s="118">
        <f t="shared" si="212"/>
        <v>0</v>
      </c>
      <c r="AE145" s="118">
        <f t="shared" si="212"/>
        <v>6000</v>
      </c>
      <c r="AF145" s="118">
        <f t="shared" si="212"/>
        <v>6000</v>
      </c>
      <c r="AG145" s="117"/>
      <c r="AH145" s="117"/>
      <c r="AI145" s="117"/>
      <c r="AJ145" s="119">
        <f>SUM(AJ141:AJ144)</f>
        <v>0</v>
      </c>
      <c r="AK145" s="119">
        <f t="shared" ref="AK145:AN145" si="213">SUM(AK141:AK144)</f>
        <v>0</v>
      </c>
      <c r="AL145" s="119">
        <f t="shared" si="213"/>
        <v>0</v>
      </c>
      <c r="AM145" s="119">
        <f t="shared" si="213"/>
        <v>0</v>
      </c>
      <c r="AN145" s="119">
        <f t="shared" si="213"/>
        <v>0</v>
      </c>
      <c r="AO145" s="116"/>
      <c r="AP145" s="120"/>
      <c r="AQ145" s="121">
        <f t="shared" ref="AQ145:BA145" si="214">SUM(AQ141:AQ144)</f>
        <v>210351.75</v>
      </c>
      <c r="AR145" s="121">
        <f t="shared" si="214"/>
        <v>6000</v>
      </c>
      <c r="AS145" s="121">
        <f t="shared" si="214"/>
        <v>0</v>
      </c>
      <c r="AT145" s="121">
        <f t="shared" si="214"/>
        <v>216351.75</v>
      </c>
      <c r="AU145" s="121">
        <f t="shared" si="214"/>
        <v>216351.75</v>
      </c>
      <c r="AV145" s="121">
        <f t="shared" si="214"/>
        <v>0</v>
      </c>
      <c r="AW145" s="121">
        <f t="shared" si="214"/>
        <v>0</v>
      </c>
      <c r="AX145" s="121">
        <f t="shared" si="214"/>
        <v>0</v>
      </c>
      <c r="AY145" s="121">
        <f t="shared" si="214"/>
        <v>0</v>
      </c>
      <c r="AZ145" s="121">
        <f t="shared" si="214"/>
        <v>0</v>
      </c>
      <c r="BA145" s="121">
        <f t="shared" si="214"/>
        <v>0</v>
      </c>
    </row>
    <row r="146" spans="1:53" ht="14.1" customHeight="1" outlineLevel="2" x14ac:dyDescent="0.2">
      <c r="A146" s="68"/>
      <c r="B146" s="94"/>
      <c r="C146" s="142"/>
      <c r="D146" s="96"/>
      <c r="E146" s="96"/>
      <c r="F146" s="97"/>
      <c r="G146" s="98"/>
      <c r="H146" s="99" t="s">
        <v>606</v>
      </c>
      <c r="I146" s="100" t="s">
        <v>1</v>
      </c>
      <c r="J146" s="101">
        <v>3</v>
      </c>
      <c r="K146" s="101">
        <v>1</v>
      </c>
      <c r="L146" s="102">
        <f>IF(I146&lt;&gt;0,((VLOOKUP(I146,'1. Standard_Cost'!$B$4:$D$8,2)+VLOOKUP(I146,'1. Standard_Cost'!$B$4:$D$8,3))*J146*K146),"0")</f>
        <v>270375</v>
      </c>
      <c r="M146" s="102">
        <f>L146*'1. Standard_Cost'!F4</f>
        <v>45152.625</v>
      </c>
      <c r="N146" s="103"/>
      <c r="O146" s="103"/>
      <c r="P146" s="103"/>
      <c r="Q146" s="103"/>
      <c r="R146" s="104">
        <f>+N146*P146*'1. Standard_Cost'!$B$12</f>
        <v>0</v>
      </c>
      <c r="S146" s="104">
        <f>+N146*O146*P146*'1. Standard_Cost'!$C$12</f>
        <v>0</v>
      </c>
      <c r="T146" s="104">
        <f>+N146*P146*Q146*'1. Standard_Cost'!$D$12</f>
        <v>0</v>
      </c>
      <c r="U146" s="104">
        <f>+N146*O146*'1. Standard_Cost'!$E$12</f>
        <v>0</v>
      </c>
      <c r="V146" s="103"/>
      <c r="W146" s="103"/>
      <c r="X146" s="103"/>
      <c r="Y146" s="104">
        <f>+V146*((X146*'1. Standard_Cost'!$B$16)+(W146*X146*'1. Standard_Cost'!$C$16))</f>
        <v>0</v>
      </c>
      <c r="Z146" s="103"/>
      <c r="AA146" s="103"/>
      <c r="AB146" s="104">
        <f>+Z146*'1. Standard_Cost'!$B$20+AA146*'1. Standard_Cost'!$C$20</f>
        <v>0</v>
      </c>
      <c r="AC146" s="105">
        <v>15000</v>
      </c>
      <c r="AD146" s="106"/>
      <c r="AE146" s="104">
        <f>SUM(AD146,AC146,AB146,Y146,U146,T146,S146,R146)*'1. Standard_Cost'!B28</f>
        <v>3000</v>
      </c>
      <c r="AF146" s="104">
        <f>SUM(AD146,AE146)</f>
        <v>3000</v>
      </c>
      <c r="AG146" s="103"/>
      <c r="AH146" s="103"/>
      <c r="AI146" s="103"/>
      <c r="AJ146" s="107"/>
      <c r="AK146" s="107"/>
      <c r="AL146" s="107"/>
      <c r="AM146" s="104">
        <f>AG146*'1. Standard_Cost'!B34+'Incremental_Cost Year 2021'!AH153*'1. Standard_Cost'!C34+'Incremental_Cost Year 2021'!AI153*'1. Standard_Cost'!D34+'Incremental_Cost Year 2021'!AJ153+'Incremental_Cost Year 2021'!AL153+AK146</f>
        <v>0</v>
      </c>
      <c r="AN146" s="104">
        <f>AM146*'1. Standard_Cost'!C38</f>
        <v>0</v>
      </c>
      <c r="AO146" s="107"/>
      <c r="AQ146" s="104">
        <f t="shared" ref="AQ146:AQ149" si="215">L146+M146</f>
        <v>315527.625</v>
      </c>
      <c r="AR146" s="104">
        <f t="shared" ref="AR146:AR149" si="216">AF146</f>
        <v>3000</v>
      </c>
      <c r="AS146" s="104">
        <f t="shared" ref="AS146:AS149" si="217">AM146+AN146</f>
        <v>0</v>
      </c>
      <c r="AT146" s="104">
        <f>SUM(AQ146,AR146,AS146)</f>
        <v>318527.625</v>
      </c>
      <c r="AU146" s="108">
        <f t="shared" ref="AU146:AU149" si="218">AT146</f>
        <v>318527.625</v>
      </c>
      <c r="AV146" s="108"/>
      <c r="AW146" s="108"/>
      <c r="AX146" s="108"/>
      <c r="AY146" s="108"/>
      <c r="AZ146" s="108"/>
      <c r="BA146" s="109">
        <f t="shared" ref="BA146:BA149" si="219">SUM(AU146:AZ146)-AT146</f>
        <v>0</v>
      </c>
    </row>
    <row r="147" spans="1:53" ht="14.1" customHeight="1" outlineLevel="2" x14ac:dyDescent="0.2">
      <c r="A147" s="68"/>
      <c r="B147" s="94"/>
      <c r="C147" s="142"/>
      <c r="D147" s="110"/>
      <c r="E147" s="110"/>
      <c r="F147" s="110"/>
      <c r="G147" s="111"/>
      <c r="H147" s="99" t="s">
        <v>607</v>
      </c>
      <c r="I147" s="100" t="s">
        <v>4</v>
      </c>
      <c r="J147" s="101">
        <v>1</v>
      </c>
      <c r="K147" s="101">
        <v>1</v>
      </c>
      <c r="L147" s="102">
        <f>IF(I147&lt;&gt;0,((VLOOKUP(I147,'1. Standard_Cost'!$B$4:$D$8,2)+VLOOKUP(I147,'1. Standard_Cost'!$B$4:$D$8,3))*J147*K147),"0")</f>
        <v>80100</v>
      </c>
      <c r="M147" s="102">
        <f>L147*'1. Standard_Cost'!F4</f>
        <v>13376.7</v>
      </c>
      <c r="N147" s="103"/>
      <c r="O147" s="103"/>
      <c r="P147" s="103"/>
      <c r="Q147" s="103"/>
      <c r="R147" s="104">
        <f>+N147*P147*'1. Standard_Cost'!$B$12</f>
        <v>0</v>
      </c>
      <c r="S147" s="104">
        <f>+N147*O147*P147*'1. Standard_Cost'!$C$12</f>
        <v>0</v>
      </c>
      <c r="T147" s="104">
        <f>+N147*P147*Q147*'1. Standard_Cost'!$D$12</f>
        <v>0</v>
      </c>
      <c r="U147" s="104">
        <f>+N147*O147*'1. Standard_Cost'!$E$12</f>
        <v>0</v>
      </c>
      <c r="V147" s="103"/>
      <c r="W147" s="103"/>
      <c r="X147" s="103"/>
      <c r="Y147" s="104">
        <f>+V147*((X147*'1. Standard_Cost'!$B$16)+(W147*X147*'1. Standard_Cost'!$C$16))</f>
        <v>0</v>
      </c>
      <c r="Z147" s="103"/>
      <c r="AA147" s="103"/>
      <c r="AB147" s="104">
        <f>+Z147*'1. Standard_Cost'!$B$20+AA147*'1. Standard_Cost'!$C$20</f>
        <v>0</v>
      </c>
      <c r="AC147" s="105"/>
      <c r="AD147" s="106"/>
      <c r="AE147" s="104">
        <f>SUM(AD147,AC147,AB147,Y147,U147,T147,S147,R147)*'1. Standard_Cost'!B38</f>
        <v>0</v>
      </c>
      <c r="AF147" s="104">
        <f t="shared" ref="AF147:AF149" si="220">SUM(AD147,AE147)</f>
        <v>0</v>
      </c>
      <c r="AG147" s="103"/>
      <c r="AH147" s="103">
        <v>0</v>
      </c>
      <c r="AI147" s="103">
        <v>0</v>
      </c>
      <c r="AJ147" s="107"/>
      <c r="AK147" s="107"/>
      <c r="AL147" s="107"/>
      <c r="AM147" s="104">
        <f>AG147*'1. Standard_Cost'!B34+'Incremental_Cost Year 2021'!AH154*'1. Standard_Cost'!C34+'Incremental_Cost Year 2021'!AI154*'1. Standard_Cost'!D34+'Incremental_Cost Year 2021'!AJ154+'Incremental_Cost Year 2021'!AL154+AK147</f>
        <v>0</v>
      </c>
      <c r="AN147" s="104">
        <f>AM147*'1. Standard_Cost'!C38</f>
        <v>0</v>
      </c>
      <c r="AO147" s="107"/>
      <c r="AQ147" s="104">
        <f t="shared" si="215"/>
        <v>93476.7</v>
      </c>
      <c r="AR147" s="104">
        <f t="shared" si="216"/>
        <v>0</v>
      </c>
      <c r="AS147" s="104">
        <f t="shared" si="217"/>
        <v>0</v>
      </c>
      <c r="AT147" s="104">
        <f t="shared" ref="AT147:AT149" si="221">SUM(AQ147,AR147,AS147)</f>
        <v>93476.7</v>
      </c>
      <c r="AU147" s="108">
        <f t="shared" si="218"/>
        <v>93476.7</v>
      </c>
      <c r="AV147" s="108">
        <v>0</v>
      </c>
      <c r="AW147" s="108"/>
      <c r="AX147" s="108"/>
      <c r="AY147" s="108"/>
      <c r="AZ147" s="108"/>
      <c r="BA147" s="109">
        <f t="shared" si="219"/>
        <v>0</v>
      </c>
    </row>
    <row r="148" spans="1:53" ht="14.1" customHeight="1" outlineLevel="2" x14ac:dyDescent="0.2">
      <c r="A148" s="68"/>
      <c r="B148" s="94"/>
      <c r="C148" s="142"/>
      <c r="D148" s="110"/>
      <c r="E148" s="110"/>
      <c r="F148" s="110"/>
      <c r="G148" s="111"/>
      <c r="H148" s="99" t="s">
        <v>608</v>
      </c>
      <c r="I148" s="100" t="s">
        <v>3</v>
      </c>
      <c r="J148" s="101">
        <v>1</v>
      </c>
      <c r="K148" s="101">
        <v>1</v>
      </c>
      <c r="L148" s="102">
        <f>IF(I148&lt;&gt;0,((VLOOKUP(I148,'1. Standard_Cost'!$B$4:$D$8,2)+VLOOKUP(I148,'1. Standard_Cost'!$B$4:$D$8,3))*J148*K148),"0")</f>
        <v>100100</v>
      </c>
      <c r="M148" s="102">
        <f>L148*'1. Standard_Cost'!F4</f>
        <v>16716.7</v>
      </c>
      <c r="N148" s="103"/>
      <c r="O148" s="103"/>
      <c r="P148" s="103"/>
      <c r="Q148" s="103"/>
      <c r="R148" s="104">
        <f>+N148*P148*'1. Standard_Cost'!$B$12</f>
        <v>0</v>
      </c>
      <c r="S148" s="104">
        <f>+N148*O148*P148*'1. Standard_Cost'!$C$12</f>
        <v>0</v>
      </c>
      <c r="T148" s="104">
        <f>+N148*P148*Q148*'1. Standard_Cost'!$D$12</f>
        <v>0</v>
      </c>
      <c r="U148" s="104">
        <f>+N148*O148*'1. Standard_Cost'!$E$12</f>
        <v>0</v>
      </c>
      <c r="V148" s="103"/>
      <c r="W148" s="103"/>
      <c r="X148" s="103"/>
      <c r="Y148" s="104">
        <f>+V148*((X148*'1. Standard_Cost'!$B$16)+(W148*X148*'1. Standard_Cost'!$C$16))</f>
        <v>0</v>
      </c>
      <c r="Z148" s="103"/>
      <c r="AA148" s="103"/>
      <c r="AB148" s="104">
        <f>+Z148*'1. Standard_Cost'!$B$20+AA148*'1. Standard_Cost'!$C$20</f>
        <v>0</v>
      </c>
      <c r="AC148" s="105"/>
      <c r="AD148" s="106"/>
      <c r="AE148" s="104">
        <f>SUM(AD148,AC148,AB148,Y148,U148,T148,S148,R148)*'1. Standard_Cost'!B38</f>
        <v>0</v>
      </c>
      <c r="AF148" s="104">
        <f t="shared" si="220"/>
        <v>0</v>
      </c>
      <c r="AG148" s="103"/>
      <c r="AH148" s="103"/>
      <c r="AI148" s="103"/>
      <c r="AJ148" s="107"/>
      <c r="AK148" s="107"/>
      <c r="AL148" s="107"/>
      <c r="AM148" s="104">
        <f>AG148*'1. Standard_Cost'!B34+'Incremental_Cost Year 2021'!AH155*'1. Standard_Cost'!C34+'Incremental_Cost Year 2021'!AI155*'1. Standard_Cost'!D34+'Incremental_Cost Year 2021'!AJ155+'Incremental_Cost Year 2021'!AL155+AK148</f>
        <v>0</v>
      </c>
      <c r="AN148" s="104">
        <f>AM148*'1. Standard_Cost'!C38</f>
        <v>0</v>
      </c>
      <c r="AO148" s="107"/>
      <c r="AQ148" s="104">
        <f t="shared" si="215"/>
        <v>116816.7</v>
      </c>
      <c r="AR148" s="104">
        <f t="shared" si="216"/>
        <v>0</v>
      </c>
      <c r="AS148" s="104">
        <f t="shared" si="217"/>
        <v>0</v>
      </c>
      <c r="AT148" s="104">
        <f t="shared" si="221"/>
        <v>116816.7</v>
      </c>
      <c r="AU148" s="108">
        <f t="shared" si="218"/>
        <v>116816.7</v>
      </c>
      <c r="AV148" s="108"/>
      <c r="AW148" s="108"/>
      <c r="AX148" s="108"/>
      <c r="AY148" s="108"/>
      <c r="AZ148" s="108"/>
      <c r="BA148" s="109">
        <f t="shared" si="219"/>
        <v>0</v>
      </c>
    </row>
    <row r="149" spans="1:53" ht="14.1" customHeight="1" outlineLevel="2" x14ac:dyDescent="0.2">
      <c r="A149" s="68"/>
      <c r="B149" s="94"/>
      <c r="C149" s="142"/>
      <c r="D149" s="110"/>
      <c r="E149" s="110"/>
      <c r="F149" s="110"/>
      <c r="G149" s="111"/>
      <c r="H149" s="112" t="s">
        <v>179</v>
      </c>
      <c r="I149" s="100"/>
      <c r="J149" s="101"/>
      <c r="K149" s="101"/>
      <c r="L149" s="102" t="str">
        <f>IF(I149&lt;&gt;0,((VLOOKUP(I149,'1. Standard_Cost'!$B$4:$D$8,2)+VLOOKUP(I149,'1. Standard_Cost'!$B$4:$D$8,3))*J149*K149),"0")</f>
        <v>0</v>
      </c>
      <c r="M149" s="102">
        <f>L149*'1. Standard_Cost'!F14</f>
        <v>0</v>
      </c>
      <c r="N149" s="103"/>
      <c r="O149" s="103"/>
      <c r="P149" s="103"/>
      <c r="Q149" s="103"/>
      <c r="R149" s="104">
        <f>+N149*P149*'1. Standard_Cost'!$B$12</f>
        <v>0</v>
      </c>
      <c r="S149" s="104">
        <f>+N149*O149*P149*'1. Standard_Cost'!$C$12</f>
        <v>0</v>
      </c>
      <c r="T149" s="104">
        <f>+N149*P149*Q149*'1. Standard_Cost'!$D$12</f>
        <v>0</v>
      </c>
      <c r="U149" s="104">
        <f>+N149*O149*'1. Standard_Cost'!$E$12</f>
        <v>0</v>
      </c>
      <c r="V149" s="103"/>
      <c r="W149" s="103"/>
      <c r="X149" s="103"/>
      <c r="Y149" s="104">
        <f>+V149*((X149*'1. Standard_Cost'!$B$16)+(W149*X149*'1. Standard_Cost'!$C$16))</f>
        <v>0</v>
      </c>
      <c r="Z149" s="103"/>
      <c r="AA149" s="103"/>
      <c r="AB149" s="104">
        <f>+Z149*'1. Standard_Cost'!$B$20+AA149*'1. Standard_Cost'!$C$20</f>
        <v>0</v>
      </c>
      <c r="AC149" s="105"/>
      <c r="AD149" s="106"/>
      <c r="AE149" s="104">
        <f>SUM(AD149,AC149,AB149,Y149,U149,T149,S149,R149)*'1. Standard_Cost'!B38</f>
        <v>0</v>
      </c>
      <c r="AF149" s="104">
        <f t="shared" si="220"/>
        <v>0</v>
      </c>
      <c r="AG149" s="103"/>
      <c r="AH149" s="103"/>
      <c r="AI149" s="103"/>
      <c r="AJ149" s="107"/>
      <c r="AK149" s="107"/>
      <c r="AL149" s="107"/>
      <c r="AM149" s="104">
        <f>AG149*'1. Standard_Cost'!B34+'Incremental_Cost Year 2021'!AH156*'1. Standard_Cost'!C34+'Incremental_Cost Year 2021'!AI156*'1. Standard_Cost'!D34+'Incremental_Cost Year 2021'!AJ156+'Incremental_Cost Year 2021'!AL156+AK149</f>
        <v>0</v>
      </c>
      <c r="AN149" s="104">
        <f>AM149*'1. Standard_Cost'!C38</f>
        <v>0</v>
      </c>
      <c r="AO149" s="107"/>
      <c r="AQ149" s="104">
        <f t="shared" si="215"/>
        <v>0</v>
      </c>
      <c r="AR149" s="104">
        <f t="shared" si="216"/>
        <v>0</v>
      </c>
      <c r="AS149" s="104">
        <f t="shared" si="217"/>
        <v>0</v>
      </c>
      <c r="AT149" s="104">
        <f t="shared" si="221"/>
        <v>0</v>
      </c>
      <c r="AU149" s="108">
        <f t="shared" si="218"/>
        <v>0</v>
      </c>
      <c r="AV149" s="108"/>
      <c r="AW149" s="108"/>
      <c r="AX149" s="108"/>
      <c r="AY149" s="108"/>
      <c r="AZ149" s="108"/>
      <c r="BA149" s="109">
        <f t="shared" si="219"/>
        <v>0</v>
      </c>
    </row>
    <row r="150" spans="1:53" ht="24.6" customHeight="1" outlineLevel="1" x14ac:dyDescent="0.2">
      <c r="A150" s="68"/>
      <c r="B150" s="141"/>
      <c r="C150" s="142"/>
      <c r="D150" s="113" t="s">
        <v>515</v>
      </c>
      <c r="E150" s="113" t="s">
        <v>229</v>
      </c>
      <c r="F150" s="114" t="s">
        <v>154</v>
      </c>
      <c r="G150" s="115" t="s">
        <v>155</v>
      </c>
      <c r="H150" s="122" t="s">
        <v>230</v>
      </c>
      <c r="I150" s="117"/>
      <c r="J150" s="117"/>
      <c r="K150" s="117"/>
      <c r="L150" s="118">
        <f>SUM(L146:L149)</f>
        <v>450575</v>
      </c>
      <c r="M150" s="118">
        <f>SUM(M146:M149)</f>
        <v>75246.024999999994</v>
      </c>
      <c r="N150" s="117"/>
      <c r="O150" s="117"/>
      <c r="P150" s="117"/>
      <c r="Q150" s="117"/>
      <c r="R150" s="119">
        <f>SUM(R146:R149)</f>
        <v>0</v>
      </c>
      <c r="S150" s="119">
        <f>SUM(S146:S149)</f>
        <v>0</v>
      </c>
      <c r="T150" s="119">
        <f>SUM(T146:T149)</f>
        <v>0</v>
      </c>
      <c r="U150" s="119">
        <f>SUM(U146:U149)</f>
        <v>0</v>
      </c>
      <c r="V150" s="117"/>
      <c r="W150" s="117"/>
      <c r="X150" s="117"/>
      <c r="Y150" s="118">
        <f>SUM(Y146:Y149)</f>
        <v>0</v>
      </c>
      <c r="Z150" s="117"/>
      <c r="AA150" s="117"/>
      <c r="AB150" s="118">
        <f t="shared" ref="AB150:AF150" si="222">SUM(AB146:AB149)</f>
        <v>0</v>
      </c>
      <c r="AC150" s="118">
        <f t="shared" si="222"/>
        <v>15000</v>
      </c>
      <c r="AD150" s="118">
        <f t="shared" si="222"/>
        <v>0</v>
      </c>
      <c r="AE150" s="118">
        <f t="shared" si="222"/>
        <v>3000</v>
      </c>
      <c r="AF150" s="118">
        <f t="shared" si="222"/>
        <v>3000</v>
      </c>
      <c r="AG150" s="117"/>
      <c r="AH150" s="117"/>
      <c r="AI150" s="117"/>
      <c r="AJ150" s="119">
        <f>SUM(AJ146:AJ149)</f>
        <v>0</v>
      </c>
      <c r="AK150" s="119">
        <f t="shared" ref="AK150:AN150" si="223">SUM(AK146:AK149)</f>
        <v>0</v>
      </c>
      <c r="AL150" s="119">
        <f t="shared" si="223"/>
        <v>0</v>
      </c>
      <c r="AM150" s="119">
        <f t="shared" si="223"/>
        <v>0</v>
      </c>
      <c r="AN150" s="119">
        <f t="shared" si="223"/>
        <v>0</v>
      </c>
      <c r="AO150" s="116"/>
      <c r="AP150" s="120"/>
      <c r="AQ150" s="121">
        <f t="shared" ref="AQ150:BA150" si="224">SUM(AQ146:AQ149)</f>
        <v>525821.02500000002</v>
      </c>
      <c r="AR150" s="121">
        <f t="shared" si="224"/>
        <v>3000</v>
      </c>
      <c r="AS150" s="121">
        <f t="shared" si="224"/>
        <v>0</v>
      </c>
      <c r="AT150" s="121">
        <f t="shared" si="224"/>
        <v>528821.02500000002</v>
      </c>
      <c r="AU150" s="121">
        <f t="shared" si="224"/>
        <v>528821.02500000002</v>
      </c>
      <c r="AV150" s="121">
        <f t="shared" si="224"/>
        <v>0</v>
      </c>
      <c r="AW150" s="121">
        <f t="shared" si="224"/>
        <v>0</v>
      </c>
      <c r="AX150" s="121">
        <f t="shared" si="224"/>
        <v>0</v>
      </c>
      <c r="AY150" s="121">
        <f t="shared" si="224"/>
        <v>0</v>
      </c>
      <c r="AZ150" s="121">
        <f t="shared" si="224"/>
        <v>0</v>
      </c>
      <c r="BA150" s="121">
        <f t="shared" si="224"/>
        <v>0</v>
      </c>
    </row>
    <row r="151" spans="1:53" ht="14.1" customHeight="1" outlineLevel="2" x14ac:dyDescent="0.2">
      <c r="A151" s="68"/>
      <c r="B151" s="94"/>
      <c r="C151" s="142"/>
      <c r="D151" s="96"/>
      <c r="E151" s="96"/>
      <c r="F151" s="97"/>
      <c r="G151" s="98"/>
      <c r="H151" s="99" t="s">
        <v>606</v>
      </c>
      <c r="I151" s="100" t="s">
        <v>1</v>
      </c>
      <c r="J151" s="101">
        <v>1</v>
      </c>
      <c r="K151" s="101">
        <v>2</v>
      </c>
      <c r="L151" s="102">
        <f>IF(I151&lt;&gt;0,((VLOOKUP(I151,'1. Standard_Cost'!$B$4:$D$8,2)+VLOOKUP(I151,'1. Standard_Cost'!$B$4:$D$8,3))*J151*K151),"0")</f>
        <v>180250</v>
      </c>
      <c r="M151" s="102">
        <f>L151*'1. Standard_Cost'!F4</f>
        <v>30101.75</v>
      </c>
      <c r="N151" s="103"/>
      <c r="O151" s="103"/>
      <c r="P151" s="103"/>
      <c r="Q151" s="103"/>
      <c r="R151" s="104">
        <f>+N151*P151*'1. Standard_Cost'!$B$12</f>
        <v>0</v>
      </c>
      <c r="S151" s="104">
        <f>+N151*O151*P151*'1. Standard_Cost'!$C$12</f>
        <v>0</v>
      </c>
      <c r="T151" s="104">
        <f>+N151*P151*Q151*'1. Standard_Cost'!$D$12</f>
        <v>0</v>
      </c>
      <c r="U151" s="104">
        <f>+N151*O151*'1. Standard_Cost'!$E$12</f>
        <v>0</v>
      </c>
      <c r="V151" s="103"/>
      <c r="W151" s="103"/>
      <c r="X151" s="103"/>
      <c r="Y151" s="104">
        <f>+V151*((X151*'1. Standard_Cost'!$B$16)+(W151*X151*'1. Standard_Cost'!$C$16))</f>
        <v>0</v>
      </c>
      <c r="Z151" s="103"/>
      <c r="AA151" s="103"/>
      <c r="AB151" s="104">
        <f>+Z151*'1. Standard_Cost'!$B$20+AA151*'1. Standard_Cost'!$C$20</f>
        <v>0</v>
      </c>
      <c r="AC151" s="105">
        <v>30000</v>
      </c>
      <c r="AD151" s="106"/>
      <c r="AE151" s="104">
        <f>SUM(AD151,AC151,AB151,Y151,U151,T151,S151,R151)*'1. Standard_Cost'!B28</f>
        <v>6000</v>
      </c>
      <c r="AF151" s="104">
        <f>SUM(AD151,AE151)</f>
        <v>6000</v>
      </c>
      <c r="AG151" s="103"/>
      <c r="AH151" s="103"/>
      <c r="AI151" s="103"/>
      <c r="AJ151" s="107"/>
      <c r="AK151" s="107"/>
      <c r="AL151" s="107"/>
      <c r="AM151" s="104">
        <f>AG151*'1. Standard_Cost'!B39+'Incremental_Cost Year 2021'!AH158*'1. Standard_Cost'!C39+'Incremental_Cost Year 2021'!AI158*'1. Standard_Cost'!D39+'Incremental_Cost Year 2021'!AJ158+'Incremental_Cost Year 2021'!AL158+AK151</f>
        <v>0</v>
      </c>
      <c r="AN151" s="104">
        <f>AM151*'1. Standard_Cost'!C43</f>
        <v>0</v>
      </c>
      <c r="AO151" s="107"/>
      <c r="AQ151" s="104">
        <f t="shared" ref="AQ151:AQ154" si="225">L151+M151</f>
        <v>210351.75</v>
      </c>
      <c r="AR151" s="104">
        <f t="shared" ref="AR151:AR154" si="226">AF151</f>
        <v>6000</v>
      </c>
      <c r="AS151" s="104">
        <f t="shared" ref="AS151:AS154" si="227">AM151+AN151</f>
        <v>0</v>
      </c>
      <c r="AT151" s="104">
        <f>SUM(AQ151,AR151,AS151)</f>
        <v>216351.75</v>
      </c>
      <c r="AU151" s="108">
        <f t="shared" ref="AU151:AU154" si="228">AT151</f>
        <v>216351.75</v>
      </c>
      <c r="AV151" s="108"/>
      <c r="AW151" s="108"/>
      <c r="AX151" s="108"/>
      <c r="AY151" s="108"/>
      <c r="AZ151" s="108"/>
      <c r="BA151" s="109">
        <f t="shared" ref="BA151:BA154" si="229">SUM(AU151:AZ151)-AT151</f>
        <v>0</v>
      </c>
    </row>
    <row r="152" spans="1:53" ht="14.1" customHeight="1" outlineLevel="2" x14ac:dyDescent="0.2">
      <c r="A152" s="68"/>
      <c r="B152" s="94"/>
      <c r="C152" s="142"/>
      <c r="D152" s="110"/>
      <c r="E152" s="110"/>
      <c r="F152" s="110"/>
      <c r="G152" s="111"/>
      <c r="H152" s="99" t="s">
        <v>50</v>
      </c>
      <c r="I152" s="100"/>
      <c r="J152" s="101"/>
      <c r="K152" s="101"/>
      <c r="L152" s="102" t="str">
        <f>IF(I152&lt;&gt;0,((VLOOKUP(I152,'1. Standard_Cost'!$B$4:$D$8,2)+VLOOKUP(I152,'1. Standard_Cost'!$B$4:$D$8,3))*J152*K152),"0")</f>
        <v>0</v>
      </c>
      <c r="M152" s="102">
        <f>L152*'1. Standard_Cost'!F19</f>
        <v>0</v>
      </c>
      <c r="N152" s="103"/>
      <c r="O152" s="103"/>
      <c r="P152" s="103"/>
      <c r="Q152" s="103"/>
      <c r="R152" s="104">
        <f>+N152*P152*'1. Standard_Cost'!$B$12</f>
        <v>0</v>
      </c>
      <c r="S152" s="104">
        <f>+N152*O152*P152*'1. Standard_Cost'!$C$12</f>
        <v>0</v>
      </c>
      <c r="T152" s="104">
        <f>+N152*P152*Q152*'1. Standard_Cost'!$D$12</f>
        <v>0</v>
      </c>
      <c r="U152" s="104">
        <f>+N152*O152*'1. Standard_Cost'!$E$12</f>
        <v>0</v>
      </c>
      <c r="V152" s="103"/>
      <c r="W152" s="103"/>
      <c r="X152" s="103"/>
      <c r="Y152" s="104">
        <f>+V152*((X152*'1. Standard_Cost'!$B$16)+(W152*X152*'1. Standard_Cost'!$C$16))</f>
        <v>0</v>
      </c>
      <c r="Z152" s="103"/>
      <c r="AA152" s="103"/>
      <c r="AB152" s="104">
        <f>+Z152*'1. Standard_Cost'!$B$20+AA152*'1. Standard_Cost'!$C$20</f>
        <v>0</v>
      </c>
      <c r="AC152" s="105"/>
      <c r="AD152" s="106"/>
      <c r="AE152" s="104">
        <f>SUM(AD152,AC152,AB152,Y152,U152,T152,S152,R152)*'1. Standard_Cost'!B43</f>
        <v>0</v>
      </c>
      <c r="AF152" s="104">
        <f t="shared" ref="AF152:AF154" si="230">SUM(AD152,AE152)</f>
        <v>0</v>
      </c>
      <c r="AG152" s="103"/>
      <c r="AH152" s="103">
        <v>0</v>
      </c>
      <c r="AI152" s="103">
        <v>0</v>
      </c>
      <c r="AJ152" s="107"/>
      <c r="AK152" s="107"/>
      <c r="AL152" s="107"/>
      <c r="AM152" s="104">
        <f>AG152*'1. Standard_Cost'!B39+'Incremental_Cost Year 2021'!AH159*'1. Standard_Cost'!C39+'Incremental_Cost Year 2021'!AI159*'1. Standard_Cost'!D39+'Incremental_Cost Year 2021'!AJ159+'Incremental_Cost Year 2021'!AL159+AK152</f>
        <v>0</v>
      </c>
      <c r="AN152" s="104">
        <f>AM152*'1. Standard_Cost'!C43</f>
        <v>0</v>
      </c>
      <c r="AO152" s="107"/>
      <c r="AQ152" s="104">
        <f t="shared" si="225"/>
        <v>0</v>
      </c>
      <c r="AR152" s="104">
        <f t="shared" si="226"/>
        <v>0</v>
      </c>
      <c r="AS152" s="104">
        <f t="shared" si="227"/>
        <v>0</v>
      </c>
      <c r="AT152" s="104">
        <f t="shared" ref="AT152:AT154" si="231">SUM(AQ152,AR152,AS152)</f>
        <v>0</v>
      </c>
      <c r="AU152" s="108">
        <f t="shared" si="228"/>
        <v>0</v>
      </c>
      <c r="AV152" s="108">
        <v>0</v>
      </c>
      <c r="AW152" s="108"/>
      <c r="AX152" s="108"/>
      <c r="AY152" s="108"/>
      <c r="AZ152" s="108"/>
      <c r="BA152" s="109">
        <f t="shared" si="229"/>
        <v>0</v>
      </c>
    </row>
    <row r="153" spans="1:53" ht="14.1" customHeight="1" outlineLevel="2" x14ac:dyDescent="0.2">
      <c r="A153" s="68"/>
      <c r="B153" s="94"/>
      <c r="C153" s="142"/>
      <c r="D153" s="110"/>
      <c r="E153" s="110"/>
      <c r="F153" s="110"/>
      <c r="G153" s="111"/>
      <c r="H153" s="99" t="s">
        <v>51</v>
      </c>
      <c r="I153" s="100"/>
      <c r="J153" s="101"/>
      <c r="K153" s="101"/>
      <c r="L153" s="102" t="str">
        <f>IF(I153&lt;&gt;0,((VLOOKUP(I153,'1. Standard_Cost'!$B$4:$D$8,2)+VLOOKUP(I153,'1. Standard_Cost'!$B$4:$D$8,3))*J153*K153),"0")</f>
        <v>0</v>
      </c>
      <c r="M153" s="102">
        <f>L153*'1. Standard_Cost'!F19</f>
        <v>0</v>
      </c>
      <c r="N153" s="103"/>
      <c r="O153" s="103"/>
      <c r="P153" s="103"/>
      <c r="Q153" s="103"/>
      <c r="R153" s="104">
        <f>+N153*P153*'1. Standard_Cost'!$B$12</f>
        <v>0</v>
      </c>
      <c r="S153" s="104">
        <f>+N153*O153*P153*'1. Standard_Cost'!$C$12</f>
        <v>0</v>
      </c>
      <c r="T153" s="104">
        <f>+N153*P153*Q153*'1. Standard_Cost'!$D$12</f>
        <v>0</v>
      </c>
      <c r="U153" s="104">
        <f>+N153*O153*'1. Standard_Cost'!$E$12</f>
        <v>0</v>
      </c>
      <c r="V153" s="103"/>
      <c r="W153" s="103"/>
      <c r="X153" s="103"/>
      <c r="Y153" s="104">
        <f>+V153*((X153*'1. Standard_Cost'!$B$16)+(W153*X153*'1. Standard_Cost'!$C$16))</f>
        <v>0</v>
      </c>
      <c r="Z153" s="103"/>
      <c r="AA153" s="103"/>
      <c r="AB153" s="104">
        <f>+Z153*'1. Standard_Cost'!$B$20+AA153*'1. Standard_Cost'!$C$20</f>
        <v>0</v>
      </c>
      <c r="AC153" s="105"/>
      <c r="AD153" s="106"/>
      <c r="AE153" s="104">
        <f>SUM(AD153,AC153,AB153,Y153,U153,T153,S153,R153)*'1. Standard_Cost'!B43</f>
        <v>0</v>
      </c>
      <c r="AF153" s="104">
        <f t="shared" si="230"/>
        <v>0</v>
      </c>
      <c r="AG153" s="103"/>
      <c r="AH153" s="103"/>
      <c r="AI153" s="103"/>
      <c r="AJ153" s="107"/>
      <c r="AK153" s="107"/>
      <c r="AL153" s="107"/>
      <c r="AM153" s="104">
        <f>AG153*'1. Standard_Cost'!B39+'Incremental_Cost Year 2021'!AH160*'1. Standard_Cost'!C39+'Incremental_Cost Year 2021'!AI160*'1. Standard_Cost'!D39+'Incremental_Cost Year 2021'!AJ160+'Incremental_Cost Year 2021'!AL160+AK153</f>
        <v>0</v>
      </c>
      <c r="AN153" s="104">
        <f>AM153*'1. Standard_Cost'!C43</f>
        <v>0</v>
      </c>
      <c r="AO153" s="107"/>
      <c r="AQ153" s="104">
        <f t="shared" si="225"/>
        <v>0</v>
      </c>
      <c r="AR153" s="104">
        <f t="shared" si="226"/>
        <v>0</v>
      </c>
      <c r="AS153" s="104">
        <f t="shared" si="227"/>
        <v>0</v>
      </c>
      <c r="AT153" s="104">
        <f t="shared" si="231"/>
        <v>0</v>
      </c>
      <c r="AU153" s="108">
        <f t="shared" si="228"/>
        <v>0</v>
      </c>
      <c r="AV153" s="108"/>
      <c r="AW153" s="108"/>
      <c r="AX153" s="108"/>
      <c r="AY153" s="108"/>
      <c r="AZ153" s="108"/>
      <c r="BA153" s="109">
        <f t="shared" si="229"/>
        <v>0</v>
      </c>
    </row>
    <row r="154" spans="1:53" ht="14.1" customHeight="1" outlineLevel="2" x14ac:dyDescent="0.2">
      <c r="A154" s="68"/>
      <c r="B154" s="94"/>
      <c r="C154" s="142"/>
      <c r="D154" s="110"/>
      <c r="E154" s="110"/>
      <c r="F154" s="110"/>
      <c r="G154" s="111"/>
      <c r="H154" s="112" t="s">
        <v>179</v>
      </c>
      <c r="I154" s="100"/>
      <c r="J154" s="101"/>
      <c r="K154" s="101"/>
      <c r="L154" s="102" t="str">
        <f>IF(I154&lt;&gt;0,((VLOOKUP(I154,'1. Standard_Cost'!$B$4:$D$8,2)+VLOOKUP(I154,'1. Standard_Cost'!$B$4:$D$8,3))*J154*K154),"0")</f>
        <v>0</v>
      </c>
      <c r="M154" s="102">
        <f>L154*'1. Standard_Cost'!F19</f>
        <v>0</v>
      </c>
      <c r="N154" s="103"/>
      <c r="O154" s="103"/>
      <c r="P154" s="103"/>
      <c r="Q154" s="103"/>
      <c r="R154" s="104">
        <f>+N154*P154*'1. Standard_Cost'!$B$12</f>
        <v>0</v>
      </c>
      <c r="S154" s="104">
        <f>+N154*O154*P154*'1. Standard_Cost'!$C$12</f>
        <v>0</v>
      </c>
      <c r="T154" s="104">
        <f>+N154*P154*Q154*'1. Standard_Cost'!$D$12</f>
        <v>0</v>
      </c>
      <c r="U154" s="104">
        <f>+N154*O154*'1. Standard_Cost'!$E$12</f>
        <v>0</v>
      </c>
      <c r="V154" s="103"/>
      <c r="W154" s="103"/>
      <c r="X154" s="103"/>
      <c r="Y154" s="104">
        <f>+V154*((X154*'1. Standard_Cost'!$B$16)+(W154*X154*'1. Standard_Cost'!$C$16))</f>
        <v>0</v>
      </c>
      <c r="Z154" s="103"/>
      <c r="AA154" s="103"/>
      <c r="AB154" s="104">
        <f>+Z154*'1. Standard_Cost'!$B$20+AA154*'1. Standard_Cost'!$C$20</f>
        <v>0</v>
      </c>
      <c r="AC154" s="105"/>
      <c r="AD154" s="106"/>
      <c r="AE154" s="104">
        <f>SUM(AD154,AC154,AB154,Y154,U154,T154,S154,R154)*'1. Standard_Cost'!B43</f>
        <v>0</v>
      </c>
      <c r="AF154" s="104">
        <f t="shared" si="230"/>
        <v>0</v>
      </c>
      <c r="AG154" s="103"/>
      <c r="AH154" s="103"/>
      <c r="AI154" s="103"/>
      <c r="AJ154" s="107"/>
      <c r="AK154" s="107"/>
      <c r="AL154" s="107"/>
      <c r="AM154" s="104">
        <f>AG154*'1. Standard_Cost'!B39+'Incremental_Cost Year 2021'!AH161*'1. Standard_Cost'!C39+'Incremental_Cost Year 2021'!AI161*'1. Standard_Cost'!D39+'Incremental_Cost Year 2021'!AJ161+'Incremental_Cost Year 2021'!AL161+AK154</f>
        <v>0</v>
      </c>
      <c r="AN154" s="104">
        <f>AM154*'1. Standard_Cost'!C43</f>
        <v>0</v>
      </c>
      <c r="AO154" s="107"/>
      <c r="AQ154" s="104">
        <f t="shared" si="225"/>
        <v>0</v>
      </c>
      <c r="AR154" s="104">
        <f t="shared" si="226"/>
        <v>0</v>
      </c>
      <c r="AS154" s="104">
        <f t="shared" si="227"/>
        <v>0</v>
      </c>
      <c r="AT154" s="104">
        <f t="shared" si="231"/>
        <v>0</v>
      </c>
      <c r="AU154" s="108">
        <f t="shared" si="228"/>
        <v>0</v>
      </c>
      <c r="AV154" s="108"/>
      <c r="AW154" s="108"/>
      <c r="AX154" s="108"/>
      <c r="AY154" s="108"/>
      <c r="AZ154" s="108"/>
      <c r="BA154" s="109">
        <f t="shared" si="229"/>
        <v>0</v>
      </c>
    </row>
    <row r="155" spans="1:53" ht="24.6" customHeight="1" outlineLevel="1" x14ac:dyDescent="0.2">
      <c r="A155" s="68"/>
      <c r="B155" s="141"/>
      <c r="C155" s="142"/>
      <c r="D155" s="113" t="s">
        <v>515</v>
      </c>
      <c r="E155" s="113" t="s">
        <v>231</v>
      </c>
      <c r="F155" s="114" t="s">
        <v>154</v>
      </c>
      <c r="G155" s="115" t="s">
        <v>155</v>
      </c>
      <c r="H155" s="122" t="s">
        <v>232</v>
      </c>
      <c r="I155" s="117"/>
      <c r="J155" s="117"/>
      <c r="K155" s="117"/>
      <c r="L155" s="118">
        <f>SUM(L151:L154)</f>
        <v>180250</v>
      </c>
      <c r="M155" s="118">
        <f>SUM(M151:M154)</f>
        <v>30101.75</v>
      </c>
      <c r="N155" s="117"/>
      <c r="O155" s="117"/>
      <c r="P155" s="117"/>
      <c r="Q155" s="117"/>
      <c r="R155" s="119">
        <f>SUM(R151:R154)</f>
        <v>0</v>
      </c>
      <c r="S155" s="119">
        <f>SUM(S151:S154)</f>
        <v>0</v>
      </c>
      <c r="T155" s="119">
        <f>SUM(T151:T154)</f>
        <v>0</v>
      </c>
      <c r="U155" s="119">
        <f>SUM(U151:U154)</f>
        <v>0</v>
      </c>
      <c r="V155" s="117"/>
      <c r="W155" s="117"/>
      <c r="X155" s="117"/>
      <c r="Y155" s="118">
        <f>SUM(Y151:Y154)</f>
        <v>0</v>
      </c>
      <c r="Z155" s="117"/>
      <c r="AA155" s="117"/>
      <c r="AB155" s="118">
        <f t="shared" ref="AB155:AF155" si="232">SUM(AB151:AB154)</f>
        <v>0</v>
      </c>
      <c r="AC155" s="118">
        <f t="shared" si="232"/>
        <v>30000</v>
      </c>
      <c r="AD155" s="118">
        <f t="shared" si="232"/>
        <v>0</v>
      </c>
      <c r="AE155" s="118">
        <f t="shared" si="232"/>
        <v>6000</v>
      </c>
      <c r="AF155" s="118">
        <f t="shared" si="232"/>
        <v>6000</v>
      </c>
      <c r="AG155" s="117"/>
      <c r="AH155" s="117"/>
      <c r="AI155" s="117"/>
      <c r="AJ155" s="119">
        <f>SUM(AJ151:AJ154)</f>
        <v>0</v>
      </c>
      <c r="AK155" s="119">
        <f t="shared" ref="AK155:AN155" si="233">SUM(AK151:AK154)</f>
        <v>0</v>
      </c>
      <c r="AL155" s="119">
        <f t="shared" si="233"/>
        <v>0</v>
      </c>
      <c r="AM155" s="119">
        <f t="shared" si="233"/>
        <v>0</v>
      </c>
      <c r="AN155" s="119">
        <f t="shared" si="233"/>
        <v>0</v>
      </c>
      <c r="AO155" s="116"/>
      <c r="AP155" s="120"/>
      <c r="AQ155" s="121">
        <f t="shared" ref="AQ155:BA155" si="234">SUM(AQ151:AQ154)</f>
        <v>210351.75</v>
      </c>
      <c r="AR155" s="121">
        <f t="shared" si="234"/>
        <v>6000</v>
      </c>
      <c r="AS155" s="121">
        <f t="shared" si="234"/>
        <v>0</v>
      </c>
      <c r="AT155" s="121">
        <f t="shared" si="234"/>
        <v>216351.75</v>
      </c>
      <c r="AU155" s="121">
        <f t="shared" si="234"/>
        <v>216351.75</v>
      </c>
      <c r="AV155" s="121">
        <f t="shared" si="234"/>
        <v>0</v>
      </c>
      <c r="AW155" s="121">
        <f t="shared" si="234"/>
        <v>0</v>
      </c>
      <c r="AX155" s="121">
        <f t="shared" si="234"/>
        <v>0</v>
      </c>
      <c r="AY155" s="121">
        <f t="shared" si="234"/>
        <v>0</v>
      </c>
      <c r="AZ155" s="121">
        <f t="shared" si="234"/>
        <v>0</v>
      </c>
      <c r="BA155" s="121">
        <f t="shared" si="234"/>
        <v>0</v>
      </c>
    </row>
    <row r="156" spans="1:53" ht="14.1" customHeight="1" outlineLevel="2" x14ac:dyDescent="0.2">
      <c r="A156" s="68"/>
      <c r="B156" s="94"/>
      <c r="C156" s="142"/>
      <c r="D156" s="96"/>
      <c r="E156" s="96"/>
      <c r="F156" s="97"/>
      <c r="G156" s="98"/>
      <c r="H156" s="99" t="s">
        <v>606</v>
      </c>
      <c r="I156" s="100" t="s">
        <v>1</v>
      </c>
      <c r="J156" s="101">
        <v>2</v>
      </c>
      <c r="K156" s="101">
        <v>1</v>
      </c>
      <c r="L156" s="102">
        <f>IF(I156&lt;&gt;0,((VLOOKUP(I156,'1. Standard_Cost'!$B$4:$D$8,2)+VLOOKUP(I156,'1. Standard_Cost'!$B$4:$D$8,3))*J156*K156),"0")</f>
        <v>180250</v>
      </c>
      <c r="M156" s="102">
        <f>L156*'1. Standard_Cost'!F4</f>
        <v>30101.75</v>
      </c>
      <c r="N156" s="103"/>
      <c r="O156" s="103"/>
      <c r="P156" s="103"/>
      <c r="Q156" s="103"/>
      <c r="R156" s="104">
        <f>+N156*P156*'1. Standard_Cost'!$B$12</f>
        <v>0</v>
      </c>
      <c r="S156" s="104">
        <f>+N156*O156*P156*'1. Standard_Cost'!$C$12</f>
        <v>0</v>
      </c>
      <c r="T156" s="104">
        <f>+N156*P156*Q156*'1. Standard_Cost'!$D$12</f>
        <v>0</v>
      </c>
      <c r="U156" s="104">
        <f>+N156*O156*'1. Standard_Cost'!$E$12</f>
        <v>0</v>
      </c>
      <c r="V156" s="103"/>
      <c r="W156" s="103"/>
      <c r="X156" s="103"/>
      <c r="Y156" s="104">
        <f>+V156*((X156*'1. Standard_Cost'!$B$16)+(W156*X156*'1. Standard_Cost'!$C$16))</f>
        <v>0</v>
      </c>
      <c r="Z156" s="103"/>
      <c r="AA156" s="103"/>
      <c r="AB156" s="104">
        <f>+Z156*'1. Standard_Cost'!$B$20+AA156*'1. Standard_Cost'!$C$20</f>
        <v>0</v>
      </c>
      <c r="AC156" s="105">
        <v>30000</v>
      </c>
      <c r="AD156" s="106"/>
      <c r="AE156" s="104">
        <f>SUM(AD156,AC156,AB156,Y156,U156,T156,S156,R156)*'1. Standard_Cost'!B28</f>
        <v>6000</v>
      </c>
      <c r="AF156" s="104">
        <f>SUM(AD156,AE156)</f>
        <v>6000</v>
      </c>
      <c r="AG156" s="103"/>
      <c r="AH156" s="103"/>
      <c r="AI156" s="103"/>
      <c r="AJ156" s="107"/>
      <c r="AK156" s="107"/>
      <c r="AL156" s="107"/>
      <c r="AM156" s="104">
        <f>AG156*'1. Standard_Cost'!B44+'Incremental_Cost Year 2021'!AH163*'1. Standard_Cost'!C44+'Incremental_Cost Year 2021'!AI163*'1. Standard_Cost'!D44+'Incremental_Cost Year 2021'!AJ163+'Incremental_Cost Year 2021'!AL163+AK156</f>
        <v>0</v>
      </c>
      <c r="AN156" s="104">
        <f>AM156*'1. Standard_Cost'!C48</f>
        <v>0</v>
      </c>
      <c r="AO156" s="107"/>
      <c r="AQ156" s="104">
        <f t="shared" ref="AQ156:AQ159" si="235">L156+M156</f>
        <v>210351.75</v>
      </c>
      <c r="AR156" s="104">
        <f t="shared" ref="AR156:AR159" si="236">AF156</f>
        <v>6000</v>
      </c>
      <c r="AS156" s="104">
        <f t="shared" ref="AS156:AS159" si="237">AM156+AN156</f>
        <v>0</v>
      </c>
      <c r="AT156" s="104">
        <f>SUM(AQ156,AR156,AS156)</f>
        <v>216351.75</v>
      </c>
      <c r="AU156" s="108">
        <f t="shared" ref="AU156:AU159" si="238">AT156</f>
        <v>216351.75</v>
      </c>
      <c r="AV156" s="108"/>
      <c r="AW156" s="108"/>
      <c r="AX156" s="108"/>
      <c r="AY156" s="108"/>
      <c r="AZ156" s="108"/>
      <c r="BA156" s="109">
        <f t="shared" ref="BA156:BA159" si="239">SUM(AU156:AZ156)-AT156</f>
        <v>0</v>
      </c>
    </row>
    <row r="157" spans="1:53" ht="14.1" customHeight="1" outlineLevel="2" x14ac:dyDescent="0.2">
      <c r="A157" s="68"/>
      <c r="B157" s="94"/>
      <c r="C157" s="142"/>
      <c r="D157" s="110"/>
      <c r="E157" s="110"/>
      <c r="F157" s="110"/>
      <c r="G157" s="111"/>
      <c r="H157" s="99" t="s">
        <v>50</v>
      </c>
      <c r="I157" s="100"/>
      <c r="J157" s="101"/>
      <c r="K157" s="101"/>
      <c r="L157" s="102" t="str">
        <f>IF(I157&lt;&gt;0,((VLOOKUP(I157,'1. Standard_Cost'!$B$4:$D$8,2)+VLOOKUP(I157,'1. Standard_Cost'!$B$4:$D$8,3))*J157*K157),"0")</f>
        <v>0</v>
      </c>
      <c r="M157" s="102">
        <f>L157*'1. Standard_Cost'!F24</f>
        <v>0</v>
      </c>
      <c r="N157" s="103"/>
      <c r="O157" s="103"/>
      <c r="P157" s="103"/>
      <c r="Q157" s="103"/>
      <c r="R157" s="104">
        <f>+N157*P157*'1. Standard_Cost'!$B$12</f>
        <v>0</v>
      </c>
      <c r="S157" s="104">
        <f>+N157*O157*P157*'1. Standard_Cost'!$C$12</f>
        <v>0</v>
      </c>
      <c r="T157" s="104">
        <f>+N157*P157*Q157*'1. Standard_Cost'!$D$12</f>
        <v>0</v>
      </c>
      <c r="U157" s="104">
        <f>+N157*O157*'1. Standard_Cost'!$E$12</f>
        <v>0</v>
      </c>
      <c r="V157" s="103"/>
      <c r="W157" s="103"/>
      <c r="X157" s="103"/>
      <c r="Y157" s="104">
        <f>+V157*((X157*'1. Standard_Cost'!$B$16)+(W157*X157*'1. Standard_Cost'!$C$16))</f>
        <v>0</v>
      </c>
      <c r="Z157" s="103"/>
      <c r="AA157" s="103"/>
      <c r="AB157" s="104">
        <f>+Z157*'1. Standard_Cost'!$B$20+AA157*'1. Standard_Cost'!$C$20</f>
        <v>0</v>
      </c>
      <c r="AC157" s="105"/>
      <c r="AD157" s="106"/>
      <c r="AE157" s="104">
        <f>SUM(AD157,AC157,AB157,Y157,U157,T157,S157,R157)*'1. Standard_Cost'!B48</f>
        <v>0</v>
      </c>
      <c r="AF157" s="104">
        <f t="shared" ref="AF157:AF159" si="240">SUM(AD157,AE157)</f>
        <v>0</v>
      </c>
      <c r="AG157" s="103"/>
      <c r="AH157" s="103">
        <v>0</v>
      </c>
      <c r="AI157" s="103">
        <v>0</v>
      </c>
      <c r="AJ157" s="107"/>
      <c r="AK157" s="107"/>
      <c r="AL157" s="107"/>
      <c r="AM157" s="104">
        <f>AG157*'1. Standard_Cost'!B44+'Incremental_Cost Year 2021'!AH164*'1. Standard_Cost'!C44+'Incremental_Cost Year 2021'!AI164*'1. Standard_Cost'!D44+'Incremental_Cost Year 2021'!AJ164+'Incremental_Cost Year 2021'!AL164+AK157</f>
        <v>0</v>
      </c>
      <c r="AN157" s="104">
        <f>AM157*'1. Standard_Cost'!C48</f>
        <v>0</v>
      </c>
      <c r="AO157" s="107"/>
      <c r="AQ157" s="104">
        <f t="shared" si="235"/>
        <v>0</v>
      </c>
      <c r="AR157" s="104">
        <f t="shared" si="236"/>
        <v>0</v>
      </c>
      <c r="AS157" s="104">
        <f t="shared" si="237"/>
        <v>0</v>
      </c>
      <c r="AT157" s="104">
        <f t="shared" ref="AT157:AT159" si="241">SUM(AQ157,AR157,AS157)</f>
        <v>0</v>
      </c>
      <c r="AU157" s="108">
        <f t="shared" si="238"/>
        <v>0</v>
      </c>
      <c r="AV157" s="108">
        <v>0</v>
      </c>
      <c r="AW157" s="108"/>
      <c r="AX157" s="108"/>
      <c r="AY157" s="108"/>
      <c r="AZ157" s="108"/>
      <c r="BA157" s="109">
        <f t="shared" si="239"/>
        <v>0</v>
      </c>
    </row>
    <row r="158" spans="1:53" ht="14.1" customHeight="1" outlineLevel="2" x14ac:dyDescent="0.2">
      <c r="A158" s="68"/>
      <c r="B158" s="94"/>
      <c r="C158" s="142"/>
      <c r="D158" s="110"/>
      <c r="E158" s="110"/>
      <c r="F158" s="110"/>
      <c r="G158" s="111"/>
      <c r="H158" s="99" t="s">
        <v>51</v>
      </c>
      <c r="I158" s="100"/>
      <c r="J158" s="101"/>
      <c r="K158" s="101"/>
      <c r="L158" s="102" t="str">
        <f>IF(I158&lt;&gt;0,((VLOOKUP(I158,'1. Standard_Cost'!$B$4:$D$8,2)+VLOOKUP(I158,'1. Standard_Cost'!$B$4:$D$8,3))*J158*K158),"0")</f>
        <v>0</v>
      </c>
      <c r="M158" s="102">
        <f>L158*'1. Standard_Cost'!F24</f>
        <v>0</v>
      </c>
      <c r="N158" s="103"/>
      <c r="O158" s="103"/>
      <c r="P158" s="103"/>
      <c r="Q158" s="103"/>
      <c r="R158" s="104">
        <f>+N158*P158*'1. Standard_Cost'!$B$12</f>
        <v>0</v>
      </c>
      <c r="S158" s="104">
        <f>+N158*O158*P158*'1. Standard_Cost'!$C$12</f>
        <v>0</v>
      </c>
      <c r="T158" s="104">
        <f>+N158*P158*Q158*'1. Standard_Cost'!$D$12</f>
        <v>0</v>
      </c>
      <c r="U158" s="104">
        <f>+N158*O158*'1. Standard_Cost'!$E$12</f>
        <v>0</v>
      </c>
      <c r="V158" s="103"/>
      <c r="W158" s="103"/>
      <c r="X158" s="103"/>
      <c r="Y158" s="104">
        <f>+V158*((X158*'1. Standard_Cost'!$B$16)+(W158*X158*'1. Standard_Cost'!$C$16))</f>
        <v>0</v>
      </c>
      <c r="Z158" s="103"/>
      <c r="AA158" s="103"/>
      <c r="AB158" s="104">
        <f>+Z158*'1. Standard_Cost'!$B$20+AA158*'1. Standard_Cost'!$C$20</f>
        <v>0</v>
      </c>
      <c r="AC158" s="105"/>
      <c r="AD158" s="106"/>
      <c r="AE158" s="104">
        <f>SUM(AD158,AC158,AB158,Y158,U158,T158,S158,R158)*'1. Standard_Cost'!B48</f>
        <v>0</v>
      </c>
      <c r="AF158" s="104">
        <f t="shared" si="240"/>
        <v>0</v>
      </c>
      <c r="AG158" s="103"/>
      <c r="AH158" s="103"/>
      <c r="AI158" s="103"/>
      <c r="AJ158" s="107"/>
      <c r="AK158" s="107"/>
      <c r="AL158" s="107"/>
      <c r="AM158" s="104">
        <f>AG158*'1. Standard_Cost'!B44+'Incremental_Cost Year 2021'!AH165*'1. Standard_Cost'!C44+'Incremental_Cost Year 2021'!AI165*'1. Standard_Cost'!D44+'Incremental_Cost Year 2021'!AJ165+'Incremental_Cost Year 2021'!AL165+AK158</f>
        <v>0</v>
      </c>
      <c r="AN158" s="104">
        <f>AM158*'1. Standard_Cost'!C48</f>
        <v>0</v>
      </c>
      <c r="AO158" s="107"/>
      <c r="AQ158" s="104">
        <f t="shared" si="235"/>
        <v>0</v>
      </c>
      <c r="AR158" s="104">
        <f t="shared" si="236"/>
        <v>0</v>
      </c>
      <c r="AS158" s="104">
        <f t="shared" si="237"/>
        <v>0</v>
      </c>
      <c r="AT158" s="104">
        <f t="shared" si="241"/>
        <v>0</v>
      </c>
      <c r="AU158" s="108">
        <f t="shared" si="238"/>
        <v>0</v>
      </c>
      <c r="AV158" s="108"/>
      <c r="AW158" s="108"/>
      <c r="AX158" s="108"/>
      <c r="AY158" s="108"/>
      <c r="AZ158" s="108"/>
      <c r="BA158" s="109">
        <f t="shared" si="239"/>
        <v>0</v>
      </c>
    </row>
    <row r="159" spans="1:53" ht="14.1" customHeight="1" outlineLevel="2" x14ac:dyDescent="0.2">
      <c r="A159" s="68"/>
      <c r="B159" s="94"/>
      <c r="C159" s="142"/>
      <c r="D159" s="110"/>
      <c r="E159" s="110"/>
      <c r="F159" s="110"/>
      <c r="G159" s="111"/>
      <c r="H159" s="112" t="s">
        <v>179</v>
      </c>
      <c r="I159" s="100"/>
      <c r="J159" s="101"/>
      <c r="K159" s="101"/>
      <c r="L159" s="102" t="str">
        <f>IF(I159&lt;&gt;0,((VLOOKUP(I159,'1. Standard_Cost'!$B$4:$D$8,2)+VLOOKUP(I159,'1. Standard_Cost'!$B$4:$D$8,3))*J159*K159),"0")</f>
        <v>0</v>
      </c>
      <c r="M159" s="102">
        <f>L159*'1. Standard_Cost'!F24</f>
        <v>0</v>
      </c>
      <c r="N159" s="103"/>
      <c r="O159" s="103"/>
      <c r="P159" s="103"/>
      <c r="Q159" s="103"/>
      <c r="R159" s="104">
        <f>+N159*P159*'1. Standard_Cost'!$B$12</f>
        <v>0</v>
      </c>
      <c r="S159" s="104">
        <f>+N159*O159*P159*'1. Standard_Cost'!$C$12</f>
        <v>0</v>
      </c>
      <c r="T159" s="104">
        <f>+N159*P159*Q159*'1. Standard_Cost'!$D$12</f>
        <v>0</v>
      </c>
      <c r="U159" s="104">
        <f>+N159*O159*'1. Standard_Cost'!$E$12</f>
        <v>0</v>
      </c>
      <c r="V159" s="103"/>
      <c r="W159" s="103"/>
      <c r="X159" s="103"/>
      <c r="Y159" s="104">
        <f>+V159*((X159*'1. Standard_Cost'!$B$16)+(W159*X159*'1. Standard_Cost'!$C$16))</f>
        <v>0</v>
      </c>
      <c r="Z159" s="103"/>
      <c r="AA159" s="103"/>
      <c r="AB159" s="104">
        <f>+Z159*'1. Standard_Cost'!$B$20+AA159*'1. Standard_Cost'!$C$20</f>
        <v>0</v>
      </c>
      <c r="AC159" s="105"/>
      <c r="AD159" s="106"/>
      <c r="AE159" s="104">
        <f>SUM(AD159,AC159,AB159,Y159,U159,T159,S159,R159)*'1. Standard_Cost'!B48</f>
        <v>0</v>
      </c>
      <c r="AF159" s="104">
        <f t="shared" si="240"/>
        <v>0</v>
      </c>
      <c r="AG159" s="103"/>
      <c r="AH159" s="103"/>
      <c r="AI159" s="103"/>
      <c r="AJ159" s="107"/>
      <c r="AK159" s="107"/>
      <c r="AL159" s="107"/>
      <c r="AM159" s="104">
        <f>AG159*'1. Standard_Cost'!B44+'Incremental_Cost Year 2021'!AH166*'1. Standard_Cost'!C44+'Incremental_Cost Year 2021'!AI166*'1. Standard_Cost'!D44+'Incremental_Cost Year 2021'!AJ166+'Incremental_Cost Year 2021'!AL166+AK159</f>
        <v>0</v>
      </c>
      <c r="AN159" s="104">
        <f>AM159*'1. Standard_Cost'!C48</f>
        <v>0</v>
      </c>
      <c r="AO159" s="107"/>
      <c r="AQ159" s="104">
        <f t="shared" si="235"/>
        <v>0</v>
      </c>
      <c r="AR159" s="104">
        <f t="shared" si="236"/>
        <v>0</v>
      </c>
      <c r="AS159" s="104">
        <f t="shared" si="237"/>
        <v>0</v>
      </c>
      <c r="AT159" s="104">
        <f t="shared" si="241"/>
        <v>0</v>
      </c>
      <c r="AU159" s="108">
        <f t="shared" si="238"/>
        <v>0</v>
      </c>
      <c r="AV159" s="108"/>
      <c r="AW159" s="108"/>
      <c r="AX159" s="108"/>
      <c r="AY159" s="108"/>
      <c r="AZ159" s="108"/>
      <c r="BA159" s="109">
        <f t="shared" si="239"/>
        <v>0</v>
      </c>
    </row>
    <row r="160" spans="1:53" ht="57" customHeight="1" outlineLevel="1" x14ac:dyDescent="0.2">
      <c r="A160" s="68"/>
      <c r="B160" s="141"/>
      <c r="C160" s="142"/>
      <c r="D160" s="113" t="s">
        <v>515</v>
      </c>
      <c r="E160" s="113" t="s">
        <v>233</v>
      </c>
      <c r="F160" s="114" t="s">
        <v>154</v>
      </c>
      <c r="G160" s="115" t="s">
        <v>155</v>
      </c>
      <c r="H160" s="122" t="s">
        <v>234</v>
      </c>
      <c r="I160" s="117"/>
      <c r="J160" s="117"/>
      <c r="K160" s="117"/>
      <c r="L160" s="118">
        <f>SUM(L156:L159)</f>
        <v>180250</v>
      </c>
      <c r="M160" s="118">
        <f>SUM(M156:M159)</f>
        <v>30101.75</v>
      </c>
      <c r="N160" s="117"/>
      <c r="O160" s="117"/>
      <c r="P160" s="117"/>
      <c r="Q160" s="117"/>
      <c r="R160" s="119">
        <f>SUM(R156:R159)</f>
        <v>0</v>
      </c>
      <c r="S160" s="119">
        <f>SUM(S156:S159)</f>
        <v>0</v>
      </c>
      <c r="T160" s="119">
        <f>SUM(T156:T159)</f>
        <v>0</v>
      </c>
      <c r="U160" s="119">
        <f>SUM(U156:U159)</f>
        <v>0</v>
      </c>
      <c r="V160" s="117"/>
      <c r="W160" s="117"/>
      <c r="X160" s="117"/>
      <c r="Y160" s="118">
        <f>SUM(Y156:Y159)</f>
        <v>0</v>
      </c>
      <c r="Z160" s="117"/>
      <c r="AA160" s="117"/>
      <c r="AB160" s="118">
        <f t="shared" ref="AB160:AF160" si="242">SUM(AB156:AB159)</f>
        <v>0</v>
      </c>
      <c r="AC160" s="118">
        <f t="shared" si="242"/>
        <v>30000</v>
      </c>
      <c r="AD160" s="118">
        <f t="shared" si="242"/>
        <v>0</v>
      </c>
      <c r="AE160" s="118">
        <f t="shared" si="242"/>
        <v>6000</v>
      </c>
      <c r="AF160" s="118">
        <f t="shared" si="242"/>
        <v>6000</v>
      </c>
      <c r="AG160" s="117"/>
      <c r="AH160" s="117"/>
      <c r="AI160" s="117"/>
      <c r="AJ160" s="119">
        <f>SUM(AJ156:AJ159)</f>
        <v>0</v>
      </c>
      <c r="AK160" s="119">
        <f t="shared" ref="AK160:AN160" si="243">SUM(AK156:AK159)</f>
        <v>0</v>
      </c>
      <c r="AL160" s="119">
        <f t="shared" si="243"/>
        <v>0</v>
      </c>
      <c r="AM160" s="119">
        <f t="shared" si="243"/>
        <v>0</v>
      </c>
      <c r="AN160" s="119">
        <f t="shared" si="243"/>
        <v>0</v>
      </c>
      <c r="AO160" s="116"/>
      <c r="AP160" s="120"/>
      <c r="AQ160" s="121">
        <f t="shared" ref="AQ160:BA160" si="244">SUM(AQ156:AQ159)</f>
        <v>210351.75</v>
      </c>
      <c r="AR160" s="121">
        <f t="shared" si="244"/>
        <v>6000</v>
      </c>
      <c r="AS160" s="121">
        <f t="shared" si="244"/>
        <v>0</v>
      </c>
      <c r="AT160" s="121">
        <f t="shared" si="244"/>
        <v>216351.75</v>
      </c>
      <c r="AU160" s="121">
        <f t="shared" si="244"/>
        <v>216351.75</v>
      </c>
      <c r="AV160" s="121">
        <f t="shared" si="244"/>
        <v>0</v>
      </c>
      <c r="AW160" s="121">
        <f t="shared" si="244"/>
        <v>0</v>
      </c>
      <c r="AX160" s="121">
        <f t="shared" si="244"/>
        <v>0</v>
      </c>
      <c r="AY160" s="121">
        <f t="shared" si="244"/>
        <v>0</v>
      </c>
      <c r="AZ160" s="121">
        <f t="shared" si="244"/>
        <v>0</v>
      </c>
      <c r="BA160" s="121">
        <f t="shared" si="244"/>
        <v>0</v>
      </c>
    </row>
    <row r="161" spans="1:53" ht="14.1" customHeight="1" outlineLevel="2" x14ac:dyDescent="0.2">
      <c r="A161" s="68"/>
      <c r="B161" s="94"/>
      <c r="C161" s="142"/>
      <c r="D161" s="96"/>
      <c r="E161" s="96"/>
      <c r="F161" s="97"/>
      <c r="G161" s="98"/>
      <c r="H161" s="99" t="s">
        <v>606</v>
      </c>
      <c r="I161" s="100" t="s">
        <v>1</v>
      </c>
      <c r="J161" s="101">
        <v>3</v>
      </c>
      <c r="K161" s="101">
        <v>1</v>
      </c>
      <c r="L161" s="102">
        <f>IF(I161&lt;&gt;0,((VLOOKUP(I161,'1. Standard_Cost'!$B$4:$D$8,2)+VLOOKUP(I161,'1. Standard_Cost'!$B$4:$D$8,3))*J161*K161),"0")</f>
        <v>270375</v>
      </c>
      <c r="M161" s="102">
        <f>L161*'1. Standard_Cost'!F4</f>
        <v>45152.625</v>
      </c>
      <c r="N161" s="103"/>
      <c r="O161" s="103"/>
      <c r="P161" s="103"/>
      <c r="Q161" s="103"/>
      <c r="R161" s="104">
        <f>+N161*P161*'1. Standard_Cost'!$B$12</f>
        <v>0</v>
      </c>
      <c r="S161" s="104">
        <f>+N161*O161*P161*'1. Standard_Cost'!$C$12</f>
        <v>0</v>
      </c>
      <c r="T161" s="104">
        <f>+N161*P161*Q161*'1. Standard_Cost'!$D$12</f>
        <v>0</v>
      </c>
      <c r="U161" s="104">
        <f>+N161*O161*'1. Standard_Cost'!$E$12</f>
        <v>0</v>
      </c>
      <c r="V161" s="103"/>
      <c r="W161" s="103"/>
      <c r="X161" s="103"/>
      <c r="Y161" s="104">
        <f>+V161*((X161*'1. Standard_Cost'!$B$16)+(W161*X161*'1. Standard_Cost'!$C$16))</f>
        <v>0</v>
      </c>
      <c r="Z161" s="103"/>
      <c r="AA161" s="103"/>
      <c r="AB161" s="104">
        <f>+Z161*'1. Standard_Cost'!$B$20+AA161*'1. Standard_Cost'!$C$20</f>
        <v>0</v>
      </c>
      <c r="AC161" s="105">
        <v>45000</v>
      </c>
      <c r="AD161" s="106"/>
      <c r="AE161" s="104">
        <f>SUM(AD161,AC161,AB161,Y161,U161,T161,S161,R161)*'1. Standard_Cost'!B28</f>
        <v>9000</v>
      </c>
      <c r="AF161" s="104">
        <f>SUM(AD161,AE161)</f>
        <v>9000</v>
      </c>
      <c r="AG161" s="103"/>
      <c r="AH161" s="103"/>
      <c r="AI161" s="103"/>
      <c r="AJ161" s="107"/>
      <c r="AK161" s="107"/>
      <c r="AL161" s="107"/>
      <c r="AM161" s="104">
        <f>AG161*'1. Standard_Cost'!B49+'Incremental_Cost Year 2021'!AH168*'1. Standard_Cost'!C49+'Incremental_Cost Year 2021'!AI168*'1. Standard_Cost'!D49+'Incremental_Cost Year 2021'!AJ168+'Incremental_Cost Year 2021'!AL168+AK161</f>
        <v>0</v>
      </c>
      <c r="AN161" s="104">
        <f>AM161*'1. Standard_Cost'!C53</f>
        <v>0</v>
      </c>
      <c r="AO161" s="107"/>
      <c r="AQ161" s="104">
        <f t="shared" ref="AQ161:AQ164" si="245">L161+M161</f>
        <v>315527.625</v>
      </c>
      <c r="AR161" s="104">
        <f t="shared" ref="AR161:AR164" si="246">AF161</f>
        <v>9000</v>
      </c>
      <c r="AS161" s="104">
        <f t="shared" ref="AS161:AS164" si="247">AM161+AN161</f>
        <v>0</v>
      </c>
      <c r="AT161" s="104">
        <f>SUM(AQ161,AR161,AS161)</f>
        <v>324527.625</v>
      </c>
      <c r="AU161" s="108">
        <f t="shared" ref="AU161:AU164" si="248">AT161</f>
        <v>324527.625</v>
      </c>
      <c r="AV161" s="108"/>
      <c r="AW161" s="108"/>
      <c r="AX161" s="108"/>
      <c r="AY161" s="108"/>
      <c r="AZ161" s="108"/>
      <c r="BA161" s="109">
        <f t="shared" ref="BA161:BA164" si="249">SUM(AU161:AZ161)-AT161</f>
        <v>0</v>
      </c>
    </row>
    <row r="162" spans="1:53" ht="14.1" customHeight="1" outlineLevel="2" x14ac:dyDescent="0.2">
      <c r="A162" s="68"/>
      <c r="B162" s="94"/>
      <c r="C162" s="142"/>
      <c r="D162" s="110"/>
      <c r="E162" s="110"/>
      <c r="F162" s="110"/>
      <c r="G162" s="111"/>
      <c r="H162" s="99" t="s">
        <v>607</v>
      </c>
      <c r="I162" s="100" t="s">
        <v>4</v>
      </c>
      <c r="J162" s="101">
        <v>1</v>
      </c>
      <c r="K162" s="101">
        <v>1</v>
      </c>
      <c r="L162" s="102">
        <f>IF(I162&lt;&gt;0,((VLOOKUP(I162,'1. Standard_Cost'!$B$4:$D$8,2)+VLOOKUP(I162,'1. Standard_Cost'!$B$4:$D$8,3))*J162*K162),"0")</f>
        <v>80100</v>
      </c>
      <c r="M162" s="218">
        <f>L162*'1. Standard_Cost'!F4</f>
        <v>13376.7</v>
      </c>
      <c r="N162" s="103"/>
      <c r="O162" s="103"/>
      <c r="P162" s="103"/>
      <c r="Q162" s="103"/>
      <c r="R162" s="104">
        <f>+N162*P162*'1. Standard_Cost'!$B$12</f>
        <v>0</v>
      </c>
      <c r="S162" s="104">
        <f>+N162*O162*P162*'1. Standard_Cost'!$C$12</f>
        <v>0</v>
      </c>
      <c r="T162" s="104">
        <f>+N162*P162*Q162*'1. Standard_Cost'!$D$12</f>
        <v>0</v>
      </c>
      <c r="U162" s="104">
        <f>+N162*O162*'1. Standard_Cost'!$E$12</f>
        <v>0</v>
      </c>
      <c r="V162" s="103"/>
      <c r="W162" s="103"/>
      <c r="X162" s="103"/>
      <c r="Y162" s="104">
        <f>+V162*((X162*'1. Standard_Cost'!$B$16)+(W162*X162*'1. Standard_Cost'!$C$16))</f>
        <v>0</v>
      </c>
      <c r="Z162" s="103"/>
      <c r="AA162" s="103"/>
      <c r="AB162" s="104">
        <f>+Z162*'1. Standard_Cost'!$B$20+AA162*'1. Standard_Cost'!$C$20</f>
        <v>0</v>
      </c>
      <c r="AC162" s="105"/>
      <c r="AD162" s="106"/>
      <c r="AE162" s="104">
        <f>SUM(AD162,AC162,AB162,Y162,U162,T162,S162,R162)*'1. Standard_Cost'!B53</f>
        <v>0</v>
      </c>
      <c r="AF162" s="104">
        <f t="shared" ref="AF162:AF164" si="250">SUM(AD162,AE162)</f>
        <v>0</v>
      </c>
      <c r="AG162" s="103"/>
      <c r="AH162" s="103">
        <v>0</v>
      </c>
      <c r="AI162" s="103">
        <v>0</v>
      </c>
      <c r="AJ162" s="107"/>
      <c r="AK162" s="107"/>
      <c r="AL162" s="107"/>
      <c r="AM162" s="104">
        <f>AG162*'1. Standard_Cost'!B49+'Incremental_Cost Year 2021'!AH169*'1. Standard_Cost'!C49+'Incremental_Cost Year 2021'!AI169*'1. Standard_Cost'!D49+'Incremental_Cost Year 2021'!AJ169+'Incremental_Cost Year 2021'!AL169+AK162</f>
        <v>0</v>
      </c>
      <c r="AN162" s="104">
        <f>AM162*'1. Standard_Cost'!C53</f>
        <v>0</v>
      </c>
      <c r="AO162" s="107"/>
      <c r="AQ162" s="104">
        <f t="shared" si="245"/>
        <v>93476.7</v>
      </c>
      <c r="AR162" s="104">
        <f t="shared" si="246"/>
        <v>0</v>
      </c>
      <c r="AS162" s="104">
        <f t="shared" si="247"/>
        <v>0</v>
      </c>
      <c r="AT162" s="104">
        <f t="shared" ref="AT162:AT164" si="251">SUM(AQ162,AR162,AS162)</f>
        <v>93476.7</v>
      </c>
      <c r="AU162" s="108">
        <f t="shared" si="248"/>
        <v>93476.7</v>
      </c>
      <c r="AV162" s="108">
        <v>0</v>
      </c>
      <c r="AW162" s="108"/>
      <c r="AX162" s="108"/>
      <c r="AY162" s="108"/>
      <c r="AZ162" s="108"/>
      <c r="BA162" s="109">
        <f t="shared" si="249"/>
        <v>0</v>
      </c>
    </row>
    <row r="163" spans="1:53" ht="14.1" customHeight="1" outlineLevel="2" x14ac:dyDescent="0.2">
      <c r="A163" s="68"/>
      <c r="B163" s="94"/>
      <c r="C163" s="142"/>
      <c r="D163" s="110"/>
      <c r="E163" s="110"/>
      <c r="F163" s="110"/>
      <c r="G163" s="111"/>
      <c r="H163" s="99" t="s">
        <v>608</v>
      </c>
      <c r="I163" s="100" t="s">
        <v>3</v>
      </c>
      <c r="J163" s="101">
        <v>1</v>
      </c>
      <c r="K163" s="101">
        <v>1</v>
      </c>
      <c r="L163" s="102">
        <f>IF(I163&lt;&gt;0,((VLOOKUP(I163,'1. Standard_Cost'!$B$4:$D$8,2)+VLOOKUP(I163,'1. Standard_Cost'!$B$4:$D$8,3))*J163*K163),"0")</f>
        <v>100100</v>
      </c>
      <c r="M163" s="102">
        <f>L163*'1. Standard_Cost'!F4</f>
        <v>16716.7</v>
      </c>
      <c r="N163" s="103"/>
      <c r="O163" s="103"/>
      <c r="P163" s="103"/>
      <c r="Q163" s="103"/>
      <c r="R163" s="104">
        <f>+N163*P163*'1. Standard_Cost'!$B$12</f>
        <v>0</v>
      </c>
      <c r="S163" s="104">
        <f>+N163*O163*P163*'1. Standard_Cost'!$C$12</f>
        <v>0</v>
      </c>
      <c r="T163" s="104">
        <f>+N163*P163*Q163*'1. Standard_Cost'!$D$12</f>
        <v>0</v>
      </c>
      <c r="U163" s="104">
        <f>+N163*O163*'1. Standard_Cost'!$E$12</f>
        <v>0</v>
      </c>
      <c r="V163" s="103"/>
      <c r="W163" s="103"/>
      <c r="X163" s="103"/>
      <c r="Y163" s="104">
        <f>+V163*((X163*'1. Standard_Cost'!$B$16)+(W163*X163*'1. Standard_Cost'!$C$16))</f>
        <v>0</v>
      </c>
      <c r="Z163" s="103"/>
      <c r="AA163" s="103"/>
      <c r="AB163" s="104">
        <f>+Z163*'1. Standard_Cost'!$B$20+AA163*'1. Standard_Cost'!$C$20</f>
        <v>0</v>
      </c>
      <c r="AC163" s="105"/>
      <c r="AD163" s="106"/>
      <c r="AE163" s="104">
        <f>SUM(AD163,AC163,AB163,Y163,U163,T163,S163,R163)*'1. Standard_Cost'!B53</f>
        <v>0</v>
      </c>
      <c r="AF163" s="104">
        <f t="shared" si="250"/>
        <v>0</v>
      </c>
      <c r="AG163" s="103"/>
      <c r="AH163" s="103"/>
      <c r="AI163" s="103"/>
      <c r="AJ163" s="107"/>
      <c r="AK163" s="107"/>
      <c r="AL163" s="107"/>
      <c r="AM163" s="104">
        <f>AG163*'1. Standard_Cost'!B49+'Incremental_Cost Year 2021'!AH170*'1. Standard_Cost'!C49+'Incremental_Cost Year 2021'!AI170*'1. Standard_Cost'!D49+'Incremental_Cost Year 2021'!AJ170+'Incremental_Cost Year 2021'!AL170+AK163</f>
        <v>0</v>
      </c>
      <c r="AN163" s="104">
        <f>AM163*'1. Standard_Cost'!C53</f>
        <v>0</v>
      </c>
      <c r="AO163" s="107"/>
      <c r="AQ163" s="104">
        <f t="shared" si="245"/>
        <v>116816.7</v>
      </c>
      <c r="AR163" s="104">
        <f t="shared" si="246"/>
        <v>0</v>
      </c>
      <c r="AS163" s="104">
        <f t="shared" si="247"/>
        <v>0</v>
      </c>
      <c r="AT163" s="104">
        <f t="shared" si="251"/>
        <v>116816.7</v>
      </c>
      <c r="AU163" s="108">
        <f t="shared" si="248"/>
        <v>116816.7</v>
      </c>
      <c r="AV163" s="108"/>
      <c r="AW163" s="108"/>
      <c r="AX163" s="108"/>
      <c r="AY163" s="108"/>
      <c r="AZ163" s="108"/>
      <c r="BA163" s="109">
        <f t="shared" si="249"/>
        <v>0</v>
      </c>
    </row>
    <row r="164" spans="1:53" ht="14.1" customHeight="1" outlineLevel="2" x14ac:dyDescent="0.2">
      <c r="A164" s="68"/>
      <c r="B164" s="94"/>
      <c r="C164" s="142"/>
      <c r="D164" s="110"/>
      <c r="E164" s="110"/>
      <c r="F164" s="110"/>
      <c r="G164" s="111"/>
      <c r="H164" s="112" t="s">
        <v>179</v>
      </c>
      <c r="I164" s="100"/>
      <c r="J164" s="101"/>
      <c r="K164" s="101"/>
      <c r="L164" s="102" t="str">
        <f>IF(I164&lt;&gt;0,((VLOOKUP(I164,'1. Standard_Cost'!$B$4:$D$8,2)+VLOOKUP(I164,'1. Standard_Cost'!$B$4:$D$8,3))*J164*K164),"0")</f>
        <v>0</v>
      </c>
      <c r="M164" s="102">
        <f>L164*'1. Standard_Cost'!F29</f>
        <v>0</v>
      </c>
      <c r="N164" s="103"/>
      <c r="O164" s="103"/>
      <c r="P164" s="103"/>
      <c r="Q164" s="103"/>
      <c r="R164" s="104">
        <f>+N164*P164*'1. Standard_Cost'!$B$12</f>
        <v>0</v>
      </c>
      <c r="S164" s="104">
        <f>+N164*O164*P164*'1. Standard_Cost'!$C$12</f>
        <v>0</v>
      </c>
      <c r="T164" s="104">
        <f>+N164*P164*Q164*'1. Standard_Cost'!$D$12</f>
        <v>0</v>
      </c>
      <c r="U164" s="104">
        <f>+N164*O164*'1. Standard_Cost'!$E$12</f>
        <v>0</v>
      </c>
      <c r="V164" s="103"/>
      <c r="W164" s="103"/>
      <c r="X164" s="103"/>
      <c r="Y164" s="104">
        <f>+V164*((X164*'1. Standard_Cost'!$B$16)+(W164*X164*'1. Standard_Cost'!$C$16))</f>
        <v>0</v>
      </c>
      <c r="Z164" s="103"/>
      <c r="AA164" s="103"/>
      <c r="AB164" s="104">
        <f>+Z164*'1. Standard_Cost'!$B$20+AA164*'1. Standard_Cost'!$C$20</f>
        <v>0</v>
      </c>
      <c r="AC164" s="105"/>
      <c r="AD164" s="106"/>
      <c r="AE164" s="104">
        <f>SUM(AD164,AC164,AB164,Y164,U164,T164,S164,R164)*'1. Standard_Cost'!B53</f>
        <v>0</v>
      </c>
      <c r="AF164" s="104">
        <f t="shared" si="250"/>
        <v>0</v>
      </c>
      <c r="AG164" s="103"/>
      <c r="AH164" s="103"/>
      <c r="AI164" s="103"/>
      <c r="AJ164" s="107"/>
      <c r="AK164" s="107"/>
      <c r="AL164" s="107"/>
      <c r="AM164" s="104">
        <f>AG164*'1. Standard_Cost'!B49+'Incremental_Cost Year 2021'!AH171*'1. Standard_Cost'!C49+'Incremental_Cost Year 2021'!AI171*'1. Standard_Cost'!D49+'Incremental_Cost Year 2021'!AJ171+'Incremental_Cost Year 2021'!AL171+AK164</f>
        <v>0</v>
      </c>
      <c r="AN164" s="104">
        <f>AM164*'1. Standard_Cost'!C53</f>
        <v>0</v>
      </c>
      <c r="AO164" s="107"/>
      <c r="AQ164" s="104">
        <f t="shared" si="245"/>
        <v>0</v>
      </c>
      <c r="AR164" s="104">
        <f t="shared" si="246"/>
        <v>0</v>
      </c>
      <c r="AS164" s="104">
        <f t="shared" si="247"/>
        <v>0</v>
      </c>
      <c r="AT164" s="104">
        <f t="shared" si="251"/>
        <v>0</v>
      </c>
      <c r="AU164" s="108">
        <f t="shared" si="248"/>
        <v>0</v>
      </c>
      <c r="AV164" s="108"/>
      <c r="AW164" s="108"/>
      <c r="AX164" s="108"/>
      <c r="AY164" s="108"/>
      <c r="AZ164" s="108"/>
      <c r="BA164" s="109">
        <f t="shared" si="249"/>
        <v>0</v>
      </c>
    </row>
    <row r="165" spans="1:53" ht="24.6" customHeight="1" outlineLevel="1" x14ac:dyDescent="0.2">
      <c r="A165" s="68"/>
      <c r="B165" s="141"/>
      <c r="C165" s="142"/>
      <c r="D165" s="113" t="s">
        <v>515</v>
      </c>
      <c r="E165" s="113" t="s">
        <v>235</v>
      </c>
      <c r="F165" s="114" t="s">
        <v>154</v>
      </c>
      <c r="G165" s="115" t="s">
        <v>155</v>
      </c>
      <c r="H165" s="122" t="s">
        <v>236</v>
      </c>
      <c r="I165" s="117"/>
      <c r="J165" s="117"/>
      <c r="K165" s="117"/>
      <c r="L165" s="118">
        <f>SUM(L161:L164)</f>
        <v>450575</v>
      </c>
      <c r="M165" s="118">
        <f>SUM(M161:M164)</f>
        <v>75246.024999999994</v>
      </c>
      <c r="N165" s="117"/>
      <c r="O165" s="117"/>
      <c r="P165" s="117"/>
      <c r="Q165" s="117"/>
      <c r="R165" s="119">
        <f>SUM(R161:R164)</f>
        <v>0</v>
      </c>
      <c r="S165" s="119">
        <f>SUM(S161:S164)</f>
        <v>0</v>
      </c>
      <c r="T165" s="119">
        <f>SUM(T161:T164)</f>
        <v>0</v>
      </c>
      <c r="U165" s="119">
        <f>SUM(U161:U164)</f>
        <v>0</v>
      </c>
      <c r="V165" s="117"/>
      <c r="W165" s="117"/>
      <c r="X165" s="117"/>
      <c r="Y165" s="118">
        <f>SUM(Y161:Y164)</f>
        <v>0</v>
      </c>
      <c r="Z165" s="117"/>
      <c r="AA165" s="117"/>
      <c r="AB165" s="118">
        <f t="shared" ref="AB165:AF165" si="252">SUM(AB161:AB164)</f>
        <v>0</v>
      </c>
      <c r="AC165" s="118">
        <f t="shared" si="252"/>
        <v>45000</v>
      </c>
      <c r="AD165" s="118">
        <f t="shared" si="252"/>
        <v>0</v>
      </c>
      <c r="AE165" s="118">
        <f t="shared" si="252"/>
        <v>9000</v>
      </c>
      <c r="AF165" s="118">
        <f t="shared" si="252"/>
        <v>9000</v>
      </c>
      <c r="AG165" s="117"/>
      <c r="AH165" s="117"/>
      <c r="AI165" s="117"/>
      <c r="AJ165" s="119">
        <f>SUM(AJ161:AJ164)</f>
        <v>0</v>
      </c>
      <c r="AK165" s="119">
        <f t="shared" ref="AK165:AN165" si="253">SUM(AK161:AK164)</f>
        <v>0</v>
      </c>
      <c r="AL165" s="119">
        <f t="shared" si="253"/>
        <v>0</v>
      </c>
      <c r="AM165" s="119">
        <f t="shared" si="253"/>
        <v>0</v>
      </c>
      <c r="AN165" s="119">
        <f t="shared" si="253"/>
        <v>0</v>
      </c>
      <c r="AO165" s="116"/>
      <c r="AP165" s="120"/>
      <c r="AQ165" s="121">
        <f t="shared" ref="AQ165:BA165" si="254">SUM(AQ161:AQ164)</f>
        <v>525821.02500000002</v>
      </c>
      <c r="AR165" s="121">
        <f t="shared" si="254"/>
        <v>9000</v>
      </c>
      <c r="AS165" s="121">
        <f t="shared" si="254"/>
        <v>0</v>
      </c>
      <c r="AT165" s="121">
        <f t="shared" si="254"/>
        <v>534821.02500000002</v>
      </c>
      <c r="AU165" s="121">
        <f t="shared" si="254"/>
        <v>534821.02500000002</v>
      </c>
      <c r="AV165" s="121">
        <f t="shared" si="254"/>
        <v>0</v>
      </c>
      <c r="AW165" s="121">
        <f t="shared" si="254"/>
        <v>0</v>
      </c>
      <c r="AX165" s="121">
        <f t="shared" si="254"/>
        <v>0</v>
      </c>
      <c r="AY165" s="121">
        <f t="shared" si="254"/>
        <v>0</v>
      </c>
      <c r="AZ165" s="121">
        <f t="shared" si="254"/>
        <v>0</v>
      </c>
      <c r="BA165" s="121">
        <f t="shared" si="254"/>
        <v>0</v>
      </c>
    </row>
    <row r="166" spans="1:53" ht="14.1" customHeight="1" outlineLevel="2" x14ac:dyDescent="0.2">
      <c r="A166" s="68"/>
      <c r="B166" s="94"/>
      <c r="C166" s="142"/>
      <c r="D166" s="96"/>
      <c r="E166" s="96"/>
      <c r="F166" s="97"/>
      <c r="G166" s="98"/>
      <c r="H166" s="99" t="s">
        <v>606</v>
      </c>
      <c r="I166" s="100" t="s">
        <v>1</v>
      </c>
      <c r="J166" s="101">
        <v>1</v>
      </c>
      <c r="K166" s="101">
        <v>2</v>
      </c>
      <c r="L166" s="102">
        <f>IF(I166&lt;&gt;0,((VLOOKUP(I166,'1. Standard_Cost'!$B$4:$D$8,2)+VLOOKUP(I166,'1. Standard_Cost'!$B$4:$D$8,3))*J166*K166),"0")</f>
        <v>180250</v>
      </c>
      <c r="M166" s="102">
        <f>L166*'1. Standard_Cost'!F4</f>
        <v>30101.75</v>
      </c>
      <c r="N166" s="103"/>
      <c r="O166" s="103"/>
      <c r="P166" s="103"/>
      <c r="Q166" s="103"/>
      <c r="R166" s="104">
        <f>+N166*P166*'1. Standard_Cost'!$B$12</f>
        <v>0</v>
      </c>
      <c r="S166" s="104">
        <f>+N166*O166*P166*'1. Standard_Cost'!$C$12</f>
        <v>0</v>
      </c>
      <c r="T166" s="104">
        <f>+N166*P166*Q166*'1. Standard_Cost'!$D$12</f>
        <v>0</v>
      </c>
      <c r="U166" s="104">
        <f>+N166*O166*'1. Standard_Cost'!$E$12</f>
        <v>0</v>
      </c>
      <c r="V166" s="103"/>
      <c r="W166" s="103"/>
      <c r="X166" s="103"/>
      <c r="Y166" s="104">
        <f>+V166*((X166*'1. Standard_Cost'!$B$16)+(W166*X166*'1. Standard_Cost'!$C$16))</f>
        <v>0</v>
      </c>
      <c r="Z166" s="103"/>
      <c r="AA166" s="103"/>
      <c r="AB166" s="104">
        <f>+Z166*'1. Standard_Cost'!$B$20+AA166*'1. Standard_Cost'!$C$20</f>
        <v>0</v>
      </c>
      <c r="AC166" s="105">
        <v>30000</v>
      </c>
      <c r="AD166" s="106"/>
      <c r="AE166" s="104">
        <f>SUM(AD166,AC166,AB166,Y166,U166,T166,S166,R166)*'1. Standard_Cost'!B28</f>
        <v>6000</v>
      </c>
      <c r="AF166" s="104">
        <f>SUM(AD166,AE166)</f>
        <v>6000</v>
      </c>
      <c r="AG166" s="103"/>
      <c r="AH166" s="103"/>
      <c r="AI166" s="103"/>
      <c r="AJ166" s="107"/>
      <c r="AK166" s="107"/>
      <c r="AL166" s="107"/>
      <c r="AM166" s="104">
        <f>AG166*'1. Standard_Cost'!B54+'Incremental_Cost Year 2021'!AH173*'1. Standard_Cost'!C54+'Incremental_Cost Year 2021'!AI173*'1. Standard_Cost'!D54+'Incremental_Cost Year 2021'!AJ173+'Incremental_Cost Year 2021'!AL173+AK166</f>
        <v>0</v>
      </c>
      <c r="AN166" s="104">
        <f>AM166*'1. Standard_Cost'!C58</f>
        <v>0</v>
      </c>
      <c r="AO166" s="107"/>
      <c r="AQ166" s="104">
        <f t="shared" ref="AQ166:AQ169" si="255">L166+M166</f>
        <v>210351.75</v>
      </c>
      <c r="AR166" s="104">
        <f t="shared" ref="AR166:AR169" si="256">AF166</f>
        <v>6000</v>
      </c>
      <c r="AS166" s="104">
        <f t="shared" ref="AS166:AS169" si="257">AM166+AN166</f>
        <v>0</v>
      </c>
      <c r="AT166" s="104">
        <f>SUM(AQ166,AR166,AS166)</f>
        <v>216351.75</v>
      </c>
      <c r="AU166" s="108">
        <f t="shared" ref="AU166:AU169" si="258">AT166</f>
        <v>216351.75</v>
      </c>
      <c r="AV166" s="108"/>
      <c r="AW166" s="108"/>
      <c r="AX166" s="108"/>
      <c r="AY166" s="108"/>
      <c r="AZ166" s="108"/>
      <c r="BA166" s="109">
        <f t="shared" ref="BA166:BA169" si="259">SUM(AU166:AZ166)-AT166</f>
        <v>0</v>
      </c>
    </row>
    <row r="167" spans="1:53" ht="14.1" customHeight="1" outlineLevel="2" x14ac:dyDescent="0.2">
      <c r="A167" s="68"/>
      <c r="B167" s="94"/>
      <c r="C167" s="142"/>
      <c r="D167" s="110"/>
      <c r="E167" s="110"/>
      <c r="F167" s="110"/>
      <c r="G167" s="111"/>
      <c r="H167" s="99" t="s">
        <v>50</v>
      </c>
      <c r="I167" s="100"/>
      <c r="J167" s="101"/>
      <c r="K167" s="101"/>
      <c r="L167" s="102" t="str">
        <f>IF(I167&lt;&gt;0,((VLOOKUP(I167,'1. Standard_Cost'!$B$4:$D$8,2)+VLOOKUP(I167,'1. Standard_Cost'!$B$4:$D$8,3))*J167*K167),"0")</f>
        <v>0</v>
      </c>
      <c r="M167" s="102">
        <f>L167*'1. Standard_Cost'!F34</f>
        <v>0</v>
      </c>
      <c r="N167" s="103"/>
      <c r="O167" s="103"/>
      <c r="P167" s="103"/>
      <c r="Q167" s="103"/>
      <c r="R167" s="104">
        <f>+N167*P167*'1. Standard_Cost'!$B$12</f>
        <v>0</v>
      </c>
      <c r="S167" s="104">
        <f>+N167*O167*P167*'1. Standard_Cost'!$C$12</f>
        <v>0</v>
      </c>
      <c r="T167" s="104">
        <f>+N167*P167*Q167*'1. Standard_Cost'!$D$12</f>
        <v>0</v>
      </c>
      <c r="U167" s="104">
        <f>+N167*O167*'1. Standard_Cost'!$E$12</f>
        <v>0</v>
      </c>
      <c r="V167" s="103"/>
      <c r="W167" s="103"/>
      <c r="X167" s="103"/>
      <c r="Y167" s="104">
        <f>+V167*((X167*'1. Standard_Cost'!$B$16)+(W167*X167*'1. Standard_Cost'!$C$16))</f>
        <v>0</v>
      </c>
      <c r="Z167" s="103"/>
      <c r="AA167" s="103"/>
      <c r="AB167" s="104">
        <f>+Z167*'1. Standard_Cost'!$B$20+AA167*'1. Standard_Cost'!$C$20</f>
        <v>0</v>
      </c>
      <c r="AC167" s="105"/>
      <c r="AD167" s="106"/>
      <c r="AE167" s="104">
        <f>SUM(AD167,AC167,AB167,Y167,U167,T167,S167,R167)*'1. Standard_Cost'!B58</f>
        <v>0</v>
      </c>
      <c r="AF167" s="104">
        <f t="shared" ref="AF167:AF169" si="260">SUM(AD167,AE167)</f>
        <v>0</v>
      </c>
      <c r="AG167" s="103"/>
      <c r="AH167" s="103">
        <v>0</v>
      </c>
      <c r="AI167" s="103">
        <v>0</v>
      </c>
      <c r="AJ167" s="107"/>
      <c r="AK167" s="107"/>
      <c r="AL167" s="107"/>
      <c r="AM167" s="104">
        <f>AG167*'1. Standard_Cost'!B54+'Incremental_Cost Year 2021'!AH174*'1. Standard_Cost'!C54+'Incremental_Cost Year 2021'!AI174*'1. Standard_Cost'!D54+'Incremental_Cost Year 2021'!AJ174+'Incremental_Cost Year 2021'!AL174+AK167</f>
        <v>0</v>
      </c>
      <c r="AN167" s="104">
        <f>AM167*'1. Standard_Cost'!C58</f>
        <v>0</v>
      </c>
      <c r="AO167" s="107"/>
      <c r="AQ167" s="104">
        <f t="shared" si="255"/>
        <v>0</v>
      </c>
      <c r="AR167" s="104">
        <f t="shared" si="256"/>
        <v>0</v>
      </c>
      <c r="AS167" s="104">
        <f t="shared" si="257"/>
        <v>0</v>
      </c>
      <c r="AT167" s="104">
        <f t="shared" ref="AT167:AT169" si="261">SUM(AQ167,AR167,AS167)</f>
        <v>0</v>
      </c>
      <c r="AU167" s="108">
        <f t="shared" si="258"/>
        <v>0</v>
      </c>
      <c r="AV167" s="108">
        <v>0</v>
      </c>
      <c r="AW167" s="108"/>
      <c r="AX167" s="108"/>
      <c r="AY167" s="108"/>
      <c r="AZ167" s="108"/>
      <c r="BA167" s="109">
        <f t="shared" si="259"/>
        <v>0</v>
      </c>
    </row>
    <row r="168" spans="1:53" ht="14.1" customHeight="1" outlineLevel="2" x14ac:dyDescent="0.2">
      <c r="A168" s="68"/>
      <c r="B168" s="94"/>
      <c r="C168" s="142"/>
      <c r="D168" s="110"/>
      <c r="E168" s="110"/>
      <c r="F168" s="110"/>
      <c r="G168" s="111"/>
      <c r="H168" s="99" t="s">
        <v>51</v>
      </c>
      <c r="I168" s="100"/>
      <c r="J168" s="101"/>
      <c r="K168" s="101"/>
      <c r="L168" s="102" t="str">
        <f>IF(I168&lt;&gt;0,((VLOOKUP(I168,'1. Standard_Cost'!$B$4:$D$8,2)+VLOOKUP(I168,'1. Standard_Cost'!$B$4:$D$8,3))*J168*K168),"0")</f>
        <v>0</v>
      </c>
      <c r="M168" s="102">
        <f>L168*'1. Standard_Cost'!F34</f>
        <v>0</v>
      </c>
      <c r="N168" s="103"/>
      <c r="O168" s="103"/>
      <c r="P168" s="103"/>
      <c r="Q168" s="103"/>
      <c r="R168" s="104">
        <f>+N168*P168*'1. Standard_Cost'!$B$12</f>
        <v>0</v>
      </c>
      <c r="S168" s="104">
        <f>+N168*O168*P168*'1. Standard_Cost'!$C$12</f>
        <v>0</v>
      </c>
      <c r="T168" s="104">
        <f>+N168*P168*Q168*'1. Standard_Cost'!$D$12</f>
        <v>0</v>
      </c>
      <c r="U168" s="104">
        <f>+N168*O168*'1. Standard_Cost'!$E$12</f>
        <v>0</v>
      </c>
      <c r="V168" s="103"/>
      <c r="W168" s="103"/>
      <c r="X168" s="103"/>
      <c r="Y168" s="104">
        <f>+V168*((X168*'1. Standard_Cost'!$B$16)+(W168*X168*'1. Standard_Cost'!$C$16))</f>
        <v>0</v>
      </c>
      <c r="Z168" s="103"/>
      <c r="AA168" s="103"/>
      <c r="AB168" s="104">
        <f>+Z168*'1. Standard_Cost'!$B$20+AA168*'1. Standard_Cost'!$C$20</f>
        <v>0</v>
      </c>
      <c r="AC168" s="105"/>
      <c r="AD168" s="106"/>
      <c r="AE168" s="104">
        <f>SUM(AD168,AC168,AB168,Y168,U168,T168,S168,R168)*'1. Standard_Cost'!B58</f>
        <v>0</v>
      </c>
      <c r="AF168" s="104">
        <f t="shared" si="260"/>
        <v>0</v>
      </c>
      <c r="AG168" s="103"/>
      <c r="AH168" s="103"/>
      <c r="AI168" s="103"/>
      <c r="AJ168" s="107"/>
      <c r="AK168" s="107"/>
      <c r="AL168" s="107"/>
      <c r="AM168" s="104">
        <f>AG168*'1. Standard_Cost'!B54+'Incremental_Cost Year 2021'!AH175*'1. Standard_Cost'!C54+'Incremental_Cost Year 2021'!AI175*'1. Standard_Cost'!D54+'Incremental_Cost Year 2021'!AJ175+'Incremental_Cost Year 2021'!AL175+AK168</f>
        <v>0</v>
      </c>
      <c r="AN168" s="104">
        <f>AM168*'1. Standard_Cost'!C58</f>
        <v>0</v>
      </c>
      <c r="AO168" s="107"/>
      <c r="AQ168" s="104">
        <f t="shared" si="255"/>
        <v>0</v>
      </c>
      <c r="AR168" s="104">
        <f t="shared" si="256"/>
        <v>0</v>
      </c>
      <c r="AS168" s="104">
        <f t="shared" si="257"/>
        <v>0</v>
      </c>
      <c r="AT168" s="104">
        <f t="shared" si="261"/>
        <v>0</v>
      </c>
      <c r="AU168" s="108">
        <f t="shared" si="258"/>
        <v>0</v>
      </c>
      <c r="AV168" s="108"/>
      <c r="AW168" s="108"/>
      <c r="AX168" s="108"/>
      <c r="AY168" s="108"/>
      <c r="AZ168" s="108"/>
      <c r="BA168" s="109">
        <f t="shared" si="259"/>
        <v>0</v>
      </c>
    </row>
    <row r="169" spans="1:53" ht="14.1" customHeight="1" outlineLevel="2" x14ac:dyDescent="0.2">
      <c r="A169" s="68"/>
      <c r="B169" s="94"/>
      <c r="C169" s="142"/>
      <c r="D169" s="110"/>
      <c r="E169" s="110"/>
      <c r="F169" s="110"/>
      <c r="G169" s="111"/>
      <c r="H169" s="112" t="s">
        <v>179</v>
      </c>
      <c r="I169" s="100"/>
      <c r="J169" s="101"/>
      <c r="K169" s="101"/>
      <c r="L169" s="102" t="str">
        <f>IF(I169&lt;&gt;0,((VLOOKUP(I169,'1. Standard_Cost'!$B$4:$D$8,2)+VLOOKUP(I169,'1. Standard_Cost'!$B$4:$D$8,3))*J169*K169),"0")</f>
        <v>0</v>
      </c>
      <c r="M169" s="102">
        <f>L169*'1. Standard_Cost'!F34</f>
        <v>0</v>
      </c>
      <c r="N169" s="103"/>
      <c r="O169" s="103"/>
      <c r="P169" s="103"/>
      <c r="Q169" s="103"/>
      <c r="R169" s="104">
        <f>+N169*P169*'1. Standard_Cost'!$B$12</f>
        <v>0</v>
      </c>
      <c r="S169" s="104">
        <f>+N169*O169*P169*'1. Standard_Cost'!$C$12</f>
        <v>0</v>
      </c>
      <c r="T169" s="104">
        <f>+N169*P169*Q169*'1. Standard_Cost'!$D$12</f>
        <v>0</v>
      </c>
      <c r="U169" s="104">
        <f>+N169*O169*'1. Standard_Cost'!$E$12</f>
        <v>0</v>
      </c>
      <c r="V169" s="103"/>
      <c r="W169" s="103"/>
      <c r="X169" s="103"/>
      <c r="Y169" s="104">
        <f>+V169*((X169*'1. Standard_Cost'!$B$16)+(W169*X169*'1. Standard_Cost'!$C$16))</f>
        <v>0</v>
      </c>
      <c r="Z169" s="103"/>
      <c r="AA169" s="103"/>
      <c r="AB169" s="104">
        <f>+Z169*'1. Standard_Cost'!$B$20+AA169*'1. Standard_Cost'!$C$20</f>
        <v>0</v>
      </c>
      <c r="AC169" s="105"/>
      <c r="AD169" s="106"/>
      <c r="AE169" s="104">
        <f>SUM(AD169,AC169,AB169,Y169,U169,T169,S169,R169)*'1. Standard_Cost'!B58</f>
        <v>0</v>
      </c>
      <c r="AF169" s="104">
        <f t="shared" si="260"/>
        <v>0</v>
      </c>
      <c r="AG169" s="103"/>
      <c r="AH169" s="103"/>
      <c r="AI169" s="103"/>
      <c r="AJ169" s="107"/>
      <c r="AK169" s="107"/>
      <c r="AL169" s="107"/>
      <c r="AM169" s="104">
        <f>AG169*'1. Standard_Cost'!B54+'Incremental_Cost Year 2021'!AH176*'1. Standard_Cost'!C54+'Incremental_Cost Year 2021'!AI176*'1. Standard_Cost'!D54+'Incremental_Cost Year 2021'!AJ176+'Incremental_Cost Year 2021'!AL176+AK169</f>
        <v>0</v>
      </c>
      <c r="AN169" s="104">
        <f>AM169*'1. Standard_Cost'!C58</f>
        <v>0</v>
      </c>
      <c r="AO169" s="107"/>
      <c r="AQ169" s="104">
        <f t="shared" si="255"/>
        <v>0</v>
      </c>
      <c r="AR169" s="104">
        <f t="shared" si="256"/>
        <v>0</v>
      </c>
      <c r="AS169" s="104">
        <f t="shared" si="257"/>
        <v>0</v>
      </c>
      <c r="AT169" s="104">
        <f t="shared" si="261"/>
        <v>0</v>
      </c>
      <c r="AU169" s="108">
        <f t="shared" si="258"/>
        <v>0</v>
      </c>
      <c r="AV169" s="108"/>
      <c r="AW169" s="108"/>
      <c r="AX169" s="108"/>
      <c r="AY169" s="108"/>
      <c r="AZ169" s="108"/>
      <c r="BA169" s="109">
        <f t="shared" si="259"/>
        <v>0</v>
      </c>
    </row>
    <row r="170" spans="1:53" ht="54.75" customHeight="1" outlineLevel="1" x14ac:dyDescent="0.2">
      <c r="A170" s="68"/>
      <c r="B170" s="141"/>
      <c r="C170" s="142"/>
      <c r="D170" s="113" t="s">
        <v>515</v>
      </c>
      <c r="E170" s="113" t="s">
        <v>237</v>
      </c>
      <c r="F170" s="114" t="s">
        <v>154</v>
      </c>
      <c r="G170" s="115" t="s">
        <v>155</v>
      </c>
      <c r="H170" s="122" t="s">
        <v>238</v>
      </c>
      <c r="I170" s="117"/>
      <c r="J170" s="117"/>
      <c r="K170" s="117"/>
      <c r="L170" s="118">
        <f>SUM(L166:L169)</f>
        <v>180250</v>
      </c>
      <c r="M170" s="118">
        <f>SUM(M166:M169)</f>
        <v>30101.75</v>
      </c>
      <c r="N170" s="117"/>
      <c r="O170" s="117"/>
      <c r="P170" s="117"/>
      <c r="Q170" s="117"/>
      <c r="R170" s="119">
        <f>SUM(R166:R169)</f>
        <v>0</v>
      </c>
      <c r="S170" s="119">
        <f>SUM(S166:S169)</f>
        <v>0</v>
      </c>
      <c r="T170" s="119">
        <f>SUM(T166:T169)</f>
        <v>0</v>
      </c>
      <c r="U170" s="119">
        <f>SUM(U166:U169)</f>
        <v>0</v>
      </c>
      <c r="V170" s="117"/>
      <c r="W170" s="117"/>
      <c r="X170" s="117"/>
      <c r="Y170" s="118">
        <f>SUM(Y166:Y169)</f>
        <v>0</v>
      </c>
      <c r="Z170" s="117"/>
      <c r="AA170" s="117"/>
      <c r="AB170" s="118">
        <f t="shared" ref="AB170:AF170" si="262">SUM(AB166:AB169)</f>
        <v>0</v>
      </c>
      <c r="AC170" s="118">
        <f t="shared" si="262"/>
        <v>30000</v>
      </c>
      <c r="AD170" s="118">
        <f t="shared" si="262"/>
        <v>0</v>
      </c>
      <c r="AE170" s="118">
        <f t="shared" si="262"/>
        <v>6000</v>
      </c>
      <c r="AF170" s="118">
        <f t="shared" si="262"/>
        <v>6000</v>
      </c>
      <c r="AG170" s="117"/>
      <c r="AH170" s="117"/>
      <c r="AI170" s="117"/>
      <c r="AJ170" s="119">
        <f>SUM(AJ166:AJ169)</f>
        <v>0</v>
      </c>
      <c r="AK170" s="119">
        <f t="shared" ref="AK170:AN170" si="263">SUM(AK166:AK169)</f>
        <v>0</v>
      </c>
      <c r="AL170" s="119">
        <f t="shared" si="263"/>
        <v>0</v>
      </c>
      <c r="AM170" s="119">
        <f t="shared" si="263"/>
        <v>0</v>
      </c>
      <c r="AN170" s="119">
        <f t="shared" si="263"/>
        <v>0</v>
      </c>
      <c r="AO170" s="116"/>
      <c r="AP170" s="120"/>
      <c r="AQ170" s="121">
        <f t="shared" ref="AQ170:BA170" si="264">SUM(AQ166:AQ169)</f>
        <v>210351.75</v>
      </c>
      <c r="AR170" s="121">
        <f t="shared" si="264"/>
        <v>6000</v>
      </c>
      <c r="AS170" s="121">
        <f t="shared" si="264"/>
        <v>0</v>
      </c>
      <c r="AT170" s="121">
        <f t="shared" si="264"/>
        <v>216351.75</v>
      </c>
      <c r="AU170" s="121">
        <f t="shared" si="264"/>
        <v>216351.75</v>
      </c>
      <c r="AV170" s="121">
        <f t="shared" si="264"/>
        <v>0</v>
      </c>
      <c r="AW170" s="121">
        <f t="shared" si="264"/>
        <v>0</v>
      </c>
      <c r="AX170" s="121">
        <f t="shared" si="264"/>
        <v>0</v>
      </c>
      <c r="AY170" s="121">
        <f t="shared" si="264"/>
        <v>0</v>
      </c>
      <c r="AZ170" s="121">
        <f t="shared" si="264"/>
        <v>0</v>
      </c>
      <c r="BA170" s="121">
        <f t="shared" si="264"/>
        <v>0</v>
      </c>
    </row>
    <row r="171" spans="1:53" ht="14.1" customHeight="1" outlineLevel="2" x14ac:dyDescent="0.2">
      <c r="A171" s="68"/>
      <c r="B171" s="94"/>
      <c r="C171" s="142"/>
      <c r="D171" s="96"/>
      <c r="E171" s="96"/>
      <c r="F171" s="97"/>
      <c r="G171" s="98"/>
      <c r="H171" s="99" t="s">
        <v>606</v>
      </c>
      <c r="I171" s="100" t="s">
        <v>1</v>
      </c>
      <c r="J171" s="101">
        <v>4</v>
      </c>
      <c r="K171" s="101">
        <v>1</v>
      </c>
      <c r="L171" s="102">
        <f>IF(I171&lt;&gt;0,((VLOOKUP(I171,'1. Standard_Cost'!$B$4:$D$8,2)+VLOOKUP(I171,'1. Standard_Cost'!$B$4:$D$8,3))*J171*K171),"0")</f>
        <v>360500</v>
      </c>
      <c r="M171" s="102">
        <f>L171*'1. Standard_Cost'!F4</f>
        <v>60203.5</v>
      </c>
      <c r="N171" s="103"/>
      <c r="O171" s="103"/>
      <c r="P171" s="103"/>
      <c r="Q171" s="103"/>
      <c r="R171" s="104">
        <f>+N171*P171*'1. Standard_Cost'!$B$12</f>
        <v>0</v>
      </c>
      <c r="S171" s="104">
        <f>+N171*O171*P171*'1. Standard_Cost'!$C$12</f>
        <v>0</v>
      </c>
      <c r="T171" s="104">
        <f>+N171*P171*Q171*'1. Standard_Cost'!$D$12</f>
        <v>0</v>
      </c>
      <c r="U171" s="104">
        <f>+N171*O171*'1. Standard_Cost'!$E$12</f>
        <v>0</v>
      </c>
      <c r="V171" s="103"/>
      <c r="W171" s="103"/>
      <c r="X171" s="103"/>
      <c r="Y171" s="104">
        <f>+V171*((X171*'1. Standard_Cost'!$B$16)+(W171*X171*'1. Standard_Cost'!$C$16))</f>
        <v>0</v>
      </c>
      <c r="Z171" s="103"/>
      <c r="AA171" s="103"/>
      <c r="AB171" s="104">
        <f>+Z171*'1. Standard_Cost'!$B$20+AA171*'1. Standard_Cost'!$C$20</f>
        <v>0</v>
      </c>
      <c r="AC171" s="105">
        <v>60000</v>
      </c>
      <c r="AD171" s="106"/>
      <c r="AE171" s="104">
        <f>SUM(AD171,AC171,AB171,Y171,U171,T171,S171,R171)*'1. Standard_Cost'!B28</f>
        <v>12000</v>
      </c>
      <c r="AF171" s="104">
        <f>SUM(AD171,AE171)</f>
        <v>12000</v>
      </c>
      <c r="AG171" s="103"/>
      <c r="AH171" s="103"/>
      <c r="AI171" s="103"/>
      <c r="AJ171" s="107"/>
      <c r="AK171" s="107"/>
      <c r="AL171" s="107"/>
      <c r="AM171" s="104">
        <f>AG171*'1. Standard_Cost'!B59+'Incremental_Cost Year 2021'!AH178*'1. Standard_Cost'!C59+'Incremental_Cost Year 2021'!AI178*'1. Standard_Cost'!D59+'Incremental_Cost Year 2021'!AJ178+'Incremental_Cost Year 2021'!AL178+AK171</f>
        <v>0</v>
      </c>
      <c r="AN171" s="104">
        <f>AM171*'1. Standard_Cost'!C63</f>
        <v>0</v>
      </c>
      <c r="AO171" s="107"/>
      <c r="AQ171" s="104">
        <f t="shared" ref="AQ171:AQ174" si="265">L171+M171</f>
        <v>420703.5</v>
      </c>
      <c r="AR171" s="104">
        <f t="shared" ref="AR171:AR174" si="266">AF171</f>
        <v>12000</v>
      </c>
      <c r="AS171" s="104">
        <f t="shared" ref="AS171:AS174" si="267">AM171+AN171</f>
        <v>0</v>
      </c>
      <c r="AT171" s="104">
        <f>SUM(AQ171,AR171,AS171)</f>
        <v>432703.5</v>
      </c>
      <c r="AU171" s="108">
        <f t="shared" ref="AU171:AU174" si="268">AT171</f>
        <v>432703.5</v>
      </c>
      <c r="AV171" s="108"/>
      <c r="AW171" s="108"/>
      <c r="AX171" s="108"/>
      <c r="AY171" s="108"/>
      <c r="AZ171" s="108"/>
      <c r="BA171" s="109">
        <f t="shared" ref="BA171:BA174" si="269">SUM(AU171:AZ171)-AT171</f>
        <v>0</v>
      </c>
    </row>
    <row r="172" spans="1:53" ht="14.1" customHeight="1" outlineLevel="2" x14ac:dyDescent="0.2">
      <c r="A172" s="68"/>
      <c r="B172" s="94"/>
      <c r="C172" s="142"/>
      <c r="D172" s="110"/>
      <c r="E172" s="110"/>
      <c r="F172" s="110"/>
      <c r="G172" s="111"/>
      <c r="H172" s="99" t="s">
        <v>50</v>
      </c>
      <c r="I172" s="100" t="s">
        <v>3</v>
      </c>
      <c r="J172" s="101">
        <v>4</v>
      </c>
      <c r="K172" s="101">
        <v>1</v>
      </c>
      <c r="L172" s="102">
        <f>IF(I172&lt;&gt;0,((VLOOKUP(I172,'1. Standard_Cost'!$B$4:$D$8,2)+VLOOKUP(I172,'1. Standard_Cost'!$B$4:$D$8,3))*J172*K172),"0")</f>
        <v>400400</v>
      </c>
      <c r="M172" s="102">
        <f>L172*'1. Standard_Cost'!F4</f>
        <v>66866.8</v>
      </c>
      <c r="N172" s="103"/>
      <c r="O172" s="103"/>
      <c r="P172" s="103"/>
      <c r="Q172" s="103"/>
      <c r="R172" s="104">
        <f>+N172*P172*'1. Standard_Cost'!$B$12</f>
        <v>0</v>
      </c>
      <c r="S172" s="104">
        <f>+N172*O172*P172*'1. Standard_Cost'!$C$12</f>
        <v>0</v>
      </c>
      <c r="T172" s="104">
        <f>+N172*P172*Q172*'1. Standard_Cost'!$D$12</f>
        <v>0</v>
      </c>
      <c r="U172" s="104">
        <f>+N172*O172*'1. Standard_Cost'!$E$12</f>
        <v>0</v>
      </c>
      <c r="V172" s="103"/>
      <c r="W172" s="103"/>
      <c r="X172" s="103"/>
      <c r="Y172" s="104">
        <f>+V172*((X172*'1. Standard_Cost'!$B$16)+(W172*X172*'1. Standard_Cost'!$C$16))</f>
        <v>0</v>
      </c>
      <c r="Z172" s="103"/>
      <c r="AA172" s="103"/>
      <c r="AB172" s="104">
        <f>+Z172*'1. Standard_Cost'!$B$20+AA172*'1. Standard_Cost'!$C$20</f>
        <v>0</v>
      </c>
      <c r="AC172" s="105">
        <v>60000</v>
      </c>
      <c r="AD172" s="106"/>
      <c r="AE172" s="104">
        <f>SUM(AD172,AC172,AB172,Y172,U172,T172,S172,R172)*'1. Standard_Cost'!B28</f>
        <v>12000</v>
      </c>
      <c r="AF172" s="104">
        <f t="shared" ref="AF172:AF174" si="270">SUM(AD172,AE172)</f>
        <v>12000</v>
      </c>
      <c r="AG172" s="103"/>
      <c r="AH172" s="103">
        <v>0</v>
      </c>
      <c r="AI172" s="103">
        <v>0</v>
      </c>
      <c r="AJ172" s="107"/>
      <c r="AK172" s="107"/>
      <c r="AL172" s="107"/>
      <c r="AM172" s="104">
        <f>AG172*'1. Standard_Cost'!B59+'Incremental_Cost Year 2021'!AH179*'1. Standard_Cost'!C59+'Incremental_Cost Year 2021'!AI179*'1. Standard_Cost'!D59+'Incremental_Cost Year 2021'!AJ179+'Incremental_Cost Year 2021'!AL179+AK172</f>
        <v>0</v>
      </c>
      <c r="AN172" s="104">
        <f>AM172*'1. Standard_Cost'!C63</f>
        <v>0</v>
      </c>
      <c r="AO172" s="107"/>
      <c r="AQ172" s="104">
        <f t="shared" si="265"/>
        <v>467266.8</v>
      </c>
      <c r="AR172" s="104">
        <f t="shared" si="266"/>
        <v>12000</v>
      </c>
      <c r="AS172" s="104">
        <f t="shared" si="267"/>
        <v>0</v>
      </c>
      <c r="AT172" s="104">
        <f t="shared" ref="AT172:AT174" si="271">SUM(AQ172,AR172,AS172)</f>
        <v>479266.8</v>
      </c>
      <c r="AU172" s="108">
        <f t="shared" si="268"/>
        <v>479266.8</v>
      </c>
      <c r="AV172" s="108">
        <v>0</v>
      </c>
      <c r="AW172" s="108"/>
      <c r="AX172" s="108"/>
      <c r="AY172" s="108"/>
      <c r="AZ172" s="108"/>
      <c r="BA172" s="109">
        <f t="shared" si="269"/>
        <v>0</v>
      </c>
    </row>
    <row r="173" spans="1:53" ht="14.1" customHeight="1" outlineLevel="2" x14ac:dyDescent="0.2">
      <c r="A173" s="68"/>
      <c r="B173" s="94"/>
      <c r="C173" s="142"/>
      <c r="D173" s="110"/>
      <c r="E173" s="110"/>
      <c r="F173" s="110"/>
      <c r="G173" s="111"/>
      <c r="H173" s="99" t="s">
        <v>51</v>
      </c>
      <c r="I173" s="100"/>
      <c r="J173" s="101"/>
      <c r="K173" s="101"/>
      <c r="L173" s="102" t="str">
        <f>IF(I173&lt;&gt;0,((VLOOKUP(I173,'1. Standard_Cost'!$B$4:$D$8,2)+VLOOKUP(I173,'1. Standard_Cost'!$B$4:$D$8,3))*J173*K173),"0")</f>
        <v>0</v>
      </c>
      <c r="M173" s="102">
        <f>L173*'1. Standard_Cost'!F39</f>
        <v>0</v>
      </c>
      <c r="N173" s="103"/>
      <c r="O173" s="103"/>
      <c r="P173" s="103"/>
      <c r="Q173" s="103"/>
      <c r="R173" s="104">
        <f>+N173*P173*'1. Standard_Cost'!$B$12</f>
        <v>0</v>
      </c>
      <c r="S173" s="104">
        <f>+N173*O173*P173*'1. Standard_Cost'!$C$12</f>
        <v>0</v>
      </c>
      <c r="T173" s="104">
        <f>+N173*P173*Q173*'1. Standard_Cost'!$D$12</f>
        <v>0</v>
      </c>
      <c r="U173" s="104">
        <f>+N173*O173*'1. Standard_Cost'!$E$12</f>
        <v>0</v>
      </c>
      <c r="V173" s="103"/>
      <c r="W173" s="103"/>
      <c r="X173" s="103"/>
      <c r="Y173" s="104">
        <f>+V173*((X173*'1. Standard_Cost'!$B$16)+(W173*X173*'1. Standard_Cost'!$C$16))</f>
        <v>0</v>
      </c>
      <c r="Z173" s="103"/>
      <c r="AA173" s="103"/>
      <c r="AB173" s="104">
        <f>+Z173*'1. Standard_Cost'!$B$20+AA173*'1. Standard_Cost'!$C$20</f>
        <v>0</v>
      </c>
      <c r="AC173" s="105"/>
      <c r="AD173" s="106"/>
      <c r="AE173" s="104">
        <f>SUM(AD173,AC173,AB173,Y173,U173,T173,S173,R173)*'1. Standard_Cost'!B63</f>
        <v>0</v>
      </c>
      <c r="AF173" s="104">
        <f t="shared" si="270"/>
        <v>0</v>
      </c>
      <c r="AG173" s="103"/>
      <c r="AH173" s="103"/>
      <c r="AI173" s="103"/>
      <c r="AJ173" s="107"/>
      <c r="AK173" s="107"/>
      <c r="AL173" s="107"/>
      <c r="AM173" s="104">
        <f>AG173*'1. Standard_Cost'!B59+'Incremental_Cost Year 2021'!AH180*'1. Standard_Cost'!C59+'Incremental_Cost Year 2021'!AI180*'1. Standard_Cost'!D59+'Incremental_Cost Year 2021'!AJ180+'Incremental_Cost Year 2021'!AL180+AK173</f>
        <v>0</v>
      </c>
      <c r="AN173" s="104">
        <f>AM173*'1. Standard_Cost'!C63</f>
        <v>0</v>
      </c>
      <c r="AO173" s="107"/>
      <c r="AQ173" s="104">
        <f t="shared" si="265"/>
        <v>0</v>
      </c>
      <c r="AR173" s="104">
        <f t="shared" si="266"/>
        <v>0</v>
      </c>
      <c r="AS173" s="104">
        <f t="shared" si="267"/>
        <v>0</v>
      </c>
      <c r="AT173" s="104">
        <f t="shared" si="271"/>
        <v>0</v>
      </c>
      <c r="AU173" s="108">
        <f t="shared" si="268"/>
        <v>0</v>
      </c>
      <c r="AV173" s="108"/>
      <c r="AW173" s="108"/>
      <c r="AX173" s="108"/>
      <c r="AY173" s="108"/>
      <c r="AZ173" s="108"/>
      <c r="BA173" s="109">
        <f t="shared" si="269"/>
        <v>0</v>
      </c>
    </row>
    <row r="174" spans="1:53" ht="14.1" customHeight="1" outlineLevel="2" x14ac:dyDescent="0.2">
      <c r="A174" s="68"/>
      <c r="B174" s="94"/>
      <c r="C174" s="142"/>
      <c r="D174" s="110"/>
      <c r="E174" s="110"/>
      <c r="F174" s="110"/>
      <c r="G174" s="111"/>
      <c r="H174" s="112" t="s">
        <v>179</v>
      </c>
      <c r="I174" s="100"/>
      <c r="J174" s="101"/>
      <c r="K174" s="101"/>
      <c r="L174" s="102" t="str">
        <f>IF(I174&lt;&gt;0,((VLOOKUP(I174,'1. Standard_Cost'!$B$4:$D$8,2)+VLOOKUP(I174,'1. Standard_Cost'!$B$4:$D$8,3))*J174*K174),"0")</f>
        <v>0</v>
      </c>
      <c r="M174" s="102">
        <f>L174*'1. Standard_Cost'!F39</f>
        <v>0</v>
      </c>
      <c r="N174" s="103"/>
      <c r="O174" s="103"/>
      <c r="P174" s="103"/>
      <c r="Q174" s="103"/>
      <c r="R174" s="104">
        <f>+N174*P174*'1. Standard_Cost'!$B$12</f>
        <v>0</v>
      </c>
      <c r="S174" s="104">
        <f>+N174*O174*P174*'1. Standard_Cost'!$C$12</f>
        <v>0</v>
      </c>
      <c r="T174" s="104">
        <f>+N174*P174*Q174*'1. Standard_Cost'!$D$12</f>
        <v>0</v>
      </c>
      <c r="U174" s="104">
        <f>+N174*O174*'1. Standard_Cost'!$E$12</f>
        <v>0</v>
      </c>
      <c r="V174" s="103"/>
      <c r="W174" s="103"/>
      <c r="X174" s="103"/>
      <c r="Y174" s="104">
        <f>+V174*((X174*'1. Standard_Cost'!$B$16)+(W174*X174*'1. Standard_Cost'!$C$16))</f>
        <v>0</v>
      </c>
      <c r="Z174" s="103"/>
      <c r="AA174" s="103"/>
      <c r="AB174" s="104">
        <f>+Z174*'1. Standard_Cost'!$B$20+AA174*'1. Standard_Cost'!$C$20</f>
        <v>0</v>
      </c>
      <c r="AC174" s="105"/>
      <c r="AD174" s="106"/>
      <c r="AE174" s="104">
        <f>SUM(AD174,AC174,AB174,Y174,U174,T174,S174,R174)*'1. Standard_Cost'!B63</f>
        <v>0</v>
      </c>
      <c r="AF174" s="104">
        <f t="shared" si="270"/>
        <v>0</v>
      </c>
      <c r="AG174" s="103"/>
      <c r="AH174" s="103"/>
      <c r="AI174" s="103"/>
      <c r="AJ174" s="107"/>
      <c r="AK174" s="107"/>
      <c r="AL174" s="107"/>
      <c r="AM174" s="104">
        <f>AG174*'1. Standard_Cost'!B59+'Incremental_Cost Year 2021'!AH181*'1. Standard_Cost'!C59+'Incremental_Cost Year 2021'!AI181*'1. Standard_Cost'!D59+'Incremental_Cost Year 2021'!AJ181+'Incremental_Cost Year 2021'!AL181+AK174</f>
        <v>0</v>
      </c>
      <c r="AN174" s="104">
        <f>AM174*'1. Standard_Cost'!C63</f>
        <v>0</v>
      </c>
      <c r="AO174" s="107"/>
      <c r="AQ174" s="104">
        <f t="shared" si="265"/>
        <v>0</v>
      </c>
      <c r="AR174" s="104">
        <f t="shared" si="266"/>
        <v>0</v>
      </c>
      <c r="AS174" s="104">
        <f t="shared" si="267"/>
        <v>0</v>
      </c>
      <c r="AT174" s="104">
        <f t="shared" si="271"/>
        <v>0</v>
      </c>
      <c r="AU174" s="108">
        <f t="shared" si="268"/>
        <v>0</v>
      </c>
      <c r="AV174" s="108"/>
      <c r="AW174" s="108"/>
      <c r="AX174" s="108"/>
      <c r="AY174" s="108"/>
      <c r="AZ174" s="108"/>
      <c r="BA174" s="109">
        <f t="shared" si="269"/>
        <v>0</v>
      </c>
    </row>
    <row r="175" spans="1:53" ht="58.5" customHeight="1" outlineLevel="1" x14ac:dyDescent="0.2">
      <c r="A175" s="68"/>
      <c r="B175" s="141"/>
      <c r="C175" s="142"/>
      <c r="D175" s="113" t="s">
        <v>515</v>
      </c>
      <c r="E175" s="113" t="s">
        <v>738</v>
      </c>
      <c r="F175" s="114" t="s">
        <v>154</v>
      </c>
      <c r="G175" s="115" t="s">
        <v>155</v>
      </c>
      <c r="H175" s="122" t="s">
        <v>240</v>
      </c>
      <c r="I175" s="117"/>
      <c r="J175" s="117"/>
      <c r="K175" s="117"/>
      <c r="L175" s="118">
        <f>SUM(L171:L174)</f>
        <v>760900</v>
      </c>
      <c r="M175" s="118">
        <f>SUM(M171:M174)</f>
        <v>127070.3</v>
      </c>
      <c r="N175" s="117"/>
      <c r="O175" s="117"/>
      <c r="P175" s="117"/>
      <c r="Q175" s="117"/>
      <c r="R175" s="119">
        <f>SUM(R171:R174)</f>
        <v>0</v>
      </c>
      <c r="S175" s="119">
        <f>SUM(S171:S174)</f>
        <v>0</v>
      </c>
      <c r="T175" s="119">
        <f>SUM(T171:T174)</f>
        <v>0</v>
      </c>
      <c r="U175" s="119">
        <f>SUM(U171:U174)</f>
        <v>0</v>
      </c>
      <c r="V175" s="117"/>
      <c r="W175" s="117"/>
      <c r="X175" s="117"/>
      <c r="Y175" s="118">
        <f>SUM(Y171:Y174)</f>
        <v>0</v>
      </c>
      <c r="Z175" s="117"/>
      <c r="AA175" s="117"/>
      <c r="AB175" s="118">
        <f t="shared" ref="AB175:AF175" si="272">SUM(AB171:AB174)</f>
        <v>0</v>
      </c>
      <c r="AC175" s="118">
        <f t="shared" si="272"/>
        <v>120000</v>
      </c>
      <c r="AD175" s="118">
        <f t="shared" si="272"/>
        <v>0</v>
      </c>
      <c r="AE175" s="118">
        <f t="shared" si="272"/>
        <v>24000</v>
      </c>
      <c r="AF175" s="118">
        <f t="shared" si="272"/>
        <v>24000</v>
      </c>
      <c r="AG175" s="117"/>
      <c r="AH175" s="117"/>
      <c r="AI175" s="117"/>
      <c r="AJ175" s="119">
        <f>SUM(AJ171:AJ174)</f>
        <v>0</v>
      </c>
      <c r="AK175" s="119">
        <f t="shared" ref="AK175:AN175" si="273">SUM(AK171:AK174)</f>
        <v>0</v>
      </c>
      <c r="AL175" s="119">
        <f t="shared" si="273"/>
        <v>0</v>
      </c>
      <c r="AM175" s="119">
        <f t="shared" si="273"/>
        <v>0</v>
      </c>
      <c r="AN175" s="119">
        <f t="shared" si="273"/>
        <v>0</v>
      </c>
      <c r="AO175" s="116"/>
      <c r="AP175" s="120"/>
      <c r="AQ175" s="121">
        <f t="shared" ref="AQ175:BA175" si="274">SUM(AQ171:AQ174)</f>
        <v>887970.3</v>
      </c>
      <c r="AR175" s="121">
        <f t="shared" si="274"/>
        <v>24000</v>
      </c>
      <c r="AS175" s="121">
        <f t="shared" si="274"/>
        <v>0</v>
      </c>
      <c r="AT175" s="121">
        <f t="shared" si="274"/>
        <v>911970.3</v>
      </c>
      <c r="AU175" s="121">
        <f t="shared" si="274"/>
        <v>911970.3</v>
      </c>
      <c r="AV175" s="121">
        <f t="shared" si="274"/>
        <v>0</v>
      </c>
      <c r="AW175" s="121">
        <f t="shared" si="274"/>
        <v>0</v>
      </c>
      <c r="AX175" s="121">
        <f t="shared" si="274"/>
        <v>0</v>
      </c>
      <c r="AY175" s="121">
        <f t="shared" si="274"/>
        <v>0</v>
      </c>
      <c r="AZ175" s="121">
        <f t="shared" si="274"/>
        <v>0</v>
      </c>
      <c r="BA175" s="121">
        <f t="shared" si="274"/>
        <v>0</v>
      </c>
    </row>
    <row r="176" spans="1:53" ht="14.1" customHeight="1" outlineLevel="2" x14ac:dyDescent="0.2">
      <c r="A176" s="68"/>
      <c r="B176" s="94"/>
      <c r="C176" s="142"/>
      <c r="D176" s="96"/>
      <c r="E176" s="96"/>
      <c r="F176" s="97"/>
      <c r="G176" s="98"/>
      <c r="H176" s="99" t="s">
        <v>49</v>
      </c>
      <c r="I176" s="100"/>
      <c r="J176" s="101"/>
      <c r="K176" s="101"/>
      <c r="L176" s="102" t="str">
        <f>IF(I176&lt;&gt;0,((VLOOKUP(I176,'1. Standard_Cost'!$B$4:$D$8,2)+VLOOKUP(I176,'1. Standard_Cost'!$B$4:$D$8,3))*J176*K176),"0")</f>
        <v>0</v>
      </c>
      <c r="M176" s="102">
        <f>L176*'1. Standard_Cost'!F44</f>
        <v>0</v>
      </c>
      <c r="N176" s="103"/>
      <c r="O176" s="103"/>
      <c r="P176" s="103"/>
      <c r="Q176" s="103"/>
      <c r="R176" s="104">
        <f>+N176*P176*'1. Standard_Cost'!$B$12</f>
        <v>0</v>
      </c>
      <c r="S176" s="104">
        <f>+N176*O176*P176*'1. Standard_Cost'!$C$12</f>
        <v>0</v>
      </c>
      <c r="T176" s="104">
        <f>+N176*P176*Q176*'1. Standard_Cost'!$D$12</f>
        <v>0</v>
      </c>
      <c r="U176" s="104">
        <f>+N176*O176*'1. Standard_Cost'!$E$12</f>
        <v>0</v>
      </c>
      <c r="V176" s="103"/>
      <c r="W176" s="103"/>
      <c r="X176" s="103"/>
      <c r="Y176" s="104">
        <f>+V176*((X176*'1. Standard_Cost'!$B$16)+(W176*X176*'1. Standard_Cost'!$C$16))</f>
        <v>0</v>
      </c>
      <c r="Z176" s="103"/>
      <c r="AA176" s="103"/>
      <c r="AB176" s="104">
        <f>+Z176*'1. Standard_Cost'!$B$20+AA176*'1. Standard_Cost'!$C$20</f>
        <v>0</v>
      </c>
      <c r="AC176" s="105"/>
      <c r="AD176" s="106"/>
      <c r="AE176" s="104">
        <f>SUM(AD176,AC176,AB176,Y176,U176,T176,S176,R176)*'1. Standard_Cost'!B68</f>
        <v>0</v>
      </c>
      <c r="AF176" s="104">
        <f>SUM(AD176,AE176)</f>
        <v>0</v>
      </c>
      <c r="AG176" s="103"/>
      <c r="AH176" s="103"/>
      <c r="AI176" s="103"/>
      <c r="AJ176" s="107"/>
      <c r="AK176" s="107"/>
      <c r="AL176" s="107"/>
      <c r="AM176" s="104">
        <f>AG176*'1. Standard_Cost'!B64+'Incremental_Cost Year 2021'!AH183*'1. Standard_Cost'!C64+'Incremental_Cost Year 2021'!AI183*'1. Standard_Cost'!D64+'Incremental_Cost Year 2021'!AJ183+'Incremental_Cost Year 2021'!AL183+AK176</f>
        <v>0</v>
      </c>
      <c r="AN176" s="104">
        <f>AM176*'1. Standard_Cost'!C68</f>
        <v>0</v>
      </c>
      <c r="AO176" s="107"/>
      <c r="AQ176" s="104">
        <f t="shared" ref="AQ176:AQ179" si="275">L176+M176</f>
        <v>0</v>
      </c>
      <c r="AR176" s="104">
        <f t="shared" ref="AR176:AR179" si="276">AF176</f>
        <v>0</v>
      </c>
      <c r="AS176" s="104">
        <f t="shared" ref="AS176:AS179" si="277">AM176+AN176</f>
        <v>0</v>
      </c>
      <c r="AT176" s="104">
        <f>SUM(AQ176,AR176,AS176)</f>
        <v>0</v>
      </c>
      <c r="AU176" s="108"/>
      <c r="AV176" s="108"/>
      <c r="AW176" s="108"/>
      <c r="AX176" s="108"/>
      <c r="AY176" s="108"/>
      <c r="AZ176" s="108"/>
      <c r="BA176" s="109">
        <f t="shared" ref="BA176:BA179" si="278">SUM(AU176:AZ176)-AT176</f>
        <v>0</v>
      </c>
    </row>
    <row r="177" spans="1:53" ht="14.1" customHeight="1" outlineLevel="2" x14ac:dyDescent="0.2">
      <c r="A177" s="68"/>
      <c r="B177" s="94"/>
      <c r="C177" s="142"/>
      <c r="D177" s="110"/>
      <c r="E177" s="110"/>
      <c r="F177" s="110"/>
      <c r="G177" s="111"/>
      <c r="H177" s="99" t="s">
        <v>50</v>
      </c>
      <c r="I177" s="100"/>
      <c r="J177" s="101"/>
      <c r="K177" s="101"/>
      <c r="L177" s="102" t="str">
        <f>IF(I177&lt;&gt;0,((VLOOKUP(I177,'1. Standard_Cost'!$B$4:$D$8,2)+VLOOKUP(I177,'1. Standard_Cost'!$B$4:$D$8,3))*J177*K177),"0")</f>
        <v>0</v>
      </c>
      <c r="M177" s="102">
        <f>L177*'1. Standard_Cost'!F44</f>
        <v>0</v>
      </c>
      <c r="N177" s="103"/>
      <c r="O177" s="103"/>
      <c r="P177" s="103"/>
      <c r="Q177" s="103"/>
      <c r="R177" s="104">
        <f>+N177*P177*'1. Standard_Cost'!$B$12</f>
        <v>0</v>
      </c>
      <c r="S177" s="104">
        <f>+N177*O177*P177*'1. Standard_Cost'!$C$12</f>
        <v>0</v>
      </c>
      <c r="T177" s="104">
        <f>+N177*P177*Q177*'1. Standard_Cost'!$D$12</f>
        <v>0</v>
      </c>
      <c r="U177" s="104">
        <f>+N177*O177*'1. Standard_Cost'!$E$12</f>
        <v>0</v>
      </c>
      <c r="V177" s="103"/>
      <c r="W177" s="103"/>
      <c r="X177" s="103"/>
      <c r="Y177" s="104">
        <f>+V177*((X177*'1. Standard_Cost'!$B$16)+(W177*X177*'1. Standard_Cost'!$C$16))</f>
        <v>0</v>
      </c>
      <c r="Z177" s="103"/>
      <c r="AA177" s="103"/>
      <c r="AB177" s="104">
        <f>+Z177*'1. Standard_Cost'!$B$20+AA177*'1. Standard_Cost'!$C$20</f>
        <v>0</v>
      </c>
      <c r="AC177" s="105"/>
      <c r="AD177" s="106"/>
      <c r="AE177" s="104">
        <f>SUM(AD177,AC177,AB177,Y177,U177,T177,S177,R177)*'1. Standard_Cost'!B68</f>
        <v>0</v>
      </c>
      <c r="AF177" s="104">
        <f t="shared" ref="AF177:AF179" si="279">SUM(AD177,AE177)</f>
        <v>0</v>
      </c>
      <c r="AG177" s="103"/>
      <c r="AH177" s="103">
        <v>0</v>
      </c>
      <c r="AI177" s="103">
        <v>0</v>
      </c>
      <c r="AJ177" s="107"/>
      <c r="AK177" s="107"/>
      <c r="AL177" s="107"/>
      <c r="AM177" s="104">
        <f>AG177*'1. Standard_Cost'!B64+'Incremental_Cost Year 2021'!AH184*'1. Standard_Cost'!C64+'Incremental_Cost Year 2021'!AI184*'1. Standard_Cost'!D64+'Incremental_Cost Year 2021'!AJ184+'Incremental_Cost Year 2021'!AL184+AK177</f>
        <v>0</v>
      </c>
      <c r="AN177" s="104">
        <f>AM177*'1. Standard_Cost'!C68</f>
        <v>0</v>
      </c>
      <c r="AO177" s="107"/>
      <c r="AQ177" s="104">
        <f t="shared" si="275"/>
        <v>0</v>
      </c>
      <c r="AR177" s="104">
        <f t="shared" si="276"/>
        <v>0</v>
      </c>
      <c r="AS177" s="104">
        <f t="shared" si="277"/>
        <v>0</v>
      </c>
      <c r="AT177" s="104">
        <f t="shared" ref="AT177:AT179" si="280">SUM(AQ177,AR177,AS177)</f>
        <v>0</v>
      </c>
      <c r="AU177" s="108"/>
      <c r="AV177" s="108">
        <v>0</v>
      </c>
      <c r="AW177" s="108"/>
      <c r="AX177" s="108"/>
      <c r="AY177" s="108"/>
      <c r="AZ177" s="108"/>
      <c r="BA177" s="109">
        <f t="shared" si="278"/>
        <v>0</v>
      </c>
    </row>
    <row r="178" spans="1:53" ht="14.1" customHeight="1" outlineLevel="2" x14ac:dyDescent="0.2">
      <c r="A178" s="68"/>
      <c r="B178" s="94"/>
      <c r="C178" s="142"/>
      <c r="D178" s="110"/>
      <c r="E178" s="110"/>
      <c r="F178" s="110"/>
      <c r="G178" s="111"/>
      <c r="H178" s="99" t="s">
        <v>51</v>
      </c>
      <c r="I178" s="100"/>
      <c r="J178" s="101"/>
      <c r="K178" s="101"/>
      <c r="L178" s="102" t="str">
        <f>IF(I178&lt;&gt;0,((VLOOKUP(I178,'1. Standard_Cost'!$B$4:$D$8,2)+VLOOKUP(I178,'1. Standard_Cost'!$B$4:$D$8,3))*J178*K178),"0")</f>
        <v>0</v>
      </c>
      <c r="M178" s="102">
        <f>L178*'1. Standard_Cost'!F44</f>
        <v>0</v>
      </c>
      <c r="N178" s="103"/>
      <c r="O178" s="103"/>
      <c r="P178" s="103"/>
      <c r="Q178" s="103"/>
      <c r="R178" s="104">
        <f>+N178*P178*'1. Standard_Cost'!$B$12</f>
        <v>0</v>
      </c>
      <c r="S178" s="104">
        <f>+N178*O178*P178*'1. Standard_Cost'!$C$12</f>
        <v>0</v>
      </c>
      <c r="T178" s="104">
        <f>+N178*P178*Q178*'1. Standard_Cost'!$D$12</f>
        <v>0</v>
      </c>
      <c r="U178" s="104">
        <f>+N178*O178*'1. Standard_Cost'!$E$12</f>
        <v>0</v>
      </c>
      <c r="V178" s="103"/>
      <c r="W178" s="103"/>
      <c r="X178" s="103"/>
      <c r="Y178" s="104">
        <f>+V178*((X178*'1. Standard_Cost'!$B$16)+(W178*X178*'1. Standard_Cost'!$C$16))</f>
        <v>0</v>
      </c>
      <c r="Z178" s="103"/>
      <c r="AA178" s="103"/>
      <c r="AB178" s="104">
        <f>+Z178*'1. Standard_Cost'!$B$20+AA178*'1. Standard_Cost'!$C$20</f>
        <v>0</v>
      </c>
      <c r="AC178" s="105"/>
      <c r="AD178" s="106"/>
      <c r="AE178" s="104">
        <f>SUM(AD178,AC178,AB178,Y178,U178,T178,S178,R178)*'1. Standard_Cost'!B68</f>
        <v>0</v>
      </c>
      <c r="AF178" s="104">
        <f t="shared" si="279"/>
        <v>0</v>
      </c>
      <c r="AG178" s="103"/>
      <c r="AH178" s="103"/>
      <c r="AI178" s="103"/>
      <c r="AJ178" s="107"/>
      <c r="AK178" s="107"/>
      <c r="AL178" s="107"/>
      <c r="AM178" s="104">
        <f>AG178*'1. Standard_Cost'!B64+'Incremental_Cost Year 2021'!AH185*'1. Standard_Cost'!C64+'Incremental_Cost Year 2021'!AI185*'1. Standard_Cost'!D64+'Incremental_Cost Year 2021'!AJ185+'Incremental_Cost Year 2021'!AL185+AK178</f>
        <v>0</v>
      </c>
      <c r="AN178" s="104">
        <f>AM178*'1. Standard_Cost'!C68</f>
        <v>0</v>
      </c>
      <c r="AO178" s="107"/>
      <c r="AQ178" s="104">
        <f t="shared" si="275"/>
        <v>0</v>
      </c>
      <c r="AR178" s="104">
        <f t="shared" si="276"/>
        <v>0</v>
      </c>
      <c r="AS178" s="104">
        <f t="shared" si="277"/>
        <v>0</v>
      </c>
      <c r="AT178" s="104">
        <f t="shared" si="280"/>
        <v>0</v>
      </c>
      <c r="AU178" s="108"/>
      <c r="AV178" s="108"/>
      <c r="AW178" s="108"/>
      <c r="AX178" s="108"/>
      <c r="AY178" s="108"/>
      <c r="AZ178" s="108"/>
      <c r="BA178" s="109">
        <f t="shared" si="278"/>
        <v>0</v>
      </c>
    </row>
    <row r="179" spans="1:53" ht="14.1" customHeight="1" outlineLevel="2" x14ac:dyDescent="0.2">
      <c r="A179" s="68"/>
      <c r="B179" s="94"/>
      <c r="C179" s="142"/>
      <c r="D179" s="110"/>
      <c r="E179" s="110"/>
      <c r="F179" s="110"/>
      <c r="G179" s="111"/>
      <c r="H179" s="112" t="s">
        <v>179</v>
      </c>
      <c r="I179" s="100"/>
      <c r="J179" s="101"/>
      <c r="K179" s="101"/>
      <c r="L179" s="102" t="str">
        <f>IF(I179&lt;&gt;0,((VLOOKUP(I179,'1. Standard_Cost'!$B$4:$D$8,2)+VLOOKUP(I179,'1. Standard_Cost'!$B$4:$D$8,3))*J179*K179),"0")</f>
        <v>0</v>
      </c>
      <c r="M179" s="102">
        <f>L179*'1. Standard_Cost'!F44</f>
        <v>0</v>
      </c>
      <c r="N179" s="103"/>
      <c r="O179" s="103"/>
      <c r="P179" s="103"/>
      <c r="Q179" s="103"/>
      <c r="R179" s="104">
        <f>+N179*P179*'1. Standard_Cost'!$B$12</f>
        <v>0</v>
      </c>
      <c r="S179" s="104">
        <f>+N179*O179*P179*'1. Standard_Cost'!$C$12</f>
        <v>0</v>
      </c>
      <c r="T179" s="104">
        <f>+N179*P179*Q179*'1. Standard_Cost'!$D$12</f>
        <v>0</v>
      </c>
      <c r="U179" s="104">
        <f>+N179*O179*'1. Standard_Cost'!$E$12</f>
        <v>0</v>
      </c>
      <c r="V179" s="103"/>
      <c r="W179" s="103"/>
      <c r="X179" s="103"/>
      <c r="Y179" s="104">
        <f>+V179*((X179*'1. Standard_Cost'!$B$16)+(W179*X179*'1. Standard_Cost'!$C$16))</f>
        <v>0</v>
      </c>
      <c r="Z179" s="103"/>
      <c r="AA179" s="103"/>
      <c r="AB179" s="104">
        <f>+Z179*'1. Standard_Cost'!$B$20+AA179*'1. Standard_Cost'!$C$20</f>
        <v>0</v>
      </c>
      <c r="AC179" s="105"/>
      <c r="AD179" s="106"/>
      <c r="AE179" s="104">
        <f>SUM(AD179,AC179,AB179,Y179,U179,T179,S179,R179)*'1. Standard_Cost'!B68</f>
        <v>0</v>
      </c>
      <c r="AF179" s="104">
        <f t="shared" si="279"/>
        <v>0</v>
      </c>
      <c r="AG179" s="103"/>
      <c r="AH179" s="103"/>
      <c r="AI179" s="103"/>
      <c r="AJ179" s="107"/>
      <c r="AK179" s="107"/>
      <c r="AL179" s="107"/>
      <c r="AM179" s="104">
        <f>AG179*'1. Standard_Cost'!B64+'Incremental_Cost Year 2021'!AH186*'1. Standard_Cost'!C64+'Incremental_Cost Year 2021'!AI186*'1. Standard_Cost'!D64+'Incremental_Cost Year 2021'!AJ186+'Incremental_Cost Year 2021'!AL186+AK179</f>
        <v>0</v>
      </c>
      <c r="AN179" s="104">
        <f>AM179*'1. Standard_Cost'!C68</f>
        <v>0</v>
      </c>
      <c r="AO179" s="107"/>
      <c r="AQ179" s="104">
        <f t="shared" si="275"/>
        <v>0</v>
      </c>
      <c r="AR179" s="104">
        <f t="shared" si="276"/>
        <v>0</v>
      </c>
      <c r="AS179" s="104">
        <f t="shared" si="277"/>
        <v>0</v>
      </c>
      <c r="AT179" s="104">
        <f t="shared" si="280"/>
        <v>0</v>
      </c>
      <c r="AU179" s="108"/>
      <c r="AV179" s="108"/>
      <c r="AW179" s="108"/>
      <c r="AX179" s="108"/>
      <c r="AY179" s="108"/>
      <c r="AZ179" s="108"/>
      <c r="BA179" s="109">
        <f t="shared" si="278"/>
        <v>0</v>
      </c>
    </row>
    <row r="180" spans="1:53" ht="60.75" customHeight="1" outlineLevel="1" x14ac:dyDescent="0.2">
      <c r="A180" s="68"/>
      <c r="B180" s="141"/>
      <c r="C180" s="142"/>
      <c r="D180" s="113" t="s">
        <v>48</v>
      </c>
      <c r="E180" s="113" t="s">
        <v>741</v>
      </c>
      <c r="F180" s="114" t="s">
        <v>154</v>
      </c>
      <c r="G180" s="115" t="s">
        <v>155</v>
      </c>
      <c r="H180" s="122" t="s">
        <v>241</v>
      </c>
      <c r="I180" s="117"/>
      <c r="J180" s="117"/>
      <c r="K180" s="117"/>
      <c r="L180" s="118">
        <f>SUM(L176:L179)</f>
        <v>0</v>
      </c>
      <c r="M180" s="118">
        <f>SUM(M176:M179)</f>
        <v>0</v>
      </c>
      <c r="N180" s="117"/>
      <c r="O180" s="117"/>
      <c r="P180" s="117"/>
      <c r="Q180" s="117"/>
      <c r="R180" s="119">
        <f>SUM(R176:R179)</f>
        <v>0</v>
      </c>
      <c r="S180" s="119">
        <f>SUM(S176:S179)</f>
        <v>0</v>
      </c>
      <c r="T180" s="119">
        <f>SUM(T176:T179)</f>
        <v>0</v>
      </c>
      <c r="U180" s="119">
        <f>SUM(U176:U179)</f>
        <v>0</v>
      </c>
      <c r="V180" s="117"/>
      <c r="W180" s="117"/>
      <c r="X180" s="117"/>
      <c r="Y180" s="118">
        <f>SUM(Y176:Y179)</f>
        <v>0</v>
      </c>
      <c r="Z180" s="117"/>
      <c r="AA180" s="117"/>
      <c r="AB180" s="118">
        <f t="shared" ref="AB180:AF180" si="281">SUM(AB176:AB179)</f>
        <v>0</v>
      </c>
      <c r="AC180" s="118">
        <f t="shared" si="281"/>
        <v>0</v>
      </c>
      <c r="AD180" s="118">
        <f t="shared" si="281"/>
        <v>0</v>
      </c>
      <c r="AE180" s="118">
        <f t="shared" si="281"/>
        <v>0</v>
      </c>
      <c r="AF180" s="118">
        <f t="shared" si="281"/>
        <v>0</v>
      </c>
      <c r="AG180" s="117"/>
      <c r="AH180" s="117"/>
      <c r="AI180" s="117"/>
      <c r="AJ180" s="119">
        <f>SUM(AJ176:AJ179)</f>
        <v>0</v>
      </c>
      <c r="AK180" s="119">
        <f t="shared" ref="AK180:AN180" si="282">SUM(AK176:AK179)</f>
        <v>0</v>
      </c>
      <c r="AL180" s="119">
        <f t="shared" si="282"/>
        <v>0</v>
      </c>
      <c r="AM180" s="119">
        <f t="shared" si="282"/>
        <v>0</v>
      </c>
      <c r="AN180" s="119">
        <f t="shared" si="282"/>
        <v>0</v>
      </c>
      <c r="AO180" s="116"/>
      <c r="AP180" s="120"/>
      <c r="AQ180" s="121">
        <f t="shared" ref="AQ180:BA180" si="283">SUM(AQ176:AQ179)</f>
        <v>0</v>
      </c>
      <c r="AR180" s="121">
        <f t="shared" si="283"/>
        <v>0</v>
      </c>
      <c r="AS180" s="121">
        <f t="shared" si="283"/>
        <v>0</v>
      </c>
      <c r="AT180" s="121">
        <f t="shared" si="283"/>
        <v>0</v>
      </c>
      <c r="AU180" s="121">
        <f t="shared" si="283"/>
        <v>0</v>
      </c>
      <c r="AV180" s="121">
        <f t="shared" si="283"/>
        <v>0</v>
      </c>
      <c r="AW180" s="121">
        <f t="shared" si="283"/>
        <v>0</v>
      </c>
      <c r="AX180" s="121">
        <f t="shared" si="283"/>
        <v>0</v>
      </c>
      <c r="AY180" s="121">
        <f t="shared" si="283"/>
        <v>0</v>
      </c>
      <c r="AZ180" s="121">
        <f t="shared" si="283"/>
        <v>0</v>
      </c>
      <c r="BA180" s="121">
        <f t="shared" si="283"/>
        <v>0</v>
      </c>
    </row>
    <row r="181" spans="1:53" ht="14.1" customHeight="1" outlineLevel="2" x14ac:dyDescent="0.2">
      <c r="A181" s="68"/>
      <c r="B181" s="94"/>
      <c r="C181" s="142"/>
      <c r="D181" s="96"/>
      <c r="E181" s="96"/>
      <c r="F181" s="97"/>
      <c r="G181" s="98"/>
      <c r="H181" s="99" t="s">
        <v>49</v>
      </c>
      <c r="I181" s="100"/>
      <c r="J181" s="101"/>
      <c r="K181" s="101"/>
      <c r="L181" s="102" t="str">
        <f>IF(I181&lt;&gt;0,((VLOOKUP(I181,'1. Standard_Cost'!$B$4:$D$8,2)+VLOOKUP(I181,'1. Standard_Cost'!$B$4:$D$8,3))*J181*K181),"0")</f>
        <v>0</v>
      </c>
      <c r="M181" s="102">
        <f>L181*'1. Standard_Cost'!F49</f>
        <v>0</v>
      </c>
      <c r="N181" s="103"/>
      <c r="O181" s="103"/>
      <c r="P181" s="103"/>
      <c r="Q181" s="103"/>
      <c r="R181" s="104">
        <f>+N181*P181*'1. Standard_Cost'!$B$12</f>
        <v>0</v>
      </c>
      <c r="S181" s="104">
        <f>+N181*O181*P181*'1. Standard_Cost'!$C$12</f>
        <v>0</v>
      </c>
      <c r="T181" s="104">
        <f>+N181*P181*Q181*'1. Standard_Cost'!$D$12</f>
        <v>0</v>
      </c>
      <c r="U181" s="104">
        <f>+N181*O181*'1. Standard_Cost'!$E$12</f>
        <v>0</v>
      </c>
      <c r="V181" s="103"/>
      <c r="W181" s="103"/>
      <c r="X181" s="103"/>
      <c r="Y181" s="104">
        <f>+V181*((X181*'1. Standard_Cost'!$B$16)+(W181*X181*'1. Standard_Cost'!$C$16))</f>
        <v>0</v>
      </c>
      <c r="Z181" s="103"/>
      <c r="AA181" s="103"/>
      <c r="AB181" s="104">
        <f>+Z181*'1. Standard_Cost'!$B$20+AA181*'1. Standard_Cost'!$C$20</f>
        <v>0</v>
      </c>
      <c r="AC181" s="105"/>
      <c r="AD181" s="106"/>
      <c r="AE181" s="104">
        <f>SUM(AD181,AC181,AB181,Y181,U181,T181,S181,R181)*'1. Standard_Cost'!B73</f>
        <v>0</v>
      </c>
      <c r="AF181" s="104">
        <f>SUM(AD181,AE181)</f>
        <v>0</v>
      </c>
      <c r="AG181" s="103"/>
      <c r="AH181" s="103"/>
      <c r="AI181" s="103"/>
      <c r="AJ181" s="107"/>
      <c r="AK181" s="107"/>
      <c r="AL181" s="107"/>
      <c r="AM181" s="104">
        <f>AG181*'1. Standard_Cost'!B69+'Incremental_Cost Year 2021'!AH188*'1. Standard_Cost'!C69+'Incremental_Cost Year 2021'!AI188*'1. Standard_Cost'!D69+'Incremental_Cost Year 2021'!AJ188+'Incremental_Cost Year 2021'!AL188+AK181</f>
        <v>0</v>
      </c>
      <c r="AN181" s="104">
        <f>AM181*'1. Standard_Cost'!C73</f>
        <v>0</v>
      </c>
      <c r="AO181" s="107"/>
      <c r="AQ181" s="104">
        <f t="shared" ref="AQ181:AQ184" si="284">L181+M181</f>
        <v>0</v>
      </c>
      <c r="AR181" s="104">
        <f t="shared" ref="AR181:AR184" si="285">AF181</f>
        <v>0</v>
      </c>
      <c r="AS181" s="104">
        <f t="shared" ref="AS181:AS184" si="286">AM181+AN181</f>
        <v>0</v>
      </c>
      <c r="AT181" s="104">
        <f>SUM(AQ181,AR181,AS181)</f>
        <v>0</v>
      </c>
      <c r="AU181" s="108"/>
      <c r="AV181" s="108"/>
      <c r="AW181" s="108"/>
      <c r="AX181" s="108"/>
      <c r="AY181" s="108"/>
      <c r="AZ181" s="108"/>
      <c r="BA181" s="109">
        <f t="shared" ref="BA181:BA184" si="287">SUM(AU181:AZ181)-AT181</f>
        <v>0</v>
      </c>
    </row>
    <row r="182" spans="1:53" ht="14.1" customHeight="1" outlineLevel="2" x14ac:dyDescent="0.2">
      <c r="A182" s="68"/>
      <c r="B182" s="94"/>
      <c r="C182" s="142"/>
      <c r="D182" s="110"/>
      <c r="E182" s="110"/>
      <c r="F182" s="110"/>
      <c r="G182" s="111"/>
      <c r="H182" s="99" t="s">
        <v>50</v>
      </c>
      <c r="I182" s="100"/>
      <c r="J182" s="101"/>
      <c r="K182" s="101"/>
      <c r="L182" s="102" t="str">
        <f>IF(I182&lt;&gt;0,((VLOOKUP(I182,'1. Standard_Cost'!$B$4:$D$8,2)+VLOOKUP(I182,'1. Standard_Cost'!$B$4:$D$8,3))*J182*K182),"0")</f>
        <v>0</v>
      </c>
      <c r="M182" s="102">
        <f>L182*'1. Standard_Cost'!F49</f>
        <v>0</v>
      </c>
      <c r="N182" s="103"/>
      <c r="O182" s="103"/>
      <c r="P182" s="103"/>
      <c r="Q182" s="103"/>
      <c r="R182" s="104">
        <f>+N182*P182*'1. Standard_Cost'!$B$12</f>
        <v>0</v>
      </c>
      <c r="S182" s="104">
        <f>+N182*O182*P182*'1. Standard_Cost'!$C$12</f>
        <v>0</v>
      </c>
      <c r="T182" s="104">
        <f>+N182*P182*Q182*'1. Standard_Cost'!$D$12</f>
        <v>0</v>
      </c>
      <c r="U182" s="104">
        <f>+N182*O182*'1. Standard_Cost'!$E$12</f>
        <v>0</v>
      </c>
      <c r="V182" s="103"/>
      <c r="W182" s="103"/>
      <c r="X182" s="103"/>
      <c r="Y182" s="104">
        <f>+V182*((X182*'1. Standard_Cost'!$B$16)+(W182*X182*'1. Standard_Cost'!$C$16))</f>
        <v>0</v>
      </c>
      <c r="Z182" s="103"/>
      <c r="AA182" s="103"/>
      <c r="AB182" s="104">
        <f>+Z182*'1. Standard_Cost'!$B$20+AA182*'1. Standard_Cost'!$C$20</f>
        <v>0</v>
      </c>
      <c r="AC182" s="105"/>
      <c r="AD182" s="106"/>
      <c r="AE182" s="104">
        <f>SUM(AD182,AC182,AB182,Y182,U182,T182,S182,R182)*'1. Standard_Cost'!B73</f>
        <v>0</v>
      </c>
      <c r="AF182" s="104">
        <f t="shared" ref="AF182:AF184" si="288">SUM(AD182,AE182)</f>
        <v>0</v>
      </c>
      <c r="AG182" s="103"/>
      <c r="AH182" s="103">
        <v>0</v>
      </c>
      <c r="AI182" s="103">
        <v>0</v>
      </c>
      <c r="AJ182" s="107"/>
      <c r="AK182" s="107"/>
      <c r="AL182" s="107"/>
      <c r="AM182" s="104">
        <f>AG182*'1. Standard_Cost'!B69+'Incremental_Cost Year 2021'!AH189*'1. Standard_Cost'!C69+'Incremental_Cost Year 2021'!AI189*'1. Standard_Cost'!D69+'Incremental_Cost Year 2021'!AJ189+'Incremental_Cost Year 2021'!AL189+AK182</f>
        <v>0</v>
      </c>
      <c r="AN182" s="104">
        <f>AM182*'1. Standard_Cost'!C73</f>
        <v>0</v>
      </c>
      <c r="AO182" s="107"/>
      <c r="AQ182" s="104">
        <f t="shared" si="284"/>
        <v>0</v>
      </c>
      <c r="AR182" s="104">
        <f t="shared" si="285"/>
        <v>0</v>
      </c>
      <c r="AS182" s="104">
        <f t="shared" si="286"/>
        <v>0</v>
      </c>
      <c r="AT182" s="104">
        <f t="shared" ref="AT182:AT184" si="289">SUM(AQ182,AR182,AS182)</f>
        <v>0</v>
      </c>
      <c r="AU182" s="108"/>
      <c r="AV182" s="108">
        <v>0</v>
      </c>
      <c r="AW182" s="108"/>
      <c r="AX182" s="108"/>
      <c r="AY182" s="108"/>
      <c r="AZ182" s="108"/>
      <c r="BA182" s="109">
        <f t="shared" si="287"/>
        <v>0</v>
      </c>
    </row>
    <row r="183" spans="1:53" ht="14.1" customHeight="1" outlineLevel="2" x14ac:dyDescent="0.2">
      <c r="A183" s="68"/>
      <c r="B183" s="94"/>
      <c r="C183" s="142"/>
      <c r="D183" s="110"/>
      <c r="E183" s="110"/>
      <c r="F183" s="110"/>
      <c r="G183" s="111"/>
      <c r="H183" s="99" t="s">
        <v>51</v>
      </c>
      <c r="I183" s="100"/>
      <c r="J183" s="101"/>
      <c r="K183" s="101"/>
      <c r="L183" s="102" t="str">
        <f>IF(I183&lt;&gt;0,((VLOOKUP(I183,'1. Standard_Cost'!$B$4:$D$8,2)+VLOOKUP(I183,'1. Standard_Cost'!$B$4:$D$8,3))*J183*K183),"0")</f>
        <v>0</v>
      </c>
      <c r="M183" s="102">
        <f>L183*'1. Standard_Cost'!F49</f>
        <v>0</v>
      </c>
      <c r="N183" s="103"/>
      <c r="O183" s="103"/>
      <c r="P183" s="103"/>
      <c r="Q183" s="103"/>
      <c r="R183" s="104">
        <f>+N183*P183*'1. Standard_Cost'!$B$12</f>
        <v>0</v>
      </c>
      <c r="S183" s="104">
        <f>+N183*O183*P183*'1. Standard_Cost'!$C$12</f>
        <v>0</v>
      </c>
      <c r="T183" s="104">
        <f>+N183*P183*Q183*'1. Standard_Cost'!$D$12</f>
        <v>0</v>
      </c>
      <c r="U183" s="104">
        <f>+N183*O183*'1. Standard_Cost'!$E$12</f>
        <v>0</v>
      </c>
      <c r="V183" s="103"/>
      <c r="W183" s="103"/>
      <c r="X183" s="103"/>
      <c r="Y183" s="104">
        <f>+V183*((X183*'1. Standard_Cost'!$B$16)+(W183*X183*'1. Standard_Cost'!$C$16))</f>
        <v>0</v>
      </c>
      <c r="Z183" s="103"/>
      <c r="AA183" s="103"/>
      <c r="AB183" s="104">
        <f>+Z183*'1. Standard_Cost'!$B$20+AA183*'1. Standard_Cost'!$C$20</f>
        <v>0</v>
      </c>
      <c r="AC183" s="105"/>
      <c r="AD183" s="106"/>
      <c r="AE183" s="104">
        <f>SUM(AD183,AC183,AB183,Y183,U183,T183,S183,R183)*'1. Standard_Cost'!B73</f>
        <v>0</v>
      </c>
      <c r="AF183" s="104">
        <f t="shared" si="288"/>
        <v>0</v>
      </c>
      <c r="AG183" s="103"/>
      <c r="AH183" s="103"/>
      <c r="AI183" s="103"/>
      <c r="AJ183" s="107"/>
      <c r="AK183" s="107"/>
      <c r="AL183" s="107"/>
      <c r="AM183" s="104">
        <f>AG183*'1. Standard_Cost'!B69+'Incremental_Cost Year 2021'!AH190*'1. Standard_Cost'!C69+'Incremental_Cost Year 2021'!AI190*'1. Standard_Cost'!D69+'Incremental_Cost Year 2021'!AJ190+'Incremental_Cost Year 2021'!AL190+AK183</f>
        <v>0</v>
      </c>
      <c r="AN183" s="104">
        <f>AM183*'1. Standard_Cost'!C73</f>
        <v>0</v>
      </c>
      <c r="AO183" s="107"/>
      <c r="AQ183" s="104">
        <f t="shared" si="284"/>
        <v>0</v>
      </c>
      <c r="AR183" s="104">
        <f t="shared" si="285"/>
        <v>0</v>
      </c>
      <c r="AS183" s="104">
        <f t="shared" si="286"/>
        <v>0</v>
      </c>
      <c r="AT183" s="104">
        <f t="shared" si="289"/>
        <v>0</v>
      </c>
      <c r="AU183" s="108"/>
      <c r="AV183" s="108"/>
      <c r="AW183" s="108"/>
      <c r="AX183" s="108"/>
      <c r="AY183" s="108"/>
      <c r="AZ183" s="108"/>
      <c r="BA183" s="109">
        <f t="shared" si="287"/>
        <v>0</v>
      </c>
    </row>
    <row r="184" spans="1:53" ht="14.1" customHeight="1" outlineLevel="2" x14ac:dyDescent="0.2">
      <c r="A184" s="68"/>
      <c r="B184" s="94"/>
      <c r="C184" s="142"/>
      <c r="D184" s="110"/>
      <c r="E184" s="110"/>
      <c r="F184" s="110"/>
      <c r="G184" s="111"/>
      <c r="H184" s="112" t="s">
        <v>179</v>
      </c>
      <c r="I184" s="100"/>
      <c r="J184" s="101"/>
      <c r="K184" s="101"/>
      <c r="L184" s="102" t="str">
        <f>IF(I184&lt;&gt;0,((VLOOKUP(I184,'1. Standard_Cost'!$B$4:$D$8,2)+VLOOKUP(I184,'1. Standard_Cost'!$B$4:$D$8,3))*J184*K184),"0")</f>
        <v>0</v>
      </c>
      <c r="M184" s="102">
        <f>L184*'1. Standard_Cost'!F49</f>
        <v>0</v>
      </c>
      <c r="N184" s="103"/>
      <c r="O184" s="103"/>
      <c r="P184" s="103"/>
      <c r="Q184" s="103"/>
      <c r="R184" s="104">
        <f>+N184*P184*'1. Standard_Cost'!$B$12</f>
        <v>0</v>
      </c>
      <c r="S184" s="104">
        <f>+N184*O184*P184*'1. Standard_Cost'!$C$12</f>
        <v>0</v>
      </c>
      <c r="T184" s="104">
        <f>+N184*P184*Q184*'1. Standard_Cost'!$D$12</f>
        <v>0</v>
      </c>
      <c r="U184" s="104">
        <f>+N184*O184*'1. Standard_Cost'!$E$12</f>
        <v>0</v>
      </c>
      <c r="V184" s="103"/>
      <c r="W184" s="103"/>
      <c r="X184" s="103"/>
      <c r="Y184" s="104">
        <f>+V184*((X184*'1. Standard_Cost'!$B$16)+(W184*X184*'1. Standard_Cost'!$C$16))</f>
        <v>0</v>
      </c>
      <c r="Z184" s="103"/>
      <c r="AA184" s="103"/>
      <c r="AB184" s="104">
        <f>+Z184*'1. Standard_Cost'!$B$20+AA184*'1. Standard_Cost'!$C$20</f>
        <v>0</v>
      </c>
      <c r="AC184" s="105"/>
      <c r="AD184" s="106"/>
      <c r="AE184" s="104">
        <f>SUM(AD184,AC184,AB184,Y184,U184,T184,S184,R184)*'1. Standard_Cost'!B73</f>
        <v>0</v>
      </c>
      <c r="AF184" s="104">
        <f t="shared" si="288"/>
        <v>0</v>
      </c>
      <c r="AG184" s="103"/>
      <c r="AH184" s="103"/>
      <c r="AI184" s="103"/>
      <c r="AJ184" s="107"/>
      <c r="AK184" s="107"/>
      <c r="AL184" s="107"/>
      <c r="AM184" s="104">
        <f>AG184*'1. Standard_Cost'!B69+'Incremental_Cost Year 2021'!AH191*'1. Standard_Cost'!C69+'Incremental_Cost Year 2021'!AI191*'1. Standard_Cost'!D69+'Incremental_Cost Year 2021'!AJ191+'Incremental_Cost Year 2021'!AL191+AK184</f>
        <v>0</v>
      </c>
      <c r="AN184" s="104">
        <f>AM184*'1. Standard_Cost'!C73</f>
        <v>0</v>
      </c>
      <c r="AO184" s="107"/>
      <c r="AQ184" s="104">
        <f t="shared" si="284"/>
        <v>0</v>
      </c>
      <c r="AR184" s="104">
        <f t="shared" si="285"/>
        <v>0</v>
      </c>
      <c r="AS184" s="104">
        <f t="shared" si="286"/>
        <v>0</v>
      </c>
      <c r="AT184" s="104">
        <f t="shared" si="289"/>
        <v>0</v>
      </c>
      <c r="AU184" s="108"/>
      <c r="AV184" s="108"/>
      <c r="AW184" s="108"/>
      <c r="AX184" s="108"/>
      <c r="AY184" s="108"/>
      <c r="AZ184" s="108"/>
      <c r="BA184" s="109">
        <f t="shared" si="287"/>
        <v>0</v>
      </c>
    </row>
    <row r="185" spans="1:53" ht="60" customHeight="1" outlineLevel="1" x14ac:dyDescent="0.2">
      <c r="A185" s="68"/>
      <c r="B185" s="141"/>
      <c r="C185" s="142"/>
      <c r="D185" s="113" t="s">
        <v>48</v>
      </c>
      <c r="E185" s="113" t="s">
        <v>743</v>
      </c>
      <c r="F185" s="114" t="s">
        <v>154</v>
      </c>
      <c r="G185" s="115" t="s">
        <v>155</v>
      </c>
      <c r="H185" s="122" t="s">
        <v>242</v>
      </c>
      <c r="I185" s="117"/>
      <c r="J185" s="117"/>
      <c r="K185" s="117"/>
      <c r="L185" s="118">
        <f>SUM(L181:L184)</f>
        <v>0</v>
      </c>
      <c r="M185" s="118">
        <f>SUM(M181:M184)</f>
        <v>0</v>
      </c>
      <c r="N185" s="117"/>
      <c r="O185" s="117"/>
      <c r="P185" s="117"/>
      <c r="Q185" s="117"/>
      <c r="R185" s="119">
        <f>SUM(R181:R184)</f>
        <v>0</v>
      </c>
      <c r="S185" s="119">
        <f>SUM(S181:S184)</f>
        <v>0</v>
      </c>
      <c r="T185" s="119">
        <f>SUM(T181:T184)</f>
        <v>0</v>
      </c>
      <c r="U185" s="119">
        <f>SUM(U181:U184)</f>
        <v>0</v>
      </c>
      <c r="V185" s="117"/>
      <c r="W185" s="117"/>
      <c r="X185" s="117"/>
      <c r="Y185" s="118">
        <f>SUM(Y181:Y184)</f>
        <v>0</v>
      </c>
      <c r="Z185" s="117"/>
      <c r="AA185" s="117"/>
      <c r="AB185" s="118">
        <f t="shared" ref="AB185:AF185" si="290">SUM(AB181:AB184)</f>
        <v>0</v>
      </c>
      <c r="AC185" s="118">
        <f t="shared" si="290"/>
        <v>0</v>
      </c>
      <c r="AD185" s="118">
        <f t="shared" si="290"/>
        <v>0</v>
      </c>
      <c r="AE185" s="118">
        <f t="shared" si="290"/>
        <v>0</v>
      </c>
      <c r="AF185" s="118">
        <f t="shared" si="290"/>
        <v>0</v>
      </c>
      <c r="AG185" s="117"/>
      <c r="AH185" s="117"/>
      <c r="AI185" s="117"/>
      <c r="AJ185" s="119">
        <f>SUM(AJ181:AJ184)</f>
        <v>0</v>
      </c>
      <c r="AK185" s="119">
        <f t="shared" ref="AK185:AN185" si="291">SUM(AK181:AK184)</f>
        <v>0</v>
      </c>
      <c r="AL185" s="119">
        <f t="shared" si="291"/>
        <v>0</v>
      </c>
      <c r="AM185" s="119">
        <f t="shared" si="291"/>
        <v>0</v>
      </c>
      <c r="AN185" s="119">
        <f t="shared" si="291"/>
        <v>0</v>
      </c>
      <c r="AO185" s="116"/>
      <c r="AP185" s="120"/>
      <c r="AQ185" s="121">
        <f t="shared" ref="AQ185:BA185" si="292">SUM(AQ181:AQ184)</f>
        <v>0</v>
      </c>
      <c r="AR185" s="121">
        <f t="shared" si="292"/>
        <v>0</v>
      </c>
      <c r="AS185" s="121">
        <f t="shared" si="292"/>
        <v>0</v>
      </c>
      <c r="AT185" s="121">
        <f t="shared" si="292"/>
        <v>0</v>
      </c>
      <c r="AU185" s="121">
        <f t="shared" si="292"/>
        <v>0</v>
      </c>
      <c r="AV185" s="121">
        <f t="shared" si="292"/>
        <v>0</v>
      </c>
      <c r="AW185" s="121">
        <f t="shared" si="292"/>
        <v>0</v>
      </c>
      <c r="AX185" s="121">
        <f t="shared" si="292"/>
        <v>0</v>
      </c>
      <c r="AY185" s="121">
        <f t="shared" si="292"/>
        <v>0</v>
      </c>
      <c r="AZ185" s="121">
        <f t="shared" si="292"/>
        <v>0</v>
      </c>
      <c r="BA185" s="121">
        <f t="shared" si="292"/>
        <v>0</v>
      </c>
    </row>
    <row r="186" spans="1:53" ht="14.1" customHeight="1" outlineLevel="2" x14ac:dyDescent="0.2">
      <c r="A186" s="68"/>
      <c r="B186" s="94"/>
      <c r="C186" s="142"/>
      <c r="D186" s="96"/>
      <c r="E186" s="96"/>
      <c r="F186" s="97"/>
      <c r="G186" s="98"/>
      <c r="H186" s="99" t="s">
        <v>49</v>
      </c>
      <c r="I186" s="100"/>
      <c r="J186" s="101"/>
      <c r="K186" s="101"/>
      <c r="L186" s="102" t="str">
        <f>IF(I186&lt;&gt;0,((VLOOKUP(I186,'1. Standard_Cost'!$B$4:$D$8,2)+VLOOKUP(I186,'1. Standard_Cost'!$B$4:$D$8,3))*J186*K186),"0")</f>
        <v>0</v>
      </c>
      <c r="M186" s="102">
        <f>L186*'1. Standard_Cost'!F54</f>
        <v>0</v>
      </c>
      <c r="N186" s="103"/>
      <c r="O186" s="103"/>
      <c r="P186" s="103"/>
      <c r="Q186" s="103"/>
      <c r="R186" s="104">
        <f>+N186*P186*'1. Standard_Cost'!$B$12</f>
        <v>0</v>
      </c>
      <c r="S186" s="104">
        <f>+N186*O186*P186*'1. Standard_Cost'!$C$12</f>
        <v>0</v>
      </c>
      <c r="T186" s="104">
        <f>+N186*P186*Q186*'1. Standard_Cost'!$D$12</f>
        <v>0</v>
      </c>
      <c r="U186" s="104">
        <f>+N186*O186*'1. Standard_Cost'!$E$12</f>
        <v>0</v>
      </c>
      <c r="V186" s="103"/>
      <c r="W186" s="103"/>
      <c r="X186" s="103"/>
      <c r="Y186" s="104">
        <f>+V186*((X186*'1. Standard_Cost'!$B$16)+(W186*X186*'1. Standard_Cost'!$C$16))</f>
        <v>0</v>
      </c>
      <c r="Z186" s="103"/>
      <c r="AA186" s="103"/>
      <c r="AB186" s="104">
        <f>+Z186*'1. Standard_Cost'!$B$20+AA186*'1. Standard_Cost'!$C$20</f>
        <v>0</v>
      </c>
      <c r="AC186" s="105"/>
      <c r="AD186" s="106"/>
      <c r="AE186" s="104">
        <f>SUM(AD186,AC186,AB186,Y186,U186,T186,S186,R186)*'1. Standard_Cost'!B78</f>
        <v>0</v>
      </c>
      <c r="AF186" s="104">
        <f>SUM(AD186,AE186)</f>
        <v>0</v>
      </c>
      <c r="AG186" s="103"/>
      <c r="AH186" s="103"/>
      <c r="AI186" s="103"/>
      <c r="AJ186" s="107"/>
      <c r="AK186" s="107"/>
      <c r="AL186" s="107"/>
      <c r="AM186" s="104">
        <f>AG186*'1. Standard_Cost'!B74+'Incremental_Cost Year 2021'!AH193*'1. Standard_Cost'!C74+'Incremental_Cost Year 2021'!AI193*'1. Standard_Cost'!D74+'Incremental_Cost Year 2021'!AJ193+'Incremental_Cost Year 2021'!AL193+AK186</f>
        <v>0</v>
      </c>
      <c r="AN186" s="104">
        <f>AM186*'1. Standard_Cost'!C78</f>
        <v>0</v>
      </c>
      <c r="AO186" s="107"/>
      <c r="AQ186" s="104">
        <f t="shared" ref="AQ186:AQ189" si="293">L186+M186</f>
        <v>0</v>
      </c>
      <c r="AR186" s="104">
        <f t="shared" ref="AR186:AR189" si="294">AF186</f>
        <v>0</v>
      </c>
      <c r="AS186" s="104">
        <f t="shared" ref="AS186:AS189" si="295">AM186+AN186</f>
        <v>0</v>
      </c>
      <c r="AT186" s="104">
        <f>SUM(AQ186,AR186,AS186)</f>
        <v>0</v>
      </c>
      <c r="AU186" s="108"/>
      <c r="AV186" s="108"/>
      <c r="AW186" s="108"/>
      <c r="AX186" s="108"/>
      <c r="AY186" s="108"/>
      <c r="AZ186" s="108"/>
      <c r="BA186" s="109">
        <f t="shared" ref="BA186:BA189" si="296">SUM(AU186:AZ186)-AT186</f>
        <v>0</v>
      </c>
    </row>
    <row r="187" spans="1:53" ht="14.1" customHeight="1" outlineLevel="2" x14ac:dyDescent="0.2">
      <c r="A187" s="68"/>
      <c r="B187" s="94"/>
      <c r="C187" s="142"/>
      <c r="D187" s="110"/>
      <c r="E187" s="110"/>
      <c r="F187" s="110"/>
      <c r="G187" s="111"/>
      <c r="H187" s="99" t="s">
        <v>50</v>
      </c>
      <c r="I187" s="100"/>
      <c r="J187" s="101"/>
      <c r="K187" s="101"/>
      <c r="L187" s="102" t="str">
        <f>IF(I187&lt;&gt;0,((VLOOKUP(I187,'1. Standard_Cost'!$B$4:$D$8,2)+VLOOKUP(I187,'1. Standard_Cost'!$B$4:$D$8,3))*J187*K187),"0")</f>
        <v>0</v>
      </c>
      <c r="M187" s="102">
        <f>L187*'1. Standard_Cost'!F54</f>
        <v>0</v>
      </c>
      <c r="N187" s="103"/>
      <c r="O187" s="103"/>
      <c r="P187" s="103"/>
      <c r="Q187" s="103"/>
      <c r="R187" s="104">
        <f>+N187*P187*'1. Standard_Cost'!$B$12</f>
        <v>0</v>
      </c>
      <c r="S187" s="104">
        <f>+N187*O187*P187*'1. Standard_Cost'!$C$12</f>
        <v>0</v>
      </c>
      <c r="T187" s="104">
        <f>+N187*P187*Q187*'1. Standard_Cost'!$D$12</f>
        <v>0</v>
      </c>
      <c r="U187" s="104">
        <f>+N187*O187*'1. Standard_Cost'!$E$12</f>
        <v>0</v>
      </c>
      <c r="V187" s="103"/>
      <c r="W187" s="103"/>
      <c r="X187" s="103"/>
      <c r="Y187" s="104">
        <f>+V187*((X187*'1. Standard_Cost'!$B$16)+(W187*X187*'1. Standard_Cost'!$C$16))</f>
        <v>0</v>
      </c>
      <c r="Z187" s="103"/>
      <c r="AA187" s="103"/>
      <c r="AB187" s="104">
        <f>+Z187*'1. Standard_Cost'!$B$20+AA187*'1. Standard_Cost'!$C$20</f>
        <v>0</v>
      </c>
      <c r="AC187" s="105"/>
      <c r="AD187" s="106"/>
      <c r="AE187" s="104">
        <f>SUM(AD187,AC187,AB187,Y187,U187,T187,S187,R187)*'1. Standard_Cost'!B78</f>
        <v>0</v>
      </c>
      <c r="AF187" s="104">
        <f t="shared" ref="AF187:AF189" si="297">SUM(AD187,AE187)</f>
        <v>0</v>
      </c>
      <c r="AG187" s="103"/>
      <c r="AH187" s="103">
        <v>0</v>
      </c>
      <c r="AI187" s="103">
        <v>0</v>
      </c>
      <c r="AJ187" s="107"/>
      <c r="AK187" s="107"/>
      <c r="AL187" s="107"/>
      <c r="AM187" s="104">
        <f>AG187*'1. Standard_Cost'!B74+'Incremental_Cost Year 2021'!AH194*'1. Standard_Cost'!C74+'Incremental_Cost Year 2021'!AI194*'1. Standard_Cost'!D74+'Incremental_Cost Year 2021'!AJ194+'Incremental_Cost Year 2021'!AL194+AK187</f>
        <v>0</v>
      </c>
      <c r="AN187" s="104">
        <f>AM187*'1. Standard_Cost'!C78</f>
        <v>0</v>
      </c>
      <c r="AO187" s="107"/>
      <c r="AQ187" s="104">
        <f t="shared" si="293"/>
        <v>0</v>
      </c>
      <c r="AR187" s="104">
        <f t="shared" si="294"/>
        <v>0</v>
      </c>
      <c r="AS187" s="104">
        <f t="shared" si="295"/>
        <v>0</v>
      </c>
      <c r="AT187" s="104">
        <f t="shared" ref="AT187:AT189" si="298">SUM(AQ187,AR187,AS187)</f>
        <v>0</v>
      </c>
      <c r="AU187" s="108"/>
      <c r="AV187" s="108">
        <v>0</v>
      </c>
      <c r="AW187" s="108"/>
      <c r="AX187" s="108"/>
      <c r="AY187" s="108"/>
      <c r="AZ187" s="108"/>
      <c r="BA187" s="109">
        <f t="shared" si="296"/>
        <v>0</v>
      </c>
    </row>
    <row r="188" spans="1:53" ht="14.1" customHeight="1" outlineLevel="2" x14ac:dyDescent="0.2">
      <c r="A188" s="68"/>
      <c r="B188" s="94"/>
      <c r="C188" s="142"/>
      <c r="D188" s="110"/>
      <c r="E188" s="110"/>
      <c r="F188" s="110"/>
      <c r="G188" s="111"/>
      <c r="H188" s="99" t="s">
        <v>51</v>
      </c>
      <c r="I188" s="100"/>
      <c r="J188" s="101"/>
      <c r="K188" s="101"/>
      <c r="L188" s="102" t="str">
        <f>IF(I188&lt;&gt;0,((VLOOKUP(I188,'1. Standard_Cost'!$B$4:$D$8,2)+VLOOKUP(I188,'1. Standard_Cost'!$B$4:$D$8,3))*J188*K188),"0")</f>
        <v>0</v>
      </c>
      <c r="M188" s="102">
        <f>L188*'1. Standard_Cost'!F54</f>
        <v>0</v>
      </c>
      <c r="N188" s="103"/>
      <c r="O188" s="103"/>
      <c r="P188" s="103"/>
      <c r="Q188" s="103"/>
      <c r="R188" s="104">
        <f>+N188*P188*'1. Standard_Cost'!$B$12</f>
        <v>0</v>
      </c>
      <c r="S188" s="104">
        <f>+N188*O188*P188*'1. Standard_Cost'!$C$12</f>
        <v>0</v>
      </c>
      <c r="T188" s="104">
        <f>+N188*P188*Q188*'1. Standard_Cost'!$D$12</f>
        <v>0</v>
      </c>
      <c r="U188" s="104">
        <f>+N188*O188*'1. Standard_Cost'!$E$12</f>
        <v>0</v>
      </c>
      <c r="V188" s="103"/>
      <c r="W188" s="103"/>
      <c r="X188" s="103"/>
      <c r="Y188" s="104">
        <f>+V188*((X188*'1. Standard_Cost'!$B$16)+(W188*X188*'1. Standard_Cost'!$C$16))</f>
        <v>0</v>
      </c>
      <c r="Z188" s="103"/>
      <c r="AA188" s="103"/>
      <c r="AB188" s="104">
        <f>+Z188*'1. Standard_Cost'!$B$20+AA188*'1. Standard_Cost'!$C$20</f>
        <v>0</v>
      </c>
      <c r="AC188" s="105"/>
      <c r="AD188" s="106"/>
      <c r="AE188" s="104">
        <f>SUM(AD188,AC188,AB188,Y188,U188,T188,S188,R188)*'1. Standard_Cost'!B78</f>
        <v>0</v>
      </c>
      <c r="AF188" s="104">
        <f t="shared" si="297"/>
        <v>0</v>
      </c>
      <c r="AG188" s="103"/>
      <c r="AH188" s="103"/>
      <c r="AI188" s="103"/>
      <c r="AJ188" s="107"/>
      <c r="AK188" s="107"/>
      <c r="AL188" s="107"/>
      <c r="AM188" s="104">
        <f>AG188*'1. Standard_Cost'!B74+'Incremental_Cost Year 2021'!AH195*'1. Standard_Cost'!C74+'Incremental_Cost Year 2021'!AI195*'1. Standard_Cost'!D74+'Incremental_Cost Year 2021'!AJ195+'Incremental_Cost Year 2021'!AL195+AK188</f>
        <v>0</v>
      </c>
      <c r="AN188" s="104">
        <f>AM188*'1. Standard_Cost'!C78</f>
        <v>0</v>
      </c>
      <c r="AO188" s="107"/>
      <c r="AQ188" s="104">
        <f t="shared" si="293"/>
        <v>0</v>
      </c>
      <c r="AR188" s="104">
        <f t="shared" si="294"/>
        <v>0</v>
      </c>
      <c r="AS188" s="104">
        <f t="shared" si="295"/>
        <v>0</v>
      </c>
      <c r="AT188" s="104">
        <f t="shared" si="298"/>
        <v>0</v>
      </c>
      <c r="AU188" s="108"/>
      <c r="AV188" s="108"/>
      <c r="AW188" s="108"/>
      <c r="AX188" s="108"/>
      <c r="AY188" s="108"/>
      <c r="AZ188" s="108"/>
      <c r="BA188" s="109">
        <f t="shared" si="296"/>
        <v>0</v>
      </c>
    </row>
    <row r="189" spans="1:53" ht="14.1" customHeight="1" outlineLevel="2" x14ac:dyDescent="0.2">
      <c r="A189" s="68"/>
      <c r="B189" s="94"/>
      <c r="C189" s="142"/>
      <c r="D189" s="110"/>
      <c r="E189" s="110"/>
      <c r="F189" s="110"/>
      <c r="G189" s="111"/>
      <c r="H189" s="112" t="s">
        <v>179</v>
      </c>
      <c r="I189" s="100"/>
      <c r="J189" s="101"/>
      <c r="K189" s="101"/>
      <c r="L189" s="102" t="str">
        <f>IF(I189&lt;&gt;0,((VLOOKUP(I189,'1. Standard_Cost'!$B$4:$D$8,2)+VLOOKUP(I189,'1. Standard_Cost'!$B$4:$D$8,3))*J189*K189),"0")</f>
        <v>0</v>
      </c>
      <c r="M189" s="102">
        <f>L189*'1. Standard_Cost'!F54</f>
        <v>0</v>
      </c>
      <c r="N189" s="103"/>
      <c r="O189" s="103"/>
      <c r="P189" s="103"/>
      <c r="Q189" s="103"/>
      <c r="R189" s="104">
        <f>+N189*P189*'1. Standard_Cost'!$B$12</f>
        <v>0</v>
      </c>
      <c r="S189" s="104">
        <f>+N189*O189*P189*'1. Standard_Cost'!$C$12</f>
        <v>0</v>
      </c>
      <c r="T189" s="104">
        <f>+N189*P189*Q189*'1. Standard_Cost'!$D$12</f>
        <v>0</v>
      </c>
      <c r="U189" s="104">
        <f>+N189*O189*'1. Standard_Cost'!$E$12</f>
        <v>0</v>
      </c>
      <c r="V189" s="103"/>
      <c r="W189" s="103"/>
      <c r="X189" s="103"/>
      <c r="Y189" s="104">
        <f>+V189*((X189*'1. Standard_Cost'!$B$16)+(W189*X189*'1. Standard_Cost'!$C$16))</f>
        <v>0</v>
      </c>
      <c r="Z189" s="103"/>
      <c r="AA189" s="103"/>
      <c r="AB189" s="104">
        <f>+Z189*'1. Standard_Cost'!$B$20+AA189*'1. Standard_Cost'!$C$20</f>
        <v>0</v>
      </c>
      <c r="AC189" s="105"/>
      <c r="AD189" s="106"/>
      <c r="AE189" s="104">
        <f>SUM(AD189,AC189,AB189,Y189,U189,T189,S189,R189)*'1. Standard_Cost'!B78</f>
        <v>0</v>
      </c>
      <c r="AF189" s="104">
        <f t="shared" si="297"/>
        <v>0</v>
      </c>
      <c r="AG189" s="103"/>
      <c r="AH189" s="103"/>
      <c r="AI189" s="103"/>
      <c r="AJ189" s="107"/>
      <c r="AK189" s="107"/>
      <c r="AL189" s="107"/>
      <c r="AM189" s="104">
        <f>AG189*'1. Standard_Cost'!B74+'Incremental_Cost Year 2021'!AH196*'1. Standard_Cost'!C74+'Incremental_Cost Year 2021'!AI196*'1. Standard_Cost'!D74+'Incremental_Cost Year 2021'!AJ196+'Incremental_Cost Year 2021'!AL196+AK189</f>
        <v>0</v>
      </c>
      <c r="AN189" s="104">
        <f>AM189*'1. Standard_Cost'!C78</f>
        <v>0</v>
      </c>
      <c r="AO189" s="107"/>
      <c r="AQ189" s="104">
        <f t="shared" si="293"/>
        <v>0</v>
      </c>
      <c r="AR189" s="104">
        <f t="shared" si="294"/>
        <v>0</v>
      </c>
      <c r="AS189" s="104">
        <f t="shared" si="295"/>
        <v>0</v>
      </c>
      <c r="AT189" s="104">
        <f t="shared" si="298"/>
        <v>0</v>
      </c>
      <c r="AU189" s="108"/>
      <c r="AV189" s="108"/>
      <c r="AW189" s="108"/>
      <c r="AX189" s="108"/>
      <c r="AY189" s="108"/>
      <c r="AZ189" s="108"/>
      <c r="BA189" s="109">
        <f t="shared" si="296"/>
        <v>0</v>
      </c>
    </row>
    <row r="190" spans="1:53" ht="24.6" customHeight="1" outlineLevel="1" x14ac:dyDescent="0.2">
      <c r="A190" s="68"/>
      <c r="B190" s="141"/>
      <c r="C190" s="142"/>
      <c r="D190" s="113" t="s">
        <v>48</v>
      </c>
      <c r="E190" s="113" t="s">
        <v>744</v>
      </c>
      <c r="F190" s="114" t="s">
        <v>154</v>
      </c>
      <c r="G190" s="115" t="s">
        <v>155</v>
      </c>
      <c r="H190" s="122" t="s">
        <v>243</v>
      </c>
      <c r="I190" s="117"/>
      <c r="J190" s="117"/>
      <c r="K190" s="117"/>
      <c r="L190" s="118">
        <f>SUM(L186:L189)</f>
        <v>0</v>
      </c>
      <c r="M190" s="118">
        <f>SUM(M186:M189)</f>
        <v>0</v>
      </c>
      <c r="N190" s="117"/>
      <c r="O190" s="117"/>
      <c r="P190" s="117"/>
      <c r="Q190" s="117"/>
      <c r="R190" s="119">
        <f>SUM(R186:R189)</f>
        <v>0</v>
      </c>
      <c r="S190" s="119">
        <f>SUM(S186:S189)</f>
        <v>0</v>
      </c>
      <c r="T190" s="119">
        <f>SUM(T186:T189)</f>
        <v>0</v>
      </c>
      <c r="U190" s="119">
        <f>SUM(U186:U189)</f>
        <v>0</v>
      </c>
      <c r="V190" s="117"/>
      <c r="W190" s="117"/>
      <c r="X190" s="117"/>
      <c r="Y190" s="118">
        <f>SUM(Y186:Y189)</f>
        <v>0</v>
      </c>
      <c r="Z190" s="117"/>
      <c r="AA190" s="117"/>
      <c r="AB190" s="118">
        <f t="shared" ref="AB190:AF190" si="299">SUM(AB186:AB189)</f>
        <v>0</v>
      </c>
      <c r="AC190" s="118">
        <f t="shared" si="299"/>
        <v>0</v>
      </c>
      <c r="AD190" s="118">
        <f t="shared" si="299"/>
        <v>0</v>
      </c>
      <c r="AE190" s="118">
        <f t="shared" si="299"/>
        <v>0</v>
      </c>
      <c r="AF190" s="118">
        <f t="shared" si="299"/>
        <v>0</v>
      </c>
      <c r="AG190" s="117"/>
      <c r="AH190" s="117"/>
      <c r="AI190" s="117"/>
      <c r="AJ190" s="119">
        <f>SUM(AJ186:AJ189)</f>
        <v>0</v>
      </c>
      <c r="AK190" s="119">
        <f t="shared" ref="AK190:AN190" si="300">SUM(AK186:AK189)</f>
        <v>0</v>
      </c>
      <c r="AL190" s="119">
        <f t="shared" si="300"/>
        <v>0</v>
      </c>
      <c r="AM190" s="119">
        <f t="shared" si="300"/>
        <v>0</v>
      </c>
      <c r="AN190" s="119">
        <f t="shared" si="300"/>
        <v>0</v>
      </c>
      <c r="AO190" s="116"/>
      <c r="AP190" s="120"/>
      <c r="AQ190" s="121">
        <f t="shared" ref="AQ190:BA190" si="301">SUM(AQ186:AQ189)</f>
        <v>0</v>
      </c>
      <c r="AR190" s="121">
        <f t="shared" si="301"/>
        <v>0</v>
      </c>
      <c r="AS190" s="121">
        <f t="shared" si="301"/>
        <v>0</v>
      </c>
      <c r="AT190" s="121">
        <f t="shared" si="301"/>
        <v>0</v>
      </c>
      <c r="AU190" s="121">
        <f t="shared" si="301"/>
        <v>0</v>
      </c>
      <c r="AV190" s="121">
        <f t="shared" si="301"/>
        <v>0</v>
      </c>
      <c r="AW190" s="121">
        <f t="shared" si="301"/>
        <v>0</v>
      </c>
      <c r="AX190" s="121">
        <f t="shared" si="301"/>
        <v>0</v>
      </c>
      <c r="AY190" s="121">
        <f t="shared" si="301"/>
        <v>0</v>
      </c>
      <c r="AZ190" s="121">
        <f t="shared" si="301"/>
        <v>0</v>
      </c>
      <c r="BA190" s="121">
        <f t="shared" si="301"/>
        <v>0</v>
      </c>
    </row>
    <row r="191" spans="1:53" ht="14.1" customHeight="1" outlineLevel="2" x14ac:dyDescent="0.2">
      <c r="A191" s="68"/>
      <c r="B191" s="94"/>
      <c r="C191" s="142"/>
      <c r="D191" s="96"/>
      <c r="E191" s="96"/>
      <c r="F191" s="97"/>
      <c r="G191" s="98"/>
      <c r="H191" s="99" t="s">
        <v>49</v>
      </c>
      <c r="I191" s="100"/>
      <c r="J191" s="101"/>
      <c r="K191" s="101"/>
      <c r="L191" s="102" t="str">
        <f>IF(I191&lt;&gt;0,((VLOOKUP(I191,'1. Standard_Cost'!$B$4:$D$8,2)+VLOOKUP(I191,'1. Standard_Cost'!$B$4:$D$8,3))*J191*K191),"0")</f>
        <v>0</v>
      </c>
      <c r="M191" s="102">
        <f>L191*'1. Standard_Cost'!F59</f>
        <v>0</v>
      </c>
      <c r="N191" s="103"/>
      <c r="O191" s="103"/>
      <c r="P191" s="103"/>
      <c r="Q191" s="103"/>
      <c r="R191" s="104">
        <f>+N191*P191*'1. Standard_Cost'!$B$12</f>
        <v>0</v>
      </c>
      <c r="S191" s="104">
        <f>+N191*O191*P191*'1. Standard_Cost'!$C$12</f>
        <v>0</v>
      </c>
      <c r="T191" s="104">
        <f>+N191*P191*Q191*'1. Standard_Cost'!$D$12</f>
        <v>0</v>
      </c>
      <c r="U191" s="104">
        <f>+N191*O191*'1. Standard_Cost'!$E$12</f>
        <v>0</v>
      </c>
      <c r="V191" s="103"/>
      <c r="W191" s="103"/>
      <c r="X191" s="103"/>
      <c r="Y191" s="104">
        <f>+V191*((X191*'1. Standard_Cost'!$B$16)+(W191*X191*'1. Standard_Cost'!$C$16))</f>
        <v>0</v>
      </c>
      <c r="Z191" s="103"/>
      <c r="AA191" s="103"/>
      <c r="AB191" s="104">
        <f>+Z191*'1. Standard_Cost'!$B$20+AA191*'1. Standard_Cost'!$C$20</f>
        <v>0</v>
      </c>
      <c r="AC191" s="105"/>
      <c r="AD191" s="106"/>
      <c r="AE191" s="104">
        <f>SUM(AD191,AC191,AB191,Y191,U191,T191,S191,R191)*'1. Standard_Cost'!B83</f>
        <v>0</v>
      </c>
      <c r="AF191" s="104">
        <f>SUM(AD191,AE191)</f>
        <v>0</v>
      </c>
      <c r="AG191" s="103"/>
      <c r="AH191" s="103"/>
      <c r="AI191" s="103"/>
      <c r="AJ191" s="107"/>
      <c r="AK191" s="107"/>
      <c r="AL191" s="107"/>
      <c r="AM191" s="104">
        <f>AG191*'1. Standard_Cost'!B79+'Incremental_Cost Year 2021'!AH198*'1. Standard_Cost'!C79+'Incremental_Cost Year 2021'!AI198*'1. Standard_Cost'!D79+'Incremental_Cost Year 2021'!AJ198+'Incremental_Cost Year 2021'!AL198+AK191</f>
        <v>0</v>
      </c>
      <c r="AN191" s="104">
        <f>AM191*'1. Standard_Cost'!C83</f>
        <v>0</v>
      </c>
      <c r="AO191" s="107"/>
      <c r="AQ191" s="104">
        <f t="shared" ref="AQ191:AQ194" si="302">L191+M191</f>
        <v>0</v>
      </c>
      <c r="AR191" s="104">
        <f t="shared" ref="AR191:AR194" si="303">AF191</f>
        <v>0</v>
      </c>
      <c r="AS191" s="104">
        <f t="shared" ref="AS191:AS194" si="304">AM191+AN191</f>
        <v>0</v>
      </c>
      <c r="AT191" s="104">
        <f>SUM(AQ191,AR191,AS191)</f>
        <v>0</v>
      </c>
      <c r="AU191" s="108"/>
      <c r="AV191" s="108"/>
      <c r="AW191" s="108"/>
      <c r="AX191" s="108"/>
      <c r="AY191" s="108"/>
      <c r="AZ191" s="108"/>
      <c r="BA191" s="109">
        <f t="shared" ref="BA191:BA194" si="305">SUM(AU191:AZ191)-AT191</f>
        <v>0</v>
      </c>
    </row>
    <row r="192" spans="1:53" ht="14.1" customHeight="1" outlineLevel="2" x14ac:dyDescent="0.2">
      <c r="A192" s="68"/>
      <c r="B192" s="94"/>
      <c r="C192" s="142"/>
      <c r="D192" s="110"/>
      <c r="E192" s="110"/>
      <c r="F192" s="110"/>
      <c r="G192" s="111"/>
      <c r="H192" s="99" t="s">
        <v>50</v>
      </c>
      <c r="I192" s="100"/>
      <c r="J192" s="101"/>
      <c r="K192" s="101"/>
      <c r="L192" s="102" t="str">
        <f>IF(I192&lt;&gt;0,((VLOOKUP(I192,'1. Standard_Cost'!$B$4:$D$8,2)+VLOOKUP(I192,'1. Standard_Cost'!$B$4:$D$8,3))*J192*K192),"0")</f>
        <v>0</v>
      </c>
      <c r="M192" s="102">
        <f>L192*'1. Standard_Cost'!F59</f>
        <v>0</v>
      </c>
      <c r="N192" s="103"/>
      <c r="O192" s="103"/>
      <c r="P192" s="103"/>
      <c r="Q192" s="103"/>
      <c r="R192" s="104">
        <f>+N192*P192*'1. Standard_Cost'!$B$12</f>
        <v>0</v>
      </c>
      <c r="S192" s="104">
        <f>+N192*O192*P192*'1. Standard_Cost'!$C$12</f>
        <v>0</v>
      </c>
      <c r="T192" s="104">
        <f>+N192*P192*Q192*'1. Standard_Cost'!$D$12</f>
        <v>0</v>
      </c>
      <c r="U192" s="104">
        <f>+N192*O192*'1. Standard_Cost'!$E$12</f>
        <v>0</v>
      </c>
      <c r="V192" s="103"/>
      <c r="W192" s="103"/>
      <c r="X192" s="103"/>
      <c r="Y192" s="104">
        <f>+V192*((X192*'1. Standard_Cost'!$B$16)+(W192*X192*'1. Standard_Cost'!$C$16))</f>
        <v>0</v>
      </c>
      <c r="Z192" s="103"/>
      <c r="AA192" s="103"/>
      <c r="AB192" s="104">
        <f>+Z192*'1. Standard_Cost'!$B$20+AA192*'1. Standard_Cost'!$C$20</f>
        <v>0</v>
      </c>
      <c r="AC192" s="105"/>
      <c r="AD192" s="106"/>
      <c r="AE192" s="104">
        <f>SUM(AD192,AC192,AB192,Y192,U192,T192,S192,R192)*'1. Standard_Cost'!B83</f>
        <v>0</v>
      </c>
      <c r="AF192" s="104">
        <f t="shared" ref="AF192:AF194" si="306">SUM(AD192,AE192)</f>
        <v>0</v>
      </c>
      <c r="AG192" s="103"/>
      <c r="AH192" s="103">
        <v>0</v>
      </c>
      <c r="AI192" s="103">
        <v>0</v>
      </c>
      <c r="AJ192" s="107"/>
      <c r="AK192" s="107"/>
      <c r="AL192" s="107"/>
      <c r="AM192" s="104">
        <f>AG192*'1. Standard_Cost'!B79+'Incremental_Cost Year 2021'!AH199*'1. Standard_Cost'!C79+'Incremental_Cost Year 2021'!AI199*'1. Standard_Cost'!D79+'Incremental_Cost Year 2021'!AJ199+'Incremental_Cost Year 2021'!AL199+AK192</f>
        <v>0</v>
      </c>
      <c r="AN192" s="104">
        <f>AM192*'1. Standard_Cost'!C83</f>
        <v>0</v>
      </c>
      <c r="AO192" s="107"/>
      <c r="AQ192" s="104">
        <f t="shared" si="302"/>
        <v>0</v>
      </c>
      <c r="AR192" s="104">
        <f t="shared" si="303"/>
        <v>0</v>
      </c>
      <c r="AS192" s="104">
        <f t="shared" si="304"/>
        <v>0</v>
      </c>
      <c r="AT192" s="104">
        <f t="shared" ref="AT192:AT194" si="307">SUM(AQ192,AR192,AS192)</f>
        <v>0</v>
      </c>
      <c r="AU192" s="108"/>
      <c r="AV192" s="108">
        <v>0</v>
      </c>
      <c r="AW192" s="108"/>
      <c r="AX192" s="108"/>
      <c r="AY192" s="108"/>
      <c r="AZ192" s="108"/>
      <c r="BA192" s="109">
        <f t="shared" si="305"/>
        <v>0</v>
      </c>
    </row>
    <row r="193" spans="1:53" ht="14.1" customHeight="1" outlineLevel="2" x14ac:dyDescent="0.2">
      <c r="A193" s="68"/>
      <c r="B193" s="94"/>
      <c r="C193" s="142"/>
      <c r="D193" s="110"/>
      <c r="E193" s="110"/>
      <c r="F193" s="110"/>
      <c r="G193" s="111"/>
      <c r="H193" s="99" t="s">
        <v>51</v>
      </c>
      <c r="I193" s="100"/>
      <c r="J193" s="101"/>
      <c r="K193" s="101"/>
      <c r="L193" s="102" t="str">
        <f>IF(I193&lt;&gt;0,((VLOOKUP(I193,'1. Standard_Cost'!$B$4:$D$8,2)+VLOOKUP(I193,'1. Standard_Cost'!$B$4:$D$8,3))*J193*K193),"0")</f>
        <v>0</v>
      </c>
      <c r="M193" s="102">
        <f>L193*'1. Standard_Cost'!F59</f>
        <v>0</v>
      </c>
      <c r="N193" s="103"/>
      <c r="O193" s="103"/>
      <c r="P193" s="103"/>
      <c r="Q193" s="103"/>
      <c r="R193" s="104">
        <f>+N193*P193*'1. Standard_Cost'!$B$12</f>
        <v>0</v>
      </c>
      <c r="S193" s="104">
        <f>+N193*O193*P193*'1. Standard_Cost'!$C$12</f>
        <v>0</v>
      </c>
      <c r="T193" s="104">
        <f>+N193*P193*Q193*'1. Standard_Cost'!$D$12</f>
        <v>0</v>
      </c>
      <c r="U193" s="104">
        <f>+N193*O193*'1. Standard_Cost'!$E$12</f>
        <v>0</v>
      </c>
      <c r="V193" s="103"/>
      <c r="W193" s="103"/>
      <c r="X193" s="103"/>
      <c r="Y193" s="104">
        <f>+V193*((X193*'1. Standard_Cost'!$B$16)+(W193*X193*'1. Standard_Cost'!$C$16))</f>
        <v>0</v>
      </c>
      <c r="Z193" s="103"/>
      <c r="AA193" s="103"/>
      <c r="AB193" s="104">
        <f>+Z193*'1. Standard_Cost'!$B$20+AA193*'1. Standard_Cost'!$C$20</f>
        <v>0</v>
      </c>
      <c r="AC193" s="105"/>
      <c r="AD193" s="106"/>
      <c r="AE193" s="104">
        <f>SUM(AD193,AC193,AB193,Y193,U193,T193,S193,R193)*'1. Standard_Cost'!B83</f>
        <v>0</v>
      </c>
      <c r="AF193" s="104">
        <f t="shared" si="306"/>
        <v>0</v>
      </c>
      <c r="AG193" s="103"/>
      <c r="AH193" s="103"/>
      <c r="AI193" s="103"/>
      <c r="AJ193" s="107"/>
      <c r="AK193" s="107"/>
      <c r="AL193" s="107"/>
      <c r="AM193" s="104">
        <f>AG193*'1. Standard_Cost'!B79+'Incremental_Cost Year 2021'!AH200*'1. Standard_Cost'!C79+'Incremental_Cost Year 2021'!AI200*'1. Standard_Cost'!D79+'Incremental_Cost Year 2021'!AJ200+'Incremental_Cost Year 2021'!AL200+AK193</f>
        <v>0</v>
      </c>
      <c r="AN193" s="104">
        <f>AM193*'1. Standard_Cost'!C83</f>
        <v>0</v>
      </c>
      <c r="AO193" s="107"/>
      <c r="AQ193" s="104">
        <f t="shared" si="302"/>
        <v>0</v>
      </c>
      <c r="AR193" s="104">
        <f t="shared" si="303"/>
        <v>0</v>
      </c>
      <c r="AS193" s="104">
        <f t="shared" si="304"/>
        <v>0</v>
      </c>
      <c r="AT193" s="104">
        <f t="shared" si="307"/>
        <v>0</v>
      </c>
      <c r="AU193" s="108"/>
      <c r="AV193" s="108"/>
      <c r="AW193" s="108"/>
      <c r="AX193" s="108"/>
      <c r="AY193" s="108"/>
      <c r="AZ193" s="108"/>
      <c r="BA193" s="109">
        <f t="shared" si="305"/>
        <v>0</v>
      </c>
    </row>
    <row r="194" spans="1:53" ht="14.1" customHeight="1" outlineLevel="2" x14ac:dyDescent="0.2">
      <c r="A194" s="68"/>
      <c r="B194" s="94"/>
      <c r="C194" s="142"/>
      <c r="D194" s="110"/>
      <c r="E194" s="110"/>
      <c r="F194" s="110"/>
      <c r="G194" s="111"/>
      <c r="H194" s="112" t="s">
        <v>179</v>
      </c>
      <c r="I194" s="100"/>
      <c r="J194" s="101"/>
      <c r="K194" s="101"/>
      <c r="L194" s="102" t="str">
        <f>IF(I194&lt;&gt;0,((VLOOKUP(I194,'1. Standard_Cost'!$B$4:$D$8,2)+VLOOKUP(I194,'1. Standard_Cost'!$B$4:$D$8,3))*J194*K194),"0")</f>
        <v>0</v>
      </c>
      <c r="M194" s="102">
        <f>L194*'1. Standard_Cost'!F59</f>
        <v>0</v>
      </c>
      <c r="N194" s="103"/>
      <c r="O194" s="103"/>
      <c r="P194" s="103"/>
      <c r="Q194" s="103"/>
      <c r="R194" s="104">
        <f>+N194*P194*'1. Standard_Cost'!$B$12</f>
        <v>0</v>
      </c>
      <c r="S194" s="104">
        <f>+N194*O194*P194*'1. Standard_Cost'!$C$12</f>
        <v>0</v>
      </c>
      <c r="T194" s="104">
        <f>+N194*P194*Q194*'1. Standard_Cost'!$D$12</f>
        <v>0</v>
      </c>
      <c r="U194" s="104">
        <f>+N194*O194*'1. Standard_Cost'!$E$12</f>
        <v>0</v>
      </c>
      <c r="V194" s="103"/>
      <c r="W194" s="103"/>
      <c r="X194" s="103"/>
      <c r="Y194" s="104">
        <f>+V194*((X194*'1. Standard_Cost'!$B$16)+(W194*X194*'1. Standard_Cost'!$C$16))</f>
        <v>0</v>
      </c>
      <c r="Z194" s="103"/>
      <c r="AA194" s="103"/>
      <c r="AB194" s="104">
        <f>+Z194*'1. Standard_Cost'!$B$20+AA194*'1. Standard_Cost'!$C$20</f>
        <v>0</v>
      </c>
      <c r="AC194" s="105"/>
      <c r="AD194" s="106"/>
      <c r="AE194" s="104">
        <f>SUM(AD194,AC194,AB194,Y194,U194,T194,S194,R194)*'1. Standard_Cost'!B83</f>
        <v>0</v>
      </c>
      <c r="AF194" s="104">
        <f t="shared" si="306"/>
        <v>0</v>
      </c>
      <c r="AG194" s="103"/>
      <c r="AH194" s="103"/>
      <c r="AI194" s="103"/>
      <c r="AJ194" s="107"/>
      <c r="AK194" s="107"/>
      <c r="AL194" s="107"/>
      <c r="AM194" s="104">
        <f>AG194*'1. Standard_Cost'!B79+'Incremental_Cost Year 2021'!AH201*'1. Standard_Cost'!C79+'Incremental_Cost Year 2021'!AI201*'1. Standard_Cost'!D79+'Incremental_Cost Year 2021'!AJ201+'Incremental_Cost Year 2021'!AL201+AK194</f>
        <v>0</v>
      </c>
      <c r="AN194" s="104">
        <f>AM194*'1. Standard_Cost'!C83</f>
        <v>0</v>
      </c>
      <c r="AO194" s="107"/>
      <c r="AQ194" s="104">
        <f t="shared" si="302"/>
        <v>0</v>
      </c>
      <c r="AR194" s="104">
        <f t="shared" si="303"/>
        <v>0</v>
      </c>
      <c r="AS194" s="104">
        <f t="shared" si="304"/>
        <v>0</v>
      </c>
      <c r="AT194" s="104">
        <f t="shared" si="307"/>
        <v>0</v>
      </c>
      <c r="AU194" s="108"/>
      <c r="AV194" s="108"/>
      <c r="AW194" s="108"/>
      <c r="AX194" s="108"/>
      <c r="AY194" s="108"/>
      <c r="AZ194" s="108"/>
      <c r="BA194" s="109">
        <f t="shared" si="305"/>
        <v>0</v>
      </c>
    </row>
    <row r="195" spans="1:53" ht="24.6" customHeight="1" outlineLevel="1" x14ac:dyDescent="0.2">
      <c r="A195" s="68"/>
      <c r="B195" s="141"/>
      <c r="C195" s="142"/>
      <c r="D195" s="113" t="s">
        <v>48</v>
      </c>
      <c r="E195" s="113" t="s">
        <v>245</v>
      </c>
      <c r="F195" s="114" t="s">
        <v>154</v>
      </c>
      <c r="G195" s="115" t="s">
        <v>155</v>
      </c>
      <c r="H195" s="122" t="s">
        <v>244</v>
      </c>
      <c r="I195" s="117"/>
      <c r="J195" s="117"/>
      <c r="K195" s="117"/>
      <c r="L195" s="118">
        <f>SUM(L191:L194)</f>
        <v>0</v>
      </c>
      <c r="M195" s="118">
        <f>SUM(M191:M194)</f>
        <v>0</v>
      </c>
      <c r="N195" s="117"/>
      <c r="O195" s="117"/>
      <c r="P195" s="117"/>
      <c r="Q195" s="117"/>
      <c r="R195" s="119">
        <f>SUM(R191:R194)</f>
        <v>0</v>
      </c>
      <c r="S195" s="119">
        <f>SUM(S191:S194)</f>
        <v>0</v>
      </c>
      <c r="T195" s="119">
        <f>SUM(T191:T194)</f>
        <v>0</v>
      </c>
      <c r="U195" s="119">
        <f>SUM(U191:U194)</f>
        <v>0</v>
      </c>
      <c r="V195" s="117"/>
      <c r="W195" s="117"/>
      <c r="X195" s="117"/>
      <c r="Y195" s="118">
        <f>SUM(Y191:Y194)</f>
        <v>0</v>
      </c>
      <c r="Z195" s="117"/>
      <c r="AA195" s="117"/>
      <c r="AB195" s="118">
        <f t="shared" ref="AB195:AF195" si="308">SUM(AB191:AB194)</f>
        <v>0</v>
      </c>
      <c r="AC195" s="118">
        <f t="shared" si="308"/>
        <v>0</v>
      </c>
      <c r="AD195" s="118">
        <f t="shared" si="308"/>
        <v>0</v>
      </c>
      <c r="AE195" s="118">
        <f t="shared" si="308"/>
        <v>0</v>
      </c>
      <c r="AF195" s="118">
        <f t="shared" si="308"/>
        <v>0</v>
      </c>
      <c r="AG195" s="117"/>
      <c r="AH195" s="117"/>
      <c r="AI195" s="117"/>
      <c r="AJ195" s="119">
        <f>SUM(AJ191:AJ194)</f>
        <v>0</v>
      </c>
      <c r="AK195" s="119">
        <f t="shared" ref="AK195:AN195" si="309">SUM(AK191:AK194)</f>
        <v>0</v>
      </c>
      <c r="AL195" s="119">
        <f t="shared" si="309"/>
        <v>0</v>
      </c>
      <c r="AM195" s="119">
        <f t="shared" si="309"/>
        <v>0</v>
      </c>
      <c r="AN195" s="119">
        <f t="shared" si="309"/>
        <v>0</v>
      </c>
      <c r="AO195" s="116"/>
      <c r="AP195" s="120"/>
      <c r="AQ195" s="121">
        <f t="shared" ref="AQ195:BA195" si="310">SUM(AQ191:AQ194)</f>
        <v>0</v>
      </c>
      <c r="AR195" s="121">
        <f t="shared" si="310"/>
        <v>0</v>
      </c>
      <c r="AS195" s="121">
        <f t="shared" si="310"/>
        <v>0</v>
      </c>
      <c r="AT195" s="121">
        <f t="shared" si="310"/>
        <v>0</v>
      </c>
      <c r="AU195" s="121">
        <f t="shared" si="310"/>
        <v>0</v>
      </c>
      <c r="AV195" s="121">
        <f t="shared" si="310"/>
        <v>0</v>
      </c>
      <c r="AW195" s="121">
        <f t="shared" si="310"/>
        <v>0</v>
      </c>
      <c r="AX195" s="121">
        <f t="shared" si="310"/>
        <v>0</v>
      </c>
      <c r="AY195" s="121">
        <f t="shared" si="310"/>
        <v>0</v>
      </c>
      <c r="AZ195" s="121">
        <f t="shared" si="310"/>
        <v>0</v>
      </c>
      <c r="BA195" s="121">
        <f t="shared" si="310"/>
        <v>0</v>
      </c>
    </row>
    <row r="196" spans="1:53" s="124" customFormat="1" ht="76.5" customHeight="1" x14ac:dyDescent="0.2">
      <c r="B196" s="138"/>
      <c r="C196" s="247" t="s">
        <v>745</v>
      </c>
      <c r="D196" s="248"/>
      <c r="E196" s="249"/>
      <c r="F196" s="153"/>
      <c r="G196" s="153"/>
      <c r="H196" s="130" t="s">
        <v>247</v>
      </c>
      <c r="I196" s="128"/>
      <c r="J196" s="128"/>
      <c r="K196" s="128"/>
      <c r="L196" s="129">
        <f>SUM(L201,L206)</f>
        <v>0</v>
      </c>
      <c r="M196" s="129">
        <f t="shared" ref="M196:AN196" si="311">SUM(M201,M206)</f>
        <v>0</v>
      </c>
      <c r="N196" s="129">
        <f t="shared" si="311"/>
        <v>0</v>
      </c>
      <c r="O196" s="129">
        <f t="shared" si="311"/>
        <v>0</v>
      </c>
      <c r="P196" s="129">
        <f t="shared" si="311"/>
        <v>0</v>
      </c>
      <c r="Q196" s="129">
        <f t="shared" si="311"/>
        <v>0</v>
      </c>
      <c r="R196" s="129">
        <f t="shared" si="311"/>
        <v>0</v>
      </c>
      <c r="S196" s="129">
        <f t="shared" si="311"/>
        <v>0</v>
      </c>
      <c r="T196" s="129">
        <f t="shared" si="311"/>
        <v>0</v>
      </c>
      <c r="U196" s="129">
        <f t="shared" si="311"/>
        <v>0</v>
      </c>
      <c r="V196" s="129">
        <f t="shared" si="311"/>
        <v>0</v>
      </c>
      <c r="W196" s="129">
        <f t="shared" si="311"/>
        <v>0</v>
      </c>
      <c r="X196" s="129">
        <f t="shared" si="311"/>
        <v>0</v>
      </c>
      <c r="Y196" s="129">
        <f t="shared" si="311"/>
        <v>0</v>
      </c>
      <c r="Z196" s="129">
        <f t="shared" si="311"/>
        <v>0</v>
      </c>
      <c r="AA196" s="129">
        <f t="shared" si="311"/>
        <v>0</v>
      </c>
      <c r="AB196" s="129">
        <f t="shared" si="311"/>
        <v>0</v>
      </c>
      <c r="AC196" s="129">
        <f t="shared" si="311"/>
        <v>0</v>
      </c>
      <c r="AD196" s="129">
        <f t="shared" si="311"/>
        <v>0</v>
      </c>
      <c r="AE196" s="129">
        <f t="shared" si="311"/>
        <v>0</v>
      </c>
      <c r="AF196" s="129">
        <f t="shared" si="311"/>
        <v>0</v>
      </c>
      <c r="AG196" s="129">
        <f t="shared" si="311"/>
        <v>0</v>
      </c>
      <c r="AH196" s="129">
        <f t="shared" si="311"/>
        <v>0</v>
      </c>
      <c r="AI196" s="129">
        <f t="shared" si="311"/>
        <v>0</v>
      </c>
      <c r="AJ196" s="129">
        <f t="shared" si="311"/>
        <v>0</v>
      </c>
      <c r="AK196" s="129">
        <f t="shared" si="311"/>
        <v>0</v>
      </c>
      <c r="AL196" s="129">
        <f t="shared" si="311"/>
        <v>0</v>
      </c>
      <c r="AM196" s="129">
        <f t="shared" si="311"/>
        <v>0</v>
      </c>
      <c r="AN196" s="129">
        <f t="shared" si="311"/>
        <v>0</v>
      </c>
      <c r="AO196" s="130"/>
      <c r="AP196" s="131"/>
      <c r="AQ196" s="139">
        <f>SUM(AQ201,AQ206)</f>
        <v>0</v>
      </c>
      <c r="AR196" s="139">
        <f t="shared" ref="AR196:BA196" si="312">SUM(AR201,AR206)</f>
        <v>0</v>
      </c>
      <c r="AS196" s="139">
        <f t="shared" si="312"/>
        <v>0</v>
      </c>
      <c r="AT196" s="139">
        <f t="shared" si="312"/>
        <v>0</v>
      </c>
      <c r="AU196" s="139">
        <f t="shared" si="312"/>
        <v>0</v>
      </c>
      <c r="AV196" s="139">
        <f t="shared" si="312"/>
        <v>0</v>
      </c>
      <c r="AW196" s="139">
        <f t="shared" si="312"/>
        <v>0</v>
      </c>
      <c r="AX196" s="139">
        <f t="shared" si="312"/>
        <v>0</v>
      </c>
      <c r="AY196" s="139">
        <f t="shared" si="312"/>
        <v>0</v>
      </c>
      <c r="AZ196" s="139">
        <f t="shared" si="312"/>
        <v>0</v>
      </c>
      <c r="BA196" s="139">
        <f t="shared" si="312"/>
        <v>0</v>
      </c>
    </row>
    <row r="197" spans="1:53" ht="14.1" customHeight="1" outlineLevel="2" x14ac:dyDescent="0.2">
      <c r="A197" s="68"/>
      <c r="B197" s="94"/>
      <c r="C197" s="250"/>
      <c r="D197" s="96"/>
      <c r="E197" s="96"/>
      <c r="F197" s="97"/>
      <c r="G197" s="98"/>
      <c r="H197" s="99" t="s">
        <v>49</v>
      </c>
      <c r="I197" s="100"/>
      <c r="J197" s="101"/>
      <c r="K197" s="101"/>
      <c r="L197" s="102" t="str">
        <f>IF(I197&lt;&gt;0,((VLOOKUP(I197,'1. Standard_Cost'!$B$4:$D$8,2)+VLOOKUP(I197,'1. Standard_Cost'!$B$4:$D$8,3))*J197*K197),"0")</f>
        <v>0</v>
      </c>
      <c r="M197" s="102">
        <f>L197*'1. Standard_Cost'!F20</f>
        <v>0</v>
      </c>
      <c r="N197" s="103"/>
      <c r="O197" s="103"/>
      <c r="P197" s="103"/>
      <c r="Q197" s="103"/>
      <c r="R197" s="104">
        <f>+N197*P197*'1. Standard_Cost'!$B$12</f>
        <v>0</v>
      </c>
      <c r="S197" s="104">
        <f>+N197*O197*P197*'1. Standard_Cost'!$C$12</f>
        <v>0</v>
      </c>
      <c r="T197" s="104">
        <f>+N197*P197*Q197*'1. Standard_Cost'!$D$12</f>
        <v>0</v>
      </c>
      <c r="U197" s="104">
        <f>+N197*O197*'1. Standard_Cost'!$E$12</f>
        <v>0</v>
      </c>
      <c r="V197" s="103"/>
      <c r="W197" s="103"/>
      <c r="X197" s="103"/>
      <c r="Y197" s="104">
        <f>+V197*((X197*'1. Standard_Cost'!$B$16)+(W197*X197*'1. Standard_Cost'!$C$16))</f>
        <v>0</v>
      </c>
      <c r="Z197" s="103"/>
      <c r="AA197" s="103"/>
      <c r="AB197" s="104">
        <f>+Z197*'1. Standard_Cost'!$B$20+AA197*'1. Standard_Cost'!$C$20</f>
        <v>0</v>
      </c>
      <c r="AC197" s="105"/>
      <c r="AD197" s="106"/>
      <c r="AE197" s="104">
        <f>SUM(AD197,AC197,AB197,Y197,U197,T197,S197,R197)*'1. Standard_Cost'!B44</f>
        <v>0</v>
      </c>
      <c r="AF197" s="104">
        <f>SUM(AD197,AE197)</f>
        <v>0</v>
      </c>
      <c r="AG197" s="103"/>
      <c r="AH197" s="103"/>
      <c r="AI197" s="103"/>
      <c r="AJ197" s="107"/>
      <c r="AK197" s="107"/>
      <c r="AL197" s="107"/>
      <c r="AM197" s="104">
        <f>AG197*'1. Standard_Cost'!B40+'Incremental_Cost Year 2021'!AH204*'1. Standard_Cost'!C40+'Incremental_Cost Year 2021'!AI204*'1. Standard_Cost'!D40+'Incremental_Cost Year 2021'!AJ204+'Incremental_Cost Year 2021'!AL204+AK197</f>
        <v>0</v>
      </c>
      <c r="AN197" s="104">
        <f>AM197*'1. Standard_Cost'!C44</f>
        <v>0</v>
      </c>
      <c r="AO197" s="107"/>
      <c r="AQ197" s="104">
        <f t="shared" ref="AQ197:AQ200" si="313">L197+M197</f>
        <v>0</v>
      </c>
      <c r="AR197" s="104">
        <f t="shared" ref="AR197:AR200" si="314">AF197</f>
        <v>0</v>
      </c>
      <c r="AS197" s="104">
        <f t="shared" ref="AS197:AS200" si="315">AM197+AN197</f>
        <v>0</v>
      </c>
      <c r="AT197" s="104">
        <f>SUM(AQ197,AR197,AS197)</f>
        <v>0</v>
      </c>
      <c r="AU197" s="108"/>
      <c r="AV197" s="108"/>
      <c r="AW197" s="108"/>
      <c r="AX197" s="108"/>
      <c r="AY197" s="108"/>
      <c r="AZ197" s="108"/>
      <c r="BA197" s="109">
        <f t="shared" ref="BA197:BA200" si="316">SUM(AU197:AZ197)-AT197</f>
        <v>0</v>
      </c>
    </row>
    <row r="198" spans="1:53" ht="14.1" customHeight="1" outlineLevel="2" x14ac:dyDescent="0.2">
      <c r="A198" s="68"/>
      <c r="B198" s="94"/>
      <c r="C198" s="251"/>
      <c r="D198" s="110"/>
      <c r="E198" s="110"/>
      <c r="F198" s="110"/>
      <c r="G198" s="111"/>
      <c r="H198" s="99" t="s">
        <v>50</v>
      </c>
      <c r="I198" s="100"/>
      <c r="J198" s="101"/>
      <c r="K198" s="101"/>
      <c r="L198" s="102" t="str">
        <f>IF(I198&lt;&gt;0,((VLOOKUP(I198,'1. Standard_Cost'!$B$4:$D$8,2)+VLOOKUP(I198,'1. Standard_Cost'!$B$4:$D$8,3))*J198*K198),"0")</f>
        <v>0</v>
      </c>
      <c r="M198" s="102">
        <f>L198*'1. Standard_Cost'!F20</f>
        <v>0</v>
      </c>
      <c r="N198" s="103"/>
      <c r="O198" s="103"/>
      <c r="P198" s="103"/>
      <c r="Q198" s="103"/>
      <c r="R198" s="104">
        <f>+N198*P198*'1. Standard_Cost'!$B$12</f>
        <v>0</v>
      </c>
      <c r="S198" s="104">
        <f>+N198*O198*P198*'1. Standard_Cost'!$C$12</f>
        <v>0</v>
      </c>
      <c r="T198" s="104">
        <f>+N198*P198*Q198*'1. Standard_Cost'!$D$12</f>
        <v>0</v>
      </c>
      <c r="U198" s="104">
        <f>+N198*O198*'1. Standard_Cost'!$E$12</f>
        <v>0</v>
      </c>
      <c r="V198" s="103"/>
      <c r="W198" s="103"/>
      <c r="X198" s="103"/>
      <c r="Y198" s="104">
        <f>+V198*((X198*'1. Standard_Cost'!$B$16)+(W198*X198*'1. Standard_Cost'!$C$16))</f>
        <v>0</v>
      </c>
      <c r="Z198" s="103"/>
      <c r="AA198" s="103"/>
      <c r="AB198" s="104">
        <f>+Z198*'1. Standard_Cost'!$B$20+AA198*'1. Standard_Cost'!$C$20</f>
        <v>0</v>
      </c>
      <c r="AC198" s="105"/>
      <c r="AD198" s="106"/>
      <c r="AE198" s="104">
        <f>SUM(AD198,AC198,AB198,Y198,U198,T198,S198,R198)*'1. Standard_Cost'!B44</f>
        <v>0</v>
      </c>
      <c r="AF198" s="104">
        <f t="shared" ref="AF198:AF200" si="317">SUM(AD198,AE198)</f>
        <v>0</v>
      </c>
      <c r="AG198" s="103"/>
      <c r="AH198" s="103">
        <v>0</v>
      </c>
      <c r="AI198" s="103">
        <v>0</v>
      </c>
      <c r="AJ198" s="107"/>
      <c r="AK198" s="107"/>
      <c r="AL198" s="107"/>
      <c r="AM198" s="104">
        <f>AG198*'1. Standard_Cost'!B40+'Incremental_Cost Year 2021'!AH205*'1. Standard_Cost'!C40+'Incremental_Cost Year 2021'!AI205*'1. Standard_Cost'!D40+'Incremental_Cost Year 2021'!AJ205+'Incremental_Cost Year 2021'!AL205+AK198</f>
        <v>0</v>
      </c>
      <c r="AN198" s="104">
        <f>AM198*'1. Standard_Cost'!C44</f>
        <v>0</v>
      </c>
      <c r="AO198" s="107"/>
      <c r="AQ198" s="104">
        <f t="shared" si="313"/>
        <v>0</v>
      </c>
      <c r="AR198" s="104">
        <f t="shared" si="314"/>
        <v>0</v>
      </c>
      <c r="AS198" s="104">
        <f t="shared" si="315"/>
        <v>0</v>
      </c>
      <c r="AT198" s="104">
        <f t="shared" ref="AT198:AT200" si="318">SUM(AQ198,AR198,AS198)</f>
        <v>0</v>
      </c>
      <c r="AU198" s="108"/>
      <c r="AV198" s="108">
        <v>0</v>
      </c>
      <c r="AW198" s="108"/>
      <c r="AX198" s="108"/>
      <c r="AY198" s="108"/>
      <c r="AZ198" s="108"/>
      <c r="BA198" s="109">
        <f t="shared" si="316"/>
        <v>0</v>
      </c>
    </row>
    <row r="199" spans="1:53" ht="14.1" customHeight="1" outlineLevel="2" x14ac:dyDescent="0.2">
      <c r="A199" s="68"/>
      <c r="B199" s="94"/>
      <c r="C199" s="251"/>
      <c r="D199" s="110"/>
      <c r="E199" s="110"/>
      <c r="F199" s="110"/>
      <c r="G199" s="111"/>
      <c r="H199" s="99" t="s">
        <v>51</v>
      </c>
      <c r="I199" s="100"/>
      <c r="J199" s="101"/>
      <c r="K199" s="101"/>
      <c r="L199" s="102" t="str">
        <f>IF(I199&lt;&gt;0,((VLOOKUP(I199,'1. Standard_Cost'!$B$4:$D$8,2)+VLOOKUP(I199,'1. Standard_Cost'!$B$4:$D$8,3))*J199*K199),"0")</f>
        <v>0</v>
      </c>
      <c r="M199" s="102">
        <f>L199*'1. Standard_Cost'!F20</f>
        <v>0</v>
      </c>
      <c r="N199" s="103"/>
      <c r="O199" s="103"/>
      <c r="P199" s="103"/>
      <c r="Q199" s="103"/>
      <c r="R199" s="104">
        <f>+N199*P199*'1. Standard_Cost'!$B$12</f>
        <v>0</v>
      </c>
      <c r="S199" s="104">
        <f>+N199*O199*P199*'1. Standard_Cost'!$C$12</f>
        <v>0</v>
      </c>
      <c r="T199" s="104">
        <f>+N199*P199*Q199*'1. Standard_Cost'!$D$12</f>
        <v>0</v>
      </c>
      <c r="U199" s="104">
        <f>+N199*O199*'1. Standard_Cost'!$E$12</f>
        <v>0</v>
      </c>
      <c r="V199" s="103"/>
      <c r="W199" s="103"/>
      <c r="X199" s="103"/>
      <c r="Y199" s="104">
        <f>+V199*((X199*'1. Standard_Cost'!$B$16)+(W199*X199*'1. Standard_Cost'!$C$16))</f>
        <v>0</v>
      </c>
      <c r="Z199" s="103"/>
      <c r="AA199" s="103"/>
      <c r="AB199" s="104">
        <f>+Z199*'1. Standard_Cost'!$B$20+AA199*'1. Standard_Cost'!$C$20</f>
        <v>0</v>
      </c>
      <c r="AC199" s="105"/>
      <c r="AD199" s="106"/>
      <c r="AE199" s="104">
        <f>SUM(AD199,AC199,AB199,Y199,U199,T199,S199,R199)*'1. Standard_Cost'!B44</f>
        <v>0</v>
      </c>
      <c r="AF199" s="104">
        <f t="shared" si="317"/>
        <v>0</v>
      </c>
      <c r="AG199" s="103"/>
      <c r="AH199" s="103"/>
      <c r="AI199" s="103"/>
      <c r="AJ199" s="107"/>
      <c r="AK199" s="107"/>
      <c r="AL199" s="107"/>
      <c r="AM199" s="104">
        <f>AG199*'1. Standard_Cost'!B40+'Incremental_Cost Year 2021'!AH206*'1. Standard_Cost'!C40+'Incremental_Cost Year 2021'!AI206*'1. Standard_Cost'!D40+'Incremental_Cost Year 2021'!AJ206+'Incremental_Cost Year 2021'!AL206+AK199</f>
        <v>0</v>
      </c>
      <c r="AN199" s="104">
        <f>AM199*'1. Standard_Cost'!C44</f>
        <v>0</v>
      </c>
      <c r="AO199" s="107"/>
      <c r="AQ199" s="104">
        <f t="shared" si="313"/>
        <v>0</v>
      </c>
      <c r="AR199" s="104">
        <f t="shared" si="314"/>
        <v>0</v>
      </c>
      <c r="AS199" s="104">
        <f t="shared" si="315"/>
        <v>0</v>
      </c>
      <c r="AT199" s="104">
        <f t="shared" si="318"/>
        <v>0</v>
      </c>
      <c r="AU199" s="108"/>
      <c r="AV199" s="108"/>
      <c r="AW199" s="108"/>
      <c r="AX199" s="108"/>
      <c r="AY199" s="108"/>
      <c r="AZ199" s="108"/>
      <c r="BA199" s="109">
        <f t="shared" si="316"/>
        <v>0</v>
      </c>
    </row>
    <row r="200" spans="1:53" ht="14.1" customHeight="1" outlineLevel="2" x14ac:dyDescent="0.2">
      <c r="A200" s="68"/>
      <c r="B200" s="94"/>
      <c r="C200" s="251"/>
      <c r="D200" s="110"/>
      <c r="E200" s="110"/>
      <c r="F200" s="110"/>
      <c r="G200" s="111"/>
      <c r="H200" s="112" t="s">
        <v>179</v>
      </c>
      <c r="I200" s="100"/>
      <c r="J200" s="101"/>
      <c r="K200" s="101"/>
      <c r="L200" s="102" t="str">
        <f>IF(I200&lt;&gt;0,((VLOOKUP(I200,'1. Standard_Cost'!$B$4:$D$8,2)+VLOOKUP(I200,'1. Standard_Cost'!$B$4:$D$8,3))*J200*K200),"0")</f>
        <v>0</v>
      </c>
      <c r="M200" s="102">
        <f>L200*'1. Standard_Cost'!F20</f>
        <v>0</v>
      </c>
      <c r="N200" s="103"/>
      <c r="O200" s="103"/>
      <c r="P200" s="103"/>
      <c r="Q200" s="103"/>
      <c r="R200" s="104">
        <f>+N200*P200*'1. Standard_Cost'!$B$12</f>
        <v>0</v>
      </c>
      <c r="S200" s="104">
        <f>+N200*O200*P200*'1. Standard_Cost'!$C$12</f>
        <v>0</v>
      </c>
      <c r="T200" s="104">
        <f>+N200*P200*Q200*'1. Standard_Cost'!$D$12</f>
        <v>0</v>
      </c>
      <c r="U200" s="104">
        <f>+N200*O200*'1. Standard_Cost'!$E$12</f>
        <v>0</v>
      </c>
      <c r="V200" s="103"/>
      <c r="W200" s="103"/>
      <c r="X200" s="103"/>
      <c r="Y200" s="104">
        <f>+V200*((X200*'1. Standard_Cost'!$B$16)+(W200*X200*'1. Standard_Cost'!$C$16))</f>
        <v>0</v>
      </c>
      <c r="Z200" s="103"/>
      <c r="AA200" s="103"/>
      <c r="AB200" s="104">
        <f>+Z200*'1. Standard_Cost'!$B$20+AA200*'1. Standard_Cost'!$C$20</f>
        <v>0</v>
      </c>
      <c r="AC200" s="105"/>
      <c r="AD200" s="106"/>
      <c r="AE200" s="104">
        <f>SUM(AD200,AC200,AB200,Y200,U200,T200,S200,R200)*'1. Standard_Cost'!B44</f>
        <v>0</v>
      </c>
      <c r="AF200" s="104">
        <f t="shared" si="317"/>
        <v>0</v>
      </c>
      <c r="AG200" s="103"/>
      <c r="AH200" s="103"/>
      <c r="AI200" s="103"/>
      <c r="AJ200" s="107"/>
      <c r="AK200" s="107"/>
      <c r="AL200" s="107"/>
      <c r="AM200" s="104">
        <f>AG200*'1. Standard_Cost'!B40+'Incremental_Cost Year 2021'!AH207*'1. Standard_Cost'!C40+'Incremental_Cost Year 2021'!AI207*'1. Standard_Cost'!D40+'Incremental_Cost Year 2021'!AJ207+'Incremental_Cost Year 2021'!AL207+AK200</f>
        <v>0</v>
      </c>
      <c r="AN200" s="104">
        <f>AM200*'1. Standard_Cost'!C44</f>
        <v>0</v>
      </c>
      <c r="AO200" s="107"/>
      <c r="AQ200" s="104">
        <f t="shared" si="313"/>
        <v>0</v>
      </c>
      <c r="AR200" s="104">
        <f t="shared" si="314"/>
        <v>0</v>
      </c>
      <c r="AS200" s="104">
        <f t="shared" si="315"/>
        <v>0</v>
      </c>
      <c r="AT200" s="104">
        <f t="shared" si="318"/>
        <v>0</v>
      </c>
      <c r="AU200" s="108"/>
      <c r="AV200" s="108"/>
      <c r="AW200" s="108"/>
      <c r="AX200" s="108"/>
      <c r="AY200" s="108"/>
      <c r="AZ200" s="108"/>
      <c r="BA200" s="109">
        <f t="shared" si="316"/>
        <v>0</v>
      </c>
    </row>
    <row r="201" spans="1:53" ht="57" customHeight="1" outlineLevel="1" x14ac:dyDescent="0.2">
      <c r="A201" s="68"/>
      <c r="B201" s="94"/>
      <c r="C201" s="251"/>
      <c r="D201" s="113" t="s">
        <v>48</v>
      </c>
      <c r="E201" s="113" t="s">
        <v>250</v>
      </c>
      <c r="F201" s="114" t="s">
        <v>154</v>
      </c>
      <c r="G201" s="115" t="s">
        <v>155</v>
      </c>
      <c r="H201" s="140" t="s">
        <v>248</v>
      </c>
      <c r="I201" s="117"/>
      <c r="J201" s="117"/>
      <c r="K201" s="117"/>
      <c r="L201" s="118">
        <f>SUM(L197:L200)</f>
        <v>0</v>
      </c>
      <c r="M201" s="118">
        <f>SUM(M197:M200)</f>
        <v>0</v>
      </c>
      <c r="N201" s="117"/>
      <c r="O201" s="117"/>
      <c r="P201" s="117"/>
      <c r="Q201" s="117"/>
      <c r="R201" s="119">
        <f>SUM(R197:R200)</f>
        <v>0</v>
      </c>
      <c r="S201" s="119">
        <f>SUM(S197:S200)</f>
        <v>0</v>
      </c>
      <c r="T201" s="119">
        <f>SUM(T197:T200)</f>
        <v>0</v>
      </c>
      <c r="U201" s="119">
        <f>SUM(U197:U200)</f>
        <v>0</v>
      </c>
      <c r="V201" s="117"/>
      <c r="W201" s="117"/>
      <c r="X201" s="117"/>
      <c r="Y201" s="118">
        <f>SUM(Y197:Y200)</f>
        <v>0</v>
      </c>
      <c r="Z201" s="117"/>
      <c r="AA201" s="117"/>
      <c r="AB201" s="118">
        <f t="shared" ref="AB201:AF201" si="319">SUM(AB197:AB200)</f>
        <v>0</v>
      </c>
      <c r="AC201" s="118">
        <f t="shared" si="319"/>
        <v>0</v>
      </c>
      <c r="AD201" s="118">
        <f t="shared" si="319"/>
        <v>0</v>
      </c>
      <c r="AE201" s="118">
        <f t="shared" si="319"/>
        <v>0</v>
      </c>
      <c r="AF201" s="118">
        <f t="shared" si="319"/>
        <v>0</v>
      </c>
      <c r="AG201" s="117"/>
      <c r="AH201" s="117"/>
      <c r="AI201" s="117"/>
      <c r="AJ201" s="119">
        <f>SUM(AJ197:AJ200)</f>
        <v>0</v>
      </c>
      <c r="AK201" s="119">
        <f t="shared" ref="AK201:AN201" si="320">SUM(AK197:AK200)</f>
        <v>0</v>
      </c>
      <c r="AL201" s="119">
        <f t="shared" si="320"/>
        <v>0</v>
      </c>
      <c r="AM201" s="119">
        <f t="shared" si="320"/>
        <v>0</v>
      </c>
      <c r="AN201" s="119">
        <f t="shared" si="320"/>
        <v>0</v>
      </c>
      <c r="AO201" s="116"/>
      <c r="AP201" s="120"/>
      <c r="AQ201" s="118">
        <f t="shared" ref="AQ201:BA201" si="321">SUM(AQ197:AQ200)</f>
        <v>0</v>
      </c>
      <c r="AR201" s="118">
        <f t="shared" si="321"/>
        <v>0</v>
      </c>
      <c r="AS201" s="118">
        <f t="shared" si="321"/>
        <v>0</v>
      </c>
      <c r="AT201" s="118">
        <f t="shared" si="321"/>
        <v>0</v>
      </c>
      <c r="AU201" s="118">
        <f t="shared" si="321"/>
        <v>0</v>
      </c>
      <c r="AV201" s="118">
        <f t="shared" si="321"/>
        <v>0</v>
      </c>
      <c r="AW201" s="118">
        <f t="shared" si="321"/>
        <v>0</v>
      </c>
      <c r="AX201" s="118">
        <f t="shared" si="321"/>
        <v>0</v>
      </c>
      <c r="AY201" s="118">
        <f t="shared" si="321"/>
        <v>0</v>
      </c>
      <c r="AZ201" s="118">
        <f t="shared" si="321"/>
        <v>0</v>
      </c>
      <c r="BA201" s="118">
        <f t="shared" si="321"/>
        <v>0</v>
      </c>
    </row>
    <row r="202" spans="1:53" ht="14.1" customHeight="1" outlineLevel="2" x14ac:dyDescent="0.2">
      <c r="A202" s="68"/>
      <c r="B202" s="94"/>
      <c r="C202" s="251"/>
      <c r="D202" s="96"/>
      <c r="E202" s="96"/>
      <c r="F202" s="97"/>
      <c r="G202" s="98"/>
      <c r="H202" s="99" t="s">
        <v>49</v>
      </c>
      <c r="I202" s="100"/>
      <c r="J202" s="101"/>
      <c r="K202" s="101"/>
      <c r="L202" s="102" t="str">
        <f>IF(I202&lt;&gt;0,((VLOOKUP(I202,'1. Standard_Cost'!$B$4:$D$8,2)+VLOOKUP(I202,'1. Standard_Cost'!$B$4:$D$8,3))*J202*K202),"0")</f>
        <v>0</v>
      </c>
      <c r="M202" s="102">
        <f>L202*'1. Standard_Cost'!F20</f>
        <v>0</v>
      </c>
      <c r="N202" s="103"/>
      <c r="O202" s="103"/>
      <c r="P202" s="103"/>
      <c r="Q202" s="103"/>
      <c r="R202" s="104">
        <f>+N202*P202*'1. Standard_Cost'!$B$12</f>
        <v>0</v>
      </c>
      <c r="S202" s="104">
        <f>+N202*O202*P202*'1. Standard_Cost'!$C$12</f>
        <v>0</v>
      </c>
      <c r="T202" s="104">
        <f>+N202*P202*Q202*'1. Standard_Cost'!$D$12</f>
        <v>0</v>
      </c>
      <c r="U202" s="104">
        <f>+N202*O202*'1. Standard_Cost'!$E$12</f>
        <v>0</v>
      </c>
      <c r="V202" s="103"/>
      <c r="W202" s="103"/>
      <c r="X202" s="103"/>
      <c r="Y202" s="104">
        <f>+V202*((X202*'1. Standard_Cost'!$B$16)+(W202*X202*'1. Standard_Cost'!$C$16))</f>
        <v>0</v>
      </c>
      <c r="Z202" s="103"/>
      <c r="AA202" s="103"/>
      <c r="AB202" s="104">
        <f>+Z202*'1. Standard_Cost'!$B$20+AA202*'1. Standard_Cost'!$C$20</f>
        <v>0</v>
      </c>
      <c r="AC202" s="105"/>
      <c r="AD202" s="106"/>
      <c r="AE202" s="104">
        <f>SUM(AD202,AC202,AB202,Y202,U202,T202,S202,R202)*'1. Standard_Cost'!B44</f>
        <v>0</v>
      </c>
      <c r="AF202" s="104">
        <f>SUM(AD202,AE202)</f>
        <v>0</v>
      </c>
      <c r="AG202" s="103"/>
      <c r="AH202" s="103"/>
      <c r="AI202" s="103"/>
      <c r="AJ202" s="107"/>
      <c r="AK202" s="107"/>
      <c r="AL202" s="107"/>
      <c r="AM202" s="104">
        <f>AG202*'1. Standard_Cost'!B40+'Incremental_Cost Year 2021'!AH209*'1. Standard_Cost'!C40+'Incremental_Cost Year 2021'!AI209*'1. Standard_Cost'!D40+'Incremental_Cost Year 2021'!AJ209+'Incremental_Cost Year 2021'!AL209+AK202</f>
        <v>0</v>
      </c>
      <c r="AN202" s="104">
        <f>AM202*'1. Standard_Cost'!C44</f>
        <v>0</v>
      </c>
      <c r="AO202" s="107"/>
      <c r="AQ202" s="104">
        <f t="shared" ref="AQ202:AQ205" si="322">L202+M202</f>
        <v>0</v>
      </c>
      <c r="AR202" s="104">
        <f t="shared" ref="AR202:AR205" si="323">AF202</f>
        <v>0</v>
      </c>
      <c r="AS202" s="104">
        <f t="shared" ref="AS202:AS205" si="324">AM202+AN202</f>
        <v>0</v>
      </c>
      <c r="AT202" s="104">
        <f>SUM(AQ202,AR202,AS202)</f>
        <v>0</v>
      </c>
      <c r="AU202" s="108"/>
      <c r="AV202" s="108"/>
      <c r="AW202" s="108"/>
      <c r="AX202" s="108"/>
      <c r="AY202" s="108"/>
      <c r="AZ202" s="108"/>
      <c r="BA202" s="109">
        <f t="shared" ref="BA202:BA205" si="325">SUM(AU202:AZ202)-AT202</f>
        <v>0</v>
      </c>
    </row>
    <row r="203" spans="1:53" ht="14.1" customHeight="1" outlineLevel="2" x14ac:dyDescent="0.2">
      <c r="A203" s="68"/>
      <c r="B203" s="94"/>
      <c r="C203" s="251"/>
      <c r="D203" s="110"/>
      <c r="E203" s="110"/>
      <c r="F203" s="110"/>
      <c r="G203" s="111"/>
      <c r="H203" s="99" t="s">
        <v>50</v>
      </c>
      <c r="I203" s="100"/>
      <c r="J203" s="101"/>
      <c r="K203" s="101"/>
      <c r="L203" s="102" t="str">
        <f>IF(I203&lt;&gt;0,((VLOOKUP(I203,'1. Standard_Cost'!$B$4:$D$8,2)+VLOOKUP(I203,'1. Standard_Cost'!$B$4:$D$8,3))*J203*K203),"0")</f>
        <v>0</v>
      </c>
      <c r="M203" s="102">
        <f>L203*'1. Standard_Cost'!F20</f>
        <v>0</v>
      </c>
      <c r="N203" s="103"/>
      <c r="O203" s="103"/>
      <c r="P203" s="103"/>
      <c r="Q203" s="103"/>
      <c r="R203" s="104">
        <f>+N203*P203*'1. Standard_Cost'!$B$12</f>
        <v>0</v>
      </c>
      <c r="S203" s="104">
        <f>+N203*O203*P203*'1. Standard_Cost'!$C$12</f>
        <v>0</v>
      </c>
      <c r="T203" s="104">
        <f>+N203*P203*Q203*'1. Standard_Cost'!$D$12</f>
        <v>0</v>
      </c>
      <c r="U203" s="104">
        <f>+N203*O203*'1. Standard_Cost'!$E$12</f>
        <v>0</v>
      </c>
      <c r="V203" s="103"/>
      <c r="W203" s="103"/>
      <c r="X203" s="103"/>
      <c r="Y203" s="104">
        <f>+V203*((X203*'1. Standard_Cost'!$B$16)+(W203*X203*'1. Standard_Cost'!$C$16))</f>
        <v>0</v>
      </c>
      <c r="Z203" s="103"/>
      <c r="AA203" s="103"/>
      <c r="AB203" s="104">
        <f>+Z203*'1. Standard_Cost'!$B$20+AA203*'1. Standard_Cost'!$C$20</f>
        <v>0</v>
      </c>
      <c r="AC203" s="105"/>
      <c r="AD203" s="106"/>
      <c r="AE203" s="104">
        <f>SUM(AD203,AC203,AB203,Y203,U203,T203,S203,R203)*'1. Standard_Cost'!B44</f>
        <v>0</v>
      </c>
      <c r="AF203" s="104">
        <f t="shared" ref="AF203:AF205" si="326">SUM(AD203,AE203)</f>
        <v>0</v>
      </c>
      <c r="AG203" s="103"/>
      <c r="AH203" s="103">
        <v>0</v>
      </c>
      <c r="AI203" s="103">
        <v>0</v>
      </c>
      <c r="AJ203" s="107"/>
      <c r="AK203" s="107"/>
      <c r="AL203" s="107"/>
      <c r="AM203" s="104">
        <f>AG203*'1. Standard_Cost'!B40+'Incremental_Cost Year 2021'!AH210*'1. Standard_Cost'!C40+'Incremental_Cost Year 2021'!AI210*'1. Standard_Cost'!D40+'Incremental_Cost Year 2021'!AJ210+'Incremental_Cost Year 2021'!AL210+AK203</f>
        <v>0</v>
      </c>
      <c r="AN203" s="104">
        <f>AM203*'1. Standard_Cost'!C44</f>
        <v>0</v>
      </c>
      <c r="AO203" s="107"/>
      <c r="AQ203" s="104">
        <f t="shared" si="322"/>
        <v>0</v>
      </c>
      <c r="AR203" s="104">
        <f t="shared" si="323"/>
        <v>0</v>
      </c>
      <c r="AS203" s="104">
        <f t="shared" si="324"/>
        <v>0</v>
      </c>
      <c r="AT203" s="104">
        <f t="shared" ref="AT203:AT205" si="327">SUM(AQ203,AR203,AS203)</f>
        <v>0</v>
      </c>
      <c r="AU203" s="108"/>
      <c r="AV203" s="108">
        <v>0</v>
      </c>
      <c r="AW203" s="108"/>
      <c r="AX203" s="108"/>
      <c r="AY203" s="108"/>
      <c r="AZ203" s="108"/>
      <c r="BA203" s="109">
        <f t="shared" si="325"/>
        <v>0</v>
      </c>
    </row>
    <row r="204" spans="1:53" ht="14.1" customHeight="1" outlineLevel="2" x14ac:dyDescent="0.2">
      <c r="A204" s="68"/>
      <c r="B204" s="94"/>
      <c r="C204" s="251"/>
      <c r="D204" s="110"/>
      <c r="E204" s="110"/>
      <c r="F204" s="110"/>
      <c r="G204" s="111"/>
      <c r="H204" s="99" t="s">
        <v>51</v>
      </c>
      <c r="I204" s="100"/>
      <c r="J204" s="101"/>
      <c r="K204" s="101"/>
      <c r="L204" s="102" t="str">
        <f>IF(I204&lt;&gt;0,((VLOOKUP(I204,'1. Standard_Cost'!$B$4:$D$8,2)+VLOOKUP(I204,'1. Standard_Cost'!$B$4:$D$8,3))*J204*K204),"0")</f>
        <v>0</v>
      </c>
      <c r="M204" s="102">
        <f>L204*'1. Standard_Cost'!F20</f>
        <v>0</v>
      </c>
      <c r="N204" s="103"/>
      <c r="O204" s="103"/>
      <c r="P204" s="103"/>
      <c r="Q204" s="103"/>
      <c r="R204" s="104">
        <f>+N204*P204*'1. Standard_Cost'!$B$12</f>
        <v>0</v>
      </c>
      <c r="S204" s="104">
        <f>+N204*O204*P204*'1. Standard_Cost'!$C$12</f>
        <v>0</v>
      </c>
      <c r="T204" s="104">
        <f>+N204*P204*Q204*'1. Standard_Cost'!$D$12</f>
        <v>0</v>
      </c>
      <c r="U204" s="104">
        <f>+N204*O204*'1. Standard_Cost'!$E$12</f>
        <v>0</v>
      </c>
      <c r="V204" s="103"/>
      <c r="W204" s="103"/>
      <c r="X204" s="103"/>
      <c r="Y204" s="104">
        <f>+V204*((X204*'1. Standard_Cost'!$B$16)+(W204*X204*'1. Standard_Cost'!$C$16))</f>
        <v>0</v>
      </c>
      <c r="Z204" s="103"/>
      <c r="AA204" s="103"/>
      <c r="AB204" s="104">
        <f>+Z204*'1. Standard_Cost'!$B$20+AA204*'1. Standard_Cost'!$C$20</f>
        <v>0</v>
      </c>
      <c r="AC204" s="105"/>
      <c r="AD204" s="106"/>
      <c r="AE204" s="104">
        <f>SUM(AD204,AC204,AB204,Y204,U204,T204,S204,R204)*'1. Standard_Cost'!B44</f>
        <v>0</v>
      </c>
      <c r="AF204" s="104">
        <f t="shared" si="326"/>
        <v>0</v>
      </c>
      <c r="AG204" s="103"/>
      <c r="AH204" s="103"/>
      <c r="AI204" s="103"/>
      <c r="AJ204" s="107"/>
      <c r="AK204" s="107"/>
      <c r="AL204" s="107"/>
      <c r="AM204" s="104">
        <f>AG204*'1. Standard_Cost'!B40+'Incremental_Cost Year 2021'!AH211*'1. Standard_Cost'!C40+'Incremental_Cost Year 2021'!AI211*'1. Standard_Cost'!D40+'Incremental_Cost Year 2021'!AJ211+'Incremental_Cost Year 2021'!AL211+AK204</f>
        <v>0</v>
      </c>
      <c r="AN204" s="104">
        <f>AM204*'1. Standard_Cost'!C44</f>
        <v>0</v>
      </c>
      <c r="AO204" s="107"/>
      <c r="AQ204" s="104">
        <f t="shared" si="322"/>
        <v>0</v>
      </c>
      <c r="AR204" s="104">
        <f t="shared" si="323"/>
        <v>0</v>
      </c>
      <c r="AS204" s="104">
        <f t="shared" si="324"/>
        <v>0</v>
      </c>
      <c r="AT204" s="104">
        <f t="shared" si="327"/>
        <v>0</v>
      </c>
      <c r="AU204" s="108"/>
      <c r="AV204" s="108"/>
      <c r="AW204" s="108"/>
      <c r="AX204" s="108"/>
      <c r="AY204" s="108"/>
      <c r="AZ204" s="108"/>
      <c r="BA204" s="109">
        <f t="shared" si="325"/>
        <v>0</v>
      </c>
    </row>
    <row r="205" spans="1:53" ht="14.1" customHeight="1" outlineLevel="2" x14ac:dyDescent="0.2">
      <c r="A205" s="68"/>
      <c r="B205" s="94"/>
      <c r="C205" s="251"/>
      <c r="D205" s="110"/>
      <c r="E205" s="110"/>
      <c r="F205" s="110"/>
      <c r="G205" s="111"/>
      <c r="H205" s="112" t="s">
        <v>179</v>
      </c>
      <c r="I205" s="100"/>
      <c r="J205" s="101"/>
      <c r="K205" s="101"/>
      <c r="L205" s="102" t="str">
        <f>IF(I205&lt;&gt;0,((VLOOKUP(I205,'1. Standard_Cost'!$B$4:$D$8,2)+VLOOKUP(I205,'1. Standard_Cost'!$B$4:$D$8,3))*J205*K205),"0")</f>
        <v>0</v>
      </c>
      <c r="M205" s="102">
        <f>L205*'1. Standard_Cost'!F20</f>
        <v>0</v>
      </c>
      <c r="N205" s="103"/>
      <c r="O205" s="103"/>
      <c r="P205" s="103"/>
      <c r="Q205" s="103"/>
      <c r="R205" s="104">
        <f>+N205*P205*'1. Standard_Cost'!$B$12</f>
        <v>0</v>
      </c>
      <c r="S205" s="104">
        <f>+N205*O205*P205*'1. Standard_Cost'!$C$12</f>
        <v>0</v>
      </c>
      <c r="T205" s="104">
        <f>+N205*P205*Q205*'1. Standard_Cost'!$D$12</f>
        <v>0</v>
      </c>
      <c r="U205" s="104">
        <f>+N205*O205*'1. Standard_Cost'!$E$12</f>
        <v>0</v>
      </c>
      <c r="V205" s="103"/>
      <c r="W205" s="103"/>
      <c r="X205" s="103"/>
      <c r="Y205" s="104">
        <f>+V205*((X205*'1. Standard_Cost'!$B$16)+(W205*X205*'1. Standard_Cost'!$C$16))</f>
        <v>0</v>
      </c>
      <c r="Z205" s="103"/>
      <c r="AA205" s="103"/>
      <c r="AB205" s="104">
        <f>+Z205*'1. Standard_Cost'!$B$20+AA205*'1. Standard_Cost'!$C$20</f>
        <v>0</v>
      </c>
      <c r="AC205" s="105"/>
      <c r="AD205" s="106"/>
      <c r="AE205" s="104">
        <f>SUM(AD205,AC205,AB205,Y205,U205,T205,S205,R205)*'1. Standard_Cost'!B44</f>
        <v>0</v>
      </c>
      <c r="AF205" s="104">
        <f t="shared" si="326"/>
        <v>0</v>
      </c>
      <c r="AG205" s="103"/>
      <c r="AH205" s="103"/>
      <c r="AI205" s="103"/>
      <c r="AJ205" s="107"/>
      <c r="AK205" s="107"/>
      <c r="AL205" s="107"/>
      <c r="AM205" s="104">
        <f>AG205*'1. Standard_Cost'!B40+'Incremental_Cost Year 2021'!AH212*'1. Standard_Cost'!C40+'Incremental_Cost Year 2021'!AI212*'1. Standard_Cost'!D40+'Incremental_Cost Year 2021'!AJ212+'Incremental_Cost Year 2021'!AL212+AK205</f>
        <v>0</v>
      </c>
      <c r="AN205" s="104">
        <f>AM205*'1. Standard_Cost'!C44</f>
        <v>0</v>
      </c>
      <c r="AO205" s="107"/>
      <c r="AQ205" s="104">
        <f t="shared" si="322"/>
        <v>0</v>
      </c>
      <c r="AR205" s="104">
        <f t="shared" si="323"/>
        <v>0</v>
      </c>
      <c r="AS205" s="104">
        <f t="shared" si="324"/>
        <v>0</v>
      </c>
      <c r="AT205" s="104">
        <f t="shared" si="327"/>
        <v>0</v>
      </c>
      <c r="AU205" s="108"/>
      <c r="AV205" s="108"/>
      <c r="AW205" s="108"/>
      <c r="AX205" s="108"/>
      <c r="AY205" s="108"/>
      <c r="AZ205" s="108"/>
      <c r="BA205" s="109">
        <f t="shared" si="325"/>
        <v>0</v>
      </c>
    </row>
    <row r="206" spans="1:53" ht="62.25" customHeight="1" outlineLevel="1" x14ac:dyDescent="0.2">
      <c r="A206" s="68"/>
      <c r="B206" s="141"/>
      <c r="C206" s="251"/>
      <c r="D206" s="113" t="s">
        <v>48</v>
      </c>
      <c r="E206" s="113" t="s">
        <v>746</v>
      </c>
      <c r="F206" s="114" t="s">
        <v>154</v>
      </c>
      <c r="G206" s="115" t="s">
        <v>155</v>
      </c>
      <c r="H206" s="122" t="s">
        <v>249</v>
      </c>
      <c r="I206" s="117"/>
      <c r="J206" s="117"/>
      <c r="K206" s="117"/>
      <c r="L206" s="118">
        <f>SUM(L202:L205)</f>
        <v>0</v>
      </c>
      <c r="M206" s="118">
        <f>SUM(M202:M205)</f>
        <v>0</v>
      </c>
      <c r="N206" s="117"/>
      <c r="O206" s="117"/>
      <c r="P206" s="117"/>
      <c r="Q206" s="117"/>
      <c r="R206" s="119">
        <f>SUM(R202:R205)</f>
        <v>0</v>
      </c>
      <c r="S206" s="119">
        <f>SUM(S202:S205)</f>
        <v>0</v>
      </c>
      <c r="T206" s="119">
        <f>SUM(T202:T205)</f>
        <v>0</v>
      </c>
      <c r="U206" s="119">
        <f>SUM(U202:U205)</f>
        <v>0</v>
      </c>
      <c r="V206" s="117"/>
      <c r="W206" s="117"/>
      <c r="X206" s="117"/>
      <c r="Y206" s="118">
        <f>SUM(Y202:Y205)</f>
        <v>0</v>
      </c>
      <c r="Z206" s="117"/>
      <c r="AA206" s="117"/>
      <c r="AB206" s="118">
        <f t="shared" ref="AB206:AF206" si="328">SUM(AB202:AB205)</f>
        <v>0</v>
      </c>
      <c r="AC206" s="118">
        <f t="shared" si="328"/>
        <v>0</v>
      </c>
      <c r="AD206" s="118">
        <f t="shared" si="328"/>
        <v>0</v>
      </c>
      <c r="AE206" s="118">
        <f t="shared" si="328"/>
        <v>0</v>
      </c>
      <c r="AF206" s="118">
        <f t="shared" si="328"/>
        <v>0</v>
      </c>
      <c r="AG206" s="117"/>
      <c r="AH206" s="117"/>
      <c r="AI206" s="117"/>
      <c r="AJ206" s="119">
        <f>SUM(AJ202:AJ205)</f>
        <v>0</v>
      </c>
      <c r="AK206" s="119">
        <f t="shared" ref="AK206:AN206" si="329">SUM(AK202:AK205)</f>
        <v>0</v>
      </c>
      <c r="AL206" s="119">
        <f t="shared" si="329"/>
        <v>0</v>
      </c>
      <c r="AM206" s="119">
        <f t="shared" si="329"/>
        <v>0</v>
      </c>
      <c r="AN206" s="119">
        <f t="shared" si="329"/>
        <v>0</v>
      </c>
      <c r="AO206" s="116"/>
      <c r="AP206" s="120"/>
      <c r="AQ206" s="121">
        <f t="shared" ref="AQ206:BA206" si="330">SUM(AQ202:AQ205)</f>
        <v>0</v>
      </c>
      <c r="AR206" s="121">
        <f t="shared" si="330"/>
        <v>0</v>
      </c>
      <c r="AS206" s="121">
        <f t="shared" si="330"/>
        <v>0</v>
      </c>
      <c r="AT206" s="121">
        <f t="shared" si="330"/>
        <v>0</v>
      </c>
      <c r="AU206" s="121">
        <f t="shared" si="330"/>
        <v>0</v>
      </c>
      <c r="AV206" s="121">
        <f t="shared" si="330"/>
        <v>0</v>
      </c>
      <c r="AW206" s="121">
        <f t="shared" si="330"/>
        <v>0</v>
      </c>
      <c r="AX206" s="121">
        <f t="shared" si="330"/>
        <v>0</v>
      </c>
      <c r="AY206" s="121">
        <f t="shared" si="330"/>
        <v>0</v>
      </c>
      <c r="AZ206" s="121">
        <f t="shared" si="330"/>
        <v>0</v>
      </c>
      <c r="BA206" s="121">
        <f t="shared" si="330"/>
        <v>0</v>
      </c>
    </row>
    <row r="207" spans="1:53" ht="14.1" customHeight="1" outlineLevel="2" x14ac:dyDescent="0.2">
      <c r="A207" s="68"/>
      <c r="B207" s="94"/>
      <c r="C207" s="142"/>
      <c r="D207" s="96"/>
      <c r="E207" s="96"/>
      <c r="F207" s="97"/>
      <c r="G207" s="98"/>
      <c r="H207" s="99" t="s">
        <v>49</v>
      </c>
      <c r="I207" s="100"/>
      <c r="J207" s="101"/>
      <c r="K207" s="101"/>
      <c r="L207" s="102" t="str">
        <f>IF(I207&lt;&gt;0,((VLOOKUP(I207,'1. Standard_Cost'!$B$4:$D$8,2)+VLOOKUP(I207,'1. Standard_Cost'!$B$4:$D$8,3))*J207*K207),"0")</f>
        <v>0</v>
      </c>
      <c r="M207" s="102">
        <f>L207*'1. Standard_Cost'!F25</f>
        <v>0</v>
      </c>
      <c r="N207" s="103"/>
      <c r="O207" s="103"/>
      <c r="P207" s="103"/>
      <c r="Q207" s="103"/>
      <c r="R207" s="104">
        <f>+N207*P207*'1. Standard_Cost'!$B$12</f>
        <v>0</v>
      </c>
      <c r="S207" s="104">
        <f>+N207*O207*P207*'1. Standard_Cost'!$C$12</f>
        <v>0</v>
      </c>
      <c r="T207" s="104">
        <f>+N207*P207*Q207*'1. Standard_Cost'!$D$12</f>
        <v>0</v>
      </c>
      <c r="U207" s="104">
        <f>+N207*O207*'1. Standard_Cost'!$E$12</f>
        <v>0</v>
      </c>
      <c r="V207" s="103"/>
      <c r="W207" s="103"/>
      <c r="X207" s="103"/>
      <c r="Y207" s="104">
        <f>+V207*((X207*'1. Standard_Cost'!$B$16)+(W207*X207*'1. Standard_Cost'!$C$16))</f>
        <v>0</v>
      </c>
      <c r="Z207" s="103"/>
      <c r="AA207" s="103"/>
      <c r="AB207" s="104">
        <f>+Z207*'1. Standard_Cost'!$B$20+AA207*'1. Standard_Cost'!$C$20</f>
        <v>0</v>
      </c>
      <c r="AC207" s="105"/>
      <c r="AD207" s="106"/>
      <c r="AE207" s="104">
        <f>SUM(AD207,AC207,AB207,Y207,U207,T207,S207,R207)*'1. Standard_Cost'!B49</f>
        <v>0</v>
      </c>
      <c r="AF207" s="104">
        <f>SUM(AD207,AE207)</f>
        <v>0</v>
      </c>
      <c r="AG207" s="103"/>
      <c r="AH207" s="103"/>
      <c r="AI207" s="103"/>
      <c r="AJ207" s="107"/>
      <c r="AK207" s="107"/>
      <c r="AL207" s="107"/>
      <c r="AM207" s="104">
        <f>AG207*'1. Standard_Cost'!B45+'Incremental_Cost Year 2021'!AH214*'1. Standard_Cost'!C45+'Incremental_Cost Year 2021'!AI214*'1. Standard_Cost'!D45+'Incremental_Cost Year 2021'!AJ214+'Incremental_Cost Year 2021'!AL214+AK207</f>
        <v>0</v>
      </c>
      <c r="AN207" s="104">
        <f>AM207*'1. Standard_Cost'!C49</f>
        <v>0</v>
      </c>
      <c r="AO207" s="107"/>
      <c r="AQ207" s="104">
        <f t="shared" ref="AQ207:AQ210" si="331">L207+M207</f>
        <v>0</v>
      </c>
      <c r="AR207" s="104">
        <f t="shared" ref="AR207:AR210" si="332">AF207</f>
        <v>0</v>
      </c>
      <c r="AS207" s="104">
        <f t="shared" ref="AS207:AS210" si="333">AM207+AN207</f>
        <v>0</v>
      </c>
      <c r="AT207" s="104">
        <f>SUM(AQ207,AR207,AS207)</f>
        <v>0</v>
      </c>
      <c r="AU207" s="108"/>
      <c r="AV207" s="108"/>
      <c r="AW207" s="108"/>
      <c r="AX207" s="108"/>
      <c r="AY207" s="108"/>
      <c r="AZ207" s="108"/>
      <c r="BA207" s="109">
        <f t="shared" ref="BA207:BA210" si="334">SUM(AU207:AZ207)-AT207</f>
        <v>0</v>
      </c>
    </row>
    <row r="208" spans="1:53" ht="14.1" customHeight="1" outlineLevel="2" x14ac:dyDescent="0.2">
      <c r="A208" s="68"/>
      <c r="B208" s="94"/>
      <c r="C208" s="142"/>
      <c r="D208" s="110"/>
      <c r="E208" s="110"/>
      <c r="F208" s="110"/>
      <c r="G208" s="111"/>
      <c r="H208" s="99" t="s">
        <v>50</v>
      </c>
      <c r="I208" s="100"/>
      <c r="J208" s="101"/>
      <c r="K208" s="101"/>
      <c r="L208" s="102" t="str">
        <f>IF(I208&lt;&gt;0,((VLOOKUP(I208,'1. Standard_Cost'!$B$4:$D$8,2)+VLOOKUP(I208,'1. Standard_Cost'!$B$4:$D$8,3))*J208*K208),"0")</f>
        <v>0</v>
      </c>
      <c r="M208" s="102">
        <f>L208*'1. Standard_Cost'!F25</f>
        <v>0</v>
      </c>
      <c r="N208" s="103"/>
      <c r="O208" s="103"/>
      <c r="P208" s="103"/>
      <c r="Q208" s="103"/>
      <c r="R208" s="104">
        <f>+N208*P208*'1. Standard_Cost'!$B$12</f>
        <v>0</v>
      </c>
      <c r="S208" s="104">
        <f>+N208*O208*P208*'1. Standard_Cost'!$C$12</f>
        <v>0</v>
      </c>
      <c r="T208" s="104">
        <f>+N208*P208*Q208*'1. Standard_Cost'!$D$12</f>
        <v>0</v>
      </c>
      <c r="U208" s="104">
        <f>+N208*O208*'1. Standard_Cost'!$E$12</f>
        <v>0</v>
      </c>
      <c r="V208" s="103"/>
      <c r="W208" s="103"/>
      <c r="X208" s="103"/>
      <c r="Y208" s="104">
        <f>+V208*((X208*'1. Standard_Cost'!$B$16)+(W208*X208*'1. Standard_Cost'!$C$16))</f>
        <v>0</v>
      </c>
      <c r="Z208" s="103"/>
      <c r="AA208" s="103"/>
      <c r="AB208" s="104">
        <f>+Z208*'1. Standard_Cost'!$B$20+AA208*'1. Standard_Cost'!$C$20</f>
        <v>0</v>
      </c>
      <c r="AC208" s="105"/>
      <c r="AD208" s="106"/>
      <c r="AE208" s="104">
        <f>SUM(AD208,AC208,AB208,Y208,U208,T208,S208,R208)*'1. Standard_Cost'!B49</f>
        <v>0</v>
      </c>
      <c r="AF208" s="104">
        <f t="shared" ref="AF208:AF210" si="335">SUM(AD208,AE208)</f>
        <v>0</v>
      </c>
      <c r="AG208" s="103"/>
      <c r="AH208" s="103">
        <v>0</v>
      </c>
      <c r="AI208" s="103">
        <v>0</v>
      </c>
      <c r="AJ208" s="107"/>
      <c r="AK208" s="107"/>
      <c r="AL208" s="107"/>
      <c r="AM208" s="104">
        <f>AG208*'1. Standard_Cost'!B45+'Incremental_Cost Year 2021'!AH215*'1. Standard_Cost'!C45+'Incremental_Cost Year 2021'!AI215*'1. Standard_Cost'!D45+'Incremental_Cost Year 2021'!AJ215+'Incremental_Cost Year 2021'!AL215+AK208</f>
        <v>0</v>
      </c>
      <c r="AN208" s="104">
        <f>AM208*'1. Standard_Cost'!C49</f>
        <v>0</v>
      </c>
      <c r="AO208" s="107"/>
      <c r="AQ208" s="104">
        <f t="shared" si="331"/>
        <v>0</v>
      </c>
      <c r="AR208" s="104">
        <f t="shared" si="332"/>
        <v>0</v>
      </c>
      <c r="AS208" s="104">
        <f t="shared" si="333"/>
        <v>0</v>
      </c>
      <c r="AT208" s="104">
        <f t="shared" ref="AT208:AT210" si="336">SUM(AQ208,AR208,AS208)</f>
        <v>0</v>
      </c>
      <c r="AU208" s="108"/>
      <c r="AV208" s="108">
        <v>0</v>
      </c>
      <c r="AW208" s="108"/>
      <c r="AX208" s="108"/>
      <c r="AY208" s="108"/>
      <c r="AZ208" s="108"/>
      <c r="BA208" s="109">
        <f t="shared" si="334"/>
        <v>0</v>
      </c>
    </row>
    <row r="209" spans="1:53" ht="14.1" customHeight="1" outlineLevel="2" x14ac:dyDescent="0.2">
      <c r="A209" s="68"/>
      <c r="B209" s="94"/>
      <c r="C209" s="142"/>
      <c r="D209" s="110"/>
      <c r="E209" s="110"/>
      <c r="F209" s="110"/>
      <c r="G209" s="111"/>
      <c r="H209" s="99" t="s">
        <v>51</v>
      </c>
      <c r="I209" s="100"/>
      <c r="J209" s="101"/>
      <c r="K209" s="101"/>
      <c r="L209" s="102" t="str">
        <f>IF(I209&lt;&gt;0,((VLOOKUP(I209,'1. Standard_Cost'!$B$4:$D$8,2)+VLOOKUP(I209,'1. Standard_Cost'!$B$4:$D$8,3))*J209*K209),"0")</f>
        <v>0</v>
      </c>
      <c r="M209" s="102">
        <f>L209*'1. Standard_Cost'!F25</f>
        <v>0</v>
      </c>
      <c r="N209" s="103"/>
      <c r="O209" s="103"/>
      <c r="P209" s="103"/>
      <c r="Q209" s="103"/>
      <c r="R209" s="104">
        <f>+N209*P209*'1. Standard_Cost'!$B$12</f>
        <v>0</v>
      </c>
      <c r="S209" s="104">
        <f>+N209*O209*P209*'1. Standard_Cost'!$C$12</f>
        <v>0</v>
      </c>
      <c r="T209" s="104">
        <f>+N209*P209*Q209*'1. Standard_Cost'!$D$12</f>
        <v>0</v>
      </c>
      <c r="U209" s="104">
        <f>+N209*O209*'1. Standard_Cost'!$E$12</f>
        <v>0</v>
      </c>
      <c r="V209" s="103"/>
      <c r="W209" s="103"/>
      <c r="X209" s="103"/>
      <c r="Y209" s="104">
        <f>+V209*((X209*'1. Standard_Cost'!$B$16)+(W209*X209*'1. Standard_Cost'!$C$16))</f>
        <v>0</v>
      </c>
      <c r="Z209" s="103"/>
      <c r="AA209" s="103"/>
      <c r="AB209" s="104">
        <f>+Z209*'1. Standard_Cost'!$B$20+AA209*'1. Standard_Cost'!$C$20</f>
        <v>0</v>
      </c>
      <c r="AC209" s="105"/>
      <c r="AD209" s="106"/>
      <c r="AE209" s="104">
        <f>SUM(AD209,AC209,AB209,Y209,U209,T209,S209,R209)*'1. Standard_Cost'!B49</f>
        <v>0</v>
      </c>
      <c r="AF209" s="104">
        <f t="shared" si="335"/>
        <v>0</v>
      </c>
      <c r="AG209" s="103"/>
      <c r="AH209" s="103"/>
      <c r="AI209" s="103"/>
      <c r="AJ209" s="107"/>
      <c r="AK209" s="107"/>
      <c r="AL209" s="107"/>
      <c r="AM209" s="104">
        <f>AG209*'1. Standard_Cost'!B45+'Incremental_Cost Year 2021'!AH216*'1. Standard_Cost'!C45+'Incremental_Cost Year 2021'!AI216*'1. Standard_Cost'!D45+'Incremental_Cost Year 2021'!AJ216+'Incremental_Cost Year 2021'!AL216+AK209</f>
        <v>0</v>
      </c>
      <c r="AN209" s="104">
        <f>AM209*'1. Standard_Cost'!C49</f>
        <v>0</v>
      </c>
      <c r="AO209" s="107"/>
      <c r="AQ209" s="104">
        <f t="shared" si="331"/>
        <v>0</v>
      </c>
      <c r="AR209" s="104">
        <f t="shared" si="332"/>
        <v>0</v>
      </c>
      <c r="AS209" s="104">
        <f t="shared" si="333"/>
        <v>0</v>
      </c>
      <c r="AT209" s="104">
        <f t="shared" si="336"/>
        <v>0</v>
      </c>
      <c r="AU209" s="108"/>
      <c r="AV209" s="108"/>
      <c r="AW209" s="108"/>
      <c r="AX209" s="108"/>
      <c r="AY209" s="108"/>
      <c r="AZ209" s="108"/>
      <c r="BA209" s="109">
        <f t="shared" si="334"/>
        <v>0</v>
      </c>
    </row>
    <row r="210" spans="1:53" ht="14.1" customHeight="1" outlineLevel="2" x14ac:dyDescent="0.2">
      <c r="A210" s="68"/>
      <c r="B210" s="94"/>
      <c r="C210" s="142"/>
      <c r="D210" s="110"/>
      <c r="E210" s="110"/>
      <c r="F210" s="110"/>
      <c r="G210" s="111"/>
      <c r="H210" s="112" t="s">
        <v>179</v>
      </c>
      <c r="I210" s="100"/>
      <c r="J210" s="101"/>
      <c r="K210" s="101"/>
      <c r="L210" s="102" t="str">
        <f>IF(I210&lt;&gt;0,((VLOOKUP(I210,'1. Standard_Cost'!$B$4:$D$8,2)+VLOOKUP(I210,'1. Standard_Cost'!$B$4:$D$8,3))*J210*K210),"0")</f>
        <v>0</v>
      </c>
      <c r="M210" s="102">
        <f>L210*'1. Standard_Cost'!F25</f>
        <v>0</v>
      </c>
      <c r="N210" s="103"/>
      <c r="O210" s="103"/>
      <c r="P210" s="103"/>
      <c r="Q210" s="103"/>
      <c r="R210" s="104">
        <f>+N210*P210*'1. Standard_Cost'!$B$12</f>
        <v>0</v>
      </c>
      <c r="S210" s="104">
        <f>+N210*O210*P210*'1. Standard_Cost'!$C$12</f>
        <v>0</v>
      </c>
      <c r="T210" s="104">
        <f>+N210*P210*Q210*'1. Standard_Cost'!$D$12</f>
        <v>0</v>
      </c>
      <c r="U210" s="104">
        <f>+N210*O210*'1. Standard_Cost'!$E$12</f>
        <v>0</v>
      </c>
      <c r="V210" s="103"/>
      <c r="W210" s="103"/>
      <c r="X210" s="103"/>
      <c r="Y210" s="104">
        <f>+V210*((X210*'1. Standard_Cost'!$B$16)+(W210*X210*'1. Standard_Cost'!$C$16))</f>
        <v>0</v>
      </c>
      <c r="Z210" s="103"/>
      <c r="AA210" s="103"/>
      <c r="AB210" s="104">
        <f>+Z210*'1. Standard_Cost'!$B$20+AA210*'1. Standard_Cost'!$C$20</f>
        <v>0</v>
      </c>
      <c r="AC210" s="105"/>
      <c r="AD210" s="106"/>
      <c r="AE210" s="104">
        <f>SUM(AD210,AC210,AB210,Y210,U210,T210,S210,R210)*'1. Standard_Cost'!B49</f>
        <v>0</v>
      </c>
      <c r="AF210" s="104">
        <f t="shared" si="335"/>
        <v>0</v>
      </c>
      <c r="AG210" s="103"/>
      <c r="AH210" s="103"/>
      <c r="AI210" s="103"/>
      <c r="AJ210" s="107"/>
      <c r="AK210" s="107"/>
      <c r="AL210" s="107"/>
      <c r="AM210" s="104">
        <f>AG210*'1. Standard_Cost'!B45+'Incremental_Cost Year 2021'!AH217*'1. Standard_Cost'!C45+'Incremental_Cost Year 2021'!AI217*'1. Standard_Cost'!D45+'Incremental_Cost Year 2021'!AJ217+'Incremental_Cost Year 2021'!AL217+AK210</f>
        <v>0</v>
      </c>
      <c r="AN210" s="104">
        <f>AM210*'1. Standard_Cost'!C49</f>
        <v>0</v>
      </c>
      <c r="AO210" s="107"/>
      <c r="AQ210" s="104">
        <f t="shared" si="331"/>
        <v>0</v>
      </c>
      <c r="AR210" s="104">
        <f t="shared" si="332"/>
        <v>0</v>
      </c>
      <c r="AS210" s="104">
        <f t="shared" si="333"/>
        <v>0</v>
      </c>
      <c r="AT210" s="104">
        <f t="shared" si="336"/>
        <v>0</v>
      </c>
      <c r="AU210" s="108"/>
      <c r="AV210" s="108"/>
      <c r="AW210" s="108"/>
      <c r="AX210" s="108"/>
      <c r="AY210" s="108"/>
      <c r="AZ210" s="108"/>
      <c r="BA210" s="109">
        <f t="shared" si="334"/>
        <v>0</v>
      </c>
    </row>
    <row r="211" spans="1:53" ht="35.25" customHeight="1" outlineLevel="1" x14ac:dyDescent="0.2">
      <c r="A211" s="68"/>
      <c r="B211" s="141"/>
      <c r="C211" s="142"/>
      <c r="D211" s="113" t="s">
        <v>48</v>
      </c>
      <c r="E211" s="113" t="s">
        <v>747</v>
      </c>
      <c r="F211" s="114" t="s">
        <v>154</v>
      </c>
      <c r="G211" s="115" t="s">
        <v>155</v>
      </c>
      <c r="H211" s="122" t="s">
        <v>251</v>
      </c>
      <c r="I211" s="117"/>
      <c r="J211" s="117"/>
      <c r="K211" s="117"/>
      <c r="L211" s="118">
        <f>SUM(L207:L210)</f>
        <v>0</v>
      </c>
      <c r="M211" s="118">
        <f>SUM(M207:M210)</f>
        <v>0</v>
      </c>
      <c r="N211" s="117"/>
      <c r="O211" s="117"/>
      <c r="P211" s="117"/>
      <c r="Q211" s="117"/>
      <c r="R211" s="119">
        <f>SUM(R207:R210)</f>
        <v>0</v>
      </c>
      <c r="S211" s="119">
        <f>SUM(S207:S210)</f>
        <v>0</v>
      </c>
      <c r="T211" s="119">
        <f>SUM(T207:T210)</f>
        <v>0</v>
      </c>
      <c r="U211" s="119">
        <f>SUM(U207:U210)</f>
        <v>0</v>
      </c>
      <c r="V211" s="117"/>
      <c r="W211" s="117"/>
      <c r="X211" s="117"/>
      <c r="Y211" s="118">
        <f>SUM(Y207:Y210)</f>
        <v>0</v>
      </c>
      <c r="Z211" s="117"/>
      <c r="AA211" s="117"/>
      <c r="AB211" s="118">
        <f t="shared" ref="AB211:AF211" si="337">SUM(AB207:AB210)</f>
        <v>0</v>
      </c>
      <c r="AC211" s="118">
        <f t="shared" si="337"/>
        <v>0</v>
      </c>
      <c r="AD211" s="118">
        <f t="shared" si="337"/>
        <v>0</v>
      </c>
      <c r="AE211" s="118">
        <f t="shared" si="337"/>
        <v>0</v>
      </c>
      <c r="AF211" s="118">
        <f t="shared" si="337"/>
        <v>0</v>
      </c>
      <c r="AG211" s="117"/>
      <c r="AH211" s="117"/>
      <c r="AI211" s="117"/>
      <c r="AJ211" s="119">
        <f>SUM(AJ207:AJ210)</f>
        <v>0</v>
      </c>
      <c r="AK211" s="119">
        <f t="shared" ref="AK211:AN211" si="338">SUM(AK207:AK210)</f>
        <v>0</v>
      </c>
      <c r="AL211" s="119">
        <f t="shared" si="338"/>
        <v>0</v>
      </c>
      <c r="AM211" s="119">
        <f t="shared" si="338"/>
        <v>0</v>
      </c>
      <c r="AN211" s="119">
        <f t="shared" si="338"/>
        <v>0</v>
      </c>
      <c r="AO211" s="116"/>
      <c r="AP211" s="120"/>
      <c r="AQ211" s="121">
        <f t="shared" ref="AQ211:BA211" si="339">SUM(AQ207:AQ210)</f>
        <v>0</v>
      </c>
      <c r="AR211" s="121">
        <f t="shared" si="339"/>
        <v>0</v>
      </c>
      <c r="AS211" s="121">
        <f t="shared" si="339"/>
        <v>0</v>
      </c>
      <c r="AT211" s="121">
        <f t="shared" si="339"/>
        <v>0</v>
      </c>
      <c r="AU211" s="121">
        <f t="shared" si="339"/>
        <v>0</v>
      </c>
      <c r="AV211" s="121">
        <f t="shared" si="339"/>
        <v>0</v>
      </c>
      <c r="AW211" s="121">
        <f t="shared" si="339"/>
        <v>0</v>
      </c>
      <c r="AX211" s="121">
        <f t="shared" si="339"/>
        <v>0</v>
      </c>
      <c r="AY211" s="121">
        <f t="shared" si="339"/>
        <v>0</v>
      </c>
      <c r="AZ211" s="121">
        <f t="shared" si="339"/>
        <v>0</v>
      </c>
      <c r="BA211" s="121">
        <f t="shared" si="339"/>
        <v>0</v>
      </c>
    </row>
    <row r="212" spans="1:53" ht="14.1" customHeight="1" outlineLevel="2" x14ac:dyDescent="0.2">
      <c r="A212" s="68"/>
      <c r="B212" s="94"/>
      <c r="C212" s="142"/>
      <c r="D212" s="96"/>
      <c r="E212" s="96"/>
      <c r="F212" s="97"/>
      <c r="G212" s="98"/>
      <c r="H212" s="99" t="s">
        <v>49</v>
      </c>
      <c r="I212" s="100"/>
      <c r="J212" s="101"/>
      <c r="K212" s="101"/>
      <c r="L212" s="102" t="str">
        <f>IF(I212&lt;&gt;0,((VLOOKUP(I212,'1. Standard_Cost'!$B$4:$D$8,2)+VLOOKUP(I212,'1. Standard_Cost'!$B$4:$D$8,3))*J212*K212),"0")</f>
        <v>0</v>
      </c>
      <c r="M212" s="102">
        <f>L212*'1. Standard_Cost'!F30</f>
        <v>0</v>
      </c>
      <c r="N212" s="103"/>
      <c r="O212" s="103"/>
      <c r="P212" s="103"/>
      <c r="Q212" s="103"/>
      <c r="R212" s="104">
        <f>+N212*P212*'1. Standard_Cost'!$B$12</f>
        <v>0</v>
      </c>
      <c r="S212" s="104">
        <f>+N212*O212*P212*'1. Standard_Cost'!$C$12</f>
        <v>0</v>
      </c>
      <c r="T212" s="104">
        <f>+N212*P212*Q212*'1. Standard_Cost'!$D$12</f>
        <v>0</v>
      </c>
      <c r="U212" s="104">
        <f>+N212*O212*'1. Standard_Cost'!$E$12</f>
        <v>0</v>
      </c>
      <c r="V212" s="103"/>
      <c r="W212" s="103"/>
      <c r="X212" s="103"/>
      <c r="Y212" s="104">
        <f>+V212*((X212*'1. Standard_Cost'!$B$16)+(W212*X212*'1. Standard_Cost'!$C$16))</f>
        <v>0</v>
      </c>
      <c r="Z212" s="103"/>
      <c r="AA212" s="103"/>
      <c r="AB212" s="104">
        <f>+Z212*'1. Standard_Cost'!$B$20+AA212*'1. Standard_Cost'!$C$20</f>
        <v>0</v>
      </c>
      <c r="AC212" s="105"/>
      <c r="AD212" s="106"/>
      <c r="AE212" s="104">
        <f>SUM(AD212,AC212,AB212,Y212,U212,T212,S212,R212)*'1. Standard_Cost'!B54</f>
        <v>0</v>
      </c>
      <c r="AF212" s="104">
        <f>SUM(AD212,AE212)</f>
        <v>0</v>
      </c>
      <c r="AG212" s="103"/>
      <c r="AH212" s="103"/>
      <c r="AI212" s="103"/>
      <c r="AJ212" s="107"/>
      <c r="AK212" s="107"/>
      <c r="AL212" s="107"/>
      <c r="AM212" s="104">
        <f>AG212*'1. Standard_Cost'!B50+'Incremental_Cost Year 2021'!AH219*'1. Standard_Cost'!C50+'Incremental_Cost Year 2021'!AI219*'1. Standard_Cost'!D50+'Incremental_Cost Year 2021'!AJ219+'Incremental_Cost Year 2021'!AL219+AK212</f>
        <v>0</v>
      </c>
      <c r="AN212" s="104">
        <f>AM212*'1. Standard_Cost'!C54</f>
        <v>0</v>
      </c>
      <c r="AO212" s="107"/>
      <c r="AQ212" s="104">
        <f t="shared" ref="AQ212:AQ215" si="340">L212+M212</f>
        <v>0</v>
      </c>
      <c r="AR212" s="104">
        <f t="shared" ref="AR212:AR215" si="341">AF212</f>
        <v>0</v>
      </c>
      <c r="AS212" s="104">
        <f t="shared" ref="AS212:AS215" si="342">AM212+AN212</f>
        <v>0</v>
      </c>
      <c r="AT212" s="104">
        <f>SUM(AQ212,AR212,AS212)</f>
        <v>0</v>
      </c>
      <c r="AU212" s="108"/>
      <c r="AV212" s="108"/>
      <c r="AW212" s="108"/>
      <c r="AX212" s="108"/>
      <c r="AY212" s="108"/>
      <c r="AZ212" s="108"/>
      <c r="BA212" s="109">
        <f t="shared" ref="BA212:BA215" si="343">SUM(AU212:AZ212)-AT212</f>
        <v>0</v>
      </c>
    </row>
    <row r="213" spans="1:53" ht="14.1" customHeight="1" outlineLevel="2" x14ac:dyDescent="0.2">
      <c r="A213" s="68"/>
      <c r="B213" s="94"/>
      <c r="C213" s="250"/>
      <c r="D213" s="110"/>
      <c r="E213" s="110"/>
      <c r="F213" s="110"/>
      <c r="G213" s="111"/>
      <c r="H213" s="99" t="s">
        <v>50</v>
      </c>
      <c r="I213" s="100"/>
      <c r="J213" s="101"/>
      <c r="K213" s="101"/>
      <c r="L213" s="102" t="str">
        <f>IF(I213&lt;&gt;0,((VLOOKUP(I213,'1. Standard_Cost'!$B$4:$D$8,2)+VLOOKUP(I213,'1. Standard_Cost'!$B$4:$D$8,3))*J213*K213),"0")</f>
        <v>0</v>
      </c>
      <c r="M213" s="102">
        <f>L213*'1. Standard_Cost'!F30</f>
        <v>0</v>
      </c>
      <c r="N213" s="103"/>
      <c r="O213" s="103"/>
      <c r="P213" s="103"/>
      <c r="Q213" s="103"/>
      <c r="R213" s="104">
        <f>+N213*P213*'1. Standard_Cost'!$B$12</f>
        <v>0</v>
      </c>
      <c r="S213" s="104">
        <f>+N213*O213*P213*'1. Standard_Cost'!$C$12</f>
        <v>0</v>
      </c>
      <c r="T213" s="104">
        <f>+N213*P213*Q213*'1. Standard_Cost'!$D$12</f>
        <v>0</v>
      </c>
      <c r="U213" s="104">
        <f>+N213*O213*'1. Standard_Cost'!$E$12</f>
        <v>0</v>
      </c>
      <c r="V213" s="103"/>
      <c r="W213" s="103"/>
      <c r="X213" s="103"/>
      <c r="Y213" s="104">
        <f>+V213*((X213*'1. Standard_Cost'!$B$16)+(W213*X213*'1. Standard_Cost'!$C$16))</f>
        <v>0</v>
      </c>
      <c r="Z213" s="103"/>
      <c r="AA213" s="103"/>
      <c r="AB213" s="104">
        <f>+Z213*'1. Standard_Cost'!$B$20+AA213*'1. Standard_Cost'!$C$20</f>
        <v>0</v>
      </c>
      <c r="AC213" s="105"/>
      <c r="AD213" s="106"/>
      <c r="AE213" s="104">
        <f>SUM(AD213,AC213,AB213,Y213,U213,T213,S213,R213)*'1. Standard_Cost'!B54</f>
        <v>0</v>
      </c>
      <c r="AF213" s="104">
        <f t="shared" ref="AF213:AF215" si="344">SUM(AD213,AE213)</f>
        <v>0</v>
      </c>
      <c r="AG213" s="103"/>
      <c r="AH213" s="103">
        <v>0</v>
      </c>
      <c r="AI213" s="103">
        <v>0</v>
      </c>
      <c r="AJ213" s="107"/>
      <c r="AK213" s="107"/>
      <c r="AL213" s="107"/>
      <c r="AM213" s="104">
        <f>AG213*'1. Standard_Cost'!B50+'Incremental_Cost Year 2021'!AH220*'1. Standard_Cost'!C50+'Incremental_Cost Year 2021'!AI220*'1. Standard_Cost'!D50+'Incremental_Cost Year 2021'!AJ220+'Incremental_Cost Year 2021'!AL220+AK213</f>
        <v>0</v>
      </c>
      <c r="AN213" s="104">
        <f>AM213*'1. Standard_Cost'!C54</f>
        <v>0</v>
      </c>
      <c r="AO213" s="107"/>
      <c r="AQ213" s="104">
        <f t="shared" si="340"/>
        <v>0</v>
      </c>
      <c r="AR213" s="104">
        <f t="shared" si="341"/>
        <v>0</v>
      </c>
      <c r="AS213" s="104">
        <f t="shared" si="342"/>
        <v>0</v>
      </c>
      <c r="AT213" s="104">
        <f t="shared" ref="AT213:AT215" si="345">SUM(AQ213,AR213,AS213)</f>
        <v>0</v>
      </c>
      <c r="AU213" s="108"/>
      <c r="AV213" s="108">
        <v>0</v>
      </c>
      <c r="AW213" s="108"/>
      <c r="AX213" s="108"/>
      <c r="AY213" s="108"/>
      <c r="AZ213" s="108"/>
      <c r="BA213" s="109">
        <f t="shared" si="343"/>
        <v>0</v>
      </c>
    </row>
    <row r="214" spans="1:53" ht="14.1" customHeight="1" outlineLevel="2" x14ac:dyDescent="0.2">
      <c r="A214" s="68"/>
      <c r="B214" s="94"/>
      <c r="C214" s="251"/>
      <c r="D214" s="110"/>
      <c r="E214" s="110"/>
      <c r="F214" s="110"/>
      <c r="G214" s="111"/>
      <c r="H214" s="99" t="s">
        <v>51</v>
      </c>
      <c r="I214" s="100"/>
      <c r="J214" s="101"/>
      <c r="K214" s="101"/>
      <c r="L214" s="102" t="str">
        <f>IF(I214&lt;&gt;0,((VLOOKUP(I214,'1. Standard_Cost'!$B$4:$D$8,2)+VLOOKUP(I214,'1. Standard_Cost'!$B$4:$D$8,3))*J214*K214),"0")</f>
        <v>0</v>
      </c>
      <c r="M214" s="102">
        <f>L214*'1. Standard_Cost'!F30</f>
        <v>0</v>
      </c>
      <c r="N214" s="103"/>
      <c r="O214" s="103"/>
      <c r="P214" s="103"/>
      <c r="Q214" s="103"/>
      <c r="R214" s="104">
        <f>+N214*P214*'1. Standard_Cost'!$B$12</f>
        <v>0</v>
      </c>
      <c r="S214" s="104">
        <f>+N214*O214*P214*'1. Standard_Cost'!$C$12</f>
        <v>0</v>
      </c>
      <c r="T214" s="104">
        <f>+N214*P214*Q214*'1. Standard_Cost'!$D$12</f>
        <v>0</v>
      </c>
      <c r="U214" s="104">
        <f>+N214*O214*'1. Standard_Cost'!$E$12</f>
        <v>0</v>
      </c>
      <c r="V214" s="103"/>
      <c r="W214" s="103"/>
      <c r="X214" s="103"/>
      <c r="Y214" s="104">
        <f>+V214*((X214*'1. Standard_Cost'!$B$16)+(W214*X214*'1. Standard_Cost'!$C$16))</f>
        <v>0</v>
      </c>
      <c r="Z214" s="103"/>
      <c r="AA214" s="103"/>
      <c r="AB214" s="104">
        <f>+Z214*'1. Standard_Cost'!$B$20+AA214*'1. Standard_Cost'!$C$20</f>
        <v>0</v>
      </c>
      <c r="AC214" s="105"/>
      <c r="AD214" s="106"/>
      <c r="AE214" s="104">
        <f>SUM(AD214,AC214,AB214,Y214,U214,T214,S214,R214)*'1. Standard_Cost'!B54</f>
        <v>0</v>
      </c>
      <c r="AF214" s="104">
        <f t="shared" si="344"/>
        <v>0</v>
      </c>
      <c r="AG214" s="103"/>
      <c r="AH214" s="103"/>
      <c r="AI214" s="103"/>
      <c r="AJ214" s="107"/>
      <c r="AK214" s="107"/>
      <c r="AL214" s="107"/>
      <c r="AM214" s="104">
        <f>AG214*'1. Standard_Cost'!B50+'Incremental_Cost Year 2021'!AH221*'1. Standard_Cost'!C50+'Incremental_Cost Year 2021'!AI221*'1. Standard_Cost'!D50+'Incremental_Cost Year 2021'!AJ221+'Incremental_Cost Year 2021'!AL221+AK214</f>
        <v>0</v>
      </c>
      <c r="AN214" s="104">
        <f>AM214*'1. Standard_Cost'!C54</f>
        <v>0</v>
      </c>
      <c r="AO214" s="107"/>
      <c r="AQ214" s="104">
        <f t="shared" si="340"/>
        <v>0</v>
      </c>
      <c r="AR214" s="104">
        <f t="shared" si="341"/>
        <v>0</v>
      </c>
      <c r="AS214" s="104">
        <f t="shared" si="342"/>
        <v>0</v>
      </c>
      <c r="AT214" s="104">
        <f t="shared" si="345"/>
        <v>0</v>
      </c>
      <c r="AU214" s="108"/>
      <c r="AV214" s="108"/>
      <c r="AW214" s="108"/>
      <c r="AX214" s="108"/>
      <c r="AY214" s="108"/>
      <c r="AZ214" s="108"/>
      <c r="BA214" s="109">
        <f t="shared" si="343"/>
        <v>0</v>
      </c>
    </row>
    <row r="215" spans="1:53" ht="14.1" customHeight="1" outlineLevel="2" x14ac:dyDescent="0.2">
      <c r="A215" s="68"/>
      <c r="B215" s="94"/>
      <c r="C215" s="251"/>
      <c r="D215" s="110"/>
      <c r="E215" s="110"/>
      <c r="F215" s="110"/>
      <c r="G215" s="111"/>
      <c r="H215" s="112" t="s">
        <v>179</v>
      </c>
      <c r="I215" s="100"/>
      <c r="J215" s="101"/>
      <c r="K215" s="101"/>
      <c r="L215" s="102" t="str">
        <f>IF(I215&lt;&gt;0,((VLOOKUP(I215,'1. Standard_Cost'!$B$4:$D$8,2)+VLOOKUP(I215,'1. Standard_Cost'!$B$4:$D$8,3))*J215*K215),"0")</f>
        <v>0</v>
      </c>
      <c r="M215" s="102">
        <f>L215*'1. Standard_Cost'!F30</f>
        <v>0</v>
      </c>
      <c r="N215" s="103"/>
      <c r="O215" s="103"/>
      <c r="P215" s="103"/>
      <c r="Q215" s="103"/>
      <c r="R215" s="104">
        <f>+N215*P215*'1. Standard_Cost'!$B$12</f>
        <v>0</v>
      </c>
      <c r="S215" s="104">
        <f>+N215*O215*P215*'1. Standard_Cost'!$C$12</f>
        <v>0</v>
      </c>
      <c r="T215" s="104">
        <f>+N215*P215*Q215*'1. Standard_Cost'!$D$12</f>
        <v>0</v>
      </c>
      <c r="U215" s="104">
        <f>+N215*O215*'1. Standard_Cost'!$E$12</f>
        <v>0</v>
      </c>
      <c r="V215" s="103"/>
      <c r="W215" s="103"/>
      <c r="X215" s="103"/>
      <c r="Y215" s="104">
        <f>+V215*((X215*'1. Standard_Cost'!$B$16)+(W215*X215*'1. Standard_Cost'!$C$16))</f>
        <v>0</v>
      </c>
      <c r="Z215" s="103"/>
      <c r="AA215" s="103"/>
      <c r="AB215" s="104">
        <f>+Z215*'1. Standard_Cost'!$B$20+AA215*'1. Standard_Cost'!$C$20</f>
        <v>0</v>
      </c>
      <c r="AC215" s="105"/>
      <c r="AD215" s="106"/>
      <c r="AE215" s="104">
        <f>SUM(AD215,AC215,AB215,Y215,U215,T215,S215,R215)*'1. Standard_Cost'!B54</f>
        <v>0</v>
      </c>
      <c r="AF215" s="104">
        <f t="shared" si="344"/>
        <v>0</v>
      </c>
      <c r="AG215" s="103"/>
      <c r="AH215" s="103"/>
      <c r="AI215" s="103"/>
      <c r="AJ215" s="107"/>
      <c r="AK215" s="107"/>
      <c r="AL215" s="107"/>
      <c r="AM215" s="104">
        <f>AG215*'1. Standard_Cost'!B50+'Incremental_Cost Year 2021'!AH222*'1. Standard_Cost'!C50+'Incremental_Cost Year 2021'!AI222*'1. Standard_Cost'!D50+'Incremental_Cost Year 2021'!AJ222+'Incremental_Cost Year 2021'!AL222+AK215</f>
        <v>0</v>
      </c>
      <c r="AN215" s="104">
        <f>AM215*'1. Standard_Cost'!C54</f>
        <v>0</v>
      </c>
      <c r="AO215" s="107"/>
      <c r="AQ215" s="104">
        <f t="shared" si="340"/>
        <v>0</v>
      </c>
      <c r="AR215" s="104">
        <f t="shared" si="341"/>
        <v>0</v>
      </c>
      <c r="AS215" s="104">
        <f t="shared" si="342"/>
        <v>0</v>
      </c>
      <c r="AT215" s="104">
        <f t="shared" si="345"/>
        <v>0</v>
      </c>
      <c r="AU215" s="108"/>
      <c r="AV215" s="108"/>
      <c r="AW215" s="108"/>
      <c r="AX215" s="108"/>
      <c r="AY215" s="108"/>
      <c r="AZ215" s="108"/>
      <c r="BA215" s="109">
        <f t="shared" si="343"/>
        <v>0</v>
      </c>
    </row>
    <row r="216" spans="1:53" ht="81" customHeight="1" outlineLevel="1" x14ac:dyDescent="0.2">
      <c r="A216" s="68"/>
      <c r="B216" s="141"/>
      <c r="C216" s="251"/>
      <c r="D216" s="113" t="s">
        <v>48</v>
      </c>
      <c r="E216" s="113" t="s">
        <v>748</v>
      </c>
      <c r="F216" s="114" t="s">
        <v>154</v>
      </c>
      <c r="G216" s="115" t="s">
        <v>155</v>
      </c>
      <c r="H216" s="122" t="s">
        <v>252</v>
      </c>
      <c r="I216" s="117"/>
      <c r="J216" s="117"/>
      <c r="K216" s="117"/>
      <c r="L216" s="118">
        <f>SUM(L212:L215)</f>
        <v>0</v>
      </c>
      <c r="M216" s="118">
        <f>SUM(M212:M215)</f>
        <v>0</v>
      </c>
      <c r="N216" s="117"/>
      <c r="O216" s="117"/>
      <c r="P216" s="117"/>
      <c r="Q216" s="117"/>
      <c r="R216" s="119">
        <f>SUM(R212:R215)</f>
        <v>0</v>
      </c>
      <c r="S216" s="119">
        <f>SUM(S212:S215)</f>
        <v>0</v>
      </c>
      <c r="T216" s="119">
        <f>SUM(T212:T215)</f>
        <v>0</v>
      </c>
      <c r="U216" s="119">
        <f>SUM(U212:U215)</f>
        <v>0</v>
      </c>
      <c r="V216" s="117"/>
      <c r="W216" s="117"/>
      <c r="X216" s="117"/>
      <c r="Y216" s="118">
        <f>SUM(Y212:Y215)</f>
        <v>0</v>
      </c>
      <c r="Z216" s="117"/>
      <c r="AA216" s="117"/>
      <c r="AB216" s="118">
        <f t="shared" ref="AB216:AF216" si="346">SUM(AB212:AB215)</f>
        <v>0</v>
      </c>
      <c r="AC216" s="118">
        <f t="shared" si="346"/>
        <v>0</v>
      </c>
      <c r="AD216" s="118">
        <f t="shared" si="346"/>
        <v>0</v>
      </c>
      <c r="AE216" s="118">
        <f t="shared" si="346"/>
        <v>0</v>
      </c>
      <c r="AF216" s="118">
        <f t="shared" si="346"/>
        <v>0</v>
      </c>
      <c r="AG216" s="117"/>
      <c r="AH216" s="117"/>
      <c r="AI216" s="117"/>
      <c r="AJ216" s="119">
        <f>SUM(AJ212:AJ215)</f>
        <v>0</v>
      </c>
      <c r="AK216" s="119">
        <f t="shared" ref="AK216:AN216" si="347">SUM(AK212:AK215)</f>
        <v>0</v>
      </c>
      <c r="AL216" s="119">
        <f t="shared" si="347"/>
        <v>0</v>
      </c>
      <c r="AM216" s="119">
        <f t="shared" si="347"/>
        <v>0</v>
      </c>
      <c r="AN216" s="119">
        <f t="shared" si="347"/>
        <v>0</v>
      </c>
      <c r="AO216" s="116"/>
      <c r="AP216" s="120"/>
      <c r="AQ216" s="121">
        <f t="shared" ref="AQ216:BA216" si="348">SUM(AQ212:AQ215)</f>
        <v>0</v>
      </c>
      <c r="AR216" s="121">
        <f t="shared" si="348"/>
        <v>0</v>
      </c>
      <c r="AS216" s="121">
        <f t="shared" si="348"/>
        <v>0</v>
      </c>
      <c r="AT216" s="121">
        <f t="shared" si="348"/>
        <v>0</v>
      </c>
      <c r="AU216" s="121">
        <f t="shared" si="348"/>
        <v>0</v>
      </c>
      <c r="AV216" s="121">
        <f t="shared" si="348"/>
        <v>0</v>
      </c>
      <c r="AW216" s="121">
        <f t="shared" si="348"/>
        <v>0</v>
      </c>
      <c r="AX216" s="121">
        <f t="shared" si="348"/>
        <v>0</v>
      </c>
      <c r="AY216" s="121">
        <f t="shared" si="348"/>
        <v>0</v>
      </c>
      <c r="AZ216" s="121">
        <f t="shared" si="348"/>
        <v>0</v>
      </c>
      <c r="BA216" s="121">
        <f t="shared" si="348"/>
        <v>0</v>
      </c>
    </row>
    <row r="217" spans="1:53" ht="14.1" customHeight="1" outlineLevel="2" x14ac:dyDescent="0.2">
      <c r="A217" s="68"/>
      <c r="B217" s="94"/>
      <c r="C217" s="251"/>
      <c r="D217" s="96"/>
      <c r="E217" s="96"/>
      <c r="F217" s="97"/>
      <c r="G217" s="98"/>
      <c r="H217" s="99" t="s">
        <v>49</v>
      </c>
      <c r="I217" s="100"/>
      <c r="J217" s="101"/>
      <c r="K217" s="101"/>
      <c r="L217" s="102" t="str">
        <f>IF(I217&lt;&gt;0,((VLOOKUP(I217,'1. Standard_Cost'!$B$4:$D$8,2)+VLOOKUP(I217,'1. Standard_Cost'!$B$4:$D$8,3))*J217*K217),"0")</f>
        <v>0</v>
      </c>
      <c r="M217" s="102">
        <f>L217*'1. Standard_Cost'!F36</f>
        <v>0</v>
      </c>
      <c r="N217" s="103"/>
      <c r="O217" s="103"/>
      <c r="P217" s="103"/>
      <c r="Q217" s="103"/>
      <c r="R217" s="104">
        <f>+N217*P217*'1. Standard_Cost'!$B$12</f>
        <v>0</v>
      </c>
      <c r="S217" s="104">
        <f>+N217*O217*P217*'1. Standard_Cost'!$C$12</f>
        <v>0</v>
      </c>
      <c r="T217" s="104">
        <f>+N217*P217*Q217*'1. Standard_Cost'!$D$12</f>
        <v>0</v>
      </c>
      <c r="U217" s="104">
        <f>+N217*O217*'1. Standard_Cost'!$E$12</f>
        <v>0</v>
      </c>
      <c r="V217" s="103"/>
      <c r="W217" s="103"/>
      <c r="X217" s="103"/>
      <c r="Y217" s="104">
        <f>+V217*((X217*'1. Standard_Cost'!$B$16)+(W217*X217*'1. Standard_Cost'!$C$16))</f>
        <v>0</v>
      </c>
      <c r="Z217" s="103"/>
      <c r="AA217" s="103"/>
      <c r="AB217" s="104">
        <f>+Z217*'1. Standard_Cost'!$B$20+AA217*'1. Standard_Cost'!$C$20</f>
        <v>0</v>
      </c>
      <c r="AC217" s="105"/>
      <c r="AD217" s="106"/>
      <c r="AE217" s="104">
        <f>SUM(AD217,AC217,AB217,Y217,U217,T217,S217,R217)*'1. Standard_Cost'!B60</f>
        <v>0</v>
      </c>
      <c r="AF217" s="104">
        <f>SUM(AD217,AE217)</f>
        <v>0</v>
      </c>
      <c r="AG217" s="103"/>
      <c r="AH217" s="103"/>
      <c r="AI217" s="103"/>
      <c r="AJ217" s="107"/>
      <c r="AK217" s="107"/>
      <c r="AL217" s="107"/>
      <c r="AM217" s="104">
        <f>AG217*'1. Standard_Cost'!B56+'Incremental_Cost Year 2021'!AH224*'1. Standard_Cost'!C56+'Incremental_Cost Year 2021'!AI224*'1. Standard_Cost'!D56+'Incremental_Cost Year 2021'!AJ224+'Incremental_Cost Year 2021'!AL224+AK217</f>
        <v>0</v>
      </c>
      <c r="AN217" s="104">
        <f>AM217*'1. Standard_Cost'!C60</f>
        <v>0</v>
      </c>
      <c r="AO217" s="107"/>
      <c r="AQ217" s="104">
        <f t="shared" ref="AQ217:AQ220" si="349">L217+M217</f>
        <v>0</v>
      </c>
      <c r="AR217" s="104">
        <f t="shared" ref="AR217:AR220" si="350">AF217</f>
        <v>0</v>
      </c>
      <c r="AS217" s="104">
        <f t="shared" ref="AS217:AS220" si="351">AM217+AN217</f>
        <v>0</v>
      </c>
      <c r="AT217" s="104">
        <f>SUM(AQ217,AR217,AS217)</f>
        <v>0</v>
      </c>
      <c r="AU217" s="108"/>
      <c r="AV217" s="108"/>
      <c r="AW217" s="108"/>
      <c r="AX217" s="108"/>
      <c r="AY217" s="108"/>
      <c r="AZ217" s="108"/>
      <c r="BA217" s="109">
        <f t="shared" ref="BA217:BA220" si="352">SUM(AU217:AZ217)-AT217</f>
        <v>0</v>
      </c>
    </row>
    <row r="218" spans="1:53" ht="14.1" customHeight="1" outlineLevel="2" x14ac:dyDescent="0.2">
      <c r="A218" s="68"/>
      <c r="B218" s="94"/>
      <c r="C218" s="251"/>
      <c r="D218" s="110"/>
      <c r="E218" s="110"/>
      <c r="F218" s="110"/>
      <c r="G218" s="111"/>
      <c r="H218" s="99" t="s">
        <v>50</v>
      </c>
      <c r="I218" s="100"/>
      <c r="J218" s="101"/>
      <c r="K218" s="101"/>
      <c r="L218" s="102" t="str">
        <f>IF(I218&lt;&gt;0,((VLOOKUP(I218,'1. Standard_Cost'!$B$4:$D$8,2)+VLOOKUP(I218,'1. Standard_Cost'!$B$4:$D$8,3))*J218*K218),"0")</f>
        <v>0</v>
      </c>
      <c r="M218" s="102">
        <f>L218*'1. Standard_Cost'!F36</f>
        <v>0</v>
      </c>
      <c r="N218" s="103"/>
      <c r="O218" s="103"/>
      <c r="P218" s="103"/>
      <c r="Q218" s="103"/>
      <c r="R218" s="104">
        <f>+N218*P218*'1. Standard_Cost'!$B$12</f>
        <v>0</v>
      </c>
      <c r="S218" s="104">
        <f>+N218*O218*P218*'1. Standard_Cost'!$C$12</f>
        <v>0</v>
      </c>
      <c r="T218" s="104">
        <f>+N218*P218*Q218*'1. Standard_Cost'!$D$12</f>
        <v>0</v>
      </c>
      <c r="U218" s="104">
        <f>+N218*O218*'1. Standard_Cost'!$E$12</f>
        <v>0</v>
      </c>
      <c r="V218" s="103"/>
      <c r="W218" s="103"/>
      <c r="X218" s="103"/>
      <c r="Y218" s="104">
        <f>+V218*((X218*'1. Standard_Cost'!$B$16)+(W218*X218*'1. Standard_Cost'!$C$16))</f>
        <v>0</v>
      </c>
      <c r="Z218" s="103"/>
      <c r="AA218" s="103"/>
      <c r="AB218" s="104">
        <f>+Z218*'1. Standard_Cost'!$B$20+AA218*'1. Standard_Cost'!$C$20</f>
        <v>0</v>
      </c>
      <c r="AC218" s="105"/>
      <c r="AD218" s="106"/>
      <c r="AE218" s="104">
        <f>SUM(AD218,AC218,AB218,Y218,U218,T218,S218,R218)*'1. Standard_Cost'!B60</f>
        <v>0</v>
      </c>
      <c r="AF218" s="104">
        <f t="shared" ref="AF218:AF220" si="353">SUM(AD218,AE218)</f>
        <v>0</v>
      </c>
      <c r="AG218" s="103"/>
      <c r="AH218" s="103">
        <v>0</v>
      </c>
      <c r="AI218" s="103">
        <v>0</v>
      </c>
      <c r="AJ218" s="107"/>
      <c r="AK218" s="107"/>
      <c r="AL218" s="107"/>
      <c r="AM218" s="104">
        <f>AG218*'1. Standard_Cost'!B56+'Incremental_Cost Year 2021'!AH225*'1. Standard_Cost'!C56+'Incremental_Cost Year 2021'!AI225*'1. Standard_Cost'!D56+'Incremental_Cost Year 2021'!AJ225+'Incremental_Cost Year 2021'!AL225+AK218</f>
        <v>0</v>
      </c>
      <c r="AN218" s="104">
        <f>AM218*'1. Standard_Cost'!C60</f>
        <v>0</v>
      </c>
      <c r="AO218" s="107"/>
      <c r="AQ218" s="104">
        <f t="shared" si="349"/>
        <v>0</v>
      </c>
      <c r="AR218" s="104">
        <f t="shared" si="350"/>
        <v>0</v>
      </c>
      <c r="AS218" s="104">
        <f t="shared" si="351"/>
        <v>0</v>
      </c>
      <c r="AT218" s="104">
        <f t="shared" ref="AT218:AT220" si="354">SUM(AQ218,AR218,AS218)</f>
        <v>0</v>
      </c>
      <c r="AU218" s="108"/>
      <c r="AV218" s="108">
        <v>0</v>
      </c>
      <c r="AW218" s="108"/>
      <c r="AX218" s="108"/>
      <c r="AY218" s="108"/>
      <c r="AZ218" s="108"/>
      <c r="BA218" s="109">
        <f t="shared" si="352"/>
        <v>0</v>
      </c>
    </row>
    <row r="219" spans="1:53" ht="14.1" customHeight="1" outlineLevel="2" x14ac:dyDescent="0.2">
      <c r="A219" s="68"/>
      <c r="B219" s="94"/>
      <c r="C219" s="251"/>
      <c r="D219" s="110"/>
      <c r="E219" s="110"/>
      <c r="F219" s="110"/>
      <c r="G219" s="111"/>
      <c r="H219" s="99" t="s">
        <v>51</v>
      </c>
      <c r="I219" s="100"/>
      <c r="J219" s="101"/>
      <c r="K219" s="101"/>
      <c r="L219" s="102" t="str">
        <f>IF(I219&lt;&gt;0,((VLOOKUP(I219,'1. Standard_Cost'!$B$4:$D$8,2)+VLOOKUP(I219,'1. Standard_Cost'!$B$4:$D$8,3))*J219*K219),"0")</f>
        <v>0</v>
      </c>
      <c r="M219" s="102">
        <f>L219*'1. Standard_Cost'!F36</f>
        <v>0</v>
      </c>
      <c r="N219" s="103"/>
      <c r="O219" s="103"/>
      <c r="P219" s="103"/>
      <c r="Q219" s="103"/>
      <c r="R219" s="104">
        <f>+N219*P219*'1. Standard_Cost'!$B$12</f>
        <v>0</v>
      </c>
      <c r="S219" s="104">
        <f>+N219*O219*P219*'1. Standard_Cost'!$C$12</f>
        <v>0</v>
      </c>
      <c r="T219" s="104">
        <f>+N219*P219*Q219*'1. Standard_Cost'!$D$12</f>
        <v>0</v>
      </c>
      <c r="U219" s="104">
        <f>+N219*O219*'1. Standard_Cost'!$E$12</f>
        <v>0</v>
      </c>
      <c r="V219" s="103"/>
      <c r="W219" s="103"/>
      <c r="X219" s="103"/>
      <c r="Y219" s="104">
        <f>+V219*((X219*'1. Standard_Cost'!$B$16)+(W219*X219*'1. Standard_Cost'!$C$16))</f>
        <v>0</v>
      </c>
      <c r="Z219" s="103"/>
      <c r="AA219" s="103"/>
      <c r="AB219" s="104">
        <f>+Z219*'1. Standard_Cost'!$B$20+AA219*'1. Standard_Cost'!$C$20</f>
        <v>0</v>
      </c>
      <c r="AC219" s="105"/>
      <c r="AD219" s="106"/>
      <c r="AE219" s="104">
        <f>SUM(AD219,AC219,AB219,Y219,U219,T219,S219,R219)*'1. Standard_Cost'!B60</f>
        <v>0</v>
      </c>
      <c r="AF219" s="104">
        <f t="shared" si="353"/>
        <v>0</v>
      </c>
      <c r="AG219" s="103"/>
      <c r="AH219" s="103"/>
      <c r="AI219" s="103"/>
      <c r="AJ219" s="107"/>
      <c r="AK219" s="107"/>
      <c r="AL219" s="107"/>
      <c r="AM219" s="104">
        <f>AG219*'1. Standard_Cost'!B56+'Incremental_Cost Year 2021'!AH226*'1. Standard_Cost'!C56+'Incremental_Cost Year 2021'!AI226*'1. Standard_Cost'!D56+'Incremental_Cost Year 2021'!AJ226+'Incremental_Cost Year 2021'!AL226+AK219</f>
        <v>0</v>
      </c>
      <c r="AN219" s="104">
        <f>AM219*'1. Standard_Cost'!C60</f>
        <v>0</v>
      </c>
      <c r="AO219" s="107"/>
      <c r="AQ219" s="104">
        <f t="shared" si="349"/>
        <v>0</v>
      </c>
      <c r="AR219" s="104">
        <f t="shared" si="350"/>
        <v>0</v>
      </c>
      <c r="AS219" s="104">
        <f t="shared" si="351"/>
        <v>0</v>
      </c>
      <c r="AT219" s="104">
        <f t="shared" si="354"/>
        <v>0</v>
      </c>
      <c r="AU219" s="108"/>
      <c r="AV219" s="108"/>
      <c r="AW219" s="108"/>
      <c r="AX219" s="108"/>
      <c r="AY219" s="108"/>
      <c r="AZ219" s="108"/>
      <c r="BA219" s="109">
        <f t="shared" si="352"/>
        <v>0</v>
      </c>
    </row>
    <row r="220" spans="1:53" ht="14.1" customHeight="1" outlineLevel="2" x14ac:dyDescent="0.2">
      <c r="A220" s="68"/>
      <c r="B220" s="94"/>
      <c r="C220" s="251"/>
      <c r="D220" s="110"/>
      <c r="E220" s="110"/>
      <c r="F220" s="110"/>
      <c r="G220" s="111"/>
      <c r="H220" s="112" t="s">
        <v>179</v>
      </c>
      <c r="I220" s="100"/>
      <c r="J220" s="101"/>
      <c r="K220" s="101"/>
      <c r="L220" s="102" t="str">
        <f>IF(I220&lt;&gt;0,((VLOOKUP(I220,'1. Standard_Cost'!$B$4:$D$8,2)+VLOOKUP(I220,'1. Standard_Cost'!$B$4:$D$8,3))*J220*K220),"0")</f>
        <v>0</v>
      </c>
      <c r="M220" s="102">
        <f>L220*'1. Standard_Cost'!F36</f>
        <v>0</v>
      </c>
      <c r="N220" s="103"/>
      <c r="O220" s="103"/>
      <c r="P220" s="103"/>
      <c r="Q220" s="103"/>
      <c r="R220" s="104">
        <f>+N220*P220*'1. Standard_Cost'!$B$12</f>
        <v>0</v>
      </c>
      <c r="S220" s="104">
        <f>+N220*O220*P220*'1. Standard_Cost'!$C$12</f>
        <v>0</v>
      </c>
      <c r="T220" s="104">
        <f>+N220*P220*Q220*'1. Standard_Cost'!$D$12</f>
        <v>0</v>
      </c>
      <c r="U220" s="104">
        <f>+N220*O220*'1. Standard_Cost'!$E$12</f>
        <v>0</v>
      </c>
      <c r="V220" s="103"/>
      <c r="W220" s="103"/>
      <c r="X220" s="103"/>
      <c r="Y220" s="104">
        <f>+V220*((X220*'1. Standard_Cost'!$B$16)+(W220*X220*'1. Standard_Cost'!$C$16))</f>
        <v>0</v>
      </c>
      <c r="Z220" s="103"/>
      <c r="AA220" s="103"/>
      <c r="AB220" s="104">
        <f>+Z220*'1. Standard_Cost'!$B$20+AA220*'1. Standard_Cost'!$C$20</f>
        <v>0</v>
      </c>
      <c r="AC220" s="105"/>
      <c r="AD220" s="106"/>
      <c r="AE220" s="104">
        <f>SUM(AD220,AC220,AB220,Y220,U220,T220,S220,R220)*'1. Standard_Cost'!B60</f>
        <v>0</v>
      </c>
      <c r="AF220" s="104">
        <f t="shared" si="353"/>
        <v>0</v>
      </c>
      <c r="AG220" s="103"/>
      <c r="AH220" s="103"/>
      <c r="AI220" s="103"/>
      <c r="AJ220" s="107"/>
      <c r="AK220" s="107"/>
      <c r="AL220" s="107"/>
      <c r="AM220" s="104">
        <f>AG220*'1. Standard_Cost'!B56+'Incremental_Cost Year 2021'!AH227*'1. Standard_Cost'!C56+'Incremental_Cost Year 2021'!AI227*'1. Standard_Cost'!D56+'Incremental_Cost Year 2021'!AJ227+'Incremental_Cost Year 2021'!AL227+AK220</f>
        <v>0</v>
      </c>
      <c r="AN220" s="104">
        <f>AM220*'1. Standard_Cost'!C60</f>
        <v>0</v>
      </c>
      <c r="AO220" s="107"/>
      <c r="AQ220" s="104">
        <f t="shared" si="349"/>
        <v>0</v>
      </c>
      <c r="AR220" s="104">
        <f t="shared" si="350"/>
        <v>0</v>
      </c>
      <c r="AS220" s="104">
        <f t="shared" si="351"/>
        <v>0</v>
      </c>
      <c r="AT220" s="104">
        <f t="shared" si="354"/>
        <v>0</v>
      </c>
      <c r="AU220" s="108"/>
      <c r="AV220" s="108"/>
      <c r="AW220" s="108"/>
      <c r="AX220" s="108"/>
      <c r="AY220" s="108"/>
      <c r="AZ220" s="108"/>
      <c r="BA220" s="109">
        <f t="shared" si="352"/>
        <v>0</v>
      </c>
    </row>
    <row r="221" spans="1:53" ht="25.7" customHeight="1" outlineLevel="1" x14ac:dyDescent="0.2">
      <c r="A221" s="68"/>
      <c r="B221" s="94"/>
      <c r="C221" s="251"/>
      <c r="D221" s="113" t="s">
        <v>48</v>
      </c>
      <c r="E221" s="113" t="s">
        <v>749</v>
      </c>
      <c r="F221" s="114" t="s">
        <v>154</v>
      </c>
      <c r="G221" s="115" t="s">
        <v>155</v>
      </c>
      <c r="H221" s="122" t="s">
        <v>253</v>
      </c>
      <c r="I221" s="117"/>
      <c r="J221" s="117"/>
      <c r="K221" s="117"/>
      <c r="L221" s="118">
        <f>SUM(L217:L220)</f>
        <v>0</v>
      </c>
      <c r="M221" s="118">
        <f>SUM(M217:M220)</f>
        <v>0</v>
      </c>
      <c r="N221" s="117"/>
      <c r="O221" s="117"/>
      <c r="P221" s="117"/>
      <c r="Q221" s="117"/>
      <c r="R221" s="119">
        <f>SUM(R217:R220)</f>
        <v>0</v>
      </c>
      <c r="S221" s="119">
        <f>SUM(S217:S220)</f>
        <v>0</v>
      </c>
      <c r="T221" s="119">
        <f>SUM(T217:T220)</f>
        <v>0</v>
      </c>
      <c r="U221" s="119">
        <f>SUM(U217:U220)</f>
        <v>0</v>
      </c>
      <c r="V221" s="117"/>
      <c r="W221" s="117"/>
      <c r="X221" s="117"/>
      <c r="Y221" s="118">
        <f>SUM(Y217:Y220)</f>
        <v>0</v>
      </c>
      <c r="Z221" s="117"/>
      <c r="AA221" s="117"/>
      <c r="AB221" s="118">
        <f t="shared" ref="AB221:AF221" si="355">SUM(AB217:AB220)</f>
        <v>0</v>
      </c>
      <c r="AC221" s="118">
        <f t="shared" si="355"/>
        <v>0</v>
      </c>
      <c r="AD221" s="118">
        <f t="shared" si="355"/>
        <v>0</v>
      </c>
      <c r="AE221" s="118">
        <f t="shared" si="355"/>
        <v>0</v>
      </c>
      <c r="AF221" s="118">
        <f t="shared" si="355"/>
        <v>0</v>
      </c>
      <c r="AG221" s="117"/>
      <c r="AH221" s="117"/>
      <c r="AI221" s="117"/>
      <c r="AJ221" s="119">
        <f>SUM(AJ217:AJ220)</f>
        <v>0</v>
      </c>
      <c r="AK221" s="119">
        <f t="shared" ref="AK221:AN221" si="356">SUM(AK217:AK220)</f>
        <v>0</v>
      </c>
      <c r="AL221" s="119">
        <f t="shared" si="356"/>
        <v>0</v>
      </c>
      <c r="AM221" s="119">
        <f t="shared" si="356"/>
        <v>0</v>
      </c>
      <c r="AN221" s="119">
        <f t="shared" si="356"/>
        <v>0</v>
      </c>
      <c r="AO221" s="116"/>
      <c r="AP221" s="120"/>
      <c r="AQ221" s="121">
        <f t="shared" ref="AQ221:BA221" si="357">SUM(AQ217:AQ220)</f>
        <v>0</v>
      </c>
      <c r="AR221" s="121">
        <f t="shared" si="357"/>
        <v>0</v>
      </c>
      <c r="AS221" s="121">
        <f t="shared" si="357"/>
        <v>0</v>
      </c>
      <c r="AT221" s="121">
        <f t="shared" si="357"/>
        <v>0</v>
      </c>
      <c r="AU221" s="121">
        <f t="shared" si="357"/>
        <v>0</v>
      </c>
      <c r="AV221" s="121">
        <f t="shared" si="357"/>
        <v>0</v>
      </c>
      <c r="AW221" s="121">
        <f t="shared" si="357"/>
        <v>0</v>
      </c>
      <c r="AX221" s="121">
        <f t="shared" si="357"/>
        <v>0</v>
      </c>
      <c r="AY221" s="121">
        <f t="shared" si="357"/>
        <v>0</v>
      </c>
      <c r="AZ221" s="121">
        <f t="shared" si="357"/>
        <v>0</v>
      </c>
      <c r="BA221" s="121">
        <f t="shared" si="357"/>
        <v>0</v>
      </c>
    </row>
    <row r="222" spans="1:53" ht="14.1" customHeight="1" outlineLevel="2" x14ac:dyDescent="0.2">
      <c r="A222" s="68"/>
      <c r="B222" s="94"/>
      <c r="C222" s="251"/>
      <c r="D222" s="96"/>
      <c r="E222" s="96"/>
      <c r="F222" s="97"/>
      <c r="G222" s="98"/>
      <c r="H222" s="99" t="s">
        <v>49</v>
      </c>
      <c r="I222" s="100"/>
      <c r="J222" s="101"/>
      <c r="K222" s="101"/>
      <c r="L222" s="102" t="str">
        <f>IF(I222&lt;&gt;0,((VLOOKUP(I222,'1. Standard_Cost'!$B$4:$D$8,2)+VLOOKUP(I222,'1. Standard_Cost'!$B$4:$D$8,3))*J222*K222),"0")</f>
        <v>0</v>
      </c>
      <c r="M222" s="102">
        <f>L222*'1. Standard_Cost'!F36</f>
        <v>0</v>
      </c>
      <c r="N222" s="103"/>
      <c r="O222" s="103"/>
      <c r="P222" s="103"/>
      <c r="Q222" s="103"/>
      <c r="R222" s="104">
        <f>+N222*P222*'1. Standard_Cost'!$B$12</f>
        <v>0</v>
      </c>
      <c r="S222" s="104">
        <f>+N222*O222*P222*'1. Standard_Cost'!$C$12</f>
        <v>0</v>
      </c>
      <c r="T222" s="104">
        <f>+N222*P222*Q222*'1. Standard_Cost'!$D$12</f>
        <v>0</v>
      </c>
      <c r="U222" s="104">
        <f>+N222*O222*'1. Standard_Cost'!$E$12</f>
        <v>0</v>
      </c>
      <c r="V222" s="103"/>
      <c r="W222" s="103"/>
      <c r="X222" s="103"/>
      <c r="Y222" s="104">
        <f>+V222*((X222*'1. Standard_Cost'!$B$16)+(W222*X222*'1. Standard_Cost'!$C$16))</f>
        <v>0</v>
      </c>
      <c r="Z222" s="103"/>
      <c r="AA222" s="103"/>
      <c r="AB222" s="104">
        <f>+Z222*'1. Standard_Cost'!$B$20+AA222*'1. Standard_Cost'!$C$20</f>
        <v>0</v>
      </c>
      <c r="AC222" s="105"/>
      <c r="AD222" s="106"/>
      <c r="AE222" s="104">
        <f>SUM(AD222,AC222,AB222,Y222,U222,T222,S222,R222)*'1. Standard_Cost'!B60</f>
        <v>0</v>
      </c>
      <c r="AF222" s="104">
        <f>SUM(AD222,AE222)</f>
        <v>0</v>
      </c>
      <c r="AG222" s="103"/>
      <c r="AH222" s="103"/>
      <c r="AI222" s="103"/>
      <c r="AJ222" s="107"/>
      <c r="AK222" s="107"/>
      <c r="AL222" s="107"/>
      <c r="AM222" s="104">
        <f>AG222*'1. Standard_Cost'!B56+'Incremental_Cost Year 2021'!AH229*'1. Standard_Cost'!C56+'Incremental_Cost Year 2021'!AI229*'1. Standard_Cost'!D56+'Incremental_Cost Year 2021'!AJ229+'Incremental_Cost Year 2021'!AL229+AK222</f>
        <v>0</v>
      </c>
      <c r="AN222" s="104">
        <f>AM222*'1. Standard_Cost'!C60</f>
        <v>0</v>
      </c>
      <c r="AO222" s="107"/>
      <c r="AQ222" s="104">
        <f t="shared" ref="AQ222:AQ225" si="358">L222+M222</f>
        <v>0</v>
      </c>
      <c r="AR222" s="104">
        <f t="shared" ref="AR222:AR225" si="359">AF222</f>
        <v>0</v>
      </c>
      <c r="AS222" s="104">
        <f t="shared" ref="AS222:AS225" si="360">AM222+AN222</f>
        <v>0</v>
      </c>
      <c r="AT222" s="104">
        <f>SUM(AQ222,AR222,AS222)</f>
        <v>0</v>
      </c>
      <c r="AU222" s="108"/>
      <c r="AV222" s="108"/>
      <c r="AW222" s="108"/>
      <c r="AX222" s="108"/>
      <c r="AY222" s="108"/>
      <c r="AZ222" s="108"/>
      <c r="BA222" s="109">
        <f t="shared" ref="BA222:BA225" si="361">SUM(AU222:AZ222)-AT222</f>
        <v>0</v>
      </c>
    </row>
    <row r="223" spans="1:53" ht="14.1" customHeight="1" outlineLevel="2" x14ac:dyDescent="0.2">
      <c r="A223" s="68"/>
      <c r="B223" s="94"/>
      <c r="C223" s="251"/>
      <c r="D223" s="110"/>
      <c r="E223" s="110"/>
      <c r="F223" s="110"/>
      <c r="G223" s="111"/>
      <c r="H223" s="99" t="s">
        <v>50</v>
      </c>
      <c r="I223" s="100"/>
      <c r="J223" s="101"/>
      <c r="K223" s="101"/>
      <c r="L223" s="102" t="str">
        <f>IF(I223&lt;&gt;0,((VLOOKUP(I223,'1. Standard_Cost'!$B$4:$D$8,2)+VLOOKUP(I223,'1. Standard_Cost'!$B$4:$D$8,3))*J223*K223),"0")</f>
        <v>0</v>
      </c>
      <c r="M223" s="102">
        <f>L223*'1. Standard_Cost'!F36</f>
        <v>0</v>
      </c>
      <c r="N223" s="103"/>
      <c r="O223" s="103"/>
      <c r="P223" s="103"/>
      <c r="Q223" s="103"/>
      <c r="R223" s="104">
        <f>+N223*P223*'1. Standard_Cost'!$B$12</f>
        <v>0</v>
      </c>
      <c r="S223" s="104">
        <f>+N223*O223*P223*'1. Standard_Cost'!$C$12</f>
        <v>0</v>
      </c>
      <c r="T223" s="104">
        <f>+N223*P223*Q223*'1. Standard_Cost'!$D$12</f>
        <v>0</v>
      </c>
      <c r="U223" s="104">
        <f>+N223*O223*'1. Standard_Cost'!$E$12</f>
        <v>0</v>
      </c>
      <c r="V223" s="103"/>
      <c r="W223" s="103"/>
      <c r="X223" s="103"/>
      <c r="Y223" s="104">
        <f>+V223*((X223*'1. Standard_Cost'!$B$16)+(W223*X223*'1. Standard_Cost'!$C$16))</f>
        <v>0</v>
      </c>
      <c r="Z223" s="103"/>
      <c r="AA223" s="103"/>
      <c r="AB223" s="104">
        <f>+Z223*'1. Standard_Cost'!$B$20+AA223*'1. Standard_Cost'!$C$20</f>
        <v>0</v>
      </c>
      <c r="AC223" s="105"/>
      <c r="AD223" s="106"/>
      <c r="AE223" s="104">
        <f>SUM(AD223,AC223,AB223,Y223,U223,T223,S223,R223)*'1. Standard_Cost'!B60</f>
        <v>0</v>
      </c>
      <c r="AF223" s="104">
        <f t="shared" ref="AF223:AF225" si="362">SUM(AD223,AE223)</f>
        <v>0</v>
      </c>
      <c r="AG223" s="103"/>
      <c r="AH223" s="103">
        <v>0</v>
      </c>
      <c r="AI223" s="103">
        <v>0</v>
      </c>
      <c r="AJ223" s="107"/>
      <c r="AK223" s="107"/>
      <c r="AL223" s="107"/>
      <c r="AM223" s="104">
        <f>AG223*'1. Standard_Cost'!B56+'Incremental_Cost Year 2021'!AH230*'1. Standard_Cost'!C56+'Incremental_Cost Year 2021'!AI230*'1. Standard_Cost'!D56+'Incremental_Cost Year 2021'!AJ230+'Incremental_Cost Year 2021'!AL230+AK223</f>
        <v>0</v>
      </c>
      <c r="AN223" s="104">
        <f>AM223*'1. Standard_Cost'!C60</f>
        <v>0</v>
      </c>
      <c r="AO223" s="107"/>
      <c r="AQ223" s="104">
        <f t="shared" si="358"/>
        <v>0</v>
      </c>
      <c r="AR223" s="104">
        <f t="shared" si="359"/>
        <v>0</v>
      </c>
      <c r="AS223" s="104">
        <f t="shared" si="360"/>
        <v>0</v>
      </c>
      <c r="AT223" s="104">
        <f t="shared" ref="AT223:AT225" si="363">SUM(AQ223,AR223,AS223)</f>
        <v>0</v>
      </c>
      <c r="AU223" s="108"/>
      <c r="AV223" s="108">
        <v>0</v>
      </c>
      <c r="AW223" s="108"/>
      <c r="AX223" s="108"/>
      <c r="AY223" s="108"/>
      <c r="AZ223" s="108"/>
      <c r="BA223" s="109">
        <f t="shared" si="361"/>
        <v>0</v>
      </c>
    </row>
    <row r="224" spans="1:53" ht="14.1" customHeight="1" outlineLevel="2" x14ac:dyDescent="0.2">
      <c r="A224" s="68"/>
      <c r="B224" s="94"/>
      <c r="C224" s="251"/>
      <c r="D224" s="110"/>
      <c r="E224" s="110"/>
      <c r="F224" s="110"/>
      <c r="G224" s="111"/>
      <c r="H224" s="99" t="s">
        <v>51</v>
      </c>
      <c r="I224" s="100"/>
      <c r="J224" s="101"/>
      <c r="K224" s="101"/>
      <c r="L224" s="102" t="str">
        <f>IF(I224&lt;&gt;0,((VLOOKUP(I224,'1. Standard_Cost'!$B$4:$D$8,2)+VLOOKUP(I224,'1. Standard_Cost'!$B$4:$D$8,3))*J224*K224),"0")</f>
        <v>0</v>
      </c>
      <c r="M224" s="102">
        <f>L224*'1. Standard_Cost'!F36</f>
        <v>0</v>
      </c>
      <c r="N224" s="103"/>
      <c r="O224" s="103"/>
      <c r="P224" s="103"/>
      <c r="Q224" s="103"/>
      <c r="R224" s="104">
        <f>+N224*P224*'1. Standard_Cost'!$B$12</f>
        <v>0</v>
      </c>
      <c r="S224" s="104">
        <f>+N224*O224*P224*'1. Standard_Cost'!$C$12</f>
        <v>0</v>
      </c>
      <c r="T224" s="104">
        <f>+N224*P224*Q224*'1. Standard_Cost'!$D$12</f>
        <v>0</v>
      </c>
      <c r="U224" s="104">
        <f>+N224*O224*'1. Standard_Cost'!$E$12</f>
        <v>0</v>
      </c>
      <c r="V224" s="103"/>
      <c r="W224" s="103"/>
      <c r="X224" s="103"/>
      <c r="Y224" s="104">
        <f>+V224*((X224*'1. Standard_Cost'!$B$16)+(W224*X224*'1. Standard_Cost'!$C$16))</f>
        <v>0</v>
      </c>
      <c r="Z224" s="103"/>
      <c r="AA224" s="103"/>
      <c r="AB224" s="104">
        <f>+Z224*'1. Standard_Cost'!$B$20+AA224*'1. Standard_Cost'!$C$20</f>
        <v>0</v>
      </c>
      <c r="AC224" s="105"/>
      <c r="AD224" s="106"/>
      <c r="AE224" s="104">
        <f>SUM(AD224,AC224,AB224,Y224,U224,T224,S224,R224)*'1. Standard_Cost'!B60</f>
        <v>0</v>
      </c>
      <c r="AF224" s="104">
        <f t="shared" si="362"/>
        <v>0</v>
      </c>
      <c r="AG224" s="103"/>
      <c r="AH224" s="103"/>
      <c r="AI224" s="103"/>
      <c r="AJ224" s="107"/>
      <c r="AK224" s="107"/>
      <c r="AL224" s="107"/>
      <c r="AM224" s="104">
        <f>AG224*'1. Standard_Cost'!B56+'Incremental_Cost Year 2021'!AH231*'1. Standard_Cost'!C56+'Incremental_Cost Year 2021'!AI231*'1. Standard_Cost'!D56+'Incremental_Cost Year 2021'!AJ231+'Incremental_Cost Year 2021'!AL231+AK224</f>
        <v>0</v>
      </c>
      <c r="AN224" s="104">
        <f>AM224*'1. Standard_Cost'!C60</f>
        <v>0</v>
      </c>
      <c r="AO224" s="107"/>
      <c r="AQ224" s="104">
        <f t="shared" si="358"/>
        <v>0</v>
      </c>
      <c r="AR224" s="104">
        <f t="shared" si="359"/>
        <v>0</v>
      </c>
      <c r="AS224" s="104">
        <f t="shared" si="360"/>
        <v>0</v>
      </c>
      <c r="AT224" s="104">
        <f t="shared" si="363"/>
        <v>0</v>
      </c>
      <c r="AU224" s="108"/>
      <c r="AV224" s="108"/>
      <c r="AW224" s="108"/>
      <c r="AX224" s="108"/>
      <c r="AY224" s="108"/>
      <c r="AZ224" s="108"/>
      <c r="BA224" s="109">
        <f t="shared" si="361"/>
        <v>0</v>
      </c>
    </row>
    <row r="225" spans="1:53" ht="14.1" customHeight="1" outlineLevel="2" x14ac:dyDescent="0.2">
      <c r="A225" s="68"/>
      <c r="B225" s="94"/>
      <c r="C225" s="251"/>
      <c r="D225" s="110"/>
      <c r="E225" s="110"/>
      <c r="F225" s="110"/>
      <c r="G225" s="111"/>
      <c r="H225" s="112" t="s">
        <v>179</v>
      </c>
      <c r="I225" s="100"/>
      <c r="J225" s="101"/>
      <c r="K225" s="101"/>
      <c r="L225" s="102" t="str">
        <f>IF(I225&lt;&gt;0,((VLOOKUP(I225,'1. Standard_Cost'!$B$4:$D$8,2)+VLOOKUP(I225,'1. Standard_Cost'!$B$4:$D$8,3))*J225*K225),"0")</f>
        <v>0</v>
      </c>
      <c r="M225" s="102">
        <f>L225*'1. Standard_Cost'!F36</f>
        <v>0</v>
      </c>
      <c r="N225" s="103"/>
      <c r="O225" s="103"/>
      <c r="P225" s="103"/>
      <c r="Q225" s="103"/>
      <c r="R225" s="104">
        <f>+N225*P225*'1. Standard_Cost'!$B$12</f>
        <v>0</v>
      </c>
      <c r="S225" s="104">
        <f>+N225*O225*P225*'1. Standard_Cost'!$C$12</f>
        <v>0</v>
      </c>
      <c r="T225" s="104">
        <f>+N225*P225*Q225*'1. Standard_Cost'!$D$12</f>
        <v>0</v>
      </c>
      <c r="U225" s="104">
        <f>+N225*O225*'1. Standard_Cost'!$E$12</f>
        <v>0</v>
      </c>
      <c r="V225" s="103"/>
      <c r="W225" s="103"/>
      <c r="X225" s="103"/>
      <c r="Y225" s="104">
        <f>+V225*((X225*'1. Standard_Cost'!$B$16)+(W225*X225*'1. Standard_Cost'!$C$16))</f>
        <v>0</v>
      </c>
      <c r="Z225" s="103"/>
      <c r="AA225" s="103"/>
      <c r="AB225" s="104">
        <f>+Z225*'1. Standard_Cost'!$B$20+AA225*'1. Standard_Cost'!$C$20</f>
        <v>0</v>
      </c>
      <c r="AC225" s="105"/>
      <c r="AD225" s="106"/>
      <c r="AE225" s="104">
        <f>SUM(AD225,AC225,AB225,Y225,U225,T225,S225,R225)*'1. Standard_Cost'!B60</f>
        <v>0</v>
      </c>
      <c r="AF225" s="104">
        <f t="shared" si="362"/>
        <v>0</v>
      </c>
      <c r="AG225" s="103"/>
      <c r="AH225" s="103"/>
      <c r="AI225" s="103"/>
      <c r="AJ225" s="107"/>
      <c r="AK225" s="107"/>
      <c r="AL225" s="107"/>
      <c r="AM225" s="104">
        <f>AG225*'1. Standard_Cost'!B56+'Incremental_Cost Year 2021'!AH232*'1. Standard_Cost'!C56+'Incremental_Cost Year 2021'!AI232*'1. Standard_Cost'!D56+'Incremental_Cost Year 2021'!AJ232+'Incremental_Cost Year 2021'!AL232+AK225</f>
        <v>0</v>
      </c>
      <c r="AN225" s="104">
        <f>AM225*'1. Standard_Cost'!C60</f>
        <v>0</v>
      </c>
      <c r="AO225" s="107"/>
      <c r="AQ225" s="104">
        <f t="shared" si="358"/>
        <v>0</v>
      </c>
      <c r="AR225" s="104">
        <f t="shared" si="359"/>
        <v>0</v>
      </c>
      <c r="AS225" s="104">
        <f t="shared" si="360"/>
        <v>0</v>
      </c>
      <c r="AT225" s="104">
        <f t="shared" si="363"/>
        <v>0</v>
      </c>
      <c r="AU225" s="108"/>
      <c r="AV225" s="108"/>
      <c r="AW225" s="108"/>
      <c r="AX225" s="108"/>
      <c r="AY225" s="108"/>
      <c r="AZ225" s="108"/>
      <c r="BA225" s="109">
        <f t="shared" si="361"/>
        <v>0</v>
      </c>
    </row>
    <row r="226" spans="1:53" ht="24.6" customHeight="1" outlineLevel="1" x14ac:dyDescent="0.2">
      <c r="A226" s="68"/>
      <c r="B226" s="141"/>
      <c r="C226" s="251"/>
      <c r="D226" s="113" t="s">
        <v>48</v>
      </c>
      <c r="E226" s="113" t="s">
        <v>753</v>
      </c>
      <c r="F226" s="114" t="s">
        <v>154</v>
      </c>
      <c r="G226" s="115" t="s">
        <v>155</v>
      </c>
      <c r="H226" s="122" t="s">
        <v>254</v>
      </c>
      <c r="I226" s="117"/>
      <c r="J226" s="117"/>
      <c r="K226" s="117"/>
      <c r="L226" s="118">
        <f>SUM(L222:L225)</f>
        <v>0</v>
      </c>
      <c r="M226" s="118">
        <f>SUM(M222:M225)</f>
        <v>0</v>
      </c>
      <c r="N226" s="117"/>
      <c r="O226" s="117"/>
      <c r="P226" s="117"/>
      <c r="Q226" s="117"/>
      <c r="R226" s="119">
        <f>SUM(R222:R225)</f>
        <v>0</v>
      </c>
      <c r="S226" s="119">
        <f>SUM(S222:S225)</f>
        <v>0</v>
      </c>
      <c r="T226" s="119">
        <f>SUM(T222:T225)</f>
        <v>0</v>
      </c>
      <c r="U226" s="119">
        <f>SUM(U222:U225)</f>
        <v>0</v>
      </c>
      <c r="V226" s="117"/>
      <c r="W226" s="117"/>
      <c r="X226" s="117"/>
      <c r="Y226" s="118">
        <f>SUM(Y222:Y225)</f>
        <v>0</v>
      </c>
      <c r="Z226" s="117"/>
      <c r="AA226" s="117"/>
      <c r="AB226" s="118">
        <f t="shared" ref="AB226:AF226" si="364">SUM(AB222:AB225)</f>
        <v>0</v>
      </c>
      <c r="AC226" s="118">
        <f t="shared" si="364"/>
        <v>0</v>
      </c>
      <c r="AD226" s="118">
        <f t="shared" si="364"/>
        <v>0</v>
      </c>
      <c r="AE226" s="118">
        <f t="shared" si="364"/>
        <v>0</v>
      </c>
      <c r="AF226" s="118">
        <f t="shared" si="364"/>
        <v>0</v>
      </c>
      <c r="AG226" s="117"/>
      <c r="AH226" s="117"/>
      <c r="AI226" s="117"/>
      <c r="AJ226" s="119">
        <f>SUM(AJ222:AJ225)</f>
        <v>0</v>
      </c>
      <c r="AK226" s="119">
        <f t="shared" ref="AK226:AN226" si="365">SUM(AK222:AK225)</f>
        <v>0</v>
      </c>
      <c r="AL226" s="119">
        <f t="shared" si="365"/>
        <v>0</v>
      </c>
      <c r="AM226" s="119">
        <f t="shared" si="365"/>
        <v>0</v>
      </c>
      <c r="AN226" s="119">
        <f t="shared" si="365"/>
        <v>0</v>
      </c>
      <c r="AO226" s="116"/>
      <c r="AP226" s="120"/>
      <c r="AQ226" s="121">
        <f t="shared" ref="AQ226:BA226" si="366">SUM(AQ222:AQ225)</f>
        <v>0</v>
      </c>
      <c r="AR226" s="121">
        <f t="shared" si="366"/>
        <v>0</v>
      </c>
      <c r="AS226" s="121">
        <f t="shared" si="366"/>
        <v>0</v>
      </c>
      <c r="AT226" s="121">
        <f t="shared" si="366"/>
        <v>0</v>
      </c>
      <c r="AU226" s="121">
        <f t="shared" si="366"/>
        <v>0</v>
      </c>
      <c r="AV226" s="121">
        <f t="shared" si="366"/>
        <v>0</v>
      </c>
      <c r="AW226" s="121">
        <f t="shared" si="366"/>
        <v>0</v>
      </c>
      <c r="AX226" s="121">
        <f t="shared" si="366"/>
        <v>0</v>
      </c>
      <c r="AY226" s="121">
        <f t="shared" si="366"/>
        <v>0</v>
      </c>
      <c r="AZ226" s="121">
        <f t="shared" si="366"/>
        <v>0</v>
      </c>
      <c r="BA226" s="121">
        <f t="shared" si="366"/>
        <v>0</v>
      </c>
    </row>
    <row r="227" spans="1:53" s="124" customFormat="1" ht="75" customHeight="1" x14ac:dyDescent="0.2">
      <c r="B227" s="138"/>
      <c r="C227" s="247" t="s">
        <v>754</v>
      </c>
      <c r="D227" s="248"/>
      <c r="E227" s="249"/>
      <c r="F227" s="153"/>
      <c r="G227" s="153"/>
      <c r="H227" s="130" t="s">
        <v>255</v>
      </c>
      <c r="I227" s="128"/>
      <c r="J227" s="128"/>
      <c r="K227" s="128"/>
      <c r="L227" s="129">
        <f>SUM(L232,L237,L242)</f>
        <v>182260</v>
      </c>
      <c r="M227" s="129">
        <f>SUM(M232,M237,M242)</f>
        <v>30437.420000000002</v>
      </c>
      <c r="N227" s="128"/>
      <c r="O227" s="128"/>
      <c r="P227" s="128"/>
      <c r="Q227" s="128"/>
      <c r="R227" s="129">
        <f>SUM(R232,R237,R242)</f>
        <v>0</v>
      </c>
      <c r="S227" s="129">
        <f t="shared" ref="S227:U227" si="367">SUM(S232,S237,S242)</f>
        <v>0</v>
      </c>
      <c r="T227" s="129">
        <f t="shared" si="367"/>
        <v>0</v>
      </c>
      <c r="U227" s="129">
        <f t="shared" si="367"/>
        <v>0</v>
      </c>
      <c r="V227" s="128"/>
      <c r="W227" s="128"/>
      <c r="X227" s="128"/>
      <c r="Y227" s="129">
        <f t="shared" ref="Y227" si="368">SUM(Y232,Y237,Y242)</f>
        <v>0</v>
      </c>
      <c r="Z227" s="128"/>
      <c r="AA227" s="128"/>
      <c r="AB227" s="129">
        <f t="shared" ref="AB227:AF227" si="369">SUM(AB232,AB237,AB242)</f>
        <v>0</v>
      </c>
      <c r="AC227" s="129">
        <f t="shared" si="369"/>
        <v>0</v>
      </c>
      <c r="AD227" s="129">
        <f t="shared" si="369"/>
        <v>0</v>
      </c>
      <c r="AE227" s="129">
        <f t="shared" si="369"/>
        <v>0</v>
      </c>
      <c r="AF227" s="129">
        <f t="shared" si="369"/>
        <v>0</v>
      </c>
      <c r="AG227" s="128"/>
      <c r="AH227" s="128"/>
      <c r="AI227" s="128"/>
      <c r="AJ227" s="129">
        <f t="shared" ref="AJ227:AN227" si="370">SUM(AJ232,AJ237,AJ242)</f>
        <v>0</v>
      </c>
      <c r="AK227" s="129">
        <f t="shared" si="370"/>
        <v>0</v>
      </c>
      <c r="AL227" s="129">
        <f t="shared" si="370"/>
        <v>0</v>
      </c>
      <c r="AM227" s="129">
        <f t="shared" si="370"/>
        <v>0</v>
      </c>
      <c r="AN227" s="139">
        <f t="shared" si="370"/>
        <v>0</v>
      </c>
      <c r="AO227" s="130"/>
      <c r="AP227" s="131"/>
      <c r="AQ227" s="139">
        <f>AQ232+AQ237+AQ242+AQ247+AQ252+AQ257+AQ262+AQ267+AQ272+AQ277+AQ282+AQ287+AQ292+AQ297+AQ302</f>
        <v>2175708.12</v>
      </c>
      <c r="AR227" s="139">
        <f t="shared" ref="AR227:BA227" si="371">SUM(AR232,AR237,AR242)</f>
        <v>0</v>
      </c>
      <c r="AS227" s="139">
        <f t="shared" si="371"/>
        <v>0</v>
      </c>
      <c r="AT227" s="139">
        <f>AT232+AT237+AT242+AT247+AT252+AT257+AT262+AT267+AT272+AT277+AT282+AT287+AT292+AT297+AT302</f>
        <v>2229708.12</v>
      </c>
      <c r="AU227" s="139">
        <f>AU232+AU237+AU242+AU247+AU252+AU257+AU262+AU267+AU272+AU277+AU282+AU287+AU292+AU297+AU302</f>
        <v>2229708.12</v>
      </c>
      <c r="AV227" s="139">
        <f t="shared" si="371"/>
        <v>0</v>
      </c>
      <c r="AW227" s="139">
        <f t="shared" si="371"/>
        <v>0</v>
      </c>
      <c r="AX227" s="139">
        <f t="shared" si="371"/>
        <v>0</v>
      </c>
      <c r="AY227" s="139">
        <f t="shared" si="371"/>
        <v>0</v>
      </c>
      <c r="AZ227" s="139">
        <f t="shared" si="371"/>
        <v>0</v>
      </c>
      <c r="BA227" s="139">
        <f t="shared" si="371"/>
        <v>0</v>
      </c>
    </row>
    <row r="228" spans="1:53" ht="14.1" customHeight="1" outlineLevel="2" x14ac:dyDescent="0.2">
      <c r="A228" s="68"/>
      <c r="B228" s="94"/>
      <c r="C228" s="250"/>
      <c r="D228" s="96"/>
      <c r="E228" s="96"/>
      <c r="F228" s="97"/>
      <c r="G228" s="98"/>
      <c r="H228" s="99" t="s">
        <v>49</v>
      </c>
      <c r="I228" s="100"/>
      <c r="J228" s="101"/>
      <c r="K228" s="101"/>
      <c r="L228" s="102" t="str">
        <f>IF(I228&lt;&gt;0,((VLOOKUP(I228,'1. Standard_Cost'!$B$4:$D$8,2)+VLOOKUP(I228,'1. Standard_Cost'!$B$4:$D$8,3))*J228*K228),"0")</f>
        <v>0</v>
      </c>
      <c r="M228" s="102">
        <f>L228*'1. Standard_Cost'!F56</f>
        <v>0</v>
      </c>
      <c r="N228" s="103"/>
      <c r="O228" s="103"/>
      <c r="P228" s="103"/>
      <c r="Q228" s="103"/>
      <c r="R228" s="104">
        <f>+N228*P228*'1. Standard_Cost'!$B$12</f>
        <v>0</v>
      </c>
      <c r="S228" s="104">
        <f>+N228*O228*P228*'1. Standard_Cost'!$C$12</f>
        <v>0</v>
      </c>
      <c r="T228" s="104">
        <f>+N228*P228*Q228*'1. Standard_Cost'!$D$12</f>
        <v>0</v>
      </c>
      <c r="U228" s="104">
        <f>+N228*O228*'1. Standard_Cost'!$E$12</f>
        <v>0</v>
      </c>
      <c r="V228" s="103"/>
      <c r="W228" s="103"/>
      <c r="X228" s="103"/>
      <c r="Y228" s="104">
        <f>+V228*((X228*'1. Standard_Cost'!$B$16)+(W228*X228*'1. Standard_Cost'!$C$16))</f>
        <v>0</v>
      </c>
      <c r="Z228" s="103"/>
      <c r="AA228" s="103"/>
      <c r="AB228" s="104">
        <f>+Z228*'1. Standard_Cost'!$B$20+AA228*'1. Standard_Cost'!$C$20</f>
        <v>0</v>
      </c>
      <c r="AC228" s="105"/>
      <c r="AD228" s="106"/>
      <c r="AE228" s="104">
        <f>SUM(AD228,AC228,AB228,Y228,U228,T228,S228,R228)*'1. Standard_Cost'!B80</f>
        <v>0</v>
      </c>
      <c r="AF228" s="104">
        <f>SUM(AD228,AE228)</f>
        <v>0</v>
      </c>
      <c r="AG228" s="103"/>
      <c r="AH228" s="103"/>
      <c r="AI228" s="103"/>
      <c r="AJ228" s="107"/>
      <c r="AK228" s="107"/>
      <c r="AL228" s="107"/>
      <c r="AM228" s="104">
        <f>AG228*'1. Standard_Cost'!B76+'Incremental_Cost Year 2021'!AH235*'1. Standard_Cost'!C76+'Incremental_Cost Year 2021'!AI235*'1. Standard_Cost'!D76+'Incremental_Cost Year 2021'!AJ235+'Incremental_Cost Year 2021'!AL235+AK228</f>
        <v>0</v>
      </c>
      <c r="AN228" s="104">
        <f>AM228*'1. Standard_Cost'!C80</f>
        <v>0</v>
      </c>
      <c r="AO228" s="107"/>
      <c r="AQ228" s="104">
        <f t="shared" ref="AQ228:AQ231" si="372">L228+M228</f>
        <v>0</v>
      </c>
      <c r="AR228" s="104">
        <f t="shared" ref="AR228:AR231" si="373">AF228</f>
        <v>0</v>
      </c>
      <c r="AS228" s="104">
        <f t="shared" ref="AS228:AS231" si="374">AM228+AN228</f>
        <v>0</v>
      </c>
      <c r="AT228" s="104">
        <f>SUM(AQ228,AR228,AS228)</f>
        <v>0</v>
      </c>
      <c r="AU228" s="108"/>
      <c r="AV228" s="108"/>
      <c r="AW228" s="108"/>
      <c r="AX228" s="108"/>
      <c r="AY228" s="108"/>
      <c r="AZ228" s="108"/>
      <c r="BA228" s="109">
        <f t="shared" ref="BA228:BA231" si="375">SUM(AU228:AZ228)-AT228</f>
        <v>0</v>
      </c>
    </row>
    <row r="229" spans="1:53" ht="14.1" customHeight="1" outlineLevel="2" x14ac:dyDescent="0.2">
      <c r="A229" s="68"/>
      <c r="B229" s="94"/>
      <c r="C229" s="251"/>
      <c r="D229" s="110"/>
      <c r="E229" s="110"/>
      <c r="F229" s="110"/>
      <c r="G229" s="111"/>
      <c r="H229" s="99" t="s">
        <v>50</v>
      </c>
      <c r="I229" s="100"/>
      <c r="J229" s="101"/>
      <c r="K229" s="101"/>
      <c r="L229" s="102" t="str">
        <f>IF(I229&lt;&gt;0,((VLOOKUP(I229,'1. Standard_Cost'!$B$4:$D$8,2)+VLOOKUP(I229,'1. Standard_Cost'!$B$4:$D$8,3))*J229*K229),"0")</f>
        <v>0</v>
      </c>
      <c r="M229" s="102">
        <f>L229*'1. Standard_Cost'!F56</f>
        <v>0</v>
      </c>
      <c r="N229" s="103"/>
      <c r="O229" s="103"/>
      <c r="P229" s="103"/>
      <c r="Q229" s="103"/>
      <c r="R229" s="104">
        <f>+N229*P229*'1. Standard_Cost'!$B$12</f>
        <v>0</v>
      </c>
      <c r="S229" s="104">
        <f>+N229*O229*P229*'1. Standard_Cost'!$C$12</f>
        <v>0</v>
      </c>
      <c r="T229" s="104">
        <f>+N229*P229*Q229*'1. Standard_Cost'!$D$12</f>
        <v>0</v>
      </c>
      <c r="U229" s="104">
        <f>+N229*O229*'1. Standard_Cost'!$E$12</f>
        <v>0</v>
      </c>
      <c r="V229" s="103"/>
      <c r="W229" s="103"/>
      <c r="X229" s="103"/>
      <c r="Y229" s="104">
        <f>+V229*((X229*'1. Standard_Cost'!$B$16)+(W229*X229*'1. Standard_Cost'!$C$16))</f>
        <v>0</v>
      </c>
      <c r="Z229" s="103"/>
      <c r="AA229" s="103"/>
      <c r="AB229" s="104">
        <f>+Z229*'1. Standard_Cost'!$B$20+AA229*'1. Standard_Cost'!$C$20</f>
        <v>0</v>
      </c>
      <c r="AC229" s="105"/>
      <c r="AD229" s="106"/>
      <c r="AE229" s="104">
        <f>SUM(AD229,AC229,AB229,Y229,U229,T229,S229,R229)*'1. Standard_Cost'!B80</f>
        <v>0</v>
      </c>
      <c r="AF229" s="104">
        <f t="shared" ref="AF229:AF231" si="376">SUM(AD229,AE229)</f>
        <v>0</v>
      </c>
      <c r="AG229" s="103"/>
      <c r="AH229" s="103">
        <v>0</v>
      </c>
      <c r="AI229" s="103">
        <v>0</v>
      </c>
      <c r="AJ229" s="107"/>
      <c r="AK229" s="107"/>
      <c r="AL229" s="107"/>
      <c r="AM229" s="104">
        <f>AG229*'1. Standard_Cost'!B76+'Incremental_Cost Year 2021'!AH236*'1. Standard_Cost'!C76+'Incremental_Cost Year 2021'!AI236*'1. Standard_Cost'!D76+'Incremental_Cost Year 2021'!AJ236+'Incremental_Cost Year 2021'!AL236+AK229</f>
        <v>0</v>
      </c>
      <c r="AN229" s="104">
        <f>AM229*'1. Standard_Cost'!C80</f>
        <v>0</v>
      </c>
      <c r="AO229" s="107"/>
      <c r="AQ229" s="104">
        <f t="shared" si="372"/>
        <v>0</v>
      </c>
      <c r="AR229" s="104">
        <f t="shared" si="373"/>
        <v>0</v>
      </c>
      <c r="AS229" s="104">
        <f t="shared" si="374"/>
        <v>0</v>
      </c>
      <c r="AT229" s="104">
        <f t="shared" ref="AT229:AT231" si="377">SUM(AQ229,AR229,AS229)</f>
        <v>0</v>
      </c>
      <c r="AU229" s="108"/>
      <c r="AV229" s="108">
        <v>0</v>
      </c>
      <c r="AW229" s="108"/>
      <c r="AX229" s="108"/>
      <c r="AY229" s="108"/>
      <c r="AZ229" s="108"/>
      <c r="BA229" s="109">
        <f t="shared" si="375"/>
        <v>0</v>
      </c>
    </row>
    <row r="230" spans="1:53" ht="14.1" customHeight="1" outlineLevel="2" x14ac:dyDescent="0.2">
      <c r="A230" s="68"/>
      <c r="B230" s="94"/>
      <c r="C230" s="251"/>
      <c r="D230" s="110"/>
      <c r="E230" s="110"/>
      <c r="F230" s="110"/>
      <c r="G230" s="111"/>
      <c r="H230" s="99" t="s">
        <v>51</v>
      </c>
      <c r="I230" s="100"/>
      <c r="J230" s="101"/>
      <c r="K230" s="101"/>
      <c r="L230" s="102" t="str">
        <f>IF(I230&lt;&gt;0,((VLOOKUP(I230,'1. Standard_Cost'!$B$4:$D$8,2)+VLOOKUP(I230,'1. Standard_Cost'!$B$4:$D$8,3))*J230*K230),"0")</f>
        <v>0</v>
      </c>
      <c r="M230" s="102">
        <f>L230*'1. Standard_Cost'!F56</f>
        <v>0</v>
      </c>
      <c r="N230" s="103"/>
      <c r="O230" s="103"/>
      <c r="P230" s="103"/>
      <c r="Q230" s="103"/>
      <c r="R230" s="104">
        <f>+N230*P230*'1. Standard_Cost'!$B$12</f>
        <v>0</v>
      </c>
      <c r="S230" s="104">
        <f>+N230*O230*P230*'1. Standard_Cost'!$C$12</f>
        <v>0</v>
      </c>
      <c r="T230" s="104">
        <f>+N230*P230*Q230*'1. Standard_Cost'!$D$12</f>
        <v>0</v>
      </c>
      <c r="U230" s="104">
        <f>+N230*O230*'1. Standard_Cost'!$E$12</f>
        <v>0</v>
      </c>
      <c r="V230" s="103"/>
      <c r="W230" s="103"/>
      <c r="X230" s="103"/>
      <c r="Y230" s="104">
        <f>+V230*((X230*'1. Standard_Cost'!$B$16)+(W230*X230*'1. Standard_Cost'!$C$16))</f>
        <v>0</v>
      </c>
      <c r="Z230" s="103"/>
      <c r="AA230" s="103"/>
      <c r="AB230" s="104">
        <f>+Z230*'1. Standard_Cost'!$B$20+AA230*'1. Standard_Cost'!$C$20</f>
        <v>0</v>
      </c>
      <c r="AC230" s="105"/>
      <c r="AD230" s="106"/>
      <c r="AE230" s="104">
        <f>SUM(AD230,AC230,AB230,Y230,U230,T230,S230,R230)*'1. Standard_Cost'!B80</f>
        <v>0</v>
      </c>
      <c r="AF230" s="104">
        <f t="shared" si="376"/>
        <v>0</v>
      </c>
      <c r="AG230" s="103"/>
      <c r="AH230" s="103"/>
      <c r="AI230" s="103"/>
      <c r="AJ230" s="107"/>
      <c r="AK230" s="107"/>
      <c r="AL230" s="107"/>
      <c r="AM230" s="104">
        <f>AG230*'1. Standard_Cost'!B76+'Incremental_Cost Year 2021'!AH237*'1. Standard_Cost'!C76+'Incremental_Cost Year 2021'!AI237*'1. Standard_Cost'!D76+'Incremental_Cost Year 2021'!AJ237+'Incremental_Cost Year 2021'!AL237+AK230</f>
        <v>0</v>
      </c>
      <c r="AN230" s="104">
        <f>AM230*'1. Standard_Cost'!C80</f>
        <v>0</v>
      </c>
      <c r="AO230" s="107"/>
      <c r="AQ230" s="104">
        <f t="shared" si="372"/>
        <v>0</v>
      </c>
      <c r="AR230" s="104">
        <f t="shared" si="373"/>
        <v>0</v>
      </c>
      <c r="AS230" s="104">
        <f t="shared" si="374"/>
        <v>0</v>
      </c>
      <c r="AT230" s="104">
        <f t="shared" si="377"/>
        <v>0</v>
      </c>
      <c r="AU230" s="108"/>
      <c r="AV230" s="108"/>
      <c r="AW230" s="108"/>
      <c r="AX230" s="108"/>
      <c r="AY230" s="108"/>
      <c r="AZ230" s="108"/>
      <c r="BA230" s="109">
        <f t="shared" si="375"/>
        <v>0</v>
      </c>
    </row>
    <row r="231" spans="1:53" ht="14.1" customHeight="1" outlineLevel="2" x14ac:dyDescent="0.2">
      <c r="A231" s="68"/>
      <c r="B231" s="94"/>
      <c r="C231" s="251"/>
      <c r="D231" s="110"/>
      <c r="E231" s="110"/>
      <c r="F231" s="110"/>
      <c r="G231" s="111"/>
      <c r="H231" s="112" t="s">
        <v>179</v>
      </c>
      <c r="I231" s="100"/>
      <c r="J231" s="101"/>
      <c r="K231" s="101"/>
      <c r="L231" s="102" t="str">
        <f>IF(I231&lt;&gt;0,((VLOOKUP(I231,'1. Standard_Cost'!$B$4:$D$8,2)+VLOOKUP(I231,'1. Standard_Cost'!$B$4:$D$8,3))*J231*K231),"0")</f>
        <v>0</v>
      </c>
      <c r="M231" s="102">
        <f>L231*'1. Standard_Cost'!F56</f>
        <v>0</v>
      </c>
      <c r="N231" s="103"/>
      <c r="O231" s="103"/>
      <c r="P231" s="103"/>
      <c r="Q231" s="103"/>
      <c r="R231" s="104">
        <f>+N231*P231*'1. Standard_Cost'!$B$12</f>
        <v>0</v>
      </c>
      <c r="S231" s="104">
        <f>+N231*O231*P231*'1. Standard_Cost'!$C$12</f>
        <v>0</v>
      </c>
      <c r="T231" s="104">
        <f>+N231*P231*Q231*'1. Standard_Cost'!$D$12</f>
        <v>0</v>
      </c>
      <c r="U231" s="104">
        <f>+N231*O231*'1. Standard_Cost'!$E$12</f>
        <v>0</v>
      </c>
      <c r="V231" s="103"/>
      <c r="W231" s="103"/>
      <c r="X231" s="103"/>
      <c r="Y231" s="104">
        <f>+V231*((X231*'1. Standard_Cost'!$B$16)+(W231*X231*'1. Standard_Cost'!$C$16))</f>
        <v>0</v>
      </c>
      <c r="Z231" s="103"/>
      <c r="AA231" s="103"/>
      <c r="AB231" s="104">
        <f>+Z231*'1. Standard_Cost'!$B$20+AA231*'1. Standard_Cost'!$C$20</f>
        <v>0</v>
      </c>
      <c r="AC231" s="105"/>
      <c r="AD231" s="106"/>
      <c r="AE231" s="104">
        <f>SUM(AD231,AC231,AB231,Y231,U231,T231,S231,R231)*'1. Standard_Cost'!B80</f>
        <v>0</v>
      </c>
      <c r="AF231" s="104">
        <f t="shared" si="376"/>
        <v>0</v>
      </c>
      <c r="AG231" s="103"/>
      <c r="AH231" s="103"/>
      <c r="AI231" s="103"/>
      <c r="AJ231" s="107"/>
      <c r="AK231" s="107"/>
      <c r="AL231" s="107"/>
      <c r="AM231" s="104">
        <f>AG231*'1. Standard_Cost'!B76+'Incremental_Cost Year 2021'!AH238*'1. Standard_Cost'!C76+'Incremental_Cost Year 2021'!AI238*'1. Standard_Cost'!D76+'Incremental_Cost Year 2021'!AJ238+'Incremental_Cost Year 2021'!AL238+AK231</f>
        <v>0</v>
      </c>
      <c r="AN231" s="104">
        <f>AM231*'1. Standard_Cost'!C80</f>
        <v>0</v>
      </c>
      <c r="AO231" s="107"/>
      <c r="AQ231" s="104">
        <f t="shared" si="372"/>
        <v>0</v>
      </c>
      <c r="AR231" s="104">
        <f t="shared" si="373"/>
        <v>0</v>
      </c>
      <c r="AS231" s="104">
        <f t="shared" si="374"/>
        <v>0</v>
      </c>
      <c r="AT231" s="104">
        <f t="shared" si="377"/>
        <v>0</v>
      </c>
      <c r="AU231" s="108"/>
      <c r="AV231" s="108"/>
      <c r="AW231" s="108"/>
      <c r="AX231" s="108"/>
      <c r="AY231" s="108"/>
      <c r="AZ231" s="108"/>
      <c r="BA231" s="109">
        <f t="shared" si="375"/>
        <v>0</v>
      </c>
    </row>
    <row r="232" spans="1:53" ht="54.75" customHeight="1" outlineLevel="1" x14ac:dyDescent="0.2">
      <c r="A232" s="68"/>
      <c r="B232" s="94"/>
      <c r="C232" s="251"/>
      <c r="D232" s="113" t="s">
        <v>48</v>
      </c>
      <c r="E232" s="113" t="s">
        <v>256</v>
      </c>
      <c r="F232" s="114" t="s">
        <v>154</v>
      </c>
      <c r="G232" s="115" t="s">
        <v>155</v>
      </c>
      <c r="H232" s="140" t="s">
        <v>257</v>
      </c>
      <c r="I232" s="117"/>
      <c r="J232" s="117"/>
      <c r="K232" s="117"/>
      <c r="L232" s="118">
        <f>SUM(L228:L231)</f>
        <v>0</v>
      </c>
      <c r="M232" s="118">
        <f>SUM(M228:M231)</f>
        <v>0</v>
      </c>
      <c r="N232" s="117"/>
      <c r="O232" s="117"/>
      <c r="P232" s="117"/>
      <c r="Q232" s="117"/>
      <c r="R232" s="119">
        <f>SUM(R228:R231)</f>
        <v>0</v>
      </c>
      <c r="S232" s="119">
        <f>SUM(S228:S231)</f>
        <v>0</v>
      </c>
      <c r="T232" s="119">
        <f>SUM(T228:T231)</f>
        <v>0</v>
      </c>
      <c r="U232" s="119">
        <f>SUM(U228:U231)</f>
        <v>0</v>
      </c>
      <c r="V232" s="117"/>
      <c r="W232" s="117"/>
      <c r="X232" s="117"/>
      <c r="Y232" s="118">
        <f>SUM(Y228:Y231)</f>
        <v>0</v>
      </c>
      <c r="Z232" s="117"/>
      <c r="AA232" s="117"/>
      <c r="AB232" s="118">
        <f t="shared" ref="AB232:AF232" si="378">SUM(AB228:AB231)</f>
        <v>0</v>
      </c>
      <c r="AC232" s="118">
        <f t="shared" si="378"/>
        <v>0</v>
      </c>
      <c r="AD232" s="118">
        <f t="shared" si="378"/>
        <v>0</v>
      </c>
      <c r="AE232" s="118">
        <f t="shared" si="378"/>
        <v>0</v>
      </c>
      <c r="AF232" s="118">
        <f t="shared" si="378"/>
        <v>0</v>
      </c>
      <c r="AG232" s="117"/>
      <c r="AH232" s="117"/>
      <c r="AI232" s="117"/>
      <c r="AJ232" s="119">
        <f>SUM(AJ228:AJ231)</f>
        <v>0</v>
      </c>
      <c r="AK232" s="119">
        <f t="shared" ref="AK232:AN232" si="379">SUM(AK228:AK231)</f>
        <v>0</v>
      </c>
      <c r="AL232" s="119">
        <f t="shared" si="379"/>
        <v>0</v>
      </c>
      <c r="AM232" s="119">
        <f t="shared" si="379"/>
        <v>0</v>
      </c>
      <c r="AN232" s="119">
        <f t="shared" si="379"/>
        <v>0</v>
      </c>
      <c r="AO232" s="116"/>
      <c r="AP232" s="120"/>
      <c r="AQ232" s="118">
        <f t="shared" ref="AQ232:BA232" si="380">SUM(AQ228:AQ231)</f>
        <v>0</v>
      </c>
      <c r="AR232" s="118">
        <f t="shared" si="380"/>
        <v>0</v>
      </c>
      <c r="AS232" s="118">
        <f t="shared" si="380"/>
        <v>0</v>
      </c>
      <c r="AT232" s="118">
        <f t="shared" si="380"/>
        <v>0</v>
      </c>
      <c r="AU232" s="118">
        <f t="shared" si="380"/>
        <v>0</v>
      </c>
      <c r="AV232" s="118">
        <f t="shared" si="380"/>
        <v>0</v>
      </c>
      <c r="AW232" s="118">
        <f t="shared" si="380"/>
        <v>0</v>
      </c>
      <c r="AX232" s="118">
        <f t="shared" si="380"/>
        <v>0</v>
      </c>
      <c r="AY232" s="118">
        <f t="shared" si="380"/>
        <v>0</v>
      </c>
      <c r="AZ232" s="118">
        <f t="shared" si="380"/>
        <v>0</v>
      </c>
      <c r="BA232" s="118">
        <f t="shared" si="380"/>
        <v>0</v>
      </c>
    </row>
    <row r="233" spans="1:53" ht="14.1" customHeight="1" outlineLevel="2" x14ac:dyDescent="0.2">
      <c r="A233" s="68"/>
      <c r="B233" s="94"/>
      <c r="C233" s="251"/>
      <c r="D233" s="96"/>
      <c r="E233" s="96"/>
      <c r="F233" s="97"/>
      <c r="G233" s="98"/>
      <c r="H233" s="99" t="s">
        <v>49</v>
      </c>
      <c r="I233" s="100"/>
      <c r="J233" s="101"/>
      <c r="K233" s="101"/>
      <c r="L233" s="102" t="str">
        <f>IF(I233&lt;&gt;0,((VLOOKUP(I233,'1. Standard_Cost'!$B$4:$D$8,2)+VLOOKUP(I233,'1. Standard_Cost'!$B$4:$D$8,3))*J233*K233),"0")</f>
        <v>0</v>
      </c>
      <c r="M233" s="102">
        <f>L233*'1. Standard_Cost'!F56</f>
        <v>0</v>
      </c>
      <c r="N233" s="103"/>
      <c r="O233" s="103"/>
      <c r="P233" s="103"/>
      <c r="Q233" s="103"/>
      <c r="R233" s="104">
        <f>+N233*P233*'1. Standard_Cost'!$B$12</f>
        <v>0</v>
      </c>
      <c r="S233" s="104">
        <f>+N233*O233*P233*'1. Standard_Cost'!$C$12</f>
        <v>0</v>
      </c>
      <c r="T233" s="104">
        <f>+N233*P233*Q233*'1. Standard_Cost'!$D$12</f>
        <v>0</v>
      </c>
      <c r="U233" s="104">
        <f>+N233*O233*'1. Standard_Cost'!$E$12</f>
        <v>0</v>
      </c>
      <c r="V233" s="103"/>
      <c r="W233" s="103"/>
      <c r="X233" s="103"/>
      <c r="Y233" s="104">
        <f>+V233*((X233*'1. Standard_Cost'!$B$16)+(W233*X233*'1. Standard_Cost'!$C$16))</f>
        <v>0</v>
      </c>
      <c r="Z233" s="103"/>
      <c r="AA233" s="103"/>
      <c r="AB233" s="104">
        <f>+Z233*'1. Standard_Cost'!$B$20+AA233*'1. Standard_Cost'!$C$20</f>
        <v>0</v>
      </c>
      <c r="AC233" s="105"/>
      <c r="AD233" s="106"/>
      <c r="AE233" s="104">
        <f>SUM(AD233,AC233,AB233,Y233,U233,T233,S233,R233)*'1. Standard_Cost'!B80</f>
        <v>0</v>
      </c>
      <c r="AF233" s="104">
        <f>SUM(AD233,AE233)</f>
        <v>0</v>
      </c>
      <c r="AG233" s="103"/>
      <c r="AH233" s="103"/>
      <c r="AI233" s="103"/>
      <c r="AJ233" s="107"/>
      <c r="AK233" s="107"/>
      <c r="AL233" s="107"/>
      <c r="AM233" s="104">
        <f>AG233*'1. Standard_Cost'!B76+'Incremental_Cost Year 2021'!AH240*'1. Standard_Cost'!C76+'Incremental_Cost Year 2021'!AI240*'1. Standard_Cost'!D76+'Incremental_Cost Year 2021'!AJ240+'Incremental_Cost Year 2021'!AL240+AK233</f>
        <v>0</v>
      </c>
      <c r="AN233" s="104">
        <f>AM233*'1. Standard_Cost'!C80</f>
        <v>0</v>
      </c>
      <c r="AO233" s="107"/>
      <c r="AQ233" s="104">
        <f t="shared" ref="AQ233:AQ236" si="381">L233+M233</f>
        <v>0</v>
      </c>
      <c r="AR233" s="104">
        <f t="shared" ref="AR233:AR236" si="382">AF233</f>
        <v>0</v>
      </c>
      <c r="AS233" s="104">
        <f t="shared" ref="AS233:AS236" si="383">AM233+AN233</f>
        <v>0</v>
      </c>
      <c r="AT233" s="104">
        <f>SUM(AQ233,AR233,AS233)</f>
        <v>0</v>
      </c>
      <c r="AU233" s="108"/>
      <c r="AV233" s="108"/>
      <c r="AW233" s="108"/>
      <c r="AX233" s="108"/>
      <c r="AY233" s="108"/>
      <c r="AZ233" s="108"/>
      <c r="BA233" s="109">
        <f t="shared" ref="BA233:BA236" si="384">SUM(AU233:AZ233)-AT233</f>
        <v>0</v>
      </c>
    </row>
    <row r="234" spans="1:53" ht="14.1" customHeight="1" outlineLevel="2" x14ac:dyDescent="0.2">
      <c r="A234" s="68"/>
      <c r="B234" s="94"/>
      <c r="C234" s="251"/>
      <c r="D234" s="110"/>
      <c r="E234" s="110"/>
      <c r="F234" s="110"/>
      <c r="G234" s="111"/>
      <c r="H234" s="99" t="s">
        <v>50</v>
      </c>
      <c r="I234" s="100"/>
      <c r="J234" s="101"/>
      <c r="K234" s="101"/>
      <c r="L234" s="102" t="str">
        <f>IF(I234&lt;&gt;0,((VLOOKUP(I234,'1. Standard_Cost'!$B$4:$D$8,2)+VLOOKUP(I234,'1. Standard_Cost'!$B$4:$D$8,3))*J234*K234),"0")</f>
        <v>0</v>
      </c>
      <c r="M234" s="102">
        <f>L234*'1. Standard_Cost'!F56</f>
        <v>0</v>
      </c>
      <c r="N234" s="103"/>
      <c r="O234" s="103"/>
      <c r="P234" s="103"/>
      <c r="Q234" s="103"/>
      <c r="R234" s="104">
        <f>+N234*P234*'1. Standard_Cost'!$B$12</f>
        <v>0</v>
      </c>
      <c r="S234" s="104">
        <f>+N234*O234*P234*'1. Standard_Cost'!$C$12</f>
        <v>0</v>
      </c>
      <c r="T234" s="104">
        <f>+N234*P234*Q234*'1. Standard_Cost'!$D$12</f>
        <v>0</v>
      </c>
      <c r="U234" s="104">
        <f>+N234*O234*'1. Standard_Cost'!$E$12</f>
        <v>0</v>
      </c>
      <c r="V234" s="103"/>
      <c r="W234" s="103"/>
      <c r="X234" s="103"/>
      <c r="Y234" s="104">
        <f>+V234*((X234*'1. Standard_Cost'!$B$16)+(W234*X234*'1. Standard_Cost'!$C$16))</f>
        <v>0</v>
      </c>
      <c r="Z234" s="103"/>
      <c r="AA234" s="103"/>
      <c r="AB234" s="104">
        <f>+Z234*'1. Standard_Cost'!$B$20+AA234*'1. Standard_Cost'!$C$20</f>
        <v>0</v>
      </c>
      <c r="AC234" s="105"/>
      <c r="AD234" s="106"/>
      <c r="AE234" s="104">
        <f>SUM(AD234,AC234,AB234,Y234,U234,T234,S234,R234)*'1. Standard_Cost'!B80</f>
        <v>0</v>
      </c>
      <c r="AF234" s="104">
        <f t="shared" ref="AF234:AF236" si="385">SUM(AD234,AE234)</f>
        <v>0</v>
      </c>
      <c r="AG234" s="103"/>
      <c r="AH234" s="103">
        <v>0</v>
      </c>
      <c r="AI234" s="103">
        <v>0</v>
      </c>
      <c r="AJ234" s="107"/>
      <c r="AK234" s="107"/>
      <c r="AL234" s="107"/>
      <c r="AM234" s="104">
        <f>AG234*'1. Standard_Cost'!B76+'Incremental_Cost Year 2021'!AH241*'1. Standard_Cost'!C76+'Incremental_Cost Year 2021'!AI241*'1. Standard_Cost'!D76+'Incremental_Cost Year 2021'!AJ241+'Incremental_Cost Year 2021'!AL241+AK234</f>
        <v>0</v>
      </c>
      <c r="AN234" s="104">
        <f>AM234*'1. Standard_Cost'!C80</f>
        <v>0</v>
      </c>
      <c r="AO234" s="107"/>
      <c r="AQ234" s="104">
        <f t="shared" si="381"/>
        <v>0</v>
      </c>
      <c r="AR234" s="104">
        <f t="shared" si="382"/>
        <v>0</v>
      </c>
      <c r="AS234" s="104">
        <f t="shared" si="383"/>
        <v>0</v>
      </c>
      <c r="AT234" s="104">
        <f t="shared" ref="AT234:AT236" si="386">SUM(AQ234,AR234,AS234)</f>
        <v>0</v>
      </c>
      <c r="AU234" s="108"/>
      <c r="AV234" s="108">
        <v>0</v>
      </c>
      <c r="AW234" s="108"/>
      <c r="AX234" s="108"/>
      <c r="AY234" s="108"/>
      <c r="AZ234" s="108"/>
      <c r="BA234" s="109">
        <f t="shared" si="384"/>
        <v>0</v>
      </c>
    </row>
    <row r="235" spans="1:53" ht="14.1" customHeight="1" outlineLevel="2" x14ac:dyDescent="0.2">
      <c r="A235" s="68"/>
      <c r="B235" s="94"/>
      <c r="C235" s="251"/>
      <c r="D235" s="110"/>
      <c r="E235" s="110"/>
      <c r="F235" s="110"/>
      <c r="G235" s="111"/>
      <c r="H235" s="99" t="s">
        <v>51</v>
      </c>
      <c r="I235" s="100"/>
      <c r="J235" s="101"/>
      <c r="K235" s="101"/>
      <c r="L235" s="102" t="str">
        <f>IF(I235&lt;&gt;0,((VLOOKUP(I235,'1. Standard_Cost'!$B$4:$D$8,2)+VLOOKUP(I235,'1. Standard_Cost'!$B$4:$D$8,3))*J235*K235),"0")</f>
        <v>0</v>
      </c>
      <c r="M235" s="102">
        <f>L235*'1. Standard_Cost'!F56</f>
        <v>0</v>
      </c>
      <c r="N235" s="103"/>
      <c r="O235" s="103"/>
      <c r="P235" s="103"/>
      <c r="Q235" s="103"/>
      <c r="R235" s="104">
        <f>+N235*P235*'1. Standard_Cost'!$B$12</f>
        <v>0</v>
      </c>
      <c r="S235" s="104">
        <f>+N235*O235*P235*'1. Standard_Cost'!$C$12</f>
        <v>0</v>
      </c>
      <c r="T235" s="104">
        <f>+N235*P235*Q235*'1. Standard_Cost'!$D$12</f>
        <v>0</v>
      </c>
      <c r="U235" s="104">
        <f>+N235*O235*'1. Standard_Cost'!$E$12</f>
        <v>0</v>
      </c>
      <c r="V235" s="103"/>
      <c r="W235" s="103"/>
      <c r="X235" s="103"/>
      <c r="Y235" s="104">
        <f>+V235*((X235*'1. Standard_Cost'!$B$16)+(W235*X235*'1. Standard_Cost'!$C$16))</f>
        <v>0</v>
      </c>
      <c r="Z235" s="103"/>
      <c r="AA235" s="103"/>
      <c r="AB235" s="104">
        <f>+Z235*'1. Standard_Cost'!$B$20+AA235*'1. Standard_Cost'!$C$20</f>
        <v>0</v>
      </c>
      <c r="AC235" s="105"/>
      <c r="AD235" s="106"/>
      <c r="AE235" s="104">
        <f>SUM(AD235,AC235,AB235,Y235,U235,T235,S235,R235)*'1. Standard_Cost'!B80</f>
        <v>0</v>
      </c>
      <c r="AF235" s="104">
        <f t="shared" si="385"/>
        <v>0</v>
      </c>
      <c r="AG235" s="103"/>
      <c r="AH235" s="103"/>
      <c r="AI235" s="103"/>
      <c r="AJ235" s="107"/>
      <c r="AK235" s="107"/>
      <c r="AL235" s="107"/>
      <c r="AM235" s="104">
        <f>AG235*'1. Standard_Cost'!B76+'Incremental_Cost Year 2021'!AH242*'1. Standard_Cost'!C76+'Incremental_Cost Year 2021'!AI242*'1. Standard_Cost'!D76+'Incremental_Cost Year 2021'!AJ242+'Incremental_Cost Year 2021'!AL242+AK235</f>
        <v>0</v>
      </c>
      <c r="AN235" s="104">
        <f>AM235*'1. Standard_Cost'!C80</f>
        <v>0</v>
      </c>
      <c r="AO235" s="107"/>
      <c r="AQ235" s="104">
        <f t="shared" si="381"/>
        <v>0</v>
      </c>
      <c r="AR235" s="104">
        <f t="shared" si="382"/>
        <v>0</v>
      </c>
      <c r="AS235" s="104">
        <f t="shared" si="383"/>
        <v>0</v>
      </c>
      <c r="AT235" s="104">
        <f t="shared" si="386"/>
        <v>0</v>
      </c>
      <c r="AU235" s="108"/>
      <c r="AV235" s="108"/>
      <c r="AW235" s="108"/>
      <c r="AX235" s="108"/>
      <c r="AY235" s="108"/>
      <c r="AZ235" s="108"/>
      <c r="BA235" s="109">
        <f t="shared" si="384"/>
        <v>0</v>
      </c>
    </row>
    <row r="236" spans="1:53" ht="14.1" customHeight="1" outlineLevel="2" x14ac:dyDescent="0.2">
      <c r="A236" s="68"/>
      <c r="B236" s="94"/>
      <c r="C236" s="251"/>
      <c r="D236" s="110"/>
      <c r="E236" s="110"/>
      <c r="F236" s="110"/>
      <c r="G236" s="111"/>
      <c r="H236" s="112" t="s">
        <v>179</v>
      </c>
      <c r="I236" s="100"/>
      <c r="J236" s="101"/>
      <c r="K236" s="101"/>
      <c r="L236" s="102" t="str">
        <f>IF(I236&lt;&gt;0,((VLOOKUP(I236,'1. Standard_Cost'!$B$4:$D$8,2)+VLOOKUP(I236,'1. Standard_Cost'!$B$4:$D$8,3))*J236*K236),"0")</f>
        <v>0</v>
      </c>
      <c r="M236" s="102">
        <f>L236*'1. Standard_Cost'!F56</f>
        <v>0</v>
      </c>
      <c r="N236" s="103"/>
      <c r="O236" s="103"/>
      <c r="P236" s="103"/>
      <c r="Q236" s="103"/>
      <c r="R236" s="104">
        <f>+N236*P236*'1. Standard_Cost'!$B$12</f>
        <v>0</v>
      </c>
      <c r="S236" s="104">
        <f>+N236*O236*P236*'1. Standard_Cost'!$C$12</f>
        <v>0</v>
      </c>
      <c r="T236" s="104">
        <f>+N236*P236*Q236*'1. Standard_Cost'!$D$12</f>
        <v>0</v>
      </c>
      <c r="U236" s="104">
        <f>+N236*O236*'1. Standard_Cost'!$E$12</f>
        <v>0</v>
      </c>
      <c r="V236" s="103"/>
      <c r="W236" s="103"/>
      <c r="X236" s="103"/>
      <c r="Y236" s="104">
        <f>+V236*((X236*'1. Standard_Cost'!$B$16)+(W236*X236*'1. Standard_Cost'!$C$16))</f>
        <v>0</v>
      </c>
      <c r="Z236" s="103"/>
      <c r="AA236" s="103"/>
      <c r="AB236" s="104">
        <f>+Z236*'1. Standard_Cost'!$B$20+AA236*'1. Standard_Cost'!$C$20</f>
        <v>0</v>
      </c>
      <c r="AC236" s="105"/>
      <c r="AD236" s="106"/>
      <c r="AE236" s="104">
        <f>SUM(AD236,AC236,AB236,Y236,U236,T236,S236,R236)*'1. Standard_Cost'!B80</f>
        <v>0</v>
      </c>
      <c r="AF236" s="104">
        <f t="shared" si="385"/>
        <v>0</v>
      </c>
      <c r="AG236" s="103"/>
      <c r="AH236" s="103"/>
      <c r="AI236" s="103"/>
      <c r="AJ236" s="107"/>
      <c r="AK236" s="107"/>
      <c r="AL236" s="107"/>
      <c r="AM236" s="104">
        <f>AG236*'1. Standard_Cost'!B76+'Incremental_Cost Year 2021'!AH243*'1. Standard_Cost'!C76+'Incremental_Cost Year 2021'!AI243*'1. Standard_Cost'!D76+'Incremental_Cost Year 2021'!AJ243+'Incremental_Cost Year 2021'!AL243+AK236</f>
        <v>0</v>
      </c>
      <c r="AN236" s="104">
        <f>AM236*'1. Standard_Cost'!C80</f>
        <v>0</v>
      </c>
      <c r="AO236" s="107"/>
      <c r="AQ236" s="104">
        <f t="shared" si="381"/>
        <v>0</v>
      </c>
      <c r="AR236" s="104">
        <f t="shared" si="382"/>
        <v>0</v>
      </c>
      <c r="AS236" s="104">
        <f t="shared" si="383"/>
        <v>0</v>
      </c>
      <c r="AT236" s="104">
        <f t="shared" si="386"/>
        <v>0</v>
      </c>
      <c r="AU236" s="108"/>
      <c r="AV236" s="108"/>
      <c r="AW236" s="108"/>
      <c r="AX236" s="108"/>
      <c r="AY236" s="108"/>
      <c r="AZ236" s="108"/>
      <c r="BA236" s="109">
        <f t="shared" si="384"/>
        <v>0</v>
      </c>
    </row>
    <row r="237" spans="1:53" ht="25.7" customHeight="1" outlineLevel="1" x14ac:dyDescent="0.2">
      <c r="A237" s="68"/>
      <c r="B237" s="94"/>
      <c r="C237" s="251"/>
      <c r="D237" s="113" t="s">
        <v>48</v>
      </c>
      <c r="E237" s="113" t="s">
        <v>756</v>
      </c>
      <c r="F237" s="114" t="s">
        <v>154</v>
      </c>
      <c r="G237" s="115" t="s">
        <v>155</v>
      </c>
      <c r="H237" s="122" t="s">
        <v>258</v>
      </c>
      <c r="I237" s="117"/>
      <c r="J237" s="117"/>
      <c r="K237" s="117"/>
      <c r="L237" s="118">
        <f>SUM(L233:L236)</f>
        <v>0</v>
      </c>
      <c r="M237" s="118">
        <f>SUM(M233:M236)</f>
        <v>0</v>
      </c>
      <c r="N237" s="117"/>
      <c r="O237" s="117"/>
      <c r="P237" s="117"/>
      <c r="Q237" s="117"/>
      <c r="R237" s="119">
        <f>SUM(R233:R236)</f>
        <v>0</v>
      </c>
      <c r="S237" s="119">
        <f>SUM(S233:S236)</f>
        <v>0</v>
      </c>
      <c r="T237" s="119">
        <f>SUM(T233:T236)</f>
        <v>0</v>
      </c>
      <c r="U237" s="119">
        <f>SUM(U233:U236)</f>
        <v>0</v>
      </c>
      <c r="V237" s="117"/>
      <c r="W237" s="117"/>
      <c r="X237" s="117"/>
      <c r="Y237" s="118">
        <f>SUM(Y233:Y236)</f>
        <v>0</v>
      </c>
      <c r="Z237" s="117"/>
      <c r="AA237" s="117"/>
      <c r="AB237" s="118">
        <f t="shared" ref="AB237:AF237" si="387">SUM(AB233:AB236)</f>
        <v>0</v>
      </c>
      <c r="AC237" s="118">
        <f t="shared" si="387"/>
        <v>0</v>
      </c>
      <c r="AD237" s="118">
        <f t="shared" si="387"/>
        <v>0</v>
      </c>
      <c r="AE237" s="118">
        <f t="shared" si="387"/>
        <v>0</v>
      </c>
      <c r="AF237" s="118">
        <f t="shared" si="387"/>
        <v>0</v>
      </c>
      <c r="AG237" s="117"/>
      <c r="AH237" s="117"/>
      <c r="AI237" s="117"/>
      <c r="AJ237" s="119">
        <f>SUM(AJ233:AJ236)</f>
        <v>0</v>
      </c>
      <c r="AK237" s="119">
        <f t="shared" ref="AK237:AN237" si="388">SUM(AK233:AK236)</f>
        <v>0</v>
      </c>
      <c r="AL237" s="119">
        <f t="shared" si="388"/>
        <v>0</v>
      </c>
      <c r="AM237" s="119">
        <f t="shared" si="388"/>
        <v>0</v>
      </c>
      <c r="AN237" s="119">
        <f t="shared" si="388"/>
        <v>0</v>
      </c>
      <c r="AO237" s="116"/>
      <c r="AP237" s="120"/>
      <c r="AQ237" s="121">
        <f t="shared" ref="AQ237:BA237" si="389">SUM(AQ233:AQ236)</f>
        <v>0</v>
      </c>
      <c r="AR237" s="121">
        <f t="shared" si="389"/>
        <v>0</v>
      </c>
      <c r="AS237" s="121">
        <f t="shared" si="389"/>
        <v>0</v>
      </c>
      <c r="AT237" s="121">
        <f t="shared" si="389"/>
        <v>0</v>
      </c>
      <c r="AU237" s="121">
        <f t="shared" si="389"/>
        <v>0</v>
      </c>
      <c r="AV237" s="121">
        <f t="shared" si="389"/>
        <v>0</v>
      </c>
      <c r="AW237" s="121">
        <f t="shared" si="389"/>
        <v>0</v>
      </c>
      <c r="AX237" s="121">
        <f t="shared" si="389"/>
        <v>0</v>
      </c>
      <c r="AY237" s="121">
        <f t="shared" si="389"/>
        <v>0</v>
      </c>
      <c r="AZ237" s="121">
        <f t="shared" si="389"/>
        <v>0</v>
      </c>
      <c r="BA237" s="121">
        <f t="shared" si="389"/>
        <v>0</v>
      </c>
    </row>
    <row r="238" spans="1:53" ht="14.1" customHeight="1" outlineLevel="2" x14ac:dyDescent="0.2">
      <c r="A238" s="68"/>
      <c r="B238" s="94"/>
      <c r="C238" s="251"/>
      <c r="D238" s="96"/>
      <c r="E238" s="96"/>
      <c r="F238" s="97"/>
      <c r="G238" s="98"/>
      <c r="H238" s="99" t="s">
        <v>570</v>
      </c>
      <c r="I238" s="100" t="s">
        <v>4</v>
      </c>
      <c r="J238" s="101">
        <v>1</v>
      </c>
      <c r="K238" s="101">
        <v>1</v>
      </c>
      <c r="L238" s="102">
        <f>IF(I238&lt;&gt;0,((VLOOKUP(I238,'1. Standard_Cost'!$B$4:$D$8,2)+VLOOKUP(I238,'1. Standard_Cost'!$B$4:$D$8,3))*J238*K238),"0")</f>
        <v>80100</v>
      </c>
      <c r="M238" s="102">
        <f>L238*'1. Standard_Cost'!F4</f>
        <v>13376.7</v>
      </c>
      <c r="N238" s="103"/>
      <c r="O238" s="103"/>
      <c r="P238" s="103"/>
      <c r="Q238" s="103"/>
      <c r="R238" s="104">
        <f>+N238*P238*'[1]1. Standard_Cost'!$B$12</f>
        <v>0</v>
      </c>
      <c r="S238" s="104">
        <f>+N238*O238*P238*'[1]1. Standard_Cost'!$C$12</f>
        <v>0</v>
      </c>
      <c r="T238" s="104">
        <f>+N238*P238*Q238*'[1]1. Standard_Cost'!$D$12</f>
        <v>0</v>
      </c>
      <c r="U238" s="104">
        <f>+N238*O238*'[1]1. Standard_Cost'!$E$12</f>
        <v>0</v>
      </c>
      <c r="V238" s="103"/>
      <c r="W238" s="103"/>
      <c r="X238" s="103"/>
      <c r="Y238" s="104">
        <f>+V238*((X238*'[1]1. Standard_Cost'!$B$16)+(W238*X238*'[1]1. Standard_Cost'!$C$16))</f>
        <v>0</v>
      </c>
      <c r="Z238" s="103"/>
      <c r="AA238" s="103"/>
      <c r="AB238" s="104">
        <f>+Z238*'[1]1. Standard_Cost'!$B$20+AA238*'[1]1. Standard_Cost'!$C$20</f>
        <v>0</v>
      </c>
      <c r="AC238" s="105"/>
      <c r="AD238" s="106"/>
      <c r="AE238" s="104">
        <f>SUM(AD238,AC238,AB238,Y238,U238,T238,S238,R238)*'[1]1. Standard_Cost'!B85</f>
        <v>0</v>
      </c>
      <c r="AF238" s="104">
        <f>SUM(AD238,AE238)</f>
        <v>0</v>
      </c>
      <c r="AG238" s="103"/>
      <c r="AH238" s="103"/>
      <c r="AI238" s="103"/>
      <c r="AJ238" s="107"/>
      <c r="AK238" s="107"/>
      <c r="AL238" s="107"/>
      <c r="AM238" s="104">
        <f>AG238*'[1]1. Standard_Cost'!B81+'[1]Incremental_Cost Year 2023'!AH253*'[1]1. Standard_Cost'!C81+'[1]Incremental_Cost Year 2023'!AI253*'[1]1. Standard_Cost'!D81+'[1]Incremental_Cost Year 2023'!AJ253+'[1]Incremental_Cost Year 2023'!AL253+AK238</f>
        <v>0</v>
      </c>
      <c r="AN238" s="104">
        <f>AM238*'[1]1. Standard_Cost'!C85</f>
        <v>0</v>
      </c>
      <c r="AO238" s="107"/>
      <c r="AQ238" s="104">
        <f t="shared" ref="AQ238:AQ241" si="390">L238+M238</f>
        <v>93476.7</v>
      </c>
      <c r="AR238" s="104">
        <f t="shared" ref="AR238:AR241" si="391">AF238</f>
        <v>0</v>
      </c>
      <c r="AS238" s="104">
        <f t="shared" ref="AS238:AS241" si="392">AM238+AN238</f>
        <v>0</v>
      </c>
      <c r="AT238" s="104">
        <f>SUM(AQ238,AR238,AS238)</f>
        <v>93476.7</v>
      </c>
      <c r="AU238" s="108">
        <f t="shared" ref="AU238:AU240" si="393">AT238</f>
        <v>93476.7</v>
      </c>
      <c r="AV238" s="108"/>
      <c r="AW238" s="108"/>
      <c r="AX238" s="108"/>
      <c r="AY238" s="108"/>
      <c r="AZ238" s="108"/>
      <c r="BA238" s="109">
        <f t="shared" ref="BA238:BA241" si="394">SUM(AU238:AZ238)-AT238</f>
        <v>0</v>
      </c>
    </row>
    <row r="239" spans="1:53" ht="14.1" customHeight="1" outlineLevel="2" x14ac:dyDescent="0.2">
      <c r="A239" s="68"/>
      <c r="B239" s="94"/>
      <c r="C239" s="251"/>
      <c r="D239" s="110"/>
      <c r="E239" s="110"/>
      <c r="F239" s="110"/>
      <c r="G239" s="111"/>
      <c r="H239" s="99" t="s">
        <v>578</v>
      </c>
      <c r="I239" s="100" t="s">
        <v>2</v>
      </c>
      <c r="J239" s="101">
        <v>0.5</v>
      </c>
      <c r="K239" s="101">
        <v>1</v>
      </c>
      <c r="L239" s="102">
        <f>IF(I239&lt;&gt;0,((VLOOKUP(I239,'1. Standard_Cost'!$B$4:$D$8,2)+VLOOKUP(I239,'1. Standard_Cost'!$B$4:$D$8,3))*J239*K239),"0")</f>
        <v>60100</v>
      </c>
      <c r="M239" s="102">
        <f>L239*'1. Standard_Cost'!F4</f>
        <v>10036.700000000001</v>
      </c>
      <c r="N239" s="103"/>
      <c r="O239" s="103"/>
      <c r="P239" s="103"/>
      <c r="Q239" s="103"/>
      <c r="R239" s="104">
        <f>+N239*P239*'[1]1. Standard_Cost'!$B$12</f>
        <v>0</v>
      </c>
      <c r="S239" s="104">
        <f>+N239*O239*P239*'[1]1. Standard_Cost'!$C$12</f>
        <v>0</v>
      </c>
      <c r="T239" s="104">
        <f>+N239*P239*Q239*'[1]1. Standard_Cost'!$D$12</f>
        <v>0</v>
      </c>
      <c r="U239" s="104">
        <f>+N239*O239*'[1]1. Standard_Cost'!$E$12</f>
        <v>0</v>
      </c>
      <c r="V239" s="103"/>
      <c r="W239" s="103"/>
      <c r="X239" s="103"/>
      <c r="Y239" s="104">
        <f>+V239*((X239*'[1]1. Standard_Cost'!$B$16)+(W239*X239*'[1]1. Standard_Cost'!$C$16))</f>
        <v>0</v>
      </c>
      <c r="Z239" s="103"/>
      <c r="AA239" s="103"/>
      <c r="AB239" s="104">
        <f>+Z239*'[1]1. Standard_Cost'!$B$20+AA239*'[1]1. Standard_Cost'!$C$20</f>
        <v>0</v>
      </c>
      <c r="AC239" s="105"/>
      <c r="AD239" s="106"/>
      <c r="AE239" s="104">
        <f>SUM(AD239,AC239,AB239,Y239,U239,T239,S239,R239)*'[1]1. Standard_Cost'!B85</f>
        <v>0</v>
      </c>
      <c r="AF239" s="104">
        <f t="shared" ref="AF239:AF241" si="395">SUM(AD239,AE239)</f>
        <v>0</v>
      </c>
      <c r="AG239" s="103"/>
      <c r="AH239" s="103">
        <v>0</v>
      </c>
      <c r="AI239" s="103">
        <v>0</v>
      </c>
      <c r="AJ239" s="107"/>
      <c r="AK239" s="107"/>
      <c r="AL239" s="107"/>
      <c r="AM239" s="104">
        <f>AG239*'[1]1. Standard_Cost'!B81+'[1]Incremental_Cost Year 2023'!AH254*'[1]1. Standard_Cost'!C81+'[1]Incremental_Cost Year 2023'!AI254*'[1]1. Standard_Cost'!D81+'[1]Incremental_Cost Year 2023'!AJ254+'[1]Incremental_Cost Year 2023'!AL254+AK239</f>
        <v>0</v>
      </c>
      <c r="AN239" s="104">
        <f>AM239*'[1]1. Standard_Cost'!C85</f>
        <v>0</v>
      </c>
      <c r="AO239" s="107"/>
      <c r="AQ239" s="104">
        <f t="shared" si="390"/>
        <v>70136.7</v>
      </c>
      <c r="AR239" s="104">
        <f t="shared" si="391"/>
        <v>0</v>
      </c>
      <c r="AS239" s="104">
        <f t="shared" si="392"/>
        <v>0</v>
      </c>
      <c r="AT239" s="104">
        <f t="shared" ref="AT239:AT241" si="396">SUM(AQ239,AR239,AS239)</f>
        <v>70136.7</v>
      </c>
      <c r="AU239" s="108">
        <f t="shared" si="393"/>
        <v>70136.7</v>
      </c>
      <c r="AV239" s="108">
        <v>0</v>
      </c>
      <c r="AW239" s="108"/>
      <c r="AX239" s="108"/>
      <c r="AY239" s="108"/>
      <c r="AZ239" s="108"/>
      <c r="BA239" s="109">
        <f t="shared" si="394"/>
        <v>0</v>
      </c>
    </row>
    <row r="240" spans="1:53" ht="14.1" customHeight="1" outlineLevel="2" x14ac:dyDescent="0.2">
      <c r="A240" s="68"/>
      <c r="B240" s="94"/>
      <c r="C240" s="251"/>
      <c r="D240" s="110"/>
      <c r="E240" s="110"/>
      <c r="F240" s="110"/>
      <c r="G240" s="111"/>
      <c r="H240" s="99" t="s">
        <v>581</v>
      </c>
      <c r="I240" s="100" t="s">
        <v>5</v>
      </c>
      <c r="J240" s="101">
        <v>0.2</v>
      </c>
      <c r="K240" s="101">
        <v>3</v>
      </c>
      <c r="L240" s="102">
        <f>IF(I240&lt;&gt;0,((VLOOKUP(I240,'1. Standard_Cost'!$B$4:$D$8,2)+VLOOKUP(I240,'1. Standard_Cost'!$B$4:$D$8,3))*J240*K240),"0")</f>
        <v>42060</v>
      </c>
      <c r="M240" s="190">
        <f>L240*'1. Standard_Cost'!F4</f>
        <v>7024.02</v>
      </c>
      <c r="N240" s="103"/>
      <c r="O240" s="103"/>
      <c r="P240" s="103"/>
      <c r="Q240" s="103"/>
      <c r="R240" s="104">
        <f>+N240*P240*'[1]1. Standard_Cost'!$B$12</f>
        <v>0</v>
      </c>
      <c r="S240" s="104">
        <f>+N240*O240*P240*'[1]1. Standard_Cost'!$C$12</f>
        <v>0</v>
      </c>
      <c r="T240" s="104">
        <f>+N240*P240*Q240*'[1]1. Standard_Cost'!$D$12</f>
        <v>0</v>
      </c>
      <c r="U240" s="104">
        <f>+N240*O240*'[1]1. Standard_Cost'!$E$12</f>
        <v>0</v>
      </c>
      <c r="V240" s="103"/>
      <c r="W240" s="103"/>
      <c r="X240" s="103"/>
      <c r="Y240" s="104">
        <f>+V240*((X240*'[1]1. Standard_Cost'!$B$16)+(W240*X240*'[1]1. Standard_Cost'!$C$16))</f>
        <v>0</v>
      </c>
      <c r="Z240" s="103"/>
      <c r="AA240" s="103"/>
      <c r="AB240" s="104">
        <f>+Z240*'[1]1. Standard_Cost'!$B$20+AA240*'[1]1. Standard_Cost'!$C$20</f>
        <v>0</v>
      </c>
      <c r="AC240" s="105"/>
      <c r="AD240" s="106"/>
      <c r="AE240" s="104">
        <f>SUM(AD240,AC240,AB240,Y240,U240,T240,S240,R240)*'[1]1. Standard_Cost'!B85</f>
        <v>0</v>
      </c>
      <c r="AF240" s="104">
        <f t="shared" si="395"/>
        <v>0</v>
      </c>
      <c r="AG240" s="103"/>
      <c r="AH240" s="103"/>
      <c r="AI240" s="103"/>
      <c r="AJ240" s="107"/>
      <c r="AK240" s="107"/>
      <c r="AL240" s="107"/>
      <c r="AM240" s="104">
        <f>AG240*'[1]1. Standard_Cost'!B81+'[1]Incremental_Cost Year 2023'!AH255*'[1]1. Standard_Cost'!C81+'[1]Incremental_Cost Year 2023'!AI255*'[1]1. Standard_Cost'!D81+'[1]Incremental_Cost Year 2023'!AJ255+'[1]Incremental_Cost Year 2023'!AL255+AK240</f>
        <v>0</v>
      </c>
      <c r="AN240" s="104">
        <f>AM240*'[1]1. Standard_Cost'!C85</f>
        <v>0</v>
      </c>
      <c r="AO240" s="107"/>
      <c r="AQ240" s="104">
        <f t="shared" si="390"/>
        <v>49084.020000000004</v>
      </c>
      <c r="AR240" s="104">
        <f t="shared" si="391"/>
        <v>0</v>
      </c>
      <c r="AS240" s="104">
        <f t="shared" si="392"/>
        <v>0</v>
      </c>
      <c r="AT240" s="104">
        <f t="shared" si="396"/>
        <v>49084.020000000004</v>
      </c>
      <c r="AU240" s="108">
        <f t="shared" si="393"/>
        <v>49084.020000000004</v>
      </c>
      <c r="AV240" s="108"/>
      <c r="AW240" s="108"/>
      <c r="AX240" s="108"/>
      <c r="AY240" s="108"/>
      <c r="AZ240" s="108"/>
      <c r="BA240" s="109">
        <f t="shared" si="394"/>
        <v>0</v>
      </c>
    </row>
    <row r="241" spans="1:53" ht="14.1" customHeight="1" outlineLevel="2" x14ac:dyDescent="0.2">
      <c r="A241" s="68"/>
      <c r="B241" s="94"/>
      <c r="C241" s="251"/>
      <c r="D241" s="110"/>
      <c r="E241" s="110"/>
      <c r="F241" s="110"/>
      <c r="G241" s="111"/>
      <c r="H241" s="112" t="s">
        <v>179</v>
      </c>
      <c r="I241" s="100"/>
      <c r="J241" s="101"/>
      <c r="K241" s="101"/>
      <c r="L241" s="102" t="str">
        <f>IF(I241&lt;&gt;0,((VLOOKUP(I241,'[1]1. Standard_Cost'!$B$4:$D$8,2)+VLOOKUP(I241,'[1]1. Standard_Cost'!$B$4:$D$8,3))*J241*K241),"0")</f>
        <v>0</v>
      </c>
      <c r="M241" s="102">
        <f>L241*'[1]1. Standard_Cost'!F61</f>
        <v>0</v>
      </c>
      <c r="N241" s="103"/>
      <c r="O241" s="103"/>
      <c r="P241" s="103"/>
      <c r="Q241" s="103"/>
      <c r="R241" s="104">
        <f>+N241*P241*'[1]1. Standard_Cost'!$B$12</f>
        <v>0</v>
      </c>
      <c r="S241" s="104">
        <f>+N241*O241*P241*'[1]1. Standard_Cost'!$C$12</f>
        <v>0</v>
      </c>
      <c r="T241" s="104">
        <f>+N241*P241*Q241*'[1]1. Standard_Cost'!$D$12</f>
        <v>0</v>
      </c>
      <c r="U241" s="104">
        <f>+N241*O241*'[1]1. Standard_Cost'!$E$12</f>
        <v>0</v>
      </c>
      <c r="V241" s="103"/>
      <c r="W241" s="103"/>
      <c r="X241" s="103"/>
      <c r="Y241" s="104">
        <f>+V241*((X241*'[1]1. Standard_Cost'!$B$16)+(W241*X241*'[1]1. Standard_Cost'!$C$16))</f>
        <v>0</v>
      </c>
      <c r="Z241" s="103"/>
      <c r="AA241" s="103"/>
      <c r="AB241" s="104">
        <f>+Z241*'[1]1. Standard_Cost'!$B$20+AA241*'[1]1. Standard_Cost'!$C$20</f>
        <v>0</v>
      </c>
      <c r="AC241" s="105"/>
      <c r="AD241" s="106"/>
      <c r="AE241" s="104">
        <f>SUM(AD241,AC241,AB241,Y241,U241,T241,S241,R241)*'[1]1. Standard_Cost'!B85</f>
        <v>0</v>
      </c>
      <c r="AF241" s="104">
        <f t="shared" si="395"/>
        <v>0</v>
      </c>
      <c r="AG241" s="103"/>
      <c r="AH241" s="103"/>
      <c r="AI241" s="103"/>
      <c r="AJ241" s="107"/>
      <c r="AK241" s="107"/>
      <c r="AL241" s="107"/>
      <c r="AM241" s="104">
        <f>AG241*'[1]1. Standard_Cost'!B81+'[1]Incremental_Cost Year 2023'!AH256*'[1]1. Standard_Cost'!C81+'[1]Incremental_Cost Year 2023'!AI256*'[1]1. Standard_Cost'!D81+'[1]Incremental_Cost Year 2023'!AJ256+'[1]Incremental_Cost Year 2023'!AL256+AK241</f>
        <v>0</v>
      </c>
      <c r="AN241" s="104">
        <f>AM241*'[1]1. Standard_Cost'!C85</f>
        <v>0</v>
      </c>
      <c r="AO241" s="107"/>
      <c r="AQ241" s="104">
        <f t="shared" si="390"/>
        <v>0</v>
      </c>
      <c r="AR241" s="104">
        <f t="shared" si="391"/>
        <v>0</v>
      </c>
      <c r="AS241" s="104">
        <f t="shared" si="392"/>
        <v>0</v>
      </c>
      <c r="AT241" s="104">
        <f t="shared" si="396"/>
        <v>0</v>
      </c>
      <c r="AU241" s="108"/>
      <c r="AV241" s="108"/>
      <c r="AW241" s="108"/>
      <c r="AX241" s="108"/>
      <c r="AY241" s="108"/>
      <c r="AZ241" s="108"/>
      <c r="BA241" s="109">
        <f t="shared" si="394"/>
        <v>0</v>
      </c>
    </row>
    <row r="242" spans="1:53" ht="24.6" customHeight="1" outlineLevel="1" x14ac:dyDescent="0.2">
      <c r="A242" s="68"/>
      <c r="B242" s="141"/>
      <c r="C242" s="251"/>
      <c r="D242" s="113" t="s">
        <v>574</v>
      </c>
      <c r="E242" s="113" t="s">
        <v>758</v>
      </c>
      <c r="F242" s="114">
        <v>2022</v>
      </c>
      <c r="G242" s="115">
        <v>2024</v>
      </c>
      <c r="H242" s="122" t="s">
        <v>259</v>
      </c>
      <c r="I242" s="117"/>
      <c r="J242" s="117"/>
      <c r="K242" s="117"/>
      <c r="L242" s="118">
        <f>SUM(L238:L241)</f>
        <v>182260</v>
      </c>
      <c r="M242" s="118">
        <f>SUM(M238:M241)</f>
        <v>30437.420000000002</v>
      </c>
      <c r="N242" s="117"/>
      <c r="O242" s="117"/>
      <c r="P242" s="117"/>
      <c r="Q242" s="117"/>
      <c r="R242" s="119">
        <f>SUM(R238:R241)</f>
        <v>0</v>
      </c>
      <c r="S242" s="119">
        <f>SUM(S238:S241)</f>
        <v>0</v>
      </c>
      <c r="T242" s="119">
        <f>SUM(T238:T241)</f>
        <v>0</v>
      </c>
      <c r="U242" s="119">
        <f>SUM(U238:U241)</f>
        <v>0</v>
      </c>
      <c r="V242" s="117"/>
      <c r="W242" s="117"/>
      <c r="X242" s="117"/>
      <c r="Y242" s="118">
        <f>SUM(Y238:Y241)</f>
        <v>0</v>
      </c>
      <c r="Z242" s="117"/>
      <c r="AA242" s="117"/>
      <c r="AB242" s="118">
        <f t="shared" ref="AB242:AF242" si="397">SUM(AB238:AB241)</f>
        <v>0</v>
      </c>
      <c r="AC242" s="118">
        <f t="shared" si="397"/>
        <v>0</v>
      </c>
      <c r="AD242" s="118">
        <f t="shared" si="397"/>
        <v>0</v>
      </c>
      <c r="AE242" s="118">
        <f t="shared" si="397"/>
        <v>0</v>
      </c>
      <c r="AF242" s="118">
        <f t="shared" si="397"/>
        <v>0</v>
      </c>
      <c r="AG242" s="117"/>
      <c r="AH242" s="117"/>
      <c r="AI242" s="117"/>
      <c r="AJ242" s="119">
        <f>SUM(AJ238:AJ241)</f>
        <v>0</v>
      </c>
      <c r="AK242" s="119">
        <f t="shared" ref="AK242:AN242" si="398">SUM(AK238:AK241)</f>
        <v>0</v>
      </c>
      <c r="AL242" s="119">
        <f t="shared" si="398"/>
        <v>0</v>
      </c>
      <c r="AM242" s="119">
        <f t="shared" si="398"/>
        <v>0</v>
      </c>
      <c r="AN242" s="119">
        <f t="shared" si="398"/>
        <v>0</v>
      </c>
      <c r="AO242" s="116"/>
      <c r="AP242" s="120"/>
      <c r="AQ242" s="121">
        <f t="shared" ref="AQ242:BA242" si="399">SUM(AQ238:AQ241)</f>
        <v>212697.41999999998</v>
      </c>
      <c r="AR242" s="121">
        <f t="shared" si="399"/>
        <v>0</v>
      </c>
      <c r="AS242" s="121">
        <f t="shared" si="399"/>
        <v>0</v>
      </c>
      <c r="AT242" s="121">
        <f t="shared" si="399"/>
        <v>212697.41999999998</v>
      </c>
      <c r="AU242" s="121">
        <f t="shared" si="399"/>
        <v>212697.41999999998</v>
      </c>
      <c r="AV242" s="121">
        <f t="shared" si="399"/>
        <v>0</v>
      </c>
      <c r="AW242" s="121">
        <f t="shared" si="399"/>
        <v>0</v>
      </c>
      <c r="AX242" s="121">
        <f t="shared" si="399"/>
        <v>0</v>
      </c>
      <c r="AY242" s="121">
        <f t="shared" si="399"/>
        <v>0</v>
      </c>
      <c r="AZ242" s="121">
        <f t="shared" si="399"/>
        <v>0</v>
      </c>
      <c r="BA242" s="121">
        <f t="shared" si="399"/>
        <v>0</v>
      </c>
    </row>
    <row r="243" spans="1:53" ht="14.1" customHeight="1" outlineLevel="2" x14ac:dyDescent="0.2">
      <c r="A243" s="68"/>
      <c r="B243" s="94"/>
      <c r="C243" s="142"/>
      <c r="D243" s="96"/>
      <c r="E243" s="96"/>
      <c r="F243" s="97"/>
      <c r="G243" s="98"/>
      <c r="H243" s="99" t="s">
        <v>49</v>
      </c>
      <c r="I243" s="100"/>
      <c r="J243" s="101"/>
      <c r="K243" s="101"/>
      <c r="L243" s="102" t="str">
        <f>IF(I243&lt;&gt;0,((VLOOKUP(I243,'1. Standard_Cost'!$B$4:$D$8,2)+VLOOKUP(I243,'1. Standard_Cost'!$B$4:$D$8,3))*J243*K243),"0")</f>
        <v>0</v>
      </c>
      <c r="M243" s="102">
        <f>L243*'1. Standard_Cost'!F61</f>
        <v>0</v>
      </c>
      <c r="N243" s="103"/>
      <c r="O243" s="103"/>
      <c r="P243" s="103"/>
      <c r="Q243" s="103"/>
      <c r="R243" s="104">
        <f>+N243*P243*'1. Standard_Cost'!$B$12</f>
        <v>0</v>
      </c>
      <c r="S243" s="104">
        <f>+N243*O243*P243*'1. Standard_Cost'!$C$12</f>
        <v>0</v>
      </c>
      <c r="T243" s="104">
        <f>+N243*P243*Q243*'1. Standard_Cost'!$D$12</f>
        <v>0</v>
      </c>
      <c r="U243" s="104">
        <f>+N243*O243*'1. Standard_Cost'!$E$12</f>
        <v>0</v>
      </c>
      <c r="V243" s="103"/>
      <c r="W243" s="103"/>
      <c r="X243" s="103"/>
      <c r="Y243" s="104">
        <f>+V243*((X243*'1. Standard_Cost'!$B$16)+(W243*X243*'1. Standard_Cost'!$C$16))</f>
        <v>0</v>
      </c>
      <c r="Z243" s="103"/>
      <c r="AA243" s="103"/>
      <c r="AB243" s="104">
        <f>+Z243*'1. Standard_Cost'!$B$20+AA243*'1. Standard_Cost'!$C$20</f>
        <v>0</v>
      </c>
      <c r="AC243" s="105"/>
      <c r="AD243" s="106"/>
      <c r="AE243" s="104">
        <f>SUM(AD243,AC243,AB243,Y243,U243,T243,S243,R243)*'1. Standard_Cost'!B85</f>
        <v>0</v>
      </c>
      <c r="AF243" s="104">
        <f>SUM(AD243,AE243)</f>
        <v>0</v>
      </c>
      <c r="AG243" s="103"/>
      <c r="AH243" s="103"/>
      <c r="AI243" s="103"/>
      <c r="AJ243" s="107"/>
      <c r="AK243" s="107"/>
      <c r="AL243" s="107"/>
      <c r="AM243" s="104">
        <f>AG243*'1. Standard_Cost'!B81+'Incremental_Cost Year 2021'!AH250*'1. Standard_Cost'!C81+'Incremental_Cost Year 2021'!AI250*'1. Standard_Cost'!D81+'Incremental_Cost Year 2021'!AJ250+'Incremental_Cost Year 2021'!AL250+AK243</f>
        <v>0</v>
      </c>
      <c r="AN243" s="104">
        <f>AM243*'1. Standard_Cost'!C85</f>
        <v>0</v>
      </c>
      <c r="AO243" s="107"/>
      <c r="AQ243" s="104">
        <f t="shared" ref="AQ243:AQ246" si="400">L243+M243</f>
        <v>0</v>
      </c>
      <c r="AR243" s="104">
        <f t="shared" ref="AR243:AR246" si="401">AF243</f>
        <v>0</v>
      </c>
      <c r="AS243" s="104">
        <f t="shared" ref="AS243:AS246" si="402">AM243+AN243</f>
        <v>0</v>
      </c>
      <c r="AT243" s="104">
        <f>SUM(AQ243,AR243,AS243)</f>
        <v>0</v>
      </c>
      <c r="AU243" s="108"/>
      <c r="AV243" s="108"/>
      <c r="AW243" s="108"/>
      <c r="AX243" s="108"/>
      <c r="AY243" s="108"/>
      <c r="AZ243" s="108"/>
      <c r="BA243" s="109">
        <f t="shared" ref="BA243:BA246" si="403">SUM(AU243:AZ243)-AT243</f>
        <v>0</v>
      </c>
    </row>
    <row r="244" spans="1:53" ht="14.1" customHeight="1" outlineLevel="2" x14ac:dyDescent="0.2">
      <c r="A244" s="68"/>
      <c r="B244" s="94"/>
      <c r="C244" s="142"/>
      <c r="D244" s="110"/>
      <c r="E244" s="110"/>
      <c r="F244" s="110"/>
      <c r="G244" s="111"/>
      <c r="H244" s="99" t="s">
        <v>50</v>
      </c>
      <c r="I244" s="100"/>
      <c r="J244" s="101"/>
      <c r="K244" s="101"/>
      <c r="L244" s="102" t="str">
        <f>IF(I244&lt;&gt;0,((VLOOKUP(I244,'1. Standard_Cost'!$B$4:$D$8,2)+VLOOKUP(I244,'1. Standard_Cost'!$B$4:$D$8,3))*J244*K244),"0")</f>
        <v>0</v>
      </c>
      <c r="M244" s="102">
        <f>L244*'1. Standard_Cost'!F61</f>
        <v>0</v>
      </c>
      <c r="N244" s="103"/>
      <c r="O244" s="103"/>
      <c r="P244" s="103"/>
      <c r="Q244" s="103"/>
      <c r="R244" s="104">
        <f>+N244*P244*'1. Standard_Cost'!$B$12</f>
        <v>0</v>
      </c>
      <c r="S244" s="104">
        <f>+N244*O244*P244*'1. Standard_Cost'!$C$12</f>
        <v>0</v>
      </c>
      <c r="T244" s="104">
        <f>+N244*P244*Q244*'1. Standard_Cost'!$D$12</f>
        <v>0</v>
      </c>
      <c r="U244" s="104">
        <f>+N244*O244*'1. Standard_Cost'!$E$12</f>
        <v>0</v>
      </c>
      <c r="V244" s="103"/>
      <c r="W244" s="103"/>
      <c r="X244" s="103"/>
      <c r="Y244" s="104">
        <f>+V244*((X244*'1. Standard_Cost'!$B$16)+(W244*X244*'1. Standard_Cost'!$C$16))</f>
        <v>0</v>
      </c>
      <c r="Z244" s="103"/>
      <c r="AA244" s="103"/>
      <c r="AB244" s="104">
        <f>+Z244*'1. Standard_Cost'!$B$20+AA244*'1. Standard_Cost'!$C$20</f>
        <v>0</v>
      </c>
      <c r="AC244" s="105"/>
      <c r="AD244" s="106"/>
      <c r="AE244" s="104">
        <f>SUM(AD244,AC244,AB244,Y244,U244,T244,S244,R244)*'1. Standard_Cost'!B85</f>
        <v>0</v>
      </c>
      <c r="AF244" s="104">
        <f t="shared" ref="AF244:AF246" si="404">SUM(AD244,AE244)</f>
        <v>0</v>
      </c>
      <c r="AG244" s="103"/>
      <c r="AH244" s="103">
        <v>0</v>
      </c>
      <c r="AI244" s="103">
        <v>0</v>
      </c>
      <c r="AJ244" s="107"/>
      <c r="AK244" s="107"/>
      <c r="AL244" s="107"/>
      <c r="AM244" s="104">
        <f>AG244*'1. Standard_Cost'!B81+'Incremental_Cost Year 2021'!AH251*'1. Standard_Cost'!C81+'Incremental_Cost Year 2021'!AI251*'1. Standard_Cost'!D81+'Incremental_Cost Year 2021'!AJ251+'Incremental_Cost Year 2021'!AL251+AK244</f>
        <v>0</v>
      </c>
      <c r="AN244" s="104">
        <f>AM244*'1. Standard_Cost'!C85</f>
        <v>0</v>
      </c>
      <c r="AO244" s="107"/>
      <c r="AQ244" s="104">
        <f t="shared" si="400"/>
        <v>0</v>
      </c>
      <c r="AR244" s="104">
        <f t="shared" si="401"/>
        <v>0</v>
      </c>
      <c r="AS244" s="104">
        <f t="shared" si="402"/>
        <v>0</v>
      </c>
      <c r="AT244" s="104">
        <f t="shared" ref="AT244:AT246" si="405">SUM(AQ244,AR244,AS244)</f>
        <v>0</v>
      </c>
      <c r="AU244" s="108"/>
      <c r="AV244" s="108">
        <v>0</v>
      </c>
      <c r="AW244" s="108"/>
      <c r="AX244" s="108"/>
      <c r="AY244" s="108"/>
      <c r="AZ244" s="108"/>
      <c r="BA244" s="109">
        <f t="shared" si="403"/>
        <v>0</v>
      </c>
    </row>
    <row r="245" spans="1:53" ht="14.1" customHeight="1" outlineLevel="2" x14ac:dyDescent="0.2">
      <c r="A245" s="68"/>
      <c r="B245" s="94"/>
      <c r="C245" s="142"/>
      <c r="D245" s="110"/>
      <c r="E245" s="110"/>
      <c r="F245" s="110"/>
      <c r="G245" s="111"/>
      <c r="H245" s="99" t="s">
        <v>51</v>
      </c>
      <c r="I245" s="100"/>
      <c r="J245" s="101"/>
      <c r="K245" s="101"/>
      <c r="L245" s="102" t="str">
        <f>IF(I245&lt;&gt;0,((VLOOKUP(I245,'1. Standard_Cost'!$B$4:$D$8,2)+VLOOKUP(I245,'1. Standard_Cost'!$B$4:$D$8,3))*J245*K245),"0")</f>
        <v>0</v>
      </c>
      <c r="M245" s="102">
        <f>L245*'1. Standard_Cost'!F61</f>
        <v>0</v>
      </c>
      <c r="N245" s="103"/>
      <c r="O245" s="103"/>
      <c r="P245" s="103"/>
      <c r="Q245" s="103"/>
      <c r="R245" s="104">
        <f>+N245*P245*'1. Standard_Cost'!$B$12</f>
        <v>0</v>
      </c>
      <c r="S245" s="104">
        <f>+N245*O245*P245*'1. Standard_Cost'!$C$12</f>
        <v>0</v>
      </c>
      <c r="T245" s="104">
        <f>+N245*P245*Q245*'1. Standard_Cost'!$D$12</f>
        <v>0</v>
      </c>
      <c r="U245" s="104">
        <f>+N245*O245*'1. Standard_Cost'!$E$12</f>
        <v>0</v>
      </c>
      <c r="V245" s="103"/>
      <c r="W245" s="103"/>
      <c r="X245" s="103"/>
      <c r="Y245" s="104">
        <f>+V245*((X245*'1. Standard_Cost'!$B$16)+(W245*X245*'1. Standard_Cost'!$C$16))</f>
        <v>0</v>
      </c>
      <c r="Z245" s="103"/>
      <c r="AA245" s="103"/>
      <c r="AB245" s="104">
        <f>+Z245*'1. Standard_Cost'!$B$20+AA245*'1. Standard_Cost'!$C$20</f>
        <v>0</v>
      </c>
      <c r="AC245" s="105"/>
      <c r="AD245" s="106"/>
      <c r="AE245" s="104">
        <f>SUM(AD245,AC245,AB245,Y245,U245,T245,S245,R245)*'1. Standard_Cost'!B85</f>
        <v>0</v>
      </c>
      <c r="AF245" s="104">
        <f t="shared" si="404"/>
        <v>0</v>
      </c>
      <c r="AG245" s="103"/>
      <c r="AH245" s="103"/>
      <c r="AI245" s="103"/>
      <c r="AJ245" s="107"/>
      <c r="AK245" s="107"/>
      <c r="AL245" s="107"/>
      <c r="AM245" s="104">
        <f>AG245*'1. Standard_Cost'!B81+'Incremental_Cost Year 2021'!AH252*'1. Standard_Cost'!C81+'Incremental_Cost Year 2021'!AI252*'1. Standard_Cost'!D81+'Incremental_Cost Year 2021'!AJ252+'Incremental_Cost Year 2021'!AL252+AK245</f>
        <v>0</v>
      </c>
      <c r="AN245" s="104">
        <f>AM245*'1. Standard_Cost'!C85</f>
        <v>0</v>
      </c>
      <c r="AO245" s="107"/>
      <c r="AQ245" s="104">
        <f t="shared" si="400"/>
        <v>0</v>
      </c>
      <c r="AR245" s="104">
        <f t="shared" si="401"/>
        <v>0</v>
      </c>
      <c r="AS245" s="104">
        <f t="shared" si="402"/>
        <v>0</v>
      </c>
      <c r="AT245" s="104">
        <f t="shared" si="405"/>
        <v>0</v>
      </c>
      <c r="AU245" s="108"/>
      <c r="AV245" s="108"/>
      <c r="AW245" s="108"/>
      <c r="AX245" s="108"/>
      <c r="AY245" s="108"/>
      <c r="AZ245" s="108"/>
      <c r="BA245" s="109">
        <f t="shared" si="403"/>
        <v>0</v>
      </c>
    </row>
    <row r="246" spans="1:53" ht="14.1" customHeight="1" outlineLevel="2" x14ac:dyDescent="0.2">
      <c r="A246" s="68"/>
      <c r="B246" s="94"/>
      <c r="C246" s="142"/>
      <c r="D246" s="110"/>
      <c r="E246" s="110"/>
      <c r="F246" s="110"/>
      <c r="G246" s="111"/>
      <c r="H246" s="112" t="s">
        <v>179</v>
      </c>
      <c r="I246" s="100"/>
      <c r="J246" s="101"/>
      <c r="K246" s="101"/>
      <c r="L246" s="102" t="str">
        <f>IF(I246&lt;&gt;0,((VLOOKUP(I246,'1. Standard_Cost'!$B$4:$D$8,2)+VLOOKUP(I246,'1. Standard_Cost'!$B$4:$D$8,3))*J246*K246),"0")</f>
        <v>0</v>
      </c>
      <c r="M246" s="102">
        <f>L246*'1. Standard_Cost'!F61</f>
        <v>0</v>
      </c>
      <c r="N246" s="103"/>
      <c r="O246" s="103"/>
      <c r="P246" s="103"/>
      <c r="Q246" s="103"/>
      <c r="R246" s="104">
        <f>+N246*P246*'1. Standard_Cost'!$B$12</f>
        <v>0</v>
      </c>
      <c r="S246" s="104">
        <f>+N246*O246*P246*'1. Standard_Cost'!$C$12</f>
        <v>0</v>
      </c>
      <c r="T246" s="104">
        <f>+N246*P246*Q246*'1. Standard_Cost'!$D$12</f>
        <v>0</v>
      </c>
      <c r="U246" s="104">
        <f>+N246*O246*'1. Standard_Cost'!$E$12</f>
        <v>0</v>
      </c>
      <c r="V246" s="103"/>
      <c r="W246" s="103"/>
      <c r="X246" s="103"/>
      <c r="Y246" s="104">
        <f>+V246*((X246*'1. Standard_Cost'!$B$16)+(W246*X246*'1. Standard_Cost'!$C$16))</f>
        <v>0</v>
      </c>
      <c r="Z246" s="103"/>
      <c r="AA246" s="103"/>
      <c r="AB246" s="104">
        <f>+Z246*'1. Standard_Cost'!$B$20+AA246*'1. Standard_Cost'!$C$20</f>
        <v>0</v>
      </c>
      <c r="AC246" s="105"/>
      <c r="AD246" s="106"/>
      <c r="AE246" s="104">
        <f>SUM(AD246,AC246,AB246,Y246,U246,T246,S246,R246)*'1. Standard_Cost'!B85</f>
        <v>0</v>
      </c>
      <c r="AF246" s="104">
        <f t="shared" si="404"/>
        <v>0</v>
      </c>
      <c r="AG246" s="103"/>
      <c r="AH246" s="103"/>
      <c r="AI246" s="103"/>
      <c r="AJ246" s="107"/>
      <c r="AK246" s="107"/>
      <c r="AL246" s="107"/>
      <c r="AM246" s="104">
        <f>AG246*'1. Standard_Cost'!B81+'Incremental_Cost Year 2021'!AH253*'1. Standard_Cost'!C81+'Incremental_Cost Year 2021'!AI253*'1. Standard_Cost'!D81+'Incremental_Cost Year 2021'!AJ253+'Incremental_Cost Year 2021'!AL253+AK246</f>
        <v>0</v>
      </c>
      <c r="AN246" s="104">
        <f>AM246*'1. Standard_Cost'!C85</f>
        <v>0</v>
      </c>
      <c r="AO246" s="107"/>
      <c r="AQ246" s="104">
        <f t="shared" si="400"/>
        <v>0</v>
      </c>
      <c r="AR246" s="104">
        <f t="shared" si="401"/>
        <v>0</v>
      </c>
      <c r="AS246" s="104">
        <f t="shared" si="402"/>
        <v>0</v>
      </c>
      <c r="AT246" s="104">
        <f t="shared" si="405"/>
        <v>0</v>
      </c>
      <c r="AU246" s="108"/>
      <c r="AV246" s="108"/>
      <c r="AW246" s="108"/>
      <c r="AX246" s="108"/>
      <c r="AY246" s="108"/>
      <c r="AZ246" s="108"/>
      <c r="BA246" s="109">
        <f t="shared" si="403"/>
        <v>0</v>
      </c>
    </row>
    <row r="247" spans="1:53" ht="48.75" customHeight="1" outlineLevel="1" x14ac:dyDescent="0.2">
      <c r="A247" s="68"/>
      <c r="B247" s="141"/>
      <c r="C247" s="142"/>
      <c r="D247" s="113" t="s">
        <v>48</v>
      </c>
      <c r="E247" s="113" t="s">
        <v>260</v>
      </c>
      <c r="F247" s="114" t="s">
        <v>154</v>
      </c>
      <c r="G247" s="115" t="s">
        <v>155</v>
      </c>
      <c r="H247" s="122" t="s">
        <v>261</v>
      </c>
      <c r="I247" s="117"/>
      <c r="J247" s="117"/>
      <c r="K247" s="117"/>
      <c r="L247" s="118">
        <f>SUM(L243:L246)</f>
        <v>0</v>
      </c>
      <c r="M247" s="118">
        <f>SUM(M243:M246)</f>
        <v>0</v>
      </c>
      <c r="N247" s="117"/>
      <c r="O247" s="117"/>
      <c r="P247" s="117"/>
      <c r="Q247" s="117"/>
      <c r="R247" s="119">
        <f>SUM(R243:R246)</f>
        <v>0</v>
      </c>
      <c r="S247" s="119">
        <f>SUM(S243:S246)</f>
        <v>0</v>
      </c>
      <c r="T247" s="119">
        <f>SUM(T243:T246)</f>
        <v>0</v>
      </c>
      <c r="U247" s="119">
        <f>SUM(U243:U246)</f>
        <v>0</v>
      </c>
      <c r="V247" s="117"/>
      <c r="W247" s="117"/>
      <c r="X247" s="117"/>
      <c r="Y247" s="118">
        <f>SUM(Y243:Y246)</f>
        <v>0</v>
      </c>
      <c r="Z247" s="117"/>
      <c r="AA247" s="117"/>
      <c r="AB247" s="118">
        <f t="shared" ref="AB247:AF247" si="406">SUM(AB243:AB246)</f>
        <v>0</v>
      </c>
      <c r="AC247" s="118">
        <f t="shared" si="406"/>
        <v>0</v>
      </c>
      <c r="AD247" s="118">
        <f t="shared" si="406"/>
        <v>0</v>
      </c>
      <c r="AE247" s="118">
        <f t="shared" si="406"/>
        <v>0</v>
      </c>
      <c r="AF247" s="118">
        <f t="shared" si="406"/>
        <v>0</v>
      </c>
      <c r="AG247" s="117"/>
      <c r="AH247" s="117"/>
      <c r="AI247" s="117"/>
      <c r="AJ247" s="119">
        <f>SUM(AJ243:AJ246)</f>
        <v>0</v>
      </c>
      <c r="AK247" s="119">
        <f t="shared" ref="AK247:AN247" si="407">SUM(AK243:AK246)</f>
        <v>0</v>
      </c>
      <c r="AL247" s="119">
        <f t="shared" si="407"/>
        <v>0</v>
      </c>
      <c r="AM247" s="119">
        <f t="shared" si="407"/>
        <v>0</v>
      </c>
      <c r="AN247" s="119">
        <f t="shared" si="407"/>
        <v>0</v>
      </c>
      <c r="AO247" s="116"/>
      <c r="AP247" s="120"/>
      <c r="AQ247" s="121">
        <f t="shared" ref="AQ247:BA247" si="408">SUM(AQ243:AQ246)</f>
        <v>0</v>
      </c>
      <c r="AR247" s="121">
        <f t="shared" si="408"/>
        <v>0</v>
      </c>
      <c r="AS247" s="121">
        <f t="shared" si="408"/>
        <v>0</v>
      </c>
      <c r="AT247" s="121">
        <f t="shared" si="408"/>
        <v>0</v>
      </c>
      <c r="AU247" s="121">
        <f t="shared" si="408"/>
        <v>0</v>
      </c>
      <c r="AV247" s="121">
        <f t="shared" si="408"/>
        <v>0</v>
      </c>
      <c r="AW247" s="121">
        <f t="shared" si="408"/>
        <v>0</v>
      </c>
      <c r="AX247" s="121">
        <f t="shared" si="408"/>
        <v>0</v>
      </c>
      <c r="AY247" s="121">
        <f t="shared" si="408"/>
        <v>0</v>
      </c>
      <c r="AZ247" s="121">
        <f t="shared" si="408"/>
        <v>0</v>
      </c>
      <c r="BA247" s="121">
        <f t="shared" si="408"/>
        <v>0</v>
      </c>
    </row>
    <row r="248" spans="1:53" ht="14.1" customHeight="1" outlineLevel="2" x14ac:dyDescent="0.2">
      <c r="A248" s="68"/>
      <c r="B248" s="94"/>
      <c r="C248" s="142"/>
      <c r="D248" s="96"/>
      <c r="E248" s="96"/>
      <c r="F248" s="97"/>
      <c r="G248" s="98"/>
      <c r="H248" s="99" t="s">
        <v>49</v>
      </c>
      <c r="I248" s="100"/>
      <c r="J248" s="101"/>
      <c r="K248" s="101"/>
      <c r="L248" s="102" t="str">
        <f>IF(I248&lt;&gt;0,((VLOOKUP(I248,'1. Standard_Cost'!$B$4:$D$8,2)+VLOOKUP(I248,'1. Standard_Cost'!$B$4:$D$8,3))*J248*K248),"0")</f>
        <v>0</v>
      </c>
      <c r="M248" s="102">
        <f>L248*'1. Standard_Cost'!F66</f>
        <v>0</v>
      </c>
      <c r="N248" s="103"/>
      <c r="O248" s="103"/>
      <c r="P248" s="103"/>
      <c r="Q248" s="103"/>
      <c r="R248" s="104">
        <f>+N248*P248*'1. Standard_Cost'!$B$12</f>
        <v>0</v>
      </c>
      <c r="S248" s="104">
        <f>+N248*O248*P248*'1. Standard_Cost'!$C$12</f>
        <v>0</v>
      </c>
      <c r="T248" s="104">
        <f>+N248*P248*Q248*'1. Standard_Cost'!$D$12</f>
        <v>0</v>
      </c>
      <c r="U248" s="104">
        <f>+N248*O248*'1. Standard_Cost'!$E$12</f>
        <v>0</v>
      </c>
      <c r="V248" s="103"/>
      <c r="W248" s="103"/>
      <c r="X248" s="103"/>
      <c r="Y248" s="104">
        <f>+V248*((X248*'1. Standard_Cost'!$B$16)+(W248*X248*'1. Standard_Cost'!$C$16))</f>
        <v>0</v>
      </c>
      <c r="Z248" s="103"/>
      <c r="AA248" s="103"/>
      <c r="AB248" s="104">
        <f>+Z248*'1. Standard_Cost'!$B$20+AA248*'1. Standard_Cost'!$C$20</f>
        <v>0</v>
      </c>
      <c r="AC248" s="105"/>
      <c r="AD248" s="106"/>
      <c r="AE248" s="104">
        <f>SUM(AD248,AC248,AB248,Y248,U248,T248,S248,R248)*'1. Standard_Cost'!B90</f>
        <v>0</v>
      </c>
      <c r="AF248" s="104">
        <f>SUM(AD248,AE248)</f>
        <v>0</v>
      </c>
      <c r="AG248" s="103"/>
      <c r="AH248" s="103"/>
      <c r="AI248" s="103"/>
      <c r="AJ248" s="107"/>
      <c r="AK248" s="107"/>
      <c r="AL248" s="107"/>
      <c r="AM248" s="104">
        <f>AG248*'1. Standard_Cost'!B86+'Incremental_Cost Year 2021'!AH255*'1. Standard_Cost'!C86+'Incremental_Cost Year 2021'!AI255*'1. Standard_Cost'!D86+'Incremental_Cost Year 2021'!AJ255+'Incremental_Cost Year 2021'!AL255+AK248</f>
        <v>0</v>
      </c>
      <c r="AN248" s="104">
        <f>AM248*'1. Standard_Cost'!C90</f>
        <v>0</v>
      </c>
      <c r="AO248" s="107"/>
      <c r="AQ248" s="104">
        <f t="shared" ref="AQ248:AQ251" si="409">L248+M248</f>
        <v>0</v>
      </c>
      <c r="AR248" s="104">
        <f t="shared" ref="AR248:AR251" si="410">AF248</f>
        <v>0</v>
      </c>
      <c r="AS248" s="104">
        <f t="shared" ref="AS248:AS251" si="411">AM248+AN248</f>
        <v>0</v>
      </c>
      <c r="AT248" s="104">
        <f>SUM(AQ248,AR248,AS248)</f>
        <v>0</v>
      </c>
      <c r="AU248" s="108"/>
      <c r="AV248" s="108"/>
      <c r="AW248" s="108"/>
      <c r="AX248" s="108"/>
      <c r="AY248" s="108"/>
      <c r="AZ248" s="108"/>
      <c r="BA248" s="109">
        <f t="shared" ref="BA248:BA251" si="412">SUM(AU248:AZ248)-AT248</f>
        <v>0</v>
      </c>
    </row>
    <row r="249" spans="1:53" ht="14.1" customHeight="1" outlineLevel="2" x14ac:dyDescent="0.2">
      <c r="A249" s="68"/>
      <c r="B249" s="94"/>
      <c r="C249" s="250"/>
      <c r="D249" s="110"/>
      <c r="E249" s="110"/>
      <c r="F249" s="110"/>
      <c r="G249" s="111"/>
      <c r="H249" s="99" t="s">
        <v>50</v>
      </c>
      <c r="I249" s="100"/>
      <c r="J249" s="101"/>
      <c r="K249" s="101"/>
      <c r="L249" s="102" t="str">
        <f>IF(I249&lt;&gt;0,((VLOOKUP(I249,'1. Standard_Cost'!$B$4:$D$8,2)+VLOOKUP(I249,'1. Standard_Cost'!$B$4:$D$8,3))*J249*K249),"0")</f>
        <v>0</v>
      </c>
      <c r="M249" s="102">
        <f>L249*'1. Standard_Cost'!F66</f>
        <v>0</v>
      </c>
      <c r="N249" s="103"/>
      <c r="O249" s="103"/>
      <c r="P249" s="103"/>
      <c r="Q249" s="103"/>
      <c r="R249" s="104">
        <f>+N249*P249*'1. Standard_Cost'!$B$12</f>
        <v>0</v>
      </c>
      <c r="S249" s="104">
        <f>+N249*O249*P249*'1. Standard_Cost'!$C$12</f>
        <v>0</v>
      </c>
      <c r="T249" s="104">
        <f>+N249*P249*Q249*'1. Standard_Cost'!$D$12</f>
        <v>0</v>
      </c>
      <c r="U249" s="104">
        <f>+N249*O249*'1. Standard_Cost'!$E$12</f>
        <v>0</v>
      </c>
      <c r="V249" s="103"/>
      <c r="W249" s="103"/>
      <c r="X249" s="103"/>
      <c r="Y249" s="104">
        <f>+V249*((X249*'1. Standard_Cost'!$B$16)+(W249*X249*'1. Standard_Cost'!$C$16))</f>
        <v>0</v>
      </c>
      <c r="Z249" s="103"/>
      <c r="AA249" s="103"/>
      <c r="AB249" s="104">
        <f>+Z249*'1. Standard_Cost'!$B$20+AA249*'1. Standard_Cost'!$C$20</f>
        <v>0</v>
      </c>
      <c r="AC249" s="105"/>
      <c r="AD249" s="106"/>
      <c r="AE249" s="104">
        <f>SUM(AD249,AC249,AB249,Y249,U249,T249,S249,R249)*'1. Standard_Cost'!B90</f>
        <v>0</v>
      </c>
      <c r="AF249" s="104">
        <f t="shared" ref="AF249:AF251" si="413">SUM(AD249,AE249)</f>
        <v>0</v>
      </c>
      <c r="AG249" s="103"/>
      <c r="AH249" s="103">
        <v>0</v>
      </c>
      <c r="AI249" s="103">
        <v>0</v>
      </c>
      <c r="AJ249" s="107"/>
      <c r="AK249" s="107"/>
      <c r="AL249" s="107"/>
      <c r="AM249" s="104">
        <f>AG249*'1. Standard_Cost'!B86+'Incremental_Cost Year 2021'!AH256*'1. Standard_Cost'!C86+'Incremental_Cost Year 2021'!AI256*'1. Standard_Cost'!D86+'Incremental_Cost Year 2021'!AJ256+'Incremental_Cost Year 2021'!AL256+AK249</f>
        <v>0</v>
      </c>
      <c r="AN249" s="104">
        <f>AM249*'1. Standard_Cost'!C90</f>
        <v>0</v>
      </c>
      <c r="AO249" s="107"/>
      <c r="AQ249" s="104">
        <f t="shared" si="409"/>
        <v>0</v>
      </c>
      <c r="AR249" s="104">
        <f t="shared" si="410"/>
        <v>0</v>
      </c>
      <c r="AS249" s="104">
        <f t="shared" si="411"/>
        <v>0</v>
      </c>
      <c r="AT249" s="104">
        <f t="shared" ref="AT249:AT251" si="414">SUM(AQ249,AR249,AS249)</f>
        <v>0</v>
      </c>
      <c r="AU249" s="108"/>
      <c r="AV249" s="108">
        <v>0</v>
      </c>
      <c r="AW249" s="108"/>
      <c r="AX249" s="108"/>
      <c r="AY249" s="108"/>
      <c r="AZ249" s="108"/>
      <c r="BA249" s="109">
        <f t="shared" si="412"/>
        <v>0</v>
      </c>
    </row>
    <row r="250" spans="1:53" ht="14.1" customHeight="1" outlineLevel="2" x14ac:dyDescent="0.2">
      <c r="A250" s="68"/>
      <c r="B250" s="94"/>
      <c r="C250" s="251"/>
      <c r="D250" s="110"/>
      <c r="E250" s="110"/>
      <c r="F250" s="110"/>
      <c r="G250" s="111"/>
      <c r="H250" s="99" t="s">
        <v>51</v>
      </c>
      <c r="I250" s="100"/>
      <c r="J250" s="101"/>
      <c r="K250" s="101"/>
      <c r="L250" s="102" t="str">
        <f>IF(I250&lt;&gt;0,((VLOOKUP(I250,'1. Standard_Cost'!$B$4:$D$8,2)+VLOOKUP(I250,'1. Standard_Cost'!$B$4:$D$8,3))*J250*K250),"0")</f>
        <v>0</v>
      </c>
      <c r="M250" s="102">
        <f>L250*'1. Standard_Cost'!F66</f>
        <v>0</v>
      </c>
      <c r="N250" s="103"/>
      <c r="O250" s="103"/>
      <c r="P250" s="103"/>
      <c r="Q250" s="103"/>
      <c r="R250" s="104">
        <f>+N250*P250*'1. Standard_Cost'!$B$12</f>
        <v>0</v>
      </c>
      <c r="S250" s="104">
        <f>+N250*O250*P250*'1. Standard_Cost'!$C$12</f>
        <v>0</v>
      </c>
      <c r="T250" s="104">
        <f>+N250*P250*Q250*'1. Standard_Cost'!$D$12</f>
        <v>0</v>
      </c>
      <c r="U250" s="104">
        <f>+N250*O250*'1. Standard_Cost'!$E$12</f>
        <v>0</v>
      </c>
      <c r="V250" s="103"/>
      <c r="W250" s="103"/>
      <c r="X250" s="103"/>
      <c r="Y250" s="104">
        <f>+V250*((X250*'1. Standard_Cost'!$B$16)+(W250*X250*'1. Standard_Cost'!$C$16))</f>
        <v>0</v>
      </c>
      <c r="Z250" s="103"/>
      <c r="AA250" s="103"/>
      <c r="AB250" s="104">
        <f>+Z250*'1. Standard_Cost'!$B$20+AA250*'1. Standard_Cost'!$C$20</f>
        <v>0</v>
      </c>
      <c r="AC250" s="105"/>
      <c r="AD250" s="106"/>
      <c r="AE250" s="104">
        <f>SUM(AD250,AC250,AB250,Y250,U250,T250,S250,R250)*'1. Standard_Cost'!B90</f>
        <v>0</v>
      </c>
      <c r="AF250" s="104">
        <f t="shared" si="413"/>
        <v>0</v>
      </c>
      <c r="AG250" s="103"/>
      <c r="AH250" s="103"/>
      <c r="AI250" s="103"/>
      <c r="AJ250" s="107"/>
      <c r="AK250" s="107"/>
      <c r="AL250" s="107"/>
      <c r="AM250" s="104">
        <f>AG250*'1. Standard_Cost'!B86+'Incremental_Cost Year 2021'!AH257*'1. Standard_Cost'!C86+'Incremental_Cost Year 2021'!AI257*'1. Standard_Cost'!D86+'Incremental_Cost Year 2021'!AJ257+'Incremental_Cost Year 2021'!AL257+AK250</f>
        <v>0</v>
      </c>
      <c r="AN250" s="104">
        <f>AM250*'1. Standard_Cost'!C90</f>
        <v>0</v>
      </c>
      <c r="AO250" s="107"/>
      <c r="AQ250" s="104">
        <f t="shared" si="409"/>
        <v>0</v>
      </c>
      <c r="AR250" s="104">
        <f t="shared" si="410"/>
        <v>0</v>
      </c>
      <c r="AS250" s="104">
        <f t="shared" si="411"/>
        <v>0</v>
      </c>
      <c r="AT250" s="104">
        <f t="shared" si="414"/>
        <v>0</v>
      </c>
      <c r="AU250" s="108"/>
      <c r="AV250" s="108"/>
      <c r="AW250" s="108"/>
      <c r="AX250" s="108"/>
      <c r="AY250" s="108"/>
      <c r="AZ250" s="108"/>
      <c r="BA250" s="109">
        <f t="shared" si="412"/>
        <v>0</v>
      </c>
    </row>
    <row r="251" spans="1:53" ht="14.1" customHeight="1" outlineLevel="2" x14ac:dyDescent="0.2">
      <c r="A251" s="68"/>
      <c r="B251" s="94"/>
      <c r="C251" s="251"/>
      <c r="D251" s="110"/>
      <c r="E251" s="110"/>
      <c r="F251" s="110"/>
      <c r="G251" s="111"/>
      <c r="H251" s="112" t="s">
        <v>179</v>
      </c>
      <c r="I251" s="100"/>
      <c r="J251" s="101"/>
      <c r="K251" s="101"/>
      <c r="L251" s="102" t="str">
        <f>IF(I251&lt;&gt;0,((VLOOKUP(I251,'1. Standard_Cost'!$B$4:$D$8,2)+VLOOKUP(I251,'1. Standard_Cost'!$B$4:$D$8,3))*J251*K251),"0")</f>
        <v>0</v>
      </c>
      <c r="M251" s="102">
        <f>L251*'1. Standard_Cost'!F66</f>
        <v>0</v>
      </c>
      <c r="N251" s="103"/>
      <c r="O251" s="103"/>
      <c r="P251" s="103"/>
      <c r="Q251" s="103"/>
      <c r="R251" s="104">
        <f>+N251*P251*'1. Standard_Cost'!$B$12</f>
        <v>0</v>
      </c>
      <c r="S251" s="104">
        <f>+N251*O251*P251*'1. Standard_Cost'!$C$12</f>
        <v>0</v>
      </c>
      <c r="T251" s="104">
        <f>+N251*P251*Q251*'1. Standard_Cost'!$D$12</f>
        <v>0</v>
      </c>
      <c r="U251" s="104">
        <f>+N251*O251*'1. Standard_Cost'!$E$12</f>
        <v>0</v>
      </c>
      <c r="V251" s="103"/>
      <c r="W251" s="103"/>
      <c r="X251" s="103"/>
      <c r="Y251" s="104">
        <f>+V251*((X251*'1. Standard_Cost'!$B$16)+(W251*X251*'1. Standard_Cost'!$C$16))</f>
        <v>0</v>
      </c>
      <c r="Z251" s="103"/>
      <c r="AA251" s="103"/>
      <c r="AB251" s="104">
        <f>+Z251*'1. Standard_Cost'!$B$20+AA251*'1. Standard_Cost'!$C$20</f>
        <v>0</v>
      </c>
      <c r="AC251" s="105"/>
      <c r="AD251" s="106"/>
      <c r="AE251" s="104">
        <f>SUM(AD251,AC251,AB251,Y251,U251,T251,S251,R251)*'1. Standard_Cost'!B90</f>
        <v>0</v>
      </c>
      <c r="AF251" s="104">
        <f t="shared" si="413"/>
        <v>0</v>
      </c>
      <c r="AG251" s="103"/>
      <c r="AH251" s="103"/>
      <c r="AI251" s="103"/>
      <c r="AJ251" s="107"/>
      <c r="AK251" s="107"/>
      <c r="AL251" s="107"/>
      <c r="AM251" s="104">
        <f>AG251*'1. Standard_Cost'!B86+'Incremental_Cost Year 2021'!AH258*'1. Standard_Cost'!C86+'Incremental_Cost Year 2021'!AI258*'1. Standard_Cost'!D86+'Incremental_Cost Year 2021'!AJ258+'Incremental_Cost Year 2021'!AL258+AK251</f>
        <v>0</v>
      </c>
      <c r="AN251" s="104">
        <f>AM251*'1. Standard_Cost'!C90</f>
        <v>0</v>
      </c>
      <c r="AO251" s="107"/>
      <c r="AQ251" s="104">
        <f t="shared" si="409"/>
        <v>0</v>
      </c>
      <c r="AR251" s="104">
        <f t="shared" si="410"/>
        <v>0</v>
      </c>
      <c r="AS251" s="104">
        <f t="shared" si="411"/>
        <v>0</v>
      </c>
      <c r="AT251" s="104">
        <f t="shared" si="414"/>
        <v>0</v>
      </c>
      <c r="AU251" s="108"/>
      <c r="AV251" s="108"/>
      <c r="AW251" s="108"/>
      <c r="AX251" s="108"/>
      <c r="AY251" s="108"/>
      <c r="AZ251" s="108"/>
      <c r="BA251" s="109">
        <f t="shared" si="412"/>
        <v>0</v>
      </c>
    </row>
    <row r="252" spans="1:53" ht="60" customHeight="1" outlineLevel="1" x14ac:dyDescent="0.2">
      <c r="A252" s="68"/>
      <c r="B252" s="141"/>
      <c r="C252" s="251"/>
      <c r="D252" s="113" t="s">
        <v>48</v>
      </c>
      <c r="E252" s="113" t="s">
        <v>262</v>
      </c>
      <c r="F252" s="114" t="s">
        <v>154</v>
      </c>
      <c r="G252" s="115" t="s">
        <v>155</v>
      </c>
      <c r="H252" s="122" t="s">
        <v>263</v>
      </c>
      <c r="I252" s="117"/>
      <c r="J252" s="117"/>
      <c r="K252" s="117"/>
      <c r="L252" s="118">
        <f>SUM(L248:L251)</f>
        <v>0</v>
      </c>
      <c r="M252" s="118">
        <f>SUM(M248:M251)</f>
        <v>0</v>
      </c>
      <c r="N252" s="117"/>
      <c r="O252" s="117"/>
      <c r="P252" s="117"/>
      <c r="Q252" s="117"/>
      <c r="R252" s="119">
        <f>SUM(R248:R251)</f>
        <v>0</v>
      </c>
      <c r="S252" s="119">
        <f>SUM(S248:S251)</f>
        <v>0</v>
      </c>
      <c r="T252" s="119">
        <f>SUM(T248:T251)</f>
        <v>0</v>
      </c>
      <c r="U252" s="119">
        <f>SUM(U248:U251)</f>
        <v>0</v>
      </c>
      <c r="V252" s="117"/>
      <c r="W252" s="117"/>
      <c r="X252" s="117"/>
      <c r="Y252" s="118">
        <f>SUM(Y248:Y251)</f>
        <v>0</v>
      </c>
      <c r="Z252" s="117"/>
      <c r="AA252" s="117"/>
      <c r="AB252" s="118">
        <f t="shared" ref="AB252:AF252" si="415">SUM(AB248:AB251)</f>
        <v>0</v>
      </c>
      <c r="AC252" s="118">
        <f t="shared" si="415"/>
        <v>0</v>
      </c>
      <c r="AD252" s="118">
        <f t="shared" si="415"/>
        <v>0</v>
      </c>
      <c r="AE252" s="118">
        <f t="shared" si="415"/>
        <v>0</v>
      </c>
      <c r="AF252" s="118">
        <f t="shared" si="415"/>
        <v>0</v>
      </c>
      <c r="AG252" s="117"/>
      <c r="AH252" s="117"/>
      <c r="AI252" s="117"/>
      <c r="AJ252" s="119">
        <f>SUM(AJ248:AJ251)</f>
        <v>0</v>
      </c>
      <c r="AK252" s="119">
        <f t="shared" ref="AK252:AN252" si="416">SUM(AK248:AK251)</f>
        <v>0</v>
      </c>
      <c r="AL252" s="119">
        <f t="shared" si="416"/>
        <v>0</v>
      </c>
      <c r="AM252" s="119">
        <f t="shared" si="416"/>
        <v>0</v>
      </c>
      <c r="AN252" s="119">
        <f t="shared" si="416"/>
        <v>0</v>
      </c>
      <c r="AO252" s="116"/>
      <c r="AP252" s="120"/>
      <c r="AQ252" s="121">
        <f t="shared" ref="AQ252:BA252" si="417">SUM(AQ248:AQ251)</f>
        <v>0</v>
      </c>
      <c r="AR252" s="121">
        <f t="shared" si="417"/>
        <v>0</v>
      </c>
      <c r="AS252" s="121">
        <f t="shared" si="417"/>
        <v>0</v>
      </c>
      <c r="AT252" s="121">
        <f t="shared" si="417"/>
        <v>0</v>
      </c>
      <c r="AU252" s="121">
        <f t="shared" si="417"/>
        <v>0</v>
      </c>
      <c r="AV252" s="121">
        <f t="shared" si="417"/>
        <v>0</v>
      </c>
      <c r="AW252" s="121">
        <f t="shared" si="417"/>
        <v>0</v>
      </c>
      <c r="AX252" s="121">
        <f t="shared" si="417"/>
        <v>0</v>
      </c>
      <c r="AY252" s="121">
        <f t="shared" si="417"/>
        <v>0</v>
      </c>
      <c r="AZ252" s="121">
        <f t="shared" si="417"/>
        <v>0</v>
      </c>
      <c r="BA252" s="121">
        <f t="shared" si="417"/>
        <v>0</v>
      </c>
    </row>
    <row r="253" spans="1:53" ht="14.1" customHeight="1" outlineLevel="2" x14ac:dyDescent="0.2">
      <c r="A253" s="68"/>
      <c r="B253" s="94"/>
      <c r="C253" s="251"/>
      <c r="D253" s="96"/>
      <c r="E253" s="96"/>
      <c r="F253" s="97"/>
      <c r="G253" s="98"/>
      <c r="H253" s="99" t="s">
        <v>49</v>
      </c>
      <c r="I253" s="100"/>
      <c r="J253" s="101"/>
      <c r="K253" s="101"/>
      <c r="L253" s="102" t="str">
        <f>IF(I253&lt;&gt;0,((VLOOKUP(I253,'1. Standard_Cost'!$B$4:$D$8,2)+VLOOKUP(I253,'1. Standard_Cost'!$B$4:$D$8,3))*J253*K253),"0")</f>
        <v>0</v>
      </c>
      <c r="M253" s="102">
        <f>L253*'1. Standard_Cost'!F72</f>
        <v>0</v>
      </c>
      <c r="N253" s="103"/>
      <c r="O253" s="103"/>
      <c r="P253" s="103"/>
      <c r="Q253" s="103"/>
      <c r="R253" s="104">
        <f>+N253*P253*'1. Standard_Cost'!$B$12</f>
        <v>0</v>
      </c>
      <c r="S253" s="104">
        <f>+N253*O253*P253*'1. Standard_Cost'!$C$12</f>
        <v>0</v>
      </c>
      <c r="T253" s="104">
        <f>+N253*P253*Q253*'1. Standard_Cost'!$D$12</f>
        <v>0</v>
      </c>
      <c r="U253" s="104">
        <f>+N253*O253*'1. Standard_Cost'!$E$12</f>
        <v>0</v>
      </c>
      <c r="V253" s="103"/>
      <c r="W253" s="103"/>
      <c r="X253" s="103"/>
      <c r="Y253" s="104">
        <f>+V253*((X253*'1. Standard_Cost'!$B$16)+(W253*X253*'1. Standard_Cost'!$C$16))</f>
        <v>0</v>
      </c>
      <c r="Z253" s="103"/>
      <c r="AA253" s="103"/>
      <c r="AB253" s="104">
        <f>+Z253*'1. Standard_Cost'!$B$20+AA253*'1. Standard_Cost'!$C$20</f>
        <v>0</v>
      </c>
      <c r="AC253" s="105"/>
      <c r="AD253" s="106"/>
      <c r="AE253" s="104">
        <f>SUM(AD253,AC253,AB253,Y253,U253,T253,S253,R253)*'1. Standard_Cost'!B96</f>
        <v>0</v>
      </c>
      <c r="AF253" s="104">
        <f>SUM(AD253,AE253)</f>
        <v>0</v>
      </c>
      <c r="AG253" s="103"/>
      <c r="AH253" s="103"/>
      <c r="AI253" s="103"/>
      <c r="AJ253" s="107"/>
      <c r="AK253" s="107"/>
      <c r="AL253" s="107"/>
      <c r="AM253" s="104">
        <f>AG253*'1. Standard_Cost'!B92+'Incremental_Cost Year 2021'!AH260*'1. Standard_Cost'!C92+'Incremental_Cost Year 2021'!AI260*'1. Standard_Cost'!D92+'Incremental_Cost Year 2021'!AJ260+'Incremental_Cost Year 2021'!AL260+AK253</f>
        <v>0</v>
      </c>
      <c r="AN253" s="104">
        <f>AM253*'1. Standard_Cost'!C96</f>
        <v>0</v>
      </c>
      <c r="AO253" s="107"/>
      <c r="AQ253" s="104">
        <f t="shared" ref="AQ253:AQ256" si="418">L253+M253</f>
        <v>0</v>
      </c>
      <c r="AR253" s="104">
        <f t="shared" ref="AR253:AR256" si="419">AF253</f>
        <v>0</v>
      </c>
      <c r="AS253" s="104">
        <f t="shared" ref="AS253:AS256" si="420">AM253+AN253</f>
        <v>0</v>
      </c>
      <c r="AT253" s="104">
        <f>SUM(AQ253,AR253,AS253)</f>
        <v>0</v>
      </c>
      <c r="AU253" s="108"/>
      <c r="AV253" s="108"/>
      <c r="AW253" s="108"/>
      <c r="AX253" s="108"/>
      <c r="AY253" s="108"/>
      <c r="AZ253" s="108"/>
      <c r="BA253" s="109">
        <f t="shared" ref="BA253:BA256" si="421">SUM(AU253:AZ253)-AT253</f>
        <v>0</v>
      </c>
    </row>
    <row r="254" spans="1:53" ht="14.1" customHeight="1" outlineLevel="2" x14ac:dyDescent="0.2">
      <c r="A254" s="68"/>
      <c r="B254" s="94"/>
      <c r="C254" s="251"/>
      <c r="D254" s="110"/>
      <c r="E254" s="110"/>
      <c r="F254" s="110"/>
      <c r="G254" s="111"/>
      <c r="H254" s="99" t="s">
        <v>50</v>
      </c>
      <c r="I254" s="100"/>
      <c r="J254" s="101"/>
      <c r="K254" s="101"/>
      <c r="L254" s="102" t="str">
        <f>IF(I254&lt;&gt;0,((VLOOKUP(I254,'1. Standard_Cost'!$B$4:$D$8,2)+VLOOKUP(I254,'1. Standard_Cost'!$B$4:$D$8,3))*J254*K254),"0")</f>
        <v>0</v>
      </c>
      <c r="M254" s="102">
        <f>L254*'1. Standard_Cost'!F72</f>
        <v>0</v>
      </c>
      <c r="N254" s="103"/>
      <c r="O254" s="103"/>
      <c r="P254" s="103"/>
      <c r="Q254" s="103"/>
      <c r="R254" s="104">
        <f>+N254*P254*'1. Standard_Cost'!$B$12</f>
        <v>0</v>
      </c>
      <c r="S254" s="104">
        <f>+N254*O254*P254*'1. Standard_Cost'!$C$12</f>
        <v>0</v>
      </c>
      <c r="T254" s="104">
        <f>+N254*P254*Q254*'1. Standard_Cost'!$D$12</f>
        <v>0</v>
      </c>
      <c r="U254" s="104">
        <f>+N254*O254*'1. Standard_Cost'!$E$12</f>
        <v>0</v>
      </c>
      <c r="V254" s="103"/>
      <c r="W254" s="103"/>
      <c r="X254" s="103"/>
      <c r="Y254" s="104">
        <f>+V254*((X254*'1. Standard_Cost'!$B$16)+(W254*X254*'1. Standard_Cost'!$C$16))</f>
        <v>0</v>
      </c>
      <c r="Z254" s="103"/>
      <c r="AA254" s="103"/>
      <c r="AB254" s="104">
        <f>+Z254*'1. Standard_Cost'!$B$20+AA254*'1. Standard_Cost'!$C$20</f>
        <v>0</v>
      </c>
      <c r="AC254" s="105"/>
      <c r="AD254" s="106"/>
      <c r="AE254" s="104">
        <f>SUM(AD254,AC254,AB254,Y254,U254,T254,S254,R254)*'1. Standard_Cost'!B96</f>
        <v>0</v>
      </c>
      <c r="AF254" s="104">
        <f t="shared" ref="AF254:AF256" si="422">SUM(AD254,AE254)</f>
        <v>0</v>
      </c>
      <c r="AG254" s="103"/>
      <c r="AH254" s="103">
        <v>0</v>
      </c>
      <c r="AI254" s="103">
        <v>0</v>
      </c>
      <c r="AJ254" s="107"/>
      <c r="AK254" s="107"/>
      <c r="AL254" s="107"/>
      <c r="AM254" s="104">
        <f>AG254*'1. Standard_Cost'!B92+'Incremental_Cost Year 2021'!AH261*'1. Standard_Cost'!C92+'Incremental_Cost Year 2021'!AI261*'1. Standard_Cost'!D92+'Incremental_Cost Year 2021'!AJ261+'Incremental_Cost Year 2021'!AL261+AK254</f>
        <v>0</v>
      </c>
      <c r="AN254" s="104">
        <f>AM254*'1. Standard_Cost'!C96</f>
        <v>0</v>
      </c>
      <c r="AO254" s="107"/>
      <c r="AQ254" s="104">
        <f t="shared" si="418"/>
        <v>0</v>
      </c>
      <c r="AR254" s="104">
        <f t="shared" si="419"/>
        <v>0</v>
      </c>
      <c r="AS254" s="104">
        <f t="shared" si="420"/>
        <v>0</v>
      </c>
      <c r="AT254" s="104">
        <f t="shared" ref="AT254:AT256" si="423">SUM(AQ254,AR254,AS254)</f>
        <v>0</v>
      </c>
      <c r="AU254" s="108"/>
      <c r="AV254" s="108">
        <v>0</v>
      </c>
      <c r="AW254" s="108"/>
      <c r="AX254" s="108"/>
      <c r="AY254" s="108"/>
      <c r="AZ254" s="108"/>
      <c r="BA254" s="109">
        <f t="shared" si="421"/>
        <v>0</v>
      </c>
    </row>
    <row r="255" spans="1:53" ht="14.1" customHeight="1" outlineLevel="2" x14ac:dyDescent="0.2">
      <c r="A255" s="68"/>
      <c r="B255" s="94"/>
      <c r="C255" s="251"/>
      <c r="D255" s="110"/>
      <c r="E255" s="110"/>
      <c r="F255" s="110"/>
      <c r="G255" s="111"/>
      <c r="H255" s="99" t="s">
        <v>51</v>
      </c>
      <c r="I255" s="100"/>
      <c r="J255" s="101"/>
      <c r="K255" s="101"/>
      <c r="L255" s="102" t="str">
        <f>IF(I255&lt;&gt;0,((VLOOKUP(I255,'1. Standard_Cost'!$B$4:$D$8,2)+VLOOKUP(I255,'1. Standard_Cost'!$B$4:$D$8,3))*J255*K255),"0")</f>
        <v>0</v>
      </c>
      <c r="M255" s="102">
        <f>L255*'1. Standard_Cost'!F72</f>
        <v>0</v>
      </c>
      <c r="N255" s="103"/>
      <c r="O255" s="103"/>
      <c r="P255" s="103"/>
      <c r="Q255" s="103"/>
      <c r="R255" s="104">
        <f>+N255*P255*'1. Standard_Cost'!$B$12</f>
        <v>0</v>
      </c>
      <c r="S255" s="104">
        <f>+N255*O255*P255*'1. Standard_Cost'!$C$12</f>
        <v>0</v>
      </c>
      <c r="T255" s="104">
        <f>+N255*P255*Q255*'1. Standard_Cost'!$D$12</f>
        <v>0</v>
      </c>
      <c r="U255" s="104">
        <f>+N255*O255*'1. Standard_Cost'!$E$12</f>
        <v>0</v>
      </c>
      <c r="V255" s="103"/>
      <c r="W255" s="103"/>
      <c r="X255" s="103"/>
      <c r="Y255" s="104">
        <f>+V255*((X255*'1. Standard_Cost'!$B$16)+(W255*X255*'1. Standard_Cost'!$C$16))</f>
        <v>0</v>
      </c>
      <c r="Z255" s="103"/>
      <c r="AA255" s="103"/>
      <c r="AB255" s="104">
        <f>+Z255*'1. Standard_Cost'!$B$20+AA255*'1. Standard_Cost'!$C$20</f>
        <v>0</v>
      </c>
      <c r="AC255" s="105"/>
      <c r="AD255" s="106"/>
      <c r="AE255" s="104">
        <f>SUM(AD255,AC255,AB255,Y255,U255,T255,S255,R255)*'1. Standard_Cost'!B96</f>
        <v>0</v>
      </c>
      <c r="AF255" s="104">
        <f t="shared" si="422"/>
        <v>0</v>
      </c>
      <c r="AG255" s="103"/>
      <c r="AH255" s="103"/>
      <c r="AI255" s="103"/>
      <c r="AJ255" s="107"/>
      <c r="AK255" s="107"/>
      <c r="AL255" s="107"/>
      <c r="AM255" s="104">
        <f>AG255*'1. Standard_Cost'!B92+'Incremental_Cost Year 2021'!AH262*'1. Standard_Cost'!C92+'Incremental_Cost Year 2021'!AI262*'1. Standard_Cost'!D92+'Incremental_Cost Year 2021'!AJ262+'Incremental_Cost Year 2021'!AL262+AK255</f>
        <v>0</v>
      </c>
      <c r="AN255" s="104">
        <f>AM255*'1. Standard_Cost'!C96</f>
        <v>0</v>
      </c>
      <c r="AO255" s="107"/>
      <c r="AQ255" s="104">
        <f t="shared" si="418"/>
        <v>0</v>
      </c>
      <c r="AR255" s="104">
        <f t="shared" si="419"/>
        <v>0</v>
      </c>
      <c r="AS255" s="104">
        <f t="shared" si="420"/>
        <v>0</v>
      </c>
      <c r="AT255" s="104">
        <f t="shared" si="423"/>
        <v>0</v>
      </c>
      <c r="AU255" s="108"/>
      <c r="AV255" s="108"/>
      <c r="AW255" s="108"/>
      <c r="AX255" s="108"/>
      <c r="AY255" s="108"/>
      <c r="AZ255" s="108"/>
      <c r="BA255" s="109">
        <f t="shared" si="421"/>
        <v>0</v>
      </c>
    </row>
    <row r="256" spans="1:53" ht="14.1" customHeight="1" outlineLevel="2" x14ac:dyDescent="0.2">
      <c r="A256" s="68"/>
      <c r="B256" s="94"/>
      <c r="C256" s="251"/>
      <c r="D256" s="110"/>
      <c r="E256" s="110"/>
      <c r="F256" s="110"/>
      <c r="G256" s="111"/>
      <c r="H256" s="112" t="s">
        <v>179</v>
      </c>
      <c r="I256" s="100"/>
      <c r="J256" s="101"/>
      <c r="K256" s="101"/>
      <c r="L256" s="102" t="str">
        <f>IF(I256&lt;&gt;0,((VLOOKUP(I256,'1. Standard_Cost'!$B$4:$D$8,2)+VLOOKUP(I256,'1. Standard_Cost'!$B$4:$D$8,3))*J256*K256),"0")</f>
        <v>0</v>
      </c>
      <c r="M256" s="102">
        <f>L256*'1. Standard_Cost'!F72</f>
        <v>0</v>
      </c>
      <c r="N256" s="103"/>
      <c r="O256" s="103"/>
      <c r="P256" s="103"/>
      <c r="Q256" s="103"/>
      <c r="R256" s="104">
        <f>+N256*P256*'1. Standard_Cost'!$B$12</f>
        <v>0</v>
      </c>
      <c r="S256" s="104">
        <f>+N256*O256*P256*'1. Standard_Cost'!$C$12</f>
        <v>0</v>
      </c>
      <c r="T256" s="104">
        <f>+N256*P256*Q256*'1. Standard_Cost'!$D$12</f>
        <v>0</v>
      </c>
      <c r="U256" s="104">
        <f>+N256*O256*'1. Standard_Cost'!$E$12</f>
        <v>0</v>
      </c>
      <c r="V256" s="103"/>
      <c r="W256" s="103"/>
      <c r="X256" s="103"/>
      <c r="Y256" s="104">
        <f>+V256*((X256*'1. Standard_Cost'!$B$16)+(W256*X256*'1. Standard_Cost'!$C$16))</f>
        <v>0</v>
      </c>
      <c r="Z256" s="103"/>
      <c r="AA256" s="103"/>
      <c r="AB256" s="104">
        <f>+Z256*'1. Standard_Cost'!$B$20+AA256*'1. Standard_Cost'!$C$20</f>
        <v>0</v>
      </c>
      <c r="AC256" s="105"/>
      <c r="AD256" s="106"/>
      <c r="AE256" s="104">
        <f>SUM(AD256,AC256,AB256,Y256,U256,T256,S256,R256)*'1. Standard_Cost'!B96</f>
        <v>0</v>
      </c>
      <c r="AF256" s="104">
        <f t="shared" si="422"/>
        <v>0</v>
      </c>
      <c r="AG256" s="103"/>
      <c r="AH256" s="103"/>
      <c r="AI256" s="103"/>
      <c r="AJ256" s="107"/>
      <c r="AK256" s="107"/>
      <c r="AL256" s="107"/>
      <c r="AM256" s="104">
        <f>AG256*'1. Standard_Cost'!B92+'Incremental_Cost Year 2021'!AH263*'1. Standard_Cost'!C92+'Incremental_Cost Year 2021'!AI263*'1. Standard_Cost'!D92+'Incremental_Cost Year 2021'!AJ263+'Incremental_Cost Year 2021'!AL263+AK256</f>
        <v>0</v>
      </c>
      <c r="AN256" s="104">
        <f>AM256*'1. Standard_Cost'!C96</f>
        <v>0</v>
      </c>
      <c r="AO256" s="107"/>
      <c r="AQ256" s="104">
        <f t="shared" si="418"/>
        <v>0</v>
      </c>
      <c r="AR256" s="104">
        <f t="shared" si="419"/>
        <v>0</v>
      </c>
      <c r="AS256" s="104">
        <f t="shared" si="420"/>
        <v>0</v>
      </c>
      <c r="AT256" s="104">
        <f t="shared" si="423"/>
        <v>0</v>
      </c>
      <c r="AU256" s="108"/>
      <c r="AV256" s="108"/>
      <c r="AW256" s="108"/>
      <c r="AX256" s="108"/>
      <c r="AY256" s="108"/>
      <c r="AZ256" s="108"/>
      <c r="BA256" s="109">
        <f t="shared" si="421"/>
        <v>0</v>
      </c>
    </row>
    <row r="257" spans="1:53" ht="25.7" customHeight="1" outlineLevel="1" x14ac:dyDescent="0.2">
      <c r="A257" s="68"/>
      <c r="B257" s="94"/>
      <c r="C257" s="251"/>
      <c r="D257" s="113" t="s">
        <v>48</v>
      </c>
      <c r="E257" s="113" t="s">
        <v>264</v>
      </c>
      <c r="F257" s="114" t="s">
        <v>154</v>
      </c>
      <c r="G257" s="115" t="s">
        <v>155</v>
      </c>
      <c r="H257" s="122" t="s">
        <v>265</v>
      </c>
      <c r="I257" s="117"/>
      <c r="J257" s="117"/>
      <c r="K257" s="117"/>
      <c r="L257" s="118">
        <f>SUM(L253:L256)</f>
        <v>0</v>
      </c>
      <c r="M257" s="118">
        <f>SUM(M253:M256)</f>
        <v>0</v>
      </c>
      <c r="N257" s="117"/>
      <c r="O257" s="117"/>
      <c r="P257" s="117"/>
      <c r="Q257" s="117"/>
      <c r="R257" s="119">
        <f>SUM(R253:R256)</f>
        <v>0</v>
      </c>
      <c r="S257" s="119">
        <f>SUM(S253:S256)</f>
        <v>0</v>
      </c>
      <c r="T257" s="119">
        <f>SUM(T253:T256)</f>
        <v>0</v>
      </c>
      <c r="U257" s="119">
        <f>SUM(U253:U256)</f>
        <v>0</v>
      </c>
      <c r="V257" s="117"/>
      <c r="W257" s="117"/>
      <c r="X257" s="117"/>
      <c r="Y257" s="118">
        <f>SUM(Y253:Y256)</f>
        <v>0</v>
      </c>
      <c r="Z257" s="117"/>
      <c r="AA257" s="117"/>
      <c r="AB257" s="118">
        <f t="shared" ref="AB257:AF257" si="424">SUM(AB253:AB256)</f>
        <v>0</v>
      </c>
      <c r="AC257" s="118">
        <f t="shared" si="424"/>
        <v>0</v>
      </c>
      <c r="AD257" s="118">
        <f t="shared" si="424"/>
        <v>0</v>
      </c>
      <c r="AE257" s="118">
        <f t="shared" si="424"/>
        <v>0</v>
      </c>
      <c r="AF257" s="118">
        <f t="shared" si="424"/>
        <v>0</v>
      </c>
      <c r="AG257" s="117"/>
      <c r="AH257" s="117"/>
      <c r="AI257" s="117"/>
      <c r="AJ257" s="119">
        <f>SUM(AJ253:AJ256)</f>
        <v>0</v>
      </c>
      <c r="AK257" s="119">
        <f t="shared" ref="AK257:AN257" si="425">SUM(AK253:AK256)</f>
        <v>0</v>
      </c>
      <c r="AL257" s="119">
        <f t="shared" si="425"/>
        <v>0</v>
      </c>
      <c r="AM257" s="119">
        <f t="shared" si="425"/>
        <v>0</v>
      </c>
      <c r="AN257" s="119">
        <f t="shared" si="425"/>
        <v>0</v>
      </c>
      <c r="AO257" s="116"/>
      <c r="AP257" s="120"/>
      <c r="AQ257" s="121">
        <f t="shared" ref="AQ257:BA257" si="426">SUM(AQ253:AQ256)</f>
        <v>0</v>
      </c>
      <c r="AR257" s="121">
        <f t="shared" si="426"/>
        <v>0</v>
      </c>
      <c r="AS257" s="121">
        <f t="shared" si="426"/>
        <v>0</v>
      </c>
      <c r="AT257" s="121">
        <f t="shared" si="426"/>
        <v>0</v>
      </c>
      <c r="AU257" s="121">
        <f t="shared" si="426"/>
        <v>0</v>
      </c>
      <c r="AV257" s="121">
        <f t="shared" si="426"/>
        <v>0</v>
      </c>
      <c r="AW257" s="121">
        <f t="shared" si="426"/>
        <v>0</v>
      </c>
      <c r="AX257" s="121">
        <f t="shared" si="426"/>
        <v>0</v>
      </c>
      <c r="AY257" s="121">
        <f t="shared" si="426"/>
        <v>0</v>
      </c>
      <c r="AZ257" s="121">
        <f t="shared" si="426"/>
        <v>0</v>
      </c>
      <c r="BA257" s="121">
        <f t="shared" si="426"/>
        <v>0</v>
      </c>
    </row>
    <row r="258" spans="1:53" ht="14.1" customHeight="1" outlineLevel="2" x14ac:dyDescent="0.2">
      <c r="A258" s="68"/>
      <c r="B258" s="94"/>
      <c r="C258" s="251"/>
      <c r="D258" s="96"/>
      <c r="E258" s="96"/>
      <c r="F258" s="97"/>
      <c r="G258" s="98"/>
      <c r="H258" s="99" t="s">
        <v>49</v>
      </c>
      <c r="I258" s="100"/>
      <c r="J258" s="101"/>
      <c r="K258" s="101"/>
      <c r="L258" s="102" t="str">
        <f>IF(I258&lt;&gt;0,((VLOOKUP(I258,'1. Standard_Cost'!$B$4:$D$8,2)+VLOOKUP(I258,'1. Standard_Cost'!$B$4:$D$8,3))*J258*K258),"0")</f>
        <v>0</v>
      </c>
      <c r="M258" s="102">
        <f>L258*'1. Standard_Cost'!F72</f>
        <v>0</v>
      </c>
      <c r="N258" s="103"/>
      <c r="O258" s="103"/>
      <c r="P258" s="103"/>
      <c r="Q258" s="103"/>
      <c r="R258" s="104">
        <f>+N258*P258*'1. Standard_Cost'!$B$12</f>
        <v>0</v>
      </c>
      <c r="S258" s="104">
        <f>+N258*O258*P258*'1. Standard_Cost'!$C$12</f>
        <v>0</v>
      </c>
      <c r="T258" s="104">
        <f>+N258*P258*Q258*'1. Standard_Cost'!$D$12</f>
        <v>0</v>
      </c>
      <c r="U258" s="104">
        <f>+N258*O258*'1. Standard_Cost'!$E$12</f>
        <v>0</v>
      </c>
      <c r="V258" s="103"/>
      <c r="W258" s="103"/>
      <c r="X258" s="103"/>
      <c r="Y258" s="104">
        <f>+V258*((X258*'1. Standard_Cost'!$B$16)+(W258*X258*'1. Standard_Cost'!$C$16))</f>
        <v>0</v>
      </c>
      <c r="Z258" s="103"/>
      <c r="AA258" s="103"/>
      <c r="AB258" s="104">
        <f>+Z258*'1. Standard_Cost'!$B$20+AA258*'1. Standard_Cost'!$C$20</f>
        <v>0</v>
      </c>
      <c r="AC258" s="105"/>
      <c r="AD258" s="106"/>
      <c r="AE258" s="104">
        <f>SUM(AD258,AC258,AB258,Y258,U258,T258,S258,R258)*'1. Standard_Cost'!B96</f>
        <v>0</v>
      </c>
      <c r="AF258" s="104">
        <f>SUM(AD258,AE258)</f>
        <v>0</v>
      </c>
      <c r="AG258" s="103"/>
      <c r="AH258" s="103"/>
      <c r="AI258" s="103"/>
      <c r="AJ258" s="107"/>
      <c r="AK258" s="107"/>
      <c r="AL258" s="107"/>
      <c r="AM258" s="104">
        <f>AG258*'1. Standard_Cost'!B92+'Incremental_Cost Year 2021'!AH265*'1. Standard_Cost'!C92+'Incremental_Cost Year 2021'!AI265*'1. Standard_Cost'!D92+'Incremental_Cost Year 2021'!AJ265+'Incremental_Cost Year 2021'!AL265+AK258</f>
        <v>0</v>
      </c>
      <c r="AN258" s="104">
        <f>AM258*'1. Standard_Cost'!C96</f>
        <v>0</v>
      </c>
      <c r="AO258" s="107"/>
      <c r="AQ258" s="104">
        <f t="shared" ref="AQ258:AQ261" si="427">L258+M258</f>
        <v>0</v>
      </c>
      <c r="AR258" s="104">
        <f t="shared" ref="AR258:AR261" si="428">AF258</f>
        <v>0</v>
      </c>
      <c r="AS258" s="104">
        <f t="shared" ref="AS258:AS261" si="429">AM258+AN258</f>
        <v>0</v>
      </c>
      <c r="AT258" s="104">
        <f>SUM(AQ258,AR258,AS258)</f>
        <v>0</v>
      </c>
      <c r="AU258" s="108"/>
      <c r="AV258" s="108"/>
      <c r="AW258" s="108"/>
      <c r="AX258" s="108"/>
      <c r="AY258" s="108"/>
      <c r="AZ258" s="108"/>
      <c r="BA258" s="109">
        <f t="shared" ref="BA258:BA261" si="430">SUM(AU258:AZ258)-AT258</f>
        <v>0</v>
      </c>
    </row>
    <row r="259" spans="1:53" ht="14.1" customHeight="1" outlineLevel="2" x14ac:dyDescent="0.2">
      <c r="A259" s="68"/>
      <c r="B259" s="94"/>
      <c r="C259" s="251"/>
      <c r="D259" s="110"/>
      <c r="E259" s="110"/>
      <c r="F259" s="110"/>
      <c r="G259" s="111"/>
      <c r="H259" s="99" t="s">
        <v>50</v>
      </c>
      <c r="I259" s="100"/>
      <c r="J259" s="101"/>
      <c r="K259" s="101"/>
      <c r="L259" s="102" t="str">
        <f>IF(I259&lt;&gt;0,((VLOOKUP(I259,'1. Standard_Cost'!$B$4:$D$8,2)+VLOOKUP(I259,'1. Standard_Cost'!$B$4:$D$8,3))*J259*K259),"0")</f>
        <v>0</v>
      </c>
      <c r="M259" s="102">
        <f>L259*'1. Standard_Cost'!F72</f>
        <v>0</v>
      </c>
      <c r="N259" s="103"/>
      <c r="O259" s="103"/>
      <c r="P259" s="103"/>
      <c r="Q259" s="103"/>
      <c r="R259" s="104">
        <f>+N259*P259*'1. Standard_Cost'!$B$12</f>
        <v>0</v>
      </c>
      <c r="S259" s="104">
        <f>+N259*O259*P259*'1. Standard_Cost'!$C$12</f>
        <v>0</v>
      </c>
      <c r="T259" s="104">
        <f>+N259*P259*Q259*'1. Standard_Cost'!$D$12</f>
        <v>0</v>
      </c>
      <c r="U259" s="104">
        <f>+N259*O259*'1. Standard_Cost'!$E$12</f>
        <v>0</v>
      </c>
      <c r="V259" s="103"/>
      <c r="W259" s="103"/>
      <c r="X259" s="103"/>
      <c r="Y259" s="104">
        <f>+V259*((X259*'1. Standard_Cost'!$B$16)+(W259*X259*'1. Standard_Cost'!$C$16))</f>
        <v>0</v>
      </c>
      <c r="Z259" s="103"/>
      <c r="AA259" s="103"/>
      <c r="AB259" s="104">
        <f>+Z259*'1. Standard_Cost'!$B$20+AA259*'1. Standard_Cost'!$C$20</f>
        <v>0</v>
      </c>
      <c r="AC259" s="105"/>
      <c r="AD259" s="106"/>
      <c r="AE259" s="104">
        <f>SUM(AD259,AC259,AB259,Y259,U259,T259,S259,R259)*'1. Standard_Cost'!B96</f>
        <v>0</v>
      </c>
      <c r="AF259" s="104">
        <f t="shared" ref="AF259:AF261" si="431">SUM(AD259,AE259)</f>
        <v>0</v>
      </c>
      <c r="AG259" s="103"/>
      <c r="AH259" s="103">
        <v>0</v>
      </c>
      <c r="AI259" s="103">
        <v>0</v>
      </c>
      <c r="AJ259" s="107"/>
      <c r="AK259" s="107"/>
      <c r="AL259" s="107"/>
      <c r="AM259" s="104">
        <f>AG259*'1. Standard_Cost'!B92+'Incremental_Cost Year 2021'!AH266*'1. Standard_Cost'!C92+'Incremental_Cost Year 2021'!AI266*'1. Standard_Cost'!D92+'Incremental_Cost Year 2021'!AJ266+'Incremental_Cost Year 2021'!AL266+AK259</f>
        <v>0</v>
      </c>
      <c r="AN259" s="104">
        <f>AM259*'1. Standard_Cost'!C96</f>
        <v>0</v>
      </c>
      <c r="AO259" s="107"/>
      <c r="AQ259" s="104">
        <f t="shared" si="427"/>
        <v>0</v>
      </c>
      <c r="AR259" s="104">
        <f t="shared" si="428"/>
        <v>0</v>
      </c>
      <c r="AS259" s="104">
        <f t="shared" si="429"/>
        <v>0</v>
      </c>
      <c r="AT259" s="104">
        <f t="shared" ref="AT259:AT261" si="432">SUM(AQ259,AR259,AS259)</f>
        <v>0</v>
      </c>
      <c r="AU259" s="108"/>
      <c r="AV259" s="108">
        <v>0</v>
      </c>
      <c r="AW259" s="108"/>
      <c r="AX259" s="108"/>
      <c r="AY259" s="108"/>
      <c r="AZ259" s="108"/>
      <c r="BA259" s="109">
        <f t="shared" si="430"/>
        <v>0</v>
      </c>
    </row>
    <row r="260" spans="1:53" ht="14.1" customHeight="1" outlineLevel="2" x14ac:dyDescent="0.2">
      <c r="A260" s="68"/>
      <c r="B260" s="94"/>
      <c r="C260" s="251"/>
      <c r="D260" s="110"/>
      <c r="E260" s="110"/>
      <c r="F260" s="110"/>
      <c r="G260" s="111"/>
      <c r="H260" s="99" t="s">
        <v>51</v>
      </c>
      <c r="I260" s="100"/>
      <c r="J260" s="101"/>
      <c r="K260" s="101"/>
      <c r="L260" s="102" t="str">
        <f>IF(I260&lt;&gt;0,((VLOOKUP(I260,'1. Standard_Cost'!$B$4:$D$8,2)+VLOOKUP(I260,'1. Standard_Cost'!$B$4:$D$8,3))*J260*K260),"0")</f>
        <v>0</v>
      </c>
      <c r="M260" s="102">
        <f>L260*'1. Standard_Cost'!F72</f>
        <v>0</v>
      </c>
      <c r="N260" s="103"/>
      <c r="O260" s="103"/>
      <c r="P260" s="103"/>
      <c r="Q260" s="103"/>
      <c r="R260" s="104">
        <f>+N260*P260*'1. Standard_Cost'!$B$12</f>
        <v>0</v>
      </c>
      <c r="S260" s="104">
        <f>+N260*O260*P260*'1. Standard_Cost'!$C$12</f>
        <v>0</v>
      </c>
      <c r="T260" s="104">
        <f>+N260*P260*Q260*'1. Standard_Cost'!$D$12</f>
        <v>0</v>
      </c>
      <c r="U260" s="104">
        <f>+N260*O260*'1. Standard_Cost'!$E$12</f>
        <v>0</v>
      </c>
      <c r="V260" s="103"/>
      <c r="W260" s="103"/>
      <c r="X260" s="103"/>
      <c r="Y260" s="104">
        <f>+V260*((X260*'1. Standard_Cost'!$B$16)+(W260*X260*'1. Standard_Cost'!$C$16))</f>
        <v>0</v>
      </c>
      <c r="Z260" s="103"/>
      <c r="AA260" s="103"/>
      <c r="AB260" s="104">
        <f>+Z260*'1. Standard_Cost'!$B$20+AA260*'1. Standard_Cost'!$C$20</f>
        <v>0</v>
      </c>
      <c r="AC260" s="105"/>
      <c r="AD260" s="106"/>
      <c r="AE260" s="104">
        <f>SUM(AD260,AC260,AB260,Y260,U260,T260,S260,R260)*'1. Standard_Cost'!B96</f>
        <v>0</v>
      </c>
      <c r="AF260" s="104">
        <f t="shared" si="431"/>
        <v>0</v>
      </c>
      <c r="AG260" s="103"/>
      <c r="AH260" s="103"/>
      <c r="AI260" s="103"/>
      <c r="AJ260" s="107"/>
      <c r="AK260" s="107"/>
      <c r="AL260" s="107"/>
      <c r="AM260" s="104">
        <f>AG260*'1. Standard_Cost'!B92+'Incremental_Cost Year 2021'!AH267*'1. Standard_Cost'!C92+'Incremental_Cost Year 2021'!AI267*'1. Standard_Cost'!D92+'Incremental_Cost Year 2021'!AJ267+'Incremental_Cost Year 2021'!AL267+AK260</f>
        <v>0</v>
      </c>
      <c r="AN260" s="104">
        <f>AM260*'1. Standard_Cost'!C96</f>
        <v>0</v>
      </c>
      <c r="AO260" s="107"/>
      <c r="AQ260" s="104">
        <f t="shared" si="427"/>
        <v>0</v>
      </c>
      <c r="AR260" s="104">
        <f t="shared" si="428"/>
        <v>0</v>
      </c>
      <c r="AS260" s="104">
        <f t="shared" si="429"/>
        <v>0</v>
      </c>
      <c r="AT260" s="104">
        <f t="shared" si="432"/>
        <v>0</v>
      </c>
      <c r="AU260" s="108"/>
      <c r="AV260" s="108"/>
      <c r="AW260" s="108"/>
      <c r="AX260" s="108"/>
      <c r="AY260" s="108"/>
      <c r="AZ260" s="108"/>
      <c r="BA260" s="109">
        <f t="shared" si="430"/>
        <v>0</v>
      </c>
    </row>
    <row r="261" spans="1:53" ht="14.1" customHeight="1" outlineLevel="2" x14ac:dyDescent="0.2">
      <c r="A261" s="68"/>
      <c r="B261" s="94"/>
      <c r="C261" s="251"/>
      <c r="D261" s="110"/>
      <c r="E261" s="110"/>
      <c r="F261" s="110"/>
      <c r="G261" s="111"/>
      <c r="H261" s="112" t="s">
        <v>179</v>
      </c>
      <c r="I261" s="100"/>
      <c r="J261" s="101"/>
      <c r="K261" s="101"/>
      <c r="L261" s="102" t="str">
        <f>IF(I261&lt;&gt;0,((VLOOKUP(I261,'1. Standard_Cost'!$B$4:$D$8,2)+VLOOKUP(I261,'1. Standard_Cost'!$B$4:$D$8,3))*J261*K261),"0")</f>
        <v>0</v>
      </c>
      <c r="M261" s="102">
        <f>L261*'1. Standard_Cost'!F72</f>
        <v>0</v>
      </c>
      <c r="N261" s="103"/>
      <c r="O261" s="103"/>
      <c r="P261" s="103"/>
      <c r="Q261" s="103"/>
      <c r="R261" s="104">
        <f>+N261*P261*'1. Standard_Cost'!$B$12</f>
        <v>0</v>
      </c>
      <c r="S261" s="104">
        <f>+N261*O261*P261*'1. Standard_Cost'!$C$12</f>
        <v>0</v>
      </c>
      <c r="T261" s="104">
        <f>+N261*P261*Q261*'1. Standard_Cost'!$D$12</f>
        <v>0</v>
      </c>
      <c r="U261" s="104">
        <f>+N261*O261*'1. Standard_Cost'!$E$12</f>
        <v>0</v>
      </c>
      <c r="V261" s="103"/>
      <c r="W261" s="103"/>
      <c r="X261" s="103"/>
      <c r="Y261" s="104">
        <f>+V261*((X261*'1. Standard_Cost'!$B$16)+(W261*X261*'1. Standard_Cost'!$C$16))</f>
        <v>0</v>
      </c>
      <c r="Z261" s="103"/>
      <c r="AA261" s="103"/>
      <c r="AB261" s="104">
        <f>+Z261*'1. Standard_Cost'!$B$20+AA261*'1. Standard_Cost'!$C$20</f>
        <v>0</v>
      </c>
      <c r="AC261" s="105"/>
      <c r="AD261" s="106"/>
      <c r="AE261" s="104">
        <f>SUM(AD261,AC261,AB261,Y261,U261,T261,S261,R261)*'1. Standard_Cost'!B96</f>
        <v>0</v>
      </c>
      <c r="AF261" s="104">
        <f t="shared" si="431"/>
        <v>0</v>
      </c>
      <c r="AG261" s="103"/>
      <c r="AH261" s="103"/>
      <c r="AI261" s="103"/>
      <c r="AJ261" s="107"/>
      <c r="AK261" s="107"/>
      <c r="AL261" s="107"/>
      <c r="AM261" s="104">
        <f>AG261*'1. Standard_Cost'!B92+'Incremental_Cost Year 2021'!AH268*'1. Standard_Cost'!C92+'Incremental_Cost Year 2021'!AI268*'1. Standard_Cost'!D92+'Incremental_Cost Year 2021'!AJ268+'Incremental_Cost Year 2021'!AL268+AK261</f>
        <v>0</v>
      </c>
      <c r="AN261" s="104">
        <f>AM261*'1. Standard_Cost'!C96</f>
        <v>0</v>
      </c>
      <c r="AO261" s="107"/>
      <c r="AQ261" s="104">
        <f t="shared" si="427"/>
        <v>0</v>
      </c>
      <c r="AR261" s="104">
        <f t="shared" si="428"/>
        <v>0</v>
      </c>
      <c r="AS261" s="104">
        <f t="shared" si="429"/>
        <v>0</v>
      </c>
      <c r="AT261" s="104">
        <f t="shared" si="432"/>
        <v>0</v>
      </c>
      <c r="AU261" s="108"/>
      <c r="AV261" s="108"/>
      <c r="AW261" s="108"/>
      <c r="AX261" s="108"/>
      <c r="AY261" s="108"/>
      <c r="AZ261" s="108"/>
      <c r="BA261" s="109">
        <f t="shared" si="430"/>
        <v>0</v>
      </c>
    </row>
    <row r="262" spans="1:53" ht="24.6" customHeight="1" outlineLevel="1" x14ac:dyDescent="0.2">
      <c r="A262" s="68"/>
      <c r="B262" s="141"/>
      <c r="C262" s="251"/>
      <c r="D262" s="113" t="s">
        <v>48</v>
      </c>
      <c r="E262" s="113" t="s">
        <v>266</v>
      </c>
      <c r="F262" s="114" t="s">
        <v>154</v>
      </c>
      <c r="G262" s="115" t="s">
        <v>155</v>
      </c>
      <c r="H262" s="122" t="s">
        <v>267</v>
      </c>
      <c r="I262" s="117"/>
      <c r="J262" s="117"/>
      <c r="K262" s="117"/>
      <c r="L262" s="118">
        <f>SUM(L258:L261)</f>
        <v>0</v>
      </c>
      <c r="M262" s="118">
        <f>SUM(M258:M261)</f>
        <v>0</v>
      </c>
      <c r="N262" s="117"/>
      <c r="O262" s="117"/>
      <c r="P262" s="117"/>
      <c r="Q262" s="117"/>
      <c r="R262" s="119">
        <f>SUM(R258:R261)</f>
        <v>0</v>
      </c>
      <c r="S262" s="119">
        <f>SUM(S258:S261)</f>
        <v>0</v>
      </c>
      <c r="T262" s="119">
        <f>SUM(T258:T261)</f>
        <v>0</v>
      </c>
      <c r="U262" s="119">
        <f>SUM(U258:U261)</f>
        <v>0</v>
      </c>
      <c r="V262" s="117"/>
      <c r="W262" s="117"/>
      <c r="X262" s="117"/>
      <c r="Y262" s="118">
        <f>SUM(Y258:Y261)</f>
        <v>0</v>
      </c>
      <c r="Z262" s="117"/>
      <c r="AA262" s="117"/>
      <c r="AB262" s="118">
        <f t="shared" ref="AB262:AF262" si="433">SUM(AB258:AB261)</f>
        <v>0</v>
      </c>
      <c r="AC262" s="118">
        <f t="shared" si="433"/>
        <v>0</v>
      </c>
      <c r="AD262" s="118">
        <f t="shared" si="433"/>
        <v>0</v>
      </c>
      <c r="AE262" s="118">
        <f t="shared" si="433"/>
        <v>0</v>
      </c>
      <c r="AF262" s="118">
        <f t="shared" si="433"/>
        <v>0</v>
      </c>
      <c r="AG262" s="117"/>
      <c r="AH262" s="117"/>
      <c r="AI262" s="117"/>
      <c r="AJ262" s="119">
        <f>SUM(AJ258:AJ261)</f>
        <v>0</v>
      </c>
      <c r="AK262" s="119">
        <f t="shared" ref="AK262:AN262" si="434">SUM(AK258:AK261)</f>
        <v>0</v>
      </c>
      <c r="AL262" s="119">
        <f t="shared" si="434"/>
        <v>0</v>
      </c>
      <c r="AM262" s="119">
        <f t="shared" si="434"/>
        <v>0</v>
      </c>
      <c r="AN262" s="119">
        <f t="shared" si="434"/>
        <v>0</v>
      </c>
      <c r="AO262" s="116"/>
      <c r="AP262" s="120"/>
      <c r="AQ262" s="121">
        <f t="shared" ref="AQ262:BA262" si="435">SUM(AQ258:AQ261)</f>
        <v>0</v>
      </c>
      <c r="AR262" s="121">
        <f t="shared" si="435"/>
        <v>0</v>
      </c>
      <c r="AS262" s="121">
        <f t="shared" si="435"/>
        <v>0</v>
      </c>
      <c r="AT262" s="121">
        <f t="shared" si="435"/>
        <v>0</v>
      </c>
      <c r="AU262" s="121">
        <f t="shared" si="435"/>
        <v>0</v>
      </c>
      <c r="AV262" s="121">
        <f t="shared" si="435"/>
        <v>0</v>
      </c>
      <c r="AW262" s="121">
        <f t="shared" si="435"/>
        <v>0</v>
      </c>
      <c r="AX262" s="121">
        <f t="shared" si="435"/>
        <v>0</v>
      </c>
      <c r="AY262" s="121">
        <f t="shared" si="435"/>
        <v>0</v>
      </c>
      <c r="AZ262" s="121">
        <f t="shared" si="435"/>
        <v>0</v>
      </c>
      <c r="BA262" s="121">
        <f t="shared" si="435"/>
        <v>0</v>
      </c>
    </row>
    <row r="263" spans="1:53" ht="14.1" customHeight="1" outlineLevel="2" x14ac:dyDescent="0.2">
      <c r="A263" s="68"/>
      <c r="B263" s="94"/>
      <c r="C263" s="142"/>
      <c r="D263" s="96"/>
      <c r="E263" s="96"/>
      <c r="F263" s="97"/>
      <c r="G263" s="98"/>
      <c r="H263" s="99" t="s">
        <v>49</v>
      </c>
      <c r="I263" s="100"/>
      <c r="J263" s="101"/>
      <c r="K263" s="101"/>
      <c r="L263" s="102" t="str">
        <f>IF(I263&lt;&gt;0,((VLOOKUP(I263,'1. Standard_Cost'!$B$4:$D$8,2)+VLOOKUP(I263,'1. Standard_Cost'!$B$4:$D$8,3))*J263*K263),"0")</f>
        <v>0</v>
      </c>
      <c r="M263" s="102">
        <f>L263*'1. Standard_Cost'!F77</f>
        <v>0</v>
      </c>
      <c r="N263" s="103"/>
      <c r="O263" s="103"/>
      <c r="P263" s="103"/>
      <c r="Q263" s="103"/>
      <c r="R263" s="104">
        <f>+N263*P263*'1. Standard_Cost'!$B$12</f>
        <v>0</v>
      </c>
      <c r="S263" s="104">
        <f>+N263*O263*P263*'1. Standard_Cost'!$C$12</f>
        <v>0</v>
      </c>
      <c r="T263" s="104">
        <f>+N263*P263*Q263*'1. Standard_Cost'!$D$12</f>
        <v>0</v>
      </c>
      <c r="U263" s="104">
        <f>+N263*O263*'1. Standard_Cost'!$E$12</f>
        <v>0</v>
      </c>
      <c r="V263" s="103"/>
      <c r="W263" s="103"/>
      <c r="X263" s="103"/>
      <c r="Y263" s="104">
        <f>+V263*((X263*'1. Standard_Cost'!$B$16)+(W263*X263*'1. Standard_Cost'!$C$16))</f>
        <v>0</v>
      </c>
      <c r="Z263" s="103"/>
      <c r="AA263" s="103"/>
      <c r="AB263" s="104">
        <f>+Z263*'1. Standard_Cost'!$B$20+AA263*'1. Standard_Cost'!$C$20</f>
        <v>0</v>
      </c>
      <c r="AC263" s="105"/>
      <c r="AD263" s="106"/>
      <c r="AE263" s="104">
        <f>SUM(AD263,AC263,AB263,Y263,U263,T263,S263,R263)*'1. Standard_Cost'!B101</f>
        <v>0</v>
      </c>
      <c r="AF263" s="104">
        <f>SUM(AD263,AE263)</f>
        <v>0</v>
      </c>
      <c r="AG263" s="103"/>
      <c r="AH263" s="103"/>
      <c r="AI263" s="103"/>
      <c r="AJ263" s="107"/>
      <c r="AK263" s="107"/>
      <c r="AL263" s="107"/>
      <c r="AM263" s="104">
        <f>AG263*'1. Standard_Cost'!B97+'Incremental_Cost Year 2021'!AH270*'1. Standard_Cost'!C97+'Incremental_Cost Year 2021'!AI270*'1. Standard_Cost'!D97+'Incremental_Cost Year 2021'!AJ270+'Incremental_Cost Year 2021'!AL270+AK263</f>
        <v>0</v>
      </c>
      <c r="AN263" s="104">
        <f>AM263*'1. Standard_Cost'!C101</f>
        <v>0</v>
      </c>
      <c r="AO263" s="107"/>
      <c r="AQ263" s="104">
        <f t="shared" ref="AQ263:AQ266" si="436">L263+M263</f>
        <v>0</v>
      </c>
      <c r="AR263" s="104">
        <f t="shared" ref="AR263:AR266" si="437">AF263</f>
        <v>0</v>
      </c>
      <c r="AS263" s="104">
        <f t="shared" ref="AS263:AS266" si="438">AM263+AN263</f>
        <v>0</v>
      </c>
      <c r="AT263" s="104">
        <f>SUM(AQ263,AR263,AS263)</f>
        <v>0</v>
      </c>
      <c r="AU263" s="108"/>
      <c r="AV263" s="108"/>
      <c r="AW263" s="108"/>
      <c r="AX263" s="108"/>
      <c r="AY263" s="108"/>
      <c r="AZ263" s="108"/>
      <c r="BA263" s="109">
        <f t="shared" ref="BA263:BA266" si="439">SUM(AU263:AZ263)-AT263</f>
        <v>0</v>
      </c>
    </row>
    <row r="264" spans="1:53" ht="14.1" customHeight="1" outlineLevel="2" x14ac:dyDescent="0.2">
      <c r="A264" s="68"/>
      <c r="B264" s="94"/>
      <c r="C264" s="142"/>
      <c r="D264" s="110"/>
      <c r="E264" s="110"/>
      <c r="F264" s="110"/>
      <c r="G264" s="111"/>
      <c r="H264" s="99" t="s">
        <v>50</v>
      </c>
      <c r="I264" s="100"/>
      <c r="J264" s="101"/>
      <c r="K264" s="101"/>
      <c r="L264" s="102" t="str">
        <f>IF(I264&lt;&gt;0,((VLOOKUP(I264,'1. Standard_Cost'!$B$4:$D$8,2)+VLOOKUP(I264,'1. Standard_Cost'!$B$4:$D$8,3))*J264*K264),"0")</f>
        <v>0</v>
      </c>
      <c r="M264" s="102">
        <f>L264*'1. Standard_Cost'!F77</f>
        <v>0</v>
      </c>
      <c r="N264" s="103"/>
      <c r="O264" s="103"/>
      <c r="P264" s="103"/>
      <c r="Q264" s="103"/>
      <c r="R264" s="104">
        <f>+N264*P264*'1. Standard_Cost'!$B$12</f>
        <v>0</v>
      </c>
      <c r="S264" s="104">
        <f>+N264*O264*P264*'1. Standard_Cost'!$C$12</f>
        <v>0</v>
      </c>
      <c r="T264" s="104">
        <f>+N264*P264*Q264*'1. Standard_Cost'!$D$12</f>
        <v>0</v>
      </c>
      <c r="U264" s="104">
        <f>+N264*O264*'1. Standard_Cost'!$E$12</f>
        <v>0</v>
      </c>
      <c r="V264" s="103"/>
      <c r="W264" s="103"/>
      <c r="X264" s="103"/>
      <c r="Y264" s="104">
        <f>+V264*((X264*'1. Standard_Cost'!$B$16)+(W264*X264*'1. Standard_Cost'!$C$16))</f>
        <v>0</v>
      </c>
      <c r="Z264" s="103"/>
      <c r="AA264" s="103"/>
      <c r="AB264" s="104">
        <f>+Z264*'1. Standard_Cost'!$B$20+AA264*'1. Standard_Cost'!$C$20</f>
        <v>0</v>
      </c>
      <c r="AC264" s="105"/>
      <c r="AD264" s="106"/>
      <c r="AE264" s="104">
        <f>SUM(AD264,AC264,AB264,Y264,U264,T264,S264,R264)*'1. Standard_Cost'!B101</f>
        <v>0</v>
      </c>
      <c r="AF264" s="104">
        <f t="shared" ref="AF264:AF266" si="440">SUM(AD264,AE264)</f>
        <v>0</v>
      </c>
      <c r="AG264" s="103"/>
      <c r="AH264" s="103">
        <v>0</v>
      </c>
      <c r="AI264" s="103">
        <v>0</v>
      </c>
      <c r="AJ264" s="107"/>
      <c r="AK264" s="107"/>
      <c r="AL264" s="107"/>
      <c r="AM264" s="104">
        <f>AG264*'1. Standard_Cost'!B97+'Incremental_Cost Year 2021'!AH271*'1. Standard_Cost'!C97+'Incremental_Cost Year 2021'!AI271*'1. Standard_Cost'!D97+'Incremental_Cost Year 2021'!AJ271+'Incremental_Cost Year 2021'!AL271+AK264</f>
        <v>0</v>
      </c>
      <c r="AN264" s="104">
        <f>AM264*'1. Standard_Cost'!C101</f>
        <v>0</v>
      </c>
      <c r="AO264" s="107"/>
      <c r="AQ264" s="104">
        <f t="shared" si="436"/>
        <v>0</v>
      </c>
      <c r="AR264" s="104">
        <f t="shared" si="437"/>
        <v>0</v>
      </c>
      <c r="AS264" s="104">
        <f t="shared" si="438"/>
        <v>0</v>
      </c>
      <c r="AT264" s="104">
        <f t="shared" ref="AT264:AT266" si="441">SUM(AQ264,AR264,AS264)</f>
        <v>0</v>
      </c>
      <c r="AU264" s="108"/>
      <c r="AV264" s="108">
        <v>0</v>
      </c>
      <c r="AW264" s="108"/>
      <c r="AX264" s="108"/>
      <c r="AY264" s="108"/>
      <c r="AZ264" s="108"/>
      <c r="BA264" s="109">
        <f t="shared" si="439"/>
        <v>0</v>
      </c>
    </row>
    <row r="265" spans="1:53" ht="14.1" customHeight="1" outlineLevel="2" x14ac:dyDescent="0.2">
      <c r="A265" s="68"/>
      <c r="B265" s="94"/>
      <c r="C265" s="142"/>
      <c r="D265" s="110"/>
      <c r="E265" s="110"/>
      <c r="F265" s="110"/>
      <c r="G265" s="111"/>
      <c r="H265" s="99" t="s">
        <v>51</v>
      </c>
      <c r="I265" s="100"/>
      <c r="J265" s="101"/>
      <c r="K265" s="101"/>
      <c r="L265" s="102" t="str">
        <f>IF(I265&lt;&gt;0,((VLOOKUP(I265,'1. Standard_Cost'!$B$4:$D$8,2)+VLOOKUP(I265,'1. Standard_Cost'!$B$4:$D$8,3))*J265*K265),"0")</f>
        <v>0</v>
      </c>
      <c r="M265" s="102">
        <f>L265*'1. Standard_Cost'!F77</f>
        <v>0</v>
      </c>
      <c r="N265" s="103"/>
      <c r="O265" s="103"/>
      <c r="P265" s="103"/>
      <c r="Q265" s="103"/>
      <c r="R265" s="104">
        <f>+N265*P265*'1. Standard_Cost'!$B$12</f>
        <v>0</v>
      </c>
      <c r="S265" s="104">
        <f>+N265*O265*P265*'1. Standard_Cost'!$C$12</f>
        <v>0</v>
      </c>
      <c r="T265" s="104">
        <f>+N265*P265*Q265*'1. Standard_Cost'!$D$12</f>
        <v>0</v>
      </c>
      <c r="U265" s="104">
        <f>+N265*O265*'1. Standard_Cost'!$E$12</f>
        <v>0</v>
      </c>
      <c r="V265" s="103"/>
      <c r="W265" s="103"/>
      <c r="X265" s="103"/>
      <c r="Y265" s="104">
        <f>+V265*((X265*'1. Standard_Cost'!$B$16)+(W265*X265*'1. Standard_Cost'!$C$16))</f>
        <v>0</v>
      </c>
      <c r="Z265" s="103"/>
      <c r="AA265" s="103"/>
      <c r="AB265" s="104">
        <f>+Z265*'1. Standard_Cost'!$B$20+AA265*'1. Standard_Cost'!$C$20</f>
        <v>0</v>
      </c>
      <c r="AC265" s="105"/>
      <c r="AD265" s="106"/>
      <c r="AE265" s="104">
        <f>SUM(AD265,AC265,AB265,Y265,U265,T265,S265,R265)*'1. Standard_Cost'!B101</f>
        <v>0</v>
      </c>
      <c r="AF265" s="104">
        <f t="shared" si="440"/>
        <v>0</v>
      </c>
      <c r="AG265" s="103"/>
      <c r="AH265" s="103"/>
      <c r="AI265" s="103"/>
      <c r="AJ265" s="107"/>
      <c r="AK265" s="107"/>
      <c r="AL265" s="107"/>
      <c r="AM265" s="104">
        <f>AG265*'1. Standard_Cost'!B97+'Incremental_Cost Year 2021'!AH272*'1. Standard_Cost'!C97+'Incremental_Cost Year 2021'!AI272*'1. Standard_Cost'!D97+'Incremental_Cost Year 2021'!AJ272+'Incremental_Cost Year 2021'!AL272+AK265</f>
        <v>0</v>
      </c>
      <c r="AN265" s="104">
        <f>AM265*'1. Standard_Cost'!C101</f>
        <v>0</v>
      </c>
      <c r="AO265" s="107"/>
      <c r="AQ265" s="104">
        <f t="shared" si="436"/>
        <v>0</v>
      </c>
      <c r="AR265" s="104">
        <f t="shared" si="437"/>
        <v>0</v>
      </c>
      <c r="AS265" s="104">
        <f t="shared" si="438"/>
        <v>0</v>
      </c>
      <c r="AT265" s="104">
        <f t="shared" si="441"/>
        <v>0</v>
      </c>
      <c r="AU265" s="108"/>
      <c r="AV265" s="108"/>
      <c r="AW265" s="108"/>
      <c r="AX265" s="108"/>
      <c r="AY265" s="108"/>
      <c r="AZ265" s="108"/>
      <c r="BA265" s="109">
        <f t="shared" si="439"/>
        <v>0</v>
      </c>
    </row>
    <row r="266" spans="1:53" ht="14.1" customHeight="1" outlineLevel="2" x14ac:dyDescent="0.2">
      <c r="A266" s="68"/>
      <c r="B266" s="94"/>
      <c r="C266" s="142"/>
      <c r="D266" s="110"/>
      <c r="E266" s="110"/>
      <c r="F266" s="110"/>
      <c r="G266" s="111"/>
      <c r="H266" s="112" t="s">
        <v>179</v>
      </c>
      <c r="I266" s="100"/>
      <c r="J266" s="101"/>
      <c r="K266" s="101"/>
      <c r="L266" s="102" t="str">
        <f>IF(I266&lt;&gt;0,((VLOOKUP(I266,'1. Standard_Cost'!$B$4:$D$8,2)+VLOOKUP(I266,'1. Standard_Cost'!$B$4:$D$8,3))*J266*K266),"0")</f>
        <v>0</v>
      </c>
      <c r="M266" s="102">
        <f>L266*'1. Standard_Cost'!F77</f>
        <v>0</v>
      </c>
      <c r="N266" s="103"/>
      <c r="O266" s="103"/>
      <c r="P266" s="103"/>
      <c r="Q266" s="103"/>
      <c r="R266" s="104">
        <f>+N266*P266*'1. Standard_Cost'!$B$12</f>
        <v>0</v>
      </c>
      <c r="S266" s="104">
        <f>+N266*O266*P266*'1. Standard_Cost'!$C$12</f>
        <v>0</v>
      </c>
      <c r="T266" s="104">
        <f>+N266*P266*Q266*'1. Standard_Cost'!$D$12</f>
        <v>0</v>
      </c>
      <c r="U266" s="104">
        <f>+N266*O266*'1. Standard_Cost'!$E$12</f>
        <v>0</v>
      </c>
      <c r="V266" s="103"/>
      <c r="W266" s="103"/>
      <c r="X266" s="103"/>
      <c r="Y266" s="104">
        <f>+V266*((X266*'1. Standard_Cost'!$B$16)+(W266*X266*'1. Standard_Cost'!$C$16))</f>
        <v>0</v>
      </c>
      <c r="Z266" s="103"/>
      <c r="AA266" s="103"/>
      <c r="AB266" s="104">
        <f>+Z266*'1. Standard_Cost'!$B$20+AA266*'1. Standard_Cost'!$C$20</f>
        <v>0</v>
      </c>
      <c r="AC266" s="105"/>
      <c r="AD266" s="106"/>
      <c r="AE266" s="104">
        <f>SUM(AD266,AC266,AB266,Y266,U266,T266,S266,R266)*'1. Standard_Cost'!B101</f>
        <v>0</v>
      </c>
      <c r="AF266" s="104">
        <f t="shared" si="440"/>
        <v>0</v>
      </c>
      <c r="AG266" s="103"/>
      <c r="AH266" s="103"/>
      <c r="AI266" s="103"/>
      <c r="AJ266" s="107"/>
      <c r="AK266" s="107"/>
      <c r="AL266" s="107"/>
      <c r="AM266" s="104">
        <f>AG266*'1. Standard_Cost'!B97+'Incremental_Cost Year 2021'!AH273*'1. Standard_Cost'!C97+'Incremental_Cost Year 2021'!AI273*'1. Standard_Cost'!D97+'Incremental_Cost Year 2021'!AJ273+'Incremental_Cost Year 2021'!AL273+AK266</f>
        <v>0</v>
      </c>
      <c r="AN266" s="104">
        <f>AM266*'1. Standard_Cost'!C101</f>
        <v>0</v>
      </c>
      <c r="AO266" s="107"/>
      <c r="AQ266" s="104">
        <f t="shared" si="436"/>
        <v>0</v>
      </c>
      <c r="AR266" s="104">
        <f t="shared" si="437"/>
        <v>0</v>
      </c>
      <c r="AS266" s="104">
        <f t="shared" si="438"/>
        <v>0</v>
      </c>
      <c r="AT266" s="104">
        <f t="shared" si="441"/>
        <v>0</v>
      </c>
      <c r="AU266" s="108"/>
      <c r="AV266" s="108"/>
      <c r="AW266" s="108"/>
      <c r="AX266" s="108"/>
      <c r="AY266" s="108"/>
      <c r="AZ266" s="108"/>
      <c r="BA266" s="109">
        <f t="shared" si="439"/>
        <v>0</v>
      </c>
    </row>
    <row r="267" spans="1:53" ht="24.6" customHeight="1" outlineLevel="1" x14ac:dyDescent="0.2">
      <c r="A267" s="68"/>
      <c r="B267" s="141"/>
      <c r="C267" s="142"/>
      <c r="D267" s="113" t="s">
        <v>48</v>
      </c>
      <c r="E267" s="113" t="s">
        <v>268</v>
      </c>
      <c r="F267" s="114" t="s">
        <v>154</v>
      </c>
      <c r="G267" s="115" t="s">
        <v>155</v>
      </c>
      <c r="H267" s="122" t="s">
        <v>269</v>
      </c>
      <c r="I267" s="117"/>
      <c r="J267" s="117"/>
      <c r="K267" s="117"/>
      <c r="L267" s="118">
        <f>SUM(L263:L266)</f>
        <v>0</v>
      </c>
      <c r="M267" s="118">
        <f>SUM(M263:M266)</f>
        <v>0</v>
      </c>
      <c r="N267" s="117"/>
      <c r="O267" s="117"/>
      <c r="P267" s="117"/>
      <c r="Q267" s="117"/>
      <c r="R267" s="119">
        <f>SUM(R263:R266)</f>
        <v>0</v>
      </c>
      <c r="S267" s="119">
        <f>SUM(S263:S266)</f>
        <v>0</v>
      </c>
      <c r="T267" s="119">
        <f>SUM(T263:T266)</f>
        <v>0</v>
      </c>
      <c r="U267" s="119">
        <f>SUM(U263:U266)</f>
        <v>0</v>
      </c>
      <c r="V267" s="117"/>
      <c r="W267" s="117"/>
      <c r="X267" s="117"/>
      <c r="Y267" s="118">
        <f>SUM(Y263:Y266)</f>
        <v>0</v>
      </c>
      <c r="Z267" s="117"/>
      <c r="AA267" s="117"/>
      <c r="AB267" s="118">
        <f t="shared" ref="AB267:AF267" si="442">SUM(AB263:AB266)</f>
        <v>0</v>
      </c>
      <c r="AC267" s="118">
        <f t="shared" si="442"/>
        <v>0</v>
      </c>
      <c r="AD267" s="118">
        <f t="shared" si="442"/>
        <v>0</v>
      </c>
      <c r="AE267" s="118">
        <f t="shared" si="442"/>
        <v>0</v>
      </c>
      <c r="AF267" s="118">
        <f t="shared" si="442"/>
        <v>0</v>
      </c>
      <c r="AG267" s="117"/>
      <c r="AH267" s="117"/>
      <c r="AI267" s="117"/>
      <c r="AJ267" s="119">
        <f>SUM(AJ263:AJ266)</f>
        <v>0</v>
      </c>
      <c r="AK267" s="119">
        <f t="shared" ref="AK267:AN267" si="443">SUM(AK263:AK266)</f>
        <v>0</v>
      </c>
      <c r="AL267" s="119">
        <f t="shared" si="443"/>
        <v>0</v>
      </c>
      <c r="AM267" s="119">
        <f t="shared" si="443"/>
        <v>0</v>
      </c>
      <c r="AN267" s="119">
        <f t="shared" si="443"/>
        <v>0</v>
      </c>
      <c r="AO267" s="116"/>
      <c r="AP267" s="120"/>
      <c r="AQ267" s="121">
        <f t="shared" ref="AQ267:BA267" si="444">SUM(AQ263:AQ266)</f>
        <v>0</v>
      </c>
      <c r="AR267" s="121">
        <f t="shared" si="444"/>
        <v>0</v>
      </c>
      <c r="AS267" s="121">
        <f t="shared" si="444"/>
        <v>0</v>
      </c>
      <c r="AT267" s="121">
        <f t="shared" si="444"/>
        <v>0</v>
      </c>
      <c r="AU267" s="121">
        <f t="shared" si="444"/>
        <v>0</v>
      </c>
      <c r="AV267" s="121">
        <f t="shared" si="444"/>
        <v>0</v>
      </c>
      <c r="AW267" s="121">
        <f t="shared" si="444"/>
        <v>0</v>
      </c>
      <c r="AX267" s="121">
        <f t="shared" si="444"/>
        <v>0</v>
      </c>
      <c r="AY267" s="121">
        <f t="shared" si="444"/>
        <v>0</v>
      </c>
      <c r="AZ267" s="121">
        <f t="shared" si="444"/>
        <v>0</v>
      </c>
      <c r="BA267" s="121">
        <f t="shared" si="444"/>
        <v>0</v>
      </c>
    </row>
    <row r="268" spans="1:53" ht="14.1" customHeight="1" outlineLevel="2" x14ac:dyDescent="0.2">
      <c r="A268" s="68"/>
      <c r="B268" s="94"/>
      <c r="C268" s="142"/>
      <c r="D268" s="96"/>
      <c r="E268" s="96"/>
      <c r="F268" s="97"/>
      <c r="G268" s="98"/>
      <c r="H268" s="99" t="s">
        <v>49</v>
      </c>
      <c r="I268" s="100"/>
      <c r="J268" s="101"/>
      <c r="K268" s="101"/>
      <c r="L268" s="102" t="str">
        <f>IF(I268&lt;&gt;0,((VLOOKUP(I268,'1. Standard_Cost'!$B$4:$D$8,2)+VLOOKUP(I268,'1. Standard_Cost'!$B$4:$D$8,3))*J268*K268),"0")</f>
        <v>0</v>
      </c>
      <c r="M268" s="102">
        <f>L268*'1. Standard_Cost'!F82</f>
        <v>0</v>
      </c>
      <c r="N268" s="103"/>
      <c r="O268" s="103"/>
      <c r="P268" s="103"/>
      <c r="Q268" s="103"/>
      <c r="R268" s="104">
        <f>+N268*P268*'1. Standard_Cost'!$B$12</f>
        <v>0</v>
      </c>
      <c r="S268" s="104">
        <f>+N268*O268*P268*'1. Standard_Cost'!$C$12</f>
        <v>0</v>
      </c>
      <c r="T268" s="104">
        <f>+N268*P268*Q268*'1. Standard_Cost'!$D$12</f>
        <v>0</v>
      </c>
      <c r="U268" s="104">
        <f>+N268*O268*'1. Standard_Cost'!$E$12</f>
        <v>0</v>
      </c>
      <c r="V268" s="103"/>
      <c r="W268" s="103"/>
      <c r="X268" s="103"/>
      <c r="Y268" s="104">
        <f>+V268*((X268*'1. Standard_Cost'!$B$16)+(W268*X268*'1. Standard_Cost'!$C$16))</f>
        <v>0</v>
      </c>
      <c r="Z268" s="103"/>
      <c r="AA268" s="103"/>
      <c r="AB268" s="104">
        <f>+Z268*'1. Standard_Cost'!$B$20+AA268*'1. Standard_Cost'!$C$20</f>
        <v>0</v>
      </c>
      <c r="AC268" s="105"/>
      <c r="AD268" s="106"/>
      <c r="AE268" s="104">
        <f>SUM(AD268,AC268,AB268,Y268,U268,T268,S268,R268)*'1. Standard_Cost'!B106</f>
        <v>0</v>
      </c>
      <c r="AF268" s="104">
        <f>SUM(AD268,AE268)</f>
        <v>0</v>
      </c>
      <c r="AG268" s="103"/>
      <c r="AH268" s="103"/>
      <c r="AI268" s="103"/>
      <c r="AJ268" s="107"/>
      <c r="AK268" s="107"/>
      <c r="AL268" s="107"/>
      <c r="AM268" s="104">
        <f>AG268*'1. Standard_Cost'!B102+'Incremental_Cost Year 2021'!AH275*'1. Standard_Cost'!C102+'Incremental_Cost Year 2021'!AI275*'1. Standard_Cost'!D102+'Incremental_Cost Year 2021'!AJ275+'Incremental_Cost Year 2021'!AL275+AK268</f>
        <v>0</v>
      </c>
      <c r="AN268" s="104">
        <f>AM268*'1. Standard_Cost'!C106</f>
        <v>0</v>
      </c>
      <c r="AO268" s="107"/>
      <c r="AQ268" s="104">
        <f t="shared" ref="AQ268:AQ271" si="445">L268+M268</f>
        <v>0</v>
      </c>
      <c r="AR268" s="104">
        <f t="shared" ref="AR268:AR271" si="446">AF268</f>
        <v>0</v>
      </c>
      <c r="AS268" s="104">
        <f t="shared" ref="AS268:AS271" si="447">AM268+AN268</f>
        <v>0</v>
      </c>
      <c r="AT268" s="104">
        <f>SUM(AQ268,AR268,AS268)</f>
        <v>0</v>
      </c>
      <c r="AU268" s="108"/>
      <c r="AV268" s="108"/>
      <c r="AW268" s="108"/>
      <c r="AX268" s="108"/>
      <c r="AY268" s="108"/>
      <c r="AZ268" s="108"/>
      <c r="BA268" s="109">
        <f t="shared" ref="BA268:BA271" si="448">SUM(AU268:AZ268)-AT268</f>
        <v>0</v>
      </c>
    </row>
    <row r="269" spans="1:53" ht="14.1" customHeight="1" outlineLevel="2" x14ac:dyDescent="0.2">
      <c r="A269" s="68"/>
      <c r="B269" s="94"/>
      <c r="C269" s="142"/>
      <c r="D269" s="110"/>
      <c r="E269" s="110"/>
      <c r="F269" s="110"/>
      <c r="G269" s="111"/>
      <c r="H269" s="99" t="s">
        <v>50</v>
      </c>
      <c r="I269" s="100"/>
      <c r="J269" s="101"/>
      <c r="K269" s="101"/>
      <c r="L269" s="102" t="str">
        <f>IF(I269&lt;&gt;0,((VLOOKUP(I269,'1. Standard_Cost'!$B$4:$D$8,2)+VLOOKUP(I269,'1. Standard_Cost'!$B$4:$D$8,3))*J269*K269),"0")</f>
        <v>0</v>
      </c>
      <c r="M269" s="102">
        <f>L269*'1. Standard_Cost'!F82</f>
        <v>0</v>
      </c>
      <c r="N269" s="103"/>
      <c r="O269" s="103"/>
      <c r="P269" s="103"/>
      <c r="Q269" s="103"/>
      <c r="R269" s="104">
        <f>+N269*P269*'1. Standard_Cost'!$B$12</f>
        <v>0</v>
      </c>
      <c r="S269" s="104">
        <f>+N269*O269*P269*'1. Standard_Cost'!$C$12</f>
        <v>0</v>
      </c>
      <c r="T269" s="104">
        <f>+N269*P269*Q269*'1. Standard_Cost'!$D$12</f>
        <v>0</v>
      </c>
      <c r="U269" s="104">
        <f>+N269*O269*'1. Standard_Cost'!$E$12</f>
        <v>0</v>
      </c>
      <c r="V269" s="103"/>
      <c r="W269" s="103"/>
      <c r="X269" s="103"/>
      <c r="Y269" s="104">
        <f>+V269*((X269*'1. Standard_Cost'!$B$16)+(W269*X269*'1. Standard_Cost'!$C$16))</f>
        <v>0</v>
      </c>
      <c r="Z269" s="103"/>
      <c r="AA269" s="103"/>
      <c r="AB269" s="104">
        <f>+Z269*'1. Standard_Cost'!$B$20+AA269*'1. Standard_Cost'!$C$20</f>
        <v>0</v>
      </c>
      <c r="AC269" s="105"/>
      <c r="AD269" s="106"/>
      <c r="AE269" s="104">
        <f>SUM(AD269,AC269,AB269,Y269,U269,T269,S269,R269)*'1. Standard_Cost'!B106</f>
        <v>0</v>
      </c>
      <c r="AF269" s="104">
        <f t="shared" ref="AF269:AF271" si="449">SUM(AD269,AE269)</f>
        <v>0</v>
      </c>
      <c r="AG269" s="103"/>
      <c r="AH269" s="103">
        <v>0</v>
      </c>
      <c r="AI269" s="103">
        <v>0</v>
      </c>
      <c r="AJ269" s="107"/>
      <c r="AK269" s="107"/>
      <c r="AL269" s="107"/>
      <c r="AM269" s="104">
        <f>AG269*'1. Standard_Cost'!B102+'Incremental_Cost Year 2021'!AH276*'1. Standard_Cost'!C102+'Incremental_Cost Year 2021'!AI276*'1. Standard_Cost'!D102+'Incremental_Cost Year 2021'!AJ276+'Incremental_Cost Year 2021'!AL276+AK269</f>
        <v>0</v>
      </c>
      <c r="AN269" s="104">
        <f>AM269*'1. Standard_Cost'!C106</f>
        <v>0</v>
      </c>
      <c r="AO269" s="107"/>
      <c r="AQ269" s="104">
        <f t="shared" si="445"/>
        <v>0</v>
      </c>
      <c r="AR269" s="104">
        <f t="shared" si="446"/>
        <v>0</v>
      </c>
      <c r="AS269" s="104">
        <f t="shared" si="447"/>
        <v>0</v>
      </c>
      <c r="AT269" s="104">
        <f t="shared" ref="AT269:AT271" si="450">SUM(AQ269,AR269,AS269)</f>
        <v>0</v>
      </c>
      <c r="AU269" s="108"/>
      <c r="AV269" s="108">
        <v>0</v>
      </c>
      <c r="AW269" s="108"/>
      <c r="AX269" s="108"/>
      <c r="AY269" s="108"/>
      <c r="AZ269" s="108"/>
      <c r="BA269" s="109">
        <f t="shared" si="448"/>
        <v>0</v>
      </c>
    </row>
    <row r="270" spans="1:53" ht="14.1" customHeight="1" outlineLevel="2" x14ac:dyDescent="0.2">
      <c r="A270" s="68"/>
      <c r="B270" s="94"/>
      <c r="C270" s="142"/>
      <c r="D270" s="110"/>
      <c r="E270" s="110"/>
      <c r="F270" s="110"/>
      <c r="G270" s="111"/>
      <c r="H270" s="99" t="s">
        <v>51</v>
      </c>
      <c r="I270" s="100"/>
      <c r="J270" s="101"/>
      <c r="K270" s="101"/>
      <c r="L270" s="102" t="str">
        <f>IF(I270&lt;&gt;0,((VLOOKUP(I270,'1. Standard_Cost'!$B$4:$D$8,2)+VLOOKUP(I270,'1. Standard_Cost'!$B$4:$D$8,3))*J270*K270),"0")</f>
        <v>0</v>
      </c>
      <c r="M270" s="102">
        <f>L270*'1. Standard_Cost'!F82</f>
        <v>0</v>
      </c>
      <c r="N270" s="103"/>
      <c r="O270" s="103"/>
      <c r="P270" s="103"/>
      <c r="Q270" s="103"/>
      <c r="R270" s="104">
        <f>+N270*P270*'1. Standard_Cost'!$B$12</f>
        <v>0</v>
      </c>
      <c r="S270" s="104">
        <f>+N270*O270*P270*'1. Standard_Cost'!$C$12</f>
        <v>0</v>
      </c>
      <c r="T270" s="104">
        <f>+N270*P270*Q270*'1. Standard_Cost'!$D$12</f>
        <v>0</v>
      </c>
      <c r="U270" s="104">
        <f>+N270*O270*'1. Standard_Cost'!$E$12</f>
        <v>0</v>
      </c>
      <c r="V270" s="103"/>
      <c r="W270" s="103"/>
      <c r="X270" s="103"/>
      <c r="Y270" s="104">
        <f>+V270*((X270*'1. Standard_Cost'!$B$16)+(W270*X270*'1. Standard_Cost'!$C$16))</f>
        <v>0</v>
      </c>
      <c r="Z270" s="103"/>
      <c r="AA270" s="103"/>
      <c r="AB270" s="104">
        <f>+Z270*'1. Standard_Cost'!$B$20+AA270*'1. Standard_Cost'!$C$20</f>
        <v>0</v>
      </c>
      <c r="AC270" s="105"/>
      <c r="AD270" s="106"/>
      <c r="AE270" s="104">
        <f>SUM(AD270,AC270,AB270,Y270,U270,T270,S270,R270)*'1. Standard_Cost'!B106</f>
        <v>0</v>
      </c>
      <c r="AF270" s="104">
        <f t="shared" si="449"/>
        <v>0</v>
      </c>
      <c r="AG270" s="103"/>
      <c r="AH270" s="103"/>
      <c r="AI270" s="103"/>
      <c r="AJ270" s="107"/>
      <c r="AK270" s="107"/>
      <c r="AL270" s="107"/>
      <c r="AM270" s="104">
        <f>AG270*'1. Standard_Cost'!B102+'Incremental_Cost Year 2021'!AH277*'1. Standard_Cost'!C102+'Incremental_Cost Year 2021'!AI277*'1. Standard_Cost'!D102+'Incremental_Cost Year 2021'!AJ277+'Incremental_Cost Year 2021'!AL277+AK270</f>
        <v>0</v>
      </c>
      <c r="AN270" s="104">
        <f>AM270*'1. Standard_Cost'!C106</f>
        <v>0</v>
      </c>
      <c r="AO270" s="107"/>
      <c r="AQ270" s="104">
        <f t="shared" si="445"/>
        <v>0</v>
      </c>
      <c r="AR270" s="104">
        <f t="shared" si="446"/>
        <v>0</v>
      </c>
      <c r="AS270" s="104">
        <f t="shared" si="447"/>
        <v>0</v>
      </c>
      <c r="AT270" s="104">
        <f t="shared" si="450"/>
        <v>0</v>
      </c>
      <c r="AU270" s="108"/>
      <c r="AV270" s="108"/>
      <c r="AW270" s="108"/>
      <c r="AX270" s="108"/>
      <c r="AY270" s="108"/>
      <c r="AZ270" s="108"/>
      <c r="BA270" s="109">
        <f t="shared" si="448"/>
        <v>0</v>
      </c>
    </row>
    <row r="271" spans="1:53" ht="14.1" customHeight="1" outlineLevel="2" x14ac:dyDescent="0.2">
      <c r="A271" s="68"/>
      <c r="B271" s="94"/>
      <c r="C271" s="142"/>
      <c r="D271" s="110"/>
      <c r="E271" s="110"/>
      <c r="F271" s="110"/>
      <c r="G271" s="111"/>
      <c r="H271" s="112" t="s">
        <v>179</v>
      </c>
      <c r="I271" s="100"/>
      <c r="J271" s="101"/>
      <c r="K271" s="101"/>
      <c r="L271" s="102" t="str">
        <f>IF(I271&lt;&gt;0,((VLOOKUP(I271,'1. Standard_Cost'!$B$4:$D$8,2)+VLOOKUP(I271,'1. Standard_Cost'!$B$4:$D$8,3))*J271*K271),"0")</f>
        <v>0</v>
      </c>
      <c r="M271" s="102">
        <f>L271*'1. Standard_Cost'!F82</f>
        <v>0</v>
      </c>
      <c r="N271" s="103"/>
      <c r="O271" s="103"/>
      <c r="P271" s="103"/>
      <c r="Q271" s="103"/>
      <c r="R271" s="104">
        <f>+N271*P271*'1. Standard_Cost'!$B$12</f>
        <v>0</v>
      </c>
      <c r="S271" s="104">
        <f>+N271*O271*P271*'1. Standard_Cost'!$C$12</f>
        <v>0</v>
      </c>
      <c r="T271" s="104">
        <f>+N271*P271*Q271*'1. Standard_Cost'!$D$12</f>
        <v>0</v>
      </c>
      <c r="U271" s="104">
        <f>+N271*O271*'1. Standard_Cost'!$E$12</f>
        <v>0</v>
      </c>
      <c r="V271" s="103"/>
      <c r="W271" s="103"/>
      <c r="X271" s="103"/>
      <c r="Y271" s="104">
        <f>+V271*((X271*'1. Standard_Cost'!$B$16)+(W271*X271*'1. Standard_Cost'!$C$16))</f>
        <v>0</v>
      </c>
      <c r="Z271" s="103"/>
      <c r="AA271" s="103"/>
      <c r="AB271" s="104">
        <f>+Z271*'1. Standard_Cost'!$B$20+AA271*'1. Standard_Cost'!$C$20</f>
        <v>0</v>
      </c>
      <c r="AC271" s="105"/>
      <c r="AD271" s="106"/>
      <c r="AE271" s="104">
        <f>SUM(AD271,AC271,AB271,Y271,U271,T271,S271,R271)*'1. Standard_Cost'!B106</f>
        <v>0</v>
      </c>
      <c r="AF271" s="104">
        <f t="shared" si="449"/>
        <v>0</v>
      </c>
      <c r="AG271" s="103"/>
      <c r="AH271" s="103"/>
      <c r="AI271" s="103"/>
      <c r="AJ271" s="107"/>
      <c r="AK271" s="107"/>
      <c r="AL271" s="107"/>
      <c r="AM271" s="104">
        <f>AG271*'1. Standard_Cost'!B102+'Incremental_Cost Year 2021'!AH278*'1. Standard_Cost'!C102+'Incremental_Cost Year 2021'!AI278*'1. Standard_Cost'!D102+'Incremental_Cost Year 2021'!AJ278+'Incremental_Cost Year 2021'!AL278+AK271</f>
        <v>0</v>
      </c>
      <c r="AN271" s="104">
        <f>AM271*'1. Standard_Cost'!C106</f>
        <v>0</v>
      </c>
      <c r="AO271" s="107"/>
      <c r="AQ271" s="104">
        <f t="shared" si="445"/>
        <v>0</v>
      </c>
      <c r="AR271" s="104">
        <f t="shared" si="446"/>
        <v>0</v>
      </c>
      <c r="AS271" s="104">
        <f t="shared" si="447"/>
        <v>0</v>
      </c>
      <c r="AT271" s="104">
        <f t="shared" si="450"/>
        <v>0</v>
      </c>
      <c r="AU271" s="108"/>
      <c r="AV271" s="108"/>
      <c r="AW271" s="108"/>
      <c r="AX271" s="108"/>
      <c r="AY271" s="108"/>
      <c r="AZ271" s="108"/>
      <c r="BA271" s="109">
        <f t="shared" si="448"/>
        <v>0</v>
      </c>
    </row>
    <row r="272" spans="1:53" ht="24.6" customHeight="1" outlineLevel="1" x14ac:dyDescent="0.2">
      <c r="A272" s="68"/>
      <c r="B272" s="141"/>
      <c r="C272" s="142"/>
      <c r="D272" s="113" t="s">
        <v>48</v>
      </c>
      <c r="E272" s="113" t="s">
        <v>272</v>
      </c>
      <c r="F272" s="114" t="s">
        <v>154</v>
      </c>
      <c r="G272" s="115" t="s">
        <v>155</v>
      </c>
      <c r="H272" s="122" t="s">
        <v>270</v>
      </c>
      <c r="I272" s="117"/>
      <c r="J272" s="117"/>
      <c r="K272" s="117"/>
      <c r="L272" s="118">
        <f>SUM(L268:L271)</f>
        <v>0</v>
      </c>
      <c r="M272" s="118">
        <f>SUM(M268:M271)</f>
        <v>0</v>
      </c>
      <c r="N272" s="117"/>
      <c r="O272" s="117"/>
      <c r="P272" s="117"/>
      <c r="Q272" s="117"/>
      <c r="R272" s="119">
        <f>SUM(R268:R271)</f>
        <v>0</v>
      </c>
      <c r="S272" s="119">
        <f>SUM(S268:S271)</f>
        <v>0</v>
      </c>
      <c r="T272" s="119">
        <f>SUM(T268:T271)</f>
        <v>0</v>
      </c>
      <c r="U272" s="119">
        <f>SUM(U268:U271)</f>
        <v>0</v>
      </c>
      <c r="V272" s="117"/>
      <c r="W272" s="117"/>
      <c r="X272" s="117"/>
      <c r="Y272" s="118">
        <f>SUM(Y268:Y271)</f>
        <v>0</v>
      </c>
      <c r="Z272" s="117"/>
      <c r="AA272" s="117"/>
      <c r="AB272" s="118">
        <f t="shared" ref="AB272:AF272" si="451">SUM(AB268:AB271)</f>
        <v>0</v>
      </c>
      <c r="AC272" s="118">
        <f t="shared" si="451"/>
        <v>0</v>
      </c>
      <c r="AD272" s="118">
        <f t="shared" si="451"/>
        <v>0</v>
      </c>
      <c r="AE272" s="118">
        <f t="shared" si="451"/>
        <v>0</v>
      </c>
      <c r="AF272" s="118">
        <f t="shared" si="451"/>
        <v>0</v>
      </c>
      <c r="AG272" s="117"/>
      <c r="AH272" s="117"/>
      <c r="AI272" s="117"/>
      <c r="AJ272" s="119">
        <f>SUM(AJ268:AJ271)</f>
        <v>0</v>
      </c>
      <c r="AK272" s="119">
        <f t="shared" ref="AK272:AN272" si="452">SUM(AK268:AK271)</f>
        <v>0</v>
      </c>
      <c r="AL272" s="119">
        <f t="shared" si="452"/>
        <v>0</v>
      </c>
      <c r="AM272" s="119">
        <f t="shared" si="452"/>
        <v>0</v>
      </c>
      <c r="AN272" s="119">
        <f t="shared" si="452"/>
        <v>0</v>
      </c>
      <c r="AO272" s="116"/>
      <c r="AP272" s="120"/>
      <c r="AQ272" s="121">
        <f t="shared" ref="AQ272:BA272" si="453">SUM(AQ268:AQ271)</f>
        <v>0</v>
      </c>
      <c r="AR272" s="121">
        <f t="shared" si="453"/>
        <v>0</v>
      </c>
      <c r="AS272" s="121">
        <f t="shared" si="453"/>
        <v>0</v>
      </c>
      <c r="AT272" s="121">
        <f t="shared" si="453"/>
        <v>0</v>
      </c>
      <c r="AU272" s="121">
        <f t="shared" si="453"/>
        <v>0</v>
      </c>
      <c r="AV272" s="121">
        <f t="shared" si="453"/>
        <v>0</v>
      </c>
      <c r="AW272" s="121">
        <f t="shared" si="453"/>
        <v>0</v>
      </c>
      <c r="AX272" s="121">
        <f t="shared" si="453"/>
        <v>0</v>
      </c>
      <c r="AY272" s="121">
        <f t="shared" si="453"/>
        <v>0</v>
      </c>
      <c r="AZ272" s="121">
        <f t="shared" si="453"/>
        <v>0</v>
      </c>
      <c r="BA272" s="121">
        <f t="shared" si="453"/>
        <v>0</v>
      </c>
    </row>
    <row r="273" spans="1:53" ht="14.1" customHeight="1" outlineLevel="2" x14ac:dyDescent="0.2">
      <c r="A273" s="68"/>
      <c r="B273" s="94"/>
      <c r="C273" s="142"/>
      <c r="D273" s="96"/>
      <c r="E273" s="96"/>
      <c r="F273" s="97"/>
      <c r="G273" s="98"/>
      <c r="H273" s="99" t="s">
        <v>49</v>
      </c>
      <c r="I273" s="100"/>
      <c r="J273" s="101"/>
      <c r="K273" s="101"/>
      <c r="L273" s="102" t="str">
        <f>IF(I273&lt;&gt;0,((VLOOKUP(I273,'1. Standard_Cost'!$B$4:$D$8,2)+VLOOKUP(I273,'1. Standard_Cost'!$B$4:$D$8,3))*J273*K273),"0")</f>
        <v>0</v>
      </c>
      <c r="M273" s="102">
        <f>L273*'1. Standard_Cost'!F87</f>
        <v>0</v>
      </c>
      <c r="N273" s="103"/>
      <c r="O273" s="103"/>
      <c r="P273" s="103"/>
      <c r="Q273" s="103"/>
      <c r="R273" s="104">
        <f>+N273*P273*'1. Standard_Cost'!$B$12</f>
        <v>0</v>
      </c>
      <c r="S273" s="104">
        <f>+N273*O273*P273*'1. Standard_Cost'!$C$12</f>
        <v>0</v>
      </c>
      <c r="T273" s="104">
        <f>+N273*P273*Q273*'1. Standard_Cost'!$D$12</f>
        <v>0</v>
      </c>
      <c r="U273" s="104">
        <f>+N273*O273*'1. Standard_Cost'!$E$12</f>
        <v>0</v>
      </c>
      <c r="V273" s="103"/>
      <c r="W273" s="103"/>
      <c r="X273" s="103"/>
      <c r="Y273" s="104">
        <f>+V273*((X273*'1. Standard_Cost'!$B$16)+(W273*X273*'1. Standard_Cost'!$C$16))</f>
        <v>0</v>
      </c>
      <c r="Z273" s="103"/>
      <c r="AA273" s="103"/>
      <c r="AB273" s="104">
        <f>+Z273*'1. Standard_Cost'!$B$20+AA273*'1. Standard_Cost'!$C$20</f>
        <v>0</v>
      </c>
      <c r="AC273" s="105"/>
      <c r="AD273" s="106"/>
      <c r="AE273" s="104">
        <f>SUM(AD273,AC273,AB273,Y273,U273,T273,S273,R273)*'1. Standard_Cost'!B111</f>
        <v>0</v>
      </c>
      <c r="AF273" s="104">
        <f>SUM(AD273,AE273)</f>
        <v>0</v>
      </c>
      <c r="AG273" s="103"/>
      <c r="AH273" s="103"/>
      <c r="AI273" s="103"/>
      <c r="AJ273" s="107"/>
      <c r="AK273" s="107"/>
      <c r="AL273" s="107"/>
      <c r="AM273" s="104">
        <f>AG273*'1. Standard_Cost'!B107+'Incremental_Cost Year 2021'!AH280*'1. Standard_Cost'!C107+'Incremental_Cost Year 2021'!AI280*'1. Standard_Cost'!D107+'Incremental_Cost Year 2021'!AJ280+'Incremental_Cost Year 2021'!AL280+AK273</f>
        <v>0</v>
      </c>
      <c r="AN273" s="104">
        <f>AM273*'1. Standard_Cost'!C111</f>
        <v>0</v>
      </c>
      <c r="AO273" s="107"/>
      <c r="AQ273" s="104">
        <f t="shared" ref="AQ273:AQ276" si="454">L273+M273</f>
        <v>0</v>
      </c>
      <c r="AR273" s="104">
        <f t="shared" ref="AR273:AR276" si="455">AF273</f>
        <v>0</v>
      </c>
      <c r="AS273" s="104">
        <f t="shared" ref="AS273:AS276" si="456">AM273+AN273</f>
        <v>0</v>
      </c>
      <c r="AT273" s="104">
        <f>SUM(AQ273,AR273,AS273)</f>
        <v>0</v>
      </c>
      <c r="AU273" s="108"/>
      <c r="AV273" s="108"/>
      <c r="AW273" s="108"/>
      <c r="AX273" s="108"/>
      <c r="AY273" s="108"/>
      <c r="AZ273" s="108"/>
      <c r="BA273" s="109">
        <f t="shared" ref="BA273:BA276" si="457">SUM(AU273:AZ273)-AT273</f>
        <v>0</v>
      </c>
    </row>
    <row r="274" spans="1:53" ht="14.1" customHeight="1" outlineLevel="2" x14ac:dyDescent="0.2">
      <c r="A274" s="68"/>
      <c r="B274" s="94"/>
      <c r="C274" s="142"/>
      <c r="D274" s="110"/>
      <c r="E274" s="110"/>
      <c r="F274" s="110"/>
      <c r="G274" s="111"/>
      <c r="H274" s="99" t="s">
        <v>50</v>
      </c>
      <c r="I274" s="100"/>
      <c r="J274" s="101"/>
      <c r="K274" s="101"/>
      <c r="L274" s="102" t="str">
        <f>IF(I274&lt;&gt;0,((VLOOKUP(I274,'1. Standard_Cost'!$B$4:$D$8,2)+VLOOKUP(I274,'1. Standard_Cost'!$B$4:$D$8,3))*J274*K274),"0")</f>
        <v>0</v>
      </c>
      <c r="M274" s="102">
        <f>L274*'1. Standard_Cost'!F87</f>
        <v>0</v>
      </c>
      <c r="N274" s="103"/>
      <c r="O274" s="103"/>
      <c r="P274" s="103"/>
      <c r="Q274" s="103"/>
      <c r="R274" s="104">
        <f>+N274*P274*'1. Standard_Cost'!$B$12</f>
        <v>0</v>
      </c>
      <c r="S274" s="104">
        <f>+N274*O274*P274*'1. Standard_Cost'!$C$12</f>
        <v>0</v>
      </c>
      <c r="T274" s="104">
        <f>+N274*P274*Q274*'1. Standard_Cost'!$D$12</f>
        <v>0</v>
      </c>
      <c r="U274" s="104">
        <f>+N274*O274*'1. Standard_Cost'!$E$12</f>
        <v>0</v>
      </c>
      <c r="V274" s="103"/>
      <c r="W274" s="103"/>
      <c r="X274" s="103"/>
      <c r="Y274" s="104">
        <f>+V274*((X274*'1. Standard_Cost'!$B$16)+(W274*X274*'1. Standard_Cost'!$C$16))</f>
        <v>0</v>
      </c>
      <c r="Z274" s="103"/>
      <c r="AA274" s="103"/>
      <c r="AB274" s="104">
        <f>+Z274*'1. Standard_Cost'!$B$20+AA274*'1. Standard_Cost'!$C$20</f>
        <v>0</v>
      </c>
      <c r="AC274" s="105"/>
      <c r="AD274" s="106"/>
      <c r="AE274" s="104">
        <f>SUM(AD274,AC274,AB274,Y274,U274,T274,S274,R274)*'1. Standard_Cost'!B111</f>
        <v>0</v>
      </c>
      <c r="AF274" s="104">
        <f t="shared" ref="AF274:AF276" si="458">SUM(AD274,AE274)</f>
        <v>0</v>
      </c>
      <c r="AG274" s="103"/>
      <c r="AH274" s="103">
        <v>0</v>
      </c>
      <c r="AI274" s="103">
        <v>0</v>
      </c>
      <c r="AJ274" s="107"/>
      <c r="AK274" s="107"/>
      <c r="AL274" s="107"/>
      <c r="AM274" s="104">
        <f>AG274*'1. Standard_Cost'!B107+'Incremental_Cost Year 2021'!AH281*'1. Standard_Cost'!C107+'Incremental_Cost Year 2021'!AI281*'1. Standard_Cost'!D107+'Incremental_Cost Year 2021'!AJ281+'Incremental_Cost Year 2021'!AL281+AK274</f>
        <v>0</v>
      </c>
      <c r="AN274" s="104">
        <f>AM274*'1. Standard_Cost'!C111</f>
        <v>0</v>
      </c>
      <c r="AO274" s="107"/>
      <c r="AQ274" s="104">
        <f t="shared" si="454"/>
        <v>0</v>
      </c>
      <c r="AR274" s="104">
        <f t="shared" si="455"/>
        <v>0</v>
      </c>
      <c r="AS274" s="104">
        <f t="shared" si="456"/>
        <v>0</v>
      </c>
      <c r="AT274" s="104">
        <f t="shared" ref="AT274:AT276" si="459">SUM(AQ274,AR274,AS274)</f>
        <v>0</v>
      </c>
      <c r="AU274" s="108"/>
      <c r="AV274" s="108">
        <v>0</v>
      </c>
      <c r="AW274" s="108"/>
      <c r="AX274" s="108"/>
      <c r="AY274" s="108"/>
      <c r="AZ274" s="108"/>
      <c r="BA274" s="109">
        <f t="shared" si="457"/>
        <v>0</v>
      </c>
    </row>
    <row r="275" spans="1:53" ht="14.1" customHeight="1" outlineLevel="2" x14ac:dyDescent="0.2">
      <c r="A275" s="68"/>
      <c r="B275" s="94"/>
      <c r="C275" s="142"/>
      <c r="D275" s="110"/>
      <c r="E275" s="110"/>
      <c r="F275" s="110"/>
      <c r="G275" s="111"/>
      <c r="H275" s="99" t="s">
        <v>51</v>
      </c>
      <c r="I275" s="100"/>
      <c r="J275" s="101"/>
      <c r="K275" s="101"/>
      <c r="L275" s="102" t="str">
        <f>IF(I275&lt;&gt;0,((VLOOKUP(I275,'1. Standard_Cost'!$B$4:$D$8,2)+VLOOKUP(I275,'1. Standard_Cost'!$B$4:$D$8,3))*J275*K275),"0")</f>
        <v>0</v>
      </c>
      <c r="M275" s="102">
        <f>L275*'1. Standard_Cost'!F87</f>
        <v>0</v>
      </c>
      <c r="N275" s="103"/>
      <c r="O275" s="103"/>
      <c r="P275" s="103"/>
      <c r="Q275" s="103"/>
      <c r="R275" s="104">
        <f>+N275*P275*'1. Standard_Cost'!$B$12</f>
        <v>0</v>
      </c>
      <c r="S275" s="104">
        <f>+N275*O275*P275*'1. Standard_Cost'!$C$12</f>
        <v>0</v>
      </c>
      <c r="T275" s="104">
        <f>+N275*P275*Q275*'1. Standard_Cost'!$D$12</f>
        <v>0</v>
      </c>
      <c r="U275" s="104">
        <f>+N275*O275*'1. Standard_Cost'!$E$12</f>
        <v>0</v>
      </c>
      <c r="V275" s="103"/>
      <c r="W275" s="103"/>
      <c r="X275" s="103"/>
      <c r="Y275" s="104">
        <f>+V275*((X275*'1. Standard_Cost'!$B$16)+(W275*X275*'1. Standard_Cost'!$C$16))</f>
        <v>0</v>
      </c>
      <c r="Z275" s="103"/>
      <c r="AA275" s="103"/>
      <c r="AB275" s="104">
        <f>+Z275*'1. Standard_Cost'!$B$20+AA275*'1. Standard_Cost'!$C$20</f>
        <v>0</v>
      </c>
      <c r="AC275" s="105"/>
      <c r="AD275" s="106"/>
      <c r="AE275" s="104">
        <f>SUM(AD275,AC275,AB275,Y275,U275,T275,S275,R275)*'1. Standard_Cost'!B111</f>
        <v>0</v>
      </c>
      <c r="AF275" s="104">
        <f t="shared" si="458"/>
        <v>0</v>
      </c>
      <c r="AG275" s="103"/>
      <c r="AH275" s="103"/>
      <c r="AI275" s="103"/>
      <c r="AJ275" s="107"/>
      <c r="AK275" s="107"/>
      <c r="AL275" s="107"/>
      <c r="AM275" s="104">
        <f>AG275*'1. Standard_Cost'!B107+'Incremental_Cost Year 2021'!AH282*'1. Standard_Cost'!C107+'Incremental_Cost Year 2021'!AI282*'1. Standard_Cost'!D107+'Incremental_Cost Year 2021'!AJ282+'Incremental_Cost Year 2021'!AL282+AK275</f>
        <v>0</v>
      </c>
      <c r="AN275" s="104">
        <f>AM275*'1. Standard_Cost'!C111</f>
        <v>0</v>
      </c>
      <c r="AO275" s="107"/>
      <c r="AQ275" s="104">
        <f t="shared" si="454"/>
        <v>0</v>
      </c>
      <c r="AR275" s="104">
        <f t="shared" si="455"/>
        <v>0</v>
      </c>
      <c r="AS275" s="104">
        <f t="shared" si="456"/>
        <v>0</v>
      </c>
      <c r="AT275" s="104">
        <f t="shared" si="459"/>
        <v>0</v>
      </c>
      <c r="AU275" s="108"/>
      <c r="AV275" s="108"/>
      <c r="AW275" s="108"/>
      <c r="AX275" s="108"/>
      <c r="AY275" s="108"/>
      <c r="AZ275" s="108"/>
      <c r="BA275" s="109">
        <f t="shared" si="457"/>
        <v>0</v>
      </c>
    </row>
    <row r="276" spans="1:53" ht="14.1" customHeight="1" outlineLevel="2" x14ac:dyDescent="0.2">
      <c r="A276" s="68"/>
      <c r="B276" s="94"/>
      <c r="C276" s="142"/>
      <c r="D276" s="110"/>
      <c r="E276" s="110"/>
      <c r="F276" s="110"/>
      <c r="G276" s="111"/>
      <c r="H276" s="112" t="s">
        <v>179</v>
      </c>
      <c r="I276" s="100"/>
      <c r="J276" s="101"/>
      <c r="K276" s="101"/>
      <c r="L276" s="102" t="str">
        <f>IF(I276&lt;&gt;0,((VLOOKUP(I276,'1. Standard_Cost'!$B$4:$D$8,2)+VLOOKUP(I276,'1. Standard_Cost'!$B$4:$D$8,3))*J276*K276),"0")</f>
        <v>0</v>
      </c>
      <c r="M276" s="102">
        <f>L276*'1. Standard_Cost'!F87</f>
        <v>0</v>
      </c>
      <c r="N276" s="103"/>
      <c r="O276" s="103"/>
      <c r="P276" s="103"/>
      <c r="Q276" s="103"/>
      <c r="R276" s="104">
        <f>+N276*P276*'1. Standard_Cost'!$B$12</f>
        <v>0</v>
      </c>
      <c r="S276" s="104">
        <f>+N276*O276*P276*'1. Standard_Cost'!$C$12</f>
        <v>0</v>
      </c>
      <c r="T276" s="104">
        <f>+N276*P276*Q276*'1. Standard_Cost'!$D$12</f>
        <v>0</v>
      </c>
      <c r="U276" s="104">
        <f>+N276*O276*'1. Standard_Cost'!$E$12</f>
        <v>0</v>
      </c>
      <c r="V276" s="103"/>
      <c r="W276" s="103"/>
      <c r="X276" s="103"/>
      <c r="Y276" s="104">
        <f>+V276*((X276*'1. Standard_Cost'!$B$16)+(W276*X276*'1. Standard_Cost'!$C$16))</f>
        <v>0</v>
      </c>
      <c r="Z276" s="103"/>
      <c r="AA276" s="103"/>
      <c r="AB276" s="104">
        <f>+Z276*'1. Standard_Cost'!$B$20+AA276*'1. Standard_Cost'!$C$20</f>
        <v>0</v>
      </c>
      <c r="AC276" s="105"/>
      <c r="AD276" s="106"/>
      <c r="AE276" s="104">
        <f>SUM(AD276,AC276,AB276,Y276,U276,T276,S276,R276)*'1. Standard_Cost'!B111</f>
        <v>0</v>
      </c>
      <c r="AF276" s="104">
        <f t="shared" si="458"/>
        <v>0</v>
      </c>
      <c r="AG276" s="103"/>
      <c r="AH276" s="103"/>
      <c r="AI276" s="103"/>
      <c r="AJ276" s="107"/>
      <c r="AK276" s="107"/>
      <c r="AL276" s="107"/>
      <c r="AM276" s="104">
        <f>AG276*'1. Standard_Cost'!B107+'Incremental_Cost Year 2021'!AH283*'1. Standard_Cost'!C107+'Incremental_Cost Year 2021'!AI283*'1. Standard_Cost'!D107+'Incremental_Cost Year 2021'!AJ283+'Incremental_Cost Year 2021'!AL283+AK276</f>
        <v>0</v>
      </c>
      <c r="AN276" s="104">
        <f>AM276*'1. Standard_Cost'!C111</f>
        <v>0</v>
      </c>
      <c r="AO276" s="107"/>
      <c r="AQ276" s="104">
        <f t="shared" si="454"/>
        <v>0</v>
      </c>
      <c r="AR276" s="104">
        <f t="shared" si="455"/>
        <v>0</v>
      </c>
      <c r="AS276" s="104">
        <f t="shared" si="456"/>
        <v>0</v>
      </c>
      <c r="AT276" s="104">
        <f t="shared" si="459"/>
        <v>0</v>
      </c>
      <c r="AU276" s="108"/>
      <c r="AV276" s="108"/>
      <c r="AW276" s="108"/>
      <c r="AX276" s="108"/>
      <c r="AY276" s="108"/>
      <c r="AZ276" s="108"/>
      <c r="BA276" s="109">
        <f t="shared" si="457"/>
        <v>0</v>
      </c>
    </row>
    <row r="277" spans="1:53" ht="24.6" customHeight="1" outlineLevel="1" x14ac:dyDescent="0.2">
      <c r="A277" s="68"/>
      <c r="B277" s="141"/>
      <c r="C277" s="142"/>
      <c r="D277" s="113" t="s">
        <v>48</v>
      </c>
      <c r="E277" s="113" t="s">
        <v>273</v>
      </c>
      <c r="F277" s="114" t="s">
        <v>154</v>
      </c>
      <c r="G277" s="115" t="s">
        <v>155</v>
      </c>
      <c r="H277" s="122" t="s">
        <v>271</v>
      </c>
      <c r="I277" s="117"/>
      <c r="J277" s="117"/>
      <c r="K277" s="117"/>
      <c r="L277" s="118">
        <f>SUM(L273:L276)</f>
        <v>0</v>
      </c>
      <c r="M277" s="118">
        <f>SUM(M273:M276)</f>
        <v>0</v>
      </c>
      <c r="N277" s="117"/>
      <c r="O277" s="117"/>
      <c r="P277" s="117"/>
      <c r="Q277" s="117"/>
      <c r="R277" s="119">
        <f>SUM(R273:R276)</f>
        <v>0</v>
      </c>
      <c r="S277" s="119">
        <f>SUM(S273:S276)</f>
        <v>0</v>
      </c>
      <c r="T277" s="119">
        <f>SUM(T273:T276)</f>
        <v>0</v>
      </c>
      <c r="U277" s="119">
        <f>SUM(U273:U276)</f>
        <v>0</v>
      </c>
      <c r="V277" s="117"/>
      <c r="W277" s="117"/>
      <c r="X277" s="117"/>
      <c r="Y277" s="118">
        <f>SUM(Y273:Y276)</f>
        <v>0</v>
      </c>
      <c r="Z277" s="117"/>
      <c r="AA277" s="117"/>
      <c r="AB277" s="118">
        <f t="shared" ref="AB277:AF277" si="460">SUM(AB273:AB276)</f>
        <v>0</v>
      </c>
      <c r="AC277" s="118">
        <f t="shared" si="460"/>
        <v>0</v>
      </c>
      <c r="AD277" s="118">
        <f t="shared" si="460"/>
        <v>0</v>
      </c>
      <c r="AE277" s="118">
        <f t="shared" si="460"/>
        <v>0</v>
      </c>
      <c r="AF277" s="118">
        <f t="shared" si="460"/>
        <v>0</v>
      </c>
      <c r="AG277" s="117"/>
      <c r="AH277" s="117"/>
      <c r="AI277" s="117"/>
      <c r="AJ277" s="119">
        <f>SUM(AJ273:AJ276)</f>
        <v>0</v>
      </c>
      <c r="AK277" s="119">
        <f t="shared" ref="AK277:AN277" si="461">SUM(AK273:AK276)</f>
        <v>0</v>
      </c>
      <c r="AL277" s="119">
        <f t="shared" si="461"/>
        <v>0</v>
      </c>
      <c r="AM277" s="119">
        <f t="shared" si="461"/>
        <v>0</v>
      </c>
      <c r="AN277" s="119">
        <f t="shared" si="461"/>
        <v>0</v>
      </c>
      <c r="AO277" s="116"/>
      <c r="AP277" s="120"/>
      <c r="AQ277" s="121">
        <f t="shared" ref="AQ277:BA277" si="462">SUM(AQ273:AQ276)</f>
        <v>0</v>
      </c>
      <c r="AR277" s="121">
        <f t="shared" si="462"/>
        <v>0</v>
      </c>
      <c r="AS277" s="121">
        <f t="shared" si="462"/>
        <v>0</v>
      </c>
      <c r="AT277" s="121">
        <f t="shared" si="462"/>
        <v>0</v>
      </c>
      <c r="AU277" s="121">
        <f t="shared" si="462"/>
        <v>0</v>
      </c>
      <c r="AV277" s="121">
        <f t="shared" si="462"/>
        <v>0</v>
      </c>
      <c r="AW277" s="121">
        <f t="shared" si="462"/>
        <v>0</v>
      </c>
      <c r="AX277" s="121">
        <f t="shared" si="462"/>
        <v>0</v>
      </c>
      <c r="AY277" s="121">
        <f t="shared" si="462"/>
        <v>0</v>
      </c>
      <c r="AZ277" s="121">
        <f t="shared" si="462"/>
        <v>0</v>
      </c>
      <c r="BA277" s="121">
        <f t="shared" si="462"/>
        <v>0</v>
      </c>
    </row>
    <row r="278" spans="1:53" ht="14.1" customHeight="1" outlineLevel="2" x14ac:dyDescent="0.2">
      <c r="A278" s="68"/>
      <c r="B278" s="94"/>
      <c r="C278" s="142"/>
      <c r="D278" s="96"/>
      <c r="E278" s="96"/>
      <c r="F278" s="97"/>
      <c r="G278" s="98"/>
      <c r="H278" s="99" t="s">
        <v>49</v>
      </c>
      <c r="I278" s="100"/>
      <c r="J278" s="101"/>
      <c r="K278" s="101"/>
      <c r="L278" s="102" t="str">
        <f>IF(I278&lt;&gt;0,((VLOOKUP(I278,'1. Standard_Cost'!$B$4:$D$8,2)+VLOOKUP(I278,'1. Standard_Cost'!$B$4:$D$8,3))*J278*K278),"0")</f>
        <v>0</v>
      </c>
      <c r="M278" s="102">
        <f>L278*'1. Standard_Cost'!F92</f>
        <v>0</v>
      </c>
      <c r="N278" s="103"/>
      <c r="O278" s="103"/>
      <c r="P278" s="103"/>
      <c r="Q278" s="103"/>
      <c r="R278" s="104">
        <f>+N278*P278*'1. Standard_Cost'!$B$12</f>
        <v>0</v>
      </c>
      <c r="S278" s="104">
        <f>+N278*O278*P278*'1. Standard_Cost'!$C$12</f>
        <v>0</v>
      </c>
      <c r="T278" s="104">
        <f>+N278*P278*Q278*'1. Standard_Cost'!$D$12</f>
        <v>0</v>
      </c>
      <c r="U278" s="104">
        <f>+N278*O278*'1. Standard_Cost'!$E$12</f>
        <v>0</v>
      </c>
      <c r="V278" s="103"/>
      <c r="W278" s="103"/>
      <c r="X278" s="103"/>
      <c r="Y278" s="104">
        <f>+V278*((X278*'1. Standard_Cost'!$B$16)+(W278*X278*'1. Standard_Cost'!$C$16))</f>
        <v>0</v>
      </c>
      <c r="Z278" s="103"/>
      <c r="AA278" s="103"/>
      <c r="AB278" s="104">
        <f>+Z278*'1. Standard_Cost'!$B$20+AA278*'1. Standard_Cost'!$C$20</f>
        <v>0</v>
      </c>
      <c r="AC278" s="105"/>
      <c r="AD278" s="106"/>
      <c r="AE278" s="104">
        <f>SUM(AD278,AC278,AB278,Y278,U278,T278,S278,R278)*'1. Standard_Cost'!B116</f>
        <v>0</v>
      </c>
      <c r="AF278" s="104">
        <f>SUM(AD278,AE278)</f>
        <v>0</v>
      </c>
      <c r="AG278" s="103"/>
      <c r="AH278" s="103"/>
      <c r="AI278" s="103"/>
      <c r="AJ278" s="107"/>
      <c r="AK278" s="107"/>
      <c r="AL278" s="107"/>
      <c r="AM278" s="104">
        <f>AG278*'1. Standard_Cost'!B112+'Incremental_Cost Year 2021'!AH285*'1. Standard_Cost'!C112+'Incremental_Cost Year 2021'!AI285*'1. Standard_Cost'!D112+'Incremental_Cost Year 2021'!AJ285+'Incremental_Cost Year 2021'!AL285+AK278</f>
        <v>0</v>
      </c>
      <c r="AN278" s="104">
        <f>AM278*'1. Standard_Cost'!C116</f>
        <v>0</v>
      </c>
      <c r="AO278" s="107"/>
      <c r="AQ278" s="104">
        <f t="shared" ref="AQ278:AQ281" si="463">L278+M278</f>
        <v>0</v>
      </c>
      <c r="AR278" s="104">
        <f t="shared" ref="AR278:AR281" si="464">AF278</f>
        <v>0</v>
      </c>
      <c r="AS278" s="104">
        <f t="shared" ref="AS278:AS281" si="465">AM278+AN278</f>
        <v>0</v>
      </c>
      <c r="AT278" s="104">
        <f>SUM(AQ278,AR278,AS278)</f>
        <v>0</v>
      </c>
      <c r="AU278" s="108"/>
      <c r="AV278" s="108"/>
      <c r="AW278" s="108"/>
      <c r="AX278" s="108"/>
      <c r="AY278" s="108"/>
      <c r="AZ278" s="108"/>
      <c r="BA278" s="109">
        <f t="shared" ref="BA278:BA281" si="466">SUM(AU278:AZ278)-AT278</f>
        <v>0</v>
      </c>
    </row>
    <row r="279" spans="1:53" ht="14.1" customHeight="1" outlineLevel="2" x14ac:dyDescent="0.2">
      <c r="A279" s="68"/>
      <c r="B279" s="94"/>
      <c r="C279" s="142"/>
      <c r="D279" s="110"/>
      <c r="E279" s="110"/>
      <c r="F279" s="110"/>
      <c r="G279" s="111"/>
      <c r="H279" s="99" t="s">
        <v>50</v>
      </c>
      <c r="I279" s="100"/>
      <c r="J279" s="101"/>
      <c r="K279" s="101"/>
      <c r="L279" s="102" t="str">
        <f>IF(I279&lt;&gt;0,((VLOOKUP(I279,'1. Standard_Cost'!$B$4:$D$8,2)+VLOOKUP(I279,'1. Standard_Cost'!$B$4:$D$8,3))*J279*K279),"0")</f>
        <v>0</v>
      </c>
      <c r="M279" s="102">
        <f>L279*'1. Standard_Cost'!F92</f>
        <v>0</v>
      </c>
      <c r="N279" s="103"/>
      <c r="O279" s="103"/>
      <c r="P279" s="103"/>
      <c r="Q279" s="103"/>
      <c r="R279" s="104">
        <f>+N279*P279*'1. Standard_Cost'!$B$12</f>
        <v>0</v>
      </c>
      <c r="S279" s="104">
        <f>+N279*O279*P279*'1. Standard_Cost'!$C$12</f>
        <v>0</v>
      </c>
      <c r="T279" s="104">
        <f>+N279*P279*Q279*'1. Standard_Cost'!$D$12</f>
        <v>0</v>
      </c>
      <c r="U279" s="104">
        <f>+N279*O279*'1. Standard_Cost'!$E$12</f>
        <v>0</v>
      </c>
      <c r="V279" s="103"/>
      <c r="W279" s="103"/>
      <c r="X279" s="103"/>
      <c r="Y279" s="104">
        <f>+V279*((X279*'1. Standard_Cost'!$B$16)+(W279*X279*'1. Standard_Cost'!$C$16))</f>
        <v>0</v>
      </c>
      <c r="Z279" s="103"/>
      <c r="AA279" s="103"/>
      <c r="AB279" s="104">
        <f>+Z279*'1. Standard_Cost'!$B$20+AA279*'1. Standard_Cost'!$C$20</f>
        <v>0</v>
      </c>
      <c r="AC279" s="105"/>
      <c r="AD279" s="106"/>
      <c r="AE279" s="104">
        <f>SUM(AD279,AC279,AB279,Y279,U279,T279,S279,R279)*'1. Standard_Cost'!B116</f>
        <v>0</v>
      </c>
      <c r="AF279" s="104">
        <f t="shared" ref="AF279:AF281" si="467">SUM(AD279,AE279)</f>
        <v>0</v>
      </c>
      <c r="AG279" s="103"/>
      <c r="AH279" s="103">
        <v>0</v>
      </c>
      <c r="AI279" s="103">
        <v>0</v>
      </c>
      <c r="AJ279" s="107"/>
      <c r="AK279" s="107"/>
      <c r="AL279" s="107"/>
      <c r="AM279" s="104">
        <f>AG279*'1. Standard_Cost'!B112+'Incremental_Cost Year 2021'!AH286*'1. Standard_Cost'!C112+'Incremental_Cost Year 2021'!AI286*'1. Standard_Cost'!D112+'Incremental_Cost Year 2021'!AJ286+'Incremental_Cost Year 2021'!AL286+AK279</f>
        <v>0</v>
      </c>
      <c r="AN279" s="104">
        <f>AM279*'1. Standard_Cost'!C116</f>
        <v>0</v>
      </c>
      <c r="AO279" s="107"/>
      <c r="AQ279" s="104">
        <f t="shared" si="463"/>
        <v>0</v>
      </c>
      <c r="AR279" s="104">
        <f t="shared" si="464"/>
        <v>0</v>
      </c>
      <c r="AS279" s="104">
        <f t="shared" si="465"/>
        <v>0</v>
      </c>
      <c r="AT279" s="104">
        <f t="shared" ref="AT279:AT281" si="468">SUM(AQ279,AR279,AS279)</f>
        <v>0</v>
      </c>
      <c r="AU279" s="108"/>
      <c r="AV279" s="108">
        <v>0</v>
      </c>
      <c r="AW279" s="108"/>
      <c r="AX279" s="108"/>
      <c r="AY279" s="108"/>
      <c r="AZ279" s="108"/>
      <c r="BA279" s="109">
        <f t="shared" si="466"/>
        <v>0</v>
      </c>
    </row>
    <row r="280" spans="1:53" ht="14.1" customHeight="1" outlineLevel="2" x14ac:dyDescent="0.2">
      <c r="A280" s="68"/>
      <c r="B280" s="94"/>
      <c r="C280" s="142"/>
      <c r="D280" s="110"/>
      <c r="E280" s="110"/>
      <c r="F280" s="110"/>
      <c r="G280" s="111"/>
      <c r="H280" s="99" t="s">
        <v>51</v>
      </c>
      <c r="I280" s="100"/>
      <c r="J280" s="101"/>
      <c r="K280" s="101"/>
      <c r="L280" s="102" t="str">
        <f>IF(I280&lt;&gt;0,((VLOOKUP(I280,'1. Standard_Cost'!$B$4:$D$8,2)+VLOOKUP(I280,'1. Standard_Cost'!$B$4:$D$8,3))*J280*K280),"0")</f>
        <v>0</v>
      </c>
      <c r="M280" s="102">
        <f>L280*'1. Standard_Cost'!F92</f>
        <v>0</v>
      </c>
      <c r="N280" s="103"/>
      <c r="O280" s="103"/>
      <c r="P280" s="103"/>
      <c r="Q280" s="103"/>
      <c r="R280" s="104">
        <f>+N280*P280*'1. Standard_Cost'!$B$12</f>
        <v>0</v>
      </c>
      <c r="S280" s="104">
        <f>+N280*O280*P280*'1. Standard_Cost'!$C$12</f>
        <v>0</v>
      </c>
      <c r="T280" s="104">
        <f>+N280*P280*Q280*'1. Standard_Cost'!$D$12</f>
        <v>0</v>
      </c>
      <c r="U280" s="104">
        <f>+N280*O280*'1. Standard_Cost'!$E$12</f>
        <v>0</v>
      </c>
      <c r="V280" s="103"/>
      <c r="W280" s="103"/>
      <c r="X280" s="103"/>
      <c r="Y280" s="104">
        <f>+V280*((X280*'1. Standard_Cost'!$B$16)+(W280*X280*'1. Standard_Cost'!$C$16))</f>
        <v>0</v>
      </c>
      <c r="Z280" s="103"/>
      <c r="AA280" s="103"/>
      <c r="AB280" s="104">
        <f>+Z280*'1. Standard_Cost'!$B$20+AA280*'1. Standard_Cost'!$C$20</f>
        <v>0</v>
      </c>
      <c r="AC280" s="105"/>
      <c r="AD280" s="106"/>
      <c r="AE280" s="104">
        <f>SUM(AD280,AC280,AB280,Y280,U280,T280,S280,R280)*'1. Standard_Cost'!B116</f>
        <v>0</v>
      </c>
      <c r="AF280" s="104">
        <f t="shared" si="467"/>
        <v>0</v>
      </c>
      <c r="AG280" s="103"/>
      <c r="AH280" s="103"/>
      <c r="AI280" s="103"/>
      <c r="AJ280" s="107"/>
      <c r="AK280" s="107"/>
      <c r="AL280" s="107"/>
      <c r="AM280" s="104">
        <f>AG280*'1. Standard_Cost'!B112+'Incremental_Cost Year 2021'!AH287*'1. Standard_Cost'!C112+'Incremental_Cost Year 2021'!AI287*'1. Standard_Cost'!D112+'Incremental_Cost Year 2021'!AJ287+'Incremental_Cost Year 2021'!AL287+AK280</f>
        <v>0</v>
      </c>
      <c r="AN280" s="104">
        <f>AM280*'1. Standard_Cost'!C116</f>
        <v>0</v>
      </c>
      <c r="AO280" s="107"/>
      <c r="AQ280" s="104">
        <f t="shared" si="463"/>
        <v>0</v>
      </c>
      <c r="AR280" s="104">
        <f t="shared" si="464"/>
        <v>0</v>
      </c>
      <c r="AS280" s="104">
        <f t="shared" si="465"/>
        <v>0</v>
      </c>
      <c r="AT280" s="104">
        <f t="shared" si="468"/>
        <v>0</v>
      </c>
      <c r="AU280" s="108"/>
      <c r="AV280" s="108"/>
      <c r="AW280" s="108"/>
      <c r="AX280" s="108"/>
      <c r="AY280" s="108"/>
      <c r="AZ280" s="108"/>
      <c r="BA280" s="109">
        <f t="shared" si="466"/>
        <v>0</v>
      </c>
    </row>
    <row r="281" spans="1:53" ht="14.1" customHeight="1" outlineLevel="2" x14ac:dyDescent="0.2">
      <c r="A281" s="68"/>
      <c r="B281" s="94"/>
      <c r="C281" s="142"/>
      <c r="D281" s="110"/>
      <c r="E281" s="110"/>
      <c r="F281" s="110"/>
      <c r="G281" s="111"/>
      <c r="H281" s="112" t="s">
        <v>179</v>
      </c>
      <c r="I281" s="100"/>
      <c r="J281" s="101"/>
      <c r="K281" s="101"/>
      <c r="L281" s="102" t="str">
        <f>IF(I281&lt;&gt;0,((VLOOKUP(I281,'1. Standard_Cost'!$B$4:$D$8,2)+VLOOKUP(I281,'1. Standard_Cost'!$B$4:$D$8,3))*J281*K281),"0")</f>
        <v>0</v>
      </c>
      <c r="M281" s="102">
        <f>L281*'1. Standard_Cost'!F92</f>
        <v>0</v>
      </c>
      <c r="N281" s="103"/>
      <c r="O281" s="103"/>
      <c r="P281" s="103"/>
      <c r="Q281" s="103"/>
      <c r="R281" s="104">
        <f>+N281*P281*'1. Standard_Cost'!$B$12</f>
        <v>0</v>
      </c>
      <c r="S281" s="104">
        <f>+N281*O281*P281*'1. Standard_Cost'!$C$12</f>
        <v>0</v>
      </c>
      <c r="T281" s="104">
        <f>+N281*P281*Q281*'1. Standard_Cost'!$D$12</f>
        <v>0</v>
      </c>
      <c r="U281" s="104">
        <f>+N281*O281*'1. Standard_Cost'!$E$12</f>
        <v>0</v>
      </c>
      <c r="V281" s="103"/>
      <c r="W281" s="103"/>
      <c r="X281" s="103"/>
      <c r="Y281" s="104">
        <f>+V281*((X281*'1. Standard_Cost'!$B$16)+(W281*X281*'1. Standard_Cost'!$C$16))</f>
        <v>0</v>
      </c>
      <c r="Z281" s="103"/>
      <c r="AA281" s="103"/>
      <c r="AB281" s="104">
        <f>+Z281*'1. Standard_Cost'!$B$20+AA281*'1. Standard_Cost'!$C$20</f>
        <v>0</v>
      </c>
      <c r="AC281" s="105"/>
      <c r="AD281" s="106"/>
      <c r="AE281" s="104">
        <f>SUM(AD281,AC281,AB281,Y281,U281,T281,S281,R281)*'1. Standard_Cost'!B116</f>
        <v>0</v>
      </c>
      <c r="AF281" s="104">
        <f t="shared" si="467"/>
        <v>0</v>
      </c>
      <c r="AG281" s="103"/>
      <c r="AH281" s="103"/>
      <c r="AI281" s="103"/>
      <c r="AJ281" s="107"/>
      <c r="AK281" s="107"/>
      <c r="AL281" s="107"/>
      <c r="AM281" s="104">
        <f>AG281*'1. Standard_Cost'!B112+'Incremental_Cost Year 2021'!AH288*'1. Standard_Cost'!C112+'Incremental_Cost Year 2021'!AI288*'1. Standard_Cost'!D112+'Incremental_Cost Year 2021'!AJ288+'Incremental_Cost Year 2021'!AL288+AK281</f>
        <v>0</v>
      </c>
      <c r="AN281" s="104">
        <f>AM281*'1. Standard_Cost'!C116</f>
        <v>0</v>
      </c>
      <c r="AO281" s="107"/>
      <c r="AQ281" s="104">
        <f t="shared" si="463"/>
        <v>0</v>
      </c>
      <c r="AR281" s="104">
        <f t="shared" si="464"/>
        <v>0</v>
      </c>
      <c r="AS281" s="104">
        <f t="shared" si="465"/>
        <v>0</v>
      </c>
      <c r="AT281" s="104">
        <f t="shared" si="468"/>
        <v>0</v>
      </c>
      <c r="AU281" s="108"/>
      <c r="AV281" s="108"/>
      <c r="AW281" s="108"/>
      <c r="AX281" s="108"/>
      <c r="AY281" s="108"/>
      <c r="AZ281" s="108"/>
      <c r="BA281" s="109">
        <f t="shared" si="466"/>
        <v>0</v>
      </c>
    </row>
    <row r="282" spans="1:53" ht="62.25" customHeight="1" outlineLevel="1" x14ac:dyDescent="0.2">
      <c r="A282" s="68"/>
      <c r="B282" s="141"/>
      <c r="C282" s="142"/>
      <c r="D282" s="113" t="s">
        <v>48</v>
      </c>
      <c r="E282" s="113" t="s">
        <v>276</v>
      </c>
      <c r="F282" s="114" t="s">
        <v>154</v>
      </c>
      <c r="G282" s="115" t="s">
        <v>155</v>
      </c>
      <c r="H282" s="122" t="s">
        <v>274</v>
      </c>
      <c r="I282" s="117"/>
      <c r="J282" s="117"/>
      <c r="K282" s="117"/>
      <c r="L282" s="118">
        <f>SUM(L278:L281)</f>
        <v>0</v>
      </c>
      <c r="M282" s="118">
        <f>SUM(M278:M281)</f>
        <v>0</v>
      </c>
      <c r="N282" s="117"/>
      <c r="O282" s="117"/>
      <c r="P282" s="117"/>
      <c r="Q282" s="117"/>
      <c r="R282" s="119">
        <f>SUM(R278:R281)</f>
        <v>0</v>
      </c>
      <c r="S282" s="119">
        <f>SUM(S278:S281)</f>
        <v>0</v>
      </c>
      <c r="T282" s="119">
        <f>SUM(T278:T281)</f>
        <v>0</v>
      </c>
      <c r="U282" s="119">
        <f>SUM(U278:U281)</f>
        <v>0</v>
      </c>
      <c r="V282" s="117"/>
      <c r="W282" s="117"/>
      <c r="X282" s="117"/>
      <c r="Y282" s="118">
        <f>SUM(Y278:Y281)</f>
        <v>0</v>
      </c>
      <c r="Z282" s="117"/>
      <c r="AA282" s="117"/>
      <c r="AB282" s="118">
        <f t="shared" ref="AB282:AF282" si="469">SUM(AB278:AB281)</f>
        <v>0</v>
      </c>
      <c r="AC282" s="118">
        <f t="shared" si="469"/>
        <v>0</v>
      </c>
      <c r="AD282" s="118">
        <f t="shared" si="469"/>
        <v>0</v>
      </c>
      <c r="AE282" s="118">
        <f t="shared" si="469"/>
        <v>0</v>
      </c>
      <c r="AF282" s="118">
        <f t="shared" si="469"/>
        <v>0</v>
      </c>
      <c r="AG282" s="117"/>
      <c r="AH282" s="117"/>
      <c r="AI282" s="117"/>
      <c r="AJ282" s="119">
        <f>SUM(AJ278:AJ281)</f>
        <v>0</v>
      </c>
      <c r="AK282" s="119">
        <f t="shared" ref="AK282:AN282" si="470">SUM(AK278:AK281)</f>
        <v>0</v>
      </c>
      <c r="AL282" s="119">
        <f t="shared" si="470"/>
        <v>0</v>
      </c>
      <c r="AM282" s="119">
        <f t="shared" si="470"/>
        <v>0</v>
      </c>
      <c r="AN282" s="119">
        <f t="shared" si="470"/>
        <v>0</v>
      </c>
      <c r="AO282" s="116"/>
      <c r="AP282" s="120"/>
      <c r="AQ282" s="121">
        <f t="shared" ref="AQ282:BA282" si="471">SUM(AQ278:AQ281)</f>
        <v>0</v>
      </c>
      <c r="AR282" s="121">
        <f t="shared" si="471"/>
        <v>0</v>
      </c>
      <c r="AS282" s="121">
        <f t="shared" si="471"/>
        <v>0</v>
      </c>
      <c r="AT282" s="121">
        <f t="shared" si="471"/>
        <v>0</v>
      </c>
      <c r="AU282" s="121">
        <f t="shared" si="471"/>
        <v>0</v>
      </c>
      <c r="AV282" s="121">
        <f t="shared" si="471"/>
        <v>0</v>
      </c>
      <c r="AW282" s="121">
        <f t="shared" si="471"/>
        <v>0</v>
      </c>
      <c r="AX282" s="121">
        <f t="shared" si="471"/>
        <v>0</v>
      </c>
      <c r="AY282" s="121">
        <f t="shared" si="471"/>
        <v>0</v>
      </c>
      <c r="AZ282" s="121">
        <f t="shared" si="471"/>
        <v>0</v>
      </c>
      <c r="BA282" s="121">
        <f t="shared" si="471"/>
        <v>0</v>
      </c>
    </row>
    <row r="283" spans="1:53" ht="14.1" customHeight="1" outlineLevel="2" x14ac:dyDescent="0.2">
      <c r="A283" s="68"/>
      <c r="B283" s="94"/>
      <c r="C283" s="142"/>
      <c r="D283" s="96"/>
      <c r="E283" s="96"/>
      <c r="F283" s="97"/>
      <c r="G283" s="98"/>
      <c r="H283" s="99" t="s">
        <v>49</v>
      </c>
      <c r="I283" s="100" t="s">
        <v>1</v>
      </c>
      <c r="J283" s="101">
        <v>3</v>
      </c>
      <c r="K283" s="101">
        <v>2</v>
      </c>
      <c r="L283" s="102">
        <f>IF(I283&lt;&gt;0,((VLOOKUP(I283,'1. Standard_Cost'!$B$4:$D$8,2)+VLOOKUP(I283,'1. Standard_Cost'!$B$4:$D$8,3))*J283*K283),"0")</f>
        <v>540750</v>
      </c>
      <c r="M283" s="102">
        <f>L283*'1. Standard_Cost'!F4</f>
        <v>90305.25</v>
      </c>
      <c r="N283" s="103"/>
      <c r="O283" s="103"/>
      <c r="P283" s="103"/>
      <c r="Q283" s="103"/>
      <c r="R283" s="104">
        <f>+N283*P283*'1. Standard_Cost'!$B$12</f>
        <v>0</v>
      </c>
      <c r="S283" s="104">
        <f>+N283*O283*P283*'1. Standard_Cost'!$C$12</f>
        <v>0</v>
      </c>
      <c r="T283" s="104">
        <f>+N283*P283*Q283*'1. Standard_Cost'!$D$12</f>
        <v>0</v>
      </c>
      <c r="U283" s="104">
        <f>+N283*O283*'1. Standard_Cost'!$E$12</f>
        <v>0</v>
      </c>
      <c r="V283" s="103"/>
      <c r="W283" s="103"/>
      <c r="X283" s="103"/>
      <c r="Y283" s="104">
        <f>+V283*((X283*'1. Standard_Cost'!$B$16)+(W283*X283*'1. Standard_Cost'!$C$16))</f>
        <v>0</v>
      </c>
      <c r="Z283" s="103"/>
      <c r="AA283" s="103"/>
      <c r="AB283" s="104">
        <f>+Z283*'1. Standard_Cost'!$B$20+AA283*'1. Standard_Cost'!$C$20</f>
        <v>0</v>
      </c>
      <c r="AC283" s="105">
        <v>90000</v>
      </c>
      <c r="AD283" s="106"/>
      <c r="AE283" s="104">
        <f>SUM(AD283,AC283,AB283,Y283,U283,T283,S283,R283)*'1. Standard_Cost'!B28</f>
        <v>18000</v>
      </c>
      <c r="AF283" s="104">
        <f>SUM(AD283,AE283)</f>
        <v>18000</v>
      </c>
      <c r="AG283" s="103"/>
      <c r="AH283" s="103"/>
      <c r="AI283" s="103"/>
      <c r="AJ283" s="107"/>
      <c r="AK283" s="107"/>
      <c r="AL283" s="107"/>
      <c r="AM283" s="104">
        <f>AG283*'1. Standard_Cost'!B117+'Incremental_Cost Year 2021'!AH290*'1. Standard_Cost'!C117+'Incremental_Cost Year 2021'!AI290*'1. Standard_Cost'!D117+'Incremental_Cost Year 2021'!AJ290+'Incremental_Cost Year 2021'!AL290+AK283</f>
        <v>0</v>
      </c>
      <c r="AN283" s="104">
        <f>AM283*'1. Standard_Cost'!C121</f>
        <v>0</v>
      </c>
      <c r="AO283" s="107"/>
      <c r="AQ283" s="104">
        <f t="shared" ref="AQ283:AQ286" si="472">L283+M283</f>
        <v>631055.25</v>
      </c>
      <c r="AR283" s="104">
        <f t="shared" ref="AR283:AR286" si="473">AF283</f>
        <v>18000</v>
      </c>
      <c r="AS283" s="104">
        <f t="shared" ref="AS283:AS286" si="474">AM283+AN283</f>
        <v>0</v>
      </c>
      <c r="AT283" s="104">
        <f>SUM(AQ283,AR283,AS283)</f>
        <v>649055.25</v>
      </c>
      <c r="AU283" s="108">
        <f t="shared" ref="AU283:AU286" si="475">AT283</f>
        <v>649055.25</v>
      </c>
      <c r="AV283" s="108"/>
      <c r="AW283" s="108"/>
      <c r="AX283" s="108"/>
      <c r="AY283" s="108"/>
      <c r="AZ283" s="108"/>
      <c r="BA283" s="109">
        <f t="shared" ref="BA283:BA286" si="476">SUM(AU283:AZ283)-AT283</f>
        <v>0</v>
      </c>
    </row>
    <row r="284" spans="1:53" ht="14.1" customHeight="1" outlineLevel="2" x14ac:dyDescent="0.2">
      <c r="A284" s="68"/>
      <c r="B284" s="94"/>
      <c r="C284" s="142"/>
      <c r="D284" s="110"/>
      <c r="E284" s="110"/>
      <c r="F284" s="110"/>
      <c r="G284" s="111"/>
      <c r="H284" s="99" t="s">
        <v>50</v>
      </c>
      <c r="I284" s="100"/>
      <c r="J284" s="101"/>
      <c r="K284" s="101"/>
      <c r="L284" s="102" t="str">
        <f>IF(I284&lt;&gt;0,((VLOOKUP(I284,'1. Standard_Cost'!$B$4:$D$8,2)+VLOOKUP(I284,'1. Standard_Cost'!$B$4:$D$8,3))*J284*K284),"0")</f>
        <v>0</v>
      </c>
      <c r="M284" s="102">
        <f>L284*'1. Standard_Cost'!F97</f>
        <v>0</v>
      </c>
      <c r="N284" s="103"/>
      <c r="O284" s="103"/>
      <c r="P284" s="103"/>
      <c r="Q284" s="103"/>
      <c r="R284" s="104">
        <f>+N284*P284*'1. Standard_Cost'!$B$12</f>
        <v>0</v>
      </c>
      <c r="S284" s="104">
        <f>+N284*O284*P284*'1. Standard_Cost'!$C$12</f>
        <v>0</v>
      </c>
      <c r="T284" s="104">
        <f>+N284*P284*Q284*'1. Standard_Cost'!$D$12</f>
        <v>0</v>
      </c>
      <c r="U284" s="104">
        <f>+N284*O284*'1. Standard_Cost'!$E$12</f>
        <v>0</v>
      </c>
      <c r="V284" s="103"/>
      <c r="W284" s="103"/>
      <c r="X284" s="103"/>
      <c r="Y284" s="104">
        <f>+V284*((X284*'1. Standard_Cost'!$B$16)+(W284*X284*'1. Standard_Cost'!$C$16))</f>
        <v>0</v>
      </c>
      <c r="Z284" s="103"/>
      <c r="AA284" s="103"/>
      <c r="AB284" s="104">
        <f>+Z284*'1. Standard_Cost'!$B$20+AA284*'1. Standard_Cost'!$C$20</f>
        <v>0</v>
      </c>
      <c r="AC284" s="105"/>
      <c r="AD284" s="106"/>
      <c r="AE284" s="104">
        <f>SUM(AD284,AC284,AB284,Y284,U284,T284,S284,R284)*'1. Standard_Cost'!B121</f>
        <v>0</v>
      </c>
      <c r="AF284" s="104">
        <f t="shared" ref="AF284:AF286" si="477">SUM(AD284,AE284)</f>
        <v>0</v>
      </c>
      <c r="AG284" s="103"/>
      <c r="AH284" s="103">
        <v>0</v>
      </c>
      <c r="AI284" s="103">
        <v>0</v>
      </c>
      <c r="AJ284" s="107"/>
      <c r="AK284" s="107"/>
      <c r="AL284" s="107"/>
      <c r="AM284" s="104">
        <f>AG284*'1. Standard_Cost'!B117+'Incremental_Cost Year 2021'!AH291*'1. Standard_Cost'!C117+'Incremental_Cost Year 2021'!AI291*'1. Standard_Cost'!D117+'Incremental_Cost Year 2021'!AJ291+'Incremental_Cost Year 2021'!AL291+AK284</f>
        <v>0</v>
      </c>
      <c r="AN284" s="104">
        <f>AM284*'1. Standard_Cost'!C121</f>
        <v>0</v>
      </c>
      <c r="AO284" s="107"/>
      <c r="AQ284" s="104">
        <f t="shared" si="472"/>
        <v>0</v>
      </c>
      <c r="AR284" s="104">
        <f t="shared" si="473"/>
        <v>0</v>
      </c>
      <c r="AS284" s="104">
        <f t="shared" si="474"/>
        <v>0</v>
      </c>
      <c r="AT284" s="104">
        <f t="shared" ref="AT284:AT286" si="478">SUM(AQ284,AR284,AS284)</f>
        <v>0</v>
      </c>
      <c r="AU284" s="108">
        <f t="shared" si="475"/>
        <v>0</v>
      </c>
      <c r="AV284" s="108">
        <v>0</v>
      </c>
      <c r="AW284" s="108"/>
      <c r="AX284" s="108"/>
      <c r="AY284" s="108"/>
      <c r="AZ284" s="108"/>
      <c r="BA284" s="109">
        <f t="shared" si="476"/>
        <v>0</v>
      </c>
    </row>
    <row r="285" spans="1:53" ht="14.1" customHeight="1" outlineLevel="2" x14ac:dyDescent="0.2">
      <c r="A285" s="68"/>
      <c r="B285" s="94"/>
      <c r="C285" s="142"/>
      <c r="D285" s="110"/>
      <c r="E285" s="110"/>
      <c r="F285" s="110"/>
      <c r="G285" s="111"/>
      <c r="H285" s="99" t="s">
        <v>51</v>
      </c>
      <c r="I285" s="100"/>
      <c r="J285" s="101"/>
      <c r="K285" s="101"/>
      <c r="L285" s="102" t="str">
        <f>IF(I285&lt;&gt;0,((VLOOKUP(I285,'1. Standard_Cost'!$B$4:$D$8,2)+VLOOKUP(I285,'1. Standard_Cost'!$B$4:$D$8,3))*J285*K285),"0")</f>
        <v>0</v>
      </c>
      <c r="M285" s="102">
        <f>L285*'1. Standard_Cost'!F97</f>
        <v>0</v>
      </c>
      <c r="N285" s="103"/>
      <c r="O285" s="103"/>
      <c r="P285" s="103"/>
      <c r="Q285" s="103"/>
      <c r="R285" s="104">
        <f>+N285*P285*'1. Standard_Cost'!$B$12</f>
        <v>0</v>
      </c>
      <c r="S285" s="104">
        <f>+N285*O285*P285*'1. Standard_Cost'!$C$12</f>
        <v>0</v>
      </c>
      <c r="T285" s="104">
        <f>+N285*P285*Q285*'1. Standard_Cost'!$D$12</f>
        <v>0</v>
      </c>
      <c r="U285" s="104">
        <f>+N285*O285*'1. Standard_Cost'!$E$12</f>
        <v>0</v>
      </c>
      <c r="V285" s="103"/>
      <c r="W285" s="103"/>
      <c r="X285" s="103"/>
      <c r="Y285" s="104">
        <f>+V285*((X285*'1. Standard_Cost'!$B$16)+(W285*X285*'1. Standard_Cost'!$C$16))</f>
        <v>0</v>
      </c>
      <c r="Z285" s="103"/>
      <c r="AA285" s="103"/>
      <c r="AB285" s="104">
        <f>+Z285*'1. Standard_Cost'!$B$20+AA285*'1. Standard_Cost'!$C$20</f>
        <v>0</v>
      </c>
      <c r="AC285" s="105"/>
      <c r="AD285" s="106"/>
      <c r="AE285" s="104">
        <f>SUM(AD285,AC285,AB285,Y285,U285,T285,S285,R285)*'1. Standard_Cost'!B121</f>
        <v>0</v>
      </c>
      <c r="AF285" s="104">
        <f t="shared" si="477"/>
        <v>0</v>
      </c>
      <c r="AG285" s="103"/>
      <c r="AH285" s="103"/>
      <c r="AI285" s="103"/>
      <c r="AJ285" s="107"/>
      <c r="AK285" s="107"/>
      <c r="AL285" s="107"/>
      <c r="AM285" s="104">
        <f>AG285*'1. Standard_Cost'!B117+'Incremental_Cost Year 2021'!AH292*'1. Standard_Cost'!C117+'Incremental_Cost Year 2021'!AI292*'1. Standard_Cost'!D117+'Incremental_Cost Year 2021'!AJ292+'Incremental_Cost Year 2021'!AL292+AK285</f>
        <v>0</v>
      </c>
      <c r="AN285" s="104">
        <f>AM285*'1. Standard_Cost'!C121</f>
        <v>0</v>
      </c>
      <c r="AO285" s="107"/>
      <c r="AQ285" s="104">
        <f t="shared" si="472"/>
        <v>0</v>
      </c>
      <c r="AR285" s="104">
        <f t="shared" si="473"/>
        <v>0</v>
      </c>
      <c r="AS285" s="104">
        <f t="shared" si="474"/>
        <v>0</v>
      </c>
      <c r="AT285" s="104">
        <f t="shared" si="478"/>
        <v>0</v>
      </c>
      <c r="AU285" s="108">
        <f t="shared" si="475"/>
        <v>0</v>
      </c>
      <c r="AV285" s="108"/>
      <c r="AW285" s="108"/>
      <c r="AX285" s="108"/>
      <c r="AY285" s="108"/>
      <c r="AZ285" s="108"/>
      <c r="BA285" s="109">
        <f t="shared" si="476"/>
        <v>0</v>
      </c>
    </row>
    <row r="286" spans="1:53" ht="14.1" customHeight="1" outlineLevel="2" x14ac:dyDescent="0.2">
      <c r="A286" s="68"/>
      <c r="B286" s="94"/>
      <c r="C286" s="142"/>
      <c r="D286" s="110"/>
      <c r="E286" s="110"/>
      <c r="F286" s="110"/>
      <c r="G286" s="111"/>
      <c r="H286" s="112" t="s">
        <v>179</v>
      </c>
      <c r="I286" s="100"/>
      <c r="J286" s="101"/>
      <c r="K286" s="101"/>
      <c r="L286" s="102" t="str">
        <f>IF(I286&lt;&gt;0,((VLOOKUP(I286,'1. Standard_Cost'!$B$4:$D$8,2)+VLOOKUP(I286,'1. Standard_Cost'!$B$4:$D$8,3))*J286*K286),"0")</f>
        <v>0</v>
      </c>
      <c r="M286" s="102">
        <f>L286*'1. Standard_Cost'!F97</f>
        <v>0</v>
      </c>
      <c r="N286" s="103"/>
      <c r="O286" s="103"/>
      <c r="P286" s="103"/>
      <c r="Q286" s="103"/>
      <c r="R286" s="104">
        <f>+N286*P286*'1. Standard_Cost'!$B$12</f>
        <v>0</v>
      </c>
      <c r="S286" s="104">
        <f>+N286*O286*P286*'1. Standard_Cost'!$C$12</f>
        <v>0</v>
      </c>
      <c r="T286" s="104">
        <f>+N286*P286*Q286*'1. Standard_Cost'!$D$12</f>
        <v>0</v>
      </c>
      <c r="U286" s="104">
        <f>+N286*O286*'1. Standard_Cost'!$E$12</f>
        <v>0</v>
      </c>
      <c r="V286" s="103"/>
      <c r="W286" s="103"/>
      <c r="X286" s="103"/>
      <c r="Y286" s="104">
        <f>+V286*((X286*'1. Standard_Cost'!$B$16)+(W286*X286*'1. Standard_Cost'!$C$16))</f>
        <v>0</v>
      </c>
      <c r="Z286" s="103"/>
      <c r="AA286" s="103"/>
      <c r="AB286" s="104">
        <f>+Z286*'1. Standard_Cost'!$B$20+AA286*'1. Standard_Cost'!$C$20</f>
        <v>0</v>
      </c>
      <c r="AC286" s="105"/>
      <c r="AD286" s="106"/>
      <c r="AE286" s="104">
        <f>SUM(AD286,AC286,AB286,Y286,U286,T286,S286,R286)*'1. Standard_Cost'!B121</f>
        <v>0</v>
      </c>
      <c r="AF286" s="104">
        <f t="shared" si="477"/>
        <v>0</v>
      </c>
      <c r="AG286" s="103"/>
      <c r="AH286" s="103"/>
      <c r="AI286" s="103"/>
      <c r="AJ286" s="107"/>
      <c r="AK286" s="107"/>
      <c r="AL286" s="107"/>
      <c r="AM286" s="104">
        <f>AG286*'1. Standard_Cost'!B117+'Incremental_Cost Year 2021'!AH293*'1. Standard_Cost'!C117+'Incremental_Cost Year 2021'!AI293*'1. Standard_Cost'!D117+'Incremental_Cost Year 2021'!AJ293+'Incremental_Cost Year 2021'!AL293+AK286</f>
        <v>0</v>
      </c>
      <c r="AN286" s="104">
        <f>AM286*'1. Standard_Cost'!C121</f>
        <v>0</v>
      </c>
      <c r="AO286" s="107"/>
      <c r="AQ286" s="104">
        <f t="shared" si="472"/>
        <v>0</v>
      </c>
      <c r="AR286" s="104">
        <f t="shared" si="473"/>
        <v>0</v>
      </c>
      <c r="AS286" s="104">
        <f t="shared" si="474"/>
        <v>0</v>
      </c>
      <c r="AT286" s="104">
        <f t="shared" si="478"/>
        <v>0</v>
      </c>
      <c r="AU286" s="108">
        <f t="shared" si="475"/>
        <v>0</v>
      </c>
      <c r="AV286" s="108"/>
      <c r="AW286" s="108"/>
      <c r="AX286" s="108"/>
      <c r="AY286" s="108"/>
      <c r="AZ286" s="108"/>
      <c r="BA286" s="109">
        <f t="shared" si="476"/>
        <v>0</v>
      </c>
    </row>
    <row r="287" spans="1:53" ht="52.5" customHeight="1" outlineLevel="1" x14ac:dyDescent="0.2">
      <c r="A287" s="68"/>
      <c r="B287" s="141"/>
      <c r="C287" s="142"/>
      <c r="D287" s="113" t="s">
        <v>515</v>
      </c>
      <c r="E287" s="113" t="s">
        <v>277</v>
      </c>
      <c r="F287" s="114" t="s">
        <v>154</v>
      </c>
      <c r="G287" s="115" t="s">
        <v>155</v>
      </c>
      <c r="H287" s="122" t="s">
        <v>275</v>
      </c>
      <c r="I287" s="117"/>
      <c r="J287" s="117"/>
      <c r="K287" s="117"/>
      <c r="L287" s="118">
        <f>SUM(L283:L286)</f>
        <v>540750</v>
      </c>
      <c r="M287" s="118">
        <f>SUM(M283:M286)</f>
        <v>90305.25</v>
      </c>
      <c r="N287" s="117"/>
      <c r="O287" s="117"/>
      <c r="P287" s="117"/>
      <c r="Q287" s="117"/>
      <c r="R287" s="119">
        <f>SUM(R283:R286)</f>
        <v>0</v>
      </c>
      <c r="S287" s="119">
        <f>SUM(S283:S286)</f>
        <v>0</v>
      </c>
      <c r="T287" s="119">
        <f>SUM(T283:T286)</f>
        <v>0</v>
      </c>
      <c r="U287" s="119">
        <f>SUM(U283:U286)</f>
        <v>0</v>
      </c>
      <c r="V287" s="117"/>
      <c r="W287" s="117"/>
      <c r="X287" s="117"/>
      <c r="Y287" s="118">
        <f>SUM(Y283:Y286)</f>
        <v>0</v>
      </c>
      <c r="Z287" s="117"/>
      <c r="AA287" s="117"/>
      <c r="AB287" s="118">
        <f t="shared" ref="AB287:AF287" si="479">SUM(AB283:AB286)</f>
        <v>0</v>
      </c>
      <c r="AC287" s="118">
        <f t="shared" si="479"/>
        <v>90000</v>
      </c>
      <c r="AD287" s="118">
        <f t="shared" si="479"/>
        <v>0</v>
      </c>
      <c r="AE287" s="118">
        <f t="shared" si="479"/>
        <v>18000</v>
      </c>
      <c r="AF287" s="118">
        <f t="shared" si="479"/>
        <v>18000</v>
      </c>
      <c r="AG287" s="117"/>
      <c r="AH287" s="117"/>
      <c r="AI287" s="117"/>
      <c r="AJ287" s="119">
        <f>SUM(AJ283:AJ286)</f>
        <v>0</v>
      </c>
      <c r="AK287" s="119">
        <f t="shared" ref="AK287:AN287" si="480">SUM(AK283:AK286)</f>
        <v>0</v>
      </c>
      <c r="AL287" s="119">
        <f t="shared" si="480"/>
        <v>0</v>
      </c>
      <c r="AM287" s="119">
        <f t="shared" si="480"/>
        <v>0</v>
      </c>
      <c r="AN287" s="119">
        <f t="shared" si="480"/>
        <v>0</v>
      </c>
      <c r="AO287" s="116"/>
      <c r="AP287" s="120"/>
      <c r="AQ287" s="121">
        <f t="shared" ref="AQ287:BA287" si="481">SUM(AQ283:AQ286)</f>
        <v>631055.25</v>
      </c>
      <c r="AR287" s="121">
        <f t="shared" si="481"/>
        <v>18000</v>
      </c>
      <c r="AS287" s="121">
        <f t="shared" si="481"/>
        <v>0</v>
      </c>
      <c r="AT287" s="121">
        <f t="shared" si="481"/>
        <v>649055.25</v>
      </c>
      <c r="AU287" s="121">
        <f t="shared" si="481"/>
        <v>649055.25</v>
      </c>
      <c r="AV287" s="121">
        <f t="shared" si="481"/>
        <v>0</v>
      </c>
      <c r="AW287" s="121">
        <f t="shared" si="481"/>
        <v>0</v>
      </c>
      <c r="AX287" s="121">
        <f t="shared" si="481"/>
        <v>0</v>
      </c>
      <c r="AY287" s="121">
        <f t="shared" si="481"/>
        <v>0</v>
      </c>
      <c r="AZ287" s="121">
        <f t="shared" si="481"/>
        <v>0</v>
      </c>
      <c r="BA287" s="121">
        <f t="shared" si="481"/>
        <v>0</v>
      </c>
    </row>
    <row r="288" spans="1:53" ht="14.1" customHeight="1" outlineLevel="2" x14ac:dyDescent="0.2">
      <c r="A288" s="68"/>
      <c r="B288" s="94"/>
      <c r="C288" s="142"/>
      <c r="D288" s="96"/>
      <c r="E288" s="96"/>
      <c r="F288" s="97"/>
      <c r="G288" s="98"/>
      <c r="H288" s="99" t="s">
        <v>49</v>
      </c>
      <c r="I288" s="100" t="s">
        <v>1</v>
      </c>
      <c r="J288" s="101">
        <v>6</v>
      </c>
      <c r="K288" s="101">
        <v>1</v>
      </c>
      <c r="L288" s="102">
        <f>IF(I288&lt;&gt;0,((VLOOKUP(I288,'1. Standard_Cost'!$B$4:$D$8,2)+VLOOKUP(I288,'1. Standard_Cost'!$B$4:$D$8,3))*J288*K288),"0")</f>
        <v>540750</v>
      </c>
      <c r="M288" s="102">
        <f>L288*'1. Standard_Cost'!F4</f>
        <v>90305.25</v>
      </c>
      <c r="N288" s="103"/>
      <c r="O288" s="103"/>
      <c r="P288" s="103"/>
      <c r="Q288" s="103"/>
      <c r="R288" s="104">
        <f>+N288*P288*'1. Standard_Cost'!$B$12</f>
        <v>0</v>
      </c>
      <c r="S288" s="104">
        <f>+N288*O288*P288*'1. Standard_Cost'!$C$12</f>
        <v>0</v>
      </c>
      <c r="T288" s="104">
        <f>+N288*P288*Q288*'1. Standard_Cost'!$D$12</f>
        <v>0</v>
      </c>
      <c r="U288" s="104">
        <f>+N288*O288*'1. Standard_Cost'!$E$12</f>
        <v>0</v>
      </c>
      <c r="V288" s="103"/>
      <c r="W288" s="103"/>
      <c r="X288" s="103"/>
      <c r="Y288" s="104">
        <f>+V288*((X288*'1. Standard_Cost'!$B$16)+(W288*X288*'1. Standard_Cost'!$C$16))</f>
        <v>0</v>
      </c>
      <c r="Z288" s="103"/>
      <c r="AA288" s="103"/>
      <c r="AB288" s="104">
        <f>+Z288*'1. Standard_Cost'!$B$20+AA288*'1. Standard_Cost'!$C$20</f>
        <v>0</v>
      </c>
      <c r="AC288" s="105">
        <v>90000</v>
      </c>
      <c r="AD288" s="106"/>
      <c r="AE288" s="104">
        <f>SUM(AD288,AC288,AB288,Y288,U288,T288,S288,R288)*'1. Standard_Cost'!B28</f>
        <v>18000</v>
      </c>
      <c r="AF288" s="104">
        <f>SUM(AD288,AE288)</f>
        <v>18000</v>
      </c>
      <c r="AG288" s="103"/>
      <c r="AH288" s="103"/>
      <c r="AI288" s="103"/>
      <c r="AJ288" s="107"/>
      <c r="AK288" s="107"/>
      <c r="AL288" s="107"/>
      <c r="AM288" s="104">
        <f>AG288*'1. Standard_Cost'!B122+'Incremental_Cost Year 2021'!AH295*'1. Standard_Cost'!C122+'Incremental_Cost Year 2021'!AI295*'1. Standard_Cost'!D122+'Incremental_Cost Year 2021'!AJ295+'Incremental_Cost Year 2021'!AL295+AK288</f>
        <v>0</v>
      </c>
      <c r="AN288" s="104">
        <f>AM288*'1. Standard_Cost'!C126</f>
        <v>0</v>
      </c>
      <c r="AO288" s="107"/>
      <c r="AQ288" s="104">
        <f t="shared" ref="AQ288:AQ291" si="482">L288+M288</f>
        <v>631055.25</v>
      </c>
      <c r="AR288" s="104">
        <f t="shared" ref="AR288:AR291" si="483">AF288</f>
        <v>18000</v>
      </c>
      <c r="AS288" s="104">
        <f t="shared" ref="AS288:AS291" si="484">AM288+AN288</f>
        <v>0</v>
      </c>
      <c r="AT288" s="104">
        <f>SUM(AQ288,AR288,AS288)</f>
        <v>649055.25</v>
      </c>
      <c r="AU288" s="108">
        <f t="shared" ref="AU288:AU291" si="485">AT288</f>
        <v>649055.25</v>
      </c>
      <c r="AV288" s="108"/>
      <c r="AW288" s="108"/>
      <c r="AX288" s="108"/>
      <c r="AY288" s="108"/>
      <c r="AZ288" s="108"/>
      <c r="BA288" s="109">
        <f t="shared" ref="BA288:BA291" si="486">SUM(AU288:AZ288)-AT288</f>
        <v>0</v>
      </c>
    </row>
    <row r="289" spans="1:53" ht="14.1" customHeight="1" outlineLevel="2" x14ac:dyDescent="0.2">
      <c r="A289" s="68"/>
      <c r="B289" s="94"/>
      <c r="C289" s="142"/>
      <c r="D289" s="110"/>
      <c r="E289" s="110"/>
      <c r="F289" s="110"/>
      <c r="G289" s="111"/>
      <c r="H289" s="99" t="s">
        <v>50</v>
      </c>
      <c r="I289" s="100" t="s">
        <v>3</v>
      </c>
      <c r="J289" s="101">
        <v>6</v>
      </c>
      <c r="K289" s="101">
        <v>1</v>
      </c>
      <c r="L289" s="102">
        <f>IF(I289&lt;&gt;0,((VLOOKUP(I289,'1. Standard_Cost'!$B$4:$D$8,2)+VLOOKUP(I289,'1. Standard_Cost'!$B$4:$D$8,3))*J289*K289),"0")</f>
        <v>600600</v>
      </c>
      <c r="M289" s="102">
        <f>L289*'1. Standard_Cost'!F4</f>
        <v>100300.20000000001</v>
      </c>
      <c r="N289" s="103"/>
      <c r="O289" s="103"/>
      <c r="P289" s="103"/>
      <c r="Q289" s="103"/>
      <c r="R289" s="104">
        <f>+N289*P289*'1. Standard_Cost'!$B$12</f>
        <v>0</v>
      </c>
      <c r="S289" s="104">
        <f>+N289*O289*P289*'1. Standard_Cost'!$C$12</f>
        <v>0</v>
      </c>
      <c r="T289" s="104">
        <f>+N289*P289*Q289*'1. Standard_Cost'!$D$12</f>
        <v>0</v>
      </c>
      <c r="U289" s="104">
        <f>+N289*O289*'1. Standard_Cost'!$E$12</f>
        <v>0</v>
      </c>
      <c r="V289" s="103"/>
      <c r="W289" s="103"/>
      <c r="X289" s="103"/>
      <c r="Y289" s="104">
        <f>+V289*((X289*'1. Standard_Cost'!$B$16)+(W289*X289*'1. Standard_Cost'!$C$16))</f>
        <v>0</v>
      </c>
      <c r="Z289" s="103"/>
      <c r="AA289" s="103"/>
      <c r="AB289" s="104">
        <f>+Z289*'1. Standard_Cost'!$B$20+AA289*'1. Standard_Cost'!$C$20</f>
        <v>0</v>
      </c>
      <c r="AC289" s="105">
        <v>90000</v>
      </c>
      <c r="AD289" s="106"/>
      <c r="AE289" s="104">
        <f>SUM(AD289,AC289,AB289,Y289,U289,T289,S289,R289)*'1. Standard_Cost'!B28</f>
        <v>18000</v>
      </c>
      <c r="AF289" s="104">
        <f t="shared" ref="AF289:AF291" si="487">SUM(AD289,AE289)</f>
        <v>18000</v>
      </c>
      <c r="AG289" s="103"/>
      <c r="AH289" s="103">
        <v>0</v>
      </c>
      <c r="AI289" s="103">
        <v>0</v>
      </c>
      <c r="AJ289" s="107"/>
      <c r="AK289" s="107"/>
      <c r="AL289" s="107"/>
      <c r="AM289" s="104">
        <f>AG289*'1. Standard_Cost'!B122+'Incremental_Cost Year 2021'!AH296*'1. Standard_Cost'!C122+'Incremental_Cost Year 2021'!AI296*'1. Standard_Cost'!D122+'Incremental_Cost Year 2021'!AJ296+'Incremental_Cost Year 2021'!AL296+AK289</f>
        <v>0</v>
      </c>
      <c r="AN289" s="104">
        <f>AM289*'1. Standard_Cost'!C126</f>
        <v>0</v>
      </c>
      <c r="AO289" s="107"/>
      <c r="AQ289" s="104">
        <f t="shared" si="482"/>
        <v>700900.2</v>
      </c>
      <c r="AR289" s="104">
        <f t="shared" si="483"/>
        <v>18000</v>
      </c>
      <c r="AS289" s="104">
        <f t="shared" si="484"/>
        <v>0</v>
      </c>
      <c r="AT289" s="104">
        <f t="shared" ref="AT289:AT291" si="488">SUM(AQ289,AR289,AS289)</f>
        <v>718900.2</v>
      </c>
      <c r="AU289" s="108">
        <f t="shared" si="485"/>
        <v>718900.2</v>
      </c>
      <c r="AV289" s="108">
        <v>0</v>
      </c>
      <c r="AW289" s="108"/>
      <c r="AX289" s="108"/>
      <c r="AY289" s="108"/>
      <c r="AZ289" s="108"/>
      <c r="BA289" s="109">
        <f t="shared" si="486"/>
        <v>0</v>
      </c>
    </row>
    <row r="290" spans="1:53" ht="14.1" customHeight="1" outlineLevel="2" x14ac:dyDescent="0.2">
      <c r="A290" s="68"/>
      <c r="B290" s="94"/>
      <c r="C290" s="142"/>
      <c r="D290" s="110"/>
      <c r="E290" s="110"/>
      <c r="F290" s="110"/>
      <c r="G290" s="111"/>
      <c r="H290" s="99" t="s">
        <v>51</v>
      </c>
      <c r="I290" s="100"/>
      <c r="J290" s="101"/>
      <c r="K290" s="101"/>
      <c r="L290" s="102" t="str">
        <f>IF(I290&lt;&gt;0,((VLOOKUP(I290,'1. Standard_Cost'!$B$4:$D$8,2)+VLOOKUP(I290,'1. Standard_Cost'!$B$4:$D$8,3))*J290*K290),"0")</f>
        <v>0</v>
      </c>
      <c r="M290" s="102">
        <f>L290*'1. Standard_Cost'!F102</f>
        <v>0</v>
      </c>
      <c r="N290" s="103"/>
      <c r="O290" s="103"/>
      <c r="P290" s="103"/>
      <c r="Q290" s="103"/>
      <c r="R290" s="104">
        <f>+N290*P290*'1. Standard_Cost'!$B$12</f>
        <v>0</v>
      </c>
      <c r="S290" s="104">
        <f>+N290*O290*P290*'1. Standard_Cost'!$C$12</f>
        <v>0</v>
      </c>
      <c r="T290" s="104">
        <f>+N290*P290*Q290*'1. Standard_Cost'!$D$12</f>
        <v>0</v>
      </c>
      <c r="U290" s="104">
        <f>+N290*O290*'1. Standard_Cost'!$E$12</f>
        <v>0</v>
      </c>
      <c r="V290" s="103"/>
      <c r="W290" s="103"/>
      <c r="X290" s="103"/>
      <c r="Y290" s="104">
        <f>+V290*((X290*'1. Standard_Cost'!$B$16)+(W290*X290*'1. Standard_Cost'!$C$16))</f>
        <v>0</v>
      </c>
      <c r="Z290" s="103"/>
      <c r="AA290" s="103"/>
      <c r="AB290" s="104">
        <f>+Z290*'1. Standard_Cost'!$B$20+AA290*'1. Standard_Cost'!$C$20</f>
        <v>0</v>
      </c>
      <c r="AC290" s="105"/>
      <c r="AD290" s="106"/>
      <c r="AE290" s="104">
        <f>SUM(AD290,AC290,AB290,Y290,U290,T290,S290,R290)*'1. Standard_Cost'!B126</f>
        <v>0</v>
      </c>
      <c r="AF290" s="104">
        <f t="shared" si="487"/>
        <v>0</v>
      </c>
      <c r="AG290" s="103"/>
      <c r="AH290" s="103"/>
      <c r="AI290" s="103"/>
      <c r="AJ290" s="107"/>
      <c r="AK290" s="107"/>
      <c r="AL290" s="107"/>
      <c r="AM290" s="104">
        <f>AG290*'1. Standard_Cost'!B122+'Incremental_Cost Year 2021'!AH297*'1. Standard_Cost'!C122+'Incremental_Cost Year 2021'!AI297*'1. Standard_Cost'!D122+'Incremental_Cost Year 2021'!AJ297+'Incremental_Cost Year 2021'!AL297+AK290</f>
        <v>0</v>
      </c>
      <c r="AN290" s="104">
        <f>AM290*'1. Standard_Cost'!C126</f>
        <v>0</v>
      </c>
      <c r="AO290" s="107"/>
      <c r="AQ290" s="104">
        <f t="shared" si="482"/>
        <v>0</v>
      </c>
      <c r="AR290" s="104">
        <f t="shared" si="483"/>
        <v>0</v>
      </c>
      <c r="AS290" s="104">
        <f t="shared" si="484"/>
        <v>0</v>
      </c>
      <c r="AT290" s="104">
        <f t="shared" si="488"/>
        <v>0</v>
      </c>
      <c r="AU290" s="108">
        <f t="shared" si="485"/>
        <v>0</v>
      </c>
      <c r="AV290" s="108"/>
      <c r="AW290" s="108"/>
      <c r="AX290" s="108"/>
      <c r="AY290" s="108"/>
      <c r="AZ290" s="108"/>
      <c r="BA290" s="109">
        <f t="shared" si="486"/>
        <v>0</v>
      </c>
    </row>
    <row r="291" spans="1:53" ht="14.1" customHeight="1" outlineLevel="2" x14ac:dyDescent="0.2">
      <c r="A291" s="68"/>
      <c r="B291" s="94"/>
      <c r="C291" s="142"/>
      <c r="D291" s="110"/>
      <c r="E291" s="110"/>
      <c r="F291" s="110"/>
      <c r="G291" s="111"/>
      <c r="H291" s="112" t="s">
        <v>179</v>
      </c>
      <c r="I291" s="100"/>
      <c r="J291" s="101"/>
      <c r="K291" s="101"/>
      <c r="L291" s="102" t="str">
        <f>IF(I291&lt;&gt;0,((VLOOKUP(I291,'1. Standard_Cost'!$B$4:$D$8,2)+VLOOKUP(I291,'1. Standard_Cost'!$B$4:$D$8,3))*J291*K291),"0")</f>
        <v>0</v>
      </c>
      <c r="M291" s="102">
        <f>L291*'1. Standard_Cost'!F102</f>
        <v>0</v>
      </c>
      <c r="N291" s="103"/>
      <c r="O291" s="103"/>
      <c r="P291" s="103"/>
      <c r="Q291" s="103"/>
      <c r="R291" s="104">
        <f>+N291*P291*'1. Standard_Cost'!$B$12</f>
        <v>0</v>
      </c>
      <c r="S291" s="104">
        <f>+N291*O291*P291*'1. Standard_Cost'!$C$12</f>
        <v>0</v>
      </c>
      <c r="T291" s="104">
        <f>+N291*P291*Q291*'1. Standard_Cost'!$D$12</f>
        <v>0</v>
      </c>
      <c r="U291" s="104">
        <f>+N291*O291*'1. Standard_Cost'!$E$12</f>
        <v>0</v>
      </c>
      <c r="V291" s="103"/>
      <c r="W291" s="103"/>
      <c r="X291" s="103"/>
      <c r="Y291" s="104">
        <f>+V291*((X291*'1. Standard_Cost'!$B$16)+(W291*X291*'1. Standard_Cost'!$C$16))</f>
        <v>0</v>
      </c>
      <c r="Z291" s="103"/>
      <c r="AA291" s="103"/>
      <c r="AB291" s="104">
        <f>+Z291*'1. Standard_Cost'!$B$20+AA291*'1. Standard_Cost'!$C$20</f>
        <v>0</v>
      </c>
      <c r="AC291" s="105"/>
      <c r="AD291" s="106"/>
      <c r="AE291" s="104">
        <f>SUM(AD291,AC291,AB291,Y291,U291,T291,S291,R291)*'1. Standard_Cost'!B126</f>
        <v>0</v>
      </c>
      <c r="AF291" s="104">
        <f t="shared" si="487"/>
        <v>0</v>
      </c>
      <c r="AG291" s="103"/>
      <c r="AH291" s="103"/>
      <c r="AI291" s="103"/>
      <c r="AJ291" s="107"/>
      <c r="AK291" s="107"/>
      <c r="AL291" s="107"/>
      <c r="AM291" s="104">
        <f>AG291*'1. Standard_Cost'!B122+'Incremental_Cost Year 2021'!AH298*'1. Standard_Cost'!C122+'Incremental_Cost Year 2021'!AI298*'1. Standard_Cost'!D122+'Incremental_Cost Year 2021'!AJ298+'Incremental_Cost Year 2021'!AL298+AK291</f>
        <v>0</v>
      </c>
      <c r="AN291" s="104">
        <f>AM291*'1. Standard_Cost'!C126</f>
        <v>0</v>
      </c>
      <c r="AO291" s="107"/>
      <c r="AQ291" s="104">
        <f t="shared" si="482"/>
        <v>0</v>
      </c>
      <c r="AR291" s="104">
        <f t="shared" si="483"/>
        <v>0</v>
      </c>
      <c r="AS291" s="104">
        <f t="shared" si="484"/>
        <v>0</v>
      </c>
      <c r="AT291" s="104">
        <f t="shared" si="488"/>
        <v>0</v>
      </c>
      <c r="AU291" s="108">
        <f t="shared" si="485"/>
        <v>0</v>
      </c>
      <c r="AV291" s="108"/>
      <c r="AW291" s="108"/>
      <c r="AX291" s="108"/>
      <c r="AY291" s="108"/>
      <c r="AZ291" s="108"/>
      <c r="BA291" s="109">
        <f t="shared" si="486"/>
        <v>0</v>
      </c>
    </row>
    <row r="292" spans="1:53" ht="24.6" customHeight="1" outlineLevel="1" x14ac:dyDescent="0.2">
      <c r="A292" s="68"/>
      <c r="B292" s="141"/>
      <c r="C292" s="142"/>
      <c r="D292" s="113" t="s">
        <v>515</v>
      </c>
      <c r="E292" s="113" t="s">
        <v>279</v>
      </c>
      <c r="F292" s="114" t="s">
        <v>154</v>
      </c>
      <c r="G292" s="115" t="s">
        <v>155</v>
      </c>
      <c r="H292" s="122" t="s">
        <v>278</v>
      </c>
      <c r="I292" s="117"/>
      <c r="J292" s="117"/>
      <c r="K292" s="117"/>
      <c r="L292" s="118">
        <f>SUM(L288:L291)</f>
        <v>1141350</v>
      </c>
      <c r="M292" s="118">
        <f>SUM(M288:M291)</f>
        <v>190605.45</v>
      </c>
      <c r="N292" s="117"/>
      <c r="O292" s="117"/>
      <c r="P292" s="117"/>
      <c r="Q292" s="117"/>
      <c r="R292" s="119">
        <f>SUM(R288:R291)</f>
        <v>0</v>
      </c>
      <c r="S292" s="119">
        <f>SUM(S288:S291)</f>
        <v>0</v>
      </c>
      <c r="T292" s="119">
        <f>SUM(T288:T291)</f>
        <v>0</v>
      </c>
      <c r="U292" s="119">
        <f>SUM(U288:U291)</f>
        <v>0</v>
      </c>
      <c r="V292" s="117"/>
      <c r="W292" s="117"/>
      <c r="X292" s="117"/>
      <c r="Y292" s="118">
        <f>SUM(Y288:Y291)</f>
        <v>0</v>
      </c>
      <c r="Z292" s="117"/>
      <c r="AA292" s="117"/>
      <c r="AB292" s="118">
        <f t="shared" ref="AB292:AF292" si="489">SUM(AB288:AB291)</f>
        <v>0</v>
      </c>
      <c r="AC292" s="118">
        <f t="shared" si="489"/>
        <v>180000</v>
      </c>
      <c r="AD292" s="118">
        <f t="shared" si="489"/>
        <v>0</v>
      </c>
      <c r="AE292" s="118">
        <f t="shared" si="489"/>
        <v>36000</v>
      </c>
      <c r="AF292" s="118">
        <f t="shared" si="489"/>
        <v>36000</v>
      </c>
      <c r="AG292" s="117"/>
      <c r="AH292" s="117"/>
      <c r="AI292" s="117"/>
      <c r="AJ292" s="119">
        <f>SUM(AJ288:AJ291)</f>
        <v>0</v>
      </c>
      <c r="AK292" s="119">
        <f t="shared" ref="AK292:AN292" si="490">SUM(AK288:AK291)</f>
        <v>0</v>
      </c>
      <c r="AL292" s="119">
        <f t="shared" si="490"/>
        <v>0</v>
      </c>
      <c r="AM292" s="119">
        <f t="shared" si="490"/>
        <v>0</v>
      </c>
      <c r="AN292" s="119">
        <f t="shared" si="490"/>
        <v>0</v>
      </c>
      <c r="AO292" s="116"/>
      <c r="AP292" s="120"/>
      <c r="AQ292" s="121">
        <f t="shared" ref="AQ292:BA292" si="491">SUM(AQ288:AQ291)</f>
        <v>1331955.45</v>
      </c>
      <c r="AR292" s="121">
        <f t="shared" si="491"/>
        <v>36000</v>
      </c>
      <c r="AS292" s="121">
        <f t="shared" si="491"/>
        <v>0</v>
      </c>
      <c r="AT292" s="121">
        <f t="shared" si="491"/>
        <v>1367955.45</v>
      </c>
      <c r="AU292" s="121">
        <f t="shared" si="491"/>
        <v>1367955.45</v>
      </c>
      <c r="AV292" s="121">
        <f t="shared" si="491"/>
        <v>0</v>
      </c>
      <c r="AW292" s="121">
        <f t="shared" si="491"/>
        <v>0</v>
      </c>
      <c r="AX292" s="121">
        <f t="shared" si="491"/>
        <v>0</v>
      </c>
      <c r="AY292" s="121">
        <f t="shared" si="491"/>
        <v>0</v>
      </c>
      <c r="AZ292" s="121">
        <f t="shared" si="491"/>
        <v>0</v>
      </c>
      <c r="BA292" s="121">
        <f t="shared" si="491"/>
        <v>0</v>
      </c>
    </row>
    <row r="293" spans="1:53" ht="14.1" customHeight="1" outlineLevel="2" x14ac:dyDescent="0.2">
      <c r="A293" s="68"/>
      <c r="B293" s="94"/>
      <c r="C293" s="142"/>
      <c r="D293" s="96"/>
      <c r="E293" s="96"/>
      <c r="F293" s="97"/>
      <c r="G293" s="98"/>
      <c r="H293" s="99" t="s">
        <v>49</v>
      </c>
      <c r="I293" s="100"/>
      <c r="J293" s="101"/>
      <c r="K293" s="101"/>
      <c r="L293" s="102" t="str">
        <f>IF(I293&lt;&gt;0,((VLOOKUP(I293,'1. Standard_Cost'!$B$4:$D$8,2)+VLOOKUP(I293,'1. Standard_Cost'!$B$4:$D$8,3))*J293*K293),"0")</f>
        <v>0</v>
      </c>
      <c r="M293" s="102">
        <f>L293*'1. Standard_Cost'!F107</f>
        <v>0</v>
      </c>
      <c r="N293" s="103"/>
      <c r="O293" s="103"/>
      <c r="P293" s="103"/>
      <c r="Q293" s="103"/>
      <c r="R293" s="104">
        <f>+N293*P293*'1. Standard_Cost'!$B$12</f>
        <v>0</v>
      </c>
      <c r="S293" s="104">
        <f>+N293*O293*P293*'1. Standard_Cost'!$C$12</f>
        <v>0</v>
      </c>
      <c r="T293" s="104">
        <f>+N293*P293*Q293*'1. Standard_Cost'!$D$12</f>
        <v>0</v>
      </c>
      <c r="U293" s="104">
        <f>+N293*O293*'1. Standard_Cost'!$E$12</f>
        <v>0</v>
      </c>
      <c r="V293" s="103"/>
      <c r="W293" s="103"/>
      <c r="X293" s="103"/>
      <c r="Y293" s="104">
        <f>+V293*((X293*'1. Standard_Cost'!$B$16)+(W293*X293*'1. Standard_Cost'!$C$16))</f>
        <v>0</v>
      </c>
      <c r="Z293" s="103"/>
      <c r="AA293" s="103"/>
      <c r="AB293" s="104">
        <f>+Z293*'1. Standard_Cost'!$B$20+AA293*'1. Standard_Cost'!$C$20</f>
        <v>0</v>
      </c>
      <c r="AC293" s="105"/>
      <c r="AD293" s="106"/>
      <c r="AE293" s="104">
        <f>SUM(AD293,AC293,AB293,Y293,U293,T293,S293,R293)*'1. Standard_Cost'!B131</f>
        <v>0</v>
      </c>
      <c r="AF293" s="104">
        <f>SUM(AD293,AE293)</f>
        <v>0</v>
      </c>
      <c r="AG293" s="103"/>
      <c r="AH293" s="103"/>
      <c r="AI293" s="103"/>
      <c r="AJ293" s="107"/>
      <c r="AK293" s="107"/>
      <c r="AL293" s="107"/>
      <c r="AM293" s="104">
        <f>AG293*'1. Standard_Cost'!B127+'Incremental_Cost Year 2021'!AH300*'1. Standard_Cost'!C127+'Incremental_Cost Year 2021'!AI300*'1. Standard_Cost'!D127+'Incremental_Cost Year 2021'!AJ300+'Incremental_Cost Year 2021'!AL300+AK293</f>
        <v>0</v>
      </c>
      <c r="AN293" s="104">
        <f>AM293*'1. Standard_Cost'!C131</f>
        <v>0</v>
      </c>
      <c r="AO293" s="107"/>
      <c r="AQ293" s="104">
        <f t="shared" ref="AQ293:AQ296" si="492">L293+M293</f>
        <v>0</v>
      </c>
      <c r="AR293" s="104">
        <f t="shared" ref="AR293:AR296" si="493">AF293</f>
        <v>0</v>
      </c>
      <c r="AS293" s="104">
        <f t="shared" ref="AS293:AS296" si="494">AM293+AN293</f>
        <v>0</v>
      </c>
      <c r="AT293" s="104">
        <f>SUM(AQ293,AR293,AS293)</f>
        <v>0</v>
      </c>
      <c r="AU293" s="108"/>
      <c r="AV293" s="108"/>
      <c r="AW293" s="108"/>
      <c r="AX293" s="108"/>
      <c r="AY293" s="108"/>
      <c r="AZ293" s="108"/>
      <c r="BA293" s="109">
        <f t="shared" ref="BA293:BA296" si="495">SUM(AU293:AZ293)-AT293</f>
        <v>0</v>
      </c>
    </row>
    <row r="294" spans="1:53" ht="14.1" customHeight="1" outlineLevel="2" x14ac:dyDescent="0.2">
      <c r="A294" s="68"/>
      <c r="B294" s="94"/>
      <c r="C294" s="142"/>
      <c r="D294" s="110"/>
      <c r="E294" s="110"/>
      <c r="F294" s="110"/>
      <c r="G294" s="111"/>
      <c r="H294" s="99" t="s">
        <v>50</v>
      </c>
      <c r="I294" s="100"/>
      <c r="J294" s="101"/>
      <c r="K294" s="101"/>
      <c r="L294" s="102" t="str">
        <f>IF(I294&lt;&gt;0,((VLOOKUP(I294,'1. Standard_Cost'!$B$4:$D$8,2)+VLOOKUP(I294,'1. Standard_Cost'!$B$4:$D$8,3))*J294*K294),"0")</f>
        <v>0</v>
      </c>
      <c r="M294" s="102">
        <f>L294*'1. Standard_Cost'!F107</f>
        <v>0</v>
      </c>
      <c r="N294" s="103"/>
      <c r="O294" s="103"/>
      <c r="P294" s="103"/>
      <c r="Q294" s="103"/>
      <c r="R294" s="104">
        <f>+N294*P294*'1. Standard_Cost'!$B$12</f>
        <v>0</v>
      </c>
      <c r="S294" s="104">
        <f>+N294*O294*P294*'1. Standard_Cost'!$C$12</f>
        <v>0</v>
      </c>
      <c r="T294" s="104">
        <f>+N294*P294*Q294*'1. Standard_Cost'!$D$12</f>
        <v>0</v>
      </c>
      <c r="U294" s="104">
        <f>+N294*O294*'1. Standard_Cost'!$E$12</f>
        <v>0</v>
      </c>
      <c r="V294" s="103"/>
      <c r="W294" s="103"/>
      <c r="X294" s="103"/>
      <c r="Y294" s="104">
        <f>+V294*((X294*'1. Standard_Cost'!$B$16)+(W294*X294*'1. Standard_Cost'!$C$16))</f>
        <v>0</v>
      </c>
      <c r="Z294" s="103"/>
      <c r="AA294" s="103"/>
      <c r="AB294" s="104">
        <f>+Z294*'1. Standard_Cost'!$B$20+AA294*'1. Standard_Cost'!$C$20</f>
        <v>0</v>
      </c>
      <c r="AC294" s="105"/>
      <c r="AD294" s="106"/>
      <c r="AE294" s="104">
        <f>SUM(AD294,AC294,AB294,Y294,U294,T294,S294,R294)*'1. Standard_Cost'!B131</f>
        <v>0</v>
      </c>
      <c r="AF294" s="104">
        <f t="shared" ref="AF294:AF296" si="496">SUM(AD294,AE294)</f>
        <v>0</v>
      </c>
      <c r="AG294" s="103"/>
      <c r="AH294" s="103">
        <v>0</v>
      </c>
      <c r="AI294" s="103">
        <v>0</v>
      </c>
      <c r="AJ294" s="107"/>
      <c r="AK294" s="107"/>
      <c r="AL294" s="107"/>
      <c r="AM294" s="104">
        <f>AG294*'1. Standard_Cost'!B127+'Incremental_Cost Year 2021'!AH301*'1. Standard_Cost'!C127+'Incremental_Cost Year 2021'!AI301*'1. Standard_Cost'!D127+'Incremental_Cost Year 2021'!AJ301+'Incremental_Cost Year 2021'!AL301+AK294</f>
        <v>0</v>
      </c>
      <c r="AN294" s="104">
        <f>AM294*'1. Standard_Cost'!C131</f>
        <v>0</v>
      </c>
      <c r="AO294" s="107"/>
      <c r="AQ294" s="104">
        <f t="shared" si="492"/>
        <v>0</v>
      </c>
      <c r="AR294" s="104">
        <f t="shared" si="493"/>
        <v>0</v>
      </c>
      <c r="AS294" s="104">
        <f t="shared" si="494"/>
        <v>0</v>
      </c>
      <c r="AT294" s="104">
        <f t="shared" ref="AT294:AT296" si="497">SUM(AQ294,AR294,AS294)</f>
        <v>0</v>
      </c>
      <c r="AU294" s="108"/>
      <c r="AV294" s="108">
        <v>0</v>
      </c>
      <c r="AW294" s="108"/>
      <c r="AX294" s="108"/>
      <c r="AY294" s="108"/>
      <c r="AZ294" s="108"/>
      <c r="BA294" s="109">
        <f t="shared" si="495"/>
        <v>0</v>
      </c>
    </row>
    <row r="295" spans="1:53" ht="14.1" customHeight="1" outlineLevel="2" x14ac:dyDescent="0.2">
      <c r="A295" s="68"/>
      <c r="B295" s="94"/>
      <c r="C295" s="142"/>
      <c r="D295" s="110"/>
      <c r="E295" s="110"/>
      <c r="F295" s="110"/>
      <c r="G295" s="111"/>
      <c r="H295" s="99" t="s">
        <v>51</v>
      </c>
      <c r="I295" s="100"/>
      <c r="J295" s="101"/>
      <c r="K295" s="101"/>
      <c r="L295" s="102" t="str">
        <f>IF(I295&lt;&gt;0,((VLOOKUP(I295,'1. Standard_Cost'!$B$4:$D$8,2)+VLOOKUP(I295,'1. Standard_Cost'!$B$4:$D$8,3))*J295*K295),"0")</f>
        <v>0</v>
      </c>
      <c r="M295" s="102">
        <f>L295*'1. Standard_Cost'!F107</f>
        <v>0</v>
      </c>
      <c r="N295" s="103"/>
      <c r="O295" s="103"/>
      <c r="P295" s="103"/>
      <c r="Q295" s="103"/>
      <c r="R295" s="104">
        <f>+N295*P295*'1. Standard_Cost'!$B$12</f>
        <v>0</v>
      </c>
      <c r="S295" s="104">
        <f>+N295*O295*P295*'1. Standard_Cost'!$C$12</f>
        <v>0</v>
      </c>
      <c r="T295" s="104">
        <f>+N295*P295*Q295*'1. Standard_Cost'!$D$12</f>
        <v>0</v>
      </c>
      <c r="U295" s="104">
        <f>+N295*O295*'1. Standard_Cost'!$E$12</f>
        <v>0</v>
      </c>
      <c r="V295" s="103"/>
      <c r="W295" s="103"/>
      <c r="X295" s="103"/>
      <c r="Y295" s="104">
        <f>+V295*((X295*'1. Standard_Cost'!$B$16)+(W295*X295*'1. Standard_Cost'!$C$16))</f>
        <v>0</v>
      </c>
      <c r="Z295" s="103"/>
      <c r="AA295" s="103"/>
      <c r="AB295" s="104">
        <f>+Z295*'1. Standard_Cost'!$B$20+AA295*'1. Standard_Cost'!$C$20</f>
        <v>0</v>
      </c>
      <c r="AC295" s="105"/>
      <c r="AD295" s="106"/>
      <c r="AE295" s="104">
        <f>SUM(AD295,AC295,AB295,Y295,U295,T295,S295,R295)*'1. Standard_Cost'!B131</f>
        <v>0</v>
      </c>
      <c r="AF295" s="104">
        <f t="shared" si="496"/>
        <v>0</v>
      </c>
      <c r="AG295" s="103"/>
      <c r="AH295" s="103"/>
      <c r="AI295" s="103"/>
      <c r="AJ295" s="107"/>
      <c r="AK295" s="107"/>
      <c r="AL295" s="107"/>
      <c r="AM295" s="104">
        <f>AG295*'1. Standard_Cost'!B127+'Incremental_Cost Year 2021'!AH302*'1. Standard_Cost'!C127+'Incremental_Cost Year 2021'!AI302*'1. Standard_Cost'!D127+'Incremental_Cost Year 2021'!AJ302+'Incremental_Cost Year 2021'!AL302+AK295</f>
        <v>0</v>
      </c>
      <c r="AN295" s="104">
        <f>AM295*'1. Standard_Cost'!C131</f>
        <v>0</v>
      </c>
      <c r="AO295" s="107"/>
      <c r="AQ295" s="104">
        <f t="shared" si="492"/>
        <v>0</v>
      </c>
      <c r="AR295" s="104">
        <f t="shared" si="493"/>
        <v>0</v>
      </c>
      <c r="AS295" s="104">
        <f t="shared" si="494"/>
        <v>0</v>
      </c>
      <c r="AT295" s="104">
        <f t="shared" si="497"/>
        <v>0</v>
      </c>
      <c r="AU295" s="108"/>
      <c r="AV295" s="108"/>
      <c r="AW295" s="108"/>
      <c r="AX295" s="108"/>
      <c r="AY295" s="108"/>
      <c r="AZ295" s="108"/>
      <c r="BA295" s="109">
        <f t="shared" si="495"/>
        <v>0</v>
      </c>
    </row>
    <row r="296" spans="1:53" ht="14.1" customHeight="1" outlineLevel="2" x14ac:dyDescent="0.2">
      <c r="A296" s="68"/>
      <c r="B296" s="94"/>
      <c r="C296" s="142"/>
      <c r="D296" s="110"/>
      <c r="E296" s="110"/>
      <c r="F296" s="110"/>
      <c r="G296" s="111"/>
      <c r="H296" s="112" t="s">
        <v>179</v>
      </c>
      <c r="I296" s="100"/>
      <c r="J296" s="101"/>
      <c r="K296" s="101"/>
      <c r="L296" s="102" t="str">
        <f>IF(I296&lt;&gt;0,((VLOOKUP(I296,'1. Standard_Cost'!$B$4:$D$8,2)+VLOOKUP(I296,'1. Standard_Cost'!$B$4:$D$8,3))*J296*K296),"0")</f>
        <v>0</v>
      </c>
      <c r="M296" s="102">
        <f>L296*'1. Standard_Cost'!F107</f>
        <v>0</v>
      </c>
      <c r="N296" s="103"/>
      <c r="O296" s="103"/>
      <c r="P296" s="103"/>
      <c r="Q296" s="103"/>
      <c r="R296" s="104">
        <f>+N296*P296*'1. Standard_Cost'!$B$12</f>
        <v>0</v>
      </c>
      <c r="S296" s="104">
        <f>+N296*O296*P296*'1. Standard_Cost'!$C$12</f>
        <v>0</v>
      </c>
      <c r="T296" s="104">
        <f>+N296*P296*Q296*'1. Standard_Cost'!$D$12</f>
        <v>0</v>
      </c>
      <c r="U296" s="104">
        <f>+N296*O296*'1. Standard_Cost'!$E$12</f>
        <v>0</v>
      </c>
      <c r="V296" s="103"/>
      <c r="W296" s="103"/>
      <c r="X296" s="103"/>
      <c r="Y296" s="104">
        <f>+V296*((X296*'1. Standard_Cost'!$B$16)+(W296*X296*'1. Standard_Cost'!$C$16))</f>
        <v>0</v>
      </c>
      <c r="Z296" s="103"/>
      <c r="AA296" s="103"/>
      <c r="AB296" s="104">
        <f>+Z296*'1. Standard_Cost'!$B$20+AA296*'1. Standard_Cost'!$C$20</f>
        <v>0</v>
      </c>
      <c r="AC296" s="105"/>
      <c r="AD296" s="106"/>
      <c r="AE296" s="104">
        <f>SUM(AD296,AC296,AB296,Y296,U296,T296,S296,R296)*'1. Standard_Cost'!B131</f>
        <v>0</v>
      </c>
      <c r="AF296" s="104">
        <f t="shared" si="496"/>
        <v>0</v>
      </c>
      <c r="AG296" s="103"/>
      <c r="AH296" s="103"/>
      <c r="AI296" s="103"/>
      <c r="AJ296" s="107"/>
      <c r="AK296" s="107"/>
      <c r="AL296" s="107"/>
      <c r="AM296" s="104">
        <f>AG296*'1. Standard_Cost'!B127+'Incremental_Cost Year 2021'!AH303*'1. Standard_Cost'!C127+'Incremental_Cost Year 2021'!AI303*'1. Standard_Cost'!D127+'Incremental_Cost Year 2021'!AJ303+'Incremental_Cost Year 2021'!AL303+AK296</f>
        <v>0</v>
      </c>
      <c r="AN296" s="104">
        <f>AM296*'1. Standard_Cost'!C131</f>
        <v>0</v>
      </c>
      <c r="AO296" s="107"/>
      <c r="AQ296" s="104">
        <f t="shared" si="492"/>
        <v>0</v>
      </c>
      <c r="AR296" s="104">
        <f t="shared" si="493"/>
        <v>0</v>
      </c>
      <c r="AS296" s="104">
        <f t="shared" si="494"/>
        <v>0</v>
      </c>
      <c r="AT296" s="104">
        <f t="shared" si="497"/>
        <v>0</v>
      </c>
      <c r="AU296" s="108"/>
      <c r="AV296" s="108"/>
      <c r="AW296" s="108"/>
      <c r="AX296" s="108"/>
      <c r="AY296" s="108"/>
      <c r="AZ296" s="108"/>
      <c r="BA296" s="109">
        <f t="shared" si="495"/>
        <v>0</v>
      </c>
    </row>
    <row r="297" spans="1:53" ht="58.5" customHeight="1" outlineLevel="1" x14ac:dyDescent="0.2">
      <c r="A297" s="68"/>
      <c r="B297" s="141"/>
      <c r="C297" s="142"/>
      <c r="D297" s="113" t="s">
        <v>48</v>
      </c>
      <c r="E297" s="113" t="s">
        <v>760</v>
      </c>
      <c r="F297" s="114" t="s">
        <v>154</v>
      </c>
      <c r="G297" s="115" t="s">
        <v>155</v>
      </c>
      <c r="H297" s="122" t="s">
        <v>280</v>
      </c>
      <c r="I297" s="117"/>
      <c r="J297" s="117"/>
      <c r="K297" s="117"/>
      <c r="L297" s="118">
        <f>SUM(L293:L296)</f>
        <v>0</v>
      </c>
      <c r="M297" s="118">
        <f>SUM(M293:M296)</f>
        <v>0</v>
      </c>
      <c r="N297" s="117"/>
      <c r="O297" s="117"/>
      <c r="P297" s="117"/>
      <c r="Q297" s="117"/>
      <c r="R297" s="119">
        <f>SUM(R293:R296)</f>
        <v>0</v>
      </c>
      <c r="S297" s="119">
        <f>SUM(S293:S296)</f>
        <v>0</v>
      </c>
      <c r="T297" s="119">
        <f>SUM(T293:T296)</f>
        <v>0</v>
      </c>
      <c r="U297" s="119">
        <f>SUM(U293:U296)</f>
        <v>0</v>
      </c>
      <c r="V297" s="117"/>
      <c r="W297" s="117"/>
      <c r="X297" s="117"/>
      <c r="Y297" s="118">
        <f>SUM(Y293:Y296)</f>
        <v>0</v>
      </c>
      <c r="Z297" s="117"/>
      <c r="AA297" s="117"/>
      <c r="AB297" s="118">
        <f t="shared" ref="AB297:AF297" si="498">SUM(AB293:AB296)</f>
        <v>0</v>
      </c>
      <c r="AC297" s="118">
        <f t="shared" si="498"/>
        <v>0</v>
      </c>
      <c r="AD297" s="118">
        <f t="shared" si="498"/>
        <v>0</v>
      </c>
      <c r="AE297" s="118">
        <f t="shared" si="498"/>
        <v>0</v>
      </c>
      <c r="AF297" s="118">
        <f t="shared" si="498"/>
        <v>0</v>
      </c>
      <c r="AG297" s="117"/>
      <c r="AH297" s="117"/>
      <c r="AI297" s="117"/>
      <c r="AJ297" s="119">
        <f>SUM(AJ293:AJ296)</f>
        <v>0</v>
      </c>
      <c r="AK297" s="119">
        <f t="shared" ref="AK297:AN297" si="499">SUM(AK293:AK296)</f>
        <v>0</v>
      </c>
      <c r="AL297" s="119">
        <f t="shared" si="499"/>
        <v>0</v>
      </c>
      <c r="AM297" s="119">
        <f t="shared" si="499"/>
        <v>0</v>
      </c>
      <c r="AN297" s="119">
        <f t="shared" si="499"/>
        <v>0</v>
      </c>
      <c r="AO297" s="116"/>
      <c r="AP297" s="120"/>
      <c r="AQ297" s="121">
        <f t="shared" ref="AQ297:BA297" si="500">SUM(AQ293:AQ296)</f>
        <v>0</v>
      </c>
      <c r="AR297" s="121">
        <f t="shared" si="500"/>
        <v>0</v>
      </c>
      <c r="AS297" s="121">
        <f t="shared" si="500"/>
        <v>0</v>
      </c>
      <c r="AT297" s="121">
        <f t="shared" si="500"/>
        <v>0</v>
      </c>
      <c r="AU297" s="121">
        <f t="shared" si="500"/>
        <v>0</v>
      </c>
      <c r="AV297" s="121">
        <f t="shared" si="500"/>
        <v>0</v>
      </c>
      <c r="AW297" s="121">
        <f t="shared" si="500"/>
        <v>0</v>
      </c>
      <c r="AX297" s="121">
        <f t="shared" si="500"/>
        <v>0</v>
      </c>
      <c r="AY297" s="121">
        <f t="shared" si="500"/>
        <v>0</v>
      </c>
      <c r="AZ297" s="121">
        <f t="shared" si="500"/>
        <v>0</v>
      </c>
      <c r="BA297" s="121">
        <f t="shared" si="500"/>
        <v>0</v>
      </c>
    </row>
    <row r="298" spans="1:53" ht="14.1" customHeight="1" outlineLevel="2" x14ac:dyDescent="0.2">
      <c r="A298" s="68"/>
      <c r="B298" s="94"/>
      <c r="C298" s="142"/>
      <c r="D298" s="96"/>
      <c r="E298" s="96"/>
      <c r="F298" s="97"/>
      <c r="G298" s="98"/>
      <c r="H298" s="99" t="s">
        <v>49</v>
      </c>
      <c r="I298" s="100"/>
      <c r="J298" s="101"/>
      <c r="K298" s="101"/>
      <c r="L298" s="102" t="str">
        <f>IF(I298&lt;&gt;0,((VLOOKUP(I298,'1. Standard_Cost'!$B$4:$D$8,2)+VLOOKUP(I298,'1. Standard_Cost'!$B$4:$D$8,3))*J298*K298),"0")</f>
        <v>0</v>
      </c>
      <c r="M298" s="102">
        <f>L298*'1. Standard_Cost'!F112</f>
        <v>0</v>
      </c>
      <c r="N298" s="103"/>
      <c r="O298" s="103"/>
      <c r="P298" s="103"/>
      <c r="Q298" s="103"/>
      <c r="R298" s="104">
        <f>+N298*P298*'1. Standard_Cost'!$B$12</f>
        <v>0</v>
      </c>
      <c r="S298" s="104">
        <f>+N298*O298*P298*'1. Standard_Cost'!$C$12</f>
        <v>0</v>
      </c>
      <c r="T298" s="104">
        <f>+N298*P298*Q298*'1. Standard_Cost'!$D$12</f>
        <v>0</v>
      </c>
      <c r="U298" s="104">
        <f>+N298*O298*'1. Standard_Cost'!$E$12</f>
        <v>0</v>
      </c>
      <c r="V298" s="103"/>
      <c r="W298" s="103"/>
      <c r="X298" s="103"/>
      <c r="Y298" s="104">
        <f>+V298*((X298*'1. Standard_Cost'!$B$16)+(W298*X298*'1. Standard_Cost'!$C$16))</f>
        <v>0</v>
      </c>
      <c r="Z298" s="103"/>
      <c r="AA298" s="103"/>
      <c r="AB298" s="104">
        <f>+Z298*'1. Standard_Cost'!$B$20+AA298*'1. Standard_Cost'!$C$20</f>
        <v>0</v>
      </c>
      <c r="AC298" s="105"/>
      <c r="AD298" s="106"/>
      <c r="AE298" s="104">
        <f>SUM(AD298,AC298,AB298,Y298,U298,T298,S298,R298)*'1. Standard_Cost'!B136</f>
        <v>0</v>
      </c>
      <c r="AF298" s="104">
        <f>SUM(AD298,AE298)</f>
        <v>0</v>
      </c>
      <c r="AG298" s="103"/>
      <c r="AH298" s="103"/>
      <c r="AI298" s="103"/>
      <c r="AJ298" s="107"/>
      <c r="AK298" s="107"/>
      <c r="AL298" s="107"/>
      <c r="AM298" s="104">
        <f>AG298*'1. Standard_Cost'!B132+'Incremental_Cost Year 2021'!AH305*'1. Standard_Cost'!C132+'Incremental_Cost Year 2021'!AI305*'1. Standard_Cost'!D132+'Incremental_Cost Year 2021'!AJ305+'Incremental_Cost Year 2021'!AL305+AK298</f>
        <v>0</v>
      </c>
      <c r="AN298" s="104">
        <f>AM298*'1. Standard_Cost'!C136</f>
        <v>0</v>
      </c>
      <c r="AO298" s="107"/>
      <c r="AQ298" s="104">
        <f t="shared" ref="AQ298:AQ301" si="501">L298+M298</f>
        <v>0</v>
      </c>
      <c r="AR298" s="104">
        <f t="shared" ref="AR298:AR301" si="502">AF298</f>
        <v>0</v>
      </c>
      <c r="AS298" s="104">
        <f t="shared" ref="AS298:AS301" si="503">AM298+AN298</f>
        <v>0</v>
      </c>
      <c r="AT298" s="104">
        <f>SUM(AQ298,AR298,AS298)</f>
        <v>0</v>
      </c>
      <c r="AU298" s="108">
        <f t="shared" ref="AU298:AU301" si="504">AT298</f>
        <v>0</v>
      </c>
      <c r="AV298" s="108"/>
      <c r="AW298" s="108"/>
      <c r="AX298" s="108"/>
      <c r="AY298" s="108"/>
      <c r="AZ298" s="108"/>
      <c r="BA298" s="109">
        <f t="shared" ref="BA298:BA301" si="505">SUM(AU298:AZ298)-AT298</f>
        <v>0</v>
      </c>
    </row>
    <row r="299" spans="1:53" ht="14.1" customHeight="1" outlineLevel="2" x14ac:dyDescent="0.2">
      <c r="A299" s="68"/>
      <c r="B299" s="94"/>
      <c r="C299" s="142"/>
      <c r="D299" s="110"/>
      <c r="E299" s="110"/>
      <c r="F299" s="110"/>
      <c r="G299" s="111"/>
      <c r="H299" s="99" t="s">
        <v>50</v>
      </c>
      <c r="I299" s="100"/>
      <c r="J299" s="101"/>
      <c r="K299" s="101"/>
      <c r="L299" s="102" t="str">
        <f>IF(I299&lt;&gt;0,((VLOOKUP(I299,'1. Standard_Cost'!$B$4:$D$8,2)+VLOOKUP(I299,'1. Standard_Cost'!$B$4:$D$8,3))*J299*K299),"0")</f>
        <v>0</v>
      </c>
      <c r="M299" s="102">
        <f>L299*'1. Standard_Cost'!F112</f>
        <v>0</v>
      </c>
      <c r="N299" s="103"/>
      <c r="O299" s="103"/>
      <c r="P299" s="103"/>
      <c r="Q299" s="103"/>
      <c r="R299" s="104">
        <f>+N299*P299*'1. Standard_Cost'!$B$12</f>
        <v>0</v>
      </c>
      <c r="S299" s="104">
        <f>+N299*O299*P299*'1. Standard_Cost'!$C$12</f>
        <v>0</v>
      </c>
      <c r="T299" s="104">
        <f>+N299*P299*Q299*'1. Standard_Cost'!$D$12</f>
        <v>0</v>
      </c>
      <c r="U299" s="104">
        <f>+N299*O299*'1. Standard_Cost'!$E$12</f>
        <v>0</v>
      </c>
      <c r="V299" s="103"/>
      <c r="W299" s="103"/>
      <c r="X299" s="103"/>
      <c r="Y299" s="104">
        <f>+V299*((X299*'1. Standard_Cost'!$B$16)+(W299*X299*'1. Standard_Cost'!$C$16))</f>
        <v>0</v>
      </c>
      <c r="Z299" s="103"/>
      <c r="AA299" s="103"/>
      <c r="AB299" s="104">
        <f>+Z299*'1. Standard_Cost'!$B$20+AA299*'1. Standard_Cost'!$C$20</f>
        <v>0</v>
      </c>
      <c r="AC299" s="105"/>
      <c r="AD299" s="106"/>
      <c r="AE299" s="104">
        <f>SUM(AD299,AC299,AB299,Y299,U299,T299,S299,R299)*'1. Standard_Cost'!B136</f>
        <v>0</v>
      </c>
      <c r="AF299" s="104">
        <f t="shared" ref="AF299:AF301" si="506">SUM(AD299,AE299)</f>
        <v>0</v>
      </c>
      <c r="AG299" s="103"/>
      <c r="AH299" s="103">
        <v>0</v>
      </c>
      <c r="AI299" s="103">
        <v>0</v>
      </c>
      <c r="AJ299" s="107"/>
      <c r="AK299" s="107"/>
      <c r="AL299" s="107"/>
      <c r="AM299" s="104">
        <f>AG299*'1. Standard_Cost'!B132+'Incremental_Cost Year 2021'!AH306*'1. Standard_Cost'!C132+'Incremental_Cost Year 2021'!AI306*'1. Standard_Cost'!D132+'Incremental_Cost Year 2021'!AJ306+'Incremental_Cost Year 2021'!AL306+AK299</f>
        <v>0</v>
      </c>
      <c r="AN299" s="104">
        <f>AM299*'1. Standard_Cost'!C136</f>
        <v>0</v>
      </c>
      <c r="AO299" s="107"/>
      <c r="AQ299" s="104">
        <f t="shared" si="501"/>
        <v>0</v>
      </c>
      <c r="AR299" s="104">
        <f t="shared" si="502"/>
        <v>0</v>
      </c>
      <c r="AS299" s="104">
        <f t="shared" si="503"/>
        <v>0</v>
      </c>
      <c r="AT299" s="104">
        <f t="shared" ref="AT299:AT301" si="507">SUM(AQ299,AR299,AS299)</f>
        <v>0</v>
      </c>
      <c r="AU299" s="108">
        <f t="shared" si="504"/>
        <v>0</v>
      </c>
      <c r="AV299" s="108">
        <v>0</v>
      </c>
      <c r="AW299" s="108"/>
      <c r="AX299" s="108"/>
      <c r="AY299" s="108"/>
      <c r="AZ299" s="108"/>
      <c r="BA299" s="109">
        <f t="shared" si="505"/>
        <v>0</v>
      </c>
    </row>
    <row r="300" spans="1:53" ht="14.1" customHeight="1" outlineLevel="2" x14ac:dyDescent="0.2">
      <c r="A300" s="68"/>
      <c r="B300" s="94"/>
      <c r="C300" s="142"/>
      <c r="D300" s="110"/>
      <c r="E300" s="110"/>
      <c r="F300" s="110"/>
      <c r="G300" s="111"/>
      <c r="H300" s="99" t="s">
        <v>51</v>
      </c>
      <c r="I300" s="100"/>
      <c r="J300" s="101"/>
      <c r="K300" s="101"/>
      <c r="L300" s="102" t="str">
        <f>IF(I300&lt;&gt;0,((VLOOKUP(I300,'1. Standard_Cost'!$B$4:$D$8,2)+VLOOKUP(I300,'1. Standard_Cost'!$B$4:$D$8,3))*J300*K300),"0")</f>
        <v>0</v>
      </c>
      <c r="M300" s="102">
        <f>L300*'1. Standard_Cost'!F112</f>
        <v>0</v>
      </c>
      <c r="N300" s="103"/>
      <c r="O300" s="103"/>
      <c r="P300" s="103"/>
      <c r="Q300" s="103"/>
      <c r="R300" s="104">
        <f>+N300*P300*'1. Standard_Cost'!$B$12</f>
        <v>0</v>
      </c>
      <c r="S300" s="104">
        <f>+N300*O300*P300*'1. Standard_Cost'!$C$12</f>
        <v>0</v>
      </c>
      <c r="T300" s="104">
        <f>+N300*P300*Q300*'1. Standard_Cost'!$D$12</f>
        <v>0</v>
      </c>
      <c r="U300" s="104">
        <f>+N300*O300*'1. Standard_Cost'!$E$12</f>
        <v>0</v>
      </c>
      <c r="V300" s="103"/>
      <c r="W300" s="103"/>
      <c r="X300" s="103"/>
      <c r="Y300" s="104">
        <f>+V300*((X300*'1. Standard_Cost'!$B$16)+(W300*X300*'1. Standard_Cost'!$C$16))</f>
        <v>0</v>
      </c>
      <c r="Z300" s="103"/>
      <c r="AA300" s="103"/>
      <c r="AB300" s="104">
        <f>+Z300*'1. Standard_Cost'!$B$20+AA300*'1. Standard_Cost'!$C$20</f>
        <v>0</v>
      </c>
      <c r="AC300" s="105"/>
      <c r="AD300" s="106"/>
      <c r="AE300" s="104">
        <f>SUM(AD300,AC300,AB300,Y300,U300,T300,S300,R300)*'1. Standard_Cost'!B136</f>
        <v>0</v>
      </c>
      <c r="AF300" s="104">
        <f t="shared" si="506"/>
        <v>0</v>
      </c>
      <c r="AG300" s="103"/>
      <c r="AH300" s="103"/>
      <c r="AI300" s="103"/>
      <c r="AJ300" s="107"/>
      <c r="AK300" s="107"/>
      <c r="AL300" s="107"/>
      <c r="AM300" s="104">
        <f>AG300*'1. Standard_Cost'!B132+'Incremental_Cost Year 2021'!AH307*'1. Standard_Cost'!C132+'Incremental_Cost Year 2021'!AI307*'1. Standard_Cost'!D132+'Incremental_Cost Year 2021'!AJ307+'Incremental_Cost Year 2021'!AL307+AK300</f>
        <v>0</v>
      </c>
      <c r="AN300" s="104">
        <f>AM300*'1. Standard_Cost'!C136</f>
        <v>0</v>
      </c>
      <c r="AO300" s="107"/>
      <c r="AQ300" s="104">
        <f t="shared" si="501"/>
        <v>0</v>
      </c>
      <c r="AR300" s="104">
        <f t="shared" si="502"/>
        <v>0</v>
      </c>
      <c r="AS300" s="104">
        <f t="shared" si="503"/>
        <v>0</v>
      </c>
      <c r="AT300" s="104">
        <f t="shared" si="507"/>
        <v>0</v>
      </c>
      <c r="AU300" s="108">
        <f t="shared" si="504"/>
        <v>0</v>
      </c>
      <c r="AV300" s="108"/>
      <c r="AW300" s="108"/>
      <c r="AX300" s="108"/>
      <c r="AY300" s="108"/>
      <c r="AZ300" s="108"/>
      <c r="BA300" s="109">
        <f t="shared" si="505"/>
        <v>0</v>
      </c>
    </row>
    <row r="301" spans="1:53" ht="14.1" customHeight="1" outlineLevel="2" x14ac:dyDescent="0.2">
      <c r="A301" s="68"/>
      <c r="B301" s="94"/>
      <c r="C301" s="142"/>
      <c r="D301" s="110"/>
      <c r="E301" s="110"/>
      <c r="F301" s="110"/>
      <c r="G301" s="111"/>
      <c r="H301" s="112" t="s">
        <v>179</v>
      </c>
      <c r="I301" s="100"/>
      <c r="J301" s="101"/>
      <c r="K301" s="101"/>
      <c r="L301" s="102" t="str">
        <f>IF(I301&lt;&gt;0,((VLOOKUP(I301,'1. Standard_Cost'!$B$4:$D$8,2)+VLOOKUP(I301,'1. Standard_Cost'!$B$4:$D$8,3))*J301*K301),"0")</f>
        <v>0</v>
      </c>
      <c r="M301" s="102">
        <f>L301*'1. Standard_Cost'!F112</f>
        <v>0</v>
      </c>
      <c r="N301" s="103"/>
      <c r="O301" s="103"/>
      <c r="P301" s="103"/>
      <c r="Q301" s="103"/>
      <c r="R301" s="104">
        <f>+N301*P301*'1. Standard_Cost'!$B$12</f>
        <v>0</v>
      </c>
      <c r="S301" s="104">
        <f>+N301*O301*P301*'1. Standard_Cost'!$C$12</f>
        <v>0</v>
      </c>
      <c r="T301" s="104">
        <f>+N301*P301*Q301*'1. Standard_Cost'!$D$12</f>
        <v>0</v>
      </c>
      <c r="U301" s="104">
        <f>+N301*O301*'1. Standard_Cost'!$E$12</f>
        <v>0</v>
      </c>
      <c r="V301" s="103"/>
      <c r="W301" s="103"/>
      <c r="X301" s="103"/>
      <c r="Y301" s="104">
        <f>+V301*((X301*'1. Standard_Cost'!$B$16)+(W301*X301*'1. Standard_Cost'!$C$16))</f>
        <v>0</v>
      </c>
      <c r="Z301" s="103"/>
      <c r="AA301" s="103"/>
      <c r="AB301" s="104">
        <f>+Z301*'1. Standard_Cost'!$B$20+AA301*'1. Standard_Cost'!$C$20</f>
        <v>0</v>
      </c>
      <c r="AC301" s="105"/>
      <c r="AD301" s="106"/>
      <c r="AE301" s="104">
        <f>SUM(AD301,AC301,AB301,Y301,U301,T301,S301,R301)*'1. Standard_Cost'!B136</f>
        <v>0</v>
      </c>
      <c r="AF301" s="104">
        <f t="shared" si="506"/>
        <v>0</v>
      </c>
      <c r="AG301" s="103"/>
      <c r="AH301" s="103"/>
      <c r="AI301" s="103"/>
      <c r="AJ301" s="107"/>
      <c r="AK301" s="107"/>
      <c r="AL301" s="107"/>
      <c r="AM301" s="104">
        <f>AG301*'1. Standard_Cost'!B132+'Incremental_Cost Year 2021'!AH308*'1. Standard_Cost'!C132+'Incremental_Cost Year 2021'!AI308*'1. Standard_Cost'!D132+'Incremental_Cost Year 2021'!AJ308+'Incremental_Cost Year 2021'!AL308+AK301</f>
        <v>0</v>
      </c>
      <c r="AN301" s="104">
        <f>AM301*'1. Standard_Cost'!C136</f>
        <v>0</v>
      </c>
      <c r="AO301" s="107"/>
      <c r="AQ301" s="104">
        <f t="shared" si="501"/>
        <v>0</v>
      </c>
      <c r="AR301" s="104">
        <f t="shared" si="502"/>
        <v>0</v>
      </c>
      <c r="AS301" s="104">
        <f t="shared" si="503"/>
        <v>0</v>
      </c>
      <c r="AT301" s="104">
        <f t="shared" si="507"/>
        <v>0</v>
      </c>
      <c r="AU301" s="108">
        <f t="shared" si="504"/>
        <v>0</v>
      </c>
      <c r="AV301" s="108"/>
      <c r="AW301" s="108"/>
      <c r="AX301" s="108"/>
      <c r="AY301" s="108"/>
      <c r="AZ301" s="108"/>
      <c r="BA301" s="109">
        <f t="shared" si="505"/>
        <v>0</v>
      </c>
    </row>
    <row r="302" spans="1:53" ht="51" customHeight="1" outlineLevel="1" x14ac:dyDescent="0.2">
      <c r="A302" s="68"/>
      <c r="B302" s="141"/>
      <c r="C302" s="142"/>
      <c r="D302" s="113" t="s">
        <v>48</v>
      </c>
      <c r="E302" s="113" t="s">
        <v>761</v>
      </c>
      <c r="F302" s="114" t="s">
        <v>154</v>
      </c>
      <c r="G302" s="115" t="s">
        <v>155</v>
      </c>
      <c r="H302" s="122" t="s">
        <v>281</v>
      </c>
      <c r="I302" s="117"/>
      <c r="J302" s="117"/>
      <c r="K302" s="117"/>
      <c r="L302" s="118">
        <f>SUM(L298:L301)</f>
        <v>0</v>
      </c>
      <c r="M302" s="118">
        <f>SUM(M298:M301)</f>
        <v>0</v>
      </c>
      <c r="N302" s="117"/>
      <c r="O302" s="117"/>
      <c r="P302" s="117"/>
      <c r="Q302" s="117"/>
      <c r="R302" s="119">
        <f>SUM(R298:R301)</f>
        <v>0</v>
      </c>
      <c r="S302" s="119">
        <f>SUM(S298:S301)</f>
        <v>0</v>
      </c>
      <c r="T302" s="119">
        <f>SUM(T298:T301)</f>
        <v>0</v>
      </c>
      <c r="U302" s="119">
        <f>SUM(U298:U301)</f>
        <v>0</v>
      </c>
      <c r="V302" s="117"/>
      <c r="W302" s="117"/>
      <c r="X302" s="117"/>
      <c r="Y302" s="118">
        <f>SUM(Y298:Y301)</f>
        <v>0</v>
      </c>
      <c r="Z302" s="117"/>
      <c r="AA302" s="117"/>
      <c r="AB302" s="118">
        <f t="shared" ref="AB302:AF302" si="508">SUM(AB298:AB301)</f>
        <v>0</v>
      </c>
      <c r="AC302" s="118">
        <f t="shared" si="508"/>
        <v>0</v>
      </c>
      <c r="AD302" s="118">
        <f t="shared" si="508"/>
        <v>0</v>
      </c>
      <c r="AE302" s="118">
        <f t="shared" si="508"/>
        <v>0</v>
      </c>
      <c r="AF302" s="118">
        <f t="shared" si="508"/>
        <v>0</v>
      </c>
      <c r="AG302" s="117"/>
      <c r="AH302" s="117"/>
      <c r="AI302" s="117"/>
      <c r="AJ302" s="119">
        <f>SUM(AJ298:AJ301)</f>
        <v>0</v>
      </c>
      <c r="AK302" s="119">
        <f t="shared" ref="AK302:AN302" si="509">SUM(AK298:AK301)</f>
        <v>0</v>
      </c>
      <c r="AL302" s="119">
        <f t="shared" si="509"/>
        <v>0</v>
      </c>
      <c r="AM302" s="119">
        <f t="shared" si="509"/>
        <v>0</v>
      </c>
      <c r="AN302" s="119">
        <f t="shared" si="509"/>
        <v>0</v>
      </c>
      <c r="AO302" s="116"/>
      <c r="AP302" s="120"/>
      <c r="AQ302" s="121">
        <f t="shared" ref="AQ302:BA302" si="510">SUM(AQ298:AQ301)</f>
        <v>0</v>
      </c>
      <c r="AR302" s="121">
        <f t="shared" si="510"/>
        <v>0</v>
      </c>
      <c r="AS302" s="121">
        <f t="shared" si="510"/>
        <v>0</v>
      </c>
      <c r="AT302" s="121">
        <f t="shared" si="510"/>
        <v>0</v>
      </c>
      <c r="AU302" s="121">
        <f t="shared" si="510"/>
        <v>0</v>
      </c>
      <c r="AV302" s="121">
        <f t="shared" si="510"/>
        <v>0</v>
      </c>
      <c r="AW302" s="121">
        <f t="shared" si="510"/>
        <v>0</v>
      </c>
      <c r="AX302" s="121">
        <f t="shared" si="510"/>
        <v>0</v>
      </c>
      <c r="AY302" s="121">
        <f t="shared" si="510"/>
        <v>0</v>
      </c>
      <c r="AZ302" s="121">
        <f t="shared" si="510"/>
        <v>0</v>
      </c>
      <c r="BA302" s="121">
        <f t="shared" si="510"/>
        <v>0</v>
      </c>
    </row>
    <row r="303" spans="1:53" s="124" customFormat="1" ht="71.25" customHeight="1" x14ac:dyDescent="0.2">
      <c r="B303" s="138"/>
      <c r="C303" s="247" t="s">
        <v>285</v>
      </c>
      <c r="D303" s="248"/>
      <c r="E303" s="249"/>
      <c r="F303" s="153"/>
      <c r="G303" s="153"/>
      <c r="H303" s="130" t="s">
        <v>284</v>
      </c>
      <c r="I303" s="128"/>
      <c r="J303" s="128"/>
      <c r="K303" s="128"/>
      <c r="L303" s="129">
        <f>SUM(L308,L313)</f>
        <v>1180700</v>
      </c>
      <c r="M303" s="129">
        <f t="shared" ref="M303:AN303" si="511">SUM(M308,M313)</f>
        <v>197176.90000000002</v>
      </c>
      <c r="N303" s="129">
        <f t="shared" si="511"/>
        <v>0</v>
      </c>
      <c r="O303" s="129">
        <f t="shared" si="511"/>
        <v>0</v>
      </c>
      <c r="P303" s="129">
        <f t="shared" si="511"/>
        <v>0</v>
      </c>
      <c r="Q303" s="129">
        <f t="shared" si="511"/>
        <v>0</v>
      </c>
      <c r="R303" s="129">
        <f t="shared" si="511"/>
        <v>0</v>
      </c>
      <c r="S303" s="129">
        <f t="shared" si="511"/>
        <v>0</v>
      </c>
      <c r="T303" s="129">
        <f t="shared" si="511"/>
        <v>0</v>
      </c>
      <c r="U303" s="129">
        <f t="shared" si="511"/>
        <v>0</v>
      </c>
      <c r="V303" s="129">
        <f t="shared" si="511"/>
        <v>0</v>
      </c>
      <c r="W303" s="129">
        <f t="shared" si="511"/>
        <v>0</v>
      </c>
      <c r="X303" s="129">
        <f t="shared" si="511"/>
        <v>0</v>
      </c>
      <c r="Y303" s="129">
        <f t="shared" si="511"/>
        <v>0</v>
      </c>
      <c r="Z303" s="129">
        <f t="shared" si="511"/>
        <v>0</v>
      </c>
      <c r="AA303" s="129">
        <f t="shared" si="511"/>
        <v>0</v>
      </c>
      <c r="AB303" s="129">
        <f t="shared" si="511"/>
        <v>0</v>
      </c>
      <c r="AC303" s="129">
        <f t="shared" si="511"/>
        <v>0</v>
      </c>
      <c r="AD303" s="129">
        <f t="shared" si="511"/>
        <v>0</v>
      </c>
      <c r="AE303" s="129">
        <f t="shared" si="511"/>
        <v>0</v>
      </c>
      <c r="AF303" s="129">
        <f t="shared" si="511"/>
        <v>0</v>
      </c>
      <c r="AG303" s="129">
        <f t="shared" si="511"/>
        <v>0</v>
      </c>
      <c r="AH303" s="129">
        <f t="shared" si="511"/>
        <v>0</v>
      </c>
      <c r="AI303" s="129">
        <f t="shared" si="511"/>
        <v>0</v>
      </c>
      <c r="AJ303" s="129">
        <f t="shared" si="511"/>
        <v>0</v>
      </c>
      <c r="AK303" s="129">
        <f t="shared" si="511"/>
        <v>0</v>
      </c>
      <c r="AL303" s="129">
        <f t="shared" si="511"/>
        <v>0</v>
      </c>
      <c r="AM303" s="129">
        <f t="shared" si="511"/>
        <v>0</v>
      </c>
      <c r="AN303" s="129">
        <f t="shared" si="511"/>
        <v>0</v>
      </c>
      <c r="AO303" s="130"/>
      <c r="AP303" s="131"/>
      <c r="AQ303" s="129">
        <f>SUM(AQ308,AQ313)</f>
        <v>1377876.9000000001</v>
      </c>
      <c r="AR303" s="129">
        <f t="shared" ref="AR303:BA303" si="512">SUM(AR308,AR313)</f>
        <v>0</v>
      </c>
      <c r="AS303" s="129">
        <f t="shared" si="512"/>
        <v>0</v>
      </c>
      <c r="AT303" s="129">
        <f t="shared" si="512"/>
        <v>1377876.9000000001</v>
      </c>
      <c r="AU303" s="129">
        <f t="shared" si="512"/>
        <v>1377876.9000000001</v>
      </c>
      <c r="AV303" s="129">
        <f t="shared" si="512"/>
        <v>0</v>
      </c>
      <c r="AW303" s="129">
        <f t="shared" si="512"/>
        <v>0</v>
      </c>
      <c r="AX303" s="129">
        <f t="shared" si="512"/>
        <v>0</v>
      </c>
      <c r="AY303" s="129">
        <f t="shared" si="512"/>
        <v>0</v>
      </c>
      <c r="AZ303" s="129">
        <f t="shared" si="512"/>
        <v>0</v>
      </c>
      <c r="BA303" s="129">
        <f t="shared" si="512"/>
        <v>0</v>
      </c>
    </row>
    <row r="304" spans="1:53" ht="14.1" customHeight="1" outlineLevel="2" x14ac:dyDescent="0.2">
      <c r="A304" s="68"/>
      <c r="B304" s="94"/>
      <c r="C304" s="250"/>
      <c r="D304" s="96"/>
      <c r="E304" s="96"/>
      <c r="F304" s="97"/>
      <c r="G304" s="98"/>
      <c r="H304" s="99" t="s">
        <v>49</v>
      </c>
      <c r="I304" s="100"/>
      <c r="J304" s="101"/>
      <c r="K304" s="101"/>
      <c r="L304" s="102" t="str">
        <f>IF(I304&lt;&gt;0,((VLOOKUP(I304,'1. Standard_Cost'!$B$4:$D$8,2)+VLOOKUP(I304,'1. Standard_Cost'!$B$4:$D$8,3))*J304*K304),"0")</f>
        <v>0</v>
      </c>
      <c r="M304" s="102">
        <f>L304*'1. Standard_Cost'!F132</f>
        <v>0</v>
      </c>
      <c r="N304" s="103"/>
      <c r="O304" s="103"/>
      <c r="P304" s="103"/>
      <c r="Q304" s="103"/>
      <c r="R304" s="104">
        <f>+N304*P304*'1. Standard_Cost'!$B$12</f>
        <v>0</v>
      </c>
      <c r="S304" s="104">
        <f>+N304*O304*P304*'1. Standard_Cost'!$C$12</f>
        <v>0</v>
      </c>
      <c r="T304" s="104">
        <f>+N304*P304*Q304*'1. Standard_Cost'!$D$12</f>
        <v>0</v>
      </c>
      <c r="U304" s="104">
        <f>+N304*O304*'1. Standard_Cost'!$E$12</f>
        <v>0</v>
      </c>
      <c r="V304" s="103"/>
      <c r="W304" s="103"/>
      <c r="X304" s="103"/>
      <c r="Y304" s="104">
        <f>+V304*((X304*'1. Standard_Cost'!$B$16)+(W304*X304*'1. Standard_Cost'!$C$16))</f>
        <v>0</v>
      </c>
      <c r="Z304" s="103"/>
      <c r="AA304" s="103"/>
      <c r="AB304" s="104">
        <f>+Z304*'1. Standard_Cost'!$B$20+AA304*'1. Standard_Cost'!$C$20</f>
        <v>0</v>
      </c>
      <c r="AC304" s="105"/>
      <c r="AD304" s="106"/>
      <c r="AE304" s="104">
        <f>SUM(AD304,AC304,AB304,Y304,U304,T304,S304,R304)*'1. Standard_Cost'!B156</f>
        <v>0</v>
      </c>
      <c r="AF304" s="104">
        <f>SUM(AD304,AE304)</f>
        <v>0</v>
      </c>
      <c r="AG304" s="103"/>
      <c r="AH304" s="103"/>
      <c r="AI304" s="103"/>
      <c r="AJ304" s="107"/>
      <c r="AK304" s="107"/>
      <c r="AL304" s="107"/>
      <c r="AM304" s="104">
        <f>AG304*'1. Standard_Cost'!B152+'Incremental_Cost Year 2021'!AH311*'1. Standard_Cost'!C152+'Incremental_Cost Year 2021'!AI311*'1. Standard_Cost'!D152+'Incremental_Cost Year 2021'!AJ311+'Incremental_Cost Year 2021'!AL311+AK304</f>
        <v>0</v>
      </c>
      <c r="AN304" s="104">
        <f>AM304*'1. Standard_Cost'!C156</f>
        <v>0</v>
      </c>
      <c r="AO304" s="107"/>
      <c r="AQ304" s="104">
        <f t="shared" ref="AQ304:AQ307" si="513">L304+M304</f>
        <v>0</v>
      </c>
      <c r="AR304" s="104">
        <f t="shared" ref="AR304:AR307" si="514">AF304</f>
        <v>0</v>
      </c>
      <c r="AS304" s="104">
        <f t="shared" ref="AS304:AS307" si="515">AM304+AN304</f>
        <v>0</v>
      </c>
      <c r="AT304" s="104">
        <f>SUM(AQ304,AR304,AS304)</f>
        <v>0</v>
      </c>
      <c r="AU304" s="108">
        <f t="shared" ref="AU304:AU307" si="516">AT304</f>
        <v>0</v>
      </c>
      <c r="AV304" s="108"/>
      <c r="AW304" s="108"/>
      <c r="AX304" s="108"/>
      <c r="AY304" s="108"/>
      <c r="AZ304" s="108"/>
      <c r="BA304" s="109">
        <f t="shared" ref="BA304:BA307" si="517">SUM(AU304:AZ304)-AT304</f>
        <v>0</v>
      </c>
    </row>
    <row r="305" spans="1:53" ht="14.1" customHeight="1" outlineLevel="2" x14ac:dyDescent="0.2">
      <c r="A305" s="68"/>
      <c r="B305" s="94"/>
      <c r="C305" s="251"/>
      <c r="D305" s="110"/>
      <c r="E305" s="110"/>
      <c r="F305" s="110"/>
      <c r="G305" s="111"/>
      <c r="H305" s="99" t="s">
        <v>50</v>
      </c>
      <c r="I305" s="100"/>
      <c r="J305" s="101"/>
      <c r="K305" s="101"/>
      <c r="L305" s="102" t="str">
        <f>IF(I305&lt;&gt;0,((VLOOKUP(I305,'1. Standard_Cost'!$B$4:$D$8,2)+VLOOKUP(I305,'1. Standard_Cost'!$B$4:$D$8,3))*J305*K305),"0")</f>
        <v>0</v>
      </c>
      <c r="M305" s="102">
        <f>L305*'1. Standard_Cost'!F132</f>
        <v>0</v>
      </c>
      <c r="N305" s="103"/>
      <c r="O305" s="103"/>
      <c r="P305" s="103"/>
      <c r="Q305" s="103"/>
      <c r="R305" s="104">
        <f>+N305*P305*'1. Standard_Cost'!$B$12</f>
        <v>0</v>
      </c>
      <c r="S305" s="104">
        <f>+N305*O305*P305*'1. Standard_Cost'!$C$12</f>
        <v>0</v>
      </c>
      <c r="T305" s="104">
        <f>+N305*P305*Q305*'1. Standard_Cost'!$D$12</f>
        <v>0</v>
      </c>
      <c r="U305" s="104">
        <f>+N305*O305*'1. Standard_Cost'!$E$12</f>
        <v>0</v>
      </c>
      <c r="V305" s="103"/>
      <c r="W305" s="103"/>
      <c r="X305" s="103"/>
      <c r="Y305" s="104">
        <f>+V305*((X305*'1. Standard_Cost'!$B$16)+(W305*X305*'1. Standard_Cost'!$C$16))</f>
        <v>0</v>
      </c>
      <c r="Z305" s="103"/>
      <c r="AA305" s="103"/>
      <c r="AB305" s="104">
        <f>+Z305*'1. Standard_Cost'!$B$20+AA305*'1. Standard_Cost'!$C$20</f>
        <v>0</v>
      </c>
      <c r="AC305" s="105"/>
      <c r="AD305" s="106"/>
      <c r="AE305" s="104">
        <f>SUM(AD305,AC305,AB305,Y305,U305,T305,S305,R305)*'1. Standard_Cost'!B156</f>
        <v>0</v>
      </c>
      <c r="AF305" s="104">
        <f t="shared" ref="AF305:AF307" si="518">SUM(AD305,AE305)</f>
        <v>0</v>
      </c>
      <c r="AG305" s="103"/>
      <c r="AH305" s="103">
        <v>0</v>
      </c>
      <c r="AI305" s="103">
        <v>0</v>
      </c>
      <c r="AJ305" s="107"/>
      <c r="AK305" s="107"/>
      <c r="AL305" s="107"/>
      <c r="AM305" s="104">
        <f>AG305*'1. Standard_Cost'!B152+'Incremental_Cost Year 2021'!AH312*'1. Standard_Cost'!C152+'Incremental_Cost Year 2021'!AI312*'1. Standard_Cost'!D152+'Incremental_Cost Year 2021'!AJ312+'Incremental_Cost Year 2021'!AL312+AK305</f>
        <v>0</v>
      </c>
      <c r="AN305" s="104">
        <f>AM305*'1. Standard_Cost'!C156</f>
        <v>0</v>
      </c>
      <c r="AO305" s="107"/>
      <c r="AQ305" s="104">
        <f t="shared" si="513"/>
        <v>0</v>
      </c>
      <c r="AR305" s="104">
        <f t="shared" si="514"/>
        <v>0</v>
      </c>
      <c r="AS305" s="104">
        <f t="shared" si="515"/>
        <v>0</v>
      </c>
      <c r="AT305" s="104">
        <f t="shared" ref="AT305:AT307" si="519">SUM(AQ305,AR305,AS305)</f>
        <v>0</v>
      </c>
      <c r="AU305" s="108">
        <f t="shared" si="516"/>
        <v>0</v>
      </c>
      <c r="AV305" s="108">
        <v>0</v>
      </c>
      <c r="AW305" s="108"/>
      <c r="AX305" s="108"/>
      <c r="AY305" s="108"/>
      <c r="AZ305" s="108"/>
      <c r="BA305" s="109">
        <f t="shared" si="517"/>
        <v>0</v>
      </c>
    </row>
    <row r="306" spans="1:53" ht="14.1" customHeight="1" outlineLevel="2" x14ac:dyDescent="0.2">
      <c r="A306" s="68"/>
      <c r="B306" s="94"/>
      <c r="C306" s="251"/>
      <c r="D306" s="110"/>
      <c r="E306" s="110"/>
      <c r="F306" s="110"/>
      <c r="G306" s="111"/>
      <c r="H306" s="99" t="s">
        <v>51</v>
      </c>
      <c r="I306" s="100"/>
      <c r="J306" s="101"/>
      <c r="K306" s="101"/>
      <c r="L306" s="102" t="str">
        <f>IF(I306&lt;&gt;0,((VLOOKUP(I306,'1. Standard_Cost'!$B$4:$D$8,2)+VLOOKUP(I306,'1. Standard_Cost'!$B$4:$D$8,3))*J306*K306),"0")</f>
        <v>0</v>
      </c>
      <c r="M306" s="102">
        <f>L306*'1. Standard_Cost'!F132</f>
        <v>0</v>
      </c>
      <c r="N306" s="103"/>
      <c r="O306" s="103"/>
      <c r="P306" s="103"/>
      <c r="Q306" s="103"/>
      <c r="R306" s="104">
        <f>+N306*P306*'1. Standard_Cost'!$B$12</f>
        <v>0</v>
      </c>
      <c r="S306" s="104">
        <f>+N306*O306*P306*'1. Standard_Cost'!$C$12</f>
        <v>0</v>
      </c>
      <c r="T306" s="104">
        <f>+N306*P306*Q306*'1. Standard_Cost'!$D$12</f>
        <v>0</v>
      </c>
      <c r="U306" s="104">
        <f>+N306*O306*'1. Standard_Cost'!$E$12</f>
        <v>0</v>
      </c>
      <c r="V306" s="103"/>
      <c r="W306" s="103"/>
      <c r="X306" s="103"/>
      <c r="Y306" s="104">
        <f>+V306*((X306*'1. Standard_Cost'!$B$16)+(W306*X306*'1. Standard_Cost'!$C$16))</f>
        <v>0</v>
      </c>
      <c r="Z306" s="103"/>
      <c r="AA306" s="103"/>
      <c r="AB306" s="104">
        <f>+Z306*'1. Standard_Cost'!$B$20+AA306*'1. Standard_Cost'!$C$20</f>
        <v>0</v>
      </c>
      <c r="AC306" s="105"/>
      <c r="AD306" s="106"/>
      <c r="AE306" s="104">
        <f>SUM(AD306,AC306,AB306,Y306,U306,T306,S306,R306)*'1. Standard_Cost'!B156</f>
        <v>0</v>
      </c>
      <c r="AF306" s="104">
        <f t="shared" si="518"/>
        <v>0</v>
      </c>
      <c r="AG306" s="103"/>
      <c r="AH306" s="103"/>
      <c r="AI306" s="103"/>
      <c r="AJ306" s="107"/>
      <c r="AK306" s="107"/>
      <c r="AL306" s="107"/>
      <c r="AM306" s="104">
        <f>AG306*'1. Standard_Cost'!B152+'Incremental_Cost Year 2021'!AH313*'1. Standard_Cost'!C152+'Incremental_Cost Year 2021'!AI313*'1. Standard_Cost'!D152+'Incremental_Cost Year 2021'!AJ313+'Incremental_Cost Year 2021'!AL313+AK306</f>
        <v>0</v>
      </c>
      <c r="AN306" s="104">
        <f>AM306*'1. Standard_Cost'!C156</f>
        <v>0</v>
      </c>
      <c r="AO306" s="107"/>
      <c r="AQ306" s="104">
        <f t="shared" si="513"/>
        <v>0</v>
      </c>
      <c r="AR306" s="104">
        <f t="shared" si="514"/>
        <v>0</v>
      </c>
      <c r="AS306" s="104">
        <f t="shared" si="515"/>
        <v>0</v>
      </c>
      <c r="AT306" s="104">
        <f t="shared" si="519"/>
        <v>0</v>
      </c>
      <c r="AU306" s="108">
        <f t="shared" si="516"/>
        <v>0</v>
      </c>
      <c r="AV306" s="108"/>
      <c r="AW306" s="108"/>
      <c r="AX306" s="108"/>
      <c r="AY306" s="108"/>
      <c r="AZ306" s="108"/>
      <c r="BA306" s="109">
        <f t="shared" si="517"/>
        <v>0</v>
      </c>
    </row>
    <row r="307" spans="1:53" ht="14.1" customHeight="1" outlineLevel="2" x14ac:dyDescent="0.2">
      <c r="A307" s="68"/>
      <c r="B307" s="94"/>
      <c r="C307" s="251"/>
      <c r="D307" s="110"/>
      <c r="E307" s="110"/>
      <c r="F307" s="110"/>
      <c r="G307" s="111"/>
      <c r="H307" s="112" t="s">
        <v>179</v>
      </c>
      <c r="I307" s="100"/>
      <c r="J307" s="101"/>
      <c r="K307" s="101"/>
      <c r="L307" s="102" t="str">
        <f>IF(I307&lt;&gt;0,((VLOOKUP(I307,'1. Standard_Cost'!$B$4:$D$8,2)+VLOOKUP(I307,'1. Standard_Cost'!$B$4:$D$8,3))*J307*K307),"0")</f>
        <v>0</v>
      </c>
      <c r="M307" s="102">
        <f>L307*'1. Standard_Cost'!F132</f>
        <v>0</v>
      </c>
      <c r="N307" s="103"/>
      <c r="O307" s="103"/>
      <c r="P307" s="103"/>
      <c r="Q307" s="103"/>
      <c r="R307" s="104">
        <f>+N307*P307*'1. Standard_Cost'!$B$12</f>
        <v>0</v>
      </c>
      <c r="S307" s="104">
        <f>+N307*O307*P307*'1. Standard_Cost'!$C$12</f>
        <v>0</v>
      </c>
      <c r="T307" s="104">
        <f>+N307*P307*Q307*'1. Standard_Cost'!$D$12</f>
        <v>0</v>
      </c>
      <c r="U307" s="104">
        <f>+N307*O307*'1. Standard_Cost'!$E$12</f>
        <v>0</v>
      </c>
      <c r="V307" s="103"/>
      <c r="W307" s="103"/>
      <c r="X307" s="103"/>
      <c r="Y307" s="104">
        <f>+V307*((X307*'1. Standard_Cost'!$B$16)+(W307*X307*'1. Standard_Cost'!$C$16))</f>
        <v>0</v>
      </c>
      <c r="Z307" s="103"/>
      <c r="AA307" s="103"/>
      <c r="AB307" s="104">
        <f>+Z307*'1. Standard_Cost'!$B$20+AA307*'1. Standard_Cost'!$C$20</f>
        <v>0</v>
      </c>
      <c r="AC307" s="105"/>
      <c r="AD307" s="106"/>
      <c r="AE307" s="104">
        <f>SUM(AD307,AC307,AB307,Y307,U307,T307,S307,R307)*'1. Standard_Cost'!B156</f>
        <v>0</v>
      </c>
      <c r="AF307" s="104">
        <f t="shared" si="518"/>
        <v>0</v>
      </c>
      <c r="AG307" s="103"/>
      <c r="AH307" s="103"/>
      <c r="AI307" s="103"/>
      <c r="AJ307" s="107"/>
      <c r="AK307" s="107"/>
      <c r="AL307" s="107"/>
      <c r="AM307" s="104">
        <f>AG307*'1. Standard_Cost'!B152+'Incremental_Cost Year 2021'!AH314*'1. Standard_Cost'!C152+'Incremental_Cost Year 2021'!AI314*'1. Standard_Cost'!D152+'Incremental_Cost Year 2021'!AJ314+'Incremental_Cost Year 2021'!AL314+AK307</f>
        <v>0</v>
      </c>
      <c r="AN307" s="104">
        <f>AM307*'1. Standard_Cost'!C156</f>
        <v>0</v>
      </c>
      <c r="AO307" s="107"/>
      <c r="AQ307" s="104">
        <f t="shared" si="513"/>
        <v>0</v>
      </c>
      <c r="AR307" s="104">
        <f t="shared" si="514"/>
        <v>0</v>
      </c>
      <c r="AS307" s="104">
        <f t="shared" si="515"/>
        <v>0</v>
      </c>
      <c r="AT307" s="104">
        <f t="shared" si="519"/>
        <v>0</v>
      </c>
      <c r="AU307" s="108">
        <f t="shared" si="516"/>
        <v>0</v>
      </c>
      <c r="AV307" s="108"/>
      <c r="AW307" s="108"/>
      <c r="AX307" s="108"/>
      <c r="AY307" s="108"/>
      <c r="AZ307" s="108"/>
      <c r="BA307" s="109">
        <f t="shared" si="517"/>
        <v>0</v>
      </c>
    </row>
    <row r="308" spans="1:53" ht="25.35" customHeight="1" outlineLevel="1" x14ac:dyDescent="0.2">
      <c r="A308" s="68"/>
      <c r="B308" s="94"/>
      <c r="C308" s="251"/>
      <c r="D308" s="113" t="s">
        <v>48</v>
      </c>
      <c r="E308" s="113" t="s">
        <v>286</v>
      </c>
      <c r="F308" s="114" t="s">
        <v>154</v>
      </c>
      <c r="G308" s="115" t="s">
        <v>155</v>
      </c>
      <c r="H308" s="140" t="s">
        <v>287</v>
      </c>
      <c r="I308" s="117"/>
      <c r="J308" s="117"/>
      <c r="K308" s="117"/>
      <c r="L308" s="118">
        <f>SUM(L304:L307)</f>
        <v>0</v>
      </c>
      <c r="M308" s="118">
        <f>SUM(M304:M307)</f>
        <v>0</v>
      </c>
      <c r="N308" s="117"/>
      <c r="O308" s="117"/>
      <c r="P308" s="117"/>
      <c r="Q308" s="117"/>
      <c r="R308" s="119">
        <f>SUM(R304:R307)</f>
        <v>0</v>
      </c>
      <c r="S308" s="119">
        <f>SUM(S304:S307)</f>
        <v>0</v>
      </c>
      <c r="T308" s="119">
        <f>SUM(T304:T307)</f>
        <v>0</v>
      </c>
      <c r="U308" s="119">
        <f>SUM(U304:U307)</f>
        <v>0</v>
      </c>
      <c r="V308" s="117"/>
      <c r="W308" s="117"/>
      <c r="X308" s="117"/>
      <c r="Y308" s="118">
        <f>SUM(Y304:Y307)</f>
        <v>0</v>
      </c>
      <c r="Z308" s="117"/>
      <c r="AA308" s="117"/>
      <c r="AB308" s="118">
        <f t="shared" ref="AB308:AF308" si="520">SUM(AB304:AB307)</f>
        <v>0</v>
      </c>
      <c r="AC308" s="118">
        <f t="shared" si="520"/>
        <v>0</v>
      </c>
      <c r="AD308" s="118">
        <f t="shared" si="520"/>
        <v>0</v>
      </c>
      <c r="AE308" s="118">
        <f t="shared" si="520"/>
        <v>0</v>
      </c>
      <c r="AF308" s="118">
        <f t="shared" si="520"/>
        <v>0</v>
      </c>
      <c r="AG308" s="117"/>
      <c r="AH308" s="117"/>
      <c r="AI308" s="117"/>
      <c r="AJ308" s="119">
        <f>SUM(AJ304:AJ307)</f>
        <v>0</v>
      </c>
      <c r="AK308" s="119">
        <f t="shared" ref="AK308:AN308" si="521">SUM(AK304:AK307)</f>
        <v>0</v>
      </c>
      <c r="AL308" s="119">
        <f t="shared" si="521"/>
        <v>0</v>
      </c>
      <c r="AM308" s="119">
        <f t="shared" si="521"/>
        <v>0</v>
      </c>
      <c r="AN308" s="119">
        <f t="shared" si="521"/>
        <v>0</v>
      </c>
      <c r="AO308" s="116"/>
      <c r="AP308" s="120"/>
      <c r="AQ308" s="118">
        <f t="shared" ref="AQ308:BA308" si="522">SUM(AQ304:AQ307)</f>
        <v>0</v>
      </c>
      <c r="AR308" s="118">
        <f t="shared" si="522"/>
        <v>0</v>
      </c>
      <c r="AS308" s="118">
        <f t="shared" si="522"/>
        <v>0</v>
      </c>
      <c r="AT308" s="118">
        <f t="shared" si="522"/>
        <v>0</v>
      </c>
      <c r="AU308" s="118">
        <f t="shared" si="522"/>
        <v>0</v>
      </c>
      <c r="AV308" s="118">
        <f t="shared" si="522"/>
        <v>0</v>
      </c>
      <c r="AW308" s="118">
        <f t="shared" si="522"/>
        <v>0</v>
      </c>
      <c r="AX308" s="118">
        <f t="shared" si="522"/>
        <v>0</v>
      </c>
      <c r="AY308" s="118">
        <f t="shared" si="522"/>
        <v>0</v>
      </c>
      <c r="AZ308" s="118">
        <f t="shared" si="522"/>
        <v>0</v>
      </c>
      <c r="BA308" s="118">
        <f t="shared" si="522"/>
        <v>0</v>
      </c>
    </row>
    <row r="309" spans="1:53" ht="14.1" customHeight="1" outlineLevel="2" x14ac:dyDescent="0.2">
      <c r="A309" s="68"/>
      <c r="B309" s="94"/>
      <c r="C309" s="251"/>
      <c r="D309" s="96"/>
      <c r="E309" s="96"/>
      <c r="F309" s="97"/>
      <c r="G309" s="98"/>
      <c r="H309" s="99" t="s">
        <v>570</v>
      </c>
      <c r="I309" s="100"/>
      <c r="J309" s="101">
        <v>1</v>
      </c>
      <c r="K309" s="101">
        <v>2</v>
      </c>
      <c r="L309" s="102">
        <v>160200</v>
      </c>
      <c r="M309" s="102">
        <f>L309*'1. Standard_Cost'!F4</f>
        <v>26753.4</v>
      </c>
      <c r="N309" s="103"/>
      <c r="O309" s="103"/>
      <c r="P309" s="103"/>
      <c r="Q309" s="103"/>
      <c r="R309" s="104">
        <f>+N309*P309*'[1]1. Standard_Cost'!$B$12</f>
        <v>0</v>
      </c>
      <c r="S309" s="104">
        <f>+N309*O309*P309*'[1]1. Standard_Cost'!$C$12</f>
        <v>0</v>
      </c>
      <c r="T309" s="104">
        <f>+N309*P309*Q309*'[1]1. Standard_Cost'!$D$12</f>
        <v>0</v>
      </c>
      <c r="U309" s="104">
        <f>+N309*O309*'[1]1. Standard_Cost'!$E$12</f>
        <v>0</v>
      </c>
      <c r="V309" s="103"/>
      <c r="W309" s="103"/>
      <c r="X309" s="103"/>
      <c r="Y309" s="104">
        <f>+V309*((X309*'[1]1. Standard_Cost'!$B$16)+(W309*X309*'[1]1. Standard_Cost'!$C$16))</f>
        <v>0</v>
      </c>
      <c r="Z309" s="103"/>
      <c r="AA309" s="103"/>
      <c r="AB309" s="104">
        <f>+Z309*'[1]1. Standard_Cost'!$B$20+AA309*'[1]1. Standard_Cost'!$C$20</f>
        <v>0</v>
      </c>
      <c r="AC309" s="105"/>
      <c r="AD309" s="106"/>
      <c r="AE309" s="104">
        <f>SUM(AD309,AC309,AB309,Y309,U309,T309,S309,R309)*'[1]1. Standard_Cost'!B161</f>
        <v>0</v>
      </c>
      <c r="AF309" s="104">
        <f>SUM(AD309,AE309)</f>
        <v>0</v>
      </c>
      <c r="AG309" s="103"/>
      <c r="AH309" s="103"/>
      <c r="AI309" s="103"/>
      <c r="AJ309" s="107"/>
      <c r="AK309" s="107"/>
      <c r="AL309" s="107"/>
      <c r="AM309" s="104">
        <f>AG309*'[1]1. Standard_Cost'!B157+'[1]Incremental_Cost Year 2023'!AH324*'[1]1. Standard_Cost'!C157+'[1]Incremental_Cost Year 2023'!AI324*'[1]1. Standard_Cost'!D157+'[1]Incremental_Cost Year 2023'!AJ324+'[1]Incremental_Cost Year 2023'!AL324+AK309</f>
        <v>0</v>
      </c>
      <c r="AN309" s="104">
        <f>AM309*'[1]1. Standard_Cost'!C161</f>
        <v>0</v>
      </c>
      <c r="AO309" s="107"/>
      <c r="AQ309" s="104">
        <f t="shared" ref="AQ309:AQ312" si="523">L309+M309</f>
        <v>186953.4</v>
      </c>
      <c r="AR309" s="104">
        <f t="shared" ref="AR309:AR312" si="524">AF309</f>
        <v>0</v>
      </c>
      <c r="AS309" s="104">
        <f t="shared" ref="AS309:AS312" si="525">AM309+AN309</f>
        <v>0</v>
      </c>
      <c r="AT309" s="104">
        <f>SUM(AQ309,AR309,AS309)</f>
        <v>186953.4</v>
      </c>
      <c r="AU309" s="108">
        <f t="shared" ref="AU309:AU312" si="526">AT309</f>
        <v>186953.4</v>
      </c>
      <c r="AV309" s="108"/>
      <c r="AW309" s="108"/>
      <c r="AX309" s="108"/>
      <c r="AY309" s="108"/>
      <c r="AZ309" s="108"/>
      <c r="BA309" s="109">
        <f t="shared" ref="BA309:BA312" si="527">SUM(AU309:AZ309)-AT309</f>
        <v>0</v>
      </c>
    </row>
    <row r="310" spans="1:53" ht="14.1" customHeight="1" outlineLevel="2" x14ac:dyDescent="0.2">
      <c r="A310" s="68"/>
      <c r="B310" s="94"/>
      <c r="C310" s="251"/>
      <c r="D310" s="110"/>
      <c r="E310" s="110"/>
      <c r="F310" s="110"/>
      <c r="G310" s="111"/>
      <c r="H310" s="99" t="s">
        <v>578</v>
      </c>
      <c r="I310" s="100"/>
      <c r="J310" s="101">
        <v>1</v>
      </c>
      <c r="K310" s="101">
        <v>1</v>
      </c>
      <c r="L310" s="102">
        <v>120200</v>
      </c>
      <c r="M310" s="102">
        <f>L310*'1. Standard_Cost'!F4</f>
        <v>20073.400000000001</v>
      </c>
      <c r="N310" s="103"/>
      <c r="O310" s="103"/>
      <c r="P310" s="103"/>
      <c r="Q310" s="103"/>
      <c r="R310" s="104">
        <f>+N310*P310*'[1]1. Standard_Cost'!$B$12</f>
        <v>0</v>
      </c>
      <c r="S310" s="104">
        <f>+N310*O310*P310*'[1]1. Standard_Cost'!$C$12</f>
        <v>0</v>
      </c>
      <c r="T310" s="104">
        <f>+N310*P310*Q310*'[1]1. Standard_Cost'!$D$12</f>
        <v>0</v>
      </c>
      <c r="U310" s="104">
        <f>+N310*O310*'[1]1. Standard_Cost'!$E$12</f>
        <v>0</v>
      </c>
      <c r="V310" s="103"/>
      <c r="W310" s="103"/>
      <c r="X310" s="103"/>
      <c r="Y310" s="104">
        <f>+V310*((X310*'[1]1. Standard_Cost'!$B$16)+(W310*X310*'[1]1. Standard_Cost'!$C$16))</f>
        <v>0</v>
      </c>
      <c r="Z310" s="103"/>
      <c r="AA310" s="103"/>
      <c r="AB310" s="104">
        <f>+Z310*'[1]1. Standard_Cost'!$B$20+AA310*'[1]1. Standard_Cost'!$C$20</f>
        <v>0</v>
      </c>
      <c r="AC310" s="105"/>
      <c r="AD310" s="106"/>
      <c r="AE310" s="104">
        <f>SUM(AD310,AC310,AB310,Y310,U310,T310,S310,R310)*'[1]1. Standard_Cost'!B161</f>
        <v>0</v>
      </c>
      <c r="AF310" s="104">
        <f t="shared" ref="AF310:AF312" si="528">SUM(AD310,AE310)</f>
        <v>0</v>
      </c>
      <c r="AG310" s="103"/>
      <c r="AH310" s="103">
        <v>0</v>
      </c>
      <c r="AI310" s="103">
        <v>0</v>
      </c>
      <c r="AJ310" s="107"/>
      <c r="AK310" s="107"/>
      <c r="AL310" s="107"/>
      <c r="AM310" s="104">
        <f>AG310*'[1]1. Standard_Cost'!B157+'[1]Incremental_Cost Year 2023'!AH325*'[1]1. Standard_Cost'!C157+'[1]Incremental_Cost Year 2023'!AI325*'[1]1. Standard_Cost'!D157+'[1]Incremental_Cost Year 2023'!AJ325+'[1]Incremental_Cost Year 2023'!AL325+AK310</f>
        <v>0</v>
      </c>
      <c r="AN310" s="104">
        <f>AM310*'[1]1. Standard_Cost'!C161</f>
        <v>0</v>
      </c>
      <c r="AO310" s="107"/>
      <c r="AQ310" s="104">
        <f t="shared" si="523"/>
        <v>140273.4</v>
      </c>
      <c r="AR310" s="104">
        <f t="shared" si="524"/>
        <v>0</v>
      </c>
      <c r="AS310" s="104">
        <f t="shared" si="525"/>
        <v>0</v>
      </c>
      <c r="AT310" s="104">
        <f t="shared" ref="AT310:AT312" si="529">SUM(AQ310,AR310,AS310)</f>
        <v>140273.4</v>
      </c>
      <c r="AU310" s="108">
        <f t="shared" si="526"/>
        <v>140273.4</v>
      </c>
      <c r="AV310" s="108">
        <v>0</v>
      </c>
      <c r="AW310" s="108"/>
      <c r="AX310" s="108"/>
      <c r="AY310" s="108"/>
      <c r="AZ310" s="108"/>
      <c r="BA310" s="109">
        <f t="shared" si="527"/>
        <v>0</v>
      </c>
    </row>
    <row r="311" spans="1:53" ht="14.1" customHeight="1" outlineLevel="2" x14ac:dyDescent="0.2">
      <c r="A311" s="68"/>
      <c r="B311" s="94"/>
      <c r="C311" s="251"/>
      <c r="D311" s="110"/>
      <c r="E311" s="110"/>
      <c r="F311" s="110"/>
      <c r="G311" s="111"/>
      <c r="H311" s="99" t="s">
        <v>581</v>
      </c>
      <c r="I311" s="100"/>
      <c r="J311" s="101">
        <v>1</v>
      </c>
      <c r="K311" s="101">
        <v>3</v>
      </c>
      <c r="L311" s="102">
        <v>900300</v>
      </c>
      <c r="M311" s="102">
        <f>L311*'1. Standard_Cost'!F4</f>
        <v>150350.1</v>
      </c>
      <c r="N311" s="103"/>
      <c r="O311" s="103"/>
      <c r="P311" s="103"/>
      <c r="Q311" s="103"/>
      <c r="R311" s="104">
        <f>+N311*P311*'[1]1. Standard_Cost'!$B$12</f>
        <v>0</v>
      </c>
      <c r="S311" s="104">
        <f>+N311*O311*P311*'[1]1. Standard_Cost'!$C$12</f>
        <v>0</v>
      </c>
      <c r="T311" s="104">
        <f>+N311*P311*Q311*'[1]1. Standard_Cost'!$D$12</f>
        <v>0</v>
      </c>
      <c r="U311" s="104">
        <f>+N311*O311*'[1]1. Standard_Cost'!$E$12</f>
        <v>0</v>
      </c>
      <c r="V311" s="103"/>
      <c r="W311" s="103"/>
      <c r="X311" s="103"/>
      <c r="Y311" s="104">
        <f>+V311*((X311*'[1]1. Standard_Cost'!$B$16)+(W311*X311*'[1]1. Standard_Cost'!$C$16))</f>
        <v>0</v>
      </c>
      <c r="Z311" s="103"/>
      <c r="AA311" s="103"/>
      <c r="AB311" s="104">
        <f>+Z311*'[1]1. Standard_Cost'!$B$20+AA311*'[1]1. Standard_Cost'!$C$20</f>
        <v>0</v>
      </c>
      <c r="AC311" s="105"/>
      <c r="AD311" s="106"/>
      <c r="AE311" s="104">
        <f>SUM(AD311,AC311,AB311,Y311,U311,T311,S311,R311)*'[1]1. Standard_Cost'!B161</f>
        <v>0</v>
      </c>
      <c r="AF311" s="104">
        <f t="shared" si="528"/>
        <v>0</v>
      </c>
      <c r="AG311" s="103"/>
      <c r="AH311" s="103"/>
      <c r="AI311" s="103"/>
      <c r="AJ311" s="107"/>
      <c r="AK311" s="107"/>
      <c r="AL311" s="107"/>
      <c r="AM311" s="104">
        <f>AG311*'[1]1. Standard_Cost'!B157+'[1]Incremental_Cost Year 2023'!AH326*'[1]1. Standard_Cost'!C157+'[1]Incremental_Cost Year 2023'!AI326*'[1]1. Standard_Cost'!D157+'[1]Incremental_Cost Year 2023'!AJ326+'[1]Incremental_Cost Year 2023'!AL326+AK311</f>
        <v>0</v>
      </c>
      <c r="AN311" s="104">
        <f>AM311*'[1]1. Standard_Cost'!C161</f>
        <v>0</v>
      </c>
      <c r="AO311" s="107"/>
      <c r="AQ311" s="104">
        <f t="shared" si="523"/>
        <v>1050650.1000000001</v>
      </c>
      <c r="AR311" s="104">
        <f t="shared" si="524"/>
        <v>0</v>
      </c>
      <c r="AS311" s="104">
        <f t="shared" si="525"/>
        <v>0</v>
      </c>
      <c r="AT311" s="104">
        <f t="shared" si="529"/>
        <v>1050650.1000000001</v>
      </c>
      <c r="AU311" s="108">
        <f t="shared" si="526"/>
        <v>1050650.1000000001</v>
      </c>
      <c r="AV311" s="108"/>
      <c r="AW311" s="108"/>
      <c r="AX311" s="108"/>
      <c r="AY311" s="108"/>
      <c r="AZ311" s="108"/>
      <c r="BA311" s="109">
        <f t="shared" si="527"/>
        <v>0</v>
      </c>
    </row>
    <row r="312" spans="1:53" ht="14.1" customHeight="1" outlineLevel="2" x14ac:dyDescent="0.2">
      <c r="A312" s="68"/>
      <c r="B312" s="94"/>
      <c r="C312" s="251"/>
      <c r="D312" s="110"/>
      <c r="E312" s="110"/>
      <c r="F312" s="110"/>
      <c r="G312" s="111"/>
      <c r="H312" s="112" t="s">
        <v>179</v>
      </c>
      <c r="I312" s="100"/>
      <c r="J312" s="101"/>
      <c r="K312" s="101"/>
      <c r="L312" s="102" t="str">
        <f>IF(I312&lt;&gt;0,((VLOOKUP(I312,'[1]1. Standard_Cost'!$B$4:$D$8,2)+VLOOKUP(I312,'[1]1. Standard_Cost'!$B$4:$D$8,3))*J312*K312),"0")</f>
        <v>0</v>
      </c>
      <c r="M312" s="102">
        <f>L312*'[1]1. Standard_Cost'!F9</f>
        <v>0</v>
      </c>
      <c r="N312" s="103"/>
      <c r="O312" s="103"/>
      <c r="P312" s="103"/>
      <c r="Q312" s="103"/>
      <c r="R312" s="104">
        <f>+N312*P312*'[1]1. Standard_Cost'!$B$12</f>
        <v>0</v>
      </c>
      <c r="S312" s="104">
        <f>+N312*O312*P312*'[1]1. Standard_Cost'!$C$12</f>
        <v>0</v>
      </c>
      <c r="T312" s="104">
        <f>+N312*P312*Q312*'[1]1. Standard_Cost'!$D$12</f>
        <v>0</v>
      </c>
      <c r="U312" s="104">
        <f>+N312*O312*'[1]1. Standard_Cost'!$E$12</f>
        <v>0</v>
      </c>
      <c r="V312" s="103"/>
      <c r="W312" s="103"/>
      <c r="X312" s="103"/>
      <c r="Y312" s="104">
        <f>+V312*((X312*'[1]1. Standard_Cost'!$B$16)+(W312*X312*'[1]1. Standard_Cost'!$C$16))</f>
        <v>0</v>
      </c>
      <c r="Z312" s="103"/>
      <c r="AA312" s="103"/>
      <c r="AB312" s="104">
        <f>+Z312*'[1]1. Standard_Cost'!$B$20+AA312*'[1]1. Standard_Cost'!$C$20</f>
        <v>0</v>
      </c>
      <c r="AC312" s="105"/>
      <c r="AD312" s="106"/>
      <c r="AE312" s="104">
        <f>SUM(AD312,AC312,AB312,Y312,U312,T312,S312,R312)*'[1]1. Standard_Cost'!B161</f>
        <v>0</v>
      </c>
      <c r="AF312" s="104">
        <f t="shared" si="528"/>
        <v>0</v>
      </c>
      <c r="AG312" s="103"/>
      <c r="AH312" s="103"/>
      <c r="AI312" s="103"/>
      <c r="AJ312" s="107"/>
      <c r="AK312" s="107"/>
      <c r="AL312" s="107"/>
      <c r="AM312" s="104">
        <f>AG312*'[1]1. Standard_Cost'!B157+'[1]Incremental_Cost Year 2023'!AH327*'[1]1. Standard_Cost'!C157+'[1]Incremental_Cost Year 2023'!AI327*'[1]1. Standard_Cost'!D157+'[1]Incremental_Cost Year 2023'!AJ327+'[1]Incremental_Cost Year 2023'!AL327+AK312</f>
        <v>0</v>
      </c>
      <c r="AN312" s="104">
        <f>AM312*'[1]1. Standard_Cost'!C161</f>
        <v>0</v>
      </c>
      <c r="AO312" s="107"/>
      <c r="AQ312" s="104">
        <f t="shared" si="523"/>
        <v>0</v>
      </c>
      <c r="AR312" s="104">
        <f t="shared" si="524"/>
        <v>0</v>
      </c>
      <c r="AS312" s="104">
        <f t="shared" si="525"/>
        <v>0</v>
      </c>
      <c r="AT312" s="104">
        <f t="shared" si="529"/>
        <v>0</v>
      </c>
      <c r="AU312" s="108">
        <f t="shared" si="526"/>
        <v>0</v>
      </c>
      <c r="AV312" s="108"/>
      <c r="AW312" s="108"/>
      <c r="AX312" s="108"/>
      <c r="AY312" s="108"/>
      <c r="AZ312" s="108"/>
      <c r="BA312" s="109">
        <f t="shared" si="527"/>
        <v>0</v>
      </c>
    </row>
    <row r="313" spans="1:53" ht="61.5" customHeight="1" outlineLevel="1" x14ac:dyDescent="0.2">
      <c r="A313" s="68"/>
      <c r="B313" s="94"/>
      <c r="C313" s="251"/>
      <c r="D313" s="113" t="s">
        <v>574</v>
      </c>
      <c r="E313" s="113" t="s">
        <v>288</v>
      </c>
      <c r="F313" s="114">
        <v>2021</v>
      </c>
      <c r="G313" s="115">
        <v>2025</v>
      </c>
      <c r="H313" s="122" t="s">
        <v>289</v>
      </c>
      <c r="I313" s="117"/>
      <c r="J313" s="117"/>
      <c r="K313" s="117"/>
      <c r="L313" s="118">
        <f>SUM(L309:L312)</f>
        <v>1180700</v>
      </c>
      <c r="M313" s="118">
        <f>SUM(M309:M312)</f>
        <v>197176.90000000002</v>
      </c>
      <c r="N313" s="117"/>
      <c r="O313" s="117"/>
      <c r="P313" s="117"/>
      <c r="Q313" s="117"/>
      <c r="R313" s="119">
        <f>SUM(R309:R312)</f>
        <v>0</v>
      </c>
      <c r="S313" s="119">
        <f>SUM(S309:S312)</f>
        <v>0</v>
      </c>
      <c r="T313" s="119">
        <f>SUM(T309:T312)</f>
        <v>0</v>
      </c>
      <c r="U313" s="119">
        <f>SUM(U309:U312)</f>
        <v>0</v>
      </c>
      <c r="V313" s="117"/>
      <c r="W313" s="117"/>
      <c r="X313" s="117"/>
      <c r="Y313" s="118">
        <f>SUM(Y309:Y312)</f>
        <v>0</v>
      </c>
      <c r="Z313" s="117"/>
      <c r="AA313" s="117"/>
      <c r="AB313" s="118">
        <f t="shared" ref="AB313:AF313" si="530">SUM(AB309:AB312)</f>
        <v>0</v>
      </c>
      <c r="AC313" s="118">
        <f t="shared" si="530"/>
        <v>0</v>
      </c>
      <c r="AD313" s="118">
        <f t="shared" si="530"/>
        <v>0</v>
      </c>
      <c r="AE313" s="118">
        <f t="shared" si="530"/>
        <v>0</v>
      </c>
      <c r="AF313" s="118">
        <f t="shared" si="530"/>
        <v>0</v>
      </c>
      <c r="AG313" s="117"/>
      <c r="AH313" s="117"/>
      <c r="AI313" s="117"/>
      <c r="AJ313" s="119">
        <f>SUM(AJ309:AJ312)</f>
        <v>0</v>
      </c>
      <c r="AK313" s="119">
        <f t="shared" ref="AK313:AN313" si="531">SUM(AK309:AK312)</f>
        <v>0</v>
      </c>
      <c r="AL313" s="119">
        <f t="shared" si="531"/>
        <v>0</v>
      </c>
      <c r="AM313" s="119">
        <f t="shared" si="531"/>
        <v>0</v>
      </c>
      <c r="AN313" s="119">
        <f t="shared" si="531"/>
        <v>0</v>
      </c>
      <c r="AO313" s="116"/>
      <c r="AP313" s="120"/>
      <c r="AQ313" s="121">
        <f t="shared" ref="AQ313:BA313" si="532">SUM(AQ309:AQ312)</f>
        <v>1377876.9000000001</v>
      </c>
      <c r="AR313" s="121">
        <f t="shared" si="532"/>
        <v>0</v>
      </c>
      <c r="AS313" s="121">
        <f t="shared" si="532"/>
        <v>0</v>
      </c>
      <c r="AT313" s="121">
        <f t="shared" si="532"/>
        <v>1377876.9000000001</v>
      </c>
      <c r="AU313" s="121">
        <f t="shared" si="532"/>
        <v>1377876.9000000001</v>
      </c>
      <c r="AV313" s="121">
        <f t="shared" si="532"/>
        <v>0</v>
      </c>
      <c r="AW313" s="121">
        <f t="shared" si="532"/>
        <v>0</v>
      </c>
      <c r="AX313" s="121">
        <f t="shared" si="532"/>
        <v>0</v>
      </c>
      <c r="AY313" s="121">
        <f t="shared" si="532"/>
        <v>0</v>
      </c>
      <c r="AZ313" s="121">
        <f t="shared" si="532"/>
        <v>0</v>
      </c>
      <c r="BA313" s="121">
        <f t="shared" si="532"/>
        <v>0</v>
      </c>
    </row>
    <row r="314" spans="1:53" ht="14.1" customHeight="1" outlineLevel="2" x14ac:dyDescent="0.2">
      <c r="A314" s="68"/>
      <c r="B314" s="94"/>
      <c r="C314" s="142"/>
      <c r="D314" s="96"/>
      <c r="E314" s="96"/>
      <c r="F314" s="97"/>
      <c r="G314" s="98"/>
      <c r="H314" s="99" t="s">
        <v>49</v>
      </c>
      <c r="I314" s="100"/>
      <c r="J314" s="101"/>
      <c r="K314" s="101"/>
      <c r="L314" s="102" t="str">
        <f>IF(I314&lt;&gt;0,((VLOOKUP(I314,'1. Standard_Cost'!$B$4:$D$8,2)+VLOOKUP(I314,'1. Standard_Cost'!$B$4:$D$8,3))*J314*K314),"0")</f>
        <v>0</v>
      </c>
      <c r="M314" s="102">
        <f>L314*'1. Standard_Cost'!F137</f>
        <v>0</v>
      </c>
      <c r="N314" s="103"/>
      <c r="O314" s="103"/>
      <c r="P314" s="103"/>
      <c r="Q314" s="103"/>
      <c r="R314" s="104">
        <f>+N314*P314*'1. Standard_Cost'!$B$12</f>
        <v>0</v>
      </c>
      <c r="S314" s="104">
        <f>+N314*O314*P314*'1. Standard_Cost'!$C$12</f>
        <v>0</v>
      </c>
      <c r="T314" s="104">
        <f>+N314*P314*Q314*'1. Standard_Cost'!$D$12</f>
        <v>0</v>
      </c>
      <c r="U314" s="104">
        <f>+N314*O314*'1. Standard_Cost'!$E$12</f>
        <v>0</v>
      </c>
      <c r="V314" s="103"/>
      <c r="W314" s="103"/>
      <c r="X314" s="103"/>
      <c r="Y314" s="104">
        <f>+V314*((X314*'1. Standard_Cost'!$B$16)+(W314*X314*'1. Standard_Cost'!$C$16))</f>
        <v>0</v>
      </c>
      <c r="Z314" s="103"/>
      <c r="AA314" s="103"/>
      <c r="AB314" s="104">
        <f>+Z314*'1. Standard_Cost'!$B$20+AA314*'1. Standard_Cost'!$C$20</f>
        <v>0</v>
      </c>
      <c r="AC314" s="105"/>
      <c r="AD314" s="106"/>
      <c r="AE314" s="104">
        <f>SUM(AD314,AC314,AB314,Y314,U314,T314,S314,R314)*'1. Standard_Cost'!B161</f>
        <v>0</v>
      </c>
      <c r="AF314" s="104">
        <f>SUM(AD314,AE314)</f>
        <v>0</v>
      </c>
      <c r="AG314" s="103"/>
      <c r="AH314" s="103"/>
      <c r="AI314" s="103"/>
      <c r="AJ314" s="107"/>
      <c r="AK314" s="107"/>
      <c r="AL314" s="107"/>
      <c r="AM314" s="104">
        <f>AG314*'1. Standard_Cost'!B157+'Incremental_Cost Year 2021'!AH321*'1. Standard_Cost'!C157+'Incremental_Cost Year 2021'!AI321*'1. Standard_Cost'!D157+'Incremental_Cost Year 2021'!AJ321+'Incremental_Cost Year 2021'!AL321+AK314</f>
        <v>0</v>
      </c>
      <c r="AN314" s="104">
        <f>AM314*'1. Standard_Cost'!C161</f>
        <v>0</v>
      </c>
      <c r="AO314" s="107"/>
      <c r="AQ314" s="104">
        <f t="shared" ref="AQ314:AQ317" si="533">L314+M314</f>
        <v>0</v>
      </c>
      <c r="AR314" s="104">
        <f t="shared" ref="AR314:AR317" si="534">AF314</f>
        <v>0</v>
      </c>
      <c r="AS314" s="104">
        <f t="shared" ref="AS314:AS317" si="535">AM314+AN314</f>
        <v>0</v>
      </c>
      <c r="AT314" s="104">
        <f>SUM(AQ314,AR314,AS314)</f>
        <v>0</v>
      </c>
      <c r="AU314" s="108">
        <f t="shared" ref="AU314:AU317" si="536">AT314</f>
        <v>0</v>
      </c>
      <c r="AV314" s="108"/>
      <c r="AW314" s="108"/>
      <c r="AX314" s="108"/>
      <c r="AY314" s="108"/>
      <c r="AZ314" s="108"/>
      <c r="BA314" s="109">
        <f t="shared" ref="BA314:BA317" si="537">SUM(AU314:AZ314)-AT314</f>
        <v>0</v>
      </c>
    </row>
    <row r="315" spans="1:53" ht="14.1" customHeight="1" outlineLevel="2" x14ac:dyDescent="0.2">
      <c r="A315" s="68"/>
      <c r="B315" s="94"/>
      <c r="C315" s="142"/>
      <c r="D315" s="110"/>
      <c r="E315" s="110"/>
      <c r="F315" s="110"/>
      <c r="G315" s="111"/>
      <c r="H315" s="99" t="s">
        <v>50</v>
      </c>
      <c r="I315" s="100"/>
      <c r="J315" s="101"/>
      <c r="K315" s="101"/>
      <c r="L315" s="102" t="str">
        <f>IF(I315&lt;&gt;0,((VLOOKUP(I315,'1. Standard_Cost'!$B$4:$D$8,2)+VLOOKUP(I315,'1. Standard_Cost'!$B$4:$D$8,3))*J315*K315),"0")</f>
        <v>0</v>
      </c>
      <c r="M315" s="102">
        <f>L315*'1. Standard_Cost'!F137</f>
        <v>0</v>
      </c>
      <c r="N315" s="103"/>
      <c r="O315" s="103"/>
      <c r="P315" s="103"/>
      <c r="Q315" s="103"/>
      <c r="R315" s="104">
        <f>+N315*P315*'1. Standard_Cost'!$B$12</f>
        <v>0</v>
      </c>
      <c r="S315" s="104">
        <f>+N315*O315*P315*'1. Standard_Cost'!$C$12</f>
        <v>0</v>
      </c>
      <c r="T315" s="104">
        <f>+N315*P315*Q315*'1. Standard_Cost'!$D$12</f>
        <v>0</v>
      </c>
      <c r="U315" s="104">
        <f>+N315*O315*'1. Standard_Cost'!$E$12</f>
        <v>0</v>
      </c>
      <c r="V315" s="103"/>
      <c r="W315" s="103"/>
      <c r="X315" s="103"/>
      <c r="Y315" s="104">
        <f>+V315*((X315*'1. Standard_Cost'!$B$16)+(W315*X315*'1. Standard_Cost'!$C$16))</f>
        <v>0</v>
      </c>
      <c r="Z315" s="103"/>
      <c r="AA315" s="103"/>
      <c r="AB315" s="104">
        <f>+Z315*'1. Standard_Cost'!$B$20+AA315*'1. Standard_Cost'!$C$20</f>
        <v>0</v>
      </c>
      <c r="AC315" s="105"/>
      <c r="AD315" s="106"/>
      <c r="AE315" s="104">
        <f>SUM(AD315,AC315,AB315,Y315,U315,T315,S315,R315)*'1. Standard_Cost'!B161</f>
        <v>0</v>
      </c>
      <c r="AF315" s="104">
        <f t="shared" ref="AF315:AF317" si="538">SUM(AD315,AE315)</f>
        <v>0</v>
      </c>
      <c r="AG315" s="103"/>
      <c r="AH315" s="103">
        <v>0</v>
      </c>
      <c r="AI315" s="103">
        <v>0</v>
      </c>
      <c r="AJ315" s="107"/>
      <c r="AK315" s="107"/>
      <c r="AL315" s="107"/>
      <c r="AM315" s="104">
        <f>AG315*'1. Standard_Cost'!B157+'Incremental_Cost Year 2021'!AH322*'1. Standard_Cost'!C157+'Incremental_Cost Year 2021'!AI322*'1. Standard_Cost'!D157+'Incremental_Cost Year 2021'!AJ322+'Incremental_Cost Year 2021'!AL322+AK315</f>
        <v>0</v>
      </c>
      <c r="AN315" s="104">
        <f>AM315*'1. Standard_Cost'!C161</f>
        <v>0</v>
      </c>
      <c r="AO315" s="107"/>
      <c r="AQ315" s="104">
        <f t="shared" si="533"/>
        <v>0</v>
      </c>
      <c r="AR315" s="104">
        <f t="shared" si="534"/>
        <v>0</v>
      </c>
      <c r="AS315" s="104">
        <f t="shared" si="535"/>
        <v>0</v>
      </c>
      <c r="AT315" s="104">
        <f t="shared" ref="AT315:AT317" si="539">SUM(AQ315,AR315,AS315)</f>
        <v>0</v>
      </c>
      <c r="AU315" s="108">
        <f t="shared" si="536"/>
        <v>0</v>
      </c>
      <c r="AV315" s="108">
        <v>0</v>
      </c>
      <c r="AW315" s="108"/>
      <c r="AX315" s="108"/>
      <c r="AY315" s="108"/>
      <c r="AZ315" s="108"/>
      <c r="BA315" s="109">
        <f t="shared" si="537"/>
        <v>0</v>
      </c>
    </row>
    <row r="316" spans="1:53" ht="14.1" customHeight="1" outlineLevel="2" x14ac:dyDescent="0.2">
      <c r="A316" s="68"/>
      <c r="B316" s="94"/>
      <c r="C316" s="142"/>
      <c r="D316" s="110"/>
      <c r="E316" s="110"/>
      <c r="F316" s="110"/>
      <c r="G316" s="111"/>
      <c r="H316" s="99" t="s">
        <v>51</v>
      </c>
      <c r="I316" s="100"/>
      <c r="J316" s="101"/>
      <c r="K316" s="101"/>
      <c r="L316" s="102" t="str">
        <f>IF(I316&lt;&gt;0,((VLOOKUP(I316,'1. Standard_Cost'!$B$4:$D$8,2)+VLOOKUP(I316,'1. Standard_Cost'!$B$4:$D$8,3))*J316*K316),"0")</f>
        <v>0</v>
      </c>
      <c r="M316" s="102">
        <f>L316*'1. Standard_Cost'!F137</f>
        <v>0</v>
      </c>
      <c r="N316" s="103"/>
      <c r="O316" s="103"/>
      <c r="P316" s="103"/>
      <c r="Q316" s="103"/>
      <c r="R316" s="104">
        <f>+N316*P316*'1. Standard_Cost'!$B$12</f>
        <v>0</v>
      </c>
      <c r="S316" s="104">
        <f>+N316*O316*P316*'1. Standard_Cost'!$C$12</f>
        <v>0</v>
      </c>
      <c r="T316" s="104">
        <f>+N316*P316*Q316*'1. Standard_Cost'!$D$12</f>
        <v>0</v>
      </c>
      <c r="U316" s="104">
        <f>+N316*O316*'1. Standard_Cost'!$E$12</f>
        <v>0</v>
      </c>
      <c r="V316" s="103"/>
      <c r="W316" s="103"/>
      <c r="X316" s="103"/>
      <c r="Y316" s="104">
        <f>+V316*((X316*'1. Standard_Cost'!$B$16)+(W316*X316*'1. Standard_Cost'!$C$16))</f>
        <v>0</v>
      </c>
      <c r="Z316" s="103"/>
      <c r="AA316" s="103"/>
      <c r="AB316" s="104">
        <f>+Z316*'1. Standard_Cost'!$B$20+AA316*'1. Standard_Cost'!$C$20</f>
        <v>0</v>
      </c>
      <c r="AC316" s="105"/>
      <c r="AD316" s="106"/>
      <c r="AE316" s="104">
        <f>SUM(AD316,AC316,AB316,Y316,U316,T316,S316,R316)*'1. Standard_Cost'!B161</f>
        <v>0</v>
      </c>
      <c r="AF316" s="104">
        <f t="shared" si="538"/>
        <v>0</v>
      </c>
      <c r="AG316" s="103"/>
      <c r="AH316" s="103"/>
      <c r="AI316" s="103"/>
      <c r="AJ316" s="107"/>
      <c r="AK316" s="107"/>
      <c r="AL316" s="107"/>
      <c r="AM316" s="104">
        <f>AG316*'1. Standard_Cost'!B157+'Incremental_Cost Year 2021'!AH323*'1. Standard_Cost'!C157+'Incremental_Cost Year 2021'!AI323*'1. Standard_Cost'!D157+'Incremental_Cost Year 2021'!AJ323+'Incremental_Cost Year 2021'!AL323+AK316</f>
        <v>0</v>
      </c>
      <c r="AN316" s="104">
        <f>AM316*'1. Standard_Cost'!C161</f>
        <v>0</v>
      </c>
      <c r="AO316" s="107"/>
      <c r="AQ316" s="104">
        <f t="shared" si="533"/>
        <v>0</v>
      </c>
      <c r="AR316" s="104">
        <f t="shared" si="534"/>
        <v>0</v>
      </c>
      <c r="AS316" s="104">
        <f t="shared" si="535"/>
        <v>0</v>
      </c>
      <c r="AT316" s="104">
        <f t="shared" si="539"/>
        <v>0</v>
      </c>
      <c r="AU316" s="108">
        <f t="shared" si="536"/>
        <v>0</v>
      </c>
      <c r="AV316" s="108"/>
      <c r="AW316" s="108"/>
      <c r="AX316" s="108"/>
      <c r="AY316" s="108"/>
      <c r="AZ316" s="108"/>
      <c r="BA316" s="109">
        <f t="shared" si="537"/>
        <v>0</v>
      </c>
    </row>
    <row r="317" spans="1:53" ht="14.1" customHeight="1" outlineLevel="2" x14ac:dyDescent="0.2">
      <c r="A317" s="68"/>
      <c r="B317" s="94"/>
      <c r="C317" s="142"/>
      <c r="D317" s="110"/>
      <c r="E317" s="110"/>
      <c r="F317" s="110"/>
      <c r="G317" s="111"/>
      <c r="H317" s="112" t="s">
        <v>179</v>
      </c>
      <c r="I317" s="100"/>
      <c r="J317" s="101"/>
      <c r="K317" s="101"/>
      <c r="L317" s="102" t="str">
        <f>IF(I317&lt;&gt;0,((VLOOKUP(I317,'1. Standard_Cost'!$B$4:$D$8,2)+VLOOKUP(I317,'1. Standard_Cost'!$B$4:$D$8,3))*J317*K317),"0")</f>
        <v>0</v>
      </c>
      <c r="M317" s="102">
        <f>L317*'1. Standard_Cost'!F137</f>
        <v>0</v>
      </c>
      <c r="N317" s="103"/>
      <c r="O317" s="103"/>
      <c r="P317" s="103"/>
      <c r="Q317" s="103"/>
      <c r="R317" s="104">
        <f>+N317*P317*'1. Standard_Cost'!$B$12</f>
        <v>0</v>
      </c>
      <c r="S317" s="104">
        <f>+N317*O317*P317*'1. Standard_Cost'!$C$12</f>
        <v>0</v>
      </c>
      <c r="T317" s="104">
        <f>+N317*P317*Q317*'1. Standard_Cost'!$D$12</f>
        <v>0</v>
      </c>
      <c r="U317" s="104">
        <f>+N317*O317*'1. Standard_Cost'!$E$12</f>
        <v>0</v>
      </c>
      <c r="V317" s="103"/>
      <c r="W317" s="103"/>
      <c r="X317" s="103"/>
      <c r="Y317" s="104">
        <f>+V317*((X317*'1. Standard_Cost'!$B$16)+(W317*X317*'1. Standard_Cost'!$C$16))</f>
        <v>0</v>
      </c>
      <c r="Z317" s="103"/>
      <c r="AA317" s="103"/>
      <c r="AB317" s="104">
        <f>+Z317*'1. Standard_Cost'!$B$20+AA317*'1. Standard_Cost'!$C$20</f>
        <v>0</v>
      </c>
      <c r="AC317" s="105"/>
      <c r="AD317" s="106"/>
      <c r="AE317" s="104">
        <f>SUM(AD317,AC317,AB317,Y317,U317,T317,S317,R317)*'1. Standard_Cost'!B161</f>
        <v>0</v>
      </c>
      <c r="AF317" s="104">
        <f t="shared" si="538"/>
        <v>0</v>
      </c>
      <c r="AG317" s="103"/>
      <c r="AH317" s="103"/>
      <c r="AI317" s="103"/>
      <c r="AJ317" s="107"/>
      <c r="AK317" s="107"/>
      <c r="AL317" s="107"/>
      <c r="AM317" s="104">
        <f>AG317*'1. Standard_Cost'!B157+'Incremental_Cost Year 2021'!AH324*'1. Standard_Cost'!C157+'Incremental_Cost Year 2021'!AI324*'1. Standard_Cost'!D157+'Incremental_Cost Year 2021'!AJ324+'Incremental_Cost Year 2021'!AL324+AK317</f>
        <v>0</v>
      </c>
      <c r="AN317" s="104">
        <f>AM317*'1. Standard_Cost'!C161</f>
        <v>0</v>
      </c>
      <c r="AO317" s="107"/>
      <c r="AQ317" s="104">
        <f t="shared" si="533"/>
        <v>0</v>
      </c>
      <c r="AR317" s="104">
        <f t="shared" si="534"/>
        <v>0</v>
      </c>
      <c r="AS317" s="104">
        <f t="shared" si="535"/>
        <v>0</v>
      </c>
      <c r="AT317" s="104">
        <f t="shared" si="539"/>
        <v>0</v>
      </c>
      <c r="AU317" s="108">
        <f t="shared" si="536"/>
        <v>0</v>
      </c>
      <c r="AV317" s="108"/>
      <c r="AW317" s="108"/>
      <c r="AX317" s="108"/>
      <c r="AY317" s="108"/>
      <c r="AZ317" s="108"/>
      <c r="BA317" s="109">
        <f t="shared" si="537"/>
        <v>0</v>
      </c>
    </row>
    <row r="318" spans="1:53" ht="24.6" customHeight="1" outlineLevel="1" x14ac:dyDescent="0.2">
      <c r="A318" s="68"/>
      <c r="B318" s="141"/>
      <c r="C318" s="142"/>
      <c r="D318" s="113" t="s">
        <v>48</v>
      </c>
      <c r="E318" s="113" t="s">
        <v>766</v>
      </c>
      <c r="F318" s="114" t="s">
        <v>154</v>
      </c>
      <c r="G318" s="115" t="s">
        <v>155</v>
      </c>
      <c r="H318" s="122" t="s">
        <v>290</v>
      </c>
      <c r="I318" s="117"/>
      <c r="J318" s="117"/>
      <c r="K318" s="117"/>
      <c r="L318" s="118">
        <f>SUM(L314:L317)</f>
        <v>0</v>
      </c>
      <c r="M318" s="118">
        <f>SUM(M314:M317)</f>
        <v>0</v>
      </c>
      <c r="N318" s="117"/>
      <c r="O318" s="117"/>
      <c r="P318" s="117"/>
      <c r="Q318" s="117"/>
      <c r="R318" s="119">
        <f>SUM(R314:R317)</f>
        <v>0</v>
      </c>
      <c r="S318" s="119">
        <f>SUM(S314:S317)</f>
        <v>0</v>
      </c>
      <c r="T318" s="119">
        <f>SUM(T314:T317)</f>
        <v>0</v>
      </c>
      <c r="U318" s="119">
        <f>SUM(U314:U317)</f>
        <v>0</v>
      </c>
      <c r="V318" s="117"/>
      <c r="W318" s="117"/>
      <c r="X318" s="117"/>
      <c r="Y318" s="118">
        <f>SUM(Y314:Y317)</f>
        <v>0</v>
      </c>
      <c r="Z318" s="117"/>
      <c r="AA318" s="117"/>
      <c r="AB318" s="118">
        <f t="shared" ref="AB318:AF318" si="540">SUM(AB314:AB317)</f>
        <v>0</v>
      </c>
      <c r="AC318" s="118">
        <f t="shared" si="540"/>
        <v>0</v>
      </c>
      <c r="AD318" s="118">
        <f t="shared" si="540"/>
        <v>0</v>
      </c>
      <c r="AE318" s="118">
        <f t="shared" si="540"/>
        <v>0</v>
      </c>
      <c r="AF318" s="118">
        <f t="shared" si="540"/>
        <v>0</v>
      </c>
      <c r="AG318" s="117"/>
      <c r="AH318" s="117"/>
      <c r="AI318" s="117"/>
      <c r="AJ318" s="119">
        <f>SUM(AJ314:AJ317)</f>
        <v>0</v>
      </c>
      <c r="AK318" s="119">
        <f t="shared" ref="AK318:AN318" si="541">SUM(AK314:AK317)</f>
        <v>0</v>
      </c>
      <c r="AL318" s="119">
        <f t="shared" si="541"/>
        <v>0</v>
      </c>
      <c r="AM318" s="119">
        <f t="shared" si="541"/>
        <v>0</v>
      </c>
      <c r="AN318" s="119">
        <f t="shared" si="541"/>
        <v>0</v>
      </c>
      <c r="AO318" s="116"/>
      <c r="AP318" s="120"/>
      <c r="AQ318" s="121">
        <f t="shared" ref="AQ318:BA318" si="542">SUM(AQ314:AQ317)</f>
        <v>0</v>
      </c>
      <c r="AR318" s="121">
        <f t="shared" si="542"/>
        <v>0</v>
      </c>
      <c r="AS318" s="121">
        <f t="shared" si="542"/>
        <v>0</v>
      </c>
      <c r="AT318" s="121">
        <f t="shared" si="542"/>
        <v>0</v>
      </c>
      <c r="AU318" s="121">
        <f t="shared" si="542"/>
        <v>0</v>
      </c>
      <c r="AV318" s="121">
        <f t="shared" si="542"/>
        <v>0</v>
      </c>
      <c r="AW318" s="121">
        <f t="shared" si="542"/>
        <v>0</v>
      </c>
      <c r="AX318" s="121">
        <f t="shared" si="542"/>
        <v>0</v>
      </c>
      <c r="AY318" s="121">
        <f t="shared" si="542"/>
        <v>0</v>
      </c>
      <c r="AZ318" s="121">
        <f t="shared" si="542"/>
        <v>0</v>
      </c>
      <c r="BA318" s="121">
        <f t="shared" si="542"/>
        <v>0</v>
      </c>
    </row>
    <row r="319" spans="1:53" ht="14.1" customHeight="1" outlineLevel="2" x14ac:dyDescent="0.2">
      <c r="A319" s="68"/>
      <c r="B319" s="94"/>
      <c r="C319" s="142"/>
      <c r="D319" s="96"/>
      <c r="E319" s="96"/>
      <c r="F319" s="97"/>
      <c r="G319" s="98"/>
      <c r="H319" s="99" t="s">
        <v>49</v>
      </c>
      <c r="I319" s="100" t="s">
        <v>1</v>
      </c>
      <c r="J319" s="101">
        <v>4</v>
      </c>
      <c r="K319" s="101">
        <v>1</v>
      </c>
      <c r="L319" s="102">
        <f>IF(I319&lt;&gt;0,((VLOOKUP(I319,'1. Standard_Cost'!$B$4:$D$8,2)+VLOOKUP(I319,'1. Standard_Cost'!$B$4:$D$8,3))*J319*K319),"0")</f>
        <v>360500</v>
      </c>
      <c r="M319" s="102">
        <f>L319*'1. Standard_Cost'!F4</f>
        <v>60203.5</v>
      </c>
      <c r="N319" s="103"/>
      <c r="O319" s="103"/>
      <c r="P319" s="103"/>
      <c r="Q319" s="103"/>
      <c r="R319" s="104">
        <f>+N319*P319*'1. Standard_Cost'!$B$12</f>
        <v>0</v>
      </c>
      <c r="S319" s="104">
        <f>+N319*O319*P319*'1. Standard_Cost'!$C$12</f>
        <v>0</v>
      </c>
      <c r="T319" s="104">
        <f>+N319*P319*Q319*'1. Standard_Cost'!$D$12</f>
        <v>0</v>
      </c>
      <c r="U319" s="104">
        <f>+N319*O319*'1. Standard_Cost'!$E$12</f>
        <v>0</v>
      </c>
      <c r="V319" s="103"/>
      <c r="W319" s="103"/>
      <c r="X319" s="103"/>
      <c r="Y319" s="104">
        <f>+V319*((X319*'1. Standard_Cost'!$B$16)+(W319*X319*'1. Standard_Cost'!$C$16))</f>
        <v>0</v>
      </c>
      <c r="Z319" s="103"/>
      <c r="AA319" s="103"/>
      <c r="AB319" s="104">
        <f>+Z319*'1. Standard_Cost'!$B$20+AA319*'1. Standard_Cost'!$C$20</f>
        <v>0</v>
      </c>
      <c r="AC319" s="105">
        <v>60000</v>
      </c>
      <c r="AD319" s="106"/>
      <c r="AE319" s="104">
        <f>SUM(AD319,AC319,AB319,Y319,U319,T319,S319,R319)*'1. Standard_Cost'!B28</f>
        <v>12000</v>
      </c>
      <c r="AF319" s="104">
        <f>SUM(AD319,AE319)</f>
        <v>12000</v>
      </c>
      <c r="AG319" s="103"/>
      <c r="AH319" s="103"/>
      <c r="AI319" s="103"/>
      <c r="AJ319" s="107"/>
      <c r="AK319" s="107"/>
      <c r="AL319" s="107"/>
      <c r="AM319" s="104">
        <f>AG319*'1. Standard_Cost'!B162+'Incremental_Cost Year 2021'!AH326*'1. Standard_Cost'!C162+'Incremental_Cost Year 2021'!AI326*'1. Standard_Cost'!D162+'Incremental_Cost Year 2021'!AJ326+'Incremental_Cost Year 2021'!AL326+AK319</f>
        <v>0</v>
      </c>
      <c r="AN319" s="104">
        <f>AM319*'1. Standard_Cost'!C166</f>
        <v>0</v>
      </c>
      <c r="AO319" s="107"/>
      <c r="AQ319" s="104">
        <f t="shared" ref="AQ319:AQ322" si="543">L319+M319</f>
        <v>420703.5</v>
      </c>
      <c r="AR319" s="104">
        <f t="shared" ref="AR319:AR322" si="544">AF319</f>
        <v>12000</v>
      </c>
      <c r="AS319" s="104">
        <f t="shared" ref="AS319:AS322" si="545">AM319+AN319</f>
        <v>0</v>
      </c>
      <c r="AT319" s="104">
        <f>SUM(AQ319,AR319,AS319)</f>
        <v>432703.5</v>
      </c>
      <c r="AU319" s="108">
        <f t="shared" ref="AU319:AU322" si="546">AT319</f>
        <v>432703.5</v>
      </c>
      <c r="AV319" s="108"/>
      <c r="AW319" s="108"/>
      <c r="AX319" s="108"/>
      <c r="AY319" s="108"/>
      <c r="AZ319" s="108"/>
      <c r="BA319" s="109">
        <f t="shared" ref="BA319:BA322" si="547">SUM(AU319:AZ319)-AT319</f>
        <v>0</v>
      </c>
    </row>
    <row r="320" spans="1:53" ht="14.1" customHeight="1" outlineLevel="2" x14ac:dyDescent="0.2">
      <c r="A320" s="68"/>
      <c r="B320" s="94"/>
      <c r="C320" s="250"/>
      <c r="D320" s="110"/>
      <c r="E320" s="110"/>
      <c r="F320" s="110"/>
      <c r="G320" s="111"/>
      <c r="H320" s="99" t="s">
        <v>50</v>
      </c>
      <c r="I320" s="100" t="s">
        <v>4</v>
      </c>
      <c r="J320" s="101">
        <v>4</v>
      </c>
      <c r="K320" s="101">
        <v>1</v>
      </c>
      <c r="L320" s="102">
        <f>IF(I320&lt;&gt;0,((VLOOKUP(I320,'1. Standard_Cost'!$B$4:$D$8,2)+VLOOKUP(I320,'1. Standard_Cost'!$B$4:$D$8,3))*J320*K320),"0")</f>
        <v>320400</v>
      </c>
      <c r="M320" s="102">
        <f>L320*'1. Standard_Cost'!F4</f>
        <v>53506.8</v>
      </c>
      <c r="N320" s="103"/>
      <c r="O320" s="103"/>
      <c r="P320" s="103"/>
      <c r="Q320" s="103"/>
      <c r="R320" s="104">
        <f>+N320*P320*'1. Standard_Cost'!$B$12</f>
        <v>0</v>
      </c>
      <c r="S320" s="104">
        <f>+N320*O320*P320*'1. Standard_Cost'!$C$12</f>
        <v>0</v>
      </c>
      <c r="T320" s="104">
        <f>+N320*P320*Q320*'1. Standard_Cost'!$D$12</f>
        <v>0</v>
      </c>
      <c r="U320" s="104">
        <f>+N320*O320*'1. Standard_Cost'!$E$12</f>
        <v>0</v>
      </c>
      <c r="V320" s="103"/>
      <c r="W320" s="103"/>
      <c r="X320" s="103"/>
      <c r="Y320" s="104">
        <f>+V320*((X320*'1. Standard_Cost'!$B$16)+(W320*X320*'1. Standard_Cost'!$C$16))</f>
        <v>0</v>
      </c>
      <c r="Z320" s="103"/>
      <c r="AA320" s="103"/>
      <c r="AB320" s="104">
        <f>+Z320*'1. Standard_Cost'!$B$20+AA320*'1. Standard_Cost'!$C$20</f>
        <v>0</v>
      </c>
      <c r="AC320" s="105">
        <v>60000</v>
      </c>
      <c r="AD320" s="106"/>
      <c r="AE320" s="104">
        <f>SUM(AD320,AC320,AB320,Y320,U320,T320,S320,R320)*'1. Standard_Cost'!B28</f>
        <v>12000</v>
      </c>
      <c r="AF320" s="104">
        <f t="shared" ref="AF320:AF322" si="548">SUM(AD320,AE320)</f>
        <v>12000</v>
      </c>
      <c r="AG320" s="103"/>
      <c r="AH320" s="103">
        <v>0</v>
      </c>
      <c r="AI320" s="103">
        <v>0</v>
      </c>
      <c r="AJ320" s="107"/>
      <c r="AK320" s="107"/>
      <c r="AL320" s="107"/>
      <c r="AM320" s="104">
        <f>AG320*'1. Standard_Cost'!B162+'Incremental_Cost Year 2021'!AH327*'1. Standard_Cost'!C162+'Incremental_Cost Year 2021'!AI327*'1. Standard_Cost'!D162+'Incremental_Cost Year 2021'!AJ327+'Incremental_Cost Year 2021'!AL327+AK320</f>
        <v>0</v>
      </c>
      <c r="AN320" s="104">
        <f>AM320*'1. Standard_Cost'!C166</f>
        <v>0</v>
      </c>
      <c r="AO320" s="107"/>
      <c r="AQ320" s="104">
        <f t="shared" si="543"/>
        <v>373906.8</v>
      </c>
      <c r="AR320" s="104">
        <f t="shared" si="544"/>
        <v>12000</v>
      </c>
      <c r="AS320" s="104">
        <f t="shared" si="545"/>
        <v>0</v>
      </c>
      <c r="AT320" s="104">
        <f t="shared" ref="AT320:AT322" si="549">SUM(AQ320,AR320,AS320)</f>
        <v>385906.8</v>
      </c>
      <c r="AU320" s="108">
        <f t="shared" si="546"/>
        <v>385906.8</v>
      </c>
      <c r="AV320" s="108">
        <v>0</v>
      </c>
      <c r="AW320" s="108"/>
      <c r="AX320" s="108"/>
      <c r="AY320" s="108"/>
      <c r="AZ320" s="108"/>
      <c r="BA320" s="109">
        <f t="shared" si="547"/>
        <v>0</v>
      </c>
    </row>
    <row r="321" spans="1:53" ht="14.1" customHeight="1" outlineLevel="2" x14ac:dyDescent="0.2">
      <c r="A321" s="68"/>
      <c r="B321" s="94"/>
      <c r="C321" s="251"/>
      <c r="D321" s="110"/>
      <c r="E321" s="110"/>
      <c r="F321" s="110"/>
      <c r="G321" s="111"/>
      <c r="H321" s="99" t="s">
        <v>51</v>
      </c>
      <c r="I321" s="100"/>
      <c r="J321" s="101"/>
      <c r="K321" s="101"/>
      <c r="L321" s="102" t="str">
        <f>IF(I321&lt;&gt;0,((VLOOKUP(I321,'1. Standard_Cost'!$B$4:$D$8,2)+VLOOKUP(I321,'1. Standard_Cost'!$B$4:$D$8,3))*J321*K321),"0")</f>
        <v>0</v>
      </c>
      <c r="M321" s="102">
        <f>L321*'1. Standard_Cost'!F142</f>
        <v>0</v>
      </c>
      <c r="N321" s="103"/>
      <c r="O321" s="103"/>
      <c r="P321" s="103"/>
      <c r="Q321" s="103"/>
      <c r="R321" s="104">
        <f>+N321*P321*'1. Standard_Cost'!$B$12</f>
        <v>0</v>
      </c>
      <c r="S321" s="104">
        <f>+N321*O321*P321*'1. Standard_Cost'!$C$12</f>
        <v>0</v>
      </c>
      <c r="T321" s="104">
        <f>+N321*P321*Q321*'1. Standard_Cost'!$D$12</f>
        <v>0</v>
      </c>
      <c r="U321" s="104">
        <f>+N321*O321*'1. Standard_Cost'!$E$12</f>
        <v>0</v>
      </c>
      <c r="V321" s="103"/>
      <c r="W321" s="103"/>
      <c r="X321" s="103"/>
      <c r="Y321" s="104">
        <f>+V321*((X321*'1. Standard_Cost'!$B$16)+(W321*X321*'1. Standard_Cost'!$C$16))</f>
        <v>0</v>
      </c>
      <c r="Z321" s="103"/>
      <c r="AA321" s="103"/>
      <c r="AB321" s="104">
        <f>+Z321*'1. Standard_Cost'!$B$20+AA321*'1. Standard_Cost'!$C$20</f>
        <v>0</v>
      </c>
      <c r="AC321" s="105"/>
      <c r="AD321" s="106"/>
      <c r="AE321" s="104">
        <f>SUM(AD321,AC321,AB321,Y321,U321,T321,S321,R321)*'1. Standard_Cost'!B166</f>
        <v>0</v>
      </c>
      <c r="AF321" s="104">
        <f t="shared" si="548"/>
        <v>0</v>
      </c>
      <c r="AG321" s="103"/>
      <c r="AH321" s="103"/>
      <c r="AI321" s="103"/>
      <c r="AJ321" s="107"/>
      <c r="AK321" s="107"/>
      <c r="AL321" s="107"/>
      <c r="AM321" s="104">
        <f>AG321*'1. Standard_Cost'!B162+'Incremental_Cost Year 2021'!AH328*'1. Standard_Cost'!C162+'Incremental_Cost Year 2021'!AI328*'1. Standard_Cost'!D162+'Incremental_Cost Year 2021'!AJ328+'Incremental_Cost Year 2021'!AL328+AK321</f>
        <v>0</v>
      </c>
      <c r="AN321" s="104">
        <f>AM321*'1. Standard_Cost'!C166</f>
        <v>0</v>
      </c>
      <c r="AO321" s="107"/>
      <c r="AQ321" s="104">
        <f t="shared" si="543"/>
        <v>0</v>
      </c>
      <c r="AR321" s="104">
        <f t="shared" si="544"/>
        <v>0</v>
      </c>
      <c r="AS321" s="104">
        <f t="shared" si="545"/>
        <v>0</v>
      </c>
      <c r="AT321" s="104">
        <f t="shared" si="549"/>
        <v>0</v>
      </c>
      <c r="AU321" s="108">
        <f t="shared" si="546"/>
        <v>0</v>
      </c>
      <c r="AV321" s="108"/>
      <c r="AW321" s="108"/>
      <c r="AX321" s="108"/>
      <c r="AY321" s="108"/>
      <c r="AZ321" s="108"/>
      <c r="BA321" s="109">
        <f t="shared" si="547"/>
        <v>0</v>
      </c>
    </row>
    <row r="322" spans="1:53" ht="14.1" customHeight="1" outlineLevel="2" x14ac:dyDescent="0.2">
      <c r="A322" s="68"/>
      <c r="B322" s="94"/>
      <c r="C322" s="251"/>
      <c r="D322" s="110"/>
      <c r="E322" s="110"/>
      <c r="F322" s="110"/>
      <c r="G322" s="111"/>
      <c r="H322" s="112" t="s">
        <v>179</v>
      </c>
      <c r="I322" s="100"/>
      <c r="J322" s="101"/>
      <c r="K322" s="101"/>
      <c r="L322" s="102" t="str">
        <f>IF(I322&lt;&gt;0,((VLOOKUP(I322,'1. Standard_Cost'!$B$4:$D$8,2)+VLOOKUP(I322,'1. Standard_Cost'!$B$4:$D$8,3))*J322*K322),"0")</f>
        <v>0</v>
      </c>
      <c r="M322" s="102">
        <f>L322*'1. Standard_Cost'!F142</f>
        <v>0</v>
      </c>
      <c r="N322" s="103"/>
      <c r="O322" s="103"/>
      <c r="P322" s="103"/>
      <c r="Q322" s="103"/>
      <c r="R322" s="104">
        <f>+N322*P322*'1. Standard_Cost'!$B$12</f>
        <v>0</v>
      </c>
      <c r="S322" s="104">
        <f>+N322*O322*P322*'1. Standard_Cost'!$C$12</f>
        <v>0</v>
      </c>
      <c r="T322" s="104">
        <f>+N322*P322*Q322*'1. Standard_Cost'!$D$12</f>
        <v>0</v>
      </c>
      <c r="U322" s="104">
        <f>+N322*O322*'1. Standard_Cost'!$E$12</f>
        <v>0</v>
      </c>
      <c r="V322" s="103"/>
      <c r="W322" s="103"/>
      <c r="X322" s="103"/>
      <c r="Y322" s="104">
        <f>+V322*((X322*'1. Standard_Cost'!$B$16)+(W322*X322*'1. Standard_Cost'!$C$16))</f>
        <v>0</v>
      </c>
      <c r="Z322" s="103"/>
      <c r="AA322" s="103"/>
      <c r="AB322" s="104">
        <f>+Z322*'1. Standard_Cost'!$B$20+AA322*'1. Standard_Cost'!$C$20</f>
        <v>0</v>
      </c>
      <c r="AC322" s="105"/>
      <c r="AD322" s="106"/>
      <c r="AE322" s="104">
        <f>SUM(AD322,AC322,AB322,Y322,U322,T322,S322,R322)*'1. Standard_Cost'!B166</f>
        <v>0</v>
      </c>
      <c r="AF322" s="104">
        <f t="shared" si="548"/>
        <v>0</v>
      </c>
      <c r="AG322" s="103"/>
      <c r="AH322" s="103"/>
      <c r="AI322" s="103"/>
      <c r="AJ322" s="107"/>
      <c r="AK322" s="107"/>
      <c r="AL322" s="107"/>
      <c r="AM322" s="104">
        <f>AG322*'1. Standard_Cost'!B162+'Incremental_Cost Year 2021'!AH329*'1. Standard_Cost'!C162+'Incremental_Cost Year 2021'!AI329*'1. Standard_Cost'!D162+'Incremental_Cost Year 2021'!AJ329+'Incremental_Cost Year 2021'!AL329+AK322</f>
        <v>0</v>
      </c>
      <c r="AN322" s="104">
        <f>AM322*'1. Standard_Cost'!C166</f>
        <v>0</v>
      </c>
      <c r="AO322" s="107"/>
      <c r="AQ322" s="104">
        <f t="shared" si="543"/>
        <v>0</v>
      </c>
      <c r="AR322" s="104">
        <f t="shared" si="544"/>
        <v>0</v>
      </c>
      <c r="AS322" s="104">
        <f t="shared" si="545"/>
        <v>0</v>
      </c>
      <c r="AT322" s="104">
        <f t="shared" si="549"/>
        <v>0</v>
      </c>
      <c r="AU322" s="108">
        <f t="shared" si="546"/>
        <v>0</v>
      </c>
      <c r="AV322" s="108"/>
      <c r="AW322" s="108"/>
      <c r="AX322" s="108"/>
      <c r="AY322" s="108"/>
      <c r="AZ322" s="108"/>
      <c r="BA322" s="109">
        <f t="shared" si="547"/>
        <v>0</v>
      </c>
    </row>
    <row r="323" spans="1:53" ht="24.6" customHeight="1" outlineLevel="1" x14ac:dyDescent="0.2">
      <c r="A323" s="68"/>
      <c r="B323" s="141"/>
      <c r="C323" s="251"/>
      <c r="D323" s="113" t="s">
        <v>48</v>
      </c>
      <c r="E323" s="113" t="s">
        <v>767</v>
      </c>
      <c r="F323" s="114" t="s">
        <v>154</v>
      </c>
      <c r="G323" s="115" t="s">
        <v>155</v>
      </c>
      <c r="H323" s="122" t="s">
        <v>291</v>
      </c>
      <c r="I323" s="117"/>
      <c r="J323" s="117"/>
      <c r="K323" s="117"/>
      <c r="L323" s="118">
        <f>SUM(L319:L322)</f>
        <v>680900</v>
      </c>
      <c r="M323" s="118">
        <f>SUM(M319:M322)</f>
        <v>113710.3</v>
      </c>
      <c r="N323" s="117"/>
      <c r="O323" s="117"/>
      <c r="P323" s="117"/>
      <c r="Q323" s="117"/>
      <c r="R323" s="119">
        <f>SUM(R319:R322)</f>
        <v>0</v>
      </c>
      <c r="S323" s="119">
        <f>SUM(S319:S322)</f>
        <v>0</v>
      </c>
      <c r="T323" s="119">
        <f>SUM(T319:T322)</f>
        <v>0</v>
      </c>
      <c r="U323" s="119">
        <f>SUM(U319:U322)</f>
        <v>0</v>
      </c>
      <c r="V323" s="117"/>
      <c r="W323" s="117"/>
      <c r="X323" s="117"/>
      <c r="Y323" s="118">
        <f>SUM(Y319:Y322)</f>
        <v>0</v>
      </c>
      <c r="Z323" s="117"/>
      <c r="AA323" s="117"/>
      <c r="AB323" s="118">
        <f t="shared" ref="AB323:AF323" si="550">SUM(AB319:AB322)</f>
        <v>0</v>
      </c>
      <c r="AC323" s="118">
        <f t="shared" si="550"/>
        <v>120000</v>
      </c>
      <c r="AD323" s="118">
        <f t="shared" si="550"/>
        <v>0</v>
      </c>
      <c r="AE323" s="118">
        <f t="shared" si="550"/>
        <v>24000</v>
      </c>
      <c r="AF323" s="118">
        <f t="shared" si="550"/>
        <v>24000</v>
      </c>
      <c r="AG323" s="117"/>
      <c r="AH323" s="117"/>
      <c r="AI323" s="117"/>
      <c r="AJ323" s="119">
        <f>SUM(AJ319:AJ322)</f>
        <v>0</v>
      </c>
      <c r="AK323" s="119">
        <f t="shared" ref="AK323:AN323" si="551">SUM(AK319:AK322)</f>
        <v>0</v>
      </c>
      <c r="AL323" s="119">
        <f t="shared" si="551"/>
        <v>0</v>
      </c>
      <c r="AM323" s="119">
        <f t="shared" si="551"/>
        <v>0</v>
      </c>
      <c r="AN323" s="119">
        <f t="shared" si="551"/>
        <v>0</v>
      </c>
      <c r="AO323" s="116"/>
      <c r="AP323" s="120"/>
      <c r="AQ323" s="121">
        <f t="shared" ref="AQ323:BA323" si="552">SUM(AQ319:AQ322)</f>
        <v>794610.3</v>
      </c>
      <c r="AR323" s="121">
        <f t="shared" si="552"/>
        <v>24000</v>
      </c>
      <c r="AS323" s="121">
        <f t="shared" si="552"/>
        <v>0</v>
      </c>
      <c r="AT323" s="121">
        <f t="shared" si="552"/>
        <v>818610.3</v>
      </c>
      <c r="AU323" s="121">
        <f t="shared" si="552"/>
        <v>818610.3</v>
      </c>
      <c r="AV323" s="121">
        <f t="shared" si="552"/>
        <v>0</v>
      </c>
      <c r="AW323" s="121">
        <f t="shared" si="552"/>
        <v>0</v>
      </c>
      <c r="AX323" s="121">
        <f t="shared" si="552"/>
        <v>0</v>
      </c>
      <c r="AY323" s="121">
        <f t="shared" si="552"/>
        <v>0</v>
      </c>
      <c r="AZ323" s="121">
        <f t="shared" si="552"/>
        <v>0</v>
      </c>
      <c r="BA323" s="121">
        <f t="shared" si="552"/>
        <v>0</v>
      </c>
    </row>
    <row r="324" spans="1:53" ht="14.1" customHeight="1" outlineLevel="2" x14ac:dyDescent="0.2">
      <c r="A324" s="68"/>
      <c r="B324" s="94"/>
      <c r="C324" s="251"/>
      <c r="D324" s="96"/>
      <c r="E324" s="96"/>
      <c r="F324" s="97"/>
      <c r="G324" s="98"/>
      <c r="H324" s="99" t="s">
        <v>49</v>
      </c>
      <c r="I324" s="100"/>
      <c r="J324" s="101"/>
      <c r="K324" s="101"/>
      <c r="L324" s="102" t="str">
        <f>IF(I324&lt;&gt;0,((VLOOKUP(I324,'1. Standard_Cost'!$B$4:$D$8,2)+VLOOKUP(I324,'1. Standard_Cost'!$B$4:$D$8,3))*J324*K324),"0")</f>
        <v>0</v>
      </c>
      <c r="M324" s="102">
        <f>L324*'1. Standard_Cost'!F148</f>
        <v>0</v>
      </c>
      <c r="N324" s="103"/>
      <c r="O324" s="103"/>
      <c r="P324" s="103"/>
      <c r="Q324" s="103"/>
      <c r="R324" s="104">
        <f>+N324*P324*'1. Standard_Cost'!$B$12</f>
        <v>0</v>
      </c>
      <c r="S324" s="104">
        <f>+N324*O324*P324*'1. Standard_Cost'!$C$12</f>
        <v>0</v>
      </c>
      <c r="T324" s="104">
        <f>+N324*P324*Q324*'1. Standard_Cost'!$D$12</f>
        <v>0</v>
      </c>
      <c r="U324" s="104">
        <f>+N324*O324*'1. Standard_Cost'!$E$12</f>
        <v>0</v>
      </c>
      <c r="V324" s="103"/>
      <c r="W324" s="103"/>
      <c r="X324" s="103"/>
      <c r="Y324" s="104">
        <f>+V324*((X324*'1. Standard_Cost'!$B$16)+(W324*X324*'1. Standard_Cost'!$C$16))</f>
        <v>0</v>
      </c>
      <c r="Z324" s="103"/>
      <c r="AA324" s="103"/>
      <c r="AB324" s="104">
        <f>+Z324*'1. Standard_Cost'!$B$20+AA324*'1. Standard_Cost'!$C$20</f>
        <v>0</v>
      </c>
      <c r="AC324" s="105"/>
      <c r="AD324" s="106"/>
      <c r="AE324" s="104">
        <f>SUM(AD324,AC324,AB324,Y324,U324,T324,S324,R324)*'1. Standard_Cost'!B172</f>
        <v>0</v>
      </c>
      <c r="AF324" s="104">
        <f>SUM(AD324,AE324)</f>
        <v>0</v>
      </c>
      <c r="AG324" s="103"/>
      <c r="AH324" s="103"/>
      <c r="AI324" s="103"/>
      <c r="AJ324" s="107"/>
      <c r="AK324" s="107"/>
      <c r="AL324" s="107"/>
      <c r="AM324" s="104">
        <f>AG324*'1. Standard_Cost'!B168+'Incremental_Cost Year 2021'!AH331*'1. Standard_Cost'!C168+'Incremental_Cost Year 2021'!AI331*'1. Standard_Cost'!D168+'Incremental_Cost Year 2021'!AJ331+'Incremental_Cost Year 2021'!AL331+AK324</f>
        <v>0</v>
      </c>
      <c r="AN324" s="104">
        <f>AM324*'1. Standard_Cost'!C172</f>
        <v>0</v>
      </c>
      <c r="AO324" s="107"/>
      <c r="AQ324" s="104">
        <f t="shared" ref="AQ324:AQ327" si="553">L324+M324</f>
        <v>0</v>
      </c>
      <c r="AR324" s="104">
        <f t="shared" ref="AR324:AR327" si="554">AF324</f>
        <v>0</v>
      </c>
      <c r="AS324" s="104">
        <f t="shared" ref="AS324:AS327" si="555">AM324+AN324</f>
        <v>0</v>
      </c>
      <c r="AT324" s="104">
        <f>SUM(AQ324,AR324,AS324)</f>
        <v>0</v>
      </c>
      <c r="AU324" s="108">
        <f t="shared" ref="AU324:AU327" si="556">AT324</f>
        <v>0</v>
      </c>
      <c r="AV324" s="108"/>
      <c r="AW324" s="108"/>
      <c r="AX324" s="108"/>
      <c r="AY324" s="108"/>
      <c r="AZ324" s="108"/>
      <c r="BA324" s="109">
        <f t="shared" ref="BA324:BA327" si="557">SUM(AU324:AZ324)-AT324</f>
        <v>0</v>
      </c>
    </row>
    <row r="325" spans="1:53" ht="14.1" customHeight="1" outlineLevel="2" x14ac:dyDescent="0.2">
      <c r="A325" s="68"/>
      <c r="B325" s="94"/>
      <c r="C325" s="251"/>
      <c r="D325" s="110"/>
      <c r="E325" s="110"/>
      <c r="F325" s="110"/>
      <c r="G325" s="111"/>
      <c r="H325" s="99" t="s">
        <v>50</v>
      </c>
      <c r="I325" s="100"/>
      <c r="J325" s="101"/>
      <c r="K325" s="101"/>
      <c r="L325" s="102" t="str">
        <f>IF(I325&lt;&gt;0,((VLOOKUP(I325,'1. Standard_Cost'!$B$4:$D$8,2)+VLOOKUP(I325,'1. Standard_Cost'!$B$4:$D$8,3))*J325*K325),"0")</f>
        <v>0</v>
      </c>
      <c r="M325" s="102">
        <f>L325*'1. Standard_Cost'!F148</f>
        <v>0</v>
      </c>
      <c r="N325" s="103"/>
      <c r="O325" s="103"/>
      <c r="P325" s="103"/>
      <c r="Q325" s="103"/>
      <c r="R325" s="104">
        <f>+N325*P325*'1. Standard_Cost'!$B$12</f>
        <v>0</v>
      </c>
      <c r="S325" s="104">
        <f>+N325*O325*P325*'1. Standard_Cost'!$C$12</f>
        <v>0</v>
      </c>
      <c r="T325" s="104">
        <f>+N325*P325*Q325*'1. Standard_Cost'!$D$12</f>
        <v>0</v>
      </c>
      <c r="U325" s="104">
        <f>+N325*O325*'1. Standard_Cost'!$E$12</f>
        <v>0</v>
      </c>
      <c r="V325" s="103"/>
      <c r="W325" s="103"/>
      <c r="X325" s="103"/>
      <c r="Y325" s="104">
        <f>+V325*((X325*'1. Standard_Cost'!$B$16)+(W325*X325*'1. Standard_Cost'!$C$16))</f>
        <v>0</v>
      </c>
      <c r="Z325" s="103"/>
      <c r="AA325" s="103"/>
      <c r="AB325" s="104">
        <f>+Z325*'1. Standard_Cost'!$B$20+AA325*'1. Standard_Cost'!$C$20</f>
        <v>0</v>
      </c>
      <c r="AC325" s="105"/>
      <c r="AD325" s="106"/>
      <c r="AE325" s="104">
        <f>SUM(AD325,AC325,AB325,Y325,U325,T325,S325,R325)*'1. Standard_Cost'!B172</f>
        <v>0</v>
      </c>
      <c r="AF325" s="104">
        <f t="shared" ref="AF325:AF327" si="558">SUM(AD325,AE325)</f>
        <v>0</v>
      </c>
      <c r="AG325" s="103"/>
      <c r="AH325" s="103">
        <v>0</v>
      </c>
      <c r="AI325" s="103">
        <v>0</v>
      </c>
      <c r="AJ325" s="107"/>
      <c r="AK325" s="107"/>
      <c r="AL325" s="107"/>
      <c r="AM325" s="104">
        <f>AG325*'1. Standard_Cost'!B168+'Incremental_Cost Year 2021'!AH332*'1. Standard_Cost'!C168+'Incremental_Cost Year 2021'!AI332*'1. Standard_Cost'!D168+'Incremental_Cost Year 2021'!AJ332+'Incremental_Cost Year 2021'!AL332+AK325</f>
        <v>0</v>
      </c>
      <c r="AN325" s="104">
        <f>AM325*'1. Standard_Cost'!C172</f>
        <v>0</v>
      </c>
      <c r="AO325" s="107"/>
      <c r="AQ325" s="104">
        <f t="shared" si="553"/>
        <v>0</v>
      </c>
      <c r="AR325" s="104">
        <f t="shared" si="554"/>
        <v>0</v>
      </c>
      <c r="AS325" s="104">
        <f t="shared" si="555"/>
        <v>0</v>
      </c>
      <c r="AT325" s="104">
        <f t="shared" ref="AT325:AT327" si="559">SUM(AQ325,AR325,AS325)</f>
        <v>0</v>
      </c>
      <c r="AU325" s="108">
        <f t="shared" si="556"/>
        <v>0</v>
      </c>
      <c r="AV325" s="108">
        <v>0</v>
      </c>
      <c r="AW325" s="108"/>
      <c r="AX325" s="108"/>
      <c r="AY325" s="108"/>
      <c r="AZ325" s="108"/>
      <c r="BA325" s="109">
        <f t="shared" si="557"/>
        <v>0</v>
      </c>
    </row>
    <row r="326" spans="1:53" ht="14.1" customHeight="1" outlineLevel="2" x14ac:dyDescent="0.2">
      <c r="A326" s="68"/>
      <c r="B326" s="94"/>
      <c r="C326" s="251"/>
      <c r="D326" s="110"/>
      <c r="E326" s="110"/>
      <c r="F326" s="110"/>
      <c r="G326" s="111"/>
      <c r="H326" s="99" t="s">
        <v>51</v>
      </c>
      <c r="I326" s="100"/>
      <c r="J326" s="101"/>
      <c r="K326" s="101"/>
      <c r="L326" s="102" t="str">
        <f>IF(I326&lt;&gt;0,((VLOOKUP(I326,'1. Standard_Cost'!$B$4:$D$8,2)+VLOOKUP(I326,'1. Standard_Cost'!$B$4:$D$8,3))*J326*K326),"0")</f>
        <v>0</v>
      </c>
      <c r="M326" s="102">
        <f>L326*'1. Standard_Cost'!F148</f>
        <v>0</v>
      </c>
      <c r="N326" s="103"/>
      <c r="O326" s="103"/>
      <c r="P326" s="103"/>
      <c r="Q326" s="103"/>
      <c r="R326" s="104">
        <f>+N326*P326*'1. Standard_Cost'!$B$12</f>
        <v>0</v>
      </c>
      <c r="S326" s="104">
        <f>+N326*O326*P326*'1. Standard_Cost'!$C$12</f>
        <v>0</v>
      </c>
      <c r="T326" s="104">
        <f>+N326*P326*Q326*'1. Standard_Cost'!$D$12</f>
        <v>0</v>
      </c>
      <c r="U326" s="104">
        <f>+N326*O326*'1. Standard_Cost'!$E$12</f>
        <v>0</v>
      </c>
      <c r="V326" s="103"/>
      <c r="W326" s="103"/>
      <c r="X326" s="103"/>
      <c r="Y326" s="104">
        <f>+V326*((X326*'1. Standard_Cost'!$B$16)+(W326*X326*'1. Standard_Cost'!$C$16))</f>
        <v>0</v>
      </c>
      <c r="Z326" s="103"/>
      <c r="AA326" s="103"/>
      <c r="AB326" s="104">
        <f>+Z326*'1. Standard_Cost'!$B$20+AA326*'1. Standard_Cost'!$C$20</f>
        <v>0</v>
      </c>
      <c r="AC326" s="105"/>
      <c r="AD326" s="106"/>
      <c r="AE326" s="104">
        <f>SUM(AD326,AC326,AB326,Y326,U326,T326,S326,R326)*'1. Standard_Cost'!B172</f>
        <v>0</v>
      </c>
      <c r="AF326" s="104">
        <f t="shared" si="558"/>
        <v>0</v>
      </c>
      <c r="AG326" s="103"/>
      <c r="AH326" s="103"/>
      <c r="AI326" s="103"/>
      <c r="AJ326" s="107"/>
      <c r="AK326" s="107"/>
      <c r="AL326" s="107"/>
      <c r="AM326" s="104">
        <f>AG326*'1. Standard_Cost'!B168+'Incremental_Cost Year 2021'!AH333*'1. Standard_Cost'!C168+'Incremental_Cost Year 2021'!AI333*'1. Standard_Cost'!D168+'Incremental_Cost Year 2021'!AJ333+'Incremental_Cost Year 2021'!AL333+AK326</f>
        <v>0</v>
      </c>
      <c r="AN326" s="104">
        <f>AM326*'1. Standard_Cost'!C172</f>
        <v>0</v>
      </c>
      <c r="AO326" s="107"/>
      <c r="AQ326" s="104">
        <f t="shared" si="553"/>
        <v>0</v>
      </c>
      <c r="AR326" s="104">
        <f t="shared" si="554"/>
        <v>0</v>
      </c>
      <c r="AS326" s="104">
        <f t="shared" si="555"/>
        <v>0</v>
      </c>
      <c r="AT326" s="104">
        <f t="shared" si="559"/>
        <v>0</v>
      </c>
      <c r="AU326" s="108">
        <f t="shared" si="556"/>
        <v>0</v>
      </c>
      <c r="AV326" s="108"/>
      <c r="AW326" s="108"/>
      <c r="AX326" s="108"/>
      <c r="AY326" s="108"/>
      <c r="AZ326" s="108"/>
      <c r="BA326" s="109">
        <f t="shared" si="557"/>
        <v>0</v>
      </c>
    </row>
    <row r="327" spans="1:53" ht="14.1" customHeight="1" outlineLevel="2" x14ac:dyDescent="0.2">
      <c r="A327" s="68"/>
      <c r="B327" s="94"/>
      <c r="C327" s="251"/>
      <c r="D327" s="110"/>
      <c r="E327" s="110"/>
      <c r="F327" s="110"/>
      <c r="G327" s="111"/>
      <c r="H327" s="112" t="s">
        <v>179</v>
      </c>
      <c r="I327" s="100"/>
      <c r="J327" s="101"/>
      <c r="K327" s="101"/>
      <c r="L327" s="102" t="str">
        <f>IF(I327&lt;&gt;0,((VLOOKUP(I327,'1. Standard_Cost'!$B$4:$D$8,2)+VLOOKUP(I327,'1. Standard_Cost'!$B$4:$D$8,3))*J327*K327),"0")</f>
        <v>0</v>
      </c>
      <c r="M327" s="102">
        <f>L327*'1. Standard_Cost'!F148</f>
        <v>0</v>
      </c>
      <c r="N327" s="103"/>
      <c r="O327" s="103"/>
      <c r="P327" s="103"/>
      <c r="Q327" s="103"/>
      <c r="R327" s="104">
        <f>+N327*P327*'1. Standard_Cost'!$B$12</f>
        <v>0</v>
      </c>
      <c r="S327" s="104">
        <f>+N327*O327*P327*'1. Standard_Cost'!$C$12</f>
        <v>0</v>
      </c>
      <c r="T327" s="104">
        <f>+N327*P327*Q327*'1. Standard_Cost'!$D$12</f>
        <v>0</v>
      </c>
      <c r="U327" s="104">
        <f>+N327*O327*'1. Standard_Cost'!$E$12</f>
        <v>0</v>
      </c>
      <c r="V327" s="103"/>
      <c r="W327" s="103"/>
      <c r="X327" s="103"/>
      <c r="Y327" s="104">
        <f>+V327*((X327*'1. Standard_Cost'!$B$16)+(W327*X327*'1. Standard_Cost'!$C$16))</f>
        <v>0</v>
      </c>
      <c r="Z327" s="103"/>
      <c r="AA327" s="103"/>
      <c r="AB327" s="104">
        <f>+Z327*'1. Standard_Cost'!$B$20+AA327*'1. Standard_Cost'!$C$20</f>
        <v>0</v>
      </c>
      <c r="AC327" s="105"/>
      <c r="AD327" s="106"/>
      <c r="AE327" s="104">
        <f>SUM(AD327,AC327,AB327,Y327,U327,T327,S327,R327)*'1. Standard_Cost'!B172</f>
        <v>0</v>
      </c>
      <c r="AF327" s="104">
        <f t="shared" si="558"/>
        <v>0</v>
      </c>
      <c r="AG327" s="103"/>
      <c r="AH327" s="103"/>
      <c r="AI327" s="103"/>
      <c r="AJ327" s="107"/>
      <c r="AK327" s="107"/>
      <c r="AL327" s="107"/>
      <c r="AM327" s="104">
        <f>AG327*'1. Standard_Cost'!B168+'Incremental_Cost Year 2021'!AH334*'1. Standard_Cost'!C168+'Incremental_Cost Year 2021'!AI334*'1. Standard_Cost'!D168+'Incremental_Cost Year 2021'!AJ334+'Incremental_Cost Year 2021'!AL334+AK327</f>
        <v>0</v>
      </c>
      <c r="AN327" s="104">
        <f>AM327*'1. Standard_Cost'!C172</f>
        <v>0</v>
      </c>
      <c r="AO327" s="107"/>
      <c r="AQ327" s="104">
        <f t="shared" si="553"/>
        <v>0</v>
      </c>
      <c r="AR327" s="104">
        <f t="shared" si="554"/>
        <v>0</v>
      </c>
      <c r="AS327" s="104">
        <f t="shared" si="555"/>
        <v>0</v>
      </c>
      <c r="AT327" s="104">
        <f t="shared" si="559"/>
        <v>0</v>
      </c>
      <c r="AU327" s="108">
        <f t="shared" si="556"/>
        <v>0</v>
      </c>
      <c r="AV327" s="108"/>
      <c r="AW327" s="108"/>
      <c r="AX327" s="108"/>
      <c r="AY327" s="108"/>
      <c r="AZ327" s="108"/>
      <c r="BA327" s="109">
        <f t="shared" si="557"/>
        <v>0</v>
      </c>
    </row>
    <row r="328" spans="1:53" ht="25.7" customHeight="1" outlineLevel="1" x14ac:dyDescent="0.2">
      <c r="A328" s="68"/>
      <c r="B328" s="94"/>
      <c r="C328" s="251"/>
      <c r="D328" s="113" t="s">
        <v>48</v>
      </c>
      <c r="E328" s="113" t="s">
        <v>769</v>
      </c>
      <c r="F328" s="114" t="s">
        <v>154</v>
      </c>
      <c r="G328" s="115" t="s">
        <v>155</v>
      </c>
      <c r="H328" s="122" t="s">
        <v>292</v>
      </c>
      <c r="I328" s="117"/>
      <c r="J328" s="117"/>
      <c r="K328" s="117"/>
      <c r="L328" s="118">
        <f>SUM(L324:L327)</f>
        <v>0</v>
      </c>
      <c r="M328" s="118">
        <f>SUM(M324:M327)</f>
        <v>0</v>
      </c>
      <c r="N328" s="117"/>
      <c r="O328" s="117"/>
      <c r="P328" s="117"/>
      <c r="Q328" s="117"/>
      <c r="R328" s="119">
        <f>SUM(R324:R327)</f>
        <v>0</v>
      </c>
      <c r="S328" s="119">
        <f>SUM(S324:S327)</f>
        <v>0</v>
      </c>
      <c r="T328" s="119">
        <f>SUM(T324:T327)</f>
        <v>0</v>
      </c>
      <c r="U328" s="119">
        <f>SUM(U324:U327)</f>
        <v>0</v>
      </c>
      <c r="V328" s="117"/>
      <c r="W328" s="117"/>
      <c r="X328" s="117"/>
      <c r="Y328" s="118">
        <f>SUM(Y324:Y327)</f>
        <v>0</v>
      </c>
      <c r="Z328" s="117"/>
      <c r="AA328" s="117"/>
      <c r="AB328" s="118">
        <f t="shared" ref="AB328:AF328" si="560">SUM(AB324:AB327)</f>
        <v>0</v>
      </c>
      <c r="AC328" s="118">
        <f t="shared" si="560"/>
        <v>0</v>
      </c>
      <c r="AD328" s="118">
        <f t="shared" si="560"/>
        <v>0</v>
      </c>
      <c r="AE328" s="118">
        <f t="shared" si="560"/>
        <v>0</v>
      </c>
      <c r="AF328" s="118">
        <f t="shared" si="560"/>
        <v>0</v>
      </c>
      <c r="AG328" s="117"/>
      <c r="AH328" s="117"/>
      <c r="AI328" s="117"/>
      <c r="AJ328" s="119">
        <f>SUM(AJ324:AJ327)</f>
        <v>0</v>
      </c>
      <c r="AK328" s="119">
        <f t="shared" ref="AK328:AN328" si="561">SUM(AK324:AK327)</f>
        <v>0</v>
      </c>
      <c r="AL328" s="119">
        <f t="shared" si="561"/>
        <v>0</v>
      </c>
      <c r="AM328" s="119">
        <f t="shared" si="561"/>
        <v>0</v>
      </c>
      <c r="AN328" s="119">
        <f t="shared" si="561"/>
        <v>0</v>
      </c>
      <c r="AO328" s="116"/>
      <c r="AP328" s="120"/>
      <c r="AQ328" s="121">
        <f t="shared" ref="AQ328:BA328" si="562">SUM(AQ324:AQ327)</f>
        <v>0</v>
      </c>
      <c r="AR328" s="121">
        <f t="shared" si="562"/>
        <v>0</v>
      </c>
      <c r="AS328" s="121">
        <f t="shared" si="562"/>
        <v>0</v>
      </c>
      <c r="AT328" s="121">
        <f t="shared" si="562"/>
        <v>0</v>
      </c>
      <c r="AU328" s="121">
        <f t="shared" si="562"/>
        <v>0</v>
      </c>
      <c r="AV328" s="121">
        <f t="shared" si="562"/>
        <v>0</v>
      </c>
      <c r="AW328" s="121">
        <f t="shared" si="562"/>
        <v>0</v>
      </c>
      <c r="AX328" s="121">
        <f t="shared" si="562"/>
        <v>0</v>
      </c>
      <c r="AY328" s="121">
        <f t="shared" si="562"/>
        <v>0</v>
      </c>
      <c r="AZ328" s="121">
        <f t="shared" si="562"/>
        <v>0</v>
      </c>
      <c r="BA328" s="121">
        <f t="shared" si="562"/>
        <v>0</v>
      </c>
    </row>
    <row r="329" spans="1:53" ht="14.1" customHeight="1" outlineLevel="2" x14ac:dyDescent="0.2">
      <c r="A329" s="68"/>
      <c r="B329" s="94"/>
      <c r="C329" s="251"/>
      <c r="D329" s="96"/>
      <c r="E329" s="96"/>
      <c r="F329" s="97"/>
      <c r="G329" s="98"/>
      <c r="H329" s="99" t="s">
        <v>49</v>
      </c>
      <c r="I329" s="100"/>
      <c r="J329" s="101"/>
      <c r="K329" s="101"/>
      <c r="L329" s="102" t="str">
        <f>IF(I329&lt;&gt;0,((VLOOKUP(I329,'1. Standard_Cost'!$B$4:$D$8,2)+VLOOKUP(I329,'1. Standard_Cost'!$B$4:$D$8,3))*J329*K329),"0")</f>
        <v>0</v>
      </c>
      <c r="M329" s="102">
        <f>L329*'1. Standard_Cost'!F148</f>
        <v>0</v>
      </c>
      <c r="N329" s="103"/>
      <c r="O329" s="103"/>
      <c r="P329" s="103"/>
      <c r="Q329" s="103"/>
      <c r="R329" s="104">
        <f>+N329*P329*'1. Standard_Cost'!$B$12</f>
        <v>0</v>
      </c>
      <c r="S329" s="104">
        <f>+N329*O329*P329*'1. Standard_Cost'!$C$12</f>
        <v>0</v>
      </c>
      <c r="T329" s="104">
        <f>+N329*P329*Q329*'1. Standard_Cost'!$D$12</f>
        <v>0</v>
      </c>
      <c r="U329" s="104">
        <f>+N329*O329*'1. Standard_Cost'!$E$12</f>
        <v>0</v>
      </c>
      <c r="V329" s="103"/>
      <c r="W329" s="103"/>
      <c r="X329" s="103"/>
      <c r="Y329" s="104">
        <f>+V329*((X329*'1. Standard_Cost'!$B$16)+(W329*X329*'1. Standard_Cost'!$C$16))</f>
        <v>0</v>
      </c>
      <c r="Z329" s="103"/>
      <c r="AA329" s="103"/>
      <c r="AB329" s="104">
        <f>+Z329*'1. Standard_Cost'!$B$20+AA329*'1. Standard_Cost'!$C$20</f>
        <v>0</v>
      </c>
      <c r="AC329" s="105"/>
      <c r="AD329" s="106"/>
      <c r="AE329" s="104">
        <f>SUM(AD329,AC329,AB329,Y329,U329,T329,S329,R329)*'1. Standard_Cost'!B172</f>
        <v>0</v>
      </c>
      <c r="AF329" s="104">
        <f>SUM(AD329,AE329)</f>
        <v>0</v>
      </c>
      <c r="AG329" s="103"/>
      <c r="AH329" s="103"/>
      <c r="AI329" s="103"/>
      <c r="AJ329" s="107"/>
      <c r="AK329" s="107"/>
      <c r="AL329" s="107"/>
      <c r="AM329" s="104">
        <f>AG329*'1. Standard_Cost'!B168+'Incremental_Cost Year 2021'!AH336*'1. Standard_Cost'!C168+'Incremental_Cost Year 2021'!AI336*'1. Standard_Cost'!D168+'Incremental_Cost Year 2021'!AJ336+'Incremental_Cost Year 2021'!AL336+AK329</f>
        <v>0</v>
      </c>
      <c r="AN329" s="104">
        <f>AM329*'1. Standard_Cost'!C172</f>
        <v>0</v>
      </c>
      <c r="AO329" s="107"/>
      <c r="AQ329" s="104">
        <f t="shared" ref="AQ329:AQ332" si="563">L329+M329</f>
        <v>0</v>
      </c>
      <c r="AR329" s="104">
        <f t="shared" ref="AR329:AR332" si="564">AF329</f>
        <v>0</v>
      </c>
      <c r="AS329" s="104">
        <f t="shared" ref="AS329:AS332" si="565">AM329+AN329</f>
        <v>0</v>
      </c>
      <c r="AT329" s="104">
        <f>SUM(AQ329,AR329,AS329)</f>
        <v>0</v>
      </c>
      <c r="AU329" s="108">
        <f t="shared" ref="AU329:AU332" si="566">AT329</f>
        <v>0</v>
      </c>
      <c r="AV329" s="108"/>
      <c r="AW329" s="108"/>
      <c r="AX329" s="108"/>
      <c r="AY329" s="108"/>
      <c r="AZ329" s="108"/>
      <c r="BA329" s="109">
        <f t="shared" ref="BA329:BA332" si="567">SUM(AU329:AZ329)-AT329</f>
        <v>0</v>
      </c>
    </row>
    <row r="330" spans="1:53" ht="14.1" customHeight="1" outlineLevel="2" x14ac:dyDescent="0.2">
      <c r="A330" s="68"/>
      <c r="B330" s="94"/>
      <c r="C330" s="251"/>
      <c r="D330" s="110"/>
      <c r="E330" s="110"/>
      <c r="F330" s="110"/>
      <c r="G330" s="111"/>
      <c r="H330" s="99" t="s">
        <v>50</v>
      </c>
      <c r="I330" s="100"/>
      <c r="J330" s="101"/>
      <c r="K330" s="101"/>
      <c r="L330" s="102" t="str">
        <f>IF(I330&lt;&gt;0,((VLOOKUP(I330,'1. Standard_Cost'!$B$4:$D$8,2)+VLOOKUP(I330,'1. Standard_Cost'!$B$4:$D$8,3))*J330*K330),"0")</f>
        <v>0</v>
      </c>
      <c r="M330" s="102">
        <f>L330*'1. Standard_Cost'!F148</f>
        <v>0</v>
      </c>
      <c r="N330" s="103"/>
      <c r="O330" s="103"/>
      <c r="P330" s="103"/>
      <c r="Q330" s="103"/>
      <c r="R330" s="104">
        <f>+N330*P330*'1. Standard_Cost'!$B$12</f>
        <v>0</v>
      </c>
      <c r="S330" s="104">
        <f>+N330*O330*P330*'1. Standard_Cost'!$C$12</f>
        <v>0</v>
      </c>
      <c r="T330" s="104">
        <f>+N330*P330*Q330*'1. Standard_Cost'!$D$12</f>
        <v>0</v>
      </c>
      <c r="U330" s="104">
        <f>+N330*O330*'1. Standard_Cost'!$E$12</f>
        <v>0</v>
      </c>
      <c r="V330" s="103"/>
      <c r="W330" s="103"/>
      <c r="X330" s="103"/>
      <c r="Y330" s="104">
        <f>+V330*((X330*'1. Standard_Cost'!$B$16)+(W330*X330*'1. Standard_Cost'!$C$16))</f>
        <v>0</v>
      </c>
      <c r="Z330" s="103"/>
      <c r="AA330" s="103"/>
      <c r="AB330" s="104">
        <f>+Z330*'1. Standard_Cost'!$B$20+AA330*'1. Standard_Cost'!$C$20</f>
        <v>0</v>
      </c>
      <c r="AC330" s="105"/>
      <c r="AD330" s="106"/>
      <c r="AE330" s="104">
        <f>SUM(AD330,AC330,AB330,Y330,U330,T330,S330,R330)*'1. Standard_Cost'!B172</f>
        <v>0</v>
      </c>
      <c r="AF330" s="104">
        <f t="shared" ref="AF330:AF332" si="568">SUM(AD330,AE330)</f>
        <v>0</v>
      </c>
      <c r="AG330" s="103"/>
      <c r="AH330" s="103">
        <v>0</v>
      </c>
      <c r="AI330" s="103">
        <v>0</v>
      </c>
      <c r="AJ330" s="107"/>
      <c r="AK330" s="107"/>
      <c r="AL330" s="107"/>
      <c r="AM330" s="104">
        <f>AG330*'1. Standard_Cost'!B168+'Incremental_Cost Year 2021'!AH337*'1. Standard_Cost'!C168+'Incremental_Cost Year 2021'!AI337*'1. Standard_Cost'!D168+'Incremental_Cost Year 2021'!AJ337+'Incremental_Cost Year 2021'!AL337+AK330</f>
        <v>0</v>
      </c>
      <c r="AN330" s="104">
        <f>AM330*'1. Standard_Cost'!C172</f>
        <v>0</v>
      </c>
      <c r="AO330" s="107"/>
      <c r="AQ330" s="104">
        <f t="shared" si="563"/>
        <v>0</v>
      </c>
      <c r="AR330" s="104">
        <f t="shared" si="564"/>
        <v>0</v>
      </c>
      <c r="AS330" s="104">
        <f t="shared" si="565"/>
        <v>0</v>
      </c>
      <c r="AT330" s="104">
        <f t="shared" ref="AT330:AT332" si="569">SUM(AQ330,AR330,AS330)</f>
        <v>0</v>
      </c>
      <c r="AU330" s="108">
        <f t="shared" si="566"/>
        <v>0</v>
      </c>
      <c r="AV330" s="108">
        <v>0</v>
      </c>
      <c r="AW330" s="108"/>
      <c r="AX330" s="108"/>
      <c r="AY330" s="108"/>
      <c r="AZ330" s="108"/>
      <c r="BA330" s="109">
        <f t="shared" si="567"/>
        <v>0</v>
      </c>
    </row>
    <row r="331" spans="1:53" ht="14.1" customHeight="1" outlineLevel="2" x14ac:dyDescent="0.2">
      <c r="A331" s="68"/>
      <c r="B331" s="94"/>
      <c r="C331" s="251"/>
      <c r="D331" s="110"/>
      <c r="E331" s="110"/>
      <c r="F331" s="110"/>
      <c r="G331" s="111"/>
      <c r="H331" s="99" t="s">
        <v>51</v>
      </c>
      <c r="I331" s="100"/>
      <c r="J331" s="101"/>
      <c r="K331" s="101"/>
      <c r="L331" s="102" t="str">
        <f>IF(I331&lt;&gt;0,((VLOOKUP(I331,'1. Standard_Cost'!$B$4:$D$8,2)+VLOOKUP(I331,'1. Standard_Cost'!$B$4:$D$8,3))*J331*K331),"0")</f>
        <v>0</v>
      </c>
      <c r="M331" s="102">
        <f>L331*'1. Standard_Cost'!F148</f>
        <v>0</v>
      </c>
      <c r="N331" s="103"/>
      <c r="O331" s="103"/>
      <c r="P331" s="103"/>
      <c r="Q331" s="103"/>
      <c r="R331" s="104">
        <f>+N331*P331*'1. Standard_Cost'!$B$12</f>
        <v>0</v>
      </c>
      <c r="S331" s="104">
        <f>+N331*O331*P331*'1. Standard_Cost'!$C$12</f>
        <v>0</v>
      </c>
      <c r="T331" s="104">
        <f>+N331*P331*Q331*'1. Standard_Cost'!$D$12</f>
        <v>0</v>
      </c>
      <c r="U331" s="104">
        <f>+N331*O331*'1. Standard_Cost'!$E$12</f>
        <v>0</v>
      </c>
      <c r="V331" s="103"/>
      <c r="W331" s="103"/>
      <c r="X331" s="103"/>
      <c r="Y331" s="104">
        <f>+V331*((X331*'1. Standard_Cost'!$B$16)+(W331*X331*'1. Standard_Cost'!$C$16))</f>
        <v>0</v>
      </c>
      <c r="Z331" s="103"/>
      <c r="AA331" s="103"/>
      <c r="AB331" s="104">
        <f>+Z331*'1. Standard_Cost'!$B$20+AA331*'1. Standard_Cost'!$C$20</f>
        <v>0</v>
      </c>
      <c r="AC331" s="105"/>
      <c r="AD331" s="106"/>
      <c r="AE331" s="104">
        <f>SUM(AD331,AC331,AB331,Y331,U331,T331,S331,R331)*'1. Standard_Cost'!B172</f>
        <v>0</v>
      </c>
      <c r="AF331" s="104">
        <f t="shared" si="568"/>
        <v>0</v>
      </c>
      <c r="AG331" s="103"/>
      <c r="AH331" s="103"/>
      <c r="AI331" s="103"/>
      <c r="AJ331" s="107"/>
      <c r="AK331" s="107"/>
      <c r="AL331" s="107"/>
      <c r="AM331" s="104">
        <f>AG331*'1. Standard_Cost'!B168+'Incremental_Cost Year 2021'!AH338*'1. Standard_Cost'!C168+'Incremental_Cost Year 2021'!AI338*'1. Standard_Cost'!D168+'Incremental_Cost Year 2021'!AJ338+'Incremental_Cost Year 2021'!AL338+AK331</f>
        <v>0</v>
      </c>
      <c r="AN331" s="104">
        <f>AM331*'1. Standard_Cost'!C172</f>
        <v>0</v>
      </c>
      <c r="AO331" s="107"/>
      <c r="AQ331" s="104">
        <f t="shared" si="563"/>
        <v>0</v>
      </c>
      <c r="AR331" s="104">
        <f t="shared" si="564"/>
        <v>0</v>
      </c>
      <c r="AS331" s="104">
        <f t="shared" si="565"/>
        <v>0</v>
      </c>
      <c r="AT331" s="104">
        <f t="shared" si="569"/>
        <v>0</v>
      </c>
      <c r="AU331" s="108">
        <f t="shared" si="566"/>
        <v>0</v>
      </c>
      <c r="AV331" s="108"/>
      <c r="AW331" s="108"/>
      <c r="AX331" s="108"/>
      <c r="AY331" s="108"/>
      <c r="AZ331" s="108"/>
      <c r="BA331" s="109">
        <f t="shared" si="567"/>
        <v>0</v>
      </c>
    </row>
    <row r="332" spans="1:53" ht="14.1" customHeight="1" outlineLevel="2" x14ac:dyDescent="0.2">
      <c r="A332" s="68"/>
      <c r="B332" s="94"/>
      <c r="C332" s="251"/>
      <c r="D332" s="110"/>
      <c r="E332" s="110"/>
      <c r="F332" s="110"/>
      <c r="G332" s="111"/>
      <c r="H332" s="112" t="s">
        <v>179</v>
      </c>
      <c r="I332" s="100"/>
      <c r="J332" s="101"/>
      <c r="K332" s="101"/>
      <c r="L332" s="102" t="str">
        <f>IF(I332&lt;&gt;0,((VLOOKUP(I332,'1. Standard_Cost'!$B$4:$D$8,2)+VLOOKUP(I332,'1. Standard_Cost'!$B$4:$D$8,3))*J332*K332),"0")</f>
        <v>0</v>
      </c>
      <c r="M332" s="102">
        <f>L332*'1. Standard_Cost'!F148</f>
        <v>0</v>
      </c>
      <c r="N332" s="103"/>
      <c r="O332" s="103"/>
      <c r="P332" s="103"/>
      <c r="Q332" s="103"/>
      <c r="R332" s="104">
        <f>+N332*P332*'1. Standard_Cost'!$B$12</f>
        <v>0</v>
      </c>
      <c r="S332" s="104">
        <f>+N332*O332*P332*'1. Standard_Cost'!$C$12</f>
        <v>0</v>
      </c>
      <c r="T332" s="104">
        <f>+N332*P332*Q332*'1. Standard_Cost'!$D$12</f>
        <v>0</v>
      </c>
      <c r="U332" s="104">
        <f>+N332*O332*'1. Standard_Cost'!$E$12</f>
        <v>0</v>
      </c>
      <c r="V332" s="103"/>
      <c r="W332" s="103"/>
      <c r="X332" s="103"/>
      <c r="Y332" s="104">
        <f>+V332*((X332*'1. Standard_Cost'!$B$16)+(W332*X332*'1. Standard_Cost'!$C$16))</f>
        <v>0</v>
      </c>
      <c r="Z332" s="103"/>
      <c r="AA332" s="103"/>
      <c r="AB332" s="104">
        <f>+Z332*'1. Standard_Cost'!$B$20+AA332*'1. Standard_Cost'!$C$20</f>
        <v>0</v>
      </c>
      <c r="AC332" s="105"/>
      <c r="AD332" s="106"/>
      <c r="AE332" s="104">
        <f>SUM(AD332,AC332,AB332,Y332,U332,T332,S332,R332)*'1. Standard_Cost'!B172</f>
        <v>0</v>
      </c>
      <c r="AF332" s="104">
        <f t="shared" si="568"/>
        <v>0</v>
      </c>
      <c r="AG332" s="103"/>
      <c r="AH332" s="103"/>
      <c r="AI332" s="103"/>
      <c r="AJ332" s="107"/>
      <c r="AK332" s="107"/>
      <c r="AL332" s="107"/>
      <c r="AM332" s="104">
        <f>AG332*'1. Standard_Cost'!B168+'Incremental_Cost Year 2021'!AH339*'1. Standard_Cost'!C168+'Incremental_Cost Year 2021'!AI339*'1. Standard_Cost'!D168+'Incremental_Cost Year 2021'!AJ339+'Incremental_Cost Year 2021'!AL339+AK332</f>
        <v>0</v>
      </c>
      <c r="AN332" s="104">
        <f>AM332*'1. Standard_Cost'!C172</f>
        <v>0</v>
      </c>
      <c r="AO332" s="107"/>
      <c r="AQ332" s="104">
        <f t="shared" si="563"/>
        <v>0</v>
      </c>
      <c r="AR332" s="104">
        <f t="shared" si="564"/>
        <v>0</v>
      </c>
      <c r="AS332" s="104">
        <f t="shared" si="565"/>
        <v>0</v>
      </c>
      <c r="AT332" s="104">
        <f t="shared" si="569"/>
        <v>0</v>
      </c>
      <c r="AU332" s="108">
        <f t="shared" si="566"/>
        <v>0</v>
      </c>
      <c r="AV332" s="108"/>
      <c r="AW332" s="108"/>
      <c r="AX332" s="108"/>
      <c r="AY332" s="108"/>
      <c r="AZ332" s="108"/>
      <c r="BA332" s="109">
        <f t="shared" si="567"/>
        <v>0</v>
      </c>
    </row>
    <row r="333" spans="1:53" ht="24.6" customHeight="1" outlineLevel="1" x14ac:dyDescent="0.2">
      <c r="A333" s="68"/>
      <c r="B333" s="141"/>
      <c r="C333" s="251"/>
      <c r="D333" s="113" t="s">
        <v>48</v>
      </c>
      <c r="E333" s="113" t="s">
        <v>770</v>
      </c>
      <c r="F333" s="114" t="s">
        <v>154</v>
      </c>
      <c r="G333" s="115" t="s">
        <v>155</v>
      </c>
      <c r="H333" s="122" t="s">
        <v>267</v>
      </c>
      <c r="I333" s="117"/>
      <c r="J333" s="117"/>
      <c r="K333" s="117"/>
      <c r="L333" s="118">
        <f>SUM(L329:L332)</f>
        <v>0</v>
      </c>
      <c r="M333" s="118">
        <f>SUM(M329:M332)</f>
        <v>0</v>
      </c>
      <c r="N333" s="117"/>
      <c r="O333" s="117"/>
      <c r="P333" s="117"/>
      <c r="Q333" s="117"/>
      <c r="R333" s="119">
        <f>SUM(R329:R332)</f>
        <v>0</v>
      </c>
      <c r="S333" s="119">
        <f>SUM(S329:S332)</f>
        <v>0</v>
      </c>
      <c r="T333" s="119">
        <f>SUM(T329:T332)</f>
        <v>0</v>
      </c>
      <c r="U333" s="119">
        <f>SUM(U329:U332)</f>
        <v>0</v>
      </c>
      <c r="V333" s="117"/>
      <c r="W333" s="117"/>
      <c r="X333" s="117"/>
      <c r="Y333" s="118">
        <f>SUM(Y329:Y332)</f>
        <v>0</v>
      </c>
      <c r="Z333" s="117"/>
      <c r="AA333" s="117"/>
      <c r="AB333" s="118">
        <f t="shared" ref="AB333:AF333" si="570">SUM(AB329:AB332)</f>
        <v>0</v>
      </c>
      <c r="AC333" s="118">
        <f t="shared" si="570"/>
        <v>0</v>
      </c>
      <c r="AD333" s="118">
        <f t="shared" si="570"/>
        <v>0</v>
      </c>
      <c r="AE333" s="118">
        <f t="shared" si="570"/>
        <v>0</v>
      </c>
      <c r="AF333" s="118">
        <f t="shared" si="570"/>
        <v>0</v>
      </c>
      <c r="AG333" s="117"/>
      <c r="AH333" s="117"/>
      <c r="AI333" s="117"/>
      <c r="AJ333" s="119">
        <f>SUM(AJ329:AJ332)</f>
        <v>0</v>
      </c>
      <c r="AK333" s="119">
        <f t="shared" ref="AK333:AN333" si="571">SUM(AK329:AK332)</f>
        <v>0</v>
      </c>
      <c r="AL333" s="119">
        <f t="shared" si="571"/>
        <v>0</v>
      </c>
      <c r="AM333" s="119">
        <f t="shared" si="571"/>
        <v>0</v>
      </c>
      <c r="AN333" s="119">
        <f t="shared" si="571"/>
        <v>0</v>
      </c>
      <c r="AO333" s="116"/>
      <c r="AP333" s="120"/>
      <c r="AQ333" s="121">
        <f t="shared" ref="AQ333:BA333" si="572">SUM(AQ329:AQ332)</f>
        <v>0</v>
      </c>
      <c r="AR333" s="121">
        <f t="shared" si="572"/>
        <v>0</v>
      </c>
      <c r="AS333" s="121">
        <f t="shared" si="572"/>
        <v>0</v>
      </c>
      <c r="AT333" s="121">
        <f t="shared" si="572"/>
        <v>0</v>
      </c>
      <c r="AU333" s="121">
        <f t="shared" si="572"/>
        <v>0</v>
      </c>
      <c r="AV333" s="121">
        <f t="shared" si="572"/>
        <v>0</v>
      </c>
      <c r="AW333" s="121">
        <f t="shared" si="572"/>
        <v>0</v>
      </c>
      <c r="AX333" s="121">
        <f t="shared" si="572"/>
        <v>0</v>
      </c>
      <c r="AY333" s="121">
        <f t="shared" si="572"/>
        <v>0</v>
      </c>
      <c r="AZ333" s="121">
        <f t="shared" si="572"/>
        <v>0</v>
      </c>
      <c r="BA333" s="121">
        <f t="shared" si="572"/>
        <v>0</v>
      </c>
    </row>
    <row r="334" spans="1:53" ht="14.1" customHeight="1" outlineLevel="2" x14ac:dyDescent="0.2">
      <c r="A334" s="68"/>
      <c r="B334" s="94"/>
      <c r="C334" s="142"/>
      <c r="D334" s="96"/>
      <c r="E334" s="96"/>
      <c r="F334" s="97"/>
      <c r="G334" s="98"/>
      <c r="H334" s="99" t="s">
        <v>49</v>
      </c>
      <c r="I334" s="100"/>
      <c r="J334" s="101"/>
      <c r="K334" s="101"/>
      <c r="L334" s="102" t="str">
        <f>IF(I334&lt;&gt;0,((VLOOKUP(I334,'1. Standard_Cost'!$B$4:$D$8,2)+VLOOKUP(I334,'1. Standard_Cost'!$B$4:$D$8,3))*J334*K334),"0")</f>
        <v>0</v>
      </c>
      <c r="M334" s="102">
        <f>L334*'1. Standard_Cost'!F153</f>
        <v>0</v>
      </c>
      <c r="N334" s="103"/>
      <c r="O334" s="103"/>
      <c r="P334" s="103"/>
      <c r="Q334" s="103"/>
      <c r="R334" s="104">
        <f>+N334*P334*'1. Standard_Cost'!$B$12</f>
        <v>0</v>
      </c>
      <c r="S334" s="104">
        <f>+N334*O334*P334*'1. Standard_Cost'!$C$12</f>
        <v>0</v>
      </c>
      <c r="T334" s="104">
        <f>+N334*P334*Q334*'1. Standard_Cost'!$D$12</f>
        <v>0</v>
      </c>
      <c r="U334" s="104">
        <f>+N334*O334*'1. Standard_Cost'!$E$12</f>
        <v>0</v>
      </c>
      <c r="V334" s="103"/>
      <c r="W334" s="103"/>
      <c r="X334" s="103"/>
      <c r="Y334" s="104">
        <f>+V334*((X334*'1. Standard_Cost'!$B$16)+(W334*X334*'1. Standard_Cost'!$C$16))</f>
        <v>0</v>
      </c>
      <c r="Z334" s="103"/>
      <c r="AA334" s="103"/>
      <c r="AB334" s="104">
        <f>+Z334*'1. Standard_Cost'!$B$20+AA334*'1. Standard_Cost'!$C$20</f>
        <v>0</v>
      </c>
      <c r="AC334" s="105"/>
      <c r="AD334" s="106"/>
      <c r="AE334" s="104">
        <f>SUM(AD334,AC334,AB334,Y334,U334,T334,S334,R334)*'1. Standard_Cost'!B177</f>
        <v>0</v>
      </c>
      <c r="AF334" s="104">
        <f>SUM(AD334,AE334)</f>
        <v>0</v>
      </c>
      <c r="AG334" s="103"/>
      <c r="AH334" s="103"/>
      <c r="AI334" s="103"/>
      <c r="AJ334" s="107"/>
      <c r="AK334" s="107"/>
      <c r="AL334" s="107"/>
      <c r="AM334" s="104">
        <f>AG334*'1. Standard_Cost'!B173+'Incremental_Cost Year 2021'!AH341*'1. Standard_Cost'!C173+'Incremental_Cost Year 2021'!AI341*'1. Standard_Cost'!D173+'Incremental_Cost Year 2021'!AJ341+'Incremental_Cost Year 2021'!AL341+AK334</f>
        <v>0</v>
      </c>
      <c r="AN334" s="104">
        <f>AM334*'1. Standard_Cost'!C177</f>
        <v>0</v>
      </c>
      <c r="AO334" s="107"/>
      <c r="AQ334" s="104">
        <f t="shared" ref="AQ334:AQ337" si="573">L334+M334</f>
        <v>0</v>
      </c>
      <c r="AR334" s="104">
        <f t="shared" ref="AR334:AR337" si="574">AF334</f>
        <v>0</v>
      </c>
      <c r="AS334" s="104">
        <f t="shared" ref="AS334:AS337" si="575">AM334+AN334</f>
        <v>0</v>
      </c>
      <c r="AT334" s="104">
        <f>SUM(AQ334,AR334,AS334)</f>
        <v>0</v>
      </c>
      <c r="AU334" s="108">
        <f t="shared" ref="AU334:AU337" si="576">AT334</f>
        <v>0</v>
      </c>
      <c r="AV334" s="108"/>
      <c r="AW334" s="108"/>
      <c r="AX334" s="108"/>
      <c r="AY334" s="108"/>
      <c r="AZ334" s="108"/>
      <c r="BA334" s="109">
        <f t="shared" ref="BA334:BA337" si="577">SUM(AU334:AZ334)-AT334</f>
        <v>0</v>
      </c>
    </row>
    <row r="335" spans="1:53" ht="14.1" customHeight="1" outlineLevel="2" x14ac:dyDescent="0.2">
      <c r="A335" s="68"/>
      <c r="B335" s="94"/>
      <c r="C335" s="142"/>
      <c r="D335" s="110"/>
      <c r="E335" s="110"/>
      <c r="F335" s="110"/>
      <c r="G335" s="111"/>
      <c r="H335" s="99" t="s">
        <v>50</v>
      </c>
      <c r="I335" s="100"/>
      <c r="J335" s="101"/>
      <c r="K335" s="101"/>
      <c r="L335" s="102" t="str">
        <f>IF(I335&lt;&gt;0,((VLOOKUP(I335,'1. Standard_Cost'!$B$4:$D$8,2)+VLOOKUP(I335,'1. Standard_Cost'!$B$4:$D$8,3))*J335*K335),"0")</f>
        <v>0</v>
      </c>
      <c r="M335" s="102">
        <f>L335*'1. Standard_Cost'!F153</f>
        <v>0</v>
      </c>
      <c r="N335" s="103"/>
      <c r="O335" s="103"/>
      <c r="P335" s="103"/>
      <c r="Q335" s="103"/>
      <c r="R335" s="104">
        <f>+N335*P335*'1. Standard_Cost'!$B$12</f>
        <v>0</v>
      </c>
      <c r="S335" s="104">
        <f>+N335*O335*P335*'1. Standard_Cost'!$C$12</f>
        <v>0</v>
      </c>
      <c r="T335" s="104">
        <f>+N335*P335*Q335*'1. Standard_Cost'!$D$12</f>
        <v>0</v>
      </c>
      <c r="U335" s="104">
        <f>+N335*O335*'1. Standard_Cost'!$E$12</f>
        <v>0</v>
      </c>
      <c r="V335" s="103"/>
      <c r="W335" s="103"/>
      <c r="X335" s="103"/>
      <c r="Y335" s="104">
        <f>+V335*((X335*'1. Standard_Cost'!$B$16)+(W335*X335*'1. Standard_Cost'!$C$16))</f>
        <v>0</v>
      </c>
      <c r="Z335" s="103"/>
      <c r="AA335" s="103"/>
      <c r="AB335" s="104">
        <f>+Z335*'1. Standard_Cost'!$B$20+AA335*'1. Standard_Cost'!$C$20</f>
        <v>0</v>
      </c>
      <c r="AC335" s="105"/>
      <c r="AD335" s="106"/>
      <c r="AE335" s="104">
        <f>SUM(AD335,AC335,AB335,Y335,U335,T335,S335,R335)*'1. Standard_Cost'!B177</f>
        <v>0</v>
      </c>
      <c r="AF335" s="104">
        <f t="shared" ref="AF335:AF337" si="578">SUM(AD335,AE335)</f>
        <v>0</v>
      </c>
      <c r="AG335" s="103"/>
      <c r="AH335" s="103">
        <v>0</v>
      </c>
      <c r="AI335" s="103">
        <v>0</v>
      </c>
      <c r="AJ335" s="107"/>
      <c r="AK335" s="107"/>
      <c r="AL335" s="107"/>
      <c r="AM335" s="104">
        <f>AG335*'1. Standard_Cost'!B173+'Incremental_Cost Year 2021'!AH342*'1. Standard_Cost'!C173+'Incremental_Cost Year 2021'!AI342*'1. Standard_Cost'!D173+'Incremental_Cost Year 2021'!AJ342+'Incremental_Cost Year 2021'!AL342+AK335</f>
        <v>0</v>
      </c>
      <c r="AN335" s="104">
        <f>AM335*'1. Standard_Cost'!C177</f>
        <v>0</v>
      </c>
      <c r="AO335" s="107"/>
      <c r="AQ335" s="104">
        <f t="shared" si="573"/>
        <v>0</v>
      </c>
      <c r="AR335" s="104">
        <f t="shared" si="574"/>
        <v>0</v>
      </c>
      <c r="AS335" s="104">
        <f t="shared" si="575"/>
        <v>0</v>
      </c>
      <c r="AT335" s="104">
        <f t="shared" ref="AT335:AT337" si="579">SUM(AQ335,AR335,AS335)</f>
        <v>0</v>
      </c>
      <c r="AU335" s="108">
        <f t="shared" si="576"/>
        <v>0</v>
      </c>
      <c r="AV335" s="108">
        <v>0</v>
      </c>
      <c r="AW335" s="108"/>
      <c r="AX335" s="108"/>
      <c r="AY335" s="108"/>
      <c r="AZ335" s="108"/>
      <c r="BA335" s="109">
        <f t="shared" si="577"/>
        <v>0</v>
      </c>
    </row>
    <row r="336" spans="1:53" ht="14.1" customHeight="1" outlineLevel="2" x14ac:dyDescent="0.2">
      <c r="A336" s="68"/>
      <c r="B336" s="94"/>
      <c r="C336" s="142"/>
      <c r="D336" s="110"/>
      <c r="E336" s="110"/>
      <c r="F336" s="110"/>
      <c r="G336" s="111"/>
      <c r="H336" s="99" t="s">
        <v>51</v>
      </c>
      <c r="I336" s="100"/>
      <c r="J336" s="101"/>
      <c r="K336" s="101"/>
      <c r="L336" s="102" t="str">
        <f>IF(I336&lt;&gt;0,((VLOOKUP(I336,'1. Standard_Cost'!$B$4:$D$8,2)+VLOOKUP(I336,'1. Standard_Cost'!$B$4:$D$8,3))*J336*K336),"0")</f>
        <v>0</v>
      </c>
      <c r="M336" s="102">
        <f>L336*'1. Standard_Cost'!F153</f>
        <v>0</v>
      </c>
      <c r="N336" s="103"/>
      <c r="O336" s="103"/>
      <c r="P336" s="103"/>
      <c r="Q336" s="103"/>
      <c r="R336" s="104">
        <f>+N336*P336*'1. Standard_Cost'!$B$12</f>
        <v>0</v>
      </c>
      <c r="S336" s="104">
        <f>+N336*O336*P336*'1. Standard_Cost'!$C$12</f>
        <v>0</v>
      </c>
      <c r="T336" s="104">
        <f>+N336*P336*Q336*'1. Standard_Cost'!$D$12</f>
        <v>0</v>
      </c>
      <c r="U336" s="104">
        <f>+N336*O336*'1. Standard_Cost'!$E$12</f>
        <v>0</v>
      </c>
      <c r="V336" s="103"/>
      <c r="W336" s="103"/>
      <c r="X336" s="103"/>
      <c r="Y336" s="104">
        <f>+V336*((X336*'1. Standard_Cost'!$B$16)+(W336*X336*'1. Standard_Cost'!$C$16))</f>
        <v>0</v>
      </c>
      <c r="Z336" s="103"/>
      <c r="AA336" s="103"/>
      <c r="AB336" s="104">
        <f>+Z336*'1. Standard_Cost'!$B$20+AA336*'1. Standard_Cost'!$C$20</f>
        <v>0</v>
      </c>
      <c r="AC336" s="105"/>
      <c r="AD336" s="106"/>
      <c r="AE336" s="104">
        <f>SUM(AD336,AC336,AB336,Y336,U336,T336,S336,R336)*'1. Standard_Cost'!B177</f>
        <v>0</v>
      </c>
      <c r="AF336" s="104">
        <f t="shared" si="578"/>
        <v>0</v>
      </c>
      <c r="AG336" s="103"/>
      <c r="AH336" s="103"/>
      <c r="AI336" s="103"/>
      <c r="AJ336" s="107"/>
      <c r="AK336" s="107"/>
      <c r="AL336" s="107"/>
      <c r="AM336" s="104">
        <f>AG336*'1. Standard_Cost'!B173+'Incremental_Cost Year 2021'!AH343*'1. Standard_Cost'!C173+'Incremental_Cost Year 2021'!AI343*'1. Standard_Cost'!D173+'Incremental_Cost Year 2021'!AJ343+'Incremental_Cost Year 2021'!AL343+AK336</f>
        <v>0</v>
      </c>
      <c r="AN336" s="104">
        <f>AM336*'1. Standard_Cost'!C177</f>
        <v>0</v>
      </c>
      <c r="AO336" s="107"/>
      <c r="AQ336" s="104">
        <f t="shared" si="573"/>
        <v>0</v>
      </c>
      <c r="AR336" s="104">
        <f t="shared" si="574"/>
        <v>0</v>
      </c>
      <c r="AS336" s="104">
        <f t="shared" si="575"/>
        <v>0</v>
      </c>
      <c r="AT336" s="104">
        <f t="shared" si="579"/>
        <v>0</v>
      </c>
      <c r="AU336" s="108">
        <f t="shared" si="576"/>
        <v>0</v>
      </c>
      <c r="AV336" s="108"/>
      <c r="AW336" s="108"/>
      <c r="AX336" s="108"/>
      <c r="AY336" s="108"/>
      <c r="AZ336" s="108"/>
      <c r="BA336" s="109">
        <f t="shared" si="577"/>
        <v>0</v>
      </c>
    </row>
    <row r="337" spans="1:53" ht="14.1" customHeight="1" outlineLevel="2" x14ac:dyDescent="0.2">
      <c r="A337" s="68"/>
      <c r="B337" s="94"/>
      <c r="C337" s="142"/>
      <c r="D337" s="110"/>
      <c r="E337" s="110"/>
      <c r="F337" s="110"/>
      <c r="G337" s="111"/>
      <c r="H337" s="112" t="s">
        <v>179</v>
      </c>
      <c r="I337" s="100"/>
      <c r="J337" s="101"/>
      <c r="K337" s="101"/>
      <c r="L337" s="102" t="str">
        <f>IF(I337&lt;&gt;0,((VLOOKUP(I337,'1. Standard_Cost'!$B$4:$D$8,2)+VLOOKUP(I337,'1. Standard_Cost'!$B$4:$D$8,3))*J337*K337),"0")</f>
        <v>0</v>
      </c>
      <c r="M337" s="102">
        <f>L337*'1. Standard_Cost'!F153</f>
        <v>0</v>
      </c>
      <c r="N337" s="103"/>
      <c r="O337" s="103"/>
      <c r="P337" s="103"/>
      <c r="Q337" s="103"/>
      <c r="R337" s="104">
        <f>+N337*P337*'1. Standard_Cost'!$B$12</f>
        <v>0</v>
      </c>
      <c r="S337" s="104">
        <f>+N337*O337*P337*'1. Standard_Cost'!$C$12</f>
        <v>0</v>
      </c>
      <c r="T337" s="104">
        <f>+N337*P337*Q337*'1. Standard_Cost'!$D$12</f>
        <v>0</v>
      </c>
      <c r="U337" s="104">
        <f>+N337*O337*'1. Standard_Cost'!$E$12</f>
        <v>0</v>
      </c>
      <c r="V337" s="103"/>
      <c r="W337" s="103"/>
      <c r="X337" s="103"/>
      <c r="Y337" s="104">
        <f>+V337*((X337*'1. Standard_Cost'!$B$16)+(W337*X337*'1. Standard_Cost'!$C$16))</f>
        <v>0</v>
      </c>
      <c r="Z337" s="103"/>
      <c r="AA337" s="103"/>
      <c r="AB337" s="104">
        <f>+Z337*'1. Standard_Cost'!$B$20+AA337*'1. Standard_Cost'!$C$20</f>
        <v>0</v>
      </c>
      <c r="AC337" s="105"/>
      <c r="AD337" s="106"/>
      <c r="AE337" s="104">
        <f>SUM(AD337,AC337,AB337,Y337,U337,T337,S337,R337)*'1. Standard_Cost'!B177</f>
        <v>0</v>
      </c>
      <c r="AF337" s="104">
        <f t="shared" si="578"/>
        <v>0</v>
      </c>
      <c r="AG337" s="103"/>
      <c r="AH337" s="103"/>
      <c r="AI337" s="103"/>
      <c r="AJ337" s="107"/>
      <c r="AK337" s="107"/>
      <c r="AL337" s="107"/>
      <c r="AM337" s="104">
        <f>AG337*'1. Standard_Cost'!B173+'Incremental_Cost Year 2021'!AH344*'1. Standard_Cost'!C173+'Incremental_Cost Year 2021'!AI344*'1. Standard_Cost'!D173+'Incremental_Cost Year 2021'!AJ344+'Incremental_Cost Year 2021'!AL344+AK337</f>
        <v>0</v>
      </c>
      <c r="AN337" s="104">
        <f>AM337*'1. Standard_Cost'!C177</f>
        <v>0</v>
      </c>
      <c r="AO337" s="107"/>
      <c r="AQ337" s="104">
        <f t="shared" si="573"/>
        <v>0</v>
      </c>
      <c r="AR337" s="104">
        <f t="shared" si="574"/>
        <v>0</v>
      </c>
      <c r="AS337" s="104">
        <f t="shared" si="575"/>
        <v>0</v>
      </c>
      <c r="AT337" s="104">
        <f t="shared" si="579"/>
        <v>0</v>
      </c>
      <c r="AU337" s="108">
        <f t="shared" si="576"/>
        <v>0</v>
      </c>
      <c r="AV337" s="108"/>
      <c r="AW337" s="108"/>
      <c r="AX337" s="108"/>
      <c r="AY337" s="108"/>
      <c r="AZ337" s="108"/>
      <c r="BA337" s="109">
        <f t="shared" si="577"/>
        <v>0</v>
      </c>
    </row>
    <row r="338" spans="1:53" ht="24.6" customHeight="1" outlineLevel="1" x14ac:dyDescent="0.2">
      <c r="A338" s="68"/>
      <c r="B338" s="141"/>
      <c r="C338" s="142"/>
      <c r="D338" s="113" t="s">
        <v>48</v>
      </c>
      <c r="E338" s="113" t="s">
        <v>771</v>
      </c>
      <c r="F338" s="114" t="s">
        <v>154</v>
      </c>
      <c r="G338" s="115" t="s">
        <v>155</v>
      </c>
      <c r="H338" s="122" t="s">
        <v>293</v>
      </c>
      <c r="I338" s="117"/>
      <c r="J338" s="117"/>
      <c r="K338" s="117"/>
      <c r="L338" s="118">
        <f>SUM(L334:L337)</f>
        <v>0</v>
      </c>
      <c r="M338" s="118">
        <f>SUM(M334:M337)</f>
        <v>0</v>
      </c>
      <c r="N338" s="117"/>
      <c r="O338" s="117"/>
      <c r="P338" s="117"/>
      <c r="Q338" s="117"/>
      <c r="R338" s="119">
        <f>SUM(R334:R337)</f>
        <v>0</v>
      </c>
      <c r="S338" s="119">
        <f>SUM(S334:S337)</f>
        <v>0</v>
      </c>
      <c r="T338" s="119">
        <f>SUM(T334:T337)</f>
        <v>0</v>
      </c>
      <c r="U338" s="119">
        <f>SUM(U334:U337)</f>
        <v>0</v>
      </c>
      <c r="V338" s="117"/>
      <c r="W338" s="117"/>
      <c r="X338" s="117"/>
      <c r="Y338" s="118">
        <f>SUM(Y334:Y337)</f>
        <v>0</v>
      </c>
      <c r="Z338" s="117"/>
      <c r="AA338" s="117"/>
      <c r="AB338" s="118">
        <f t="shared" ref="AB338:AF338" si="580">SUM(AB334:AB337)</f>
        <v>0</v>
      </c>
      <c r="AC338" s="118">
        <f t="shared" si="580"/>
        <v>0</v>
      </c>
      <c r="AD338" s="118">
        <f t="shared" si="580"/>
        <v>0</v>
      </c>
      <c r="AE338" s="118">
        <f t="shared" si="580"/>
        <v>0</v>
      </c>
      <c r="AF338" s="118">
        <f t="shared" si="580"/>
        <v>0</v>
      </c>
      <c r="AG338" s="117"/>
      <c r="AH338" s="117"/>
      <c r="AI338" s="117"/>
      <c r="AJ338" s="119">
        <f>SUM(AJ334:AJ337)</f>
        <v>0</v>
      </c>
      <c r="AK338" s="119">
        <f t="shared" ref="AK338:AN338" si="581">SUM(AK334:AK337)</f>
        <v>0</v>
      </c>
      <c r="AL338" s="119">
        <f t="shared" si="581"/>
        <v>0</v>
      </c>
      <c r="AM338" s="119">
        <f t="shared" si="581"/>
        <v>0</v>
      </c>
      <c r="AN338" s="119">
        <f t="shared" si="581"/>
        <v>0</v>
      </c>
      <c r="AO338" s="116"/>
      <c r="AP338" s="120"/>
      <c r="AQ338" s="121">
        <f t="shared" ref="AQ338:BA338" si="582">SUM(AQ334:AQ337)</f>
        <v>0</v>
      </c>
      <c r="AR338" s="121">
        <f t="shared" si="582"/>
        <v>0</v>
      </c>
      <c r="AS338" s="121">
        <f t="shared" si="582"/>
        <v>0</v>
      </c>
      <c r="AT338" s="121">
        <f t="shared" si="582"/>
        <v>0</v>
      </c>
      <c r="AU338" s="121">
        <f t="shared" si="582"/>
        <v>0</v>
      </c>
      <c r="AV338" s="121">
        <f t="shared" si="582"/>
        <v>0</v>
      </c>
      <c r="AW338" s="121">
        <f t="shared" si="582"/>
        <v>0</v>
      </c>
      <c r="AX338" s="121">
        <f t="shared" si="582"/>
        <v>0</v>
      </c>
      <c r="AY338" s="121">
        <f t="shared" si="582"/>
        <v>0</v>
      </c>
      <c r="AZ338" s="121">
        <f t="shared" si="582"/>
        <v>0</v>
      </c>
      <c r="BA338" s="121">
        <f t="shared" si="582"/>
        <v>0</v>
      </c>
    </row>
    <row r="339" spans="1:53" ht="14.1" customHeight="1" outlineLevel="2" x14ac:dyDescent="0.2">
      <c r="A339" s="68"/>
      <c r="B339" s="94"/>
      <c r="C339" s="142"/>
      <c r="D339" s="96"/>
      <c r="E339" s="96"/>
      <c r="F339" s="97"/>
      <c r="G339" s="98"/>
      <c r="H339" s="99" t="s">
        <v>49</v>
      </c>
      <c r="I339" s="100"/>
      <c r="J339" s="101"/>
      <c r="K339" s="101"/>
      <c r="L339" s="102" t="str">
        <f>IF(I339&lt;&gt;0,((VLOOKUP(I339,'1. Standard_Cost'!$B$4:$D$8,2)+VLOOKUP(I339,'1. Standard_Cost'!$B$4:$D$8,3))*J339*K339),"0")</f>
        <v>0</v>
      </c>
      <c r="M339" s="102">
        <f>L339*'1. Standard_Cost'!F158</f>
        <v>0</v>
      </c>
      <c r="N339" s="103"/>
      <c r="O339" s="103"/>
      <c r="P339" s="103"/>
      <c r="Q339" s="103"/>
      <c r="R339" s="104">
        <f>+N339*P339*'1. Standard_Cost'!$B$12</f>
        <v>0</v>
      </c>
      <c r="S339" s="104">
        <f>+N339*O339*P339*'1. Standard_Cost'!$C$12</f>
        <v>0</v>
      </c>
      <c r="T339" s="104">
        <f>+N339*P339*Q339*'1. Standard_Cost'!$D$12</f>
        <v>0</v>
      </c>
      <c r="U339" s="104">
        <f>+N339*O339*'1. Standard_Cost'!$E$12</f>
        <v>0</v>
      </c>
      <c r="V339" s="103"/>
      <c r="W339" s="103"/>
      <c r="X339" s="103"/>
      <c r="Y339" s="104">
        <f>+V339*((X339*'1. Standard_Cost'!$B$16)+(W339*X339*'1. Standard_Cost'!$C$16))</f>
        <v>0</v>
      </c>
      <c r="Z339" s="103"/>
      <c r="AA339" s="103"/>
      <c r="AB339" s="104">
        <f>+Z339*'1. Standard_Cost'!$B$20+AA339*'1. Standard_Cost'!$C$20</f>
        <v>0</v>
      </c>
      <c r="AC339" s="105"/>
      <c r="AD339" s="106"/>
      <c r="AE339" s="104">
        <f>SUM(AD339,AC339,AB339,Y339,U339,T339,S339,R339)*'1. Standard_Cost'!B182</f>
        <v>0</v>
      </c>
      <c r="AF339" s="104">
        <f>SUM(AD339,AE339)</f>
        <v>0</v>
      </c>
      <c r="AG339" s="103"/>
      <c r="AH339" s="103"/>
      <c r="AI339" s="103"/>
      <c r="AJ339" s="107"/>
      <c r="AK339" s="107"/>
      <c r="AL339" s="107"/>
      <c r="AM339" s="104">
        <f>AG339*'1. Standard_Cost'!B178+'Incremental_Cost Year 2021'!AH346*'1. Standard_Cost'!C178+'Incremental_Cost Year 2021'!AI346*'1. Standard_Cost'!D178+'Incremental_Cost Year 2021'!AJ346+'Incremental_Cost Year 2021'!AL346+AK339</f>
        <v>0</v>
      </c>
      <c r="AN339" s="104">
        <f>AM339*'1. Standard_Cost'!C182</f>
        <v>0</v>
      </c>
      <c r="AO339" s="107"/>
      <c r="AQ339" s="104">
        <f t="shared" ref="AQ339:AQ342" si="583">L339+M339</f>
        <v>0</v>
      </c>
      <c r="AR339" s="104">
        <f t="shared" ref="AR339:AR342" si="584">AF339</f>
        <v>0</v>
      </c>
      <c r="AS339" s="104">
        <f t="shared" ref="AS339:AS342" si="585">AM339+AN339</f>
        <v>0</v>
      </c>
      <c r="AT339" s="104">
        <f>SUM(AQ339,AR339,AS339)</f>
        <v>0</v>
      </c>
      <c r="AU339" s="108">
        <f t="shared" ref="AU339:AU342" si="586">AT339</f>
        <v>0</v>
      </c>
      <c r="AV339" s="108"/>
      <c r="AW339" s="108"/>
      <c r="AX339" s="108"/>
      <c r="AY339" s="108"/>
      <c r="AZ339" s="108"/>
      <c r="BA339" s="109">
        <f t="shared" ref="BA339:BA342" si="587">SUM(AU339:AZ339)-AT339</f>
        <v>0</v>
      </c>
    </row>
    <row r="340" spans="1:53" ht="14.1" customHeight="1" outlineLevel="2" x14ac:dyDescent="0.2">
      <c r="A340" s="68"/>
      <c r="B340" s="94"/>
      <c r="C340" s="142"/>
      <c r="D340" s="110"/>
      <c r="E340" s="110"/>
      <c r="F340" s="110"/>
      <c r="G340" s="111"/>
      <c r="H340" s="99" t="s">
        <v>50</v>
      </c>
      <c r="I340" s="100"/>
      <c r="J340" s="101"/>
      <c r="K340" s="101"/>
      <c r="L340" s="102" t="str">
        <f>IF(I340&lt;&gt;0,((VLOOKUP(I340,'1. Standard_Cost'!$B$4:$D$8,2)+VLOOKUP(I340,'1. Standard_Cost'!$B$4:$D$8,3))*J340*K340),"0")</f>
        <v>0</v>
      </c>
      <c r="M340" s="102">
        <f>L340*'1. Standard_Cost'!F158</f>
        <v>0</v>
      </c>
      <c r="N340" s="103"/>
      <c r="O340" s="103"/>
      <c r="P340" s="103"/>
      <c r="Q340" s="103"/>
      <c r="R340" s="104">
        <f>+N340*P340*'1. Standard_Cost'!$B$12</f>
        <v>0</v>
      </c>
      <c r="S340" s="104">
        <f>+N340*O340*P340*'1. Standard_Cost'!$C$12</f>
        <v>0</v>
      </c>
      <c r="T340" s="104">
        <f>+N340*P340*Q340*'1. Standard_Cost'!$D$12</f>
        <v>0</v>
      </c>
      <c r="U340" s="104">
        <f>+N340*O340*'1. Standard_Cost'!$E$12</f>
        <v>0</v>
      </c>
      <c r="V340" s="103"/>
      <c r="W340" s="103"/>
      <c r="X340" s="103"/>
      <c r="Y340" s="104">
        <f>+V340*((X340*'1. Standard_Cost'!$B$16)+(W340*X340*'1. Standard_Cost'!$C$16))</f>
        <v>0</v>
      </c>
      <c r="Z340" s="103"/>
      <c r="AA340" s="103"/>
      <c r="AB340" s="104">
        <f>+Z340*'1. Standard_Cost'!$B$20+AA340*'1. Standard_Cost'!$C$20</f>
        <v>0</v>
      </c>
      <c r="AC340" s="105"/>
      <c r="AD340" s="106"/>
      <c r="AE340" s="104">
        <f>SUM(AD340,AC340,AB340,Y340,U340,T340,S340,R340)*'1. Standard_Cost'!B182</f>
        <v>0</v>
      </c>
      <c r="AF340" s="104">
        <f t="shared" ref="AF340:AF342" si="588">SUM(AD340,AE340)</f>
        <v>0</v>
      </c>
      <c r="AG340" s="103"/>
      <c r="AH340" s="103">
        <v>0</v>
      </c>
      <c r="AI340" s="103">
        <v>0</v>
      </c>
      <c r="AJ340" s="107"/>
      <c r="AK340" s="107"/>
      <c r="AL340" s="107"/>
      <c r="AM340" s="104">
        <f>AG340*'1. Standard_Cost'!B178+'Incremental_Cost Year 2021'!AH347*'1. Standard_Cost'!C178+'Incremental_Cost Year 2021'!AI347*'1. Standard_Cost'!D178+'Incremental_Cost Year 2021'!AJ347+'Incremental_Cost Year 2021'!AL347+AK340</f>
        <v>0</v>
      </c>
      <c r="AN340" s="104">
        <f>AM340*'1. Standard_Cost'!C182</f>
        <v>0</v>
      </c>
      <c r="AO340" s="107"/>
      <c r="AQ340" s="104">
        <f t="shared" si="583"/>
        <v>0</v>
      </c>
      <c r="AR340" s="104">
        <f t="shared" si="584"/>
        <v>0</v>
      </c>
      <c r="AS340" s="104">
        <f t="shared" si="585"/>
        <v>0</v>
      </c>
      <c r="AT340" s="104">
        <f t="shared" ref="AT340:AT342" si="589">SUM(AQ340,AR340,AS340)</f>
        <v>0</v>
      </c>
      <c r="AU340" s="108">
        <f t="shared" si="586"/>
        <v>0</v>
      </c>
      <c r="AV340" s="108">
        <v>0</v>
      </c>
      <c r="AW340" s="108"/>
      <c r="AX340" s="108"/>
      <c r="AY340" s="108"/>
      <c r="AZ340" s="108"/>
      <c r="BA340" s="109">
        <f t="shared" si="587"/>
        <v>0</v>
      </c>
    </row>
    <row r="341" spans="1:53" ht="14.1" customHeight="1" outlineLevel="2" x14ac:dyDescent="0.2">
      <c r="A341" s="68"/>
      <c r="B341" s="94"/>
      <c r="C341" s="142"/>
      <c r="D341" s="110"/>
      <c r="E341" s="110"/>
      <c r="F341" s="110"/>
      <c r="G341" s="111"/>
      <c r="H341" s="99" t="s">
        <v>51</v>
      </c>
      <c r="I341" s="100"/>
      <c r="J341" s="101"/>
      <c r="K341" s="101"/>
      <c r="L341" s="102" t="str">
        <f>IF(I341&lt;&gt;0,((VLOOKUP(I341,'1. Standard_Cost'!$B$4:$D$8,2)+VLOOKUP(I341,'1. Standard_Cost'!$B$4:$D$8,3))*J341*K341),"0")</f>
        <v>0</v>
      </c>
      <c r="M341" s="102">
        <f>L341*'1. Standard_Cost'!F158</f>
        <v>0</v>
      </c>
      <c r="N341" s="103"/>
      <c r="O341" s="103"/>
      <c r="P341" s="103"/>
      <c r="Q341" s="103"/>
      <c r="R341" s="104">
        <f>+N341*P341*'1. Standard_Cost'!$B$12</f>
        <v>0</v>
      </c>
      <c r="S341" s="104">
        <f>+N341*O341*P341*'1. Standard_Cost'!$C$12</f>
        <v>0</v>
      </c>
      <c r="T341" s="104">
        <f>+N341*P341*Q341*'1. Standard_Cost'!$D$12</f>
        <v>0</v>
      </c>
      <c r="U341" s="104">
        <f>+N341*O341*'1. Standard_Cost'!$E$12</f>
        <v>0</v>
      </c>
      <c r="V341" s="103"/>
      <c r="W341" s="103"/>
      <c r="X341" s="103"/>
      <c r="Y341" s="104">
        <f>+V341*((X341*'1. Standard_Cost'!$B$16)+(W341*X341*'1. Standard_Cost'!$C$16))</f>
        <v>0</v>
      </c>
      <c r="Z341" s="103"/>
      <c r="AA341" s="103"/>
      <c r="AB341" s="104">
        <f>+Z341*'1. Standard_Cost'!$B$20+AA341*'1. Standard_Cost'!$C$20</f>
        <v>0</v>
      </c>
      <c r="AC341" s="105"/>
      <c r="AD341" s="106"/>
      <c r="AE341" s="104">
        <f>SUM(AD341,AC341,AB341,Y341,U341,T341,S341,R341)*'1. Standard_Cost'!B182</f>
        <v>0</v>
      </c>
      <c r="AF341" s="104">
        <f t="shared" si="588"/>
        <v>0</v>
      </c>
      <c r="AG341" s="103"/>
      <c r="AH341" s="103"/>
      <c r="AI341" s="103"/>
      <c r="AJ341" s="107"/>
      <c r="AK341" s="107"/>
      <c r="AL341" s="107"/>
      <c r="AM341" s="104">
        <f>AG341*'1. Standard_Cost'!B178+'Incremental_Cost Year 2021'!AH348*'1. Standard_Cost'!C178+'Incremental_Cost Year 2021'!AI348*'1. Standard_Cost'!D178+'Incremental_Cost Year 2021'!AJ348+'Incremental_Cost Year 2021'!AL348+AK341</f>
        <v>0</v>
      </c>
      <c r="AN341" s="104">
        <f>AM341*'1. Standard_Cost'!C182</f>
        <v>0</v>
      </c>
      <c r="AO341" s="107"/>
      <c r="AQ341" s="104">
        <f t="shared" si="583"/>
        <v>0</v>
      </c>
      <c r="AR341" s="104">
        <f t="shared" si="584"/>
        <v>0</v>
      </c>
      <c r="AS341" s="104">
        <f t="shared" si="585"/>
        <v>0</v>
      </c>
      <c r="AT341" s="104">
        <f t="shared" si="589"/>
        <v>0</v>
      </c>
      <c r="AU341" s="108">
        <f t="shared" si="586"/>
        <v>0</v>
      </c>
      <c r="AV341" s="108"/>
      <c r="AW341" s="108"/>
      <c r="AX341" s="108"/>
      <c r="AY341" s="108"/>
      <c r="AZ341" s="108"/>
      <c r="BA341" s="109">
        <f t="shared" si="587"/>
        <v>0</v>
      </c>
    </row>
    <row r="342" spans="1:53" ht="14.1" customHeight="1" outlineLevel="2" x14ac:dyDescent="0.2">
      <c r="A342" s="68"/>
      <c r="B342" s="94"/>
      <c r="C342" s="142"/>
      <c r="D342" s="110"/>
      <c r="E342" s="110"/>
      <c r="F342" s="110"/>
      <c r="G342" s="111"/>
      <c r="H342" s="112" t="s">
        <v>179</v>
      </c>
      <c r="I342" s="100"/>
      <c r="J342" s="101"/>
      <c r="K342" s="101"/>
      <c r="L342" s="102" t="str">
        <f>IF(I342&lt;&gt;0,((VLOOKUP(I342,'1. Standard_Cost'!$B$4:$D$8,2)+VLOOKUP(I342,'1. Standard_Cost'!$B$4:$D$8,3))*J342*K342),"0")</f>
        <v>0</v>
      </c>
      <c r="M342" s="102">
        <f>L342*'1. Standard_Cost'!F158</f>
        <v>0</v>
      </c>
      <c r="N342" s="103"/>
      <c r="O342" s="103"/>
      <c r="P342" s="103"/>
      <c r="Q342" s="103"/>
      <c r="R342" s="104">
        <f>+N342*P342*'1. Standard_Cost'!$B$12</f>
        <v>0</v>
      </c>
      <c r="S342" s="104">
        <f>+N342*O342*P342*'1. Standard_Cost'!$C$12</f>
        <v>0</v>
      </c>
      <c r="T342" s="104">
        <f>+N342*P342*Q342*'1. Standard_Cost'!$D$12</f>
        <v>0</v>
      </c>
      <c r="U342" s="104">
        <f>+N342*O342*'1. Standard_Cost'!$E$12</f>
        <v>0</v>
      </c>
      <c r="V342" s="103"/>
      <c r="W342" s="103"/>
      <c r="X342" s="103"/>
      <c r="Y342" s="104">
        <f>+V342*((X342*'1. Standard_Cost'!$B$16)+(W342*X342*'1. Standard_Cost'!$C$16))</f>
        <v>0</v>
      </c>
      <c r="Z342" s="103"/>
      <c r="AA342" s="103"/>
      <c r="AB342" s="104">
        <f>+Z342*'1. Standard_Cost'!$B$20+AA342*'1. Standard_Cost'!$C$20</f>
        <v>0</v>
      </c>
      <c r="AC342" s="105"/>
      <c r="AD342" s="106"/>
      <c r="AE342" s="104">
        <f>SUM(AD342,AC342,AB342,Y342,U342,T342,S342,R342)*'1. Standard_Cost'!B182</f>
        <v>0</v>
      </c>
      <c r="AF342" s="104">
        <f t="shared" si="588"/>
        <v>0</v>
      </c>
      <c r="AG342" s="103"/>
      <c r="AH342" s="103"/>
      <c r="AI342" s="103"/>
      <c r="AJ342" s="107"/>
      <c r="AK342" s="107"/>
      <c r="AL342" s="107"/>
      <c r="AM342" s="104">
        <f>AG342*'1. Standard_Cost'!B178+'Incremental_Cost Year 2021'!AH349*'1. Standard_Cost'!C178+'Incremental_Cost Year 2021'!AI349*'1. Standard_Cost'!D178+'Incremental_Cost Year 2021'!AJ349+'Incremental_Cost Year 2021'!AL349+AK342</f>
        <v>0</v>
      </c>
      <c r="AN342" s="104">
        <f>AM342*'1. Standard_Cost'!C182</f>
        <v>0</v>
      </c>
      <c r="AO342" s="107"/>
      <c r="AQ342" s="104">
        <f t="shared" si="583"/>
        <v>0</v>
      </c>
      <c r="AR342" s="104">
        <f t="shared" si="584"/>
        <v>0</v>
      </c>
      <c r="AS342" s="104">
        <f t="shared" si="585"/>
        <v>0</v>
      </c>
      <c r="AT342" s="104">
        <f t="shared" si="589"/>
        <v>0</v>
      </c>
      <c r="AU342" s="108">
        <f t="shared" si="586"/>
        <v>0</v>
      </c>
      <c r="AV342" s="108"/>
      <c r="AW342" s="108"/>
      <c r="AX342" s="108"/>
      <c r="AY342" s="108"/>
      <c r="AZ342" s="108"/>
      <c r="BA342" s="109">
        <f t="shared" si="587"/>
        <v>0</v>
      </c>
    </row>
    <row r="343" spans="1:53" ht="45.75" customHeight="1" outlineLevel="1" x14ac:dyDescent="0.2">
      <c r="A343" s="68"/>
      <c r="B343" s="141"/>
      <c r="C343" s="142"/>
      <c r="D343" s="113" t="s">
        <v>48</v>
      </c>
      <c r="E343" s="113" t="s">
        <v>773</v>
      </c>
      <c r="F343" s="114" t="s">
        <v>154</v>
      </c>
      <c r="G343" s="115" t="s">
        <v>155</v>
      </c>
      <c r="H343" s="122" t="s">
        <v>294</v>
      </c>
      <c r="I343" s="117"/>
      <c r="J343" s="117"/>
      <c r="K343" s="117"/>
      <c r="L343" s="118">
        <f>SUM(L339:L342)</f>
        <v>0</v>
      </c>
      <c r="M343" s="118">
        <f>SUM(M339:M342)</f>
        <v>0</v>
      </c>
      <c r="N343" s="117"/>
      <c r="O343" s="117"/>
      <c r="P343" s="117"/>
      <c r="Q343" s="117"/>
      <c r="R343" s="119">
        <f>SUM(R339:R342)</f>
        <v>0</v>
      </c>
      <c r="S343" s="119">
        <f>SUM(S339:S342)</f>
        <v>0</v>
      </c>
      <c r="T343" s="119">
        <f>SUM(T339:T342)</f>
        <v>0</v>
      </c>
      <c r="U343" s="119">
        <f>SUM(U339:U342)</f>
        <v>0</v>
      </c>
      <c r="V343" s="117"/>
      <c r="W343" s="117"/>
      <c r="X343" s="117"/>
      <c r="Y343" s="118">
        <f>SUM(Y339:Y342)</f>
        <v>0</v>
      </c>
      <c r="Z343" s="117"/>
      <c r="AA343" s="117"/>
      <c r="AB343" s="118">
        <f t="shared" ref="AB343:AF343" si="590">SUM(AB339:AB342)</f>
        <v>0</v>
      </c>
      <c r="AC343" s="118">
        <f t="shared" si="590"/>
        <v>0</v>
      </c>
      <c r="AD343" s="118">
        <f t="shared" si="590"/>
        <v>0</v>
      </c>
      <c r="AE343" s="118">
        <f t="shared" si="590"/>
        <v>0</v>
      </c>
      <c r="AF343" s="118">
        <f t="shared" si="590"/>
        <v>0</v>
      </c>
      <c r="AG343" s="117"/>
      <c r="AH343" s="117"/>
      <c r="AI343" s="117"/>
      <c r="AJ343" s="119">
        <f>SUM(AJ339:AJ342)</f>
        <v>0</v>
      </c>
      <c r="AK343" s="119">
        <f t="shared" ref="AK343:AN343" si="591">SUM(AK339:AK342)</f>
        <v>0</v>
      </c>
      <c r="AL343" s="119">
        <f t="shared" si="591"/>
        <v>0</v>
      </c>
      <c r="AM343" s="119">
        <f t="shared" si="591"/>
        <v>0</v>
      </c>
      <c r="AN343" s="119">
        <f t="shared" si="591"/>
        <v>0</v>
      </c>
      <c r="AO343" s="116"/>
      <c r="AP343" s="120"/>
      <c r="AQ343" s="121">
        <f t="shared" ref="AQ343:BA343" si="592">SUM(AQ339:AQ342)</f>
        <v>0</v>
      </c>
      <c r="AR343" s="121">
        <f t="shared" si="592"/>
        <v>0</v>
      </c>
      <c r="AS343" s="121">
        <f t="shared" si="592"/>
        <v>0</v>
      </c>
      <c r="AT343" s="121">
        <f t="shared" si="592"/>
        <v>0</v>
      </c>
      <c r="AU343" s="121">
        <f t="shared" si="592"/>
        <v>0</v>
      </c>
      <c r="AV343" s="121">
        <f t="shared" si="592"/>
        <v>0</v>
      </c>
      <c r="AW343" s="121">
        <f t="shared" si="592"/>
        <v>0</v>
      </c>
      <c r="AX343" s="121">
        <f t="shared" si="592"/>
        <v>0</v>
      </c>
      <c r="AY343" s="121">
        <f t="shared" si="592"/>
        <v>0</v>
      </c>
      <c r="AZ343" s="121">
        <f t="shared" si="592"/>
        <v>0</v>
      </c>
      <c r="BA343" s="121">
        <f t="shared" si="592"/>
        <v>0</v>
      </c>
    </row>
    <row r="344" spans="1:53" s="124" customFormat="1" ht="55.5" customHeight="1" x14ac:dyDescent="0.2">
      <c r="B344" s="138"/>
      <c r="C344" s="247" t="s">
        <v>737</v>
      </c>
      <c r="D344" s="248"/>
      <c r="E344" s="249"/>
      <c r="F344" s="153"/>
      <c r="G344" s="153"/>
      <c r="H344" s="130" t="s">
        <v>295</v>
      </c>
      <c r="I344" s="128"/>
      <c r="J344" s="128"/>
      <c r="K344" s="128"/>
      <c r="L344" s="129">
        <f>SUM(L349,L354,L359)</f>
        <v>1361700</v>
      </c>
      <c r="M344" s="129">
        <f>SUM(M349,M354,M359)</f>
        <v>227403.9</v>
      </c>
      <c r="N344" s="128"/>
      <c r="O344" s="128"/>
      <c r="P344" s="128"/>
      <c r="Q344" s="128"/>
      <c r="R344" s="129">
        <f>SUM(R349,R354,R359)</f>
        <v>150000</v>
      </c>
      <c r="S344" s="129">
        <f t="shared" ref="S344:U344" si="593">SUM(S349,S354,S359)</f>
        <v>500000</v>
      </c>
      <c r="T344" s="129">
        <f t="shared" si="593"/>
        <v>0</v>
      </c>
      <c r="U344" s="129">
        <f t="shared" si="593"/>
        <v>60000</v>
      </c>
      <c r="V344" s="128"/>
      <c r="W344" s="128"/>
      <c r="X344" s="128"/>
      <c r="Y344" s="129">
        <f t="shared" ref="Y344" si="594">SUM(Y349,Y354,Y359)</f>
        <v>0</v>
      </c>
      <c r="Z344" s="128"/>
      <c r="AA344" s="128"/>
      <c r="AB344" s="129">
        <f t="shared" ref="AB344:AF344" si="595">SUM(AB349,AB354,AB359)</f>
        <v>195000</v>
      </c>
      <c r="AC344" s="129">
        <f t="shared" si="595"/>
        <v>545000</v>
      </c>
      <c r="AD344" s="129">
        <f t="shared" si="595"/>
        <v>0</v>
      </c>
      <c r="AE344" s="129">
        <f t="shared" si="595"/>
        <v>290000</v>
      </c>
      <c r="AF344" s="129">
        <f t="shared" si="595"/>
        <v>1250000</v>
      </c>
      <c r="AG344" s="128"/>
      <c r="AH344" s="128"/>
      <c r="AI344" s="128"/>
      <c r="AJ344" s="129">
        <f t="shared" ref="AJ344:AN344" si="596">SUM(AJ349,AJ354,AJ359)</f>
        <v>0</v>
      </c>
      <c r="AK344" s="129">
        <f t="shared" si="596"/>
        <v>0</v>
      </c>
      <c r="AL344" s="129">
        <f t="shared" si="596"/>
        <v>0</v>
      </c>
      <c r="AM344" s="129">
        <f t="shared" si="596"/>
        <v>0</v>
      </c>
      <c r="AN344" s="139">
        <f t="shared" si="596"/>
        <v>0</v>
      </c>
      <c r="AO344" s="130"/>
      <c r="AP344" s="131"/>
      <c r="AQ344" s="129">
        <f t="shared" ref="AQ344:BA344" si="597">SUM(AQ349,AQ354,AQ359)</f>
        <v>1589103.9</v>
      </c>
      <c r="AR344" s="129">
        <f t="shared" si="597"/>
        <v>1250000</v>
      </c>
      <c r="AS344" s="129">
        <f t="shared" si="597"/>
        <v>0</v>
      </c>
      <c r="AT344" s="129">
        <f>AT349+AT354+AT359+AT364+AT369+AT374+AT379+AT384+AT389+AT394+AT399+AT404+AT409+AT414+AT419</f>
        <v>5164978.7249999996</v>
      </c>
      <c r="AU344" s="129">
        <f>AU349+AU354+AU359+AU364+AU369+AU374+AU379+AU384+AU389+AU394+AU399+AU404+AU409+AU414+AU419</f>
        <v>5164978.7249999996</v>
      </c>
      <c r="AV344" s="139">
        <f t="shared" si="597"/>
        <v>0</v>
      </c>
      <c r="AW344" s="139">
        <f t="shared" si="597"/>
        <v>0</v>
      </c>
      <c r="AX344" s="139">
        <f t="shared" si="597"/>
        <v>0</v>
      </c>
      <c r="AY344" s="139">
        <f t="shared" si="597"/>
        <v>0</v>
      </c>
      <c r="AZ344" s="139">
        <f t="shared" si="597"/>
        <v>0</v>
      </c>
      <c r="BA344" s="139">
        <f t="shared" si="597"/>
        <v>0</v>
      </c>
    </row>
    <row r="345" spans="1:53" ht="14.1" customHeight="1" outlineLevel="2" x14ac:dyDescent="0.2">
      <c r="A345" s="68"/>
      <c r="B345" s="94"/>
      <c r="C345" s="250"/>
      <c r="D345" s="96"/>
      <c r="E345" s="96"/>
      <c r="F345" s="97"/>
      <c r="G345" s="98"/>
      <c r="H345" s="99" t="s">
        <v>518</v>
      </c>
      <c r="I345" s="100" t="s">
        <v>4</v>
      </c>
      <c r="J345" s="101">
        <v>2</v>
      </c>
      <c r="K345" s="101">
        <v>5</v>
      </c>
      <c r="L345" s="195">
        <f>IF(I345&lt;&gt;0,((VLOOKUP(I345,'1. Standard_Cost'!$B$4:$D$8,2)+VLOOKUP(I345,'1. Standard_Cost'!$B$4:$D$8,3))*J345*K345),"0")</f>
        <v>801000</v>
      </c>
      <c r="M345" s="195">
        <f>L345*'1. Standard_Cost'!F4</f>
        <v>133767</v>
      </c>
      <c r="N345" s="103">
        <v>2</v>
      </c>
      <c r="O345" s="103">
        <v>2</v>
      </c>
      <c r="P345" s="103">
        <v>5</v>
      </c>
      <c r="Q345" s="103"/>
      <c r="R345" s="196">
        <f>+N345*P345*'1. Standard_Cost'!$B$12</f>
        <v>15000</v>
      </c>
      <c r="S345" s="196">
        <f>+N345*O345*P345*'1. Standard_Cost'!$C$12</f>
        <v>50000</v>
      </c>
      <c r="T345" s="196">
        <f>+N345*P345*Q345*'[2]1. Standard_Cost'!$D$12</f>
        <v>0</v>
      </c>
      <c r="U345" s="196">
        <f>+N345*O345*'1. Standard_Cost'!$E$12</f>
        <v>20000</v>
      </c>
      <c r="V345" s="198"/>
      <c r="W345" s="198"/>
      <c r="X345" s="198"/>
      <c r="Y345" s="196">
        <f>+V345*((X345*'[2]1. Standard_Cost'!$B$16)+(W345*X345*'[2]1. Standard_Cost'!$C$16))</f>
        <v>0</v>
      </c>
      <c r="Z345" s="103"/>
      <c r="AA345" s="103"/>
      <c r="AB345" s="196">
        <f>+Z345*'[2]1. Standard_Cost'!$B$20+AA345*'[2]1. Standard_Cost'!$C$20</f>
        <v>0</v>
      </c>
      <c r="AC345" s="105"/>
      <c r="AD345" s="106">
        <v>0</v>
      </c>
      <c r="AE345" s="196">
        <f>SUM(AD345,AC345,AB345,Y345,U345,T345,S345,R345)*'1. Standard_Cost'!B28</f>
        <v>17000</v>
      </c>
      <c r="AF345" s="196">
        <f>SUM(AE345,AD345,AC345,AB345,Y345,U345,T345,S345,R345)</f>
        <v>102000</v>
      </c>
      <c r="AG345" s="198"/>
      <c r="AH345" s="198"/>
      <c r="AI345" s="198"/>
      <c r="AJ345" s="199"/>
      <c r="AK345" s="199"/>
      <c r="AL345" s="199"/>
      <c r="AM345" s="196">
        <f>AG345*'[4]1. Standard_Cost'!B382+'[4]Incremental_Cost Year 2'!AH365*'[4]1. Standard_Cost'!C382+'[4]Incremental_Cost Year 2'!AI365*'[4]1. Standard_Cost'!D382+'[4]Incremental_Cost Year 2'!AJ365+'[4]Incremental_Cost Year 2'!AL365+AK345</f>
        <v>0</v>
      </c>
      <c r="AN345" s="196">
        <f>AM345*'[4]1. Standard_Cost'!C386</f>
        <v>0</v>
      </c>
      <c r="AO345" s="199"/>
      <c r="AQ345" s="104">
        <f t="shared" ref="AQ345:AQ348" si="598">L345+M345</f>
        <v>934767</v>
      </c>
      <c r="AR345" s="104">
        <f t="shared" ref="AR345:AR348" si="599">AF345</f>
        <v>102000</v>
      </c>
      <c r="AS345" s="104">
        <f t="shared" ref="AS345:AS348" si="600">AM345+AN345</f>
        <v>0</v>
      </c>
      <c r="AT345" s="104">
        <f>SUM(AQ345,AR345,AS345)</f>
        <v>1036767</v>
      </c>
      <c r="AU345" s="108">
        <f t="shared" ref="AU345:AU348" si="601">AT345</f>
        <v>1036767</v>
      </c>
      <c r="AV345" s="108"/>
      <c r="AW345" s="108"/>
      <c r="AX345" s="108"/>
      <c r="AY345" s="108"/>
      <c r="AZ345" s="108"/>
      <c r="BA345" s="109">
        <f t="shared" ref="BA345:BA348" si="602">SUM(AU345:AZ345)-AT345</f>
        <v>0</v>
      </c>
    </row>
    <row r="346" spans="1:53" ht="14.1" customHeight="1" outlineLevel="2" x14ac:dyDescent="0.2">
      <c r="A346" s="68"/>
      <c r="B346" s="94"/>
      <c r="C346" s="251"/>
      <c r="D346" s="110"/>
      <c r="E346" s="110"/>
      <c r="F346" s="110"/>
      <c r="G346" s="111"/>
      <c r="H346" s="99" t="s">
        <v>546</v>
      </c>
      <c r="I346" s="100" t="s">
        <v>4</v>
      </c>
      <c r="J346" s="101">
        <v>1</v>
      </c>
      <c r="K346" s="101">
        <v>2</v>
      </c>
      <c r="L346" s="195">
        <f>IF(I346&lt;&gt;0,((VLOOKUP(I346,'1. Standard_Cost'!$B$4:$D$8,2)+VLOOKUP(I346,'1. Standard_Cost'!$B$4:$D$8,3))*J346*K346),"0")</f>
        <v>160200</v>
      </c>
      <c r="M346" s="195">
        <f>L346*'1. Standard_Cost'!F4</f>
        <v>26753.4</v>
      </c>
      <c r="N346" s="103"/>
      <c r="O346" s="103"/>
      <c r="P346" s="103"/>
      <c r="Q346" s="103"/>
      <c r="R346" s="196">
        <f>+N346*P346*'[2]1. Standard_Cost'!$B$12</f>
        <v>0</v>
      </c>
      <c r="S346" s="196">
        <f>+N346*O346*P346*'[2]1. Standard_Cost'!$C$12</f>
        <v>0</v>
      </c>
      <c r="T346" s="196">
        <f>+N346*P346*Q346*'[2]1. Standard_Cost'!$D$12</f>
        <v>0</v>
      </c>
      <c r="U346" s="196">
        <f>+N346*O346*'[2]1. Standard_Cost'!$E$12</f>
        <v>0</v>
      </c>
      <c r="V346" s="198"/>
      <c r="W346" s="198"/>
      <c r="X346" s="198"/>
      <c r="Y346" s="196">
        <f>+V346*((X346*'[2]1. Standard_Cost'!$B$16)+(W346*X346*'[2]1. Standard_Cost'!$C$16))</f>
        <v>0</v>
      </c>
      <c r="Z346" s="103"/>
      <c r="AA346" s="103"/>
      <c r="AB346" s="196">
        <f>+Z346*'[2]1. Standard_Cost'!$B$20+AA346*'[2]1. Standard_Cost'!$C$20</f>
        <v>0</v>
      </c>
      <c r="AC346" s="105"/>
      <c r="AD346" s="106"/>
      <c r="AE346" s="196">
        <f>SUM(AD346,AC346,AB346,Y346,U346,T346,S346,R346)*'[2]1. Standard_Cost'!B386</f>
        <v>0</v>
      </c>
      <c r="AF346" s="196">
        <f t="shared" ref="AF346:AF348" si="603">SUM(AE346,AD346,AC346,AB346,Y346,U346,T346,S346,R346)</f>
        <v>0</v>
      </c>
      <c r="AG346" s="198"/>
      <c r="AH346" s="198"/>
      <c r="AI346" s="198"/>
      <c r="AJ346" s="199"/>
      <c r="AK346" s="199"/>
      <c r="AL346" s="199"/>
      <c r="AM346" s="196">
        <f>AG346*'[4]1. Standard_Cost'!B382+'[4]Incremental_Cost Year 2'!AH366*'[4]1. Standard_Cost'!C382+'[4]Incremental_Cost Year 2'!AI366*'[4]1. Standard_Cost'!D382+'[4]Incremental_Cost Year 2'!AJ366+'[4]Incremental_Cost Year 2'!AL366+AK346</f>
        <v>0</v>
      </c>
      <c r="AN346" s="196">
        <f>AM346*'[4]1. Standard_Cost'!C386</f>
        <v>0</v>
      </c>
      <c r="AO346" s="199"/>
      <c r="AQ346" s="104">
        <f t="shared" si="598"/>
        <v>186953.4</v>
      </c>
      <c r="AR346" s="104">
        <f t="shared" si="599"/>
        <v>0</v>
      </c>
      <c r="AS346" s="104">
        <f t="shared" si="600"/>
        <v>0</v>
      </c>
      <c r="AT346" s="104">
        <f t="shared" ref="AT346:AT348" si="604">SUM(AQ346,AR346,AS346)</f>
        <v>186953.4</v>
      </c>
      <c r="AU346" s="108">
        <f t="shared" si="601"/>
        <v>186953.4</v>
      </c>
      <c r="AV346" s="108">
        <v>0</v>
      </c>
      <c r="AW346" s="108"/>
      <c r="AX346" s="108"/>
      <c r="AY346" s="108"/>
      <c r="AZ346" s="108"/>
      <c r="BA346" s="109">
        <f t="shared" si="602"/>
        <v>0</v>
      </c>
    </row>
    <row r="347" spans="1:53" ht="14.1" customHeight="1" outlineLevel="2" x14ac:dyDescent="0.2">
      <c r="A347" s="68"/>
      <c r="B347" s="94"/>
      <c r="C347" s="251"/>
      <c r="D347" s="110"/>
      <c r="E347" s="110"/>
      <c r="F347" s="110"/>
      <c r="G347" s="111"/>
      <c r="H347" s="99" t="s">
        <v>547</v>
      </c>
      <c r="I347" s="100"/>
      <c r="J347" s="101"/>
      <c r="K347" s="101"/>
      <c r="L347" s="195" t="str">
        <f>IF(I347&lt;&gt;0,((VLOOKUP(I347,'[2]1. Standard_Cost'!$B$4:$D$8,2)+VLOOKUP(I347,'[2]1. Standard_Cost'!$B$4:$D$8,3))*J347*K347),"0")</f>
        <v>0</v>
      </c>
      <c r="M347" s="195">
        <f>L347*'[2]1. Standard_Cost'!F362</f>
        <v>0</v>
      </c>
      <c r="N347" s="103"/>
      <c r="O347" s="103"/>
      <c r="P347" s="103"/>
      <c r="Q347" s="103"/>
      <c r="R347" s="196">
        <f>+N347*P347*'[2]1. Standard_Cost'!$B$12</f>
        <v>0</v>
      </c>
      <c r="S347" s="196">
        <f>+N347*O347*P347*'[2]1. Standard_Cost'!$C$12</f>
        <v>0</v>
      </c>
      <c r="T347" s="196">
        <f>+N347*P347*Q347*'[2]1. Standard_Cost'!$D$12</f>
        <v>0</v>
      </c>
      <c r="U347" s="196">
        <f>+N347*O347*'[2]1. Standard_Cost'!$E$12</f>
        <v>0</v>
      </c>
      <c r="V347" s="198"/>
      <c r="W347" s="198"/>
      <c r="X347" s="198"/>
      <c r="Y347" s="196">
        <f>+V347*((X347*'[2]1. Standard_Cost'!$B$16)+(W347*X347*'[2]1. Standard_Cost'!$C$16))</f>
        <v>0</v>
      </c>
      <c r="Z347" s="103"/>
      <c r="AA347" s="103"/>
      <c r="AB347" s="196">
        <f>+Z347*'[2]1. Standard_Cost'!$B$20+AA347*'[2]1. Standard_Cost'!$C$20</f>
        <v>0</v>
      </c>
      <c r="AC347" s="105">
        <v>525000</v>
      </c>
      <c r="AD347" s="106">
        <v>0</v>
      </c>
      <c r="AE347" s="196">
        <f>SUM(AD347,AC347,AB347,Y347,U347,T347,S347,R347)*'1. Standard_Cost'!B28</f>
        <v>105000</v>
      </c>
      <c r="AF347" s="196">
        <f t="shared" si="603"/>
        <v>630000</v>
      </c>
      <c r="AG347" s="198"/>
      <c r="AH347" s="198"/>
      <c r="AI347" s="198"/>
      <c r="AJ347" s="199"/>
      <c r="AK347" s="199"/>
      <c r="AL347" s="199"/>
      <c r="AM347" s="196">
        <f>AG347*'[4]1. Standard_Cost'!B382+'[4]Incremental_Cost Year 2'!AH367*'[4]1. Standard_Cost'!C382+'[4]Incremental_Cost Year 2'!AI367*'[4]1. Standard_Cost'!D382+'[4]Incremental_Cost Year 2'!AJ367+'[4]Incremental_Cost Year 2'!AL367+AK347</f>
        <v>0</v>
      </c>
      <c r="AN347" s="196">
        <f>AM347*'[4]1. Standard_Cost'!C386</f>
        <v>0</v>
      </c>
      <c r="AO347" s="199"/>
      <c r="AQ347" s="104">
        <f t="shared" si="598"/>
        <v>0</v>
      </c>
      <c r="AR347" s="104">
        <f t="shared" si="599"/>
        <v>630000</v>
      </c>
      <c r="AS347" s="104">
        <f t="shared" si="600"/>
        <v>0</v>
      </c>
      <c r="AT347" s="104">
        <f t="shared" si="604"/>
        <v>630000</v>
      </c>
      <c r="AU347" s="108">
        <f t="shared" si="601"/>
        <v>630000</v>
      </c>
      <c r="AV347" s="108"/>
      <c r="AW347" s="108"/>
      <c r="AX347" s="108"/>
      <c r="AY347" s="108"/>
      <c r="AZ347" s="108"/>
      <c r="BA347" s="109">
        <f t="shared" si="602"/>
        <v>0</v>
      </c>
    </row>
    <row r="348" spans="1:53" ht="14.1" customHeight="1" outlineLevel="2" x14ac:dyDescent="0.2">
      <c r="A348" s="68"/>
      <c r="B348" s="94"/>
      <c r="C348" s="251"/>
      <c r="D348" s="110"/>
      <c r="E348" s="110"/>
      <c r="F348" s="110"/>
      <c r="G348" s="111"/>
      <c r="H348" s="112" t="s">
        <v>179</v>
      </c>
      <c r="I348" s="100"/>
      <c r="J348" s="101"/>
      <c r="K348" s="101"/>
      <c r="L348" s="195" t="str">
        <f>IF(I348&lt;&gt;0,((VLOOKUP(I348,'[2]1. Standard_Cost'!$B$4:$D$8,2)+VLOOKUP(I348,'[2]1. Standard_Cost'!$B$4:$D$8,3))*J348*K348),"0")</f>
        <v>0</v>
      </c>
      <c r="M348" s="195">
        <f>L348*'[2]1. Standard_Cost'!F362</f>
        <v>0</v>
      </c>
      <c r="N348" s="103"/>
      <c r="O348" s="103"/>
      <c r="P348" s="103"/>
      <c r="Q348" s="103"/>
      <c r="R348" s="196">
        <f>+N348*P348*'[2]1. Standard_Cost'!$B$12</f>
        <v>0</v>
      </c>
      <c r="S348" s="196">
        <f>+N348*O348*P348*'[2]1. Standard_Cost'!$C$12</f>
        <v>0</v>
      </c>
      <c r="T348" s="196">
        <f>+N348*P348*Q348*'[2]1. Standard_Cost'!$D$12</f>
        <v>0</v>
      </c>
      <c r="U348" s="196">
        <f>+N348*O348*'[2]1. Standard_Cost'!$E$12</f>
        <v>0</v>
      </c>
      <c r="V348" s="198"/>
      <c r="W348" s="198"/>
      <c r="X348" s="198"/>
      <c r="Y348" s="196">
        <f>+V348*((X348*'[2]1. Standard_Cost'!$B$16)+(W348*X348*'[2]1. Standard_Cost'!$C$16))</f>
        <v>0</v>
      </c>
      <c r="Z348" s="103"/>
      <c r="AA348" s="103"/>
      <c r="AB348" s="196">
        <f>+Z348*'[2]1. Standard_Cost'!$B$20+AA348*'[2]1. Standard_Cost'!$C$20</f>
        <v>0</v>
      </c>
      <c r="AC348" s="105"/>
      <c r="AD348" s="106"/>
      <c r="AE348" s="200">
        <f>SUM(AD348,AC348,AB348,Y348,U348,T348,S348,R348)*'[2]1. Standard_Cost'!B386</f>
        <v>0</v>
      </c>
      <c r="AF348" s="196">
        <f t="shared" si="603"/>
        <v>0</v>
      </c>
      <c r="AG348" s="198"/>
      <c r="AH348" s="198"/>
      <c r="AI348" s="198"/>
      <c r="AJ348" s="199"/>
      <c r="AK348" s="199"/>
      <c r="AL348" s="199"/>
      <c r="AM348" s="196">
        <f>AG348*'[4]1. Standard_Cost'!B382+'[4]Incremental_Cost Year 2'!AH368*'[4]1. Standard_Cost'!C382+'[4]Incremental_Cost Year 2'!AI368*'[4]1. Standard_Cost'!D382+'[4]Incremental_Cost Year 2'!AJ368+'[4]Incremental_Cost Year 2'!AL368+AK348</f>
        <v>0</v>
      </c>
      <c r="AN348" s="196">
        <f>AM348*'[4]1. Standard_Cost'!C386</f>
        <v>0</v>
      </c>
      <c r="AO348" s="199"/>
      <c r="AQ348" s="104">
        <f t="shared" si="598"/>
        <v>0</v>
      </c>
      <c r="AR348" s="104">
        <f t="shared" si="599"/>
        <v>0</v>
      </c>
      <c r="AS348" s="104">
        <f t="shared" si="600"/>
        <v>0</v>
      </c>
      <c r="AT348" s="104">
        <f t="shared" si="604"/>
        <v>0</v>
      </c>
      <c r="AU348" s="108">
        <f t="shared" si="601"/>
        <v>0</v>
      </c>
      <c r="AV348" s="108"/>
      <c r="AW348" s="108"/>
      <c r="AX348" s="108"/>
      <c r="AY348" s="108"/>
      <c r="AZ348" s="108"/>
      <c r="BA348" s="109">
        <f t="shared" si="602"/>
        <v>0</v>
      </c>
    </row>
    <row r="349" spans="1:53" ht="25.35" customHeight="1" outlineLevel="1" x14ac:dyDescent="0.2">
      <c r="A349" s="68"/>
      <c r="B349" s="94"/>
      <c r="C349" s="251"/>
      <c r="D349" s="208" t="s">
        <v>545</v>
      </c>
      <c r="E349" s="113" t="s">
        <v>774</v>
      </c>
      <c r="F349" s="114" t="s">
        <v>628</v>
      </c>
      <c r="G349" s="115" t="s">
        <v>629</v>
      </c>
      <c r="H349" s="140" t="s">
        <v>296</v>
      </c>
      <c r="I349" s="117"/>
      <c r="J349" s="117"/>
      <c r="K349" s="117"/>
      <c r="L349" s="201">
        <f>SUM(L345:L348)</f>
        <v>961200</v>
      </c>
      <c r="M349" s="201">
        <f>SUM(M345:M348)</f>
        <v>160520.4</v>
      </c>
      <c r="N349" s="117"/>
      <c r="O349" s="117"/>
      <c r="P349" s="117"/>
      <c r="Q349" s="117"/>
      <c r="R349" s="202">
        <f>SUM(R345:R348)</f>
        <v>15000</v>
      </c>
      <c r="S349" s="202">
        <f>SUM(S345:S348)</f>
        <v>50000</v>
      </c>
      <c r="T349" s="202">
        <f>SUM(T345:T348)</f>
        <v>0</v>
      </c>
      <c r="U349" s="202">
        <f>SUM(U345:U348)</f>
        <v>20000</v>
      </c>
      <c r="V349" s="203"/>
      <c r="W349" s="203"/>
      <c r="X349" s="203"/>
      <c r="Y349" s="201">
        <f>SUM(Y345:Y348)</f>
        <v>0</v>
      </c>
      <c r="Z349" s="117"/>
      <c r="AA349" s="117"/>
      <c r="AB349" s="201">
        <f t="shared" ref="AB349:AF349" si="605">SUM(AB345:AB348)</f>
        <v>0</v>
      </c>
      <c r="AC349" s="118">
        <f>SUM(AC345:AC348)</f>
        <v>525000</v>
      </c>
      <c r="AD349" s="118">
        <f t="shared" si="605"/>
        <v>0</v>
      </c>
      <c r="AE349" s="201">
        <f t="shared" si="605"/>
        <v>122000</v>
      </c>
      <c r="AF349" s="201">
        <f t="shared" si="605"/>
        <v>732000</v>
      </c>
      <c r="AG349" s="203"/>
      <c r="AH349" s="203"/>
      <c r="AI349" s="203"/>
      <c r="AJ349" s="202">
        <f>SUM(AJ345:AJ348)</f>
        <v>0</v>
      </c>
      <c r="AK349" s="202">
        <f t="shared" ref="AK349:AL349" si="606">SUM(AK345:AK348)</f>
        <v>0</v>
      </c>
      <c r="AL349" s="202">
        <f t="shared" si="606"/>
        <v>0</v>
      </c>
      <c r="AM349" s="201">
        <f>SUM(AM345:AM348)</f>
        <v>0</v>
      </c>
      <c r="AN349" s="201">
        <f>SUM(AN345:AN348)</f>
        <v>0</v>
      </c>
      <c r="AO349" s="204"/>
      <c r="AP349" s="120"/>
      <c r="AQ349" s="118">
        <f t="shared" ref="AQ349:BA349" si="607">SUM(AQ345:AQ348)</f>
        <v>1121720.3999999999</v>
      </c>
      <c r="AR349" s="118">
        <f t="shared" si="607"/>
        <v>732000</v>
      </c>
      <c r="AS349" s="118">
        <f t="shared" si="607"/>
        <v>0</v>
      </c>
      <c r="AT349" s="118">
        <f t="shared" si="607"/>
        <v>1853720.4</v>
      </c>
      <c r="AU349" s="118">
        <f t="shared" si="607"/>
        <v>1853720.4</v>
      </c>
      <c r="AV349" s="118">
        <f t="shared" si="607"/>
        <v>0</v>
      </c>
      <c r="AW349" s="118">
        <f t="shared" si="607"/>
        <v>0</v>
      </c>
      <c r="AX349" s="118">
        <f t="shared" si="607"/>
        <v>0</v>
      </c>
      <c r="AY349" s="118">
        <f t="shared" si="607"/>
        <v>0</v>
      </c>
      <c r="AZ349" s="118">
        <f t="shared" si="607"/>
        <v>0</v>
      </c>
      <c r="BA349" s="118">
        <f t="shared" si="607"/>
        <v>0</v>
      </c>
    </row>
    <row r="350" spans="1:53" ht="14.1" customHeight="1" outlineLevel="2" x14ac:dyDescent="0.2">
      <c r="A350" s="68"/>
      <c r="B350" s="94"/>
      <c r="C350" s="251"/>
      <c r="D350" s="96"/>
      <c r="E350" s="96"/>
      <c r="F350" s="97"/>
      <c r="G350" s="98"/>
      <c r="H350" s="99" t="s">
        <v>555</v>
      </c>
      <c r="I350" s="100"/>
      <c r="J350" s="101"/>
      <c r="K350" s="101"/>
      <c r="L350" s="195" t="str">
        <f>IF(I350&lt;&gt;0,((VLOOKUP(I350,'[2]1. Standard_Cost'!$B$4:$D$8,2)+VLOOKUP(I350,'[2]1. Standard_Cost'!$B$4:$D$8,3))*J350*K350),"0")</f>
        <v>0</v>
      </c>
      <c r="M350" s="195">
        <f>L350*'[2]1. Standard_Cost'!F362</f>
        <v>0</v>
      </c>
      <c r="N350" s="103">
        <v>2</v>
      </c>
      <c r="O350" s="103">
        <v>2</v>
      </c>
      <c r="P350" s="103">
        <v>20</v>
      </c>
      <c r="Q350" s="103"/>
      <c r="R350" s="196">
        <f>+N350*P350*'1. Standard_Cost'!$B$12</f>
        <v>60000</v>
      </c>
      <c r="S350" s="196">
        <f>+N350*O350*P350*'1. Standard_Cost'!$C$12</f>
        <v>200000</v>
      </c>
      <c r="T350" s="196">
        <f>+N350*P350*Q350*'1. Standard_Cost'!$D$12</f>
        <v>0</v>
      </c>
      <c r="U350" s="196">
        <f>+N350*O350*'1. Standard_Cost'!$E$12</f>
        <v>20000</v>
      </c>
      <c r="V350" s="198"/>
      <c r="W350" s="198"/>
      <c r="X350" s="198"/>
      <c r="Y350" s="196">
        <f>+V350*((X350*'[2]1. Standard_Cost'!$B$16)+(W350*X350*'[2]1. Standard_Cost'!$C$16))</f>
        <v>0</v>
      </c>
      <c r="Z350" s="103"/>
      <c r="AA350" s="103">
        <v>2</v>
      </c>
      <c r="AB350" s="196">
        <f>+Z350*'1. Standard_Cost'!$B$20+AA350*'1. Standard_Cost'!$C$20</f>
        <v>70000</v>
      </c>
      <c r="AC350" s="105"/>
      <c r="AD350" s="106"/>
      <c r="AE350" s="196">
        <f>SUM(AD350,AC350,AB350,Y350,U350,T350,S350,R350)*'1. Standard_Cost'!B28</f>
        <v>70000</v>
      </c>
      <c r="AF350" s="196">
        <f t="shared" ref="AF350:AF353" si="608">SUM(AE350,AD350,AC350,AB350,Y350,U350,T350,S350,R350)</f>
        <v>420000</v>
      </c>
      <c r="AG350" s="198"/>
      <c r="AH350" s="198"/>
      <c r="AI350" s="198"/>
      <c r="AJ350" s="199"/>
      <c r="AK350" s="199"/>
      <c r="AL350" s="199"/>
      <c r="AM350" s="196">
        <f>AG350*'[4]1. Standard_Cost'!B382+'[4]Incremental_Cost Year 2'!AH370*'[4]1. Standard_Cost'!C382+'[4]Incremental_Cost Year 2'!AI370*'[4]1. Standard_Cost'!D382+'[4]Incremental_Cost Year 2'!AJ370+'[4]Incremental_Cost Year 2'!AL370+AK350</f>
        <v>0</v>
      </c>
      <c r="AN350" s="196">
        <f>AM350*'[4]1. Standard_Cost'!C386</f>
        <v>0</v>
      </c>
      <c r="AO350" s="199"/>
      <c r="AQ350" s="104">
        <f t="shared" ref="AQ350:AQ353" si="609">L350+M350</f>
        <v>0</v>
      </c>
      <c r="AR350" s="104">
        <f t="shared" ref="AR350:AR353" si="610">AF350</f>
        <v>420000</v>
      </c>
      <c r="AS350" s="104">
        <f t="shared" ref="AS350:AS353" si="611">AM350+AN350</f>
        <v>0</v>
      </c>
      <c r="AT350" s="104">
        <f>SUM(AQ350,AR350,AS350)</f>
        <v>420000</v>
      </c>
      <c r="AU350" s="108">
        <f t="shared" ref="AU350:AU353" si="612">AT350</f>
        <v>420000</v>
      </c>
      <c r="AV350" s="108"/>
      <c r="AW350" s="108"/>
      <c r="AX350" s="108"/>
      <c r="AY350" s="108"/>
      <c r="AZ350" s="108"/>
      <c r="BA350" s="109">
        <f t="shared" ref="BA350:BA353" si="613">SUM(AU350:AZ350)-AT350</f>
        <v>0</v>
      </c>
    </row>
    <row r="351" spans="1:53" ht="14.1" customHeight="1" outlineLevel="2" x14ac:dyDescent="0.2">
      <c r="A351" s="68"/>
      <c r="B351" s="94"/>
      <c r="C351" s="251"/>
      <c r="D351" s="110"/>
      <c r="E351" s="110"/>
      <c r="F351" s="110"/>
      <c r="G351" s="111"/>
      <c r="H351" s="99" t="s">
        <v>556</v>
      </c>
      <c r="I351" s="100" t="s">
        <v>4</v>
      </c>
      <c r="J351" s="101">
        <v>1</v>
      </c>
      <c r="K351" s="101">
        <v>2</v>
      </c>
      <c r="L351" s="195">
        <f>IF(I351&lt;&gt;0,((VLOOKUP(I351,'1. Standard_Cost'!$B$4:$D$8,2)+VLOOKUP(I351,'1. Standard_Cost'!$B$4:$D$8,3))*J351*K351),"0")</f>
        <v>160200</v>
      </c>
      <c r="M351" s="195">
        <f>L351*'1. Standard_Cost'!F4</f>
        <v>26753.4</v>
      </c>
      <c r="N351" s="103"/>
      <c r="O351" s="103"/>
      <c r="P351" s="103"/>
      <c r="Q351" s="103"/>
      <c r="R351" s="196">
        <f>+N351*P351*'[2]1. Standard_Cost'!$B$12</f>
        <v>0</v>
      </c>
      <c r="S351" s="196">
        <f>+N351*O351*P351*'[2]1. Standard_Cost'!$C$12</f>
        <v>0</v>
      </c>
      <c r="T351" s="196">
        <f>+N351*P351*Q351*'[2]1. Standard_Cost'!$D$12</f>
        <v>0</v>
      </c>
      <c r="U351" s="196">
        <f>+N351*O351*'[2]1. Standard_Cost'!$E$12</f>
        <v>0</v>
      </c>
      <c r="V351" s="198"/>
      <c r="W351" s="198"/>
      <c r="X351" s="198"/>
      <c r="Y351" s="196">
        <f>+V351*((X351*'[2]1. Standard_Cost'!$B$16)+(W351*X351*'[2]1. Standard_Cost'!$C$16))</f>
        <v>0</v>
      </c>
      <c r="Z351" s="103"/>
      <c r="AA351" s="103"/>
      <c r="AB351" s="196">
        <f>+Z351*'[2]1. Standard_Cost'!$B$20+AA351*'[2]1. Standard_Cost'!$C$20</f>
        <v>0</v>
      </c>
      <c r="AC351" s="105"/>
      <c r="AD351" s="106"/>
      <c r="AE351" s="196">
        <f>SUM(AD351,AC351,AB351,Y351,U351,T351,S351,R351)*'[2]1. Standard_Cost'!B386</f>
        <v>0</v>
      </c>
      <c r="AF351" s="196">
        <f t="shared" si="608"/>
        <v>0</v>
      </c>
      <c r="AG351" s="198"/>
      <c r="AH351" s="198"/>
      <c r="AI351" s="198"/>
      <c r="AJ351" s="199"/>
      <c r="AK351" s="199"/>
      <c r="AL351" s="199"/>
      <c r="AM351" s="196">
        <f>AG351*'[4]1. Standard_Cost'!B382+'[4]Incremental_Cost Year 2'!AH371*'[4]1. Standard_Cost'!C382+'[4]Incremental_Cost Year 2'!AI371*'[4]1. Standard_Cost'!D382+'[4]Incremental_Cost Year 2'!AJ371+'[4]Incremental_Cost Year 2'!AL371+AK351</f>
        <v>0</v>
      </c>
      <c r="AN351" s="196">
        <f>AM351*'[4]1. Standard_Cost'!C386</f>
        <v>0</v>
      </c>
      <c r="AO351" s="199"/>
      <c r="AQ351" s="104">
        <f t="shared" si="609"/>
        <v>186953.4</v>
      </c>
      <c r="AR351" s="104">
        <f t="shared" si="610"/>
        <v>0</v>
      </c>
      <c r="AS351" s="104">
        <f t="shared" si="611"/>
        <v>0</v>
      </c>
      <c r="AT351" s="104">
        <f t="shared" ref="AT351:AT353" si="614">SUM(AQ351,AR351,AS351)</f>
        <v>186953.4</v>
      </c>
      <c r="AU351" s="108">
        <f t="shared" si="612"/>
        <v>186953.4</v>
      </c>
      <c r="AV351" s="108">
        <v>0</v>
      </c>
      <c r="AW351" s="108"/>
      <c r="AX351" s="108"/>
      <c r="AY351" s="108"/>
      <c r="AZ351" s="108"/>
      <c r="BA351" s="109">
        <f t="shared" si="613"/>
        <v>0</v>
      </c>
    </row>
    <row r="352" spans="1:53" ht="14.1" customHeight="1" outlineLevel="2" x14ac:dyDescent="0.2">
      <c r="A352" s="68"/>
      <c r="B352" s="94"/>
      <c r="C352" s="251"/>
      <c r="D352" s="110"/>
      <c r="E352" s="110"/>
      <c r="F352" s="110"/>
      <c r="G352" s="111"/>
      <c r="H352" s="99" t="s">
        <v>51</v>
      </c>
      <c r="I352" s="100"/>
      <c r="J352" s="101"/>
      <c r="K352" s="101"/>
      <c r="L352" s="195" t="str">
        <f>IF(I352&lt;&gt;0,((VLOOKUP(I352,'[2]1. Standard_Cost'!$B$4:$D$8,2)+VLOOKUP(I352,'[2]1. Standard_Cost'!$B$4:$D$8,3))*J352*K352),"0")</f>
        <v>0</v>
      </c>
      <c r="M352" s="195">
        <f>L352*'[2]1. Standard_Cost'!F362</f>
        <v>0</v>
      </c>
      <c r="N352" s="103"/>
      <c r="O352" s="103"/>
      <c r="P352" s="103"/>
      <c r="Q352" s="103"/>
      <c r="R352" s="196">
        <f>+N352*P352*'[2]1. Standard_Cost'!$B$12</f>
        <v>0</v>
      </c>
      <c r="S352" s="196">
        <f>+N352*O352*P352*'[2]1. Standard_Cost'!$C$12</f>
        <v>0</v>
      </c>
      <c r="T352" s="196">
        <f>+N352*P352*Q352*'[2]1. Standard_Cost'!$D$12</f>
        <v>0</v>
      </c>
      <c r="U352" s="196">
        <f>+N352*O352*'[2]1. Standard_Cost'!$E$12</f>
        <v>0</v>
      </c>
      <c r="V352" s="198"/>
      <c r="W352" s="198"/>
      <c r="X352" s="198"/>
      <c r="Y352" s="196">
        <f>+V352*((X352*'[2]1. Standard_Cost'!$B$16)+(W352*X352*'[2]1. Standard_Cost'!$C$16))</f>
        <v>0</v>
      </c>
      <c r="Z352" s="103"/>
      <c r="AA352" s="103"/>
      <c r="AB352" s="196">
        <f>+Z352*'[2]1. Standard_Cost'!$B$20+AA352*'[2]1. Standard_Cost'!$C$20</f>
        <v>0</v>
      </c>
      <c r="AC352" s="105"/>
      <c r="AD352" s="106"/>
      <c r="AE352" s="196">
        <f>SUM(AD352,AC352,AB352,Y352,U352,T352,S352,R352)*'[2]1. Standard_Cost'!B386</f>
        <v>0</v>
      </c>
      <c r="AF352" s="196">
        <f t="shared" si="608"/>
        <v>0</v>
      </c>
      <c r="AG352" s="198"/>
      <c r="AH352" s="198"/>
      <c r="AI352" s="198"/>
      <c r="AJ352" s="199"/>
      <c r="AK352" s="199"/>
      <c r="AL352" s="199"/>
      <c r="AM352" s="196">
        <f>AG352*'[4]1. Standard_Cost'!B382+'[4]Incremental_Cost Year 2'!AH372*'[4]1. Standard_Cost'!C382+'[4]Incremental_Cost Year 2'!AI372*'[4]1. Standard_Cost'!D382+'[4]Incremental_Cost Year 2'!AJ372+'[4]Incremental_Cost Year 2'!AL372+AK352</f>
        <v>0</v>
      </c>
      <c r="AN352" s="196">
        <f>AM352*'[4]1. Standard_Cost'!C386</f>
        <v>0</v>
      </c>
      <c r="AO352" s="199"/>
      <c r="AQ352" s="104">
        <f t="shared" si="609"/>
        <v>0</v>
      </c>
      <c r="AR352" s="104">
        <f t="shared" si="610"/>
        <v>0</v>
      </c>
      <c r="AS352" s="104">
        <f t="shared" si="611"/>
        <v>0</v>
      </c>
      <c r="AT352" s="104">
        <f t="shared" si="614"/>
        <v>0</v>
      </c>
      <c r="AU352" s="108">
        <f t="shared" si="612"/>
        <v>0</v>
      </c>
      <c r="AV352" s="108"/>
      <c r="AW352" s="108"/>
      <c r="AX352" s="108"/>
      <c r="AY352" s="108"/>
      <c r="AZ352" s="108"/>
      <c r="BA352" s="109">
        <f t="shared" si="613"/>
        <v>0</v>
      </c>
    </row>
    <row r="353" spans="1:53" ht="14.1" customHeight="1" outlineLevel="2" x14ac:dyDescent="0.2">
      <c r="A353" s="68"/>
      <c r="B353" s="94"/>
      <c r="C353" s="251"/>
      <c r="D353" s="110"/>
      <c r="E353" s="110"/>
      <c r="F353" s="110"/>
      <c r="G353" s="111"/>
      <c r="H353" s="112" t="s">
        <v>179</v>
      </c>
      <c r="I353" s="100"/>
      <c r="J353" s="101"/>
      <c r="K353" s="101"/>
      <c r="L353" s="195" t="str">
        <f>IF(I353&lt;&gt;0,((VLOOKUP(I353,'[2]1. Standard_Cost'!$B$4:$D$8,2)+VLOOKUP(I353,'[2]1. Standard_Cost'!$B$4:$D$8,3))*J353*K353),"0")</f>
        <v>0</v>
      </c>
      <c r="M353" s="195">
        <f>L353*'[2]1. Standard_Cost'!F362</f>
        <v>0</v>
      </c>
      <c r="N353" s="103"/>
      <c r="O353" s="103"/>
      <c r="P353" s="103"/>
      <c r="Q353" s="103"/>
      <c r="R353" s="196">
        <f>+N353*P353*'[2]1. Standard_Cost'!$B$12</f>
        <v>0</v>
      </c>
      <c r="S353" s="196">
        <f>+N353*O353*P353*'[2]1. Standard_Cost'!$C$12</f>
        <v>0</v>
      </c>
      <c r="T353" s="196">
        <f>+N353*P353*Q353*'[2]1. Standard_Cost'!$D$12</f>
        <v>0</v>
      </c>
      <c r="U353" s="196">
        <f>+N353*O353*'[2]1. Standard_Cost'!$E$12</f>
        <v>0</v>
      </c>
      <c r="V353" s="198"/>
      <c r="W353" s="198"/>
      <c r="X353" s="198"/>
      <c r="Y353" s="196">
        <f>+V353*((X353*'[2]1. Standard_Cost'!$B$16)+(W353*X353*'[2]1. Standard_Cost'!$C$16))</f>
        <v>0</v>
      </c>
      <c r="Z353" s="103"/>
      <c r="AA353" s="103"/>
      <c r="AB353" s="196">
        <f>+Z353*'[2]1. Standard_Cost'!$B$20+AA353*'[2]1. Standard_Cost'!$C$20</f>
        <v>0</v>
      </c>
      <c r="AC353" s="105"/>
      <c r="AD353" s="106"/>
      <c r="AE353" s="196">
        <f>SUM(AD353,AC353,AB353,Y353,U353,T353,S353,R353)*'[2]1. Standard_Cost'!B386</f>
        <v>0</v>
      </c>
      <c r="AF353" s="196">
        <f t="shared" si="608"/>
        <v>0</v>
      </c>
      <c r="AG353" s="198"/>
      <c r="AH353" s="198"/>
      <c r="AI353" s="198"/>
      <c r="AJ353" s="199"/>
      <c r="AK353" s="199"/>
      <c r="AL353" s="199"/>
      <c r="AM353" s="196">
        <f>AG353*'[4]1. Standard_Cost'!B382+'[4]Incremental_Cost Year 2'!AH373*'[4]1. Standard_Cost'!C382+'[4]Incremental_Cost Year 2'!AI373*'[4]1. Standard_Cost'!D382+'[4]Incremental_Cost Year 2'!AJ373+'[4]Incremental_Cost Year 2'!AL373+AK353</f>
        <v>0</v>
      </c>
      <c r="AN353" s="196">
        <f>AM353*'[4]1. Standard_Cost'!C386</f>
        <v>0</v>
      </c>
      <c r="AO353" s="199"/>
      <c r="AQ353" s="104">
        <f t="shared" si="609"/>
        <v>0</v>
      </c>
      <c r="AR353" s="104">
        <f t="shared" si="610"/>
        <v>0</v>
      </c>
      <c r="AS353" s="104">
        <f t="shared" si="611"/>
        <v>0</v>
      </c>
      <c r="AT353" s="104">
        <f t="shared" si="614"/>
        <v>0</v>
      </c>
      <c r="AU353" s="108">
        <f t="shared" si="612"/>
        <v>0</v>
      </c>
      <c r="AV353" s="108"/>
      <c r="AW353" s="108"/>
      <c r="AX353" s="108"/>
      <c r="AY353" s="108"/>
      <c r="AZ353" s="108"/>
      <c r="BA353" s="109">
        <f t="shared" si="613"/>
        <v>0</v>
      </c>
    </row>
    <row r="354" spans="1:53" ht="25.7" customHeight="1" outlineLevel="1" x14ac:dyDescent="0.2">
      <c r="A354" s="68"/>
      <c r="B354" s="94"/>
      <c r="C354" s="251"/>
      <c r="D354" s="208" t="s">
        <v>545</v>
      </c>
      <c r="E354" s="113" t="s">
        <v>776</v>
      </c>
      <c r="F354" s="114" t="s">
        <v>630</v>
      </c>
      <c r="G354" s="115" t="s">
        <v>631</v>
      </c>
      <c r="H354" s="122" t="s">
        <v>298</v>
      </c>
      <c r="I354" s="117"/>
      <c r="J354" s="117"/>
      <c r="K354" s="117"/>
      <c r="L354" s="201">
        <f>SUM(L350:L353)</f>
        <v>160200</v>
      </c>
      <c r="M354" s="201">
        <f>SUM(M350:M353)</f>
        <v>26753.4</v>
      </c>
      <c r="N354" s="117"/>
      <c r="O354" s="117"/>
      <c r="P354" s="117"/>
      <c r="Q354" s="117"/>
      <c r="R354" s="202">
        <f>SUM(R350:R353)</f>
        <v>60000</v>
      </c>
      <c r="S354" s="202">
        <f>SUM(S350:S353)</f>
        <v>200000</v>
      </c>
      <c r="T354" s="202">
        <f>SUM(T350:T353)</f>
        <v>0</v>
      </c>
      <c r="U354" s="202">
        <f>SUM(U350:U353)</f>
        <v>20000</v>
      </c>
      <c r="V354" s="203"/>
      <c r="W354" s="203"/>
      <c r="X354" s="203"/>
      <c r="Y354" s="201">
        <f>SUM(Y350:Y353)</f>
        <v>0</v>
      </c>
      <c r="Z354" s="117"/>
      <c r="AA354" s="117"/>
      <c r="AB354" s="201">
        <f t="shared" ref="AB354:AF354" si="615">SUM(AB350:AB353)</f>
        <v>70000</v>
      </c>
      <c r="AC354" s="118">
        <f t="shared" si="615"/>
        <v>0</v>
      </c>
      <c r="AD354" s="118">
        <f t="shared" si="615"/>
        <v>0</v>
      </c>
      <c r="AE354" s="201">
        <f t="shared" si="615"/>
        <v>70000</v>
      </c>
      <c r="AF354" s="201">
        <f t="shared" si="615"/>
        <v>420000</v>
      </c>
      <c r="AG354" s="203"/>
      <c r="AH354" s="203"/>
      <c r="AI354" s="203"/>
      <c r="AJ354" s="202">
        <f>SUM(AJ350:AJ353)</f>
        <v>0</v>
      </c>
      <c r="AK354" s="202">
        <f t="shared" ref="AK354:AL354" si="616">SUM(AK350:AK353)</f>
        <v>0</v>
      </c>
      <c r="AL354" s="202">
        <f t="shared" si="616"/>
        <v>0</v>
      </c>
      <c r="AM354" s="201">
        <f>SUM(AM350:AM353)</f>
        <v>0</v>
      </c>
      <c r="AN354" s="201">
        <f>SUM(AN350:AN353)</f>
        <v>0</v>
      </c>
      <c r="AO354" s="204"/>
      <c r="AP354" s="120"/>
      <c r="AQ354" s="121">
        <f t="shared" ref="AQ354:BA354" si="617">SUM(AQ350:AQ353)</f>
        <v>186953.4</v>
      </c>
      <c r="AR354" s="121">
        <f t="shared" si="617"/>
        <v>420000</v>
      </c>
      <c r="AS354" s="121">
        <f t="shared" si="617"/>
        <v>0</v>
      </c>
      <c r="AT354" s="121">
        <f t="shared" si="617"/>
        <v>606953.4</v>
      </c>
      <c r="AU354" s="121">
        <f t="shared" si="617"/>
        <v>606953.4</v>
      </c>
      <c r="AV354" s="121">
        <f t="shared" si="617"/>
        <v>0</v>
      </c>
      <c r="AW354" s="121">
        <f t="shared" si="617"/>
        <v>0</v>
      </c>
      <c r="AX354" s="121">
        <f t="shared" si="617"/>
        <v>0</v>
      </c>
      <c r="AY354" s="121">
        <f t="shared" si="617"/>
        <v>0</v>
      </c>
      <c r="AZ354" s="121">
        <f t="shared" si="617"/>
        <v>0</v>
      </c>
      <c r="BA354" s="121">
        <f t="shared" si="617"/>
        <v>0</v>
      </c>
    </row>
    <row r="355" spans="1:53" ht="14.1" customHeight="1" outlineLevel="2" x14ac:dyDescent="0.2">
      <c r="A355" s="68"/>
      <c r="B355" s="94"/>
      <c r="C355" s="251"/>
      <c r="D355" s="96"/>
      <c r="E355" s="96"/>
      <c r="F355" s="97"/>
      <c r="G355" s="98"/>
      <c r="H355" s="99" t="s">
        <v>548</v>
      </c>
      <c r="I355" s="100" t="s">
        <v>4</v>
      </c>
      <c r="J355" s="101">
        <v>1</v>
      </c>
      <c r="K355" s="101">
        <v>3</v>
      </c>
      <c r="L355" s="195">
        <f>IF(I355&lt;&gt;0,((VLOOKUP(I355,'1. Standard_Cost'!$B$4:$D$8,2)+VLOOKUP(I355,'1. Standard_Cost'!$B$4:$D$8,3))*J355*K355),"0")</f>
        <v>240300</v>
      </c>
      <c r="M355" s="195">
        <f>L355*'1. Standard_Cost'!F4</f>
        <v>40130.100000000006</v>
      </c>
      <c r="N355" s="103"/>
      <c r="O355" s="103"/>
      <c r="P355" s="103"/>
      <c r="Q355" s="103"/>
      <c r="R355" s="196">
        <f>+N355*P355*'[2]1. Standard_Cost'!$B$12</f>
        <v>0</v>
      </c>
      <c r="S355" s="196">
        <f>+N355*O355*P355*'[2]1. Standard_Cost'!$C$12</f>
        <v>0</v>
      </c>
      <c r="T355" s="196">
        <f>+N355*P355*Q355*'[2]1. Standard_Cost'!$D$12</f>
        <v>0</v>
      </c>
      <c r="U355" s="196">
        <f>+N355*O355*'[2]1. Standard_Cost'!$E$12</f>
        <v>0</v>
      </c>
      <c r="V355" s="198"/>
      <c r="W355" s="198"/>
      <c r="X355" s="198"/>
      <c r="Y355" s="196">
        <f>+V355*((X355*'[2]1. Standard_Cost'!$B$16)+(W355*X355*'[2]1. Standard_Cost'!$C$16))</f>
        <v>0</v>
      </c>
      <c r="Z355" s="103"/>
      <c r="AA355" s="103"/>
      <c r="AB355" s="196">
        <f>+Z355*'[2]1. Standard_Cost'!$B$20+AA355*'[2]1. Standard_Cost'!$C$20</f>
        <v>0</v>
      </c>
      <c r="AC355" s="105"/>
      <c r="AD355" s="106"/>
      <c r="AE355" s="196">
        <f>SUM(AD355,AC355,AB355,Y355,U355,T355,S355,R355)*'[2]1. Standard_Cost'!B386</f>
        <v>0</v>
      </c>
      <c r="AF355" s="196">
        <f>SUM(AD355,AE355)</f>
        <v>0</v>
      </c>
      <c r="AG355" s="198"/>
      <c r="AH355" s="198"/>
      <c r="AI355" s="198"/>
      <c r="AJ355" s="199"/>
      <c r="AK355" s="199"/>
      <c r="AL355" s="199"/>
      <c r="AM355" s="196">
        <f>AG355*'[4]1. Standard_Cost'!B382+'[4]Incremental_Cost Year 2'!AH375*'[4]1. Standard_Cost'!C382+'[4]Incremental_Cost Year 2'!AI375*'[4]1. Standard_Cost'!D382+'[4]Incremental_Cost Year 2'!AJ375+'[4]Incremental_Cost Year 2'!AL375+AK355</f>
        <v>0</v>
      </c>
      <c r="AN355" s="196">
        <f>AM355*'[4]1. Standard_Cost'!C386</f>
        <v>0</v>
      </c>
      <c r="AO355" s="199"/>
      <c r="AQ355" s="104">
        <f t="shared" ref="AQ355:AQ358" si="618">L355+M355</f>
        <v>280430.09999999998</v>
      </c>
      <c r="AR355" s="104">
        <f t="shared" ref="AR355:AR358" si="619">AF355</f>
        <v>0</v>
      </c>
      <c r="AS355" s="104">
        <f t="shared" ref="AS355:AS358" si="620">AM355+AN355</f>
        <v>0</v>
      </c>
      <c r="AT355" s="104">
        <f>SUM(AQ355,AR355,AS355)</f>
        <v>280430.09999999998</v>
      </c>
      <c r="AU355" s="108">
        <f t="shared" ref="AU355:AU358" si="621">AT355</f>
        <v>280430.09999999998</v>
      </c>
      <c r="AV355" s="108"/>
      <c r="AW355" s="108"/>
      <c r="AX355" s="108"/>
      <c r="AY355" s="108"/>
      <c r="AZ355" s="108"/>
      <c r="BA355" s="109">
        <f t="shared" ref="BA355:BA358" si="622">SUM(AU355:AZ355)-AT355</f>
        <v>0</v>
      </c>
    </row>
    <row r="356" spans="1:53" ht="14.1" customHeight="1" outlineLevel="2" x14ac:dyDescent="0.2">
      <c r="A356" s="68"/>
      <c r="B356" s="94"/>
      <c r="C356" s="251"/>
      <c r="D356" s="110"/>
      <c r="E356" s="110"/>
      <c r="F356" s="110"/>
      <c r="G356" s="111"/>
      <c r="H356" s="99" t="s">
        <v>549</v>
      </c>
      <c r="I356" s="100"/>
      <c r="J356" s="101"/>
      <c r="K356" s="101"/>
      <c r="L356" s="195" t="str">
        <f>IF(I356&lt;&gt;0,((VLOOKUP(I356,'[2]1. Standard_Cost'!$B$4:$D$8,2)+VLOOKUP(I356,'[2]1. Standard_Cost'!$B$4:$D$8,3))*J356*K356),"0")</f>
        <v>0</v>
      </c>
      <c r="M356" s="195">
        <f>L356*'[2]1. Standard_Cost'!F362</f>
        <v>0</v>
      </c>
      <c r="N356" s="103">
        <v>2</v>
      </c>
      <c r="O356" s="103">
        <v>2</v>
      </c>
      <c r="P356" s="103">
        <v>25</v>
      </c>
      <c r="Q356" s="103"/>
      <c r="R356" s="196">
        <f>+N356*P356*'1. Standard_Cost'!$B$12</f>
        <v>75000</v>
      </c>
      <c r="S356" s="196">
        <f>+N356*O356*P356*'1. Standard_Cost'!$C$12</f>
        <v>250000</v>
      </c>
      <c r="T356" s="196">
        <f>+N356*P356*Q356*'1. Standard_Cost'!$D$12</f>
        <v>0</v>
      </c>
      <c r="U356" s="196">
        <f>+N356*O356*'1. Standard_Cost'!$E$12</f>
        <v>20000</v>
      </c>
      <c r="V356" s="198"/>
      <c r="W356" s="198"/>
      <c r="X356" s="198"/>
      <c r="Y356" s="196">
        <f>+V356*((X356*'[2]1. Standard_Cost'!$B$16)+(W356*X356*'[2]1. Standard_Cost'!$C$16))</f>
        <v>0</v>
      </c>
      <c r="Z356" s="103">
        <v>1</v>
      </c>
      <c r="AA356" s="103">
        <v>1</v>
      </c>
      <c r="AB356" s="196">
        <f>+Z356*'1. Standard_Cost'!$B$20+AA356*'1. Standard_Cost'!$C$20</f>
        <v>125000</v>
      </c>
      <c r="AC356" s="105"/>
      <c r="AD356" s="106"/>
      <c r="AE356" s="196">
        <f>SUM(AD356,AC356,AB356,Y356,U356,T356,S356,R356)*'1. Standard_Cost'!B28</f>
        <v>94000</v>
      </c>
      <c r="AF356" s="196">
        <f t="shared" ref="AF356:AF358" si="623">SUM(AD356,AE356)</f>
        <v>94000</v>
      </c>
      <c r="AG356" s="198"/>
      <c r="AH356" s="198"/>
      <c r="AI356" s="198"/>
      <c r="AJ356" s="199"/>
      <c r="AK356" s="199"/>
      <c r="AL356" s="199"/>
      <c r="AM356" s="196">
        <f>AG356*'[4]1. Standard_Cost'!B382+'[4]Incremental_Cost Year 2'!AH376*'[4]1. Standard_Cost'!C382+'[4]Incremental_Cost Year 2'!AI376*'[4]1. Standard_Cost'!D382+'[4]Incremental_Cost Year 2'!AJ376+'[4]Incremental_Cost Year 2'!AL376+AK356</f>
        <v>0</v>
      </c>
      <c r="AN356" s="196">
        <f>AM356*'[4]1. Standard_Cost'!C386</f>
        <v>0</v>
      </c>
      <c r="AO356" s="199"/>
      <c r="AQ356" s="104">
        <f t="shared" si="618"/>
        <v>0</v>
      </c>
      <c r="AR356" s="104">
        <f t="shared" si="619"/>
        <v>94000</v>
      </c>
      <c r="AS356" s="104">
        <f t="shared" si="620"/>
        <v>0</v>
      </c>
      <c r="AT356" s="104">
        <f t="shared" ref="AT356:AT358" si="624">SUM(AQ356,AR356,AS356)</f>
        <v>94000</v>
      </c>
      <c r="AU356" s="108">
        <f t="shared" si="621"/>
        <v>94000</v>
      </c>
      <c r="AV356" s="108">
        <v>0</v>
      </c>
      <c r="AW356" s="108"/>
      <c r="AX356" s="108"/>
      <c r="AY356" s="108"/>
      <c r="AZ356" s="108"/>
      <c r="BA356" s="109">
        <f t="shared" si="622"/>
        <v>0</v>
      </c>
    </row>
    <row r="357" spans="1:53" ht="14.1" customHeight="1" outlineLevel="2" x14ac:dyDescent="0.2">
      <c r="A357" s="68"/>
      <c r="B357" s="94"/>
      <c r="C357" s="251"/>
      <c r="D357" s="110"/>
      <c r="E357" s="110"/>
      <c r="F357" s="110"/>
      <c r="G357" s="111"/>
      <c r="H357" s="99" t="s">
        <v>550</v>
      </c>
      <c r="I357" s="100"/>
      <c r="J357" s="101"/>
      <c r="K357" s="101"/>
      <c r="L357" s="195" t="str">
        <f>IF(I357&lt;&gt;0,((VLOOKUP(I357,'[2]1. Standard_Cost'!$B$4:$D$8,2)+VLOOKUP(I357,'[2]1. Standard_Cost'!$B$4:$D$8,3))*J357*K357),"0")</f>
        <v>0</v>
      </c>
      <c r="M357" s="195">
        <f>L357*'[2]1. Standard_Cost'!F362</f>
        <v>0</v>
      </c>
      <c r="N357" s="103"/>
      <c r="O357" s="103"/>
      <c r="P357" s="103"/>
      <c r="Q357" s="103"/>
      <c r="R357" s="196">
        <f>+N357*P357*'[2]1. Standard_Cost'!$B$12</f>
        <v>0</v>
      </c>
      <c r="S357" s="196">
        <f>+N357*O357*P357*'[2]1. Standard_Cost'!$C$12</f>
        <v>0</v>
      </c>
      <c r="T357" s="196">
        <f>+N357*P357*Q357*'[2]1. Standard_Cost'!$D$12</f>
        <v>0</v>
      </c>
      <c r="U357" s="196">
        <f>+N357*O357*'[2]1. Standard_Cost'!$E$12</f>
        <v>0</v>
      </c>
      <c r="V357" s="198"/>
      <c r="W357" s="198"/>
      <c r="X357" s="198"/>
      <c r="Y357" s="196">
        <f>+V357*((X357*'[2]1. Standard_Cost'!$B$16)+(W357*X357*'[2]1. Standard_Cost'!$C$16))</f>
        <v>0</v>
      </c>
      <c r="Z357" s="103"/>
      <c r="AA357" s="103"/>
      <c r="AB357" s="196">
        <f>+Z357*'[2]1. Standard_Cost'!$B$20+AA357*'[2]1. Standard_Cost'!$C$20</f>
        <v>0</v>
      </c>
      <c r="AC357" s="105">
        <v>20000</v>
      </c>
      <c r="AD357" s="106"/>
      <c r="AE357" s="196">
        <f>SUM(AD357,AC357,AB357,Y357,U357,T357,S357,R357)*'1. Standard_Cost'!B28</f>
        <v>4000</v>
      </c>
      <c r="AF357" s="196">
        <f t="shared" si="623"/>
        <v>4000</v>
      </c>
      <c r="AG357" s="198"/>
      <c r="AH357" s="198"/>
      <c r="AI357" s="198"/>
      <c r="AJ357" s="199"/>
      <c r="AK357" s="199"/>
      <c r="AL357" s="199"/>
      <c r="AM357" s="196">
        <f>AG357*'[4]1. Standard_Cost'!B382+'[4]Incremental_Cost Year 2'!AH377*'[4]1. Standard_Cost'!C382+'[4]Incremental_Cost Year 2'!AI377*'[4]1. Standard_Cost'!D382+'[4]Incremental_Cost Year 2'!AJ377+'[4]Incremental_Cost Year 2'!AL377+AK357</f>
        <v>0</v>
      </c>
      <c r="AN357" s="196">
        <f>AM357*'[4]1. Standard_Cost'!C386</f>
        <v>0</v>
      </c>
      <c r="AO357" s="199"/>
      <c r="AQ357" s="104">
        <f t="shared" si="618"/>
        <v>0</v>
      </c>
      <c r="AR357" s="104">
        <f t="shared" si="619"/>
        <v>4000</v>
      </c>
      <c r="AS357" s="104">
        <f t="shared" si="620"/>
        <v>0</v>
      </c>
      <c r="AT357" s="104">
        <f t="shared" si="624"/>
        <v>4000</v>
      </c>
      <c r="AU357" s="108">
        <f t="shared" si="621"/>
        <v>4000</v>
      </c>
      <c r="AV357" s="108"/>
      <c r="AW357" s="108"/>
      <c r="AX357" s="108"/>
      <c r="AY357" s="108"/>
      <c r="AZ357" s="108"/>
      <c r="BA357" s="109">
        <f t="shared" si="622"/>
        <v>0</v>
      </c>
    </row>
    <row r="358" spans="1:53" ht="14.1" customHeight="1" outlineLevel="2" x14ac:dyDescent="0.2">
      <c r="A358" s="68"/>
      <c r="B358" s="94"/>
      <c r="C358" s="251"/>
      <c r="D358" s="110"/>
      <c r="E358" s="110"/>
      <c r="F358" s="110"/>
      <c r="G358" s="111"/>
      <c r="H358" s="112" t="s">
        <v>179</v>
      </c>
      <c r="I358" s="100"/>
      <c r="J358" s="101"/>
      <c r="K358" s="101"/>
      <c r="L358" s="195" t="str">
        <f>IF(I358&lt;&gt;0,((VLOOKUP(I358,'[2]1. Standard_Cost'!$B$4:$D$8,2)+VLOOKUP(I358,'[2]1. Standard_Cost'!$B$4:$D$8,3))*J358*K358),"0")</f>
        <v>0</v>
      </c>
      <c r="M358" s="195">
        <f>L358*'[2]1. Standard_Cost'!F362</f>
        <v>0</v>
      </c>
      <c r="N358" s="103"/>
      <c r="O358" s="103"/>
      <c r="P358" s="103"/>
      <c r="Q358" s="103"/>
      <c r="R358" s="196">
        <f>+N358*P358*'[2]1. Standard_Cost'!$B$12</f>
        <v>0</v>
      </c>
      <c r="S358" s="196">
        <f>+N358*O358*P358*'[2]1. Standard_Cost'!$C$12</f>
        <v>0</v>
      </c>
      <c r="T358" s="196">
        <f>+N358*P358*Q358*'[2]1. Standard_Cost'!$D$12</f>
        <v>0</v>
      </c>
      <c r="U358" s="196">
        <f>+N358*O358*'[2]1. Standard_Cost'!$E$12</f>
        <v>0</v>
      </c>
      <c r="V358" s="198"/>
      <c r="W358" s="198"/>
      <c r="X358" s="198"/>
      <c r="Y358" s="196">
        <f>+V358*((X358*'[2]1. Standard_Cost'!$B$16)+(W358*X358*'[2]1. Standard_Cost'!$C$16))</f>
        <v>0</v>
      </c>
      <c r="Z358" s="103"/>
      <c r="AA358" s="103"/>
      <c r="AB358" s="196">
        <f>+Z358*'[2]1. Standard_Cost'!$B$20+AA358*'[2]1. Standard_Cost'!$C$20</f>
        <v>0</v>
      </c>
      <c r="AC358" s="105"/>
      <c r="AD358" s="106"/>
      <c r="AE358" s="196">
        <f>SUM(AD358,AC358,AB358,Y358,U358,T358,S358,R358)*'[2]1. Standard_Cost'!B386</f>
        <v>0</v>
      </c>
      <c r="AF358" s="196">
        <f t="shared" si="623"/>
        <v>0</v>
      </c>
      <c r="AG358" s="198"/>
      <c r="AH358" s="198"/>
      <c r="AI358" s="198"/>
      <c r="AJ358" s="199"/>
      <c r="AK358" s="199"/>
      <c r="AL358" s="199"/>
      <c r="AM358" s="196">
        <f>AG358*'[4]1. Standard_Cost'!B382+'[4]Incremental_Cost Year 2'!AH378*'[4]1. Standard_Cost'!C382+'[4]Incremental_Cost Year 2'!AI378*'[4]1. Standard_Cost'!D382+'[4]Incremental_Cost Year 2'!AJ378+'[4]Incremental_Cost Year 2'!AL378+AK358</f>
        <v>0</v>
      </c>
      <c r="AN358" s="196">
        <f>AM358*'[4]1. Standard_Cost'!C386</f>
        <v>0</v>
      </c>
      <c r="AO358" s="199"/>
      <c r="AQ358" s="104">
        <f t="shared" si="618"/>
        <v>0</v>
      </c>
      <c r="AR358" s="104">
        <f t="shared" si="619"/>
        <v>0</v>
      </c>
      <c r="AS358" s="104">
        <f t="shared" si="620"/>
        <v>0</v>
      </c>
      <c r="AT358" s="104">
        <f t="shared" si="624"/>
        <v>0</v>
      </c>
      <c r="AU358" s="108">
        <f t="shared" si="621"/>
        <v>0</v>
      </c>
      <c r="AV358" s="108"/>
      <c r="AW358" s="108"/>
      <c r="AX358" s="108"/>
      <c r="AY358" s="108"/>
      <c r="AZ358" s="108"/>
      <c r="BA358" s="109">
        <f t="shared" si="622"/>
        <v>0</v>
      </c>
    </row>
    <row r="359" spans="1:53" ht="24.6" customHeight="1" outlineLevel="1" x14ac:dyDescent="0.2">
      <c r="A359" s="68"/>
      <c r="B359" s="141"/>
      <c r="C359" s="251"/>
      <c r="D359" s="208" t="s">
        <v>545</v>
      </c>
      <c r="E359" s="113" t="s">
        <v>299</v>
      </c>
      <c r="F359" s="114" t="s">
        <v>632</v>
      </c>
      <c r="G359" s="115" t="s">
        <v>633</v>
      </c>
      <c r="H359" s="122" t="s">
        <v>300</v>
      </c>
      <c r="I359" s="117"/>
      <c r="J359" s="117"/>
      <c r="K359" s="117"/>
      <c r="L359" s="201">
        <f>SUM(L355:L358)</f>
        <v>240300</v>
      </c>
      <c r="M359" s="201">
        <f>SUM(M355:M358)</f>
        <v>40130.100000000006</v>
      </c>
      <c r="N359" s="117"/>
      <c r="O359" s="117"/>
      <c r="P359" s="117"/>
      <c r="Q359" s="117"/>
      <c r="R359" s="202">
        <f>SUM(R355:R358)</f>
        <v>75000</v>
      </c>
      <c r="S359" s="202">
        <f>SUM(S355:S358)</f>
        <v>250000</v>
      </c>
      <c r="T359" s="202">
        <f>SUM(T355:T358)</f>
        <v>0</v>
      </c>
      <c r="U359" s="202">
        <f>SUM(U355:U358)</f>
        <v>20000</v>
      </c>
      <c r="V359" s="203"/>
      <c r="W359" s="203"/>
      <c r="X359" s="203"/>
      <c r="Y359" s="201">
        <f>SUM(Y355:Y358)</f>
        <v>0</v>
      </c>
      <c r="Z359" s="117"/>
      <c r="AA359" s="117"/>
      <c r="AB359" s="201">
        <f t="shared" ref="AB359:AF359" si="625">SUM(AB355:AB358)</f>
        <v>125000</v>
      </c>
      <c r="AC359" s="118">
        <f t="shared" si="625"/>
        <v>20000</v>
      </c>
      <c r="AD359" s="201">
        <f t="shared" si="625"/>
        <v>0</v>
      </c>
      <c r="AE359" s="201">
        <f t="shared" si="625"/>
        <v>98000</v>
      </c>
      <c r="AF359" s="201">
        <f t="shared" si="625"/>
        <v>98000</v>
      </c>
      <c r="AG359" s="203"/>
      <c r="AH359" s="203"/>
      <c r="AI359" s="203"/>
      <c r="AJ359" s="202">
        <f>SUM(AJ355:AJ358)</f>
        <v>0</v>
      </c>
      <c r="AK359" s="202">
        <f t="shared" ref="AK359:AL359" si="626">SUM(AK355:AK358)</f>
        <v>0</v>
      </c>
      <c r="AL359" s="202">
        <f t="shared" si="626"/>
        <v>0</v>
      </c>
      <c r="AM359" s="201">
        <f>SUM(AM355:AM358)</f>
        <v>0</v>
      </c>
      <c r="AN359" s="201">
        <f>SUM(AN355:AN358)</f>
        <v>0</v>
      </c>
      <c r="AO359" s="204"/>
      <c r="AP359" s="120"/>
      <c r="AQ359" s="121">
        <f t="shared" ref="AQ359:BA359" si="627">SUM(AQ355:AQ358)</f>
        <v>280430.09999999998</v>
      </c>
      <c r="AR359" s="121">
        <f t="shared" si="627"/>
        <v>98000</v>
      </c>
      <c r="AS359" s="121">
        <f t="shared" si="627"/>
        <v>0</v>
      </c>
      <c r="AT359" s="121">
        <f t="shared" si="627"/>
        <v>378430.1</v>
      </c>
      <c r="AU359" s="121">
        <f t="shared" si="627"/>
        <v>378430.1</v>
      </c>
      <c r="AV359" s="121">
        <f t="shared" si="627"/>
        <v>0</v>
      </c>
      <c r="AW359" s="121">
        <f t="shared" si="627"/>
        <v>0</v>
      </c>
      <c r="AX359" s="121">
        <f t="shared" si="627"/>
        <v>0</v>
      </c>
      <c r="AY359" s="121">
        <f t="shared" si="627"/>
        <v>0</v>
      </c>
      <c r="AZ359" s="121">
        <f t="shared" si="627"/>
        <v>0</v>
      </c>
      <c r="BA359" s="121">
        <f t="shared" si="627"/>
        <v>0</v>
      </c>
    </row>
    <row r="360" spans="1:53" ht="14.1" customHeight="1" outlineLevel="2" x14ac:dyDescent="0.2">
      <c r="A360" s="68"/>
      <c r="B360" s="94"/>
      <c r="C360" s="142"/>
      <c r="D360" s="96"/>
      <c r="E360" s="96"/>
      <c r="F360" s="97"/>
      <c r="G360" s="98"/>
      <c r="H360" s="99" t="s">
        <v>557</v>
      </c>
      <c r="I360" s="100" t="s">
        <v>4</v>
      </c>
      <c r="J360" s="101">
        <v>1</v>
      </c>
      <c r="K360" s="101">
        <v>5</v>
      </c>
      <c r="L360" s="195">
        <f>IF(I360&lt;&gt;0,((VLOOKUP(I360,'1. Standard_Cost'!$B$4:$D$8,2)+VLOOKUP(I360,'1. Standard_Cost'!$B$4:$D$8,3))*J360*K360),"0")</f>
        <v>400500</v>
      </c>
      <c r="M360" s="195">
        <f>L360*'1. Standard_Cost'!F4</f>
        <v>66883.5</v>
      </c>
      <c r="N360" s="103"/>
      <c r="O360" s="103"/>
      <c r="P360" s="103"/>
      <c r="Q360" s="103"/>
      <c r="R360" s="196">
        <f>+N360*P360*'[2]1. Standard_Cost'!$B$12</f>
        <v>0</v>
      </c>
      <c r="S360" s="196">
        <f>+N360*O360*P360*'[2]1. Standard_Cost'!$C$12</f>
        <v>0</v>
      </c>
      <c r="T360" s="196">
        <f>+N360*P360*Q360*'[2]1. Standard_Cost'!$D$12</f>
        <v>0</v>
      </c>
      <c r="U360" s="196">
        <f>+N360*O360*'[2]1. Standard_Cost'!$E$12</f>
        <v>0</v>
      </c>
      <c r="V360" s="198"/>
      <c r="W360" s="198"/>
      <c r="X360" s="198"/>
      <c r="Y360" s="196">
        <f>+V360*((X360*'[2]1. Standard_Cost'!$B$16)+(W360*X360*'[2]1. Standard_Cost'!$C$16))</f>
        <v>0</v>
      </c>
      <c r="Z360" s="103"/>
      <c r="AA360" s="103"/>
      <c r="AB360" s="196">
        <f>+Z360*'[2]1. Standard_Cost'!$B$20+AA360*'[2]1. Standard_Cost'!$C$20</f>
        <v>0</v>
      </c>
      <c r="AC360" s="105"/>
      <c r="AD360" s="106"/>
      <c r="AE360" s="196">
        <f>SUM(AD360,AC360,AB360,Y360,U360,T360,S360,R360)*'[2]1. Standard_Cost'!B391</f>
        <v>0</v>
      </c>
      <c r="AF360" s="196">
        <f>SUM(AD360,AE360)</f>
        <v>0</v>
      </c>
      <c r="AG360" s="198"/>
      <c r="AH360" s="198"/>
      <c r="AI360" s="198"/>
      <c r="AJ360" s="199"/>
      <c r="AK360" s="199"/>
      <c r="AL360" s="199"/>
      <c r="AM360" s="196">
        <f>AG360*'[4]1. Standard_Cost'!B387+'[4]Incremental_Cost Year 2'!AH380*'[4]1. Standard_Cost'!C387+'[4]Incremental_Cost Year 2'!AI380*'[4]1. Standard_Cost'!D387+'[4]Incremental_Cost Year 2'!AJ380+'[4]Incremental_Cost Year 2'!AL380+AK360</f>
        <v>0</v>
      </c>
      <c r="AN360" s="196">
        <f>AM360*'[4]1. Standard_Cost'!C391</f>
        <v>0</v>
      </c>
      <c r="AO360" s="199"/>
      <c r="AQ360" s="104">
        <f t="shared" ref="AQ360:AQ363" si="628">L360+M360</f>
        <v>467383.5</v>
      </c>
      <c r="AR360" s="104">
        <f t="shared" ref="AR360:AR363" si="629">AF360</f>
        <v>0</v>
      </c>
      <c r="AS360" s="104">
        <f t="shared" ref="AS360:AS363" si="630">AM360+AN360</f>
        <v>0</v>
      </c>
      <c r="AT360" s="104">
        <f>SUM(AQ360,AR360,AS360)</f>
        <v>467383.5</v>
      </c>
      <c r="AU360" s="108">
        <f t="shared" ref="AU360:AU363" si="631">AT360</f>
        <v>467383.5</v>
      </c>
      <c r="AV360" s="108"/>
      <c r="AW360" s="108"/>
      <c r="AX360" s="108"/>
      <c r="AY360" s="108"/>
      <c r="AZ360" s="108"/>
      <c r="BA360" s="109">
        <f t="shared" ref="BA360:BA363" si="632">SUM(AU360:AZ360)-AT360</f>
        <v>0</v>
      </c>
    </row>
    <row r="361" spans="1:53" ht="14.1" customHeight="1" outlineLevel="2" x14ac:dyDescent="0.2">
      <c r="A361" s="68"/>
      <c r="B361" s="94"/>
      <c r="C361" s="142"/>
      <c r="D361" s="110"/>
      <c r="E361" s="110"/>
      <c r="F361" s="110"/>
      <c r="G361" s="111"/>
      <c r="H361" s="99" t="s">
        <v>558</v>
      </c>
      <c r="I361" s="100"/>
      <c r="J361" s="101"/>
      <c r="K361" s="101"/>
      <c r="L361" s="195" t="str">
        <f>IF(I361&lt;&gt;0,((VLOOKUP(I361,'[2]1. Standard_Cost'!$B$4:$D$8,2)+VLOOKUP(I361,'[2]1. Standard_Cost'!$B$4:$D$8,3))*J361*K361),"0")</f>
        <v>0</v>
      </c>
      <c r="M361" s="195">
        <f>L361*'[2]1. Standard_Cost'!F362</f>
        <v>0</v>
      </c>
      <c r="N361" s="103">
        <v>2</v>
      </c>
      <c r="O361" s="103">
        <v>2</v>
      </c>
      <c r="P361" s="103">
        <v>20</v>
      </c>
      <c r="Q361" s="103">
        <v>2</v>
      </c>
      <c r="R361" s="196">
        <f>+N361*P361*'1. Standard_Cost'!$B$12</f>
        <v>60000</v>
      </c>
      <c r="S361" s="196">
        <f>+N361*O361*P361*'1. Standard_Cost'!$C$12</f>
        <v>200000</v>
      </c>
      <c r="T361" s="196">
        <f>+N361*P361*Q361*'1. Standard_Cost'!$D$12</f>
        <v>480000</v>
      </c>
      <c r="U361" s="196">
        <f>+N361*O361*'1. Standard_Cost'!$E$12</f>
        <v>20000</v>
      </c>
      <c r="V361" s="198"/>
      <c r="W361" s="198"/>
      <c r="X361" s="198"/>
      <c r="Y361" s="196">
        <f>+V361*((X361*'[2]1. Standard_Cost'!$B$16)+(W361*X361*'[2]1. Standard_Cost'!$C$16))</f>
        <v>0</v>
      </c>
      <c r="Z361" s="103"/>
      <c r="AA361" s="103">
        <v>3</v>
      </c>
      <c r="AB361" s="196">
        <f>+Z361*'1. Standard_Cost'!$B$20+AA361*'1. Standard_Cost'!$C$20</f>
        <v>105000</v>
      </c>
      <c r="AC361" s="105"/>
      <c r="AD361" s="106"/>
      <c r="AE361" s="196">
        <f>SUM(AD361,AC361,AB361,Y361,U361,T361,S361,R361)*'1. Standard_Cost'!B28</f>
        <v>173000</v>
      </c>
      <c r="AF361" s="196">
        <f t="shared" ref="AF361:AF363" si="633">SUM(AD361,AE361)</f>
        <v>173000</v>
      </c>
      <c r="AG361" s="198"/>
      <c r="AH361" s="198"/>
      <c r="AI361" s="198"/>
      <c r="AJ361" s="199"/>
      <c r="AK361" s="199"/>
      <c r="AL361" s="199"/>
      <c r="AM361" s="196">
        <f>AG361*'[4]1. Standard_Cost'!B387+'[4]Incremental_Cost Year 2'!AH381*'[4]1. Standard_Cost'!C387+'[4]Incremental_Cost Year 2'!AI381*'[4]1. Standard_Cost'!D387+'[4]Incremental_Cost Year 2'!AJ381+'[4]Incremental_Cost Year 2'!AL381+AK361</f>
        <v>0</v>
      </c>
      <c r="AN361" s="196">
        <f>AM361*'[4]1. Standard_Cost'!C391</f>
        <v>0</v>
      </c>
      <c r="AO361" s="199"/>
      <c r="AQ361" s="104">
        <f t="shared" si="628"/>
        <v>0</v>
      </c>
      <c r="AR361" s="104">
        <f t="shared" si="629"/>
        <v>173000</v>
      </c>
      <c r="AS361" s="104">
        <f t="shared" si="630"/>
        <v>0</v>
      </c>
      <c r="AT361" s="104">
        <f t="shared" ref="AT361:AT363" si="634">SUM(AQ361,AR361,AS361)</f>
        <v>173000</v>
      </c>
      <c r="AU361" s="108">
        <f t="shared" si="631"/>
        <v>173000</v>
      </c>
      <c r="AV361" s="108">
        <v>0</v>
      </c>
      <c r="AW361" s="108"/>
      <c r="AX361" s="108"/>
      <c r="AY361" s="108"/>
      <c r="AZ361" s="108"/>
      <c r="BA361" s="109">
        <f t="shared" si="632"/>
        <v>0</v>
      </c>
    </row>
    <row r="362" spans="1:53" ht="14.1" customHeight="1" outlineLevel="2" x14ac:dyDescent="0.2">
      <c r="A362" s="68"/>
      <c r="B362" s="94"/>
      <c r="C362" s="142"/>
      <c r="D362" s="110"/>
      <c r="E362" s="110"/>
      <c r="F362" s="110"/>
      <c r="G362" s="111"/>
      <c r="H362" s="99" t="s">
        <v>559</v>
      </c>
      <c r="I362" s="100"/>
      <c r="J362" s="101"/>
      <c r="K362" s="101"/>
      <c r="L362" s="195" t="str">
        <f>IF(I362&lt;&gt;0,((VLOOKUP(I362,'[2]1. Standard_Cost'!$B$4:$D$8,2)+VLOOKUP(I362,'[2]1. Standard_Cost'!$B$4:$D$8,3))*J362*K362),"0")</f>
        <v>0</v>
      </c>
      <c r="M362" s="195">
        <f>L362*'[2]1. Standard_Cost'!F367</f>
        <v>0</v>
      </c>
      <c r="N362" s="103"/>
      <c r="O362" s="103"/>
      <c r="P362" s="103"/>
      <c r="Q362" s="103"/>
      <c r="R362" s="196">
        <f>+N362*P362*'[2]1. Standard_Cost'!$B$12</f>
        <v>0</v>
      </c>
      <c r="S362" s="196">
        <f>+N362*O362*P362*'[2]1. Standard_Cost'!$C$12</f>
        <v>0</v>
      </c>
      <c r="T362" s="196">
        <f>+N362*P362*Q362*'[2]1. Standard_Cost'!$D$12</f>
        <v>0</v>
      </c>
      <c r="U362" s="196">
        <f>+N362*O362*'[2]1. Standard_Cost'!$E$12</f>
        <v>0</v>
      </c>
      <c r="V362" s="198"/>
      <c r="W362" s="198"/>
      <c r="X362" s="198"/>
      <c r="Y362" s="196">
        <f>+V362*((X362*'[2]1. Standard_Cost'!$B$16)+(W362*X362*'[2]1. Standard_Cost'!$C$16))</f>
        <v>0</v>
      </c>
      <c r="Z362" s="103"/>
      <c r="AA362" s="103"/>
      <c r="AB362" s="196">
        <f>+Z362*'[2]1. Standard_Cost'!$B$20+AA362*'[2]1. Standard_Cost'!$C$20</f>
        <v>0</v>
      </c>
      <c r="AC362" s="105">
        <v>20000</v>
      </c>
      <c r="AD362" s="106"/>
      <c r="AE362" s="196">
        <f>SUM(AD362,AC362,AB362,Y362,U362,T362,S362,R362)*'1. Standard_Cost'!B28</f>
        <v>4000</v>
      </c>
      <c r="AF362" s="196">
        <f t="shared" si="633"/>
        <v>4000</v>
      </c>
      <c r="AG362" s="198"/>
      <c r="AH362" s="198"/>
      <c r="AI362" s="198"/>
      <c r="AJ362" s="199"/>
      <c r="AK362" s="199"/>
      <c r="AL362" s="199"/>
      <c r="AM362" s="196">
        <f>AG362*'[4]1. Standard_Cost'!B387+'[4]Incremental_Cost Year 2'!AH382*'[4]1. Standard_Cost'!C387+'[4]Incremental_Cost Year 2'!AI382*'[4]1. Standard_Cost'!D387+'[4]Incremental_Cost Year 2'!AJ382+'[4]Incremental_Cost Year 2'!AL382+AK362</f>
        <v>0</v>
      </c>
      <c r="AN362" s="196">
        <f>AM362*'[4]1. Standard_Cost'!C391</f>
        <v>0</v>
      </c>
      <c r="AO362" s="199"/>
      <c r="AQ362" s="104">
        <f t="shared" si="628"/>
        <v>0</v>
      </c>
      <c r="AR362" s="104">
        <f t="shared" si="629"/>
        <v>4000</v>
      </c>
      <c r="AS362" s="104">
        <f t="shared" si="630"/>
        <v>0</v>
      </c>
      <c r="AT362" s="104">
        <f t="shared" si="634"/>
        <v>4000</v>
      </c>
      <c r="AU362" s="108">
        <f t="shared" si="631"/>
        <v>4000</v>
      </c>
      <c r="AV362" s="108"/>
      <c r="AW362" s="108"/>
      <c r="AX362" s="108"/>
      <c r="AY362" s="108"/>
      <c r="AZ362" s="108"/>
      <c r="BA362" s="109">
        <f t="shared" si="632"/>
        <v>0</v>
      </c>
    </row>
    <row r="363" spans="1:53" ht="14.1" customHeight="1" outlineLevel="2" x14ac:dyDescent="0.2">
      <c r="A363" s="68"/>
      <c r="B363" s="94"/>
      <c r="C363" s="142"/>
      <c r="D363" s="110"/>
      <c r="E363" s="110"/>
      <c r="F363" s="110"/>
      <c r="G363" s="111"/>
      <c r="H363" s="112" t="s">
        <v>179</v>
      </c>
      <c r="I363" s="100"/>
      <c r="J363" s="101"/>
      <c r="K363" s="101"/>
      <c r="L363" s="195" t="str">
        <f>IF(I363&lt;&gt;0,((VLOOKUP(I363,'[2]1. Standard_Cost'!$B$4:$D$8,2)+VLOOKUP(I363,'[2]1. Standard_Cost'!$B$4:$D$8,3))*J363*K363),"0")</f>
        <v>0</v>
      </c>
      <c r="M363" s="195">
        <f>L363*'[2]1. Standard_Cost'!F367</f>
        <v>0</v>
      </c>
      <c r="N363" s="103"/>
      <c r="O363" s="103"/>
      <c r="P363" s="103"/>
      <c r="Q363" s="103"/>
      <c r="R363" s="196">
        <f>+N363*P363*'[2]1. Standard_Cost'!$B$12</f>
        <v>0</v>
      </c>
      <c r="S363" s="196">
        <f>+N363*O363*P363*'[2]1. Standard_Cost'!$C$12</f>
        <v>0</v>
      </c>
      <c r="T363" s="196">
        <f>+N363*P363*Q363*'[2]1. Standard_Cost'!$D$12</f>
        <v>0</v>
      </c>
      <c r="U363" s="196">
        <f>+N363*O363*'[2]1. Standard_Cost'!$E$12</f>
        <v>0</v>
      </c>
      <c r="V363" s="198"/>
      <c r="W363" s="198"/>
      <c r="X363" s="198"/>
      <c r="Y363" s="196">
        <f>+V363*((X363*'[2]1. Standard_Cost'!$B$16)+(W363*X363*'[2]1. Standard_Cost'!$C$16))</f>
        <v>0</v>
      </c>
      <c r="Z363" s="103"/>
      <c r="AA363" s="103"/>
      <c r="AB363" s="196">
        <f>+Z363*'[2]1. Standard_Cost'!$B$20+AA363*'[2]1. Standard_Cost'!$C$20</f>
        <v>0</v>
      </c>
      <c r="AC363" s="105"/>
      <c r="AD363" s="106"/>
      <c r="AE363" s="196">
        <f>SUM(AD363,AC363,AB363,Y363,U363,T363,S363,R363)*'[2]1. Standard_Cost'!B391</f>
        <v>0</v>
      </c>
      <c r="AF363" s="196">
        <f t="shared" si="633"/>
        <v>0</v>
      </c>
      <c r="AG363" s="198"/>
      <c r="AH363" s="198"/>
      <c r="AI363" s="198"/>
      <c r="AJ363" s="199"/>
      <c r="AK363" s="199"/>
      <c r="AL363" s="199"/>
      <c r="AM363" s="196">
        <f>AG363*'[4]1. Standard_Cost'!B387+'[4]Incremental_Cost Year 2'!AH383*'[4]1. Standard_Cost'!C387+'[4]Incremental_Cost Year 2'!AI383*'[4]1. Standard_Cost'!D387+'[4]Incremental_Cost Year 2'!AJ383+'[4]Incremental_Cost Year 2'!AL383+AK363</f>
        <v>0</v>
      </c>
      <c r="AN363" s="196">
        <f>AM363*'[4]1. Standard_Cost'!C391</f>
        <v>0</v>
      </c>
      <c r="AO363" s="199"/>
      <c r="AQ363" s="104">
        <f t="shared" si="628"/>
        <v>0</v>
      </c>
      <c r="AR363" s="104">
        <f t="shared" si="629"/>
        <v>0</v>
      </c>
      <c r="AS363" s="104">
        <f t="shared" si="630"/>
        <v>0</v>
      </c>
      <c r="AT363" s="104">
        <f t="shared" si="634"/>
        <v>0</v>
      </c>
      <c r="AU363" s="108">
        <f t="shared" si="631"/>
        <v>0</v>
      </c>
      <c r="AV363" s="108"/>
      <c r="AW363" s="108"/>
      <c r="AX363" s="108"/>
      <c r="AY363" s="108"/>
      <c r="AZ363" s="108"/>
      <c r="BA363" s="109">
        <f t="shared" si="632"/>
        <v>0</v>
      </c>
    </row>
    <row r="364" spans="1:53" ht="24.6" customHeight="1" outlineLevel="1" x14ac:dyDescent="0.2">
      <c r="A364" s="68"/>
      <c r="B364" s="141"/>
      <c r="C364" s="142"/>
      <c r="D364" s="208" t="s">
        <v>545</v>
      </c>
      <c r="E364" s="113" t="s">
        <v>301</v>
      </c>
      <c r="F364" s="114" t="s">
        <v>628</v>
      </c>
      <c r="G364" s="115" t="s">
        <v>634</v>
      </c>
      <c r="H364" s="122" t="s">
        <v>302</v>
      </c>
      <c r="I364" s="117"/>
      <c r="J364" s="117"/>
      <c r="K364" s="117"/>
      <c r="L364" s="201">
        <f>SUM(L360:L363)</f>
        <v>400500</v>
      </c>
      <c r="M364" s="201">
        <f>SUM(M360:M363)</f>
        <v>66883.5</v>
      </c>
      <c r="N364" s="117"/>
      <c r="O364" s="117"/>
      <c r="P364" s="117"/>
      <c r="Q364" s="117"/>
      <c r="R364" s="202">
        <f>SUM(R360:R363)</f>
        <v>60000</v>
      </c>
      <c r="S364" s="202">
        <f>SUM(S360:S363)</f>
        <v>200000</v>
      </c>
      <c r="T364" s="202">
        <f>SUM(T360:T363)</f>
        <v>480000</v>
      </c>
      <c r="U364" s="202">
        <f>SUM(U360:U363)</f>
        <v>20000</v>
      </c>
      <c r="V364" s="203"/>
      <c r="W364" s="203"/>
      <c r="X364" s="203"/>
      <c r="Y364" s="201">
        <f>SUM(Y360:Y363)</f>
        <v>0</v>
      </c>
      <c r="Z364" s="117"/>
      <c r="AA364" s="117"/>
      <c r="AB364" s="201">
        <f t="shared" ref="AB364:AF364" si="635">SUM(AB360:AB363)</f>
        <v>105000</v>
      </c>
      <c r="AC364" s="118">
        <f t="shared" si="635"/>
        <v>20000</v>
      </c>
      <c r="AD364" s="201">
        <f t="shared" si="635"/>
        <v>0</v>
      </c>
      <c r="AE364" s="201">
        <f t="shared" si="635"/>
        <v>177000</v>
      </c>
      <c r="AF364" s="201">
        <f t="shared" si="635"/>
        <v>177000</v>
      </c>
      <c r="AG364" s="203"/>
      <c r="AH364" s="203"/>
      <c r="AI364" s="203"/>
      <c r="AJ364" s="202">
        <f>SUM(AJ360:AJ363)</f>
        <v>0</v>
      </c>
      <c r="AK364" s="202">
        <f t="shared" ref="AK364:AL364" si="636">SUM(AK360:AK363)</f>
        <v>0</v>
      </c>
      <c r="AL364" s="202">
        <f t="shared" si="636"/>
        <v>0</v>
      </c>
      <c r="AM364" s="201">
        <f>SUM(AM360:AM363)</f>
        <v>0</v>
      </c>
      <c r="AN364" s="201">
        <f>SUM(AN360:AN363)</f>
        <v>0</v>
      </c>
      <c r="AO364" s="204"/>
      <c r="AP364" s="120"/>
      <c r="AQ364" s="121">
        <f t="shared" ref="AQ364:BA364" si="637">SUM(AQ360:AQ363)</f>
        <v>467383.5</v>
      </c>
      <c r="AR364" s="121">
        <f t="shared" si="637"/>
        <v>177000</v>
      </c>
      <c r="AS364" s="121">
        <f t="shared" si="637"/>
        <v>0</v>
      </c>
      <c r="AT364" s="121">
        <f t="shared" si="637"/>
        <v>644383.5</v>
      </c>
      <c r="AU364" s="121">
        <f t="shared" si="637"/>
        <v>644383.5</v>
      </c>
      <c r="AV364" s="121">
        <f t="shared" si="637"/>
        <v>0</v>
      </c>
      <c r="AW364" s="121">
        <f t="shared" si="637"/>
        <v>0</v>
      </c>
      <c r="AX364" s="121">
        <f t="shared" si="637"/>
        <v>0</v>
      </c>
      <c r="AY364" s="121">
        <f t="shared" si="637"/>
        <v>0</v>
      </c>
      <c r="AZ364" s="121">
        <f t="shared" si="637"/>
        <v>0</v>
      </c>
      <c r="BA364" s="121">
        <f t="shared" si="637"/>
        <v>0</v>
      </c>
    </row>
    <row r="365" spans="1:53" ht="14.1" customHeight="1" outlineLevel="2" x14ac:dyDescent="0.2">
      <c r="A365" s="68"/>
      <c r="B365" s="94"/>
      <c r="C365" s="142"/>
      <c r="D365" s="205"/>
      <c r="E365" s="205"/>
      <c r="F365" s="97"/>
      <c r="G365" s="98"/>
      <c r="H365" s="99" t="s">
        <v>551</v>
      </c>
      <c r="I365" s="100"/>
      <c r="J365" s="101"/>
      <c r="K365" s="101"/>
      <c r="L365" s="195" t="str">
        <f>IF(I365&lt;&gt;0,((VLOOKUP(I365,'[2]1. Standard_Cost'!$B$4:$D$8,2)+VLOOKUP(I365,'[2]1. Standard_Cost'!$B$4:$D$8,3))*J365*K365),"0")</f>
        <v>0</v>
      </c>
      <c r="M365" s="195">
        <f>L365*'[2]1. Standard_Cost'!F362</f>
        <v>0</v>
      </c>
      <c r="N365" s="103">
        <v>0</v>
      </c>
      <c r="O365" s="103">
        <v>0</v>
      </c>
      <c r="P365" s="103">
        <v>0</v>
      </c>
      <c r="Q365" s="103"/>
      <c r="R365" s="196">
        <f>+N365*P365*'[2]1. Standard_Cost'!$B$12</f>
        <v>0</v>
      </c>
      <c r="S365" s="196">
        <f>+N365*O365*P365*'[2]1. Standard_Cost'!$C$12</f>
        <v>0</v>
      </c>
      <c r="T365" s="196">
        <f>+N365*P365*Q365*'[2]1. Standard_Cost'!$D$12</f>
        <v>0</v>
      </c>
      <c r="U365" s="196">
        <f>+N365*O365*'[2]1. Standard_Cost'!$E$12</f>
        <v>0</v>
      </c>
      <c r="V365" s="198"/>
      <c r="W365" s="198"/>
      <c r="X365" s="198"/>
      <c r="Y365" s="196">
        <f>+V365*((X365*'[2]1. Standard_Cost'!$B$16)+(W365*X365*'[2]1. Standard_Cost'!$C$16))</f>
        <v>0</v>
      </c>
      <c r="Z365" s="103"/>
      <c r="AA365" s="103">
        <v>3</v>
      </c>
      <c r="AB365" s="196">
        <f>+Z365*'1. Standard_Cost'!$B$20+AA365*'1. Standard_Cost'!$C$20</f>
        <v>105000</v>
      </c>
      <c r="AC365" s="105"/>
      <c r="AD365" s="206"/>
      <c r="AE365" s="196">
        <f>SUM(AD365,AC365,AB365,Y365,U365,T365,S365,R365)*'1. Standard_Cost'!B28</f>
        <v>21000</v>
      </c>
      <c r="AF365" s="196">
        <f>SUM(AD365,AE365)</f>
        <v>21000</v>
      </c>
      <c r="AG365" s="198"/>
      <c r="AH365" s="198"/>
      <c r="AI365" s="198"/>
      <c r="AJ365" s="199"/>
      <c r="AK365" s="199"/>
      <c r="AL365" s="199"/>
      <c r="AM365" s="196">
        <f>AG365*'[4]1. Standard_Cost'!B382+'[4]Incremental_Cost Year 2'!AH385*'[4]1. Standard_Cost'!C382+'[4]Incremental_Cost Year 2'!AI385*'[4]1. Standard_Cost'!D382+'[4]Incremental_Cost Year 2'!AJ385+'[4]Incremental_Cost Year 2'!AL385+AK365</f>
        <v>0</v>
      </c>
      <c r="AN365" s="196">
        <f>AM365*'[4]1. Standard_Cost'!C386</f>
        <v>0</v>
      </c>
      <c r="AO365" s="199"/>
      <c r="AQ365" s="104">
        <f t="shared" ref="AQ365:AQ368" si="638">L365+M365</f>
        <v>0</v>
      </c>
      <c r="AR365" s="104">
        <f t="shared" ref="AR365:AR368" si="639">AF365</f>
        <v>21000</v>
      </c>
      <c r="AS365" s="104">
        <f t="shared" ref="AS365:AS368" si="640">AM365+AN365</f>
        <v>0</v>
      </c>
      <c r="AT365" s="104">
        <f>SUM(AQ365,AR365,AS365)</f>
        <v>21000</v>
      </c>
      <c r="AU365" s="108">
        <f t="shared" ref="AU365:AU368" si="641">AT365</f>
        <v>21000</v>
      </c>
      <c r="AV365" s="108"/>
      <c r="AW365" s="108"/>
      <c r="AX365" s="108"/>
      <c r="AY365" s="108"/>
      <c r="AZ365" s="108"/>
      <c r="BA365" s="109">
        <f t="shared" ref="BA365:BA368" si="642">SUM(AU365:AZ365)-AT365</f>
        <v>0</v>
      </c>
    </row>
    <row r="366" spans="1:53" ht="14.1" customHeight="1" outlineLevel="2" x14ac:dyDescent="0.2">
      <c r="A366" s="68"/>
      <c r="B366" s="94"/>
      <c r="C366" s="250"/>
      <c r="D366" s="207"/>
      <c r="E366" s="207"/>
      <c r="F366" s="110"/>
      <c r="G366" s="111"/>
      <c r="H366" s="99" t="s">
        <v>552</v>
      </c>
      <c r="I366" s="100"/>
      <c r="J366" s="101"/>
      <c r="K366" s="101"/>
      <c r="L366" s="195" t="str">
        <f>IF(I366&lt;&gt;0,((VLOOKUP(I366,'[2]1. Standard_Cost'!$B$4:$D$8,2)+VLOOKUP(I366,'[2]1. Standard_Cost'!$B$4:$D$8,3))*J366*K366),"0")</f>
        <v>0</v>
      </c>
      <c r="M366" s="195">
        <f>L366*'[2]1. Standard_Cost'!F362</f>
        <v>0</v>
      </c>
      <c r="N366" s="103">
        <v>2</v>
      </c>
      <c r="O366" s="103">
        <v>2</v>
      </c>
      <c r="P366" s="103">
        <v>20</v>
      </c>
      <c r="Q366" s="103"/>
      <c r="R366" s="196">
        <f>+N366*P366*'1. Standard_Cost'!$B$12</f>
        <v>60000</v>
      </c>
      <c r="S366" s="196">
        <f>+N366*O366*P366*'1. Standard_Cost'!$C$12</f>
        <v>200000</v>
      </c>
      <c r="T366" s="196">
        <f>+N366*P366*Q366*'[2]1. Standard_Cost'!$D$12</f>
        <v>0</v>
      </c>
      <c r="U366" s="196">
        <f>+N366*O366*'1. Standard_Cost'!$E$12</f>
        <v>20000</v>
      </c>
      <c r="V366" s="198"/>
      <c r="W366" s="198"/>
      <c r="X366" s="198"/>
      <c r="Y366" s="196">
        <f>+V366*((X366*'[2]1. Standard_Cost'!$B$16)+(W366*X366*'[2]1. Standard_Cost'!$C$16))</f>
        <v>0</v>
      </c>
      <c r="Z366" s="103"/>
      <c r="AA366" s="103"/>
      <c r="AB366" s="196">
        <f>+Z366*'[2]1. Standard_Cost'!$B$20+AA366*'[2]1. Standard_Cost'!$C$20</f>
        <v>0</v>
      </c>
      <c r="AC366" s="105"/>
      <c r="AD366" s="206"/>
      <c r="AE366" s="196">
        <f>SUM(AD366,AC366,AB366,Y366,U366,T366,S366,R366)*'1. Standard_Cost'!B28</f>
        <v>56000</v>
      </c>
      <c r="AF366" s="196">
        <f t="shared" ref="AF366:AF368" si="643">SUM(AD366,AE366)</f>
        <v>56000</v>
      </c>
      <c r="AG366" s="198"/>
      <c r="AH366" s="198"/>
      <c r="AI366" s="198"/>
      <c r="AJ366" s="199"/>
      <c r="AK366" s="199"/>
      <c r="AL366" s="199"/>
      <c r="AM366" s="196">
        <f>AG366*'[4]1. Standard_Cost'!B382+'[4]Incremental_Cost Year 2'!AH386*'[4]1. Standard_Cost'!C382+'[4]Incremental_Cost Year 2'!AI386*'[4]1. Standard_Cost'!D382+'[4]Incremental_Cost Year 2'!AJ386+'[4]Incremental_Cost Year 2'!AL386+AK366</f>
        <v>0</v>
      </c>
      <c r="AN366" s="196">
        <f>AM366*'[4]1. Standard_Cost'!C386</f>
        <v>0</v>
      </c>
      <c r="AO366" s="199"/>
      <c r="AQ366" s="104">
        <f t="shared" si="638"/>
        <v>0</v>
      </c>
      <c r="AR366" s="104">
        <f t="shared" si="639"/>
        <v>56000</v>
      </c>
      <c r="AS366" s="104">
        <f t="shared" si="640"/>
        <v>0</v>
      </c>
      <c r="AT366" s="104">
        <f t="shared" ref="AT366:AT368" si="644">SUM(AQ366,AR366,AS366)</f>
        <v>56000</v>
      </c>
      <c r="AU366" s="108">
        <f t="shared" si="641"/>
        <v>56000</v>
      </c>
      <c r="AV366" s="108">
        <v>0</v>
      </c>
      <c r="AW366" s="108"/>
      <c r="AX366" s="108"/>
      <c r="AY366" s="108"/>
      <c r="AZ366" s="108"/>
      <c r="BA366" s="109">
        <f t="shared" si="642"/>
        <v>0</v>
      </c>
    </row>
    <row r="367" spans="1:53" ht="14.1" customHeight="1" outlineLevel="2" x14ac:dyDescent="0.2">
      <c r="A367" s="68"/>
      <c r="B367" s="94"/>
      <c r="C367" s="251"/>
      <c r="D367" s="207"/>
      <c r="E367" s="207"/>
      <c r="F367" s="110"/>
      <c r="G367" s="111"/>
      <c r="H367" s="99" t="s">
        <v>51</v>
      </c>
      <c r="I367" s="100"/>
      <c r="J367" s="101"/>
      <c r="K367" s="101"/>
      <c r="L367" s="195" t="str">
        <f>IF(I367&lt;&gt;0,((VLOOKUP(I367,'[2]1. Standard_Cost'!$B$4:$D$8,2)+VLOOKUP(I367,'[2]1. Standard_Cost'!$B$4:$D$8,3))*J367*K367),"0")</f>
        <v>0</v>
      </c>
      <c r="M367" s="195">
        <f>L367*'[2]1. Standard_Cost'!F362</f>
        <v>0</v>
      </c>
      <c r="N367" s="103"/>
      <c r="O367" s="103"/>
      <c r="P367" s="103"/>
      <c r="Q367" s="103"/>
      <c r="R367" s="196">
        <f>+N367*P367*'[2]1. Standard_Cost'!$B$12</f>
        <v>0</v>
      </c>
      <c r="S367" s="196">
        <f>+N367*O367*P367*'[2]1. Standard_Cost'!$C$12</f>
        <v>0</v>
      </c>
      <c r="T367" s="196">
        <f>+N367*P367*Q367*'[2]1. Standard_Cost'!$D$12</f>
        <v>0</v>
      </c>
      <c r="U367" s="196">
        <f>+N367*O367*'[2]1. Standard_Cost'!$E$12</f>
        <v>0</v>
      </c>
      <c r="V367" s="198"/>
      <c r="W367" s="198"/>
      <c r="X367" s="198"/>
      <c r="Y367" s="196">
        <f>+V367*((X367*'[2]1. Standard_Cost'!$B$16)+(W367*X367*'[2]1. Standard_Cost'!$C$16))</f>
        <v>0</v>
      </c>
      <c r="Z367" s="103"/>
      <c r="AA367" s="103"/>
      <c r="AB367" s="196">
        <f>+Z367*'[2]1. Standard_Cost'!$B$20+AA367*'[2]1. Standard_Cost'!$C$20</f>
        <v>0</v>
      </c>
      <c r="AC367" s="105"/>
      <c r="AD367" s="206"/>
      <c r="AE367" s="196">
        <f>SUM(AD367,AC367,AB367,Y367,U367,T367,S367,R367)*'[2]1. Standard_Cost'!B386</f>
        <v>0</v>
      </c>
      <c r="AF367" s="196">
        <f>SUM(AD367,AE367)</f>
        <v>0</v>
      </c>
      <c r="AG367" s="198"/>
      <c r="AH367" s="198"/>
      <c r="AI367" s="198"/>
      <c r="AJ367" s="199"/>
      <c r="AK367" s="199"/>
      <c r="AL367" s="199"/>
      <c r="AM367" s="196">
        <f>AG367*'[4]1. Standard_Cost'!B382+'[4]Incremental_Cost Year 2'!AH387*'[4]1. Standard_Cost'!C382+'[4]Incremental_Cost Year 2'!AI387*'[4]1. Standard_Cost'!D382+'[4]Incremental_Cost Year 2'!AJ387+'[4]Incremental_Cost Year 2'!AL387+AK367</f>
        <v>0</v>
      </c>
      <c r="AN367" s="196">
        <f>AM367*'[4]1. Standard_Cost'!C386</f>
        <v>0</v>
      </c>
      <c r="AO367" s="199"/>
      <c r="AQ367" s="104">
        <f t="shared" si="638"/>
        <v>0</v>
      </c>
      <c r="AR367" s="104">
        <f t="shared" si="639"/>
        <v>0</v>
      </c>
      <c r="AS367" s="104">
        <f t="shared" si="640"/>
        <v>0</v>
      </c>
      <c r="AT367" s="104">
        <f t="shared" si="644"/>
        <v>0</v>
      </c>
      <c r="AU367" s="108">
        <f t="shared" si="641"/>
        <v>0</v>
      </c>
      <c r="AV367" s="108"/>
      <c r="AW367" s="108"/>
      <c r="AX367" s="108"/>
      <c r="AY367" s="108"/>
      <c r="AZ367" s="108"/>
      <c r="BA367" s="109">
        <f t="shared" si="642"/>
        <v>0</v>
      </c>
    </row>
    <row r="368" spans="1:53" ht="14.1" customHeight="1" outlineLevel="2" x14ac:dyDescent="0.2">
      <c r="A368" s="68"/>
      <c r="B368" s="94"/>
      <c r="C368" s="251"/>
      <c r="D368" s="207"/>
      <c r="E368" s="207"/>
      <c r="F368" s="110"/>
      <c r="G368" s="111"/>
      <c r="H368" s="112" t="s">
        <v>179</v>
      </c>
      <c r="I368" s="100"/>
      <c r="J368" s="101"/>
      <c r="K368" s="101"/>
      <c r="L368" s="195" t="str">
        <f>IF(I368&lt;&gt;0,((VLOOKUP(I368,'[2]1. Standard_Cost'!$B$4:$D$8,2)+VLOOKUP(I368,'[2]1. Standard_Cost'!$B$4:$D$8,3))*J368*K368),"0")</f>
        <v>0</v>
      </c>
      <c r="M368" s="195">
        <f>L368*'[2]1. Standard_Cost'!F362</f>
        <v>0</v>
      </c>
      <c r="N368" s="103"/>
      <c r="O368" s="103"/>
      <c r="P368" s="103"/>
      <c r="Q368" s="103"/>
      <c r="R368" s="196">
        <f>+N368*P368*'[2]1. Standard_Cost'!$B$12</f>
        <v>0</v>
      </c>
      <c r="S368" s="196">
        <f>+N368*O368*P368*'[2]1. Standard_Cost'!$C$12</f>
        <v>0</v>
      </c>
      <c r="T368" s="196">
        <f>+N368*P368*Q368*'[2]1. Standard_Cost'!$D$12</f>
        <v>0</v>
      </c>
      <c r="U368" s="196">
        <f>+N368*O368*'[2]1. Standard_Cost'!$E$12</f>
        <v>0</v>
      </c>
      <c r="V368" s="198"/>
      <c r="W368" s="198"/>
      <c r="X368" s="198"/>
      <c r="Y368" s="196">
        <f>+V368*((X368*'[2]1. Standard_Cost'!$B$16)+(W368*X368*'[2]1. Standard_Cost'!$C$16))</f>
        <v>0</v>
      </c>
      <c r="Z368" s="103"/>
      <c r="AA368" s="103"/>
      <c r="AB368" s="196">
        <f>+Z368*'[2]1. Standard_Cost'!$B$20+AA368*'[2]1. Standard_Cost'!$C$20</f>
        <v>0</v>
      </c>
      <c r="AC368" s="105"/>
      <c r="AD368" s="206"/>
      <c r="AE368" s="196">
        <f>SUM(AD368,AC368,AB368,Y368,U368,T368,S368,R368)*'[2]1. Standard_Cost'!B386</f>
        <v>0</v>
      </c>
      <c r="AF368" s="196">
        <f t="shared" si="643"/>
        <v>0</v>
      </c>
      <c r="AG368" s="198"/>
      <c r="AH368" s="198"/>
      <c r="AI368" s="198"/>
      <c r="AJ368" s="199"/>
      <c r="AK368" s="199"/>
      <c r="AL368" s="199"/>
      <c r="AM368" s="196">
        <f>AG368*'[4]1. Standard_Cost'!B382+'[4]Incremental_Cost Year 2'!AH388*'[4]1. Standard_Cost'!C382+'[4]Incremental_Cost Year 2'!AI388*'[4]1. Standard_Cost'!D382+'[4]Incremental_Cost Year 2'!AJ388+'[4]Incremental_Cost Year 2'!AL388+AK368</f>
        <v>0</v>
      </c>
      <c r="AN368" s="196">
        <f>AM368*'[4]1. Standard_Cost'!C386</f>
        <v>0</v>
      </c>
      <c r="AO368" s="199"/>
      <c r="AQ368" s="104">
        <f t="shared" si="638"/>
        <v>0</v>
      </c>
      <c r="AR368" s="104">
        <f t="shared" si="639"/>
        <v>0</v>
      </c>
      <c r="AS368" s="104">
        <f t="shared" si="640"/>
        <v>0</v>
      </c>
      <c r="AT368" s="104">
        <f t="shared" si="644"/>
        <v>0</v>
      </c>
      <c r="AU368" s="108">
        <f t="shared" si="641"/>
        <v>0</v>
      </c>
      <c r="AV368" s="108"/>
      <c r="AW368" s="108"/>
      <c r="AX368" s="108"/>
      <c r="AY368" s="108"/>
      <c r="AZ368" s="108"/>
      <c r="BA368" s="109">
        <f t="shared" si="642"/>
        <v>0</v>
      </c>
    </row>
    <row r="369" spans="1:53" ht="24.6" customHeight="1" outlineLevel="1" x14ac:dyDescent="0.2">
      <c r="A369" s="68"/>
      <c r="B369" s="141"/>
      <c r="C369" s="251"/>
      <c r="D369" s="208" t="s">
        <v>545</v>
      </c>
      <c r="E369" s="113" t="s">
        <v>303</v>
      </c>
      <c r="F369" s="114" t="s">
        <v>632</v>
      </c>
      <c r="G369" s="115" t="s">
        <v>635</v>
      </c>
      <c r="H369" s="122" t="s">
        <v>304</v>
      </c>
      <c r="I369" s="117"/>
      <c r="J369" s="117"/>
      <c r="K369" s="117"/>
      <c r="L369" s="201">
        <f>SUM(L365:L368)</f>
        <v>0</v>
      </c>
      <c r="M369" s="201">
        <f>SUM(M365:M368)</f>
        <v>0</v>
      </c>
      <c r="N369" s="117"/>
      <c r="O369" s="117"/>
      <c r="P369" s="117"/>
      <c r="Q369" s="117"/>
      <c r="R369" s="202">
        <f>SUM(R365:R368)</f>
        <v>60000</v>
      </c>
      <c r="S369" s="202">
        <f>SUM(S365:S368)</f>
        <v>200000</v>
      </c>
      <c r="T369" s="202">
        <f>SUM(T365:T368)</f>
        <v>0</v>
      </c>
      <c r="U369" s="202">
        <f>SUM(U365:U368)</f>
        <v>20000</v>
      </c>
      <c r="V369" s="203"/>
      <c r="W369" s="203"/>
      <c r="X369" s="203"/>
      <c r="Y369" s="201">
        <f>SUM(Y365:Y368)</f>
        <v>0</v>
      </c>
      <c r="Z369" s="117"/>
      <c r="AA369" s="117"/>
      <c r="AB369" s="201">
        <f t="shared" ref="AB369:AF369" si="645">SUM(AB365:AB368)</f>
        <v>105000</v>
      </c>
      <c r="AC369" s="118">
        <f t="shared" si="645"/>
        <v>0</v>
      </c>
      <c r="AD369" s="201">
        <f t="shared" si="645"/>
        <v>0</v>
      </c>
      <c r="AE369" s="201">
        <f t="shared" si="645"/>
        <v>77000</v>
      </c>
      <c r="AF369" s="201">
        <f t="shared" si="645"/>
        <v>77000</v>
      </c>
      <c r="AG369" s="203"/>
      <c r="AH369" s="203"/>
      <c r="AI369" s="203"/>
      <c r="AJ369" s="202">
        <f>SUM(AJ365:AJ368)</f>
        <v>0</v>
      </c>
      <c r="AK369" s="202">
        <f>SUM(AK365:AK368)</f>
        <v>0</v>
      </c>
      <c r="AL369" s="202">
        <f>SUM(AL365:AL368)</f>
        <v>0</v>
      </c>
      <c r="AM369" s="201">
        <f>SUM(AM365:AM368)</f>
        <v>0</v>
      </c>
      <c r="AN369" s="201">
        <f>SUM(AN365:AN368)</f>
        <v>0</v>
      </c>
      <c r="AO369" s="204"/>
      <c r="AP369" s="120"/>
      <c r="AQ369" s="121">
        <f t="shared" ref="AQ369:BA369" si="646">SUM(AQ365:AQ368)</f>
        <v>0</v>
      </c>
      <c r="AR369" s="121">
        <f t="shared" si="646"/>
        <v>77000</v>
      </c>
      <c r="AS369" s="121">
        <f t="shared" si="646"/>
        <v>0</v>
      </c>
      <c r="AT369" s="121">
        <f t="shared" si="646"/>
        <v>77000</v>
      </c>
      <c r="AU369" s="121">
        <f t="shared" si="646"/>
        <v>77000</v>
      </c>
      <c r="AV369" s="121">
        <f t="shared" si="646"/>
        <v>0</v>
      </c>
      <c r="AW369" s="121">
        <f t="shared" si="646"/>
        <v>0</v>
      </c>
      <c r="AX369" s="121">
        <f t="shared" si="646"/>
        <v>0</v>
      </c>
      <c r="AY369" s="121">
        <f t="shared" si="646"/>
        <v>0</v>
      </c>
      <c r="AZ369" s="121">
        <f t="shared" si="646"/>
        <v>0</v>
      </c>
      <c r="BA369" s="121">
        <f t="shared" si="646"/>
        <v>0</v>
      </c>
    </row>
    <row r="370" spans="1:53" ht="14.1" customHeight="1" outlineLevel="2" x14ac:dyDescent="0.2">
      <c r="A370" s="68"/>
      <c r="B370" s="94"/>
      <c r="C370" s="251"/>
      <c r="D370" s="205"/>
      <c r="E370" s="205"/>
      <c r="F370" s="97"/>
      <c r="G370" s="98"/>
      <c r="H370" s="99" t="s">
        <v>557</v>
      </c>
      <c r="I370" s="100" t="s">
        <v>4</v>
      </c>
      <c r="J370" s="101">
        <v>1</v>
      </c>
      <c r="K370" s="101">
        <v>4</v>
      </c>
      <c r="L370" s="195">
        <f>IF(I370&lt;&gt;0,((VLOOKUP(I370,'1. Standard_Cost'!$B$4:$D$8,2)+VLOOKUP(I370,'1. Standard_Cost'!$B$4:$D$8,3))*J370*K370),"0")</f>
        <v>320400</v>
      </c>
      <c r="M370" s="195">
        <f>L370*'1. Standard_Cost'!F4</f>
        <v>53506.8</v>
      </c>
      <c r="N370" s="103"/>
      <c r="O370" s="103"/>
      <c r="P370" s="103"/>
      <c r="Q370" s="103"/>
      <c r="R370" s="196">
        <f>+N370*P370*'[2]1. Standard_Cost'!$B$12</f>
        <v>0</v>
      </c>
      <c r="S370" s="196">
        <f>+N370*O370*P370*'[2]1. Standard_Cost'!$C$12</f>
        <v>0</v>
      </c>
      <c r="T370" s="196">
        <f>+N370*P370*Q370*'[2]1. Standard_Cost'!$D$12</f>
        <v>0</v>
      </c>
      <c r="U370" s="196">
        <f>+N370*O370*'[2]1. Standard_Cost'!$E$12</f>
        <v>0</v>
      </c>
      <c r="V370" s="198"/>
      <c r="W370" s="198"/>
      <c r="X370" s="198"/>
      <c r="Y370" s="196">
        <f>+V370*((X370*'[2]1. Standard_Cost'!$B$16)+(W370*X370*'[2]1. Standard_Cost'!$C$16))</f>
        <v>0</v>
      </c>
      <c r="Z370" s="103"/>
      <c r="AA370" s="103"/>
      <c r="AB370" s="196">
        <f>+Z370*'[2]1. Standard_Cost'!$B$20+AA370*'[2]1. Standard_Cost'!$C$20</f>
        <v>0</v>
      </c>
      <c r="AC370" s="105"/>
      <c r="AD370" s="206"/>
      <c r="AE370" s="196">
        <f>SUM(AD370,AC370,AB370,Y370,U370,T370,S370,R370)*'[2]1. Standard_Cost'!B386</f>
        <v>0</v>
      </c>
      <c r="AF370" s="196">
        <f>SUM(AD370,AE370)</f>
        <v>0</v>
      </c>
      <c r="AG370" s="198"/>
      <c r="AH370" s="198"/>
      <c r="AI370" s="198"/>
      <c r="AJ370" s="199"/>
      <c r="AK370" s="199"/>
      <c r="AL370" s="199"/>
      <c r="AM370" s="196">
        <f>AG370*'[4]1. Standard_Cost'!B382+'[4]Incremental_Cost Year 2'!AH390*'[4]1. Standard_Cost'!C382+'[4]Incremental_Cost Year 2'!AI390*'[4]1. Standard_Cost'!D382+'[4]Incremental_Cost Year 2'!AJ390+'[4]Incremental_Cost Year 2'!AL390+AK370</f>
        <v>0</v>
      </c>
      <c r="AN370" s="196">
        <f>AM370*'[4]1. Standard_Cost'!C386</f>
        <v>0</v>
      </c>
      <c r="AO370" s="199"/>
      <c r="AQ370" s="104">
        <f t="shared" ref="AQ370:AQ373" si="647">L370+M370</f>
        <v>373906.8</v>
      </c>
      <c r="AR370" s="104">
        <f t="shared" ref="AR370:AR373" si="648">AF370</f>
        <v>0</v>
      </c>
      <c r="AS370" s="104">
        <f t="shared" ref="AS370:AS373" si="649">AM370+AN370</f>
        <v>0</v>
      </c>
      <c r="AT370" s="104">
        <f>SUM(AQ370,AR370,AS370)</f>
        <v>373906.8</v>
      </c>
      <c r="AU370" s="108">
        <f t="shared" ref="AU370:AU373" si="650">AT370</f>
        <v>373906.8</v>
      </c>
      <c r="AV370" s="108"/>
      <c r="AW370" s="108"/>
      <c r="AX370" s="108"/>
      <c r="AY370" s="108"/>
      <c r="AZ370" s="108"/>
      <c r="BA370" s="109">
        <f t="shared" ref="BA370:BA373" si="651">SUM(AU370:AZ370)-AT370</f>
        <v>0</v>
      </c>
    </row>
    <row r="371" spans="1:53" ht="14.1" customHeight="1" outlineLevel="2" x14ac:dyDescent="0.2">
      <c r="A371" s="68"/>
      <c r="B371" s="94"/>
      <c r="C371" s="251"/>
      <c r="D371" s="207"/>
      <c r="E371" s="207"/>
      <c r="F371" s="110"/>
      <c r="G371" s="111"/>
      <c r="H371" s="99" t="s">
        <v>558</v>
      </c>
      <c r="I371" s="100"/>
      <c r="J371" s="101"/>
      <c r="K371" s="101"/>
      <c r="L371" s="195" t="str">
        <f>IF(I371&lt;&gt;0,((VLOOKUP(I371,'[2]1. Standard_Cost'!$B$4:$D$8,2)+VLOOKUP(I371,'[2]1. Standard_Cost'!$B$4:$D$8,3))*J371*K371),"0")</f>
        <v>0</v>
      </c>
      <c r="M371" s="195">
        <f>L371*'[2]1. Standard_Cost'!F362</f>
        <v>0</v>
      </c>
      <c r="N371" s="103">
        <v>1</v>
      </c>
      <c r="O371" s="103">
        <v>1</v>
      </c>
      <c r="P371" s="103">
        <v>140</v>
      </c>
      <c r="Q371" s="103"/>
      <c r="R371" s="196">
        <f>+N371*P371*'1. Standard_Cost'!$B$12</f>
        <v>210000</v>
      </c>
      <c r="S371" s="196">
        <f>+N371*O371*P371*'1. Standard_Cost'!$C$12</f>
        <v>350000</v>
      </c>
      <c r="T371" s="196">
        <f>+N371*P371*Q371*'[2]1. Standard_Cost'!$D$12</f>
        <v>0</v>
      </c>
      <c r="U371" s="196">
        <f>+N371*O371*'1. Standard_Cost'!$E$12</f>
        <v>5000</v>
      </c>
      <c r="V371" s="198"/>
      <c r="W371" s="198"/>
      <c r="X371" s="198"/>
      <c r="Y371" s="196">
        <f>+V371*((X371*'[2]1. Standard_Cost'!$B$16)+(W371*X371*'[2]1. Standard_Cost'!$C$16))</f>
        <v>0</v>
      </c>
      <c r="Z371" s="103"/>
      <c r="AA371" s="103">
        <v>3</v>
      </c>
      <c r="AB371" s="196">
        <f>+Z371*'1. Standard_Cost'!$B$20+AA371*'1. Standard_Cost'!$C$20</f>
        <v>105000</v>
      </c>
      <c r="AC371" s="105"/>
      <c r="AD371" s="206"/>
      <c r="AE371" s="196">
        <f>SUM(AD371,AC371,AB371,Y371,U371,T371,S371,R371)*'1. Standard_Cost'!B28</f>
        <v>134000</v>
      </c>
      <c r="AF371" s="196">
        <f t="shared" ref="AF371:AF373" si="652">SUM(AD371,AE371)</f>
        <v>134000</v>
      </c>
      <c r="AG371" s="198"/>
      <c r="AH371" s="198">
        <v>0</v>
      </c>
      <c r="AI371" s="198">
        <v>0</v>
      </c>
      <c r="AJ371" s="199"/>
      <c r="AK371" s="199"/>
      <c r="AL371" s="199"/>
      <c r="AM371" s="196">
        <f>AG371*'[4]1. Standard_Cost'!B382+'[4]Incremental_Cost Year 2'!AH391*'[4]1. Standard_Cost'!C382+'[4]Incremental_Cost Year 2'!AI391*'[4]1. Standard_Cost'!D382+'[4]Incremental_Cost Year 2'!AJ391+'[4]Incremental_Cost Year 2'!AL391+AK371</f>
        <v>0</v>
      </c>
      <c r="AN371" s="196">
        <f>AM371*'[4]1. Standard_Cost'!C386</f>
        <v>0</v>
      </c>
      <c r="AO371" s="199"/>
      <c r="AQ371" s="104">
        <f t="shared" si="647"/>
        <v>0</v>
      </c>
      <c r="AR371" s="104">
        <f t="shared" si="648"/>
        <v>134000</v>
      </c>
      <c r="AS371" s="104">
        <f t="shared" si="649"/>
        <v>0</v>
      </c>
      <c r="AT371" s="104">
        <f t="shared" ref="AT371:AT373" si="653">SUM(AQ371,AR371,AS371)</f>
        <v>134000</v>
      </c>
      <c r="AU371" s="108">
        <f t="shared" si="650"/>
        <v>134000</v>
      </c>
      <c r="AV371" s="108">
        <v>0</v>
      </c>
      <c r="AW371" s="108"/>
      <c r="AX371" s="108"/>
      <c r="AY371" s="108"/>
      <c r="AZ371" s="108"/>
      <c r="BA371" s="109">
        <f t="shared" si="651"/>
        <v>0</v>
      </c>
    </row>
    <row r="372" spans="1:53" ht="14.1" customHeight="1" outlineLevel="2" x14ac:dyDescent="0.2">
      <c r="A372" s="68"/>
      <c r="B372" s="94"/>
      <c r="C372" s="251"/>
      <c r="D372" s="207"/>
      <c r="E372" s="207"/>
      <c r="F372" s="110"/>
      <c r="G372" s="111"/>
      <c r="H372" s="99" t="s">
        <v>559</v>
      </c>
      <c r="I372" s="100"/>
      <c r="J372" s="101"/>
      <c r="K372" s="101"/>
      <c r="L372" s="195" t="str">
        <f>IF(I372&lt;&gt;0,((VLOOKUP(I372,'[2]1. Standard_Cost'!$B$4:$D$8,2)+VLOOKUP(I372,'[2]1. Standard_Cost'!$B$4:$D$8,3))*J372*K372),"0")</f>
        <v>0</v>
      </c>
      <c r="M372" s="195">
        <f>L372*'[2]1. Standard_Cost'!F362</f>
        <v>0</v>
      </c>
      <c r="N372" s="103"/>
      <c r="O372" s="103"/>
      <c r="P372" s="103"/>
      <c r="Q372" s="103"/>
      <c r="R372" s="196">
        <f>+N372*P372*'[2]1. Standard_Cost'!$B$12</f>
        <v>0</v>
      </c>
      <c r="S372" s="196">
        <f>+N372*O372*P372*'[2]1. Standard_Cost'!$C$12</f>
        <v>0</v>
      </c>
      <c r="T372" s="196">
        <f>+N372*P372*Q372*'[2]1. Standard_Cost'!$D$12</f>
        <v>0</v>
      </c>
      <c r="U372" s="196">
        <f>+N372*O372*'[2]1. Standard_Cost'!$E$12</f>
        <v>0</v>
      </c>
      <c r="V372" s="198"/>
      <c r="W372" s="198"/>
      <c r="X372" s="198"/>
      <c r="Y372" s="196">
        <f>+V372*((X372*'[2]1. Standard_Cost'!$B$16)+(W372*X372*'[2]1. Standard_Cost'!$C$16))</f>
        <v>0</v>
      </c>
      <c r="Z372" s="103"/>
      <c r="AA372" s="103"/>
      <c r="AB372" s="196">
        <f>+Z372*'[2]1. Standard_Cost'!$B$20+AA372*'[2]1. Standard_Cost'!$C$20</f>
        <v>0</v>
      </c>
      <c r="AC372" s="105">
        <v>62000</v>
      </c>
      <c r="AD372" s="206"/>
      <c r="AE372" s="196">
        <f>SUM(AD372,AC372,AB372,Y372,U372,T372,S372,R372)*'1. Standard_Cost'!B28</f>
        <v>12400</v>
      </c>
      <c r="AF372" s="196">
        <f t="shared" si="652"/>
        <v>12400</v>
      </c>
      <c r="AG372" s="198"/>
      <c r="AH372" s="198"/>
      <c r="AI372" s="198"/>
      <c r="AJ372" s="199"/>
      <c r="AK372" s="199"/>
      <c r="AL372" s="199"/>
      <c r="AM372" s="196">
        <f>AG372*'[4]1. Standard_Cost'!B382+'[4]Incremental_Cost Year 2'!AH392*'[4]1. Standard_Cost'!C382+'[4]Incremental_Cost Year 2'!AI392*'[4]1. Standard_Cost'!D382+'[4]Incremental_Cost Year 2'!AJ392+'[4]Incremental_Cost Year 2'!AL392+AK372</f>
        <v>0</v>
      </c>
      <c r="AN372" s="196">
        <f>AM372*'[4]1. Standard_Cost'!C386</f>
        <v>0</v>
      </c>
      <c r="AO372" s="199"/>
      <c r="AQ372" s="104">
        <f t="shared" si="647"/>
        <v>0</v>
      </c>
      <c r="AR372" s="104">
        <f t="shared" si="648"/>
        <v>12400</v>
      </c>
      <c r="AS372" s="104">
        <f t="shared" si="649"/>
        <v>0</v>
      </c>
      <c r="AT372" s="104">
        <f t="shared" si="653"/>
        <v>12400</v>
      </c>
      <c r="AU372" s="108">
        <f t="shared" si="650"/>
        <v>12400</v>
      </c>
      <c r="AV372" s="108"/>
      <c r="AW372" s="108"/>
      <c r="AX372" s="108"/>
      <c r="AY372" s="108"/>
      <c r="AZ372" s="108"/>
      <c r="BA372" s="109">
        <f t="shared" si="651"/>
        <v>0</v>
      </c>
    </row>
    <row r="373" spans="1:53" ht="14.1" customHeight="1" outlineLevel="2" x14ac:dyDescent="0.2">
      <c r="A373" s="68"/>
      <c r="B373" s="94"/>
      <c r="C373" s="251"/>
      <c r="D373" s="207"/>
      <c r="E373" s="207"/>
      <c r="F373" s="110"/>
      <c r="G373" s="111"/>
      <c r="H373" s="112" t="s">
        <v>179</v>
      </c>
      <c r="I373" s="100"/>
      <c r="J373" s="101"/>
      <c r="K373" s="101"/>
      <c r="L373" s="195" t="str">
        <f>IF(I373&lt;&gt;0,((VLOOKUP(I373,'[2]1. Standard_Cost'!$B$4:$D$8,2)+VLOOKUP(I373,'[2]1. Standard_Cost'!$B$4:$D$8,3))*J373*K373),"0")</f>
        <v>0</v>
      </c>
      <c r="M373" s="195">
        <f>L373*'[2]1. Standard_Cost'!F362</f>
        <v>0</v>
      </c>
      <c r="N373" s="103"/>
      <c r="O373" s="103"/>
      <c r="P373" s="103"/>
      <c r="Q373" s="103"/>
      <c r="R373" s="196">
        <f>+N373*P373*'[2]1. Standard_Cost'!$B$12</f>
        <v>0</v>
      </c>
      <c r="S373" s="196">
        <f>+N373*O373*P373*'[2]1. Standard_Cost'!$C$12</f>
        <v>0</v>
      </c>
      <c r="T373" s="196">
        <f>+N373*P373*Q373*'[2]1. Standard_Cost'!$D$12</f>
        <v>0</v>
      </c>
      <c r="U373" s="196">
        <f>+N373*O373*'[2]1. Standard_Cost'!$E$12</f>
        <v>0</v>
      </c>
      <c r="V373" s="198"/>
      <c r="W373" s="198"/>
      <c r="X373" s="198"/>
      <c r="Y373" s="196">
        <f>+V373*((X373*'[2]1. Standard_Cost'!$B$16)+(W373*X373*'[2]1. Standard_Cost'!$C$16))</f>
        <v>0</v>
      </c>
      <c r="Z373" s="103"/>
      <c r="AA373" s="103"/>
      <c r="AB373" s="196">
        <f>+Z373*'[2]1. Standard_Cost'!$B$20+AA373*'[2]1. Standard_Cost'!$C$20</f>
        <v>0</v>
      </c>
      <c r="AC373" s="105"/>
      <c r="AD373" s="206"/>
      <c r="AE373" s="196">
        <f>SUM(AD373,AC373,AB373,Y373,U373,T373,S373,R373)*'[2]1. Standard_Cost'!B386</f>
        <v>0</v>
      </c>
      <c r="AF373" s="196">
        <f t="shared" si="652"/>
        <v>0</v>
      </c>
      <c r="AG373" s="198"/>
      <c r="AH373" s="198"/>
      <c r="AI373" s="198"/>
      <c r="AJ373" s="199"/>
      <c r="AK373" s="199"/>
      <c r="AL373" s="199"/>
      <c r="AM373" s="196">
        <f>AG373*'[4]1. Standard_Cost'!B382+'[4]Incremental_Cost Year 2'!AH393*'[4]1. Standard_Cost'!C382+'[4]Incremental_Cost Year 2'!AI393*'[4]1. Standard_Cost'!D382+'[4]Incremental_Cost Year 2'!AJ393+'[4]Incremental_Cost Year 2'!AL393+AK373</f>
        <v>0</v>
      </c>
      <c r="AN373" s="196">
        <f>AM373*'[4]1. Standard_Cost'!C386</f>
        <v>0</v>
      </c>
      <c r="AO373" s="199"/>
      <c r="AQ373" s="104">
        <f t="shared" si="647"/>
        <v>0</v>
      </c>
      <c r="AR373" s="104">
        <f t="shared" si="648"/>
        <v>0</v>
      </c>
      <c r="AS373" s="104">
        <f t="shared" si="649"/>
        <v>0</v>
      </c>
      <c r="AT373" s="104">
        <f t="shared" si="653"/>
        <v>0</v>
      </c>
      <c r="AU373" s="108">
        <f t="shared" si="650"/>
        <v>0</v>
      </c>
      <c r="AV373" s="108"/>
      <c r="AW373" s="108"/>
      <c r="AX373" s="108"/>
      <c r="AY373" s="108"/>
      <c r="AZ373" s="108"/>
      <c r="BA373" s="109">
        <f t="shared" si="651"/>
        <v>0</v>
      </c>
    </row>
    <row r="374" spans="1:53" ht="25.7" customHeight="1" outlineLevel="1" x14ac:dyDescent="0.2">
      <c r="A374" s="68"/>
      <c r="B374" s="94"/>
      <c r="C374" s="251"/>
      <c r="D374" s="208" t="s">
        <v>545</v>
      </c>
      <c r="E374" s="113" t="s">
        <v>780</v>
      </c>
      <c r="F374" s="114" t="s">
        <v>636</v>
      </c>
      <c r="G374" s="115" t="s">
        <v>637</v>
      </c>
      <c r="H374" s="122" t="s">
        <v>305</v>
      </c>
      <c r="I374" s="117"/>
      <c r="J374" s="117"/>
      <c r="K374" s="117"/>
      <c r="L374" s="201">
        <f>SUM(L370:L373)</f>
        <v>320400</v>
      </c>
      <c r="M374" s="201">
        <f>SUM(M370:M373)</f>
        <v>53506.8</v>
      </c>
      <c r="N374" s="117"/>
      <c r="O374" s="117"/>
      <c r="P374" s="117"/>
      <c r="Q374" s="117"/>
      <c r="R374" s="202">
        <f>SUM(R370:R373)</f>
        <v>210000</v>
      </c>
      <c r="S374" s="202">
        <f>SUM(S370:S373)</f>
        <v>350000</v>
      </c>
      <c r="T374" s="202">
        <f>SUM(T370:T373)</f>
        <v>0</v>
      </c>
      <c r="U374" s="202">
        <f>SUM(U370:U373)</f>
        <v>5000</v>
      </c>
      <c r="V374" s="203"/>
      <c r="W374" s="203"/>
      <c r="X374" s="203"/>
      <c r="Y374" s="201">
        <f>SUM(Y370:Y373)</f>
        <v>0</v>
      </c>
      <c r="Z374" s="117"/>
      <c r="AA374" s="117"/>
      <c r="AB374" s="201">
        <f t="shared" ref="AB374:AF374" si="654">SUM(AB370:AB373)</f>
        <v>105000</v>
      </c>
      <c r="AC374" s="118">
        <f t="shared" si="654"/>
        <v>62000</v>
      </c>
      <c r="AD374" s="201">
        <f t="shared" si="654"/>
        <v>0</v>
      </c>
      <c r="AE374" s="201">
        <f t="shared" si="654"/>
        <v>146400</v>
      </c>
      <c r="AF374" s="201">
        <f t="shared" si="654"/>
        <v>146400</v>
      </c>
      <c r="AG374" s="203"/>
      <c r="AH374" s="203"/>
      <c r="AI374" s="203"/>
      <c r="AJ374" s="202">
        <f>SUM(AJ370:AJ373)</f>
        <v>0</v>
      </c>
      <c r="AK374" s="202">
        <f>SUM(AK370:AK373)</f>
        <v>0</v>
      </c>
      <c r="AL374" s="202">
        <f>SUM(AL370:AL373)</f>
        <v>0</v>
      </c>
      <c r="AM374" s="201">
        <f>SUM(AM370:AM373)</f>
        <v>0</v>
      </c>
      <c r="AN374" s="201">
        <f>SUM(AN370:AN373)</f>
        <v>0</v>
      </c>
      <c r="AO374" s="204"/>
      <c r="AP374" s="120"/>
      <c r="AQ374" s="121">
        <f t="shared" ref="AQ374:BA374" si="655">SUM(AQ370:AQ373)</f>
        <v>373906.8</v>
      </c>
      <c r="AR374" s="121">
        <f t="shared" si="655"/>
        <v>146400</v>
      </c>
      <c r="AS374" s="121">
        <f t="shared" si="655"/>
        <v>0</v>
      </c>
      <c r="AT374" s="121">
        <f t="shared" si="655"/>
        <v>520306.8</v>
      </c>
      <c r="AU374" s="121">
        <f t="shared" si="655"/>
        <v>520306.8</v>
      </c>
      <c r="AV374" s="121">
        <f t="shared" si="655"/>
        <v>0</v>
      </c>
      <c r="AW374" s="121">
        <f t="shared" si="655"/>
        <v>0</v>
      </c>
      <c r="AX374" s="121">
        <f t="shared" si="655"/>
        <v>0</v>
      </c>
      <c r="AY374" s="121">
        <f t="shared" si="655"/>
        <v>0</v>
      </c>
      <c r="AZ374" s="121">
        <f t="shared" si="655"/>
        <v>0</v>
      </c>
      <c r="BA374" s="121">
        <f t="shared" si="655"/>
        <v>0</v>
      </c>
    </row>
    <row r="375" spans="1:53" ht="14.1" customHeight="1" outlineLevel="2" x14ac:dyDescent="0.2">
      <c r="A375" s="68"/>
      <c r="B375" s="94"/>
      <c r="C375" s="251"/>
      <c r="D375" s="205"/>
      <c r="E375" s="205"/>
      <c r="F375" s="97"/>
      <c r="G375" s="98"/>
      <c r="H375" s="99" t="s">
        <v>551</v>
      </c>
      <c r="I375" s="100"/>
      <c r="J375" s="101"/>
      <c r="K375" s="101"/>
      <c r="L375" s="195" t="str">
        <f>IF(I375&lt;&gt;0,((VLOOKUP(I375,'[2]1. Standard_Cost'!$B$4:$D$8,2)+VLOOKUP(I375,'[2]1. Standard_Cost'!$B$4:$D$8,3))*J375*K375),"0")</f>
        <v>0</v>
      </c>
      <c r="M375" s="195">
        <f>L375*'[2]1. Standard_Cost'!F362</f>
        <v>0</v>
      </c>
      <c r="N375" s="103"/>
      <c r="O375" s="103"/>
      <c r="P375" s="103"/>
      <c r="Q375" s="103"/>
      <c r="R375" s="196">
        <f>+N375*P375*'[2]1. Standard_Cost'!$B$12</f>
        <v>0</v>
      </c>
      <c r="S375" s="196">
        <f>+N375*O375*P375*'[2]1. Standard_Cost'!$C$12</f>
        <v>0</v>
      </c>
      <c r="T375" s="196">
        <f>+N375*P375*Q375*'[2]1. Standard_Cost'!$D$12</f>
        <v>0</v>
      </c>
      <c r="U375" s="196">
        <f>+N375*O375*'[2]1. Standard_Cost'!$E$12</f>
        <v>0</v>
      </c>
      <c r="V375" s="198"/>
      <c r="W375" s="198"/>
      <c r="X375" s="198"/>
      <c r="Y375" s="196">
        <f>+V375*((X375*'[2]1. Standard_Cost'!$B$16)+(W375*X375*'[2]1. Standard_Cost'!$C$16))</f>
        <v>0</v>
      </c>
      <c r="Z375" s="103"/>
      <c r="AA375" s="103">
        <v>3</v>
      </c>
      <c r="AB375" s="196">
        <f>+Z375*'1. Standard_Cost'!$B$20+AA375*'1. Standard_Cost'!$C$20</f>
        <v>105000</v>
      </c>
      <c r="AC375" s="105"/>
      <c r="AD375" s="206"/>
      <c r="AE375" s="196">
        <f>SUM(AD375,AC375,AB375,Y375,U375,T375,S375,R375)*'1. Standard_Cost'!B28</f>
        <v>21000</v>
      </c>
      <c r="AF375" s="196">
        <f>SUM(AD375,AE375)</f>
        <v>21000</v>
      </c>
      <c r="AG375" s="198"/>
      <c r="AH375" s="198"/>
      <c r="AI375" s="198"/>
      <c r="AJ375" s="199"/>
      <c r="AK375" s="199"/>
      <c r="AL375" s="199"/>
      <c r="AM375" s="196">
        <f>AG375*'[4]1. Standard_Cost'!B382+'[4]Incremental_Cost Year 2'!AH395*'[4]1. Standard_Cost'!C382+'[4]Incremental_Cost Year 2'!AI395*'[4]1. Standard_Cost'!D382+'[4]Incremental_Cost Year 2'!AJ395+'[4]Incremental_Cost Year 2'!AL395+AK375</f>
        <v>0</v>
      </c>
      <c r="AN375" s="196">
        <f>AM375*'[4]1. Standard_Cost'!C386</f>
        <v>0</v>
      </c>
      <c r="AO375" s="199"/>
      <c r="AQ375" s="104">
        <f t="shared" ref="AQ375:AQ378" si="656">L375+M375</f>
        <v>0</v>
      </c>
      <c r="AR375" s="104">
        <f t="shared" ref="AR375:AR378" si="657">AF375</f>
        <v>21000</v>
      </c>
      <c r="AS375" s="104">
        <f t="shared" ref="AS375:AS378" si="658">AM375+AN375</f>
        <v>0</v>
      </c>
      <c r="AT375" s="104">
        <f>SUM(AQ375,AR375,AS375)</f>
        <v>21000</v>
      </c>
      <c r="AU375" s="108">
        <f t="shared" ref="AU375:AU378" si="659">AT375</f>
        <v>21000</v>
      </c>
      <c r="AV375" s="108"/>
      <c r="AW375" s="108"/>
      <c r="AX375" s="108"/>
      <c r="AY375" s="108"/>
      <c r="AZ375" s="108"/>
      <c r="BA375" s="109">
        <f t="shared" ref="BA375:BA378" si="660">SUM(AU375:AZ375)-AT375</f>
        <v>0</v>
      </c>
    </row>
    <row r="376" spans="1:53" ht="14.1" customHeight="1" outlineLevel="2" x14ac:dyDescent="0.2">
      <c r="A376" s="68"/>
      <c r="B376" s="94"/>
      <c r="C376" s="251"/>
      <c r="D376" s="207"/>
      <c r="E376" s="207"/>
      <c r="F376" s="110"/>
      <c r="G376" s="111"/>
      <c r="H376" s="99" t="s">
        <v>552</v>
      </c>
      <c r="I376" s="100"/>
      <c r="J376" s="101"/>
      <c r="K376" s="101"/>
      <c r="L376" s="195" t="str">
        <f>IF(I376&lt;&gt;0,((VLOOKUP(I376,'[2]1. Standard_Cost'!$B$4:$D$8,2)+VLOOKUP(I376,'[2]1. Standard_Cost'!$B$4:$D$8,3))*J376*K376),"0")</f>
        <v>0</v>
      </c>
      <c r="M376" s="195">
        <f>L376*'[2]1. Standard_Cost'!F362</f>
        <v>0</v>
      </c>
      <c r="N376" s="103">
        <v>1</v>
      </c>
      <c r="O376" s="103">
        <v>1</v>
      </c>
      <c r="P376" s="103">
        <v>140</v>
      </c>
      <c r="Q376" s="103"/>
      <c r="R376" s="196">
        <f>+N376*P376*'1. Standard_Cost'!$B$12</f>
        <v>210000</v>
      </c>
      <c r="S376" s="196">
        <f>+N376*O376*P376*'1. Standard_Cost'!$C$12</f>
        <v>350000</v>
      </c>
      <c r="T376" s="196">
        <f>+N376*P376*Q376*'[2]1. Standard_Cost'!$D$12</f>
        <v>0</v>
      </c>
      <c r="U376" s="196">
        <f>+N376*O376*'1. Standard_Cost'!$E$12</f>
        <v>5000</v>
      </c>
      <c r="V376" s="198"/>
      <c r="W376" s="198"/>
      <c r="X376" s="198"/>
      <c r="Y376" s="196">
        <f>+V376*((X376*'[2]1. Standard_Cost'!$B$16)+(W376*X376*'[2]1. Standard_Cost'!$C$16))</f>
        <v>0</v>
      </c>
      <c r="Z376" s="103"/>
      <c r="AA376" s="103"/>
      <c r="AB376" s="196">
        <f>+Z376*'[2]1. Standard_Cost'!$B$20+AA376*'[2]1. Standard_Cost'!$C$20</f>
        <v>0</v>
      </c>
      <c r="AC376" s="105"/>
      <c r="AD376" s="206"/>
      <c r="AE376" s="196">
        <f>SUM(AD376,AC376,AB376,Y376,U376,T376,S376,R376)*'1. Standard_Cost'!B28</f>
        <v>113000</v>
      </c>
      <c r="AF376" s="196">
        <f t="shared" ref="AF376:AF378" si="661">SUM(AD376,AE376)</f>
        <v>113000</v>
      </c>
      <c r="AG376" s="198"/>
      <c r="AH376" s="198">
        <v>0</v>
      </c>
      <c r="AI376" s="198">
        <v>0</v>
      </c>
      <c r="AJ376" s="199"/>
      <c r="AK376" s="199"/>
      <c r="AL376" s="199"/>
      <c r="AM376" s="196">
        <f>AG376*'[4]1. Standard_Cost'!B382+'[4]Incremental_Cost Year 2'!AH396*'[4]1. Standard_Cost'!C382+'[4]Incremental_Cost Year 2'!AI396*'[4]1. Standard_Cost'!D382+'[4]Incremental_Cost Year 2'!AJ396+'[4]Incremental_Cost Year 2'!AL396+AK376</f>
        <v>0</v>
      </c>
      <c r="AN376" s="196">
        <f>AM376*'[4]1. Standard_Cost'!C386</f>
        <v>0</v>
      </c>
      <c r="AO376" s="199"/>
      <c r="AQ376" s="104">
        <f t="shared" si="656"/>
        <v>0</v>
      </c>
      <c r="AR376" s="104">
        <f t="shared" si="657"/>
        <v>113000</v>
      </c>
      <c r="AS376" s="104">
        <f t="shared" si="658"/>
        <v>0</v>
      </c>
      <c r="AT376" s="104">
        <f t="shared" ref="AT376:AT378" si="662">SUM(AQ376,AR376,AS376)</f>
        <v>113000</v>
      </c>
      <c r="AU376" s="108">
        <f t="shared" si="659"/>
        <v>113000</v>
      </c>
      <c r="AV376" s="108">
        <v>0</v>
      </c>
      <c r="AW376" s="108"/>
      <c r="AX376" s="108"/>
      <c r="AY376" s="108"/>
      <c r="AZ376" s="108"/>
      <c r="BA376" s="109">
        <f t="shared" si="660"/>
        <v>0</v>
      </c>
    </row>
    <row r="377" spans="1:53" ht="14.1" customHeight="1" outlineLevel="2" x14ac:dyDescent="0.2">
      <c r="A377" s="68"/>
      <c r="B377" s="94"/>
      <c r="C377" s="251"/>
      <c r="D377" s="207"/>
      <c r="E377" s="207"/>
      <c r="F377" s="110"/>
      <c r="G377" s="111"/>
      <c r="H377" s="99" t="s">
        <v>51</v>
      </c>
      <c r="I377" s="100"/>
      <c r="J377" s="101"/>
      <c r="K377" s="101"/>
      <c r="L377" s="195" t="str">
        <f>IF(I377&lt;&gt;0,((VLOOKUP(I377,'[2]1. Standard_Cost'!$B$4:$D$8,2)+VLOOKUP(I377,'[2]1. Standard_Cost'!$B$4:$D$8,3))*J377*K377),"0")</f>
        <v>0</v>
      </c>
      <c r="M377" s="195">
        <f>L377*'[2]1. Standard_Cost'!F362</f>
        <v>0</v>
      </c>
      <c r="N377" s="103"/>
      <c r="O377" s="103"/>
      <c r="P377" s="103"/>
      <c r="Q377" s="103"/>
      <c r="R377" s="196">
        <f>+N377*P377*'[2]1. Standard_Cost'!$B$12</f>
        <v>0</v>
      </c>
      <c r="S377" s="196">
        <f>+N377*O377*P377*'[2]1. Standard_Cost'!$C$12</f>
        <v>0</v>
      </c>
      <c r="T377" s="196">
        <f>+N377*P377*Q377*'[2]1. Standard_Cost'!$D$12</f>
        <v>0</v>
      </c>
      <c r="U377" s="196">
        <f>+N377*O377*'[2]1. Standard_Cost'!$E$12</f>
        <v>0</v>
      </c>
      <c r="V377" s="198"/>
      <c r="W377" s="198"/>
      <c r="X377" s="198"/>
      <c r="Y377" s="196">
        <f>+V377*((X377*'[2]1. Standard_Cost'!$B$16)+(W377*X377*'[2]1. Standard_Cost'!$C$16))</f>
        <v>0</v>
      </c>
      <c r="Z377" s="103"/>
      <c r="AA377" s="103"/>
      <c r="AB377" s="196">
        <f>+Z377*'[2]1. Standard_Cost'!$B$20+AA377*'[2]1. Standard_Cost'!$C$20</f>
        <v>0</v>
      </c>
      <c r="AC377" s="105"/>
      <c r="AD377" s="206"/>
      <c r="AE377" s="196">
        <f>SUM(AD377,AC377,AB377,Y377,U377,T377,S377,R377)*'[2]1. Standard_Cost'!B386</f>
        <v>0</v>
      </c>
      <c r="AF377" s="196">
        <f t="shared" si="661"/>
        <v>0</v>
      </c>
      <c r="AG377" s="198"/>
      <c r="AH377" s="198"/>
      <c r="AI377" s="198"/>
      <c r="AJ377" s="199"/>
      <c r="AK377" s="199"/>
      <c r="AL377" s="199"/>
      <c r="AM377" s="196">
        <f>AG377*'[4]1. Standard_Cost'!B382+'[4]Incremental_Cost Year 2'!AH397*'[4]1. Standard_Cost'!C382+'[4]Incremental_Cost Year 2'!AI397*'[4]1. Standard_Cost'!D382+'[4]Incremental_Cost Year 2'!AJ397+'[4]Incremental_Cost Year 2'!AL397+AK377</f>
        <v>0</v>
      </c>
      <c r="AN377" s="196">
        <f>AM377*'[4]1. Standard_Cost'!C386</f>
        <v>0</v>
      </c>
      <c r="AO377" s="199"/>
      <c r="AQ377" s="104">
        <f t="shared" si="656"/>
        <v>0</v>
      </c>
      <c r="AR377" s="104">
        <f t="shared" si="657"/>
        <v>0</v>
      </c>
      <c r="AS377" s="104">
        <f t="shared" si="658"/>
        <v>0</v>
      </c>
      <c r="AT377" s="104">
        <f t="shared" si="662"/>
        <v>0</v>
      </c>
      <c r="AU377" s="108">
        <f t="shared" si="659"/>
        <v>0</v>
      </c>
      <c r="AV377" s="108"/>
      <c r="AW377" s="108"/>
      <c r="AX377" s="108"/>
      <c r="AY377" s="108"/>
      <c r="AZ377" s="108"/>
      <c r="BA377" s="109">
        <f t="shared" si="660"/>
        <v>0</v>
      </c>
    </row>
    <row r="378" spans="1:53" ht="14.1" customHeight="1" outlineLevel="2" x14ac:dyDescent="0.2">
      <c r="A378" s="68"/>
      <c r="B378" s="94"/>
      <c r="C378" s="251"/>
      <c r="D378" s="207"/>
      <c r="E378" s="207"/>
      <c r="F378" s="110"/>
      <c r="G378" s="111"/>
      <c r="H378" s="112" t="s">
        <v>179</v>
      </c>
      <c r="I378" s="100"/>
      <c r="J378" s="101"/>
      <c r="K378" s="101"/>
      <c r="L378" s="195" t="str">
        <f>IF(I378&lt;&gt;0,((VLOOKUP(I378,'[2]1. Standard_Cost'!$B$4:$D$8,2)+VLOOKUP(I378,'[2]1. Standard_Cost'!$B$4:$D$8,3))*J378*K378),"0")</f>
        <v>0</v>
      </c>
      <c r="M378" s="195">
        <f>L378*'[2]1. Standard_Cost'!F362</f>
        <v>0</v>
      </c>
      <c r="N378" s="103"/>
      <c r="O378" s="103"/>
      <c r="P378" s="103"/>
      <c r="Q378" s="103"/>
      <c r="R378" s="196">
        <f>+N378*P378*'[2]1. Standard_Cost'!$B$12</f>
        <v>0</v>
      </c>
      <c r="S378" s="196">
        <f>+N378*O378*P378*'[2]1. Standard_Cost'!$C$12</f>
        <v>0</v>
      </c>
      <c r="T378" s="196">
        <f>+N378*P378*Q378*'[2]1. Standard_Cost'!$D$12</f>
        <v>0</v>
      </c>
      <c r="U378" s="196">
        <f>+N378*O378*'[2]1. Standard_Cost'!$E$12</f>
        <v>0</v>
      </c>
      <c r="V378" s="198"/>
      <c r="W378" s="198"/>
      <c r="X378" s="198"/>
      <c r="Y378" s="196">
        <f>+V378*((X378*'[2]1. Standard_Cost'!$B$16)+(W378*X378*'[2]1. Standard_Cost'!$C$16))</f>
        <v>0</v>
      </c>
      <c r="Z378" s="103"/>
      <c r="AA378" s="103"/>
      <c r="AB378" s="196">
        <f>+Z378*'[2]1. Standard_Cost'!$B$20+AA378*'[2]1. Standard_Cost'!$C$20</f>
        <v>0</v>
      </c>
      <c r="AC378" s="105"/>
      <c r="AD378" s="206"/>
      <c r="AE378" s="196">
        <f>SUM(AD378,AC378,AB378,Y378,U378,T378,S378,R378)*'[2]1. Standard_Cost'!B386</f>
        <v>0</v>
      </c>
      <c r="AF378" s="196">
        <f t="shared" si="661"/>
        <v>0</v>
      </c>
      <c r="AG378" s="198"/>
      <c r="AH378" s="198"/>
      <c r="AI378" s="198"/>
      <c r="AJ378" s="199"/>
      <c r="AK378" s="199"/>
      <c r="AL378" s="199"/>
      <c r="AM378" s="196">
        <f>AG378*'[4]1. Standard_Cost'!B382+'[4]Incremental_Cost Year 2'!AH398*'[4]1. Standard_Cost'!C382+'[4]Incremental_Cost Year 2'!AI398*'[4]1. Standard_Cost'!D382+'[4]Incremental_Cost Year 2'!AJ398+'[4]Incremental_Cost Year 2'!AL398+AK378</f>
        <v>0</v>
      </c>
      <c r="AN378" s="196">
        <f>AM378*'[4]1. Standard_Cost'!C386</f>
        <v>0</v>
      </c>
      <c r="AO378" s="199"/>
      <c r="AQ378" s="104">
        <f t="shared" si="656"/>
        <v>0</v>
      </c>
      <c r="AR378" s="104">
        <f t="shared" si="657"/>
        <v>0</v>
      </c>
      <c r="AS378" s="104">
        <f t="shared" si="658"/>
        <v>0</v>
      </c>
      <c r="AT378" s="104">
        <f t="shared" si="662"/>
        <v>0</v>
      </c>
      <c r="AU378" s="108">
        <f t="shared" si="659"/>
        <v>0</v>
      </c>
      <c r="AV378" s="108"/>
      <c r="AW378" s="108"/>
      <c r="AX378" s="108"/>
      <c r="AY378" s="108"/>
      <c r="AZ378" s="108"/>
      <c r="BA378" s="109">
        <f t="shared" si="660"/>
        <v>0</v>
      </c>
    </row>
    <row r="379" spans="1:53" ht="24.6" customHeight="1" outlineLevel="1" x14ac:dyDescent="0.2">
      <c r="A379" s="68"/>
      <c r="B379" s="141"/>
      <c r="C379" s="251"/>
      <c r="D379" s="208" t="s">
        <v>545</v>
      </c>
      <c r="E379" s="113" t="s">
        <v>306</v>
      </c>
      <c r="F379" s="114" t="s">
        <v>628</v>
      </c>
      <c r="G379" s="115" t="s">
        <v>638</v>
      </c>
      <c r="H379" s="122" t="s">
        <v>307</v>
      </c>
      <c r="I379" s="117"/>
      <c r="J379" s="117"/>
      <c r="K379" s="117"/>
      <c r="L379" s="201">
        <f>SUM(L375:L378)</f>
        <v>0</v>
      </c>
      <c r="M379" s="201">
        <f>SUM(M375:M378)</f>
        <v>0</v>
      </c>
      <c r="N379" s="117"/>
      <c r="O379" s="117"/>
      <c r="P379" s="117"/>
      <c r="Q379" s="117"/>
      <c r="R379" s="202">
        <f>SUM(R375:R378)</f>
        <v>210000</v>
      </c>
      <c r="S379" s="202">
        <f>SUM(S375:S378)</f>
        <v>350000</v>
      </c>
      <c r="T379" s="202">
        <f>SUM(T375:T378)</f>
        <v>0</v>
      </c>
      <c r="U379" s="202">
        <f>SUM(U375:U378)</f>
        <v>5000</v>
      </c>
      <c r="V379" s="203"/>
      <c r="W379" s="203"/>
      <c r="X379" s="203"/>
      <c r="Y379" s="201">
        <f>SUM(Y375:Y378)</f>
        <v>0</v>
      </c>
      <c r="Z379" s="117"/>
      <c r="AA379" s="117"/>
      <c r="AB379" s="201">
        <f t="shared" ref="AB379:AF379" si="663">SUM(AB375:AB378)</f>
        <v>105000</v>
      </c>
      <c r="AC379" s="118">
        <f t="shared" si="663"/>
        <v>0</v>
      </c>
      <c r="AD379" s="201">
        <f t="shared" si="663"/>
        <v>0</v>
      </c>
      <c r="AE379" s="201">
        <f t="shared" si="663"/>
        <v>134000</v>
      </c>
      <c r="AF379" s="201">
        <f t="shared" si="663"/>
        <v>134000</v>
      </c>
      <c r="AG379" s="203"/>
      <c r="AH379" s="203"/>
      <c r="AI379" s="203"/>
      <c r="AJ379" s="202">
        <f>SUM(AJ375:AJ378)</f>
        <v>0</v>
      </c>
      <c r="AK379" s="202">
        <f t="shared" ref="AK379:AN379" si="664">SUM(AK375:AK378)</f>
        <v>0</v>
      </c>
      <c r="AL379" s="202">
        <f t="shared" si="664"/>
        <v>0</v>
      </c>
      <c r="AM379" s="202">
        <f t="shared" si="664"/>
        <v>0</v>
      </c>
      <c r="AN379" s="202">
        <f t="shared" si="664"/>
        <v>0</v>
      </c>
      <c r="AO379" s="204"/>
      <c r="AP379" s="120"/>
      <c r="AQ379" s="121">
        <f t="shared" ref="AQ379:BA379" si="665">SUM(AQ375:AQ378)</f>
        <v>0</v>
      </c>
      <c r="AR379" s="121">
        <f t="shared" si="665"/>
        <v>134000</v>
      </c>
      <c r="AS379" s="121">
        <f t="shared" si="665"/>
        <v>0</v>
      </c>
      <c r="AT379" s="121">
        <f t="shared" si="665"/>
        <v>134000</v>
      </c>
      <c r="AU379" s="121">
        <f t="shared" si="665"/>
        <v>134000</v>
      </c>
      <c r="AV379" s="121">
        <f t="shared" si="665"/>
        <v>0</v>
      </c>
      <c r="AW379" s="121">
        <f t="shared" si="665"/>
        <v>0</v>
      </c>
      <c r="AX379" s="121">
        <f t="shared" si="665"/>
        <v>0</v>
      </c>
      <c r="AY379" s="121">
        <f t="shared" si="665"/>
        <v>0</v>
      </c>
      <c r="AZ379" s="121">
        <f t="shared" si="665"/>
        <v>0</v>
      </c>
      <c r="BA379" s="121">
        <f t="shared" si="665"/>
        <v>0</v>
      </c>
    </row>
    <row r="380" spans="1:53" ht="14.1" customHeight="1" outlineLevel="2" x14ac:dyDescent="0.2">
      <c r="A380" s="68"/>
      <c r="B380" s="94"/>
      <c r="C380" s="142"/>
      <c r="D380" s="96" t="s">
        <v>545</v>
      </c>
      <c r="E380" s="96"/>
      <c r="F380" s="97"/>
      <c r="G380" s="98"/>
      <c r="H380" s="99" t="s">
        <v>49</v>
      </c>
      <c r="I380" s="100"/>
      <c r="J380" s="101"/>
      <c r="K380" s="101"/>
      <c r="L380" s="102" t="str">
        <f>IF(I380&lt;&gt;0,((VLOOKUP(I380,'1. Standard_Cost'!$B$4:$D$8,2)+VLOOKUP(I380,'1. Standard_Cost'!$B$4:$D$8,3))*J380*K380),"0")</f>
        <v>0</v>
      </c>
      <c r="M380" s="102">
        <f>L380*'1. Standard_Cost'!F199</f>
        <v>0</v>
      </c>
      <c r="N380" s="103"/>
      <c r="O380" s="103"/>
      <c r="P380" s="103"/>
      <c r="Q380" s="103"/>
      <c r="R380" s="104">
        <f>+N380*P380*'1. Standard_Cost'!$B$12</f>
        <v>0</v>
      </c>
      <c r="S380" s="104">
        <f>+N380*O380*P380*'1. Standard_Cost'!$C$12</f>
        <v>0</v>
      </c>
      <c r="T380" s="104">
        <f>+N380*P380*Q380*'1. Standard_Cost'!$D$12</f>
        <v>0</v>
      </c>
      <c r="U380" s="104">
        <f>+N380*O380*'1. Standard_Cost'!$E$12</f>
        <v>0</v>
      </c>
      <c r="V380" s="103"/>
      <c r="W380" s="103"/>
      <c r="X380" s="103"/>
      <c r="Y380" s="104">
        <f>+V380*((X380*'1. Standard_Cost'!$B$16)+(W380*X380*'1. Standard_Cost'!$C$16))</f>
        <v>0</v>
      </c>
      <c r="Z380" s="103"/>
      <c r="AA380" s="103"/>
      <c r="AB380" s="104">
        <f>+Z380*'1. Standard_Cost'!$B$20+AA380*'1. Standard_Cost'!$C$20</f>
        <v>0</v>
      </c>
      <c r="AC380" s="105"/>
      <c r="AD380" s="106"/>
      <c r="AE380" s="104">
        <f>SUM(AD380,AC380,AB380,Y380,U380,T380,S380,R380)*'1. Standard_Cost'!B223</f>
        <v>0</v>
      </c>
      <c r="AF380" s="104">
        <f>SUM(AD380,AE380)</f>
        <v>0</v>
      </c>
      <c r="AG380" s="103"/>
      <c r="AH380" s="103"/>
      <c r="AI380" s="103"/>
      <c r="AJ380" s="107"/>
      <c r="AK380" s="107"/>
      <c r="AL380" s="107"/>
      <c r="AM380" s="104">
        <f>AG380*'1. Standard_Cost'!B219+'Incremental_Cost Year 2021'!AH387*'1. Standard_Cost'!C219+'Incremental_Cost Year 2021'!AI387*'1. Standard_Cost'!D219+'Incremental_Cost Year 2021'!AJ387+'Incremental_Cost Year 2021'!AL387+AK380</f>
        <v>0</v>
      </c>
      <c r="AN380" s="104">
        <f>AM380*'1. Standard_Cost'!C223</f>
        <v>0</v>
      </c>
      <c r="AO380" s="107"/>
      <c r="AQ380" s="104">
        <f t="shared" ref="AQ380:AQ383" si="666">L380+M380</f>
        <v>0</v>
      </c>
      <c r="AR380" s="104">
        <f t="shared" ref="AR380:AR383" si="667">AF380</f>
        <v>0</v>
      </c>
      <c r="AS380" s="104">
        <f t="shared" ref="AS380:AS383" si="668">AM380+AN380</f>
        <v>0</v>
      </c>
      <c r="AT380" s="104">
        <f>SUM(AQ380,AR380,AS380)</f>
        <v>0</v>
      </c>
      <c r="AU380" s="108">
        <f t="shared" ref="AU380:AU383" si="669">AT380</f>
        <v>0</v>
      </c>
      <c r="AV380" s="108"/>
      <c r="AW380" s="108"/>
      <c r="AX380" s="108"/>
      <c r="AY380" s="108"/>
      <c r="AZ380" s="108"/>
      <c r="BA380" s="109">
        <f t="shared" ref="BA380:BA383" si="670">SUM(AU380:AZ380)-AT380</f>
        <v>0</v>
      </c>
    </row>
    <row r="381" spans="1:53" ht="14.1" customHeight="1" outlineLevel="2" x14ac:dyDescent="0.2">
      <c r="A381" s="68"/>
      <c r="B381" s="94"/>
      <c r="C381" s="142"/>
      <c r="D381" s="110"/>
      <c r="E381" s="110"/>
      <c r="F381" s="110"/>
      <c r="G381" s="111"/>
      <c r="H381" s="99" t="s">
        <v>50</v>
      </c>
      <c r="I381" s="100"/>
      <c r="J381" s="101"/>
      <c r="K381" s="101"/>
      <c r="L381" s="102" t="str">
        <f>IF(I381&lt;&gt;0,((VLOOKUP(I381,'1. Standard_Cost'!$B$4:$D$8,2)+VLOOKUP(I381,'1. Standard_Cost'!$B$4:$D$8,3))*J381*K381),"0")</f>
        <v>0</v>
      </c>
      <c r="M381" s="102">
        <f>L381*'1. Standard_Cost'!F199</f>
        <v>0</v>
      </c>
      <c r="N381" s="103"/>
      <c r="O381" s="103"/>
      <c r="P381" s="103"/>
      <c r="Q381" s="103"/>
      <c r="R381" s="104">
        <f>+N381*P381*'1. Standard_Cost'!$B$12</f>
        <v>0</v>
      </c>
      <c r="S381" s="104">
        <f>+N381*O381*P381*'1. Standard_Cost'!$C$12</f>
        <v>0</v>
      </c>
      <c r="T381" s="104">
        <f>+N381*P381*Q381*'1. Standard_Cost'!$D$12</f>
        <v>0</v>
      </c>
      <c r="U381" s="104">
        <f>+N381*O381*'1. Standard_Cost'!$E$12</f>
        <v>0</v>
      </c>
      <c r="V381" s="103"/>
      <c r="W381" s="103"/>
      <c r="X381" s="103"/>
      <c r="Y381" s="104">
        <f>+V381*((X381*'1. Standard_Cost'!$B$16)+(W381*X381*'1. Standard_Cost'!$C$16))</f>
        <v>0</v>
      </c>
      <c r="Z381" s="103"/>
      <c r="AA381" s="103"/>
      <c r="AB381" s="104">
        <f>+Z381*'1. Standard_Cost'!$B$20+AA381*'1. Standard_Cost'!$C$20</f>
        <v>0</v>
      </c>
      <c r="AC381" s="105"/>
      <c r="AD381" s="106"/>
      <c r="AE381" s="104">
        <f>SUM(AD381,AC381,AB381,Y381,U381,T381,S381,R381)*'1. Standard_Cost'!B223</f>
        <v>0</v>
      </c>
      <c r="AF381" s="104">
        <f t="shared" ref="AF381:AF383" si="671">SUM(AD381,AE381)</f>
        <v>0</v>
      </c>
      <c r="AG381" s="103"/>
      <c r="AH381" s="103">
        <v>0</v>
      </c>
      <c r="AI381" s="103">
        <v>0</v>
      </c>
      <c r="AJ381" s="107"/>
      <c r="AK381" s="107"/>
      <c r="AL381" s="107"/>
      <c r="AM381" s="104">
        <f>AG381*'1. Standard_Cost'!B219+'Incremental_Cost Year 2021'!AH388*'1. Standard_Cost'!C219+'Incremental_Cost Year 2021'!AI388*'1. Standard_Cost'!D219+'Incremental_Cost Year 2021'!AJ388+'Incremental_Cost Year 2021'!AL388+AK381</f>
        <v>0</v>
      </c>
      <c r="AN381" s="104">
        <f>AM381*'1. Standard_Cost'!C223</f>
        <v>0</v>
      </c>
      <c r="AO381" s="107"/>
      <c r="AQ381" s="104">
        <f t="shared" si="666"/>
        <v>0</v>
      </c>
      <c r="AR381" s="104">
        <f t="shared" si="667"/>
        <v>0</v>
      </c>
      <c r="AS381" s="104">
        <f t="shared" si="668"/>
        <v>0</v>
      </c>
      <c r="AT381" s="104">
        <f t="shared" ref="AT381:AT383" si="672">SUM(AQ381,AR381,AS381)</f>
        <v>0</v>
      </c>
      <c r="AU381" s="108">
        <f t="shared" si="669"/>
        <v>0</v>
      </c>
      <c r="AV381" s="108">
        <v>0</v>
      </c>
      <c r="AW381" s="108"/>
      <c r="AX381" s="108"/>
      <c r="AY381" s="108"/>
      <c r="AZ381" s="108"/>
      <c r="BA381" s="109">
        <f t="shared" si="670"/>
        <v>0</v>
      </c>
    </row>
    <row r="382" spans="1:53" ht="14.1" customHeight="1" outlineLevel="2" x14ac:dyDescent="0.2">
      <c r="A382" s="68"/>
      <c r="B382" s="94"/>
      <c r="C382" s="142"/>
      <c r="D382" s="110"/>
      <c r="E382" s="110"/>
      <c r="F382" s="110"/>
      <c r="G382" s="111"/>
      <c r="H382" s="99" t="s">
        <v>51</v>
      </c>
      <c r="I382" s="100"/>
      <c r="J382" s="101"/>
      <c r="K382" s="101"/>
      <c r="L382" s="102" t="str">
        <f>IF(I382&lt;&gt;0,((VLOOKUP(I382,'1. Standard_Cost'!$B$4:$D$8,2)+VLOOKUP(I382,'1. Standard_Cost'!$B$4:$D$8,3))*J382*K382),"0")</f>
        <v>0</v>
      </c>
      <c r="M382" s="102">
        <f>L382*'1. Standard_Cost'!F199</f>
        <v>0</v>
      </c>
      <c r="N382" s="103"/>
      <c r="O382" s="103"/>
      <c r="P382" s="103"/>
      <c r="Q382" s="103"/>
      <c r="R382" s="104">
        <f>+N382*P382*'1. Standard_Cost'!$B$12</f>
        <v>0</v>
      </c>
      <c r="S382" s="104">
        <f>+N382*O382*P382*'1. Standard_Cost'!$C$12</f>
        <v>0</v>
      </c>
      <c r="T382" s="104">
        <f>+N382*P382*Q382*'1. Standard_Cost'!$D$12</f>
        <v>0</v>
      </c>
      <c r="U382" s="104">
        <f>+N382*O382*'1. Standard_Cost'!$E$12</f>
        <v>0</v>
      </c>
      <c r="V382" s="103"/>
      <c r="W382" s="103"/>
      <c r="X382" s="103"/>
      <c r="Y382" s="104">
        <f>+V382*((X382*'1. Standard_Cost'!$B$16)+(W382*X382*'1. Standard_Cost'!$C$16))</f>
        <v>0</v>
      </c>
      <c r="Z382" s="103"/>
      <c r="AA382" s="103"/>
      <c r="AB382" s="104">
        <f>+Z382*'1. Standard_Cost'!$B$20+AA382*'1. Standard_Cost'!$C$20</f>
        <v>0</v>
      </c>
      <c r="AC382" s="105"/>
      <c r="AD382" s="106"/>
      <c r="AE382" s="104">
        <f>SUM(AD382,AC382,AB382,Y382,U382,T382,S382,R382)*'1. Standard_Cost'!B223</f>
        <v>0</v>
      </c>
      <c r="AF382" s="104">
        <f t="shared" si="671"/>
        <v>0</v>
      </c>
      <c r="AG382" s="103"/>
      <c r="AH382" s="103"/>
      <c r="AI382" s="103"/>
      <c r="AJ382" s="107"/>
      <c r="AK382" s="107"/>
      <c r="AL382" s="107"/>
      <c r="AM382" s="104">
        <f>AG382*'1. Standard_Cost'!B219+'Incremental_Cost Year 2021'!AH389*'1. Standard_Cost'!C219+'Incremental_Cost Year 2021'!AI389*'1. Standard_Cost'!D219+'Incremental_Cost Year 2021'!AJ389+'Incremental_Cost Year 2021'!AL389+AK382</f>
        <v>0</v>
      </c>
      <c r="AN382" s="104">
        <f>AM382*'1. Standard_Cost'!C223</f>
        <v>0</v>
      </c>
      <c r="AO382" s="107"/>
      <c r="AQ382" s="104">
        <f t="shared" si="666"/>
        <v>0</v>
      </c>
      <c r="AR382" s="104">
        <f t="shared" si="667"/>
        <v>0</v>
      </c>
      <c r="AS382" s="104">
        <f t="shared" si="668"/>
        <v>0</v>
      </c>
      <c r="AT382" s="104">
        <f t="shared" si="672"/>
        <v>0</v>
      </c>
      <c r="AU382" s="108">
        <f t="shared" si="669"/>
        <v>0</v>
      </c>
      <c r="AV382" s="108"/>
      <c r="AW382" s="108"/>
      <c r="AX382" s="108"/>
      <c r="AY382" s="108"/>
      <c r="AZ382" s="108"/>
      <c r="BA382" s="109">
        <f t="shared" si="670"/>
        <v>0</v>
      </c>
    </row>
    <row r="383" spans="1:53" ht="14.1" customHeight="1" outlineLevel="2" x14ac:dyDescent="0.2">
      <c r="A383" s="68"/>
      <c r="B383" s="94"/>
      <c r="C383" s="142"/>
      <c r="D383" s="110"/>
      <c r="E383" s="110"/>
      <c r="F383" s="110"/>
      <c r="G383" s="111"/>
      <c r="H383" s="112" t="s">
        <v>179</v>
      </c>
      <c r="I383" s="100"/>
      <c r="J383" s="101"/>
      <c r="K383" s="101"/>
      <c r="L383" s="102" t="str">
        <f>IF(I383&lt;&gt;0,((VLOOKUP(I383,'1. Standard_Cost'!$B$4:$D$8,2)+VLOOKUP(I383,'1. Standard_Cost'!$B$4:$D$8,3))*J383*K383),"0")</f>
        <v>0</v>
      </c>
      <c r="M383" s="102">
        <f>L383*'1. Standard_Cost'!F199</f>
        <v>0</v>
      </c>
      <c r="N383" s="103"/>
      <c r="O383" s="103"/>
      <c r="P383" s="103"/>
      <c r="Q383" s="103"/>
      <c r="R383" s="104">
        <f>+N383*P383*'1. Standard_Cost'!$B$12</f>
        <v>0</v>
      </c>
      <c r="S383" s="104">
        <f>+N383*O383*P383*'1. Standard_Cost'!$C$12</f>
        <v>0</v>
      </c>
      <c r="T383" s="104">
        <f>+N383*P383*Q383*'1. Standard_Cost'!$D$12</f>
        <v>0</v>
      </c>
      <c r="U383" s="104">
        <f>+N383*O383*'1. Standard_Cost'!$E$12</f>
        <v>0</v>
      </c>
      <c r="V383" s="103"/>
      <c r="W383" s="103"/>
      <c r="X383" s="103"/>
      <c r="Y383" s="104">
        <f>+V383*((X383*'1. Standard_Cost'!$B$16)+(W383*X383*'1. Standard_Cost'!$C$16))</f>
        <v>0</v>
      </c>
      <c r="Z383" s="103"/>
      <c r="AA383" s="103"/>
      <c r="AB383" s="104">
        <f>+Z383*'1. Standard_Cost'!$B$20+AA383*'1. Standard_Cost'!$C$20</f>
        <v>0</v>
      </c>
      <c r="AC383" s="105"/>
      <c r="AD383" s="106"/>
      <c r="AE383" s="104">
        <f>SUM(AD383,AC383,AB383,Y383,U383,T383,S383,R383)*'1. Standard_Cost'!B223</f>
        <v>0</v>
      </c>
      <c r="AF383" s="104">
        <f t="shared" si="671"/>
        <v>0</v>
      </c>
      <c r="AG383" s="103"/>
      <c r="AH383" s="103"/>
      <c r="AI383" s="103"/>
      <c r="AJ383" s="107"/>
      <c r="AK383" s="107"/>
      <c r="AL383" s="107"/>
      <c r="AM383" s="104">
        <f>AG383*'1. Standard_Cost'!B219+'Incremental_Cost Year 2021'!AH390*'1. Standard_Cost'!C219+'Incremental_Cost Year 2021'!AI390*'1. Standard_Cost'!D219+'Incremental_Cost Year 2021'!AJ390+'Incremental_Cost Year 2021'!AL390+AK383</f>
        <v>0</v>
      </c>
      <c r="AN383" s="104">
        <f>AM383*'1. Standard_Cost'!C223</f>
        <v>0</v>
      </c>
      <c r="AO383" s="107"/>
      <c r="AQ383" s="104">
        <f t="shared" si="666"/>
        <v>0</v>
      </c>
      <c r="AR383" s="104">
        <f t="shared" si="667"/>
        <v>0</v>
      </c>
      <c r="AS383" s="104">
        <f t="shared" si="668"/>
        <v>0</v>
      </c>
      <c r="AT383" s="104">
        <f t="shared" si="672"/>
        <v>0</v>
      </c>
      <c r="AU383" s="108">
        <f t="shared" si="669"/>
        <v>0</v>
      </c>
      <c r="AV383" s="108"/>
      <c r="AW383" s="108"/>
      <c r="AX383" s="108"/>
      <c r="AY383" s="108"/>
      <c r="AZ383" s="108"/>
      <c r="BA383" s="109">
        <f t="shared" si="670"/>
        <v>0</v>
      </c>
    </row>
    <row r="384" spans="1:53" ht="24.6" customHeight="1" outlineLevel="1" x14ac:dyDescent="0.2">
      <c r="A384" s="68"/>
      <c r="B384" s="141"/>
      <c r="C384" s="142"/>
      <c r="D384" s="113"/>
      <c r="E384" s="113" t="s">
        <v>308</v>
      </c>
      <c r="F384" s="114" t="s">
        <v>154</v>
      </c>
      <c r="G384" s="115" t="s">
        <v>155</v>
      </c>
      <c r="H384" s="122" t="s">
        <v>309</v>
      </c>
      <c r="I384" s="117"/>
      <c r="J384" s="117"/>
      <c r="K384" s="117"/>
      <c r="L384" s="118">
        <f>SUM(L380:L383)</f>
        <v>0</v>
      </c>
      <c r="M384" s="118">
        <f>SUM(M380:M383)</f>
        <v>0</v>
      </c>
      <c r="N384" s="117"/>
      <c r="O384" s="117"/>
      <c r="P384" s="117"/>
      <c r="Q384" s="117"/>
      <c r="R384" s="119">
        <f>SUM(R380:R383)</f>
        <v>0</v>
      </c>
      <c r="S384" s="119">
        <f>SUM(S380:S383)</f>
        <v>0</v>
      </c>
      <c r="T384" s="119">
        <f>SUM(T380:T383)</f>
        <v>0</v>
      </c>
      <c r="U384" s="119">
        <f>SUM(U380:U383)</f>
        <v>0</v>
      </c>
      <c r="V384" s="117"/>
      <c r="W384" s="117"/>
      <c r="X384" s="117"/>
      <c r="Y384" s="118">
        <f>SUM(Y380:Y383)</f>
        <v>0</v>
      </c>
      <c r="Z384" s="117"/>
      <c r="AA384" s="117"/>
      <c r="AB384" s="118">
        <f t="shared" ref="AB384:AF384" si="673">SUM(AB380:AB383)</f>
        <v>0</v>
      </c>
      <c r="AC384" s="118">
        <f t="shared" si="673"/>
        <v>0</v>
      </c>
      <c r="AD384" s="118">
        <f t="shared" si="673"/>
        <v>0</v>
      </c>
      <c r="AE384" s="118">
        <f t="shared" si="673"/>
        <v>0</v>
      </c>
      <c r="AF384" s="118">
        <f t="shared" si="673"/>
        <v>0</v>
      </c>
      <c r="AG384" s="117"/>
      <c r="AH384" s="117"/>
      <c r="AI384" s="117"/>
      <c r="AJ384" s="119">
        <f>SUM(AJ380:AJ383)</f>
        <v>0</v>
      </c>
      <c r="AK384" s="119">
        <f t="shared" ref="AK384:AN384" si="674">SUM(AK380:AK383)</f>
        <v>0</v>
      </c>
      <c r="AL384" s="119">
        <f t="shared" si="674"/>
        <v>0</v>
      </c>
      <c r="AM384" s="119">
        <f t="shared" si="674"/>
        <v>0</v>
      </c>
      <c r="AN384" s="119">
        <f t="shared" si="674"/>
        <v>0</v>
      </c>
      <c r="AO384" s="116"/>
      <c r="AP384" s="120"/>
      <c r="AQ384" s="121">
        <f t="shared" ref="AQ384:BA384" si="675">SUM(AQ380:AQ383)</f>
        <v>0</v>
      </c>
      <c r="AR384" s="121">
        <f t="shared" si="675"/>
        <v>0</v>
      </c>
      <c r="AS384" s="121">
        <f t="shared" si="675"/>
        <v>0</v>
      </c>
      <c r="AT384" s="121">
        <f t="shared" si="675"/>
        <v>0</v>
      </c>
      <c r="AU384" s="121">
        <f t="shared" si="675"/>
        <v>0</v>
      </c>
      <c r="AV384" s="121">
        <f t="shared" si="675"/>
        <v>0</v>
      </c>
      <c r="AW384" s="121">
        <f t="shared" si="675"/>
        <v>0</v>
      </c>
      <c r="AX384" s="121">
        <f t="shared" si="675"/>
        <v>0</v>
      </c>
      <c r="AY384" s="121">
        <f t="shared" si="675"/>
        <v>0</v>
      </c>
      <c r="AZ384" s="121">
        <f t="shared" si="675"/>
        <v>0</v>
      </c>
      <c r="BA384" s="121">
        <f t="shared" si="675"/>
        <v>0</v>
      </c>
    </row>
    <row r="385" spans="1:53" ht="14.1" customHeight="1" outlineLevel="2" x14ac:dyDescent="0.2">
      <c r="A385" s="68"/>
      <c r="B385" s="94"/>
      <c r="C385" s="142"/>
      <c r="D385" s="96" t="s">
        <v>545</v>
      </c>
      <c r="E385" s="96"/>
      <c r="F385" s="97"/>
      <c r="G385" s="98"/>
      <c r="H385" s="99" t="s">
        <v>49</v>
      </c>
      <c r="I385" s="100"/>
      <c r="J385" s="101"/>
      <c r="K385" s="101"/>
      <c r="L385" s="102" t="str">
        <f>IF(I385&lt;&gt;0,((VLOOKUP(I385,'1. Standard_Cost'!$B$4:$D$8,2)+VLOOKUP(I385,'1. Standard_Cost'!$B$4:$D$8,3))*J385*K385),"0")</f>
        <v>0</v>
      </c>
      <c r="M385" s="102">
        <f>L385*'1. Standard_Cost'!F204</f>
        <v>0</v>
      </c>
      <c r="N385" s="103"/>
      <c r="O385" s="103"/>
      <c r="P385" s="103"/>
      <c r="Q385" s="103"/>
      <c r="R385" s="104">
        <f>+N385*P385*'1. Standard_Cost'!$B$12</f>
        <v>0</v>
      </c>
      <c r="S385" s="104">
        <f>+N385*O385*P385*'1. Standard_Cost'!$C$12</f>
        <v>0</v>
      </c>
      <c r="T385" s="104">
        <f>+N385*P385*Q385*'1. Standard_Cost'!$D$12</f>
        <v>0</v>
      </c>
      <c r="U385" s="104">
        <f>+N385*O385*'1. Standard_Cost'!$E$12</f>
        <v>0</v>
      </c>
      <c r="V385" s="103"/>
      <c r="W385" s="103"/>
      <c r="X385" s="103"/>
      <c r="Y385" s="104">
        <f>+V385*((X385*'1. Standard_Cost'!$B$16)+(W385*X385*'1. Standard_Cost'!$C$16))</f>
        <v>0</v>
      </c>
      <c r="Z385" s="103"/>
      <c r="AA385" s="103"/>
      <c r="AB385" s="104">
        <f>+Z385*'1. Standard_Cost'!$B$20+AA385*'1. Standard_Cost'!$C$20</f>
        <v>0</v>
      </c>
      <c r="AC385" s="105"/>
      <c r="AD385" s="106"/>
      <c r="AE385" s="104">
        <f>SUM(AD385,AC385,AB385,Y385,U385,T385,S385,R385)*'1. Standard_Cost'!B228</f>
        <v>0</v>
      </c>
      <c r="AF385" s="104">
        <f>SUM(AD385,AE385)</f>
        <v>0</v>
      </c>
      <c r="AG385" s="103"/>
      <c r="AH385" s="103"/>
      <c r="AI385" s="103"/>
      <c r="AJ385" s="107"/>
      <c r="AK385" s="107"/>
      <c r="AL385" s="107"/>
      <c r="AM385" s="104">
        <f>AG385*'1. Standard_Cost'!B224+'Incremental_Cost Year 2021'!AH392*'1. Standard_Cost'!C224+'Incremental_Cost Year 2021'!AI392*'1. Standard_Cost'!D224+'Incremental_Cost Year 2021'!AJ392+'Incremental_Cost Year 2021'!AL392+AK385</f>
        <v>0</v>
      </c>
      <c r="AN385" s="104">
        <f>AM385*'1. Standard_Cost'!C228</f>
        <v>0</v>
      </c>
      <c r="AO385" s="107"/>
      <c r="AQ385" s="104">
        <f t="shared" ref="AQ385:AQ388" si="676">L385+M385</f>
        <v>0</v>
      </c>
      <c r="AR385" s="104">
        <f t="shared" ref="AR385:AR388" si="677">AF385</f>
        <v>0</v>
      </c>
      <c r="AS385" s="104">
        <f t="shared" ref="AS385:AS388" si="678">AM385+AN385</f>
        <v>0</v>
      </c>
      <c r="AT385" s="104">
        <f>SUM(AQ385,AR385,AS385)</f>
        <v>0</v>
      </c>
      <c r="AU385" s="108">
        <f t="shared" ref="AU385:AU388" si="679">AT385</f>
        <v>0</v>
      </c>
      <c r="AV385" s="108"/>
      <c r="AW385" s="108"/>
      <c r="AX385" s="108"/>
      <c r="AY385" s="108"/>
      <c r="AZ385" s="108"/>
      <c r="BA385" s="109">
        <f t="shared" ref="BA385:BA388" si="680">SUM(AU385:AZ385)-AT385</f>
        <v>0</v>
      </c>
    </row>
    <row r="386" spans="1:53" ht="14.1" customHeight="1" outlineLevel="2" x14ac:dyDescent="0.2">
      <c r="A386" s="68"/>
      <c r="B386" s="94"/>
      <c r="C386" s="142"/>
      <c r="D386" s="110"/>
      <c r="E386" s="110"/>
      <c r="F386" s="110"/>
      <c r="G386" s="111"/>
      <c r="H386" s="99" t="s">
        <v>50</v>
      </c>
      <c r="I386" s="100"/>
      <c r="J386" s="101"/>
      <c r="K386" s="101"/>
      <c r="L386" s="102" t="str">
        <f>IF(I386&lt;&gt;0,((VLOOKUP(I386,'1. Standard_Cost'!$B$4:$D$8,2)+VLOOKUP(I386,'1. Standard_Cost'!$B$4:$D$8,3))*J386*K386),"0")</f>
        <v>0</v>
      </c>
      <c r="M386" s="102">
        <f>L386*'1. Standard_Cost'!F204</f>
        <v>0</v>
      </c>
      <c r="N386" s="103"/>
      <c r="O386" s="103"/>
      <c r="P386" s="103"/>
      <c r="Q386" s="103"/>
      <c r="R386" s="104">
        <f>+N386*P386*'1. Standard_Cost'!$B$12</f>
        <v>0</v>
      </c>
      <c r="S386" s="104">
        <f>+N386*O386*P386*'1. Standard_Cost'!$C$12</f>
        <v>0</v>
      </c>
      <c r="T386" s="104">
        <f>+N386*P386*Q386*'1. Standard_Cost'!$D$12</f>
        <v>0</v>
      </c>
      <c r="U386" s="104">
        <f>+N386*O386*'1. Standard_Cost'!$E$12</f>
        <v>0</v>
      </c>
      <c r="V386" s="103"/>
      <c r="W386" s="103"/>
      <c r="X386" s="103"/>
      <c r="Y386" s="104">
        <f>+V386*((X386*'1. Standard_Cost'!$B$16)+(W386*X386*'1. Standard_Cost'!$C$16))</f>
        <v>0</v>
      </c>
      <c r="Z386" s="103"/>
      <c r="AA386" s="103"/>
      <c r="AB386" s="104">
        <f>+Z386*'1. Standard_Cost'!$B$20+AA386*'1. Standard_Cost'!$C$20</f>
        <v>0</v>
      </c>
      <c r="AC386" s="105"/>
      <c r="AD386" s="106"/>
      <c r="AE386" s="104">
        <f>SUM(AD386,AC386,AB386,Y386,U386,T386,S386,R386)*'1. Standard_Cost'!B228</f>
        <v>0</v>
      </c>
      <c r="AF386" s="104">
        <f t="shared" ref="AF386:AF388" si="681">SUM(AD386,AE386)</f>
        <v>0</v>
      </c>
      <c r="AG386" s="103"/>
      <c r="AH386" s="103">
        <v>0</v>
      </c>
      <c r="AI386" s="103">
        <v>0</v>
      </c>
      <c r="AJ386" s="107"/>
      <c r="AK386" s="107"/>
      <c r="AL386" s="107"/>
      <c r="AM386" s="104">
        <f>AG386*'1. Standard_Cost'!B224+'Incremental_Cost Year 2021'!AH393*'1. Standard_Cost'!C224+'Incremental_Cost Year 2021'!AI393*'1. Standard_Cost'!D224+'Incremental_Cost Year 2021'!AJ393+'Incremental_Cost Year 2021'!AL393+AK386</f>
        <v>0</v>
      </c>
      <c r="AN386" s="104">
        <f>AM386*'1. Standard_Cost'!C228</f>
        <v>0</v>
      </c>
      <c r="AO386" s="107"/>
      <c r="AQ386" s="104">
        <f t="shared" si="676"/>
        <v>0</v>
      </c>
      <c r="AR386" s="104">
        <f t="shared" si="677"/>
        <v>0</v>
      </c>
      <c r="AS386" s="104">
        <f t="shared" si="678"/>
        <v>0</v>
      </c>
      <c r="AT386" s="104">
        <f t="shared" ref="AT386:AT388" si="682">SUM(AQ386,AR386,AS386)</f>
        <v>0</v>
      </c>
      <c r="AU386" s="108">
        <f t="shared" si="679"/>
        <v>0</v>
      </c>
      <c r="AV386" s="108">
        <v>0</v>
      </c>
      <c r="AW386" s="108"/>
      <c r="AX386" s="108"/>
      <c r="AY386" s="108"/>
      <c r="AZ386" s="108"/>
      <c r="BA386" s="109">
        <f t="shared" si="680"/>
        <v>0</v>
      </c>
    </row>
    <row r="387" spans="1:53" ht="14.1" customHeight="1" outlineLevel="2" x14ac:dyDescent="0.2">
      <c r="A387" s="68"/>
      <c r="B387" s="94"/>
      <c r="C387" s="142"/>
      <c r="D387" s="110"/>
      <c r="E387" s="110"/>
      <c r="F387" s="110"/>
      <c r="G387" s="111"/>
      <c r="H387" s="99" t="s">
        <v>51</v>
      </c>
      <c r="I387" s="100"/>
      <c r="J387" s="101"/>
      <c r="K387" s="101"/>
      <c r="L387" s="102" t="str">
        <f>IF(I387&lt;&gt;0,((VLOOKUP(I387,'1. Standard_Cost'!$B$4:$D$8,2)+VLOOKUP(I387,'1. Standard_Cost'!$B$4:$D$8,3))*J387*K387),"0")</f>
        <v>0</v>
      </c>
      <c r="M387" s="102">
        <f>L387*'1. Standard_Cost'!F204</f>
        <v>0</v>
      </c>
      <c r="N387" s="103"/>
      <c r="O387" s="103"/>
      <c r="P387" s="103"/>
      <c r="Q387" s="103"/>
      <c r="R387" s="104">
        <f>+N387*P387*'1. Standard_Cost'!$B$12</f>
        <v>0</v>
      </c>
      <c r="S387" s="104">
        <f>+N387*O387*P387*'1. Standard_Cost'!$C$12</f>
        <v>0</v>
      </c>
      <c r="T387" s="104">
        <f>+N387*P387*Q387*'1. Standard_Cost'!$D$12</f>
        <v>0</v>
      </c>
      <c r="U387" s="104">
        <f>+N387*O387*'1. Standard_Cost'!$E$12</f>
        <v>0</v>
      </c>
      <c r="V387" s="103"/>
      <c r="W387" s="103"/>
      <c r="X387" s="103"/>
      <c r="Y387" s="104">
        <f>+V387*((X387*'1. Standard_Cost'!$B$16)+(W387*X387*'1. Standard_Cost'!$C$16))</f>
        <v>0</v>
      </c>
      <c r="Z387" s="103"/>
      <c r="AA387" s="103"/>
      <c r="AB387" s="104">
        <f>+Z387*'1. Standard_Cost'!$B$20+AA387*'1. Standard_Cost'!$C$20</f>
        <v>0</v>
      </c>
      <c r="AC387" s="105"/>
      <c r="AD387" s="106"/>
      <c r="AE387" s="104">
        <f>SUM(AD387,AC387,AB387,Y387,U387,T387,S387,R387)*'1. Standard_Cost'!B228</f>
        <v>0</v>
      </c>
      <c r="AF387" s="104">
        <f t="shared" si="681"/>
        <v>0</v>
      </c>
      <c r="AG387" s="103"/>
      <c r="AH387" s="103"/>
      <c r="AI387" s="103"/>
      <c r="AJ387" s="107"/>
      <c r="AK387" s="107"/>
      <c r="AL387" s="107"/>
      <c r="AM387" s="104">
        <f>AG387*'1. Standard_Cost'!B224+'Incremental_Cost Year 2021'!AH394*'1. Standard_Cost'!C224+'Incremental_Cost Year 2021'!AI394*'1. Standard_Cost'!D224+'Incremental_Cost Year 2021'!AJ394+'Incremental_Cost Year 2021'!AL394+AK387</f>
        <v>0</v>
      </c>
      <c r="AN387" s="104">
        <f>AM387*'1. Standard_Cost'!C228</f>
        <v>0</v>
      </c>
      <c r="AO387" s="107"/>
      <c r="AQ387" s="104">
        <f t="shared" si="676"/>
        <v>0</v>
      </c>
      <c r="AR387" s="104">
        <f t="shared" si="677"/>
        <v>0</v>
      </c>
      <c r="AS387" s="104">
        <f t="shared" si="678"/>
        <v>0</v>
      </c>
      <c r="AT387" s="104">
        <f t="shared" si="682"/>
        <v>0</v>
      </c>
      <c r="AU387" s="108">
        <f t="shared" si="679"/>
        <v>0</v>
      </c>
      <c r="AV387" s="108"/>
      <c r="AW387" s="108"/>
      <c r="AX387" s="108"/>
      <c r="AY387" s="108"/>
      <c r="AZ387" s="108"/>
      <c r="BA387" s="109">
        <f t="shared" si="680"/>
        <v>0</v>
      </c>
    </row>
    <row r="388" spans="1:53" ht="14.1" customHeight="1" outlineLevel="2" x14ac:dyDescent="0.2">
      <c r="A388" s="68"/>
      <c r="B388" s="94"/>
      <c r="C388" s="142"/>
      <c r="D388" s="110"/>
      <c r="E388" s="110"/>
      <c r="F388" s="110"/>
      <c r="G388" s="111"/>
      <c r="H388" s="112" t="s">
        <v>179</v>
      </c>
      <c r="I388" s="100"/>
      <c r="J388" s="101"/>
      <c r="K388" s="101"/>
      <c r="L388" s="102" t="str">
        <f>IF(I388&lt;&gt;0,((VLOOKUP(I388,'1. Standard_Cost'!$B$4:$D$8,2)+VLOOKUP(I388,'1. Standard_Cost'!$B$4:$D$8,3))*J388*K388),"0")</f>
        <v>0</v>
      </c>
      <c r="M388" s="102">
        <f>L388*'1. Standard_Cost'!F204</f>
        <v>0</v>
      </c>
      <c r="N388" s="103"/>
      <c r="O388" s="103"/>
      <c r="P388" s="103"/>
      <c r="Q388" s="103"/>
      <c r="R388" s="104">
        <f>+N388*P388*'1. Standard_Cost'!$B$12</f>
        <v>0</v>
      </c>
      <c r="S388" s="104">
        <f>+N388*O388*P388*'1. Standard_Cost'!$C$12</f>
        <v>0</v>
      </c>
      <c r="T388" s="104">
        <f>+N388*P388*Q388*'1. Standard_Cost'!$D$12</f>
        <v>0</v>
      </c>
      <c r="U388" s="104">
        <f>+N388*O388*'1. Standard_Cost'!$E$12</f>
        <v>0</v>
      </c>
      <c r="V388" s="103"/>
      <c r="W388" s="103"/>
      <c r="X388" s="103"/>
      <c r="Y388" s="104">
        <f>+V388*((X388*'1. Standard_Cost'!$B$16)+(W388*X388*'1. Standard_Cost'!$C$16))</f>
        <v>0</v>
      </c>
      <c r="Z388" s="103"/>
      <c r="AA388" s="103"/>
      <c r="AB388" s="104">
        <f>+Z388*'1. Standard_Cost'!$B$20+AA388*'1. Standard_Cost'!$C$20</f>
        <v>0</v>
      </c>
      <c r="AC388" s="105"/>
      <c r="AD388" s="106"/>
      <c r="AE388" s="104">
        <f>SUM(AD388,AC388,AB388,Y388,U388,T388,S388,R388)*'1. Standard_Cost'!B228</f>
        <v>0</v>
      </c>
      <c r="AF388" s="104">
        <f t="shared" si="681"/>
        <v>0</v>
      </c>
      <c r="AG388" s="103"/>
      <c r="AH388" s="103"/>
      <c r="AI388" s="103"/>
      <c r="AJ388" s="107"/>
      <c r="AK388" s="107"/>
      <c r="AL388" s="107"/>
      <c r="AM388" s="104">
        <f>AG388*'1. Standard_Cost'!B224+'Incremental_Cost Year 2021'!AH395*'1. Standard_Cost'!C224+'Incremental_Cost Year 2021'!AI395*'1. Standard_Cost'!D224+'Incremental_Cost Year 2021'!AJ395+'Incremental_Cost Year 2021'!AL395+AK388</f>
        <v>0</v>
      </c>
      <c r="AN388" s="104">
        <f>AM388*'1. Standard_Cost'!C228</f>
        <v>0</v>
      </c>
      <c r="AO388" s="107"/>
      <c r="AQ388" s="104">
        <f t="shared" si="676"/>
        <v>0</v>
      </c>
      <c r="AR388" s="104">
        <f t="shared" si="677"/>
        <v>0</v>
      </c>
      <c r="AS388" s="104">
        <f t="shared" si="678"/>
        <v>0</v>
      </c>
      <c r="AT388" s="104">
        <f t="shared" si="682"/>
        <v>0</v>
      </c>
      <c r="AU388" s="108">
        <f t="shared" si="679"/>
        <v>0</v>
      </c>
      <c r="AV388" s="108"/>
      <c r="AW388" s="108"/>
      <c r="AX388" s="108"/>
      <c r="AY388" s="108"/>
      <c r="AZ388" s="108"/>
      <c r="BA388" s="109">
        <f t="shared" si="680"/>
        <v>0</v>
      </c>
    </row>
    <row r="389" spans="1:53" ht="24.6" customHeight="1" outlineLevel="1" x14ac:dyDescent="0.2">
      <c r="A389" s="68"/>
      <c r="B389" s="141"/>
      <c r="C389" s="142"/>
      <c r="D389" s="113"/>
      <c r="E389" s="113" t="s">
        <v>310</v>
      </c>
      <c r="F389" s="114" t="s">
        <v>154</v>
      </c>
      <c r="G389" s="115" t="s">
        <v>155</v>
      </c>
      <c r="H389" s="122" t="s">
        <v>311</v>
      </c>
      <c r="I389" s="117"/>
      <c r="J389" s="117"/>
      <c r="K389" s="117"/>
      <c r="L389" s="118">
        <f>SUM(L385:L388)</f>
        <v>0</v>
      </c>
      <c r="M389" s="118">
        <f>SUM(M385:M388)</f>
        <v>0</v>
      </c>
      <c r="N389" s="117"/>
      <c r="O389" s="117"/>
      <c r="P389" s="117"/>
      <c r="Q389" s="117"/>
      <c r="R389" s="119">
        <f>SUM(R385:R388)</f>
        <v>0</v>
      </c>
      <c r="S389" s="119">
        <f>SUM(S385:S388)</f>
        <v>0</v>
      </c>
      <c r="T389" s="119">
        <f>SUM(T385:T388)</f>
        <v>0</v>
      </c>
      <c r="U389" s="119">
        <f>SUM(U385:U388)</f>
        <v>0</v>
      </c>
      <c r="V389" s="117"/>
      <c r="W389" s="117"/>
      <c r="X389" s="117"/>
      <c r="Y389" s="118">
        <f>SUM(Y385:Y388)</f>
        <v>0</v>
      </c>
      <c r="Z389" s="117"/>
      <c r="AA389" s="117"/>
      <c r="AB389" s="118">
        <f t="shared" ref="AB389:AF389" si="683">SUM(AB385:AB388)</f>
        <v>0</v>
      </c>
      <c r="AC389" s="118">
        <f t="shared" si="683"/>
        <v>0</v>
      </c>
      <c r="AD389" s="118">
        <f t="shared" si="683"/>
        <v>0</v>
      </c>
      <c r="AE389" s="118">
        <f t="shared" si="683"/>
        <v>0</v>
      </c>
      <c r="AF389" s="118">
        <f t="shared" si="683"/>
        <v>0</v>
      </c>
      <c r="AG389" s="117"/>
      <c r="AH389" s="117"/>
      <c r="AI389" s="117"/>
      <c r="AJ389" s="119">
        <f>SUM(AJ385:AJ388)</f>
        <v>0</v>
      </c>
      <c r="AK389" s="119">
        <f t="shared" ref="AK389:AN389" si="684">SUM(AK385:AK388)</f>
        <v>0</v>
      </c>
      <c r="AL389" s="119">
        <f t="shared" si="684"/>
        <v>0</v>
      </c>
      <c r="AM389" s="119">
        <f t="shared" si="684"/>
        <v>0</v>
      </c>
      <c r="AN389" s="119">
        <f t="shared" si="684"/>
        <v>0</v>
      </c>
      <c r="AO389" s="116"/>
      <c r="AP389" s="120"/>
      <c r="AQ389" s="121">
        <f t="shared" ref="AQ389:BA389" si="685">SUM(AQ385:AQ388)</f>
        <v>0</v>
      </c>
      <c r="AR389" s="121">
        <f t="shared" si="685"/>
        <v>0</v>
      </c>
      <c r="AS389" s="121">
        <f t="shared" si="685"/>
        <v>0</v>
      </c>
      <c r="AT389" s="121">
        <f t="shared" si="685"/>
        <v>0</v>
      </c>
      <c r="AU389" s="121">
        <f t="shared" si="685"/>
        <v>0</v>
      </c>
      <c r="AV389" s="121">
        <f t="shared" si="685"/>
        <v>0</v>
      </c>
      <c r="AW389" s="121">
        <f t="shared" si="685"/>
        <v>0</v>
      </c>
      <c r="AX389" s="121">
        <f t="shared" si="685"/>
        <v>0</v>
      </c>
      <c r="AY389" s="121">
        <f t="shared" si="685"/>
        <v>0</v>
      </c>
      <c r="AZ389" s="121">
        <f t="shared" si="685"/>
        <v>0</v>
      </c>
      <c r="BA389" s="121">
        <f t="shared" si="685"/>
        <v>0</v>
      </c>
    </row>
    <row r="390" spans="1:53" ht="14.1" customHeight="1" outlineLevel="2" x14ac:dyDescent="0.2">
      <c r="A390" s="68"/>
      <c r="B390" s="94"/>
      <c r="C390" s="142"/>
      <c r="D390" s="96"/>
      <c r="E390" s="96"/>
      <c r="F390" s="97"/>
      <c r="G390" s="98"/>
      <c r="H390" s="99" t="s">
        <v>49</v>
      </c>
      <c r="I390" s="100" t="s">
        <v>1</v>
      </c>
      <c r="J390" s="101">
        <v>2</v>
      </c>
      <c r="K390" s="101">
        <v>1</v>
      </c>
      <c r="L390" s="102">
        <f>IF(I390&lt;&gt;0,((VLOOKUP(I390,'1. Standard_Cost'!$B$4:$D$8,2)+VLOOKUP(I390,'1. Standard_Cost'!$B$4:$D$8,3))*J390*K390),"0")</f>
        <v>180250</v>
      </c>
      <c r="M390" s="102">
        <f>L390*'1. Standard_Cost'!F4</f>
        <v>30101.75</v>
      </c>
      <c r="N390" s="103"/>
      <c r="O390" s="103"/>
      <c r="P390" s="103"/>
      <c r="Q390" s="103"/>
      <c r="R390" s="104">
        <f>+N390*P390*'1. Standard_Cost'!$B$12</f>
        <v>0</v>
      </c>
      <c r="S390" s="104">
        <f>+N390*O390*P390*'1. Standard_Cost'!$C$12</f>
        <v>0</v>
      </c>
      <c r="T390" s="104">
        <f>+N390*P390*Q390*'1. Standard_Cost'!$D$12</f>
        <v>0</v>
      </c>
      <c r="U390" s="104">
        <f>+N390*O390*'1. Standard_Cost'!$E$12</f>
        <v>0</v>
      </c>
      <c r="V390" s="103"/>
      <c r="W390" s="103"/>
      <c r="X390" s="103"/>
      <c r="Y390" s="104">
        <f>+V390*((X390*'1. Standard_Cost'!$B$16)+(W390*X390*'1. Standard_Cost'!$C$16))</f>
        <v>0</v>
      </c>
      <c r="Z390" s="103"/>
      <c r="AA390" s="103"/>
      <c r="AB390" s="104">
        <f>+Z390*'1. Standard_Cost'!$B$20+AA390*'1. Standard_Cost'!$C$20</f>
        <v>0</v>
      </c>
      <c r="AC390" s="105">
        <v>30000</v>
      </c>
      <c r="AD390" s="106"/>
      <c r="AE390" s="104">
        <f>SUM(AD390,AC390,AB390,Y390,U390,T390,S390,R390)*'1. Standard_Cost'!B28</f>
        <v>6000</v>
      </c>
      <c r="AF390" s="104">
        <f>SUM(AD390,AE390)</f>
        <v>6000</v>
      </c>
      <c r="AG390" s="103"/>
      <c r="AH390" s="103"/>
      <c r="AI390" s="103"/>
      <c r="AJ390" s="107"/>
      <c r="AK390" s="107"/>
      <c r="AL390" s="107"/>
      <c r="AM390" s="104">
        <f>AG390*'1. Standard_Cost'!B229+'Incremental_Cost Year 2021'!AH397*'1. Standard_Cost'!C229+'Incremental_Cost Year 2021'!AI397*'1. Standard_Cost'!D229+'Incremental_Cost Year 2021'!AJ397+'Incremental_Cost Year 2021'!AL397+AK390</f>
        <v>0</v>
      </c>
      <c r="AN390" s="104">
        <f>AM390*'1. Standard_Cost'!C233</f>
        <v>0</v>
      </c>
      <c r="AO390" s="107"/>
      <c r="AQ390" s="104">
        <f t="shared" ref="AQ390:AQ393" si="686">L390+M390</f>
        <v>210351.75</v>
      </c>
      <c r="AR390" s="104">
        <f t="shared" ref="AR390:AR393" si="687">AF390</f>
        <v>6000</v>
      </c>
      <c r="AS390" s="104">
        <f t="shared" ref="AS390:AS393" si="688">AM390+AN390</f>
        <v>0</v>
      </c>
      <c r="AT390" s="104">
        <f>SUM(AQ390,AR390,AS390)</f>
        <v>216351.75</v>
      </c>
      <c r="AU390" s="108">
        <f t="shared" ref="AU390:AU393" si="689">AT390</f>
        <v>216351.75</v>
      </c>
      <c r="AV390" s="108"/>
      <c r="AW390" s="108"/>
      <c r="AX390" s="108"/>
      <c r="AY390" s="108"/>
      <c r="AZ390" s="108"/>
      <c r="BA390" s="109">
        <f t="shared" ref="BA390:BA393" si="690">SUM(AU390:AZ390)-AT390</f>
        <v>0</v>
      </c>
    </row>
    <row r="391" spans="1:53" ht="14.1" customHeight="1" outlineLevel="2" x14ac:dyDescent="0.2">
      <c r="A391" s="68"/>
      <c r="B391" s="94"/>
      <c r="C391" s="142"/>
      <c r="D391" s="110"/>
      <c r="E391" s="110"/>
      <c r="F391" s="110"/>
      <c r="G391" s="111"/>
      <c r="H391" s="99" t="s">
        <v>50</v>
      </c>
      <c r="I391" s="100"/>
      <c r="J391" s="101"/>
      <c r="K391" s="101"/>
      <c r="L391" s="102" t="str">
        <f>IF(I391&lt;&gt;0,((VLOOKUP(I391,'1. Standard_Cost'!$B$4:$D$8,2)+VLOOKUP(I391,'1. Standard_Cost'!$B$4:$D$8,3))*J391*K391),"0")</f>
        <v>0</v>
      </c>
      <c r="M391" s="102">
        <f>L391*'1. Standard_Cost'!F209</f>
        <v>0</v>
      </c>
      <c r="N391" s="103"/>
      <c r="O391" s="103"/>
      <c r="P391" s="103"/>
      <c r="Q391" s="103"/>
      <c r="R391" s="104">
        <f>+N391*P391*'1. Standard_Cost'!$B$12</f>
        <v>0</v>
      </c>
      <c r="S391" s="104">
        <f>+N391*O391*P391*'1. Standard_Cost'!$C$12</f>
        <v>0</v>
      </c>
      <c r="T391" s="104">
        <f>+N391*P391*Q391*'1. Standard_Cost'!$D$12</f>
        <v>0</v>
      </c>
      <c r="U391" s="104">
        <f>+N391*O391*'1. Standard_Cost'!$E$12</f>
        <v>0</v>
      </c>
      <c r="V391" s="103"/>
      <c r="W391" s="103"/>
      <c r="X391" s="103"/>
      <c r="Y391" s="104">
        <f>+V391*((X391*'1. Standard_Cost'!$B$16)+(W391*X391*'1. Standard_Cost'!$C$16))</f>
        <v>0</v>
      </c>
      <c r="Z391" s="103"/>
      <c r="AA391" s="103"/>
      <c r="AB391" s="104">
        <f>+Z391*'1. Standard_Cost'!$B$20+AA391*'1. Standard_Cost'!$C$20</f>
        <v>0</v>
      </c>
      <c r="AC391" s="105"/>
      <c r="AD391" s="106"/>
      <c r="AE391" s="104">
        <f>SUM(AD391,AC391,AB391,Y391,U391,T391,S391,R391)*'1. Standard_Cost'!B233</f>
        <v>0</v>
      </c>
      <c r="AF391" s="104">
        <f t="shared" ref="AF391:AF393" si="691">SUM(AD391,AE391)</f>
        <v>0</v>
      </c>
      <c r="AG391" s="103"/>
      <c r="AH391" s="103">
        <v>0</v>
      </c>
      <c r="AI391" s="103">
        <v>0</v>
      </c>
      <c r="AJ391" s="107"/>
      <c r="AK391" s="107"/>
      <c r="AL391" s="107"/>
      <c r="AM391" s="104">
        <f>AG391*'1. Standard_Cost'!B229+'Incremental_Cost Year 2021'!AH398*'1. Standard_Cost'!C229+'Incremental_Cost Year 2021'!AI398*'1. Standard_Cost'!D229+'Incremental_Cost Year 2021'!AJ398+'Incremental_Cost Year 2021'!AL398+AK391</f>
        <v>0</v>
      </c>
      <c r="AN391" s="104">
        <f>AM391*'1. Standard_Cost'!C233</f>
        <v>0</v>
      </c>
      <c r="AO391" s="107"/>
      <c r="AQ391" s="104">
        <f t="shared" si="686"/>
        <v>0</v>
      </c>
      <c r="AR391" s="104">
        <f t="shared" si="687"/>
        <v>0</v>
      </c>
      <c r="AS391" s="104">
        <f t="shared" si="688"/>
        <v>0</v>
      </c>
      <c r="AT391" s="104">
        <f t="shared" ref="AT391:AT393" si="692">SUM(AQ391,AR391,AS391)</f>
        <v>0</v>
      </c>
      <c r="AU391" s="108">
        <f t="shared" si="689"/>
        <v>0</v>
      </c>
      <c r="AV391" s="108">
        <v>0</v>
      </c>
      <c r="AW391" s="108"/>
      <c r="AX391" s="108"/>
      <c r="AY391" s="108"/>
      <c r="AZ391" s="108"/>
      <c r="BA391" s="109">
        <f t="shared" si="690"/>
        <v>0</v>
      </c>
    </row>
    <row r="392" spans="1:53" ht="14.1" customHeight="1" outlineLevel="2" x14ac:dyDescent="0.2">
      <c r="A392" s="68"/>
      <c r="B392" s="94"/>
      <c r="C392" s="142"/>
      <c r="D392" s="110"/>
      <c r="E392" s="110"/>
      <c r="F392" s="110"/>
      <c r="G392" s="111"/>
      <c r="H392" s="99" t="s">
        <v>51</v>
      </c>
      <c r="I392" s="100"/>
      <c r="J392" s="101"/>
      <c r="K392" s="101"/>
      <c r="L392" s="102" t="str">
        <f>IF(I392&lt;&gt;0,((VLOOKUP(I392,'1. Standard_Cost'!$B$4:$D$8,2)+VLOOKUP(I392,'1. Standard_Cost'!$B$4:$D$8,3))*J392*K392),"0")</f>
        <v>0</v>
      </c>
      <c r="M392" s="102">
        <f>L392*'1. Standard_Cost'!F209</f>
        <v>0</v>
      </c>
      <c r="N392" s="103"/>
      <c r="O392" s="103"/>
      <c r="P392" s="103"/>
      <c r="Q392" s="103"/>
      <c r="R392" s="104">
        <f>+N392*P392*'1. Standard_Cost'!$B$12</f>
        <v>0</v>
      </c>
      <c r="S392" s="104">
        <f>+N392*O392*P392*'1. Standard_Cost'!$C$12</f>
        <v>0</v>
      </c>
      <c r="T392" s="104">
        <f>+N392*P392*Q392*'1. Standard_Cost'!$D$12</f>
        <v>0</v>
      </c>
      <c r="U392" s="104">
        <f>+N392*O392*'1. Standard_Cost'!$E$12</f>
        <v>0</v>
      </c>
      <c r="V392" s="103"/>
      <c r="W392" s="103"/>
      <c r="X392" s="103"/>
      <c r="Y392" s="104">
        <f>+V392*((X392*'1. Standard_Cost'!$B$16)+(W392*X392*'1. Standard_Cost'!$C$16))</f>
        <v>0</v>
      </c>
      <c r="Z392" s="103"/>
      <c r="AA392" s="103"/>
      <c r="AB392" s="104">
        <f>+Z392*'1. Standard_Cost'!$B$20+AA392*'1. Standard_Cost'!$C$20</f>
        <v>0</v>
      </c>
      <c r="AC392" s="105"/>
      <c r="AD392" s="106"/>
      <c r="AE392" s="104">
        <f>SUM(AD392,AC392,AB392,Y392,U392,T392,S392,R392)*'1. Standard_Cost'!B233</f>
        <v>0</v>
      </c>
      <c r="AF392" s="104">
        <f t="shared" si="691"/>
        <v>0</v>
      </c>
      <c r="AG392" s="103"/>
      <c r="AH392" s="103"/>
      <c r="AI392" s="103"/>
      <c r="AJ392" s="107"/>
      <c r="AK392" s="107"/>
      <c r="AL392" s="107"/>
      <c r="AM392" s="104">
        <f>AG392*'1. Standard_Cost'!B229+'Incremental_Cost Year 2021'!AH399*'1. Standard_Cost'!C229+'Incremental_Cost Year 2021'!AI399*'1. Standard_Cost'!D229+'Incremental_Cost Year 2021'!AJ399+'Incremental_Cost Year 2021'!AL399+AK392</f>
        <v>0</v>
      </c>
      <c r="AN392" s="104">
        <f>AM392*'1. Standard_Cost'!C233</f>
        <v>0</v>
      </c>
      <c r="AO392" s="107"/>
      <c r="AQ392" s="104">
        <f t="shared" si="686"/>
        <v>0</v>
      </c>
      <c r="AR392" s="104">
        <f t="shared" si="687"/>
        <v>0</v>
      </c>
      <c r="AS392" s="104">
        <f t="shared" si="688"/>
        <v>0</v>
      </c>
      <c r="AT392" s="104">
        <f t="shared" si="692"/>
        <v>0</v>
      </c>
      <c r="AU392" s="108">
        <f t="shared" si="689"/>
        <v>0</v>
      </c>
      <c r="AV392" s="108"/>
      <c r="AW392" s="108"/>
      <c r="AX392" s="108"/>
      <c r="AY392" s="108"/>
      <c r="AZ392" s="108"/>
      <c r="BA392" s="109">
        <f t="shared" si="690"/>
        <v>0</v>
      </c>
    </row>
    <row r="393" spans="1:53" ht="14.1" customHeight="1" outlineLevel="2" x14ac:dyDescent="0.2">
      <c r="A393" s="68"/>
      <c r="B393" s="94"/>
      <c r="C393" s="142"/>
      <c r="D393" s="110"/>
      <c r="E393" s="110"/>
      <c r="F393" s="110"/>
      <c r="G393" s="111"/>
      <c r="H393" s="112" t="s">
        <v>179</v>
      </c>
      <c r="I393" s="100"/>
      <c r="J393" s="101"/>
      <c r="K393" s="101"/>
      <c r="L393" s="102" t="str">
        <f>IF(I393&lt;&gt;0,((VLOOKUP(I393,'1. Standard_Cost'!$B$4:$D$8,2)+VLOOKUP(I393,'1. Standard_Cost'!$B$4:$D$8,3))*J393*K393),"0")</f>
        <v>0</v>
      </c>
      <c r="M393" s="102">
        <f>L393*'1. Standard_Cost'!F209</f>
        <v>0</v>
      </c>
      <c r="N393" s="103"/>
      <c r="O393" s="103"/>
      <c r="P393" s="103"/>
      <c r="Q393" s="103"/>
      <c r="R393" s="104">
        <f>+N393*P393*'1. Standard_Cost'!$B$12</f>
        <v>0</v>
      </c>
      <c r="S393" s="104">
        <f>+N393*O393*P393*'1. Standard_Cost'!$C$12</f>
        <v>0</v>
      </c>
      <c r="T393" s="104">
        <f>+N393*P393*Q393*'1. Standard_Cost'!$D$12</f>
        <v>0</v>
      </c>
      <c r="U393" s="104">
        <f>+N393*O393*'1. Standard_Cost'!$E$12</f>
        <v>0</v>
      </c>
      <c r="V393" s="103"/>
      <c r="W393" s="103"/>
      <c r="X393" s="103"/>
      <c r="Y393" s="104">
        <f>+V393*((X393*'1. Standard_Cost'!$B$16)+(W393*X393*'1. Standard_Cost'!$C$16))</f>
        <v>0</v>
      </c>
      <c r="Z393" s="103"/>
      <c r="AA393" s="103"/>
      <c r="AB393" s="104">
        <f>+Z393*'1. Standard_Cost'!$B$20+AA393*'1. Standard_Cost'!$C$20</f>
        <v>0</v>
      </c>
      <c r="AC393" s="105"/>
      <c r="AD393" s="106"/>
      <c r="AE393" s="104">
        <f>SUM(AD393,AC393,AB393,Y393,U393,T393,S393,R393)*'1. Standard_Cost'!B233</f>
        <v>0</v>
      </c>
      <c r="AF393" s="104">
        <f t="shared" si="691"/>
        <v>0</v>
      </c>
      <c r="AG393" s="103"/>
      <c r="AH393" s="103"/>
      <c r="AI393" s="103"/>
      <c r="AJ393" s="107"/>
      <c r="AK393" s="107"/>
      <c r="AL393" s="107"/>
      <c r="AM393" s="104">
        <f>AG393*'1. Standard_Cost'!B229+'Incremental_Cost Year 2021'!AH400*'1. Standard_Cost'!C229+'Incremental_Cost Year 2021'!AI400*'1. Standard_Cost'!D229+'Incremental_Cost Year 2021'!AJ400+'Incremental_Cost Year 2021'!AL400+AK393</f>
        <v>0</v>
      </c>
      <c r="AN393" s="104">
        <f>AM393*'1. Standard_Cost'!C233</f>
        <v>0</v>
      </c>
      <c r="AO393" s="107"/>
      <c r="AQ393" s="104">
        <f t="shared" si="686"/>
        <v>0</v>
      </c>
      <c r="AR393" s="104">
        <f t="shared" si="687"/>
        <v>0</v>
      </c>
      <c r="AS393" s="104">
        <f t="shared" si="688"/>
        <v>0</v>
      </c>
      <c r="AT393" s="104">
        <f t="shared" si="692"/>
        <v>0</v>
      </c>
      <c r="AU393" s="108">
        <f t="shared" si="689"/>
        <v>0</v>
      </c>
      <c r="AV393" s="108"/>
      <c r="AW393" s="108"/>
      <c r="AX393" s="108"/>
      <c r="AY393" s="108"/>
      <c r="AZ393" s="108"/>
      <c r="BA393" s="109">
        <f t="shared" si="690"/>
        <v>0</v>
      </c>
    </row>
    <row r="394" spans="1:53" ht="24.6" customHeight="1" outlineLevel="1" x14ac:dyDescent="0.2">
      <c r="A394" s="68"/>
      <c r="B394" s="141"/>
      <c r="C394" s="142"/>
      <c r="D394" s="113" t="s">
        <v>515</v>
      </c>
      <c r="E394" s="113" t="s">
        <v>312</v>
      </c>
      <c r="F394" s="114" t="s">
        <v>154</v>
      </c>
      <c r="G394" s="115" t="s">
        <v>155</v>
      </c>
      <c r="H394" s="122" t="s">
        <v>313</v>
      </c>
      <c r="I394" s="117"/>
      <c r="J394" s="117"/>
      <c r="K394" s="117"/>
      <c r="L394" s="118">
        <f>SUM(L390:L393)</f>
        <v>180250</v>
      </c>
      <c r="M394" s="118">
        <f>SUM(M390:M393)</f>
        <v>30101.75</v>
      </c>
      <c r="N394" s="117"/>
      <c r="O394" s="117"/>
      <c r="P394" s="117"/>
      <c r="Q394" s="117"/>
      <c r="R394" s="119">
        <f>SUM(R390:R393)</f>
        <v>0</v>
      </c>
      <c r="S394" s="119">
        <f>SUM(S390:S393)</f>
        <v>0</v>
      </c>
      <c r="T394" s="119">
        <f>SUM(T390:T393)</f>
        <v>0</v>
      </c>
      <c r="U394" s="119">
        <f>SUM(U390:U393)</f>
        <v>0</v>
      </c>
      <c r="V394" s="117"/>
      <c r="W394" s="117"/>
      <c r="X394" s="117"/>
      <c r="Y394" s="118">
        <f>SUM(Y390:Y393)</f>
        <v>0</v>
      </c>
      <c r="Z394" s="117"/>
      <c r="AA394" s="117"/>
      <c r="AB394" s="118">
        <f t="shared" ref="AB394:AF394" si="693">SUM(AB390:AB393)</f>
        <v>0</v>
      </c>
      <c r="AC394" s="118">
        <f t="shared" si="693"/>
        <v>30000</v>
      </c>
      <c r="AD394" s="118">
        <f t="shared" si="693"/>
        <v>0</v>
      </c>
      <c r="AE394" s="118">
        <f t="shared" si="693"/>
        <v>6000</v>
      </c>
      <c r="AF394" s="118">
        <f t="shared" si="693"/>
        <v>6000</v>
      </c>
      <c r="AG394" s="117"/>
      <c r="AH394" s="117"/>
      <c r="AI394" s="117"/>
      <c r="AJ394" s="119">
        <f>SUM(AJ390:AJ393)</f>
        <v>0</v>
      </c>
      <c r="AK394" s="119">
        <f t="shared" ref="AK394:AN394" si="694">SUM(AK390:AK393)</f>
        <v>0</v>
      </c>
      <c r="AL394" s="119">
        <f t="shared" si="694"/>
        <v>0</v>
      </c>
      <c r="AM394" s="119">
        <f t="shared" si="694"/>
        <v>0</v>
      </c>
      <c r="AN394" s="119">
        <f t="shared" si="694"/>
        <v>0</v>
      </c>
      <c r="AO394" s="116"/>
      <c r="AP394" s="120"/>
      <c r="AQ394" s="121">
        <f t="shared" ref="AQ394:BA394" si="695">SUM(AQ390:AQ393)</f>
        <v>210351.75</v>
      </c>
      <c r="AR394" s="121">
        <f t="shared" si="695"/>
        <v>6000</v>
      </c>
      <c r="AS394" s="121">
        <f t="shared" si="695"/>
        <v>0</v>
      </c>
      <c r="AT394" s="121">
        <f t="shared" si="695"/>
        <v>216351.75</v>
      </c>
      <c r="AU394" s="121">
        <f t="shared" si="695"/>
        <v>216351.75</v>
      </c>
      <c r="AV394" s="121">
        <f t="shared" si="695"/>
        <v>0</v>
      </c>
      <c r="AW394" s="121">
        <f t="shared" si="695"/>
        <v>0</v>
      </c>
      <c r="AX394" s="121">
        <f t="shared" si="695"/>
        <v>0</v>
      </c>
      <c r="AY394" s="121">
        <f t="shared" si="695"/>
        <v>0</v>
      </c>
      <c r="AZ394" s="121">
        <f t="shared" si="695"/>
        <v>0</v>
      </c>
      <c r="BA394" s="121">
        <f t="shared" si="695"/>
        <v>0</v>
      </c>
    </row>
    <row r="395" spans="1:53" ht="14.1" customHeight="1" outlineLevel="2" x14ac:dyDescent="0.2">
      <c r="A395" s="68"/>
      <c r="B395" s="94"/>
      <c r="C395" s="142"/>
      <c r="D395" s="96"/>
      <c r="E395" s="96"/>
      <c r="F395" s="97"/>
      <c r="G395" s="98"/>
      <c r="H395" s="99" t="s">
        <v>49</v>
      </c>
      <c r="I395" s="100" t="s">
        <v>1</v>
      </c>
      <c r="J395" s="101">
        <v>2</v>
      </c>
      <c r="K395" s="101">
        <v>1</v>
      </c>
      <c r="L395" s="102">
        <f>IF(I395&lt;&gt;0,((VLOOKUP(I395,'1. Standard_Cost'!$B$4:$D$8,2)+VLOOKUP(I395,'1. Standard_Cost'!$B$4:$D$8,3))*J395*K395),"0")</f>
        <v>180250</v>
      </c>
      <c r="M395" s="102">
        <f>L395*'1. Standard_Cost'!F4</f>
        <v>30101.75</v>
      </c>
      <c r="N395" s="103"/>
      <c r="O395" s="103"/>
      <c r="P395" s="103"/>
      <c r="Q395" s="103"/>
      <c r="R395" s="104">
        <f>+N395*P395*'1. Standard_Cost'!$B$12</f>
        <v>0</v>
      </c>
      <c r="S395" s="104">
        <f>+N395*O395*P395*'1. Standard_Cost'!$C$12</f>
        <v>0</v>
      </c>
      <c r="T395" s="104">
        <f>+N395*P395*Q395*'1. Standard_Cost'!$D$12</f>
        <v>0</v>
      </c>
      <c r="U395" s="104">
        <f>+N395*O395*'1. Standard_Cost'!$E$12</f>
        <v>0</v>
      </c>
      <c r="V395" s="103"/>
      <c r="W395" s="103"/>
      <c r="X395" s="103"/>
      <c r="Y395" s="104">
        <f>+V395*((X395*'1. Standard_Cost'!$B$16)+(W395*X395*'1. Standard_Cost'!$C$16))</f>
        <v>0</v>
      </c>
      <c r="Z395" s="103"/>
      <c r="AA395" s="103"/>
      <c r="AB395" s="104">
        <f>+Z395*'1. Standard_Cost'!$B$20+AA395*'1. Standard_Cost'!$C$20</f>
        <v>0</v>
      </c>
      <c r="AC395" s="105">
        <v>30000</v>
      </c>
      <c r="AD395" s="106"/>
      <c r="AE395" s="104">
        <f>SUM(AD395,AC395,AB395,Y395,U395,T395,S395,R395)*'1. Standard_Cost'!B28</f>
        <v>6000</v>
      </c>
      <c r="AF395" s="104">
        <f>SUM(AD395,AE395)</f>
        <v>6000</v>
      </c>
      <c r="AG395" s="103"/>
      <c r="AH395" s="103"/>
      <c r="AI395" s="103"/>
      <c r="AJ395" s="107"/>
      <c r="AK395" s="107"/>
      <c r="AL395" s="107"/>
      <c r="AM395" s="104">
        <f>AG395*'1. Standard_Cost'!B234+'Incremental_Cost Year 2021'!AH402*'1. Standard_Cost'!C234+'Incremental_Cost Year 2021'!AI402*'1. Standard_Cost'!D234+'Incremental_Cost Year 2021'!AJ402+'Incremental_Cost Year 2021'!AL402+AK395</f>
        <v>0</v>
      </c>
      <c r="AN395" s="104">
        <f>AM395*'1. Standard_Cost'!C238</f>
        <v>0</v>
      </c>
      <c r="AO395" s="107"/>
      <c r="AQ395" s="104">
        <f t="shared" ref="AQ395:AQ398" si="696">L395+M395</f>
        <v>210351.75</v>
      </c>
      <c r="AR395" s="104">
        <f t="shared" ref="AR395:AR398" si="697">AF395</f>
        <v>6000</v>
      </c>
      <c r="AS395" s="104">
        <f t="shared" ref="AS395:AS398" si="698">AM395+AN395</f>
        <v>0</v>
      </c>
      <c r="AT395" s="104">
        <f>SUM(AQ395,AR395,AS395)</f>
        <v>216351.75</v>
      </c>
      <c r="AU395" s="108">
        <f t="shared" ref="AU395:AU398" si="699">AT395</f>
        <v>216351.75</v>
      </c>
      <c r="AV395" s="108"/>
      <c r="AW395" s="108"/>
      <c r="AX395" s="108"/>
      <c r="AY395" s="108"/>
      <c r="AZ395" s="108"/>
      <c r="BA395" s="109">
        <f t="shared" ref="BA395:BA398" si="700">SUM(AU395:AZ395)-AT395</f>
        <v>0</v>
      </c>
    </row>
    <row r="396" spans="1:53" ht="14.1" customHeight="1" outlineLevel="2" x14ac:dyDescent="0.2">
      <c r="A396" s="68"/>
      <c r="B396" s="94"/>
      <c r="C396" s="142"/>
      <c r="D396" s="110"/>
      <c r="E396" s="110"/>
      <c r="F396" s="110"/>
      <c r="G396" s="111"/>
      <c r="H396" s="99" t="s">
        <v>50</v>
      </c>
      <c r="I396" s="100"/>
      <c r="J396" s="101"/>
      <c r="K396" s="101"/>
      <c r="L396" s="102" t="str">
        <f>IF(I396&lt;&gt;0,((VLOOKUP(I396,'1. Standard_Cost'!$B$4:$D$8,2)+VLOOKUP(I396,'1. Standard_Cost'!$B$4:$D$8,3))*J396*K396),"0")</f>
        <v>0</v>
      </c>
      <c r="M396" s="102">
        <f>L396*'1. Standard_Cost'!F214</f>
        <v>0</v>
      </c>
      <c r="N396" s="103"/>
      <c r="O396" s="103"/>
      <c r="P396" s="103"/>
      <c r="Q396" s="103"/>
      <c r="R396" s="104">
        <f>+N396*P396*'1. Standard_Cost'!$B$12</f>
        <v>0</v>
      </c>
      <c r="S396" s="104">
        <f>+N396*O396*P396*'1. Standard_Cost'!$C$12</f>
        <v>0</v>
      </c>
      <c r="T396" s="104">
        <f>+N396*P396*Q396*'1. Standard_Cost'!$D$12</f>
        <v>0</v>
      </c>
      <c r="U396" s="104">
        <f>+N396*O396*'1. Standard_Cost'!$E$12</f>
        <v>0</v>
      </c>
      <c r="V396" s="103"/>
      <c r="W396" s="103"/>
      <c r="X396" s="103"/>
      <c r="Y396" s="104">
        <f>+V396*((X396*'1. Standard_Cost'!$B$16)+(W396*X396*'1. Standard_Cost'!$C$16))</f>
        <v>0</v>
      </c>
      <c r="Z396" s="103"/>
      <c r="AA396" s="103"/>
      <c r="AB396" s="104">
        <f>+Z396*'1. Standard_Cost'!$B$20+AA396*'1. Standard_Cost'!$C$20</f>
        <v>0</v>
      </c>
      <c r="AC396" s="105"/>
      <c r="AD396" s="106"/>
      <c r="AE396" s="104">
        <f>SUM(AD396,AC396,AB396,Y396,U396,T396,S396,R396)*'1. Standard_Cost'!B238</f>
        <v>0</v>
      </c>
      <c r="AF396" s="104">
        <f t="shared" ref="AF396:AF398" si="701">SUM(AD396,AE396)</f>
        <v>0</v>
      </c>
      <c r="AG396" s="103"/>
      <c r="AH396" s="103">
        <v>0</v>
      </c>
      <c r="AI396" s="103">
        <v>0</v>
      </c>
      <c r="AJ396" s="107"/>
      <c r="AK396" s="107"/>
      <c r="AL396" s="107"/>
      <c r="AM396" s="104">
        <f>AG396*'1. Standard_Cost'!B234+'Incremental_Cost Year 2021'!AH403*'1. Standard_Cost'!C234+'Incremental_Cost Year 2021'!AI403*'1. Standard_Cost'!D234+'Incremental_Cost Year 2021'!AJ403+'Incremental_Cost Year 2021'!AL403+AK396</f>
        <v>0</v>
      </c>
      <c r="AN396" s="104">
        <f>AM396*'1. Standard_Cost'!C238</f>
        <v>0</v>
      </c>
      <c r="AO396" s="107"/>
      <c r="AQ396" s="104">
        <f t="shared" si="696"/>
        <v>0</v>
      </c>
      <c r="AR396" s="104">
        <f t="shared" si="697"/>
        <v>0</v>
      </c>
      <c r="AS396" s="104">
        <f t="shared" si="698"/>
        <v>0</v>
      </c>
      <c r="AT396" s="104">
        <f t="shared" ref="AT396:AT398" si="702">SUM(AQ396,AR396,AS396)</f>
        <v>0</v>
      </c>
      <c r="AU396" s="108">
        <f t="shared" si="699"/>
        <v>0</v>
      </c>
      <c r="AV396" s="108">
        <v>0</v>
      </c>
      <c r="AW396" s="108"/>
      <c r="AX396" s="108"/>
      <c r="AY396" s="108"/>
      <c r="AZ396" s="108"/>
      <c r="BA396" s="109">
        <f t="shared" si="700"/>
        <v>0</v>
      </c>
    </row>
    <row r="397" spans="1:53" ht="14.1" customHeight="1" outlineLevel="2" x14ac:dyDescent="0.2">
      <c r="A397" s="68"/>
      <c r="B397" s="94"/>
      <c r="C397" s="142"/>
      <c r="D397" s="110"/>
      <c r="E397" s="110"/>
      <c r="F397" s="110"/>
      <c r="G397" s="111"/>
      <c r="H397" s="99" t="s">
        <v>51</v>
      </c>
      <c r="I397" s="100"/>
      <c r="J397" s="101"/>
      <c r="K397" s="101"/>
      <c r="L397" s="102" t="str">
        <f>IF(I397&lt;&gt;0,((VLOOKUP(I397,'1. Standard_Cost'!$B$4:$D$8,2)+VLOOKUP(I397,'1. Standard_Cost'!$B$4:$D$8,3))*J397*K397),"0")</f>
        <v>0</v>
      </c>
      <c r="M397" s="102">
        <f>L397*'1. Standard_Cost'!F214</f>
        <v>0</v>
      </c>
      <c r="N397" s="103"/>
      <c r="O397" s="103"/>
      <c r="P397" s="103"/>
      <c r="Q397" s="103"/>
      <c r="R397" s="104">
        <f>+N397*P397*'1. Standard_Cost'!$B$12</f>
        <v>0</v>
      </c>
      <c r="S397" s="104">
        <f>+N397*O397*P397*'1. Standard_Cost'!$C$12</f>
        <v>0</v>
      </c>
      <c r="T397" s="104">
        <f>+N397*P397*Q397*'1. Standard_Cost'!$D$12</f>
        <v>0</v>
      </c>
      <c r="U397" s="104">
        <f>+N397*O397*'1. Standard_Cost'!$E$12</f>
        <v>0</v>
      </c>
      <c r="V397" s="103"/>
      <c r="W397" s="103"/>
      <c r="X397" s="103"/>
      <c r="Y397" s="104">
        <f>+V397*((X397*'1. Standard_Cost'!$B$16)+(W397*X397*'1. Standard_Cost'!$C$16))</f>
        <v>0</v>
      </c>
      <c r="Z397" s="103"/>
      <c r="AA397" s="103"/>
      <c r="AB397" s="104">
        <f>+Z397*'1. Standard_Cost'!$B$20+AA397*'1. Standard_Cost'!$C$20</f>
        <v>0</v>
      </c>
      <c r="AC397" s="105"/>
      <c r="AD397" s="106"/>
      <c r="AE397" s="104">
        <f>SUM(AD397,AC397,AB397,Y397,U397,T397,S397,R397)*'1. Standard_Cost'!B238</f>
        <v>0</v>
      </c>
      <c r="AF397" s="104">
        <f t="shared" si="701"/>
        <v>0</v>
      </c>
      <c r="AG397" s="103"/>
      <c r="AH397" s="103"/>
      <c r="AI397" s="103"/>
      <c r="AJ397" s="107"/>
      <c r="AK397" s="107"/>
      <c r="AL397" s="107"/>
      <c r="AM397" s="104">
        <f>AG397*'1. Standard_Cost'!B234+'Incremental_Cost Year 2021'!AH404*'1. Standard_Cost'!C234+'Incremental_Cost Year 2021'!AI404*'1. Standard_Cost'!D234+'Incremental_Cost Year 2021'!AJ404+'Incremental_Cost Year 2021'!AL404+AK397</f>
        <v>0</v>
      </c>
      <c r="AN397" s="104">
        <f>AM397*'1. Standard_Cost'!C238</f>
        <v>0</v>
      </c>
      <c r="AO397" s="107"/>
      <c r="AQ397" s="104">
        <f t="shared" si="696"/>
        <v>0</v>
      </c>
      <c r="AR397" s="104">
        <f t="shared" si="697"/>
        <v>0</v>
      </c>
      <c r="AS397" s="104">
        <f t="shared" si="698"/>
        <v>0</v>
      </c>
      <c r="AT397" s="104">
        <f t="shared" si="702"/>
        <v>0</v>
      </c>
      <c r="AU397" s="108">
        <f t="shared" si="699"/>
        <v>0</v>
      </c>
      <c r="AV397" s="108"/>
      <c r="AW397" s="108"/>
      <c r="AX397" s="108"/>
      <c r="AY397" s="108"/>
      <c r="AZ397" s="108"/>
      <c r="BA397" s="109">
        <f t="shared" si="700"/>
        <v>0</v>
      </c>
    </row>
    <row r="398" spans="1:53" ht="14.1" customHeight="1" outlineLevel="2" x14ac:dyDescent="0.2">
      <c r="A398" s="68"/>
      <c r="B398" s="94"/>
      <c r="C398" s="142"/>
      <c r="D398" s="110"/>
      <c r="E398" s="110"/>
      <c r="F398" s="110"/>
      <c r="G398" s="111"/>
      <c r="H398" s="112" t="s">
        <v>179</v>
      </c>
      <c r="I398" s="100"/>
      <c r="J398" s="101"/>
      <c r="K398" s="101"/>
      <c r="L398" s="102" t="str">
        <f>IF(I398&lt;&gt;0,((VLOOKUP(I398,'1. Standard_Cost'!$B$4:$D$8,2)+VLOOKUP(I398,'1. Standard_Cost'!$B$4:$D$8,3))*J398*K398),"0")</f>
        <v>0</v>
      </c>
      <c r="M398" s="102">
        <f>L398*'1. Standard_Cost'!F214</f>
        <v>0</v>
      </c>
      <c r="N398" s="103"/>
      <c r="O398" s="103"/>
      <c r="P398" s="103"/>
      <c r="Q398" s="103"/>
      <c r="R398" s="104">
        <f>+N398*P398*'1. Standard_Cost'!$B$12</f>
        <v>0</v>
      </c>
      <c r="S398" s="104">
        <f>+N398*O398*P398*'1. Standard_Cost'!$C$12</f>
        <v>0</v>
      </c>
      <c r="T398" s="104">
        <f>+N398*P398*Q398*'1. Standard_Cost'!$D$12</f>
        <v>0</v>
      </c>
      <c r="U398" s="104">
        <f>+N398*O398*'1. Standard_Cost'!$E$12</f>
        <v>0</v>
      </c>
      <c r="V398" s="103"/>
      <c r="W398" s="103"/>
      <c r="X398" s="103"/>
      <c r="Y398" s="104">
        <f>+V398*((X398*'1. Standard_Cost'!$B$16)+(W398*X398*'1. Standard_Cost'!$C$16))</f>
        <v>0</v>
      </c>
      <c r="Z398" s="103"/>
      <c r="AA398" s="103"/>
      <c r="AB398" s="104">
        <f>+Z398*'1. Standard_Cost'!$B$20+AA398*'1. Standard_Cost'!$C$20</f>
        <v>0</v>
      </c>
      <c r="AC398" s="105"/>
      <c r="AD398" s="106"/>
      <c r="AE398" s="104">
        <f>SUM(AD398,AC398,AB398,Y398,U398,T398,S398,R398)*'1. Standard_Cost'!B238</f>
        <v>0</v>
      </c>
      <c r="AF398" s="104">
        <f t="shared" si="701"/>
        <v>0</v>
      </c>
      <c r="AG398" s="103"/>
      <c r="AH398" s="103"/>
      <c r="AI398" s="103"/>
      <c r="AJ398" s="107"/>
      <c r="AK398" s="107"/>
      <c r="AL398" s="107"/>
      <c r="AM398" s="104">
        <f>AG398*'1. Standard_Cost'!B234+'Incremental_Cost Year 2021'!AH405*'1. Standard_Cost'!C234+'Incremental_Cost Year 2021'!AI405*'1. Standard_Cost'!D234+'Incremental_Cost Year 2021'!AJ405+'Incremental_Cost Year 2021'!AL405+AK398</f>
        <v>0</v>
      </c>
      <c r="AN398" s="104">
        <f>AM398*'1. Standard_Cost'!C238</f>
        <v>0</v>
      </c>
      <c r="AO398" s="107"/>
      <c r="AQ398" s="104">
        <f t="shared" si="696"/>
        <v>0</v>
      </c>
      <c r="AR398" s="104">
        <f t="shared" si="697"/>
        <v>0</v>
      </c>
      <c r="AS398" s="104">
        <f t="shared" si="698"/>
        <v>0</v>
      </c>
      <c r="AT398" s="104">
        <f t="shared" si="702"/>
        <v>0</v>
      </c>
      <c r="AU398" s="108">
        <f t="shared" si="699"/>
        <v>0</v>
      </c>
      <c r="AV398" s="108"/>
      <c r="AW398" s="108"/>
      <c r="AX398" s="108"/>
      <c r="AY398" s="108"/>
      <c r="AZ398" s="108"/>
      <c r="BA398" s="109">
        <f t="shared" si="700"/>
        <v>0</v>
      </c>
    </row>
    <row r="399" spans="1:53" ht="24.6" customHeight="1" outlineLevel="1" x14ac:dyDescent="0.2">
      <c r="A399" s="68"/>
      <c r="B399" s="141"/>
      <c r="C399" s="142"/>
      <c r="D399" s="113" t="s">
        <v>515</v>
      </c>
      <c r="E399" s="113" t="s">
        <v>781</v>
      </c>
      <c r="F399" s="114" t="s">
        <v>154</v>
      </c>
      <c r="G399" s="115" t="s">
        <v>155</v>
      </c>
      <c r="H399" s="122" t="s">
        <v>314</v>
      </c>
      <c r="I399" s="117"/>
      <c r="J399" s="117"/>
      <c r="K399" s="117"/>
      <c r="L399" s="118">
        <f>SUM(L395:L398)</f>
        <v>180250</v>
      </c>
      <c r="M399" s="118">
        <f>SUM(M395:M398)</f>
        <v>30101.75</v>
      </c>
      <c r="N399" s="117"/>
      <c r="O399" s="117"/>
      <c r="P399" s="117"/>
      <c r="Q399" s="117"/>
      <c r="R399" s="119">
        <f>SUM(R395:R398)</f>
        <v>0</v>
      </c>
      <c r="S399" s="119">
        <f>SUM(S395:S398)</f>
        <v>0</v>
      </c>
      <c r="T399" s="119">
        <f>SUM(T395:T398)</f>
        <v>0</v>
      </c>
      <c r="U399" s="119">
        <f>SUM(U395:U398)</f>
        <v>0</v>
      </c>
      <c r="V399" s="117"/>
      <c r="W399" s="117"/>
      <c r="X399" s="117"/>
      <c r="Y399" s="118">
        <f>SUM(Y395:Y398)</f>
        <v>0</v>
      </c>
      <c r="Z399" s="117"/>
      <c r="AA399" s="117"/>
      <c r="AB399" s="118">
        <f t="shared" ref="AB399:AF399" si="703">SUM(AB395:AB398)</f>
        <v>0</v>
      </c>
      <c r="AC399" s="118">
        <f t="shared" si="703"/>
        <v>30000</v>
      </c>
      <c r="AD399" s="118">
        <f t="shared" si="703"/>
        <v>0</v>
      </c>
      <c r="AE399" s="118">
        <f t="shared" si="703"/>
        <v>6000</v>
      </c>
      <c r="AF399" s="118">
        <f t="shared" si="703"/>
        <v>6000</v>
      </c>
      <c r="AG399" s="117"/>
      <c r="AH399" s="117"/>
      <c r="AI399" s="117"/>
      <c r="AJ399" s="119">
        <f>SUM(AJ395:AJ398)</f>
        <v>0</v>
      </c>
      <c r="AK399" s="119">
        <f t="shared" ref="AK399:AN399" si="704">SUM(AK395:AK398)</f>
        <v>0</v>
      </c>
      <c r="AL399" s="119">
        <f t="shared" si="704"/>
        <v>0</v>
      </c>
      <c r="AM399" s="119">
        <f t="shared" si="704"/>
        <v>0</v>
      </c>
      <c r="AN399" s="119">
        <f t="shared" si="704"/>
        <v>0</v>
      </c>
      <c r="AO399" s="116"/>
      <c r="AP399" s="120"/>
      <c r="AQ399" s="121">
        <f t="shared" ref="AQ399:BA399" si="705">SUM(AQ395:AQ398)</f>
        <v>210351.75</v>
      </c>
      <c r="AR399" s="121">
        <f t="shared" si="705"/>
        <v>6000</v>
      </c>
      <c r="AS399" s="121">
        <f t="shared" si="705"/>
        <v>0</v>
      </c>
      <c r="AT399" s="121">
        <f t="shared" si="705"/>
        <v>216351.75</v>
      </c>
      <c r="AU399" s="121">
        <f t="shared" si="705"/>
        <v>216351.75</v>
      </c>
      <c r="AV399" s="121">
        <f t="shared" si="705"/>
        <v>0</v>
      </c>
      <c r="AW399" s="121">
        <f t="shared" si="705"/>
        <v>0</v>
      </c>
      <c r="AX399" s="121">
        <f t="shared" si="705"/>
        <v>0</v>
      </c>
      <c r="AY399" s="121">
        <f t="shared" si="705"/>
        <v>0</v>
      </c>
      <c r="AZ399" s="121">
        <f t="shared" si="705"/>
        <v>0</v>
      </c>
      <c r="BA399" s="121">
        <f t="shared" si="705"/>
        <v>0</v>
      </c>
    </row>
    <row r="400" spans="1:53" ht="14.1" customHeight="1" outlineLevel="2" x14ac:dyDescent="0.2">
      <c r="A400" s="68"/>
      <c r="B400" s="94"/>
      <c r="C400" s="142"/>
      <c r="D400" s="96"/>
      <c r="E400" s="96"/>
      <c r="F400" s="97"/>
      <c r="G400" s="98"/>
      <c r="H400" s="99" t="s">
        <v>49</v>
      </c>
      <c r="I400" s="100" t="s">
        <v>1</v>
      </c>
      <c r="J400" s="101">
        <v>3</v>
      </c>
      <c r="K400" s="101">
        <v>1</v>
      </c>
      <c r="L400" s="102">
        <f>IF(I400&lt;&gt;0,((VLOOKUP(I400,'1. Standard_Cost'!$B$4:$D$8,2)+VLOOKUP(I400,'1. Standard_Cost'!$B$4:$D$8,3))*J400*K400),"0")</f>
        <v>270375</v>
      </c>
      <c r="M400" s="102">
        <f>L400*'1. Standard_Cost'!F4</f>
        <v>45152.625</v>
      </c>
      <c r="N400" s="103"/>
      <c r="O400" s="103"/>
      <c r="P400" s="103"/>
      <c r="Q400" s="103"/>
      <c r="R400" s="104">
        <f>+N400*P400*'1. Standard_Cost'!$B$12</f>
        <v>0</v>
      </c>
      <c r="S400" s="104">
        <f>+N400*O400*P400*'1. Standard_Cost'!$C$12</f>
        <v>0</v>
      </c>
      <c r="T400" s="104">
        <f>+N400*P400*Q400*'1. Standard_Cost'!$D$12</f>
        <v>0</v>
      </c>
      <c r="U400" s="104">
        <f>+N400*O400*'1. Standard_Cost'!$E$12</f>
        <v>0</v>
      </c>
      <c r="V400" s="103"/>
      <c r="W400" s="103"/>
      <c r="X400" s="103"/>
      <c r="Y400" s="104">
        <f>+V400*((X400*'1. Standard_Cost'!$B$16)+(W400*X400*'1. Standard_Cost'!$C$16))</f>
        <v>0</v>
      </c>
      <c r="Z400" s="103"/>
      <c r="AA400" s="103"/>
      <c r="AB400" s="104">
        <f>+Z400*'1. Standard_Cost'!$B$20+AA400*'1. Standard_Cost'!$C$20</f>
        <v>0</v>
      </c>
      <c r="AC400" s="105">
        <v>45000</v>
      </c>
      <c r="AD400" s="106"/>
      <c r="AE400" s="104">
        <f>SUM(AD400,AC400,AB400,Y400,U400,T400,S400,R400)*'1. Standard_Cost'!B28</f>
        <v>9000</v>
      </c>
      <c r="AF400" s="104">
        <f>SUM(AD400,AE400)</f>
        <v>9000</v>
      </c>
      <c r="AG400" s="103"/>
      <c r="AH400" s="103"/>
      <c r="AI400" s="103"/>
      <c r="AJ400" s="107"/>
      <c r="AK400" s="107"/>
      <c r="AL400" s="107"/>
      <c r="AM400" s="104">
        <f>AG400*'1. Standard_Cost'!B239+'Incremental_Cost Year 2021'!AH407*'1. Standard_Cost'!C239+'Incremental_Cost Year 2021'!AI407*'1. Standard_Cost'!D239+'Incremental_Cost Year 2021'!AJ407+'Incremental_Cost Year 2021'!AL407+AK400</f>
        <v>0</v>
      </c>
      <c r="AN400" s="104">
        <f>AM400*'1. Standard_Cost'!C243</f>
        <v>0</v>
      </c>
      <c r="AO400" s="107"/>
      <c r="AQ400" s="104">
        <f t="shared" ref="AQ400:AQ403" si="706">L400+M400</f>
        <v>315527.625</v>
      </c>
      <c r="AR400" s="104">
        <f t="shared" ref="AR400:AR403" si="707">AF400</f>
        <v>9000</v>
      </c>
      <c r="AS400" s="104">
        <f t="shared" ref="AS400:AS403" si="708">AM400+AN400</f>
        <v>0</v>
      </c>
      <c r="AT400" s="104">
        <f>SUM(AQ400,AR400,AS400)</f>
        <v>324527.625</v>
      </c>
      <c r="AU400" s="108">
        <f t="shared" ref="AU400:AU403" si="709">AT400</f>
        <v>324527.625</v>
      </c>
      <c r="AV400" s="108"/>
      <c r="AW400" s="108"/>
      <c r="AX400" s="108"/>
      <c r="AY400" s="108"/>
      <c r="AZ400" s="108"/>
      <c r="BA400" s="109">
        <f t="shared" ref="BA400:BA403" si="710">SUM(AU400:AZ400)-AT400</f>
        <v>0</v>
      </c>
    </row>
    <row r="401" spans="1:53" ht="14.1" customHeight="1" outlineLevel="2" x14ac:dyDescent="0.2">
      <c r="A401" s="68"/>
      <c r="B401" s="94"/>
      <c r="C401" s="142"/>
      <c r="D401" s="110"/>
      <c r="E401" s="110"/>
      <c r="F401" s="110"/>
      <c r="G401" s="111"/>
      <c r="H401" s="99" t="s">
        <v>50</v>
      </c>
      <c r="I401" s="100"/>
      <c r="J401" s="101"/>
      <c r="K401" s="101"/>
      <c r="L401" s="102" t="str">
        <f>IF(I401&lt;&gt;0,((VLOOKUP(I401,'1. Standard_Cost'!$B$4:$D$8,2)+VLOOKUP(I401,'1. Standard_Cost'!$B$4:$D$8,3))*J401*K401),"0")</f>
        <v>0</v>
      </c>
      <c r="M401" s="102">
        <f>L401*'1. Standard_Cost'!F219</f>
        <v>0</v>
      </c>
      <c r="N401" s="103"/>
      <c r="O401" s="103"/>
      <c r="P401" s="103"/>
      <c r="Q401" s="103"/>
      <c r="R401" s="104">
        <f>+N401*P401*'1. Standard_Cost'!$B$12</f>
        <v>0</v>
      </c>
      <c r="S401" s="104">
        <f>+N401*O401*P401*'1. Standard_Cost'!$C$12</f>
        <v>0</v>
      </c>
      <c r="T401" s="104">
        <f>+N401*P401*Q401*'1. Standard_Cost'!$D$12</f>
        <v>0</v>
      </c>
      <c r="U401" s="104">
        <f>+N401*O401*'1. Standard_Cost'!$E$12</f>
        <v>0</v>
      </c>
      <c r="V401" s="103"/>
      <c r="W401" s="103"/>
      <c r="X401" s="103"/>
      <c r="Y401" s="104">
        <f>+V401*((X401*'1. Standard_Cost'!$B$16)+(W401*X401*'1. Standard_Cost'!$C$16))</f>
        <v>0</v>
      </c>
      <c r="Z401" s="103"/>
      <c r="AA401" s="103"/>
      <c r="AB401" s="104">
        <f>+Z401*'1. Standard_Cost'!$B$20+AA401*'1. Standard_Cost'!$C$20</f>
        <v>0</v>
      </c>
      <c r="AC401" s="105"/>
      <c r="AD401" s="106"/>
      <c r="AE401" s="104">
        <f>SUM(AD401,AC401,AB401,Y401,U401,T401,S401,R401)*'1. Standard_Cost'!B243</f>
        <v>0</v>
      </c>
      <c r="AF401" s="104">
        <f t="shared" ref="AF401:AF403" si="711">SUM(AD401,AE401)</f>
        <v>0</v>
      </c>
      <c r="AG401" s="103"/>
      <c r="AH401" s="103">
        <v>0</v>
      </c>
      <c r="AI401" s="103">
        <v>0</v>
      </c>
      <c r="AJ401" s="107"/>
      <c r="AK401" s="107"/>
      <c r="AL401" s="107"/>
      <c r="AM401" s="104">
        <f>AG401*'1. Standard_Cost'!B239+'Incremental_Cost Year 2021'!AH408*'1. Standard_Cost'!C239+'Incremental_Cost Year 2021'!AI408*'1. Standard_Cost'!D239+'Incremental_Cost Year 2021'!AJ408+'Incremental_Cost Year 2021'!AL408+AK401</f>
        <v>0</v>
      </c>
      <c r="AN401" s="104">
        <f>AM401*'1. Standard_Cost'!C243</f>
        <v>0</v>
      </c>
      <c r="AO401" s="107"/>
      <c r="AQ401" s="104">
        <f t="shared" si="706"/>
        <v>0</v>
      </c>
      <c r="AR401" s="104">
        <f t="shared" si="707"/>
        <v>0</v>
      </c>
      <c r="AS401" s="104">
        <f t="shared" si="708"/>
        <v>0</v>
      </c>
      <c r="AT401" s="104">
        <f t="shared" ref="AT401:AT403" si="712">SUM(AQ401,AR401,AS401)</f>
        <v>0</v>
      </c>
      <c r="AU401" s="108">
        <f t="shared" si="709"/>
        <v>0</v>
      </c>
      <c r="AV401" s="108">
        <v>0</v>
      </c>
      <c r="AW401" s="108"/>
      <c r="AX401" s="108"/>
      <c r="AY401" s="108"/>
      <c r="AZ401" s="108"/>
      <c r="BA401" s="109">
        <f t="shared" si="710"/>
        <v>0</v>
      </c>
    </row>
    <row r="402" spans="1:53" ht="14.1" customHeight="1" outlineLevel="2" x14ac:dyDescent="0.2">
      <c r="A402" s="68"/>
      <c r="B402" s="94"/>
      <c r="C402" s="142"/>
      <c r="D402" s="110"/>
      <c r="E402" s="110"/>
      <c r="F402" s="110"/>
      <c r="G402" s="111"/>
      <c r="H402" s="99" t="s">
        <v>51</v>
      </c>
      <c r="I402" s="100"/>
      <c r="J402" s="101"/>
      <c r="K402" s="101"/>
      <c r="L402" s="102" t="str">
        <f>IF(I402&lt;&gt;0,((VLOOKUP(I402,'1. Standard_Cost'!$B$4:$D$8,2)+VLOOKUP(I402,'1. Standard_Cost'!$B$4:$D$8,3))*J402*K402),"0")</f>
        <v>0</v>
      </c>
      <c r="M402" s="102">
        <f>L402*'1. Standard_Cost'!F219</f>
        <v>0</v>
      </c>
      <c r="N402" s="103"/>
      <c r="O402" s="103"/>
      <c r="P402" s="103"/>
      <c r="Q402" s="103"/>
      <c r="R402" s="104">
        <f>+N402*P402*'1. Standard_Cost'!$B$12</f>
        <v>0</v>
      </c>
      <c r="S402" s="104">
        <f>+N402*O402*P402*'1. Standard_Cost'!$C$12</f>
        <v>0</v>
      </c>
      <c r="T402" s="104">
        <f>+N402*P402*Q402*'1. Standard_Cost'!$D$12</f>
        <v>0</v>
      </c>
      <c r="U402" s="104">
        <f>+N402*O402*'1. Standard_Cost'!$E$12</f>
        <v>0</v>
      </c>
      <c r="V402" s="103"/>
      <c r="W402" s="103"/>
      <c r="X402" s="103"/>
      <c r="Y402" s="104">
        <f>+V402*((X402*'1. Standard_Cost'!$B$16)+(W402*X402*'1. Standard_Cost'!$C$16))</f>
        <v>0</v>
      </c>
      <c r="Z402" s="103"/>
      <c r="AA402" s="103"/>
      <c r="AB402" s="104">
        <f>+Z402*'1. Standard_Cost'!$B$20+AA402*'1. Standard_Cost'!$C$20</f>
        <v>0</v>
      </c>
      <c r="AC402" s="105"/>
      <c r="AD402" s="106"/>
      <c r="AE402" s="104">
        <f>SUM(AD402,AC402,AB402,Y402,U402,T402,S402,R402)*'1. Standard_Cost'!B243</f>
        <v>0</v>
      </c>
      <c r="AF402" s="104">
        <f t="shared" si="711"/>
        <v>0</v>
      </c>
      <c r="AG402" s="103"/>
      <c r="AH402" s="103"/>
      <c r="AI402" s="103"/>
      <c r="AJ402" s="107"/>
      <c r="AK402" s="107"/>
      <c r="AL402" s="107"/>
      <c r="AM402" s="104">
        <f>AG402*'1. Standard_Cost'!B239+'Incremental_Cost Year 2021'!AH409*'1. Standard_Cost'!C239+'Incremental_Cost Year 2021'!AI409*'1. Standard_Cost'!D239+'Incremental_Cost Year 2021'!AJ409+'Incremental_Cost Year 2021'!AL409+AK402</f>
        <v>0</v>
      </c>
      <c r="AN402" s="104">
        <f>AM402*'1. Standard_Cost'!C243</f>
        <v>0</v>
      </c>
      <c r="AO402" s="107"/>
      <c r="AQ402" s="104">
        <f t="shared" si="706"/>
        <v>0</v>
      </c>
      <c r="AR402" s="104">
        <f t="shared" si="707"/>
        <v>0</v>
      </c>
      <c r="AS402" s="104">
        <f t="shared" si="708"/>
        <v>0</v>
      </c>
      <c r="AT402" s="104">
        <f t="shared" si="712"/>
        <v>0</v>
      </c>
      <c r="AU402" s="108">
        <f t="shared" si="709"/>
        <v>0</v>
      </c>
      <c r="AV402" s="108"/>
      <c r="AW402" s="108"/>
      <c r="AX402" s="108"/>
      <c r="AY402" s="108"/>
      <c r="AZ402" s="108"/>
      <c r="BA402" s="109">
        <f t="shared" si="710"/>
        <v>0</v>
      </c>
    </row>
    <row r="403" spans="1:53" ht="14.1" customHeight="1" outlineLevel="2" x14ac:dyDescent="0.2">
      <c r="A403" s="68"/>
      <c r="B403" s="94"/>
      <c r="C403" s="142"/>
      <c r="D403" s="110"/>
      <c r="E403" s="110"/>
      <c r="F403" s="110"/>
      <c r="G403" s="111"/>
      <c r="H403" s="112" t="s">
        <v>179</v>
      </c>
      <c r="I403" s="100"/>
      <c r="J403" s="101"/>
      <c r="K403" s="101"/>
      <c r="L403" s="102" t="str">
        <f>IF(I403&lt;&gt;0,((VLOOKUP(I403,'1. Standard_Cost'!$B$4:$D$8,2)+VLOOKUP(I403,'1. Standard_Cost'!$B$4:$D$8,3))*J403*K403),"0")</f>
        <v>0</v>
      </c>
      <c r="M403" s="102">
        <f>L403*'1. Standard_Cost'!F219</f>
        <v>0</v>
      </c>
      <c r="N403" s="103"/>
      <c r="O403" s="103"/>
      <c r="P403" s="103"/>
      <c r="Q403" s="103"/>
      <c r="R403" s="104">
        <f>+N403*P403*'1. Standard_Cost'!$B$12</f>
        <v>0</v>
      </c>
      <c r="S403" s="104">
        <f>+N403*O403*P403*'1. Standard_Cost'!$C$12</f>
        <v>0</v>
      </c>
      <c r="T403" s="104">
        <f>+N403*P403*Q403*'1. Standard_Cost'!$D$12</f>
        <v>0</v>
      </c>
      <c r="U403" s="104">
        <f>+N403*O403*'1. Standard_Cost'!$E$12</f>
        <v>0</v>
      </c>
      <c r="V403" s="103"/>
      <c r="W403" s="103"/>
      <c r="X403" s="103"/>
      <c r="Y403" s="104">
        <f>+V403*((X403*'1. Standard_Cost'!$B$16)+(W403*X403*'1. Standard_Cost'!$C$16))</f>
        <v>0</v>
      </c>
      <c r="Z403" s="103"/>
      <c r="AA403" s="103"/>
      <c r="AB403" s="104">
        <f>+Z403*'1. Standard_Cost'!$B$20+AA403*'1. Standard_Cost'!$C$20</f>
        <v>0</v>
      </c>
      <c r="AC403" s="105"/>
      <c r="AD403" s="106"/>
      <c r="AE403" s="104">
        <f>SUM(AD403,AC403,AB403,Y403,U403,T403,S403,R403)*'1. Standard_Cost'!B243</f>
        <v>0</v>
      </c>
      <c r="AF403" s="104">
        <f t="shared" si="711"/>
        <v>0</v>
      </c>
      <c r="AG403" s="103"/>
      <c r="AH403" s="103"/>
      <c r="AI403" s="103"/>
      <c r="AJ403" s="107"/>
      <c r="AK403" s="107"/>
      <c r="AL403" s="107"/>
      <c r="AM403" s="104">
        <f>AG403*'1. Standard_Cost'!B239+'Incremental_Cost Year 2021'!AH410*'1. Standard_Cost'!C239+'Incremental_Cost Year 2021'!AI410*'1. Standard_Cost'!D239+'Incremental_Cost Year 2021'!AJ410+'Incremental_Cost Year 2021'!AL410+AK403</f>
        <v>0</v>
      </c>
      <c r="AN403" s="104">
        <f>AM403*'1. Standard_Cost'!C243</f>
        <v>0</v>
      </c>
      <c r="AO403" s="107"/>
      <c r="AQ403" s="104">
        <f t="shared" si="706"/>
        <v>0</v>
      </c>
      <c r="AR403" s="104">
        <f t="shared" si="707"/>
        <v>0</v>
      </c>
      <c r="AS403" s="104">
        <f t="shared" si="708"/>
        <v>0</v>
      </c>
      <c r="AT403" s="104">
        <f t="shared" si="712"/>
        <v>0</v>
      </c>
      <c r="AU403" s="108">
        <f t="shared" si="709"/>
        <v>0</v>
      </c>
      <c r="AV403" s="108"/>
      <c r="AW403" s="108"/>
      <c r="AX403" s="108"/>
      <c r="AY403" s="108"/>
      <c r="AZ403" s="108"/>
      <c r="BA403" s="109">
        <f t="shared" si="710"/>
        <v>0</v>
      </c>
    </row>
    <row r="404" spans="1:53" ht="24.6" customHeight="1" outlineLevel="1" x14ac:dyDescent="0.2">
      <c r="A404" s="68"/>
      <c r="B404" s="141"/>
      <c r="C404" s="142"/>
      <c r="D404" s="113" t="s">
        <v>515</v>
      </c>
      <c r="E404" s="113" t="s">
        <v>782</v>
      </c>
      <c r="F404" s="114" t="s">
        <v>154</v>
      </c>
      <c r="G404" s="115" t="s">
        <v>155</v>
      </c>
      <c r="H404" s="122" t="s">
        <v>315</v>
      </c>
      <c r="I404" s="117"/>
      <c r="J404" s="117"/>
      <c r="K404" s="117"/>
      <c r="L404" s="118">
        <f>SUM(L400:L403)</f>
        <v>270375</v>
      </c>
      <c r="M404" s="118">
        <f>SUM(M400:M403)</f>
        <v>45152.625</v>
      </c>
      <c r="N404" s="117"/>
      <c r="O404" s="117"/>
      <c r="P404" s="117"/>
      <c r="Q404" s="117"/>
      <c r="R404" s="119">
        <f>SUM(R400:R403)</f>
        <v>0</v>
      </c>
      <c r="S404" s="119">
        <f>SUM(S400:S403)</f>
        <v>0</v>
      </c>
      <c r="T404" s="119">
        <f>SUM(T400:T403)</f>
        <v>0</v>
      </c>
      <c r="U404" s="119">
        <f>SUM(U400:U403)</f>
        <v>0</v>
      </c>
      <c r="V404" s="117"/>
      <c r="W404" s="117"/>
      <c r="X404" s="117"/>
      <c r="Y404" s="118">
        <f>SUM(Y400:Y403)</f>
        <v>0</v>
      </c>
      <c r="Z404" s="117"/>
      <c r="AA404" s="117"/>
      <c r="AB404" s="118">
        <f t="shared" ref="AB404:AF404" si="713">SUM(AB400:AB403)</f>
        <v>0</v>
      </c>
      <c r="AC404" s="118">
        <f t="shared" si="713"/>
        <v>45000</v>
      </c>
      <c r="AD404" s="118">
        <f t="shared" si="713"/>
        <v>0</v>
      </c>
      <c r="AE404" s="118">
        <f t="shared" si="713"/>
        <v>9000</v>
      </c>
      <c r="AF404" s="118">
        <f t="shared" si="713"/>
        <v>9000</v>
      </c>
      <c r="AG404" s="117"/>
      <c r="AH404" s="117"/>
      <c r="AI404" s="117"/>
      <c r="AJ404" s="119">
        <f>SUM(AJ400:AJ403)</f>
        <v>0</v>
      </c>
      <c r="AK404" s="119">
        <f t="shared" ref="AK404:AN404" si="714">SUM(AK400:AK403)</f>
        <v>0</v>
      </c>
      <c r="AL404" s="119">
        <f t="shared" si="714"/>
        <v>0</v>
      </c>
      <c r="AM404" s="119">
        <f t="shared" si="714"/>
        <v>0</v>
      </c>
      <c r="AN404" s="119">
        <f t="shared" si="714"/>
        <v>0</v>
      </c>
      <c r="AO404" s="116"/>
      <c r="AP404" s="120"/>
      <c r="AQ404" s="121">
        <f t="shared" ref="AQ404:BA404" si="715">SUM(AQ400:AQ403)</f>
        <v>315527.625</v>
      </c>
      <c r="AR404" s="121">
        <f t="shared" si="715"/>
        <v>9000</v>
      </c>
      <c r="AS404" s="121">
        <f t="shared" si="715"/>
        <v>0</v>
      </c>
      <c r="AT404" s="121">
        <f t="shared" si="715"/>
        <v>324527.625</v>
      </c>
      <c r="AU404" s="121">
        <f t="shared" si="715"/>
        <v>324527.625</v>
      </c>
      <c r="AV404" s="121">
        <f t="shared" si="715"/>
        <v>0</v>
      </c>
      <c r="AW404" s="121">
        <f t="shared" si="715"/>
        <v>0</v>
      </c>
      <c r="AX404" s="121">
        <f t="shared" si="715"/>
        <v>0</v>
      </c>
      <c r="AY404" s="121">
        <f t="shared" si="715"/>
        <v>0</v>
      </c>
      <c r="AZ404" s="121">
        <f t="shared" si="715"/>
        <v>0</v>
      </c>
      <c r="BA404" s="121">
        <f t="shared" si="715"/>
        <v>0</v>
      </c>
    </row>
    <row r="405" spans="1:53" ht="14.1" customHeight="1" outlineLevel="2" x14ac:dyDescent="0.2">
      <c r="A405" s="68"/>
      <c r="B405" s="94"/>
      <c r="C405" s="142"/>
      <c r="D405" s="96"/>
      <c r="E405" s="96"/>
      <c r="F405" s="97"/>
      <c r="G405" s="98"/>
      <c r="H405" s="99" t="s">
        <v>49</v>
      </c>
      <c r="I405" s="100" t="s">
        <v>4</v>
      </c>
      <c r="J405" s="101">
        <v>2</v>
      </c>
      <c r="K405" s="101">
        <v>1</v>
      </c>
      <c r="L405" s="102">
        <f>IF(I405&lt;&gt;0,((VLOOKUP(I405,'1. Standard_Cost'!$B$4:$D$8,2)+VLOOKUP(I405,'1. Standard_Cost'!$B$4:$D$8,3))*J405*K405),"0")</f>
        <v>160200</v>
      </c>
      <c r="M405" s="102">
        <f>L405*'1. Standard_Cost'!F4</f>
        <v>26753.4</v>
      </c>
      <c r="N405" s="103"/>
      <c r="O405" s="103"/>
      <c r="P405" s="103"/>
      <c r="Q405" s="103"/>
      <c r="R405" s="104">
        <f>+N405*P405*'1. Standard_Cost'!$B$12</f>
        <v>0</v>
      </c>
      <c r="S405" s="104">
        <f>+N405*O405*P405*'1. Standard_Cost'!$C$12</f>
        <v>0</v>
      </c>
      <c r="T405" s="104">
        <f>+N405*P405*Q405*'1. Standard_Cost'!$D$12</f>
        <v>0</v>
      </c>
      <c r="U405" s="104">
        <f>+N405*O405*'1. Standard_Cost'!$E$12</f>
        <v>0</v>
      </c>
      <c r="V405" s="103"/>
      <c r="W405" s="103"/>
      <c r="X405" s="103"/>
      <c r="Y405" s="104">
        <f>+V405*((X405*'1. Standard_Cost'!$B$16)+(W405*X405*'1. Standard_Cost'!$C$16))</f>
        <v>0</v>
      </c>
      <c r="Z405" s="103"/>
      <c r="AA405" s="103"/>
      <c r="AB405" s="104">
        <f>+Z405*'1. Standard_Cost'!$B$20+AA405*'1. Standard_Cost'!$C$20</f>
        <v>0</v>
      </c>
      <c r="AC405" s="105">
        <v>30000</v>
      </c>
      <c r="AD405" s="106"/>
      <c r="AE405" s="104">
        <f>SUM(AD405,AC405,AB405,Y405,U405,T405,S405,R405)*'1. Standard_Cost'!B28</f>
        <v>6000</v>
      </c>
      <c r="AF405" s="104">
        <f>SUM(AD405,AE405)</f>
        <v>6000</v>
      </c>
      <c r="AG405" s="103"/>
      <c r="AH405" s="103"/>
      <c r="AI405" s="103"/>
      <c r="AJ405" s="107"/>
      <c r="AK405" s="107"/>
      <c r="AL405" s="107"/>
      <c r="AM405" s="104">
        <f>AG405*'1. Standard_Cost'!B244+'Incremental_Cost Year 2021'!AH412*'1. Standard_Cost'!C244+'Incremental_Cost Year 2021'!AI412*'1. Standard_Cost'!D244+'Incremental_Cost Year 2021'!AJ412+'Incremental_Cost Year 2021'!AL412+AK405</f>
        <v>0</v>
      </c>
      <c r="AN405" s="104">
        <f>AM405*'1. Standard_Cost'!C248</f>
        <v>0</v>
      </c>
      <c r="AO405" s="107"/>
      <c r="AQ405" s="104">
        <f t="shared" ref="AQ405:AQ408" si="716">L405+M405</f>
        <v>186953.4</v>
      </c>
      <c r="AR405" s="104">
        <f t="shared" ref="AR405:AR408" si="717">AF405</f>
        <v>6000</v>
      </c>
      <c r="AS405" s="104">
        <f t="shared" ref="AS405:AS408" si="718">AM405+AN405</f>
        <v>0</v>
      </c>
      <c r="AT405" s="104">
        <f>SUM(AQ405,AR405,AS405)</f>
        <v>192953.4</v>
      </c>
      <c r="AU405" s="108">
        <f t="shared" ref="AU405:AU408" si="719">AT405</f>
        <v>192953.4</v>
      </c>
      <c r="AV405" s="108"/>
      <c r="AW405" s="108"/>
      <c r="AX405" s="108"/>
      <c r="AY405" s="108"/>
      <c r="AZ405" s="108"/>
      <c r="BA405" s="109">
        <f t="shared" ref="BA405:BA408" si="720">SUM(AU405:AZ405)-AT405</f>
        <v>0</v>
      </c>
    </row>
    <row r="406" spans="1:53" ht="14.1" customHeight="1" outlineLevel="2" x14ac:dyDescent="0.2">
      <c r="A406" s="68"/>
      <c r="B406" s="94"/>
      <c r="C406" s="142"/>
      <c r="D406" s="110"/>
      <c r="E406" s="110"/>
      <c r="F406" s="110"/>
      <c r="G406" s="111"/>
      <c r="H406" s="99" t="s">
        <v>50</v>
      </c>
      <c r="I406" s="100"/>
      <c r="J406" s="101"/>
      <c r="K406" s="101"/>
      <c r="L406" s="102" t="str">
        <f>IF(I406&lt;&gt;0,((VLOOKUP(I406,'1. Standard_Cost'!$B$4:$D$8,2)+VLOOKUP(I406,'1. Standard_Cost'!$B$4:$D$8,3))*J406*K406),"0")</f>
        <v>0</v>
      </c>
      <c r="M406" s="102">
        <f>L406*'1. Standard_Cost'!F224</f>
        <v>0</v>
      </c>
      <c r="N406" s="103"/>
      <c r="O406" s="103"/>
      <c r="P406" s="103"/>
      <c r="Q406" s="103"/>
      <c r="R406" s="104">
        <f>+N406*P406*'1. Standard_Cost'!$B$12</f>
        <v>0</v>
      </c>
      <c r="S406" s="104">
        <f>+N406*O406*P406*'1. Standard_Cost'!$C$12</f>
        <v>0</v>
      </c>
      <c r="T406" s="104">
        <f>+N406*P406*Q406*'1. Standard_Cost'!$D$12</f>
        <v>0</v>
      </c>
      <c r="U406" s="104">
        <f>+N406*O406*'1. Standard_Cost'!$E$12</f>
        <v>0</v>
      </c>
      <c r="V406" s="103"/>
      <c r="W406" s="103"/>
      <c r="X406" s="103"/>
      <c r="Y406" s="104">
        <f>+V406*((X406*'1. Standard_Cost'!$B$16)+(W406*X406*'1. Standard_Cost'!$C$16))</f>
        <v>0</v>
      </c>
      <c r="Z406" s="103"/>
      <c r="AA406" s="103"/>
      <c r="AB406" s="104">
        <f>+Z406*'1. Standard_Cost'!$B$20+AA406*'1. Standard_Cost'!$C$20</f>
        <v>0</v>
      </c>
      <c r="AC406" s="105"/>
      <c r="AD406" s="106"/>
      <c r="AE406" s="104">
        <f>SUM(AD406,AC406,AB406,Y406,U406,T406,S406,R406)*'1. Standard_Cost'!B248</f>
        <v>0</v>
      </c>
      <c r="AF406" s="104">
        <f t="shared" ref="AF406:AF408" si="721">SUM(AD406,AE406)</f>
        <v>0</v>
      </c>
      <c r="AG406" s="103"/>
      <c r="AH406" s="103">
        <v>0</v>
      </c>
      <c r="AI406" s="103">
        <v>0</v>
      </c>
      <c r="AJ406" s="107"/>
      <c r="AK406" s="107"/>
      <c r="AL406" s="107"/>
      <c r="AM406" s="104">
        <f>AG406*'1. Standard_Cost'!B244+'Incremental_Cost Year 2021'!AH413*'1. Standard_Cost'!C244+'Incremental_Cost Year 2021'!AI413*'1. Standard_Cost'!D244+'Incremental_Cost Year 2021'!AJ413+'Incremental_Cost Year 2021'!AL413+AK406</f>
        <v>0</v>
      </c>
      <c r="AN406" s="104">
        <f>AM406*'1. Standard_Cost'!C248</f>
        <v>0</v>
      </c>
      <c r="AO406" s="107"/>
      <c r="AQ406" s="104">
        <f t="shared" si="716"/>
        <v>0</v>
      </c>
      <c r="AR406" s="104">
        <f t="shared" si="717"/>
        <v>0</v>
      </c>
      <c r="AS406" s="104">
        <f t="shared" si="718"/>
        <v>0</v>
      </c>
      <c r="AT406" s="104">
        <f t="shared" ref="AT406:AT408" si="722">SUM(AQ406,AR406,AS406)</f>
        <v>0</v>
      </c>
      <c r="AU406" s="108">
        <f t="shared" si="719"/>
        <v>0</v>
      </c>
      <c r="AV406" s="108">
        <v>0</v>
      </c>
      <c r="AW406" s="108"/>
      <c r="AX406" s="108"/>
      <c r="AY406" s="108"/>
      <c r="AZ406" s="108"/>
      <c r="BA406" s="109">
        <f t="shared" si="720"/>
        <v>0</v>
      </c>
    </row>
    <row r="407" spans="1:53" ht="14.1" customHeight="1" outlineLevel="2" x14ac:dyDescent="0.2">
      <c r="A407" s="68"/>
      <c r="B407" s="94"/>
      <c r="C407" s="142"/>
      <c r="D407" s="110"/>
      <c r="E407" s="110"/>
      <c r="F407" s="110"/>
      <c r="G407" s="111"/>
      <c r="H407" s="99" t="s">
        <v>51</v>
      </c>
      <c r="I407" s="100"/>
      <c r="J407" s="101"/>
      <c r="K407" s="101"/>
      <c r="L407" s="102" t="str">
        <f>IF(I407&lt;&gt;0,((VLOOKUP(I407,'1. Standard_Cost'!$B$4:$D$8,2)+VLOOKUP(I407,'1. Standard_Cost'!$B$4:$D$8,3))*J407*K407),"0")</f>
        <v>0</v>
      </c>
      <c r="M407" s="102">
        <f>L407*'1. Standard_Cost'!F224</f>
        <v>0</v>
      </c>
      <c r="N407" s="103"/>
      <c r="O407" s="103"/>
      <c r="P407" s="103"/>
      <c r="Q407" s="103"/>
      <c r="R407" s="104">
        <f>+N407*P407*'1. Standard_Cost'!$B$12</f>
        <v>0</v>
      </c>
      <c r="S407" s="104">
        <f>+N407*O407*P407*'1. Standard_Cost'!$C$12</f>
        <v>0</v>
      </c>
      <c r="T407" s="104">
        <f>+N407*P407*Q407*'1. Standard_Cost'!$D$12</f>
        <v>0</v>
      </c>
      <c r="U407" s="104">
        <f>+N407*O407*'1. Standard_Cost'!$E$12</f>
        <v>0</v>
      </c>
      <c r="V407" s="103"/>
      <c r="W407" s="103"/>
      <c r="X407" s="103"/>
      <c r="Y407" s="104">
        <f>+V407*((X407*'1. Standard_Cost'!$B$16)+(W407*X407*'1. Standard_Cost'!$C$16))</f>
        <v>0</v>
      </c>
      <c r="Z407" s="103"/>
      <c r="AA407" s="103"/>
      <c r="AB407" s="104">
        <f>+Z407*'1. Standard_Cost'!$B$20+AA407*'1. Standard_Cost'!$C$20</f>
        <v>0</v>
      </c>
      <c r="AC407" s="105"/>
      <c r="AD407" s="106"/>
      <c r="AE407" s="104">
        <f>SUM(AD407,AC407,AB407,Y407,U407,T407,S407,R407)*'1. Standard_Cost'!B248</f>
        <v>0</v>
      </c>
      <c r="AF407" s="104">
        <f t="shared" si="721"/>
        <v>0</v>
      </c>
      <c r="AG407" s="103"/>
      <c r="AH407" s="103"/>
      <c r="AI407" s="103"/>
      <c r="AJ407" s="107"/>
      <c r="AK407" s="107"/>
      <c r="AL407" s="107"/>
      <c r="AM407" s="104">
        <f>AG407*'1. Standard_Cost'!B244+'Incremental_Cost Year 2021'!AH414*'1. Standard_Cost'!C244+'Incremental_Cost Year 2021'!AI414*'1. Standard_Cost'!D244+'Incremental_Cost Year 2021'!AJ414+'Incremental_Cost Year 2021'!AL414+AK407</f>
        <v>0</v>
      </c>
      <c r="AN407" s="104">
        <f>AM407*'1. Standard_Cost'!C248</f>
        <v>0</v>
      </c>
      <c r="AO407" s="107"/>
      <c r="AQ407" s="104">
        <f t="shared" si="716"/>
        <v>0</v>
      </c>
      <c r="AR407" s="104">
        <f t="shared" si="717"/>
        <v>0</v>
      </c>
      <c r="AS407" s="104">
        <f t="shared" si="718"/>
        <v>0</v>
      </c>
      <c r="AT407" s="104">
        <f t="shared" si="722"/>
        <v>0</v>
      </c>
      <c r="AU407" s="108">
        <f t="shared" si="719"/>
        <v>0</v>
      </c>
      <c r="AV407" s="108"/>
      <c r="AW407" s="108"/>
      <c r="AX407" s="108"/>
      <c r="AY407" s="108"/>
      <c r="AZ407" s="108"/>
      <c r="BA407" s="109">
        <f t="shared" si="720"/>
        <v>0</v>
      </c>
    </row>
    <row r="408" spans="1:53" ht="14.1" customHeight="1" outlineLevel="2" x14ac:dyDescent="0.2">
      <c r="A408" s="68"/>
      <c r="B408" s="94"/>
      <c r="C408" s="142"/>
      <c r="D408" s="110"/>
      <c r="E408" s="110"/>
      <c r="F408" s="110"/>
      <c r="G408" s="111"/>
      <c r="H408" s="112" t="s">
        <v>179</v>
      </c>
      <c r="I408" s="100"/>
      <c r="J408" s="101"/>
      <c r="K408" s="101"/>
      <c r="L408" s="102" t="str">
        <f>IF(I408&lt;&gt;0,((VLOOKUP(I408,'1. Standard_Cost'!$B$4:$D$8,2)+VLOOKUP(I408,'1. Standard_Cost'!$B$4:$D$8,3))*J408*K408),"0")</f>
        <v>0</v>
      </c>
      <c r="M408" s="102">
        <f>L408*'1. Standard_Cost'!F224</f>
        <v>0</v>
      </c>
      <c r="N408" s="103"/>
      <c r="O408" s="103"/>
      <c r="P408" s="103"/>
      <c r="Q408" s="103"/>
      <c r="R408" s="104">
        <f>+N408*P408*'1. Standard_Cost'!$B$12</f>
        <v>0</v>
      </c>
      <c r="S408" s="104">
        <f>+N408*O408*P408*'1. Standard_Cost'!$C$12</f>
        <v>0</v>
      </c>
      <c r="T408" s="104">
        <f>+N408*P408*Q408*'1. Standard_Cost'!$D$12</f>
        <v>0</v>
      </c>
      <c r="U408" s="104">
        <f>+N408*O408*'1. Standard_Cost'!$E$12</f>
        <v>0</v>
      </c>
      <c r="V408" s="103"/>
      <c r="W408" s="103"/>
      <c r="X408" s="103"/>
      <c r="Y408" s="104">
        <f>+V408*((X408*'1. Standard_Cost'!$B$16)+(W408*X408*'1. Standard_Cost'!$C$16))</f>
        <v>0</v>
      </c>
      <c r="Z408" s="103"/>
      <c r="AA408" s="103"/>
      <c r="AB408" s="104">
        <f>+Z408*'1. Standard_Cost'!$B$20+AA408*'1. Standard_Cost'!$C$20</f>
        <v>0</v>
      </c>
      <c r="AC408" s="105"/>
      <c r="AD408" s="106"/>
      <c r="AE408" s="104">
        <f>SUM(AD408,AC408,AB408,Y408,U408,T408,S408,R408)*'1. Standard_Cost'!B248</f>
        <v>0</v>
      </c>
      <c r="AF408" s="104">
        <f t="shared" si="721"/>
        <v>0</v>
      </c>
      <c r="AG408" s="103"/>
      <c r="AH408" s="103"/>
      <c r="AI408" s="103"/>
      <c r="AJ408" s="107"/>
      <c r="AK408" s="107"/>
      <c r="AL408" s="107"/>
      <c r="AM408" s="104">
        <f>AG408*'1. Standard_Cost'!B244+'Incremental_Cost Year 2021'!AH415*'1. Standard_Cost'!C244+'Incremental_Cost Year 2021'!AI415*'1. Standard_Cost'!D244+'Incremental_Cost Year 2021'!AJ415+'Incremental_Cost Year 2021'!AL415+AK408</f>
        <v>0</v>
      </c>
      <c r="AN408" s="104">
        <f>AM408*'1. Standard_Cost'!C248</f>
        <v>0</v>
      </c>
      <c r="AO408" s="107"/>
      <c r="AQ408" s="104">
        <f t="shared" si="716"/>
        <v>0</v>
      </c>
      <c r="AR408" s="104">
        <f t="shared" si="717"/>
        <v>0</v>
      </c>
      <c r="AS408" s="104">
        <f t="shared" si="718"/>
        <v>0</v>
      </c>
      <c r="AT408" s="104">
        <f t="shared" si="722"/>
        <v>0</v>
      </c>
      <c r="AU408" s="108">
        <f t="shared" si="719"/>
        <v>0</v>
      </c>
      <c r="AV408" s="108"/>
      <c r="AW408" s="108"/>
      <c r="AX408" s="108"/>
      <c r="AY408" s="108"/>
      <c r="AZ408" s="108"/>
      <c r="BA408" s="109">
        <f t="shared" si="720"/>
        <v>0</v>
      </c>
    </row>
    <row r="409" spans="1:53" ht="24.6" customHeight="1" outlineLevel="1" x14ac:dyDescent="0.2">
      <c r="A409" s="68"/>
      <c r="B409" s="141"/>
      <c r="C409" s="142"/>
      <c r="D409" s="113" t="s">
        <v>48</v>
      </c>
      <c r="E409" s="113" t="s">
        <v>783</v>
      </c>
      <c r="F409" s="114" t="s">
        <v>154</v>
      </c>
      <c r="G409" s="115" t="s">
        <v>155</v>
      </c>
      <c r="H409" s="122" t="s">
        <v>316</v>
      </c>
      <c r="I409" s="117"/>
      <c r="J409" s="117"/>
      <c r="K409" s="117"/>
      <c r="L409" s="118">
        <f>SUM(L405:L408)</f>
        <v>160200</v>
      </c>
      <c r="M409" s="118">
        <f>SUM(M405:M408)</f>
        <v>26753.4</v>
      </c>
      <c r="N409" s="117"/>
      <c r="O409" s="117"/>
      <c r="P409" s="117"/>
      <c r="Q409" s="117"/>
      <c r="R409" s="119">
        <f>SUM(R405:R408)</f>
        <v>0</v>
      </c>
      <c r="S409" s="119">
        <f>SUM(S405:S408)</f>
        <v>0</v>
      </c>
      <c r="T409" s="119">
        <f>SUM(T405:T408)</f>
        <v>0</v>
      </c>
      <c r="U409" s="119">
        <f>SUM(U405:U408)</f>
        <v>0</v>
      </c>
      <c r="V409" s="117"/>
      <c r="W409" s="117"/>
      <c r="X409" s="117"/>
      <c r="Y409" s="118">
        <f>SUM(Y405:Y408)</f>
        <v>0</v>
      </c>
      <c r="Z409" s="117"/>
      <c r="AA409" s="117"/>
      <c r="AB409" s="118">
        <f t="shared" ref="AB409:AF409" si="723">SUM(AB405:AB408)</f>
        <v>0</v>
      </c>
      <c r="AC409" s="118">
        <f t="shared" si="723"/>
        <v>30000</v>
      </c>
      <c r="AD409" s="118">
        <f t="shared" si="723"/>
        <v>0</v>
      </c>
      <c r="AE409" s="118">
        <f t="shared" si="723"/>
        <v>6000</v>
      </c>
      <c r="AF409" s="118">
        <f t="shared" si="723"/>
        <v>6000</v>
      </c>
      <c r="AG409" s="117"/>
      <c r="AH409" s="117"/>
      <c r="AI409" s="117"/>
      <c r="AJ409" s="119">
        <f>SUM(AJ405:AJ408)</f>
        <v>0</v>
      </c>
      <c r="AK409" s="119">
        <f t="shared" ref="AK409:AN409" si="724">SUM(AK405:AK408)</f>
        <v>0</v>
      </c>
      <c r="AL409" s="119">
        <f t="shared" si="724"/>
        <v>0</v>
      </c>
      <c r="AM409" s="119">
        <f t="shared" si="724"/>
        <v>0</v>
      </c>
      <c r="AN409" s="119">
        <f t="shared" si="724"/>
        <v>0</v>
      </c>
      <c r="AO409" s="116"/>
      <c r="AP409" s="120"/>
      <c r="AQ409" s="121">
        <f t="shared" ref="AQ409:BA409" si="725">SUM(AQ405:AQ408)</f>
        <v>186953.4</v>
      </c>
      <c r="AR409" s="121">
        <f t="shared" si="725"/>
        <v>6000</v>
      </c>
      <c r="AS409" s="121">
        <f t="shared" si="725"/>
        <v>0</v>
      </c>
      <c r="AT409" s="121">
        <f t="shared" si="725"/>
        <v>192953.4</v>
      </c>
      <c r="AU409" s="121">
        <f t="shared" si="725"/>
        <v>192953.4</v>
      </c>
      <c r="AV409" s="121">
        <f t="shared" si="725"/>
        <v>0</v>
      </c>
      <c r="AW409" s="121">
        <f t="shared" si="725"/>
        <v>0</v>
      </c>
      <c r="AX409" s="121">
        <f t="shared" si="725"/>
        <v>0</v>
      </c>
      <c r="AY409" s="121">
        <f t="shared" si="725"/>
        <v>0</v>
      </c>
      <c r="AZ409" s="121">
        <f t="shared" si="725"/>
        <v>0</v>
      </c>
      <c r="BA409" s="121">
        <f t="shared" si="725"/>
        <v>0</v>
      </c>
    </row>
    <row r="410" spans="1:53" ht="14.1" customHeight="1" outlineLevel="2" x14ac:dyDescent="0.2">
      <c r="A410" s="68"/>
      <c r="B410" s="94"/>
      <c r="C410" s="142"/>
      <c r="D410" s="96"/>
      <c r="E410" s="96"/>
      <c r="F410" s="97"/>
      <c r="G410" s="98"/>
      <c r="H410" s="99" t="s">
        <v>49</v>
      </c>
      <c r="I410" s="100"/>
      <c r="J410" s="101"/>
      <c r="K410" s="101"/>
      <c r="L410" s="102" t="str">
        <f>IF(I410&lt;&gt;0,((VLOOKUP(I410,'1. Standard_Cost'!$B$4:$D$8,2)+VLOOKUP(I410,'1. Standard_Cost'!$B$4:$D$8,3))*J410*K410),"0")</f>
        <v>0</v>
      </c>
      <c r="M410" s="102">
        <f>L410*'1. Standard_Cost'!F229</f>
        <v>0</v>
      </c>
      <c r="N410" s="103"/>
      <c r="O410" s="103"/>
      <c r="P410" s="103"/>
      <c r="Q410" s="103"/>
      <c r="R410" s="104">
        <f>+N410*P410*'1. Standard_Cost'!$B$12</f>
        <v>0</v>
      </c>
      <c r="S410" s="104">
        <f>+N410*O410*P410*'1. Standard_Cost'!$C$12</f>
        <v>0</v>
      </c>
      <c r="T410" s="104">
        <f>+N410*P410*Q410*'1. Standard_Cost'!$D$12</f>
        <v>0</v>
      </c>
      <c r="U410" s="104">
        <f>+N410*O410*'1. Standard_Cost'!$E$12</f>
        <v>0</v>
      </c>
      <c r="V410" s="103"/>
      <c r="W410" s="103"/>
      <c r="X410" s="103"/>
      <c r="Y410" s="104">
        <f>+V410*((X410*'1. Standard_Cost'!$B$16)+(W410*X410*'1. Standard_Cost'!$C$16))</f>
        <v>0</v>
      </c>
      <c r="Z410" s="103"/>
      <c r="AA410" s="103"/>
      <c r="AB410" s="104">
        <f>+Z410*'1. Standard_Cost'!$B$20+AA410*'1. Standard_Cost'!$C$20</f>
        <v>0</v>
      </c>
      <c r="AC410" s="105"/>
      <c r="AD410" s="106"/>
      <c r="AE410" s="104">
        <f>SUM(AD410,AC410,AB410,Y410,U410,T410,S410,R410)*'1. Standard_Cost'!B253</f>
        <v>0</v>
      </c>
      <c r="AF410" s="104">
        <f>SUM(AD410,AE410)</f>
        <v>0</v>
      </c>
      <c r="AG410" s="103"/>
      <c r="AH410" s="103"/>
      <c r="AI410" s="103"/>
      <c r="AJ410" s="107"/>
      <c r="AK410" s="107"/>
      <c r="AL410" s="107"/>
      <c r="AM410" s="104">
        <f>AG410*'1. Standard_Cost'!B249+'Incremental_Cost Year 2021'!AH417*'1. Standard_Cost'!C249+'Incremental_Cost Year 2021'!AI417*'1. Standard_Cost'!D249+'Incremental_Cost Year 2021'!AJ417+'Incremental_Cost Year 2021'!AL417+AK410</f>
        <v>0</v>
      </c>
      <c r="AN410" s="104">
        <f>AM410*'1. Standard_Cost'!C253</f>
        <v>0</v>
      </c>
      <c r="AO410" s="107"/>
      <c r="AQ410" s="104">
        <f t="shared" ref="AQ410:AQ413" si="726">L410+M410</f>
        <v>0</v>
      </c>
      <c r="AR410" s="104">
        <f t="shared" ref="AR410:AR413" si="727">AF410</f>
        <v>0</v>
      </c>
      <c r="AS410" s="104">
        <f t="shared" ref="AS410:AS413" si="728">AM410+AN410</f>
        <v>0</v>
      </c>
      <c r="AT410" s="104">
        <f>SUM(AQ410,AR410,AS410)</f>
        <v>0</v>
      </c>
      <c r="AU410" s="108">
        <f t="shared" ref="AU410:AU413" si="729">AT410</f>
        <v>0</v>
      </c>
      <c r="AV410" s="108"/>
      <c r="AW410" s="108"/>
      <c r="AX410" s="108"/>
      <c r="AY410" s="108"/>
      <c r="AZ410" s="108"/>
      <c r="BA410" s="109">
        <f t="shared" ref="BA410:BA413" si="730">SUM(AU410:AZ410)-AT410</f>
        <v>0</v>
      </c>
    </row>
    <row r="411" spans="1:53" ht="14.1" customHeight="1" outlineLevel="2" x14ac:dyDescent="0.2">
      <c r="A411" s="68"/>
      <c r="B411" s="94"/>
      <c r="C411" s="142"/>
      <c r="D411" s="110"/>
      <c r="E411" s="110"/>
      <c r="F411" s="110"/>
      <c r="G411" s="111"/>
      <c r="H411" s="99" t="s">
        <v>50</v>
      </c>
      <c r="I411" s="100"/>
      <c r="J411" s="101"/>
      <c r="K411" s="101"/>
      <c r="L411" s="102" t="str">
        <f>IF(I411&lt;&gt;0,((VLOOKUP(I411,'1. Standard_Cost'!$B$4:$D$8,2)+VLOOKUP(I411,'1. Standard_Cost'!$B$4:$D$8,3))*J411*K411),"0")</f>
        <v>0</v>
      </c>
      <c r="M411" s="102">
        <f>L411*'1. Standard_Cost'!F229</f>
        <v>0</v>
      </c>
      <c r="N411" s="103"/>
      <c r="O411" s="103"/>
      <c r="P411" s="103"/>
      <c r="Q411" s="103"/>
      <c r="R411" s="104">
        <f>+N411*P411*'1. Standard_Cost'!$B$12</f>
        <v>0</v>
      </c>
      <c r="S411" s="104">
        <f>+N411*O411*P411*'1. Standard_Cost'!$C$12</f>
        <v>0</v>
      </c>
      <c r="T411" s="104">
        <f>+N411*P411*Q411*'1. Standard_Cost'!$D$12</f>
        <v>0</v>
      </c>
      <c r="U411" s="104">
        <f>+N411*O411*'1. Standard_Cost'!$E$12</f>
        <v>0</v>
      </c>
      <c r="V411" s="103"/>
      <c r="W411" s="103"/>
      <c r="X411" s="103"/>
      <c r="Y411" s="104">
        <f>+V411*((X411*'1. Standard_Cost'!$B$16)+(W411*X411*'1. Standard_Cost'!$C$16))</f>
        <v>0</v>
      </c>
      <c r="Z411" s="103"/>
      <c r="AA411" s="103"/>
      <c r="AB411" s="104">
        <f>+Z411*'1. Standard_Cost'!$B$20+AA411*'1. Standard_Cost'!$C$20</f>
        <v>0</v>
      </c>
      <c r="AC411" s="105"/>
      <c r="AD411" s="106"/>
      <c r="AE411" s="104">
        <f>SUM(AD411,AC411,AB411,Y411,U411,T411,S411,R411)*'1. Standard_Cost'!B253</f>
        <v>0</v>
      </c>
      <c r="AF411" s="104">
        <f t="shared" ref="AF411:AF413" si="731">SUM(AD411,AE411)</f>
        <v>0</v>
      </c>
      <c r="AG411" s="103"/>
      <c r="AH411" s="103">
        <v>0</v>
      </c>
      <c r="AI411" s="103">
        <v>0</v>
      </c>
      <c r="AJ411" s="107"/>
      <c r="AK411" s="107"/>
      <c r="AL411" s="107"/>
      <c r="AM411" s="104">
        <f>AG411*'1. Standard_Cost'!B249+'Incremental_Cost Year 2021'!AH418*'1. Standard_Cost'!C249+'Incremental_Cost Year 2021'!AI418*'1. Standard_Cost'!D249+'Incremental_Cost Year 2021'!AJ418+'Incremental_Cost Year 2021'!AL418+AK411</f>
        <v>0</v>
      </c>
      <c r="AN411" s="104">
        <f>AM411*'1. Standard_Cost'!C253</f>
        <v>0</v>
      </c>
      <c r="AO411" s="107"/>
      <c r="AQ411" s="104">
        <f t="shared" si="726"/>
        <v>0</v>
      </c>
      <c r="AR411" s="104">
        <f t="shared" si="727"/>
        <v>0</v>
      </c>
      <c r="AS411" s="104">
        <f t="shared" si="728"/>
        <v>0</v>
      </c>
      <c r="AT411" s="104">
        <f t="shared" ref="AT411:AT413" si="732">SUM(AQ411,AR411,AS411)</f>
        <v>0</v>
      </c>
      <c r="AU411" s="108">
        <f t="shared" si="729"/>
        <v>0</v>
      </c>
      <c r="AV411" s="108">
        <v>0</v>
      </c>
      <c r="AW411" s="108"/>
      <c r="AX411" s="108"/>
      <c r="AY411" s="108"/>
      <c r="AZ411" s="108"/>
      <c r="BA411" s="109">
        <f t="shared" si="730"/>
        <v>0</v>
      </c>
    </row>
    <row r="412" spans="1:53" ht="14.1" customHeight="1" outlineLevel="2" x14ac:dyDescent="0.2">
      <c r="A412" s="68"/>
      <c r="B412" s="94"/>
      <c r="C412" s="142"/>
      <c r="D412" s="110"/>
      <c r="E412" s="110"/>
      <c r="F412" s="110"/>
      <c r="G412" s="111"/>
      <c r="H412" s="99" t="s">
        <v>51</v>
      </c>
      <c r="I412" s="100"/>
      <c r="J412" s="101"/>
      <c r="K412" s="101"/>
      <c r="L412" s="102" t="str">
        <f>IF(I412&lt;&gt;0,((VLOOKUP(I412,'1. Standard_Cost'!$B$4:$D$8,2)+VLOOKUP(I412,'1. Standard_Cost'!$B$4:$D$8,3))*J412*K412),"0")</f>
        <v>0</v>
      </c>
      <c r="M412" s="102">
        <f>L412*'1. Standard_Cost'!F229</f>
        <v>0</v>
      </c>
      <c r="N412" s="103"/>
      <c r="O412" s="103"/>
      <c r="P412" s="103"/>
      <c r="Q412" s="103"/>
      <c r="R412" s="104">
        <f>+N412*P412*'1. Standard_Cost'!$B$12</f>
        <v>0</v>
      </c>
      <c r="S412" s="104">
        <f>+N412*O412*P412*'1. Standard_Cost'!$C$12</f>
        <v>0</v>
      </c>
      <c r="T412" s="104">
        <f>+N412*P412*Q412*'1. Standard_Cost'!$D$12</f>
        <v>0</v>
      </c>
      <c r="U412" s="104">
        <f>+N412*O412*'1. Standard_Cost'!$E$12</f>
        <v>0</v>
      </c>
      <c r="V412" s="103"/>
      <c r="W412" s="103"/>
      <c r="X412" s="103"/>
      <c r="Y412" s="104">
        <f>+V412*((X412*'1. Standard_Cost'!$B$16)+(W412*X412*'1. Standard_Cost'!$C$16))</f>
        <v>0</v>
      </c>
      <c r="Z412" s="103"/>
      <c r="AA412" s="103"/>
      <c r="AB412" s="104">
        <f>+Z412*'1. Standard_Cost'!$B$20+AA412*'1. Standard_Cost'!$C$20</f>
        <v>0</v>
      </c>
      <c r="AC412" s="105"/>
      <c r="AD412" s="106"/>
      <c r="AE412" s="104">
        <f>SUM(AD412,AC412,AB412,Y412,U412,T412,S412,R412)*'1. Standard_Cost'!B253</f>
        <v>0</v>
      </c>
      <c r="AF412" s="104">
        <f t="shared" si="731"/>
        <v>0</v>
      </c>
      <c r="AG412" s="103"/>
      <c r="AH412" s="103"/>
      <c r="AI412" s="103"/>
      <c r="AJ412" s="107"/>
      <c r="AK412" s="107"/>
      <c r="AL412" s="107"/>
      <c r="AM412" s="104">
        <f>AG412*'1. Standard_Cost'!B249+'Incremental_Cost Year 2021'!AH419*'1. Standard_Cost'!C249+'Incremental_Cost Year 2021'!AI419*'1. Standard_Cost'!D249+'Incremental_Cost Year 2021'!AJ419+'Incremental_Cost Year 2021'!AL419+AK412</f>
        <v>0</v>
      </c>
      <c r="AN412" s="104">
        <f>AM412*'1. Standard_Cost'!C253</f>
        <v>0</v>
      </c>
      <c r="AO412" s="107"/>
      <c r="AQ412" s="104">
        <f t="shared" si="726"/>
        <v>0</v>
      </c>
      <c r="AR412" s="104">
        <f t="shared" si="727"/>
        <v>0</v>
      </c>
      <c r="AS412" s="104">
        <f t="shared" si="728"/>
        <v>0</v>
      </c>
      <c r="AT412" s="104">
        <f t="shared" si="732"/>
        <v>0</v>
      </c>
      <c r="AU412" s="108">
        <f t="shared" si="729"/>
        <v>0</v>
      </c>
      <c r="AV412" s="108"/>
      <c r="AW412" s="108"/>
      <c r="AX412" s="108"/>
      <c r="AY412" s="108"/>
      <c r="AZ412" s="108"/>
      <c r="BA412" s="109">
        <f t="shared" si="730"/>
        <v>0</v>
      </c>
    </row>
    <row r="413" spans="1:53" ht="14.1" customHeight="1" outlineLevel="2" x14ac:dyDescent="0.2">
      <c r="A413" s="68"/>
      <c r="B413" s="94"/>
      <c r="C413" s="142"/>
      <c r="D413" s="110"/>
      <c r="E413" s="110"/>
      <c r="F413" s="110"/>
      <c r="G413" s="111"/>
      <c r="H413" s="112" t="s">
        <v>179</v>
      </c>
      <c r="I413" s="100"/>
      <c r="J413" s="101"/>
      <c r="K413" s="101"/>
      <c r="L413" s="102" t="str">
        <f>IF(I413&lt;&gt;0,((VLOOKUP(I413,'1. Standard_Cost'!$B$4:$D$8,2)+VLOOKUP(I413,'1. Standard_Cost'!$B$4:$D$8,3))*J413*K413),"0")</f>
        <v>0</v>
      </c>
      <c r="M413" s="102">
        <f>L413*'1. Standard_Cost'!F229</f>
        <v>0</v>
      </c>
      <c r="N413" s="103"/>
      <c r="O413" s="103"/>
      <c r="P413" s="103"/>
      <c r="Q413" s="103"/>
      <c r="R413" s="104">
        <f>+N413*P413*'1. Standard_Cost'!$B$12</f>
        <v>0</v>
      </c>
      <c r="S413" s="104">
        <f>+N413*O413*P413*'1. Standard_Cost'!$C$12</f>
        <v>0</v>
      </c>
      <c r="T413" s="104">
        <f>+N413*P413*Q413*'1. Standard_Cost'!$D$12</f>
        <v>0</v>
      </c>
      <c r="U413" s="104">
        <f>+N413*O413*'1. Standard_Cost'!$E$12</f>
        <v>0</v>
      </c>
      <c r="V413" s="103"/>
      <c r="W413" s="103"/>
      <c r="X413" s="103"/>
      <c r="Y413" s="104">
        <f>+V413*((X413*'1. Standard_Cost'!$B$16)+(W413*X413*'1. Standard_Cost'!$C$16))</f>
        <v>0</v>
      </c>
      <c r="Z413" s="103"/>
      <c r="AA413" s="103"/>
      <c r="AB413" s="104">
        <f>+Z413*'1. Standard_Cost'!$B$20+AA413*'1. Standard_Cost'!$C$20</f>
        <v>0</v>
      </c>
      <c r="AC413" s="105"/>
      <c r="AD413" s="106"/>
      <c r="AE413" s="104">
        <f>SUM(AD413,AC413,AB413,Y413,U413,T413,S413,R413)*'1. Standard_Cost'!B253</f>
        <v>0</v>
      </c>
      <c r="AF413" s="104">
        <f t="shared" si="731"/>
        <v>0</v>
      </c>
      <c r="AG413" s="103"/>
      <c r="AH413" s="103"/>
      <c r="AI413" s="103"/>
      <c r="AJ413" s="107"/>
      <c r="AK413" s="107"/>
      <c r="AL413" s="107"/>
      <c r="AM413" s="104">
        <f>AG413*'1. Standard_Cost'!B249+'Incremental_Cost Year 2021'!AH420*'1. Standard_Cost'!C249+'Incremental_Cost Year 2021'!AI420*'1. Standard_Cost'!D249+'Incremental_Cost Year 2021'!AJ420+'Incremental_Cost Year 2021'!AL420+AK413</f>
        <v>0</v>
      </c>
      <c r="AN413" s="104">
        <f>AM413*'1. Standard_Cost'!C253</f>
        <v>0</v>
      </c>
      <c r="AO413" s="107"/>
      <c r="AQ413" s="104">
        <f t="shared" si="726"/>
        <v>0</v>
      </c>
      <c r="AR413" s="104">
        <f t="shared" si="727"/>
        <v>0</v>
      </c>
      <c r="AS413" s="104">
        <f t="shared" si="728"/>
        <v>0</v>
      </c>
      <c r="AT413" s="104">
        <f t="shared" si="732"/>
        <v>0</v>
      </c>
      <c r="AU413" s="108">
        <f t="shared" si="729"/>
        <v>0</v>
      </c>
      <c r="AV413" s="108"/>
      <c r="AW413" s="108"/>
      <c r="AX413" s="108"/>
      <c r="AY413" s="108"/>
      <c r="AZ413" s="108"/>
      <c r="BA413" s="109">
        <f t="shared" si="730"/>
        <v>0</v>
      </c>
    </row>
    <row r="414" spans="1:53" ht="24.6" customHeight="1" outlineLevel="1" x14ac:dyDescent="0.2">
      <c r="A414" s="68"/>
      <c r="B414" s="141"/>
      <c r="C414" s="142"/>
      <c r="D414" s="113" t="s">
        <v>48</v>
      </c>
      <c r="E414" s="113" t="s">
        <v>317</v>
      </c>
      <c r="F414" s="114" t="s">
        <v>154</v>
      </c>
      <c r="G414" s="115" t="s">
        <v>155</v>
      </c>
      <c r="H414" s="122" t="s">
        <v>318</v>
      </c>
      <c r="I414" s="117"/>
      <c r="J414" s="117"/>
      <c r="K414" s="117"/>
      <c r="L414" s="118">
        <f>SUM(L410:L413)</f>
        <v>0</v>
      </c>
      <c r="M414" s="118">
        <f>SUM(M410:M413)</f>
        <v>0</v>
      </c>
      <c r="N414" s="117"/>
      <c r="O414" s="117"/>
      <c r="P414" s="117"/>
      <c r="Q414" s="117"/>
      <c r="R414" s="119">
        <f>SUM(R410:R413)</f>
        <v>0</v>
      </c>
      <c r="S414" s="119">
        <f>SUM(S410:S413)</f>
        <v>0</v>
      </c>
      <c r="T414" s="119">
        <f>SUM(T410:T413)</f>
        <v>0</v>
      </c>
      <c r="U414" s="119">
        <f>SUM(U410:U413)</f>
        <v>0</v>
      </c>
      <c r="V414" s="117"/>
      <c r="W414" s="117"/>
      <c r="X414" s="117"/>
      <c r="Y414" s="118">
        <f>SUM(Y410:Y413)</f>
        <v>0</v>
      </c>
      <c r="Z414" s="117"/>
      <c r="AA414" s="117"/>
      <c r="AB414" s="118">
        <f t="shared" ref="AB414:AF414" si="733">SUM(AB410:AB413)</f>
        <v>0</v>
      </c>
      <c r="AC414" s="118">
        <f t="shared" si="733"/>
        <v>0</v>
      </c>
      <c r="AD414" s="118">
        <f t="shared" si="733"/>
        <v>0</v>
      </c>
      <c r="AE414" s="118">
        <f t="shared" si="733"/>
        <v>0</v>
      </c>
      <c r="AF414" s="118">
        <f t="shared" si="733"/>
        <v>0</v>
      </c>
      <c r="AG414" s="117"/>
      <c r="AH414" s="117"/>
      <c r="AI414" s="117"/>
      <c r="AJ414" s="119">
        <f>SUM(AJ410:AJ413)</f>
        <v>0</v>
      </c>
      <c r="AK414" s="119">
        <f t="shared" ref="AK414:AN414" si="734">SUM(AK410:AK413)</f>
        <v>0</v>
      </c>
      <c r="AL414" s="119">
        <f t="shared" si="734"/>
        <v>0</v>
      </c>
      <c r="AM414" s="119">
        <f t="shared" si="734"/>
        <v>0</v>
      </c>
      <c r="AN414" s="119">
        <f t="shared" si="734"/>
        <v>0</v>
      </c>
      <c r="AO414" s="116"/>
      <c r="AP414" s="120"/>
      <c r="AQ414" s="121">
        <f t="shared" ref="AQ414:BA414" si="735">SUM(AQ410:AQ413)</f>
        <v>0</v>
      </c>
      <c r="AR414" s="121">
        <f t="shared" si="735"/>
        <v>0</v>
      </c>
      <c r="AS414" s="121">
        <f t="shared" si="735"/>
        <v>0</v>
      </c>
      <c r="AT414" s="121">
        <f t="shared" si="735"/>
        <v>0</v>
      </c>
      <c r="AU414" s="121">
        <f t="shared" si="735"/>
        <v>0</v>
      </c>
      <c r="AV414" s="121">
        <f t="shared" si="735"/>
        <v>0</v>
      </c>
      <c r="AW414" s="121">
        <f t="shared" si="735"/>
        <v>0</v>
      </c>
      <c r="AX414" s="121">
        <f t="shared" si="735"/>
        <v>0</v>
      </c>
      <c r="AY414" s="121">
        <f t="shared" si="735"/>
        <v>0</v>
      </c>
      <c r="AZ414" s="121">
        <f t="shared" si="735"/>
        <v>0</v>
      </c>
      <c r="BA414" s="121">
        <f t="shared" si="735"/>
        <v>0</v>
      </c>
    </row>
    <row r="415" spans="1:53" ht="14.1" customHeight="1" outlineLevel="2" x14ac:dyDescent="0.2">
      <c r="A415" s="68"/>
      <c r="B415" s="94"/>
      <c r="C415" s="142"/>
      <c r="D415" s="96"/>
      <c r="E415" s="96"/>
      <c r="F415" s="97"/>
      <c r="G415" s="98"/>
      <c r="H415" s="99" t="s">
        <v>49</v>
      </c>
      <c r="I415" s="100"/>
      <c r="J415" s="101"/>
      <c r="K415" s="101"/>
      <c r="L415" s="102" t="str">
        <f>IF(I415&lt;&gt;0,((VLOOKUP(I415,'1. Standard_Cost'!$B$4:$D$8,2)+VLOOKUP(I415,'1. Standard_Cost'!$B$4:$D$8,3))*J415*K415),"0")</f>
        <v>0</v>
      </c>
      <c r="M415" s="102">
        <f>L415*'1. Standard_Cost'!F234</f>
        <v>0</v>
      </c>
      <c r="N415" s="103"/>
      <c r="O415" s="103"/>
      <c r="P415" s="103"/>
      <c r="Q415" s="103"/>
      <c r="R415" s="104">
        <f>+N415*P415*'1. Standard_Cost'!$B$12</f>
        <v>0</v>
      </c>
      <c r="S415" s="104">
        <f>+N415*O415*P415*'1. Standard_Cost'!$C$12</f>
        <v>0</v>
      </c>
      <c r="T415" s="104">
        <f>+N415*P415*Q415*'1. Standard_Cost'!$D$12</f>
        <v>0</v>
      </c>
      <c r="U415" s="104">
        <f>+N415*O415*'1. Standard_Cost'!$E$12</f>
        <v>0</v>
      </c>
      <c r="V415" s="103"/>
      <c r="W415" s="103"/>
      <c r="X415" s="103"/>
      <c r="Y415" s="104">
        <f>+V415*((X415*'1. Standard_Cost'!$B$16)+(W415*X415*'1. Standard_Cost'!$C$16))</f>
        <v>0</v>
      </c>
      <c r="Z415" s="103"/>
      <c r="AA415" s="103"/>
      <c r="AB415" s="104">
        <f>+Z415*'1. Standard_Cost'!$B$20+AA415*'1. Standard_Cost'!$C$20</f>
        <v>0</v>
      </c>
      <c r="AC415" s="105"/>
      <c r="AD415" s="106"/>
      <c r="AE415" s="104">
        <f>SUM(AD415,AC415,AB415,Y415,U415,T415,S415,R415)*'1. Standard_Cost'!B258</f>
        <v>0</v>
      </c>
      <c r="AF415" s="104">
        <f>SUM(AD415,AE415)</f>
        <v>0</v>
      </c>
      <c r="AG415" s="103"/>
      <c r="AH415" s="103"/>
      <c r="AI415" s="103"/>
      <c r="AJ415" s="107"/>
      <c r="AK415" s="107"/>
      <c r="AL415" s="107"/>
      <c r="AM415" s="104">
        <f>AG415*'1. Standard_Cost'!B254+'Incremental_Cost Year 2021'!AH422*'1. Standard_Cost'!C254+'Incremental_Cost Year 2021'!AI422*'1. Standard_Cost'!D254+'Incremental_Cost Year 2021'!AJ422+'Incremental_Cost Year 2021'!AL422+AK415</f>
        <v>0</v>
      </c>
      <c r="AN415" s="104">
        <f>AM415*'1. Standard_Cost'!C258</f>
        <v>0</v>
      </c>
      <c r="AO415" s="107"/>
      <c r="AQ415" s="104">
        <f t="shared" ref="AQ415:AQ418" si="736">L415+M415</f>
        <v>0</v>
      </c>
      <c r="AR415" s="104">
        <f t="shared" ref="AR415:AR418" si="737">AF415</f>
        <v>0</v>
      </c>
      <c r="AS415" s="104">
        <f t="shared" ref="AS415:AS418" si="738">AM415+AN415</f>
        <v>0</v>
      </c>
      <c r="AT415" s="104">
        <f>SUM(AQ415,AR415,AS415)</f>
        <v>0</v>
      </c>
      <c r="AU415" s="108">
        <f t="shared" ref="AU415:AU418" si="739">AT415</f>
        <v>0</v>
      </c>
      <c r="AV415" s="108"/>
      <c r="AW415" s="108"/>
      <c r="AX415" s="108"/>
      <c r="AY415" s="108"/>
      <c r="AZ415" s="108"/>
      <c r="BA415" s="109">
        <f t="shared" ref="BA415:BA418" si="740">SUM(AU415:AZ415)-AT415</f>
        <v>0</v>
      </c>
    </row>
    <row r="416" spans="1:53" ht="14.1" customHeight="1" outlineLevel="2" x14ac:dyDescent="0.2">
      <c r="A416" s="68"/>
      <c r="B416" s="94"/>
      <c r="C416" s="142"/>
      <c r="D416" s="110"/>
      <c r="E416" s="110"/>
      <c r="F416" s="110"/>
      <c r="G416" s="111"/>
      <c r="H416" s="99" t="s">
        <v>50</v>
      </c>
      <c r="I416" s="100"/>
      <c r="J416" s="101"/>
      <c r="K416" s="101"/>
      <c r="L416" s="102" t="str">
        <f>IF(I416&lt;&gt;0,((VLOOKUP(I416,'1. Standard_Cost'!$B$4:$D$8,2)+VLOOKUP(I416,'1. Standard_Cost'!$B$4:$D$8,3))*J416*K416),"0")</f>
        <v>0</v>
      </c>
      <c r="M416" s="102">
        <f>L416*'1. Standard_Cost'!F234</f>
        <v>0</v>
      </c>
      <c r="N416" s="103"/>
      <c r="O416" s="103"/>
      <c r="P416" s="103"/>
      <c r="Q416" s="103"/>
      <c r="R416" s="104">
        <f>+N416*P416*'1. Standard_Cost'!$B$12</f>
        <v>0</v>
      </c>
      <c r="S416" s="104">
        <f>+N416*O416*P416*'1. Standard_Cost'!$C$12</f>
        <v>0</v>
      </c>
      <c r="T416" s="104">
        <f>+N416*P416*Q416*'1. Standard_Cost'!$D$12</f>
        <v>0</v>
      </c>
      <c r="U416" s="104">
        <f>+N416*O416*'1. Standard_Cost'!$E$12</f>
        <v>0</v>
      </c>
      <c r="V416" s="103"/>
      <c r="W416" s="103"/>
      <c r="X416" s="103"/>
      <c r="Y416" s="104">
        <f>+V416*((X416*'1. Standard_Cost'!$B$16)+(W416*X416*'1. Standard_Cost'!$C$16))</f>
        <v>0</v>
      </c>
      <c r="Z416" s="103"/>
      <c r="AA416" s="103"/>
      <c r="AB416" s="104">
        <f>+Z416*'1. Standard_Cost'!$B$20+AA416*'1. Standard_Cost'!$C$20</f>
        <v>0</v>
      </c>
      <c r="AC416" s="105"/>
      <c r="AD416" s="106"/>
      <c r="AE416" s="104">
        <f>SUM(AD416,AC416,AB416,Y416,U416,T416,S416,R416)*'1. Standard_Cost'!B258</f>
        <v>0</v>
      </c>
      <c r="AF416" s="104">
        <f t="shared" ref="AF416:AF418" si="741">SUM(AD416,AE416)</f>
        <v>0</v>
      </c>
      <c r="AG416" s="103"/>
      <c r="AH416" s="103">
        <v>0</v>
      </c>
      <c r="AI416" s="103">
        <v>0</v>
      </c>
      <c r="AJ416" s="107"/>
      <c r="AK416" s="107"/>
      <c r="AL416" s="107"/>
      <c r="AM416" s="104">
        <f>AG416*'1. Standard_Cost'!B254+'Incremental_Cost Year 2021'!AH423*'1. Standard_Cost'!C254+'Incremental_Cost Year 2021'!AI423*'1. Standard_Cost'!D254+'Incremental_Cost Year 2021'!AJ423+'Incremental_Cost Year 2021'!AL423+AK416</f>
        <v>0</v>
      </c>
      <c r="AN416" s="104">
        <f>AM416*'1. Standard_Cost'!C258</f>
        <v>0</v>
      </c>
      <c r="AO416" s="107"/>
      <c r="AQ416" s="104">
        <f t="shared" si="736"/>
        <v>0</v>
      </c>
      <c r="AR416" s="104">
        <f t="shared" si="737"/>
        <v>0</v>
      </c>
      <c r="AS416" s="104">
        <f t="shared" si="738"/>
        <v>0</v>
      </c>
      <c r="AT416" s="104">
        <f t="shared" ref="AT416:AT418" si="742">SUM(AQ416,AR416,AS416)</f>
        <v>0</v>
      </c>
      <c r="AU416" s="108">
        <f t="shared" si="739"/>
        <v>0</v>
      </c>
      <c r="AV416" s="108">
        <v>0</v>
      </c>
      <c r="AW416" s="108"/>
      <c r="AX416" s="108"/>
      <c r="AY416" s="108"/>
      <c r="AZ416" s="108"/>
      <c r="BA416" s="109">
        <f t="shared" si="740"/>
        <v>0</v>
      </c>
    </row>
    <row r="417" spans="1:53" ht="14.1" customHeight="1" outlineLevel="2" x14ac:dyDescent="0.2">
      <c r="A417" s="68"/>
      <c r="B417" s="94"/>
      <c r="C417" s="142"/>
      <c r="D417" s="110"/>
      <c r="E417" s="110"/>
      <c r="F417" s="110"/>
      <c r="G417" s="111"/>
      <c r="H417" s="99" t="s">
        <v>51</v>
      </c>
      <c r="I417" s="100"/>
      <c r="J417" s="101"/>
      <c r="K417" s="101"/>
      <c r="L417" s="102" t="str">
        <f>IF(I417&lt;&gt;0,((VLOOKUP(I417,'1. Standard_Cost'!$B$4:$D$8,2)+VLOOKUP(I417,'1. Standard_Cost'!$B$4:$D$8,3))*J417*K417),"0")</f>
        <v>0</v>
      </c>
      <c r="M417" s="102">
        <f>L417*'1. Standard_Cost'!F234</f>
        <v>0</v>
      </c>
      <c r="N417" s="103"/>
      <c r="O417" s="103"/>
      <c r="P417" s="103"/>
      <c r="Q417" s="103"/>
      <c r="R417" s="104">
        <f>+N417*P417*'1. Standard_Cost'!$B$12</f>
        <v>0</v>
      </c>
      <c r="S417" s="104">
        <f>+N417*O417*P417*'1. Standard_Cost'!$C$12</f>
        <v>0</v>
      </c>
      <c r="T417" s="104">
        <f>+N417*P417*Q417*'1. Standard_Cost'!$D$12</f>
        <v>0</v>
      </c>
      <c r="U417" s="104">
        <f>+N417*O417*'1. Standard_Cost'!$E$12</f>
        <v>0</v>
      </c>
      <c r="V417" s="103"/>
      <c r="W417" s="103"/>
      <c r="X417" s="103"/>
      <c r="Y417" s="104">
        <f>+V417*((X417*'1. Standard_Cost'!$B$16)+(W417*X417*'1. Standard_Cost'!$C$16))</f>
        <v>0</v>
      </c>
      <c r="Z417" s="103"/>
      <c r="AA417" s="103"/>
      <c r="AB417" s="104">
        <f>+Z417*'1. Standard_Cost'!$B$20+AA417*'1. Standard_Cost'!$C$20</f>
        <v>0</v>
      </c>
      <c r="AC417" s="105"/>
      <c r="AD417" s="106"/>
      <c r="AE417" s="104">
        <f>SUM(AD417,AC417,AB417,Y417,U417,T417,S417,R417)*'1. Standard_Cost'!B258</f>
        <v>0</v>
      </c>
      <c r="AF417" s="104">
        <f t="shared" si="741"/>
        <v>0</v>
      </c>
      <c r="AG417" s="103"/>
      <c r="AH417" s="103"/>
      <c r="AI417" s="103"/>
      <c r="AJ417" s="107"/>
      <c r="AK417" s="107"/>
      <c r="AL417" s="107"/>
      <c r="AM417" s="104">
        <f>AG417*'1. Standard_Cost'!B254+'Incremental_Cost Year 2021'!AH424*'1. Standard_Cost'!C254+'Incremental_Cost Year 2021'!AI424*'1. Standard_Cost'!D254+'Incremental_Cost Year 2021'!AJ424+'Incremental_Cost Year 2021'!AL424+AK417</f>
        <v>0</v>
      </c>
      <c r="AN417" s="104">
        <f>AM417*'1. Standard_Cost'!C258</f>
        <v>0</v>
      </c>
      <c r="AO417" s="107"/>
      <c r="AQ417" s="104">
        <f t="shared" si="736"/>
        <v>0</v>
      </c>
      <c r="AR417" s="104">
        <f t="shared" si="737"/>
        <v>0</v>
      </c>
      <c r="AS417" s="104">
        <f t="shared" si="738"/>
        <v>0</v>
      </c>
      <c r="AT417" s="104">
        <f t="shared" si="742"/>
        <v>0</v>
      </c>
      <c r="AU417" s="108">
        <f t="shared" si="739"/>
        <v>0</v>
      </c>
      <c r="AV417" s="108"/>
      <c r="AW417" s="108"/>
      <c r="AX417" s="108"/>
      <c r="AY417" s="108"/>
      <c r="AZ417" s="108"/>
      <c r="BA417" s="109">
        <f t="shared" si="740"/>
        <v>0</v>
      </c>
    </row>
    <row r="418" spans="1:53" ht="14.1" customHeight="1" outlineLevel="2" x14ac:dyDescent="0.2">
      <c r="A418" s="68"/>
      <c r="B418" s="94"/>
      <c r="C418" s="142"/>
      <c r="D418" s="110"/>
      <c r="E418" s="110"/>
      <c r="F418" s="110"/>
      <c r="G418" s="111"/>
      <c r="H418" s="112" t="s">
        <v>179</v>
      </c>
      <c r="I418" s="100"/>
      <c r="J418" s="101"/>
      <c r="K418" s="101"/>
      <c r="L418" s="102" t="str">
        <f>IF(I418&lt;&gt;0,((VLOOKUP(I418,'1. Standard_Cost'!$B$4:$D$8,2)+VLOOKUP(I418,'1. Standard_Cost'!$B$4:$D$8,3))*J418*K418),"0")</f>
        <v>0</v>
      </c>
      <c r="M418" s="102">
        <f>L418*'1. Standard_Cost'!F234</f>
        <v>0</v>
      </c>
      <c r="N418" s="103"/>
      <c r="O418" s="103"/>
      <c r="P418" s="103"/>
      <c r="Q418" s="103"/>
      <c r="R418" s="104">
        <f>+N418*P418*'1. Standard_Cost'!$B$12</f>
        <v>0</v>
      </c>
      <c r="S418" s="104">
        <f>+N418*O418*P418*'1. Standard_Cost'!$C$12</f>
        <v>0</v>
      </c>
      <c r="T418" s="104">
        <f>+N418*P418*Q418*'1. Standard_Cost'!$D$12</f>
        <v>0</v>
      </c>
      <c r="U418" s="104">
        <f>+N418*O418*'1. Standard_Cost'!$E$12</f>
        <v>0</v>
      </c>
      <c r="V418" s="103"/>
      <c r="W418" s="103"/>
      <c r="X418" s="103"/>
      <c r="Y418" s="104">
        <f>+V418*((X418*'1. Standard_Cost'!$B$16)+(W418*X418*'1. Standard_Cost'!$C$16))</f>
        <v>0</v>
      </c>
      <c r="Z418" s="103"/>
      <c r="AA418" s="103"/>
      <c r="AB418" s="104">
        <f>+Z418*'1. Standard_Cost'!$B$20+AA418*'1. Standard_Cost'!$C$20</f>
        <v>0</v>
      </c>
      <c r="AC418" s="105"/>
      <c r="AD418" s="106"/>
      <c r="AE418" s="104">
        <f>SUM(AD418,AC418,AB418,Y418,U418,T418,S418,R418)*'1. Standard_Cost'!B258</f>
        <v>0</v>
      </c>
      <c r="AF418" s="104">
        <f t="shared" si="741"/>
        <v>0</v>
      </c>
      <c r="AG418" s="103"/>
      <c r="AH418" s="103"/>
      <c r="AI418" s="103"/>
      <c r="AJ418" s="107"/>
      <c r="AK418" s="107"/>
      <c r="AL418" s="107"/>
      <c r="AM418" s="104">
        <f>AG418*'1. Standard_Cost'!B254+'Incremental_Cost Year 2021'!AH425*'1. Standard_Cost'!C254+'Incremental_Cost Year 2021'!AI425*'1. Standard_Cost'!D254+'Incremental_Cost Year 2021'!AJ425+'Incremental_Cost Year 2021'!AL425+AK418</f>
        <v>0</v>
      </c>
      <c r="AN418" s="104">
        <f>AM418*'1. Standard_Cost'!C258</f>
        <v>0</v>
      </c>
      <c r="AO418" s="107"/>
      <c r="AQ418" s="104">
        <f t="shared" si="736"/>
        <v>0</v>
      </c>
      <c r="AR418" s="104">
        <f t="shared" si="737"/>
        <v>0</v>
      </c>
      <c r="AS418" s="104">
        <f t="shared" si="738"/>
        <v>0</v>
      </c>
      <c r="AT418" s="104">
        <f t="shared" si="742"/>
        <v>0</v>
      </c>
      <c r="AU418" s="108">
        <f t="shared" si="739"/>
        <v>0</v>
      </c>
      <c r="AV418" s="108"/>
      <c r="AW418" s="108"/>
      <c r="AX418" s="108"/>
      <c r="AY418" s="108"/>
      <c r="AZ418" s="108"/>
      <c r="BA418" s="109">
        <f t="shared" si="740"/>
        <v>0</v>
      </c>
    </row>
    <row r="419" spans="1:53" ht="24.6" customHeight="1" outlineLevel="1" x14ac:dyDescent="0.2">
      <c r="A419" s="68"/>
      <c r="B419" s="141"/>
      <c r="C419" s="142"/>
      <c r="D419" s="113" t="s">
        <v>48</v>
      </c>
      <c r="E419" s="113" t="s">
        <v>786</v>
      </c>
      <c r="F419" s="114" t="s">
        <v>154</v>
      </c>
      <c r="G419" s="115" t="s">
        <v>155</v>
      </c>
      <c r="H419" s="122" t="s">
        <v>319</v>
      </c>
      <c r="I419" s="117"/>
      <c r="J419" s="117"/>
      <c r="K419" s="117"/>
      <c r="L419" s="118">
        <f>SUM(L415:L418)</f>
        <v>0</v>
      </c>
      <c r="M419" s="118">
        <f>SUM(M415:M418)</f>
        <v>0</v>
      </c>
      <c r="N419" s="117"/>
      <c r="O419" s="117"/>
      <c r="P419" s="117"/>
      <c r="Q419" s="117"/>
      <c r="R419" s="119">
        <f>SUM(R415:R418)</f>
        <v>0</v>
      </c>
      <c r="S419" s="119">
        <f>SUM(S415:S418)</f>
        <v>0</v>
      </c>
      <c r="T419" s="119">
        <f>SUM(T415:T418)</f>
        <v>0</v>
      </c>
      <c r="U419" s="119">
        <f>SUM(U415:U418)</f>
        <v>0</v>
      </c>
      <c r="V419" s="117"/>
      <c r="W419" s="117"/>
      <c r="X419" s="117"/>
      <c r="Y419" s="118">
        <f>SUM(Y415:Y418)</f>
        <v>0</v>
      </c>
      <c r="Z419" s="117"/>
      <c r="AA419" s="117"/>
      <c r="AB419" s="118">
        <f t="shared" ref="AB419:AF419" si="743">SUM(AB415:AB418)</f>
        <v>0</v>
      </c>
      <c r="AC419" s="118">
        <f t="shared" si="743"/>
        <v>0</v>
      </c>
      <c r="AD419" s="118">
        <f t="shared" si="743"/>
        <v>0</v>
      </c>
      <c r="AE419" s="118">
        <f t="shared" si="743"/>
        <v>0</v>
      </c>
      <c r="AF419" s="118">
        <f t="shared" si="743"/>
        <v>0</v>
      </c>
      <c r="AG419" s="117"/>
      <c r="AH419" s="117"/>
      <c r="AI419" s="117"/>
      <c r="AJ419" s="119">
        <f>SUM(AJ415:AJ418)</f>
        <v>0</v>
      </c>
      <c r="AK419" s="119">
        <f t="shared" ref="AK419:AN419" si="744">SUM(AK415:AK418)</f>
        <v>0</v>
      </c>
      <c r="AL419" s="119">
        <f t="shared" si="744"/>
        <v>0</v>
      </c>
      <c r="AM419" s="119">
        <f t="shared" si="744"/>
        <v>0</v>
      </c>
      <c r="AN419" s="119">
        <f t="shared" si="744"/>
        <v>0</v>
      </c>
      <c r="AO419" s="116"/>
      <c r="AP419" s="120"/>
      <c r="AQ419" s="121">
        <f t="shared" ref="AQ419:BA419" si="745">SUM(AQ415:AQ418)</f>
        <v>0</v>
      </c>
      <c r="AR419" s="121">
        <f t="shared" si="745"/>
        <v>0</v>
      </c>
      <c r="AS419" s="121">
        <f t="shared" si="745"/>
        <v>0</v>
      </c>
      <c r="AT419" s="121">
        <f t="shared" si="745"/>
        <v>0</v>
      </c>
      <c r="AU419" s="121">
        <f t="shared" si="745"/>
        <v>0</v>
      </c>
      <c r="AV419" s="121">
        <f t="shared" si="745"/>
        <v>0</v>
      </c>
      <c r="AW419" s="121">
        <f t="shared" si="745"/>
        <v>0</v>
      </c>
      <c r="AX419" s="121">
        <f t="shared" si="745"/>
        <v>0</v>
      </c>
      <c r="AY419" s="121">
        <f t="shared" si="745"/>
        <v>0</v>
      </c>
      <c r="AZ419" s="121">
        <f t="shared" si="745"/>
        <v>0</v>
      </c>
      <c r="BA419" s="121">
        <f t="shared" si="745"/>
        <v>0</v>
      </c>
    </row>
    <row r="420" spans="1:53" ht="77.25" customHeight="1" outlineLevel="1" x14ac:dyDescent="0.2">
      <c r="A420" s="68"/>
      <c r="B420" s="256" t="s">
        <v>787</v>
      </c>
      <c r="C420" s="257"/>
      <c r="D420" s="257"/>
      <c r="E420" s="258"/>
      <c r="F420" s="155"/>
      <c r="G420" s="155"/>
      <c r="H420" s="83" t="s">
        <v>320</v>
      </c>
      <c r="I420" s="133"/>
      <c r="J420" s="133"/>
      <c r="K420" s="133"/>
      <c r="L420" s="134">
        <f>SUM(L421)</f>
        <v>2823450</v>
      </c>
      <c r="M420" s="134">
        <f>SUM(M421)</f>
        <v>471516.15</v>
      </c>
      <c r="N420" s="135"/>
      <c r="O420" s="135"/>
      <c r="P420" s="135"/>
      <c r="Q420" s="135"/>
      <c r="R420" s="134">
        <f>SUM(R421)</f>
        <v>0</v>
      </c>
      <c r="S420" s="134">
        <f>SUM(S421)</f>
        <v>0</v>
      </c>
      <c r="T420" s="134">
        <f>SUM(T421)</f>
        <v>0</v>
      </c>
      <c r="U420" s="134">
        <f>SUM(U421)</f>
        <v>0</v>
      </c>
      <c r="V420" s="135"/>
      <c r="W420" s="135"/>
      <c r="X420" s="135"/>
      <c r="Y420" s="134">
        <f>SUM(Y421)</f>
        <v>0</v>
      </c>
      <c r="Z420" s="135"/>
      <c r="AA420" s="135"/>
      <c r="AB420" s="134">
        <f>SUM(AB421)</f>
        <v>0</v>
      </c>
      <c r="AC420" s="134">
        <f>SUM(AC421)</f>
        <v>570000</v>
      </c>
      <c r="AD420" s="134">
        <f>SUM(AD421)</f>
        <v>0</v>
      </c>
      <c r="AE420" s="134">
        <f>SUM(AE421)</f>
        <v>114000</v>
      </c>
      <c r="AF420" s="134">
        <f>SUM(AF421)</f>
        <v>114000</v>
      </c>
      <c r="AG420" s="135"/>
      <c r="AH420" s="135"/>
      <c r="AI420" s="135"/>
      <c r="AJ420" s="134">
        <f>SUM(AJ421)</f>
        <v>0</v>
      </c>
      <c r="AK420" s="134">
        <f>SUM(AK421)</f>
        <v>0</v>
      </c>
      <c r="AL420" s="134">
        <f>SUM(AL421)</f>
        <v>0</v>
      </c>
      <c r="AM420" s="134">
        <f>SUM(AM421)</f>
        <v>0</v>
      </c>
      <c r="AN420" s="134">
        <f>SUM(AN421)</f>
        <v>0</v>
      </c>
      <c r="AO420" s="136"/>
      <c r="AP420" s="137"/>
      <c r="AQ420" s="134">
        <f>SUM(AQ421)</f>
        <v>3294966.15</v>
      </c>
      <c r="AR420" s="134">
        <f t="shared" ref="AR420:BA420" si="746">SUM(AR421)</f>
        <v>114000</v>
      </c>
      <c r="AS420" s="134">
        <f t="shared" si="746"/>
        <v>0</v>
      </c>
      <c r="AT420" s="134">
        <f>AT421+AT507+AT583+AT674</f>
        <v>15722718.9</v>
      </c>
      <c r="AU420" s="134">
        <f>AU421+AU507+AU583+AU674</f>
        <v>15722718.9</v>
      </c>
      <c r="AV420" s="134">
        <f t="shared" si="746"/>
        <v>0</v>
      </c>
      <c r="AW420" s="134">
        <f t="shared" si="746"/>
        <v>0</v>
      </c>
      <c r="AX420" s="134">
        <f t="shared" si="746"/>
        <v>0</v>
      </c>
      <c r="AY420" s="134">
        <f t="shared" si="746"/>
        <v>0</v>
      </c>
      <c r="AZ420" s="134">
        <f t="shared" si="746"/>
        <v>0</v>
      </c>
      <c r="BA420" s="134">
        <f t="shared" si="746"/>
        <v>0</v>
      </c>
    </row>
    <row r="421" spans="1:53" s="124" customFormat="1" ht="14.45" customHeight="1" x14ac:dyDescent="0.2">
      <c r="B421" s="138"/>
      <c r="C421" s="247" t="s">
        <v>322</v>
      </c>
      <c r="D421" s="247"/>
      <c r="E421" s="252"/>
      <c r="F421" s="153"/>
      <c r="G421" s="153"/>
      <c r="H421" s="130" t="s">
        <v>321</v>
      </c>
      <c r="I421" s="128"/>
      <c r="J421" s="128"/>
      <c r="K421" s="128"/>
      <c r="L421" s="129">
        <f>SUM(L426,L431,L436)</f>
        <v>2823450</v>
      </c>
      <c r="M421" s="129">
        <f>SUM(M426,M431,M436)</f>
        <v>471516.15</v>
      </c>
      <c r="N421" s="128"/>
      <c r="O421" s="128"/>
      <c r="P421" s="128"/>
      <c r="Q421" s="128"/>
      <c r="R421" s="129">
        <f>SUM(R426,R431,R436)</f>
        <v>0</v>
      </c>
      <c r="S421" s="129">
        <f t="shared" ref="S421:U421" si="747">SUM(S426,S431,S436)</f>
        <v>0</v>
      </c>
      <c r="T421" s="129">
        <f t="shared" si="747"/>
        <v>0</v>
      </c>
      <c r="U421" s="129">
        <f t="shared" si="747"/>
        <v>0</v>
      </c>
      <c r="V421" s="128"/>
      <c r="W421" s="128"/>
      <c r="X421" s="128"/>
      <c r="Y421" s="129">
        <f t="shared" ref="Y421" si="748">SUM(Y426,Y431,Y436)</f>
        <v>0</v>
      </c>
      <c r="Z421" s="128"/>
      <c r="AA421" s="128"/>
      <c r="AB421" s="129">
        <f t="shared" ref="AB421:AF421" si="749">SUM(AB426,AB431,AB436)</f>
        <v>0</v>
      </c>
      <c r="AC421" s="129">
        <f t="shared" si="749"/>
        <v>570000</v>
      </c>
      <c r="AD421" s="129">
        <f t="shared" si="749"/>
        <v>0</v>
      </c>
      <c r="AE421" s="129">
        <f t="shared" si="749"/>
        <v>114000</v>
      </c>
      <c r="AF421" s="129">
        <f t="shared" si="749"/>
        <v>114000</v>
      </c>
      <c r="AG421" s="128"/>
      <c r="AH421" s="128"/>
      <c r="AI421" s="128"/>
      <c r="AJ421" s="129">
        <f t="shared" ref="AJ421:AN421" si="750">SUM(AJ426,AJ431,AJ436)</f>
        <v>0</v>
      </c>
      <c r="AK421" s="129">
        <f t="shared" si="750"/>
        <v>0</v>
      </c>
      <c r="AL421" s="129">
        <f t="shared" si="750"/>
        <v>0</v>
      </c>
      <c r="AM421" s="129">
        <f t="shared" si="750"/>
        <v>0</v>
      </c>
      <c r="AN421" s="139">
        <f t="shared" si="750"/>
        <v>0</v>
      </c>
      <c r="AO421" s="130"/>
      <c r="AP421" s="131"/>
      <c r="AQ421" s="139">
        <f t="shared" ref="AQ421:BA421" si="751">SUM(AQ426,AQ431,AQ436)</f>
        <v>3294966.15</v>
      </c>
      <c r="AR421" s="139">
        <f t="shared" si="751"/>
        <v>114000</v>
      </c>
      <c r="AS421" s="139">
        <f t="shared" si="751"/>
        <v>0</v>
      </c>
      <c r="AT421" s="139">
        <f>AT426+AT431+AT436+AT441+AT446+AT451+AT456+AT461+AT466+AT471+AT476+AT481+AT486+AT491+AT496+AT501+AT506</f>
        <v>10914092.25</v>
      </c>
      <c r="AU421" s="139">
        <f>AU426+AU431+AU436+AU441+AU446+AU451+AU456+AU461+AU466+AU471+AU476+AU481+AU486+AU491+AU496+AU501+AU506</f>
        <v>10914092.25</v>
      </c>
      <c r="AV421" s="139">
        <f t="shared" si="751"/>
        <v>0</v>
      </c>
      <c r="AW421" s="139">
        <f t="shared" si="751"/>
        <v>0</v>
      </c>
      <c r="AX421" s="139">
        <f t="shared" si="751"/>
        <v>0</v>
      </c>
      <c r="AY421" s="139">
        <f t="shared" si="751"/>
        <v>0</v>
      </c>
      <c r="AZ421" s="139">
        <f t="shared" si="751"/>
        <v>0</v>
      </c>
      <c r="BA421" s="139">
        <f t="shared" si="751"/>
        <v>0</v>
      </c>
    </row>
    <row r="422" spans="1:53" ht="14.1" customHeight="1" outlineLevel="2" x14ac:dyDescent="0.2">
      <c r="A422" s="68"/>
      <c r="B422" s="94"/>
      <c r="C422" s="250"/>
      <c r="D422" s="96"/>
      <c r="E422" s="96"/>
      <c r="F422" s="97"/>
      <c r="G422" s="98"/>
      <c r="H422" s="99" t="s">
        <v>49</v>
      </c>
      <c r="I422" s="100" t="s">
        <v>1</v>
      </c>
      <c r="J422" s="101">
        <v>6</v>
      </c>
      <c r="K422" s="101">
        <v>1</v>
      </c>
      <c r="L422" s="102">
        <f>IF(I422&lt;&gt;0,((VLOOKUP(I422,'1. Standard_Cost'!$B$4:$D$8,2)+VLOOKUP(I422,'1. Standard_Cost'!$B$4:$D$8,3))*J422*K422),"0")</f>
        <v>540750</v>
      </c>
      <c r="M422" s="102">
        <f>L422*'1. Standard_Cost'!F4</f>
        <v>90305.25</v>
      </c>
      <c r="N422" s="103"/>
      <c r="O422" s="103"/>
      <c r="P422" s="103"/>
      <c r="Q422" s="103"/>
      <c r="R422" s="104">
        <f>+N422*P422*'1. Standard_Cost'!$B$12</f>
        <v>0</v>
      </c>
      <c r="S422" s="104">
        <f>+N422*O422*P422*'1. Standard_Cost'!$C$12</f>
        <v>0</v>
      </c>
      <c r="T422" s="104">
        <f>+N422*P422*Q422*'1. Standard_Cost'!$D$12</f>
        <v>0</v>
      </c>
      <c r="U422" s="104">
        <f>+N422*O422*'1. Standard_Cost'!$E$12</f>
        <v>0</v>
      </c>
      <c r="V422" s="103"/>
      <c r="W422" s="103"/>
      <c r="X422" s="103"/>
      <c r="Y422" s="104">
        <f>+V422*((X422*'1. Standard_Cost'!$B$16)+(W422*X422*'1. Standard_Cost'!$C$16))</f>
        <v>0</v>
      </c>
      <c r="Z422" s="103"/>
      <c r="AA422" s="103"/>
      <c r="AB422" s="104">
        <f>+Z422*'1. Standard_Cost'!$B$20+AA422*'1. Standard_Cost'!$C$20</f>
        <v>0</v>
      </c>
      <c r="AC422" s="105">
        <v>120000</v>
      </c>
      <c r="AD422" s="106"/>
      <c r="AE422" s="104">
        <f>SUM(AD422,AC422,AB422,Y422,U422,T422,S422,R422)*'1. Standard_Cost'!B28</f>
        <v>24000</v>
      </c>
      <c r="AF422" s="104">
        <f>SUM(AD422,AE422)</f>
        <v>24000</v>
      </c>
      <c r="AG422" s="103"/>
      <c r="AH422" s="103"/>
      <c r="AI422" s="103"/>
      <c r="AJ422" s="107"/>
      <c r="AK422" s="107"/>
      <c r="AL422" s="107"/>
      <c r="AM422" s="104">
        <f>AG422*'1. Standard_Cost'!B41+'Incremental_Cost Year 2021'!AH429*'1. Standard_Cost'!C41+'Incremental_Cost Year 2021'!AI429*'1. Standard_Cost'!D41+'Incremental_Cost Year 2021'!AJ429+'Incremental_Cost Year 2021'!AL429+AK422</f>
        <v>0</v>
      </c>
      <c r="AN422" s="104">
        <f>AM422*'1. Standard_Cost'!C45</f>
        <v>0</v>
      </c>
      <c r="AO422" s="107"/>
      <c r="AQ422" s="104">
        <f t="shared" ref="AQ422:AQ425" si="752">L422+M422</f>
        <v>631055.25</v>
      </c>
      <c r="AR422" s="104">
        <f t="shared" ref="AR422:AR425" si="753">AF422</f>
        <v>24000</v>
      </c>
      <c r="AS422" s="104">
        <f t="shared" ref="AS422:AS425" si="754">AM422+AN422</f>
        <v>0</v>
      </c>
      <c r="AT422" s="104">
        <f>SUM(AQ422,AR422,AS422)</f>
        <v>655055.25</v>
      </c>
      <c r="AU422" s="108">
        <f t="shared" ref="AU422:AU425" si="755">AT422</f>
        <v>655055.25</v>
      </c>
      <c r="AV422" s="108"/>
      <c r="AW422" s="108"/>
      <c r="AX422" s="108"/>
      <c r="AY422" s="108"/>
      <c r="AZ422" s="108"/>
      <c r="BA422" s="109">
        <f t="shared" ref="BA422:BA425" si="756">SUM(AU422:AZ422)-AT422</f>
        <v>0</v>
      </c>
    </row>
    <row r="423" spans="1:53" ht="14.1" customHeight="1" outlineLevel="2" x14ac:dyDescent="0.2">
      <c r="A423" s="68"/>
      <c r="B423" s="94"/>
      <c r="C423" s="251"/>
      <c r="D423" s="110"/>
      <c r="E423" s="110"/>
      <c r="F423" s="110"/>
      <c r="G423" s="111"/>
      <c r="H423" s="99" t="s">
        <v>50</v>
      </c>
      <c r="I423" s="100" t="s">
        <v>3</v>
      </c>
      <c r="J423" s="101">
        <v>6</v>
      </c>
      <c r="K423" s="101">
        <v>1</v>
      </c>
      <c r="L423" s="102">
        <f>IF(I423&lt;&gt;0,((VLOOKUP(I423,'1. Standard_Cost'!$B$4:$D$8,2)+VLOOKUP(I423,'1. Standard_Cost'!$B$4:$D$8,3))*J423*K423),"0")</f>
        <v>600600</v>
      </c>
      <c r="M423" s="102">
        <f>L423*'1. Standard_Cost'!F4</f>
        <v>100300.20000000001</v>
      </c>
      <c r="N423" s="103"/>
      <c r="O423" s="103"/>
      <c r="P423" s="103"/>
      <c r="Q423" s="103"/>
      <c r="R423" s="104">
        <f>+N423*P423*'1. Standard_Cost'!$B$12</f>
        <v>0</v>
      </c>
      <c r="S423" s="104">
        <f>+N423*O423*P423*'1. Standard_Cost'!$C$12</f>
        <v>0</v>
      </c>
      <c r="T423" s="104">
        <f>+N423*P423*Q423*'1. Standard_Cost'!$D$12</f>
        <v>0</v>
      </c>
      <c r="U423" s="104">
        <f>+N423*O423*'1. Standard_Cost'!$E$12</f>
        <v>0</v>
      </c>
      <c r="V423" s="103"/>
      <c r="W423" s="103"/>
      <c r="X423" s="103"/>
      <c r="Y423" s="104">
        <f>+V423*((X423*'1. Standard_Cost'!$B$16)+(W423*X423*'1. Standard_Cost'!$C$16))</f>
        <v>0</v>
      </c>
      <c r="Z423" s="103"/>
      <c r="AA423" s="103"/>
      <c r="AB423" s="104">
        <f>+Z423*'1. Standard_Cost'!$B$20+AA423*'1. Standard_Cost'!$C$20</f>
        <v>0</v>
      </c>
      <c r="AC423" s="105">
        <v>120000</v>
      </c>
      <c r="AD423" s="106"/>
      <c r="AE423" s="104">
        <f>SUM(AD423,AC423,AB423,Y423,U423,T423,S423,R423)*'1. Standard_Cost'!B28</f>
        <v>24000</v>
      </c>
      <c r="AF423" s="104">
        <f t="shared" ref="AF423:AF425" si="757">SUM(AD423,AE423)</f>
        <v>24000</v>
      </c>
      <c r="AG423" s="103"/>
      <c r="AH423" s="103">
        <v>0</v>
      </c>
      <c r="AI423" s="103">
        <v>0</v>
      </c>
      <c r="AJ423" s="107"/>
      <c r="AK423" s="107"/>
      <c r="AL423" s="107"/>
      <c r="AM423" s="104">
        <f>AG423*'1. Standard_Cost'!B41+'Incremental_Cost Year 2021'!AH430*'1. Standard_Cost'!C41+'Incremental_Cost Year 2021'!AI430*'1. Standard_Cost'!D41+'Incremental_Cost Year 2021'!AJ430+'Incremental_Cost Year 2021'!AL430+AK423</f>
        <v>0</v>
      </c>
      <c r="AN423" s="104">
        <f>AM423*'1. Standard_Cost'!C45</f>
        <v>0</v>
      </c>
      <c r="AO423" s="107"/>
      <c r="AQ423" s="104">
        <f t="shared" si="752"/>
        <v>700900.2</v>
      </c>
      <c r="AR423" s="104">
        <f t="shared" si="753"/>
        <v>24000</v>
      </c>
      <c r="AS423" s="104">
        <f t="shared" si="754"/>
        <v>0</v>
      </c>
      <c r="AT423" s="104">
        <f t="shared" ref="AT423:AT425" si="758">SUM(AQ423,AR423,AS423)</f>
        <v>724900.2</v>
      </c>
      <c r="AU423" s="108">
        <f t="shared" si="755"/>
        <v>724900.2</v>
      </c>
      <c r="AV423" s="108">
        <v>0</v>
      </c>
      <c r="AW423" s="108"/>
      <c r="AX423" s="108"/>
      <c r="AY423" s="108"/>
      <c r="AZ423" s="108"/>
      <c r="BA423" s="109">
        <f t="shared" si="756"/>
        <v>0</v>
      </c>
    </row>
    <row r="424" spans="1:53" ht="14.1" customHeight="1" outlineLevel="2" x14ac:dyDescent="0.2">
      <c r="A424" s="68"/>
      <c r="B424" s="94"/>
      <c r="C424" s="251"/>
      <c r="D424" s="110"/>
      <c r="E424" s="110"/>
      <c r="F424" s="110"/>
      <c r="G424" s="111"/>
      <c r="H424" s="99" t="s">
        <v>51</v>
      </c>
      <c r="I424" s="100"/>
      <c r="J424" s="101"/>
      <c r="K424" s="101"/>
      <c r="L424" s="102" t="str">
        <f>IF(I424&lt;&gt;0,((VLOOKUP(I424,'1. Standard_Cost'!$B$4:$D$8,2)+VLOOKUP(I424,'1. Standard_Cost'!$B$4:$D$8,3))*J424*K424),"0")</f>
        <v>0</v>
      </c>
      <c r="M424" s="102">
        <f>L424*'1. Standard_Cost'!F21</f>
        <v>0</v>
      </c>
      <c r="N424" s="103"/>
      <c r="O424" s="103"/>
      <c r="P424" s="103"/>
      <c r="Q424" s="103"/>
      <c r="R424" s="104">
        <f>+N424*P424*'1. Standard_Cost'!$B$12</f>
        <v>0</v>
      </c>
      <c r="S424" s="104">
        <f>+N424*O424*P424*'1. Standard_Cost'!$C$12</f>
        <v>0</v>
      </c>
      <c r="T424" s="104">
        <f>+N424*P424*Q424*'1. Standard_Cost'!$D$12</f>
        <v>0</v>
      </c>
      <c r="U424" s="104">
        <f>+N424*O424*'1. Standard_Cost'!$E$12</f>
        <v>0</v>
      </c>
      <c r="V424" s="103"/>
      <c r="W424" s="103"/>
      <c r="X424" s="103"/>
      <c r="Y424" s="104">
        <f>+V424*((X424*'1. Standard_Cost'!$B$16)+(W424*X424*'1. Standard_Cost'!$C$16))</f>
        <v>0</v>
      </c>
      <c r="Z424" s="103"/>
      <c r="AA424" s="103"/>
      <c r="AB424" s="104">
        <f>+Z424*'1. Standard_Cost'!$B$20+AA424*'1. Standard_Cost'!$C$20</f>
        <v>0</v>
      </c>
      <c r="AC424" s="105"/>
      <c r="AD424" s="106"/>
      <c r="AE424" s="104">
        <f>SUM(AD424,AC424,AB424,Y424,U424,T424,S424,R424)*'1. Standard_Cost'!B45</f>
        <v>0</v>
      </c>
      <c r="AF424" s="104">
        <f t="shared" si="757"/>
        <v>0</v>
      </c>
      <c r="AG424" s="103"/>
      <c r="AH424" s="103"/>
      <c r="AI424" s="103"/>
      <c r="AJ424" s="107"/>
      <c r="AK424" s="107"/>
      <c r="AL424" s="107"/>
      <c r="AM424" s="104">
        <f>AG424*'1. Standard_Cost'!B41+'Incremental_Cost Year 2021'!AH431*'1. Standard_Cost'!C41+'Incremental_Cost Year 2021'!AI431*'1. Standard_Cost'!D41+'Incremental_Cost Year 2021'!AJ431+'Incremental_Cost Year 2021'!AL431+AK424</f>
        <v>0</v>
      </c>
      <c r="AN424" s="104">
        <f>AM424*'1. Standard_Cost'!C45</f>
        <v>0</v>
      </c>
      <c r="AO424" s="107"/>
      <c r="AQ424" s="104">
        <f t="shared" si="752"/>
        <v>0</v>
      </c>
      <c r="AR424" s="104">
        <f t="shared" si="753"/>
        <v>0</v>
      </c>
      <c r="AS424" s="104">
        <f t="shared" si="754"/>
        <v>0</v>
      </c>
      <c r="AT424" s="104">
        <f t="shared" si="758"/>
        <v>0</v>
      </c>
      <c r="AU424" s="108">
        <f t="shared" si="755"/>
        <v>0</v>
      </c>
      <c r="AV424" s="108"/>
      <c r="AW424" s="108"/>
      <c r="AX424" s="108"/>
      <c r="AY424" s="108"/>
      <c r="AZ424" s="108"/>
      <c r="BA424" s="109">
        <f t="shared" si="756"/>
        <v>0</v>
      </c>
    </row>
    <row r="425" spans="1:53" ht="14.1" customHeight="1" outlineLevel="2" x14ac:dyDescent="0.2">
      <c r="A425" s="68"/>
      <c r="B425" s="94"/>
      <c r="C425" s="251"/>
      <c r="D425" s="110"/>
      <c r="E425" s="110"/>
      <c r="F425" s="110"/>
      <c r="G425" s="111"/>
      <c r="H425" s="112" t="s">
        <v>179</v>
      </c>
      <c r="I425" s="100"/>
      <c r="J425" s="101"/>
      <c r="K425" s="101"/>
      <c r="L425" s="102" t="str">
        <f>IF(I425&lt;&gt;0,((VLOOKUP(I425,'1. Standard_Cost'!$B$4:$D$8,2)+VLOOKUP(I425,'1. Standard_Cost'!$B$4:$D$8,3))*J425*K425),"0")</f>
        <v>0</v>
      </c>
      <c r="M425" s="102">
        <f>L425*'1. Standard_Cost'!F21</f>
        <v>0</v>
      </c>
      <c r="N425" s="103"/>
      <c r="O425" s="103"/>
      <c r="P425" s="103"/>
      <c r="Q425" s="103"/>
      <c r="R425" s="104">
        <f>+N425*P425*'1. Standard_Cost'!$B$12</f>
        <v>0</v>
      </c>
      <c r="S425" s="104">
        <f>+N425*O425*P425*'1. Standard_Cost'!$C$12</f>
        <v>0</v>
      </c>
      <c r="T425" s="104">
        <f>+N425*P425*Q425*'1. Standard_Cost'!$D$12</f>
        <v>0</v>
      </c>
      <c r="U425" s="104">
        <f>+N425*O425*'1. Standard_Cost'!$E$12</f>
        <v>0</v>
      </c>
      <c r="V425" s="103"/>
      <c r="W425" s="103"/>
      <c r="X425" s="103"/>
      <c r="Y425" s="104">
        <f>+V425*((X425*'1. Standard_Cost'!$B$16)+(W425*X425*'1. Standard_Cost'!$C$16))</f>
        <v>0</v>
      </c>
      <c r="Z425" s="103"/>
      <c r="AA425" s="103"/>
      <c r="AB425" s="104">
        <f>+Z425*'1. Standard_Cost'!$B$20+AA425*'1. Standard_Cost'!$C$20</f>
        <v>0</v>
      </c>
      <c r="AC425" s="105"/>
      <c r="AD425" s="106"/>
      <c r="AE425" s="104">
        <f>SUM(AD425,AC425,AB425,Y425,U425,T425,S425,R425)*'1. Standard_Cost'!B45</f>
        <v>0</v>
      </c>
      <c r="AF425" s="104">
        <f t="shared" si="757"/>
        <v>0</v>
      </c>
      <c r="AG425" s="103"/>
      <c r="AH425" s="103"/>
      <c r="AI425" s="103"/>
      <c r="AJ425" s="107"/>
      <c r="AK425" s="107"/>
      <c r="AL425" s="107"/>
      <c r="AM425" s="104">
        <f>AG425*'1. Standard_Cost'!B41+'Incremental_Cost Year 2021'!AH432*'1. Standard_Cost'!C41+'Incremental_Cost Year 2021'!AI432*'1. Standard_Cost'!D41+'Incremental_Cost Year 2021'!AJ432+'Incremental_Cost Year 2021'!AL432+AK425</f>
        <v>0</v>
      </c>
      <c r="AN425" s="104">
        <f>AM425*'1. Standard_Cost'!C45</f>
        <v>0</v>
      </c>
      <c r="AO425" s="107"/>
      <c r="AQ425" s="104">
        <f t="shared" si="752"/>
        <v>0</v>
      </c>
      <c r="AR425" s="104">
        <f t="shared" si="753"/>
        <v>0</v>
      </c>
      <c r="AS425" s="104">
        <f t="shared" si="754"/>
        <v>0</v>
      </c>
      <c r="AT425" s="104">
        <f t="shared" si="758"/>
        <v>0</v>
      </c>
      <c r="AU425" s="108">
        <f t="shared" si="755"/>
        <v>0</v>
      </c>
      <c r="AV425" s="108"/>
      <c r="AW425" s="108"/>
      <c r="AX425" s="108"/>
      <c r="AY425" s="108"/>
      <c r="AZ425" s="108"/>
      <c r="BA425" s="109">
        <f t="shared" si="756"/>
        <v>0</v>
      </c>
    </row>
    <row r="426" spans="1:53" ht="25.35" customHeight="1" outlineLevel="1" x14ac:dyDescent="0.2">
      <c r="A426" s="68"/>
      <c r="B426" s="94"/>
      <c r="C426" s="251"/>
      <c r="D426" s="113" t="s">
        <v>515</v>
      </c>
      <c r="E426" s="113" t="s">
        <v>793</v>
      </c>
      <c r="F426" s="114" t="s">
        <v>154</v>
      </c>
      <c r="G426" s="115" t="s">
        <v>155</v>
      </c>
      <c r="H426" s="140" t="s">
        <v>323</v>
      </c>
      <c r="I426" s="117"/>
      <c r="J426" s="117"/>
      <c r="K426" s="117"/>
      <c r="L426" s="118">
        <f>SUM(L422:L425)</f>
        <v>1141350</v>
      </c>
      <c r="M426" s="118">
        <f>SUM(M422:M425)</f>
        <v>190605.45</v>
      </c>
      <c r="N426" s="117"/>
      <c r="O426" s="117"/>
      <c r="P426" s="117"/>
      <c r="Q426" s="117"/>
      <c r="R426" s="119">
        <f>SUM(R422:R425)</f>
        <v>0</v>
      </c>
      <c r="S426" s="119">
        <f>SUM(S422:S425)</f>
        <v>0</v>
      </c>
      <c r="T426" s="119">
        <f>SUM(T422:T425)</f>
        <v>0</v>
      </c>
      <c r="U426" s="119">
        <f>SUM(U422:U425)</f>
        <v>0</v>
      </c>
      <c r="V426" s="117"/>
      <c r="W426" s="117"/>
      <c r="X426" s="117"/>
      <c r="Y426" s="118">
        <f>SUM(Y422:Y425)</f>
        <v>0</v>
      </c>
      <c r="Z426" s="117"/>
      <c r="AA426" s="117"/>
      <c r="AB426" s="118">
        <f t="shared" ref="AB426:AF426" si="759">SUM(AB422:AB425)</f>
        <v>0</v>
      </c>
      <c r="AC426" s="118">
        <f t="shared" si="759"/>
        <v>240000</v>
      </c>
      <c r="AD426" s="118">
        <f t="shared" si="759"/>
        <v>0</v>
      </c>
      <c r="AE426" s="118">
        <f t="shared" si="759"/>
        <v>48000</v>
      </c>
      <c r="AF426" s="118">
        <f t="shared" si="759"/>
        <v>48000</v>
      </c>
      <c r="AG426" s="117"/>
      <c r="AH426" s="117"/>
      <c r="AI426" s="117"/>
      <c r="AJ426" s="119">
        <f>SUM(AJ422:AJ425)</f>
        <v>0</v>
      </c>
      <c r="AK426" s="119">
        <f t="shared" ref="AK426:AN426" si="760">SUM(AK422:AK425)</f>
        <v>0</v>
      </c>
      <c r="AL426" s="119">
        <f t="shared" si="760"/>
        <v>0</v>
      </c>
      <c r="AM426" s="119">
        <f t="shared" si="760"/>
        <v>0</v>
      </c>
      <c r="AN426" s="119">
        <f t="shared" si="760"/>
        <v>0</v>
      </c>
      <c r="AO426" s="116"/>
      <c r="AP426" s="120"/>
      <c r="AQ426" s="118">
        <f t="shared" ref="AQ426:BA426" si="761">SUM(AQ422:AQ425)</f>
        <v>1331955.45</v>
      </c>
      <c r="AR426" s="118">
        <f t="shared" si="761"/>
        <v>48000</v>
      </c>
      <c r="AS426" s="118">
        <f t="shared" si="761"/>
        <v>0</v>
      </c>
      <c r="AT426" s="118">
        <f t="shared" si="761"/>
        <v>1379955.45</v>
      </c>
      <c r="AU426" s="118">
        <f t="shared" si="761"/>
        <v>1379955.45</v>
      </c>
      <c r="AV426" s="118">
        <f t="shared" si="761"/>
        <v>0</v>
      </c>
      <c r="AW426" s="118">
        <f t="shared" si="761"/>
        <v>0</v>
      </c>
      <c r="AX426" s="118">
        <f t="shared" si="761"/>
        <v>0</v>
      </c>
      <c r="AY426" s="118">
        <f t="shared" si="761"/>
        <v>0</v>
      </c>
      <c r="AZ426" s="118">
        <f t="shared" si="761"/>
        <v>0</v>
      </c>
      <c r="BA426" s="118">
        <f t="shared" si="761"/>
        <v>0</v>
      </c>
    </row>
    <row r="427" spans="1:53" ht="14.1" customHeight="1" outlineLevel="2" x14ac:dyDescent="0.2">
      <c r="A427" s="68"/>
      <c r="B427" s="94"/>
      <c r="C427" s="251"/>
      <c r="D427" s="96"/>
      <c r="E427" s="96"/>
      <c r="F427" s="97"/>
      <c r="G427" s="98"/>
      <c r="H427" s="99" t="s">
        <v>49</v>
      </c>
      <c r="I427" s="100" t="s">
        <v>1</v>
      </c>
      <c r="J427" s="101">
        <v>6</v>
      </c>
      <c r="K427" s="101">
        <v>1</v>
      </c>
      <c r="L427" s="102">
        <f>IF(I427&lt;&gt;0,((VLOOKUP(I427,'1. Standard_Cost'!$B$4:$D$8,2)+VLOOKUP(I427,'1. Standard_Cost'!$B$4:$D$8,3))*J427*K427),"0")</f>
        <v>540750</v>
      </c>
      <c r="M427" s="102">
        <f>L427*'1. Standard_Cost'!F4</f>
        <v>90305.25</v>
      </c>
      <c r="N427" s="103"/>
      <c r="O427" s="103"/>
      <c r="P427" s="103"/>
      <c r="Q427" s="103"/>
      <c r="R427" s="104">
        <f>+N427*P427*'1. Standard_Cost'!$B$12</f>
        <v>0</v>
      </c>
      <c r="S427" s="104">
        <f>+N427*O427*P427*'1. Standard_Cost'!$C$12</f>
        <v>0</v>
      </c>
      <c r="T427" s="104">
        <f>+N427*P427*Q427*'1. Standard_Cost'!$D$12</f>
        <v>0</v>
      </c>
      <c r="U427" s="104">
        <f>+N427*O427*'1. Standard_Cost'!$E$12</f>
        <v>0</v>
      </c>
      <c r="V427" s="103"/>
      <c r="W427" s="103"/>
      <c r="X427" s="103"/>
      <c r="Y427" s="104">
        <f>+V427*((X427*'1. Standard_Cost'!$B$16)+(W427*X427*'1. Standard_Cost'!$C$16))</f>
        <v>0</v>
      </c>
      <c r="Z427" s="103"/>
      <c r="AA427" s="103"/>
      <c r="AB427" s="104">
        <f>+Z427*'1. Standard_Cost'!$B$20+AA427*'1. Standard_Cost'!$C$20</f>
        <v>0</v>
      </c>
      <c r="AC427" s="105">
        <v>120000</v>
      </c>
      <c r="AD427" s="106"/>
      <c r="AE427" s="104">
        <f>SUM(AD427,AC427,AB427,Y427,U427,T427,S427,R427)*'1. Standard_Cost'!B28</f>
        <v>24000</v>
      </c>
      <c r="AF427" s="104">
        <f>SUM(AD427,AE427)</f>
        <v>24000</v>
      </c>
      <c r="AG427" s="103"/>
      <c r="AH427" s="103"/>
      <c r="AI427" s="103"/>
      <c r="AJ427" s="107"/>
      <c r="AK427" s="107"/>
      <c r="AL427" s="107"/>
      <c r="AM427" s="104">
        <f>AG427*'1. Standard_Cost'!B41+'Incremental_Cost Year 2021'!AH434*'1. Standard_Cost'!C41+'Incremental_Cost Year 2021'!AI434*'1. Standard_Cost'!D41+'Incremental_Cost Year 2021'!AJ434+'Incremental_Cost Year 2021'!AL434+AK427</f>
        <v>0</v>
      </c>
      <c r="AN427" s="104">
        <f>AM427*'1. Standard_Cost'!C45</f>
        <v>0</v>
      </c>
      <c r="AO427" s="107"/>
      <c r="AQ427" s="104">
        <f t="shared" ref="AQ427:AQ430" si="762">L427+M427</f>
        <v>631055.25</v>
      </c>
      <c r="AR427" s="104">
        <f t="shared" ref="AR427:AR430" si="763">AF427</f>
        <v>24000</v>
      </c>
      <c r="AS427" s="104">
        <f t="shared" ref="AS427:AS430" si="764">AM427+AN427</f>
        <v>0</v>
      </c>
      <c r="AT427" s="104">
        <f>SUM(AQ427,AR427,AS427)</f>
        <v>655055.25</v>
      </c>
      <c r="AU427" s="108">
        <f t="shared" ref="AU427:AU430" si="765">AT427</f>
        <v>655055.25</v>
      </c>
      <c r="AV427" s="108"/>
      <c r="AW427" s="108"/>
      <c r="AX427" s="108"/>
      <c r="AY427" s="108"/>
      <c r="AZ427" s="108"/>
      <c r="BA427" s="109">
        <f t="shared" ref="BA427:BA430" si="766">SUM(AU427:AZ427)-AT427</f>
        <v>0</v>
      </c>
    </row>
    <row r="428" spans="1:53" ht="14.1" customHeight="1" outlineLevel="2" x14ac:dyDescent="0.2">
      <c r="A428" s="68"/>
      <c r="B428" s="94"/>
      <c r="C428" s="251"/>
      <c r="D428" s="110"/>
      <c r="E428" s="110"/>
      <c r="F428" s="110"/>
      <c r="G428" s="111"/>
      <c r="H428" s="99" t="s">
        <v>50</v>
      </c>
      <c r="I428" s="100" t="s">
        <v>3</v>
      </c>
      <c r="J428" s="101">
        <v>6</v>
      </c>
      <c r="K428" s="101">
        <v>1</v>
      </c>
      <c r="L428" s="102">
        <f>IF(I428&lt;&gt;0,((VLOOKUP(I428,'1. Standard_Cost'!$B$4:$D$8,2)+VLOOKUP(I428,'1. Standard_Cost'!$B$4:$D$8,3))*J428*K428),"0")</f>
        <v>600600</v>
      </c>
      <c r="M428" s="102">
        <f>L428*'1. Standard_Cost'!F4</f>
        <v>100300.20000000001</v>
      </c>
      <c r="N428" s="103"/>
      <c r="O428" s="103"/>
      <c r="P428" s="103"/>
      <c r="Q428" s="103"/>
      <c r="R428" s="104">
        <f>+N428*P428*'1. Standard_Cost'!$B$12</f>
        <v>0</v>
      </c>
      <c r="S428" s="104">
        <f>+N428*O428*P428*'1. Standard_Cost'!$C$12</f>
        <v>0</v>
      </c>
      <c r="T428" s="104">
        <f>+N428*P428*Q428*'1. Standard_Cost'!$D$12</f>
        <v>0</v>
      </c>
      <c r="U428" s="104">
        <f>+N428*O428*'1. Standard_Cost'!$E$12</f>
        <v>0</v>
      </c>
      <c r="V428" s="103"/>
      <c r="W428" s="103"/>
      <c r="X428" s="103"/>
      <c r="Y428" s="104">
        <f>+V428*((X428*'1. Standard_Cost'!$B$16)+(W428*X428*'1. Standard_Cost'!$C$16))</f>
        <v>0</v>
      </c>
      <c r="Z428" s="103"/>
      <c r="AA428" s="103"/>
      <c r="AB428" s="104">
        <f>+Z428*'1. Standard_Cost'!$B$20+AA428*'1. Standard_Cost'!$C$20</f>
        <v>0</v>
      </c>
      <c r="AC428" s="105">
        <v>120000</v>
      </c>
      <c r="AD428" s="106"/>
      <c r="AE428" s="104">
        <f>SUM(AD428,AC428,AB428,Y428,U428,T428,S428,R428)*'1. Standard_Cost'!B28</f>
        <v>24000</v>
      </c>
      <c r="AF428" s="104">
        <f t="shared" ref="AF428:AF430" si="767">SUM(AD428,AE428)</f>
        <v>24000</v>
      </c>
      <c r="AG428" s="103"/>
      <c r="AH428" s="103">
        <v>0</v>
      </c>
      <c r="AI428" s="103">
        <v>0</v>
      </c>
      <c r="AJ428" s="107"/>
      <c r="AK428" s="107"/>
      <c r="AL428" s="107"/>
      <c r="AM428" s="104">
        <f>AG428*'1. Standard_Cost'!B41+'Incremental_Cost Year 2021'!AH435*'1. Standard_Cost'!C41+'Incremental_Cost Year 2021'!AI435*'1. Standard_Cost'!D41+'Incremental_Cost Year 2021'!AJ435+'Incremental_Cost Year 2021'!AL435+AK428</f>
        <v>0</v>
      </c>
      <c r="AN428" s="104">
        <f>AM428*'1. Standard_Cost'!C45</f>
        <v>0</v>
      </c>
      <c r="AO428" s="107"/>
      <c r="AQ428" s="104">
        <f t="shared" si="762"/>
        <v>700900.2</v>
      </c>
      <c r="AR428" s="104">
        <f t="shared" si="763"/>
        <v>24000</v>
      </c>
      <c r="AS428" s="104">
        <f t="shared" si="764"/>
        <v>0</v>
      </c>
      <c r="AT428" s="104">
        <f t="shared" ref="AT428:AT430" si="768">SUM(AQ428,AR428,AS428)</f>
        <v>724900.2</v>
      </c>
      <c r="AU428" s="108">
        <f t="shared" si="765"/>
        <v>724900.2</v>
      </c>
      <c r="AV428" s="108">
        <v>0</v>
      </c>
      <c r="AW428" s="108"/>
      <c r="AX428" s="108"/>
      <c r="AY428" s="108"/>
      <c r="AZ428" s="108"/>
      <c r="BA428" s="109">
        <f t="shared" si="766"/>
        <v>0</v>
      </c>
    </row>
    <row r="429" spans="1:53" ht="14.1" customHeight="1" outlineLevel="2" x14ac:dyDescent="0.2">
      <c r="A429" s="68"/>
      <c r="B429" s="94"/>
      <c r="C429" s="251"/>
      <c r="D429" s="110"/>
      <c r="E429" s="110"/>
      <c r="F429" s="110"/>
      <c r="G429" s="111"/>
      <c r="H429" s="99" t="s">
        <v>51</v>
      </c>
      <c r="I429" s="100"/>
      <c r="J429" s="101"/>
      <c r="K429" s="101"/>
      <c r="L429" s="102" t="str">
        <f>IF(I429&lt;&gt;0,((VLOOKUP(I429,'1. Standard_Cost'!$B$4:$D$8,2)+VLOOKUP(I429,'1. Standard_Cost'!$B$4:$D$8,3))*J429*K429),"0")</f>
        <v>0</v>
      </c>
      <c r="M429" s="102">
        <f>L429*'1. Standard_Cost'!F21</f>
        <v>0</v>
      </c>
      <c r="N429" s="103"/>
      <c r="O429" s="103"/>
      <c r="P429" s="103"/>
      <c r="Q429" s="103"/>
      <c r="R429" s="104">
        <f>+N429*P429*'1. Standard_Cost'!$B$12</f>
        <v>0</v>
      </c>
      <c r="S429" s="104">
        <f>+N429*O429*P429*'1. Standard_Cost'!$C$12</f>
        <v>0</v>
      </c>
      <c r="T429" s="104">
        <f>+N429*P429*Q429*'1. Standard_Cost'!$D$12</f>
        <v>0</v>
      </c>
      <c r="U429" s="104">
        <f>+N429*O429*'1. Standard_Cost'!$E$12</f>
        <v>0</v>
      </c>
      <c r="V429" s="103"/>
      <c r="W429" s="103"/>
      <c r="X429" s="103"/>
      <c r="Y429" s="104">
        <f>+V429*((X429*'1. Standard_Cost'!$B$16)+(W429*X429*'1. Standard_Cost'!$C$16))</f>
        <v>0</v>
      </c>
      <c r="Z429" s="103"/>
      <c r="AA429" s="103"/>
      <c r="AB429" s="104">
        <f>+Z429*'1. Standard_Cost'!$B$20+AA429*'1. Standard_Cost'!$C$20</f>
        <v>0</v>
      </c>
      <c r="AC429" s="105"/>
      <c r="AD429" s="106"/>
      <c r="AE429" s="104">
        <f>SUM(AD429,AC429,AB429,Y429,U429,T429,S429,R429)*'1. Standard_Cost'!B45</f>
        <v>0</v>
      </c>
      <c r="AF429" s="104">
        <f t="shared" si="767"/>
        <v>0</v>
      </c>
      <c r="AG429" s="103"/>
      <c r="AH429" s="103"/>
      <c r="AI429" s="103"/>
      <c r="AJ429" s="107"/>
      <c r="AK429" s="107"/>
      <c r="AL429" s="107"/>
      <c r="AM429" s="104">
        <f>AG429*'1. Standard_Cost'!B41+'Incremental_Cost Year 2021'!AH436*'1. Standard_Cost'!C41+'Incremental_Cost Year 2021'!AI436*'1. Standard_Cost'!D41+'Incremental_Cost Year 2021'!AJ436+'Incremental_Cost Year 2021'!AL436+AK429</f>
        <v>0</v>
      </c>
      <c r="AN429" s="104">
        <f>AM429*'1. Standard_Cost'!C45</f>
        <v>0</v>
      </c>
      <c r="AO429" s="107"/>
      <c r="AQ429" s="104">
        <f t="shared" si="762"/>
        <v>0</v>
      </c>
      <c r="AR429" s="104">
        <f t="shared" si="763"/>
        <v>0</v>
      </c>
      <c r="AS429" s="104">
        <f t="shared" si="764"/>
        <v>0</v>
      </c>
      <c r="AT429" s="104">
        <f t="shared" si="768"/>
        <v>0</v>
      </c>
      <c r="AU429" s="108">
        <f t="shared" si="765"/>
        <v>0</v>
      </c>
      <c r="AV429" s="108"/>
      <c r="AW429" s="108"/>
      <c r="AX429" s="108"/>
      <c r="AY429" s="108"/>
      <c r="AZ429" s="108"/>
      <c r="BA429" s="109">
        <f t="shared" si="766"/>
        <v>0</v>
      </c>
    </row>
    <row r="430" spans="1:53" ht="14.1" customHeight="1" outlineLevel="2" x14ac:dyDescent="0.2">
      <c r="A430" s="68"/>
      <c r="B430" s="94"/>
      <c r="C430" s="251"/>
      <c r="D430" s="110"/>
      <c r="E430" s="110"/>
      <c r="F430" s="110"/>
      <c r="G430" s="111"/>
      <c r="H430" s="112" t="s">
        <v>179</v>
      </c>
      <c r="I430" s="100"/>
      <c r="J430" s="101"/>
      <c r="K430" s="101"/>
      <c r="L430" s="102" t="str">
        <f>IF(I430&lt;&gt;0,((VLOOKUP(I430,'1. Standard_Cost'!$B$4:$D$8,2)+VLOOKUP(I430,'1. Standard_Cost'!$B$4:$D$8,3))*J430*K430),"0")</f>
        <v>0</v>
      </c>
      <c r="M430" s="102">
        <f>L430*'1. Standard_Cost'!F21</f>
        <v>0</v>
      </c>
      <c r="N430" s="103"/>
      <c r="O430" s="103"/>
      <c r="P430" s="103"/>
      <c r="Q430" s="103"/>
      <c r="R430" s="104">
        <f>+N430*P430*'1. Standard_Cost'!$B$12</f>
        <v>0</v>
      </c>
      <c r="S430" s="104">
        <f>+N430*O430*P430*'1. Standard_Cost'!$C$12</f>
        <v>0</v>
      </c>
      <c r="T430" s="104">
        <f>+N430*P430*Q430*'1. Standard_Cost'!$D$12</f>
        <v>0</v>
      </c>
      <c r="U430" s="104">
        <f>+N430*O430*'1. Standard_Cost'!$E$12</f>
        <v>0</v>
      </c>
      <c r="V430" s="103"/>
      <c r="W430" s="103"/>
      <c r="X430" s="103"/>
      <c r="Y430" s="104">
        <f>+V430*((X430*'1. Standard_Cost'!$B$16)+(W430*X430*'1. Standard_Cost'!$C$16))</f>
        <v>0</v>
      </c>
      <c r="Z430" s="103"/>
      <c r="AA430" s="103"/>
      <c r="AB430" s="104">
        <f>+Z430*'1. Standard_Cost'!$B$20+AA430*'1. Standard_Cost'!$C$20</f>
        <v>0</v>
      </c>
      <c r="AC430" s="105"/>
      <c r="AD430" s="106"/>
      <c r="AE430" s="104">
        <f>SUM(AD430,AC430,AB430,Y430,U430,T430,S430,R430)*'1. Standard_Cost'!B45</f>
        <v>0</v>
      </c>
      <c r="AF430" s="104">
        <f t="shared" si="767"/>
        <v>0</v>
      </c>
      <c r="AG430" s="103"/>
      <c r="AH430" s="103"/>
      <c r="AI430" s="103"/>
      <c r="AJ430" s="107"/>
      <c r="AK430" s="107"/>
      <c r="AL430" s="107"/>
      <c r="AM430" s="104">
        <f>AG430*'1. Standard_Cost'!B41+'Incremental_Cost Year 2021'!AH437*'1. Standard_Cost'!C41+'Incremental_Cost Year 2021'!AI437*'1. Standard_Cost'!D41+'Incremental_Cost Year 2021'!AJ437+'Incremental_Cost Year 2021'!AL437+AK430</f>
        <v>0</v>
      </c>
      <c r="AN430" s="104">
        <f>AM430*'1. Standard_Cost'!C45</f>
        <v>0</v>
      </c>
      <c r="AO430" s="107"/>
      <c r="AQ430" s="104">
        <f t="shared" si="762"/>
        <v>0</v>
      </c>
      <c r="AR430" s="104">
        <f t="shared" si="763"/>
        <v>0</v>
      </c>
      <c r="AS430" s="104">
        <f t="shared" si="764"/>
        <v>0</v>
      </c>
      <c r="AT430" s="104">
        <f t="shared" si="768"/>
        <v>0</v>
      </c>
      <c r="AU430" s="108">
        <f t="shared" si="765"/>
        <v>0</v>
      </c>
      <c r="AV430" s="108"/>
      <c r="AW430" s="108"/>
      <c r="AX430" s="108"/>
      <c r="AY430" s="108"/>
      <c r="AZ430" s="108"/>
      <c r="BA430" s="109">
        <f t="shared" si="766"/>
        <v>0</v>
      </c>
    </row>
    <row r="431" spans="1:53" ht="25.7" customHeight="1" outlineLevel="1" x14ac:dyDescent="0.2">
      <c r="A431" s="68"/>
      <c r="B431" s="94"/>
      <c r="C431" s="251"/>
      <c r="D431" s="113" t="s">
        <v>515</v>
      </c>
      <c r="E431" s="113" t="s">
        <v>324</v>
      </c>
      <c r="F431" s="114" t="s">
        <v>154</v>
      </c>
      <c r="G431" s="115" t="s">
        <v>155</v>
      </c>
      <c r="H431" s="122" t="s">
        <v>325</v>
      </c>
      <c r="I431" s="117"/>
      <c r="J431" s="117"/>
      <c r="K431" s="117"/>
      <c r="L431" s="118">
        <f>SUM(L427:L430)</f>
        <v>1141350</v>
      </c>
      <c r="M431" s="118">
        <f>SUM(M427:M430)</f>
        <v>190605.45</v>
      </c>
      <c r="N431" s="117"/>
      <c r="O431" s="117"/>
      <c r="P431" s="117"/>
      <c r="Q431" s="117"/>
      <c r="R431" s="119">
        <f>SUM(R427:R430)</f>
        <v>0</v>
      </c>
      <c r="S431" s="119">
        <f>SUM(S427:S430)</f>
        <v>0</v>
      </c>
      <c r="T431" s="119">
        <f>SUM(T427:T430)</f>
        <v>0</v>
      </c>
      <c r="U431" s="119">
        <f>SUM(U427:U430)</f>
        <v>0</v>
      </c>
      <c r="V431" s="117"/>
      <c r="W431" s="117"/>
      <c r="X431" s="117"/>
      <c r="Y431" s="118">
        <f>SUM(Y427:Y430)</f>
        <v>0</v>
      </c>
      <c r="Z431" s="117"/>
      <c r="AA431" s="117"/>
      <c r="AB431" s="118">
        <f t="shared" ref="AB431:AF431" si="769">SUM(AB427:AB430)</f>
        <v>0</v>
      </c>
      <c r="AC431" s="118">
        <f t="shared" si="769"/>
        <v>240000</v>
      </c>
      <c r="AD431" s="118">
        <f t="shared" si="769"/>
        <v>0</v>
      </c>
      <c r="AE431" s="118">
        <f t="shared" si="769"/>
        <v>48000</v>
      </c>
      <c r="AF431" s="118">
        <f t="shared" si="769"/>
        <v>48000</v>
      </c>
      <c r="AG431" s="117"/>
      <c r="AH431" s="117"/>
      <c r="AI431" s="117"/>
      <c r="AJ431" s="119">
        <f>SUM(AJ427:AJ430)</f>
        <v>0</v>
      </c>
      <c r="AK431" s="119">
        <f t="shared" ref="AK431:AN431" si="770">SUM(AK427:AK430)</f>
        <v>0</v>
      </c>
      <c r="AL431" s="119">
        <f t="shared" si="770"/>
        <v>0</v>
      </c>
      <c r="AM431" s="119">
        <f t="shared" si="770"/>
        <v>0</v>
      </c>
      <c r="AN431" s="119">
        <f t="shared" si="770"/>
        <v>0</v>
      </c>
      <c r="AO431" s="116"/>
      <c r="AP431" s="120"/>
      <c r="AQ431" s="121">
        <f t="shared" ref="AQ431:BA431" si="771">SUM(AQ427:AQ430)</f>
        <v>1331955.45</v>
      </c>
      <c r="AR431" s="121">
        <f t="shared" si="771"/>
        <v>48000</v>
      </c>
      <c r="AS431" s="121">
        <f t="shared" si="771"/>
        <v>0</v>
      </c>
      <c r="AT431" s="121">
        <f t="shared" si="771"/>
        <v>1379955.45</v>
      </c>
      <c r="AU431" s="121">
        <f t="shared" si="771"/>
        <v>1379955.45</v>
      </c>
      <c r="AV431" s="121">
        <f t="shared" si="771"/>
        <v>0</v>
      </c>
      <c r="AW431" s="121">
        <f t="shared" si="771"/>
        <v>0</v>
      </c>
      <c r="AX431" s="121">
        <f t="shared" si="771"/>
        <v>0</v>
      </c>
      <c r="AY431" s="121">
        <f t="shared" si="771"/>
        <v>0</v>
      </c>
      <c r="AZ431" s="121">
        <f t="shared" si="771"/>
        <v>0</v>
      </c>
      <c r="BA431" s="121">
        <f t="shared" si="771"/>
        <v>0</v>
      </c>
    </row>
    <row r="432" spans="1:53" ht="14.1" customHeight="1" outlineLevel="2" x14ac:dyDescent="0.2">
      <c r="A432" s="68"/>
      <c r="B432" s="94"/>
      <c r="C432" s="251"/>
      <c r="D432" s="96"/>
      <c r="E432" s="96"/>
      <c r="F432" s="97"/>
      <c r="G432" s="98"/>
      <c r="H432" s="99" t="s">
        <v>49</v>
      </c>
      <c r="I432" s="100" t="s">
        <v>1</v>
      </c>
      <c r="J432" s="101">
        <v>3</v>
      </c>
      <c r="K432" s="101">
        <v>2</v>
      </c>
      <c r="L432" s="102">
        <f>IF(I432&lt;&gt;0,((VLOOKUP(I432,'1. Standard_Cost'!$B$4:$D$8,2)+VLOOKUP(I432,'1. Standard_Cost'!$B$4:$D$8,3))*J432*K432),"0")</f>
        <v>540750</v>
      </c>
      <c r="M432" s="102">
        <f>L432*'1. Standard_Cost'!F4</f>
        <v>90305.25</v>
      </c>
      <c r="N432" s="103"/>
      <c r="O432" s="103"/>
      <c r="P432" s="103"/>
      <c r="Q432" s="103"/>
      <c r="R432" s="104">
        <f>+N432*P432*'1. Standard_Cost'!$B$12</f>
        <v>0</v>
      </c>
      <c r="S432" s="104">
        <f>+N432*O432*P432*'1. Standard_Cost'!$C$12</f>
        <v>0</v>
      </c>
      <c r="T432" s="104">
        <f>+N432*P432*Q432*'1. Standard_Cost'!$D$12</f>
        <v>0</v>
      </c>
      <c r="U432" s="104">
        <f>+N432*O432*'1. Standard_Cost'!$E$12</f>
        <v>0</v>
      </c>
      <c r="V432" s="103"/>
      <c r="W432" s="103"/>
      <c r="X432" s="103"/>
      <c r="Y432" s="104">
        <f>+V432*((X432*'1. Standard_Cost'!$B$16)+(W432*X432*'1. Standard_Cost'!$C$16))</f>
        <v>0</v>
      </c>
      <c r="Z432" s="103"/>
      <c r="AA432" s="103"/>
      <c r="AB432" s="104">
        <f>+Z432*'1. Standard_Cost'!$B$20+AA432*'1. Standard_Cost'!$C$20</f>
        <v>0</v>
      </c>
      <c r="AC432" s="105">
        <v>90000</v>
      </c>
      <c r="AD432" s="106"/>
      <c r="AE432" s="104">
        <f>SUM(AD432,AC432,AB432,Y432,U432,T432,S432,R432)*'1. Standard_Cost'!B28</f>
        <v>18000</v>
      </c>
      <c r="AF432" s="104">
        <f>SUM(AD432,AE432)</f>
        <v>18000</v>
      </c>
      <c r="AG432" s="103"/>
      <c r="AH432" s="103"/>
      <c r="AI432" s="103"/>
      <c r="AJ432" s="107"/>
      <c r="AK432" s="107"/>
      <c r="AL432" s="107"/>
      <c r="AM432" s="104">
        <f>AG432*'1. Standard_Cost'!B41+'Incremental_Cost Year 2021'!AH439*'1. Standard_Cost'!C41+'Incremental_Cost Year 2021'!AI439*'1. Standard_Cost'!D41+'Incremental_Cost Year 2021'!AJ439+'Incremental_Cost Year 2021'!AL439+AK432</f>
        <v>0</v>
      </c>
      <c r="AN432" s="104">
        <f>AM432*'1. Standard_Cost'!C45</f>
        <v>0</v>
      </c>
      <c r="AO432" s="107"/>
      <c r="AQ432" s="104">
        <f t="shared" ref="AQ432:AQ435" si="772">L432+M432</f>
        <v>631055.25</v>
      </c>
      <c r="AR432" s="104">
        <f t="shared" ref="AR432:AR435" si="773">AF432</f>
        <v>18000</v>
      </c>
      <c r="AS432" s="104">
        <f t="shared" ref="AS432:AS435" si="774">AM432+AN432</f>
        <v>0</v>
      </c>
      <c r="AT432" s="104">
        <f>SUM(AQ432,AR432,AS432)</f>
        <v>649055.25</v>
      </c>
      <c r="AU432" s="108">
        <f t="shared" ref="AU432:AU435" si="775">AT432</f>
        <v>649055.25</v>
      </c>
      <c r="AV432" s="108"/>
      <c r="AW432" s="108"/>
      <c r="AX432" s="108"/>
      <c r="AY432" s="108"/>
      <c r="AZ432" s="108"/>
      <c r="BA432" s="109">
        <f t="shared" ref="BA432:BA435" si="776">SUM(AU432:AZ432)-AT432</f>
        <v>0</v>
      </c>
    </row>
    <row r="433" spans="1:53" ht="14.1" customHeight="1" outlineLevel="2" x14ac:dyDescent="0.2">
      <c r="A433" s="68"/>
      <c r="B433" s="94"/>
      <c r="C433" s="251"/>
      <c r="D433" s="110"/>
      <c r="E433" s="110"/>
      <c r="F433" s="110"/>
      <c r="G433" s="111"/>
      <c r="H433" s="99" t="s">
        <v>50</v>
      </c>
      <c r="I433" s="100"/>
      <c r="J433" s="101"/>
      <c r="K433" s="101"/>
      <c r="L433" s="102" t="str">
        <f>IF(I433&lt;&gt;0,((VLOOKUP(I433,'1. Standard_Cost'!$B$4:$D$8,2)+VLOOKUP(I433,'1. Standard_Cost'!$B$4:$D$8,3))*J433*K433),"0")</f>
        <v>0</v>
      </c>
      <c r="M433" s="102">
        <f>L433*'1. Standard_Cost'!F21</f>
        <v>0</v>
      </c>
      <c r="N433" s="103"/>
      <c r="O433" s="103"/>
      <c r="P433" s="103"/>
      <c r="Q433" s="103"/>
      <c r="R433" s="104">
        <f>+N433*P433*'1. Standard_Cost'!$B$12</f>
        <v>0</v>
      </c>
      <c r="S433" s="104">
        <f>+N433*O433*P433*'1. Standard_Cost'!$C$12</f>
        <v>0</v>
      </c>
      <c r="T433" s="104">
        <f>+N433*P433*Q433*'1. Standard_Cost'!$D$12</f>
        <v>0</v>
      </c>
      <c r="U433" s="104">
        <f>+N433*O433*'1. Standard_Cost'!$E$12</f>
        <v>0</v>
      </c>
      <c r="V433" s="103"/>
      <c r="W433" s="103"/>
      <c r="X433" s="103"/>
      <c r="Y433" s="104">
        <f>+V433*((X433*'1. Standard_Cost'!$B$16)+(W433*X433*'1. Standard_Cost'!$C$16))</f>
        <v>0</v>
      </c>
      <c r="Z433" s="103"/>
      <c r="AA433" s="103"/>
      <c r="AB433" s="104">
        <f>+Z433*'1. Standard_Cost'!$B$20+AA433*'1. Standard_Cost'!$C$20</f>
        <v>0</v>
      </c>
      <c r="AC433" s="105"/>
      <c r="AD433" s="106"/>
      <c r="AE433" s="104">
        <f>SUM(AD433,AC433,AB433,Y433,U433,T433,S433,R433)*'1. Standard_Cost'!B45</f>
        <v>0</v>
      </c>
      <c r="AF433" s="104">
        <f t="shared" ref="AF433:AF435" si="777">SUM(AD433,AE433)</f>
        <v>0</v>
      </c>
      <c r="AG433" s="103"/>
      <c r="AH433" s="103">
        <v>0</v>
      </c>
      <c r="AI433" s="103">
        <v>0</v>
      </c>
      <c r="AJ433" s="107"/>
      <c r="AK433" s="107"/>
      <c r="AL433" s="107"/>
      <c r="AM433" s="104">
        <f>AG433*'1. Standard_Cost'!B41+'Incremental_Cost Year 2021'!AH440*'1. Standard_Cost'!C41+'Incremental_Cost Year 2021'!AI440*'1. Standard_Cost'!D41+'Incremental_Cost Year 2021'!AJ440+'Incremental_Cost Year 2021'!AL440+AK433</f>
        <v>0</v>
      </c>
      <c r="AN433" s="104">
        <f>AM433*'1. Standard_Cost'!C45</f>
        <v>0</v>
      </c>
      <c r="AO433" s="107"/>
      <c r="AQ433" s="104">
        <f t="shared" si="772"/>
        <v>0</v>
      </c>
      <c r="AR433" s="104">
        <f t="shared" si="773"/>
        <v>0</v>
      </c>
      <c r="AS433" s="104">
        <f t="shared" si="774"/>
        <v>0</v>
      </c>
      <c r="AT433" s="104">
        <f t="shared" ref="AT433:AT435" si="778">SUM(AQ433,AR433,AS433)</f>
        <v>0</v>
      </c>
      <c r="AU433" s="108">
        <f t="shared" si="775"/>
        <v>0</v>
      </c>
      <c r="AV433" s="108">
        <v>0</v>
      </c>
      <c r="AW433" s="108"/>
      <c r="AX433" s="108"/>
      <c r="AY433" s="108"/>
      <c r="AZ433" s="108"/>
      <c r="BA433" s="109">
        <f t="shared" si="776"/>
        <v>0</v>
      </c>
    </row>
    <row r="434" spans="1:53" ht="14.1" customHeight="1" outlineLevel="2" x14ac:dyDescent="0.2">
      <c r="A434" s="68"/>
      <c r="B434" s="94"/>
      <c r="C434" s="251"/>
      <c r="D434" s="110"/>
      <c r="E434" s="110"/>
      <c r="F434" s="110"/>
      <c r="G434" s="111"/>
      <c r="H434" s="99" t="s">
        <v>51</v>
      </c>
      <c r="I434" s="100"/>
      <c r="J434" s="101"/>
      <c r="K434" s="101"/>
      <c r="L434" s="102" t="str">
        <f>IF(I434&lt;&gt;0,((VLOOKUP(I434,'1. Standard_Cost'!$B$4:$D$8,2)+VLOOKUP(I434,'1. Standard_Cost'!$B$4:$D$8,3))*J434*K434),"0")</f>
        <v>0</v>
      </c>
      <c r="M434" s="102">
        <f>L434*'1. Standard_Cost'!F21</f>
        <v>0</v>
      </c>
      <c r="N434" s="103"/>
      <c r="O434" s="103"/>
      <c r="P434" s="103"/>
      <c r="Q434" s="103"/>
      <c r="R434" s="104">
        <f>+N434*P434*'1. Standard_Cost'!$B$12</f>
        <v>0</v>
      </c>
      <c r="S434" s="104">
        <f>+N434*O434*P434*'1. Standard_Cost'!$C$12</f>
        <v>0</v>
      </c>
      <c r="T434" s="104">
        <f>+N434*P434*Q434*'1. Standard_Cost'!$D$12</f>
        <v>0</v>
      </c>
      <c r="U434" s="104">
        <f>+N434*O434*'1. Standard_Cost'!$E$12</f>
        <v>0</v>
      </c>
      <c r="V434" s="103"/>
      <c r="W434" s="103"/>
      <c r="X434" s="103"/>
      <c r="Y434" s="104">
        <f>+V434*((X434*'1. Standard_Cost'!$B$16)+(W434*X434*'1. Standard_Cost'!$C$16))</f>
        <v>0</v>
      </c>
      <c r="Z434" s="103"/>
      <c r="AA434" s="103"/>
      <c r="AB434" s="104">
        <f>+Z434*'1. Standard_Cost'!$B$20+AA434*'1. Standard_Cost'!$C$20</f>
        <v>0</v>
      </c>
      <c r="AC434" s="105"/>
      <c r="AD434" s="106"/>
      <c r="AE434" s="104">
        <f>SUM(AD434,AC434,AB434,Y434,U434,T434,S434,R434)*'1. Standard_Cost'!B45</f>
        <v>0</v>
      </c>
      <c r="AF434" s="104">
        <f t="shared" si="777"/>
        <v>0</v>
      </c>
      <c r="AG434" s="103"/>
      <c r="AH434" s="103"/>
      <c r="AI434" s="103"/>
      <c r="AJ434" s="107"/>
      <c r="AK434" s="107"/>
      <c r="AL434" s="107"/>
      <c r="AM434" s="104">
        <f>AG434*'1. Standard_Cost'!B41+'Incremental_Cost Year 2021'!AH441*'1. Standard_Cost'!C41+'Incremental_Cost Year 2021'!AI441*'1. Standard_Cost'!D41+'Incremental_Cost Year 2021'!AJ441+'Incremental_Cost Year 2021'!AL441+AK434</f>
        <v>0</v>
      </c>
      <c r="AN434" s="104">
        <f>AM434*'1. Standard_Cost'!C45</f>
        <v>0</v>
      </c>
      <c r="AO434" s="107"/>
      <c r="AQ434" s="104">
        <f t="shared" si="772"/>
        <v>0</v>
      </c>
      <c r="AR434" s="104">
        <f t="shared" si="773"/>
        <v>0</v>
      </c>
      <c r="AS434" s="104">
        <f t="shared" si="774"/>
        <v>0</v>
      </c>
      <c r="AT434" s="104">
        <f t="shared" si="778"/>
        <v>0</v>
      </c>
      <c r="AU434" s="108">
        <f t="shared" si="775"/>
        <v>0</v>
      </c>
      <c r="AV434" s="108"/>
      <c r="AW434" s="108"/>
      <c r="AX434" s="108"/>
      <c r="AY434" s="108"/>
      <c r="AZ434" s="108"/>
      <c r="BA434" s="109">
        <f t="shared" si="776"/>
        <v>0</v>
      </c>
    </row>
    <row r="435" spans="1:53" ht="14.1" customHeight="1" outlineLevel="2" x14ac:dyDescent="0.2">
      <c r="A435" s="68"/>
      <c r="B435" s="94"/>
      <c r="C435" s="251"/>
      <c r="D435" s="110"/>
      <c r="E435" s="110"/>
      <c r="F435" s="110"/>
      <c r="G435" s="111"/>
      <c r="H435" s="112" t="s">
        <v>179</v>
      </c>
      <c r="I435" s="100"/>
      <c r="J435" s="101"/>
      <c r="K435" s="101"/>
      <c r="L435" s="102" t="str">
        <f>IF(I435&lt;&gt;0,((VLOOKUP(I435,'1. Standard_Cost'!$B$4:$D$8,2)+VLOOKUP(I435,'1. Standard_Cost'!$B$4:$D$8,3))*J435*K435),"0")</f>
        <v>0</v>
      </c>
      <c r="M435" s="102">
        <f>L435*'1. Standard_Cost'!F21</f>
        <v>0</v>
      </c>
      <c r="N435" s="103"/>
      <c r="O435" s="103"/>
      <c r="P435" s="103"/>
      <c r="Q435" s="103"/>
      <c r="R435" s="104">
        <f>+N435*P435*'1. Standard_Cost'!$B$12</f>
        <v>0</v>
      </c>
      <c r="S435" s="104">
        <f>+N435*O435*P435*'1. Standard_Cost'!$C$12</f>
        <v>0</v>
      </c>
      <c r="T435" s="104">
        <f>+N435*P435*Q435*'1. Standard_Cost'!$D$12</f>
        <v>0</v>
      </c>
      <c r="U435" s="104">
        <f>+N435*O435*'1. Standard_Cost'!$E$12</f>
        <v>0</v>
      </c>
      <c r="V435" s="103"/>
      <c r="W435" s="103"/>
      <c r="X435" s="103"/>
      <c r="Y435" s="104">
        <f>+V435*((X435*'1. Standard_Cost'!$B$16)+(W435*X435*'1. Standard_Cost'!$C$16))</f>
        <v>0</v>
      </c>
      <c r="Z435" s="103"/>
      <c r="AA435" s="103"/>
      <c r="AB435" s="104">
        <f>+Z435*'1. Standard_Cost'!$B$20+AA435*'1. Standard_Cost'!$C$20</f>
        <v>0</v>
      </c>
      <c r="AC435" s="105"/>
      <c r="AD435" s="106"/>
      <c r="AE435" s="104">
        <f>SUM(AD435,AC435,AB435,Y435,U435,T435,S435,R435)*'1. Standard_Cost'!B45</f>
        <v>0</v>
      </c>
      <c r="AF435" s="104">
        <f t="shared" si="777"/>
        <v>0</v>
      </c>
      <c r="AG435" s="103"/>
      <c r="AH435" s="103"/>
      <c r="AI435" s="103"/>
      <c r="AJ435" s="107"/>
      <c r="AK435" s="107"/>
      <c r="AL435" s="107"/>
      <c r="AM435" s="104">
        <f>AG435*'1. Standard_Cost'!B41+'Incremental_Cost Year 2021'!AH442*'1. Standard_Cost'!C41+'Incremental_Cost Year 2021'!AI442*'1. Standard_Cost'!D41+'Incremental_Cost Year 2021'!AJ442+'Incremental_Cost Year 2021'!AL442+AK435</f>
        <v>0</v>
      </c>
      <c r="AN435" s="104">
        <f>AM435*'1. Standard_Cost'!C45</f>
        <v>0</v>
      </c>
      <c r="AO435" s="107"/>
      <c r="AQ435" s="104">
        <f t="shared" si="772"/>
        <v>0</v>
      </c>
      <c r="AR435" s="104">
        <f t="shared" si="773"/>
        <v>0</v>
      </c>
      <c r="AS435" s="104">
        <f t="shared" si="774"/>
        <v>0</v>
      </c>
      <c r="AT435" s="104">
        <f t="shared" si="778"/>
        <v>0</v>
      </c>
      <c r="AU435" s="108">
        <f t="shared" si="775"/>
        <v>0</v>
      </c>
      <c r="AV435" s="108"/>
      <c r="AW435" s="108"/>
      <c r="AX435" s="108"/>
      <c r="AY435" s="108"/>
      <c r="AZ435" s="108"/>
      <c r="BA435" s="109">
        <f t="shared" si="776"/>
        <v>0</v>
      </c>
    </row>
    <row r="436" spans="1:53" ht="24.6" customHeight="1" outlineLevel="1" x14ac:dyDescent="0.2">
      <c r="A436" s="68"/>
      <c r="B436" s="141"/>
      <c r="C436" s="251"/>
      <c r="D436" s="113" t="s">
        <v>515</v>
      </c>
      <c r="E436" s="113" t="s">
        <v>326</v>
      </c>
      <c r="F436" s="114" t="s">
        <v>154</v>
      </c>
      <c r="G436" s="115" t="s">
        <v>155</v>
      </c>
      <c r="H436" s="122" t="s">
        <v>327</v>
      </c>
      <c r="I436" s="117"/>
      <c r="J436" s="117"/>
      <c r="K436" s="117"/>
      <c r="L436" s="118">
        <f>SUM(L432:L435)</f>
        <v>540750</v>
      </c>
      <c r="M436" s="118">
        <f>SUM(M432:M435)</f>
        <v>90305.25</v>
      </c>
      <c r="N436" s="117"/>
      <c r="O436" s="117"/>
      <c r="P436" s="117"/>
      <c r="Q436" s="117"/>
      <c r="R436" s="119">
        <f>SUM(R432:R435)</f>
        <v>0</v>
      </c>
      <c r="S436" s="119">
        <f>SUM(S432:S435)</f>
        <v>0</v>
      </c>
      <c r="T436" s="119">
        <f>SUM(T432:T435)</f>
        <v>0</v>
      </c>
      <c r="U436" s="119">
        <f>SUM(U432:U435)</f>
        <v>0</v>
      </c>
      <c r="V436" s="117"/>
      <c r="W436" s="117"/>
      <c r="X436" s="117"/>
      <c r="Y436" s="118">
        <f>SUM(Y432:Y435)</f>
        <v>0</v>
      </c>
      <c r="Z436" s="117"/>
      <c r="AA436" s="117"/>
      <c r="AB436" s="118">
        <f t="shared" ref="AB436:AF436" si="779">SUM(AB432:AB435)</f>
        <v>0</v>
      </c>
      <c r="AC436" s="118">
        <f t="shared" si="779"/>
        <v>90000</v>
      </c>
      <c r="AD436" s="118">
        <f t="shared" si="779"/>
        <v>0</v>
      </c>
      <c r="AE436" s="118">
        <f t="shared" si="779"/>
        <v>18000</v>
      </c>
      <c r="AF436" s="118">
        <f t="shared" si="779"/>
        <v>18000</v>
      </c>
      <c r="AG436" s="117"/>
      <c r="AH436" s="117"/>
      <c r="AI436" s="117"/>
      <c r="AJ436" s="119">
        <f>SUM(AJ432:AJ435)</f>
        <v>0</v>
      </c>
      <c r="AK436" s="119">
        <f t="shared" ref="AK436:AN436" si="780">SUM(AK432:AK435)</f>
        <v>0</v>
      </c>
      <c r="AL436" s="119">
        <f t="shared" si="780"/>
        <v>0</v>
      </c>
      <c r="AM436" s="119">
        <f t="shared" si="780"/>
        <v>0</v>
      </c>
      <c r="AN436" s="119">
        <f t="shared" si="780"/>
        <v>0</v>
      </c>
      <c r="AO436" s="116"/>
      <c r="AP436" s="120"/>
      <c r="AQ436" s="121">
        <f t="shared" ref="AQ436:BA436" si="781">SUM(AQ432:AQ435)</f>
        <v>631055.25</v>
      </c>
      <c r="AR436" s="121">
        <f t="shared" si="781"/>
        <v>18000</v>
      </c>
      <c r="AS436" s="121">
        <f t="shared" si="781"/>
        <v>0</v>
      </c>
      <c r="AT436" s="121">
        <f t="shared" si="781"/>
        <v>649055.25</v>
      </c>
      <c r="AU436" s="121">
        <f t="shared" si="781"/>
        <v>649055.25</v>
      </c>
      <c r="AV436" s="121">
        <f t="shared" si="781"/>
        <v>0</v>
      </c>
      <c r="AW436" s="121">
        <f t="shared" si="781"/>
        <v>0</v>
      </c>
      <c r="AX436" s="121">
        <f t="shared" si="781"/>
        <v>0</v>
      </c>
      <c r="AY436" s="121">
        <f t="shared" si="781"/>
        <v>0</v>
      </c>
      <c r="AZ436" s="121">
        <f t="shared" si="781"/>
        <v>0</v>
      </c>
      <c r="BA436" s="121">
        <f t="shared" si="781"/>
        <v>0</v>
      </c>
    </row>
    <row r="437" spans="1:53" ht="14.1" customHeight="1" outlineLevel="2" x14ac:dyDescent="0.2">
      <c r="A437" s="68"/>
      <c r="B437" s="94"/>
      <c r="C437" s="95"/>
      <c r="D437" s="96"/>
      <c r="E437" s="96"/>
      <c r="F437" s="97"/>
      <c r="G437" s="98"/>
      <c r="H437" s="99" t="s">
        <v>49</v>
      </c>
      <c r="I437" s="100" t="s">
        <v>1</v>
      </c>
      <c r="J437" s="101">
        <v>2</v>
      </c>
      <c r="K437" s="101">
        <v>2</v>
      </c>
      <c r="L437" s="102">
        <f>IF(I437&lt;&gt;0,((VLOOKUP(I437,'1. Standard_Cost'!$B$4:$D$8,2)+VLOOKUP(I437,'1. Standard_Cost'!$B$4:$D$8,3))*J437*K437),"0")</f>
        <v>360500</v>
      </c>
      <c r="M437" s="218">
        <f>L437*'1. Standard_Cost'!F4</f>
        <v>60203.5</v>
      </c>
      <c r="N437" s="103"/>
      <c r="O437" s="103"/>
      <c r="P437" s="103"/>
      <c r="Q437" s="103"/>
      <c r="R437" s="104">
        <f>+N437*P437*'1. Standard_Cost'!$B$12</f>
        <v>0</v>
      </c>
      <c r="S437" s="104">
        <f>+N437*O437*P437*'1. Standard_Cost'!$C$12</f>
        <v>0</v>
      </c>
      <c r="T437" s="104">
        <f>+N437*P437*Q437*'1. Standard_Cost'!$D$12</f>
        <v>0</v>
      </c>
      <c r="U437" s="104">
        <f>+N437*O437*'1. Standard_Cost'!$E$12</f>
        <v>0</v>
      </c>
      <c r="V437" s="103"/>
      <c r="W437" s="103"/>
      <c r="X437" s="103"/>
      <c r="Y437" s="104">
        <f>+V437*((X437*'1. Standard_Cost'!$B$16)+(W437*X437*'1. Standard_Cost'!$C$16))</f>
        <v>0</v>
      </c>
      <c r="Z437" s="103"/>
      <c r="AA437" s="103"/>
      <c r="AB437" s="104">
        <f>+Z437*'1. Standard_Cost'!$B$20+AA437*'1. Standard_Cost'!$C$20</f>
        <v>0</v>
      </c>
      <c r="AC437" s="105">
        <v>60000</v>
      </c>
      <c r="AD437" s="106"/>
      <c r="AE437" s="104">
        <f>SUM(AD437,AC437,AB437,Y437,U437,T437,S437,R437)*'1. Standard_Cost'!B28</f>
        <v>12000</v>
      </c>
      <c r="AF437" s="104">
        <f>SUM(AD437,AE437)</f>
        <v>12000</v>
      </c>
      <c r="AG437" s="103"/>
      <c r="AH437" s="103"/>
      <c r="AI437" s="103"/>
      <c r="AJ437" s="107"/>
      <c r="AK437" s="107"/>
      <c r="AL437" s="107"/>
      <c r="AM437" s="104">
        <f>AG437*'1. Standard_Cost'!B46+'Incremental_Cost Year 2021'!AH444*'1. Standard_Cost'!C46+'Incremental_Cost Year 2021'!AI444*'1. Standard_Cost'!D46+'Incremental_Cost Year 2021'!AJ444+'Incremental_Cost Year 2021'!AL444+AK437</f>
        <v>0</v>
      </c>
      <c r="AN437" s="104">
        <f>AM437*'1. Standard_Cost'!C50</f>
        <v>0</v>
      </c>
      <c r="AO437" s="107"/>
      <c r="AQ437" s="104">
        <f t="shared" ref="AQ437:AQ440" si="782">L437+M437</f>
        <v>420703.5</v>
      </c>
      <c r="AR437" s="104">
        <f t="shared" ref="AR437:AR440" si="783">AF437</f>
        <v>12000</v>
      </c>
      <c r="AS437" s="104">
        <f t="shared" ref="AS437:AS440" si="784">AM437+AN437</f>
        <v>0</v>
      </c>
      <c r="AT437" s="104">
        <f>SUM(AQ437,AR437,AS437)</f>
        <v>432703.5</v>
      </c>
      <c r="AU437" s="108">
        <f t="shared" ref="AU437:AU440" si="785">AT437</f>
        <v>432703.5</v>
      </c>
      <c r="AV437" s="108"/>
      <c r="AW437" s="108"/>
      <c r="AX437" s="108"/>
      <c r="AY437" s="108"/>
      <c r="AZ437" s="108"/>
      <c r="BA437" s="109">
        <f t="shared" ref="BA437:BA440" si="786">SUM(AU437:AZ437)-AT437</f>
        <v>0</v>
      </c>
    </row>
    <row r="438" spans="1:53" ht="14.1" customHeight="1" outlineLevel="2" x14ac:dyDescent="0.2">
      <c r="A438" s="68"/>
      <c r="B438" s="94"/>
      <c r="C438" s="95"/>
      <c r="D438" s="110"/>
      <c r="E438" s="110"/>
      <c r="F438" s="110"/>
      <c r="G438" s="111"/>
      <c r="H438" s="99" t="s">
        <v>50</v>
      </c>
      <c r="I438" s="100"/>
      <c r="J438" s="101"/>
      <c r="K438" s="101"/>
      <c r="L438" s="102" t="str">
        <f>IF(I438&lt;&gt;0,((VLOOKUP(I438,'1. Standard_Cost'!$B$4:$D$8,2)+VLOOKUP(I438,'1. Standard_Cost'!$B$4:$D$8,3))*J438*K438),"0")</f>
        <v>0</v>
      </c>
      <c r="M438" s="102">
        <f>L438*'1. Standard_Cost'!F26</f>
        <v>0</v>
      </c>
      <c r="N438" s="103"/>
      <c r="O438" s="103"/>
      <c r="P438" s="103"/>
      <c r="Q438" s="103"/>
      <c r="R438" s="104">
        <f>+N438*P438*'1. Standard_Cost'!$B$12</f>
        <v>0</v>
      </c>
      <c r="S438" s="104">
        <f>+N438*O438*P438*'1. Standard_Cost'!$C$12</f>
        <v>0</v>
      </c>
      <c r="T438" s="104">
        <f>+N438*P438*Q438*'1. Standard_Cost'!$D$12</f>
        <v>0</v>
      </c>
      <c r="U438" s="104">
        <f>+N438*O438*'1. Standard_Cost'!$E$12</f>
        <v>0</v>
      </c>
      <c r="V438" s="103"/>
      <c r="W438" s="103"/>
      <c r="X438" s="103"/>
      <c r="Y438" s="104">
        <f>+V438*((X438*'1. Standard_Cost'!$B$16)+(W438*X438*'1. Standard_Cost'!$C$16))</f>
        <v>0</v>
      </c>
      <c r="Z438" s="103"/>
      <c r="AA438" s="103"/>
      <c r="AB438" s="104">
        <f>+Z438*'1. Standard_Cost'!$B$20+AA438*'1. Standard_Cost'!$C$20</f>
        <v>0</v>
      </c>
      <c r="AC438" s="105"/>
      <c r="AD438" s="106"/>
      <c r="AE438" s="104">
        <f>SUM(AD438,AC438,AB438,Y438,U438,T438,S438,R438)*'1. Standard_Cost'!B50</f>
        <v>0</v>
      </c>
      <c r="AF438" s="104">
        <f t="shared" ref="AF438:AF440" si="787">SUM(AD438,AE438)</f>
        <v>0</v>
      </c>
      <c r="AG438" s="103"/>
      <c r="AH438" s="103">
        <v>0</v>
      </c>
      <c r="AI438" s="103">
        <v>0</v>
      </c>
      <c r="AJ438" s="107"/>
      <c r="AK438" s="107"/>
      <c r="AL438" s="107"/>
      <c r="AM438" s="104">
        <f>AG438*'1. Standard_Cost'!B46+'Incremental_Cost Year 2021'!AH445*'1. Standard_Cost'!C46+'Incremental_Cost Year 2021'!AI445*'1. Standard_Cost'!D46+'Incremental_Cost Year 2021'!AJ445+'Incremental_Cost Year 2021'!AL445+AK438</f>
        <v>0</v>
      </c>
      <c r="AN438" s="104">
        <f>AM438*'1. Standard_Cost'!C50</f>
        <v>0</v>
      </c>
      <c r="AO438" s="107"/>
      <c r="AQ438" s="104">
        <f t="shared" si="782"/>
        <v>0</v>
      </c>
      <c r="AR438" s="104">
        <f t="shared" si="783"/>
        <v>0</v>
      </c>
      <c r="AS438" s="104">
        <f t="shared" si="784"/>
        <v>0</v>
      </c>
      <c r="AT438" s="104">
        <f t="shared" ref="AT438:AT440" si="788">SUM(AQ438,AR438,AS438)</f>
        <v>0</v>
      </c>
      <c r="AU438" s="108">
        <f t="shared" si="785"/>
        <v>0</v>
      </c>
      <c r="AV438" s="108">
        <v>0</v>
      </c>
      <c r="AW438" s="108"/>
      <c r="AX438" s="108"/>
      <c r="AY438" s="108"/>
      <c r="AZ438" s="108"/>
      <c r="BA438" s="109">
        <f t="shared" si="786"/>
        <v>0</v>
      </c>
    </row>
    <row r="439" spans="1:53" ht="14.1" customHeight="1" outlineLevel="2" x14ac:dyDescent="0.2">
      <c r="A439" s="68"/>
      <c r="B439" s="94"/>
      <c r="C439" s="95"/>
      <c r="D439" s="110"/>
      <c r="E439" s="110"/>
      <c r="F439" s="110"/>
      <c r="G439" s="111"/>
      <c r="H439" s="99" t="s">
        <v>51</v>
      </c>
      <c r="I439" s="100"/>
      <c r="J439" s="101"/>
      <c r="K439" s="101"/>
      <c r="L439" s="102" t="str">
        <f>IF(I439&lt;&gt;0,((VLOOKUP(I439,'1. Standard_Cost'!$B$4:$D$8,2)+VLOOKUP(I439,'1. Standard_Cost'!$B$4:$D$8,3))*J439*K439),"0")</f>
        <v>0</v>
      </c>
      <c r="M439" s="102">
        <f>L439*'1. Standard_Cost'!F26</f>
        <v>0</v>
      </c>
      <c r="N439" s="103"/>
      <c r="O439" s="103"/>
      <c r="P439" s="103"/>
      <c r="Q439" s="103"/>
      <c r="R439" s="104">
        <f>+N439*P439*'1. Standard_Cost'!$B$12</f>
        <v>0</v>
      </c>
      <c r="S439" s="104">
        <f>+N439*O439*P439*'1. Standard_Cost'!$C$12</f>
        <v>0</v>
      </c>
      <c r="T439" s="104">
        <f>+N439*P439*Q439*'1. Standard_Cost'!$D$12</f>
        <v>0</v>
      </c>
      <c r="U439" s="104">
        <f>+N439*O439*'1. Standard_Cost'!$E$12</f>
        <v>0</v>
      </c>
      <c r="V439" s="103"/>
      <c r="W439" s="103"/>
      <c r="X439" s="103"/>
      <c r="Y439" s="104">
        <f>+V439*((X439*'1. Standard_Cost'!$B$16)+(W439*X439*'1. Standard_Cost'!$C$16))</f>
        <v>0</v>
      </c>
      <c r="Z439" s="103"/>
      <c r="AA439" s="103"/>
      <c r="AB439" s="104">
        <f>+Z439*'1. Standard_Cost'!$B$20+AA439*'1. Standard_Cost'!$C$20</f>
        <v>0</v>
      </c>
      <c r="AC439" s="105"/>
      <c r="AD439" s="106"/>
      <c r="AE439" s="104">
        <f>SUM(AD439,AC439,AB439,Y439,U439,T439,S439,R439)*'1. Standard_Cost'!B50</f>
        <v>0</v>
      </c>
      <c r="AF439" s="104">
        <f t="shared" si="787"/>
        <v>0</v>
      </c>
      <c r="AG439" s="103"/>
      <c r="AH439" s="103"/>
      <c r="AI439" s="103"/>
      <c r="AJ439" s="107"/>
      <c r="AK439" s="107"/>
      <c r="AL439" s="107"/>
      <c r="AM439" s="104">
        <f>AG439*'1. Standard_Cost'!B46+'Incremental_Cost Year 2021'!AH446*'1. Standard_Cost'!C46+'Incremental_Cost Year 2021'!AI446*'1. Standard_Cost'!D46+'Incremental_Cost Year 2021'!AJ446+'Incremental_Cost Year 2021'!AL446+AK439</f>
        <v>0</v>
      </c>
      <c r="AN439" s="104">
        <f>AM439*'1. Standard_Cost'!C50</f>
        <v>0</v>
      </c>
      <c r="AO439" s="107"/>
      <c r="AQ439" s="104">
        <f t="shared" si="782"/>
        <v>0</v>
      </c>
      <c r="AR439" s="104">
        <f t="shared" si="783"/>
        <v>0</v>
      </c>
      <c r="AS439" s="104">
        <f t="shared" si="784"/>
        <v>0</v>
      </c>
      <c r="AT439" s="104">
        <f t="shared" si="788"/>
        <v>0</v>
      </c>
      <c r="AU439" s="108">
        <f t="shared" si="785"/>
        <v>0</v>
      </c>
      <c r="AV439" s="108"/>
      <c r="AW439" s="108"/>
      <c r="AX439" s="108"/>
      <c r="AY439" s="108"/>
      <c r="AZ439" s="108"/>
      <c r="BA439" s="109">
        <f t="shared" si="786"/>
        <v>0</v>
      </c>
    </row>
    <row r="440" spans="1:53" ht="14.1" customHeight="1" outlineLevel="2" x14ac:dyDescent="0.2">
      <c r="A440" s="68"/>
      <c r="B440" s="94"/>
      <c r="C440" s="95"/>
      <c r="D440" s="110"/>
      <c r="E440" s="110"/>
      <c r="F440" s="110"/>
      <c r="G440" s="111"/>
      <c r="H440" s="112" t="s">
        <v>179</v>
      </c>
      <c r="I440" s="100"/>
      <c r="J440" s="101"/>
      <c r="K440" s="101"/>
      <c r="L440" s="102" t="str">
        <f>IF(I440&lt;&gt;0,((VLOOKUP(I440,'1. Standard_Cost'!$B$4:$D$8,2)+VLOOKUP(I440,'1. Standard_Cost'!$B$4:$D$8,3))*J440*K440),"0")</f>
        <v>0</v>
      </c>
      <c r="M440" s="102">
        <f>L440*'1. Standard_Cost'!F26</f>
        <v>0</v>
      </c>
      <c r="N440" s="103"/>
      <c r="O440" s="103"/>
      <c r="P440" s="103"/>
      <c r="Q440" s="103"/>
      <c r="R440" s="104">
        <f>+N440*P440*'1. Standard_Cost'!$B$12</f>
        <v>0</v>
      </c>
      <c r="S440" s="104">
        <f>+N440*O440*P440*'1. Standard_Cost'!$C$12</f>
        <v>0</v>
      </c>
      <c r="T440" s="104">
        <f>+N440*P440*Q440*'1. Standard_Cost'!$D$12</f>
        <v>0</v>
      </c>
      <c r="U440" s="104">
        <f>+N440*O440*'1. Standard_Cost'!$E$12</f>
        <v>0</v>
      </c>
      <c r="V440" s="103"/>
      <c r="W440" s="103"/>
      <c r="X440" s="103"/>
      <c r="Y440" s="104">
        <f>+V440*((X440*'1. Standard_Cost'!$B$16)+(W440*X440*'1. Standard_Cost'!$C$16))</f>
        <v>0</v>
      </c>
      <c r="Z440" s="103"/>
      <c r="AA440" s="103"/>
      <c r="AB440" s="104">
        <f>+Z440*'1. Standard_Cost'!$B$20+AA440*'1. Standard_Cost'!$C$20</f>
        <v>0</v>
      </c>
      <c r="AC440" s="105"/>
      <c r="AD440" s="106"/>
      <c r="AE440" s="104">
        <f>SUM(AD440,AC440,AB440,Y440,U440,T440,S440,R440)*'1. Standard_Cost'!B50</f>
        <v>0</v>
      </c>
      <c r="AF440" s="104">
        <f t="shared" si="787"/>
        <v>0</v>
      </c>
      <c r="AG440" s="103"/>
      <c r="AH440" s="103"/>
      <c r="AI440" s="103"/>
      <c r="AJ440" s="107"/>
      <c r="AK440" s="107"/>
      <c r="AL440" s="107"/>
      <c r="AM440" s="104">
        <f>AG440*'1. Standard_Cost'!B46+'Incremental_Cost Year 2021'!AH447*'1. Standard_Cost'!C46+'Incremental_Cost Year 2021'!AI447*'1. Standard_Cost'!D46+'Incremental_Cost Year 2021'!AJ447+'Incremental_Cost Year 2021'!AL447+AK440</f>
        <v>0</v>
      </c>
      <c r="AN440" s="104">
        <f>AM440*'1. Standard_Cost'!C50</f>
        <v>0</v>
      </c>
      <c r="AO440" s="107"/>
      <c r="AQ440" s="104">
        <f t="shared" si="782"/>
        <v>0</v>
      </c>
      <c r="AR440" s="104">
        <f t="shared" si="783"/>
        <v>0</v>
      </c>
      <c r="AS440" s="104">
        <f t="shared" si="784"/>
        <v>0</v>
      </c>
      <c r="AT440" s="104">
        <f t="shared" si="788"/>
        <v>0</v>
      </c>
      <c r="AU440" s="108">
        <f t="shared" si="785"/>
        <v>0</v>
      </c>
      <c r="AV440" s="108"/>
      <c r="AW440" s="108"/>
      <c r="AX440" s="108"/>
      <c r="AY440" s="108"/>
      <c r="AZ440" s="108"/>
      <c r="BA440" s="109">
        <f t="shared" si="786"/>
        <v>0</v>
      </c>
    </row>
    <row r="441" spans="1:53" ht="24.6" customHeight="1" outlineLevel="1" x14ac:dyDescent="0.2">
      <c r="A441" s="68"/>
      <c r="B441" s="141"/>
      <c r="C441" s="95"/>
      <c r="D441" s="113" t="s">
        <v>515</v>
      </c>
      <c r="E441" s="113" t="s">
        <v>795</v>
      </c>
      <c r="F441" s="114" t="s">
        <v>154</v>
      </c>
      <c r="G441" s="115" t="s">
        <v>155</v>
      </c>
      <c r="H441" s="122" t="s">
        <v>328</v>
      </c>
      <c r="I441" s="117"/>
      <c r="J441" s="117"/>
      <c r="K441" s="117"/>
      <c r="L441" s="118">
        <f>SUM(L437:L440)</f>
        <v>360500</v>
      </c>
      <c r="M441" s="118">
        <f>SUM(M437:M440)</f>
        <v>60203.5</v>
      </c>
      <c r="N441" s="117"/>
      <c r="O441" s="117"/>
      <c r="P441" s="117"/>
      <c r="Q441" s="117"/>
      <c r="R441" s="119">
        <f>SUM(R437:R440)</f>
        <v>0</v>
      </c>
      <c r="S441" s="119">
        <f>SUM(S437:S440)</f>
        <v>0</v>
      </c>
      <c r="T441" s="119">
        <f>SUM(T437:T440)</f>
        <v>0</v>
      </c>
      <c r="U441" s="119">
        <f>SUM(U437:U440)</f>
        <v>0</v>
      </c>
      <c r="V441" s="117"/>
      <c r="W441" s="117"/>
      <c r="X441" s="117"/>
      <c r="Y441" s="118">
        <f>SUM(Y437:Y440)</f>
        <v>0</v>
      </c>
      <c r="Z441" s="117"/>
      <c r="AA441" s="117"/>
      <c r="AB441" s="118">
        <f t="shared" ref="AB441:AF441" si="789">SUM(AB437:AB440)</f>
        <v>0</v>
      </c>
      <c r="AC441" s="118">
        <f t="shared" si="789"/>
        <v>60000</v>
      </c>
      <c r="AD441" s="118">
        <f t="shared" si="789"/>
        <v>0</v>
      </c>
      <c r="AE441" s="118">
        <f t="shared" si="789"/>
        <v>12000</v>
      </c>
      <c r="AF441" s="118">
        <f t="shared" si="789"/>
        <v>12000</v>
      </c>
      <c r="AG441" s="117"/>
      <c r="AH441" s="117"/>
      <c r="AI441" s="117"/>
      <c r="AJ441" s="119">
        <f>SUM(AJ437:AJ440)</f>
        <v>0</v>
      </c>
      <c r="AK441" s="119">
        <f t="shared" ref="AK441:AN441" si="790">SUM(AK437:AK440)</f>
        <v>0</v>
      </c>
      <c r="AL441" s="119">
        <f t="shared" si="790"/>
        <v>0</v>
      </c>
      <c r="AM441" s="119">
        <f t="shared" si="790"/>
        <v>0</v>
      </c>
      <c r="AN441" s="119">
        <f t="shared" si="790"/>
        <v>0</v>
      </c>
      <c r="AO441" s="116"/>
      <c r="AP441" s="120"/>
      <c r="AQ441" s="121">
        <f t="shared" ref="AQ441:BA441" si="791">SUM(AQ437:AQ440)</f>
        <v>420703.5</v>
      </c>
      <c r="AR441" s="121">
        <f t="shared" si="791"/>
        <v>12000</v>
      </c>
      <c r="AS441" s="121">
        <f t="shared" si="791"/>
        <v>0</v>
      </c>
      <c r="AT441" s="121">
        <f t="shared" si="791"/>
        <v>432703.5</v>
      </c>
      <c r="AU441" s="121">
        <f t="shared" si="791"/>
        <v>432703.5</v>
      </c>
      <c r="AV441" s="121">
        <f t="shared" si="791"/>
        <v>0</v>
      </c>
      <c r="AW441" s="121">
        <f t="shared" si="791"/>
        <v>0</v>
      </c>
      <c r="AX441" s="121">
        <f t="shared" si="791"/>
        <v>0</v>
      </c>
      <c r="AY441" s="121">
        <f t="shared" si="791"/>
        <v>0</v>
      </c>
      <c r="AZ441" s="121">
        <f t="shared" si="791"/>
        <v>0</v>
      </c>
      <c r="BA441" s="121">
        <f t="shared" si="791"/>
        <v>0</v>
      </c>
    </row>
    <row r="442" spans="1:53" ht="14.1" customHeight="1" outlineLevel="2" x14ac:dyDescent="0.2">
      <c r="A442" s="68"/>
      <c r="B442" s="94"/>
      <c r="C442" s="95"/>
      <c r="D442" s="96"/>
      <c r="E442" s="96"/>
      <c r="F442" s="97"/>
      <c r="G442" s="98"/>
      <c r="H442" s="99" t="s">
        <v>49</v>
      </c>
      <c r="I442" s="100" t="s">
        <v>1</v>
      </c>
      <c r="J442" s="101">
        <v>3</v>
      </c>
      <c r="K442" s="101">
        <v>2</v>
      </c>
      <c r="L442" s="102">
        <f>IF(I442&lt;&gt;0,((VLOOKUP(I442,'1. Standard_Cost'!$B$4:$D$8,2)+VLOOKUP(I442,'1. Standard_Cost'!$B$4:$D$8,3))*J442*K442),"0")</f>
        <v>540750</v>
      </c>
      <c r="M442" s="102">
        <f>L442*'1. Standard_Cost'!F4</f>
        <v>90305.25</v>
      </c>
      <c r="N442" s="103"/>
      <c r="O442" s="103"/>
      <c r="P442" s="103"/>
      <c r="Q442" s="103"/>
      <c r="R442" s="104">
        <f>+N442*P442*'1. Standard_Cost'!$B$12</f>
        <v>0</v>
      </c>
      <c r="S442" s="104">
        <f>+N442*O442*P442*'1. Standard_Cost'!$C$12</f>
        <v>0</v>
      </c>
      <c r="T442" s="104">
        <f>+N442*P442*Q442*'1. Standard_Cost'!$D$12</f>
        <v>0</v>
      </c>
      <c r="U442" s="104">
        <f>+N442*O442*'1. Standard_Cost'!$E$12</f>
        <v>0</v>
      </c>
      <c r="V442" s="103"/>
      <c r="W442" s="103"/>
      <c r="X442" s="103"/>
      <c r="Y442" s="104">
        <f>+V442*((X442*'1. Standard_Cost'!$B$16)+(W442*X442*'1. Standard_Cost'!$C$16))</f>
        <v>0</v>
      </c>
      <c r="Z442" s="103"/>
      <c r="AA442" s="103"/>
      <c r="AB442" s="104">
        <f>+Z442*'1. Standard_Cost'!$B$20+AA442*'1. Standard_Cost'!$C$20</f>
        <v>0</v>
      </c>
      <c r="AC442" s="105">
        <v>90000</v>
      </c>
      <c r="AD442" s="106"/>
      <c r="AE442" s="104">
        <f>SUM(AD442,AC442,AB442,Y442,U442,T442,S442,R442)*'1. Standard_Cost'!B28</f>
        <v>18000</v>
      </c>
      <c r="AF442" s="104">
        <f>SUM(AD442,AE442)</f>
        <v>18000</v>
      </c>
      <c r="AG442" s="103"/>
      <c r="AH442" s="103"/>
      <c r="AI442" s="103"/>
      <c r="AJ442" s="107"/>
      <c r="AK442" s="107"/>
      <c r="AL442" s="107"/>
      <c r="AM442" s="104">
        <f>AG442*'1. Standard_Cost'!B51+'Incremental_Cost Year 2021'!AH449*'1. Standard_Cost'!C51+'Incremental_Cost Year 2021'!AI449*'1. Standard_Cost'!D51+'Incremental_Cost Year 2021'!AJ449+'Incremental_Cost Year 2021'!AL449+AK442</f>
        <v>0</v>
      </c>
      <c r="AN442" s="104">
        <f>AM442*'1. Standard_Cost'!C55</f>
        <v>0</v>
      </c>
      <c r="AO442" s="107"/>
      <c r="AQ442" s="104">
        <f t="shared" ref="AQ442:AQ445" si="792">L442+M442</f>
        <v>631055.25</v>
      </c>
      <c r="AR442" s="104">
        <f t="shared" ref="AR442:AR445" si="793">AF442</f>
        <v>18000</v>
      </c>
      <c r="AS442" s="104">
        <f t="shared" ref="AS442:AS445" si="794">AM442+AN442</f>
        <v>0</v>
      </c>
      <c r="AT442" s="104">
        <f>SUM(AQ442,AR442,AS442)</f>
        <v>649055.25</v>
      </c>
      <c r="AU442" s="108">
        <f t="shared" ref="AU442:AU445" si="795">AT442</f>
        <v>649055.25</v>
      </c>
      <c r="AV442" s="108"/>
      <c r="AW442" s="108"/>
      <c r="AX442" s="108"/>
      <c r="AY442" s="108"/>
      <c r="AZ442" s="108"/>
      <c r="BA442" s="109">
        <f t="shared" ref="BA442:BA445" si="796">SUM(AU442:AZ442)-AT442</f>
        <v>0</v>
      </c>
    </row>
    <row r="443" spans="1:53" ht="14.1" customHeight="1" outlineLevel="2" x14ac:dyDescent="0.2">
      <c r="A443" s="68"/>
      <c r="B443" s="94"/>
      <c r="C443" s="95"/>
      <c r="D443" s="110"/>
      <c r="E443" s="110"/>
      <c r="F443" s="110"/>
      <c r="G443" s="111"/>
      <c r="H443" s="99" t="s">
        <v>50</v>
      </c>
      <c r="I443" s="100"/>
      <c r="J443" s="101"/>
      <c r="K443" s="101"/>
      <c r="L443" s="102" t="str">
        <f>IF(I443&lt;&gt;0,((VLOOKUP(I443,'1. Standard_Cost'!$B$4:$D$8,2)+VLOOKUP(I443,'1. Standard_Cost'!$B$4:$D$8,3))*J443*K443),"0")</f>
        <v>0</v>
      </c>
      <c r="M443" s="102">
        <f>L443*'1. Standard_Cost'!F31</f>
        <v>0</v>
      </c>
      <c r="N443" s="103"/>
      <c r="O443" s="103"/>
      <c r="P443" s="103"/>
      <c r="Q443" s="103"/>
      <c r="R443" s="104">
        <f>+N443*P443*'1. Standard_Cost'!$B$12</f>
        <v>0</v>
      </c>
      <c r="S443" s="104">
        <f>+N443*O443*P443*'1. Standard_Cost'!$C$12</f>
        <v>0</v>
      </c>
      <c r="T443" s="104">
        <f>+N443*P443*Q443*'1. Standard_Cost'!$D$12</f>
        <v>0</v>
      </c>
      <c r="U443" s="104">
        <f>+N443*O443*'1. Standard_Cost'!$E$12</f>
        <v>0</v>
      </c>
      <c r="V443" s="103"/>
      <c r="W443" s="103"/>
      <c r="X443" s="103"/>
      <c r="Y443" s="104">
        <f>+V443*((X443*'1. Standard_Cost'!$B$16)+(W443*X443*'1. Standard_Cost'!$C$16))</f>
        <v>0</v>
      </c>
      <c r="Z443" s="103"/>
      <c r="AA443" s="103"/>
      <c r="AB443" s="104">
        <f>+Z443*'1. Standard_Cost'!$B$20+AA443*'1. Standard_Cost'!$C$20</f>
        <v>0</v>
      </c>
      <c r="AC443" s="105"/>
      <c r="AD443" s="106"/>
      <c r="AE443" s="104">
        <f>SUM(AD443,AC443,AB443,Y443,U443,T443,S443,R443)*'1. Standard_Cost'!B55</f>
        <v>0</v>
      </c>
      <c r="AF443" s="104">
        <f t="shared" ref="AF443:AF445" si="797">SUM(AD443,AE443)</f>
        <v>0</v>
      </c>
      <c r="AG443" s="103"/>
      <c r="AH443" s="103">
        <v>0</v>
      </c>
      <c r="AI443" s="103">
        <v>0</v>
      </c>
      <c r="AJ443" s="107"/>
      <c r="AK443" s="107"/>
      <c r="AL443" s="107"/>
      <c r="AM443" s="104">
        <f>AG443*'1. Standard_Cost'!B51+'Incremental_Cost Year 2021'!AH450*'1. Standard_Cost'!C51+'Incremental_Cost Year 2021'!AI450*'1. Standard_Cost'!D51+'Incremental_Cost Year 2021'!AJ450+'Incremental_Cost Year 2021'!AL450+AK443</f>
        <v>0</v>
      </c>
      <c r="AN443" s="104">
        <f>AM443*'1. Standard_Cost'!C55</f>
        <v>0</v>
      </c>
      <c r="AO443" s="107"/>
      <c r="AQ443" s="104">
        <f t="shared" si="792"/>
        <v>0</v>
      </c>
      <c r="AR443" s="104">
        <f t="shared" si="793"/>
        <v>0</v>
      </c>
      <c r="AS443" s="104">
        <f t="shared" si="794"/>
        <v>0</v>
      </c>
      <c r="AT443" s="104">
        <f t="shared" ref="AT443:AT445" si="798">SUM(AQ443,AR443,AS443)</f>
        <v>0</v>
      </c>
      <c r="AU443" s="108">
        <f t="shared" si="795"/>
        <v>0</v>
      </c>
      <c r="AV443" s="108">
        <v>0</v>
      </c>
      <c r="AW443" s="108"/>
      <c r="AX443" s="108"/>
      <c r="AY443" s="108"/>
      <c r="AZ443" s="108"/>
      <c r="BA443" s="109">
        <f t="shared" si="796"/>
        <v>0</v>
      </c>
    </row>
    <row r="444" spans="1:53" ht="14.1" customHeight="1" outlineLevel="2" x14ac:dyDescent="0.2">
      <c r="A444" s="68"/>
      <c r="B444" s="94"/>
      <c r="C444" s="95"/>
      <c r="D444" s="110"/>
      <c r="E444" s="110"/>
      <c r="F444" s="110"/>
      <c r="G444" s="111"/>
      <c r="H444" s="99" t="s">
        <v>51</v>
      </c>
      <c r="I444" s="100"/>
      <c r="J444" s="101"/>
      <c r="K444" s="101"/>
      <c r="L444" s="102" t="str">
        <f>IF(I444&lt;&gt;0,((VLOOKUP(I444,'1. Standard_Cost'!$B$4:$D$8,2)+VLOOKUP(I444,'1. Standard_Cost'!$B$4:$D$8,3))*J444*K444),"0")</f>
        <v>0</v>
      </c>
      <c r="M444" s="102">
        <f>L444*'1. Standard_Cost'!F31</f>
        <v>0</v>
      </c>
      <c r="N444" s="103"/>
      <c r="O444" s="103"/>
      <c r="P444" s="103"/>
      <c r="Q444" s="103"/>
      <c r="R444" s="104">
        <f>+N444*P444*'1. Standard_Cost'!$B$12</f>
        <v>0</v>
      </c>
      <c r="S444" s="104">
        <f>+N444*O444*P444*'1. Standard_Cost'!$C$12</f>
        <v>0</v>
      </c>
      <c r="T444" s="104">
        <f>+N444*P444*Q444*'1. Standard_Cost'!$D$12</f>
        <v>0</v>
      </c>
      <c r="U444" s="104">
        <f>+N444*O444*'1. Standard_Cost'!$E$12</f>
        <v>0</v>
      </c>
      <c r="V444" s="103"/>
      <c r="W444" s="103"/>
      <c r="X444" s="103"/>
      <c r="Y444" s="104">
        <f>+V444*((X444*'1. Standard_Cost'!$B$16)+(W444*X444*'1. Standard_Cost'!$C$16))</f>
        <v>0</v>
      </c>
      <c r="Z444" s="103"/>
      <c r="AA444" s="103"/>
      <c r="AB444" s="104">
        <f>+Z444*'1. Standard_Cost'!$B$20+AA444*'1. Standard_Cost'!$C$20</f>
        <v>0</v>
      </c>
      <c r="AC444" s="105"/>
      <c r="AD444" s="106"/>
      <c r="AE444" s="104">
        <f>SUM(AD444,AC444,AB444,Y444,U444,T444,S444,R444)*'1. Standard_Cost'!B55</f>
        <v>0</v>
      </c>
      <c r="AF444" s="104">
        <f t="shared" si="797"/>
        <v>0</v>
      </c>
      <c r="AG444" s="103"/>
      <c r="AH444" s="103"/>
      <c r="AI444" s="103"/>
      <c r="AJ444" s="107"/>
      <c r="AK444" s="107"/>
      <c r="AL444" s="107"/>
      <c r="AM444" s="104">
        <f>AG444*'1. Standard_Cost'!B51+'Incremental_Cost Year 2021'!AH451*'1. Standard_Cost'!C51+'Incremental_Cost Year 2021'!AI451*'1. Standard_Cost'!D51+'Incremental_Cost Year 2021'!AJ451+'Incremental_Cost Year 2021'!AL451+AK444</f>
        <v>0</v>
      </c>
      <c r="AN444" s="104">
        <f>AM444*'1. Standard_Cost'!C55</f>
        <v>0</v>
      </c>
      <c r="AO444" s="107"/>
      <c r="AQ444" s="104">
        <f t="shared" si="792"/>
        <v>0</v>
      </c>
      <c r="AR444" s="104">
        <f t="shared" si="793"/>
        <v>0</v>
      </c>
      <c r="AS444" s="104">
        <f t="shared" si="794"/>
        <v>0</v>
      </c>
      <c r="AT444" s="104">
        <f t="shared" si="798"/>
        <v>0</v>
      </c>
      <c r="AU444" s="108">
        <f t="shared" si="795"/>
        <v>0</v>
      </c>
      <c r="AV444" s="108"/>
      <c r="AW444" s="108"/>
      <c r="AX444" s="108"/>
      <c r="AY444" s="108"/>
      <c r="AZ444" s="108"/>
      <c r="BA444" s="109">
        <f t="shared" si="796"/>
        <v>0</v>
      </c>
    </row>
    <row r="445" spans="1:53" ht="14.1" customHeight="1" outlineLevel="2" x14ac:dyDescent="0.2">
      <c r="A445" s="68"/>
      <c r="B445" s="94"/>
      <c r="C445" s="95"/>
      <c r="D445" s="110"/>
      <c r="E445" s="110"/>
      <c r="F445" s="110"/>
      <c r="G445" s="111"/>
      <c r="H445" s="112" t="s">
        <v>179</v>
      </c>
      <c r="I445" s="100"/>
      <c r="J445" s="101"/>
      <c r="K445" s="101"/>
      <c r="L445" s="102" t="str">
        <f>IF(I445&lt;&gt;0,((VLOOKUP(I445,'1. Standard_Cost'!$B$4:$D$8,2)+VLOOKUP(I445,'1. Standard_Cost'!$B$4:$D$8,3))*J445*K445),"0")</f>
        <v>0</v>
      </c>
      <c r="M445" s="102">
        <f>L445*'1. Standard_Cost'!F31</f>
        <v>0</v>
      </c>
      <c r="N445" s="103"/>
      <c r="O445" s="103"/>
      <c r="P445" s="103"/>
      <c r="Q445" s="103"/>
      <c r="R445" s="104">
        <f>+N445*P445*'1. Standard_Cost'!$B$12</f>
        <v>0</v>
      </c>
      <c r="S445" s="104">
        <f>+N445*O445*P445*'1. Standard_Cost'!$C$12</f>
        <v>0</v>
      </c>
      <c r="T445" s="104">
        <f>+N445*P445*Q445*'1. Standard_Cost'!$D$12</f>
        <v>0</v>
      </c>
      <c r="U445" s="104">
        <f>+N445*O445*'1. Standard_Cost'!$E$12</f>
        <v>0</v>
      </c>
      <c r="V445" s="103"/>
      <c r="W445" s="103"/>
      <c r="X445" s="103"/>
      <c r="Y445" s="104">
        <f>+V445*((X445*'1. Standard_Cost'!$B$16)+(W445*X445*'1. Standard_Cost'!$C$16))</f>
        <v>0</v>
      </c>
      <c r="Z445" s="103"/>
      <c r="AA445" s="103"/>
      <c r="AB445" s="104">
        <f>+Z445*'1. Standard_Cost'!$B$20+AA445*'1. Standard_Cost'!$C$20</f>
        <v>0</v>
      </c>
      <c r="AC445" s="105"/>
      <c r="AD445" s="106"/>
      <c r="AE445" s="104">
        <f>SUM(AD445,AC445,AB445,Y445,U445,T445,S445,R445)*'1. Standard_Cost'!B55</f>
        <v>0</v>
      </c>
      <c r="AF445" s="104">
        <f t="shared" si="797"/>
        <v>0</v>
      </c>
      <c r="AG445" s="103"/>
      <c r="AH445" s="103"/>
      <c r="AI445" s="103"/>
      <c r="AJ445" s="107"/>
      <c r="AK445" s="107"/>
      <c r="AL445" s="107"/>
      <c r="AM445" s="104">
        <f>AG445*'1. Standard_Cost'!B51+'Incremental_Cost Year 2021'!AH452*'1. Standard_Cost'!C51+'Incremental_Cost Year 2021'!AI452*'1. Standard_Cost'!D51+'Incremental_Cost Year 2021'!AJ452+'Incremental_Cost Year 2021'!AL452+AK445</f>
        <v>0</v>
      </c>
      <c r="AN445" s="104">
        <f>AM445*'1. Standard_Cost'!C55</f>
        <v>0</v>
      </c>
      <c r="AO445" s="107"/>
      <c r="AQ445" s="104">
        <f t="shared" si="792"/>
        <v>0</v>
      </c>
      <c r="AR445" s="104">
        <f t="shared" si="793"/>
        <v>0</v>
      </c>
      <c r="AS445" s="104">
        <f t="shared" si="794"/>
        <v>0</v>
      </c>
      <c r="AT445" s="104">
        <f t="shared" si="798"/>
        <v>0</v>
      </c>
      <c r="AU445" s="108">
        <f t="shared" si="795"/>
        <v>0</v>
      </c>
      <c r="AV445" s="108"/>
      <c r="AW445" s="108"/>
      <c r="AX445" s="108"/>
      <c r="AY445" s="108"/>
      <c r="AZ445" s="108"/>
      <c r="BA445" s="109">
        <f t="shared" si="796"/>
        <v>0</v>
      </c>
    </row>
    <row r="446" spans="1:53" ht="24.6" customHeight="1" outlineLevel="1" x14ac:dyDescent="0.2">
      <c r="A446" s="68"/>
      <c r="B446" s="141"/>
      <c r="C446" s="95"/>
      <c r="D446" s="113" t="s">
        <v>515</v>
      </c>
      <c r="E446" s="113" t="s">
        <v>329</v>
      </c>
      <c r="F446" s="114" t="s">
        <v>154</v>
      </c>
      <c r="G446" s="115" t="s">
        <v>155</v>
      </c>
      <c r="H446" s="122" t="s">
        <v>330</v>
      </c>
      <c r="I446" s="117"/>
      <c r="J446" s="117"/>
      <c r="K446" s="117"/>
      <c r="L446" s="118">
        <f>SUM(L442:L445)</f>
        <v>540750</v>
      </c>
      <c r="M446" s="118">
        <f>SUM(M442:M445)</f>
        <v>90305.25</v>
      </c>
      <c r="N446" s="117"/>
      <c r="O446" s="117"/>
      <c r="P446" s="117"/>
      <c r="Q446" s="117"/>
      <c r="R446" s="119">
        <f>SUM(R442:R445)</f>
        <v>0</v>
      </c>
      <c r="S446" s="119">
        <f>SUM(S442:S445)</f>
        <v>0</v>
      </c>
      <c r="T446" s="119">
        <f>SUM(T442:T445)</f>
        <v>0</v>
      </c>
      <c r="U446" s="119">
        <f>SUM(U442:U445)</f>
        <v>0</v>
      </c>
      <c r="V446" s="117"/>
      <c r="W446" s="117"/>
      <c r="X446" s="117"/>
      <c r="Y446" s="118">
        <f>SUM(Y442:Y445)</f>
        <v>0</v>
      </c>
      <c r="Z446" s="117"/>
      <c r="AA446" s="117"/>
      <c r="AB446" s="118">
        <f t="shared" ref="AB446:AF446" si="799">SUM(AB442:AB445)</f>
        <v>0</v>
      </c>
      <c r="AC446" s="118">
        <f t="shared" si="799"/>
        <v>90000</v>
      </c>
      <c r="AD446" s="118">
        <f t="shared" si="799"/>
        <v>0</v>
      </c>
      <c r="AE446" s="118">
        <f t="shared" si="799"/>
        <v>18000</v>
      </c>
      <c r="AF446" s="118">
        <f t="shared" si="799"/>
        <v>18000</v>
      </c>
      <c r="AG446" s="117"/>
      <c r="AH446" s="117"/>
      <c r="AI446" s="117"/>
      <c r="AJ446" s="119">
        <f>SUM(AJ442:AJ445)</f>
        <v>0</v>
      </c>
      <c r="AK446" s="119">
        <f t="shared" ref="AK446:AN446" si="800">SUM(AK442:AK445)</f>
        <v>0</v>
      </c>
      <c r="AL446" s="119">
        <f t="shared" si="800"/>
        <v>0</v>
      </c>
      <c r="AM446" s="119">
        <f t="shared" si="800"/>
        <v>0</v>
      </c>
      <c r="AN446" s="119">
        <f t="shared" si="800"/>
        <v>0</v>
      </c>
      <c r="AO446" s="116"/>
      <c r="AP446" s="120"/>
      <c r="AQ446" s="121">
        <f t="shared" ref="AQ446:BA446" si="801">SUM(AQ442:AQ445)</f>
        <v>631055.25</v>
      </c>
      <c r="AR446" s="121">
        <f t="shared" si="801"/>
        <v>18000</v>
      </c>
      <c r="AS446" s="121">
        <f t="shared" si="801"/>
        <v>0</v>
      </c>
      <c r="AT446" s="121">
        <f t="shared" si="801"/>
        <v>649055.25</v>
      </c>
      <c r="AU446" s="121">
        <f t="shared" si="801"/>
        <v>649055.25</v>
      </c>
      <c r="AV446" s="121">
        <f t="shared" si="801"/>
        <v>0</v>
      </c>
      <c r="AW446" s="121">
        <f t="shared" si="801"/>
        <v>0</v>
      </c>
      <c r="AX446" s="121">
        <f t="shared" si="801"/>
        <v>0</v>
      </c>
      <c r="AY446" s="121">
        <f t="shared" si="801"/>
        <v>0</v>
      </c>
      <c r="AZ446" s="121">
        <f t="shared" si="801"/>
        <v>0</v>
      </c>
      <c r="BA446" s="121">
        <f t="shared" si="801"/>
        <v>0</v>
      </c>
    </row>
    <row r="447" spans="1:53" ht="14.1" customHeight="1" outlineLevel="2" x14ac:dyDescent="0.2">
      <c r="A447" s="68"/>
      <c r="B447" s="94"/>
      <c r="C447" s="250"/>
      <c r="D447" s="96"/>
      <c r="E447" s="96"/>
      <c r="F447" s="97"/>
      <c r="G447" s="98"/>
      <c r="H447" s="99" t="s">
        <v>49</v>
      </c>
      <c r="I447" s="100"/>
      <c r="J447" s="101"/>
      <c r="K447" s="101"/>
      <c r="L447" s="102" t="str">
        <f>IF(I447&lt;&gt;0,((VLOOKUP(I447,'1. Standard_Cost'!$B$4:$D$8,2)+VLOOKUP(I447,'1. Standard_Cost'!$B$4:$D$8,3))*J447*K447),"0")</f>
        <v>0</v>
      </c>
      <c r="M447" s="102">
        <f>L447*'1. Standard_Cost'!F46</f>
        <v>0</v>
      </c>
      <c r="N447" s="103"/>
      <c r="O447" s="103"/>
      <c r="P447" s="103"/>
      <c r="Q447" s="103"/>
      <c r="R447" s="104">
        <f>+N447*P447*'1. Standard_Cost'!$B$12</f>
        <v>0</v>
      </c>
      <c r="S447" s="104">
        <f>+N447*O447*P447*'1. Standard_Cost'!$C$12</f>
        <v>0</v>
      </c>
      <c r="T447" s="104">
        <f>+N447*P447*Q447*'1. Standard_Cost'!$D$12</f>
        <v>0</v>
      </c>
      <c r="U447" s="104">
        <f>+N447*O447*'1. Standard_Cost'!$E$12</f>
        <v>0</v>
      </c>
      <c r="V447" s="103"/>
      <c r="W447" s="103"/>
      <c r="X447" s="103"/>
      <c r="Y447" s="104">
        <f>+V447*((X447*'1. Standard_Cost'!$B$16)+(W447*X447*'1. Standard_Cost'!$C$16))</f>
        <v>0</v>
      </c>
      <c r="Z447" s="103"/>
      <c r="AA447" s="103"/>
      <c r="AB447" s="104">
        <f>+Z447*'1. Standard_Cost'!$B$20+AA447*'1. Standard_Cost'!$C$20</f>
        <v>0</v>
      </c>
      <c r="AC447" s="105"/>
      <c r="AD447" s="106"/>
      <c r="AE447" s="104">
        <f>SUM(AD447,AC447,AB447,Y447,U447,T447,S447,R447)*'1. Standard_Cost'!B70</f>
        <v>0</v>
      </c>
      <c r="AF447" s="104">
        <f>SUM(AD447,AE447)</f>
        <v>0</v>
      </c>
      <c r="AG447" s="103"/>
      <c r="AH447" s="103"/>
      <c r="AI447" s="103"/>
      <c r="AJ447" s="107"/>
      <c r="AK447" s="107"/>
      <c r="AL447" s="107"/>
      <c r="AM447" s="104">
        <f>AG447*'1. Standard_Cost'!B66+'Incremental_Cost Year 2021'!AH454*'1. Standard_Cost'!C66+'Incremental_Cost Year 2021'!AI454*'1. Standard_Cost'!D66+'Incremental_Cost Year 2021'!AJ454+'Incremental_Cost Year 2021'!AL454+AK447</f>
        <v>0</v>
      </c>
      <c r="AN447" s="104">
        <f>AM447*'1. Standard_Cost'!C70</f>
        <v>0</v>
      </c>
      <c r="AO447" s="107"/>
      <c r="AQ447" s="104">
        <f t="shared" ref="AQ447:AQ450" si="802">L447+M447</f>
        <v>0</v>
      </c>
      <c r="AR447" s="104">
        <f t="shared" ref="AR447:AR450" si="803">AF447</f>
        <v>0</v>
      </c>
      <c r="AS447" s="104">
        <f t="shared" ref="AS447:AS450" si="804">AM447+AN447</f>
        <v>0</v>
      </c>
      <c r="AT447" s="104">
        <f>SUM(AQ447,AR447,AS447)</f>
        <v>0</v>
      </c>
      <c r="AU447" s="108">
        <f t="shared" ref="AU447:AU450" si="805">AT447</f>
        <v>0</v>
      </c>
      <c r="AV447" s="108"/>
      <c r="AW447" s="108"/>
      <c r="AX447" s="108"/>
      <c r="AY447" s="108"/>
      <c r="AZ447" s="108"/>
      <c r="BA447" s="109">
        <f t="shared" ref="BA447:BA450" si="806">SUM(AU447:AZ447)-AT447</f>
        <v>0</v>
      </c>
    </row>
    <row r="448" spans="1:53" ht="14.1" customHeight="1" outlineLevel="2" x14ac:dyDescent="0.2">
      <c r="A448" s="68"/>
      <c r="B448" s="94"/>
      <c r="C448" s="251"/>
      <c r="D448" s="110"/>
      <c r="E448" s="110"/>
      <c r="F448" s="110"/>
      <c r="G448" s="111"/>
      <c r="H448" s="99" t="s">
        <v>50</v>
      </c>
      <c r="I448" s="100"/>
      <c r="J448" s="101"/>
      <c r="K448" s="101"/>
      <c r="L448" s="102" t="str">
        <f>IF(I448&lt;&gt;0,((VLOOKUP(I448,'1. Standard_Cost'!$B$4:$D$8,2)+VLOOKUP(I448,'1. Standard_Cost'!$B$4:$D$8,3))*J448*K448),"0")</f>
        <v>0</v>
      </c>
      <c r="M448" s="102">
        <f>L448*'1. Standard_Cost'!F46</f>
        <v>0</v>
      </c>
      <c r="N448" s="103"/>
      <c r="O448" s="103"/>
      <c r="P448" s="103"/>
      <c r="Q448" s="103"/>
      <c r="R448" s="104">
        <f>+N448*P448*'1. Standard_Cost'!$B$12</f>
        <v>0</v>
      </c>
      <c r="S448" s="104">
        <f>+N448*O448*P448*'1. Standard_Cost'!$C$12</f>
        <v>0</v>
      </c>
      <c r="T448" s="104">
        <f>+N448*P448*Q448*'1. Standard_Cost'!$D$12</f>
        <v>0</v>
      </c>
      <c r="U448" s="104">
        <f>+N448*O448*'1. Standard_Cost'!$E$12</f>
        <v>0</v>
      </c>
      <c r="V448" s="103"/>
      <c r="W448" s="103"/>
      <c r="X448" s="103"/>
      <c r="Y448" s="104">
        <f>+V448*((X448*'1. Standard_Cost'!$B$16)+(W448*X448*'1. Standard_Cost'!$C$16))</f>
        <v>0</v>
      </c>
      <c r="Z448" s="103"/>
      <c r="AA448" s="103"/>
      <c r="AB448" s="104">
        <f>+Z448*'1. Standard_Cost'!$B$20+AA448*'1. Standard_Cost'!$C$20</f>
        <v>0</v>
      </c>
      <c r="AC448" s="105"/>
      <c r="AD448" s="106"/>
      <c r="AE448" s="104">
        <f>SUM(AD448,AC448,AB448,Y448,U448,T448,S448,R448)*'1. Standard_Cost'!B70</f>
        <v>0</v>
      </c>
      <c r="AF448" s="104">
        <f t="shared" ref="AF448:AF450" si="807">SUM(AD448,AE448)</f>
        <v>0</v>
      </c>
      <c r="AG448" s="103"/>
      <c r="AH448" s="103">
        <v>0</v>
      </c>
      <c r="AI448" s="103">
        <v>0</v>
      </c>
      <c r="AJ448" s="107"/>
      <c r="AK448" s="107"/>
      <c r="AL448" s="107"/>
      <c r="AM448" s="104">
        <f>AG448*'1. Standard_Cost'!B66+'Incremental_Cost Year 2021'!AH455*'1. Standard_Cost'!C66+'Incremental_Cost Year 2021'!AI455*'1. Standard_Cost'!D66+'Incremental_Cost Year 2021'!AJ455+'Incremental_Cost Year 2021'!AL455+AK448</f>
        <v>0</v>
      </c>
      <c r="AN448" s="104">
        <f>AM448*'1. Standard_Cost'!C70</f>
        <v>0</v>
      </c>
      <c r="AO448" s="107"/>
      <c r="AQ448" s="104">
        <f t="shared" si="802"/>
        <v>0</v>
      </c>
      <c r="AR448" s="104">
        <f t="shared" si="803"/>
        <v>0</v>
      </c>
      <c r="AS448" s="104">
        <f t="shared" si="804"/>
        <v>0</v>
      </c>
      <c r="AT448" s="104">
        <f t="shared" ref="AT448:AT450" si="808">SUM(AQ448,AR448,AS448)</f>
        <v>0</v>
      </c>
      <c r="AU448" s="108">
        <f t="shared" si="805"/>
        <v>0</v>
      </c>
      <c r="AV448" s="108">
        <v>0</v>
      </c>
      <c r="AW448" s="108"/>
      <c r="AX448" s="108"/>
      <c r="AY448" s="108"/>
      <c r="AZ448" s="108"/>
      <c r="BA448" s="109">
        <f t="shared" si="806"/>
        <v>0</v>
      </c>
    </row>
    <row r="449" spans="1:53" ht="14.1" customHeight="1" outlineLevel="2" x14ac:dyDescent="0.2">
      <c r="A449" s="68"/>
      <c r="B449" s="94"/>
      <c r="C449" s="251"/>
      <c r="D449" s="110"/>
      <c r="E449" s="110"/>
      <c r="F449" s="110"/>
      <c r="G449" s="111"/>
      <c r="H449" s="99" t="s">
        <v>51</v>
      </c>
      <c r="I449" s="100"/>
      <c r="J449" s="101"/>
      <c r="K449" s="101"/>
      <c r="L449" s="102" t="str">
        <f>IF(I449&lt;&gt;0,((VLOOKUP(I449,'1. Standard_Cost'!$B$4:$D$8,2)+VLOOKUP(I449,'1. Standard_Cost'!$B$4:$D$8,3))*J449*K449),"0")</f>
        <v>0</v>
      </c>
      <c r="M449" s="102">
        <f>L449*'1. Standard_Cost'!F46</f>
        <v>0</v>
      </c>
      <c r="N449" s="103"/>
      <c r="O449" s="103"/>
      <c r="P449" s="103"/>
      <c r="Q449" s="103"/>
      <c r="R449" s="104">
        <f>+N449*P449*'1. Standard_Cost'!$B$12</f>
        <v>0</v>
      </c>
      <c r="S449" s="104">
        <f>+N449*O449*P449*'1. Standard_Cost'!$C$12</f>
        <v>0</v>
      </c>
      <c r="T449" s="104">
        <f>+N449*P449*Q449*'1. Standard_Cost'!$D$12</f>
        <v>0</v>
      </c>
      <c r="U449" s="104">
        <f>+N449*O449*'1. Standard_Cost'!$E$12</f>
        <v>0</v>
      </c>
      <c r="V449" s="103"/>
      <c r="W449" s="103"/>
      <c r="X449" s="103"/>
      <c r="Y449" s="104">
        <f>+V449*((X449*'1. Standard_Cost'!$B$16)+(W449*X449*'1. Standard_Cost'!$C$16))</f>
        <v>0</v>
      </c>
      <c r="Z449" s="103"/>
      <c r="AA449" s="103"/>
      <c r="AB449" s="104">
        <f>+Z449*'1. Standard_Cost'!$B$20+AA449*'1. Standard_Cost'!$C$20</f>
        <v>0</v>
      </c>
      <c r="AC449" s="105"/>
      <c r="AD449" s="106"/>
      <c r="AE449" s="104">
        <f>SUM(AD449,AC449,AB449,Y449,U449,T449,S449,R449)*'1. Standard_Cost'!B70</f>
        <v>0</v>
      </c>
      <c r="AF449" s="104">
        <f t="shared" si="807"/>
        <v>0</v>
      </c>
      <c r="AG449" s="103"/>
      <c r="AH449" s="103"/>
      <c r="AI449" s="103"/>
      <c r="AJ449" s="107"/>
      <c r="AK449" s="107"/>
      <c r="AL449" s="107"/>
      <c r="AM449" s="104">
        <f>AG449*'1. Standard_Cost'!B66+'Incremental_Cost Year 2021'!AH456*'1. Standard_Cost'!C66+'Incremental_Cost Year 2021'!AI456*'1. Standard_Cost'!D66+'Incremental_Cost Year 2021'!AJ456+'Incremental_Cost Year 2021'!AL456+AK449</f>
        <v>0</v>
      </c>
      <c r="AN449" s="104">
        <f>AM449*'1. Standard_Cost'!C70</f>
        <v>0</v>
      </c>
      <c r="AO449" s="107"/>
      <c r="AQ449" s="104">
        <f t="shared" si="802"/>
        <v>0</v>
      </c>
      <c r="AR449" s="104">
        <f t="shared" si="803"/>
        <v>0</v>
      </c>
      <c r="AS449" s="104">
        <f t="shared" si="804"/>
        <v>0</v>
      </c>
      <c r="AT449" s="104">
        <f t="shared" si="808"/>
        <v>0</v>
      </c>
      <c r="AU449" s="108">
        <f t="shared" si="805"/>
        <v>0</v>
      </c>
      <c r="AV449" s="108"/>
      <c r="AW449" s="108"/>
      <c r="AX449" s="108"/>
      <c r="AY449" s="108"/>
      <c r="AZ449" s="108"/>
      <c r="BA449" s="109">
        <f t="shared" si="806"/>
        <v>0</v>
      </c>
    </row>
    <row r="450" spans="1:53" ht="14.1" customHeight="1" outlineLevel="2" x14ac:dyDescent="0.2">
      <c r="A450" s="68"/>
      <c r="B450" s="94"/>
      <c r="C450" s="251"/>
      <c r="D450" s="110"/>
      <c r="E450" s="110"/>
      <c r="F450" s="110"/>
      <c r="G450" s="111"/>
      <c r="H450" s="112" t="s">
        <v>179</v>
      </c>
      <c r="I450" s="100"/>
      <c r="J450" s="101"/>
      <c r="K450" s="101"/>
      <c r="L450" s="102" t="str">
        <f>IF(I450&lt;&gt;0,((VLOOKUP(I450,'1. Standard_Cost'!$B$4:$D$8,2)+VLOOKUP(I450,'1. Standard_Cost'!$B$4:$D$8,3))*J450*K450),"0")</f>
        <v>0</v>
      </c>
      <c r="M450" s="102">
        <f>L450*'1. Standard_Cost'!F46</f>
        <v>0</v>
      </c>
      <c r="N450" s="103"/>
      <c r="O450" s="103"/>
      <c r="P450" s="103"/>
      <c r="Q450" s="103"/>
      <c r="R450" s="104">
        <f>+N450*P450*'1. Standard_Cost'!$B$12</f>
        <v>0</v>
      </c>
      <c r="S450" s="104">
        <f>+N450*O450*P450*'1. Standard_Cost'!$C$12</f>
        <v>0</v>
      </c>
      <c r="T450" s="104">
        <f>+N450*P450*Q450*'1. Standard_Cost'!$D$12</f>
        <v>0</v>
      </c>
      <c r="U450" s="104">
        <f>+N450*O450*'1. Standard_Cost'!$E$12</f>
        <v>0</v>
      </c>
      <c r="V450" s="103"/>
      <c r="W450" s="103"/>
      <c r="X450" s="103"/>
      <c r="Y450" s="104">
        <f>+V450*((X450*'1. Standard_Cost'!$B$16)+(W450*X450*'1. Standard_Cost'!$C$16))</f>
        <v>0</v>
      </c>
      <c r="Z450" s="103"/>
      <c r="AA450" s="103"/>
      <c r="AB450" s="104">
        <f>+Z450*'1. Standard_Cost'!$B$20+AA450*'1. Standard_Cost'!$C$20</f>
        <v>0</v>
      </c>
      <c r="AC450" s="105"/>
      <c r="AD450" s="106"/>
      <c r="AE450" s="104">
        <f>SUM(AD450,AC450,AB450,Y450,U450,T450,S450,R450)*'1. Standard_Cost'!B70</f>
        <v>0</v>
      </c>
      <c r="AF450" s="104">
        <f t="shared" si="807"/>
        <v>0</v>
      </c>
      <c r="AG450" s="103"/>
      <c r="AH450" s="103"/>
      <c r="AI450" s="103"/>
      <c r="AJ450" s="107"/>
      <c r="AK450" s="107"/>
      <c r="AL450" s="107"/>
      <c r="AM450" s="104">
        <f>AG450*'1. Standard_Cost'!B66+'Incremental_Cost Year 2021'!AH457*'1. Standard_Cost'!C66+'Incremental_Cost Year 2021'!AI457*'1. Standard_Cost'!D66+'Incremental_Cost Year 2021'!AJ457+'Incremental_Cost Year 2021'!AL457+AK450</f>
        <v>0</v>
      </c>
      <c r="AN450" s="104">
        <f>AM450*'1. Standard_Cost'!C70</f>
        <v>0</v>
      </c>
      <c r="AO450" s="107"/>
      <c r="AQ450" s="104">
        <f t="shared" si="802"/>
        <v>0</v>
      </c>
      <c r="AR450" s="104">
        <f t="shared" si="803"/>
        <v>0</v>
      </c>
      <c r="AS450" s="104">
        <f t="shared" si="804"/>
        <v>0</v>
      </c>
      <c r="AT450" s="104">
        <f t="shared" si="808"/>
        <v>0</v>
      </c>
      <c r="AU450" s="108">
        <f t="shared" si="805"/>
        <v>0</v>
      </c>
      <c r="AV450" s="108"/>
      <c r="AW450" s="108"/>
      <c r="AX450" s="108"/>
      <c r="AY450" s="108"/>
      <c r="AZ450" s="108"/>
      <c r="BA450" s="109">
        <f t="shared" si="806"/>
        <v>0</v>
      </c>
    </row>
    <row r="451" spans="1:53" ht="25.35" customHeight="1" outlineLevel="1" x14ac:dyDescent="0.2">
      <c r="A451" s="68"/>
      <c r="B451" s="94"/>
      <c r="C451" s="251"/>
      <c r="D451" s="113" t="s">
        <v>48</v>
      </c>
      <c r="E451" s="113" t="s">
        <v>331</v>
      </c>
      <c r="F451" s="114" t="s">
        <v>154</v>
      </c>
      <c r="G451" s="115" t="s">
        <v>155</v>
      </c>
      <c r="H451" s="140" t="s">
        <v>332</v>
      </c>
      <c r="I451" s="117"/>
      <c r="J451" s="117"/>
      <c r="K451" s="117"/>
      <c r="L451" s="118">
        <f>SUM(L447:L450)</f>
        <v>0</v>
      </c>
      <c r="M451" s="118">
        <f>SUM(M447:M450)</f>
        <v>0</v>
      </c>
      <c r="N451" s="117"/>
      <c r="O451" s="117"/>
      <c r="P451" s="117"/>
      <c r="Q451" s="117"/>
      <c r="R451" s="119">
        <f>SUM(R447:R450)</f>
        <v>0</v>
      </c>
      <c r="S451" s="119">
        <f>SUM(S447:S450)</f>
        <v>0</v>
      </c>
      <c r="T451" s="119">
        <f>SUM(T447:T450)</f>
        <v>0</v>
      </c>
      <c r="U451" s="119">
        <f>SUM(U447:U450)</f>
        <v>0</v>
      </c>
      <c r="V451" s="117"/>
      <c r="W451" s="117"/>
      <c r="X451" s="117"/>
      <c r="Y451" s="118">
        <f>SUM(Y447:Y450)</f>
        <v>0</v>
      </c>
      <c r="Z451" s="117"/>
      <c r="AA451" s="117"/>
      <c r="AB451" s="118">
        <f t="shared" ref="AB451:AF451" si="809">SUM(AB447:AB450)</f>
        <v>0</v>
      </c>
      <c r="AC451" s="118">
        <f t="shared" si="809"/>
        <v>0</v>
      </c>
      <c r="AD451" s="118">
        <f t="shared" si="809"/>
        <v>0</v>
      </c>
      <c r="AE451" s="118">
        <f t="shared" si="809"/>
        <v>0</v>
      </c>
      <c r="AF451" s="118">
        <f t="shared" si="809"/>
        <v>0</v>
      </c>
      <c r="AG451" s="117"/>
      <c r="AH451" s="117"/>
      <c r="AI451" s="117"/>
      <c r="AJ451" s="119">
        <f>SUM(AJ447:AJ450)</f>
        <v>0</v>
      </c>
      <c r="AK451" s="119">
        <f t="shared" ref="AK451:AN451" si="810">SUM(AK447:AK450)</f>
        <v>0</v>
      </c>
      <c r="AL451" s="119">
        <f t="shared" si="810"/>
        <v>0</v>
      </c>
      <c r="AM451" s="119">
        <f t="shared" si="810"/>
        <v>0</v>
      </c>
      <c r="AN451" s="119">
        <f t="shared" si="810"/>
        <v>0</v>
      </c>
      <c r="AO451" s="116"/>
      <c r="AP451" s="120"/>
      <c r="AQ451" s="118">
        <f t="shared" ref="AQ451:BA451" si="811">SUM(AQ447:AQ450)</f>
        <v>0</v>
      </c>
      <c r="AR451" s="118">
        <f t="shared" si="811"/>
        <v>0</v>
      </c>
      <c r="AS451" s="118">
        <f t="shared" si="811"/>
        <v>0</v>
      </c>
      <c r="AT451" s="118">
        <f t="shared" si="811"/>
        <v>0</v>
      </c>
      <c r="AU451" s="118">
        <f t="shared" si="811"/>
        <v>0</v>
      </c>
      <c r="AV451" s="118">
        <f t="shared" si="811"/>
        <v>0</v>
      </c>
      <c r="AW451" s="118">
        <f t="shared" si="811"/>
        <v>0</v>
      </c>
      <c r="AX451" s="118">
        <f t="shared" si="811"/>
        <v>0</v>
      </c>
      <c r="AY451" s="118">
        <f t="shared" si="811"/>
        <v>0</v>
      </c>
      <c r="AZ451" s="118">
        <f t="shared" si="811"/>
        <v>0</v>
      </c>
      <c r="BA451" s="118">
        <f t="shared" si="811"/>
        <v>0</v>
      </c>
    </row>
    <row r="452" spans="1:53" ht="14.1" customHeight="1" outlineLevel="2" x14ac:dyDescent="0.2">
      <c r="A452" s="68"/>
      <c r="B452" s="94"/>
      <c r="C452" s="251"/>
      <c r="D452" s="96"/>
      <c r="E452" s="96"/>
      <c r="F452" s="97"/>
      <c r="G452" s="98"/>
      <c r="H452" s="99" t="s">
        <v>49</v>
      </c>
      <c r="I452" s="100" t="s">
        <v>1</v>
      </c>
      <c r="J452" s="101">
        <v>6</v>
      </c>
      <c r="K452" s="101">
        <v>1</v>
      </c>
      <c r="L452" s="102">
        <f>IF(I452&lt;&gt;0,((VLOOKUP(I452,'1. Standard_Cost'!$B$4:$D$8,2)+VLOOKUP(I452,'1. Standard_Cost'!$B$4:$D$8,3))*J452*K452),"0")</f>
        <v>540750</v>
      </c>
      <c r="M452" s="102">
        <f>L452*'1. Standard_Cost'!F4</f>
        <v>90305.25</v>
      </c>
      <c r="N452" s="103"/>
      <c r="O452" s="103"/>
      <c r="P452" s="103"/>
      <c r="Q452" s="103"/>
      <c r="R452" s="104">
        <f>+N452*P452*'1. Standard_Cost'!$B$12</f>
        <v>0</v>
      </c>
      <c r="S452" s="104">
        <f>+N452*O452*P452*'1. Standard_Cost'!$C$12</f>
        <v>0</v>
      </c>
      <c r="T452" s="104">
        <f>+N452*P452*Q452*'1. Standard_Cost'!$D$12</f>
        <v>0</v>
      </c>
      <c r="U452" s="104">
        <f>+N452*O452*'1. Standard_Cost'!$E$12</f>
        <v>0</v>
      </c>
      <c r="V452" s="103"/>
      <c r="W452" s="103"/>
      <c r="X452" s="103"/>
      <c r="Y452" s="104">
        <f>+V452*((X452*'1. Standard_Cost'!$B$16)+(W452*X452*'1. Standard_Cost'!$C$16))</f>
        <v>0</v>
      </c>
      <c r="Z452" s="103"/>
      <c r="AA452" s="103"/>
      <c r="AB452" s="104">
        <f>+Z452*'1. Standard_Cost'!$B$20+AA452*'1. Standard_Cost'!$C$20</f>
        <v>0</v>
      </c>
      <c r="AC452" s="105">
        <v>90</v>
      </c>
      <c r="AD452" s="106"/>
      <c r="AE452" s="104">
        <f>SUM(AD452,AC452,AB452,Y452,U452,T452,S452,R452)*'1. Standard_Cost'!B70</f>
        <v>0</v>
      </c>
      <c r="AF452" s="104">
        <f>SUM(AD452,AE452)</f>
        <v>0</v>
      </c>
      <c r="AG452" s="103"/>
      <c r="AH452" s="103"/>
      <c r="AI452" s="103"/>
      <c r="AJ452" s="107"/>
      <c r="AK452" s="107"/>
      <c r="AL452" s="107"/>
      <c r="AM452" s="104">
        <f>AG452*'1. Standard_Cost'!B66+'Incremental_Cost Year 2021'!AH459*'1. Standard_Cost'!C66+'Incremental_Cost Year 2021'!AI459*'1. Standard_Cost'!D66+'Incremental_Cost Year 2021'!AJ459+'Incremental_Cost Year 2021'!AL459+AK452</f>
        <v>0</v>
      </c>
      <c r="AN452" s="104">
        <f>AM452*'1. Standard_Cost'!C70</f>
        <v>0</v>
      </c>
      <c r="AO452" s="107"/>
      <c r="AQ452" s="104">
        <f t="shared" ref="AQ452:AQ455" si="812">L452+M452</f>
        <v>631055.25</v>
      </c>
      <c r="AR452" s="104">
        <f t="shared" ref="AR452:AR455" si="813">AF452</f>
        <v>0</v>
      </c>
      <c r="AS452" s="104">
        <f t="shared" ref="AS452:AS455" si="814">AM452+AN452</f>
        <v>0</v>
      </c>
      <c r="AT452" s="104">
        <f>SUM(AQ452,AR452,AS452)</f>
        <v>631055.25</v>
      </c>
      <c r="AU452" s="108">
        <f t="shared" ref="AU452:AU455" si="815">AT452</f>
        <v>631055.25</v>
      </c>
      <c r="AV452" s="108"/>
      <c r="AW452" s="108"/>
      <c r="AX452" s="108"/>
      <c r="AY452" s="108"/>
      <c r="AZ452" s="108"/>
      <c r="BA452" s="109">
        <f t="shared" ref="BA452:BA455" si="816">SUM(AU452:AZ452)-AT452</f>
        <v>0</v>
      </c>
    </row>
    <row r="453" spans="1:53" ht="14.1" customHeight="1" outlineLevel="2" x14ac:dyDescent="0.2">
      <c r="A453" s="68"/>
      <c r="B453" s="94"/>
      <c r="C453" s="251"/>
      <c r="D453" s="110"/>
      <c r="E453" s="110"/>
      <c r="F453" s="110"/>
      <c r="G453" s="111"/>
      <c r="H453" s="99" t="s">
        <v>50</v>
      </c>
      <c r="I453" s="100" t="s">
        <v>3</v>
      </c>
      <c r="J453" s="101">
        <v>6</v>
      </c>
      <c r="K453" s="101">
        <v>1</v>
      </c>
      <c r="L453" s="102">
        <f>IF(I453&lt;&gt;0,((VLOOKUP(I453,'1. Standard_Cost'!$B$4:$D$8,2)+VLOOKUP(I453,'1. Standard_Cost'!$B$4:$D$8,3))*J453*K453),"0")</f>
        <v>600600</v>
      </c>
      <c r="M453" s="102">
        <f>L453*'1. Standard_Cost'!F4</f>
        <v>100300.20000000001</v>
      </c>
      <c r="N453" s="103"/>
      <c r="O453" s="103"/>
      <c r="P453" s="103"/>
      <c r="Q453" s="103"/>
      <c r="R453" s="104">
        <f>+N453*P453*'1. Standard_Cost'!$B$12</f>
        <v>0</v>
      </c>
      <c r="S453" s="104">
        <f>+N453*O453*P453*'1. Standard_Cost'!$C$12</f>
        <v>0</v>
      </c>
      <c r="T453" s="104">
        <f>+N453*P453*Q453*'1. Standard_Cost'!$D$12</f>
        <v>0</v>
      </c>
      <c r="U453" s="104">
        <f>+N453*O453*'1. Standard_Cost'!$E$12</f>
        <v>0</v>
      </c>
      <c r="V453" s="103"/>
      <c r="W453" s="103"/>
      <c r="X453" s="103"/>
      <c r="Y453" s="104">
        <f>+V453*((X453*'1. Standard_Cost'!$B$16)+(W453*X453*'1. Standard_Cost'!$C$16))</f>
        <v>0</v>
      </c>
      <c r="Z453" s="103"/>
      <c r="AA453" s="103"/>
      <c r="AB453" s="104">
        <f>+Z453*'1. Standard_Cost'!$B$20+AA453*'1. Standard_Cost'!$C$20</f>
        <v>0</v>
      </c>
      <c r="AC453" s="105">
        <v>90</v>
      </c>
      <c r="AD453" s="106"/>
      <c r="AE453" s="104">
        <f>SUM(AD453,AC453,AB453,Y453,U453,T453,S453,R453)*'1. Standard_Cost'!B70</f>
        <v>0</v>
      </c>
      <c r="AF453" s="104">
        <f t="shared" ref="AF453:AF455" si="817">SUM(AD453,AE453)</f>
        <v>0</v>
      </c>
      <c r="AG453" s="103"/>
      <c r="AH453" s="103">
        <v>0</v>
      </c>
      <c r="AI453" s="103">
        <v>0</v>
      </c>
      <c r="AJ453" s="107"/>
      <c r="AK453" s="107"/>
      <c r="AL453" s="107"/>
      <c r="AM453" s="104">
        <f>AG453*'1. Standard_Cost'!B66+'Incremental_Cost Year 2021'!AH460*'1. Standard_Cost'!C66+'Incremental_Cost Year 2021'!AI460*'1. Standard_Cost'!D66+'Incremental_Cost Year 2021'!AJ460+'Incremental_Cost Year 2021'!AL460+AK453</f>
        <v>0</v>
      </c>
      <c r="AN453" s="104">
        <f>AM453*'1. Standard_Cost'!C70</f>
        <v>0</v>
      </c>
      <c r="AO453" s="107"/>
      <c r="AQ453" s="104">
        <f t="shared" si="812"/>
        <v>700900.2</v>
      </c>
      <c r="AR453" s="104">
        <f t="shared" si="813"/>
        <v>0</v>
      </c>
      <c r="AS453" s="104">
        <f t="shared" si="814"/>
        <v>0</v>
      </c>
      <c r="AT453" s="104">
        <f t="shared" ref="AT453:AT455" si="818">SUM(AQ453,AR453,AS453)</f>
        <v>700900.2</v>
      </c>
      <c r="AU453" s="108">
        <f t="shared" si="815"/>
        <v>700900.2</v>
      </c>
      <c r="AV453" s="108">
        <v>0</v>
      </c>
      <c r="AW453" s="108"/>
      <c r="AX453" s="108"/>
      <c r="AY453" s="108"/>
      <c r="AZ453" s="108"/>
      <c r="BA453" s="109">
        <f t="shared" si="816"/>
        <v>0</v>
      </c>
    </row>
    <row r="454" spans="1:53" ht="14.1" customHeight="1" outlineLevel="2" x14ac:dyDescent="0.2">
      <c r="A454" s="68"/>
      <c r="B454" s="94"/>
      <c r="C454" s="251"/>
      <c r="D454" s="110"/>
      <c r="E454" s="110"/>
      <c r="F454" s="110"/>
      <c r="G454" s="111"/>
      <c r="H454" s="99" t="s">
        <v>51</v>
      </c>
      <c r="I454" s="100"/>
      <c r="J454" s="101"/>
      <c r="K454" s="101"/>
      <c r="L454" s="102" t="str">
        <f>IF(I454&lt;&gt;0,((VLOOKUP(I454,'1. Standard_Cost'!$B$4:$D$8,2)+VLOOKUP(I454,'1. Standard_Cost'!$B$4:$D$8,3))*J454*K454),"0")</f>
        <v>0</v>
      </c>
      <c r="M454" s="102">
        <f>L454*'1. Standard_Cost'!F46</f>
        <v>0</v>
      </c>
      <c r="N454" s="103"/>
      <c r="O454" s="103"/>
      <c r="P454" s="103"/>
      <c r="Q454" s="103"/>
      <c r="R454" s="104">
        <f>+N454*P454*'1. Standard_Cost'!$B$12</f>
        <v>0</v>
      </c>
      <c r="S454" s="104">
        <f>+N454*O454*P454*'1. Standard_Cost'!$C$12</f>
        <v>0</v>
      </c>
      <c r="T454" s="104">
        <f>+N454*P454*Q454*'1. Standard_Cost'!$D$12</f>
        <v>0</v>
      </c>
      <c r="U454" s="104">
        <f>+N454*O454*'1. Standard_Cost'!$E$12</f>
        <v>0</v>
      </c>
      <c r="V454" s="103"/>
      <c r="W454" s="103"/>
      <c r="X454" s="103"/>
      <c r="Y454" s="104">
        <f>+V454*((X454*'1. Standard_Cost'!$B$16)+(W454*X454*'1. Standard_Cost'!$C$16))</f>
        <v>0</v>
      </c>
      <c r="Z454" s="103"/>
      <c r="AA454" s="103"/>
      <c r="AB454" s="104">
        <f>+Z454*'1. Standard_Cost'!$B$20+AA454*'1. Standard_Cost'!$C$20</f>
        <v>0</v>
      </c>
      <c r="AC454" s="105"/>
      <c r="AD454" s="106"/>
      <c r="AE454" s="104">
        <f>SUM(AD454,AC454,AB454,Y454,U454,T454,S454,R454)*'1. Standard_Cost'!B70</f>
        <v>0</v>
      </c>
      <c r="AF454" s="104">
        <f t="shared" si="817"/>
        <v>0</v>
      </c>
      <c r="AG454" s="103"/>
      <c r="AH454" s="103"/>
      <c r="AI454" s="103"/>
      <c r="AJ454" s="107"/>
      <c r="AK454" s="107"/>
      <c r="AL454" s="107"/>
      <c r="AM454" s="104">
        <f>AG454*'1. Standard_Cost'!B66+'Incremental_Cost Year 2021'!AH461*'1. Standard_Cost'!C66+'Incremental_Cost Year 2021'!AI461*'1. Standard_Cost'!D66+'Incremental_Cost Year 2021'!AJ461+'Incremental_Cost Year 2021'!AL461+AK454</f>
        <v>0</v>
      </c>
      <c r="AN454" s="104">
        <f>AM454*'1. Standard_Cost'!C70</f>
        <v>0</v>
      </c>
      <c r="AO454" s="107"/>
      <c r="AQ454" s="104">
        <f t="shared" si="812"/>
        <v>0</v>
      </c>
      <c r="AR454" s="104">
        <f t="shared" si="813"/>
        <v>0</v>
      </c>
      <c r="AS454" s="104">
        <f t="shared" si="814"/>
        <v>0</v>
      </c>
      <c r="AT454" s="104">
        <f t="shared" si="818"/>
        <v>0</v>
      </c>
      <c r="AU454" s="108">
        <f t="shared" si="815"/>
        <v>0</v>
      </c>
      <c r="AV454" s="108"/>
      <c r="AW454" s="108"/>
      <c r="AX454" s="108"/>
      <c r="AY454" s="108"/>
      <c r="AZ454" s="108"/>
      <c r="BA454" s="109">
        <f t="shared" si="816"/>
        <v>0</v>
      </c>
    </row>
    <row r="455" spans="1:53" ht="14.1" customHeight="1" outlineLevel="2" x14ac:dyDescent="0.2">
      <c r="A455" s="68"/>
      <c r="B455" s="94"/>
      <c r="C455" s="251"/>
      <c r="D455" s="110"/>
      <c r="E455" s="110"/>
      <c r="F455" s="110"/>
      <c r="G455" s="111"/>
      <c r="H455" s="112" t="s">
        <v>179</v>
      </c>
      <c r="I455" s="100"/>
      <c r="J455" s="101"/>
      <c r="K455" s="101"/>
      <c r="L455" s="102" t="str">
        <f>IF(I455&lt;&gt;0,((VLOOKUP(I455,'1. Standard_Cost'!$B$4:$D$8,2)+VLOOKUP(I455,'1. Standard_Cost'!$B$4:$D$8,3))*J455*K455),"0")</f>
        <v>0</v>
      </c>
      <c r="M455" s="102">
        <f>L455*'1. Standard_Cost'!F46</f>
        <v>0</v>
      </c>
      <c r="N455" s="103"/>
      <c r="O455" s="103"/>
      <c r="P455" s="103"/>
      <c r="Q455" s="103"/>
      <c r="R455" s="104">
        <f>+N455*P455*'1. Standard_Cost'!$B$12</f>
        <v>0</v>
      </c>
      <c r="S455" s="104">
        <f>+N455*O455*P455*'1. Standard_Cost'!$C$12</f>
        <v>0</v>
      </c>
      <c r="T455" s="104">
        <f>+N455*P455*Q455*'1. Standard_Cost'!$D$12</f>
        <v>0</v>
      </c>
      <c r="U455" s="104">
        <f>+N455*O455*'1. Standard_Cost'!$E$12</f>
        <v>0</v>
      </c>
      <c r="V455" s="103"/>
      <c r="W455" s="103"/>
      <c r="X455" s="103"/>
      <c r="Y455" s="104">
        <f>+V455*((X455*'1. Standard_Cost'!$B$16)+(W455*X455*'1. Standard_Cost'!$C$16))</f>
        <v>0</v>
      </c>
      <c r="Z455" s="103"/>
      <c r="AA455" s="103"/>
      <c r="AB455" s="104">
        <f>+Z455*'1. Standard_Cost'!$B$20+AA455*'1. Standard_Cost'!$C$20</f>
        <v>0</v>
      </c>
      <c r="AC455" s="105"/>
      <c r="AD455" s="106"/>
      <c r="AE455" s="104">
        <f>SUM(AD455,AC455,AB455,Y455,U455,T455,S455,R455)*'1. Standard_Cost'!B70</f>
        <v>0</v>
      </c>
      <c r="AF455" s="104">
        <f t="shared" si="817"/>
        <v>0</v>
      </c>
      <c r="AG455" s="103"/>
      <c r="AH455" s="103"/>
      <c r="AI455" s="103"/>
      <c r="AJ455" s="107"/>
      <c r="AK455" s="107"/>
      <c r="AL455" s="107"/>
      <c r="AM455" s="104">
        <f>AG455*'1. Standard_Cost'!B66+'Incremental_Cost Year 2021'!AH462*'1. Standard_Cost'!C66+'Incremental_Cost Year 2021'!AI462*'1. Standard_Cost'!D66+'Incremental_Cost Year 2021'!AJ462+'Incremental_Cost Year 2021'!AL462+AK455</f>
        <v>0</v>
      </c>
      <c r="AN455" s="104">
        <f>AM455*'1. Standard_Cost'!C70</f>
        <v>0</v>
      </c>
      <c r="AO455" s="107"/>
      <c r="AQ455" s="104">
        <f t="shared" si="812"/>
        <v>0</v>
      </c>
      <c r="AR455" s="104">
        <f t="shared" si="813"/>
        <v>0</v>
      </c>
      <c r="AS455" s="104">
        <f t="shared" si="814"/>
        <v>0</v>
      </c>
      <c r="AT455" s="104">
        <f t="shared" si="818"/>
        <v>0</v>
      </c>
      <c r="AU455" s="108">
        <f t="shared" si="815"/>
        <v>0</v>
      </c>
      <c r="AV455" s="108"/>
      <c r="AW455" s="108"/>
      <c r="AX455" s="108"/>
      <c r="AY455" s="108"/>
      <c r="AZ455" s="108"/>
      <c r="BA455" s="109">
        <f t="shared" si="816"/>
        <v>0</v>
      </c>
    </row>
    <row r="456" spans="1:53" ht="25.7" customHeight="1" outlineLevel="1" x14ac:dyDescent="0.2">
      <c r="A456" s="68"/>
      <c r="B456" s="94"/>
      <c r="C456" s="251"/>
      <c r="D456" s="113" t="s">
        <v>515</v>
      </c>
      <c r="E456" s="113" t="s">
        <v>333</v>
      </c>
      <c r="F456" s="114" t="s">
        <v>154</v>
      </c>
      <c r="G456" s="115" t="s">
        <v>155</v>
      </c>
      <c r="H456" s="122" t="s">
        <v>334</v>
      </c>
      <c r="I456" s="117"/>
      <c r="J456" s="117"/>
      <c r="K456" s="117"/>
      <c r="L456" s="118">
        <f>SUM(L452:L455)</f>
        <v>1141350</v>
      </c>
      <c r="M456" s="118">
        <f>SUM(M452:M455)</f>
        <v>190605.45</v>
      </c>
      <c r="N456" s="117"/>
      <c r="O456" s="117"/>
      <c r="P456" s="117"/>
      <c r="Q456" s="117"/>
      <c r="R456" s="119">
        <f>SUM(R452:R455)</f>
        <v>0</v>
      </c>
      <c r="S456" s="119">
        <f>SUM(S452:S455)</f>
        <v>0</v>
      </c>
      <c r="T456" s="119">
        <f>SUM(T452:T455)</f>
        <v>0</v>
      </c>
      <c r="U456" s="119">
        <f>SUM(U452:U455)</f>
        <v>0</v>
      </c>
      <c r="V456" s="117"/>
      <c r="W456" s="117"/>
      <c r="X456" s="117"/>
      <c r="Y456" s="118">
        <f>SUM(Y452:Y455)</f>
        <v>0</v>
      </c>
      <c r="Z456" s="117"/>
      <c r="AA456" s="117"/>
      <c r="AB456" s="118">
        <f t="shared" ref="AB456:AF456" si="819">SUM(AB452:AB455)</f>
        <v>0</v>
      </c>
      <c r="AC456" s="118">
        <f t="shared" si="819"/>
        <v>180</v>
      </c>
      <c r="AD456" s="118">
        <f t="shared" si="819"/>
        <v>0</v>
      </c>
      <c r="AE456" s="118">
        <f t="shared" si="819"/>
        <v>0</v>
      </c>
      <c r="AF456" s="118">
        <f t="shared" si="819"/>
        <v>0</v>
      </c>
      <c r="AG456" s="117"/>
      <c r="AH456" s="117"/>
      <c r="AI456" s="117"/>
      <c r="AJ456" s="119">
        <f>SUM(AJ452:AJ455)</f>
        <v>0</v>
      </c>
      <c r="AK456" s="119">
        <f t="shared" ref="AK456:AN456" si="820">SUM(AK452:AK455)</f>
        <v>0</v>
      </c>
      <c r="AL456" s="119">
        <f t="shared" si="820"/>
        <v>0</v>
      </c>
      <c r="AM456" s="119">
        <f t="shared" si="820"/>
        <v>0</v>
      </c>
      <c r="AN456" s="119">
        <f t="shared" si="820"/>
        <v>0</v>
      </c>
      <c r="AO456" s="116"/>
      <c r="AP456" s="120"/>
      <c r="AQ456" s="121">
        <f t="shared" ref="AQ456:BA456" si="821">SUM(AQ452:AQ455)</f>
        <v>1331955.45</v>
      </c>
      <c r="AR456" s="121">
        <f t="shared" si="821"/>
        <v>0</v>
      </c>
      <c r="AS456" s="121">
        <f t="shared" si="821"/>
        <v>0</v>
      </c>
      <c r="AT456" s="121">
        <f t="shared" si="821"/>
        <v>1331955.45</v>
      </c>
      <c r="AU456" s="121">
        <f t="shared" si="821"/>
        <v>1331955.45</v>
      </c>
      <c r="AV456" s="121">
        <f t="shared" si="821"/>
        <v>0</v>
      </c>
      <c r="AW456" s="121">
        <f t="shared" si="821"/>
        <v>0</v>
      </c>
      <c r="AX456" s="121">
        <f t="shared" si="821"/>
        <v>0</v>
      </c>
      <c r="AY456" s="121">
        <f t="shared" si="821"/>
        <v>0</v>
      </c>
      <c r="AZ456" s="121">
        <f t="shared" si="821"/>
        <v>0</v>
      </c>
      <c r="BA456" s="121">
        <f t="shared" si="821"/>
        <v>0</v>
      </c>
    </row>
    <row r="457" spans="1:53" ht="14.1" customHeight="1" outlineLevel="2" x14ac:dyDescent="0.2">
      <c r="A457" s="68"/>
      <c r="B457" s="94"/>
      <c r="C457" s="251"/>
      <c r="D457" s="96"/>
      <c r="E457" s="96"/>
      <c r="F457" s="97"/>
      <c r="G457" s="98"/>
      <c r="H457" s="99" t="s">
        <v>49</v>
      </c>
      <c r="I457" s="100" t="s">
        <v>1</v>
      </c>
      <c r="J457" s="101">
        <v>6</v>
      </c>
      <c r="K457" s="101">
        <v>2</v>
      </c>
      <c r="L457" s="102">
        <f>IF(I457&lt;&gt;0,((VLOOKUP(I457,'1. Standard_Cost'!$B$4:$D$8,2)+VLOOKUP(I457,'1. Standard_Cost'!$B$4:$D$8,3))*J457*K457),"0")</f>
        <v>1081500</v>
      </c>
      <c r="M457" s="102">
        <f>L457*'1. Standard_Cost'!F4</f>
        <v>180610.5</v>
      </c>
      <c r="N457" s="103"/>
      <c r="O457" s="103"/>
      <c r="P457" s="103"/>
      <c r="Q457" s="103"/>
      <c r="R457" s="104">
        <f>+N457*P457*'1. Standard_Cost'!$B$12</f>
        <v>0</v>
      </c>
      <c r="S457" s="104">
        <f>+N457*O457*P457*'1. Standard_Cost'!$C$12</f>
        <v>0</v>
      </c>
      <c r="T457" s="104">
        <f>+N457*P457*Q457*'1. Standard_Cost'!$D$12</f>
        <v>0</v>
      </c>
      <c r="U457" s="104">
        <f>+N457*O457*'1. Standard_Cost'!$E$12</f>
        <v>0</v>
      </c>
      <c r="V457" s="103"/>
      <c r="W457" s="103"/>
      <c r="X457" s="103"/>
      <c r="Y457" s="104">
        <f>+V457*((X457*'1. Standard_Cost'!$B$16)+(W457*X457*'1. Standard_Cost'!$C$16))</f>
        <v>0</v>
      </c>
      <c r="Z457" s="103"/>
      <c r="AA457" s="103"/>
      <c r="AB457" s="104">
        <f>+Z457*'1. Standard_Cost'!$B$20+AA457*'1. Standard_Cost'!$C$20</f>
        <v>0</v>
      </c>
      <c r="AC457" s="105">
        <v>180</v>
      </c>
      <c r="AD457" s="106"/>
      <c r="AE457" s="104">
        <f>SUM(AD457,AC457,AB457,Y457,U457,T457,S457,R457)*'1. Standard_Cost'!B70</f>
        <v>0</v>
      </c>
      <c r="AF457" s="104">
        <f>SUM(AD457,AE457)</f>
        <v>0</v>
      </c>
      <c r="AG457" s="103"/>
      <c r="AH457" s="103"/>
      <c r="AI457" s="103"/>
      <c r="AJ457" s="107"/>
      <c r="AK457" s="107"/>
      <c r="AL457" s="107"/>
      <c r="AM457" s="104">
        <f>AG457*'1. Standard_Cost'!B66+'Incremental_Cost Year 2021'!AH464*'1. Standard_Cost'!C66+'Incremental_Cost Year 2021'!AI464*'1. Standard_Cost'!D66+'Incremental_Cost Year 2021'!AJ464+'Incremental_Cost Year 2021'!AL464+AK457</f>
        <v>0</v>
      </c>
      <c r="AN457" s="104">
        <f>AM457*'1. Standard_Cost'!C70</f>
        <v>0</v>
      </c>
      <c r="AO457" s="107"/>
      <c r="AQ457" s="104">
        <f t="shared" ref="AQ457:AQ460" si="822">L457+M457</f>
        <v>1262110.5</v>
      </c>
      <c r="AR457" s="104">
        <f t="shared" ref="AR457:AR460" si="823">AF457</f>
        <v>0</v>
      </c>
      <c r="AS457" s="104">
        <f t="shared" ref="AS457:AS460" si="824">AM457+AN457</f>
        <v>0</v>
      </c>
      <c r="AT457" s="104">
        <f>SUM(AQ457,AR457,AS457)</f>
        <v>1262110.5</v>
      </c>
      <c r="AU457" s="108">
        <f t="shared" ref="AU457:AU460" si="825">AT457</f>
        <v>1262110.5</v>
      </c>
      <c r="AV457" s="108"/>
      <c r="AW457" s="108"/>
      <c r="AX457" s="108"/>
      <c r="AY457" s="108"/>
      <c r="AZ457" s="108"/>
      <c r="BA457" s="109">
        <f t="shared" ref="BA457:BA460" si="826">SUM(AU457:AZ457)-AT457</f>
        <v>0</v>
      </c>
    </row>
    <row r="458" spans="1:53" ht="14.1" customHeight="1" outlineLevel="2" x14ac:dyDescent="0.2">
      <c r="A458" s="68"/>
      <c r="B458" s="94"/>
      <c r="C458" s="251"/>
      <c r="D458" s="110"/>
      <c r="E458" s="110"/>
      <c r="F458" s="110"/>
      <c r="G458" s="111"/>
      <c r="H458" s="99" t="s">
        <v>50</v>
      </c>
      <c r="I458" s="100"/>
      <c r="J458" s="101"/>
      <c r="K458" s="101"/>
      <c r="L458" s="102" t="str">
        <f>IF(I458&lt;&gt;0,((VLOOKUP(I458,'1. Standard_Cost'!$B$4:$D$8,2)+VLOOKUP(I458,'1. Standard_Cost'!$B$4:$D$8,3))*J458*K458),"0")</f>
        <v>0</v>
      </c>
      <c r="M458" s="102">
        <f>L458*'1. Standard_Cost'!F46</f>
        <v>0</v>
      </c>
      <c r="N458" s="103"/>
      <c r="O458" s="103"/>
      <c r="P458" s="103"/>
      <c r="Q458" s="103"/>
      <c r="R458" s="104">
        <f>+N458*P458*'1. Standard_Cost'!$B$12</f>
        <v>0</v>
      </c>
      <c r="S458" s="104">
        <f>+N458*O458*P458*'1. Standard_Cost'!$C$12</f>
        <v>0</v>
      </c>
      <c r="T458" s="104">
        <f>+N458*P458*Q458*'1. Standard_Cost'!$D$12</f>
        <v>0</v>
      </c>
      <c r="U458" s="104">
        <f>+N458*O458*'1. Standard_Cost'!$E$12</f>
        <v>0</v>
      </c>
      <c r="V458" s="103"/>
      <c r="W458" s="103"/>
      <c r="X458" s="103"/>
      <c r="Y458" s="104">
        <f>+V458*((X458*'1. Standard_Cost'!$B$16)+(W458*X458*'1. Standard_Cost'!$C$16))</f>
        <v>0</v>
      </c>
      <c r="Z458" s="103"/>
      <c r="AA458" s="103"/>
      <c r="AB458" s="104">
        <f>+Z458*'1. Standard_Cost'!$B$20+AA458*'1. Standard_Cost'!$C$20</f>
        <v>0</v>
      </c>
      <c r="AC458" s="105"/>
      <c r="AD458" s="106"/>
      <c r="AE458" s="104">
        <f>SUM(AD458,AC458,AB458,Y458,U458,T458,S458,R458)*'1. Standard_Cost'!B70</f>
        <v>0</v>
      </c>
      <c r="AF458" s="104">
        <f t="shared" ref="AF458:AF460" si="827">SUM(AD458,AE458)</f>
        <v>0</v>
      </c>
      <c r="AG458" s="103"/>
      <c r="AH458" s="103">
        <v>0</v>
      </c>
      <c r="AI458" s="103">
        <v>0</v>
      </c>
      <c r="AJ458" s="107"/>
      <c r="AK458" s="107"/>
      <c r="AL458" s="107"/>
      <c r="AM458" s="104">
        <f>AG458*'1. Standard_Cost'!B66+'Incremental_Cost Year 2021'!AH465*'1. Standard_Cost'!C66+'Incremental_Cost Year 2021'!AI465*'1. Standard_Cost'!D66+'Incremental_Cost Year 2021'!AJ465+'Incremental_Cost Year 2021'!AL465+AK458</f>
        <v>0</v>
      </c>
      <c r="AN458" s="104">
        <f>AM458*'1. Standard_Cost'!C70</f>
        <v>0</v>
      </c>
      <c r="AO458" s="107"/>
      <c r="AQ458" s="104">
        <f t="shared" si="822"/>
        <v>0</v>
      </c>
      <c r="AR458" s="104">
        <f t="shared" si="823"/>
        <v>0</v>
      </c>
      <c r="AS458" s="104">
        <f t="shared" si="824"/>
        <v>0</v>
      </c>
      <c r="AT458" s="104">
        <f t="shared" ref="AT458:AT460" si="828">SUM(AQ458,AR458,AS458)</f>
        <v>0</v>
      </c>
      <c r="AU458" s="108">
        <f t="shared" si="825"/>
        <v>0</v>
      </c>
      <c r="AV458" s="108">
        <v>0</v>
      </c>
      <c r="AW458" s="108"/>
      <c r="AX458" s="108"/>
      <c r="AY458" s="108"/>
      <c r="AZ458" s="108"/>
      <c r="BA458" s="109">
        <f t="shared" si="826"/>
        <v>0</v>
      </c>
    </row>
    <row r="459" spans="1:53" ht="14.1" customHeight="1" outlineLevel="2" x14ac:dyDescent="0.2">
      <c r="A459" s="68"/>
      <c r="B459" s="94"/>
      <c r="C459" s="251"/>
      <c r="D459" s="110"/>
      <c r="E459" s="110"/>
      <c r="F459" s="110"/>
      <c r="G459" s="111"/>
      <c r="H459" s="99" t="s">
        <v>51</v>
      </c>
      <c r="I459" s="100"/>
      <c r="J459" s="101"/>
      <c r="K459" s="101"/>
      <c r="L459" s="102" t="str">
        <f>IF(I459&lt;&gt;0,((VLOOKUP(I459,'1. Standard_Cost'!$B$4:$D$8,2)+VLOOKUP(I459,'1. Standard_Cost'!$B$4:$D$8,3))*J459*K459),"0")</f>
        <v>0</v>
      </c>
      <c r="M459" s="102">
        <f>L459*'1. Standard_Cost'!F46</f>
        <v>0</v>
      </c>
      <c r="N459" s="103"/>
      <c r="O459" s="103"/>
      <c r="P459" s="103"/>
      <c r="Q459" s="103"/>
      <c r="R459" s="104">
        <f>+N459*P459*'1. Standard_Cost'!$B$12</f>
        <v>0</v>
      </c>
      <c r="S459" s="104">
        <f>+N459*O459*P459*'1. Standard_Cost'!$C$12</f>
        <v>0</v>
      </c>
      <c r="T459" s="104">
        <f>+N459*P459*Q459*'1. Standard_Cost'!$D$12</f>
        <v>0</v>
      </c>
      <c r="U459" s="104">
        <f>+N459*O459*'1. Standard_Cost'!$E$12</f>
        <v>0</v>
      </c>
      <c r="V459" s="103"/>
      <c r="W459" s="103"/>
      <c r="X459" s="103"/>
      <c r="Y459" s="104">
        <f>+V459*((X459*'1. Standard_Cost'!$B$16)+(W459*X459*'1. Standard_Cost'!$C$16))</f>
        <v>0</v>
      </c>
      <c r="Z459" s="103"/>
      <c r="AA459" s="103"/>
      <c r="AB459" s="104">
        <f>+Z459*'1. Standard_Cost'!$B$20+AA459*'1. Standard_Cost'!$C$20</f>
        <v>0</v>
      </c>
      <c r="AC459" s="105"/>
      <c r="AD459" s="106"/>
      <c r="AE459" s="104">
        <f>SUM(AD459,AC459,AB459,Y459,U459,T459,S459,R459)*'1. Standard_Cost'!B70</f>
        <v>0</v>
      </c>
      <c r="AF459" s="104">
        <f t="shared" si="827"/>
        <v>0</v>
      </c>
      <c r="AG459" s="103"/>
      <c r="AH459" s="103"/>
      <c r="AI459" s="103"/>
      <c r="AJ459" s="107"/>
      <c r="AK459" s="107"/>
      <c r="AL459" s="107"/>
      <c r="AM459" s="104">
        <f>AG459*'1. Standard_Cost'!B66+'Incremental_Cost Year 2021'!AH466*'1. Standard_Cost'!C66+'Incremental_Cost Year 2021'!AI466*'1. Standard_Cost'!D66+'Incremental_Cost Year 2021'!AJ466+'Incremental_Cost Year 2021'!AL466+AK459</f>
        <v>0</v>
      </c>
      <c r="AN459" s="104">
        <f>AM459*'1. Standard_Cost'!C70</f>
        <v>0</v>
      </c>
      <c r="AO459" s="107"/>
      <c r="AQ459" s="104">
        <f t="shared" si="822"/>
        <v>0</v>
      </c>
      <c r="AR459" s="104">
        <f t="shared" si="823"/>
        <v>0</v>
      </c>
      <c r="AS459" s="104">
        <f t="shared" si="824"/>
        <v>0</v>
      </c>
      <c r="AT459" s="104">
        <f t="shared" si="828"/>
        <v>0</v>
      </c>
      <c r="AU459" s="108">
        <f t="shared" si="825"/>
        <v>0</v>
      </c>
      <c r="AV459" s="108"/>
      <c r="AW459" s="108"/>
      <c r="AX459" s="108"/>
      <c r="AY459" s="108"/>
      <c r="AZ459" s="108"/>
      <c r="BA459" s="109">
        <f t="shared" si="826"/>
        <v>0</v>
      </c>
    </row>
    <row r="460" spans="1:53" ht="14.1" customHeight="1" outlineLevel="2" x14ac:dyDescent="0.2">
      <c r="A460" s="68"/>
      <c r="B460" s="94"/>
      <c r="C460" s="251"/>
      <c r="D460" s="110"/>
      <c r="E460" s="110"/>
      <c r="F460" s="110"/>
      <c r="G460" s="111"/>
      <c r="H460" s="112" t="s">
        <v>179</v>
      </c>
      <c r="I460" s="100"/>
      <c r="J460" s="101"/>
      <c r="K460" s="101"/>
      <c r="L460" s="102" t="str">
        <f>IF(I460&lt;&gt;0,((VLOOKUP(I460,'1. Standard_Cost'!$B$4:$D$8,2)+VLOOKUP(I460,'1. Standard_Cost'!$B$4:$D$8,3))*J460*K460),"0")</f>
        <v>0</v>
      </c>
      <c r="M460" s="102">
        <f>L460*'1. Standard_Cost'!F46</f>
        <v>0</v>
      </c>
      <c r="N460" s="103"/>
      <c r="O460" s="103"/>
      <c r="P460" s="103"/>
      <c r="Q460" s="103"/>
      <c r="R460" s="104">
        <f>+N460*P460*'1. Standard_Cost'!$B$12</f>
        <v>0</v>
      </c>
      <c r="S460" s="104">
        <f>+N460*O460*P460*'1. Standard_Cost'!$C$12</f>
        <v>0</v>
      </c>
      <c r="T460" s="104">
        <f>+N460*P460*Q460*'1. Standard_Cost'!$D$12</f>
        <v>0</v>
      </c>
      <c r="U460" s="104">
        <f>+N460*O460*'1. Standard_Cost'!$E$12</f>
        <v>0</v>
      </c>
      <c r="V460" s="103"/>
      <c r="W460" s="103"/>
      <c r="X460" s="103"/>
      <c r="Y460" s="104">
        <f>+V460*((X460*'1. Standard_Cost'!$B$16)+(W460*X460*'1. Standard_Cost'!$C$16))</f>
        <v>0</v>
      </c>
      <c r="Z460" s="103"/>
      <c r="AA460" s="103"/>
      <c r="AB460" s="104">
        <f>+Z460*'1. Standard_Cost'!$B$20+AA460*'1. Standard_Cost'!$C$20</f>
        <v>0</v>
      </c>
      <c r="AC460" s="105"/>
      <c r="AD460" s="106"/>
      <c r="AE460" s="104">
        <f>SUM(AD460,AC460,AB460,Y460,U460,T460,S460,R460)*'1. Standard_Cost'!B70</f>
        <v>0</v>
      </c>
      <c r="AF460" s="104">
        <f t="shared" si="827"/>
        <v>0</v>
      </c>
      <c r="AG460" s="103"/>
      <c r="AH460" s="103"/>
      <c r="AI460" s="103"/>
      <c r="AJ460" s="107"/>
      <c r="AK460" s="107"/>
      <c r="AL460" s="107"/>
      <c r="AM460" s="104">
        <f>AG460*'1. Standard_Cost'!B66+'Incremental_Cost Year 2021'!AH467*'1. Standard_Cost'!C66+'Incremental_Cost Year 2021'!AI467*'1. Standard_Cost'!D66+'Incremental_Cost Year 2021'!AJ467+'Incremental_Cost Year 2021'!AL467+AK460</f>
        <v>0</v>
      </c>
      <c r="AN460" s="104">
        <f>AM460*'1. Standard_Cost'!C70</f>
        <v>0</v>
      </c>
      <c r="AO460" s="107"/>
      <c r="AQ460" s="104">
        <f t="shared" si="822"/>
        <v>0</v>
      </c>
      <c r="AR460" s="104">
        <f t="shared" si="823"/>
        <v>0</v>
      </c>
      <c r="AS460" s="104">
        <f t="shared" si="824"/>
        <v>0</v>
      </c>
      <c r="AT460" s="104">
        <f t="shared" si="828"/>
        <v>0</v>
      </c>
      <c r="AU460" s="108">
        <f t="shared" si="825"/>
        <v>0</v>
      </c>
      <c r="AV460" s="108"/>
      <c r="AW460" s="108"/>
      <c r="AX460" s="108"/>
      <c r="AY460" s="108"/>
      <c r="AZ460" s="108"/>
      <c r="BA460" s="109">
        <f t="shared" si="826"/>
        <v>0</v>
      </c>
    </row>
    <row r="461" spans="1:53" ht="24.6" customHeight="1" outlineLevel="1" x14ac:dyDescent="0.2">
      <c r="A461" s="68"/>
      <c r="B461" s="141"/>
      <c r="C461" s="251"/>
      <c r="D461" s="113" t="s">
        <v>515</v>
      </c>
      <c r="E461" s="113" t="s">
        <v>335</v>
      </c>
      <c r="F461" s="114" t="s">
        <v>154</v>
      </c>
      <c r="G461" s="115" t="s">
        <v>155</v>
      </c>
      <c r="H461" s="122" t="s">
        <v>336</v>
      </c>
      <c r="I461" s="117"/>
      <c r="J461" s="117"/>
      <c r="K461" s="117"/>
      <c r="L461" s="118">
        <f>SUM(L457:L460)</f>
        <v>1081500</v>
      </c>
      <c r="M461" s="118">
        <f>SUM(M457:M460)</f>
        <v>180610.5</v>
      </c>
      <c r="N461" s="117"/>
      <c r="O461" s="117"/>
      <c r="P461" s="117"/>
      <c r="Q461" s="117"/>
      <c r="R461" s="119">
        <f>SUM(R457:R460)</f>
        <v>0</v>
      </c>
      <c r="S461" s="119">
        <f>SUM(S457:S460)</f>
        <v>0</v>
      </c>
      <c r="T461" s="119">
        <f>SUM(T457:T460)</f>
        <v>0</v>
      </c>
      <c r="U461" s="119">
        <f>SUM(U457:U460)</f>
        <v>0</v>
      </c>
      <c r="V461" s="117"/>
      <c r="W461" s="117"/>
      <c r="X461" s="117"/>
      <c r="Y461" s="118">
        <f>SUM(Y457:Y460)</f>
        <v>0</v>
      </c>
      <c r="Z461" s="117"/>
      <c r="AA461" s="117"/>
      <c r="AB461" s="118">
        <f t="shared" ref="AB461:AF461" si="829">SUM(AB457:AB460)</f>
        <v>0</v>
      </c>
      <c r="AC461" s="118">
        <f t="shared" si="829"/>
        <v>180</v>
      </c>
      <c r="AD461" s="118">
        <f t="shared" si="829"/>
        <v>0</v>
      </c>
      <c r="AE461" s="118">
        <f t="shared" si="829"/>
        <v>0</v>
      </c>
      <c r="AF461" s="118">
        <f t="shared" si="829"/>
        <v>0</v>
      </c>
      <c r="AG461" s="117"/>
      <c r="AH461" s="117"/>
      <c r="AI461" s="117"/>
      <c r="AJ461" s="119">
        <f>SUM(AJ457:AJ460)</f>
        <v>0</v>
      </c>
      <c r="AK461" s="119">
        <f t="shared" ref="AK461:AN461" si="830">SUM(AK457:AK460)</f>
        <v>0</v>
      </c>
      <c r="AL461" s="119">
        <f t="shared" si="830"/>
        <v>0</v>
      </c>
      <c r="AM461" s="119">
        <f t="shared" si="830"/>
        <v>0</v>
      </c>
      <c r="AN461" s="119">
        <f t="shared" si="830"/>
        <v>0</v>
      </c>
      <c r="AO461" s="116"/>
      <c r="AP461" s="120"/>
      <c r="AQ461" s="121">
        <f t="shared" ref="AQ461:BA461" si="831">SUM(AQ457:AQ460)</f>
        <v>1262110.5</v>
      </c>
      <c r="AR461" s="121">
        <f t="shared" si="831"/>
        <v>0</v>
      </c>
      <c r="AS461" s="121">
        <f t="shared" si="831"/>
        <v>0</v>
      </c>
      <c r="AT461" s="121">
        <f t="shared" si="831"/>
        <v>1262110.5</v>
      </c>
      <c r="AU461" s="121">
        <f t="shared" si="831"/>
        <v>1262110.5</v>
      </c>
      <c r="AV461" s="121">
        <f t="shared" si="831"/>
        <v>0</v>
      </c>
      <c r="AW461" s="121">
        <f t="shared" si="831"/>
        <v>0</v>
      </c>
      <c r="AX461" s="121">
        <f t="shared" si="831"/>
        <v>0</v>
      </c>
      <c r="AY461" s="121">
        <f t="shared" si="831"/>
        <v>0</v>
      </c>
      <c r="AZ461" s="121">
        <f t="shared" si="831"/>
        <v>0</v>
      </c>
      <c r="BA461" s="121">
        <f t="shared" si="831"/>
        <v>0</v>
      </c>
    </row>
    <row r="462" spans="1:53" ht="14.1" customHeight="1" outlineLevel="2" x14ac:dyDescent="0.2">
      <c r="A462" s="68"/>
      <c r="B462" s="94"/>
      <c r="C462" s="95"/>
      <c r="D462" s="96"/>
      <c r="E462" s="96"/>
      <c r="F462" s="97"/>
      <c r="G462" s="98"/>
      <c r="H462" s="99" t="s">
        <v>49</v>
      </c>
      <c r="I462" s="100" t="s">
        <v>4</v>
      </c>
      <c r="J462" s="101">
        <v>6</v>
      </c>
      <c r="K462" s="101">
        <v>2</v>
      </c>
      <c r="L462" s="102">
        <f>IF(I462&lt;&gt;0,((VLOOKUP(I462,'1. Standard_Cost'!$B$4:$D$8,2)+VLOOKUP(I462,'1. Standard_Cost'!$B$4:$D$8,3))*J462*K462),"0")</f>
        <v>961200</v>
      </c>
      <c r="M462" s="102">
        <f>L462*'1. Standard_Cost'!F4</f>
        <v>160520.40000000002</v>
      </c>
      <c r="N462" s="103"/>
      <c r="O462" s="103"/>
      <c r="P462" s="103"/>
      <c r="Q462" s="103"/>
      <c r="R462" s="104">
        <f>+N462*P462*'1. Standard_Cost'!$B$12</f>
        <v>0</v>
      </c>
      <c r="S462" s="104">
        <f>+N462*O462*P462*'1. Standard_Cost'!$C$12</f>
        <v>0</v>
      </c>
      <c r="T462" s="104">
        <f>+N462*P462*Q462*'1. Standard_Cost'!$D$12</f>
        <v>0</v>
      </c>
      <c r="U462" s="104">
        <f>+N462*O462*'1. Standard_Cost'!$E$12</f>
        <v>0</v>
      </c>
      <c r="V462" s="103"/>
      <c r="W462" s="103"/>
      <c r="X462" s="103"/>
      <c r="Y462" s="104">
        <f>+V462*((X462*'1. Standard_Cost'!$B$16)+(W462*X462*'1. Standard_Cost'!$C$16))</f>
        <v>0</v>
      </c>
      <c r="Z462" s="103"/>
      <c r="AA462" s="103"/>
      <c r="AB462" s="104">
        <f>+Z462*'1. Standard_Cost'!$B$20+AA462*'1. Standard_Cost'!$C$20</f>
        <v>0</v>
      </c>
      <c r="AC462" s="105">
        <v>180</v>
      </c>
      <c r="AD462" s="106"/>
      <c r="AE462" s="104">
        <f>SUM(AD462,AC462,AB462,Y462,U462,T462,S462,R462)*'1. Standard_Cost'!B75</f>
        <v>0</v>
      </c>
      <c r="AF462" s="104">
        <f>SUM(AD462,AE462)</f>
        <v>0</v>
      </c>
      <c r="AG462" s="103"/>
      <c r="AH462" s="103"/>
      <c r="AI462" s="103"/>
      <c r="AJ462" s="107"/>
      <c r="AK462" s="107"/>
      <c r="AL462" s="107"/>
      <c r="AM462" s="104">
        <f>AG462*'1. Standard_Cost'!B71+'Incremental_Cost Year 2021'!AH469*'1. Standard_Cost'!C71+'Incremental_Cost Year 2021'!AI469*'1. Standard_Cost'!D71+'Incremental_Cost Year 2021'!AJ469+'Incremental_Cost Year 2021'!AL469+AK462</f>
        <v>0</v>
      </c>
      <c r="AN462" s="104">
        <f>AM462*'1. Standard_Cost'!C75</f>
        <v>0</v>
      </c>
      <c r="AO462" s="107"/>
      <c r="AQ462" s="104">
        <f t="shared" ref="AQ462:AQ465" si="832">L462+M462</f>
        <v>1121720.3999999999</v>
      </c>
      <c r="AR462" s="104">
        <f t="shared" ref="AR462:AR465" si="833">AF462</f>
        <v>0</v>
      </c>
      <c r="AS462" s="104">
        <f t="shared" ref="AS462:AS465" si="834">AM462+AN462</f>
        <v>0</v>
      </c>
      <c r="AT462" s="104">
        <f>SUM(AQ462,AR462,AS462)</f>
        <v>1121720.3999999999</v>
      </c>
      <c r="AU462" s="108">
        <f t="shared" ref="AU462:AU465" si="835">AT462</f>
        <v>1121720.3999999999</v>
      </c>
      <c r="AV462" s="108"/>
      <c r="AW462" s="108"/>
      <c r="AX462" s="108"/>
      <c r="AY462" s="108"/>
      <c r="AZ462" s="108"/>
      <c r="BA462" s="109">
        <f t="shared" ref="BA462:BA465" si="836">SUM(AU462:AZ462)-AT462</f>
        <v>0</v>
      </c>
    </row>
    <row r="463" spans="1:53" ht="14.1" customHeight="1" outlineLevel="2" x14ac:dyDescent="0.2">
      <c r="A463" s="68"/>
      <c r="B463" s="94"/>
      <c r="C463" s="95"/>
      <c r="D463" s="110"/>
      <c r="E463" s="110"/>
      <c r="F463" s="110"/>
      <c r="G463" s="111"/>
      <c r="H463" s="99" t="s">
        <v>50</v>
      </c>
      <c r="I463" s="100"/>
      <c r="J463" s="101"/>
      <c r="K463" s="101"/>
      <c r="L463" s="102" t="str">
        <f>IF(I463&lt;&gt;0,((VLOOKUP(I463,'1. Standard_Cost'!$B$4:$D$8,2)+VLOOKUP(I463,'1. Standard_Cost'!$B$4:$D$8,3))*J463*K463),"0")</f>
        <v>0</v>
      </c>
      <c r="M463" s="102">
        <f>L463*'1. Standard_Cost'!F51</f>
        <v>0</v>
      </c>
      <c r="N463" s="103"/>
      <c r="O463" s="103"/>
      <c r="P463" s="103"/>
      <c r="Q463" s="103"/>
      <c r="R463" s="104">
        <f>+N463*P463*'1. Standard_Cost'!$B$12</f>
        <v>0</v>
      </c>
      <c r="S463" s="104">
        <f>+N463*O463*P463*'1. Standard_Cost'!$C$12</f>
        <v>0</v>
      </c>
      <c r="T463" s="104">
        <f>+N463*P463*Q463*'1. Standard_Cost'!$D$12</f>
        <v>0</v>
      </c>
      <c r="U463" s="104">
        <f>+N463*O463*'1. Standard_Cost'!$E$12</f>
        <v>0</v>
      </c>
      <c r="V463" s="103"/>
      <c r="W463" s="103"/>
      <c r="X463" s="103"/>
      <c r="Y463" s="104">
        <f>+V463*((X463*'1. Standard_Cost'!$B$16)+(W463*X463*'1. Standard_Cost'!$C$16))</f>
        <v>0</v>
      </c>
      <c r="Z463" s="103"/>
      <c r="AA463" s="103"/>
      <c r="AB463" s="104">
        <f>+Z463*'1. Standard_Cost'!$B$20+AA463*'1. Standard_Cost'!$C$20</f>
        <v>0</v>
      </c>
      <c r="AC463" s="105"/>
      <c r="AD463" s="106"/>
      <c r="AE463" s="104">
        <f>SUM(AD463,AC463,AB463,Y463,U463,T463,S463,R463)*'1. Standard_Cost'!B75</f>
        <v>0</v>
      </c>
      <c r="AF463" s="104">
        <f t="shared" ref="AF463:AF465" si="837">SUM(AD463,AE463)</f>
        <v>0</v>
      </c>
      <c r="AG463" s="103"/>
      <c r="AH463" s="103">
        <v>0</v>
      </c>
      <c r="AI463" s="103">
        <v>0</v>
      </c>
      <c r="AJ463" s="107"/>
      <c r="AK463" s="107"/>
      <c r="AL463" s="107"/>
      <c r="AM463" s="104">
        <f>AG463*'1. Standard_Cost'!B71+'Incremental_Cost Year 2021'!AH470*'1. Standard_Cost'!C71+'Incremental_Cost Year 2021'!AI470*'1. Standard_Cost'!D71+'Incremental_Cost Year 2021'!AJ470+'Incremental_Cost Year 2021'!AL470+AK463</f>
        <v>0</v>
      </c>
      <c r="AN463" s="104">
        <f>AM463*'1. Standard_Cost'!C75</f>
        <v>0</v>
      </c>
      <c r="AO463" s="107"/>
      <c r="AQ463" s="104">
        <f t="shared" si="832"/>
        <v>0</v>
      </c>
      <c r="AR463" s="104">
        <f t="shared" si="833"/>
        <v>0</v>
      </c>
      <c r="AS463" s="104">
        <f t="shared" si="834"/>
        <v>0</v>
      </c>
      <c r="AT463" s="104">
        <f t="shared" ref="AT463:AT465" si="838">SUM(AQ463,AR463,AS463)</f>
        <v>0</v>
      </c>
      <c r="AU463" s="108">
        <f t="shared" si="835"/>
        <v>0</v>
      </c>
      <c r="AV463" s="108">
        <v>0</v>
      </c>
      <c r="AW463" s="108"/>
      <c r="AX463" s="108"/>
      <c r="AY463" s="108"/>
      <c r="AZ463" s="108"/>
      <c r="BA463" s="109">
        <f t="shared" si="836"/>
        <v>0</v>
      </c>
    </row>
    <row r="464" spans="1:53" ht="14.1" customHeight="1" outlineLevel="2" x14ac:dyDescent="0.2">
      <c r="A464" s="68"/>
      <c r="B464" s="94"/>
      <c r="C464" s="95"/>
      <c r="D464" s="110"/>
      <c r="E464" s="110"/>
      <c r="F464" s="110"/>
      <c r="G464" s="111"/>
      <c r="H464" s="99" t="s">
        <v>51</v>
      </c>
      <c r="I464" s="100"/>
      <c r="J464" s="101"/>
      <c r="K464" s="101"/>
      <c r="L464" s="102" t="str">
        <f>IF(I464&lt;&gt;0,((VLOOKUP(I464,'1. Standard_Cost'!$B$4:$D$8,2)+VLOOKUP(I464,'1. Standard_Cost'!$B$4:$D$8,3))*J464*K464),"0")</f>
        <v>0</v>
      </c>
      <c r="M464" s="102">
        <f>L464*'1. Standard_Cost'!F51</f>
        <v>0</v>
      </c>
      <c r="N464" s="103"/>
      <c r="O464" s="103"/>
      <c r="P464" s="103"/>
      <c r="Q464" s="103"/>
      <c r="R464" s="104">
        <f>+N464*P464*'1. Standard_Cost'!$B$12</f>
        <v>0</v>
      </c>
      <c r="S464" s="104">
        <f>+N464*O464*P464*'1. Standard_Cost'!$C$12</f>
        <v>0</v>
      </c>
      <c r="T464" s="104">
        <f>+N464*P464*Q464*'1. Standard_Cost'!$D$12</f>
        <v>0</v>
      </c>
      <c r="U464" s="104">
        <f>+N464*O464*'1. Standard_Cost'!$E$12</f>
        <v>0</v>
      </c>
      <c r="V464" s="103"/>
      <c r="W464" s="103"/>
      <c r="X464" s="103"/>
      <c r="Y464" s="104">
        <f>+V464*((X464*'1. Standard_Cost'!$B$16)+(W464*X464*'1. Standard_Cost'!$C$16))</f>
        <v>0</v>
      </c>
      <c r="Z464" s="103"/>
      <c r="AA464" s="103"/>
      <c r="AB464" s="104">
        <f>+Z464*'1. Standard_Cost'!$B$20+AA464*'1. Standard_Cost'!$C$20</f>
        <v>0</v>
      </c>
      <c r="AC464" s="105"/>
      <c r="AD464" s="106"/>
      <c r="AE464" s="104">
        <f>SUM(AD464,AC464,AB464,Y464,U464,T464,S464,R464)*'1. Standard_Cost'!B75</f>
        <v>0</v>
      </c>
      <c r="AF464" s="104">
        <f t="shared" si="837"/>
        <v>0</v>
      </c>
      <c r="AG464" s="103"/>
      <c r="AH464" s="103"/>
      <c r="AI464" s="103"/>
      <c r="AJ464" s="107"/>
      <c r="AK464" s="107"/>
      <c r="AL464" s="107"/>
      <c r="AM464" s="104">
        <f>AG464*'1. Standard_Cost'!B71+'Incremental_Cost Year 2021'!AH471*'1. Standard_Cost'!C71+'Incremental_Cost Year 2021'!AI471*'1. Standard_Cost'!D71+'Incremental_Cost Year 2021'!AJ471+'Incremental_Cost Year 2021'!AL471+AK464</f>
        <v>0</v>
      </c>
      <c r="AN464" s="104">
        <f>AM464*'1. Standard_Cost'!C75</f>
        <v>0</v>
      </c>
      <c r="AO464" s="107"/>
      <c r="AQ464" s="104">
        <f t="shared" si="832"/>
        <v>0</v>
      </c>
      <c r="AR464" s="104">
        <f t="shared" si="833"/>
        <v>0</v>
      </c>
      <c r="AS464" s="104">
        <f t="shared" si="834"/>
        <v>0</v>
      </c>
      <c r="AT464" s="104">
        <f t="shared" si="838"/>
        <v>0</v>
      </c>
      <c r="AU464" s="108">
        <f t="shared" si="835"/>
        <v>0</v>
      </c>
      <c r="AV464" s="108"/>
      <c r="AW464" s="108"/>
      <c r="AX464" s="108"/>
      <c r="AY464" s="108"/>
      <c r="AZ464" s="108"/>
      <c r="BA464" s="109">
        <f t="shared" si="836"/>
        <v>0</v>
      </c>
    </row>
    <row r="465" spans="1:53" ht="14.1" customHeight="1" outlineLevel="2" x14ac:dyDescent="0.2">
      <c r="A465" s="68"/>
      <c r="B465" s="94"/>
      <c r="C465" s="95"/>
      <c r="D465" s="110"/>
      <c r="E465" s="110"/>
      <c r="F465" s="110"/>
      <c r="G465" s="111"/>
      <c r="H465" s="112" t="s">
        <v>179</v>
      </c>
      <c r="I465" s="100"/>
      <c r="J465" s="101"/>
      <c r="K465" s="101"/>
      <c r="L465" s="102" t="str">
        <f>IF(I465&lt;&gt;0,((VLOOKUP(I465,'1. Standard_Cost'!$B$4:$D$8,2)+VLOOKUP(I465,'1. Standard_Cost'!$B$4:$D$8,3))*J465*K465),"0")</f>
        <v>0</v>
      </c>
      <c r="M465" s="102">
        <f>L465*'1. Standard_Cost'!F51</f>
        <v>0</v>
      </c>
      <c r="N465" s="103"/>
      <c r="O465" s="103"/>
      <c r="P465" s="103"/>
      <c r="Q465" s="103"/>
      <c r="R465" s="104">
        <f>+N465*P465*'1. Standard_Cost'!$B$12</f>
        <v>0</v>
      </c>
      <c r="S465" s="104">
        <f>+N465*O465*P465*'1. Standard_Cost'!$C$12</f>
        <v>0</v>
      </c>
      <c r="T465" s="104">
        <f>+N465*P465*Q465*'1. Standard_Cost'!$D$12</f>
        <v>0</v>
      </c>
      <c r="U465" s="104">
        <f>+N465*O465*'1. Standard_Cost'!$E$12</f>
        <v>0</v>
      </c>
      <c r="V465" s="103"/>
      <c r="W465" s="103"/>
      <c r="X465" s="103"/>
      <c r="Y465" s="104">
        <f>+V465*((X465*'1. Standard_Cost'!$B$16)+(W465*X465*'1. Standard_Cost'!$C$16))</f>
        <v>0</v>
      </c>
      <c r="Z465" s="103"/>
      <c r="AA465" s="103"/>
      <c r="AB465" s="104">
        <f>+Z465*'1. Standard_Cost'!$B$20+AA465*'1. Standard_Cost'!$C$20</f>
        <v>0</v>
      </c>
      <c r="AC465" s="105"/>
      <c r="AD465" s="106"/>
      <c r="AE465" s="104">
        <f>SUM(AD465,AC465,AB465,Y465,U465,T465,S465,R465)*'1. Standard_Cost'!B75</f>
        <v>0</v>
      </c>
      <c r="AF465" s="104">
        <f t="shared" si="837"/>
        <v>0</v>
      </c>
      <c r="AG465" s="103"/>
      <c r="AH465" s="103"/>
      <c r="AI465" s="103"/>
      <c r="AJ465" s="107"/>
      <c r="AK465" s="107"/>
      <c r="AL465" s="107"/>
      <c r="AM465" s="104">
        <f>AG465*'1. Standard_Cost'!B71+'Incremental_Cost Year 2021'!AH472*'1. Standard_Cost'!C71+'Incremental_Cost Year 2021'!AI472*'1. Standard_Cost'!D71+'Incremental_Cost Year 2021'!AJ472+'Incremental_Cost Year 2021'!AL472+AK465</f>
        <v>0</v>
      </c>
      <c r="AN465" s="104">
        <f>AM465*'1. Standard_Cost'!C75</f>
        <v>0</v>
      </c>
      <c r="AO465" s="107"/>
      <c r="AQ465" s="104">
        <f t="shared" si="832"/>
        <v>0</v>
      </c>
      <c r="AR465" s="104">
        <f t="shared" si="833"/>
        <v>0</v>
      </c>
      <c r="AS465" s="104">
        <f t="shared" si="834"/>
        <v>0</v>
      </c>
      <c r="AT465" s="104">
        <f t="shared" si="838"/>
        <v>0</v>
      </c>
      <c r="AU465" s="108">
        <f t="shared" si="835"/>
        <v>0</v>
      </c>
      <c r="AV465" s="108"/>
      <c r="AW465" s="108"/>
      <c r="AX465" s="108"/>
      <c r="AY465" s="108"/>
      <c r="AZ465" s="108"/>
      <c r="BA465" s="109">
        <f t="shared" si="836"/>
        <v>0</v>
      </c>
    </row>
    <row r="466" spans="1:53" ht="24.6" customHeight="1" outlineLevel="1" x14ac:dyDescent="0.2">
      <c r="A466" s="68"/>
      <c r="B466" s="141"/>
      <c r="C466" s="95"/>
      <c r="D466" s="113" t="s">
        <v>515</v>
      </c>
      <c r="E466" s="113" t="s">
        <v>337</v>
      </c>
      <c r="F466" s="114" t="s">
        <v>154</v>
      </c>
      <c r="G466" s="115" t="s">
        <v>155</v>
      </c>
      <c r="H466" s="122" t="s">
        <v>338</v>
      </c>
      <c r="I466" s="117"/>
      <c r="J466" s="117"/>
      <c r="K466" s="117"/>
      <c r="L466" s="118">
        <f>SUM(L462:L465)</f>
        <v>961200</v>
      </c>
      <c r="M466" s="118">
        <f>SUM(M462:M465)</f>
        <v>160520.40000000002</v>
      </c>
      <c r="N466" s="117"/>
      <c r="O466" s="117"/>
      <c r="P466" s="117"/>
      <c r="Q466" s="117"/>
      <c r="R466" s="119">
        <f>SUM(R462:R465)</f>
        <v>0</v>
      </c>
      <c r="S466" s="119">
        <f>SUM(S462:S465)</f>
        <v>0</v>
      </c>
      <c r="T466" s="119">
        <f>SUM(T462:T465)</f>
        <v>0</v>
      </c>
      <c r="U466" s="119">
        <f>SUM(U462:U465)</f>
        <v>0</v>
      </c>
      <c r="V466" s="117"/>
      <c r="W466" s="117"/>
      <c r="X466" s="117"/>
      <c r="Y466" s="118">
        <f>SUM(Y462:Y465)</f>
        <v>0</v>
      </c>
      <c r="Z466" s="117"/>
      <c r="AA466" s="117"/>
      <c r="AB466" s="118">
        <f t="shared" ref="AB466:AF466" si="839">SUM(AB462:AB465)</f>
        <v>0</v>
      </c>
      <c r="AC466" s="118">
        <f t="shared" si="839"/>
        <v>180</v>
      </c>
      <c r="AD466" s="118">
        <f t="shared" si="839"/>
        <v>0</v>
      </c>
      <c r="AE466" s="118">
        <f t="shared" si="839"/>
        <v>0</v>
      </c>
      <c r="AF466" s="118">
        <f t="shared" si="839"/>
        <v>0</v>
      </c>
      <c r="AG466" s="117"/>
      <c r="AH466" s="117"/>
      <c r="AI466" s="117"/>
      <c r="AJ466" s="119">
        <f>SUM(AJ462:AJ465)</f>
        <v>0</v>
      </c>
      <c r="AK466" s="119">
        <f t="shared" ref="AK466:AN466" si="840">SUM(AK462:AK465)</f>
        <v>0</v>
      </c>
      <c r="AL466" s="119">
        <f t="shared" si="840"/>
        <v>0</v>
      </c>
      <c r="AM466" s="119">
        <f t="shared" si="840"/>
        <v>0</v>
      </c>
      <c r="AN466" s="119">
        <f t="shared" si="840"/>
        <v>0</v>
      </c>
      <c r="AO466" s="116"/>
      <c r="AP466" s="120"/>
      <c r="AQ466" s="121">
        <f t="shared" ref="AQ466:BA466" si="841">SUM(AQ462:AQ465)</f>
        <v>1121720.3999999999</v>
      </c>
      <c r="AR466" s="121">
        <f t="shared" si="841"/>
        <v>0</v>
      </c>
      <c r="AS466" s="121">
        <f t="shared" si="841"/>
        <v>0</v>
      </c>
      <c r="AT466" s="121">
        <f t="shared" si="841"/>
        <v>1121720.3999999999</v>
      </c>
      <c r="AU466" s="121">
        <f t="shared" si="841"/>
        <v>1121720.3999999999</v>
      </c>
      <c r="AV466" s="121">
        <f t="shared" si="841"/>
        <v>0</v>
      </c>
      <c r="AW466" s="121">
        <f t="shared" si="841"/>
        <v>0</v>
      </c>
      <c r="AX466" s="121">
        <f t="shared" si="841"/>
        <v>0</v>
      </c>
      <c r="AY466" s="121">
        <f t="shared" si="841"/>
        <v>0</v>
      </c>
      <c r="AZ466" s="121">
        <f t="shared" si="841"/>
        <v>0</v>
      </c>
      <c r="BA466" s="121">
        <f t="shared" si="841"/>
        <v>0</v>
      </c>
    </row>
    <row r="467" spans="1:53" ht="14.1" customHeight="1" outlineLevel="2" x14ac:dyDescent="0.2">
      <c r="A467" s="68"/>
      <c r="B467" s="94"/>
      <c r="C467" s="95"/>
      <c r="D467" s="96"/>
      <c r="E467" s="96"/>
      <c r="F467" s="97"/>
      <c r="G467" s="98"/>
      <c r="H467" s="99" t="s">
        <v>49</v>
      </c>
      <c r="I467" s="100" t="s">
        <v>4</v>
      </c>
      <c r="J467" s="101">
        <v>2</v>
      </c>
      <c r="K467" s="101">
        <v>2</v>
      </c>
      <c r="L467" s="102">
        <f>IF(I467&lt;&gt;0,((VLOOKUP(I467,'1. Standard_Cost'!$B$4:$D$8,2)+VLOOKUP(I467,'1. Standard_Cost'!$B$4:$D$8,3))*J467*K467),"0")</f>
        <v>320400</v>
      </c>
      <c r="M467" s="102">
        <f>L467*'1. Standard_Cost'!F4</f>
        <v>53506.8</v>
      </c>
      <c r="N467" s="103"/>
      <c r="O467" s="103"/>
      <c r="P467" s="103"/>
      <c r="Q467" s="103"/>
      <c r="R467" s="104">
        <f>+N467*P467*'1. Standard_Cost'!$B$12</f>
        <v>0</v>
      </c>
      <c r="S467" s="104">
        <f>+N467*O467*P467*'1. Standard_Cost'!$C$12</f>
        <v>0</v>
      </c>
      <c r="T467" s="104">
        <f>+N467*P467*Q467*'1. Standard_Cost'!$D$12</f>
        <v>0</v>
      </c>
      <c r="U467" s="104">
        <f>+N467*O467*'1. Standard_Cost'!$E$12</f>
        <v>0</v>
      </c>
      <c r="V467" s="103"/>
      <c r="W467" s="103"/>
      <c r="X467" s="103"/>
      <c r="Y467" s="104">
        <f>+V467*((X467*'1. Standard_Cost'!$B$16)+(W467*X467*'1. Standard_Cost'!$C$16))</f>
        <v>0</v>
      </c>
      <c r="Z467" s="103"/>
      <c r="AA467" s="103"/>
      <c r="AB467" s="104">
        <f>+Z467*'1. Standard_Cost'!$B$20+AA467*'1. Standard_Cost'!$C$20</f>
        <v>0</v>
      </c>
      <c r="AC467" s="105">
        <v>120000</v>
      </c>
      <c r="AD467" s="106"/>
      <c r="AE467" s="104">
        <f>SUM(AD467,AC467,AB467,Y467,U467,T467,S467,R467)*'1. Standard_Cost'!B28</f>
        <v>24000</v>
      </c>
      <c r="AF467" s="104">
        <f>SUM(AD467,AE467)</f>
        <v>24000</v>
      </c>
      <c r="AG467" s="103"/>
      <c r="AH467" s="103"/>
      <c r="AI467" s="103"/>
      <c r="AJ467" s="107"/>
      <c r="AK467" s="107"/>
      <c r="AL467" s="107"/>
      <c r="AM467" s="104">
        <f>AG467*'1. Standard_Cost'!B76+'Incremental_Cost Year 2021'!AH474*'1. Standard_Cost'!C76+'Incremental_Cost Year 2021'!AI474*'1. Standard_Cost'!D76+'Incremental_Cost Year 2021'!AJ474+'Incremental_Cost Year 2021'!AL474+AK467</f>
        <v>0</v>
      </c>
      <c r="AN467" s="104">
        <f>AM467*'1. Standard_Cost'!C80</f>
        <v>0</v>
      </c>
      <c r="AO467" s="107"/>
      <c r="AQ467" s="104">
        <f t="shared" ref="AQ467:AQ470" si="842">L467+M467</f>
        <v>373906.8</v>
      </c>
      <c r="AR467" s="104">
        <f t="shared" ref="AR467:AR470" si="843">AF467</f>
        <v>24000</v>
      </c>
      <c r="AS467" s="104">
        <f t="shared" ref="AS467:AS470" si="844">AM467+AN467</f>
        <v>0</v>
      </c>
      <c r="AT467" s="104">
        <f>SUM(AQ467,AR467,AS467)</f>
        <v>397906.8</v>
      </c>
      <c r="AU467" s="108">
        <f t="shared" ref="AU467:AU470" si="845">AT467</f>
        <v>397906.8</v>
      </c>
      <c r="AV467" s="108"/>
      <c r="AW467" s="108"/>
      <c r="AX467" s="108"/>
      <c r="AY467" s="108"/>
      <c r="AZ467" s="108"/>
      <c r="BA467" s="109">
        <f t="shared" ref="BA467:BA470" si="846">SUM(AU467:AZ467)-AT467</f>
        <v>0</v>
      </c>
    </row>
    <row r="468" spans="1:53" ht="14.1" customHeight="1" outlineLevel="2" x14ac:dyDescent="0.2">
      <c r="A468" s="68"/>
      <c r="B468" s="94"/>
      <c r="C468" s="95"/>
      <c r="D468" s="110"/>
      <c r="E468" s="110"/>
      <c r="F468" s="110"/>
      <c r="G468" s="111"/>
      <c r="H468" s="99" t="s">
        <v>50</v>
      </c>
      <c r="I468" s="100"/>
      <c r="J468" s="101"/>
      <c r="K468" s="101"/>
      <c r="L468" s="102" t="str">
        <f>IF(I468&lt;&gt;0,((VLOOKUP(I468,'1. Standard_Cost'!$B$4:$D$8,2)+VLOOKUP(I468,'1. Standard_Cost'!$B$4:$D$8,3))*J468*K468),"0")</f>
        <v>0</v>
      </c>
      <c r="M468" s="102">
        <f>L468*'1. Standard_Cost'!F56</f>
        <v>0</v>
      </c>
      <c r="N468" s="103"/>
      <c r="O468" s="103"/>
      <c r="P468" s="103"/>
      <c r="Q468" s="103"/>
      <c r="R468" s="104">
        <f>+N468*P468*'1. Standard_Cost'!$B$12</f>
        <v>0</v>
      </c>
      <c r="S468" s="104">
        <f>+N468*O468*P468*'1. Standard_Cost'!$C$12</f>
        <v>0</v>
      </c>
      <c r="T468" s="104">
        <f>+N468*P468*Q468*'1. Standard_Cost'!$D$12</f>
        <v>0</v>
      </c>
      <c r="U468" s="104">
        <f>+N468*O468*'1. Standard_Cost'!$E$12</f>
        <v>0</v>
      </c>
      <c r="V468" s="103"/>
      <c r="W468" s="103"/>
      <c r="X468" s="103"/>
      <c r="Y468" s="104">
        <f>+V468*((X468*'1. Standard_Cost'!$B$16)+(W468*X468*'1. Standard_Cost'!$C$16))</f>
        <v>0</v>
      </c>
      <c r="Z468" s="103"/>
      <c r="AA468" s="103"/>
      <c r="AB468" s="104">
        <f>+Z468*'1. Standard_Cost'!$B$20+AA468*'1. Standard_Cost'!$C$20</f>
        <v>0</v>
      </c>
      <c r="AC468" s="105"/>
      <c r="AD468" s="106"/>
      <c r="AE468" s="104">
        <f>SUM(AD468,AC468,AB468,Y468,U468,T468,S468,R468)*'1. Standard_Cost'!B80</f>
        <v>0</v>
      </c>
      <c r="AF468" s="104">
        <f t="shared" ref="AF468:AF470" si="847">SUM(AD468,AE468)</f>
        <v>0</v>
      </c>
      <c r="AG468" s="103"/>
      <c r="AH468" s="103">
        <v>0</v>
      </c>
      <c r="AI468" s="103">
        <v>0</v>
      </c>
      <c r="AJ468" s="107"/>
      <c r="AK468" s="107"/>
      <c r="AL468" s="107"/>
      <c r="AM468" s="104">
        <f>AG468*'1. Standard_Cost'!B76+'Incremental_Cost Year 2021'!AH475*'1. Standard_Cost'!C76+'Incremental_Cost Year 2021'!AI475*'1. Standard_Cost'!D76+'Incremental_Cost Year 2021'!AJ475+'Incremental_Cost Year 2021'!AL475+AK468</f>
        <v>0</v>
      </c>
      <c r="AN468" s="104">
        <f>AM468*'1. Standard_Cost'!C80</f>
        <v>0</v>
      </c>
      <c r="AO468" s="107"/>
      <c r="AQ468" s="104">
        <f t="shared" si="842"/>
        <v>0</v>
      </c>
      <c r="AR468" s="104">
        <f t="shared" si="843"/>
        <v>0</v>
      </c>
      <c r="AS468" s="104">
        <f t="shared" si="844"/>
        <v>0</v>
      </c>
      <c r="AT468" s="104">
        <f t="shared" ref="AT468:AT470" si="848">SUM(AQ468,AR468,AS468)</f>
        <v>0</v>
      </c>
      <c r="AU468" s="108">
        <f t="shared" si="845"/>
        <v>0</v>
      </c>
      <c r="AV468" s="108">
        <v>0</v>
      </c>
      <c r="AW468" s="108"/>
      <c r="AX468" s="108"/>
      <c r="AY468" s="108"/>
      <c r="AZ468" s="108"/>
      <c r="BA468" s="109">
        <f t="shared" si="846"/>
        <v>0</v>
      </c>
    </row>
    <row r="469" spans="1:53" ht="14.1" customHeight="1" outlineLevel="2" x14ac:dyDescent="0.2">
      <c r="A469" s="68"/>
      <c r="B469" s="94"/>
      <c r="C469" s="95"/>
      <c r="D469" s="110"/>
      <c r="E469" s="110"/>
      <c r="F469" s="110"/>
      <c r="G469" s="111"/>
      <c r="H469" s="99" t="s">
        <v>51</v>
      </c>
      <c r="I469" s="100"/>
      <c r="J469" s="101"/>
      <c r="K469" s="101"/>
      <c r="L469" s="102" t="str">
        <f>IF(I469&lt;&gt;0,((VLOOKUP(I469,'1. Standard_Cost'!$B$4:$D$8,2)+VLOOKUP(I469,'1. Standard_Cost'!$B$4:$D$8,3))*J469*K469),"0")</f>
        <v>0</v>
      </c>
      <c r="M469" s="102">
        <f>L469*'1. Standard_Cost'!F56</f>
        <v>0</v>
      </c>
      <c r="N469" s="103"/>
      <c r="O469" s="103"/>
      <c r="P469" s="103"/>
      <c r="Q469" s="103"/>
      <c r="R469" s="104">
        <f>+N469*P469*'1. Standard_Cost'!$B$12</f>
        <v>0</v>
      </c>
      <c r="S469" s="104">
        <f>+N469*O469*P469*'1. Standard_Cost'!$C$12</f>
        <v>0</v>
      </c>
      <c r="T469" s="104">
        <f>+N469*P469*Q469*'1. Standard_Cost'!$D$12</f>
        <v>0</v>
      </c>
      <c r="U469" s="104">
        <f>+N469*O469*'1. Standard_Cost'!$E$12</f>
        <v>0</v>
      </c>
      <c r="V469" s="103"/>
      <c r="W469" s="103"/>
      <c r="X469" s="103"/>
      <c r="Y469" s="104">
        <f>+V469*((X469*'1. Standard_Cost'!$B$16)+(W469*X469*'1. Standard_Cost'!$C$16))</f>
        <v>0</v>
      </c>
      <c r="Z469" s="103"/>
      <c r="AA469" s="103"/>
      <c r="AB469" s="104">
        <f>+Z469*'1. Standard_Cost'!$B$20+AA469*'1. Standard_Cost'!$C$20</f>
        <v>0</v>
      </c>
      <c r="AC469" s="105"/>
      <c r="AD469" s="106"/>
      <c r="AE469" s="104">
        <f>SUM(AD469,AC469,AB469,Y469,U469,T469,S469,R469)*'1. Standard_Cost'!B80</f>
        <v>0</v>
      </c>
      <c r="AF469" s="104">
        <f t="shared" si="847"/>
        <v>0</v>
      </c>
      <c r="AG469" s="103"/>
      <c r="AH469" s="103"/>
      <c r="AI469" s="103"/>
      <c r="AJ469" s="107"/>
      <c r="AK469" s="107"/>
      <c r="AL469" s="107"/>
      <c r="AM469" s="104">
        <f>AG469*'1. Standard_Cost'!B76+'Incremental_Cost Year 2021'!AH476*'1. Standard_Cost'!C76+'Incremental_Cost Year 2021'!AI476*'1. Standard_Cost'!D76+'Incremental_Cost Year 2021'!AJ476+'Incremental_Cost Year 2021'!AL476+AK469</f>
        <v>0</v>
      </c>
      <c r="AN469" s="104">
        <f>AM469*'1. Standard_Cost'!C80</f>
        <v>0</v>
      </c>
      <c r="AO469" s="107"/>
      <c r="AQ469" s="104">
        <f t="shared" si="842"/>
        <v>0</v>
      </c>
      <c r="AR469" s="104">
        <f t="shared" si="843"/>
        <v>0</v>
      </c>
      <c r="AS469" s="104">
        <f t="shared" si="844"/>
        <v>0</v>
      </c>
      <c r="AT469" s="104">
        <f t="shared" si="848"/>
        <v>0</v>
      </c>
      <c r="AU469" s="108">
        <f t="shared" si="845"/>
        <v>0</v>
      </c>
      <c r="AV469" s="108"/>
      <c r="AW469" s="108"/>
      <c r="AX469" s="108"/>
      <c r="AY469" s="108"/>
      <c r="AZ469" s="108"/>
      <c r="BA469" s="109">
        <f t="shared" si="846"/>
        <v>0</v>
      </c>
    </row>
    <row r="470" spans="1:53" ht="14.1" customHeight="1" outlineLevel="2" x14ac:dyDescent="0.2">
      <c r="A470" s="68"/>
      <c r="B470" s="94"/>
      <c r="C470" s="95"/>
      <c r="D470" s="110"/>
      <c r="E470" s="110"/>
      <c r="F470" s="110"/>
      <c r="G470" s="111"/>
      <c r="H470" s="112" t="s">
        <v>179</v>
      </c>
      <c r="I470" s="100"/>
      <c r="J470" s="101"/>
      <c r="K470" s="101"/>
      <c r="L470" s="102" t="str">
        <f>IF(I470&lt;&gt;0,((VLOOKUP(I470,'1. Standard_Cost'!$B$4:$D$8,2)+VLOOKUP(I470,'1. Standard_Cost'!$B$4:$D$8,3))*J470*K470),"0")</f>
        <v>0</v>
      </c>
      <c r="M470" s="102">
        <f>L470*'1. Standard_Cost'!F56</f>
        <v>0</v>
      </c>
      <c r="N470" s="103"/>
      <c r="O470" s="103"/>
      <c r="P470" s="103"/>
      <c r="Q470" s="103"/>
      <c r="R470" s="104">
        <f>+N470*P470*'1. Standard_Cost'!$B$12</f>
        <v>0</v>
      </c>
      <c r="S470" s="104">
        <f>+N470*O470*P470*'1. Standard_Cost'!$C$12</f>
        <v>0</v>
      </c>
      <c r="T470" s="104">
        <f>+N470*P470*Q470*'1. Standard_Cost'!$D$12</f>
        <v>0</v>
      </c>
      <c r="U470" s="104">
        <f>+N470*O470*'1. Standard_Cost'!$E$12</f>
        <v>0</v>
      </c>
      <c r="V470" s="103"/>
      <c r="W470" s="103"/>
      <c r="X470" s="103"/>
      <c r="Y470" s="104">
        <f>+V470*((X470*'1. Standard_Cost'!$B$16)+(W470*X470*'1. Standard_Cost'!$C$16))</f>
        <v>0</v>
      </c>
      <c r="Z470" s="103"/>
      <c r="AA470" s="103"/>
      <c r="AB470" s="104">
        <f>+Z470*'1. Standard_Cost'!$B$20+AA470*'1. Standard_Cost'!$C$20</f>
        <v>0</v>
      </c>
      <c r="AC470" s="105"/>
      <c r="AD470" s="106"/>
      <c r="AE470" s="104">
        <f>SUM(AD470,AC470,AB470,Y470,U470,T470,S470,R470)*'1. Standard_Cost'!B80</f>
        <v>0</v>
      </c>
      <c r="AF470" s="104">
        <f t="shared" si="847"/>
        <v>0</v>
      </c>
      <c r="AG470" s="103"/>
      <c r="AH470" s="103"/>
      <c r="AI470" s="103"/>
      <c r="AJ470" s="107"/>
      <c r="AK470" s="107"/>
      <c r="AL470" s="107"/>
      <c r="AM470" s="104">
        <f>AG470*'1. Standard_Cost'!B76+'Incremental_Cost Year 2021'!AH477*'1. Standard_Cost'!C76+'Incremental_Cost Year 2021'!AI477*'1. Standard_Cost'!D76+'Incremental_Cost Year 2021'!AJ477+'Incremental_Cost Year 2021'!AL477+AK470</f>
        <v>0</v>
      </c>
      <c r="AN470" s="104">
        <f>AM470*'1. Standard_Cost'!C80</f>
        <v>0</v>
      </c>
      <c r="AO470" s="107"/>
      <c r="AQ470" s="104">
        <f t="shared" si="842"/>
        <v>0</v>
      </c>
      <c r="AR470" s="104">
        <f t="shared" si="843"/>
        <v>0</v>
      </c>
      <c r="AS470" s="104">
        <f t="shared" si="844"/>
        <v>0</v>
      </c>
      <c r="AT470" s="104">
        <f t="shared" si="848"/>
        <v>0</v>
      </c>
      <c r="AU470" s="108">
        <f t="shared" si="845"/>
        <v>0</v>
      </c>
      <c r="AV470" s="108"/>
      <c r="AW470" s="108"/>
      <c r="AX470" s="108"/>
      <c r="AY470" s="108"/>
      <c r="AZ470" s="108"/>
      <c r="BA470" s="109">
        <f t="shared" si="846"/>
        <v>0</v>
      </c>
    </row>
    <row r="471" spans="1:53" ht="24.6" customHeight="1" outlineLevel="1" x14ac:dyDescent="0.2">
      <c r="A471" s="68"/>
      <c r="B471" s="141"/>
      <c r="C471" s="95"/>
      <c r="D471" s="113" t="s">
        <v>515</v>
      </c>
      <c r="E471" s="113" t="s">
        <v>796</v>
      </c>
      <c r="F471" s="114" t="s">
        <v>154</v>
      </c>
      <c r="G471" s="115" t="s">
        <v>155</v>
      </c>
      <c r="H471" s="122" t="s">
        <v>339</v>
      </c>
      <c r="I471" s="117"/>
      <c r="J471" s="117"/>
      <c r="K471" s="117"/>
      <c r="L471" s="118">
        <f>SUM(L467:L470)</f>
        <v>320400</v>
      </c>
      <c r="M471" s="118">
        <f>SUM(M467:M470)</f>
        <v>53506.8</v>
      </c>
      <c r="N471" s="117"/>
      <c r="O471" s="117"/>
      <c r="P471" s="117"/>
      <c r="Q471" s="117"/>
      <c r="R471" s="119">
        <f>SUM(R467:R470)</f>
        <v>0</v>
      </c>
      <c r="S471" s="119">
        <f>SUM(S467:S470)</f>
        <v>0</v>
      </c>
      <c r="T471" s="119">
        <f>SUM(T467:T470)</f>
        <v>0</v>
      </c>
      <c r="U471" s="119">
        <f>SUM(U467:U470)</f>
        <v>0</v>
      </c>
      <c r="V471" s="117"/>
      <c r="W471" s="117"/>
      <c r="X471" s="117"/>
      <c r="Y471" s="118">
        <f>SUM(Y467:Y470)</f>
        <v>0</v>
      </c>
      <c r="Z471" s="117"/>
      <c r="AA471" s="117"/>
      <c r="AB471" s="118">
        <f t="shared" ref="AB471:AF471" si="849">SUM(AB467:AB470)</f>
        <v>0</v>
      </c>
      <c r="AC471" s="118">
        <f t="shared" si="849"/>
        <v>120000</v>
      </c>
      <c r="AD471" s="118">
        <f t="shared" si="849"/>
        <v>0</v>
      </c>
      <c r="AE471" s="118">
        <f t="shared" si="849"/>
        <v>24000</v>
      </c>
      <c r="AF471" s="118">
        <f t="shared" si="849"/>
        <v>24000</v>
      </c>
      <c r="AG471" s="117"/>
      <c r="AH471" s="117"/>
      <c r="AI471" s="117"/>
      <c r="AJ471" s="119">
        <f>SUM(AJ467:AJ470)</f>
        <v>0</v>
      </c>
      <c r="AK471" s="119">
        <f t="shared" ref="AK471:AN471" si="850">SUM(AK467:AK470)</f>
        <v>0</v>
      </c>
      <c r="AL471" s="119">
        <f t="shared" si="850"/>
        <v>0</v>
      </c>
      <c r="AM471" s="119">
        <f t="shared" si="850"/>
        <v>0</v>
      </c>
      <c r="AN471" s="119">
        <f t="shared" si="850"/>
        <v>0</v>
      </c>
      <c r="AO471" s="116"/>
      <c r="AP471" s="120"/>
      <c r="AQ471" s="121">
        <f t="shared" ref="AQ471:BA471" si="851">SUM(AQ467:AQ470)</f>
        <v>373906.8</v>
      </c>
      <c r="AR471" s="121">
        <f t="shared" si="851"/>
        <v>24000</v>
      </c>
      <c r="AS471" s="121">
        <f t="shared" si="851"/>
        <v>0</v>
      </c>
      <c r="AT471" s="121">
        <f t="shared" si="851"/>
        <v>397906.8</v>
      </c>
      <c r="AU471" s="121">
        <f t="shared" si="851"/>
        <v>397906.8</v>
      </c>
      <c r="AV471" s="121">
        <f t="shared" si="851"/>
        <v>0</v>
      </c>
      <c r="AW471" s="121">
        <f t="shared" si="851"/>
        <v>0</v>
      </c>
      <c r="AX471" s="121">
        <f t="shared" si="851"/>
        <v>0</v>
      </c>
      <c r="AY471" s="121">
        <f t="shared" si="851"/>
        <v>0</v>
      </c>
      <c r="AZ471" s="121">
        <f t="shared" si="851"/>
        <v>0</v>
      </c>
      <c r="BA471" s="121">
        <f t="shared" si="851"/>
        <v>0</v>
      </c>
    </row>
    <row r="472" spans="1:53" ht="14.1" customHeight="1" outlineLevel="2" x14ac:dyDescent="0.2">
      <c r="A472" s="68"/>
      <c r="B472" s="94"/>
      <c r="C472" s="95"/>
      <c r="D472" s="96"/>
      <c r="E472" s="96"/>
      <c r="F472" s="97"/>
      <c r="G472" s="98"/>
      <c r="H472" s="99" t="s">
        <v>49</v>
      </c>
      <c r="I472" s="100" t="s">
        <v>4</v>
      </c>
      <c r="J472" s="101">
        <v>3</v>
      </c>
      <c r="K472" s="101">
        <v>2</v>
      </c>
      <c r="L472" s="102">
        <f>IF(I472&lt;&gt;0,((VLOOKUP(I472,'1. Standard_Cost'!$B$4:$D$8,2)+VLOOKUP(I472,'1. Standard_Cost'!$B$4:$D$8,3))*J472*K472),"0")</f>
        <v>480600</v>
      </c>
      <c r="M472" s="102">
        <f>L472*'1. Standard_Cost'!F4</f>
        <v>80260.200000000012</v>
      </c>
      <c r="N472" s="103"/>
      <c r="O472" s="103"/>
      <c r="P472" s="103"/>
      <c r="Q472" s="103"/>
      <c r="R472" s="104">
        <f>+N472*P472*'1. Standard_Cost'!$B$12</f>
        <v>0</v>
      </c>
      <c r="S472" s="104">
        <f>+N472*O472*P472*'1. Standard_Cost'!$C$12</f>
        <v>0</v>
      </c>
      <c r="T472" s="104">
        <f>+N472*P472*Q472*'1. Standard_Cost'!$D$12</f>
        <v>0</v>
      </c>
      <c r="U472" s="104">
        <f>+N472*O472*'1. Standard_Cost'!$E$12</f>
        <v>0</v>
      </c>
      <c r="V472" s="103"/>
      <c r="W472" s="103"/>
      <c r="X472" s="103"/>
      <c r="Y472" s="104">
        <f>+V472*((X472*'1. Standard_Cost'!$B$16)+(W472*X472*'1. Standard_Cost'!$C$16))</f>
        <v>0</v>
      </c>
      <c r="Z472" s="103"/>
      <c r="AA472" s="103"/>
      <c r="AB472" s="104">
        <f>+Z472*'1. Standard_Cost'!$B$20+AA472*'1. Standard_Cost'!$C$20</f>
        <v>0</v>
      </c>
      <c r="AC472" s="105">
        <v>90000</v>
      </c>
      <c r="AD472" s="106"/>
      <c r="AE472" s="104">
        <f>SUM(AD472,AC472,AB472,Y472,U472,T472,S472,R472)*'1. Standard_Cost'!B28</f>
        <v>18000</v>
      </c>
      <c r="AF472" s="104">
        <f>SUM(AD472,AE472)</f>
        <v>18000</v>
      </c>
      <c r="AG472" s="103"/>
      <c r="AH472" s="103"/>
      <c r="AI472" s="103"/>
      <c r="AJ472" s="107"/>
      <c r="AK472" s="107"/>
      <c r="AL472" s="107"/>
      <c r="AM472" s="104">
        <f>AG472*'1. Standard_Cost'!B81+'Incremental_Cost Year 2021'!AH479*'1. Standard_Cost'!C81+'Incremental_Cost Year 2021'!AI479*'1. Standard_Cost'!D81+'Incremental_Cost Year 2021'!AJ479+'Incremental_Cost Year 2021'!AL479+AK472</f>
        <v>0</v>
      </c>
      <c r="AN472" s="104">
        <f>AM472*'1. Standard_Cost'!C85</f>
        <v>0</v>
      </c>
      <c r="AO472" s="107"/>
      <c r="AQ472" s="104">
        <f t="shared" ref="AQ472:AQ475" si="852">L472+M472</f>
        <v>560860.19999999995</v>
      </c>
      <c r="AR472" s="104">
        <f t="shared" ref="AR472:AR475" si="853">AF472</f>
        <v>18000</v>
      </c>
      <c r="AS472" s="104">
        <f t="shared" ref="AS472:AS475" si="854">AM472+AN472</f>
        <v>0</v>
      </c>
      <c r="AT472" s="104">
        <f>SUM(AQ472,AR472,AS472)</f>
        <v>578860.19999999995</v>
      </c>
      <c r="AU472" s="108">
        <f t="shared" ref="AU472:AU475" si="855">AT472</f>
        <v>578860.19999999995</v>
      </c>
      <c r="AV472" s="108"/>
      <c r="AW472" s="108"/>
      <c r="AX472" s="108"/>
      <c r="AY472" s="108"/>
      <c r="AZ472" s="108"/>
      <c r="BA472" s="109">
        <f t="shared" ref="BA472:BA475" si="856">SUM(AU472:AZ472)-AT472</f>
        <v>0</v>
      </c>
    </row>
    <row r="473" spans="1:53" ht="14.1" customHeight="1" outlineLevel="2" x14ac:dyDescent="0.2">
      <c r="A473" s="68"/>
      <c r="B473" s="94"/>
      <c r="C473" s="95"/>
      <c r="D473" s="110"/>
      <c r="E473" s="110"/>
      <c r="F473" s="110"/>
      <c r="G473" s="111"/>
      <c r="H473" s="99" t="s">
        <v>50</v>
      </c>
      <c r="I473" s="100"/>
      <c r="J473" s="101"/>
      <c r="K473" s="101"/>
      <c r="L473" s="102" t="str">
        <f>IF(I473&lt;&gt;0,((VLOOKUP(I473,'1. Standard_Cost'!$B$4:$D$8,2)+VLOOKUP(I473,'1. Standard_Cost'!$B$4:$D$8,3))*J473*K473),"0")</f>
        <v>0</v>
      </c>
      <c r="M473" s="102">
        <f>L473*'1. Standard_Cost'!F61</f>
        <v>0</v>
      </c>
      <c r="N473" s="103"/>
      <c r="O473" s="103"/>
      <c r="P473" s="103"/>
      <c r="Q473" s="103"/>
      <c r="R473" s="104">
        <f>+N473*P473*'1. Standard_Cost'!$B$12</f>
        <v>0</v>
      </c>
      <c r="S473" s="104">
        <f>+N473*O473*P473*'1. Standard_Cost'!$C$12</f>
        <v>0</v>
      </c>
      <c r="T473" s="104">
        <f>+N473*P473*Q473*'1. Standard_Cost'!$D$12</f>
        <v>0</v>
      </c>
      <c r="U473" s="104">
        <f>+N473*O473*'1. Standard_Cost'!$E$12</f>
        <v>0</v>
      </c>
      <c r="V473" s="103"/>
      <c r="W473" s="103"/>
      <c r="X473" s="103"/>
      <c r="Y473" s="104">
        <f>+V473*((X473*'1. Standard_Cost'!$B$16)+(W473*X473*'1. Standard_Cost'!$C$16))</f>
        <v>0</v>
      </c>
      <c r="Z473" s="103"/>
      <c r="AA473" s="103"/>
      <c r="AB473" s="104">
        <f>+Z473*'1. Standard_Cost'!$B$20+AA473*'1. Standard_Cost'!$C$20</f>
        <v>0</v>
      </c>
      <c r="AC473" s="105"/>
      <c r="AD473" s="106"/>
      <c r="AE473" s="104">
        <f>SUM(AD473,AC473,AB473,Y473,U473,T473,S473,R473)*'1. Standard_Cost'!B85</f>
        <v>0</v>
      </c>
      <c r="AF473" s="104">
        <f t="shared" ref="AF473:AF475" si="857">SUM(AD473,AE473)</f>
        <v>0</v>
      </c>
      <c r="AG473" s="103"/>
      <c r="AH473" s="103">
        <v>0</v>
      </c>
      <c r="AI473" s="103">
        <v>0</v>
      </c>
      <c r="AJ473" s="107"/>
      <c r="AK473" s="107"/>
      <c r="AL473" s="107"/>
      <c r="AM473" s="104">
        <f>AG473*'1. Standard_Cost'!B81+'Incremental_Cost Year 2021'!AH480*'1. Standard_Cost'!C81+'Incremental_Cost Year 2021'!AI480*'1. Standard_Cost'!D81+'Incremental_Cost Year 2021'!AJ480+'Incremental_Cost Year 2021'!AL480+AK473</f>
        <v>0</v>
      </c>
      <c r="AN473" s="104">
        <f>AM473*'1. Standard_Cost'!C85</f>
        <v>0</v>
      </c>
      <c r="AO473" s="107"/>
      <c r="AQ473" s="104">
        <f t="shared" si="852"/>
        <v>0</v>
      </c>
      <c r="AR473" s="104">
        <f t="shared" si="853"/>
        <v>0</v>
      </c>
      <c r="AS473" s="104">
        <f t="shared" si="854"/>
        <v>0</v>
      </c>
      <c r="AT473" s="104">
        <f t="shared" ref="AT473:AT475" si="858">SUM(AQ473,AR473,AS473)</f>
        <v>0</v>
      </c>
      <c r="AU473" s="108">
        <f t="shared" si="855"/>
        <v>0</v>
      </c>
      <c r="AV473" s="108">
        <v>0</v>
      </c>
      <c r="AW473" s="108"/>
      <c r="AX473" s="108"/>
      <c r="AY473" s="108"/>
      <c r="AZ473" s="108"/>
      <c r="BA473" s="109">
        <f t="shared" si="856"/>
        <v>0</v>
      </c>
    </row>
    <row r="474" spans="1:53" ht="14.1" customHeight="1" outlineLevel="2" x14ac:dyDescent="0.2">
      <c r="A474" s="68"/>
      <c r="B474" s="94"/>
      <c r="C474" s="95"/>
      <c r="D474" s="110"/>
      <c r="E474" s="110"/>
      <c r="F474" s="110"/>
      <c r="G474" s="111"/>
      <c r="H474" s="99" t="s">
        <v>51</v>
      </c>
      <c r="I474" s="100"/>
      <c r="J474" s="101"/>
      <c r="K474" s="101"/>
      <c r="L474" s="102" t="str">
        <f>IF(I474&lt;&gt;0,((VLOOKUP(I474,'1. Standard_Cost'!$B$4:$D$8,2)+VLOOKUP(I474,'1. Standard_Cost'!$B$4:$D$8,3))*J474*K474),"0")</f>
        <v>0</v>
      </c>
      <c r="M474" s="102">
        <f>L474*'1. Standard_Cost'!F61</f>
        <v>0</v>
      </c>
      <c r="N474" s="103"/>
      <c r="O474" s="103"/>
      <c r="P474" s="103"/>
      <c r="Q474" s="103"/>
      <c r="R474" s="104">
        <f>+N474*P474*'1. Standard_Cost'!$B$12</f>
        <v>0</v>
      </c>
      <c r="S474" s="104">
        <f>+N474*O474*P474*'1. Standard_Cost'!$C$12</f>
        <v>0</v>
      </c>
      <c r="T474" s="104">
        <f>+N474*P474*Q474*'1. Standard_Cost'!$D$12</f>
        <v>0</v>
      </c>
      <c r="U474" s="104">
        <f>+N474*O474*'1. Standard_Cost'!$E$12</f>
        <v>0</v>
      </c>
      <c r="V474" s="103"/>
      <c r="W474" s="103"/>
      <c r="X474" s="103"/>
      <c r="Y474" s="104">
        <f>+V474*((X474*'1. Standard_Cost'!$B$16)+(W474*X474*'1. Standard_Cost'!$C$16))</f>
        <v>0</v>
      </c>
      <c r="Z474" s="103"/>
      <c r="AA474" s="103"/>
      <c r="AB474" s="104">
        <f>+Z474*'1. Standard_Cost'!$B$20+AA474*'1. Standard_Cost'!$C$20</f>
        <v>0</v>
      </c>
      <c r="AC474" s="105"/>
      <c r="AD474" s="106"/>
      <c r="AE474" s="104">
        <f>SUM(AD474,AC474,AB474,Y474,U474,T474,S474,R474)*'1. Standard_Cost'!B85</f>
        <v>0</v>
      </c>
      <c r="AF474" s="104">
        <f t="shared" si="857"/>
        <v>0</v>
      </c>
      <c r="AG474" s="103"/>
      <c r="AH474" s="103"/>
      <c r="AI474" s="103"/>
      <c r="AJ474" s="107"/>
      <c r="AK474" s="107"/>
      <c r="AL474" s="107"/>
      <c r="AM474" s="104">
        <f>AG474*'1. Standard_Cost'!B81+'Incremental_Cost Year 2021'!AH481*'1. Standard_Cost'!C81+'Incremental_Cost Year 2021'!AI481*'1. Standard_Cost'!D81+'Incremental_Cost Year 2021'!AJ481+'Incremental_Cost Year 2021'!AL481+AK474</f>
        <v>0</v>
      </c>
      <c r="AN474" s="104">
        <f>AM474*'1. Standard_Cost'!C85</f>
        <v>0</v>
      </c>
      <c r="AO474" s="107"/>
      <c r="AQ474" s="104">
        <f t="shared" si="852"/>
        <v>0</v>
      </c>
      <c r="AR474" s="104">
        <f t="shared" si="853"/>
        <v>0</v>
      </c>
      <c r="AS474" s="104">
        <f t="shared" si="854"/>
        <v>0</v>
      </c>
      <c r="AT474" s="104">
        <f t="shared" si="858"/>
        <v>0</v>
      </c>
      <c r="AU474" s="108">
        <f t="shared" si="855"/>
        <v>0</v>
      </c>
      <c r="AV474" s="108"/>
      <c r="AW474" s="108"/>
      <c r="AX474" s="108"/>
      <c r="AY474" s="108"/>
      <c r="AZ474" s="108"/>
      <c r="BA474" s="109">
        <f t="shared" si="856"/>
        <v>0</v>
      </c>
    </row>
    <row r="475" spans="1:53" ht="14.1" customHeight="1" outlineLevel="2" x14ac:dyDescent="0.2">
      <c r="A475" s="68"/>
      <c r="B475" s="94"/>
      <c r="C475" s="95"/>
      <c r="D475" s="110"/>
      <c r="E475" s="110"/>
      <c r="F475" s="110"/>
      <c r="G475" s="111"/>
      <c r="H475" s="112" t="s">
        <v>179</v>
      </c>
      <c r="I475" s="100"/>
      <c r="J475" s="101"/>
      <c r="K475" s="101"/>
      <c r="L475" s="102" t="str">
        <f>IF(I475&lt;&gt;0,((VLOOKUP(I475,'1. Standard_Cost'!$B$4:$D$8,2)+VLOOKUP(I475,'1. Standard_Cost'!$B$4:$D$8,3))*J475*K475),"0")</f>
        <v>0</v>
      </c>
      <c r="M475" s="102">
        <f>L475*'1. Standard_Cost'!F61</f>
        <v>0</v>
      </c>
      <c r="N475" s="103"/>
      <c r="O475" s="103"/>
      <c r="P475" s="103"/>
      <c r="Q475" s="103"/>
      <c r="R475" s="104">
        <f>+N475*P475*'1. Standard_Cost'!$B$12</f>
        <v>0</v>
      </c>
      <c r="S475" s="104">
        <f>+N475*O475*P475*'1. Standard_Cost'!$C$12</f>
        <v>0</v>
      </c>
      <c r="T475" s="104">
        <f>+N475*P475*Q475*'1. Standard_Cost'!$D$12</f>
        <v>0</v>
      </c>
      <c r="U475" s="104">
        <f>+N475*O475*'1. Standard_Cost'!$E$12</f>
        <v>0</v>
      </c>
      <c r="V475" s="103"/>
      <c r="W475" s="103"/>
      <c r="X475" s="103"/>
      <c r="Y475" s="104">
        <f>+V475*((X475*'1. Standard_Cost'!$B$16)+(W475*X475*'1. Standard_Cost'!$C$16))</f>
        <v>0</v>
      </c>
      <c r="Z475" s="103"/>
      <c r="AA475" s="103"/>
      <c r="AB475" s="104">
        <f>+Z475*'1. Standard_Cost'!$B$20+AA475*'1. Standard_Cost'!$C$20</f>
        <v>0</v>
      </c>
      <c r="AC475" s="105"/>
      <c r="AD475" s="106"/>
      <c r="AE475" s="104">
        <f>SUM(AD475,AC475,AB475,Y475,U475,T475,S475,R475)*'1. Standard_Cost'!B85</f>
        <v>0</v>
      </c>
      <c r="AF475" s="104">
        <f t="shared" si="857"/>
        <v>0</v>
      </c>
      <c r="AG475" s="103"/>
      <c r="AH475" s="103"/>
      <c r="AI475" s="103"/>
      <c r="AJ475" s="107"/>
      <c r="AK475" s="107"/>
      <c r="AL475" s="107"/>
      <c r="AM475" s="104">
        <f>AG475*'1. Standard_Cost'!B81+'Incremental_Cost Year 2021'!AH482*'1. Standard_Cost'!C81+'Incremental_Cost Year 2021'!AI482*'1. Standard_Cost'!D81+'Incremental_Cost Year 2021'!AJ482+'Incremental_Cost Year 2021'!AL482+AK475</f>
        <v>0</v>
      </c>
      <c r="AN475" s="104">
        <f>AM475*'1. Standard_Cost'!C85</f>
        <v>0</v>
      </c>
      <c r="AO475" s="107"/>
      <c r="AQ475" s="104">
        <f t="shared" si="852"/>
        <v>0</v>
      </c>
      <c r="AR475" s="104">
        <f t="shared" si="853"/>
        <v>0</v>
      </c>
      <c r="AS475" s="104">
        <f t="shared" si="854"/>
        <v>0</v>
      </c>
      <c r="AT475" s="104">
        <f t="shared" si="858"/>
        <v>0</v>
      </c>
      <c r="AU475" s="108">
        <f t="shared" si="855"/>
        <v>0</v>
      </c>
      <c r="AV475" s="108"/>
      <c r="AW475" s="108"/>
      <c r="AX475" s="108"/>
      <c r="AY475" s="108"/>
      <c r="AZ475" s="108"/>
      <c r="BA475" s="109">
        <f t="shared" si="856"/>
        <v>0</v>
      </c>
    </row>
    <row r="476" spans="1:53" ht="24.6" customHeight="1" outlineLevel="1" x14ac:dyDescent="0.2">
      <c r="A476" s="68"/>
      <c r="B476" s="141"/>
      <c r="C476" s="95"/>
      <c r="D476" s="113" t="s">
        <v>515</v>
      </c>
      <c r="E476" s="113" t="s">
        <v>340</v>
      </c>
      <c r="F476" s="114" t="s">
        <v>154</v>
      </c>
      <c r="G476" s="115" t="s">
        <v>155</v>
      </c>
      <c r="H476" s="122" t="s">
        <v>341</v>
      </c>
      <c r="I476" s="117"/>
      <c r="J476" s="117"/>
      <c r="K476" s="117"/>
      <c r="L476" s="118">
        <f>SUM(L472:L475)</f>
        <v>480600</v>
      </c>
      <c r="M476" s="118">
        <f>SUM(M472:M475)</f>
        <v>80260.200000000012</v>
      </c>
      <c r="N476" s="117"/>
      <c r="O476" s="117"/>
      <c r="P476" s="117"/>
      <c r="Q476" s="117"/>
      <c r="R476" s="119">
        <f>SUM(R472:R475)</f>
        <v>0</v>
      </c>
      <c r="S476" s="119">
        <f>SUM(S472:S475)</f>
        <v>0</v>
      </c>
      <c r="T476" s="119">
        <f>SUM(T472:T475)</f>
        <v>0</v>
      </c>
      <c r="U476" s="119">
        <f>SUM(U472:U475)</f>
        <v>0</v>
      </c>
      <c r="V476" s="117"/>
      <c r="W476" s="117"/>
      <c r="X476" s="117"/>
      <c r="Y476" s="118">
        <f>SUM(Y472:Y475)</f>
        <v>0</v>
      </c>
      <c r="Z476" s="117"/>
      <c r="AA476" s="117"/>
      <c r="AB476" s="118">
        <f t="shared" ref="AB476:AF476" si="859">SUM(AB472:AB475)</f>
        <v>0</v>
      </c>
      <c r="AC476" s="118">
        <f t="shared" si="859"/>
        <v>90000</v>
      </c>
      <c r="AD476" s="118">
        <f t="shared" si="859"/>
        <v>0</v>
      </c>
      <c r="AE476" s="118">
        <f t="shared" si="859"/>
        <v>18000</v>
      </c>
      <c r="AF476" s="118">
        <f t="shared" si="859"/>
        <v>18000</v>
      </c>
      <c r="AG476" s="117"/>
      <c r="AH476" s="117"/>
      <c r="AI476" s="117"/>
      <c r="AJ476" s="119">
        <f>SUM(AJ472:AJ475)</f>
        <v>0</v>
      </c>
      <c r="AK476" s="119">
        <f t="shared" ref="AK476:AN476" si="860">SUM(AK472:AK475)</f>
        <v>0</v>
      </c>
      <c r="AL476" s="119">
        <f t="shared" si="860"/>
        <v>0</v>
      </c>
      <c r="AM476" s="119">
        <f t="shared" si="860"/>
        <v>0</v>
      </c>
      <c r="AN476" s="119">
        <f t="shared" si="860"/>
        <v>0</v>
      </c>
      <c r="AO476" s="116"/>
      <c r="AP476" s="120"/>
      <c r="AQ476" s="121">
        <f t="shared" ref="AQ476:BA476" si="861">SUM(AQ472:AQ475)</f>
        <v>560860.19999999995</v>
      </c>
      <c r="AR476" s="121">
        <f t="shared" si="861"/>
        <v>18000</v>
      </c>
      <c r="AS476" s="121">
        <f t="shared" si="861"/>
        <v>0</v>
      </c>
      <c r="AT476" s="121">
        <f t="shared" si="861"/>
        <v>578860.19999999995</v>
      </c>
      <c r="AU476" s="121">
        <f t="shared" si="861"/>
        <v>578860.19999999995</v>
      </c>
      <c r="AV476" s="121">
        <f t="shared" si="861"/>
        <v>0</v>
      </c>
      <c r="AW476" s="121">
        <f t="shared" si="861"/>
        <v>0</v>
      </c>
      <c r="AX476" s="121">
        <f t="shared" si="861"/>
        <v>0</v>
      </c>
      <c r="AY476" s="121">
        <f t="shared" si="861"/>
        <v>0</v>
      </c>
      <c r="AZ476" s="121">
        <f t="shared" si="861"/>
        <v>0</v>
      </c>
      <c r="BA476" s="121">
        <f t="shared" si="861"/>
        <v>0</v>
      </c>
    </row>
    <row r="477" spans="1:53" ht="14.1" customHeight="1" outlineLevel="2" x14ac:dyDescent="0.2">
      <c r="A477" s="68"/>
      <c r="B477" s="94"/>
      <c r="C477" s="250"/>
      <c r="D477" s="96"/>
      <c r="E477" s="96"/>
      <c r="F477" s="97"/>
      <c r="G477" s="98"/>
      <c r="H477" s="99" t="s">
        <v>49</v>
      </c>
      <c r="I477" s="100"/>
      <c r="J477" s="101"/>
      <c r="K477" s="101"/>
      <c r="L477" s="102" t="str">
        <f>IF(I477&lt;&gt;0,((VLOOKUP(I477,'1. Standard_Cost'!$B$4:$D$8,2)+VLOOKUP(I477,'1. Standard_Cost'!$B$4:$D$8,3))*J477*K477),"0")</f>
        <v>0</v>
      </c>
      <c r="M477" s="102">
        <f>L477*'1. Standard_Cost'!F76</f>
        <v>0</v>
      </c>
      <c r="N477" s="103"/>
      <c r="O477" s="103"/>
      <c r="P477" s="103"/>
      <c r="Q477" s="103"/>
      <c r="R477" s="104">
        <f>+N477*P477*'1. Standard_Cost'!$B$12</f>
        <v>0</v>
      </c>
      <c r="S477" s="104">
        <f>+N477*O477*P477*'1. Standard_Cost'!$C$12</f>
        <v>0</v>
      </c>
      <c r="T477" s="104">
        <f>+N477*P477*Q477*'1. Standard_Cost'!$D$12</f>
        <v>0</v>
      </c>
      <c r="U477" s="104">
        <f>+N477*O477*'1. Standard_Cost'!$E$12</f>
        <v>0</v>
      </c>
      <c r="V477" s="103"/>
      <c r="W477" s="103"/>
      <c r="X477" s="103"/>
      <c r="Y477" s="104">
        <f>+V477*((X477*'1. Standard_Cost'!$B$16)+(W477*X477*'1. Standard_Cost'!$C$16))</f>
        <v>0</v>
      </c>
      <c r="Z477" s="103"/>
      <c r="AA477" s="103"/>
      <c r="AB477" s="104">
        <f>+Z477*'1. Standard_Cost'!$B$20+AA477*'1. Standard_Cost'!$C$20</f>
        <v>0</v>
      </c>
      <c r="AC477" s="105"/>
      <c r="AD477" s="106"/>
      <c r="AE477" s="104">
        <f>SUM(AD477,AC477,AB477,Y477,U477,T477,S477,R477)*'1. Standard_Cost'!B100</f>
        <v>0</v>
      </c>
      <c r="AF477" s="104">
        <f>SUM(AD477,AE477)</f>
        <v>0</v>
      </c>
      <c r="AG477" s="103"/>
      <c r="AH477" s="103"/>
      <c r="AI477" s="103"/>
      <c r="AJ477" s="107"/>
      <c r="AK477" s="107"/>
      <c r="AL477" s="107"/>
      <c r="AM477" s="104">
        <f>AG477*'1. Standard_Cost'!B96+'Incremental_Cost Year 2021'!AH484*'1. Standard_Cost'!C96+'Incremental_Cost Year 2021'!AI484*'1. Standard_Cost'!D96+'Incremental_Cost Year 2021'!AJ484+'Incremental_Cost Year 2021'!AL484+AK477</f>
        <v>0</v>
      </c>
      <c r="AN477" s="104">
        <f>AM477*'1. Standard_Cost'!C100</f>
        <v>0</v>
      </c>
      <c r="AO477" s="107"/>
      <c r="AQ477" s="104">
        <f t="shared" ref="AQ477:AQ480" si="862">L477+M477</f>
        <v>0</v>
      </c>
      <c r="AR477" s="104">
        <f t="shared" ref="AR477:AR480" si="863">AF477</f>
        <v>0</v>
      </c>
      <c r="AS477" s="104">
        <f t="shared" ref="AS477:AS480" si="864">AM477+AN477</f>
        <v>0</v>
      </c>
      <c r="AT477" s="104">
        <f>SUM(AQ477,AR477,AS477)</f>
        <v>0</v>
      </c>
      <c r="AU477" s="108">
        <f t="shared" ref="AU477:AU480" si="865">AT477</f>
        <v>0</v>
      </c>
      <c r="AV477" s="108"/>
      <c r="AW477" s="108"/>
      <c r="AX477" s="108"/>
      <c r="AY477" s="108"/>
      <c r="AZ477" s="108"/>
      <c r="BA477" s="109">
        <f t="shared" ref="BA477:BA480" si="866">SUM(AU477:AZ477)-AT477</f>
        <v>0</v>
      </c>
    </row>
    <row r="478" spans="1:53" ht="14.1" customHeight="1" outlineLevel="2" x14ac:dyDescent="0.2">
      <c r="A478" s="68"/>
      <c r="B478" s="94"/>
      <c r="C478" s="251"/>
      <c r="D478" s="110"/>
      <c r="E478" s="110"/>
      <c r="F478" s="110"/>
      <c r="G478" s="111"/>
      <c r="H478" s="99" t="s">
        <v>50</v>
      </c>
      <c r="I478" s="100"/>
      <c r="J478" s="101"/>
      <c r="K478" s="101"/>
      <c r="L478" s="102" t="str">
        <f>IF(I478&lt;&gt;0,((VLOOKUP(I478,'1. Standard_Cost'!$B$4:$D$8,2)+VLOOKUP(I478,'1. Standard_Cost'!$B$4:$D$8,3))*J478*K478),"0")</f>
        <v>0</v>
      </c>
      <c r="M478" s="102">
        <f>L478*'1. Standard_Cost'!F76</f>
        <v>0</v>
      </c>
      <c r="N478" s="103"/>
      <c r="O478" s="103"/>
      <c r="P478" s="103"/>
      <c r="Q478" s="103"/>
      <c r="R478" s="104">
        <f>+N478*P478*'1. Standard_Cost'!$B$12</f>
        <v>0</v>
      </c>
      <c r="S478" s="104">
        <f>+N478*O478*P478*'1. Standard_Cost'!$C$12</f>
        <v>0</v>
      </c>
      <c r="T478" s="104">
        <f>+N478*P478*Q478*'1. Standard_Cost'!$D$12</f>
        <v>0</v>
      </c>
      <c r="U478" s="104">
        <f>+N478*O478*'1. Standard_Cost'!$E$12</f>
        <v>0</v>
      </c>
      <c r="V478" s="103"/>
      <c r="W478" s="103"/>
      <c r="X478" s="103"/>
      <c r="Y478" s="104">
        <f>+V478*((X478*'1. Standard_Cost'!$B$16)+(W478*X478*'1. Standard_Cost'!$C$16))</f>
        <v>0</v>
      </c>
      <c r="Z478" s="103"/>
      <c r="AA478" s="103"/>
      <c r="AB478" s="104">
        <f>+Z478*'1. Standard_Cost'!$B$20+AA478*'1. Standard_Cost'!$C$20</f>
        <v>0</v>
      </c>
      <c r="AC478" s="105"/>
      <c r="AD478" s="106"/>
      <c r="AE478" s="104">
        <f>SUM(AD478,AC478,AB478,Y478,U478,T478,S478,R478)*'1. Standard_Cost'!B100</f>
        <v>0</v>
      </c>
      <c r="AF478" s="104">
        <f t="shared" ref="AF478:AF480" si="867">SUM(AD478,AE478)</f>
        <v>0</v>
      </c>
      <c r="AG478" s="103"/>
      <c r="AH478" s="103">
        <v>0</v>
      </c>
      <c r="AI478" s="103">
        <v>0</v>
      </c>
      <c r="AJ478" s="107"/>
      <c r="AK478" s="107"/>
      <c r="AL478" s="107"/>
      <c r="AM478" s="104">
        <f>AG478*'1. Standard_Cost'!B96+'Incremental_Cost Year 2021'!AH485*'1. Standard_Cost'!C96+'Incremental_Cost Year 2021'!AI485*'1. Standard_Cost'!D96+'Incremental_Cost Year 2021'!AJ485+'Incremental_Cost Year 2021'!AL485+AK478</f>
        <v>0</v>
      </c>
      <c r="AN478" s="104">
        <f>AM478*'1. Standard_Cost'!C100</f>
        <v>0</v>
      </c>
      <c r="AO478" s="107"/>
      <c r="AQ478" s="104">
        <f t="shared" si="862"/>
        <v>0</v>
      </c>
      <c r="AR478" s="104">
        <f t="shared" si="863"/>
        <v>0</v>
      </c>
      <c r="AS478" s="104">
        <f t="shared" si="864"/>
        <v>0</v>
      </c>
      <c r="AT478" s="104">
        <f t="shared" ref="AT478:AT480" si="868">SUM(AQ478,AR478,AS478)</f>
        <v>0</v>
      </c>
      <c r="AU478" s="108">
        <f t="shared" si="865"/>
        <v>0</v>
      </c>
      <c r="AV478" s="108">
        <v>0</v>
      </c>
      <c r="AW478" s="108"/>
      <c r="AX478" s="108"/>
      <c r="AY478" s="108"/>
      <c r="AZ478" s="108"/>
      <c r="BA478" s="109">
        <f t="shared" si="866"/>
        <v>0</v>
      </c>
    </row>
    <row r="479" spans="1:53" ht="14.1" customHeight="1" outlineLevel="2" x14ac:dyDescent="0.2">
      <c r="A479" s="68"/>
      <c r="B479" s="94"/>
      <c r="C479" s="251"/>
      <c r="D479" s="110"/>
      <c r="E479" s="110"/>
      <c r="F479" s="110"/>
      <c r="G479" s="111"/>
      <c r="H479" s="99" t="s">
        <v>51</v>
      </c>
      <c r="I479" s="100"/>
      <c r="J479" s="101"/>
      <c r="K479" s="101"/>
      <c r="L479" s="102" t="str">
        <f>IF(I479&lt;&gt;0,((VLOOKUP(I479,'1. Standard_Cost'!$B$4:$D$8,2)+VLOOKUP(I479,'1. Standard_Cost'!$B$4:$D$8,3))*J479*K479),"0")</f>
        <v>0</v>
      </c>
      <c r="M479" s="102">
        <f>L479*'1. Standard_Cost'!F76</f>
        <v>0</v>
      </c>
      <c r="N479" s="103"/>
      <c r="O479" s="103"/>
      <c r="P479" s="103"/>
      <c r="Q479" s="103"/>
      <c r="R479" s="104">
        <f>+N479*P479*'1. Standard_Cost'!$B$12</f>
        <v>0</v>
      </c>
      <c r="S479" s="104">
        <f>+N479*O479*P479*'1. Standard_Cost'!$C$12</f>
        <v>0</v>
      </c>
      <c r="T479" s="104">
        <f>+N479*P479*Q479*'1. Standard_Cost'!$D$12</f>
        <v>0</v>
      </c>
      <c r="U479" s="104">
        <f>+N479*O479*'1. Standard_Cost'!$E$12</f>
        <v>0</v>
      </c>
      <c r="V479" s="103"/>
      <c r="W479" s="103"/>
      <c r="X479" s="103"/>
      <c r="Y479" s="104">
        <f>+V479*((X479*'1. Standard_Cost'!$B$16)+(W479*X479*'1. Standard_Cost'!$C$16))</f>
        <v>0</v>
      </c>
      <c r="Z479" s="103"/>
      <c r="AA479" s="103"/>
      <c r="AB479" s="104">
        <f>+Z479*'1. Standard_Cost'!$B$20+AA479*'1. Standard_Cost'!$C$20</f>
        <v>0</v>
      </c>
      <c r="AC479" s="105"/>
      <c r="AD479" s="106"/>
      <c r="AE479" s="104">
        <f>SUM(AD479,AC479,AB479,Y479,U479,T479,S479,R479)*'1. Standard_Cost'!B100</f>
        <v>0</v>
      </c>
      <c r="AF479" s="104">
        <f t="shared" si="867"/>
        <v>0</v>
      </c>
      <c r="AG479" s="103"/>
      <c r="AH479" s="103"/>
      <c r="AI479" s="103"/>
      <c r="AJ479" s="107"/>
      <c r="AK479" s="107"/>
      <c r="AL479" s="107"/>
      <c r="AM479" s="104">
        <f>AG479*'1. Standard_Cost'!B96+'Incremental_Cost Year 2021'!AH486*'1. Standard_Cost'!C96+'Incremental_Cost Year 2021'!AI486*'1. Standard_Cost'!D96+'Incremental_Cost Year 2021'!AJ486+'Incremental_Cost Year 2021'!AL486+AK479</f>
        <v>0</v>
      </c>
      <c r="AN479" s="104">
        <f>AM479*'1. Standard_Cost'!C100</f>
        <v>0</v>
      </c>
      <c r="AO479" s="107"/>
      <c r="AQ479" s="104">
        <f t="shared" si="862"/>
        <v>0</v>
      </c>
      <c r="AR479" s="104">
        <f t="shared" si="863"/>
        <v>0</v>
      </c>
      <c r="AS479" s="104">
        <f t="shared" si="864"/>
        <v>0</v>
      </c>
      <c r="AT479" s="104">
        <f t="shared" si="868"/>
        <v>0</v>
      </c>
      <c r="AU479" s="108">
        <f t="shared" si="865"/>
        <v>0</v>
      </c>
      <c r="AV479" s="108"/>
      <c r="AW479" s="108"/>
      <c r="AX479" s="108"/>
      <c r="AY479" s="108"/>
      <c r="AZ479" s="108"/>
      <c r="BA479" s="109">
        <f t="shared" si="866"/>
        <v>0</v>
      </c>
    </row>
    <row r="480" spans="1:53" ht="14.1" customHeight="1" outlineLevel="2" x14ac:dyDescent="0.2">
      <c r="A480" s="68"/>
      <c r="B480" s="94"/>
      <c r="C480" s="251"/>
      <c r="D480" s="110"/>
      <c r="E480" s="110"/>
      <c r="F480" s="110"/>
      <c r="G480" s="111"/>
      <c r="H480" s="112" t="s">
        <v>179</v>
      </c>
      <c r="I480" s="100"/>
      <c r="J480" s="101"/>
      <c r="K480" s="101"/>
      <c r="L480" s="102" t="str">
        <f>IF(I480&lt;&gt;0,((VLOOKUP(I480,'1. Standard_Cost'!$B$4:$D$8,2)+VLOOKUP(I480,'1. Standard_Cost'!$B$4:$D$8,3))*J480*K480),"0")</f>
        <v>0</v>
      </c>
      <c r="M480" s="102">
        <f>L480*'1. Standard_Cost'!F76</f>
        <v>0</v>
      </c>
      <c r="N480" s="103"/>
      <c r="O480" s="103"/>
      <c r="P480" s="103"/>
      <c r="Q480" s="103"/>
      <c r="R480" s="104">
        <f>+N480*P480*'1. Standard_Cost'!$B$12</f>
        <v>0</v>
      </c>
      <c r="S480" s="104">
        <f>+N480*O480*P480*'1. Standard_Cost'!$C$12</f>
        <v>0</v>
      </c>
      <c r="T480" s="104">
        <f>+N480*P480*Q480*'1. Standard_Cost'!$D$12</f>
        <v>0</v>
      </c>
      <c r="U480" s="104">
        <f>+N480*O480*'1. Standard_Cost'!$E$12</f>
        <v>0</v>
      </c>
      <c r="V480" s="103"/>
      <c r="W480" s="103"/>
      <c r="X480" s="103"/>
      <c r="Y480" s="104">
        <f>+V480*((X480*'1. Standard_Cost'!$B$16)+(W480*X480*'1. Standard_Cost'!$C$16))</f>
        <v>0</v>
      </c>
      <c r="Z480" s="103"/>
      <c r="AA480" s="103"/>
      <c r="AB480" s="104">
        <f>+Z480*'1. Standard_Cost'!$B$20+AA480*'1. Standard_Cost'!$C$20</f>
        <v>0</v>
      </c>
      <c r="AC480" s="105"/>
      <c r="AD480" s="106"/>
      <c r="AE480" s="104">
        <f>SUM(AD480,AC480,AB480,Y480,U480,T480,S480,R480)*'1. Standard_Cost'!B100</f>
        <v>0</v>
      </c>
      <c r="AF480" s="104">
        <f t="shared" si="867"/>
        <v>0</v>
      </c>
      <c r="AG480" s="103"/>
      <c r="AH480" s="103"/>
      <c r="AI480" s="103"/>
      <c r="AJ480" s="107"/>
      <c r="AK480" s="107"/>
      <c r="AL480" s="107"/>
      <c r="AM480" s="104">
        <f>AG480*'1. Standard_Cost'!B96+'Incremental_Cost Year 2021'!AH487*'1. Standard_Cost'!C96+'Incremental_Cost Year 2021'!AI487*'1. Standard_Cost'!D96+'Incremental_Cost Year 2021'!AJ487+'Incremental_Cost Year 2021'!AL487+AK480</f>
        <v>0</v>
      </c>
      <c r="AN480" s="104">
        <f>AM480*'1. Standard_Cost'!C100</f>
        <v>0</v>
      </c>
      <c r="AO480" s="107"/>
      <c r="AQ480" s="104">
        <f t="shared" si="862"/>
        <v>0</v>
      </c>
      <c r="AR480" s="104">
        <f t="shared" si="863"/>
        <v>0</v>
      </c>
      <c r="AS480" s="104">
        <f t="shared" si="864"/>
        <v>0</v>
      </c>
      <c r="AT480" s="104">
        <f t="shared" si="868"/>
        <v>0</v>
      </c>
      <c r="AU480" s="108">
        <f t="shared" si="865"/>
        <v>0</v>
      </c>
      <c r="AV480" s="108"/>
      <c r="AW480" s="108"/>
      <c r="AX480" s="108"/>
      <c r="AY480" s="108"/>
      <c r="AZ480" s="108"/>
      <c r="BA480" s="109">
        <f t="shared" si="866"/>
        <v>0</v>
      </c>
    </row>
    <row r="481" spans="1:53" ht="25.35" customHeight="1" outlineLevel="1" x14ac:dyDescent="0.2">
      <c r="A481" s="68"/>
      <c r="B481" s="94"/>
      <c r="C481" s="251"/>
      <c r="D481" s="113" t="s">
        <v>48</v>
      </c>
      <c r="E481" s="113" t="s">
        <v>799</v>
      </c>
      <c r="F481" s="114" t="s">
        <v>154</v>
      </c>
      <c r="G481" s="115" t="s">
        <v>155</v>
      </c>
      <c r="H481" s="140" t="s">
        <v>342</v>
      </c>
      <c r="I481" s="117"/>
      <c r="J481" s="117"/>
      <c r="K481" s="117"/>
      <c r="L481" s="118">
        <f>SUM(L477:L480)</f>
        <v>0</v>
      </c>
      <c r="M481" s="118">
        <f>SUM(M477:M480)</f>
        <v>0</v>
      </c>
      <c r="N481" s="117"/>
      <c r="O481" s="117"/>
      <c r="P481" s="117"/>
      <c r="Q481" s="117"/>
      <c r="R481" s="119">
        <f>SUM(R477:R480)</f>
        <v>0</v>
      </c>
      <c r="S481" s="119">
        <f>SUM(S477:S480)</f>
        <v>0</v>
      </c>
      <c r="T481" s="119">
        <f>SUM(T477:T480)</f>
        <v>0</v>
      </c>
      <c r="U481" s="119">
        <f>SUM(U477:U480)</f>
        <v>0</v>
      </c>
      <c r="V481" s="117"/>
      <c r="W481" s="117"/>
      <c r="X481" s="117"/>
      <c r="Y481" s="118">
        <f>SUM(Y477:Y480)</f>
        <v>0</v>
      </c>
      <c r="Z481" s="117"/>
      <c r="AA481" s="117"/>
      <c r="AB481" s="118">
        <f t="shared" ref="AB481:AF481" si="869">SUM(AB477:AB480)</f>
        <v>0</v>
      </c>
      <c r="AC481" s="118">
        <f t="shared" si="869"/>
        <v>0</v>
      </c>
      <c r="AD481" s="118">
        <f t="shared" si="869"/>
        <v>0</v>
      </c>
      <c r="AE481" s="118">
        <f t="shared" si="869"/>
        <v>0</v>
      </c>
      <c r="AF481" s="118">
        <f t="shared" si="869"/>
        <v>0</v>
      </c>
      <c r="AG481" s="117"/>
      <c r="AH481" s="117"/>
      <c r="AI481" s="117"/>
      <c r="AJ481" s="119">
        <f>SUM(AJ477:AJ480)</f>
        <v>0</v>
      </c>
      <c r="AK481" s="119">
        <f t="shared" ref="AK481:AN481" si="870">SUM(AK477:AK480)</f>
        <v>0</v>
      </c>
      <c r="AL481" s="119">
        <f t="shared" si="870"/>
        <v>0</v>
      </c>
      <c r="AM481" s="119">
        <f t="shared" si="870"/>
        <v>0</v>
      </c>
      <c r="AN481" s="119">
        <f t="shared" si="870"/>
        <v>0</v>
      </c>
      <c r="AO481" s="116"/>
      <c r="AP481" s="120"/>
      <c r="AQ481" s="118">
        <f t="shared" ref="AQ481:BA481" si="871">SUM(AQ477:AQ480)</f>
        <v>0</v>
      </c>
      <c r="AR481" s="118">
        <f t="shared" si="871"/>
        <v>0</v>
      </c>
      <c r="AS481" s="118">
        <f t="shared" si="871"/>
        <v>0</v>
      </c>
      <c r="AT481" s="118">
        <f t="shared" si="871"/>
        <v>0</v>
      </c>
      <c r="AU481" s="118">
        <f t="shared" si="871"/>
        <v>0</v>
      </c>
      <c r="AV481" s="118">
        <f t="shared" si="871"/>
        <v>0</v>
      </c>
      <c r="AW481" s="118">
        <f t="shared" si="871"/>
        <v>0</v>
      </c>
      <c r="AX481" s="118">
        <f t="shared" si="871"/>
        <v>0</v>
      </c>
      <c r="AY481" s="118">
        <f t="shared" si="871"/>
        <v>0</v>
      </c>
      <c r="AZ481" s="118">
        <f t="shared" si="871"/>
        <v>0</v>
      </c>
      <c r="BA481" s="118">
        <f t="shared" si="871"/>
        <v>0</v>
      </c>
    </row>
    <row r="482" spans="1:53" ht="14.1" customHeight="1" outlineLevel="2" x14ac:dyDescent="0.2">
      <c r="A482" s="68"/>
      <c r="B482" s="94"/>
      <c r="C482" s="251"/>
      <c r="D482" s="96"/>
      <c r="E482" s="96"/>
      <c r="F482" s="97"/>
      <c r="G482" s="98"/>
      <c r="H482" s="99" t="s">
        <v>49</v>
      </c>
      <c r="I482" s="100" t="s">
        <v>1</v>
      </c>
      <c r="J482" s="101">
        <v>3</v>
      </c>
      <c r="K482" s="101">
        <v>2</v>
      </c>
      <c r="L482" s="102">
        <f>IF(I482&lt;&gt;0,((VLOOKUP(I482,'1. Standard_Cost'!$B$4:$D$8,2)+VLOOKUP(I482,'1. Standard_Cost'!$B$4:$D$8,3))*J482*K482),"0")</f>
        <v>540750</v>
      </c>
      <c r="M482" s="102">
        <f>L482*'1. Standard_Cost'!F4</f>
        <v>90305.25</v>
      </c>
      <c r="N482" s="103"/>
      <c r="O482" s="103"/>
      <c r="P482" s="103"/>
      <c r="Q482" s="103"/>
      <c r="R482" s="104">
        <f>+N482*P482*'1. Standard_Cost'!$B$12</f>
        <v>0</v>
      </c>
      <c r="S482" s="104">
        <f>+N482*O482*P482*'1. Standard_Cost'!$C$12</f>
        <v>0</v>
      </c>
      <c r="T482" s="104">
        <f>+N482*P482*Q482*'1. Standard_Cost'!$D$12</f>
        <v>0</v>
      </c>
      <c r="U482" s="104">
        <f>+N482*O482*'1. Standard_Cost'!$E$12</f>
        <v>0</v>
      </c>
      <c r="V482" s="103"/>
      <c r="W482" s="103"/>
      <c r="X482" s="103"/>
      <c r="Y482" s="104">
        <f>+V482*((X482*'1. Standard_Cost'!$B$16)+(W482*X482*'1. Standard_Cost'!$C$16))</f>
        <v>0</v>
      </c>
      <c r="Z482" s="103"/>
      <c r="AA482" s="103"/>
      <c r="AB482" s="104">
        <f>+Z482*'1. Standard_Cost'!$B$20+AA482*'1. Standard_Cost'!$C$20</f>
        <v>0</v>
      </c>
      <c r="AC482" s="105">
        <v>90000</v>
      </c>
      <c r="AD482" s="106"/>
      <c r="AE482" s="104">
        <f>SUM(AD482,AC482,AB482,Y482,U482,T482,S482,R482)*'1. Standard_Cost'!B28</f>
        <v>18000</v>
      </c>
      <c r="AF482" s="104">
        <f>SUM(AD482,AE482)</f>
        <v>18000</v>
      </c>
      <c r="AG482" s="103"/>
      <c r="AH482" s="103"/>
      <c r="AI482" s="103"/>
      <c r="AJ482" s="107"/>
      <c r="AK482" s="107"/>
      <c r="AL482" s="107"/>
      <c r="AM482" s="104">
        <f>AG482*'1. Standard_Cost'!B96+'Incremental_Cost Year 2021'!AH489*'1. Standard_Cost'!C96+'Incremental_Cost Year 2021'!AI489*'1. Standard_Cost'!D96+'Incremental_Cost Year 2021'!AJ489+'Incremental_Cost Year 2021'!AL489+AK482</f>
        <v>0</v>
      </c>
      <c r="AN482" s="104">
        <f>AM482*'1. Standard_Cost'!C100</f>
        <v>0</v>
      </c>
      <c r="AO482" s="107"/>
      <c r="AQ482" s="104">
        <f t="shared" ref="AQ482:AQ485" si="872">L482+M482</f>
        <v>631055.25</v>
      </c>
      <c r="AR482" s="104">
        <f t="shared" ref="AR482:AR485" si="873">AF482</f>
        <v>18000</v>
      </c>
      <c r="AS482" s="104">
        <f t="shared" ref="AS482:AS485" si="874">AM482+AN482</f>
        <v>0</v>
      </c>
      <c r="AT482" s="104">
        <f>SUM(AQ482,AR482,AS482)</f>
        <v>649055.25</v>
      </c>
      <c r="AU482" s="108">
        <f t="shared" ref="AU482:AU485" si="875">AT482</f>
        <v>649055.25</v>
      </c>
      <c r="AV482" s="108"/>
      <c r="AW482" s="108"/>
      <c r="AX482" s="108"/>
      <c r="AY482" s="108"/>
      <c r="AZ482" s="108"/>
      <c r="BA482" s="109">
        <f t="shared" ref="BA482:BA485" si="876">SUM(AU482:AZ482)-AT482</f>
        <v>0</v>
      </c>
    </row>
    <row r="483" spans="1:53" ht="14.1" customHeight="1" outlineLevel="2" x14ac:dyDescent="0.2">
      <c r="A483" s="68"/>
      <c r="B483" s="94"/>
      <c r="C483" s="251"/>
      <c r="D483" s="110"/>
      <c r="E483" s="110"/>
      <c r="F483" s="110"/>
      <c r="G483" s="111"/>
      <c r="H483" s="99" t="s">
        <v>50</v>
      </c>
      <c r="I483" s="100"/>
      <c r="J483" s="101"/>
      <c r="K483" s="101"/>
      <c r="L483" s="102" t="str">
        <f>IF(I483&lt;&gt;0,((VLOOKUP(I483,'1. Standard_Cost'!$B$4:$D$8,2)+VLOOKUP(I483,'1. Standard_Cost'!$B$4:$D$8,3))*J483*K483),"0")</f>
        <v>0</v>
      </c>
      <c r="M483" s="102">
        <f>L483*'1. Standard_Cost'!F76</f>
        <v>0</v>
      </c>
      <c r="N483" s="103"/>
      <c r="O483" s="103"/>
      <c r="P483" s="103"/>
      <c r="Q483" s="103"/>
      <c r="R483" s="104">
        <f>+N483*P483*'1. Standard_Cost'!$B$12</f>
        <v>0</v>
      </c>
      <c r="S483" s="104">
        <f>+N483*O483*P483*'1. Standard_Cost'!$C$12</f>
        <v>0</v>
      </c>
      <c r="T483" s="104">
        <f>+N483*P483*Q483*'1. Standard_Cost'!$D$12</f>
        <v>0</v>
      </c>
      <c r="U483" s="104">
        <f>+N483*O483*'1. Standard_Cost'!$E$12</f>
        <v>0</v>
      </c>
      <c r="V483" s="103"/>
      <c r="W483" s="103"/>
      <c r="X483" s="103"/>
      <c r="Y483" s="104">
        <f>+V483*((X483*'1. Standard_Cost'!$B$16)+(W483*X483*'1. Standard_Cost'!$C$16))</f>
        <v>0</v>
      </c>
      <c r="Z483" s="103"/>
      <c r="AA483" s="103"/>
      <c r="AB483" s="104">
        <f>+Z483*'1. Standard_Cost'!$B$20+AA483*'1. Standard_Cost'!$C$20</f>
        <v>0</v>
      </c>
      <c r="AC483" s="105"/>
      <c r="AD483" s="106"/>
      <c r="AE483" s="104">
        <f>SUM(AD483,AC483,AB483,Y483,U483,T483,S483,R483)*'1. Standard_Cost'!B100</f>
        <v>0</v>
      </c>
      <c r="AF483" s="104">
        <f t="shared" ref="AF483:AF485" si="877">SUM(AD483,AE483)</f>
        <v>0</v>
      </c>
      <c r="AG483" s="103"/>
      <c r="AH483" s="103">
        <v>0</v>
      </c>
      <c r="AI483" s="103">
        <v>0</v>
      </c>
      <c r="AJ483" s="107"/>
      <c r="AK483" s="107"/>
      <c r="AL483" s="107"/>
      <c r="AM483" s="104">
        <f>AG483*'1. Standard_Cost'!B96+'Incremental_Cost Year 2021'!AH490*'1. Standard_Cost'!C96+'Incremental_Cost Year 2021'!AI490*'1. Standard_Cost'!D96+'Incremental_Cost Year 2021'!AJ490+'Incremental_Cost Year 2021'!AL490+AK483</f>
        <v>0</v>
      </c>
      <c r="AN483" s="104">
        <f>AM483*'1. Standard_Cost'!C100</f>
        <v>0</v>
      </c>
      <c r="AO483" s="107"/>
      <c r="AQ483" s="104">
        <f t="shared" si="872"/>
        <v>0</v>
      </c>
      <c r="AR483" s="104">
        <f t="shared" si="873"/>
        <v>0</v>
      </c>
      <c r="AS483" s="104">
        <f t="shared" si="874"/>
        <v>0</v>
      </c>
      <c r="AT483" s="104">
        <f t="shared" ref="AT483:AT485" si="878">SUM(AQ483,AR483,AS483)</f>
        <v>0</v>
      </c>
      <c r="AU483" s="108">
        <f t="shared" si="875"/>
        <v>0</v>
      </c>
      <c r="AV483" s="108">
        <v>0</v>
      </c>
      <c r="AW483" s="108"/>
      <c r="AX483" s="108"/>
      <c r="AY483" s="108"/>
      <c r="AZ483" s="108"/>
      <c r="BA483" s="109">
        <f t="shared" si="876"/>
        <v>0</v>
      </c>
    </row>
    <row r="484" spans="1:53" ht="14.1" customHeight="1" outlineLevel="2" x14ac:dyDescent="0.2">
      <c r="A484" s="68"/>
      <c r="B484" s="94"/>
      <c r="C484" s="251"/>
      <c r="D484" s="110"/>
      <c r="E484" s="110"/>
      <c r="F484" s="110"/>
      <c r="G484" s="111"/>
      <c r="H484" s="99" t="s">
        <v>51</v>
      </c>
      <c r="I484" s="100"/>
      <c r="J484" s="101"/>
      <c r="K484" s="101"/>
      <c r="L484" s="102" t="str">
        <f>IF(I484&lt;&gt;0,((VLOOKUP(I484,'1. Standard_Cost'!$B$4:$D$8,2)+VLOOKUP(I484,'1. Standard_Cost'!$B$4:$D$8,3))*J484*K484),"0")</f>
        <v>0</v>
      </c>
      <c r="M484" s="102">
        <f>L484*'1. Standard_Cost'!F76</f>
        <v>0</v>
      </c>
      <c r="N484" s="103"/>
      <c r="O484" s="103"/>
      <c r="P484" s="103"/>
      <c r="Q484" s="103"/>
      <c r="R484" s="104">
        <f>+N484*P484*'1. Standard_Cost'!$B$12</f>
        <v>0</v>
      </c>
      <c r="S484" s="104">
        <f>+N484*O484*P484*'1. Standard_Cost'!$C$12</f>
        <v>0</v>
      </c>
      <c r="T484" s="104">
        <f>+N484*P484*Q484*'1. Standard_Cost'!$D$12</f>
        <v>0</v>
      </c>
      <c r="U484" s="104">
        <f>+N484*O484*'1. Standard_Cost'!$E$12</f>
        <v>0</v>
      </c>
      <c r="V484" s="103"/>
      <c r="W484" s="103"/>
      <c r="X484" s="103"/>
      <c r="Y484" s="104">
        <f>+V484*((X484*'1. Standard_Cost'!$B$16)+(W484*X484*'1. Standard_Cost'!$C$16))</f>
        <v>0</v>
      </c>
      <c r="Z484" s="103"/>
      <c r="AA484" s="103"/>
      <c r="AB484" s="104">
        <f>+Z484*'1. Standard_Cost'!$B$20+AA484*'1. Standard_Cost'!$C$20</f>
        <v>0</v>
      </c>
      <c r="AC484" s="105"/>
      <c r="AD484" s="106"/>
      <c r="AE484" s="104">
        <f>SUM(AD484,AC484,AB484,Y484,U484,T484,S484,R484)*'1. Standard_Cost'!B100</f>
        <v>0</v>
      </c>
      <c r="AF484" s="104">
        <f t="shared" si="877"/>
        <v>0</v>
      </c>
      <c r="AG484" s="103"/>
      <c r="AH484" s="103"/>
      <c r="AI484" s="103"/>
      <c r="AJ484" s="107"/>
      <c r="AK484" s="107"/>
      <c r="AL484" s="107"/>
      <c r="AM484" s="104">
        <f>AG484*'1. Standard_Cost'!B96+'Incremental_Cost Year 2021'!AH491*'1. Standard_Cost'!C96+'Incremental_Cost Year 2021'!AI491*'1. Standard_Cost'!D96+'Incremental_Cost Year 2021'!AJ491+'Incremental_Cost Year 2021'!AL491+AK484</f>
        <v>0</v>
      </c>
      <c r="AN484" s="104">
        <f>AM484*'1. Standard_Cost'!C100</f>
        <v>0</v>
      </c>
      <c r="AO484" s="107"/>
      <c r="AQ484" s="104">
        <f t="shared" si="872"/>
        <v>0</v>
      </c>
      <c r="AR484" s="104">
        <f t="shared" si="873"/>
        <v>0</v>
      </c>
      <c r="AS484" s="104">
        <f t="shared" si="874"/>
        <v>0</v>
      </c>
      <c r="AT484" s="104">
        <f t="shared" si="878"/>
        <v>0</v>
      </c>
      <c r="AU484" s="108">
        <f t="shared" si="875"/>
        <v>0</v>
      </c>
      <c r="AV484" s="108"/>
      <c r="AW484" s="108"/>
      <c r="AX484" s="108"/>
      <c r="AY484" s="108"/>
      <c r="AZ484" s="108"/>
      <c r="BA484" s="109">
        <f t="shared" si="876"/>
        <v>0</v>
      </c>
    </row>
    <row r="485" spans="1:53" ht="14.1" customHeight="1" outlineLevel="2" x14ac:dyDescent="0.2">
      <c r="A485" s="68"/>
      <c r="B485" s="94"/>
      <c r="C485" s="251"/>
      <c r="D485" s="110"/>
      <c r="E485" s="110"/>
      <c r="F485" s="110"/>
      <c r="G485" s="111"/>
      <c r="H485" s="112" t="s">
        <v>179</v>
      </c>
      <c r="I485" s="100"/>
      <c r="J485" s="101"/>
      <c r="K485" s="101"/>
      <c r="L485" s="102" t="str">
        <f>IF(I485&lt;&gt;0,((VLOOKUP(I485,'1. Standard_Cost'!$B$4:$D$8,2)+VLOOKUP(I485,'1. Standard_Cost'!$B$4:$D$8,3))*J485*K485),"0")</f>
        <v>0</v>
      </c>
      <c r="M485" s="102">
        <f>L485*'1. Standard_Cost'!F76</f>
        <v>0</v>
      </c>
      <c r="N485" s="103"/>
      <c r="O485" s="103"/>
      <c r="P485" s="103"/>
      <c r="Q485" s="103"/>
      <c r="R485" s="104">
        <f>+N485*P485*'1. Standard_Cost'!$B$12</f>
        <v>0</v>
      </c>
      <c r="S485" s="104">
        <f>+N485*O485*P485*'1. Standard_Cost'!$C$12</f>
        <v>0</v>
      </c>
      <c r="T485" s="104">
        <f>+N485*P485*Q485*'1. Standard_Cost'!$D$12</f>
        <v>0</v>
      </c>
      <c r="U485" s="104">
        <f>+N485*O485*'1. Standard_Cost'!$E$12</f>
        <v>0</v>
      </c>
      <c r="V485" s="103"/>
      <c r="W485" s="103"/>
      <c r="X485" s="103"/>
      <c r="Y485" s="104">
        <f>+V485*((X485*'1. Standard_Cost'!$B$16)+(W485*X485*'1. Standard_Cost'!$C$16))</f>
        <v>0</v>
      </c>
      <c r="Z485" s="103"/>
      <c r="AA485" s="103"/>
      <c r="AB485" s="104">
        <f>+Z485*'1. Standard_Cost'!$B$20+AA485*'1. Standard_Cost'!$C$20</f>
        <v>0</v>
      </c>
      <c r="AC485" s="105"/>
      <c r="AD485" s="106"/>
      <c r="AE485" s="104">
        <f>SUM(AD485,AC485,AB485,Y485,U485,T485,S485,R485)*'1. Standard_Cost'!B100</f>
        <v>0</v>
      </c>
      <c r="AF485" s="104">
        <f t="shared" si="877"/>
        <v>0</v>
      </c>
      <c r="AG485" s="103"/>
      <c r="AH485" s="103"/>
      <c r="AI485" s="103"/>
      <c r="AJ485" s="107"/>
      <c r="AK485" s="107"/>
      <c r="AL485" s="107"/>
      <c r="AM485" s="104">
        <f>AG485*'1. Standard_Cost'!B96+'Incremental_Cost Year 2021'!AH492*'1. Standard_Cost'!C96+'Incremental_Cost Year 2021'!AI492*'1. Standard_Cost'!D96+'Incremental_Cost Year 2021'!AJ492+'Incremental_Cost Year 2021'!AL492+AK485</f>
        <v>0</v>
      </c>
      <c r="AN485" s="104">
        <f>AM485*'1. Standard_Cost'!C100</f>
        <v>0</v>
      </c>
      <c r="AO485" s="107"/>
      <c r="AQ485" s="104">
        <f t="shared" si="872"/>
        <v>0</v>
      </c>
      <c r="AR485" s="104">
        <f t="shared" si="873"/>
        <v>0</v>
      </c>
      <c r="AS485" s="104">
        <f t="shared" si="874"/>
        <v>0</v>
      </c>
      <c r="AT485" s="104">
        <f t="shared" si="878"/>
        <v>0</v>
      </c>
      <c r="AU485" s="108">
        <f t="shared" si="875"/>
        <v>0</v>
      </c>
      <c r="AV485" s="108"/>
      <c r="AW485" s="108"/>
      <c r="AX485" s="108"/>
      <c r="AY485" s="108"/>
      <c r="AZ485" s="108"/>
      <c r="BA485" s="109">
        <f t="shared" si="876"/>
        <v>0</v>
      </c>
    </row>
    <row r="486" spans="1:53" ht="25.7" customHeight="1" outlineLevel="1" x14ac:dyDescent="0.2">
      <c r="A486" s="68"/>
      <c r="B486" s="94"/>
      <c r="C486" s="251"/>
      <c r="D486" s="113" t="s">
        <v>515</v>
      </c>
      <c r="E486" s="113" t="s">
        <v>801</v>
      </c>
      <c r="F486" s="114" t="s">
        <v>154</v>
      </c>
      <c r="G486" s="115" t="s">
        <v>155</v>
      </c>
      <c r="H486" s="122" t="s">
        <v>343</v>
      </c>
      <c r="I486" s="117"/>
      <c r="J486" s="117"/>
      <c r="K486" s="117"/>
      <c r="L486" s="118">
        <f>SUM(L482:L485)</f>
        <v>540750</v>
      </c>
      <c r="M486" s="118">
        <f>SUM(M482:M485)</f>
        <v>90305.25</v>
      </c>
      <c r="N486" s="117"/>
      <c r="O486" s="117"/>
      <c r="P486" s="117"/>
      <c r="Q486" s="117"/>
      <c r="R486" s="119">
        <f>SUM(R482:R485)</f>
        <v>0</v>
      </c>
      <c r="S486" s="119">
        <f>SUM(S482:S485)</f>
        <v>0</v>
      </c>
      <c r="T486" s="119">
        <f>SUM(T482:T485)</f>
        <v>0</v>
      </c>
      <c r="U486" s="119">
        <f>SUM(U482:U485)</f>
        <v>0</v>
      </c>
      <c r="V486" s="117"/>
      <c r="W486" s="117"/>
      <c r="X486" s="117"/>
      <c r="Y486" s="118">
        <f>SUM(Y482:Y485)</f>
        <v>0</v>
      </c>
      <c r="Z486" s="117"/>
      <c r="AA486" s="117"/>
      <c r="AB486" s="118">
        <f t="shared" ref="AB486:AF486" si="879">SUM(AB482:AB485)</f>
        <v>0</v>
      </c>
      <c r="AC486" s="118">
        <f t="shared" si="879"/>
        <v>90000</v>
      </c>
      <c r="AD486" s="118">
        <f t="shared" si="879"/>
        <v>0</v>
      </c>
      <c r="AE486" s="118">
        <f t="shared" si="879"/>
        <v>18000</v>
      </c>
      <c r="AF486" s="118">
        <f t="shared" si="879"/>
        <v>18000</v>
      </c>
      <c r="AG486" s="117"/>
      <c r="AH486" s="117"/>
      <c r="AI486" s="117"/>
      <c r="AJ486" s="119">
        <f>SUM(AJ482:AJ485)</f>
        <v>0</v>
      </c>
      <c r="AK486" s="119">
        <f t="shared" ref="AK486:AN486" si="880">SUM(AK482:AK485)</f>
        <v>0</v>
      </c>
      <c r="AL486" s="119">
        <f t="shared" si="880"/>
        <v>0</v>
      </c>
      <c r="AM486" s="119">
        <f t="shared" si="880"/>
        <v>0</v>
      </c>
      <c r="AN486" s="119">
        <f t="shared" si="880"/>
        <v>0</v>
      </c>
      <c r="AO486" s="116"/>
      <c r="AP486" s="120"/>
      <c r="AQ486" s="121">
        <f t="shared" ref="AQ486:BA486" si="881">SUM(AQ482:AQ485)</f>
        <v>631055.25</v>
      </c>
      <c r="AR486" s="121">
        <f t="shared" si="881"/>
        <v>18000</v>
      </c>
      <c r="AS486" s="121">
        <f t="shared" si="881"/>
        <v>0</v>
      </c>
      <c r="AT486" s="121">
        <f t="shared" si="881"/>
        <v>649055.25</v>
      </c>
      <c r="AU486" s="121">
        <f t="shared" si="881"/>
        <v>649055.25</v>
      </c>
      <c r="AV486" s="121">
        <f t="shared" si="881"/>
        <v>0</v>
      </c>
      <c r="AW486" s="121">
        <f t="shared" si="881"/>
        <v>0</v>
      </c>
      <c r="AX486" s="121">
        <f t="shared" si="881"/>
        <v>0</v>
      </c>
      <c r="AY486" s="121">
        <f t="shared" si="881"/>
        <v>0</v>
      </c>
      <c r="AZ486" s="121">
        <f t="shared" si="881"/>
        <v>0</v>
      </c>
      <c r="BA486" s="121">
        <f t="shared" si="881"/>
        <v>0</v>
      </c>
    </row>
    <row r="487" spans="1:53" ht="14.1" customHeight="1" outlineLevel="2" x14ac:dyDescent="0.2">
      <c r="A487" s="68"/>
      <c r="B487" s="94"/>
      <c r="C487" s="251"/>
      <c r="D487" s="96"/>
      <c r="E487" s="96"/>
      <c r="F487" s="97"/>
      <c r="G487" s="98"/>
      <c r="H487" s="99" t="s">
        <v>49</v>
      </c>
      <c r="I487" s="100" t="s">
        <v>1</v>
      </c>
      <c r="J487" s="101">
        <v>3</v>
      </c>
      <c r="K487" s="101">
        <v>2</v>
      </c>
      <c r="L487" s="102">
        <f>IF(I487&lt;&gt;0,((VLOOKUP(I487,'1. Standard_Cost'!$B$4:$D$8,2)+VLOOKUP(I487,'1. Standard_Cost'!$B$4:$D$8,3))*J487*K487),"0")</f>
        <v>540750</v>
      </c>
      <c r="M487" s="102">
        <f>L487*'1. Standard_Cost'!F4</f>
        <v>90305.25</v>
      </c>
      <c r="N487" s="103"/>
      <c r="O487" s="103"/>
      <c r="P487" s="103"/>
      <c r="Q487" s="103"/>
      <c r="R487" s="104">
        <f>+N487*P487*'1. Standard_Cost'!$B$12</f>
        <v>0</v>
      </c>
      <c r="S487" s="104">
        <f>+N487*O487*P487*'1. Standard_Cost'!$C$12</f>
        <v>0</v>
      </c>
      <c r="T487" s="104">
        <f>+N487*P487*Q487*'1. Standard_Cost'!$D$12</f>
        <v>0</v>
      </c>
      <c r="U487" s="104">
        <f>+N487*O487*'1. Standard_Cost'!$E$12</f>
        <v>0</v>
      </c>
      <c r="V487" s="103"/>
      <c r="W487" s="103"/>
      <c r="X487" s="103"/>
      <c r="Y487" s="104">
        <f>+V487*((X487*'1. Standard_Cost'!$B$16)+(W487*X487*'1. Standard_Cost'!$C$16))</f>
        <v>0</v>
      </c>
      <c r="Z487" s="103"/>
      <c r="AA487" s="103"/>
      <c r="AB487" s="104">
        <f>+Z487*'1. Standard_Cost'!$B$20+AA487*'1. Standard_Cost'!$C$20</f>
        <v>0</v>
      </c>
      <c r="AC487" s="105">
        <v>90000</v>
      </c>
      <c r="AD487" s="106"/>
      <c r="AE487" s="104">
        <f>SUM(AD487,AC487,AB487,Y487,U487,T487,S487,R487)*'1. Standard_Cost'!B28</f>
        <v>18000</v>
      </c>
      <c r="AF487" s="104">
        <f>SUM(AD487,AE487)</f>
        <v>18000</v>
      </c>
      <c r="AG487" s="103"/>
      <c r="AH487" s="103"/>
      <c r="AI487" s="103"/>
      <c r="AJ487" s="107"/>
      <c r="AK487" s="107"/>
      <c r="AL487" s="107"/>
      <c r="AM487" s="104">
        <f>AG487*'1. Standard_Cost'!B96+'Incremental_Cost Year 2021'!AH494*'1. Standard_Cost'!C96+'Incremental_Cost Year 2021'!AI494*'1. Standard_Cost'!D96+'Incremental_Cost Year 2021'!AJ494+'Incremental_Cost Year 2021'!AL494+AK487</f>
        <v>0</v>
      </c>
      <c r="AN487" s="104">
        <f>AM487*'1. Standard_Cost'!C100</f>
        <v>0</v>
      </c>
      <c r="AO487" s="107"/>
      <c r="AQ487" s="104">
        <f t="shared" ref="AQ487:AQ490" si="882">L487+M487</f>
        <v>631055.25</v>
      </c>
      <c r="AR487" s="104">
        <f t="shared" ref="AR487:AR490" si="883">AF487</f>
        <v>18000</v>
      </c>
      <c r="AS487" s="104">
        <f t="shared" ref="AS487:AS490" si="884">AM487+AN487</f>
        <v>0</v>
      </c>
      <c r="AT487" s="104">
        <f>SUM(AQ487,AR487,AS487)</f>
        <v>649055.25</v>
      </c>
      <c r="AU487" s="108">
        <f t="shared" ref="AU487:AU490" si="885">AT487</f>
        <v>649055.25</v>
      </c>
      <c r="AV487" s="108"/>
      <c r="AW487" s="108"/>
      <c r="AX487" s="108"/>
      <c r="AY487" s="108"/>
      <c r="AZ487" s="108"/>
      <c r="BA487" s="109">
        <f t="shared" ref="BA487:BA490" si="886">SUM(AU487:AZ487)-AT487</f>
        <v>0</v>
      </c>
    </row>
    <row r="488" spans="1:53" ht="14.1" customHeight="1" outlineLevel="2" x14ac:dyDescent="0.2">
      <c r="A488" s="68"/>
      <c r="B488" s="94"/>
      <c r="C488" s="251"/>
      <c r="D488" s="110"/>
      <c r="E488" s="110"/>
      <c r="F488" s="110"/>
      <c r="G488" s="111"/>
      <c r="H488" s="99" t="s">
        <v>50</v>
      </c>
      <c r="I488" s="100"/>
      <c r="J488" s="101"/>
      <c r="K488" s="101"/>
      <c r="L488" s="102" t="str">
        <f>IF(I488&lt;&gt;0,((VLOOKUP(I488,'1. Standard_Cost'!$B$4:$D$8,2)+VLOOKUP(I488,'1. Standard_Cost'!$B$4:$D$8,3))*J488*K488),"0")</f>
        <v>0</v>
      </c>
      <c r="M488" s="102">
        <f>L488*'1. Standard_Cost'!F76</f>
        <v>0</v>
      </c>
      <c r="N488" s="103"/>
      <c r="O488" s="103"/>
      <c r="P488" s="103"/>
      <c r="Q488" s="103"/>
      <c r="R488" s="104">
        <f>+N488*P488*'1. Standard_Cost'!$B$12</f>
        <v>0</v>
      </c>
      <c r="S488" s="104">
        <f>+N488*O488*P488*'1. Standard_Cost'!$C$12</f>
        <v>0</v>
      </c>
      <c r="T488" s="104">
        <f>+N488*P488*Q488*'1. Standard_Cost'!$D$12</f>
        <v>0</v>
      </c>
      <c r="U488" s="104">
        <f>+N488*O488*'1. Standard_Cost'!$E$12</f>
        <v>0</v>
      </c>
      <c r="V488" s="103"/>
      <c r="W488" s="103"/>
      <c r="X488" s="103"/>
      <c r="Y488" s="104">
        <f>+V488*((X488*'1. Standard_Cost'!$B$16)+(W488*X488*'1. Standard_Cost'!$C$16))</f>
        <v>0</v>
      </c>
      <c r="Z488" s="103"/>
      <c r="AA488" s="103"/>
      <c r="AB488" s="104">
        <f>+Z488*'1. Standard_Cost'!$B$20+AA488*'1. Standard_Cost'!$C$20</f>
        <v>0</v>
      </c>
      <c r="AC488" s="105"/>
      <c r="AD488" s="106"/>
      <c r="AE488" s="104">
        <f>SUM(AD488,AC488,AB488,Y488,U488,T488,S488,R488)*'1. Standard_Cost'!B100</f>
        <v>0</v>
      </c>
      <c r="AF488" s="104">
        <f t="shared" ref="AF488:AF490" si="887">SUM(AD488,AE488)</f>
        <v>0</v>
      </c>
      <c r="AG488" s="103"/>
      <c r="AH488" s="103">
        <v>0</v>
      </c>
      <c r="AI488" s="103">
        <v>0</v>
      </c>
      <c r="AJ488" s="107"/>
      <c r="AK488" s="107"/>
      <c r="AL488" s="107"/>
      <c r="AM488" s="104">
        <f>AG488*'1. Standard_Cost'!B96+'Incremental_Cost Year 2021'!AH495*'1. Standard_Cost'!C96+'Incremental_Cost Year 2021'!AI495*'1. Standard_Cost'!D96+'Incremental_Cost Year 2021'!AJ495+'Incremental_Cost Year 2021'!AL495+AK488</f>
        <v>0</v>
      </c>
      <c r="AN488" s="104">
        <f>AM488*'1. Standard_Cost'!C100</f>
        <v>0</v>
      </c>
      <c r="AO488" s="107"/>
      <c r="AQ488" s="104">
        <f t="shared" si="882"/>
        <v>0</v>
      </c>
      <c r="AR488" s="104">
        <f t="shared" si="883"/>
        <v>0</v>
      </c>
      <c r="AS488" s="104">
        <f t="shared" si="884"/>
        <v>0</v>
      </c>
      <c r="AT488" s="104">
        <f t="shared" ref="AT488:AT490" si="888">SUM(AQ488,AR488,AS488)</f>
        <v>0</v>
      </c>
      <c r="AU488" s="108">
        <f t="shared" si="885"/>
        <v>0</v>
      </c>
      <c r="AV488" s="108">
        <v>0</v>
      </c>
      <c r="AW488" s="108"/>
      <c r="AX488" s="108"/>
      <c r="AY488" s="108"/>
      <c r="AZ488" s="108"/>
      <c r="BA488" s="109">
        <f t="shared" si="886"/>
        <v>0</v>
      </c>
    </row>
    <row r="489" spans="1:53" ht="14.1" customHeight="1" outlineLevel="2" x14ac:dyDescent="0.2">
      <c r="A489" s="68"/>
      <c r="B489" s="94"/>
      <c r="C489" s="251"/>
      <c r="D489" s="110"/>
      <c r="E489" s="110"/>
      <c r="F489" s="110"/>
      <c r="G489" s="111"/>
      <c r="H489" s="99" t="s">
        <v>51</v>
      </c>
      <c r="I489" s="100"/>
      <c r="J489" s="101"/>
      <c r="K489" s="101"/>
      <c r="L489" s="102" t="str">
        <f>IF(I489&lt;&gt;0,((VLOOKUP(I489,'1. Standard_Cost'!$B$4:$D$8,2)+VLOOKUP(I489,'1. Standard_Cost'!$B$4:$D$8,3))*J489*K489),"0")</f>
        <v>0</v>
      </c>
      <c r="M489" s="102">
        <f>L489*'1. Standard_Cost'!F76</f>
        <v>0</v>
      </c>
      <c r="N489" s="103"/>
      <c r="O489" s="103"/>
      <c r="P489" s="103"/>
      <c r="Q489" s="103"/>
      <c r="R489" s="104">
        <f>+N489*P489*'1. Standard_Cost'!$B$12</f>
        <v>0</v>
      </c>
      <c r="S489" s="104">
        <f>+N489*O489*P489*'1. Standard_Cost'!$C$12</f>
        <v>0</v>
      </c>
      <c r="T489" s="104">
        <f>+N489*P489*Q489*'1. Standard_Cost'!$D$12</f>
        <v>0</v>
      </c>
      <c r="U489" s="104">
        <f>+N489*O489*'1. Standard_Cost'!$E$12</f>
        <v>0</v>
      </c>
      <c r="V489" s="103"/>
      <c r="W489" s="103"/>
      <c r="X489" s="103"/>
      <c r="Y489" s="104">
        <f>+V489*((X489*'1. Standard_Cost'!$B$16)+(W489*X489*'1. Standard_Cost'!$C$16))</f>
        <v>0</v>
      </c>
      <c r="Z489" s="103"/>
      <c r="AA489" s="103"/>
      <c r="AB489" s="104">
        <f>+Z489*'1. Standard_Cost'!$B$20+AA489*'1. Standard_Cost'!$C$20</f>
        <v>0</v>
      </c>
      <c r="AC489" s="105"/>
      <c r="AD489" s="106"/>
      <c r="AE489" s="104">
        <f>SUM(AD489,AC489,AB489,Y489,U489,T489,S489,R489)*'1. Standard_Cost'!B100</f>
        <v>0</v>
      </c>
      <c r="AF489" s="104">
        <f t="shared" si="887"/>
        <v>0</v>
      </c>
      <c r="AG489" s="103"/>
      <c r="AH489" s="103"/>
      <c r="AI489" s="103"/>
      <c r="AJ489" s="107"/>
      <c r="AK489" s="107"/>
      <c r="AL489" s="107"/>
      <c r="AM489" s="104">
        <f>AG489*'1. Standard_Cost'!B96+'Incremental_Cost Year 2021'!AH496*'1. Standard_Cost'!C96+'Incremental_Cost Year 2021'!AI496*'1. Standard_Cost'!D96+'Incremental_Cost Year 2021'!AJ496+'Incremental_Cost Year 2021'!AL496+AK489</f>
        <v>0</v>
      </c>
      <c r="AN489" s="104">
        <f>AM489*'1. Standard_Cost'!C100</f>
        <v>0</v>
      </c>
      <c r="AO489" s="107"/>
      <c r="AQ489" s="104">
        <f t="shared" si="882"/>
        <v>0</v>
      </c>
      <c r="AR489" s="104">
        <f t="shared" si="883"/>
        <v>0</v>
      </c>
      <c r="AS489" s="104">
        <f t="shared" si="884"/>
        <v>0</v>
      </c>
      <c r="AT489" s="104">
        <f t="shared" si="888"/>
        <v>0</v>
      </c>
      <c r="AU489" s="108">
        <f t="shared" si="885"/>
        <v>0</v>
      </c>
      <c r="AV489" s="108"/>
      <c r="AW489" s="108"/>
      <c r="AX489" s="108"/>
      <c r="AY489" s="108"/>
      <c r="AZ489" s="108"/>
      <c r="BA489" s="109">
        <f t="shared" si="886"/>
        <v>0</v>
      </c>
    </row>
    <row r="490" spans="1:53" ht="14.1" customHeight="1" outlineLevel="2" x14ac:dyDescent="0.2">
      <c r="A490" s="68"/>
      <c r="B490" s="94"/>
      <c r="C490" s="251"/>
      <c r="D490" s="110"/>
      <c r="E490" s="110"/>
      <c r="F490" s="110"/>
      <c r="G490" s="111"/>
      <c r="H490" s="112" t="s">
        <v>179</v>
      </c>
      <c r="I490" s="100"/>
      <c r="J490" s="101"/>
      <c r="K490" s="101"/>
      <c r="L490" s="102" t="str">
        <f>IF(I490&lt;&gt;0,((VLOOKUP(I490,'1. Standard_Cost'!$B$4:$D$8,2)+VLOOKUP(I490,'1. Standard_Cost'!$B$4:$D$8,3))*J490*K490),"0")</f>
        <v>0</v>
      </c>
      <c r="M490" s="102">
        <f>L490*'1. Standard_Cost'!F76</f>
        <v>0</v>
      </c>
      <c r="N490" s="103"/>
      <c r="O490" s="103"/>
      <c r="P490" s="103"/>
      <c r="Q490" s="103"/>
      <c r="R490" s="104">
        <f>+N490*P490*'1. Standard_Cost'!$B$12</f>
        <v>0</v>
      </c>
      <c r="S490" s="104">
        <f>+N490*O490*P490*'1. Standard_Cost'!$C$12</f>
        <v>0</v>
      </c>
      <c r="T490" s="104">
        <f>+N490*P490*Q490*'1. Standard_Cost'!$D$12</f>
        <v>0</v>
      </c>
      <c r="U490" s="104">
        <f>+N490*O490*'1. Standard_Cost'!$E$12</f>
        <v>0</v>
      </c>
      <c r="V490" s="103"/>
      <c r="W490" s="103"/>
      <c r="X490" s="103"/>
      <c r="Y490" s="104">
        <f>+V490*((X490*'1. Standard_Cost'!$B$16)+(W490*X490*'1. Standard_Cost'!$C$16))</f>
        <v>0</v>
      </c>
      <c r="Z490" s="103"/>
      <c r="AA490" s="103"/>
      <c r="AB490" s="104">
        <f>+Z490*'1. Standard_Cost'!$B$20+AA490*'1. Standard_Cost'!$C$20</f>
        <v>0</v>
      </c>
      <c r="AC490" s="105"/>
      <c r="AD490" s="106"/>
      <c r="AE490" s="104">
        <f>SUM(AD490,AC490,AB490,Y490,U490,T490,S490,R490)*'1. Standard_Cost'!B100</f>
        <v>0</v>
      </c>
      <c r="AF490" s="104">
        <f t="shared" si="887"/>
        <v>0</v>
      </c>
      <c r="AG490" s="103"/>
      <c r="AH490" s="103"/>
      <c r="AI490" s="103"/>
      <c r="AJ490" s="107"/>
      <c r="AK490" s="107"/>
      <c r="AL490" s="107"/>
      <c r="AM490" s="104">
        <f>AG490*'1. Standard_Cost'!B96+'Incremental_Cost Year 2021'!AH497*'1. Standard_Cost'!C96+'Incremental_Cost Year 2021'!AI497*'1. Standard_Cost'!D96+'Incremental_Cost Year 2021'!AJ497+'Incremental_Cost Year 2021'!AL497+AK490</f>
        <v>0</v>
      </c>
      <c r="AN490" s="104">
        <f>AM490*'1. Standard_Cost'!C100</f>
        <v>0</v>
      </c>
      <c r="AO490" s="107"/>
      <c r="AQ490" s="104">
        <f t="shared" si="882"/>
        <v>0</v>
      </c>
      <c r="AR490" s="104">
        <f t="shared" si="883"/>
        <v>0</v>
      </c>
      <c r="AS490" s="104">
        <f t="shared" si="884"/>
        <v>0</v>
      </c>
      <c r="AT490" s="104">
        <f t="shared" si="888"/>
        <v>0</v>
      </c>
      <c r="AU490" s="108">
        <f t="shared" si="885"/>
        <v>0</v>
      </c>
      <c r="AV490" s="108"/>
      <c r="AW490" s="108"/>
      <c r="AX490" s="108"/>
      <c r="AY490" s="108"/>
      <c r="AZ490" s="108"/>
      <c r="BA490" s="109">
        <f t="shared" si="886"/>
        <v>0</v>
      </c>
    </row>
    <row r="491" spans="1:53" ht="24.6" customHeight="1" outlineLevel="1" x14ac:dyDescent="0.2">
      <c r="A491" s="68"/>
      <c r="B491" s="141"/>
      <c r="C491" s="251"/>
      <c r="D491" s="113" t="s">
        <v>515</v>
      </c>
      <c r="E491" s="113" t="s">
        <v>802</v>
      </c>
      <c r="F491" s="114" t="s">
        <v>154</v>
      </c>
      <c r="G491" s="115" t="s">
        <v>155</v>
      </c>
      <c r="H491" s="122" t="s">
        <v>344</v>
      </c>
      <c r="I491" s="117"/>
      <c r="J491" s="117"/>
      <c r="K491" s="117"/>
      <c r="L491" s="118">
        <f>SUM(L487:L490)</f>
        <v>540750</v>
      </c>
      <c r="M491" s="118">
        <f>SUM(M487:M490)</f>
        <v>90305.25</v>
      </c>
      <c r="N491" s="117"/>
      <c r="O491" s="117"/>
      <c r="P491" s="117"/>
      <c r="Q491" s="117"/>
      <c r="R491" s="119">
        <f>SUM(R487:R490)</f>
        <v>0</v>
      </c>
      <c r="S491" s="119">
        <f>SUM(S487:S490)</f>
        <v>0</v>
      </c>
      <c r="T491" s="119">
        <f>SUM(T487:T490)</f>
        <v>0</v>
      </c>
      <c r="U491" s="119">
        <f>SUM(U487:U490)</f>
        <v>0</v>
      </c>
      <c r="V491" s="117"/>
      <c r="W491" s="117"/>
      <c r="X491" s="117"/>
      <c r="Y491" s="118">
        <f>SUM(Y487:Y490)</f>
        <v>0</v>
      </c>
      <c r="Z491" s="117"/>
      <c r="AA491" s="117"/>
      <c r="AB491" s="118">
        <f t="shared" ref="AB491:AF491" si="889">SUM(AB487:AB490)</f>
        <v>0</v>
      </c>
      <c r="AC491" s="118">
        <f t="shared" si="889"/>
        <v>90000</v>
      </c>
      <c r="AD491" s="118">
        <f t="shared" si="889"/>
        <v>0</v>
      </c>
      <c r="AE491" s="118">
        <f t="shared" si="889"/>
        <v>18000</v>
      </c>
      <c r="AF491" s="118">
        <f t="shared" si="889"/>
        <v>18000</v>
      </c>
      <c r="AG491" s="117"/>
      <c r="AH491" s="117"/>
      <c r="AI491" s="117"/>
      <c r="AJ491" s="119">
        <f>SUM(AJ487:AJ490)</f>
        <v>0</v>
      </c>
      <c r="AK491" s="119">
        <f t="shared" ref="AK491:AN491" si="890">SUM(AK487:AK490)</f>
        <v>0</v>
      </c>
      <c r="AL491" s="119">
        <f t="shared" si="890"/>
        <v>0</v>
      </c>
      <c r="AM491" s="119">
        <f t="shared" si="890"/>
        <v>0</v>
      </c>
      <c r="AN491" s="119">
        <f t="shared" si="890"/>
        <v>0</v>
      </c>
      <c r="AO491" s="116"/>
      <c r="AP491" s="120"/>
      <c r="AQ491" s="121">
        <f t="shared" ref="AQ491:BA491" si="891">SUM(AQ487:AQ490)</f>
        <v>631055.25</v>
      </c>
      <c r="AR491" s="121">
        <f t="shared" si="891"/>
        <v>18000</v>
      </c>
      <c r="AS491" s="121">
        <f t="shared" si="891"/>
        <v>0</v>
      </c>
      <c r="AT491" s="121">
        <f t="shared" si="891"/>
        <v>649055.25</v>
      </c>
      <c r="AU491" s="121">
        <f t="shared" si="891"/>
        <v>649055.25</v>
      </c>
      <c r="AV491" s="121">
        <f t="shared" si="891"/>
        <v>0</v>
      </c>
      <c r="AW491" s="121">
        <f t="shared" si="891"/>
        <v>0</v>
      </c>
      <c r="AX491" s="121">
        <f t="shared" si="891"/>
        <v>0</v>
      </c>
      <c r="AY491" s="121">
        <f t="shared" si="891"/>
        <v>0</v>
      </c>
      <c r="AZ491" s="121">
        <f t="shared" si="891"/>
        <v>0</v>
      </c>
      <c r="BA491" s="121">
        <f t="shared" si="891"/>
        <v>0</v>
      </c>
    </row>
    <row r="492" spans="1:53" ht="14.1" customHeight="1" outlineLevel="2" x14ac:dyDescent="0.2">
      <c r="A492" s="68"/>
      <c r="B492" s="94"/>
      <c r="C492" s="95"/>
      <c r="D492" s="96"/>
      <c r="E492" s="96"/>
      <c r="F492" s="97"/>
      <c r="G492" s="98"/>
      <c r="H492" s="99" t="s">
        <v>49</v>
      </c>
      <c r="I492" s="100" t="s">
        <v>1</v>
      </c>
      <c r="J492" s="101">
        <v>2</v>
      </c>
      <c r="K492" s="101">
        <v>2</v>
      </c>
      <c r="L492" s="102">
        <f>IF(I492&lt;&gt;0,((VLOOKUP(I492,'1. Standard_Cost'!$B$4:$D$8,2)+VLOOKUP(I492,'1. Standard_Cost'!$B$4:$D$8,3))*J492*K492),"0")</f>
        <v>360500</v>
      </c>
      <c r="M492" s="102">
        <f>L492*'1. Standard_Cost'!F4</f>
        <v>60203.5</v>
      </c>
      <c r="N492" s="103"/>
      <c r="O492" s="103"/>
      <c r="P492" s="103"/>
      <c r="Q492" s="103"/>
      <c r="R492" s="104">
        <f>+N492*P492*'1. Standard_Cost'!$B$12</f>
        <v>0</v>
      </c>
      <c r="S492" s="104">
        <f>+N492*O492*P492*'1. Standard_Cost'!$C$12</f>
        <v>0</v>
      </c>
      <c r="T492" s="104">
        <f>+N492*P492*Q492*'1. Standard_Cost'!$D$12</f>
        <v>0</v>
      </c>
      <c r="U492" s="104">
        <f>+N492*O492*'1. Standard_Cost'!$E$12</f>
        <v>0</v>
      </c>
      <c r="V492" s="103"/>
      <c r="W492" s="103"/>
      <c r="X492" s="103"/>
      <c r="Y492" s="104">
        <f>+V492*((X492*'1. Standard_Cost'!$B$16)+(W492*X492*'1. Standard_Cost'!$C$16))</f>
        <v>0</v>
      </c>
      <c r="Z492" s="103"/>
      <c r="AA492" s="103"/>
      <c r="AB492" s="104">
        <f>+Z492*'1. Standard_Cost'!$B$20+AA492*'1. Standard_Cost'!$C$20</f>
        <v>0</v>
      </c>
      <c r="AC492" s="105">
        <v>60000</v>
      </c>
      <c r="AD492" s="106"/>
      <c r="AE492" s="104">
        <f>SUM(AD492,AC492,AB492,Y492,U492,T492,S492,R492)*'1. Standard_Cost'!B28</f>
        <v>12000</v>
      </c>
      <c r="AF492" s="104">
        <f>SUM(AD492,AE492)</f>
        <v>12000</v>
      </c>
      <c r="AG492" s="103"/>
      <c r="AH492" s="103"/>
      <c r="AI492" s="103"/>
      <c r="AJ492" s="107"/>
      <c r="AK492" s="107"/>
      <c r="AL492" s="107"/>
      <c r="AM492" s="104">
        <f>AG492*'1. Standard_Cost'!B101+'Incremental_Cost Year 2021'!AH499*'1. Standard_Cost'!C101+'Incremental_Cost Year 2021'!AI499*'1. Standard_Cost'!D101+'Incremental_Cost Year 2021'!AJ499+'Incremental_Cost Year 2021'!AL499+AK492</f>
        <v>0</v>
      </c>
      <c r="AN492" s="104">
        <f>AM492*'1. Standard_Cost'!C105</f>
        <v>0</v>
      </c>
      <c r="AO492" s="107"/>
      <c r="AQ492" s="104">
        <f t="shared" ref="AQ492:AQ495" si="892">L492+M492</f>
        <v>420703.5</v>
      </c>
      <c r="AR492" s="104">
        <f t="shared" ref="AR492:AR495" si="893">AF492</f>
        <v>12000</v>
      </c>
      <c r="AS492" s="104">
        <f t="shared" ref="AS492:AS495" si="894">AM492+AN492</f>
        <v>0</v>
      </c>
      <c r="AT492" s="104">
        <f>SUM(AQ492,AR492,AS492)</f>
        <v>432703.5</v>
      </c>
      <c r="AU492" s="108">
        <f t="shared" ref="AU492:AU495" si="895">AT492</f>
        <v>432703.5</v>
      </c>
      <c r="AV492" s="108"/>
      <c r="AW492" s="108"/>
      <c r="AX492" s="108"/>
      <c r="AY492" s="108"/>
      <c r="AZ492" s="108"/>
      <c r="BA492" s="109">
        <f t="shared" ref="BA492:BA495" si="896">SUM(AU492:AZ492)-AT492</f>
        <v>0</v>
      </c>
    </row>
    <row r="493" spans="1:53" ht="14.1" customHeight="1" outlineLevel="2" x14ac:dyDescent="0.2">
      <c r="A493" s="68"/>
      <c r="B493" s="94"/>
      <c r="C493" s="95"/>
      <c r="D493" s="110"/>
      <c r="E493" s="110"/>
      <c r="F493" s="110"/>
      <c r="G493" s="111"/>
      <c r="H493" s="99" t="s">
        <v>50</v>
      </c>
      <c r="I493" s="100"/>
      <c r="J493" s="101"/>
      <c r="K493" s="101"/>
      <c r="L493" s="102" t="str">
        <f>IF(I493&lt;&gt;0,((VLOOKUP(I493,'1. Standard_Cost'!$B$4:$D$8,2)+VLOOKUP(I493,'1. Standard_Cost'!$B$4:$D$8,3))*J493*K493),"0")</f>
        <v>0</v>
      </c>
      <c r="M493" s="102">
        <f>L493*'1. Standard_Cost'!F81</f>
        <v>0</v>
      </c>
      <c r="N493" s="103"/>
      <c r="O493" s="103"/>
      <c r="P493" s="103"/>
      <c r="Q493" s="103"/>
      <c r="R493" s="104">
        <f>+N493*P493*'1. Standard_Cost'!$B$12</f>
        <v>0</v>
      </c>
      <c r="S493" s="104">
        <f>+N493*O493*P493*'1. Standard_Cost'!$C$12</f>
        <v>0</v>
      </c>
      <c r="T493" s="104">
        <f>+N493*P493*Q493*'1. Standard_Cost'!$D$12</f>
        <v>0</v>
      </c>
      <c r="U493" s="104">
        <f>+N493*O493*'1. Standard_Cost'!$E$12</f>
        <v>0</v>
      </c>
      <c r="V493" s="103"/>
      <c r="W493" s="103"/>
      <c r="X493" s="103"/>
      <c r="Y493" s="104">
        <f>+V493*((X493*'1. Standard_Cost'!$B$16)+(W493*X493*'1. Standard_Cost'!$C$16))</f>
        <v>0</v>
      </c>
      <c r="Z493" s="103"/>
      <c r="AA493" s="103"/>
      <c r="AB493" s="104">
        <f>+Z493*'1. Standard_Cost'!$B$20+AA493*'1. Standard_Cost'!$C$20</f>
        <v>0</v>
      </c>
      <c r="AC493" s="105"/>
      <c r="AD493" s="106"/>
      <c r="AE493" s="104">
        <f>SUM(AD493,AC493,AB493,Y493,U493,T493,S493,R493)*'1. Standard_Cost'!B105</f>
        <v>0</v>
      </c>
      <c r="AF493" s="104">
        <f t="shared" ref="AF493:AF495" si="897">SUM(AD493,AE493)</f>
        <v>0</v>
      </c>
      <c r="AG493" s="103"/>
      <c r="AH493" s="103">
        <v>0</v>
      </c>
      <c r="AI493" s="103">
        <v>0</v>
      </c>
      <c r="AJ493" s="107"/>
      <c r="AK493" s="107"/>
      <c r="AL493" s="107"/>
      <c r="AM493" s="104">
        <f>AG493*'1. Standard_Cost'!B101+'Incremental_Cost Year 2021'!AH500*'1. Standard_Cost'!C101+'Incremental_Cost Year 2021'!AI500*'1. Standard_Cost'!D101+'Incremental_Cost Year 2021'!AJ500+'Incremental_Cost Year 2021'!AL500+AK493</f>
        <v>0</v>
      </c>
      <c r="AN493" s="104">
        <f>AM493*'1. Standard_Cost'!C105</f>
        <v>0</v>
      </c>
      <c r="AO493" s="107"/>
      <c r="AQ493" s="104">
        <f t="shared" si="892"/>
        <v>0</v>
      </c>
      <c r="AR493" s="104">
        <f t="shared" si="893"/>
        <v>0</v>
      </c>
      <c r="AS493" s="104">
        <f t="shared" si="894"/>
        <v>0</v>
      </c>
      <c r="AT493" s="104">
        <f t="shared" ref="AT493:AT495" si="898">SUM(AQ493,AR493,AS493)</f>
        <v>0</v>
      </c>
      <c r="AU493" s="108">
        <f t="shared" si="895"/>
        <v>0</v>
      </c>
      <c r="AV493" s="108">
        <v>0</v>
      </c>
      <c r="AW493" s="108"/>
      <c r="AX493" s="108"/>
      <c r="AY493" s="108"/>
      <c r="AZ493" s="108"/>
      <c r="BA493" s="109">
        <f t="shared" si="896"/>
        <v>0</v>
      </c>
    </row>
    <row r="494" spans="1:53" ht="14.1" customHeight="1" outlineLevel="2" x14ac:dyDescent="0.2">
      <c r="A494" s="68"/>
      <c r="B494" s="94"/>
      <c r="C494" s="95"/>
      <c r="D494" s="110"/>
      <c r="E494" s="110"/>
      <c r="F494" s="110"/>
      <c r="G494" s="111"/>
      <c r="H494" s="99" t="s">
        <v>51</v>
      </c>
      <c r="I494" s="100"/>
      <c r="J494" s="101"/>
      <c r="K494" s="101"/>
      <c r="L494" s="102" t="str">
        <f>IF(I494&lt;&gt;0,((VLOOKUP(I494,'1. Standard_Cost'!$B$4:$D$8,2)+VLOOKUP(I494,'1. Standard_Cost'!$B$4:$D$8,3))*J494*K494),"0")</f>
        <v>0</v>
      </c>
      <c r="M494" s="102">
        <f>L494*'1. Standard_Cost'!F81</f>
        <v>0</v>
      </c>
      <c r="N494" s="103"/>
      <c r="O494" s="103"/>
      <c r="P494" s="103"/>
      <c r="Q494" s="103"/>
      <c r="R494" s="104">
        <f>+N494*P494*'1. Standard_Cost'!$B$12</f>
        <v>0</v>
      </c>
      <c r="S494" s="104">
        <f>+N494*O494*P494*'1. Standard_Cost'!$C$12</f>
        <v>0</v>
      </c>
      <c r="T494" s="104">
        <f>+N494*P494*Q494*'1. Standard_Cost'!$D$12</f>
        <v>0</v>
      </c>
      <c r="U494" s="104">
        <f>+N494*O494*'1. Standard_Cost'!$E$12</f>
        <v>0</v>
      </c>
      <c r="V494" s="103"/>
      <c r="W494" s="103"/>
      <c r="X494" s="103"/>
      <c r="Y494" s="104">
        <f>+V494*((X494*'1. Standard_Cost'!$B$16)+(W494*X494*'1. Standard_Cost'!$C$16))</f>
        <v>0</v>
      </c>
      <c r="Z494" s="103"/>
      <c r="AA494" s="103"/>
      <c r="AB494" s="104">
        <f>+Z494*'1. Standard_Cost'!$B$20+AA494*'1. Standard_Cost'!$C$20</f>
        <v>0</v>
      </c>
      <c r="AC494" s="105"/>
      <c r="AD494" s="106"/>
      <c r="AE494" s="104">
        <f>SUM(AD494,AC494,AB494,Y494,U494,T494,S494,R494)*'1. Standard_Cost'!B105</f>
        <v>0</v>
      </c>
      <c r="AF494" s="104">
        <f t="shared" si="897"/>
        <v>0</v>
      </c>
      <c r="AG494" s="103"/>
      <c r="AH494" s="103"/>
      <c r="AI494" s="103"/>
      <c r="AJ494" s="107"/>
      <c r="AK494" s="107"/>
      <c r="AL494" s="107"/>
      <c r="AM494" s="104">
        <f>AG494*'1. Standard_Cost'!B101+'Incremental_Cost Year 2021'!AH501*'1. Standard_Cost'!C101+'Incremental_Cost Year 2021'!AI501*'1. Standard_Cost'!D101+'Incremental_Cost Year 2021'!AJ501+'Incremental_Cost Year 2021'!AL501+AK494</f>
        <v>0</v>
      </c>
      <c r="AN494" s="104">
        <f>AM494*'1. Standard_Cost'!C105</f>
        <v>0</v>
      </c>
      <c r="AO494" s="107"/>
      <c r="AQ494" s="104">
        <f t="shared" si="892"/>
        <v>0</v>
      </c>
      <c r="AR494" s="104">
        <f t="shared" si="893"/>
        <v>0</v>
      </c>
      <c r="AS494" s="104">
        <f t="shared" si="894"/>
        <v>0</v>
      </c>
      <c r="AT494" s="104">
        <f t="shared" si="898"/>
        <v>0</v>
      </c>
      <c r="AU494" s="108">
        <f t="shared" si="895"/>
        <v>0</v>
      </c>
      <c r="AV494" s="108"/>
      <c r="AW494" s="108"/>
      <c r="AX494" s="108"/>
      <c r="AY494" s="108"/>
      <c r="AZ494" s="108"/>
      <c r="BA494" s="109">
        <f t="shared" si="896"/>
        <v>0</v>
      </c>
    </row>
    <row r="495" spans="1:53" ht="14.1" customHeight="1" outlineLevel="2" x14ac:dyDescent="0.2">
      <c r="A495" s="68"/>
      <c r="B495" s="94"/>
      <c r="C495" s="95"/>
      <c r="D495" s="110"/>
      <c r="E495" s="110"/>
      <c r="F495" s="110"/>
      <c r="G495" s="111"/>
      <c r="H495" s="112" t="s">
        <v>179</v>
      </c>
      <c r="I495" s="100"/>
      <c r="J495" s="101"/>
      <c r="K495" s="101"/>
      <c r="L495" s="102" t="str">
        <f>IF(I495&lt;&gt;0,((VLOOKUP(I495,'1. Standard_Cost'!$B$4:$D$8,2)+VLOOKUP(I495,'1. Standard_Cost'!$B$4:$D$8,3))*J495*K495),"0")</f>
        <v>0</v>
      </c>
      <c r="M495" s="102">
        <f>L495*'1. Standard_Cost'!F81</f>
        <v>0</v>
      </c>
      <c r="N495" s="103"/>
      <c r="O495" s="103"/>
      <c r="P495" s="103"/>
      <c r="Q495" s="103"/>
      <c r="R495" s="104">
        <f>+N495*P495*'1. Standard_Cost'!$B$12</f>
        <v>0</v>
      </c>
      <c r="S495" s="104">
        <f>+N495*O495*P495*'1. Standard_Cost'!$C$12</f>
        <v>0</v>
      </c>
      <c r="T495" s="104">
        <f>+N495*P495*Q495*'1. Standard_Cost'!$D$12</f>
        <v>0</v>
      </c>
      <c r="U495" s="104">
        <f>+N495*O495*'1. Standard_Cost'!$E$12</f>
        <v>0</v>
      </c>
      <c r="V495" s="103"/>
      <c r="W495" s="103"/>
      <c r="X495" s="103"/>
      <c r="Y495" s="104">
        <f>+V495*((X495*'1. Standard_Cost'!$B$16)+(W495*X495*'1. Standard_Cost'!$C$16))</f>
        <v>0</v>
      </c>
      <c r="Z495" s="103"/>
      <c r="AA495" s="103"/>
      <c r="AB495" s="104">
        <f>+Z495*'1. Standard_Cost'!$B$20+AA495*'1. Standard_Cost'!$C$20</f>
        <v>0</v>
      </c>
      <c r="AC495" s="105"/>
      <c r="AD495" s="106"/>
      <c r="AE495" s="104">
        <f>SUM(AD495,AC495,AB495,Y495,U495,T495,S495,R495)*'1. Standard_Cost'!B105</f>
        <v>0</v>
      </c>
      <c r="AF495" s="104">
        <f t="shared" si="897"/>
        <v>0</v>
      </c>
      <c r="AG495" s="103"/>
      <c r="AH495" s="103"/>
      <c r="AI495" s="103"/>
      <c r="AJ495" s="107"/>
      <c r="AK495" s="107"/>
      <c r="AL495" s="107"/>
      <c r="AM495" s="104">
        <f>AG495*'1. Standard_Cost'!B101+'Incremental_Cost Year 2021'!AH502*'1. Standard_Cost'!C101+'Incremental_Cost Year 2021'!AI502*'1. Standard_Cost'!D101+'Incremental_Cost Year 2021'!AJ502+'Incremental_Cost Year 2021'!AL502+AK495</f>
        <v>0</v>
      </c>
      <c r="AN495" s="104">
        <f>AM495*'1. Standard_Cost'!C105</f>
        <v>0</v>
      </c>
      <c r="AO495" s="107"/>
      <c r="AQ495" s="104">
        <f t="shared" si="892"/>
        <v>0</v>
      </c>
      <c r="AR495" s="104">
        <f t="shared" si="893"/>
        <v>0</v>
      </c>
      <c r="AS495" s="104">
        <f t="shared" si="894"/>
        <v>0</v>
      </c>
      <c r="AT495" s="104">
        <f t="shared" si="898"/>
        <v>0</v>
      </c>
      <c r="AU495" s="108">
        <f t="shared" si="895"/>
        <v>0</v>
      </c>
      <c r="AV495" s="108"/>
      <c r="AW495" s="108"/>
      <c r="AX495" s="108"/>
      <c r="AY495" s="108"/>
      <c r="AZ495" s="108"/>
      <c r="BA495" s="109">
        <f t="shared" si="896"/>
        <v>0</v>
      </c>
    </row>
    <row r="496" spans="1:53" ht="24.6" customHeight="1" outlineLevel="1" x14ac:dyDescent="0.2">
      <c r="A496" s="68"/>
      <c r="B496" s="141"/>
      <c r="C496" s="95"/>
      <c r="D496" s="113" t="s">
        <v>515</v>
      </c>
      <c r="E496" s="113" t="s">
        <v>678</v>
      </c>
      <c r="F496" s="114" t="s">
        <v>154</v>
      </c>
      <c r="G496" s="115" t="s">
        <v>155</v>
      </c>
      <c r="H496" s="122" t="s">
        <v>345</v>
      </c>
      <c r="I496" s="117"/>
      <c r="J496" s="117"/>
      <c r="K496" s="117"/>
      <c r="L496" s="118">
        <f>SUM(L492:L495)</f>
        <v>360500</v>
      </c>
      <c r="M496" s="118">
        <f>SUM(M492:M495)</f>
        <v>60203.5</v>
      </c>
      <c r="N496" s="117"/>
      <c r="O496" s="117"/>
      <c r="P496" s="117"/>
      <c r="Q496" s="117"/>
      <c r="R496" s="119">
        <f>SUM(R492:R495)</f>
        <v>0</v>
      </c>
      <c r="S496" s="119">
        <f>SUM(S492:S495)</f>
        <v>0</v>
      </c>
      <c r="T496" s="119">
        <f>SUM(T492:T495)</f>
        <v>0</v>
      </c>
      <c r="U496" s="119">
        <f>SUM(U492:U495)</f>
        <v>0</v>
      </c>
      <c r="V496" s="117"/>
      <c r="W496" s="117"/>
      <c r="X496" s="117"/>
      <c r="Y496" s="118">
        <f>SUM(Y492:Y495)</f>
        <v>0</v>
      </c>
      <c r="Z496" s="117"/>
      <c r="AA496" s="117"/>
      <c r="AB496" s="118">
        <f t="shared" ref="AB496:AF496" si="899">SUM(AB492:AB495)</f>
        <v>0</v>
      </c>
      <c r="AC496" s="118">
        <f t="shared" si="899"/>
        <v>60000</v>
      </c>
      <c r="AD496" s="118">
        <f t="shared" si="899"/>
        <v>0</v>
      </c>
      <c r="AE496" s="118">
        <f t="shared" si="899"/>
        <v>12000</v>
      </c>
      <c r="AF496" s="118">
        <f t="shared" si="899"/>
        <v>12000</v>
      </c>
      <c r="AG496" s="117"/>
      <c r="AH496" s="117"/>
      <c r="AI496" s="117"/>
      <c r="AJ496" s="119">
        <f>SUM(AJ492:AJ495)</f>
        <v>0</v>
      </c>
      <c r="AK496" s="119">
        <f t="shared" ref="AK496:AN496" si="900">SUM(AK492:AK495)</f>
        <v>0</v>
      </c>
      <c r="AL496" s="119">
        <f t="shared" si="900"/>
        <v>0</v>
      </c>
      <c r="AM496" s="119">
        <f t="shared" si="900"/>
        <v>0</v>
      </c>
      <c r="AN496" s="119">
        <f t="shared" si="900"/>
        <v>0</v>
      </c>
      <c r="AO496" s="116"/>
      <c r="AP496" s="120"/>
      <c r="AQ496" s="121">
        <f t="shared" ref="AQ496:BA496" si="901">SUM(AQ492:AQ495)</f>
        <v>420703.5</v>
      </c>
      <c r="AR496" s="121">
        <f t="shared" si="901"/>
        <v>12000</v>
      </c>
      <c r="AS496" s="121">
        <f t="shared" si="901"/>
        <v>0</v>
      </c>
      <c r="AT496" s="121">
        <f t="shared" si="901"/>
        <v>432703.5</v>
      </c>
      <c r="AU496" s="121">
        <f t="shared" si="901"/>
        <v>432703.5</v>
      </c>
      <c r="AV496" s="121">
        <f t="shared" si="901"/>
        <v>0</v>
      </c>
      <c r="AW496" s="121">
        <f t="shared" si="901"/>
        <v>0</v>
      </c>
      <c r="AX496" s="121">
        <f t="shared" si="901"/>
        <v>0</v>
      </c>
      <c r="AY496" s="121">
        <f t="shared" si="901"/>
        <v>0</v>
      </c>
      <c r="AZ496" s="121">
        <f t="shared" si="901"/>
        <v>0</v>
      </c>
      <c r="BA496" s="121">
        <f t="shared" si="901"/>
        <v>0</v>
      </c>
    </row>
    <row r="497" spans="1:53" ht="14.1" customHeight="1" outlineLevel="2" x14ac:dyDescent="0.2">
      <c r="A497" s="68"/>
      <c r="B497" s="94"/>
      <c r="C497" s="95"/>
      <c r="D497" s="96"/>
      <c r="E497" s="96"/>
      <c r="F497" s="97"/>
      <c r="G497" s="98"/>
      <c r="H497" s="99" t="s">
        <v>49</v>
      </c>
      <c r="I497" s="100"/>
      <c r="J497" s="101"/>
      <c r="K497" s="101"/>
      <c r="L497" s="102" t="str">
        <f>IF(I497&lt;&gt;0,((VLOOKUP(I497,'1. Standard_Cost'!$B$4:$D$8,2)+VLOOKUP(I497,'1. Standard_Cost'!$B$4:$D$8,3))*J497*K497),"0")</f>
        <v>0</v>
      </c>
      <c r="M497" s="102">
        <f>L497*'1. Standard_Cost'!F86</f>
        <v>0</v>
      </c>
      <c r="N497" s="103"/>
      <c r="O497" s="103"/>
      <c r="P497" s="103"/>
      <c r="Q497" s="103"/>
      <c r="R497" s="104">
        <f>+N497*P497*'1. Standard_Cost'!$B$12</f>
        <v>0</v>
      </c>
      <c r="S497" s="104">
        <f>+N497*O497*P497*'1. Standard_Cost'!$C$12</f>
        <v>0</v>
      </c>
      <c r="T497" s="104">
        <f>+N497*P497*Q497*'1. Standard_Cost'!$D$12</f>
        <v>0</v>
      </c>
      <c r="U497" s="104">
        <f>+N497*O497*'1. Standard_Cost'!$E$12</f>
        <v>0</v>
      </c>
      <c r="V497" s="103"/>
      <c r="W497" s="103"/>
      <c r="X497" s="103"/>
      <c r="Y497" s="104">
        <f>+V497*((X497*'1. Standard_Cost'!$B$16)+(W497*X497*'1. Standard_Cost'!$C$16))</f>
        <v>0</v>
      </c>
      <c r="Z497" s="103"/>
      <c r="AA497" s="103"/>
      <c r="AB497" s="104">
        <f>+Z497*'1. Standard_Cost'!$B$20+AA497*'1. Standard_Cost'!$C$20</f>
        <v>0</v>
      </c>
      <c r="AC497" s="105"/>
      <c r="AD497" s="106"/>
      <c r="AE497" s="104">
        <f>SUM(AD497,AC497,AB497,Y497,U497,T497,S497,R497)*'1. Standard_Cost'!B110</f>
        <v>0</v>
      </c>
      <c r="AF497" s="104">
        <f>SUM(AD497,AE497)</f>
        <v>0</v>
      </c>
      <c r="AG497" s="103"/>
      <c r="AH497" s="103"/>
      <c r="AI497" s="103"/>
      <c r="AJ497" s="107"/>
      <c r="AK497" s="107"/>
      <c r="AL497" s="107"/>
      <c r="AM497" s="104">
        <f>AG497*'1. Standard_Cost'!B106+'Incremental_Cost Year 2021'!AH504*'1. Standard_Cost'!C106+'Incremental_Cost Year 2021'!AI504*'1. Standard_Cost'!D106+'Incremental_Cost Year 2021'!AJ504+'Incremental_Cost Year 2021'!AL504+AK497</f>
        <v>0</v>
      </c>
      <c r="AN497" s="104">
        <f>AM497*'1. Standard_Cost'!C110</f>
        <v>0</v>
      </c>
      <c r="AO497" s="107"/>
      <c r="AQ497" s="104">
        <f t="shared" ref="AQ497:AQ500" si="902">L497+M497</f>
        <v>0</v>
      </c>
      <c r="AR497" s="104">
        <f t="shared" ref="AR497:AR500" si="903">AF497</f>
        <v>0</v>
      </c>
      <c r="AS497" s="104">
        <f t="shared" ref="AS497:AS500" si="904">AM497+AN497</f>
        <v>0</v>
      </c>
      <c r="AT497" s="104">
        <f>SUM(AQ497,AR497,AS497)</f>
        <v>0</v>
      </c>
      <c r="AU497" s="108">
        <f t="shared" ref="AU497:AU500" si="905">AT497</f>
        <v>0</v>
      </c>
      <c r="AV497" s="108"/>
      <c r="AW497" s="108"/>
      <c r="AX497" s="108"/>
      <c r="AY497" s="108"/>
      <c r="AZ497" s="108"/>
      <c r="BA497" s="109">
        <f t="shared" ref="BA497:BA500" si="906">SUM(AU497:AZ497)-AT497</f>
        <v>0</v>
      </c>
    </row>
    <row r="498" spans="1:53" ht="14.1" customHeight="1" outlineLevel="2" x14ac:dyDescent="0.2">
      <c r="A498" s="68"/>
      <c r="B498" s="94"/>
      <c r="C498" s="95"/>
      <c r="D498" s="110"/>
      <c r="E498" s="110"/>
      <c r="F498" s="110"/>
      <c r="G498" s="111"/>
      <c r="H498" s="99" t="s">
        <v>50</v>
      </c>
      <c r="I498" s="100"/>
      <c r="J498" s="101"/>
      <c r="K498" s="101"/>
      <c r="L498" s="102" t="str">
        <f>IF(I498&lt;&gt;0,((VLOOKUP(I498,'1. Standard_Cost'!$B$4:$D$8,2)+VLOOKUP(I498,'1. Standard_Cost'!$B$4:$D$8,3))*J498*K498),"0")</f>
        <v>0</v>
      </c>
      <c r="M498" s="102">
        <f>L498*'1. Standard_Cost'!F86</f>
        <v>0</v>
      </c>
      <c r="N498" s="103"/>
      <c r="O498" s="103"/>
      <c r="P498" s="103"/>
      <c r="Q498" s="103"/>
      <c r="R498" s="104">
        <f>+N498*P498*'1. Standard_Cost'!$B$12</f>
        <v>0</v>
      </c>
      <c r="S498" s="104">
        <f>+N498*O498*P498*'1. Standard_Cost'!$C$12</f>
        <v>0</v>
      </c>
      <c r="T498" s="104">
        <f>+N498*P498*Q498*'1. Standard_Cost'!$D$12</f>
        <v>0</v>
      </c>
      <c r="U498" s="104">
        <f>+N498*O498*'1. Standard_Cost'!$E$12</f>
        <v>0</v>
      </c>
      <c r="V498" s="103"/>
      <c r="W498" s="103"/>
      <c r="X498" s="103"/>
      <c r="Y498" s="104">
        <f>+V498*((X498*'1. Standard_Cost'!$B$16)+(W498*X498*'1. Standard_Cost'!$C$16))</f>
        <v>0</v>
      </c>
      <c r="Z498" s="103"/>
      <c r="AA498" s="103"/>
      <c r="AB498" s="104">
        <f>+Z498*'1. Standard_Cost'!$B$20+AA498*'1. Standard_Cost'!$C$20</f>
        <v>0</v>
      </c>
      <c r="AC498" s="105"/>
      <c r="AD498" s="106"/>
      <c r="AE498" s="104">
        <f>SUM(AD498,AC498,AB498,Y498,U498,T498,S498,R498)*'1. Standard_Cost'!B110</f>
        <v>0</v>
      </c>
      <c r="AF498" s="104">
        <f t="shared" ref="AF498:AF500" si="907">SUM(AD498,AE498)</f>
        <v>0</v>
      </c>
      <c r="AG498" s="103"/>
      <c r="AH498" s="103">
        <v>0</v>
      </c>
      <c r="AI498" s="103">
        <v>0</v>
      </c>
      <c r="AJ498" s="107"/>
      <c r="AK498" s="107"/>
      <c r="AL498" s="107"/>
      <c r="AM498" s="104">
        <f>AG498*'1. Standard_Cost'!B106+'Incremental_Cost Year 2021'!AH505*'1. Standard_Cost'!C106+'Incremental_Cost Year 2021'!AI505*'1. Standard_Cost'!D106+'Incremental_Cost Year 2021'!AJ505+'Incremental_Cost Year 2021'!AL505+AK498</f>
        <v>0</v>
      </c>
      <c r="AN498" s="104">
        <f>AM498*'1. Standard_Cost'!C110</f>
        <v>0</v>
      </c>
      <c r="AO498" s="107"/>
      <c r="AQ498" s="104">
        <f t="shared" si="902"/>
        <v>0</v>
      </c>
      <c r="AR498" s="104">
        <f t="shared" si="903"/>
        <v>0</v>
      </c>
      <c r="AS498" s="104">
        <f t="shared" si="904"/>
        <v>0</v>
      </c>
      <c r="AT498" s="104">
        <f t="shared" ref="AT498:AT500" si="908">SUM(AQ498,AR498,AS498)</f>
        <v>0</v>
      </c>
      <c r="AU498" s="108">
        <f t="shared" si="905"/>
        <v>0</v>
      </c>
      <c r="AV498" s="108">
        <v>0</v>
      </c>
      <c r="AW498" s="108"/>
      <c r="AX498" s="108"/>
      <c r="AY498" s="108"/>
      <c r="AZ498" s="108"/>
      <c r="BA498" s="109">
        <f t="shared" si="906"/>
        <v>0</v>
      </c>
    </row>
    <row r="499" spans="1:53" ht="14.1" customHeight="1" outlineLevel="2" x14ac:dyDescent="0.2">
      <c r="A499" s="68"/>
      <c r="B499" s="94"/>
      <c r="C499" s="95"/>
      <c r="D499" s="110"/>
      <c r="E499" s="110"/>
      <c r="F499" s="110"/>
      <c r="G499" s="111"/>
      <c r="H499" s="99" t="s">
        <v>51</v>
      </c>
      <c r="I499" s="100"/>
      <c r="J499" s="101"/>
      <c r="K499" s="101"/>
      <c r="L499" s="102" t="str">
        <f>IF(I499&lt;&gt;0,((VLOOKUP(I499,'1. Standard_Cost'!$B$4:$D$8,2)+VLOOKUP(I499,'1. Standard_Cost'!$B$4:$D$8,3))*J499*K499),"0")</f>
        <v>0</v>
      </c>
      <c r="M499" s="102">
        <f>L499*'1. Standard_Cost'!F86</f>
        <v>0</v>
      </c>
      <c r="N499" s="103"/>
      <c r="O499" s="103"/>
      <c r="P499" s="103"/>
      <c r="Q499" s="103"/>
      <c r="R499" s="104">
        <f>+N499*P499*'1. Standard_Cost'!$B$12</f>
        <v>0</v>
      </c>
      <c r="S499" s="104">
        <f>+N499*O499*P499*'1. Standard_Cost'!$C$12</f>
        <v>0</v>
      </c>
      <c r="T499" s="104">
        <f>+N499*P499*Q499*'1. Standard_Cost'!$D$12</f>
        <v>0</v>
      </c>
      <c r="U499" s="104">
        <f>+N499*O499*'1. Standard_Cost'!$E$12</f>
        <v>0</v>
      </c>
      <c r="V499" s="103"/>
      <c r="W499" s="103"/>
      <c r="X499" s="103"/>
      <c r="Y499" s="104">
        <f>+V499*((X499*'1. Standard_Cost'!$B$16)+(W499*X499*'1. Standard_Cost'!$C$16))</f>
        <v>0</v>
      </c>
      <c r="Z499" s="103"/>
      <c r="AA499" s="103"/>
      <c r="AB499" s="104">
        <f>+Z499*'1. Standard_Cost'!$B$20+AA499*'1. Standard_Cost'!$C$20</f>
        <v>0</v>
      </c>
      <c r="AC499" s="105"/>
      <c r="AD499" s="106"/>
      <c r="AE499" s="104">
        <f>SUM(AD499,AC499,AB499,Y499,U499,T499,S499,R499)*'1. Standard_Cost'!B110</f>
        <v>0</v>
      </c>
      <c r="AF499" s="104">
        <f t="shared" si="907"/>
        <v>0</v>
      </c>
      <c r="AG499" s="103"/>
      <c r="AH499" s="103"/>
      <c r="AI499" s="103"/>
      <c r="AJ499" s="107"/>
      <c r="AK499" s="107"/>
      <c r="AL499" s="107"/>
      <c r="AM499" s="104">
        <f>AG499*'1. Standard_Cost'!B106+'Incremental_Cost Year 2021'!AH506*'1. Standard_Cost'!C106+'Incremental_Cost Year 2021'!AI506*'1. Standard_Cost'!D106+'Incremental_Cost Year 2021'!AJ506+'Incremental_Cost Year 2021'!AL506+AK499</f>
        <v>0</v>
      </c>
      <c r="AN499" s="104">
        <f>AM499*'1. Standard_Cost'!C110</f>
        <v>0</v>
      </c>
      <c r="AO499" s="107"/>
      <c r="AQ499" s="104">
        <f t="shared" si="902"/>
        <v>0</v>
      </c>
      <c r="AR499" s="104">
        <f t="shared" si="903"/>
        <v>0</v>
      </c>
      <c r="AS499" s="104">
        <f t="shared" si="904"/>
        <v>0</v>
      </c>
      <c r="AT499" s="104">
        <f t="shared" si="908"/>
        <v>0</v>
      </c>
      <c r="AU499" s="108">
        <f t="shared" si="905"/>
        <v>0</v>
      </c>
      <c r="AV499" s="108"/>
      <c r="AW499" s="108"/>
      <c r="AX499" s="108"/>
      <c r="AY499" s="108"/>
      <c r="AZ499" s="108"/>
      <c r="BA499" s="109">
        <f t="shared" si="906"/>
        <v>0</v>
      </c>
    </row>
    <row r="500" spans="1:53" ht="14.1" customHeight="1" outlineLevel="2" x14ac:dyDescent="0.2">
      <c r="A500" s="68"/>
      <c r="B500" s="94"/>
      <c r="C500" s="95"/>
      <c r="D500" s="110"/>
      <c r="E500" s="110"/>
      <c r="F500" s="110"/>
      <c r="G500" s="111"/>
      <c r="H500" s="112" t="s">
        <v>179</v>
      </c>
      <c r="I500" s="100"/>
      <c r="J500" s="101"/>
      <c r="K500" s="101"/>
      <c r="L500" s="102" t="str">
        <f>IF(I500&lt;&gt;0,((VLOOKUP(I500,'1. Standard_Cost'!$B$4:$D$8,2)+VLOOKUP(I500,'1. Standard_Cost'!$B$4:$D$8,3))*J500*K500),"0")</f>
        <v>0</v>
      </c>
      <c r="M500" s="102">
        <f>L500*'1. Standard_Cost'!F86</f>
        <v>0</v>
      </c>
      <c r="N500" s="103"/>
      <c r="O500" s="103"/>
      <c r="P500" s="103"/>
      <c r="Q500" s="103"/>
      <c r="R500" s="104">
        <f>+N500*P500*'1. Standard_Cost'!$B$12</f>
        <v>0</v>
      </c>
      <c r="S500" s="104">
        <f>+N500*O500*P500*'1. Standard_Cost'!$C$12</f>
        <v>0</v>
      </c>
      <c r="T500" s="104">
        <f>+N500*P500*Q500*'1. Standard_Cost'!$D$12</f>
        <v>0</v>
      </c>
      <c r="U500" s="104">
        <f>+N500*O500*'1. Standard_Cost'!$E$12</f>
        <v>0</v>
      </c>
      <c r="V500" s="103"/>
      <c r="W500" s="103"/>
      <c r="X500" s="103"/>
      <c r="Y500" s="104">
        <f>+V500*((X500*'1. Standard_Cost'!$B$16)+(W500*X500*'1. Standard_Cost'!$C$16))</f>
        <v>0</v>
      </c>
      <c r="Z500" s="103"/>
      <c r="AA500" s="103"/>
      <c r="AB500" s="104">
        <f>+Z500*'1. Standard_Cost'!$B$20+AA500*'1. Standard_Cost'!$C$20</f>
        <v>0</v>
      </c>
      <c r="AC500" s="105"/>
      <c r="AD500" s="106"/>
      <c r="AE500" s="104">
        <f>SUM(AD500,AC500,AB500,Y500,U500,T500,S500,R500)*'1. Standard_Cost'!B110</f>
        <v>0</v>
      </c>
      <c r="AF500" s="104">
        <f t="shared" si="907"/>
        <v>0</v>
      </c>
      <c r="AG500" s="103"/>
      <c r="AH500" s="103"/>
      <c r="AI500" s="103"/>
      <c r="AJ500" s="107"/>
      <c r="AK500" s="107"/>
      <c r="AL500" s="107"/>
      <c r="AM500" s="104">
        <f>AG500*'1. Standard_Cost'!B106+'Incremental_Cost Year 2021'!AH507*'1. Standard_Cost'!C106+'Incremental_Cost Year 2021'!AI507*'1. Standard_Cost'!D106+'Incremental_Cost Year 2021'!AJ507+'Incremental_Cost Year 2021'!AL507+AK500</f>
        <v>0</v>
      </c>
      <c r="AN500" s="104">
        <f>AM500*'1. Standard_Cost'!C110</f>
        <v>0</v>
      </c>
      <c r="AO500" s="107"/>
      <c r="AQ500" s="104">
        <f t="shared" si="902"/>
        <v>0</v>
      </c>
      <c r="AR500" s="104">
        <f t="shared" si="903"/>
        <v>0</v>
      </c>
      <c r="AS500" s="104">
        <f t="shared" si="904"/>
        <v>0</v>
      </c>
      <c r="AT500" s="104">
        <f t="shared" si="908"/>
        <v>0</v>
      </c>
      <c r="AU500" s="108">
        <f t="shared" si="905"/>
        <v>0</v>
      </c>
      <c r="AV500" s="108"/>
      <c r="AW500" s="108"/>
      <c r="AX500" s="108"/>
      <c r="AY500" s="108"/>
      <c r="AZ500" s="108"/>
      <c r="BA500" s="109">
        <f t="shared" si="906"/>
        <v>0</v>
      </c>
    </row>
    <row r="501" spans="1:53" ht="24.6" customHeight="1" outlineLevel="1" x14ac:dyDescent="0.2">
      <c r="A501" s="68"/>
      <c r="B501" s="141"/>
      <c r="C501" s="95"/>
      <c r="D501" s="113" t="s">
        <v>48</v>
      </c>
      <c r="E501" s="113" t="s">
        <v>346</v>
      </c>
      <c r="F501" s="114" t="s">
        <v>154</v>
      </c>
      <c r="G501" s="115" t="s">
        <v>155</v>
      </c>
      <c r="H501" s="122" t="s">
        <v>347</v>
      </c>
      <c r="I501" s="117"/>
      <c r="J501" s="117"/>
      <c r="K501" s="117"/>
      <c r="L501" s="118">
        <f>SUM(L497:L500)</f>
        <v>0</v>
      </c>
      <c r="M501" s="118">
        <f>SUM(M497:M500)</f>
        <v>0</v>
      </c>
      <c r="N501" s="117"/>
      <c r="O501" s="117"/>
      <c r="P501" s="117"/>
      <c r="Q501" s="117"/>
      <c r="R501" s="119">
        <f>SUM(R497:R500)</f>
        <v>0</v>
      </c>
      <c r="S501" s="119">
        <f>SUM(S497:S500)</f>
        <v>0</v>
      </c>
      <c r="T501" s="119">
        <f>SUM(T497:T500)</f>
        <v>0</v>
      </c>
      <c r="U501" s="119">
        <f>SUM(U497:U500)</f>
        <v>0</v>
      </c>
      <c r="V501" s="117"/>
      <c r="W501" s="117"/>
      <c r="X501" s="117"/>
      <c r="Y501" s="118">
        <f>SUM(Y497:Y500)</f>
        <v>0</v>
      </c>
      <c r="Z501" s="117"/>
      <c r="AA501" s="117"/>
      <c r="AB501" s="118">
        <f t="shared" ref="AB501:AF501" si="909">SUM(AB497:AB500)</f>
        <v>0</v>
      </c>
      <c r="AC501" s="118">
        <f t="shared" si="909"/>
        <v>0</v>
      </c>
      <c r="AD501" s="118">
        <f t="shared" si="909"/>
        <v>0</v>
      </c>
      <c r="AE501" s="118">
        <f t="shared" si="909"/>
        <v>0</v>
      </c>
      <c r="AF501" s="118">
        <f t="shared" si="909"/>
        <v>0</v>
      </c>
      <c r="AG501" s="117"/>
      <c r="AH501" s="117"/>
      <c r="AI501" s="117"/>
      <c r="AJ501" s="119">
        <f>SUM(AJ497:AJ500)</f>
        <v>0</v>
      </c>
      <c r="AK501" s="119">
        <f t="shared" ref="AK501:AN501" si="910">SUM(AK497:AK500)</f>
        <v>0</v>
      </c>
      <c r="AL501" s="119">
        <f t="shared" si="910"/>
        <v>0</v>
      </c>
      <c r="AM501" s="119">
        <f t="shared" si="910"/>
        <v>0</v>
      </c>
      <c r="AN501" s="119">
        <f t="shared" si="910"/>
        <v>0</v>
      </c>
      <c r="AO501" s="116"/>
      <c r="AP501" s="120"/>
      <c r="AQ501" s="121">
        <f t="shared" ref="AQ501:BA501" si="911">SUM(AQ497:AQ500)</f>
        <v>0</v>
      </c>
      <c r="AR501" s="121">
        <f t="shared" si="911"/>
        <v>0</v>
      </c>
      <c r="AS501" s="121">
        <f t="shared" si="911"/>
        <v>0</v>
      </c>
      <c r="AT501" s="121">
        <f t="shared" si="911"/>
        <v>0</v>
      </c>
      <c r="AU501" s="121">
        <f t="shared" si="911"/>
        <v>0</v>
      </c>
      <c r="AV501" s="121">
        <f t="shared" si="911"/>
        <v>0</v>
      </c>
      <c r="AW501" s="121">
        <f t="shared" si="911"/>
        <v>0</v>
      </c>
      <c r="AX501" s="121">
        <f t="shared" si="911"/>
        <v>0</v>
      </c>
      <c r="AY501" s="121">
        <f t="shared" si="911"/>
        <v>0</v>
      </c>
      <c r="AZ501" s="121">
        <f t="shared" si="911"/>
        <v>0</v>
      </c>
      <c r="BA501" s="121">
        <f t="shared" si="911"/>
        <v>0</v>
      </c>
    </row>
    <row r="502" spans="1:53" ht="14.1" customHeight="1" outlineLevel="2" x14ac:dyDescent="0.2">
      <c r="A502" s="68"/>
      <c r="B502" s="94"/>
      <c r="C502" s="95"/>
      <c r="D502" s="96"/>
      <c r="E502" s="96"/>
      <c r="F502" s="97"/>
      <c r="G502" s="98"/>
      <c r="H502" s="99" t="s">
        <v>49</v>
      </c>
      <c r="I502" s="100"/>
      <c r="J502" s="101"/>
      <c r="K502" s="101"/>
      <c r="L502" s="102" t="str">
        <f>IF(I502&lt;&gt;0,((VLOOKUP(I502,'1. Standard_Cost'!$B$4:$D$8,2)+VLOOKUP(I502,'1. Standard_Cost'!$B$4:$D$8,3))*J502*K502),"0")</f>
        <v>0</v>
      </c>
      <c r="M502" s="102">
        <f>L502*'1. Standard_Cost'!F91</f>
        <v>0</v>
      </c>
      <c r="N502" s="103"/>
      <c r="O502" s="103"/>
      <c r="P502" s="103"/>
      <c r="Q502" s="103"/>
      <c r="R502" s="104">
        <f>+N502*P502*'1. Standard_Cost'!$B$12</f>
        <v>0</v>
      </c>
      <c r="S502" s="104">
        <f>+N502*O502*P502*'1. Standard_Cost'!$C$12</f>
        <v>0</v>
      </c>
      <c r="T502" s="104">
        <f>+N502*P502*Q502*'1. Standard_Cost'!$D$12</f>
        <v>0</v>
      </c>
      <c r="U502" s="104">
        <f>+N502*O502*'1. Standard_Cost'!$E$12</f>
        <v>0</v>
      </c>
      <c r="V502" s="103"/>
      <c r="W502" s="103"/>
      <c r="X502" s="103"/>
      <c r="Y502" s="104">
        <f>+V502*((X502*'1. Standard_Cost'!$B$16)+(W502*X502*'1. Standard_Cost'!$C$16))</f>
        <v>0</v>
      </c>
      <c r="Z502" s="103"/>
      <c r="AA502" s="103"/>
      <c r="AB502" s="104">
        <f>+Z502*'1. Standard_Cost'!$B$20+AA502*'1. Standard_Cost'!$C$20</f>
        <v>0</v>
      </c>
      <c r="AC502" s="105"/>
      <c r="AD502" s="106"/>
      <c r="AE502" s="104">
        <f>SUM(AD502,AC502,AB502,Y502,U502,T502,S502,R502)*'1. Standard_Cost'!B115</f>
        <v>0</v>
      </c>
      <c r="AF502" s="104">
        <f>SUM(AD502,AE502)</f>
        <v>0</v>
      </c>
      <c r="AG502" s="103"/>
      <c r="AH502" s="103"/>
      <c r="AI502" s="103"/>
      <c r="AJ502" s="107"/>
      <c r="AK502" s="107"/>
      <c r="AL502" s="107"/>
      <c r="AM502" s="104">
        <f>AG502*'1. Standard_Cost'!B111+'Incremental_Cost Year 2021'!AH509*'1. Standard_Cost'!C111+'Incremental_Cost Year 2021'!AI509*'1. Standard_Cost'!D111+'Incremental_Cost Year 2021'!AJ509+'Incremental_Cost Year 2021'!AL509+AK502</f>
        <v>0</v>
      </c>
      <c r="AN502" s="104">
        <f>AM502*'1. Standard_Cost'!C115</f>
        <v>0</v>
      </c>
      <c r="AO502" s="107"/>
      <c r="AQ502" s="104">
        <f t="shared" ref="AQ502:AQ505" si="912">L502+M502</f>
        <v>0</v>
      </c>
      <c r="AR502" s="104">
        <f t="shared" ref="AR502:AR505" si="913">AF502</f>
        <v>0</v>
      </c>
      <c r="AS502" s="104">
        <f t="shared" ref="AS502:AS505" si="914">AM502+AN502</f>
        <v>0</v>
      </c>
      <c r="AT502" s="104">
        <f>SUM(AQ502,AR502,AS502)</f>
        <v>0</v>
      </c>
      <c r="AU502" s="108">
        <f t="shared" ref="AU502:AU505" si="915">AT502</f>
        <v>0</v>
      </c>
      <c r="AV502" s="108"/>
      <c r="AW502" s="108"/>
      <c r="AX502" s="108"/>
      <c r="AY502" s="108"/>
      <c r="AZ502" s="108"/>
      <c r="BA502" s="109">
        <f t="shared" ref="BA502:BA505" si="916">SUM(AU502:AZ502)-AT502</f>
        <v>0</v>
      </c>
    </row>
    <row r="503" spans="1:53" ht="14.1" customHeight="1" outlineLevel="2" x14ac:dyDescent="0.2">
      <c r="A503" s="68"/>
      <c r="B503" s="94"/>
      <c r="C503" s="95"/>
      <c r="D503" s="110"/>
      <c r="E503" s="110"/>
      <c r="F503" s="110"/>
      <c r="G503" s="111"/>
      <c r="H503" s="99" t="s">
        <v>50</v>
      </c>
      <c r="I503" s="100"/>
      <c r="J503" s="101"/>
      <c r="K503" s="101"/>
      <c r="L503" s="102" t="str">
        <f>IF(I503&lt;&gt;0,((VLOOKUP(I503,'1. Standard_Cost'!$B$4:$D$8,2)+VLOOKUP(I503,'1. Standard_Cost'!$B$4:$D$8,3))*J503*K503),"0")</f>
        <v>0</v>
      </c>
      <c r="M503" s="102">
        <f>L503*'1. Standard_Cost'!F91</f>
        <v>0</v>
      </c>
      <c r="N503" s="103"/>
      <c r="O503" s="103"/>
      <c r="P503" s="103"/>
      <c r="Q503" s="103"/>
      <c r="R503" s="104">
        <f>+N503*P503*'1. Standard_Cost'!$B$12</f>
        <v>0</v>
      </c>
      <c r="S503" s="104">
        <f>+N503*O503*P503*'1. Standard_Cost'!$C$12</f>
        <v>0</v>
      </c>
      <c r="T503" s="104">
        <f>+N503*P503*Q503*'1. Standard_Cost'!$D$12</f>
        <v>0</v>
      </c>
      <c r="U503" s="104">
        <f>+N503*O503*'1. Standard_Cost'!$E$12</f>
        <v>0</v>
      </c>
      <c r="V503" s="103"/>
      <c r="W503" s="103"/>
      <c r="X503" s="103"/>
      <c r="Y503" s="104">
        <f>+V503*((X503*'1. Standard_Cost'!$B$16)+(W503*X503*'1. Standard_Cost'!$C$16))</f>
        <v>0</v>
      </c>
      <c r="Z503" s="103"/>
      <c r="AA503" s="103"/>
      <c r="AB503" s="104">
        <f>+Z503*'1. Standard_Cost'!$B$20+AA503*'1. Standard_Cost'!$C$20</f>
        <v>0</v>
      </c>
      <c r="AC503" s="105"/>
      <c r="AD503" s="106"/>
      <c r="AE503" s="104">
        <f>SUM(AD503,AC503,AB503,Y503,U503,T503,S503,R503)*'1. Standard_Cost'!B115</f>
        <v>0</v>
      </c>
      <c r="AF503" s="104">
        <f t="shared" ref="AF503:AF505" si="917">SUM(AD503,AE503)</f>
        <v>0</v>
      </c>
      <c r="AG503" s="103"/>
      <c r="AH503" s="103">
        <v>0</v>
      </c>
      <c r="AI503" s="103">
        <v>0</v>
      </c>
      <c r="AJ503" s="107"/>
      <c r="AK503" s="107"/>
      <c r="AL503" s="107"/>
      <c r="AM503" s="104">
        <f>AG503*'1. Standard_Cost'!B111+'Incremental_Cost Year 2021'!AH510*'1. Standard_Cost'!C111+'Incremental_Cost Year 2021'!AI510*'1. Standard_Cost'!D111+'Incremental_Cost Year 2021'!AJ510+'Incremental_Cost Year 2021'!AL510+AK503</f>
        <v>0</v>
      </c>
      <c r="AN503" s="104">
        <f>AM503*'1. Standard_Cost'!C115</f>
        <v>0</v>
      </c>
      <c r="AO503" s="107"/>
      <c r="AQ503" s="104">
        <f t="shared" si="912"/>
        <v>0</v>
      </c>
      <c r="AR503" s="104">
        <f t="shared" si="913"/>
        <v>0</v>
      </c>
      <c r="AS503" s="104">
        <f t="shared" si="914"/>
        <v>0</v>
      </c>
      <c r="AT503" s="104">
        <f t="shared" ref="AT503:AT505" si="918">SUM(AQ503,AR503,AS503)</f>
        <v>0</v>
      </c>
      <c r="AU503" s="108">
        <f t="shared" si="915"/>
        <v>0</v>
      </c>
      <c r="AV503" s="108">
        <v>0</v>
      </c>
      <c r="AW503" s="108"/>
      <c r="AX503" s="108"/>
      <c r="AY503" s="108"/>
      <c r="AZ503" s="108"/>
      <c r="BA503" s="109">
        <f t="shared" si="916"/>
        <v>0</v>
      </c>
    </row>
    <row r="504" spans="1:53" ht="14.1" customHeight="1" outlineLevel="2" x14ac:dyDescent="0.2">
      <c r="A504" s="68"/>
      <c r="B504" s="94"/>
      <c r="C504" s="95"/>
      <c r="D504" s="110"/>
      <c r="E504" s="110"/>
      <c r="F504" s="110"/>
      <c r="G504" s="111"/>
      <c r="H504" s="99" t="s">
        <v>51</v>
      </c>
      <c r="I504" s="100"/>
      <c r="J504" s="101"/>
      <c r="K504" s="101"/>
      <c r="L504" s="102" t="str">
        <f>IF(I504&lt;&gt;0,((VLOOKUP(I504,'1. Standard_Cost'!$B$4:$D$8,2)+VLOOKUP(I504,'1. Standard_Cost'!$B$4:$D$8,3))*J504*K504),"0")</f>
        <v>0</v>
      </c>
      <c r="M504" s="102">
        <f>L504*'1. Standard_Cost'!F91</f>
        <v>0</v>
      </c>
      <c r="N504" s="103"/>
      <c r="O504" s="103"/>
      <c r="P504" s="103"/>
      <c r="Q504" s="103"/>
      <c r="R504" s="104">
        <f>+N504*P504*'1. Standard_Cost'!$B$12</f>
        <v>0</v>
      </c>
      <c r="S504" s="104">
        <f>+N504*O504*P504*'1. Standard_Cost'!$C$12</f>
        <v>0</v>
      </c>
      <c r="T504" s="104">
        <f>+N504*P504*Q504*'1. Standard_Cost'!$D$12</f>
        <v>0</v>
      </c>
      <c r="U504" s="104">
        <f>+N504*O504*'1. Standard_Cost'!$E$12</f>
        <v>0</v>
      </c>
      <c r="V504" s="103"/>
      <c r="W504" s="103"/>
      <c r="X504" s="103"/>
      <c r="Y504" s="104">
        <f>+V504*((X504*'1. Standard_Cost'!$B$16)+(W504*X504*'1. Standard_Cost'!$C$16))</f>
        <v>0</v>
      </c>
      <c r="Z504" s="103"/>
      <c r="AA504" s="103"/>
      <c r="AB504" s="104">
        <f>+Z504*'1. Standard_Cost'!$B$20+AA504*'1. Standard_Cost'!$C$20</f>
        <v>0</v>
      </c>
      <c r="AC504" s="105"/>
      <c r="AD504" s="106"/>
      <c r="AE504" s="104">
        <f>SUM(AD504,AC504,AB504,Y504,U504,T504,S504,R504)*'1. Standard_Cost'!B115</f>
        <v>0</v>
      </c>
      <c r="AF504" s="104">
        <f t="shared" si="917"/>
        <v>0</v>
      </c>
      <c r="AG504" s="103"/>
      <c r="AH504" s="103"/>
      <c r="AI504" s="103"/>
      <c r="AJ504" s="107"/>
      <c r="AK504" s="107"/>
      <c r="AL504" s="107"/>
      <c r="AM504" s="104">
        <f>AG504*'1. Standard_Cost'!B111+'Incremental_Cost Year 2021'!AH511*'1. Standard_Cost'!C111+'Incremental_Cost Year 2021'!AI511*'1. Standard_Cost'!D111+'Incremental_Cost Year 2021'!AJ511+'Incremental_Cost Year 2021'!AL511+AK504</f>
        <v>0</v>
      </c>
      <c r="AN504" s="104">
        <f>AM504*'1. Standard_Cost'!C115</f>
        <v>0</v>
      </c>
      <c r="AO504" s="107"/>
      <c r="AQ504" s="104">
        <f t="shared" si="912"/>
        <v>0</v>
      </c>
      <c r="AR504" s="104">
        <f t="shared" si="913"/>
        <v>0</v>
      </c>
      <c r="AS504" s="104">
        <f t="shared" si="914"/>
        <v>0</v>
      </c>
      <c r="AT504" s="104">
        <f t="shared" si="918"/>
        <v>0</v>
      </c>
      <c r="AU504" s="108">
        <f t="shared" si="915"/>
        <v>0</v>
      </c>
      <c r="AV504" s="108"/>
      <c r="AW504" s="108"/>
      <c r="AX504" s="108"/>
      <c r="AY504" s="108"/>
      <c r="AZ504" s="108"/>
      <c r="BA504" s="109">
        <f t="shared" si="916"/>
        <v>0</v>
      </c>
    </row>
    <row r="505" spans="1:53" ht="14.1" customHeight="1" outlineLevel="2" x14ac:dyDescent="0.2">
      <c r="A505" s="68"/>
      <c r="B505" s="94"/>
      <c r="C505" s="95"/>
      <c r="D505" s="110"/>
      <c r="E505" s="110"/>
      <c r="F505" s="110"/>
      <c r="G505" s="111"/>
      <c r="H505" s="112" t="s">
        <v>179</v>
      </c>
      <c r="I505" s="100"/>
      <c r="J505" s="101"/>
      <c r="K505" s="101"/>
      <c r="L505" s="102" t="str">
        <f>IF(I505&lt;&gt;0,((VLOOKUP(I505,'1. Standard_Cost'!$B$4:$D$8,2)+VLOOKUP(I505,'1. Standard_Cost'!$B$4:$D$8,3))*J505*K505),"0")</f>
        <v>0</v>
      </c>
      <c r="M505" s="102">
        <f>L505*'1. Standard_Cost'!F91</f>
        <v>0</v>
      </c>
      <c r="N505" s="103"/>
      <c r="O505" s="103"/>
      <c r="P505" s="103"/>
      <c r="Q505" s="103"/>
      <c r="R505" s="104">
        <f>+N505*P505*'1. Standard_Cost'!$B$12</f>
        <v>0</v>
      </c>
      <c r="S505" s="104">
        <f>+N505*O505*P505*'1. Standard_Cost'!$C$12</f>
        <v>0</v>
      </c>
      <c r="T505" s="104">
        <f>+N505*P505*Q505*'1. Standard_Cost'!$D$12</f>
        <v>0</v>
      </c>
      <c r="U505" s="104">
        <f>+N505*O505*'1. Standard_Cost'!$E$12</f>
        <v>0</v>
      </c>
      <c r="V505" s="103"/>
      <c r="W505" s="103"/>
      <c r="X505" s="103"/>
      <c r="Y505" s="104">
        <f>+V505*((X505*'1. Standard_Cost'!$B$16)+(W505*X505*'1. Standard_Cost'!$C$16))</f>
        <v>0</v>
      </c>
      <c r="Z505" s="103"/>
      <c r="AA505" s="103"/>
      <c r="AB505" s="104">
        <f>+Z505*'1. Standard_Cost'!$B$20+AA505*'1. Standard_Cost'!$C$20</f>
        <v>0</v>
      </c>
      <c r="AC505" s="105"/>
      <c r="AD505" s="106"/>
      <c r="AE505" s="104">
        <f>SUM(AD505,AC505,AB505,Y505,U505,T505,S505,R505)*'1. Standard_Cost'!B115</f>
        <v>0</v>
      </c>
      <c r="AF505" s="104">
        <f t="shared" si="917"/>
        <v>0</v>
      </c>
      <c r="AG505" s="103"/>
      <c r="AH505" s="103"/>
      <c r="AI505" s="103"/>
      <c r="AJ505" s="107"/>
      <c r="AK505" s="107"/>
      <c r="AL505" s="107"/>
      <c r="AM505" s="104">
        <f>AG505*'1. Standard_Cost'!B111+'Incremental_Cost Year 2021'!AH512*'1. Standard_Cost'!C111+'Incremental_Cost Year 2021'!AI512*'1. Standard_Cost'!D111+'Incremental_Cost Year 2021'!AJ512+'Incremental_Cost Year 2021'!AL512+AK505</f>
        <v>0</v>
      </c>
      <c r="AN505" s="104">
        <f>AM505*'1. Standard_Cost'!C115</f>
        <v>0</v>
      </c>
      <c r="AO505" s="107"/>
      <c r="AQ505" s="104">
        <f t="shared" si="912"/>
        <v>0</v>
      </c>
      <c r="AR505" s="104">
        <f t="shared" si="913"/>
        <v>0</v>
      </c>
      <c r="AS505" s="104">
        <f t="shared" si="914"/>
        <v>0</v>
      </c>
      <c r="AT505" s="104">
        <f t="shared" si="918"/>
        <v>0</v>
      </c>
      <c r="AU505" s="108">
        <f t="shared" si="915"/>
        <v>0</v>
      </c>
      <c r="AV505" s="108"/>
      <c r="AW505" s="108"/>
      <c r="AX505" s="108"/>
      <c r="AY505" s="108"/>
      <c r="AZ505" s="108"/>
      <c r="BA505" s="109">
        <f t="shared" si="916"/>
        <v>0</v>
      </c>
    </row>
    <row r="506" spans="1:53" ht="24.6" customHeight="1" outlineLevel="1" x14ac:dyDescent="0.2">
      <c r="A506" s="68"/>
      <c r="B506" s="141"/>
      <c r="C506" s="95"/>
      <c r="D506" s="113" t="s">
        <v>48</v>
      </c>
      <c r="E506" s="113" t="s">
        <v>680</v>
      </c>
      <c r="F506" s="114" t="s">
        <v>154</v>
      </c>
      <c r="G506" s="115" t="s">
        <v>155</v>
      </c>
      <c r="H506" s="122" t="s">
        <v>348</v>
      </c>
      <c r="I506" s="117"/>
      <c r="J506" s="117"/>
      <c r="K506" s="117"/>
      <c r="L506" s="118">
        <f>SUM(L502:L505)</f>
        <v>0</v>
      </c>
      <c r="M506" s="118">
        <f>SUM(M502:M505)</f>
        <v>0</v>
      </c>
      <c r="N506" s="117"/>
      <c r="O506" s="117"/>
      <c r="P506" s="117"/>
      <c r="Q506" s="117"/>
      <c r="R506" s="119">
        <f>SUM(R502:R505)</f>
        <v>0</v>
      </c>
      <c r="S506" s="119">
        <f>SUM(S502:S505)</f>
        <v>0</v>
      </c>
      <c r="T506" s="119">
        <f>SUM(T502:T505)</f>
        <v>0</v>
      </c>
      <c r="U506" s="119">
        <f>SUM(U502:U505)</f>
        <v>0</v>
      </c>
      <c r="V506" s="117"/>
      <c r="W506" s="117"/>
      <c r="X506" s="117"/>
      <c r="Y506" s="118">
        <f>SUM(Y502:Y505)</f>
        <v>0</v>
      </c>
      <c r="Z506" s="117"/>
      <c r="AA506" s="117"/>
      <c r="AB506" s="118">
        <f t="shared" ref="AB506:AF506" si="919">SUM(AB502:AB505)</f>
        <v>0</v>
      </c>
      <c r="AC506" s="118">
        <f t="shared" si="919"/>
        <v>0</v>
      </c>
      <c r="AD506" s="118">
        <f t="shared" si="919"/>
        <v>0</v>
      </c>
      <c r="AE506" s="118">
        <f t="shared" si="919"/>
        <v>0</v>
      </c>
      <c r="AF506" s="118">
        <f t="shared" si="919"/>
        <v>0</v>
      </c>
      <c r="AG506" s="117"/>
      <c r="AH506" s="117"/>
      <c r="AI506" s="117"/>
      <c r="AJ506" s="119">
        <f>SUM(AJ502:AJ505)</f>
        <v>0</v>
      </c>
      <c r="AK506" s="119">
        <f t="shared" ref="AK506:AN506" si="920">SUM(AK502:AK505)</f>
        <v>0</v>
      </c>
      <c r="AL506" s="119">
        <f t="shared" si="920"/>
        <v>0</v>
      </c>
      <c r="AM506" s="119">
        <f t="shared" si="920"/>
        <v>0</v>
      </c>
      <c r="AN506" s="119">
        <f t="shared" si="920"/>
        <v>0</v>
      </c>
      <c r="AO506" s="116"/>
      <c r="AP506" s="120"/>
      <c r="AQ506" s="121">
        <f t="shared" ref="AQ506:BA506" si="921">SUM(AQ502:AQ505)</f>
        <v>0</v>
      </c>
      <c r="AR506" s="121">
        <f t="shared" si="921"/>
        <v>0</v>
      </c>
      <c r="AS506" s="121">
        <f t="shared" si="921"/>
        <v>0</v>
      </c>
      <c r="AT506" s="121">
        <f t="shared" si="921"/>
        <v>0</v>
      </c>
      <c r="AU506" s="121">
        <f t="shared" si="921"/>
        <v>0</v>
      </c>
      <c r="AV506" s="121">
        <f t="shared" si="921"/>
        <v>0</v>
      </c>
      <c r="AW506" s="121">
        <f t="shared" si="921"/>
        <v>0</v>
      </c>
      <c r="AX506" s="121">
        <f t="shared" si="921"/>
        <v>0</v>
      </c>
      <c r="AY506" s="121">
        <f t="shared" si="921"/>
        <v>0</v>
      </c>
      <c r="AZ506" s="121">
        <f t="shared" si="921"/>
        <v>0</v>
      </c>
      <c r="BA506" s="121">
        <f t="shared" si="921"/>
        <v>0</v>
      </c>
    </row>
    <row r="507" spans="1:53" s="124" customFormat="1" ht="14.45" customHeight="1" x14ac:dyDescent="0.2">
      <c r="B507" s="138"/>
      <c r="C507" s="247" t="s">
        <v>789</v>
      </c>
      <c r="D507" s="247"/>
      <c r="E507" s="252"/>
      <c r="F507" s="153"/>
      <c r="G507" s="153"/>
      <c r="H507" s="130" t="s">
        <v>349</v>
      </c>
      <c r="I507" s="128"/>
      <c r="J507" s="128"/>
      <c r="K507" s="128"/>
      <c r="L507" s="129">
        <f>SUM(L512,L517,L522)</f>
        <v>0</v>
      </c>
      <c r="M507" s="129">
        <f>SUM(M512,M517,M522)</f>
        <v>0</v>
      </c>
      <c r="N507" s="128"/>
      <c r="O507" s="128"/>
      <c r="P507" s="128"/>
      <c r="Q507" s="128"/>
      <c r="R507" s="129">
        <f>SUM(R512,R517,R522)</f>
        <v>0</v>
      </c>
      <c r="S507" s="129">
        <f t="shared" ref="S507:U507" si="922">SUM(S512,S517,S522)</f>
        <v>0</v>
      </c>
      <c r="T507" s="129">
        <f t="shared" si="922"/>
        <v>0</v>
      </c>
      <c r="U507" s="129">
        <f t="shared" si="922"/>
        <v>0</v>
      </c>
      <c r="V507" s="128"/>
      <c r="W507" s="128"/>
      <c r="X507" s="128"/>
      <c r="Y507" s="129">
        <f t="shared" ref="Y507" si="923">SUM(Y512,Y517,Y522)</f>
        <v>0</v>
      </c>
      <c r="Z507" s="128"/>
      <c r="AA507" s="128"/>
      <c r="AB507" s="129">
        <f t="shared" ref="AB507:AF507" si="924">SUM(AB512,AB517,AB522)</f>
        <v>0</v>
      </c>
      <c r="AC507" s="129">
        <f t="shared" si="924"/>
        <v>0</v>
      </c>
      <c r="AD507" s="129">
        <f t="shared" si="924"/>
        <v>0</v>
      </c>
      <c r="AE507" s="129">
        <f t="shared" si="924"/>
        <v>0</v>
      </c>
      <c r="AF507" s="129">
        <f t="shared" si="924"/>
        <v>0</v>
      </c>
      <c r="AG507" s="128"/>
      <c r="AH507" s="128"/>
      <c r="AI507" s="128"/>
      <c r="AJ507" s="129">
        <f t="shared" ref="AJ507:AN507" si="925">SUM(AJ512,AJ517,AJ522)</f>
        <v>0</v>
      </c>
      <c r="AK507" s="129">
        <f t="shared" si="925"/>
        <v>0</v>
      </c>
      <c r="AL507" s="129">
        <f t="shared" si="925"/>
        <v>0</v>
      </c>
      <c r="AM507" s="129">
        <f t="shared" si="925"/>
        <v>0</v>
      </c>
      <c r="AN507" s="139">
        <f t="shared" si="925"/>
        <v>0</v>
      </c>
      <c r="AO507" s="130"/>
      <c r="AP507" s="131"/>
      <c r="AQ507" s="139">
        <f t="shared" ref="AQ507:BA507" si="926">SUM(AQ512,AQ517,AQ522)</f>
        <v>0</v>
      </c>
      <c r="AR507" s="139">
        <f t="shared" si="926"/>
        <v>0</v>
      </c>
      <c r="AS507" s="139">
        <f t="shared" si="926"/>
        <v>0</v>
      </c>
      <c r="AT507" s="139">
        <f t="shared" si="926"/>
        <v>0</v>
      </c>
      <c r="AU507" s="139">
        <f t="shared" si="926"/>
        <v>0</v>
      </c>
      <c r="AV507" s="139">
        <f t="shared" si="926"/>
        <v>0</v>
      </c>
      <c r="AW507" s="139">
        <f t="shared" si="926"/>
        <v>0</v>
      </c>
      <c r="AX507" s="139">
        <f t="shared" si="926"/>
        <v>0</v>
      </c>
      <c r="AY507" s="139">
        <f t="shared" si="926"/>
        <v>0</v>
      </c>
      <c r="AZ507" s="139">
        <f t="shared" si="926"/>
        <v>0</v>
      </c>
      <c r="BA507" s="139">
        <f t="shared" si="926"/>
        <v>0</v>
      </c>
    </row>
    <row r="508" spans="1:53" ht="14.1" customHeight="1" outlineLevel="2" x14ac:dyDescent="0.2">
      <c r="A508" s="68"/>
      <c r="B508" s="94"/>
      <c r="C508" s="250"/>
      <c r="D508" s="96"/>
      <c r="E508" s="96"/>
      <c r="F508" s="97"/>
      <c r="G508" s="98"/>
      <c r="H508" s="99" t="s">
        <v>49</v>
      </c>
      <c r="I508" s="100"/>
      <c r="J508" s="101"/>
      <c r="K508" s="101"/>
      <c r="L508" s="102" t="str">
        <f>IF(I508&lt;&gt;0,((VLOOKUP(I508,'1. Standard_Cost'!$B$4:$D$8,2)+VLOOKUP(I508,'1. Standard_Cost'!$B$4:$D$8,3))*J508*K508),"0")</f>
        <v>0</v>
      </c>
      <c r="M508" s="102">
        <f>L508*'1. Standard_Cost'!F107</f>
        <v>0</v>
      </c>
      <c r="N508" s="103"/>
      <c r="O508" s="103"/>
      <c r="P508" s="103"/>
      <c r="Q508" s="103"/>
      <c r="R508" s="104">
        <f>+N508*P508*'1. Standard_Cost'!$B$12</f>
        <v>0</v>
      </c>
      <c r="S508" s="104">
        <f>+N508*O508*P508*'1. Standard_Cost'!$C$12</f>
        <v>0</v>
      </c>
      <c r="T508" s="104">
        <f>+N508*P508*Q508*'1. Standard_Cost'!$D$12</f>
        <v>0</v>
      </c>
      <c r="U508" s="104">
        <f>+N508*O508*'1. Standard_Cost'!$E$12</f>
        <v>0</v>
      </c>
      <c r="V508" s="103"/>
      <c r="W508" s="103"/>
      <c r="X508" s="103"/>
      <c r="Y508" s="104">
        <f>+V508*((X508*'1. Standard_Cost'!$B$16)+(W508*X508*'1. Standard_Cost'!$C$16))</f>
        <v>0</v>
      </c>
      <c r="Z508" s="103"/>
      <c r="AA508" s="103"/>
      <c r="AB508" s="104">
        <f>+Z508*'1. Standard_Cost'!$B$20+AA508*'1. Standard_Cost'!$C$20</f>
        <v>0</v>
      </c>
      <c r="AC508" s="105"/>
      <c r="AD508" s="106"/>
      <c r="AE508" s="104">
        <f>SUM(AD508,AC508,AB508,Y508,U508,T508,S508,R508)*'1. Standard_Cost'!B131</f>
        <v>0</v>
      </c>
      <c r="AF508" s="104">
        <f>SUM(AD508,AE508)</f>
        <v>0</v>
      </c>
      <c r="AG508" s="103"/>
      <c r="AH508" s="103"/>
      <c r="AI508" s="103"/>
      <c r="AJ508" s="107"/>
      <c r="AK508" s="107"/>
      <c r="AL508" s="107"/>
      <c r="AM508" s="104">
        <f>AG508*'1. Standard_Cost'!B127+'Incremental_Cost Year 2021'!AH515*'1. Standard_Cost'!C127+'Incremental_Cost Year 2021'!AI515*'1. Standard_Cost'!D127+'Incremental_Cost Year 2021'!AJ515+'Incremental_Cost Year 2021'!AL515+AK508</f>
        <v>0</v>
      </c>
      <c r="AN508" s="104">
        <f>AM508*'1. Standard_Cost'!C131</f>
        <v>0</v>
      </c>
      <c r="AO508" s="107"/>
      <c r="AQ508" s="104">
        <f t="shared" ref="AQ508:AQ511" si="927">L508+M508</f>
        <v>0</v>
      </c>
      <c r="AR508" s="104">
        <f t="shared" ref="AR508:AR511" si="928">AF508</f>
        <v>0</v>
      </c>
      <c r="AS508" s="104">
        <f t="shared" ref="AS508:AS511" si="929">AM508+AN508</f>
        <v>0</v>
      </c>
      <c r="AT508" s="104">
        <f>SUM(AQ508,AR508,AS508)</f>
        <v>0</v>
      </c>
      <c r="AU508" s="108">
        <f t="shared" ref="AU508:AU511" si="930">AT508</f>
        <v>0</v>
      </c>
      <c r="AV508" s="108"/>
      <c r="AW508" s="108"/>
      <c r="AX508" s="108"/>
      <c r="AY508" s="108"/>
      <c r="AZ508" s="108"/>
      <c r="BA508" s="109">
        <f t="shared" ref="BA508:BA511" si="931">SUM(AU508:AZ508)-AT508</f>
        <v>0</v>
      </c>
    </row>
    <row r="509" spans="1:53" ht="14.1" customHeight="1" outlineLevel="2" x14ac:dyDescent="0.2">
      <c r="A509" s="68"/>
      <c r="B509" s="94"/>
      <c r="C509" s="251"/>
      <c r="D509" s="110"/>
      <c r="E509" s="110"/>
      <c r="F509" s="110"/>
      <c r="G509" s="111"/>
      <c r="H509" s="99" t="s">
        <v>50</v>
      </c>
      <c r="I509" s="100"/>
      <c r="J509" s="101"/>
      <c r="K509" s="101"/>
      <c r="L509" s="102" t="str">
        <f>IF(I509&lt;&gt;0,((VLOOKUP(I509,'1. Standard_Cost'!$B$4:$D$8,2)+VLOOKUP(I509,'1. Standard_Cost'!$B$4:$D$8,3))*J509*K509),"0")</f>
        <v>0</v>
      </c>
      <c r="M509" s="102">
        <f>L509*'1. Standard_Cost'!F107</f>
        <v>0</v>
      </c>
      <c r="N509" s="103"/>
      <c r="O509" s="103"/>
      <c r="P509" s="103"/>
      <c r="Q509" s="103"/>
      <c r="R509" s="104">
        <f>+N509*P509*'1. Standard_Cost'!$B$12</f>
        <v>0</v>
      </c>
      <c r="S509" s="104">
        <f>+N509*O509*P509*'1. Standard_Cost'!$C$12</f>
        <v>0</v>
      </c>
      <c r="T509" s="104">
        <f>+N509*P509*Q509*'1. Standard_Cost'!$D$12</f>
        <v>0</v>
      </c>
      <c r="U509" s="104">
        <f>+N509*O509*'1. Standard_Cost'!$E$12</f>
        <v>0</v>
      </c>
      <c r="V509" s="103"/>
      <c r="W509" s="103"/>
      <c r="X509" s="103"/>
      <c r="Y509" s="104">
        <f>+V509*((X509*'1. Standard_Cost'!$B$16)+(W509*X509*'1. Standard_Cost'!$C$16))</f>
        <v>0</v>
      </c>
      <c r="Z509" s="103"/>
      <c r="AA509" s="103"/>
      <c r="AB509" s="104">
        <f>+Z509*'1. Standard_Cost'!$B$20+AA509*'1. Standard_Cost'!$C$20</f>
        <v>0</v>
      </c>
      <c r="AC509" s="105"/>
      <c r="AD509" s="106"/>
      <c r="AE509" s="104">
        <f>SUM(AD509,AC509,AB509,Y509,U509,T509,S509,R509)*'1. Standard_Cost'!B131</f>
        <v>0</v>
      </c>
      <c r="AF509" s="104">
        <f t="shared" ref="AF509:AF511" si="932">SUM(AD509,AE509)</f>
        <v>0</v>
      </c>
      <c r="AG509" s="103"/>
      <c r="AH509" s="103">
        <v>0</v>
      </c>
      <c r="AI509" s="103">
        <v>0</v>
      </c>
      <c r="AJ509" s="107"/>
      <c r="AK509" s="107"/>
      <c r="AL509" s="107"/>
      <c r="AM509" s="104">
        <f>AG509*'1. Standard_Cost'!B127+'Incremental_Cost Year 2021'!AH516*'1. Standard_Cost'!C127+'Incremental_Cost Year 2021'!AI516*'1. Standard_Cost'!D127+'Incremental_Cost Year 2021'!AJ516+'Incremental_Cost Year 2021'!AL516+AK509</f>
        <v>0</v>
      </c>
      <c r="AN509" s="104">
        <f>AM509*'1. Standard_Cost'!C131</f>
        <v>0</v>
      </c>
      <c r="AO509" s="107"/>
      <c r="AQ509" s="104">
        <f t="shared" si="927"/>
        <v>0</v>
      </c>
      <c r="AR509" s="104">
        <f t="shared" si="928"/>
        <v>0</v>
      </c>
      <c r="AS509" s="104">
        <f t="shared" si="929"/>
        <v>0</v>
      </c>
      <c r="AT509" s="104">
        <f t="shared" ref="AT509:AT511" si="933">SUM(AQ509,AR509,AS509)</f>
        <v>0</v>
      </c>
      <c r="AU509" s="108">
        <f t="shared" si="930"/>
        <v>0</v>
      </c>
      <c r="AV509" s="108">
        <v>0</v>
      </c>
      <c r="AW509" s="108"/>
      <c r="AX509" s="108"/>
      <c r="AY509" s="108"/>
      <c r="AZ509" s="108"/>
      <c r="BA509" s="109">
        <f t="shared" si="931"/>
        <v>0</v>
      </c>
    </row>
    <row r="510" spans="1:53" ht="14.1" customHeight="1" outlineLevel="2" x14ac:dyDescent="0.2">
      <c r="A510" s="68"/>
      <c r="B510" s="94"/>
      <c r="C510" s="251"/>
      <c r="D510" s="110"/>
      <c r="E510" s="110"/>
      <c r="F510" s="110"/>
      <c r="G510" s="111"/>
      <c r="H510" s="99" t="s">
        <v>51</v>
      </c>
      <c r="I510" s="100"/>
      <c r="J510" s="101"/>
      <c r="K510" s="101"/>
      <c r="L510" s="102" t="str">
        <f>IF(I510&lt;&gt;0,((VLOOKUP(I510,'1. Standard_Cost'!$B$4:$D$8,2)+VLOOKUP(I510,'1. Standard_Cost'!$B$4:$D$8,3))*J510*K510),"0")</f>
        <v>0</v>
      </c>
      <c r="M510" s="102">
        <f>L510*'1. Standard_Cost'!F107</f>
        <v>0</v>
      </c>
      <c r="N510" s="103"/>
      <c r="O510" s="103"/>
      <c r="P510" s="103"/>
      <c r="Q510" s="103"/>
      <c r="R510" s="104">
        <f>+N510*P510*'1. Standard_Cost'!$B$12</f>
        <v>0</v>
      </c>
      <c r="S510" s="104">
        <f>+N510*O510*P510*'1. Standard_Cost'!$C$12</f>
        <v>0</v>
      </c>
      <c r="T510" s="104">
        <f>+N510*P510*Q510*'1. Standard_Cost'!$D$12</f>
        <v>0</v>
      </c>
      <c r="U510" s="104">
        <f>+N510*O510*'1. Standard_Cost'!$E$12</f>
        <v>0</v>
      </c>
      <c r="V510" s="103"/>
      <c r="W510" s="103"/>
      <c r="X510" s="103"/>
      <c r="Y510" s="104">
        <f>+V510*((X510*'1. Standard_Cost'!$B$16)+(W510*X510*'1. Standard_Cost'!$C$16))</f>
        <v>0</v>
      </c>
      <c r="Z510" s="103"/>
      <c r="AA510" s="103"/>
      <c r="AB510" s="104">
        <f>+Z510*'1. Standard_Cost'!$B$20+AA510*'1. Standard_Cost'!$C$20</f>
        <v>0</v>
      </c>
      <c r="AC510" s="105"/>
      <c r="AD510" s="106"/>
      <c r="AE510" s="104">
        <f>SUM(AD510,AC510,AB510,Y510,U510,T510,S510,R510)*'1. Standard_Cost'!B131</f>
        <v>0</v>
      </c>
      <c r="AF510" s="104">
        <f t="shared" si="932"/>
        <v>0</v>
      </c>
      <c r="AG510" s="103"/>
      <c r="AH510" s="103"/>
      <c r="AI510" s="103"/>
      <c r="AJ510" s="107"/>
      <c r="AK510" s="107"/>
      <c r="AL510" s="107"/>
      <c r="AM510" s="104">
        <f>AG510*'1. Standard_Cost'!B127+'Incremental_Cost Year 2021'!AH517*'1. Standard_Cost'!C127+'Incremental_Cost Year 2021'!AI517*'1. Standard_Cost'!D127+'Incremental_Cost Year 2021'!AJ517+'Incremental_Cost Year 2021'!AL517+AK510</f>
        <v>0</v>
      </c>
      <c r="AN510" s="104">
        <f>AM510*'1. Standard_Cost'!C131</f>
        <v>0</v>
      </c>
      <c r="AO510" s="107"/>
      <c r="AQ510" s="104">
        <f t="shared" si="927"/>
        <v>0</v>
      </c>
      <c r="AR510" s="104">
        <f t="shared" si="928"/>
        <v>0</v>
      </c>
      <c r="AS510" s="104">
        <f t="shared" si="929"/>
        <v>0</v>
      </c>
      <c r="AT510" s="104">
        <f t="shared" si="933"/>
        <v>0</v>
      </c>
      <c r="AU510" s="108">
        <f t="shared" si="930"/>
        <v>0</v>
      </c>
      <c r="AV510" s="108"/>
      <c r="AW510" s="108"/>
      <c r="AX510" s="108"/>
      <c r="AY510" s="108"/>
      <c r="AZ510" s="108"/>
      <c r="BA510" s="109">
        <f t="shared" si="931"/>
        <v>0</v>
      </c>
    </row>
    <row r="511" spans="1:53" ht="14.1" customHeight="1" outlineLevel="2" x14ac:dyDescent="0.2">
      <c r="A511" s="68"/>
      <c r="B511" s="94"/>
      <c r="C511" s="251"/>
      <c r="D511" s="110"/>
      <c r="E511" s="110"/>
      <c r="F511" s="110"/>
      <c r="G511" s="111"/>
      <c r="H511" s="112" t="s">
        <v>179</v>
      </c>
      <c r="I511" s="100"/>
      <c r="J511" s="101"/>
      <c r="K511" s="101"/>
      <c r="L511" s="102" t="str">
        <f>IF(I511&lt;&gt;0,((VLOOKUP(I511,'1. Standard_Cost'!$B$4:$D$8,2)+VLOOKUP(I511,'1. Standard_Cost'!$B$4:$D$8,3))*J511*K511),"0")</f>
        <v>0</v>
      </c>
      <c r="M511" s="102">
        <f>L511*'1. Standard_Cost'!F107</f>
        <v>0</v>
      </c>
      <c r="N511" s="103"/>
      <c r="O511" s="103"/>
      <c r="P511" s="103"/>
      <c r="Q511" s="103"/>
      <c r="R511" s="104">
        <f>+N511*P511*'1. Standard_Cost'!$B$12</f>
        <v>0</v>
      </c>
      <c r="S511" s="104">
        <f>+N511*O511*P511*'1. Standard_Cost'!$C$12</f>
        <v>0</v>
      </c>
      <c r="T511" s="104">
        <f>+N511*P511*Q511*'1. Standard_Cost'!$D$12</f>
        <v>0</v>
      </c>
      <c r="U511" s="104">
        <f>+N511*O511*'1. Standard_Cost'!$E$12</f>
        <v>0</v>
      </c>
      <c r="V511" s="103"/>
      <c r="W511" s="103"/>
      <c r="X511" s="103"/>
      <c r="Y511" s="104">
        <f>+V511*((X511*'1. Standard_Cost'!$B$16)+(W511*X511*'1. Standard_Cost'!$C$16))</f>
        <v>0</v>
      </c>
      <c r="Z511" s="103"/>
      <c r="AA511" s="103"/>
      <c r="AB511" s="104">
        <f>+Z511*'1. Standard_Cost'!$B$20+AA511*'1. Standard_Cost'!$C$20</f>
        <v>0</v>
      </c>
      <c r="AC511" s="105"/>
      <c r="AD511" s="106"/>
      <c r="AE511" s="104">
        <f>SUM(AD511,AC511,AB511,Y511,U511,T511,S511,R511)*'1. Standard_Cost'!B131</f>
        <v>0</v>
      </c>
      <c r="AF511" s="104">
        <f t="shared" si="932"/>
        <v>0</v>
      </c>
      <c r="AG511" s="103"/>
      <c r="AH511" s="103"/>
      <c r="AI511" s="103"/>
      <c r="AJ511" s="107"/>
      <c r="AK511" s="107"/>
      <c r="AL511" s="107"/>
      <c r="AM511" s="104">
        <f>AG511*'1. Standard_Cost'!B127+'Incremental_Cost Year 2021'!AH518*'1. Standard_Cost'!C127+'Incremental_Cost Year 2021'!AI518*'1. Standard_Cost'!D127+'Incremental_Cost Year 2021'!AJ518+'Incremental_Cost Year 2021'!AL518+AK511</f>
        <v>0</v>
      </c>
      <c r="AN511" s="104">
        <f>AM511*'1. Standard_Cost'!C131</f>
        <v>0</v>
      </c>
      <c r="AO511" s="107"/>
      <c r="AQ511" s="104">
        <f t="shared" si="927"/>
        <v>0</v>
      </c>
      <c r="AR511" s="104">
        <f t="shared" si="928"/>
        <v>0</v>
      </c>
      <c r="AS511" s="104">
        <f t="shared" si="929"/>
        <v>0</v>
      </c>
      <c r="AT511" s="104">
        <f t="shared" si="933"/>
        <v>0</v>
      </c>
      <c r="AU511" s="108">
        <f t="shared" si="930"/>
        <v>0</v>
      </c>
      <c r="AV511" s="108"/>
      <c r="AW511" s="108"/>
      <c r="AX511" s="108"/>
      <c r="AY511" s="108"/>
      <c r="AZ511" s="108"/>
      <c r="BA511" s="109">
        <f t="shared" si="931"/>
        <v>0</v>
      </c>
    </row>
    <row r="512" spans="1:53" ht="25.35" customHeight="1" outlineLevel="1" x14ac:dyDescent="0.2">
      <c r="A512" s="68"/>
      <c r="B512" s="94"/>
      <c r="C512" s="251"/>
      <c r="D512" s="113" t="s">
        <v>48</v>
      </c>
      <c r="E512" s="113" t="s">
        <v>807</v>
      </c>
      <c r="F512" s="114" t="s">
        <v>154</v>
      </c>
      <c r="G512" s="115" t="s">
        <v>155</v>
      </c>
      <c r="H512" s="140" t="s">
        <v>350</v>
      </c>
      <c r="I512" s="117"/>
      <c r="J512" s="117"/>
      <c r="K512" s="117"/>
      <c r="L512" s="118">
        <f>SUM(L508:L511)</f>
        <v>0</v>
      </c>
      <c r="M512" s="118">
        <f>SUM(M508:M511)</f>
        <v>0</v>
      </c>
      <c r="N512" s="117"/>
      <c r="O512" s="117"/>
      <c r="P512" s="117"/>
      <c r="Q512" s="117"/>
      <c r="R512" s="119">
        <f>SUM(R508:R511)</f>
        <v>0</v>
      </c>
      <c r="S512" s="119">
        <f>SUM(S508:S511)</f>
        <v>0</v>
      </c>
      <c r="T512" s="119">
        <f>SUM(T508:T511)</f>
        <v>0</v>
      </c>
      <c r="U512" s="119">
        <f>SUM(U508:U511)</f>
        <v>0</v>
      </c>
      <c r="V512" s="117"/>
      <c r="W512" s="117"/>
      <c r="X512" s="117"/>
      <c r="Y512" s="118">
        <f>SUM(Y508:Y511)</f>
        <v>0</v>
      </c>
      <c r="Z512" s="117"/>
      <c r="AA512" s="117"/>
      <c r="AB512" s="118">
        <f t="shared" ref="AB512:AF512" si="934">SUM(AB508:AB511)</f>
        <v>0</v>
      </c>
      <c r="AC512" s="118">
        <f t="shared" si="934"/>
        <v>0</v>
      </c>
      <c r="AD512" s="118">
        <f t="shared" si="934"/>
        <v>0</v>
      </c>
      <c r="AE512" s="118">
        <f t="shared" si="934"/>
        <v>0</v>
      </c>
      <c r="AF512" s="118">
        <f t="shared" si="934"/>
        <v>0</v>
      </c>
      <c r="AG512" s="117"/>
      <c r="AH512" s="117"/>
      <c r="AI512" s="117"/>
      <c r="AJ512" s="119">
        <f>SUM(AJ508:AJ511)</f>
        <v>0</v>
      </c>
      <c r="AK512" s="119">
        <f t="shared" ref="AK512:AN512" si="935">SUM(AK508:AK511)</f>
        <v>0</v>
      </c>
      <c r="AL512" s="119">
        <f t="shared" si="935"/>
        <v>0</v>
      </c>
      <c r="AM512" s="119">
        <f t="shared" si="935"/>
        <v>0</v>
      </c>
      <c r="AN512" s="119">
        <f t="shared" si="935"/>
        <v>0</v>
      </c>
      <c r="AO512" s="116"/>
      <c r="AP512" s="120"/>
      <c r="AQ512" s="118">
        <f t="shared" ref="AQ512:BA512" si="936">SUM(AQ508:AQ511)</f>
        <v>0</v>
      </c>
      <c r="AR512" s="118">
        <f t="shared" si="936"/>
        <v>0</v>
      </c>
      <c r="AS512" s="118">
        <f t="shared" si="936"/>
        <v>0</v>
      </c>
      <c r="AT512" s="118">
        <f t="shared" si="936"/>
        <v>0</v>
      </c>
      <c r="AU512" s="118">
        <f t="shared" si="936"/>
        <v>0</v>
      </c>
      <c r="AV512" s="118">
        <f t="shared" si="936"/>
        <v>0</v>
      </c>
      <c r="AW512" s="118">
        <f t="shared" si="936"/>
        <v>0</v>
      </c>
      <c r="AX512" s="118">
        <f t="shared" si="936"/>
        <v>0</v>
      </c>
      <c r="AY512" s="118">
        <f t="shared" si="936"/>
        <v>0</v>
      </c>
      <c r="AZ512" s="118">
        <f t="shared" si="936"/>
        <v>0</v>
      </c>
      <c r="BA512" s="118">
        <f t="shared" si="936"/>
        <v>0</v>
      </c>
    </row>
    <row r="513" spans="1:53" ht="14.1" customHeight="1" outlineLevel="2" x14ac:dyDescent="0.2">
      <c r="A513" s="68"/>
      <c r="B513" s="94"/>
      <c r="C513" s="251"/>
      <c r="D513" s="96"/>
      <c r="E513" s="96"/>
      <c r="F513" s="97"/>
      <c r="G513" s="98"/>
      <c r="H513" s="99" t="s">
        <v>49</v>
      </c>
      <c r="I513" s="100"/>
      <c r="J513" s="101"/>
      <c r="K513" s="101"/>
      <c r="L513" s="102" t="str">
        <f>IF(I513&lt;&gt;0,((VLOOKUP(I513,'1. Standard_Cost'!$B$4:$D$8,2)+VLOOKUP(I513,'1. Standard_Cost'!$B$4:$D$8,3))*J513*K513),"0")</f>
        <v>0</v>
      </c>
      <c r="M513" s="102">
        <f>L513*'1. Standard_Cost'!F107</f>
        <v>0</v>
      </c>
      <c r="N513" s="103"/>
      <c r="O513" s="103"/>
      <c r="P513" s="103"/>
      <c r="Q513" s="103"/>
      <c r="R513" s="104">
        <f>+N513*P513*'1. Standard_Cost'!$B$12</f>
        <v>0</v>
      </c>
      <c r="S513" s="104">
        <f>+N513*O513*P513*'1. Standard_Cost'!$C$12</f>
        <v>0</v>
      </c>
      <c r="T513" s="104">
        <f>+N513*P513*Q513*'1. Standard_Cost'!$D$12</f>
        <v>0</v>
      </c>
      <c r="U513" s="104">
        <f>+N513*O513*'1. Standard_Cost'!$E$12</f>
        <v>0</v>
      </c>
      <c r="V513" s="103"/>
      <c r="W513" s="103"/>
      <c r="X513" s="103"/>
      <c r="Y513" s="104">
        <f>+V513*((X513*'1. Standard_Cost'!$B$16)+(W513*X513*'1. Standard_Cost'!$C$16))</f>
        <v>0</v>
      </c>
      <c r="Z513" s="103"/>
      <c r="AA513" s="103"/>
      <c r="AB513" s="104">
        <f>+Z513*'1. Standard_Cost'!$B$20+AA513*'1. Standard_Cost'!$C$20</f>
        <v>0</v>
      </c>
      <c r="AC513" s="105"/>
      <c r="AD513" s="106"/>
      <c r="AE513" s="104">
        <f>SUM(AD513,AC513,AB513,Y513,U513,T513,S513,R513)*'1. Standard_Cost'!B131</f>
        <v>0</v>
      </c>
      <c r="AF513" s="104">
        <f>SUM(AD513,AE513)</f>
        <v>0</v>
      </c>
      <c r="AG513" s="103"/>
      <c r="AH513" s="103"/>
      <c r="AI513" s="103"/>
      <c r="AJ513" s="107"/>
      <c r="AK513" s="107"/>
      <c r="AL513" s="107"/>
      <c r="AM513" s="104">
        <f>AG513*'1. Standard_Cost'!B127+'Incremental_Cost Year 2021'!AH520*'1. Standard_Cost'!C127+'Incremental_Cost Year 2021'!AI520*'1. Standard_Cost'!D127+'Incremental_Cost Year 2021'!AJ520+'Incremental_Cost Year 2021'!AL520+AK513</f>
        <v>0</v>
      </c>
      <c r="AN513" s="104">
        <f>AM513*'1. Standard_Cost'!C131</f>
        <v>0</v>
      </c>
      <c r="AO513" s="107"/>
      <c r="AQ513" s="104">
        <f t="shared" ref="AQ513:AQ516" si="937">L513+M513</f>
        <v>0</v>
      </c>
      <c r="AR513" s="104">
        <f t="shared" ref="AR513:AR516" si="938">AF513</f>
        <v>0</v>
      </c>
      <c r="AS513" s="104">
        <f t="shared" ref="AS513:AS516" si="939">AM513+AN513</f>
        <v>0</v>
      </c>
      <c r="AT513" s="104">
        <f>SUM(AQ513,AR513,AS513)</f>
        <v>0</v>
      </c>
      <c r="AU513" s="108">
        <f t="shared" ref="AU513:AU516" si="940">AT513</f>
        <v>0</v>
      </c>
      <c r="AV513" s="108"/>
      <c r="AW513" s="108"/>
      <c r="AX513" s="108"/>
      <c r="AY513" s="108"/>
      <c r="AZ513" s="108"/>
      <c r="BA513" s="109">
        <f t="shared" ref="BA513:BA516" si="941">SUM(AU513:AZ513)-AT513</f>
        <v>0</v>
      </c>
    </row>
    <row r="514" spans="1:53" ht="14.1" customHeight="1" outlineLevel="2" x14ac:dyDescent="0.2">
      <c r="A514" s="68"/>
      <c r="B514" s="94"/>
      <c r="C514" s="251"/>
      <c r="D514" s="110"/>
      <c r="E514" s="110"/>
      <c r="F514" s="110"/>
      <c r="G514" s="111"/>
      <c r="H514" s="99" t="s">
        <v>50</v>
      </c>
      <c r="I514" s="100"/>
      <c r="J514" s="101"/>
      <c r="K514" s="101"/>
      <c r="L514" s="102" t="str">
        <f>IF(I514&lt;&gt;0,((VLOOKUP(I514,'1. Standard_Cost'!$B$4:$D$8,2)+VLOOKUP(I514,'1. Standard_Cost'!$B$4:$D$8,3))*J514*K514),"0")</f>
        <v>0</v>
      </c>
      <c r="M514" s="102">
        <f>L514*'1. Standard_Cost'!F107</f>
        <v>0</v>
      </c>
      <c r="N514" s="103"/>
      <c r="O514" s="103"/>
      <c r="P514" s="103"/>
      <c r="Q514" s="103"/>
      <c r="R514" s="104">
        <f>+N514*P514*'1. Standard_Cost'!$B$12</f>
        <v>0</v>
      </c>
      <c r="S514" s="104">
        <f>+N514*O514*P514*'1. Standard_Cost'!$C$12</f>
        <v>0</v>
      </c>
      <c r="T514" s="104">
        <f>+N514*P514*Q514*'1. Standard_Cost'!$D$12</f>
        <v>0</v>
      </c>
      <c r="U514" s="104">
        <f>+N514*O514*'1. Standard_Cost'!$E$12</f>
        <v>0</v>
      </c>
      <c r="V514" s="103"/>
      <c r="W514" s="103"/>
      <c r="X514" s="103"/>
      <c r="Y514" s="104">
        <f>+V514*((X514*'1. Standard_Cost'!$B$16)+(W514*X514*'1. Standard_Cost'!$C$16))</f>
        <v>0</v>
      </c>
      <c r="Z514" s="103"/>
      <c r="AA514" s="103"/>
      <c r="AB514" s="104">
        <f>+Z514*'1. Standard_Cost'!$B$20+AA514*'1. Standard_Cost'!$C$20</f>
        <v>0</v>
      </c>
      <c r="AC514" s="105"/>
      <c r="AD514" s="106"/>
      <c r="AE514" s="104">
        <f>SUM(AD514,AC514,AB514,Y514,U514,T514,S514,R514)*'1. Standard_Cost'!B131</f>
        <v>0</v>
      </c>
      <c r="AF514" s="104">
        <f t="shared" ref="AF514:AF516" si="942">SUM(AD514,AE514)</f>
        <v>0</v>
      </c>
      <c r="AG514" s="103"/>
      <c r="AH514" s="103">
        <v>0</v>
      </c>
      <c r="AI514" s="103">
        <v>0</v>
      </c>
      <c r="AJ514" s="107"/>
      <c r="AK514" s="107"/>
      <c r="AL514" s="107"/>
      <c r="AM514" s="104">
        <f>AG514*'1. Standard_Cost'!B127+'Incremental_Cost Year 2021'!AH521*'1. Standard_Cost'!C127+'Incremental_Cost Year 2021'!AI521*'1. Standard_Cost'!D127+'Incremental_Cost Year 2021'!AJ521+'Incremental_Cost Year 2021'!AL521+AK514</f>
        <v>0</v>
      </c>
      <c r="AN514" s="104">
        <f>AM514*'1. Standard_Cost'!C131</f>
        <v>0</v>
      </c>
      <c r="AO514" s="107"/>
      <c r="AQ514" s="104">
        <f t="shared" si="937"/>
        <v>0</v>
      </c>
      <c r="AR514" s="104">
        <f t="shared" si="938"/>
        <v>0</v>
      </c>
      <c r="AS514" s="104">
        <f t="shared" si="939"/>
        <v>0</v>
      </c>
      <c r="AT514" s="104">
        <f t="shared" ref="AT514:AT516" si="943">SUM(AQ514,AR514,AS514)</f>
        <v>0</v>
      </c>
      <c r="AU514" s="108">
        <f t="shared" si="940"/>
        <v>0</v>
      </c>
      <c r="AV514" s="108">
        <v>0</v>
      </c>
      <c r="AW514" s="108"/>
      <c r="AX514" s="108"/>
      <c r="AY514" s="108"/>
      <c r="AZ514" s="108"/>
      <c r="BA514" s="109">
        <f t="shared" si="941"/>
        <v>0</v>
      </c>
    </row>
    <row r="515" spans="1:53" ht="14.1" customHeight="1" outlineLevel="2" x14ac:dyDescent="0.2">
      <c r="A515" s="68"/>
      <c r="B515" s="94"/>
      <c r="C515" s="251"/>
      <c r="D515" s="110"/>
      <c r="E515" s="110"/>
      <c r="F515" s="110"/>
      <c r="G515" s="111"/>
      <c r="H515" s="99" t="s">
        <v>51</v>
      </c>
      <c r="I515" s="100"/>
      <c r="J515" s="101"/>
      <c r="K515" s="101"/>
      <c r="L515" s="102" t="str">
        <f>IF(I515&lt;&gt;0,((VLOOKUP(I515,'1. Standard_Cost'!$B$4:$D$8,2)+VLOOKUP(I515,'1. Standard_Cost'!$B$4:$D$8,3))*J515*K515),"0")</f>
        <v>0</v>
      </c>
      <c r="M515" s="102">
        <f>L515*'1. Standard_Cost'!F107</f>
        <v>0</v>
      </c>
      <c r="N515" s="103"/>
      <c r="O515" s="103"/>
      <c r="P515" s="103"/>
      <c r="Q515" s="103"/>
      <c r="R515" s="104">
        <f>+N515*P515*'1. Standard_Cost'!$B$12</f>
        <v>0</v>
      </c>
      <c r="S515" s="104">
        <f>+N515*O515*P515*'1. Standard_Cost'!$C$12</f>
        <v>0</v>
      </c>
      <c r="T515" s="104">
        <f>+N515*P515*Q515*'1. Standard_Cost'!$D$12</f>
        <v>0</v>
      </c>
      <c r="U515" s="104">
        <f>+N515*O515*'1. Standard_Cost'!$E$12</f>
        <v>0</v>
      </c>
      <c r="V515" s="103"/>
      <c r="W515" s="103"/>
      <c r="X515" s="103"/>
      <c r="Y515" s="104">
        <f>+V515*((X515*'1. Standard_Cost'!$B$16)+(W515*X515*'1. Standard_Cost'!$C$16))</f>
        <v>0</v>
      </c>
      <c r="Z515" s="103"/>
      <c r="AA515" s="103"/>
      <c r="AB515" s="104">
        <f>+Z515*'1. Standard_Cost'!$B$20+AA515*'1. Standard_Cost'!$C$20</f>
        <v>0</v>
      </c>
      <c r="AC515" s="105"/>
      <c r="AD515" s="106"/>
      <c r="AE515" s="104">
        <f>SUM(AD515,AC515,AB515,Y515,U515,T515,S515,R515)*'1. Standard_Cost'!B131</f>
        <v>0</v>
      </c>
      <c r="AF515" s="104">
        <f t="shared" si="942"/>
        <v>0</v>
      </c>
      <c r="AG515" s="103"/>
      <c r="AH515" s="103"/>
      <c r="AI515" s="103"/>
      <c r="AJ515" s="107"/>
      <c r="AK515" s="107"/>
      <c r="AL515" s="107"/>
      <c r="AM515" s="104">
        <f>AG515*'1. Standard_Cost'!B127+'Incremental_Cost Year 2021'!AH522*'1. Standard_Cost'!C127+'Incremental_Cost Year 2021'!AI522*'1. Standard_Cost'!D127+'Incremental_Cost Year 2021'!AJ522+'Incremental_Cost Year 2021'!AL522+AK515</f>
        <v>0</v>
      </c>
      <c r="AN515" s="104">
        <f>AM515*'1. Standard_Cost'!C131</f>
        <v>0</v>
      </c>
      <c r="AO515" s="107"/>
      <c r="AQ515" s="104">
        <f t="shared" si="937"/>
        <v>0</v>
      </c>
      <c r="AR515" s="104">
        <f t="shared" si="938"/>
        <v>0</v>
      </c>
      <c r="AS515" s="104">
        <f t="shared" si="939"/>
        <v>0</v>
      </c>
      <c r="AT515" s="104">
        <f t="shared" si="943"/>
        <v>0</v>
      </c>
      <c r="AU515" s="108">
        <f t="shared" si="940"/>
        <v>0</v>
      </c>
      <c r="AV515" s="108"/>
      <c r="AW515" s="108"/>
      <c r="AX515" s="108"/>
      <c r="AY515" s="108"/>
      <c r="AZ515" s="108"/>
      <c r="BA515" s="109">
        <f t="shared" si="941"/>
        <v>0</v>
      </c>
    </row>
    <row r="516" spans="1:53" ht="14.1" customHeight="1" outlineLevel="2" x14ac:dyDescent="0.2">
      <c r="A516" s="68"/>
      <c r="B516" s="94"/>
      <c r="C516" s="251"/>
      <c r="D516" s="110"/>
      <c r="E516" s="110"/>
      <c r="F516" s="110"/>
      <c r="G516" s="111"/>
      <c r="H516" s="112" t="s">
        <v>179</v>
      </c>
      <c r="I516" s="100"/>
      <c r="J516" s="101"/>
      <c r="K516" s="101"/>
      <c r="L516" s="102" t="str">
        <f>IF(I516&lt;&gt;0,((VLOOKUP(I516,'1. Standard_Cost'!$B$4:$D$8,2)+VLOOKUP(I516,'1. Standard_Cost'!$B$4:$D$8,3))*J516*K516),"0")</f>
        <v>0</v>
      </c>
      <c r="M516" s="102">
        <f>L516*'1. Standard_Cost'!F107</f>
        <v>0</v>
      </c>
      <c r="N516" s="103"/>
      <c r="O516" s="103"/>
      <c r="P516" s="103"/>
      <c r="Q516" s="103"/>
      <c r="R516" s="104">
        <f>+N516*P516*'1. Standard_Cost'!$B$12</f>
        <v>0</v>
      </c>
      <c r="S516" s="104">
        <f>+N516*O516*P516*'1. Standard_Cost'!$C$12</f>
        <v>0</v>
      </c>
      <c r="T516" s="104">
        <f>+N516*P516*Q516*'1. Standard_Cost'!$D$12</f>
        <v>0</v>
      </c>
      <c r="U516" s="104">
        <f>+N516*O516*'1. Standard_Cost'!$E$12</f>
        <v>0</v>
      </c>
      <c r="V516" s="103"/>
      <c r="W516" s="103"/>
      <c r="X516" s="103"/>
      <c r="Y516" s="104">
        <f>+V516*((X516*'1. Standard_Cost'!$B$16)+(W516*X516*'1. Standard_Cost'!$C$16))</f>
        <v>0</v>
      </c>
      <c r="Z516" s="103"/>
      <c r="AA516" s="103"/>
      <c r="AB516" s="104">
        <f>+Z516*'1. Standard_Cost'!$B$20+AA516*'1. Standard_Cost'!$C$20</f>
        <v>0</v>
      </c>
      <c r="AC516" s="105"/>
      <c r="AD516" s="106"/>
      <c r="AE516" s="104">
        <f>SUM(AD516,AC516,AB516,Y516,U516,T516,S516,R516)*'1. Standard_Cost'!B131</f>
        <v>0</v>
      </c>
      <c r="AF516" s="104">
        <f t="shared" si="942"/>
        <v>0</v>
      </c>
      <c r="AG516" s="103"/>
      <c r="AH516" s="103"/>
      <c r="AI516" s="103"/>
      <c r="AJ516" s="107"/>
      <c r="AK516" s="107"/>
      <c r="AL516" s="107"/>
      <c r="AM516" s="104">
        <f>AG516*'1. Standard_Cost'!B127+'Incremental_Cost Year 2021'!AH523*'1. Standard_Cost'!C127+'Incremental_Cost Year 2021'!AI523*'1. Standard_Cost'!D127+'Incremental_Cost Year 2021'!AJ523+'Incremental_Cost Year 2021'!AL523+AK516</f>
        <v>0</v>
      </c>
      <c r="AN516" s="104">
        <f>AM516*'1. Standard_Cost'!C131</f>
        <v>0</v>
      </c>
      <c r="AO516" s="107"/>
      <c r="AQ516" s="104">
        <f t="shared" si="937"/>
        <v>0</v>
      </c>
      <c r="AR516" s="104">
        <f t="shared" si="938"/>
        <v>0</v>
      </c>
      <c r="AS516" s="104">
        <f t="shared" si="939"/>
        <v>0</v>
      </c>
      <c r="AT516" s="104">
        <f t="shared" si="943"/>
        <v>0</v>
      </c>
      <c r="AU516" s="108">
        <f t="shared" si="940"/>
        <v>0</v>
      </c>
      <c r="AV516" s="108"/>
      <c r="AW516" s="108"/>
      <c r="AX516" s="108"/>
      <c r="AY516" s="108"/>
      <c r="AZ516" s="108"/>
      <c r="BA516" s="109">
        <f t="shared" si="941"/>
        <v>0</v>
      </c>
    </row>
    <row r="517" spans="1:53" ht="25.7" customHeight="1" outlineLevel="1" x14ac:dyDescent="0.2">
      <c r="A517" s="68"/>
      <c r="B517" s="94"/>
      <c r="C517" s="251"/>
      <c r="D517" s="113" t="s">
        <v>48</v>
      </c>
      <c r="E517" s="113" t="s">
        <v>351</v>
      </c>
      <c r="F517" s="114" t="s">
        <v>154</v>
      </c>
      <c r="G517" s="115" t="s">
        <v>155</v>
      </c>
      <c r="H517" s="122" t="s">
        <v>352</v>
      </c>
      <c r="I517" s="117"/>
      <c r="J517" s="117"/>
      <c r="K517" s="117"/>
      <c r="L517" s="118">
        <f>SUM(L513:L516)</f>
        <v>0</v>
      </c>
      <c r="M517" s="118">
        <f>SUM(M513:M516)</f>
        <v>0</v>
      </c>
      <c r="N517" s="117"/>
      <c r="O517" s="117"/>
      <c r="P517" s="117"/>
      <c r="Q517" s="117"/>
      <c r="R517" s="119">
        <f>SUM(R513:R516)</f>
        <v>0</v>
      </c>
      <c r="S517" s="119">
        <f>SUM(S513:S516)</f>
        <v>0</v>
      </c>
      <c r="T517" s="119">
        <f>SUM(T513:T516)</f>
        <v>0</v>
      </c>
      <c r="U517" s="119">
        <f>SUM(U513:U516)</f>
        <v>0</v>
      </c>
      <c r="V517" s="117"/>
      <c r="W517" s="117"/>
      <c r="X517" s="117"/>
      <c r="Y517" s="118">
        <f>SUM(Y513:Y516)</f>
        <v>0</v>
      </c>
      <c r="Z517" s="117"/>
      <c r="AA517" s="117"/>
      <c r="AB517" s="118">
        <f t="shared" ref="AB517:AF517" si="944">SUM(AB513:AB516)</f>
        <v>0</v>
      </c>
      <c r="AC517" s="118">
        <f t="shared" si="944"/>
        <v>0</v>
      </c>
      <c r="AD517" s="118">
        <f t="shared" si="944"/>
        <v>0</v>
      </c>
      <c r="AE517" s="118">
        <f t="shared" si="944"/>
        <v>0</v>
      </c>
      <c r="AF517" s="118">
        <f t="shared" si="944"/>
        <v>0</v>
      </c>
      <c r="AG517" s="117"/>
      <c r="AH517" s="117"/>
      <c r="AI517" s="117"/>
      <c r="AJ517" s="119">
        <f>SUM(AJ513:AJ516)</f>
        <v>0</v>
      </c>
      <c r="AK517" s="119">
        <f t="shared" ref="AK517:AN517" si="945">SUM(AK513:AK516)</f>
        <v>0</v>
      </c>
      <c r="AL517" s="119">
        <f t="shared" si="945"/>
        <v>0</v>
      </c>
      <c r="AM517" s="119">
        <f t="shared" si="945"/>
        <v>0</v>
      </c>
      <c r="AN517" s="119">
        <f t="shared" si="945"/>
        <v>0</v>
      </c>
      <c r="AO517" s="116"/>
      <c r="AP517" s="120"/>
      <c r="AQ517" s="121">
        <f t="shared" ref="AQ517:BA517" si="946">SUM(AQ513:AQ516)</f>
        <v>0</v>
      </c>
      <c r="AR517" s="121">
        <f t="shared" si="946"/>
        <v>0</v>
      </c>
      <c r="AS517" s="121">
        <f t="shared" si="946"/>
        <v>0</v>
      </c>
      <c r="AT517" s="121">
        <f t="shared" si="946"/>
        <v>0</v>
      </c>
      <c r="AU517" s="121">
        <f t="shared" si="946"/>
        <v>0</v>
      </c>
      <c r="AV517" s="121">
        <f t="shared" si="946"/>
        <v>0</v>
      </c>
      <c r="AW517" s="121">
        <f t="shared" si="946"/>
        <v>0</v>
      </c>
      <c r="AX517" s="121">
        <f t="shared" si="946"/>
        <v>0</v>
      </c>
      <c r="AY517" s="121">
        <f t="shared" si="946"/>
        <v>0</v>
      </c>
      <c r="AZ517" s="121">
        <f t="shared" si="946"/>
        <v>0</v>
      </c>
      <c r="BA517" s="121">
        <f t="shared" si="946"/>
        <v>0</v>
      </c>
    </row>
    <row r="518" spans="1:53" ht="14.1" customHeight="1" outlineLevel="2" x14ac:dyDescent="0.2">
      <c r="A518" s="68"/>
      <c r="B518" s="94"/>
      <c r="C518" s="251"/>
      <c r="D518" s="96"/>
      <c r="E518" s="96"/>
      <c r="F518" s="97"/>
      <c r="G518" s="98"/>
      <c r="H518" s="99" t="s">
        <v>49</v>
      </c>
      <c r="I518" s="100"/>
      <c r="J518" s="101"/>
      <c r="K518" s="101"/>
      <c r="L518" s="102" t="str">
        <f>IF(I518&lt;&gt;0,((VLOOKUP(I518,'1. Standard_Cost'!$B$4:$D$8,2)+VLOOKUP(I518,'1. Standard_Cost'!$B$4:$D$8,3))*J518*K518),"0")</f>
        <v>0</v>
      </c>
      <c r="M518" s="102">
        <f>L518*'1. Standard_Cost'!F107</f>
        <v>0</v>
      </c>
      <c r="N518" s="103"/>
      <c r="O518" s="103"/>
      <c r="P518" s="103"/>
      <c r="Q518" s="103"/>
      <c r="R518" s="104">
        <f>+N518*P518*'1. Standard_Cost'!$B$12</f>
        <v>0</v>
      </c>
      <c r="S518" s="104">
        <f>+N518*O518*P518*'1. Standard_Cost'!$C$12</f>
        <v>0</v>
      </c>
      <c r="T518" s="104">
        <f>+N518*P518*Q518*'1. Standard_Cost'!$D$12</f>
        <v>0</v>
      </c>
      <c r="U518" s="104">
        <f>+N518*O518*'1. Standard_Cost'!$E$12</f>
        <v>0</v>
      </c>
      <c r="V518" s="103"/>
      <c r="W518" s="103"/>
      <c r="X518" s="103"/>
      <c r="Y518" s="104">
        <f>+V518*((X518*'1. Standard_Cost'!$B$16)+(W518*X518*'1. Standard_Cost'!$C$16))</f>
        <v>0</v>
      </c>
      <c r="Z518" s="103"/>
      <c r="AA518" s="103"/>
      <c r="AB518" s="104">
        <f>+Z518*'1. Standard_Cost'!$B$20+AA518*'1. Standard_Cost'!$C$20</f>
        <v>0</v>
      </c>
      <c r="AC518" s="105"/>
      <c r="AD518" s="106"/>
      <c r="AE518" s="104">
        <f>SUM(AD518,AC518,AB518,Y518,U518,T518,S518,R518)*'1. Standard_Cost'!B131</f>
        <v>0</v>
      </c>
      <c r="AF518" s="104">
        <f>SUM(AD518,AE518)</f>
        <v>0</v>
      </c>
      <c r="AG518" s="103"/>
      <c r="AH518" s="103"/>
      <c r="AI518" s="103"/>
      <c r="AJ518" s="107"/>
      <c r="AK518" s="107"/>
      <c r="AL518" s="107"/>
      <c r="AM518" s="104">
        <f>AG518*'1. Standard_Cost'!B127+'Incremental_Cost Year 2021'!AH525*'1. Standard_Cost'!C127+'Incremental_Cost Year 2021'!AI525*'1. Standard_Cost'!D127+'Incremental_Cost Year 2021'!AJ525+'Incremental_Cost Year 2021'!AL525+AK518</f>
        <v>0</v>
      </c>
      <c r="AN518" s="104">
        <f>AM518*'1. Standard_Cost'!C131</f>
        <v>0</v>
      </c>
      <c r="AO518" s="107"/>
      <c r="AQ518" s="104">
        <f t="shared" ref="AQ518:AQ521" si="947">L518+M518</f>
        <v>0</v>
      </c>
      <c r="AR518" s="104">
        <f t="shared" ref="AR518:AR521" si="948">AF518</f>
        <v>0</v>
      </c>
      <c r="AS518" s="104">
        <f t="shared" ref="AS518:AS521" si="949">AM518+AN518</f>
        <v>0</v>
      </c>
      <c r="AT518" s="104">
        <f>SUM(AQ518,AR518,AS518)</f>
        <v>0</v>
      </c>
      <c r="AU518" s="108">
        <f t="shared" ref="AU518:AU521" si="950">AT518</f>
        <v>0</v>
      </c>
      <c r="AV518" s="108"/>
      <c r="AW518" s="108"/>
      <c r="AX518" s="108"/>
      <c r="AY518" s="108"/>
      <c r="AZ518" s="108"/>
      <c r="BA518" s="109">
        <f t="shared" ref="BA518:BA521" si="951">SUM(AU518:AZ518)-AT518</f>
        <v>0</v>
      </c>
    </row>
    <row r="519" spans="1:53" ht="14.1" customHeight="1" outlineLevel="2" x14ac:dyDescent="0.2">
      <c r="A519" s="68"/>
      <c r="B519" s="94"/>
      <c r="C519" s="251"/>
      <c r="D519" s="110"/>
      <c r="E519" s="110"/>
      <c r="F519" s="110"/>
      <c r="G519" s="111"/>
      <c r="H519" s="99" t="s">
        <v>50</v>
      </c>
      <c r="I519" s="100"/>
      <c r="J519" s="101"/>
      <c r="K519" s="101"/>
      <c r="L519" s="102" t="str">
        <f>IF(I519&lt;&gt;0,((VLOOKUP(I519,'1. Standard_Cost'!$B$4:$D$8,2)+VLOOKUP(I519,'1. Standard_Cost'!$B$4:$D$8,3))*J519*K519),"0")</f>
        <v>0</v>
      </c>
      <c r="M519" s="102">
        <f>L519*'1. Standard_Cost'!F107</f>
        <v>0</v>
      </c>
      <c r="N519" s="103"/>
      <c r="O519" s="103"/>
      <c r="P519" s="103"/>
      <c r="Q519" s="103"/>
      <c r="R519" s="104">
        <f>+N519*P519*'1. Standard_Cost'!$B$12</f>
        <v>0</v>
      </c>
      <c r="S519" s="104">
        <f>+N519*O519*P519*'1. Standard_Cost'!$C$12</f>
        <v>0</v>
      </c>
      <c r="T519" s="104">
        <f>+N519*P519*Q519*'1. Standard_Cost'!$D$12</f>
        <v>0</v>
      </c>
      <c r="U519" s="104">
        <f>+N519*O519*'1. Standard_Cost'!$E$12</f>
        <v>0</v>
      </c>
      <c r="V519" s="103"/>
      <c r="W519" s="103"/>
      <c r="X519" s="103"/>
      <c r="Y519" s="104">
        <f>+V519*((X519*'1. Standard_Cost'!$B$16)+(W519*X519*'1. Standard_Cost'!$C$16))</f>
        <v>0</v>
      </c>
      <c r="Z519" s="103"/>
      <c r="AA519" s="103"/>
      <c r="AB519" s="104">
        <f>+Z519*'1. Standard_Cost'!$B$20+AA519*'1. Standard_Cost'!$C$20</f>
        <v>0</v>
      </c>
      <c r="AC519" s="105"/>
      <c r="AD519" s="106"/>
      <c r="AE519" s="104">
        <f>SUM(AD519,AC519,AB519,Y519,U519,T519,S519,R519)*'1. Standard_Cost'!B131</f>
        <v>0</v>
      </c>
      <c r="AF519" s="104">
        <f t="shared" ref="AF519:AF521" si="952">SUM(AD519,AE519)</f>
        <v>0</v>
      </c>
      <c r="AG519" s="103"/>
      <c r="AH519" s="103">
        <v>0</v>
      </c>
      <c r="AI519" s="103">
        <v>0</v>
      </c>
      <c r="AJ519" s="107"/>
      <c r="AK519" s="107"/>
      <c r="AL519" s="107"/>
      <c r="AM519" s="104">
        <f>AG519*'1. Standard_Cost'!B127+'Incremental_Cost Year 2021'!AH526*'1. Standard_Cost'!C127+'Incremental_Cost Year 2021'!AI526*'1. Standard_Cost'!D127+'Incremental_Cost Year 2021'!AJ526+'Incremental_Cost Year 2021'!AL526+AK519</f>
        <v>0</v>
      </c>
      <c r="AN519" s="104">
        <f>AM519*'1. Standard_Cost'!C131</f>
        <v>0</v>
      </c>
      <c r="AO519" s="107"/>
      <c r="AQ519" s="104">
        <f t="shared" si="947"/>
        <v>0</v>
      </c>
      <c r="AR519" s="104">
        <f t="shared" si="948"/>
        <v>0</v>
      </c>
      <c r="AS519" s="104">
        <f t="shared" si="949"/>
        <v>0</v>
      </c>
      <c r="AT519" s="104">
        <f t="shared" ref="AT519:AT521" si="953">SUM(AQ519,AR519,AS519)</f>
        <v>0</v>
      </c>
      <c r="AU519" s="108">
        <f t="shared" si="950"/>
        <v>0</v>
      </c>
      <c r="AV519" s="108">
        <v>0</v>
      </c>
      <c r="AW519" s="108"/>
      <c r="AX519" s="108"/>
      <c r="AY519" s="108"/>
      <c r="AZ519" s="108"/>
      <c r="BA519" s="109">
        <f t="shared" si="951"/>
        <v>0</v>
      </c>
    </row>
    <row r="520" spans="1:53" ht="14.1" customHeight="1" outlineLevel="2" x14ac:dyDescent="0.2">
      <c r="A520" s="68"/>
      <c r="B520" s="94"/>
      <c r="C520" s="251"/>
      <c r="D520" s="110"/>
      <c r="E520" s="110"/>
      <c r="F520" s="110"/>
      <c r="G520" s="111"/>
      <c r="H520" s="99" t="s">
        <v>51</v>
      </c>
      <c r="I520" s="100"/>
      <c r="J520" s="101"/>
      <c r="K520" s="101"/>
      <c r="L520" s="102" t="str">
        <f>IF(I520&lt;&gt;0,((VLOOKUP(I520,'1. Standard_Cost'!$B$4:$D$8,2)+VLOOKUP(I520,'1. Standard_Cost'!$B$4:$D$8,3))*J520*K520),"0")</f>
        <v>0</v>
      </c>
      <c r="M520" s="102">
        <f>L520*'1. Standard_Cost'!F107</f>
        <v>0</v>
      </c>
      <c r="N520" s="103"/>
      <c r="O520" s="103"/>
      <c r="P520" s="103"/>
      <c r="Q520" s="103"/>
      <c r="R520" s="104">
        <f>+N520*P520*'1. Standard_Cost'!$B$12</f>
        <v>0</v>
      </c>
      <c r="S520" s="104">
        <f>+N520*O520*P520*'1. Standard_Cost'!$C$12</f>
        <v>0</v>
      </c>
      <c r="T520" s="104">
        <f>+N520*P520*Q520*'1. Standard_Cost'!$D$12</f>
        <v>0</v>
      </c>
      <c r="U520" s="104">
        <f>+N520*O520*'1. Standard_Cost'!$E$12</f>
        <v>0</v>
      </c>
      <c r="V520" s="103"/>
      <c r="W520" s="103"/>
      <c r="X520" s="103"/>
      <c r="Y520" s="104">
        <f>+V520*((X520*'1. Standard_Cost'!$B$16)+(W520*X520*'1. Standard_Cost'!$C$16))</f>
        <v>0</v>
      </c>
      <c r="Z520" s="103"/>
      <c r="AA520" s="103"/>
      <c r="AB520" s="104">
        <f>+Z520*'1. Standard_Cost'!$B$20+AA520*'1. Standard_Cost'!$C$20</f>
        <v>0</v>
      </c>
      <c r="AC520" s="105"/>
      <c r="AD520" s="106"/>
      <c r="AE520" s="104">
        <f>SUM(AD520,AC520,AB520,Y520,U520,T520,S520,R520)*'1. Standard_Cost'!B131</f>
        <v>0</v>
      </c>
      <c r="AF520" s="104">
        <f t="shared" si="952"/>
        <v>0</v>
      </c>
      <c r="AG520" s="103"/>
      <c r="AH520" s="103"/>
      <c r="AI520" s="103"/>
      <c r="AJ520" s="107"/>
      <c r="AK520" s="107"/>
      <c r="AL520" s="107"/>
      <c r="AM520" s="104">
        <f>AG520*'1. Standard_Cost'!B127+'Incremental_Cost Year 2021'!AH527*'1. Standard_Cost'!C127+'Incremental_Cost Year 2021'!AI527*'1. Standard_Cost'!D127+'Incremental_Cost Year 2021'!AJ527+'Incremental_Cost Year 2021'!AL527+AK520</f>
        <v>0</v>
      </c>
      <c r="AN520" s="104">
        <f>AM520*'1. Standard_Cost'!C131</f>
        <v>0</v>
      </c>
      <c r="AO520" s="107"/>
      <c r="AQ520" s="104">
        <f t="shared" si="947"/>
        <v>0</v>
      </c>
      <c r="AR520" s="104">
        <f t="shared" si="948"/>
        <v>0</v>
      </c>
      <c r="AS520" s="104">
        <f t="shared" si="949"/>
        <v>0</v>
      </c>
      <c r="AT520" s="104">
        <f t="shared" si="953"/>
        <v>0</v>
      </c>
      <c r="AU520" s="108">
        <f t="shared" si="950"/>
        <v>0</v>
      </c>
      <c r="AV520" s="108"/>
      <c r="AW520" s="108"/>
      <c r="AX520" s="108"/>
      <c r="AY520" s="108"/>
      <c r="AZ520" s="108"/>
      <c r="BA520" s="109">
        <f t="shared" si="951"/>
        <v>0</v>
      </c>
    </row>
    <row r="521" spans="1:53" ht="14.1" customHeight="1" outlineLevel="2" x14ac:dyDescent="0.2">
      <c r="A521" s="68"/>
      <c r="B521" s="94"/>
      <c r="C521" s="251"/>
      <c r="D521" s="110"/>
      <c r="E521" s="110"/>
      <c r="F521" s="110"/>
      <c r="G521" s="111"/>
      <c r="H521" s="112" t="s">
        <v>179</v>
      </c>
      <c r="I521" s="100"/>
      <c r="J521" s="101"/>
      <c r="K521" s="101"/>
      <c r="L521" s="102" t="str">
        <f>IF(I521&lt;&gt;0,((VLOOKUP(I521,'1. Standard_Cost'!$B$4:$D$8,2)+VLOOKUP(I521,'1. Standard_Cost'!$B$4:$D$8,3))*J521*K521),"0")</f>
        <v>0</v>
      </c>
      <c r="M521" s="102">
        <f>L521*'1. Standard_Cost'!F107</f>
        <v>0</v>
      </c>
      <c r="N521" s="103"/>
      <c r="O521" s="103"/>
      <c r="P521" s="103"/>
      <c r="Q521" s="103"/>
      <c r="R521" s="104">
        <f>+N521*P521*'1. Standard_Cost'!$B$12</f>
        <v>0</v>
      </c>
      <c r="S521" s="104">
        <f>+N521*O521*P521*'1. Standard_Cost'!$C$12</f>
        <v>0</v>
      </c>
      <c r="T521" s="104">
        <f>+N521*P521*Q521*'1. Standard_Cost'!$D$12</f>
        <v>0</v>
      </c>
      <c r="U521" s="104">
        <f>+N521*O521*'1. Standard_Cost'!$E$12</f>
        <v>0</v>
      </c>
      <c r="V521" s="103"/>
      <c r="W521" s="103"/>
      <c r="X521" s="103"/>
      <c r="Y521" s="104">
        <f>+V521*((X521*'1. Standard_Cost'!$B$16)+(W521*X521*'1. Standard_Cost'!$C$16))</f>
        <v>0</v>
      </c>
      <c r="Z521" s="103"/>
      <c r="AA521" s="103"/>
      <c r="AB521" s="104">
        <f>+Z521*'1. Standard_Cost'!$B$20+AA521*'1. Standard_Cost'!$C$20</f>
        <v>0</v>
      </c>
      <c r="AC521" s="105"/>
      <c r="AD521" s="106"/>
      <c r="AE521" s="104">
        <f>SUM(AD521,AC521,AB521,Y521,U521,T521,S521,R521)*'1. Standard_Cost'!B131</f>
        <v>0</v>
      </c>
      <c r="AF521" s="104">
        <f t="shared" si="952"/>
        <v>0</v>
      </c>
      <c r="AG521" s="103"/>
      <c r="AH521" s="103"/>
      <c r="AI521" s="103"/>
      <c r="AJ521" s="107"/>
      <c r="AK521" s="107"/>
      <c r="AL521" s="107"/>
      <c r="AM521" s="104">
        <f>AG521*'1. Standard_Cost'!B127+'Incremental_Cost Year 2021'!AH528*'1. Standard_Cost'!C127+'Incremental_Cost Year 2021'!AI528*'1. Standard_Cost'!D127+'Incremental_Cost Year 2021'!AJ528+'Incremental_Cost Year 2021'!AL528+AK521</f>
        <v>0</v>
      </c>
      <c r="AN521" s="104">
        <f>AM521*'1. Standard_Cost'!C131</f>
        <v>0</v>
      </c>
      <c r="AO521" s="107"/>
      <c r="AQ521" s="104">
        <f t="shared" si="947"/>
        <v>0</v>
      </c>
      <c r="AR521" s="104">
        <f t="shared" si="948"/>
        <v>0</v>
      </c>
      <c r="AS521" s="104">
        <f t="shared" si="949"/>
        <v>0</v>
      </c>
      <c r="AT521" s="104">
        <f t="shared" si="953"/>
        <v>0</v>
      </c>
      <c r="AU521" s="108">
        <f t="shared" si="950"/>
        <v>0</v>
      </c>
      <c r="AV521" s="108"/>
      <c r="AW521" s="108"/>
      <c r="AX521" s="108"/>
      <c r="AY521" s="108"/>
      <c r="AZ521" s="108"/>
      <c r="BA521" s="109">
        <f t="shared" si="951"/>
        <v>0</v>
      </c>
    </row>
    <row r="522" spans="1:53" ht="24.6" customHeight="1" outlineLevel="1" x14ac:dyDescent="0.2">
      <c r="A522" s="68"/>
      <c r="B522" s="141"/>
      <c r="C522" s="251"/>
      <c r="D522" s="113" t="s">
        <v>48</v>
      </c>
      <c r="E522" s="113" t="s">
        <v>353</v>
      </c>
      <c r="F522" s="114" t="s">
        <v>154</v>
      </c>
      <c r="G522" s="115" t="s">
        <v>155</v>
      </c>
      <c r="H522" s="122" t="s">
        <v>354</v>
      </c>
      <c r="I522" s="117"/>
      <c r="J522" s="117"/>
      <c r="K522" s="117"/>
      <c r="L522" s="118">
        <f>SUM(L518:L521)</f>
        <v>0</v>
      </c>
      <c r="M522" s="118">
        <f>SUM(M518:M521)</f>
        <v>0</v>
      </c>
      <c r="N522" s="117"/>
      <c r="O522" s="117"/>
      <c r="P522" s="117"/>
      <c r="Q522" s="117"/>
      <c r="R522" s="119">
        <f>SUM(R518:R521)</f>
        <v>0</v>
      </c>
      <c r="S522" s="119">
        <f>SUM(S518:S521)</f>
        <v>0</v>
      </c>
      <c r="T522" s="119">
        <f>SUM(T518:T521)</f>
        <v>0</v>
      </c>
      <c r="U522" s="119">
        <f>SUM(U518:U521)</f>
        <v>0</v>
      </c>
      <c r="V522" s="117"/>
      <c r="W522" s="117"/>
      <c r="X522" s="117"/>
      <c r="Y522" s="118">
        <f>SUM(Y518:Y521)</f>
        <v>0</v>
      </c>
      <c r="Z522" s="117"/>
      <c r="AA522" s="117"/>
      <c r="AB522" s="118">
        <f t="shared" ref="AB522:AF522" si="954">SUM(AB518:AB521)</f>
        <v>0</v>
      </c>
      <c r="AC522" s="118">
        <f t="shared" si="954"/>
        <v>0</v>
      </c>
      <c r="AD522" s="118">
        <f t="shared" si="954"/>
        <v>0</v>
      </c>
      <c r="AE522" s="118">
        <f t="shared" si="954"/>
        <v>0</v>
      </c>
      <c r="AF522" s="118">
        <f t="shared" si="954"/>
        <v>0</v>
      </c>
      <c r="AG522" s="117"/>
      <c r="AH522" s="117"/>
      <c r="AI522" s="117"/>
      <c r="AJ522" s="119">
        <f>SUM(AJ518:AJ521)</f>
        <v>0</v>
      </c>
      <c r="AK522" s="119">
        <f t="shared" ref="AK522:AN522" si="955">SUM(AK518:AK521)</f>
        <v>0</v>
      </c>
      <c r="AL522" s="119">
        <f t="shared" si="955"/>
        <v>0</v>
      </c>
      <c r="AM522" s="119">
        <f t="shared" si="955"/>
        <v>0</v>
      </c>
      <c r="AN522" s="119">
        <f t="shared" si="955"/>
        <v>0</v>
      </c>
      <c r="AO522" s="116"/>
      <c r="AP522" s="120"/>
      <c r="AQ522" s="121">
        <f t="shared" ref="AQ522:BA522" si="956">SUM(AQ518:AQ521)</f>
        <v>0</v>
      </c>
      <c r="AR522" s="121">
        <f t="shared" si="956"/>
        <v>0</v>
      </c>
      <c r="AS522" s="121">
        <f t="shared" si="956"/>
        <v>0</v>
      </c>
      <c r="AT522" s="121">
        <f t="shared" si="956"/>
        <v>0</v>
      </c>
      <c r="AU522" s="121">
        <f t="shared" si="956"/>
        <v>0</v>
      </c>
      <c r="AV522" s="121">
        <f t="shared" si="956"/>
        <v>0</v>
      </c>
      <c r="AW522" s="121">
        <f t="shared" si="956"/>
        <v>0</v>
      </c>
      <c r="AX522" s="121">
        <f t="shared" si="956"/>
        <v>0</v>
      </c>
      <c r="AY522" s="121">
        <f t="shared" si="956"/>
        <v>0</v>
      </c>
      <c r="AZ522" s="121">
        <f t="shared" si="956"/>
        <v>0</v>
      </c>
      <c r="BA522" s="121">
        <f t="shared" si="956"/>
        <v>0</v>
      </c>
    </row>
    <row r="523" spans="1:53" ht="14.1" customHeight="1" outlineLevel="2" x14ac:dyDescent="0.2">
      <c r="A523" s="68"/>
      <c r="B523" s="94"/>
      <c r="C523" s="95"/>
      <c r="D523" s="96"/>
      <c r="E523" s="96"/>
      <c r="F523" s="97"/>
      <c r="G523" s="98"/>
      <c r="H523" s="99" t="s">
        <v>49</v>
      </c>
      <c r="I523" s="100"/>
      <c r="J523" s="101"/>
      <c r="K523" s="101"/>
      <c r="L523" s="102" t="str">
        <f>IF(I523&lt;&gt;0,((VLOOKUP(I523,'1. Standard_Cost'!$B$4:$D$8,2)+VLOOKUP(I523,'1. Standard_Cost'!$B$4:$D$8,3))*J523*K523),"0")</f>
        <v>0</v>
      </c>
      <c r="M523" s="102">
        <f>L523*'1. Standard_Cost'!F112</f>
        <v>0</v>
      </c>
      <c r="N523" s="103"/>
      <c r="O523" s="103"/>
      <c r="P523" s="103"/>
      <c r="Q523" s="103"/>
      <c r="R523" s="104">
        <f>+N523*P523*'1. Standard_Cost'!$B$12</f>
        <v>0</v>
      </c>
      <c r="S523" s="104">
        <f>+N523*O523*P523*'1. Standard_Cost'!$C$12</f>
        <v>0</v>
      </c>
      <c r="T523" s="104">
        <f>+N523*P523*Q523*'1. Standard_Cost'!$D$12</f>
        <v>0</v>
      </c>
      <c r="U523" s="104">
        <f>+N523*O523*'1. Standard_Cost'!$E$12</f>
        <v>0</v>
      </c>
      <c r="V523" s="103"/>
      <c r="W523" s="103"/>
      <c r="X523" s="103"/>
      <c r="Y523" s="104">
        <f>+V523*((X523*'1. Standard_Cost'!$B$16)+(W523*X523*'1. Standard_Cost'!$C$16))</f>
        <v>0</v>
      </c>
      <c r="Z523" s="103"/>
      <c r="AA523" s="103"/>
      <c r="AB523" s="104">
        <f>+Z523*'1. Standard_Cost'!$B$20+AA523*'1. Standard_Cost'!$C$20</f>
        <v>0</v>
      </c>
      <c r="AC523" s="105"/>
      <c r="AD523" s="106"/>
      <c r="AE523" s="104">
        <f>SUM(AD523,AC523,AB523,Y523,U523,T523,S523,R523)*'1. Standard_Cost'!B136</f>
        <v>0</v>
      </c>
      <c r="AF523" s="104">
        <f>SUM(AD523,AE523)</f>
        <v>0</v>
      </c>
      <c r="AG523" s="103"/>
      <c r="AH523" s="103"/>
      <c r="AI523" s="103"/>
      <c r="AJ523" s="107"/>
      <c r="AK523" s="107"/>
      <c r="AL523" s="107"/>
      <c r="AM523" s="104">
        <f>AG523*'1. Standard_Cost'!B132+'Incremental_Cost Year 2021'!AH530*'1. Standard_Cost'!C132+'Incremental_Cost Year 2021'!AI530*'1. Standard_Cost'!D132+'Incremental_Cost Year 2021'!AJ530+'Incremental_Cost Year 2021'!AL530+AK523</f>
        <v>0</v>
      </c>
      <c r="AN523" s="104">
        <f>AM523*'1. Standard_Cost'!C136</f>
        <v>0</v>
      </c>
      <c r="AO523" s="107"/>
      <c r="AQ523" s="104">
        <f t="shared" ref="AQ523:AQ526" si="957">L523+M523</f>
        <v>0</v>
      </c>
      <c r="AR523" s="104">
        <f t="shared" ref="AR523:AR526" si="958">AF523</f>
        <v>0</v>
      </c>
      <c r="AS523" s="104">
        <f t="shared" ref="AS523:AS526" si="959">AM523+AN523</f>
        <v>0</v>
      </c>
      <c r="AT523" s="104">
        <f>SUM(AQ523,AR523,AS523)</f>
        <v>0</v>
      </c>
      <c r="AU523" s="108">
        <f t="shared" ref="AU523:AU526" si="960">AT523</f>
        <v>0</v>
      </c>
      <c r="AV523" s="108"/>
      <c r="AW523" s="108"/>
      <c r="AX523" s="108"/>
      <c r="AY523" s="108"/>
      <c r="AZ523" s="108"/>
      <c r="BA523" s="109">
        <f t="shared" ref="BA523:BA526" si="961">SUM(AU523:AZ523)-AT523</f>
        <v>0</v>
      </c>
    </row>
    <row r="524" spans="1:53" ht="14.1" customHeight="1" outlineLevel="2" x14ac:dyDescent="0.2">
      <c r="A524" s="68"/>
      <c r="B524" s="94"/>
      <c r="C524" s="95"/>
      <c r="D524" s="110"/>
      <c r="E524" s="110"/>
      <c r="F524" s="110"/>
      <c r="G524" s="111"/>
      <c r="H524" s="99" t="s">
        <v>50</v>
      </c>
      <c r="I524" s="100"/>
      <c r="J524" s="101"/>
      <c r="K524" s="101"/>
      <c r="L524" s="102" t="str">
        <f>IF(I524&lt;&gt;0,((VLOOKUP(I524,'1. Standard_Cost'!$B$4:$D$8,2)+VLOOKUP(I524,'1. Standard_Cost'!$B$4:$D$8,3))*J524*K524),"0")</f>
        <v>0</v>
      </c>
      <c r="M524" s="102">
        <f>L524*'1. Standard_Cost'!F112</f>
        <v>0</v>
      </c>
      <c r="N524" s="103"/>
      <c r="O524" s="103"/>
      <c r="P524" s="103"/>
      <c r="Q524" s="103"/>
      <c r="R524" s="104">
        <f>+N524*P524*'1. Standard_Cost'!$B$12</f>
        <v>0</v>
      </c>
      <c r="S524" s="104">
        <f>+N524*O524*P524*'1. Standard_Cost'!$C$12</f>
        <v>0</v>
      </c>
      <c r="T524" s="104">
        <f>+N524*P524*Q524*'1. Standard_Cost'!$D$12</f>
        <v>0</v>
      </c>
      <c r="U524" s="104">
        <f>+N524*O524*'1. Standard_Cost'!$E$12</f>
        <v>0</v>
      </c>
      <c r="V524" s="103"/>
      <c r="W524" s="103"/>
      <c r="X524" s="103"/>
      <c r="Y524" s="104">
        <f>+V524*((X524*'1. Standard_Cost'!$B$16)+(W524*X524*'1. Standard_Cost'!$C$16))</f>
        <v>0</v>
      </c>
      <c r="Z524" s="103"/>
      <c r="AA524" s="103"/>
      <c r="AB524" s="104">
        <f>+Z524*'1. Standard_Cost'!$B$20+AA524*'1. Standard_Cost'!$C$20</f>
        <v>0</v>
      </c>
      <c r="AC524" s="105"/>
      <c r="AD524" s="106"/>
      <c r="AE524" s="104">
        <f>SUM(AD524,AC524,AB524,Y524,U524,T524,S524,R524)*'1. Standard_Cost'!B136</f>
        <v>0</v>
      </c>
      <c r="AF524" s="104">
        <f t="shared" ref="AF524:AF526" si="962">SUM(AD524,AE524)</f>
        <v>0</v>
      </c>
      <c r="AG524" s="103"/>
      <c r="AH524" s="103">
        <v>0</v>
      </c>
      <c r="AI524" s="103">
        <v>0</v>
      </c>
      <c r="AJ524" s="107"/>
      <c r="AK524" s="107"/>
      <c r="AL524" s="107"/>
      <c r="AM524" s="104">
        <f>AG524*'1. Standard_Cost'!B132+'Incremental_Cost Year 2021'!AH531*'1. Standard_Cost'!C132+'Incremental_Cost Year 2021'!AI531*'1. Standard_Cost'!D132+'Incremental_Cost Year 2021'!AJ531+'Incremental_Cost Year 2021'!AL531+AK524</f>
        <v>0</v>
      </c>
      <c r="AN524" s="104">
        <f>AM524*'1. Standard_Cost'!C136</f>
        <v>0</v>
      </c>
      <c r="AO524" s="107"/>
      <c r="AQ524" s="104">
        <f t="shared" si="957"/>
        <v>0</v>
      </c>
      <c r="AR524" s="104">
        <f t="shared" si="958"/>
        <v>0</v>
      </c>
      <c r="AS524" s="104">
        <f t="shared" si="959"/>
        <v>0</v>
      </c>
      <c r="AT524" s="104">
        <f t="shared" ref="AT524:AT526" si="963">SUM(AQ524,AR524,AS524)</f>
        <v>0</v>
      </c>
      <c r="AU524" s="108">
        <f t="shared" si="960"/>
        <v>0</v>
      </c>
      <c r="AV524" s="108">
        <v>0</v>
      </c>
      <c r="AW524" s="108"/>
      <c r="AX524" s="108"/>
      <c r="AY524" s="108"/>
      <c r="AZ524" s="108"/>
      <c r="BA524" s="109">
        <f t="shared" si="961"/>
        <v>0</v>
      </c>
    </row>
    <row r="525" spans="1:53" ht="14.1" customHeight="1" outlineLevel="2" x14ac:dyDescent="0.2">
      <c r="A525" s="68"/>
      <c r="B525" s="94"/>
      <c r="C525" s="95"/>
      <c r="D525" s="110"/>
      <c r="E525" s="110"/>
      <c r="F525" s="110"/>
      <c r="G525" s="111"/>
      <c r="H525" s="99" t="s">
        <v>51</v>
      </c>
      <c r="I525" s="100"/>
      <c r="J525" s="101"/>
      <c r="K525" s="101"/>
      <c r="L525" s="102" t="str">
        <f>IF(I525&lt;&gt;0,((VLOOKUP(I525,'1. Standard_Cost'!$B$4:$D$8,2)+VLOOKUP(I525,'1. Standard_Cost'!$B$4:$D$8,3))*J525*K525),"0")</f>
        <v>0</v>
      </c>
      <c r="M525" s="102">
        <f>L525*'1. Standard_Cost'!F112</f>
        <v>0</v>
      </c>
      <c r="N525" s="103"/>
      <c r="O525" s="103"/>
      <c r="P525" s="103"/>
      <c r="Q525" s="103"/>
      <c r="R525" s="104">
        <f>+N525*P525*'1. Standard_Cost'!$B$12</f>
        <v>0</v>
      </c>
      <c r="S525" s="104">
        <f>+N525*O525*P525*'1. Standard_Cost'!$C$12</f>
        <v>0</v>
      </c>
      <c r="T525" s="104">
        <f>+N525*P525*Q525*'1. Standard_Cost'!$D$12</f>
        <v>0</v>
      </c>
      <c r="U525" s="104">
        <f>+N525*O525*'1. Standard_Cost'!$E$12</f>
        <v>0</v>
      </c>
      <c r="V525" s="103"/>
      <c r="W525" s="103"/>
      <c r="X525" s="103"/>
      <c r="Y525" s="104">
        <f>+V525*((X525*'1. Standard_Cost'!$B$16)+(W525*X525*'1. Standard_Cost'!$C$16))</f>
        <v>0</v>
      </c>
      <c r="Z525" s="103"/>
      <c r="AA525" s="103"/>
      <c r="AB525" s="104">
        <f>+Z525*'1. Standard_Cost'!$B$20+AA525*'1. Standard_Cost'!$C$20</f>
        <v>0</v>
      </c>
      <c r="AC525" s="105"/>
      <c r="AD525" s="106"/>
      <c r="AE525" s="104">
        <f>SUM(AD525,AC525,AB525,Y525,U525,T525,S525,R525)*'1. Standard_Cost'!B136</f>
        <v>0</v>
      </c>
      <c r="AF525" s="104">
        <f t="shared" si="962"/>
        <v>0</v>
      </c>
      <c r="AG525" s="103"/>
      <c r="AH525" s="103"/>
      <c r="AI525" s="103"/>
      <c r="AJ525" s="107"/>
      <c r="AK525" s="107"/>
      <c r="AL525" s="107"/>
      <c r="AM525" s="104">
        <f>AG525*'1. Standard_Cost'!B132+'Incremental_Cost Year 2021'!AH532*'1. Standard_Cost'!C132+'Incremental_Cost Year 2021'!AI532*'1. Standard_Cost'!D132+'Incremental_Cost Year 2021'!AJ532+'Incremental_Cost Year 2021'!AL532+AK525</f>
        <v>0</v>
      </c>
      <c r="AN525" s="104">
        <f>AM525*'1. Standard_Cost'!C136</f>
        <v>0</v>
      </c>
      <c r="AO525" s="107"/>
      <c r="AQ525" s="104">
        <f t="shared" si="957"/>
        <v>0</v>
      </c>
      <c r="AR525" s="104">
        <f t="shared" si="958"/>
        <v>0</v>
      </c>
      <c r="AS525" s="104">
        <f t="shared" si="959"/>
        <v>0</v>
      </c>
      <c r="AT525" s="104">
        <f t="shared" si="963"/>
        <v>0</v>
      </c>
      <c r="AU525" s="108">
        <f t="shared" si="960"/>
        <v>0</v>
      </c>
      <c r="AV525" s="108"/>
      <c r="AW525" s="108"/>
      <c r="AX525" s="108"/>
      <c r="AY525" s="108"/>
      <c r="AZ525" s="108"/>
      <c r="BA525" s="109">
        <f t="shared" si="961"/>
        <v>0</v>
      </c>
    </row>
    <row r="526" spans="1:53" ht="14.1" customHeight="1" outlineLevel="2" x14ac:dyDescent="0.2">
      <c r="A526" s="68"/>
      <c r="B526" s="94"/>
      <c r="C526" s="95"/>
      <c r="D526" s="110"/>
      <c r="E526" s="110"/>
      <c r="F526" s="110"/>
      <c r="G526" s="111"/>
      <c r="H526" s="112" t="s">
        <v>179</v>
      </c>
      <c r="I526" s="100"/>
      <c r="J526" s="101"/>
      <c r="K526" s="101"/>
      <c r="L526" s="102" t="str">
        <f>IF(I526&lt;&gt;0,((VLOOKUP(I526,'1. Standard_Cost'!$B$4:$D$8,2)+VLOOKUP(I526,'1. Standard_Cost'!$B$4:$D$8,3))*J526*K526),"0")</f>
        <v>0</v>
      </c>
      <c r="M526" s="102">
        <f>L526*'1. Standard_Cost'!F112</f>
        <v>0</v>
      </c>
      <c r="N526" s="103"/>
      <c r="O526" s="103"/>
      <c r="P526" s="103"/>
      <c r="Q526" s="103"/>
      <c r="R526" s="104">
        <f>+N526*P526*'1. Standard_Cost'!$B$12</f>
        <v>0</v>
      </c>
      <c r="S526" s="104">
        <f>+N526*O526*P526*'1. Standard_Cost'!$C$12</f>
        <v>0</v>
      </c>
      <c r="T526" s="104">
        <f>+N526*P526*Q526*'1. Standard_Cost'!$D$12</f>
        <v>0</v>
      </c>
      <c r="U526" s="104">
        <f>+N526*O526*'1. Standard_Cost'!$E$12</f>
        <v>0</v>
      </c>
      <c r="V526" s="103"/>
      <c r="W526" s="103"/>
      <c r="X526" s="103"/>
      <c r="Y526" s="104">
        <f>+V526*((X526*'1. Standard_Cost'!$B$16)+(W526*X526*'1. Standard_Cost'!$C$16))</f>
        <v>0</v>
      </c>
      <c r="Z526" s="103"/>
      <c r="AA526" s="103"/>
      <c r="AB526" s="104">
        <f>+Z526*'1. Standard_Cost'!$B$20+AA526*'1. Standard_Cost'!$C$20</f>
        <v>0</v>
      </c>
      <c r="AC526" s="105"/>
      <c r="AD526" s="106"/>
      <c r="AE526" s="104">
        <f>SUM(AD526,AC526,AB526,Y526,U526,T526,S526,R526)*'1. Standard_Cost'!B136</f>
        <v>0</v>
      </c>
      <c r="AF526" s="104">
        <f t="shared" si="962"/>
        <v>0</v>
      </c>
      <c r="AG526" s="103"/>
      <c r="AH526" s="103"/>
      <c r="AI526" s="103"/>
      <c r="AJ526" s="107"/>
      <c r="AK526" s="107"/>
      <c r="AL526" s="107"/>
      <c r="AM526" s="104">
        <f>AG526*'1. Standard_Cost'!B132+'Incremental_Cost Year 2021'!AH533*'1. Standard_Cost'!C132+'Incremental_Cost Year 2021'!AI533*'1. Standard_Cost'!D132+'Incremental_Cost Year 2021'!AJ533+'Incremental_Cost Year 2021'!AL533+AK526</f>
        <v>0</v>
      </c>
      <c r="AN526" s="104">
        <f>AM526*'1. Standard_Cost'!C136</f>
        <v>0</v>
      </c>
      <c r="AO526" s="107"/>
      <c r="AQ526" s="104">
        <f t="shared" si="957"/>
        <v>0</v>
      </c>
      <c r="AR526" s="104">
        <f t="shared" si="958"/>
        <v>0</v>
      </c>
      <c r="AS526" s="104">
        <f t="shared" si="959"/>
        <v>0</v>
      </c>
      <c r="AT526" s="104">
        <f t="shared" si="963"/>
        <v>0</v>
      </c>
      <c r="AU526" s="108">
        <f t="shared" si="960"/>
        <v>0</v>
      </c>
      <c r="AV526" s="108"/>
      <c r="AW526" s="108"/>
      <c r="AX526" s="108"/>
      <c r="AY526" s="108"/>
      <c r="AZ526" s="108"/>
      <c r="BA526" s="109">
        <f t="shared" si="961"/>
        <v>0</v>
      </c>
    </row>
    <row r="527" spans="1:53" ht="24.6" customHeight="1" outlineLevel="1" x14ac:dyDescent="0.2">
      <c r="A527" s="68"/>
      <c r="B527" s="141"/>
      <c r="C527" s="95"/>
      <c r="D527" s="113" t="s">
        <v>48</v>
      </c>
      <c r="E527" s="113" t="s">
        <v>704</v>
      </c>
      <c r="F527" s="114" t="s">
        <v>154</v>
      </c>
      <c r="G527" s="115" t="s">
        <v>155</v>
      </c>
      <c r="H527" s="122" t="s">
        <v>356</v>
      </c>
      <c r="I527" s="117"/>
      <c r="J527" s="117"/>
      <c r="K527" s="117"/>
      <c r="L527" s="118">
        <f>SUM(L523:L526)</f>
        <v>0</v>
      </c>
      <c r="M527" s="118">
        <f>SUM(M523:M526)</f>
        <v>0</v>
      </c>
      <c r="N527" s="117"/>
      <c r="O527" s="117"/>
      <c r="P527" s="117"/>
      <c r="Q527" s="117"/>
      <c r="R527" s="119">
        <f>SUM(R523:R526)</f>
        <v>0</v>
      </c>
      <c r="S527" s="119">
        <f>SUM(S523:S526)</f>
        <v>0</v>
      </c>
      <c r="T527" s="119">
        <f>SUM(T523:T526)</f>
        <v>0</v>
      </c>
      <c r="U527" s="119">
        <f>SUM(U523:U526)</f>
        <v>0</v>
      </c>
      <c r="V527" s="117"/>
      <c r="W527" s="117"/>
      <c r="X527" s="117"/>
      <c r="Y527" s="118">
        <f>SUM(Y523:Y526)</f>
        <v>0</v>
      </c>
      <c r="Z527" s="117"/>
      <c r="AA527" s="117"/>
      <c r="AB527" s="118">
        <f t="shared" ref="AB527:AF527" si="964">SUM(AB523:AB526)</f>
        <v>0</v>
      </c>
      <c r="AC527" s="118">
        <f t="shared" si="964"/>
        <v>0</v>
      </c>
      <c r="AD527" s="118">
        <f t="shared" si="964"/>
        <v>0</v>
      </c>
      <c r="AE527" s="118">
        <f t="shared" si="964"/>
        <v>0</v>
      </c>
      <c r="AF527" s="118">
        <f t="shared" si="964"/>
        <v>0</v>
      </c>
      <c r="AG527" s="117"/>
      <c r="AH527" s="117"/>
      <c r="AI527" s="117"/>
      <c r="AJ527" s="119">
        <f>SUM(AJ523:AJ526)</f>
        <v>0</v>
      </c>
      <c r="AK527" s="119">
        <f t="shared" ref="AK527:AN527" si="965">SUM(AK523:AK526)</f>
        <v>0</v>
      </c>
      <c r="AL527" s="119">
        <f t="shared" si="965"/>
        <v>0</v>
      </c>
      <c r="AM527" s="119">
        <f t="shared" si="965"/>
        <v>0</v>
      </c>
      <c r="AN527" s="119">
        <f t="shared" si="965"/>
        <v>0</v>
      </c>
      <c r="AO527" s="116"/>
      <c r="AP527" s="120"/>
      <c r="AQ527" s="121">
        <f t="shared" ref="AQ527:BA527" si="966">SUM(AQ523:AQ526)</f>
        <v>0</v>
      </c>
      <c r="AR527" s="121">
        <f t="shared" si="966"/>
        <v>0</v>
      </c>
      <c r="AS527" s="121">
        <f t="shared" si="966"/>
        <v>0</v>
      </c>
      <c r="AT527" s="121">
        <f t="shared" si="966"/>
        <v>0</v>
      </c>
      <c r="AU527" s="121">
        <f t="shared" si="966"/>
        <v>0</v>
      </c>
      <c r="AV527" s="121">
        <f t="shared" si="966"/>
        <v>0</v>
      </c>
      <c r="AW527" s="121">
        <f t="shared" si="966"/>
        <v>0</v>
      </c>
      <c r="AX527" s="121">
        <f t="shared" si="966"/>
        <v>0</v>
      </c>
      <c r="AY527" s="121">
        <f t="shared" si="966"/>
        <v>0</v>
      </c>
      <c r="AZ527" s="121">
        <f t="shared" si="966"/>
        <v>0</v>
      </c>
      <c r="BA527" s="121">
        <f t="shared" si="966"/>
        <v>0</v>
      </c>
    </row>
    <row r="528" spans="1:53" ht="14.1" customHeight="1" outlineLevel="2" x14ac:dyDescent="0.2">
      <c r="A528" s="68"/>
      <c r="B528" s="94"/>
      <c r="C528" s="95"/>
      <c r="D528" s="96"/>
      <c r="E528" s="96"/>
      <c r="F528" s="97"/>
      <c r="G528" s="98"/>
      <c r="H528" s="99" t="s">
        <v>49</v>
      </c>
      <c r="I528" s="100"/>
      <c r="J528" s="101"/>
      <c r="K528" s="101"/>
      <c r="L528" s="102" t="str">
        <f>IF(I528&lt;&gt;0,((VLOOKUP(I528,'1. Standard_Cost'!$B$4:$D$8,2)+VLOOKUP(I528,'1. Standard_Cost'!$B$4:$D$8,3))*J528*K528),"0")</f>
        <v>0</v>
      </c>
      <c r="M528" s="102">
        <f>L528*'1. Standard_Cost'!F117</f>
        <v>0</v>
      </c>
      <c r="N528" s="103"/>
      <c r="O528" s="103"/>
      <c r="P528" s="103"/>
      <c r="Q528" s="103"/>
      <c r="R528" s="104">
        <f>+N528*P528*'1. Standard_Cost'!$B$12</f>
        <v>0</v>
      </c>
      <c r="S528" s="104">
        <f>+N528*O528*P528*'1. Standard_Cost'!$C$12</f>
        <v>0</v>
      </c>
      <c r="T528" s="104">
        <f>+N528*P528*Q528*'1. Standard_Cost'!$D$12</f>
        <v>0</v>
      </c>
      <c r="U528" s="104">
        <f>+N528*O528*'1. Standard_Cost'!$E$12</f>
        <v>0</v>
      </c>
      <c r="V528" s="103"/>
      <c r="W528" s="103"/>
      <c r="X528" s="103"/>
      <c r="Y528" s="104">
        <f>+V528*((X528*'1. Standard_Cost'!$B$16)+(W528*X528*'1. Standard_Cost'!$C$16))</f>
        <v>0</v>
      </c>
      <c r="Z528" s="103"/>
      <c r="AA528" s="103"/>
      <c r="AB528" s="104">
        <f>+Z528*'1. Standard_Cost'!$B$20+AA528*'1. Standard_Cost'!$C$20</f>
        <v>0</v>
      </c>
      <c r="AC528" s="105"/>
      <c r="AD528" s="106"/>
      <c r="AE528" s="104">
        <f>SUM(AD528,AC528,AB528,Y528,U528,T528,S528,R528)*'1. Standard_Cost'!B141</f>
        <v>0</v>
      </c>
      <c r="AF528" s="104">
        <f>SUM(AD528,AE528)</f>
        <v>0</v>
      </c>
      <c r="AG528" s="103"/>
      <c r="AH528" s="103"/>
      <c r="AI528" s="103"/>
      <c r="AJ528" s="107"/>
      <c r="AK528" s="107"/>
      <c r="AL528" s="107"/>
      <c r="AM528" s="104">
        <f>AG528*'1. Standard_Cost'!B137+'Incremental_Cost Year 2021'!AH535*'1. Standard_Cost'!C137+'Incremental_Cost Year 2021'!AI535*'1. Standard_Cost'!D137+'Incremental_Cost Year 2021'!AJ535+'Incremental_Cost Year 2021'!AL535+AK528</f>
        <v>0</v>
      </c>
      <c r="AN528" s="104">
        <f>AM528*'1. Standard_Cost'!C141</f>
        <v>0</v>
      </c>
      <c r="AO528" s="107"/>
      <c r="AQ528" s="104">
        <f t="shared" ref="AQ528:AQ531" si="967">L528+M528</f>
        <v>0</v>
      </c>
      <c r="AR528" s="104">
        <f t="shared" ref="AR528:AR531" si="968">AF528</f>
        <v>0</v>
      </c>
      <c r="AS528" s="104">
        <f t="shared" ref="AS528:AS531" si="969">AM528+AN528</f>
        <v>0</v>
      </c>
      <c r="AT528" s="104">
        <f>SUM(AQ528,AR528,AS528)</f>
        <v>0</v>
      </c>
      <c r="AU528" s="108">
        <f t="shared" ref="AU528:AU531" si="970">AT528</f>
        <v>0</v>
      </c>
      <c r="AV528" s="108"/>
      <c r="AW528" s="108"/>
      <c r="AX528" s="108"/>
      <c r="AY528" s="108"/>
      <c r="AZ528" s="108"/>
      <c r="BA528" s="109">
        <f t="shared" ref="BA528:BA531" si="971">SUM(AU528:AZ528)-AT528</f>
        <v>0</v>
      </c>
    </row>
    <row r="529" spans="1:53" ht="14.1" customHeight="1" outlineLevel="2" x14ac:dyDescent="0.2">
      <c r="A529" s="68"/>
      <c r="B529" s="94"/>
      <c r="C529" s="95"/>
      <c r="D529" s="110"/>
      <c r="E529" s="110"/>
      <c r="F529" s="110"/>
      <c r="G529" s="111"/>
      <c r="H529" s="99" t="s">
        <v>50</v>
      </c>
      <c r="I529" s="100"/>
      <c r="J529" s="101"/>
      <c r="K529" s="101"/>
      <c r="L529" s="102" t="str">
        <f>IF(I529&lt;&gt;0,((VLOOKUP(I529,'1. Standard_Cost'!$B$4:$D$8,2)+VLOOKUP(I529,'1. Standard_Cost'!$B$4:$D$8,3))*J529*K529),"0")</f>
        <v>0</v>
      </c>
      <c r="M529" s="102">
        <f>L529*'1. Standard_Cost'!F117</f>
        <v>0</v>
      </c>
      <c r="N529" s="103"/>
      <c r="O529" s="103"/>
      <c r="P529" s="103"/>
      <c r="Q529" s="103"/>
      <c r="R529" s="104">
        <f>+N529*P529*'1. Standard_Cost'!$B$12</f>
        <v>0</v>
      </c>
      <c r="S529" s="104">
        <f>+N529*O529*P529*'1. Standard_Cost'!$C$12</f>
        <v>0</v>
      </c>
      <c r="T529" s="104">
        <f>+N529*P529*Q529*'1. Standard_Cost'!$D$12</f>
        <v>0</v>
      </c>
      <c r="U529" s="104">
        <f>+N529*O529*'1. Standard_Cost'!$E$12</f>
        <v>0</v>
      </c>
      <c r="V529" s="103"/>
      <c r="W529" s="103"/>
      <c r="X529" s="103"/>
      <c r="Y529" s="104">
        <f>+V529*((X529*'1. Standard_Cost'!$B$16)+(W529*X529*'1. Standard_Cost'!$C$16))</f>
        <v>0</v>
      </c>
      <c r="Z529" s="103"/>
      <c r="AA529" s="103"/>
      <c r="AB529" s="104">
        <f>+Z529*'1. Standard_Cost'!$B$20+AA529*'1. Standard_Cost'!$C$20</f>
        <v>0</v>
      </c>
      <c r="AC529" s="105"/>
      <c r="AD529" s="106"/>
      <c r="AE529" s="104">
        <f>SUM(AD529,AC529,AB529,Y529,U529,T529,S529,R529)*'1. Standard_Cost'!B141</f>
        <v>0</v>
      </c>
      <c r="AF529" s="104">
        <f t="shared" ref="AF529:AF531" si="972">SUM(AD529,AE529)</f>
        <v>0</v>
      </c>
      <c r="AG529" s="103"/>
      <c r="AH529" s="103">
        <v>0</v>
      </c>
      <c r="AI529" s="103">
        <v>0</v>
      </c>
      <c r="AJ529" s="107"/>
      <c r="AK529" s="107"/>
      <c r="AL529" s="107"/>
      <c r="AM529" s="104">
        <f>AG529*'1. Standard_Cost'!B137+'Incremental_Cost Year 2021'!AH536*'1. Standard_Cost'!C137+'Incremental_Cost Year 2021'!AI536*'1. Standard_Cost'!D137+'Incremental_Cost Year 2021'!AJ536+'Incremental_Cost Year 2021'!AL536+AK529</f>
        <v>0</v>
      </c>
      <c r="AN529" s="104">
        <f>AM529*'1. Standard_Cost'!C141</f>
        <v>0</v>
      </c>
      <c r="AO529" s="107"/>
      <c r="AQ529" s="104">
        <f t="shared" si="967"/>
        <v>0</v>
      </c>
      <c r="AR529" s="104">
        <f t="shared" si="968"/>
        <v>0</v>
      </c>
      <c r="AS529" s="104">
        <f t="shared" si="969"/>
        <v>0</v>
      </c>
      <c r="AT529" s="104">
        <f t="shared" ref="AT529:AT531" si="973">SUM(AQ529,AR529,AS529)</f>
        <v>0</v>
      </c>
      <c r="AU529" s="108">
        <f t="shared" si="970"/>
        <v>0</v>
      </c>
      <c r="AV529" s="108">
        <v>0</v>
      </c>
      <c r="AW529" s="108"/>
      <c r="AX529" s="108"/>
      <c r="AY529" s="108"/>
      <c r="AZ529" s="108"/>
      <c r="BA529" s="109">
        <f t="shared" si="971"/>
        <v>0</v>
      </c>
    </row>
    <row r="530" spans="1:53" ht="14.1" customHeight="1" outlineLevel="2" x14ac:dyDescent="0.2">
      <c r="A530" s="68"/>
      <c r="B530" s="94"/>
      <c r="C530" s="95"/>
      <c r="D530" s="110"/>
      <c r="E530" s="110"/>
      <c r="F530" s="110"/>
      <c r="G530" s="111"/>
      <c r="H530" s="99" t="s">
        <v>51</v>
      </c>
      <c r="I530" s="100"/>
      <c r="J530" s="101"/>
      <c r="K530" s="101"/>
      <c r="L530" s="102" t="str">
        <f>IF(I530&lt;&gt;0,((VLOOKUP(I530,'1. Standard_Cost'!$B$4:$D$8,2)+VLOOKUP(I530,'1. Standard_Cost'!$B$4:$D$8,3))*J530*K530),"0")</f>
        <v>0</v>
      </c>
      <c r="M530" s="102">
        <f>L530*'1. Standard_Cost'!F117</f>
        <v>0</v>
      </c>
      <c r="N530" s="103"/>
      <c r="O530" s="103"/>
      <c r="P530" s="103"/>
      <c r="Q530" s="103"/>
      <c r="R530" s="104">
        <f>+N530*P530*'1. Standard_Cost'!$B$12</f>
        <v>0</v>
      </c>
      <c r="S530" s="104">
        <f>+N530*O530*P530*'1. Standard_Cost'!$C$12</f>
        <v>0</v>
      </c>
      <c r="T530" s="104">
        <f>+N530*P530*Q530*'1. Standard_Cost'!$D$12</f>
        <v>0</v>
      </c>
      <c r="U530" s="104">
        <f>+N530*O530*'1. Standard_Cost'!$E$12</f>
        <v>0</v>
      </c>
      <c r="V530" s="103"/>
      <c r="W530" s="103"/>
      <c r="X530" s="103"/>
      <c r="Y530" s="104">
        <f>+V530*((X530*'1. Standard_Cost'!$B$16)+(W530*X530*'1. Standard_Cost'!$C$16))</f>
        <v>0</v>
      </c>
      <c r="Z530" s="103"/>
      <c r="AA530" s="103"/>
      <c r="AB530" s="104">
        <f>+Z530*'1. Standard_Cost'!$B$20+AA530*'1. Standard_Cost'!$C$20</f>
        <v>0</v>
      </c>
      <c r="AC530" s="105"/>
      <c r="AD530" s="106"/>
      <c r="AE530" s="104">
        <f>SUM(AD530,AC530,AB530,Y530,U530,T530,S530,R530)*'1. Standard_Cost'!B141</f>
        <v>0</v>
      </c>
      <c r="AF530" s="104">
        <f t="shared" si="972"/>
        <v>0</v>
      </c>
      <c r="AG530" s="103"/>
      <c r="AH530" s="103"/>
      <c r="AI530" s="103"/>
      <c r="AJ530" s="107"/>
      <c r="AK530" s="107"/>
      <c r="AL530" s="107"/>
      <c r="AM530" s="104">
        <f>AG530*'1. Standard_Cost'!B137+'Incremental_Cost Year 2021'!AH537*'1. Standard_Cost'!C137+'Incremental_Cost Year 2021'!AI537*'1. Standard_Cost'!D137+'Incremental_Cost Year 2021'!AJ537+'Incremental_Cost Year 2021'!AL537+AK530</f>
        <v>0</v>
      </c>
      <c r="AN530" s="104">
        <f>AM530*'1. Standard_Cost'!C141</f>
        <v>0</v>
      </c>
      <c r="AO530" s="107"/>
      <c r="AQ530" s="104">
        <f t="shared" si="967"/>
        <v>0</v>
      </c>
      <c r="AR530" s="104">
        <f t="shared" si="968"/>
        <v>0</v>
      </c>
      <c r="AS530" s="104">
        <f t="shared" si="969"/>
        <v>0</v>
      </c>
      <c r="AT530" s="104">
        <f t="shared" si="973"/>
        <v>0</v>
      </c>
      <c r="AU530" s="108">
        <f t="shared" si="970"/>
        <v>0</v>
      </c>
      <c r="AV530" s="108"/>
      <c r="AW530" s="108"/>
      <c r="AX530" s="108"/>
      <c r="AY530" s="108"/>
      <c r="AZ530" s="108"/>
      <c r="BA530" s="109">
        <f t="shared" si="971"/>
        <v>0</v>
      </c>
    </row>
    <row r="531" spans="1:53" ht="14.1" customHeight="1" outlineLevel="2" x14ac:dyDescent="0.2">
      <c r="A531" s="68"/>
      <c r="B531" s="94"/>
      <c r="C531" s="95"/>
      <c r="D531" s="110"/>
      <c r="E531" s="110"/>
      <c r="F531" s="110"/>
      <c r="G531" s="111"/>
      <c r="H531" s="112" t="s">
        <v>179</v>
      </c>
      <c r="I531" s="100"/>
      <c r="J531" s="101"/>
      <c r="K531" s="101"/>
      <c r="L531" s="102" t="str">
        <f>IF(I531&lt;&gt;0,((VLOOKUP(I531,'1. Standard_Cost'!$B$4:$D$8,2)+VLOOKUP(I531,'1. Standard_Cost'!$B$4:$D$8,3))*J531*K531),"0")</f>
        <v>0</v>
      </c>
      <c r="M531" s="102">
        <f>L531*'1. Standard_Cost'!F117</f>
        <v>0</v>
      </c>
      <c r="N531" s="103"/>
      <c r="O531" s="103"/>
      <c r="P531" s="103"/>
      <c r="Q531" s="103"/>
      <c r="R531" s="104">
        <f>+N531*P531*'1. Standard_Cost'!$B$12</f>
        <v>0</v>
      </c>
      <c r="S531" s="104">
        <f>+N531*O531*P531*'1. Standard_Cost'!$C$12</f>
        <v>0</v>
      </c>
      <c r="T531" s="104">
        <f>+N531*P531*Q531*'1. Standard_Cost'!$D$12</f>
        <v>0</v>
      </c>
      <c r="U531" s="104">
        <f>+N531*O531*'1. Standard_Cost'!$E$12</f>
        <v>0</v>
      </c>
      <c r="V531" s="103"/>
      <c r="W531" s="103"/>
      <c r="X531" s="103"/>
      <c r="Y531" s="104">
        <f>+V531*((X531*'1. Standard_Cost'!$B$16)+(W531*X531*'1. Standard_Cost'!$C$16))</f>
        <v>0</v>
      </c>
      <c r="Z531" s="103"/>
      <c r="AA531" s="103"/>
      <c r="AB531" s="104">
        <f>+Z531*'1. Standard_Cost'!$B$20+AA531*'1. Standard_Cost'!$C$20</f>
        <v>0</v>
      </c>
      <c r="AC531" s="105"/>
      <c r="AD531" s="106"/>
      <c r="AE531" s="104">
        <f>SUM(AD531,AC531,AB531,Y531,U531,T531,S531,R531)*'1. Standard_Cost'!B141</f>
        <v>0</v>
      </c>
      <c r="AF531" s="104">
        <f t="shared" si="972"/>
        <v>0</v>
      </c>
      <c r="AG531" s="103"/>
      <c r="AH531" s="103"/>
      <c r="AI531" s="103"/>
      <c r="AJ531" s="107"/>
      <c r="AK531" s="107"/>
      <c r="AL531" s="107"/>
      <c r="AM531" s="104">
        <f>AG531*'1. Standard_Cost'!B137+'Incremental_Cost Year 2021'!AH538*'1. Standard_Cost'!C137+'Incremental_Cost Year 2021'!AI538*'1. Standard_Cost'!D137+'Incremental_Cost Year 2021'!AJ538+'Incremental_Cost Year 2021'!AL538+AK531</f>
        <v>0</v>
      </c>
      <c r="AN531" s="104">
        <f>AM531*'1. Standard_Cost'!C141</f>
        <v>0</v>
      </c>
      <c r="AO531" s="107"/>
      <c r="AQ531" s="104">
        <f t="shared" si="967"/>
        <v>0</v>
      </c>
      <c r="AR531" s="104">
        <f t="shared" si="968"/>
        <v>0</v>
      </c>
      <c r="AS531" s="104">
        <f t="shared" si="969"/>
        <v>0</v>
      </c>
      <c r="AT531" s="104">
        <f t="shared" si="973"/>
        <v>0</v>
      </c>
      <c r="AU531" s="108">
        <f t="shared" si="970"/>
        <v>0</v>
      </c>
      <c r="AV531" s="108"/>
      <c r="AW531" s="108"/>
      <c r="AX531" s="108"/>
      <c r="AY531" s="108"/>
      <c r="AZ531" s="108"/>
      <c r="BA531" s="109">
        <f t="shared" si="971"/>
        <v>0</v>
      </c>
    </row>
    <row r="532" spans="1:53" ht="24.6" customHeight="1" outlineLevel="1" x14ac:dyDescent="0.2">
      <c r="A532" s="68"/>
      <c r="B532" s="141"/>
      <c r="C532" s="95"/>
      <c r="D532" s="113" t="s">
        <v>48</v>
      </c>
      <c r="E532" s="113" t="s">
        <v>357</v>
      </c>
      <c r="F532" s="114" t="s">
        <v>154</v>
      </c>
      <c r="G532" s="115" t="s">
        <v>155</v>
      </c>
      <c r="H532" s="122" t="s">
        <v>358</v>
      </c>
      <c r="I532" s="117"/>
      <c r="J532" s="117"/>
      <c r="K532" s="117"/>
      <c r="L532" s="118">
        <f>SUM(L528:L531)</f>
        <v>0</v>
      </c>
      <c r="M532" s="118">
        <f>SUM(M528:M531)</f>
        <v>0</v>
      </c>
      <c r="N532" s="117"/>
      <c r="O532" s="117"/>
      <c r="P532" s="117"/>
      <c r="Q532" s="117"/>
      <c r="R532" s="119">
        <f>SUM(R528:R531)</f>
        <v>0</v>
      </c>
      <c r="S532" s="119">
        <f>SUM(S528:S531)</f>
        <v>0</v>
      </c>
      <c r="T532" s="119">
        <f>SUM(T528:T531)</f>
        <v>0</v>
      </c>
      <c r="U532" s="119">
        <f>SUM(U528:U531)</f>
        <v>0</v>
      </c>
      <c r="V532" s="117"/>
      <c r="W532" s="117"/>
      <c r="X532" s="117"/>
      <c r="Y532" s="118">
        <f>SUM(Y528:Y531)</f>
        <v>0</v>
      </c>
      <c r="Z532" s="117"/>
      <c r="AA532" s="117"/>
      <c r="AB532" s="118">
        <f t="shared" ref="AB532:AF532" si="974">SUM(AB528:AB531)</f>
        <v>0</v>
      </c>
      <c r="AC532" s="118">
        <f t="shared" si="974"/>
        <v>0</v>
      </c>
      <c r="AD532" s="118">
        <f t="shared" si="974"/>
        <v>0</v>
      </c>
      <c r="AE532" s="118">
        <f t="shared" si="974"/>
        <v>0</v>
      </c>
      <c r="AF532" s="118">
        <f t="shared" si="974"/>
        <v>0</v>
      </c>
      <c r="AG532" s="117"/>
      <c r="AH532" s="117"/>
      <c r="AI532" s="117"/>
      <c r="AJ532" s="119">
        <f>SUM(AJ528:AJ531)</f>
        <v>0</v>
      </c>
      <c r="AK532" s="119">
        <f t="shared" ref="AK532:AN532" si="975">SUM(AK528:AK531)</f>
        <v>0</v>
      </c>
      <c r="AL532" s="119">
        <f t="shared" si="975"/>
        <v>0</v>
      </c>
      <c r="AM532" s="119">
        <f t="shared" si="975"/>
        <v>0</v>
      </c>
      <c r="AN532" s="119">
        <f t="shared" si="975"/>
        <v>0</v>
      </c>
      <c r="AO532" s="116"/>
      <c r="AP532" s="120"/>
      <c r="AQ532" s="121">
        <f t="shared" ref="AQ532:BA532" si="976">SUM(AQ528:AQ531)</f>
        <v>0</v>
      </c>
      <c r="AR532" s="121">
        <f t="shared" si="976"/>
        <v>0</v>
      </c>
      <c r="AS532" s="121">
        <f t="shared" si="976"/>
        <v>0</v>
      </c>
      <c r="AT532" s="121">
        <f t="shared" si="976"/>
        <v>0</v>
      </c>
      <c r="AU532" s="121">
        <f t="shared" si="976"/>
        <v>0</v>
      </c>
      <c r="AV532" s="121">
        <f t="shared" si="976"/>
        <v>0</v>
      </c>
      <c r="AW532" s="121">
        <f t="shared" si="976"/>
        <v>0</v>
      </c>
      <c r="AX532" s="121">
        <f t="shared" si="976"/>
        <v>0</v>
      </c>
      <c r="AY532" s="121">
        <f t="shared" si="976"/>
        <v>0</v>
      </c>
      <c r="AZ532" s="121">
        <f t="shared" si="976"/>
        <v>0</v>
      </c>
      <c r="BA532" s="121">
        <f t="shared" si="976"/>
        <v>0</v>
      </c>
    </row>
    <row r="533" spans="1:53" ht="14.1" customHeight="1" outlineLevel="2" x14ac:dyDescent="0.2">
      <c r="A533" s="68"/>
      <c r="B533" s="94"/>
      <c r="C533" s="250"/>
      <c r="D533" s="96"/>
      <c r="E533" s="96"/>
      <c r="F533" s="97"/>
      <c r="G533" s="98"/>
      <c r="H533" s="99" t="s">
        <v>49</v>
      </c>
      <c r="I533" s="100"/>
      <c r="J533" s="101"/>
      <c r="K533" s="101"/>
      <c r="L533" s="102" t="str">
        <f>IF(I533&lt;&gt;0,((VLOOKUP(I533,'1. Standard_Cost'!$B$4:$D$8,2)+VLOOKUP(I533,'1. Standard_Cost'!$B$4:$D$8,3))*J533*K533),"0")</f>
        <v>0</v>
      </c>
      <c r="M533" s="102">
        <f>L533*'1. Standard_Cost'!F132</f>
        <v>0</v>
      </c>
      <c r="N533" s="103"/>
      <c r="O533" s="103"/>
      <c r="P533" s="103"/>
      <c r="Q533" s="103"/>
      <c r="R533" s="104">
        <f>+N533*P533*'1. Standard_Cost'!$B$12</f>
        <v>0</v>
      </c>
      <c r="S533" s="104">
        <f>+N533*O533*P533*'1. Standard_Cost'!$C$12</f>
        <v>0</v>
      </c>
      <c r="T533" s="104">
        <f>+N533*P533*Q533*'1. Standard_Cost'!$D$12</f>
        <v>0</v>
      </c>
      <c r="U533" s="104">
        <f>+N533*O533*'1. Standard_Cost'!$E$12</f>
        <v>0</v>
      </c>
      <c r="V533" s="103"/>
      <c r="W533" s="103"/>
      <c r="X533" s="103"/>
      <c r="Y533" s="104">
        <f>+V533*((X533*'1. Standard_Cost'!$B$16)+(W533*X533*'1. Standard_Cost'!$C$16))</f>
        <v>0</v>
      </c>
      <c r="Z533" s="103"/>
      <c r="AA533" s="103"/>
      <c r="AB533" s="104">
        <f>+Z533*'1. Standard_Cost'!$B$20+AA533*'1. Standard_Cost'!$C$20</f>
        <v>0</v>
      </c>
      <c r="AC533" s="105"/>
      <c r="AD533" s="106"/>
      <c r="AE533" s="104">
        <f>SUM(AD533,AC533,AB533,Y533,U533,T533,S533,R533)*'1. Standard_Cost'!B156</f>
        <v>0</v>
      </c>
      <c r="AF533" s="104">
        <f>SUM(AD533,AE533)</f>
        <v>0</v>
      </c>
      <c r="AG533" s="103"/>
      <c r="AH533" s="103"/>
      <c r="AI533" s="103"/>
      <c r="AJ533" s="107"/>
      <c r="AK533" s="107"/>
      <c r="AL533" s="107"/>
      <c r="AM533" s="104">
        <f>AG533*'1. Standard_Cost'!B152+'Incremental_Cost Year 2021'!AH540*'1. Standard_Cost'!C152+'Incremental_Cost Year 2021'!AI540*'1. Standard_Cost'!D152+'Incremental_Cost Year 2021'!AJ540+'Incremental_Cost Year 2021'!AL540+AK533</f>
        <v>0</v>
      </c>
      <c r="AN533" s="104">
        <f>AM533*'1. Standard_Cost'!C156</f>
        <v>0</v>
      </c>
      <c r="AO533" s="107"/>
      <c r="AQ533" s="104">
        <f t="shared" ref="AQ533:AQ536" si="977">L533+M533</f>
        <v>0</v>
      </c>
      <c r="AR533" s="104">
        <f t="shared" ref="AR533:AR536" si="978">AF533</f>
        <v>0</v>
      </c>
      <c r="AS533" s="104">
        <f t="shared" ref="AS533:AS536" si="979">AM533+AN533</f>
        <v>0</v>
      </c>
      <c r="AT533" s="104">
        <f>SUM(AQ533,AR533,AS533)</f>
        <v>0</v>
      </c>
      <c r="AU533" s="108">
        <f t="shared" ref="AU533:AU536" si="980">AT533</f>
        <v>0</v>
      </c>
      <c r="AV533" s="108"/>
      <c r="AW533" s="108"/>
      <c r="AX533" s="108"/>
      <c r="AY533" s="108"/>
      <c r="AZ533" s="108"/>
      <c r="BA533" s="109">
        <f t="shared" ref="BA533:BA536" si="981">SUM(AU533:AZ533)-AT533</f>
        <v>0</v>
      </c>
    </row>
    <row r="534" spans="1:53" ht="14.1" customHeight="1" outlineLevel="2" x14ac:dyDescent="0.2">
      <c r="A534" s="68"/>
      <c r="B534" s="94"/>
      <c r="C534" s="251"/>
      <c r="D534" s="110"/>
      <c r="E534" s="110"/>
      <c r="F534" s="110"/>
      <c r="G534" s="111"/>
      <c r="H534" s="99" t="s">
        <v>50</v>
      </c>
      <c r="I534" s="100"/>
      <c r="J534" s="101"/>
      <c r="K534" s="101"/>
      <c r="L534" s="102" t="str">
        <f>IF(I534&lt;&gt;0,((VLOOKUP(I534,'1. Standard_Cost'!$B$4:$D$8,2)+VLOOKUP(I534,'1. Standard_Cost'!$B$4:$D$8,3))*J534*K534),"0")</f>
        <v>0</v>
      </c>
      <c r="M534" s="102">
        <f>L534*'1. Standard_Cost'!F132</f>
        <v>0</v>
      </c>
      <c r="N534" s="103"/>
      <c r="O534" s="103"/>
      <c r="P534" s="103"/>
      <c r="Q534" s="103"/>
      <c r="R534" s="104">
        <f>+N534*P534*'1. Standard_Cost'!$B$12</f>
        <v>0</v>
      </c>
      <c r="S534" s="104">
        <f>+N534*O534*P534*'1. Standard_Cost'!$C$12</f>
        <v>0</v>
      </c>
      <c r="T534" s="104">
        <f>+N534*P534*Q534*'1. Standard_Cost'!$D$12</f>
        <v>0</v>
      </c>
      <c r="U534" s="104">
        <f>+N534*O534*'1. Standard_Cost'!$E$12</f>
        <v>0</v>
      </c>
      <c r="V534" s="103"/>
      <c r="W534" s="103"/>
      <c r="X534" s="103"/>
      <c r="Y534" s="104">
        <f>+V534*((X534*'1. Standard_Cost'!$B$16)+(W534*X534*'1. Standard_Cost'!$C$16))</f>
        <v>0</v>
      </c>
      <c r="Z534" s="103"/>
      <c r="AA534" s="103"/>
      <c r="AB534" s="104">
        <f>+Z534*'1. Standard_Cost'!$B$20+AA534*'1. Standard_Cost'!$C$20</f>
        <v>0</v>
      </c>
      <c r="AC534" s="105"/>
      <c r="AD534" s="106"/>
      <c r="AE534" s="104">
        <f>SUM(AD534,AC534,AB534,Y534,U534,T534,S534,R534)*'1. Standard_Cost'!B156</f>
        <v>0</v>
      </c>
      <c r="AF534" s="104">
        <f t="shared" ref="AF534:AF536" si="982">SUM(AD534,AE534)</f>
        <v>0</v>
      </c>
      <c r="AG534" s="103"/>
      <c r="AH534" s="103">
        <v>0</v>
      </c>
      <c r="AI534" s="103">
        <v>0</v>
      </c>
      <c r="AJ534" s="107"/>
      <c r="AK534" s="107"/>
      <c r="AL534" s="107"/>
      <c r="AM534" s="104">
        <f>AG534*'1. Standard_Cost'!B152+'Incremental_Cost Year 2021'!AH541*'1. Standard_Cost'!C152+'Incremental_Cost Year 2021'!AI541*'1. Standard_Cost'!D152+'Incremental_Cost Year 2021'!AJ541+'Incremental_Cost Year 2021'!AL541+AK534</f>
        <v>0</v>
      </c>
      <c r="AN534" s="104">
        <f>AM534*'1. Standard_Cost'!C156</f>
        <v>0</v>
      </c>
      <c r="AO534" s="107"/>
      <c r="AQ534" s="104">
        <f t="shared" si="977"/>
        <v>0</v>
      </c>
      <c r="AR534" s="104">
        <f t="shared" si="978"/>
        <v>0</v>
      </c>
      <c r="AS534" s="104">
        <f t="shared" si="979"/>
        <v>0</v>
      </c>
      <c r="AT534" s="104">
        <f t="shared" ref="AT534:AT536" si="983">SUM(AQ534,AR534,AS534)</f>
        <v>0</v>
      </c>
      <c r="AU534" s="108">
        <f t="shared" si="980"/>
        <v>0</v>
      </c>
      <c r="AV534" s="108">
        <v>0</v>
      </c>
      <c r="AW534" s="108"/>
      <c r="AX534" s="108"/>
      <c r="AY534" s="108"/>
      <c r="AZ534" s="108"/>
      <c r="BA534" s="109">
        <f t="shared" si="981"/>
        <v>0</v>
      </c>
    </row>
    <row r="535" spans="1:53" ht="14.1" customHeight="1" outlineLevel="2" x14ac:dyDescent="0.2">
      <c r="A535" s="68"/>
      <c r="B535" s="94"/>
      <c r="C535" s="251"/>
      <c r="D535" s="110"/>
      <c r="E535" s="110"/>
      <c r="F535" s="110"/>
      <c r="G535" s="111"/>
      <c r="H535" s="99" t="s">
        <v>51</v>
      </c>
      <c r="I535" s="100"/>
      <c r="J535" s="101"/>
      <c r="K535" s="101"/>
      <c r="L535" s="102" t="str">
        <f>IF(I535&lt;&gt;0,((VLOOKUP(I535,'1. Standard_Cost'!$B$4:$D$8,2)+VLOOKUP(I535,'1. Standard_Cost'!$B$4:$D$8,3))*J535*K535),"0")</f>
        <v>0</v>
      </c>
      <c r="M535" s="102">
        <f>L535*'1. Standard_Cost'!F132</f>
        <v>0</v>
      </c>
      <c r="N535" s="103"/>
      <c r="O535" s="103"/>
      <c r="P535" s="103"/>
      <c r="Q535" s="103"/>
      <c r="R535" s="104">
        <f>+N535*P535*'1. Standard_Cost'!$B$12</f>
        <v>0</v>
      </c>
      <c r="S535" s="104">
        <f>+N535*O535*P535*'1. Standard_Cost'!$C$12</f>
        <v>0</v>
      </c>
      <c r="T535" s="104">
        <f>+N535*P535*Q535*'1. Standard_Cost'!$D$12</f>
        <v>0</v>
      </c>
      <c r="U535" s="104">
        <f>+N535*O535*'1. Standard_Cost'!$E$12</f>
        <v>0</v>
      </c>
      <c r="V535" s="103"/>
      <c r="W535" s="103"/>
      <c r="X535" s="103"/>
      <c r="Y535" s="104">
        <f>+V535*((X535*'1. Standard_Cost'!$B$16)+(W535*X535*'1. Standard_Cost'!$C$16))</f>
        <v>0</v>
      </c>
      <c r="Z535" s="103"/>
      <c r="AA535" s="103"/>
      <c r="AB535" s="104">
        <f>+Z535*'1. Standard_Cost'!$B$20+AA535*'1. Standard_Cost'!$C$20</f>
        <v>0</v>
      </c>
      <c r="AC535" s="105"/>
      <c r="AD535" s="106"/>
      <c r="AE535" s="104">
        <f>SUM(AD535,AC535,AB535,Y535,U535,T535,S535,R535)*'1. Standard_Cost'!B156</f>
        <v>0</v>
      </c>
      <c r="AF535" s="104">
        <f t="shared" si="982"/>
        <v>0</v>
      </c>
      <c r="AG535" s="103"/>
      <c r="AH535" s="103"/>
      <c r="AI535" s="103"/>
      <c r="AJ535" s="107"/>
      <c r="AK535" s="107"/>
      <c r="AL535" s="107"/>
      <c r="AM535" s="104">
        <f>AG535*'1. Standard_Cost'!B152+'Incremental_Cost Year 2021'!AH542*'1. Standard_Cost'!C152+'Incremental_Cost Year 2021'!AI542*'1. Standard_Cost'!D152+'Incremental_Cost Year 2021'!AJ542+'Incremental_Cost Year 2021'!AL542+AK535</f>
        <v>0</v>
      </c>
      <c r="AN535" s="104">
        <f>AM535*'1. Standard_Cost'!C156</f>
        <v>0</v>
      </c>
      <c r="AO535" s="107"/>
      <c r="AQ535" s="104">
        <f t="shared" si="977"/>
        <v>0</v>
      </c>
      <c r="AR535" s="104">
        <f t="shared" si="978"/>
        <v>0</v>
      </c>
      <c r="AS535" s="104">
        <f t="shared" si="979"/>
        <v>0</v>
      </c>
      <c r="AT535" s="104">
        <f t="shared" si="983"/>
        <v>0</v>
      </c>
      <c r="AU535" s="108">
        <f t="shared" si="980"/>
        <v>0</v>
      </c>
      <c r="AV535" s="108"/>
      <c r="AW535" s="108"/>
      <c r="AX535" s="108"/>
      <c r="AY535" s="108"/>
      <c r="AZ535" s="108"/>
      <c r="BA535" s="109">
        <f t="shared" si="981"/>
        <v>0</v>
      </c>
    </row>
    <row r="536" spans="1:53" ht="14.1" customHeight="1" outlineLevel="2" x14ac:dyDescent="0.2">
      <c r="A536" s="68"/>
      <c r="B536" s="94"/>
      <c r="C536" s="251"/>
      <c r="D536" s="110"/>
      <c r="E536" s="110"/>
      <c r="F536" s="110"/>
      <c r="G536" s="111"/>
      <c r="H536" s="112" t="s">
        <v>179</v>
      </c>
      <c r="I536" s="100"/>
      <c r="J536" s="101"/>
      <c r="K536" s="101"/>
      <c r="L536" s="102" t="str">
        <f>IF(I536&lt;&gt;0,((VLOOKUP(I536,'1. Standard_Cost'!$B$4:$D$8,2)+VLOOKUP(I536,'1. Standard_Cost'!$B$4:$D$8,3))*J536*K536),"0")</f>
        <v>0</v>
      </c>
      <c r="M536" s="102">
        <f>L536*'1. Standard_Cost'!F132</f>
        <v>0</v>
      </c>
      <c r="N536" s="103"/>
      <c r="O536" s="103"/>
      <c r="P536" s="103"/>
      <c r="Q536" s="103"/>
      <c r="R536" s="104">
        <f>+N536*P536*'1. Standard_Cost'!$B$12</f>
        <v>0</v>
      </c>
      <c r="S536" s="104">
        <f>+N536*O536*P536*'1. Standard_Cost'!$C$12</f>
        <v>0</v>
      </c>
      <c r="T536" s="104">
        <f>+N536*P536*Q536*'1. Standard_Cost'!$D$12</f>
        <v>0</v>
      </c>
      <c r="U536" s="104">
        <f>+N536*O536*'1. Standard_Cost'!$E$12</f>
        <v>0</v>
      </c>
      <c r="V536" s="103"/>
      <c r="W536" s="103"/>
      <c r="X536" s="103"/>
      <c r="Y536" s="104">
        <f>+V536*((X536*'1. Standard_Cost'!$B$16)+(W536*X536*'1. Standard_Cost'!$C$16))</f>
        <v>0</v>
      </c>
      <c r="Z536" s="103"/>
      <c r="AA536" s="103"/>
      <c r="AB536" s="104">
        <f>+Z536*'1. Standard_Cost'!$B$20+AA536*'1. Standard_Cost'!$C$20</f>
        <v>0</v>
      </c>
      <c r="AC536" s="105"/>
      <c r="AD536" s="106"/>
      <c r="AE536" s="104">
        <f>SUM(AD536,AC536,AB536,Y536,U536,T536,S536,R536)*'1. Standard_Cost'!B156</f>
        <v>0</v>
      </c>
      <c r="AF536" s="104">
        <f t="shared" si="982"/>
        <v>0</v>
      </c>
      <c r="AG536" s="103"/>
      <c r="AH536" s="103"/>
      <c r="AI536" s="103"/>
      <c r="AJ536" s="107"/>
      <c r="AK536" s="107"/>
      <c r="AL536" s="107"/>
      <c r="AM536" s="104">
        <f>AG536*'1. Standard_Cost'!B152+'Incremental_Cost Year 2021'!AH543*'1. Standard_Cost'!C152+'Incremental_Cost Year 2021'!AI543*'1. Standard_Cost'!D152+'Incremental_Cost Year 2021'!AJ543+'Incremental_Cost Year 2021'!AL543+AK536</f>
        <v>0</v>
      </c>
      <c r="AN536" s="104">
        <f>AM536*'1. Standard_Cost'!C156</f>
        <v>0</v>
      </c>
      <c r="AO536" s="107"/>
      <c r="AQ536" s="104">
        <f t="shared" si="977"/>
        <v>0</v>
      </c>
      <c r="AR536" s="104">
        <f t="shared" si="978"/>
        <v>0</v>
      </c>
      <c r="AS536" s="104">
        <f t="shared" si="979"/>
        <v>0</v>
      </c>
      <c r="AT536" s="104">
        <f t="shared" si="983"/>
        <v>0</v>
      </c>
      <c r="AU536" s="108">
        <f t="shared" si="980"/>
        <v>0</v>
      </c>
      <c r="AV536" s="108"/>
      <c r="AW536" s="108"/>
      <c r="AX536" s="108"/>
      <c r="AY536" s="108"/>
      <c r="AZ536" s="108"/>
      <c r="BA536" s="109">
        <f t="shared" si="981"/>
        <v>0</v>
      </c>
    </row>
    <row r="537" spans="1:53" ht="25.35" customHeight="1" outlineLevel="1" x14ac:dyDescent="0.2">
      <c r="A537" s="68"/>
      <c r="B537" s="94"/>
      <c r="C537" s="251"/>
      <c r="D537" s="113" t="s">
        <v>48</v>
      </c>
      <c r="E537" s="113" t="s">
        <v>359</v>
      </c>
      <c r="F537" s="114" t="s">
        <v>154</v>
      </c>
      <c r="G537" s="115" t="s">
        <v>155</v>
      </c>
      <c r="H537" s="140" t="s">
        <v>360</v>
      </c>
      <c r="I537" s="117"/>
      <c r="J537" s="117"/>
      <c r="K537" s="117"/>
      <c r="L537" s="118">
        <f>SUM(L533:L536)</f>
        <v>0</v>
      </c>
      <c r="M537" s="118">
        <f>SUM(M533:M536)</f>
        <v>0</v>
      </c>
      <c r="N537" s="117"/>
      <c r="O537" s="117"/>
      <c r="P537" s="117"/>
      <c r="Q537" s="117"/>
      <c r="R537" s="119">
        <f>SUM(R533:R536)</f>
        <v>0</v>
      </c>
      <c r="S537" s="119">
        <f>SUM(S533:S536)</f>
        <v>0</v>
      </c>
      <c r="T537" s="119">
        <f>SUM(T533:T536)</f>
        <v>0</v>
      </c>
      <c r="U537" s="119">
        <f>SUM(U533:U536)</f>
        <v>0</v>
      </c>
      <c r="V537" s="117"/>
      <c r="W537" s="117"/>
      <c r="X537" s="117"/>
      <c r="Y537" s="118">
        <f>SUM(Y533:Y536)</f>
        <v>0</v>
      </c>
      <c r="Z537" s="117"/>
      <c r="AA537" s="117"/>
      <c r="AB537" s="118">
        <f t="shared" ref="AB537:AF537" si="984">SUM(AB533:AB536)</f>
        <v>0</v>
      </c>
      <c r="AC537" s="118">
        <f t="shared" si="984"/>
        <v>0</v>
      </c>
      <c r="AD537" s="118">
        <f t="shared" si="984"/>
        <v>0</v>
      </c>
      <c r="AE537" s="118">
        <f t="shared" si="984"/>
        <v>0</v>
      </c>
      <c r="AF537" s="118">
        <f t="shared" si="984"/>
        <v>0</v>
      </c>
      <c r="AG537" s="117"/>
      <c r="AH537" s="117"/>
      <c r="AI537" s="117"/>
      <c r="AJ537" s="119">
        <f>SUM(AJ533:AJ536)</f>
        <v>0</v>
      </c>
      <c r="AK537" s="119">
        <f t="shared" ref="AK537:AN537" si="985">SUM(AK533:AK536)</f>
        <v>0</v>
      </c>
      <c r="AL537" s="119">
        <f t="shared" si="985"/>
        <v>0</v>
      </c>
      <c r="AM537" s="119">
        <f t="shared" si="985"/>
        <v>0</v>
      </c>
      <c r="AN537" s="119">
        <f t="shared" si="985"/>
        <v>0</v>
      </c>
      <c r="AO537" s="116"/>
      <c r="AP537" s="120"/>
      <c r="AQ537" s="118">
        <f t="shared" ref="AQ537:BA537" si="986">SUM(AQ533:AQ536)</f>
        <v>0</v>
      </c>
      <c r="AR537" s="118">
        <f t="shared" si="986"/>
        <v>0</v>
      </c>
      <c r="AS537" s="118">
        <f t="shared" si="986"/>
        <v>0</v>
      </c>
      <c r="AT537" s="118">
        <f t="shared" si="986"/>
        <v>0</v>
      </c>
      <c r="AU537" s="118">
        <f t="shared" si="986"/>
        <v>0</v>
      </c>
      <c r="AV537" s="118">
        <f t="shared" si="986"/>
        <v>0</v>
      </c>
      <c r="AW537" s="118">
        <f t="shared" si="986"/>
        <v>0</v>
      </c>
      <c r="AX537" s="118">
        <f t="shared" si="986"/>
        <v>0</v>
      </c>
      <c r="AY537" s="118">
        <f t="shared" si="986"/>
        <v>0</v>
      </c>
      <c r="AZ537" s="118">
        <f t="shared" si="986"/>
        <v>0</v>
      </c>
      <c r="BA537" s="118">
        <f t="shared" si="986"/>
        <v>0</v>
      </c>
    </row>
    <row r="538" spans="1:53" ht="14.1" customHeight="1" outlineLevel="2" x14ac:dyDescent="0.2">
      <c r="A538" s="68"/>
      <c r="B538" s="94"/>
      <c r="C538" s="251"/>
      <c r="D538" s="96"/>
      <c r="E538" s="96"/>
      <c r="F538" s="97"/>
      <c r="G538" s="98"/>
      <c r="H538" s="99" t="s">
        <v>49</v>
      </c>
      <c r="I538" s="100"/>
      <c r="J538" s="101"/>
      <c r="K538" s="101"/>
      <c r="L538" s="102" t="str">
        <f>IF(I538&lt;&gt;0,((VLOOKUP(I538,'1. Standard_Cost'!$B$4:$D$8,2)+VLOOKUP(I538,'1. Standard_Cost'!$B$4:$D$8,3))*J538*K538),"0")</f>
        <v>0</v>
      </c>
      <c r="M538" s="102">
        <f>L538*'1. Standard_Cost'!F132</f>
        <v>0</v>
      </c>
      <c r="N538" s="103"/>
      <c r="O538" s="103"/>
      <c r="P538" s="103"/>
      <c r="Q538" s="103"/>
      <c r="R538" s="104">
        <f>+N538*P538*'1. Standard_Cost'!$B$12</f>
        <v>0</v>
      </c>
      <c r="S538" s="104">
        <f>+N538*O538*P538*'1. Standard_Cost'!$C$12</f>
        <v>0</v>
      </c>
      <c r="T538" s="104">
        <f>+N538*P538*Q538*'1. Standard_Cost'!$D$12</f>
        <v>0</v>
      </c>
      <c r="U538" s="104">
        <f>+N538*O538*'1. Standard_Cost'!$E$12</f>
        <v>0</v>
      </c>
      <c r="V538" s="103"/>
      <c r="W538" s="103"/>
      <c r="X538" s="103"/>
      <c r="Y538" s="104">
        <f>+V538*((X538*'1. Standard_Cost'!$B$16)+(W538*X538*'1. Standard_Cost'!$C$16))</f>
        <v>0</v>
      </c>
      <c r="Z538" s="103"/>
      <c r="AA538" s="103"/>
      <c r="AB538" s="104">
        <f>+Z538*'1. Standard_Cost'!$B$20+AA538*'1. Standard_Cost'!$C$20</f>
        <v>0</v>
      </c>
      <c r="AC538" s="105"/>
      <c r="AD538" s="106"/>
      <c r="AE538" s="104">
        <f>SUM(AD538,AC538,AB538,Y538,U538,T538,S538,R538)*'1. Standard_Cost'!B156</f>
        <v>0</v>
      </c>
      <c r="AF538" s="104">
        <f>SUM(AD538,AE538)</f>
        <v>0</v>
      </c>
      <c r="AG538" s="103"/>
      <c r="AH538" s="103"/>
      <c r="AI538" s="103"/>
      <c r="AJ538" s="107"/>
      <c r="AK538" s="107"/>
      <c r="AL538" s="107"/>
      <c r="AM538" s="104">
        <f>AG538*'1. Standard_Cost'!B152+'Incremental_Cost Year 2021'!AH545*'1. Standard_Cost'!C152+'Incremental_Cost Year 2021'!AI545*'1. Standard_Cost'!D152+'Incremental_Cost Year 2021'!AJ545+'Incremental_Cost Year 2021'!AL545+AK538</f>
        <v>0</v>
      </c>
      <c r="AN538" s="104">
        <f>AM538*'1. Standard_Cost'!C156</f>
        <v>0</v>
      </c>
      <c r="AO538" s="107"/>
      <c r="AQ538" s="104">
        <f t="shared" ref="AQ538:AQ541" si="987">L538+M538</f>
        <v>0</v>
      </c>
      <c r="AR538" s="104">
        <f t="shared" ref="AR538:AR541" si="988">AF538</f>
        <v>0</v>
      </c>
      <c r="AS538" s="104">
        <f t="shared" ref="AS538:AS541" si="989">AM538+AN538</f>
        <v>0</v>
      </c>
      <c r="AT538" s="104">
        <f>SUM(AQ538,AR538,AS538)</f>
        <v>0</v>
      </c>
      <c r="AU538" s="108">
        <f t="shared" ref="AU538:AU541" si="990">AT538</f>
        <v>0</v>
      </c>
      <c r="AV538" s="108"/>
      <c r="AW538" s="108"/>
      <c r="AX538" s="108"/>
      <c r="AY538" s="108"/>
      <c r="AZ538" s="108"/>
      <c r="BA538" s="109">
        <f t="shared" ref="BA538:BA541" si="991">SUM(AU538:AZ538)-AT538</f>
        <v>0</v>
      </c>
    </row>
    <row r="539" spans="1:53" ht="14.1" customHeight="1" outlineLevel="2" x14ac:dyDescent="0.2">
      <c r="A539" s="68"/>
      <c r="B539" s="94"/>
      <c r="C539" s="251"/>
      <c r="D539" s="110"/>
      <c r="E539" s="110"/>
      <c r="F539" s="110"/>
      <c r="G539" s="111"/>
      <c r="H539" s="99" t="s">
        <v>50</v>
      </c>
      <c r="I539" s="100"/>
      <c r="J539" s="101"/>
      <c r="K539" s="101"/>
      <c r="L539" s="102" t="str">
        <f>IF(I539&lt;&gt;0,((VLOOKUP(I539,'1. Standard_Cost'!$B$4:$D$8,2)+VLOOKUP(I539,'1. Standard_Cost'!$B$4:$D$8,3))*J539*K539),"0")</f>
        <v>0</v>
      </c>
      <c r="M539" s="102">
        <f>L539*'1. Standard_Cost'!F132</f>
        <v>0</v>
      </c>
      <c r="N539" s="103"/>
      <c r="O539" s="103"/>
      <c r="P539" s="103"/>
      <c r="Q539" s="103"/>
      <c r="R539" s="104">
        <f>+N539*P539*'1. Standard_Cost'!$B$12</f>
        <v>0</v>
      </c>
      <c r="S539" s="104">
        <f>+N539*O539*P539*'1. Standard_Cost'!$C$12</f>
        <v>0</v>
      </c>
      <c r="T539" s="104">
        <f>+N539*P539*Q539*'1. Standard_Cost'!$D$12</f>
        <v>0</v>
      </c>
      <c r="U539" s="104">
        <f>+N539*O539*'1. Standard_Cost'!$E$12</f>
        <v>0</v>
      </c>
      <c r="V539" s="103"/>
      <c r="W539" s="103"/>
      <c r="X539" s="103"/>
      <c r="Y539" s="104">
        <f>+V539*((X539*'1. Standard_Cost'!$B$16)+(W539*X539*'1. Standard_Cost'!$C$16))</f>
        <v>0</v>
      </c>
      <c r="Z539" s="103"/>
      <c r="AA539" s="103"/>
      <c r="AB539" s="104">
        <f>+Z539*'1. Standard_Cost'!$B$20+AA539*'1. Standard_Cost'!$C$20</f>
        <v>0</v>
      </c>
      <c r="AC539" s="105"/>
      <c r="AD539" s="106"/>
      <c r="AE539" s="104">
        <f>SUM(AD539,AC539,AB539,Y539,U539,T539,S539,R539)*'1. Standard_Cost'!B156</f>
        <v>0</v>
      </c>
      <c r="AF539" s="104">
        <f t="shared" ref="AF539:AF541" si="992">SUM(AD539,AE539)</f>
        <v>0</v>
      </c>
      <c r="AG539" s="103"/>
      <c r="AH539" s="103">
        <v>0</v>
      </c>
      <c r="AI539" s="103">
        <v>0</v>
      </c>
      <c r="AJ539" s="107"/>
      <c r="AK539" s="107"/>
      <c r="AL539" s="107"/>
      <c r="AM539" s="104">
        <f>AG539*'1. Standard_Cost'!B152+'Incremental_Cost Year 2021'!AH546*'1. Standard_Cost'!C152+'Incremental_Cost Year 2021'!AI546*'1. Standard_Cost'!D152+'Incremental_Cost Year 2021'!AJ546+'Incremental_Cost Year 2021'!AL546+AK539</f>
        <v>0</v>
      </c>
      <c r="AN539" s="104">
        <f>AM539*'1. Standard_Cost'!C156</f>
        <v>0</v>
      </c>
      <c r="AO539" s="107"/>
      <c r="AQ539" s="104">
        <f t="shared" si="987"/>
        <v>0</v>
      </c>
      <c r="AR539" s="104">
        <f t="shared" si="988"/>
        <v>0</v>
      </c>
      <c r="AS539" s="104">
        <f t="shared" si="989"/>
        <v>0</v>
      </c>
      <c r="AT539" s="104">
        <f t="shared" ref="AT539:AT541" si="993">SUM(AQ539,AR539,AS539)</f>
        <v>0</v>
      </c>
      <c r="AU539" s="108">
        <f t="shared" si="990"/>
        <v>0</v>
      </c>
      <c r="AV539" s="108">
        <v>0</v>
      </c>
      <c r="AW539" s="108"/>
      <c r="AX539" s="108"/>
      <c r="AY539" s="108"/>
      <c r="AZ539" s="108"/>
      <c r="BA539" s="109">
        <f t="shared" si="991"/>
        <v>0</v>
      </c>
    </row>
    <row r="540" spans="1:53" ht="14.1" customHeight="1" outlineLevel="2" x14ac:dyDescent="0.2">
      <c r="A540" s="68"/>
      <c r="B540" s="94"/>
      <c r="C540" s="251"/>
      <c r="D540" s="110"/>
      <c r="E540" s="110"/>
      <c r="F540" s="110"/>
      <c r="G540" s="111"/>
      <c r="H540" s="99" t="s">
        <v>51</v>
      </c>
      <c r="I540" s="100"/>
      <c r="J540" s="101"/>
      <c r="K540" s="101"/>
      <c r="L540" s="102" t="str">
        <f>IF(I540&lt;&gt;0,((VLOOKUP(I540,'1. Standard_Cost'!$B$4:$D$8,2)+VLOOKUP(I540,'1. Standard_Cost'!$B$4:$D$8,3))*J540*K540),"0")</f>
        <v>0</v>
      </c>
      <c r="M540" s="102">
        <f>L540*'1. Standard_Cost'!F132</f>
        <v>0</v>
      </c>
      <c r="N540" s="103"/>
      <c r="O540" s="103"/>
      <c r="P540" s="103"/>
      <c r="Q540" s="103"/>
      <c r="R540" s="104">
        <f>+N540*P540*'1. Standard_Cost'!$B$12</f>
        <v>0</v>
      </c>
      <c r="S540" s="104">
        <f>+N540*O540*P540*'1. Standard_Cost'!$C$12</f>
        <v>0</v>
      </c>
      <c r="T540" s="104">
        <f>+N540*P540*Q540*'1. Standard_Cost'!$D$12</f>
        <v>0</v>
      </c>
      <c r="U540" s="104">
        <f>+N540*O540*'1. Standard_Cost'!$E$12</f>
        <v>0</v>
      </c>
      <c r="V540" s="103"/>
      <c r="W540" s="103"/>
      <c r="X540" s="103"/>
      <c r="Y540" s="104">
        <f>+V540*((X540*'1. Standard_Cost'!$B$16)+(W540*X540*'1. Standard_Cost'!$C$16))</f>
        <v>0</v>
      </c>
      <c r="Z540" s="103"/>
      <c r="AA540" s="103"/>
      <c r="AB540" s="104">
        <f>+Z540*'1. Standard_Cost'!$B$20+AA540*'1. Standard_Cost'!$C$20</f>
        <v>0</v>
      </c>
      <c r="AC540" s="105"/>
      <c r="AD540" s="106"/>
      <c r="AE540" s="104">
        <f>SUM(AD540,AC540,AB540,Y540,U540,T540,S540,R540)*'1. Standard_Cost'!B156</f>
        <v>0</v>
      </c>
      <c r="AF540" s="104">
        <f t="shared" si="992"/>
        <v>0</v>
      </c>
      <c r="AG540" s="103"/>
      <c r="AH540" s="103"/>
      <c r="AI540" s="103"/>
      <c r="AJ540" s="107"/>
      <c r="AK540" s="107"/>
      <c r="AL540" s="107"/>
      <c r="AM540" s="104">
        <f>AG540*'1. Standard_Cost'!B152+'Incremental_Cost Year 2021'!AH547*'1. Standard_Cost'!C152+'Incremental_Cost Year 2021'!AI547*'1. Standard_Cost'!D152+'Incremental_Cost Year 2021'!AJ547+'Incremental_Cost Year 2021'!AL547+AK540</f>
        <v>0</v>
      </c>
      <c r="AN540" s="104">
        <f>AM540*'1. Standard_Cost'!C156</f>
        <v>0</v>
      </c>
      <c r="AO540" s="107"/>
      <c r="AQ540" s="104">
        <f t="shared" si="987"/>
        <v>0</v>
      </c>
      <c r="AR540" s="104">
        <f t="shared" si="988"/>
        <v>0</v>
      </c>
      <c r="AS540" s="104">
        <f t="shared" si="989"/>
        <v>0</v>
      </c>
      <c r="AT540" s="104">
        <f t="shared" si="993"/>
        <v>0</v>
      </c>
      <c r="AU540" s="108">
        <f t="shared" si="990"/>
        <v>0</v>
      </c>
      <c r="AV540" s="108"/>
      <c r="AW540" s="108"/>
      <c r="AX540" s="108"/>
      <c r="AY540" s="108"/>
      <c r="AZ540" s="108"/>
      <c r="BA540" s="109">
        <f t="shared" si="991"/>
        <v>0</v>
      </c>
    </row>
    <row r="541" spans="1:53" ht="14.1" customHeight="1" outlineLevel="2" x14ac:dyDescent="0.2">
      <c r="A541" s="68"/>
      <c r="B541" s="94"/>
      <c r="C541" s="251"/>
      <c r="D541" s="110"/>
      <c r="E541" s="110"/>
      <c r="F541" s="110"/>
      <c r="G541" s="111"/>
      <c r="H541" s="112" t="s">
        <v>179</v>
      </c>
      <c r="I541" s="100"/>
      <c r="J541" s="101"/>
      <c r="K541" s="101"/>
      <c r="L541" s="102" t="str">
        <f>IF(I541&lt;&gt;0,((VLOOKUP(I541,'1. Standard_Cost'!$B$4:$D$8,2)+VLOOKUP(I541,'1. Standard_Cost'!$B$4:$D$8,3))*J541*K541),"0")</f>
        <v>0</v>
      </c>
      <c r="M541" s="102">
        <f>L541*'1. Standard_Cost'!F132</f>
        <v>0</v>
      </c>
      <c r="N541" s="103"/>
      <c r="O541" s="103"/>
      <c r="P541" s="103"/>
      <c r="Q541" s="103"/>
      <c r="R541" s="104">
        <f>+N541*P541*'1. Standard_Cost'!$B$12</f>
        <v>0</v>
      </c>
      <c r="S541" s="104">
        <f>+N541*O541*P541*'1. Standard_Cost'!$C$12</f>
        <v>0</v>
      </c>
      <c r="T541" s="104">
        <f>+N541*P541*Q541*'1. Standard_Cost'!$D$12</f>
        <v>0</v>
      </c>
      <c r="U541" s="104">
        <f>+N541*O541*'1. Standard_Cost'!$E$12</f>
        <v>0</v>
      </c>
      <c r="V541" s="103"/>
      <c r="W541" s="103"/>
      <c r="X541" s="103"/>
      <c r="Y541" s="104">
        <f>+V541*((X541*'1. Standard_Cost'!$B$16)+(W541*X541*'1. Standard_Cost'!$C$16))</f>
        <v>0</v>
      </c>
      <c r="Z541" s="103"/>
      <c r="AA541" s="103"/>
      <c r="AB541" s="104">
        <f>+Z541*'1. Standard_Cost'!$B$20+AA541*'1. Standard_Cost'!$C$20</f>
        <v>0</v>
      </c>
      <c r="AC541" s="105"/>
      <c r="AD541" s="106"/>
      <c r="AE541" s="104">
        <f>SUM(AD541,AC541,AB541,Y541,U541,T541,S541,R541)*'1. Standard_Cost'!B156</f>
        <v>0</v>
      </c>
      <c r="AF541" s="104">
        <f t="shared" si="992"/>
        <v>0</v>
      </c>
      <c r="AG541" s="103"/>
      <c r="AH541" s="103"/>
      <c r="AI541" s="103"/>
      <c r="AJ541" s="107"/>
      <c r="AK541" s="107"/>
      <c r="AL541" s="107"/>
      <c r="AM541" s="104">
        <f>AG541*'1. Standard_Cost'!B152+'Incremental_Cost Year 2021'!AH548*'1. Standard_Cost'!C152+'Incremental_Cost Year 2021'!AI548*'1. Standard_Cost'!D152+'Incremental_Cost Year 2021'!AJ548+'Incremental_Cost Year 2021'!AL548+AK541</f>
        <v>0</v>
      </c>
      <c r="AN541" s="104">
        <f>AM541*'1. Standard_Cost'!C156</f>
        <v>0</v>
      </c>
      <c r="AO541" s="107"/>
      <c r="AQ541" s="104">
        <f t="shared" si="987"/>
        <v>0</v>
      </c>
      <c r="AR541" s="104">
        <f t="shared" si="988"/>
        <v>0</v>
      </c>
      <c r="AS541" s="104">
        <f t="shared" si="989"/>
        <v>0</v>
      </c>
      <c r="AT541" s="104">
        <f t="shared" si="993"/>
        <v>0</v>
      </c>
      <c r="AU541" s="108">
        <f t="shared" si="990"/>
        <v>0</v>
      </c>
      <c r="AV541" s="108"/>
      <c r="AW541" s="108"/>
      <c r="AX541" s="108"/>
      <c r="AY541" s="108"/>
      <c r="AZ541" s="108"/>
      <c r="BA541" s="109">
        <f t="shared" si="991"/>
        <v>0</v>
      </c>
    </row>
    <row r="542" spans="1:53" ht="25.7" customHeight="1" outlineLevel="1" x14ac:dyDescent="0.2">
      <c r="A542" s="68"/>
      <c r="B542" s="94"/>
      <c r="C542" s="251"/>
      <c r="D542" s="113" t="s">
        <v>48</v>
      </c>
      <c r="E542" s="113" t="s">
        <v>361</v>
      </c>
      <c r="F542" s="114" t="s">
        <v>154</v>
      </c>
      <c r="G542" s="115" t="s">
        <v>155</v>
      </c>
      <c r="H542" s="122" t="s">
        <v>362</v>
      </c>
      <c r="I542" s="117"/>
      <c r="J542" s="117"/>
      <c r="K542" s="117"/>
      <c r="L542" s="118">
        <f>SUM(L538:L541)</f>
        <v>0</v>
      </c>
      <c r="M542" s="118">
        <f>SUM(M538:M541)</f>
        <v>0</v>
      </c>
      <c r="N542" s="117"/>
      <c r="O542" s="117"/>
      <c r="P542" s="117"/>
      <c r="Q542" s="117"/>
      <c r="R542" s="119">
        <f>SUM(R538:R541)</f>
        <v>0</v>
      </c>
      <c r="S542" s="119">
        <f>SUM(S538:S541)</f>
        <v>0</v>
      </c>
      <c r="T542" s="119">
        <f>SUM(T538:T541)</f>
        <v>0</v>
      </c>
      <c r="U542" s="119">
        <f>SUM(U538:U541)</f>
        <v>0</v>
      </c>
      <c r="V542" s="117"/>
      <c r="W542" s="117"/>
      <c r="X542" s="117"/>
      <c r="Y542" s="118">
        <f>SUM(Y538:Y541)</f>
        <v>0</v>
      </c>
      <c r="Z542" s="117"/>
      <c r="AA542" s="117"/>
      <c r="AB542" s="118">
        <f t="shared" ref="AB542:AF542" si="994">SUM(AB538:AB541)</f>
        <v>0</v>
      </c>
      <c r="AC542" s="118">
        <f t="shared" si="994"/>
        <v>0</v>
      </c>
      <c r="AD542" s="118">
        <f t="shared" si="994"/>
        <v>0</v>
      </c>
      <c r="AE542" s="118">
        <f t="shared" si="994"/>
        <v>0</v>
      </c>
      <c r="AF542" s="118">
        <f t="shared" si="994"/>
        <v>0</v>
      </c>
      <c r="AG542" s="117"/>
      <c r="AH542" s="117"/>
      <c r="AI542" s="117"/>
      <c r="AJ542" s="119">
        <f>SUM(AJ538:AJ541)</f>
        <v>0</v>
      </c>
      <c r="AK542" s="119">
        <f t="shared" ref="AK542:AN542" si="995">SUM(AK538:AK541)</f>
        <v>0</v>
      </c>
      <c r="AL542" s="119">
        <f t="shared" si="995"/>
        <v>0</v>
      </c>
      <c r="AM542" s="119">
        <f t="shared" si="995"/>
        <v>0</v>
      </c>
      <c r="AN542" s="119">
        <f t="shared" si="995"/>
        <v>0</v>
      </c>
      <c r="AO542" s="116"/>
      <c r="AP542" s="120"/>
      <c r="AQ542" s="121">
        <f t="shared" ref="AQ542:BA542" si="996">SUM(AQ538:AQ541)</f>
        <v>0</v>
      </c>
      <c r="AR542" s="121">
        <f t="shared" si="996"/>
        <v>0</v>
      </c>
      <c r="AS542" s="121">
        <f t="shared" si="996"/>
        <v>0</v>
      </c>
      <c r="AT542" s="121">
        <f t="shared" si="996"/>
        <v>0</v>
      </c>
      <c r="AU542" s="121">
        <f t="shared" si="996"/>
        <v>0</v>
      </c>
      <c r="AV542" s="121">
        <f t="shared" si="996"/>
        <v>0</v>
      </c>
      <c r="AW542" s="121">
        <f t="shared" si="996"/>
        <v>0</v>
      </c>
      <c r="AX542" s="121">
        <f t="shared" si="996"/>
        <v>0</v>
      </c>
      <c r="AY542" s="121">
        <f t="shared" si="996"/>
        <v>0</v>
      </c>
      <c r="AZ542" s="121">
        <f t="shared" si="996"/>
        <v>0</v>
      </c>
      <c r="BA542" s="121">
        <f t="shared" si="996"/>
        <v>0</v>
      </c>
    </row>
    <row r="543" spans="1:53" ht="14.1" customHeight="1" outlineLevel="2" x14ac:dyDescent="0.2">
      <c r="A543" s="68"/>
      <c r="B543" s="94"/>
      <c r="C543" s="251"/>
      <c r="D543" s="96"/>
      <c r="E543" s="96"/>
      <c r="F543" s="97"/>
      <c r="G543" s="98"/>
      <c r="H543" s="99" t="s">
        <v>49</v>
      </c>
      <c r="I543" s="100"/>
      <c r="J543" s="101"/>
      <c r="K543" s="101"/>
      <c r="L543" s="102" t="str">
        <f>IF(I543&lt;&gt;0,((VLOOKUP(I543,'1. Standard_Cost'!$B$4:$D$8,2)+VLOOKUP(I543,'1. Standard_Cost'!$B$4:$D$8,3))*J543*K543),"0")</f>
        <v>0</v>
      </c>
      <c r="M543" s="102">
        <f>L543*'1. Standard_Cost'!F132</f>
        <v>0</v>
      </c>
      <c r="N543" s="103"/>
      <c r="O543" s="103"/>
      <c r="P543" s="103"/>
      <c r="Q543" s="103"/>
      <c r="R543" s="104">
        <f>+N543*P543*'1. Standard_Cost'!$B$12</f>
        <v>0</v>
      </c>
      <c r="S543" s="104">
        <f>+N543*O543*P543*'1. Standard_Cost'!$C$12</f>
        <v>0</v>
      </c>
      <c r="T543" s="104">
        <f>+N543*P543*Q543*'1. Standard_Cost'!$D$12</f>
        <v>0</v>
      </c>
      <c r="U543" s="104">
        <f>+N543*O543*'1. Standard_Cost'!$E$12</f>
        <v>0</v>
      </c>
      <c r="V543" s="103"/>
      <c r="W543" s="103"/>
      <c r="X543" s="103"/>
      <c r="Y543" s="104">
        <f>+V543*((X543*'1. Standard_Cost'!$B$16)+(W543*X543*'1. Standard_Cost'!$C$16))</f>
        <v>0</v>
      </c>
      <c r="Z543" s="103"/>
      <c r="AA543" s="103"/>
      <c r="AB543" s="104">
        <f>+Z543*'1. Standard_Cost'!$B$20+AA543*'1. Standard_Cost'!$C$20</f>
        <v>0</v>
      </c>
      <c r="AC543" s="105"/>
      <c r="AD543" s="106"/>
      <c r="AE543" s="104">
        <f>SUM(AD543,AC543,AB543,Y543,U543,T543,S543,R543)*'1. Standard_Cost'!B156</f>
        <v>0</v>
      </c>
      <c r="AF543" s="104">
        <f>SUM(AD543,AE543)</f>
        <v>0</v>
      </c>
      <c r="AG543" s="103"/>
      <c r="AH543" s="103"/>
      <c r="AI543" s="103"/>
      <c r="AJ543" s="107"/>
      <c r="AK543" s="107"/>
      <c r="AL543" s="107"/>
      <c r="AM543" s="104">
        <f>AG543*'1. Standard_Cost'!B152+'Incremental_Cost Year 2021'!AH550*'1. Standard_Cost'!C152+'Incremental_Cost Year 2021'!AI550*'1. Standard_Cost'!D152+'Incremental_Cost Year 2021'!AJ550+'Incremental_Cost Year 2021'!AL550+AK543</f>
        <v>0</v>
      </c>
      <c r="AN543" s="104">
        <f>AM543*'1. Standard_Cost'!C156</f>
        <v>0</v>
      </c>
      <c r="AO543" s="107"/>
      <c r="AQ543" s="104">
        <f t="shared" ref="AQ543:AQ546" si="997">L543+M543</f>
        <v>0</v>
      </c>
      <c r="AR543" s="104">
        <f t="shared" ref="AR543:AR546" si="998">AF543</f>
        <v>0</v>
      </c>
      <c r="AS543" s="104">
        <f t="shared" ref="AS543:AS546" si="999">AM543+AN543</f>
        <v>0</v>
      </c>
      <c r="AT543" s="104">
        <f>SUM(AQ543,AR543,AS543)</f>
        <v>0</v>
      </c>
      <c r="AU543" s="108">
        <f t="shared" ref="AU543:AU546" si="1000">AT543</f>
        <v>0</v>
      </c>
      <c r="AV543" s="108"/>
      <c r="AW543" s="108"/>
      <c r="AX543" s="108"/>
      <c r="AY543" s="108"/>
      <c r="AZ543" s="108"/>
      <c r="BA543" s="109">
        <f t="shared" ref="BA543:BA546" si="1001">SUM(AU543:AZ543)-AT543</f>
        <v>0</v>
      </c>
    </row>
    <row r="544" spans="1:53" ht="14.1" customHeight="1" outlineLevel="2" x14ac:dyDescent="0.2">
      <c r="A544" s="68"/>
      <c r="B544" s="94"/>
      <c r="C544" s="251"/>
      <c r="D544" s="110"/>
      <c r="E544" s="110"/>
      <c r="F544" s="110"/>
      <c r="G544" s="111"/>
      <c r="H544" s="99" t="s">
        <v>50</v>
      </c>
      <c r="I544" s="100"/>
      <c r="J544" s="101"/>
      <c r="K544" s="101"/>
      <c r="L544" s="102" t="str">
        <f>IF(I544&lt;&gt;0,((VLOOKUP(I544,'1. Standard_Cost'!$B$4:$D$8,2)+VLOOKUP(I544,'1. Standard_Cost'!$B$4:$D$8,3))*J544*K544),"0")</f>
        <v>0</v>
      </c>
      <c r="M544" s="102">
        <f>L544*'1. Standard_Cost'!F132</f>
        <v>0</v>
      </c>
      <c r="N544" s="103"/>
      <c r="O544" s="103"/>
      <c r="P544" s="103"/>
      <c r="Q544" s="103"/>
      <c r="R544" s="104">
        <f>+N544*P544*'1. Standard_Cost'!$B$12</f>
        <v>0</v>
      </c>
      <c r="S544" s="104">
        <f>+N544*O544*P544*'1. Standard_Cost'!$C$12</f>
        <v>0</v>
      </c>
      <c r="T544" s="104">
        <f>+N544*P544*Q544*'1. Standard_Cost'!$D$12</f>
        <v>0</v>
      </c>
      <c r="U544" s="104">
        <f>+N544*O544*'1. Standard_Cost'!$E$12</f>
        <v>0</v>
      </c>
      <c r="V544" s="103"/>
      <c r="W544" s="103"/>
      <c r="X544" s="103"/>
      <c r="Y544" s="104">
        <f>+V544*((X544*'1. Standard_Cost'!$B$16)+(W544*X544*'1. Standard_Cost'!$C$16))</f>
        <v>0</v>
      </c>
      <c r="Z544" s="103"/>
      <c r="AA544" s="103"/>
      <c r="AB544" s="104">
        <f>+Z544*'1. Standard_Cost'!$B$20+AA544*'1. Standard_Cost'!$C$20</f>
        <v>0</v>
      </c>
      <c r="AC544" s="105"/>
      <c r="AD544" s="106"/>
      <c r="AE544" s="104">
        <f>SUM(AD544,AC544,AB544,Y544,U544,T544,S544,R544)*'1. Standard_Cost'!B156</f>
        <v>0</v>
      </c>
      <c r="AF544" s="104">
        <f t="shared" ref="AF544:AF546" si="1002">SUM(AD544,AE544)</f>
        <v>0</v>
      </c>
      <c r="AG544" s="103"/>
      <c r="AH544" s="103">
        <v>0</v>
      </c>
      <c r="AI544" s="103">
        <v>0</v>
      </c>
      <c r="AJ544" s="107"/>
      <c r="AK544" s="107"/>
      <c r="AL544" s="107"/>
      <c r="AM544" s="104">
        <f>AG544*'1. Standard_Cost'!B152+'Incremental_Cost Year 2021'!AH551*'1. Standard_Cost'!C152+'Incremental_Cost Year 2021'!AI551*'1. Standard_Cost'!D152+'Incremental_Cost Year 2021'!AJ551+'Incremental_Cost Year 2021'!AL551+AK544</f>
        <v>0</v>
      </c>
      <c r="AN544" s="104">
        <f>AM544*'1. Standard_Cost'!C156</f>
        <v>0</v>
      </c>
      <c r="AO544" s="107"/>
      <c r="AQ544" s="104">
        <f t="shared" si="997"/>
        <v>0</v>
      </c>
      <c r="AR544" s="104">
        <f t="shared" si="998"/>
        <v>0</v>
      </c>
      <c r="AS544" s="104">
        <f t="shared" si="999"/>
        <v>0</v>
      </c>
      <c r="AT544" s="104">
        <f t="shared" ref="AT544:AT546" si="1003">SUM(AQ544,AR544,AS544)</f>
        <v>0</v>
      </c>
      <c r="AU544" s="108">
        <f t="shared" si="1000"/>
        <v>0</v>
      </c>
      <c r="AV544" s="108">
        <v>0</v>
      </c>
      <c r="AW544" s="108"/>
      <c r="AX544" s="108"/>
      <c r="AY544" s="108"/>
      <c r="AZ544" s="108"/>
      <c r="BA544" s="109">
        <f t="shared" si="1001"/>
        <v>0</v>
      </c>
    </row>
    <row r="545" spans="1:53" ht="14.1" customHeight="1" outlineLevel="2" x14ac:dyDescent="0.2">
      <c r="A545" s="68"/>
      <c r="B545" s="94"/>
      <c r="C545" s="251"/>
      <c r="D545" s="110"/>
      <c r="E545" s="110"/>
      <c r="F545" s="110"/>
      <c r="G545" s="111"/>
      <c r="H545" s="99" t="s">
        <v>51</v>
      </c>
      <c r="I545" s="100"/>
      <c r="J545" s="101"/>
      <c r="K545" s="101"/>
      <c r="L545" s="102" t="str">
        <f>IF(I545&lt;&gt;0,((VLOOKUP(I545,'1. Standard_Cost'!$B$4:$D$8,2)+VLOOKUP(I545,'1. Standard_Cost'!$B$4:$D$8,3))*J545*K545),"0")</f>
        <v>0</v>
      </c>
      <c r="M545" s="102">
        <f>L545*'1. Standard_Cost'!F132</f>
        <v>0</v>
      </c>
      <c r="N545" s="103"/>
      <c r="O545" s="103"/>
      <c r="P545" s="103"/>
      <c r="Q545" s="103"/>
      <c r="R545" s="104">
        <f>+N545*P545*'1. Standard_Cost'!$B$12</f>
        <v>0</v>
      </c>
      <c r="S545" s="104">
        <f>+N545*O545*P545*'1. Standard_Cost'!$C$12</f>
        <v>0</v>
      </c>
      <c r="T545" s="104">
        <f>+N545*P545*Q545*'1. Standard_Cost'!$D$12</f>
        <v>0</v>
      </c>
      <c r="U545" s="104">
        <f>+N545*O545*'1. Standard_Cost'!$E$12</f>
        <v>0</v>
      </c>
      <c r="V545" s="103"/>
      <c r="W545" s="103"/>
      <c r="X545" s="103"/>
      <c r="Y545" s="104">
        <f>+V545*((X545*'1. Standard_Cost'!$B$16)+(W545*X545*'1. Standard_Cost'!$C$16))</f>
        <v>0</v>
      </c>
      <c r="Z545" s="103"/>
      <c r="AA545" s="103"/>
      <c r="AB545" s="104">
        <f>+Z545*'1. Standard_Cost'!$B$20+AA545*'1. Standard_Cost'!$C$20</f>
        <v>0</v>
      </c>
      <c r="AC545" s="105"/>
      <c r="AD545" s="106"/>
      <c r="AE545" s="104">
        <f>SUM(AD545,AC545,AB545,Y545,U545,T545,S545,R545)*'1. Standard_Cost'!B156</f>
        <v>0</v>
      </c>
      <c r="AF545" s="104">
        <f t="shared" si="1002"/>
        <v>0</v>
      </c>
      <c r="AG545" s="103"/>
      <c r="AH545" s="103"/>
      <c r="AI545" s="103"/>
      <c r="AJ545" s="107"/>
      <c r="AK545" s="107"/>
      <c r="AL545" s="107"/>
      <c r="AM545" s="104">
        <f>AG545*'1. Standard_Cost'!B152+'Incremental_Cost Year 2021'!AH552*'1. Standard_Cost'!C152+'Incremental_Cost Year 2021'!AI552*'1. Standard_Cost'!D152+'Incremental_Cost Year 2021'!AJ552+'Incremental_Cost Year 2021'!AL552+AK545</f>
        <v>0</v>
      </c>
      <c r="AN545" s="104">
        <f>AM545*'1. Standard_Cost'!C156</f>
        <v>0</v>
      </c>
      <c r="AO545" s="107"/>
      <c r="AQ545" s="104">
        <f t="shared" si="997"/>
        <v>0</v>
      </c>
      <c r="AR545" s="104">
        <f t="shared" si="998"/>
        <v>0</v>
      </c>
      <c r="AS545" s="104">
        <f t="shared" si="999"/>
        <v>0</v>
      </c>
      <c r="AT545" s="104">
        <f t="shared" si="1003"/>
        <v>0</v>
      </c>
      <c r="AU545" s="108">
        <f t="shared" si="1000"/>
        <v>0</v>
      </c>
      <c r="AV545" s="108"/>
      <c r="AW545" s="108"/>
      <c r="AX545" s="108"/>
      <c r="AY545" s="108"/>
      <c r="AZ545" s="108"/>
      <c r="BA545" s="109">
        <f t="shared" si="1001"/>
        <v>0</v>
      </c>
    </row>
    <row r="546" spans="1:53" ht="14.1" customHeight="1" outlineLevel="2" x14ac:dyDescent="0.2">
      <c r="A546" s="68"/>
      <c r="B546" s="94"/>
      <c r="C546" s="251"/>
      <c r="D546" s="110"/>
      <c r="E546" s="110"/>
      <c r="F546" s="110"/>
      <c r="G546" s="111"/>
      <c r="H546" s="112" t="s">
        <v>179</v>
      </c>
      <c r="I546" s="100"/>
      <c r="J546" s="101"/>
      <c r="K546" s="101"/>
      <c r="L546" s="102" t="str">
        <f>IF(I546&lt;&gt;0,((VLOOKUP(I546,'1. Standard_Cost'!$B$4:$D$8,2)+VLOOKUP(I546,'1. Standard_Cost'!$B$4:$D$8,3))*J546*K546),"0")</f>
        <v>0</v>
      </c>
      <c r="M546" s="102">
        <f>L546*'1. Standard_Cost'!F132</f>
        <v>0</v>
      </c>
      <c r="N546" s="103"/>
      <c r="O546" s="103"/>
      <c r="P546" s="103"/>
      <c r="Q546" s="103"/>
      <c r="R546" s="104">
        <f>+N546*P546*'1. Standard_Cost'!$B$12</f>
        <v>0</v>
      </c>
      <c r="S546" s="104">
        <f>+N546*O546*P546*'1. Standard_Cost'!$C$12</f>
        <v>0</v>
      </c>
      <c r="T546" s="104">
        <f>+N546*P546*Q546*'1. Standard_Cost'!$D$12</f>
        <v>0</v>
      </c>
      <c r="U546" s="104">
        <f>+N546*O546*'1. Standard_Cost'!$E$12</f>
        <v>0</v>
      </c>
      <c r="V546" s="103"/>
      <c r="W546" s="103"/>
      <c r="X546" s="103"/>
      <c r="Y546" s="104">
        <f>+V546*((X546*'1. Standard_Cost'!$B$16)+(W546*X546*'1. Standard_Cost'!$C$16))</f>
        <v>0</v>
      </c>
      <c r="Z546" s="103"/>
      <c r="AA546" s="103"/>
      <c r="AB546" s="104">
        <f>+Z546*'1. Standard_Cost'!$B$20+AA546*'1. Standard_Cost'!$C$20</f>
        <v>0</v>
      </c>
      <c r="AC546" s="105"/>
      <c r="AD546" s="106"/>
      <c r="AE546" s="104">
        <f>SUM(AD546,AC546,AB546,Y546,U546,T546,S546,R546)*'1. Standard_Cost'!B156</f>
        <v>0</v>
      </c>
      <c r="AF546" s="104">
        <f t="shared" si="1002"/>
        <v>0</v>
      </c>
      <c r="AG546" s="103"/>
      <c r="AH546" s="103"/>
      <c r="AI546" s="103"/>
      <c r="AJ546" s="107"/>
      <c r="AK546" s="107"/>
      <c r="AL546" s="107"/>
      <c r="AM546" s="104">
        <f>AG546*'1. Standard_Cost'!B152+'Incremental_Cost Year 2021'!AH553*'1. Standard_Cost'!C152+'Incremental_Cost Year 2021'!AI553*'1. Standard_Cost'!D152+'Incremental_Cost Year 2021'!AJ553+'Incremental_Cost Year 2021'!AL553+AK546</f>
        <v>0</v>
      </c>
      <c r="AN546" s="104">
        <f>AM546*'1. Standard_Cost'!C156</f>
        <v>0</v>
      </c>
      <c r="AO546" s="107"/>
      <c r="AQ546" s="104">
        <f t="shared" si="997"/>
        <v>0</v>
      </c>
      <c r="AR546" s="104">
        <f t="shared" si="998"/>
        <v>0</v>
      </c>
      <c r="AS546" s="104">
        <f t="shared" si="999"/>
        <v>0</v>
      </c>
      <c r="AT546" s="104">
        <f t="shared" si="1003"/>
        <v>0</v>
      </c>
      <c r="AU546" s="108">
        <f t="shared" si="1000"/>
        <v>0</v>
      </c>
      <c r="AV546" s="108"/>
      <c r="AW546" s="108"/>
      <c r="AX546" s="108"/>
      <c r="AY546" s="108"/>
      <c r="AZ546" s="108"/>
      <c r="BA546" s="109">
        <f t="shared" si="1001"/>
        <v>0</v>
      </c>
    </row>
    <row r="547" spans="1:53" ht="24.6" customHeight="1" outlineLevel="1" x14ac:dyDescent="0.2">
      <c r="A547" s="68"/>
      <c r="B547" s="141"/>
      <c r="C547" s="251"/>
      <c r="D547" s="113" t="s">
        <v>48</v>
      </c>
      <c r="E547" s="113" t="s">
        <v>363</v>
      </c>
      <c r="F547" s="114" t="s">
        <v>154</v>
      </c>
      <c r="G547" s="115" t="s">
        <v>155</v>
      </c>
      <c r="H547" s="122" t="s">
        <v>364</v>
      </c>
      <c r="I547" s="117"/>
      <c r="J547" s="117"/>
      <c r="K547" s="117"/>
      <c r="L547" s="118">
        <f>SUM(L543:L546)</f>
        <v>0</v>
      </c>
      <c r="M547" s="118">
        <f>SUM(M543:M546)</f>
        <v>0</v>
      </c>
      <c r="N547" s="117"/>
      <c r="O547" s="117"/>
      <c r="P547" s="117"/>
      <c r="Q547" s="117"/>
      <c r="R547" s="119">
        <f>SUM(R543:R546)</f>
        <v>0</v>
      </c>
      <c r="S547" s="119">
        <f>SUM(S543:S546)</f>
        <v>0</v>
      </c>
      <c r="T547" s="119">
        <f>SUM(T543:T546)</f>
        <v>0</v>
      </c>
      <c r="U547" s="119">
        <f>SUM(U543:U546)</f>
        <v>0</v>
      </c>
      <c r="V547" s="117"/>
      <c r="W547" s="117"/>
      <c r="X547" s="117"/>
      <c r="Y547" s="118">
        <f>SUM(Y543:Y546)</f>
        <v>0</v>
      </c>
      <c r="Z547" s="117"/>
      <c r="AA547" s="117"/>
      <c r="AB547" s="118">
        <f t="shared" ref="AB547:AF547" si="1004">SUM(AB543:AB546)</f>
        <v>0</v>
      </c>
      <c r="AC547" s="118">
        <f t="shared" si="1004"/>
        <v>0</v>
      </c>
      <c r="AD547" s="118">
        <f t="shared" si="1004"/>
        <v>0</v>
      </c>
      <c r="AE547" s="118">
        <f t="shared" si="1004"/>
        <v>0</v>
      </c>
      <c r="AF547" s="118">
        <f t="shared" si="1004"/>
        <v>0</v>
      </c>
      <c r="AG547" s="117"/>
      <c r="AH547" s="117"/>
      <c r="AI547" s="117"/>
      <c r="AJ547" s="119">
        <f>SUM(AJ543:AJ546)</f>
        <v>0</v>
      </c>
      <c r="AK547" s="119">
        <f t="shared" ref="AK547:AN547" si="1005">SUM(AK543:AK546)</f>
        <v>0</v>
      </c>
      <c r="AL547" s="119">
        <f t="shared" si="1005"/>
        <v>0</v>
      </c>
      <c r="AM547" s="119">
        <f t="shared" si="1005"/>
        <v>0</v>
      </c>
      <c r="AN547" s="119">
        <f t="shared" si="1005"/>
        <v>0</v>
      </c>
      <c r="AO547" s="116"/>
      <c r="AP547" s="120"/>
      <c r="AQ547" s="121">
        <f t="shared" ref="AQ547:BA547" si="1006">SUM(AQ543:AQ546)</f>
        <v>0</v>
      </c>
      <c r="AR547" s="121">
        <f t="shared" si="1006"/>
        <v>0</v>
      </c>
      <c r="AS547" s="121">
        <f t="shared" si="1006"/>
        <v>0</v>
      </c>
      <c r="AT547" s="121">
        <f t="shared" si="1006"/>
        <v>0</v>
      </c>
      <c r="AU547" s="121">
        <f t="shared" si="1006"/>
        <v>0</v>
      </c>
      <c r="AV547" s="121">
        <f t="shared" si="1006"/>
        <v>0</v>
      </c>
      <c r="AW547" s="121">
        <f t="shared" si="1006"/>
        <v>0</v>
      </c>
      <c r="AX547" s="121">
        <f t="shared" si="1006"/>
        <v>0</v>
      </c>
      <c r="AY547" s="121">
        <f t="shared" si="1006"/>
        <v>0</v>
      </c>
      <c r="AZ547" s="121">
        <f t="shared" si="1006"/>
        <v>0</v>
      </c>
      <c r="BA547" s="121">
        <f t="shared" si="1006"/>
        <v>0</v>
      </c>
    </row>
    <row r="548" spans="1:53" ht="14.1" customHeight="1" outlineLevel="2" x14ac:dyDescent="0.2">
      <c r="A548" s="68"/>
      <c r="B548" s="94"/>
      <c r="C548" s="95"/>
      <c r="D548" s="96"/>
      <c r="E548" s="96"/>
      <c r="F548" s="97"/>
      <c r="G548" s="98"/>
      <c r="H548" s="99" t="s">
        <v>49</v>
      </c>
      <c r="I548" s="100"/>
      <c r="J548" s="101"/>
      <c r="K548" s="101"/>
      <c r="L548" s="102" t="str">
        <f>IF(I548&lt;&gt;0,((VLOOKUP(I548,'1. Standard_Cost'!$B$4:$D$8,2)+VLOOKUP(I548,'1. Standard_Cost'!$B$4:$D$8,3))*J548*K548),"0")</f>
        <v>0</v>
      </c>
      <c r="M548" s="102">
        <f>L548*'1. Standard_Cost'!F137</f>
        <v>0</v>
      </c>
      <c r="N548" s="103"/>
      <c r="O548" s="103"/>
      <c r="P548" s="103"/>
      <c r="Q548" s="103"/>
      <c r="R548" s="104">
        <f>+N548*P548*'1. Standard_Cost'!$B$12</f>
        <v>0</v>
      </c>
      <c r="S548" s="104">
        <f>+N548*O548*P548*'1. Standard_Cost'!$C$12</f>
        <v>0</v>
      </c>
      <c r="T548" s="104">
        <f>+N548*P548*Q548*'1. Standard_Cost'!$D$12</f>
        <v>0</v>
      </c>
      <c r="U548" s="104">
        <f>+N548*O548*'1. Standard_Cost'!$E$12</f>
        <v>0</v>
      </c>
      <c r="V548" s="103"/>
      <c r="W548" s="103"/>
      <c r="X548" s="103"/>
      <c r="Y548" s="104">
        <f>+V548*((X548*'1. Standard_Cost'!$B$16)+(W548*X548*'1. Standard_Cost'!$C$16))</f>
        <v>0</v>
      </c>
      <c r="Z548" s="103"/>
      <c r="AA548" s="103"/>
      <c r="AB548" s="104">
        <f>+Z548*'1. Standard_Cost'!$B$20+AA548*'1. Standard_Cost'!$C$20</f>
        <v>0</v>
      </c>
      <c r="AC548" s="105"/>
      <c r="AD548" s="106"/>
      <c r="AE548" s="104">
        <f>SUM(AD548,AC548,AB548,Y548,U548,T548,S548,R548)*'1. Standard_Cost'!B161</f>
        <v>0</v>
      </c>
      <c r="AF548" s="104">
        <f>SUM(AD548,AE548)</f>
        <v>0</v>
      </c>
      <c r="AG548" s="103"/>
      <c r="AH548" s="103"/>
      <c r="AI548" s="103"/>
      <c r="AJ548" s="107"/>
      <c r="AK548" s="107"/>
      <c r="AL548" s="107"/>
      <c r="AM548" s="104">
        <f>AG548*'1. Standard_Cost'!B157+'Incremental_Cost Year 2021'!AH555*'1. Standard_Cost'!C157+'Incremental_Cost Year 2021'!AI555*'1. Standard_Cost'!D157+'Incremental_Cost Year 2021'!AJ555+'Incremental_Cost Year 2021'!AL555+AK548</f>
        <v>0</v>
      </c>
      <c r="AN548" s="104">
        <f>AM548*'1. Standard_Cost'!C161</f>
        <v>0</v>
      </c>
      <c r="AO548" s="107"/>
      <c r="AQ548" s="104">
        <f t="shared" ref="AQ548:AQ551" si="1007">L548+M548</f>
        <v>0</v>
      </c>
      <c r="AR548" s="104">
        <f t="shared" ref="AR548:AR551" si="1008">AF548</f>
        <v>0</v>
      </c>
      <c r="AS548" s="104">
        <f t="shared" ref="AS548:AS551" si="1009">AM548+AN548</f>
        <v>0</v>
      </c>
      <c r="AT548" s="104">
        <f>SUM(AQ548,AR548,AS548)</f>
        <v>0</v>
      </c>
      <c r="AU548" s="108">
        <f t="shared" ref="AU548:AU551" si="1010">AT548</f>
        <v>0</v>
      </c>
      <c r="AV548" s="108"/>
      <c r="AW548" s="108"/>
      <c r="AX548" s="108"/>
      <c r="AY548" s="108"/>
      <c r="AZ548" s="108"/>
      <c r="BA548" s="109">
        <f t="shared" ref="BA548:BA551" si="1011">SUM(AU548:AZ548)-AT548</f>
        <v>0</v>
      </c>
    </row>
    <row r="549" spans="1:53" ht="14.1" customHeight="1" outlineLevel="2" x14ac:dyDescent="0.2">
      <c r="A549" s="68"/>
      <c r="B549" s="94"/>
      <c r="C549" s="95"/>
      <c r="D549" s="110"/>
      <c r="E549" s="110"/>
      <c r="F549" s="110"/>
      <c r="G549" s="111"/>
      <c r="H549" s="99" t="s">
        <v>50</v>
      </c>
      <c r="I549" s="100"/>
      <c r="J549" s="101"/>
      <c r="K549" s="101"/>
      <c r="L549" s="102" t="str">
        <f>IF(I549&lt;&gt;0,((VLOOKUP(I549,'1. Standard_Cost'!$B$4:$D$8,2)+VLOOKUP(I549,'1. Standard_Cost'!$B$4:$D$8,3))*J549*K549),"0")</f>
        <v>0</v>
      </c>
      <c r="M549" s="102">
        <f>L549*'1. Standard_Cost'!F137</f>
        <v>0</v>
      </c>
      <c r="N549" s="103"/>
      <c r="O549" s="103"/>
      <c r="P549" s="103"/>
      <c r="Q549" s="103"/>
      <c r="R549" s="104">
        <f>+N549*P549*'1. Standard_Cost'!$B$12</f>
        <v>0</v>
      </c>
      <c r="S549" s="104">
        <f>+N549*O549*P549*'1. Standard_Cost'!$C$12</f>
        <v>0</v>
      </c>
      <c r="T549" s="104">
        <f>+N549*P549*Q549*'1. Standard_Cost'!$D$12</f>
        <v>0</v>
      </c>
      <c r="U549" s="104">
        <f>+N549*O549*'1. Standard_Cost'!$E$12</f>
        <v>0</v>
      </c>
      <c r="V549" s="103"/>
      <c r="W549" s="103"/>
      <c r="X549" s="103"/>
      <c r="Y549" s="104">
        <f>+V549*((X549*'1. Standard_Cost'!$B$16)+(W549*X549*'1. Standard_Cost'!$C$16))</f>
        <v>0</v>
      </c>
      <c r="Z549" s="103"/>
      <c r="AA549" s="103"/>
      <c r="AB549" s="104">
        <f>+Z549*'1. Standard_Cost'!$B$20+AA549*'1. Standard_Cost'!$C$20</f>
        <v>0</v>
      </c>
      <c r="AC549" s="105"/>
      <c r="AD549" s="106"/>
      <c r="AE549" s="104">
        <f>SUM(AD549,AC549,AB549,Y549,U549,T549,S549,R549)*'1. Standard_Cost'!B161</f>
        <v>0</v>
      </c>
      <c r="AF549" s="104">
        <f t="shared" ref="AF549:AF551" si="1012">SUM(AD549,AE549)</f>
        <v>0</v>
      </c>
      <c r="AG549" s="103"/>
      <c r="AH549" s="103">
        <v>0</v>
      </c>
      <c r="AI549" s="103">
        <v>0</v>
      </c>
      <c r="AJ549" s="107"/>
      <c r="AK549" s="107"/>
      <c r="AL549" s="107"/>
      <c r="AM549" s="104">
        <f>AG549*'1. Standard_Cost'!B157+'Incremental_Cost Year 2021'!AH556*'1. Standard_Cost'!C157+'Incremental_Cost Year 2021'!AI556*'1. Standard_Cost'!D157+'Incremental_Cost Year 2021'!AJ556+'Incremental_Cost Year 2021'!AL556+AK549</f>
        <v>0</v>
      </c>
      <c r="AN549" s="104">
        <f>AM549*'1. Standard_Cost'!C161</f>
        <v>0</v>
      </c>
      <c r="AO549" s="107"/>
      <c r="AQ549" s="104">
        <f t="shared" si="1007"/>
        <v>0</v>
      </c>
      <c r="AR549" s="104">
        <f t="shared" si="1008"/>
        <v>0</v>
      </c>
      <c r="AS549" s="104">
        <f t="shared" si="1009"/>
        <v>0</v>
      </c>
      <c r="AT549" s="104">
        <f t="shared" ref="AT549:AT551" si="1013">SUM(AQ549,AR549,AS549)</f>
        <v>0</v>
      </c>
      <c r="AU549" s="108">
        <f t="shared" si="1010"/>
        <v>0</v>
      </c>
      <c r="AV549" s="108">
        <v>0</v>
      </c>
      <c r="AW549" s="108"/>
      <c r="AX549" s="108"/>
      <c r="AY549" s="108"/>
      <c r="AZ549" s="108"/>
      <c r="BA549" s="109">
        <f t="shared" si="1011"/>
        <v>0</v>
      </c>
    </row>
    <row r="550" spans="1:53" ht="14.1" customHeight="1" outlineLevel="2" x14ac:dyDescent="0.2">
      <c r="A550" s="68"/>
      <c r="B550" s="94"/>
      <c r="C550" s="95"/>
      <c r="D550" s="110"/>
      <c r="E550" s="110"/>
      <c r="F550" s="110"/>
      <c r="G550" s="111"/>
      <c r="H550" s="99" t="s">
        <v>51</v>
      </c>
      <c r="I550" s="100"/>
      <c r="J550" s="101"/>
      <c r="K550" s="101"/>
      <c r="L550" s="102" t="str">
        <f>IF(I550&lt;&gt;0,((VLOOKUP(I550,'1. Standard_Cost'!$B$4:$D$8,2)+VLOOKUP(I550,'1. Standard_Cost'!$B$4:$D$8,3))*J550*K550),"0")</f>
        <v>0</v>
      </c>
      <c r="M550" s="102">
        <f>L550*'1. Standard_Cost'!F137</f>
        <v>0</v>
      </c>
      <c r="N550" s="103"/>
      <c r="O550" s="103"/>
      <c r="P550" s="103"/>
      <c r="Q550" s="103"/>
      <c r="R550" s="104">
        <f>+N550*P550*'1. Standard_Cost'!$B$12</f>
        <v>0</v>
      </c>
      <c r="S550" s="104">
        <f>+N550*O550*P550*'1. Standard_Cost'!$C$12</f>
        <v>0</v>
      </c>
      <c r="T550" s="104">
        <f>+N550*P550*Q550*'1. Standard_Cost'!$D$12</f>
        <v>0</v>
      </c>
      <c r="U550" s="104">
        <f>+N550*O550*'1. Standard_Cost'!$E$12</f>
        <v>0</v>
      </c>
      <c r="V550" s="103"/>
      <c r="W550" s="103"/>
      <c r="X550" s="103"/>
      <c r="Y550" s="104">
        <f>+V550*((X550*'1. Standard_Cost'!$B$16)+(W550*X550*'1. Standard_Cost'!$C$16))</f>
        <v>0</v>
      </c>
      <c r="Z550" s="103"/>
      <c r="AA550" s="103"/>
      <c r="AB550" s="104">
        <f>+Z550*'1. Standard_Cost'!$B$20+AA550*'1. Standard_Cost'!$C$20</f>
        <v>0</v>
      </c>
      <c r="AC550" s="105"/>
      <c r="AD550" s="106"/>
      <c r="AE550" s="104">
        <f>SUM(AD550,AC550,AB550,Y550,U550,T550,S550,R550)*'1. Standard_Cost'!B161</f>
        <v>0</v>
      </c>
      <c r="AF550" s="104">
        <f t="shared" si="1012"/>
        <v>0</v>
      </c>
      <c r="AG550" s="103"/>
      <c r="AH550" s="103"/>
      <c r="AI550" s="103"/>
      <c r="AJ550" s="107"/>
      <c r="AK550" s="107"/>
      <c r="AL550" s="107"/>
      <c r="AM550" s="104">
        <f>AG550*'1. Standard_Cost'!B157+'Incremental_Cost Year 2021'!AH557*'1. Standard_Cost'!C157+'Incremental_Cost Year 2021'!AI557*'1. Standard_Cost'!D157+'Incremental_Cost Year 2021'!AJ557+'Incremental_Cost Year 2021'!AL557+AK550</f>
        <v>0</v>
      </c>
      <c r="AN550" s="104">
        <f>AM550*'1. Standard_Cost'!C161</f>
        <v>0</v>
      </c>
      <c r="AO550" s="107"/>
      <c r="AQ550" s="104">
        <f t="shared" si="1007"/>
        <v>0</v>
      </c>
      <c r="AR550" s="104">
        <f t="shared" si="1008"/>
        <v>0</v>
      </c>
      <c r="AS550" s="104">
        <f t="shared" si="1009"/>
        <v>0</v>
      </c>
      <c r="AT550" s="104">
        <f t="shared" si="1013"/>
        <v>0</v>
      </c>
      <c r="AU550" s="108">
        <f t="shared" si="1010"/>
        <v>0</v>
      </c>
      <c r="AV550" s="108"/>
      <c r="AW550" s="108"/>
      <c r="AX550" s="108"/>
      <c r="AY550" s="108"/>
      <c r="AZ550" s="108"/>
      <c r="BA550" s="109">
        <f t="shared" si="1011"/>
        <v>0</v>
      </c>
    </row>
    <row r="551" spans="1:53" ht="14.1" customHeight="1" outlineLevel="2" x14ac:dyDescent="0.2">
      <c r="A551" s="68"/>
      <c r="B551" s="94"/>
      <c r="C551" s="95"/>
      <c r="D551" s="110"/>
      <c r="E551" s="110"/>
      <c r="F551" s="110"/>
      <c r="G551" s="111"/>
      <c r="H551" s="112" t="s">
        <v>179</v>
      </c>
      <c r="I551" s="100"/>
      <c r="J551" s="101"/>
      <c r="K551" s="101"/>
      <c r="L551" s="102" t="str">
        <f>IF(I551&lt;&gt;0,((VLOOKUP(I551,'1. Standard_Cost'!$B$4:$D$8,2)+VLOOKUP(I551,'1. Standard_Cost'!$B$4:$D$8,3))*J551*K551),"0")</f>
        <v>0</v>
      </c>
      <c r="M551" s="102">
        <f>L551*'1. Standard_Cost'!F137</f>
        <v>0</v>
      </c>
      <c r="N551" s="103"/>
      <c r="O551" s="103"/>
      <c r="P551" s="103"/>
      <c r="Q551" s="103"/>
      <c r="R551" s="104">
        <f>+N551*P551*'1. Standard_Cost'!$B$12</f>
        <v>0</v>
      </c>
      <c r="S551" s="104">
        <f>+N551*O551*P551*'1. Standard_Cost'!$C$12</f>
        <v>0</v>
      </c>
      <c r="T551" s="104">
        <f>+N551*P551*Q551*'1. Standard_Cost'!$D$12</f>
        <v>0</v>
      </c>
      <c r="U551" s="104">
        <f>+N551*O551*'1. Standard_Cost'!$E$12</f>
        <v>0</v>
      </c>
      <c r="V551" s="103"/>
      <c r="W551" s="103"/>
      <c r="X551" s="103"/>
      <c r="Y551" s="104">
        <f>+V551*((X551*'1. Standard_Cost'!$B$16)+(W551*X551*'1. Standard_Cost'!$C$16))</f>
        <v>0</v>
      </c>
      <c r="Z551" s="103"/>
      <c r="AA551" s="103"/>
      <c r="AB551" s="104">
        <f>+Z551*'1. Standard_Cost'!$B$20+AA551*'1. Standard_Cost'!$C$20</f>
        <v>0</v>
      </c>
      <c r="AC551" s="105"/>
      <c r="AD551" s="106"/>
      <c r="AE551" s="104">
        <f>SUM(AD551,AC551,AB551,Y551,U551,T551,S551,R551)*'1. Standard_Cost'!B161</f>
        <v>0</v>
      </c>
      <c r="AF551" s="104">
        <f t="shared" si="1012"/>
        <v>0</v>
      </c>
      <c r="AG551" s="103"/>
      <c r="AH551" s="103"/>
      <c r="AI551" s="103"/>
      <c r="AJ551" s="107"/>
      <c r="AK551" s="107"/>
      <c r="AL551" s="107"/>
      <c r="AM551" s="104">
        <f>AG551*'1. Standard_Cost'!B157+'Incremental_Cost Year 2021'!AH558*'1. Standard_Cost'!C157+'Incremental_Cost Year 2021'!AI558*'1. Standard_Cost'!D157+'Incremental_Cost Year 2021'!AJ558+'Incremental_Cost Year 2021'!AL558+AK551</f>
        <v>0</v>
      </c>
      <c r="AN551" s="104">
        <f>AM551*'1. Standard_Cost'!C161</f>
        <v>0</v>
      </c>
      <c r="AO551" s="107"/>
      <c r="AQ551" s="104">
        <f t="shared" si="1007"/>
        <v>0</v>
      </c>
      <c r="AR551" s="104">
        <f t="shared" si="1008"/>
        <v>0</v>
      </c>
      <c r="AS551" s="104">
        <f t="shared" si="1009"/>
        <v>0</v>
      </c>
      <c r="AT551" s="104">
        <f t="shared" si="1013"/>
        <v>0</v>
      </c>
      <c r="AU551" s="108">
        <f t="shared" si="1010"/>
        <v>0</v>
      </c>
      <c r="AV551" s="108"/>
      <c r="AW551" s="108"/>
      <c r="AX551" s="108"/>
      <c r="AY551" s="108"/>
      <c r="AZ551" s="108"/>
      <c r="BA551" s="109">
        <f t="shared" si="1011"/>
        <v>0</v>
      </c>
    </row>
    <row r="552" spans="1:53" ht="24.6" customHeight="1" outlineLevel="1" x14ac:dyDescent="0.2">
      <c r="A552" s="68"/>
      <c r="B552" s="141"/>
      <c r="C552" s="95"/>
      <c r="D552" s="113" t="s">
        <v>48</v>
      </c>
      <c r="E552" s="113" t="s">
        <v>681</v>
      </c>
      <c r="F552" s="114" t="s">
        <v>154</v>
      </c>
      <c r="G552" s="115" t="s">
        <v>155</v>
      </c>
      <c r="H552" s="122" t="s">
        <v>366</v>
      </c>
      <c r="I552" s="117"/>
      <c r="J552" s="117"/>
      <c r="K552" s="117"/>
      <c r="L552" s="118">
        <f>SUM(L548:L551)</f>
        <v>0</v>
      </c>
      <c r="M552" s="118">
        <f>SUM(M548:M551)</f>
        <v>0</v>
      </c>
      <c r="N552" s="117"/>
      <c r="O552" s="117"/>
      <c r="P552" s="117"/>
      <c r="Q552" s="117"/>
      <c r="R552" s="119">
        <f>SUM(R548:R551)</f>
        <v>0</v>
      </c>
      <c r="S552" s="119">
        <f>SUM(S548:S551)</f>
        <v>0</v>
      </c>
      <c r="T552" s="119">
        <f>SUM(T548:T551)</f>
        <v>0</v>
      </c>
      <c r="U552" s="119">
        <f>SUM(U548:U551)</f>
        <v>0</v>
      </c>
      <c r="V552" s="117"/>
      <c r="W552" s="117"/>
      <c r="X552" s="117"/>
      <c r="Y552" s="118">
        <f>SUM(Y548:Y551)</f>
        <v>0</v>
      </c>
      <c r="Z552" s="117"/>
      <c r="AA552" s="117"/>
      <c r="AB552" s="118">
        <f t="shared" ref="AB552:AF552" si="1014">SUM(AB548:AB551)</f>
        <v>0</v>
      </c>
      <c r="AC552" s="118">
        <f t="shared" si="1014"/>
        <v>0</v>
      </c>
      <c r="AD552" s="118">
        <f t="shared" si="1014"/>
        <v>0</v>
      </c>
      <c r="AE552" s="118">
        <f t="shared" si="1014"/>
        <v>0</v>
      </c>
      <c r="AF552" s="118">
        <f t="shared" si="1014"/>
        <v>0</v>
      </c>
      <c r="AG552" s="117"/>
      <c r="AH552" s="117"/>
      <c r="AI552" s="117"/>
      <c r="AJ552" s="119">
        <f>SUM(AJ548:AJ551)</f>
        <v>0</v>
      </c>
      <c r="AK552" s="119">
        <f t="shared" ref="AK552:AN552" si="1015">SUM(AK548:AK551)</f>
        <v>0</v>
      </c>
      <c r="AL552" s="119">
        <f t="shared" si="1015"/>
        <v>0</v>
      </c>
      <c r="AM552" s="119">
        <f t="shared" si="1015"/>
        <v>0</v>
      </c>
      <c r="AN552" s="119">
        <f t="shared" si="1015"/>
        <v>0</v>
      </c>
      <c r="AO552" s="116"/>
      <c r="AP552" s="120"/>
      <c r="AQ552" s="121">
        <f t="shared" ref="AQ552:BA552" si="1016">SUM(AQ548:AQ551)</f>
        <v>0</v>
      </c>
      <c r="AR552" s="121">
        <f t="shared" si="1016"/>
        <v>0</v>
      </c>
      <c r="AS552" s="121">
        <f t="shared" si="1016"/>
        <v>0</v>
      </c>
      <c r="AT552" s="121">
        <f t="shared" si="1016"/>
        <v>0</v>
      </c>
      <c r="AU552" s="121">
        <f t="shared" si="1016"/>
        <v>0</v>
      </c>
      <c r="AV552" s="121">
        <f t="shared" si="1016"/>
        <v>0</v>
      </c>
      <c r="AW552" s="121">
        <f t="shared" si="1016"/>
        <v>0</v>
      </c>
      <c r="AX552" s="121">
        <f t="shared" si="1016"/>
        <v>0</v>
      </c>
      <c r="AY552" s="121">
        <f t="shared" si="1016"/>
        <v>0</v>
      </c>
      <c r="AZ552" s="121">
        <f t="shared" si="1016"/>
        <v>0</v>
      </c>
      <c r="BA552" s="121">
        <f t="shared" si="1016"/>
        <v>0</v>
      </c>
    </row>
    <row r="553" spans="1:53" ht="14.1" customHeight="1" outlineLevel="2" x14ac:dyDescent="0.2">
      <c r="A553" s="68"/>
      <c r="B553" s="94"/>
      <c r="C553" s="95"/>
      <c r="D553" s="96"/>
      <c r="E553" s="96"/>
      <c r="F553" s="97"/>
      <c r="G553" s="98"/>
      <c r="H553" s="99" t="s">
        <v>49</v>
      </c>
      <c r="I553" s="100"/>
      <c r="J553" s="101"/>
      <c r="K553" s="101"/>
      <c r="L553" s="102" t="str">
        <f>IF(I553&lt;&gt;0,((VLOOKUP(I553,'1. Standard_Cost'!$B$4:$D$8,2)+VLOOKUP(I553,'1. Standard_Cost'!$B$4:$D$8,3))*J553*K553),"0")</f>
        <v>0</v>
      </c>
      <c r="M553" s="102">
        <f>L553*'1. Standard_Cost'!F142</f>
        <v>0</v>
      </c>
      <c r="N553" s="103"/>
      <c r="O553" s="103"/>
      <c r="P553" s="103"/>
      <c r="Q553" s="103"/>
      <c r="R553" s="104">
        <f>+N553*P553*'1. Standard_Cost'!$B$12</f>
        <v>0</v>
      </c>
      <c r="S553" s="104">
        <f>+N553*O553*P553*'1. Standard_Cost'!$C$12</f>
        <v>0</v>
      </c>
      <c r="T553" s="104">
        <f>+N553*P553*Q553*'1. Standard_Cost'!$D$12</f>
        <v>0</v>
      </c>
      <c r="U553" s="104">
        <f>+N553*O553*'1. Standard_Cost'!$E$12</f>
        <v>0</v>
      </c>
      <c r="V553" s="103"/>
      <c r="W553" s="103"/>
      <c r="X553" s="103"/>
      <c r="Y553" s="104">
        <f>+V553*((X553*'1. Standard_Cost'!$B$16)+(W553*X553*'1. Standard_Cost'!$C$16))</f>
        <v>0</v>
      </c>
      <c r="Z553" s="103"/>
      <c r="AA553" s="103"/>
      <c r="AB553" s="104">
        <f>+Z553*'1. Standard_Cost'!$B$20+AA553*'1. Standard_Cost'!$C$20</f>
        <v>0</v>
      </c>
      <c r="AC553" s="105"/>
      <c r="AD553" s="106"/>
      <c r="AE553" s="104">
        <f>SUM(AD553,AC553,AB553,Y553,U553,T553,S553,R553)*'1. Standard_Cost'!B166</f>
        <v>0</v>
      </c>
      <c r="AF553" s="104">
        <f>SUM(AD553,AE553)</f>
        <v>0</v>
      </c>
      <c r="AG553" s="103"/>
      <c r="AH553" s="103"/>
      <c r="AI553" s="103"/>
      <c r="AJ553" s="107"/>
      <c r="AK553" s="107"/>
      <c r="AL553" s="107"/>
      <c r="AM553" s="104">
        <f>AG553*'1. Standard_Cost'!B162+'Incremental_Cost Year 2021'!AH560*'1. Standard_Cost'!C162+'Incremental_Cost Year 2021'!AI560*'1. Standard_Cost'!D162+'Incremental_Cost Year 2021'!AJ560+'Incremental_Cost Year 2021'!AL560+AK553</f>
        <v>0</v>
      </c>
      <c r="AN553" s="104">
        <f>AM553*'1. Standard_Cost'!C166</f>
        <v>0</v>
      </c>
      <c r="AO553" s="107"/>
      <c r="AQ553" s="104">
        <f t="shared" ref="AQ553:AQ556" si="1017">L553+M553</f>
        <v>0</v>
      </c>
      <c r="AR553" s="104">
        <f t="shared" ref="AR553:AR556" si="1018">AF553</f>
        <v>0</v>
      </c>
      <c r="AS553" s="104">
        <f t="shared" ref="AS553:AS556" si="1019">AM553+AN553</f>
        <v>0</v>
      </c>
      <c r="AT553" s="104">
        <f>SUM(AQ553,AR553,AS553)</f>
        <v>0</v>
      </c>
      <c r="AU553" s="108">
        <f t="shared" ref="AU553:AU556" si="1020">AT553</f>
        <v>0</v>
      </c>
      <c r="AV553" s="108"/>
      <c r="AW553" s="108"/>
      <c r="AX553" s="108"/>
      <c r="AY553" s="108"/>
      <c r="AZ553" s="108"/>
      <c r="BA553" s="109">
        <f t="shared" ref="BA553:BA556" si="1021">SUM(AU553:AZ553)-AT553</f>
        <v>0</v>
      </c>
    </row>
    <row r="554" spans="1:53" ht="14.1" customHeight="1" outlineLevel="2" x14ac:dyDescent="0.2">
      <c r="A554" s="68"/>
      <c r="B554" s="94"/>
      <c r="C554" s="95"/>
      <c r="D554" s="110"/>
      <c r="E554" s="110"/>
      <c r="F554" s="110"/>
      <c r="G554" s="111"/>
      <c r="H554" s="99" t="s">
        <v>50</v>
      </c>
      <c r="I554" s="100"/>
      <c r="J554" s="101"/>
      <c r="K554" s="101"/>
      <c r="L554" s="102" t="str">
        <f>IF(I554&lt;&gt;0,((VLOOKUP(I554,'1. Standard_Cost'!$B$4:$D$8,2)+VLOOKUP(I554,'1. Standard_Cost'!$B$4:$D$8,3))*J554*K554),"0")</f>
        <v>0</v>
      </c>
      <c r="M554" s="102">
        <f>L554*'1. Standard_Cost'!F142</f>
        <v>0</v>
      </c>
      <c r="N554" s="103"/>
      <c r="O554" s="103"/>
      <c r="P554" s="103"/>
      <c r="Q554" s="103"/>
      <c r="R554" s="104">
        <f>+N554*P554*'1. Standard_Cost'!$B$12</f>
        <v>0</v>
      </c>
      <c r="S554" s="104">
        <f>+N554*O554*P554*'1. Standard_Cost'!$C$12</f>
        <v>0</v>
      </c>
      <c r="T554" s="104">
        <f>+N554*P554*Q554*'1. Standard_Cost'!$D$12</f>
        <v>0</v>
      </c>
      <c r="U554" s="104">
        <f>+N554*O554*'1. Standard_Cost'!$E$12</f>
        <v>0</v>
      </c>
      <c r="V554" s="103"/>
      <c r="W554" s="103"/>
      <c r="X554" s="103"/>
      <c r="Y554" s="104">
        <f>+V554*((X554*'1. Standard_Cost'!$B$16)+(W554*X554*'1. Standard_Cost'!$C$16))</f>
        <v>0</v>
      </c>
      <c r="Z554" s="103"/>
      <c r="AA554" s="103"/>
      <c r="AB554" s="104">
        <f>+Z554*'1. Standard_Cost'!$B$20+AA554*'1. Standard_Cost'!$C$20</f>
        <v>0</v>
      </c>
      <c r="AC554" s="105"/>
      <c r="AD554" s="106"/>
      <c r="AE554" s="104">
        <f>SUM(AD554,AC554,AB554,Y554,U554,T554,S554,R554)*'1. Standard_Cost'!B166</f>
        <v>0</v>
      </c>
      <c r="AF554" s="104">
        <f t="shared" ref="AF554:AF556" si="1022">SUM(AD554,AE554)</f>
        <v>0</v>
      </c>
      <c r="AG554" s="103"/>
      <c r="AH554" s="103">
        <v>0</v>
      </c>
      <c r="AI554" s="103">
        <v>0</v>
      </c>
      <c r="AJ554" s="107"/>
      <c r="AK554" s="107"/>
      <c r="AL554" s="107"/>
      <c r="AM554" s="104">
        <f>AG554*'1. Standard_Cost'!B162+'Incremental_Cost Year 2021'!AH561*'1. Standard_Cost'!C162+'Incremental_Cost Year 2021'!AI561*'1. Standard_Cost'!D162+'Incremental_Cost Year 2021'!AJ561+'Incremental_Cost Year 2021'!AL561+AK554</f>
        <v>0</v>
      </c>
      <c r="AN554" s="104">
        <f>AM554*'1. Standard_Cost'!C166</f>
        <v>0</v>
      </c>
      <c r="AO554" s="107"/>
      <c r="AQ554" s="104">
        <f t="shared" si="1017"/>
        <v>0</v>
      </c>
      <c r="AR554" s="104">
        <f t="shared" si="1018"/>
        <v>0</v>
      </c>
      <c r="AS554" s="104">
        <f t="shared" si="1019"/>
        <v>0</v>
      </c>
      <c r="AT554" s="104">
        <f t="shared" ref="AT554:AT556" si="1023">SUM(AQ554,AR554,AS554)</f>
        <v>0</v>
      </c>
      <c r="AU554" s="108">
        <f t="shared" si="1020"/>
        <v>0</v>
      </c>
      <c r="AV554" s="108">
        <v>0</v>
      </c>
      <c r="AW554" s="108"/>
      <c r="AX554" s="108"/>
      <c r="AY554" s="108"/>
      <c r="AZ554" s="108"/>
      <c r="BA554" s="109">
        <f t="shared" si="1021"/>
        <v>0</v>
      </c>
    </row>
    <row r="555" spans="1:53" ht="14.1" customHeight="1" outlineLevel="2" x14ac:dyDescent="0.2">
      <c r="A555" s="68"/>
      <c r="B555" s="94"/>
      <c r="C555" s="95"/>
      <c r="D555" s="110"/>
      <c r="E555" s="110"/>
      <c r="F555" s="110"/>
      <c r="G555" s="111"/>
      <c r="H555" s="99" t="s">
        <v>51</v>
      </c>
      <c r="I555" s="100"/>
      <c r="J555" s="101"/>
      <c r="K555" s="101"/>
      <c r="L555" s="102" t="str">
        <f>IF(I555&lt;&gt;0,((VLOOKUP(I555,'1. Standard_Cost'!$B$4:$D$8,2)+VLOOKUP(I555,'1. Standard_Cost'!$B$4:$D$8,3))*J555*K555),"0")</f>
        <v>0</v>
      </c>
      <c r="M555" s="102">
        <f>L555*'1. Standard_Cost'!F142</f>
        <v>0</v>
      </c>
      <c r="N555" s="103"/>
      <c r="O555" s="103"/>
      <c r="P555" s="103"/>
      <c r="Q555" s="103"/>
      <c r="R555" s="104">
        <f>+N555*P555*'1. Standard_Cost'!$B$12</f>
        <v>0</v>
      </c>
      <c r="S555" s="104">
        <f>+N555*O555*P555*'1. Standard_Cost'!$C$12</f>
        <v>0</v>
      </c>
      <c r="T555" s="104">
        <f>+N555*P555*Q555*'1. Standard_Cost'!$D$12</f>
        <v>0</v>
      </c>
      <c r="U555" s="104">
        <f>+N555*O555*'1. Standard_Cost'!$E$12</f>
        <v>0</v>
      </c>
      <c r="V555" s="103"/>
      <c r="W555" s="103"/>
      <c r="X555" s="103"/>
      <c r="Y555" s="104">
        <f>+V555*((X555*'1. Standard_Cost'!$B$16)+(W555*X555*'1. Standard_Cost'!$C$16))</f>
        <v>0</v>
      </c>
      <c r="Z555" s="103"/>
      <c r="AA555" s="103"/>
      <c r="AB555" s="104">
        <f>+Z555*'1. Standard_Cost'!$B$20+AA555*'1. Standard_Cost'!$C$20</f>
        <v>0</v>
      </c>
      <c r="AC555" s="105"/>
      <c r="AD555" s="106"/>
      <c r="AE555" s="104">
        <f>SUM(AD555,AC555,AB555,Y555,U555,T555,S555,R555)*'1. Standard_Cost'!B166</f>
        <v>0</v>
      </c>
      <c r="AF555" s="104">
        <f t="shared" si="1022"/>
        <v>0</v>
      </c>
      <c r="AG555" s="103"/>
      <c r="AH555" s="103"/>
      <c r="AI555" s="103"/>
      <c r="AJ555" s="107"/>
      <c r="AK555" s="107"/>
      <c r="AL555" s="107"/>
      <c r="AM555" s="104">
        <f>AG555*'1. Standard_Cost'!B162+'Incremental_Cost Year 2021'!AH562*'1. Standard_Cost'!C162+'Incremental_Cost Year 2021'!AI562*'1. Standard_Cost'!D162+'Incremental_Cost Year 2021'!AJ562+'Incremental_Cost Year 2021'!AL562+AK555</f>
        <v>0</v>
      </c>
      <c r="AN555" s="104">
        <f>AM555*'1. Standard_Cost'!C166</f>
        <v>0</v>
      </c>
      <c r="AO555" s="107"/>
      <c r="AQ555" s="104">
        <f t="shared" si="1017"/>
        <v>0</v>
      </c>
      <c r="AR555" s="104">
        <f t="shared" si="1018"/>
        <v>0</v>
      </c>
      <c r="AS555" s="104">
        <f t="shared" si="1019"/>
        <v>0</v>
      </c>
      <c r="AT555" s="104">
        <f t="shared" si="1023"/>
        <v>0</v>
      </c>
      <c r="AU555" s="108">
        <f t="shared" si="1020"/>
        <v>0</v>
      </c>
      <c r="AV555" s="108"/>
      <c r="AW555" s="108"/>
      <c r="AX555" s="108"/>
      <c r="AY555" s="108"/>
      <c r="AZ555" s="108"/>
      <c r="BA555" s="109">
        <f t="shared" si="1021"/>
        <v>0</v>
      </c>
    </row>
    <row r="556" spans="1:53" ht="14.1" customHeight="1" outlineLevel="2" x14ac:dyDescent="0.2">
      <c r="A556" s="68"/>
      <c r="B556" s="94"/>
      <c r="C556" s="95"/>
      <c r="D556" s="110"/>
      <c r="E556" s="110"/>
      <c r="F556" s="110"/>
      <c r="G556" s="111"/>
      <c r="H556" s="112" t="s">
        <v>179</v>
      </c>
      <c r="I556" s="100"/>
      <c r="J556" s="101"/>
      <c r="K556" s="101"/>
      <c r="L556" s="102" t="str">
        <f>IF(I556&lt;&gt;0,((VLOOKUP(I556,'1. Standard_Cost'!$B$4:$D$8,2)+VLOOKUP(I556,'1. Standard_Cost'!$B$4:$D$8,3))*J556*K556),"0")</f>
        <v>0</v>
      </c>
      <c r="M556" s="102">
        <f>L556*'1. Standard_Cost'!F142</f>
        <v>0</v>
      </c>
      <c r="N556" s="103"/>
      <c r="O556" s="103"/>
      <c r="P556" s="103"/>
      <c r="Q556" s="103"/>
      <c r="R556" s="104">
        <f>+N556*P556*'1. Standard_Cost'!$B$12</f>
        <v>0</v>
      </c>
      <c r="S556" s="104">
        <f>+N556*O556*P556*'1. Standard_Cost'!$C$12</f>
        <v>0</v>
      </c>
      <c r="T556" s="104">
        <f>+N556*P556*Q556*'1. Standard_Cost'!$D$12</f>
        <v>0</v>
      </c>
      <c r="U556" s="104">
        <f>+N556*O556*'1. Standard_Cost'!$E$12</f>
        <v>0</v>
      </c>
      <c r="V556" s="103"/>
      <c r="W556" s="103"/>
      <c r="X556" s="103"/>
      <c r="Y556" s="104">
        <f>+V556*((X556*'1. Standard_Cost'!$B$16)+(W556*X556*'1. Standard_Cost'!$C$16))</f>
        <v>0</v>
      </c>
      <c r="Z556" s="103"/>
      <c r="AA556" s="103"/>
      <c r="AB556" s="104">
        <f>+Z556*'1. Standard_Cost'!$B$20+AA556*'1. Standard_Cost'!$C$20</f>
        <v>0</v>
      </c>
      <c r="AC556" s="105"/>
      <c r="AD556" s="106"/>
      <c r="AE556" s="104">
        <f>SUM(AD556,AC556,AB556,Y556,U556,T556,S556,R556)*'1. Standard_Cost'!B166</f>
        <v>0</v>
      </c>
      <c r="AF556" s="104">
        <f t="shared" si="1022"/>
        <v>0</v>
      </c>
      <c r="AG556" s="103"/>
      <c r="AH556" s="103"/>
      <c r="AI556" s="103"/>
      <c r="AJ556" s="107"/>
      <c r="AK556" s="107"/>
      <c r="AL556" s="107"/>
      <c r="AM556" s="104">
        <f>AG556*'1. Standard_Cost'!B162+'Incremental_Cost Year 2021'!AH563*'1. Standard_Cost'!C162+'Incremental_Cost Year 2021'!AI563*'1. Standard_Cost'!D162+'Incremental_Cost Year 2021'!AJ563+'Incremental_Cost Year 2021'!AL563+AK556</f>
        <v>0</v>
      </c>
      <c r="AN556" s="104">
        <f>AM556*'1. Standard_Cost'!C166</f>
        <v>0</v>
      </c>
      <c r="AO556" s="107"/>
      <c r="AQ556" s="104">
        <f t="shared" si="1017"/>
        <v>0</v>
      </c>
      <c r="AR556" s="104">
        <f t="shared" si="1018"/>
        <v>0</v>
      </c>
      <c r="AS556" s="104">
        <f t="shared" si="1019"/>
        <v>0</v>
      </c>
      <c r="AT556" s="104">
        <f t="shared" si="1023"/>
        <v>0</v>
      </c>
      <c r="AU556" s="108">
        <f t="shared" si="1020"/>
        <v>0</v>
      </c>
      <c r="AV556" s="108"/>
      <c r="AW556" s="108"/>
      <c r="AX556" s="108"/>
      <c r="AY556" s="108"/>
      <c r="AZ556" s="108"/>
      <c r="BA556" s="109">
        <f t="shared" si="1021"/>
        <v>0</v>
      </c>
    </row>
    <row r="557" spans="1:53" ht="24.6" customHeight="1" outlineLevel="1" x14ac:dyDescent="0.2">
      <c r="A557" s="68"/>
      <c r="B557" s="141"/>
      <c r="C557" s="95"/>
      <c r="D557" s="113" t="s">
        <v>48</v>
      </c>
      <c r="E557" s="113" t="s">
        <v>367</v>
      </c>
      <c r="F557" s="114" t="s">
        <v>154</v>
      </c>
      <c r="G557" s="115" t="s">
        <v>155</v>
      </c>
      <c r="H557" s="122" t="s">
        <v>368</v>
      </c>
      <c r="I557" s="117"/>
      <c r="J557" s="117"/>
      <c r="K557" s="117"/>
      <c r="L557" s="118">
        <f>SUM(L553:L556)</f>
        <v>0</v>
      </c>
      <c r="M557" s="118">
        <f>SUM(M553:M556)</f>
        <v>0</v>
      </c>
      <c r="N557" s="117"/>
      <c r="O557" s="117"/>
      <c r="P557" s="117"/>
      <c r="Q557" s="117"/>
      <c r="R557" s="119">
        <f>SUM(R553:R556)</f>
        <v>0</v>
      </c>
      <c r="S557" s="119">
        <f>SUM(S553:S556)</f>
        <v>0</v>
      </c>
      <c r="T557" s="119">
        <f>SUM(T553:T556)</f>
        <v>0</v>
      </c>
      <c r="U557" s="119">
        <f>SUM(U553:U556)</f>
        <v>0</v>
      </c>
      <c r="V557" s="117"/>
      <c r="W557" s="117"/>
      <c r="X557" s="117"/>
      <c r="Y557" s="118">
        <f>SUM(Y553:Y556)</f>
        <v>0</v>
      </c>
      <c r="Z557" s="117"/>
      <c r="AA557" s="117"/>
      <c r="AB557" s="118">
        <f t="shared" ref="AB557:AF557" si="1024">SUM(AB553:AB556)</f>
        <v>0</v>
      </c>
      <c r="AC557" s="118">
        <f t="shared" si="1024"/>
        <v>0</v>
      </c>
      <c r="AD557" s="118">
        <f t="shared" si="1024"/>
        <v>0</v>
      </c>
      <c r="AE557" s="118">
        <f t="shared" si="1024"/>
        <v>0</v>
      </c>
      <c r="AF557" s="118">
        <f t="shared" si="1024"/>
        <v>0</v>
      </c>
      <c r="AG557" s="117"/>
      <c r="AH557" s="117"/>
      <c r="AI557" s="117"/>
      <c r="AJ557" s="119">
        <f>SUM(AJ553:AJ556)</f>
        <v>0</v>
      </c>
      <c r="AK557" s="119">
        <f t="shared" ref="AK557:AN557" si="1025">SUM(AK553:AK556)</f>
        <v>0</v>
      </c>
      <c r="AL557" s="119">
        <f t="shared" si="1025"/>
        <v>0</v>
      </c>
      <c r="AM557" s="119">
        <f t="shared" si="1025"/>
        <v>0</v>
      </c>
      <c r="AN557" s="119">
        <f t="shared" si="1025"/>
        <v>0</v>
      </c>
      <c r="AO557" s="116"/>
      <c r="AP557" s="120"/>
      <c r="AQ557" s="121">
        <f t="shared" ref="AQ557:BA557" si="1026">SUM(AQ553:AQ556)</f>
        <v>0</v>
      </c>
      <c r="AR557" s="121">
        <f t="shared" si="1026"/>
        <v>0</v>
      </c>
      <c r="AS557" s="121">
        <f t="shared" si="1026"/>
        <v>0</v>
      </c>
      <c r="AT557" s="121">
        <f t="shared" si="1026"/>
        <v>0</v>
      </c>
      <c r="AU557" s="121">
        <f t="shared" si="1026"/>
        <v>0</v>
      </c>
      <c r="AV557" s="121">
        <f t="shared" si="1026"/>
        <v>0</v>
      </c>
      <c r="AW557" s="121">
        <f t="shared" si="1026"/>
        <v>0</v>
      </c>
      <c r="AX557" s="121">
        <f t="shared" si="1026"/>
        <v>0</v>
      </c>
      <c r="AY557" s="121">
        <f t="shared" si="1026"/>
        <v>0</v>
      </c>
      <c r="AZ557" s="121">
        <f t="shared" si="1026"/>
        <v>0</v>
      </c>
      <c r="BA557" s="121">
        <f t="shared" si="1026"/>
        <v>0</v>
      </c>
    </row>
    <row r="558" spans="1:53" ht="14.1" customHeight="1" outlineLevel="2" x14ac:dyDescent="0.2">
      <c r="A558" s="68"/>
      <c r="B558" s="94"/>
      <c r="C558" s="95"/>
      <c r="D558" s="96"/>
      <c r="E558" s="96"/>
      <c r="F558" s="97"/>
      <c r="G558" s="98"/>
      <c r="H558" s="99" t="s">
        <v>49</v>
      </c>
      <c r="I558" s="100"/>
      <c r="J558" s="101"/>
      <c r="K558" s="101"/>
      <c r="L558" s="102" t="str">
        <f>IF(I558&lt;&gt;0,((VLOOKUP(I558,'1. Standard_Cost'!$B$4:$D$8,2)+VLOOKUP(I558,'1. Standard_Cost'!$B$4:$D$8,3))*J558*K558),"0")</f>
        <v>0</v>
      </c>
      <c r="M558" s="102">
        <f>L558*'1. Standard_Cost'!F147</f>
        <v>0</v>
      </c>
      <c r="N558" s="103"/>
      <c r="O558" s="103"/>
      <c r="P558" s="103"/>
      <c r="Q558" s="103"/>
      <c r="R558" s="104">
        <f>+N558*P558*'1. Standard_Cost'!$B$12</f>
        <v>0</v>
      </c>
      <c r="S558" s="104">
        <f>+N558*O558*P558*'1. Standard_Cost'!$C$12</f>
        <v>0</v>
      </c>
      <c r="T558" s="104">
        <f>+N558*P558*Q558*'1. Standard_Cost'!$D$12</f>
        <v>0</v>
      </c>
      <c r="U558" s="104">
        <f>+N558*O558*'1. Standard_Cost'!$E$12</f>
        <v>0</v>
      </c>
      <c r="V558" s="103"/>
      <c r="W558" s="103"/>
      <c r="X558" s="103"/>
      <c r="Y558" s="104">
        <f>+V558*((X558*'1. Standard_Cost'!$B$16)+(W558*X558*'1. Standard_Cost'!$C$16))</f>
        <v>0</v>
      </c>
      <c r="Z558" s="103"/>
      <c r="AA558" s="103"/>
      <c r="AB558" s="104">
        <f>+Z558*'1. Standard_Cost'!$B$20+AA558*'1. Standard_Cost'!$C$20</f>
        <v>0</v>
      </c>
      <c r="AC558" s="105"/>
      <c r="AD558" s="106"/>
      <c r="AE558" s="104">
        <f>SUM(AD558,AC558,AB558,Y558,U558,T558,S558,R558)*'1. Standard_Cost'!B171</f>
        <v>0</v>
      </c>
      <c r="AF558" s="104">
        <f>SUM(AD558,AE558)</f>
        <v>0</v>
      </c>
      <c r="AG558" s="103"/>
      <c r="AH558" s="103"/>
      <c r="AI558" s="103"/>
      <c r="AJ558" s="107"/>
      <c r="AK558" s="107"/>
      <c r="AL558" s="107"/>
      <c r="AM558" s="104">
        <f>AG558*'1. Standard_Cost'!B167+'Incremental_Cost Year 2021'!AH565*'1. Standard_Cost'!C167+'Incremental_Cost Year 2021'!AI565*'1. Standard_Cost'!D167+'Incremental_Cost Year 2021'!AJ565+'Incremental_Cost Year 2021'!AL565+AK558</f>
        <v>0</v>
      </c>
      <c r="AN558" s="104">
        <f>AM558*'1. Standard_Cost'!C171</f>
        <v>0</v>
      </c>
      <c r="AO558" s="107"/>
      <c r="AQ558" s="104">
        <f t="shared" ref="AQ558:AQ561" si="1027">L558+M558</f>
        <v>0</v>
      </c>
      <c r="AR558" s="104">
        <f t="shared" ref="AR558:AR561" si="1028">AF558</f>
        <v>0</v>
      </c>
      <c r="AS558" s="104">
        <f t="shared" ref="AS558:AS561" si="1029">AM558+AN558</f>
        <v>0</v>
      </c>
      <c r="AT558" s="104">
        <f>SUM(AQ558,AR558,AS558)</f>
        <v>0</v>
      </c>
      <c r="AU558" s="108">
        <f t="shared" ref="AU558:AU561" si="1030">AT558</f>
        <v>0</v>
      </c>
      <c r="AV558" s="108"/>
      <c r="AW558" s="108"/>
      <c r="AX558" s="108"/>
      <c r="AY558" s="108"/>
      <c r="AZ558" s="108"/>
      <c r="BA558" s="109">
        <f t="shared" ref="BA558:BA561" si="1031">SUM(AU558:AZ558)-AT558</f>
        <v>0</v>
      </c>
    </row>
    <row r="559" spans="1:53" ht="14.1" customHeight="1" outlineLevel="2" x14ac:dyDescent="0.2">
      <c r="A559" s="68"/>
      <c r="B559" s="94"/>
      <c r="C559" s="95"/>
      <c r="D559" s="110"/>
      <c r="E559" s="110"/>
      <c r="F559" s="110"/>
      <c r="G559" s="111"/>
      <c r="H559" s="99" t="s">
        <v>50</v>
      </c>
      <c r="I559" s="100"/>
      <c r="J559" s="101"/>
      <c r="K559" s="101"/>
      <c r="L559" s="102" t="str">
        <f>IF(I559&lt;&gt;0,((VLOOKUP(I559,'1. Standard_Cost'!$B$4:$D$8,2)+VLOOKUP(I559,'1. Standard_Cost'!$B$4:$D$8,3))*J559*K559),"0")</f>
        <v>0</v>
      </c>
      <c r="M559" s="102">
        <f>L559*'1. Standard_Cost'!F147</f>
        <v>0</v>
      </c>
      <c r="N559" s="103"/>
      <c r="O559" s="103"/>
      <c r="P559" s="103"/>
      <c r="Q559" s="103"/>
      <c r="R559" s="104">
        <f>+N559*P559*'1. Standard_Cost'!$B$12</f>
        <v>0</v>
      </c>
      <c r="S559" s="104">
        <f>+N559*O559*P559*'1. Standard_Cost'!$C$12</f>
        <v>0</v>
      </c>
      <c r="T559" s="104">
        <f>+N559*P559*Q559*'1. Standard_Cost'!$D$12</f>
        <v>0</v>
      </c>
      <c r="U559" s="104">
        <f>+N559*O559*'1. Standard_Cost'!$E$12</f>
        <v>0</v>
      </c>
      <c r="V559" s="103"/>
      <c r="W559" s="103"/>
      <c r="X559" s="103"/>
      <c r="Y559" s="104">
        <f>+V559*((X559*'1. Standard_Cost'!$B$16)+(W559*X559*'1. Standard_Cost'!$C$16))</f>
        <v>0</v>
      </c>
      <c r="Z559" s="103"/>
      <c r="AA559" s="103"/>
      <c r="AB559" s="104">
        <f>+Z559*'1. Standard_Cost'!$B$20+AA559*'1. Standard_Cost'!$C$20</f>
        <v>0</v>
      </c>
      <c r="AC559" s="105"/>
      <c r="AD559" s="106"/>
      <c r="AE559" s="104">
        <f>SUM(AD559,AC559,AB559,Y559,U559,T559,S559,R559)*'1. Standard_Cost'!B171</f>
        <v>0</v>
      </c>
      <c r="AF559" s="104">
        <f t="shared" ref="AF559:AF561" si="1032">SUM(AD559,AE559)</f>
        <v>0</v>
      </c>
      <c r="AG559" s="103"/>
      <c r="AH559" s="103">
        <v>0</v>
      </c>
      <c r="AI559" s="103">
        <v>0</v>
      </c>
      <c r="AJ559" s="107"/>
      <c r="AK559" s="107"/>
      <c r="AL559" s="107"/>
      <c r="AM559" s="104">
        <f>AG559*'1. Standard_Cost'!B167+'Incremental_Cost Year 2021'!AH566*'1. Standard_Cost'!C167+'Incremental_Cost Year 2021'!AI566*'1. Standard_Cost'!D167+'Incremental_Cost Year 2021'!AJ566+'Incremental_Cost Year 2021'!AL566+AK559</f>
        <v>0</v>
      </c>
      <c r="AN559" s="104">
        <f>AM559*'1. Standard_Cost'!C171</f>
        <v>0</v>
      </c>
      <c r="AO559" s="107"/>
      <c r="AQ559" s="104">
        <f t="shared" si="1027"/>
        <v>0</v>
      </c>
      <c r="AR559" s="104">
        <f t="shared" si="1028"/>
        <v>0</v>
      </c>
      <c r="AS559" s="104">
        <f t="shared" si="1029"/>
        <v>0</v>
      </c>
      <c r="AT559" s="104">
        <f t="shared" ref="AT559:AT561" si="1033">SUM(AQ559,AR559,AS559)</f>
        <v>0</v>
      </c>
      <c r="AU559" s="108">
        <f t="shared" si="1030"/>
        <v>0</v>
      </c>
      <c r="AV559" s="108">
        <v>0</v>
      </c>
      <c r="AW559" s="108"/>
      <c r="AX559" s="108"/>
      <c r="AY559" s="108"/>
      <c r="AZ559" s="108"/>
      <c r="BA559" s="109">
        <f t="shared" si="1031"/>
        <v>0</v>
      </c>
    </row>
    <row r="560" spans="1:53" ht="14.1" customHeight="1" outlineLevel="2" x14ac:dyDescent="0.2">
      <c r="A560" s="68"/>
      <c r="B560" s="94"/>
      <c r="C560" s="95"/>
      <c r="D560" s="110"/>
      <c r="E560" s="110"/>
      <c r="F560" s="110"/>
      <c r="G560" s="111"/>
      <c r="H560" s="99" t="s">
        <v>51</v>
      </c>
      <c r="I560" s="100"/>
      <c r="J560" s="101"/>
      <c r="K560" s="101"/>
      <c r="L560" s="102" t="str">
        <f>IF(I560&lt;&gt;0,((VLOOKUP(I560,'1. Standard_Cost'!$B$4:$D$8,2)+VLOOKUP(I560,'1. Standard_Cost'!$B$4:$D$8,3))*J560*K560),"0")</f>
        <v>0</v>
      </c>
      <c r="M560" s="102">
        <f>L560*'1. Standard_Cost'!F147</f>
        <v>0</v>
      </c>
      <c r="N560" s="103"/>
      <c r="O560" s="103"/>
      <c r="P560" s="103"/>
      <c r="Q560" s="103"/>
      <c r="R560" s="104">
        <f>+N560*P560*'1. Standard_Cost'!$B$12</f>
        <v>0</v>
      </c>
      <c r="S560" s="104">
        <f>+N560*O560*P560*'1. Standard_Cost'!$C$12</f>
        <v>0</v>
      </c>
      <c r="T560" s="104">
        <f>+N560*P560*Q560*'1. Standard_Cost'!$D$12</f>
        <v>0</v>
      </c>
      <c r="U560" s="104">
        <f>+N560*O560*'1. Standard_Cost'!$E$12</f>
        <v>0</v>
      </c>
      <c r="V560" s="103"/>
      <c r="W560" s="103"/>
      <c r="X560" s="103"/>
      <c r="Y560" s="104">
        <f>+V560*((X560*'1. Standard_Cost'!$B$16)+(W560*X560*'1. Standard_Cost'!$C$16))</f>
        <v>0</v>
      </c>
      <c r="Z560" s="103"/>
      <c r="AA560" s="103"/>
      <c r="AB560" s="104">
        <f>+Z560*'1. Standard_Cost'!$B$20+AA560*'1. Standard_Cost'!$C$20</f>
        <v>0</v>
      </c>
      <c r="AC560" s="105"/>
      <c r="AD560" s="106"/>
      <c r="AE560" s="104">
        <f>SUM(AD560,AC560,AB560,Y560,U560,T560,S560,R560)*'1. Standard_Cost'!B171</f>
        <v>0</v>
      </c>
      <c r="AF560" s="104">
        <f t="shared" si="1032"/>
        <v>0</v>
      </c>
      <c r="AG560" s="103"/>
      <c r="AH560" s="103"/>
      <c r="AI560" s="103"/>
      <c r="AJ560" s="107"/>
      <c r="AK560" s="107"/>
      <c r="AL560" s="107"/>
      <c r="AM560" s="104">
        <f>AG560*'1. Standard_Cost'!B167+'Incremental_Cost Year 2021'!AH567*'1. Standard_Cost'!C167+'Incremental_Cost Year 2021'!AI567*'1. Standard_Cost'!D167+'Incremental_Cost Year 2021'!AJ567+'Incremental_Cost Year 2021'!AL567+AK560</f>
        <v>0</v>
      </c>
      <c r="AN560" s="104">
        <f>AM560*'1. Standard_Cost'!C171</f>
        <v>0</v>
      </c>
      <c r="AO560" s="107"/>
      <c r="AQ560" s="104">
        <f t="shared" si="1027"/>
        <v>0</v>
      </c>
      <c r="AR560" s="104">
        <f t="shared" si="1028"/>
        <v>0</v>
      </c>
      <c r="AS560" s="104">
        <f t="shared" si="1029"/>
        <v>0</v>
      </c>
      <c r="AT560" s="104">
        <f t="shared" si="1033"/>
        <v>0</v>
      </c>
      <c r="AU560" s="108">
        <f t="shared" si="1030"/>
        <v>0</v>
      </c>
      <c r="AV560" s="108"/>
      <c r="AW560" s="108"/>
      <c r="AX560" s="108"/>
      <c r="AY560" s="108"/>
      <c r="AZ560" s="108"/>
      <c r="BA560" s="109">
        <f t="shared" si="1031"/>
        <v>0</v>
      </c>
    </row>
    <row r="561" spans="1:53" ht="14.1" customHeight="1" outlineLevel="2" x14ac:dyDescent="0.2">
      <c r="A561" s="68"/>
      <c r="B561" s="94"/>
      <c r="C561" s="95"/>
      <c r="D561" s="110"/>
      <c r="E561" s="110"/>
      <c r="F561" s="110"/>
      <c r="G561" s="111"/>
      <c r="H561" s="112" t="s">
        <v>179</v>
      </c>
      <c r="I561" s="100"/>
      <c r="J561" s="101"/>
      <c r="K561" s="101"/>
      <c r="L561" s="102" t="str">
        <f>IF(I561&lt;&gt;0,((VLOOKUP(I561,'1. Standard_Cost'!$B$4:$D$8,2)+VLOOKUP(I561,'1. Standard_Cost'!$B$4:$D$8,3))*J561*K561),"0")</f>
        <v>0</v>
      </c>
      <c r="M561" s="102">
        <f>L561*'1. Standard_Cost'!F147</f>
        <v>0</v>
      </c>
      <c r="N561" s="103"/>
      <c r="O561" s="103"/>
      <c r="P561" s="103"/>
      <c r="Q561" s="103"/>
      <c r="R561" s="104">
        <f>+N561*P561*'1. Standard_Cost'!$B$12</f>
        <v>0</v>
      </c>
      <c r="S561" s="104">
        <f>+N561*O561*P561*'1. Standard_Cost'!$C$12</f>
        <v>0</v>
      </c>
      <c r="T561" s="104">
        <f>+N561*P561*Q561*'1. Standard_Cost'!$D$12</f>
        <v>0</v>
      </c>
      <c r="U561" s="104">
        <f>+N561*O561*'1. Standard_Cost'!$E$12</f>
        <v>0</v>
      </c>
      <c r="V561" s="103"/>
      <c r="W561" s="103"/>
      <c r="X561" s="103"/>
      <c r="Y561" s="104">
        <f>+V561*((X561*'1. Standard_Cost'!$B$16)+(W561*X561*'1. Standard_Cost'!$C$16))</f>
        <v>0</v>
      </c>
      <c r="Z561" s="103"/>
      <c r="AA561" s="103"/>
      <c r="AB561" s="104">
        <f>+Z561*'1. Standard_Cost'!$B$20+AA561*'1. Standard_Cost'!$C$20</f>
        <v>0</v>
      </c>
      <c r="AC561" s="105"/>
      <c r="AD561" s="106"/>
      <c r="AE561" s="104">
        <f>SUM(AD561,AC561,AB561,Y561,U561,T561,S561,R561)*'1. Standard_Cost'!B171</f>
        <v>0</v>
      </c>
      <c r="AF561" s="104">
        <f t="shared" si="1032"/>
        <v>0</v>
      </c>
      <c r="AG561" s="103"/>
      <c r="AH561" s="103"/>
      <c r="AI561" s="103"/>
      <c r="AJ561" s="107"/>
      <c r="AK561" s="107"/>
      <c r="AL561" s="107"/>
      <c r="AM561" s="104">
        <f>AG561*'1. Standard_Cost'!B167+'Incremental_Cost Year 2021'!AH568*'1. Standard_Cost'!C167+'Incremental_Cost Year 2021'!AI568*'1. Standard_Cost'!D167+'Incremental_Cost Year 2021'!AJ568+'Incremental_Cost Year 2021'!AL568+AK561</f>
        <v>0</v>
      </c>
      <c r="AN561" s="104">
        <f>AM561*'1. Standard_Cost'!C171</f>
        <v>0</v>
      </c>
      <c r="AO561" s="107"/>
      <c r="AQ561" s="104">
        <f t="shared" si="1027"/>
        <v>0</v>
      </c>
      <c r="AR561" s="104">
        <f t="shared" si="1028"/>
        <v>0</v>
      </c>
      <c r="AS561" s="104">
        <f t="shared" si="1029"/>
        <v>0</v>
      </c>
      <c r="AT561" s="104">
        <f t="shared" si="1033"/>
        <v>0</v>
      </c>
      <c r="AU561" s="108">
        <f t="shared" si="1030"/>
        <v>0</v>
      </c>
      <c r="AV561" s="108"/>
      <c r="AW561" s="108"/>
      <c r="AX561" s="108"/>
      <c r="AY561" s="108"/>
      <c r="AZ561" s="108"/>
      <c r="BA561" s="109">
        <f t="shared" si="1031"/>
        <v>0</v>
      </c>
    </row>
    <row r="562" spans="1:53" ht="24.6" customHeight="1" outlineLevel="1" x14ac:dyDescent="0.2">
      <c r="A562" s="68"/>
      <c r="B562" s="141"/>
      <c r="C562" s="95"/>
      <c r="D562" s="113" t="s">
        <v>48</v>
      </c>
      <c r="E562" s="113" t="s">
        <v>369</v>
      </c>
      <c r="F562" s="114" t="s">
        <v>154</v>
      </c>
      <c r="G562" s="115" t="s">
        <v>155</v>
      </c>
      <c r="H562" s="122" t="s">
        <v>370</v>
      </c>
      <c r="I562" s="117"/>
      <c r="J562" s="117"/>
      <c r="K562" s="117"/>
      <c r="L562" s="118">
        <f>SUM(L558:L561)</f>
        <v>0</v>
      </c>
      <c r="M562" s="118">
        <f>SUM(M558:M561)</f>
        <v>0</v>
      </c>
      <c r="N562" s="117"/>
      <c r="O562" s="117"/>
      <c r="P562" s="117"/>
      <c r="Q562" s="117"/>
      <c r="R562" s="119">
        <f>SUM(R558:R561)</f>
        <v>0</v>
      </c>
      <c r="S562" s="119">
        <f>SUM(S558:S561)</f>
        <v>0</v>
      </c>
      <c r="T562" s="119">
        <f>SUM(T558:T561)</f>
        <v>0</v>
      </c>
      <c r="U562" s="119">
        <f>SUM(U558:U561)</f>
        <v>0</v>
      </c>
      <c r="V562" s="117"/>
      <c r="W562" s="117"/>
      <c r="X562" s="117"/>
      <c r="Y562" s="118">
        <f>SUM(Y558:Y561)</f>
        <v>0</v>
      </c>
      <c r="Z562" s="117"/>
      <c r="AA562" s="117"/>
      <c r="AB562" s="118">
        <f t="shared" ref="AB562:AF562" si="1034">SUM(AB558:AB561)</f>
        <v>0</v>
      </c>
      <c r="AC562" s="118">
        <f t="shared" si="1034"/>
        <v>0</v>
      </c>
      <c r="AD562" s="118">
        <f t="shared" si="1034"/>
        <v>0</v>
      </c>
      <c r="AE562" s="118">
        <f t="shared" si="1034"/>
        <v>0</v>
      </c>
      <c r="AF562" s="118">
        <f t="shared" si="1034"/>
        <v>0</v>
      </c>
      <c r="AG562" s="117"/>
      <c r="AH562" s="117"/>
      <c r="AI562" s="117"/>
      <c r="AJ562" s="119">
        <f>SUM(AJ558:AJ561)</f>
        <v>0</v>
      </c>
      <c r="AK562" s="119">
        <f t="shared" ref="AK562:AN562" si="1035">SUM(AK558:AK561)</f>
        <v>0</v>
      </c>
      <c r="AL562" s="119">
        <f t="shared" si="1035"/>
        <v>0</v>
      </c>
      <c r="AM562" s="119">
        <f t="shared" si="1035"/>
        <v>0</v>
      </c>
      <c r="AN562" s="119">
        <f t="shared" si="1035"/>
        <v>0</v>
      </c>
      <c r="AO562" s="116"/>
      <c r="AP562" s="120"/>
      <c r="AQ562" s="121">
        <f t="shared" ref="AQ562:BA562" si="1036">SUM(AQ558:AQ561)</f>
        <v>0</v>
      </c>
      <c r="AR562" s="121">
        <f t="shared" si="1036"/>
        <v>0</v>
      </c>
      <c r="AS562" s="121">
        <f t="shared" si="1036"/>
        <v>0</v>
      </c>
      <c r="AT562" s="121">
        <f t="shared" si="1036"/>
        <v>0</v>
      </c>
      <c r="AU562" s="121">
        <f t="shared" si="1036"/>
        <v>0</v>
      </c>
      <c r="AV562" s="121">
        <f t="shared" si="1036"/>
        <v>0</v>
      </c>
      <c r="AW562" s="121">
        <f t="shared" si="1036"/>
        <v>0</v>
      </c>
      <c r="AX562" s="121">
        <f t="shared" si="1036"/>
        <v>0</v>
      </c>
      <c r="AY562" s="121">
        <f t="shared" si="1036"/>
        <v>0</v>
      </c>
      <c r="AZ562" s="121">
        <f t="shared" si="1036"/>
        <v>0</v>
      </c>
      <c r="BA562" s="121">
        <f t="shared" si="1036"/>
        <v>0</v>
      </c>
    </row>
    <row r="563" spans="1:53" ht="14.1" customHeight="1" outlineLevel="2" x14ac:dyDescent="0.2">
      <c r="A563" s="68"/>
      <c r="B563" s="94"/>
      <c r="C563" s="250"/>
      <c r="D563" s="96"/>
      <c r="E563" s="96"/>
      <c r="F563" s="97"/>
      <c r="G563" s="98"/>
      <c r="H563" s="99" t="s">
        <v>49</v>
      </c>
      <c r="I563" s="100"/>
      <c r="J563" s="101"/>
      <c r="K563" s="101"/>
      <c r="L563" s="102" t="str">
        <f>IF(I563&lt;&gt;0,((VLOOKUP(I563,'1. Standard_Cost'!$B$4:$D$8,2)+VLOOKUP(I563,'1. Standard_Cost'!$B$4:$D$8,3))*J563*K563),"0")</f>
        <v>0</v>
      </c>
      <c r="M563" s="102">
        <f>L563*'1. Standard_Cost'!F162</f>
        <v>0</v>
      </c>
      <c r="N563" s="103"/>
      <c r="O563" s="103"/>
      <c r="P563" s="103"/>
      <c r="Q563" s="103"/>
      <c r="R563" s="104">
        <f>+N563*P563*'1. Standard_Cost'!$B$12</f>
        <v>0</v>
      </c>
      <c r="S563" s="104">
        <f>+N563*O563*P563*'1. Standard_Cost'!$C$12</f>
        <v>0</v>
      </c>
      <c r="T563" s="104">
        <f>+N563*P563*Q563*'1. Standard_Cost'!$D$12</f>
        <v>0</v>
      </c>
      <c r="U563" s="104">
        <f>+N563*O563*'1. Standard_Cost'!$E$12</f>
        <v>0</v>
      </c>
      <c r="V563" s="103"/>
      <c r="W563" s="103"/>
      <c r="X563" s="103"/>
      <c r="Y563" s="104">
        <f>+V563*((X563*'1. Standard_Cost'!$B$16)+(W563*X563*'1. Standard_Cost'!$C$16))</f>
        <v>0</v>
      </c>
      <c r="Z563" s="103"/>
      <c r="AA563" s="103"/>
      <c r="AB563" s="104">
        <f>+Z563*'1. Standard_Cost'!$B$20+AA563*'1. Standard_Cost'!$C$20</f>
        <v>0</v>
      </c>
      <c r="AC563" s="105"/>
      <c r="AD563" s="106"/>
      <c r="AE563" s="104">
        <f>SUM(AD563,AC563,AB563,Y563,U563,T563,S563,R563)*'1. Standard_Cost'!B186</f>
        <v>0</v>
      </c>
      <c r="AF563" s="104">
        <f>SUM(AD563,AE563)</f>
        <v>0</v>
      </c>
      <c r="AG563" s="103"/>
      <c r="AH563" s="103"/>
      <c r="AI563" s="103"/>
      <c r="AJ563" s="107"/>
      <c r="AK563" s="107"/>
      <c r="AL563" s="107"/>
      <c r="AM563" s="104">
        <f>AG563*'1. Standard_Cost'!B182+'Incremental_Cost Year 2021'!AH570*'1. Standard_Cost'!C182+'Incremental_Cost Year 2021'!AI570*'1. Standard_Cost'!D182+'Incremental_Cost Year 2021'!AJ570+'Incremental_Cost Year 2021'!AL570+AK563</f>
        <v>0</v>
      </c>
      <c r="AN563" s="104">
        <f>AM563*'1. Standard_Cost'!C186</f>
        <v>0</v>
      </c>
      <c r="AO563" s="107"/>
      <c r="AQ563" s="104">
        <f t="shared" ref="AQ563:AQ566" si="1037">L563+M563</f>
        <v>0</v>
      </c>
      <c r="AR563" s="104">
        <f t="shared" ref="AR563:AR566" si="1038">AF563</f>
        <v>0</v>
      </c>
      <c r="AS563" s="104">
        <f t="shared" ref="AS563:AS566" si="1039">AM563+AN563</f>
        <v>0</v>
      </c>
      <c r="AT563" s="104">
        <f>SUM(AQ563,AR563,AS563)</f>
        <v>0</v>
      </c>
      <c r="AU563" s="108">
        <f t="shared" ref="AU563:AU566" si="1040">AT563</f>
        <v>0</v>
      </c>
      <c r="AV563" s="108"/>
      <c r="AW563" s="108"/>
      <c r="AX563" s="108"/>
      <c r="AY563" s="108"/>
      <c r="AZ563" s="108"/>
      <c r="BA563" s="109">
        <f t="shared" ref="BA563:BA566" si="1041">SUM(AU563:AZ563)-AT563</f>
        <v>0</v>
      </c>
    </row>
    <row r="564" spans="1:53" ht="14.1" customHeight="1" outlineLevel="2" x14ac:dyDescent="0.2">
      <c r="A564" s="68"/>
      <c r="B564" s="94"/>
      <c r="C564" s="251"/>
      <c r="D564" s="110"/>
      <c r="E564" s="110"/>
      <c r="F564" s="110"/>
      <c r="G564" s="111"/>
      <c r="H564" s="99" t="s">
        <v>50</v>
      </c>
      <c r="I564" s="100"/>
      <c r="J564" s="101"/>
      <c r="K564" s="101"/>
      <c r="L564" s="102" t="str">
        <f>IF(I564&lt;&gt;0,((VLOOKUP(I564,'1. Standard_Cost'!$B$4:$D$8,2)+VLOOKUP(I564,'1. Standard_Cost'!$B$4:$D$8,3))*J564*K564),"0")</f>
        <v>0</v>
      </c>
      <c r="M564" s="102">
        <f>L564*'1. Standard_Cost'!F162</f>
        <v>0</v>
      </c>
      <c r="N564" s="103"/>
      <c r="O564" s="103"/>
      <c r="P564" s="103"/>
      <c r="Q564" s="103"/>
      <c r="R564" s="104">
        <f>+N564*P564*'1. Standard_Cost'!$B$12</f>
        <v>0</v>
      </c>
      <c r="S564" s="104">
        <f>+N564*O564*P564*'1. Standard_Cost'!$C$12</f>
        <v>0</v>
      </c>
      <c r="T564" s="104">
        <f>+N564*P564*Q564*'1. Standard_Cost'!$D$12</f>
        <v>0</v>
      </c>
      <c r="U564" s="104">
        <f>+N564*O564*'1. Standard_Cost'!$E$12</f>
        <v>0</v>
      </c>
      <c r="V564" s="103"/>
      <c r="W564" s="103"/>
      <c r="X564" s="103"/>
      <c r="Y564" s="104">
        <f>+V564*((X564*'1. Standard_Cost'!$B$16)+(W564*X564*'1. Standard_Cost'!$C$16))</f>
        <v>0</v>
      </c>
      <c r="Z564" s="103"/>
      <c r="AA564" s="103"/>
      <c r="AB564" s="104">
        <f>+Z564*'1. Standard_Cost'!$B$20+AA564*'1. Standard_Cost'!$C$20</f>
        <v>0</v>
      </c>
      <c r="AC564" s="105"/>
      <c r="AD564" s="106"/>
      <c r="AE564" s="104">
        <f>SUM(AD564,AC564,AB564,Y564,U564,T564,S564,R564)*'1. Standard_Cost'!B186</f>
        <v>0</v>
      </c>
      <c r="AF564" s="104">
        <f t="shared" ref="AF564:AF566" si="1042">SUM(AD564,AE564)</f>
        <v>0</v>
      </c>
      <c r="AG564" s="103"/>
      <c r="AH564" s="103">
        <v>0</v>
      </c>
      <c r="AI564" s="103">
        <v>0</v>
      </c>
      <c r="AJ564" s="107"/>
      <c r="AK564" s="107"/>
      <c r="AL564" s="107"/>
      <c r="AM564" s="104">
        <f>AG564*'1. Standard_Cost'!B182+'Incremental_Cost Year 2021'!AH571*'1. Standard_Cost'!C182+'Incremental_Cost Year 2021'!AI571*'1. Standard_Cost'!D182+'Incremental_Cost Year 2021'!AJ571+'Incremental_Cost Year 2021'!AL571+AK564</f>
        <v>0</v>
      </c>
      <c r="AN564" s="104">
        <f>AM564*'1. Standard_Cost'!C186</f>
        <v>0</v>
      </c>
      <c r="AO564" s="107"/>
      <c r="AQ564" s="104">
        <f t="shared" si="1037"/>
        <v>0</v>
      </c>
      <c r="AR564" s="104">
        <f t="shared" si="1038"/>
        <v>0</v>
      </c>
      <c r="AS564" s="104">
        <f t="shared" si="1039"/>
        <v>0</v>
      </c>
      <c r="AT564" s="104">
        <f t="shared" ref="AT564:AT566" si="1043">SUM(AQ564,AR564,AS564)</f>
        <v>0</v>
      </c>
      <c r="AU564" s="108">
        <f t="shared" si="1040"/>
        <v>0</v>
      </c>
      <c r="AV564" s="108">
        <v>0</v>
      </c>
      <c r="AW564" s="108"/>
      <c r="AX564" s="108"/>
      <c r="AY564" s="108"/>
      <c r="AZ564" s="108"/>
      <c r="BA564" s="109">
        <f t="shared" si="1041"/>
        <v>0</v>
      </c>
    </row>
    <row r="565" spans="1:53" ht="14.1" customHeight="1" outlineLevel="2" x14ac:dyDescent="0.2">
      <c r="A565" s="68"/>
      <c r="B565" s="94"/>
      <c r="C565" s="251"/>
      <c r="D565" s="110"/>
      <c r="E565" s="110"/>
      <c r="F565" s="110"/>
      <c r="G565" s="111"/>
      <c r="H565" s="99" t="s">
        <v>51</v>
      </c>
      <c r="I565" s="100"/>
      <c r="J565" s="101"/>
      <c r="K565" s="101"/>
      <c r="L565" s="102" t="str">
        <f>IF(I565&lt;&gt;0,((VLOOKUP(I565,'1. Standard_Cost'!$B$4:$D$8,2)+VLOOKUP(I565,'1. Standard_Cost'!$B$4:$D$8,3))*J565*K565),"0")</f>
        <v>0</v>
      </c>
      <c r="M565" s="102">
        <f>L565*'1. Standard_Cost'!F162</f>
        <v>0</v>
      </c>
      <c r="N565" s="103"/>
      <c r="O565" s="103"/>
      <c r="P565" s="103"/>
      <c r="Q565" s="103"/>
      <c r="R565" s="104">
        <f>+N565*P565*'1. Standard_Cost'!$B$12</f>
        <v>0</v>
      </c>
      <c r="S565" s="104">
        <f>+N565*O565*P565*'1. Standard_Cost'!$C$12</f>
        <v>0</v>
      </c>
      <c r="T565" s="104">
        <f>+N565*P565*Q565*'1. Standard_Cost'!$D$12</f>
        <v>0</v>
      </c>
      <c r="U565" s="104">
        <f>+N565*O565*'1. Standard_Cost'!$E$12</f>
        <v>0</v>
      </c>
      <c r="V565" s="103"/>
      <c r="W565" s="103"/>
      <c r="X565" s="103"/>
      <c r="Y565" s="104">
        <f>+V565*((X565*'1. Standard_Cost'!$B$16)+(W565*X565*'1. Standard_Cost'!$C$16))</f>
        <v>0</v>
      </c>
      <c r="Z565" s="103"/>
      <c r="AA565" s="103"/>
      <c r="AB565" s="104">
        <f>+Z565*'1. Standard_Cost'!$B$20+AA565*'1. Standard_Cost'!$C$20</f>
        <v>0</v>
      </c>
      <c r="AC565" s="105"/>
      <c r="AD565" s="106"/>
      <c r="AE565" s="104">
        <f>SUM(AD565,AC565,AB565,Y565,U565,T565,S565,R565)*'1. Standard_Cost'!B186</f>
        <v>0</v>
      </c>
      <c r="AF565" s="104">
        <f t="shared" si="1042"/>
        <v>0</v>
      </c>
      <c r="AG565" s="103"/>
      <c r="AH565" s="103"/>
      <c r="AI565" s="103"/>
      <c r="AJ565" s="107"/>
      <c r="AK565" s="107"/>
      <c r="AL565" s="107"/>
      <c r="AM565" s="104">
        <f>AG565*'1. Standard_Cost'!B182+'Incremental_Cost Year 2021'!AH572*'1. Standard_Cost'!C182+'Incremental_Cost Year 2021'!AI572*'1. Standard_Cost'!D182+'Incremental_Cost Year 2021'!AJ572+'Incremental_Cost Year 2021'!AL572+AK565</f>
        <v>0</v>
      </c>
      <c r="AN565" s="104">
        <f>AM565*'1. Standard_Cost'!C186</f>
        <v>0</v>
      </c>
      <c r="AO565" s="107"/>
      <c r="AQ565" s="104">
        <f t="shared" si="1037"/>
        <v>0</v>
      </c>
      <c r="AR565" s="104">
        <f t="shared" si="1038"/>
        <v>0</v>
      </c>
      <c r="AS565" s="104">
        <f t="shared" si="1039"/>
        <v>0</v>
      </c>
      <c r="AT565" s="104">
        <f t="shared" si="1043"/>
        <v>0</v>
      </c>
      <c r="AU565" s="108">
        <f t="shared" si="1040"/>
        <v>0</v>
      </c>
      <c r="AV565" s="108"/>
      <c r="AW565" s="108"/>
      <c r="AX565" s="108"/>
      <c r="AY565" s="108"/>
      <c r="AZ565" s="108"/>
      <c r="BA565" s="109">
        <f t="shared" si="1041"/>
        <v>0</v>
      </c>
    </row>
    <row r="566" spans="1:53" ht="14.1" customHeight="1" outlineLevel="2" x14ac:dyDescent="0.2">
      <c r="A566" s="68"/>
      <c r="B566" s="94"/>
      <c r="C566" s="251"/>
      <c r="D566" s="110"/>
      <c r="E566" s="110"/>
      <c r="F566" s="110"/>
      <c r="G566" s="111"/>
      <c r="H566" s="112" t="s">
        <v>179</v>
      </c>
      <c r="I566" s="100"/>
      <c r="J566" s="101"/>
      <c r="K566" s="101"/>
      <c r="L566" s="102" t="str">
        <f>IF(I566&lt;&gt;0,((VLOOKUP(I566,'1. Standard_Cost'!$B$4:$D$8,2)+VLOOKUP(I566,'1. Standard_Cost'!$B$4:$D$8,3))*J566*K566),"0")</f>
        <v>0</v>
      </c>
      <c r="M566" s="102">
        <f>L566*'1. Standard_Cost'!F162</f>
        <v>0</v>
      </c>
      <c r="N566" s="103"/>
      <c r="O566" s="103"/>
      <c r="P566" s="103"/>
      <c r="Q566" s="103"/>
      <c r="R566" s="104">
        <f>+N566*P566*'1. Standard_Cost'!$B$12</f>
        <v>0</v>
      </c>
      <c r="S566" s="104">
        <f>+N566*O566*P566*'1. Standard_Cost'!$C$12</f>
        <v>0</v>
      </c>
      <c r="T566" s="104">
        <f>+N566*P566*Q566*'1. Standard_Cost'!$D$12</f>
        <v>0</v>
      </c>
      <c r="U566" s="104">
        <f>+N566*O566*'1. Standard_Cost'!$E$12</f>
        <v>0</v>
      </c>
      <c r="V566" s="103"/>
      <c r="W566" s="103"/>
      <c r="X566" s="103"/>
      <c r="Y566" s="104">
        <f>+V566*((X566*'1. Standard_Cost'!$B$16)+(W566*X566*'1. Standard_Cost'!$C$16))</f>
        <v>0</v>
      </c>
      <c r="Z566" s="103"/>
      <c r="AA566" s="103"/>
      <c r="AB566" s="104">
        <f>+Z566*'1. Standard_Cost'!$B$20+AA566*'1. Standard_Cost'!$C$20</f>
        <v>0</v>
      </c>
      <c r="AC566" s="105"/>
      <c r="AD566" s="106"/>
      <c r="AE566" s="104">
        <f>SUM(AD566,AC566,AB566,Y566,U566,T566,S566,R566)*'1. Standard_Cost'!B186</f>
        <v>0</v>
      </c>
      <c r="AF566" s="104">
        <f t="shared" si="1042"/>
        <v>0</v>
      </c>
      <c r="AG566" s="103"/>
      <c r="AH566" s="103"/>
      <c r="AI566" s="103"/>
      <c r="AJ566" s="107"/>
      <c r="AK566" s="107"/>
      <c r="AL566" s="107"/>
      <c r="AM566" s="104">
        <f>AG566*'1. Standard_Cost'!B182+'Incremental_Cost Year 2021'!AH573*'1. Standard_Cost'!C182+'Incremental_Cost Year 2021'!AI573*'1. Standard_Cost'!D182+'Incremental_Cost Year 2021'!AJ573+'Incremental_Cost Year 2021'!AL573+AK566</f>
        <v>0</v>
      </c>
      <c r="AN566" s="104">
        <f>AM566*'1. Standard_Cost'!C186</f>
        <v>0</v>
      </c>
      <c r="AO566" s="107"/>
      <c r="AQ566" s="104">
        <f t="shared" si="1037"/>
        <v>0</v>
      </c>
      <c r="AR566" s="104">
        <f t="shared" si="1038"/>
        <v>0</v>
      </c>
      <c r="AS566" s="104">
        <f t="shared" si="1039"/>
        <v>0</v>
      </c>
      <c r="AT566" s="104">
        <f t="shared" si="1043"/>
        <v>0</v>
      </c>
      <c r="AU566" s="108">
        <f t="shared" si="1040"/>
        <v>0</v>
      </c>
      <c r="AV566" s="108"/>
      <c r="AW566" s="108"/>
      <c r="AX566" s="108"/>
      <c r="AY566" s="108"/>
      <c r="AZ566" s="108"/>
      <c r="BA566" s="109">
        <f t="shared" si="1041"/>
        <v>0</v>
      </c>
    </row>
    <row r="567" spans="1:53" ht="25.35" customHeight="1" outlineLevel="1" x14ac:dyDescent="0.2">
      <c r="A567" s="68"/>
      <c r="B567" s="94"/>
      <c r="C567" s="251"/>
      <c r="D567" s="113" t="s">
        <v>48</v>
      </c>
      <c r="E567" s="113" t="s">
        <v>371</v>
      </c>
      <c r="F567" s="114" t="s">
        <v>154</v>
      </c>
      <c r="G567" s="115" t="s">
        <v>155</v>
      </c>
      <c r="H567" s="140" t="s">
        <v>372</v>
      </c>
      <c r="I567" s="117"/>
      <c r="J567" s="117"/>
      <c r="K567" s="117"/>
      <c r="L567" s="118">
        <f>SUM(L563:L566)</f>
        <v>0</v>
      </c>
      <c r="M567" s="118">
        <f>SUM(M563:M566)</f>
        <v>0</v>
      </c>
      <c r="N567" s="117"/>
      <c r="O567" s="117"/>
      <c r="P567" s="117"/>
      <c r="Q567" s="117"/>
      <c r="R567" s="119">
        <f>SUM(R563:R566)</f>
        <v>0</v>
      </c>
      <c r="S567" s="119">
        <f>SUM(S563:S566)</f>
        <v>0</v>
      </c>
      <c r="T567" s="119">
        <f>SUM(T563:T566)</f>
        <v>0</v>
      </c>
      <c r="U567" s="119">
        <f>SUM(U563:U566)</f>
        <v>0</v>
      </c>
      <c r="V567" s="117"/>
      <c r="W567" s="117"/>
      <c r="X567" s="117"/>
      <c r="Y567" s="118">
        <f>SUM(Y563:Y566)</f>
        <v>0</v>
      </c>
      <c r="Z567" s="117"/>
      <c r="AA567" s="117"/>
      <c r="AB567" s="118">
        <f t="shared" ref="AB567:AF567" si="1044">SUM(AB563:AB566)</f>
        <v>0</v>
      </c>
      <c r="AC567" s="118">
        <f t="shared" si="1044"/>
        <v>0</v>
      </c>
      <c r="AD567" s="118">
        <f t="shared" si="1044"/>
        <v>0</v>
      </c>
      <c r="AE567" s="118">
        <f t="shared" si="1044"/>
        <v>0</v>
      </c>
      <c r="AF567" s="118">
        <f t="shared" si="1044"/>
        <v>0</v>
      </c>
      <c r="AG567" s="117"/>
      <c r="AH567" s="117"/>
      <c r="AI567" s="117"/>
      <c r="AJ567" s="119">
        <f>SUM(AJ563:AJ566)</f>
        <v>0</v>
      </c>
      <c r="AK567" s="119">
        <f t="shared" ref="AK567:AN567" si="1045">SUM(AK563:AK566)</f>
        <v>0</v>
      </c>
      <c r="AL567" s="119">
        <f t="shared" si="1045"/>
        <v>0</v>
      </c>
      <c r="AM567" s="119">
        <f t="shared" si="1045"/>
        <v>0</v>
      </c>
      <c r="AN567" s="119">
        <f t="shared" si="1045"/>
        <v>0</v>
      </c>
      <c r="AO567" s="116"/>
      <c r="AP567" s="120"/>
      <c r="AQ567" s="118">
        <f t="shared" ref="AQ567:BA567" si="1046">SUM(AQ563:AQ566)</f>
        <v>0</v>
      </c>
      <c r="AR567" s="118">
        <f t="shared" si="1046"/>
        <v>0</v>
      </c>
      <c r="AS567" s="118">
        <f t="shared" si="1046"/>
        <v>0</v>
      </c>
      <c r="AT567" s="118">
        <f t="shared" si="1046"/>
        <v>0</v>
      </c>
      <c r="AU567" s="118">
        <f t="shared" si="1046"/>
        <v>0</v>
      </c>
      <c r="AV567" s="118">
        <f t="shared" si="1046"/>
        <v>0</v>
      </c>
      <c r="AW567" s="118">
        <f t="shared" si="1046"/>
        <v>0</v>
      </c>
      <c r="AX567" s="118">
        <f t="shared" si="1046"/>
        <v>0</v>
      </c>
      <c r="AY567" s="118">
        <f t="shared" si="1046"/>
        <v>0</v>
      </c>
      <c r="AZ567" s="118">
        <f t="shared" si="1046"/>
        <v>0</v>
      </c>
      <c r="BA567" s="118">
        <f t="shared" si="1046"/>
        <v>0</v>
      </c>
    </row>
    <row r="568" spans="1:53" ht="14.1" customHeight="1" outlineLevel="2" x14ac:dyDescent="0.2">
      <c r="A568" s="68"/>
      <c r="B568" s="94"/>
      <c r="C568" s="251"/>
      <c r="D568" s="96"/>
      <c r="E568" s="96"/>
      <c r="F568" s="97"/>
      <c r="G568" s="98"/>
      <c r="H568" s="99" t="s">
        <v>49</v>
      </c>
      <c r="I568" s="100"/>
      <c r="J568" s="101"/>
      <c r="K568" s="101"/>
      <c r="L568" s="102" t="str">
        <f>IF(I568&lt;&gt;0,((VLOOKUP(I568,'1. Standard_Cost'!$B$4:$D$8,2)+VLOOKUP(I568,'1. Standard_Cost'!$B$4:$D$8,3))*J568*K568),"0")</f>
        <v>0</v>
      </c>
      <c r="M568" s="102">
        <f>L568*'1. Standard_Cost'!F162</f>
        <v>0</v>
      </c>
      <c r="N568" s="103"/>
      <c r="O568" s="103"/>
      <c r="P568" s="103"/>
      <c r="Q568" s="103"/>
      <c r="R568" s="104">
        <f>+N568*P568*'1. Standard_Cost'!$B$12</f>
        <v>0</v>
      </c>
      <c r="S568" s="104">
        <f>+N568*O568*P568*'1. Standard_Cost'!$C$12</f>
        <v>0</v>
      </c>
      <c r="T568" s="104">
        <f>+N568*P568*Q568*'1. Standard_Cost'!$D$12</f>
        <v>0</v>
      </c>
      <c r="U568" s="104">
        <f>+N568*O568*'1. Standard_Cost'!$E$12</f>
        <v>0</v>
      </c>
      <c r="V568" s="103"/>
      <c r="W568" s="103"/>
      <c r="X568" s="103"/>
      <c r="Y568" s="104">
        <f>+V568*((X568*'1. Standard_Cost'!$B$16)+(W568*X568*'1. Standard_Cost'!$C$16))</f>
        <v>0</v>
      </c>
      <c r="Z568" s="103"/>
      <c r="AA568" s="103"/>
      <c r="AB568" s="104">
        <f>+Z568*'1. Standard_Cost'!$B$20+AA568*'1. Standard_Cost'!$C$20</f>
        <v>0</v>
      </c>
      <c r="AC568" s="105"/>
      <c r="AD568" s="106"/>
      <c r="AE568" s="104">
        <f>SUM(AD568,AC568,AB568,Y568,U568,T568,S568,R568)*'1. Standard_Cost'!B186</f>
        <v>0</v>
      </c>
      <c r="AF568" s="104">
        <f>SUM(AD568,AE568)</f>
        <v>0</v>
      </c>
      <c r="AG568" s="103"/>
      <c r="AH568" s="103"/>
      <c r="AI568" s="103"/>
      <c r="AJ568" s="107"/>
      <c r="AK568" s="107"/>
      <c r="AL568" s="107"/>
      <c r="AM568" s="104">
        <f>AG568*'1. Standard_Cost'!B182+'Incremental_Cost Year 2021'!AH575*'1. Standard_Cost'!C182+'Incremental_Cost Year 2021'!AI575*'1. Standard_Cost'!D182+'Incremental_Cost Year 2021'!AJ575+'Incremental_Cost Year 2021'!AL575+AK568</f>
        <v>0</v>
      </c>
      <c r="AN568" s="104">
        <f>AM568*'1. Standard_Cost'!C186</f>
        <v>0</v>
      </c>
      <c r="AO568" s="107"/>
      <c r="AQ568" s="104">
        <f t="shared" ref="AQ568:AQ571" si="1047">L568+M568</f>
        <v>0</v>
      </c>
      <c r="AR568" s="104">
        <f t="shared" ref="AR568:AR571" si="1048">AF568</f>
        <v>0</v>
      </c>
      <c r="AS568" s="104">
        <f t="shared" ref="AS568:AS571" si="1049">AM568+AN568</f>
        <v>0</v>
      </c>
      <c r="AT568" s="104">
        <f>SUM(AQ568,AR568,AS568)</f>
        <v>0</v>
      </c>
      <c r="AU568" s="108">
        <f t="shared" ref="AU568:AU571" si="1050">AT568</f>
        <v>0</v>
      </c>
      <c r="AV568" s="108"/>
      <c r="AW568" s="108"/>
      <c r="AX568" s="108"/>
      <c r="AY568" s="108"/>
      <c r="AZ568" s="108"/>
      <c r="BA568" s="109">
        <f t="shared" ref="BA568:BA571" si="1051">SUM(AU568:AZ568)-AT568</f>
        <v>0</v>
      </c>
    </row>
    <row r="569" spans="1:53" ht="14.1" customHeight="1" outlineLevel="2" x14ac:dyDescent="0.2">
      <c r="A569" s="68"/>
      <c r="B569" s="94"/>
      <c r="C569" s="251"/>
      <c r="D569" s="110"/>
      <c r="E569" s="110"/>
      <c r="F569" s="110"/>
      <c r="G569" s="111"/>
      <c r="H569" s="99" t="s">
        <v>50</v>
      </c>
      <c r="I569" s="100"/>
      <c r="J569" s="101"/>
      <c r="K569" s="101"/>
      <c r="L569" s="102" t="str">
        <f>IF(I569&lt;&gt;0,((VLOOKUP(I569,'1. Standard_Cost'!$B$4:$D$8,2)+VLOOKUP(I569,'1. Standard_Cost'!$B$4:$D$8,3))*J569*K569),"0")</f>
        <v>0</v>
      </c>
      <c r="M569" s="102">
        <f>L569*'1. Standard_Cost'!F162</f>
        <v>0</v>
      </c>
      <c r="N569" s="103"/>
      <c r="O569" s="103"/>
      <c r="P569" s="103"/>
      <c r="Q569" s="103"/>
      <c r="R569" s="104">
        <f>+N569*P569*'1. Standard_Cost'!$B$12</f>
        <v>0</v>
      </c>
      <c r="S569" s="104">
        <f>+N569*O569*P569*'1. Standard_Cost'!$C$12</f>
        <v>0</v>
      </c>
      <c r="T569" s="104">
        <f>+N569*P569*Q569*'1. Standard_Cost'!$D$12</f>
        <v>0</v>
      </c>
      <c r="U569" s="104">
        <f>+N569*O569*'1. Standard_Cost'!$E$12</f>
        <v>0</v>
      </c>
      <c r="V569" s="103"/>
      <c r="W569" s="103"/>
      <c r="X569" s="103"/>
      <c r="Y569" s="104">
        <f>+V569*((X569*'1. Standard_Cost'!$B$16)+(W569*X569*'1. Standard_Cost'!$C$16))</f>
        <v>0</v>
      </c>
      <c r="Z569" s="103"/>
      <c r="AA569" s="103"/>
      <c r="AB569" s="104">
        <f>+Z569*'1. Standard_Cost'!$B$20+AA569*'1. Standard_Cost'!$C$20</f>
        <v>0</v>
      </c>
      <c r="AC569" s="105"/>
      <c r="AD569" s="106"/>
      <c r="AE569" s="104">
        <f>SUM(AD569,AC569,AB569,Y569,U569,T569,S569,R569)*'1. Standard_Cost'!B186</f>
        <v>0</v>
      </c>
      <c r="AF569" s="104">
        <f t="shared" ref="AF569:AF571" si="1052">SUM(AD569,AE569)</f>
        <v>0</v>
      </c>
      <c r="AG569" s="103"/>
      <c r="AH569" s="103">
        <v>0</v>
      </c>
      <c r="AI569" s="103">
        <v>0</v>
      </c>
      <c r="AJ569" s="107"/>
      <c r="AK569" s="107"/>
      <c r="AL569" s="107"/>
      <c r="AM569" s="104">
        <f>AG569*'1. Standard_Cost'!B182+'Incremental_Cost Year 2021'!AH576*'1. Standard_Cost'!C182+'Incremental_Cost Year 2021'!AI576*'1. Standard_Cost'!D182+'Incremental_Cost Year 2021'!AJ576+'Incremental_Cost Year 2021'!AL576+AK569</f>
        <v>0</v>
      </c>
      <c r="AN569" s="104">
        <f>AM569*'1. Standard_Cost'!C186</f>
        <v>0</v>
      </c>
      <c r="AO569" s="107"/>
      <c r="AQ569" s="104">
        <f t="shared" si="1047"/>
        <v>0</v>
      </c>
      <c r="AR569" s="104">
        <f t="shared" si="1048"/>
        <v>0</v>
      </c>
      <c r="AS569" s="104">
        <f t="shared" si="1049"/>
        <v>0</v>
      </c>
      <c r="AT569" s="104">
        <f t="shared" ref="AT569:AT571" si="1053">SUM(AQ569,AR569,AS569)</f>
        <v>0</v>
      </c>
      <c r="AU569" s="108">
        <f t="shared" si="1050"/>
        <v>0</v>
      </c>
      <c r="AV569" s="108">
        <v>0</v>
      </c>
      <c r="AW569" s="108"/>
      <c r="AX569" s="108"/>
      <c r="AY569" s="108"/>
      <c r="AZ569" s="108"/>
      <c r="BA569" s="109">
        <f t="shared" si="1051"/>
        <v>0</v>
      </c>
    </row>
    <row r="570" spans="1:53" ht="14.1" customHeight="1" outlineLevel="2" x14ac:dyDescent="0.2">
      <c r="A570" s="68"/>
      <c r="B570" s="94"/>
      <c r="C570" s="251"/>
      <c r="D570" s="110"/>
      <c r="E570" s="110"/>
      <c r="F570" s="110"/>
      <c r="G570" s="111"/>
      <c r="H570" s="99" t="s">
        <v>51</v>
      </c>
      <c r="I570" s="100"/>
      <c r="J570" s="101"/>
      <c r="K570" s="101"/>
      <c r="L570" s="102" t="str">
        <f>IF(I570&lt;&gt;0,((VLOOKUP(I570,'1. Standard_Cost'!$B$4:$D$8,2)+VLOOKUP(I570,'1. Standard_Cost'!$B$4:$D$8,3))*J570*K570),"0")</f>
        <v>0</v>
      </c>
      <c r="M570" s="102">
        <f>L570*'1. Standard_Cost'!F162</f>
        <v>0</v>
      </c>
      <c r="N570" s="103"/>
      <c r="O570" s="103"/>
      <c r="P570" s="103"/>
      <c r="Q570" s="103"/>
      <c r="R570" s="104">
        <f>+N570*P570*'1. Standard_Cost'!$B$12</f>
        <v>0</v>
      </c>
      <c r="S570" s="104">
        <f>+N570*O570*P570*'1. Standard_Cost'!$C$12</f>
        <v>0</v>
      </c>
      <c r="T570" s="104">
        <f>+N570*P570*Q570*'1. Standard_Cost'!$D$12</f>
        <v>0</v>
      </c>
      <c r="U570" s="104">
        <f>+N570*O570*'1. Standard_Cost'!$E$12</f>
        <v>0</v>
      </c>
      <c r="V570" s="103"/>
      <c r="W570" s="103"/>
      <c r="X570" s="103"/>
      <c r="Y570" s="104">
        <f>+V570*((X570*'1. Standard_Cost'!$B$16)+(W570*X570*'1. Standard_Cost'!$C$16))</f>
        <v>0</v>
      </c>
      <c r="Z570" s="103"/>
      <c r="AA570" s="103"/>
      <c r="AB570" s="104">
        <f>+Z570*'1. Standard_Cost'!$B$20+AA570*'1. Standard_Cost'!$C$20</f>
        <v>0</v>
      </c>
      <c r="AC570" s="105"/>
      <c r="AD570" s="106"/>
      <c r="AE570" s="104">
        <f>SUM(AD570,AC570,AB570,Y570,U570,T570,S570,R570)*'1. Standard_Cost'!B186</f>
        <v>0</v>
      </c>
      <c r="AF570" s="104">
        <f t="shared" si="1052"/>
        <v>0</v>
      </c>
      <c r="AG570" s="103"/>
      <c r="AH570" s="103"/>
      <c r="AI570" s="103"/>
      <c r="AJ570" s="107"/>
      <c r="AK570" s="107"/>
      <c r="AL570" s="107"/>
      <c r="AM570" s="104">
        <f>AG570*'1. Standard_Cost'!B182+'Incremental_Cost Year 2021'!AH577*'1. Standard_Cost'!C182+'Incremental_Cost Year 2021'!AI577*'1. Standard_Cost'!D182+'Incremental_Cost Year 2021'!AJ577+'Incremental_Cost Year 2021'!AL577+AK570</f>
        <v>0</v>
      </c>
      <c r="AN570" s="104">
        <f>AM570*'1. Standard_Cost'!C186</f>
        <v>0</v>
      </c>
      <c r="AO570" s="107"/>
      <c r="AQ570" s="104">
        <f t="shared" si="1047"/>
        <v>0</v>
      </c>
      <c r="AR570" s="104">
        <f t="shared" si="1048"/>
        <v>0</v>
      </c>
      <c r="AS570" s="104">
        <f t="shared" si="1049"/>
        <v>0</v>
      </c>
      <c r="AT570" s="104">
        <f t="shared" si="1053"/>
        <v>0</v>
      </c>
      <c r="AU570" s="108">
        <f t="shared" si="1050"/>
        <v>0</v>
      </c>
      <c r="AV570" s="108"/>
      <c r="AW570" s="108"/>
      <c r="AX570" s="108"/>
      <c r="AY570" s="108"/>
      <c r="AZ570" s="108"/>
      <c r="BA570" s="109">
        <f t="shared" si="1051"/>
        <v>0</v>
      </c>
    </row>
    <row r="571" spans="1:53" ht="14.1" customHeight="1" outlineLevel="2" x14ac:dyDescent="0.2">
      <c r="A571" s="68"/>
      <c r="B571" s="94"/>
      <c r="C571" s="251"/>
      <c r="D571" s="110"/>
      <c r="E571" s="110"/>
      <c r="F571" s="110"/>
      <c r="G571" s="111"/>
      <c r="H571" s="112" t="s">
        <v>179</v>
      </c>
      <c r="I571" s="100"/>
      <c r="J571" s="101"/>
      <c r="K571" s="101"/>
      <c r="L571" s="102" t="str">
        <f>IF(I571&lt;&gt;0,((VLOOKUP(I571,'1. Standard_Cost'!$B$4:$D$8,2)+VLOOKUP(I571,'1. Standard_Cost'!$B$4:$D$8,3))*J571*K571),"0")</f>
        <v>0</v>
      </c>
      <c r="M571" s="102">
        <f>L571*'1. Standard_Cost'!F162</f>
        <v>0</v>
      </c>
      <c r="N571" s="103"/>
      <c r="O571" s="103"/>
      <c r="P571" s="103"/>
      <c r="Q571" s="103"/>
      <c r="R571" s="104">
        <f>+N571*P571*'1. Standard_Cost'!$B$12</f>
        <v>0</v>
      </c>
      <c r="S571" s="104">
        <f>+N571*O571*P571*'1. Standard_Cost'!$C$12</f>
        <v>0</v>
      </c>
      <c r="T571" s="104">
        <f>+N571*P571*Q571*'1. Standard_Cost'!$D$12</f>
        <v>0</v>
      </c>
      <c r="U571" s="104">
        <f>+N571*O571*'1. Standard_Cost'!$E$12</f>
        <v>0</v>
      </c>
      <c r="V571" s="103"/>
      <c r="W571" s="103"/>
      <c r="X571" s="103"/>
      <c r="Y571" s="104">
        <f>+V571*((X571*'1. Standard_Cost'!$B$16)+(W571*X571*'1. Standard_Cost'!$C$16))</f>
        <v>0</v>
      </c>
      <c r="Z571" s="103"/>
      <c r="AA571" s="103"/>
      <c r="AB571" s="104">
        <f>+Z571*'1. Standard_Cost'!$B$20+AA571*'1. Standard_Cost'!$C$20</f>
        <v>0</v>
      </c>
      <c r="AC571" s="105"/>
      <c r="AD571" s="106"/>
      <c r="AE571" s="104">
        <f>SUM(AD571,AC571,AB571,Y571,U571,T571,S571,R571)*'1. Standard_Cost'!B186</f>
        <v>0</v>
      </c>
      <c r="AF571" s="104">
        <f t="shared" si="1052"/>
        <v>0</v>
      </c>
      <c r="AG571" s="103"/>
      <c r="AH571" s="103"/>
      <c r="AI571" s="103"/>
      <c r="AJ571" s="107"/>
      <c r="AK571" s="107"/>
      <c r="AL571" s="107"/>
      <c r="AM571" s="104">
        <f>AG571*'1. Standard_Cost'!B182+'Incremental_Cost Year 2021'!AH578*'1. Standard_Cost'!C182+'Incremental_Cost Year 2021'!AI578*'1. Standard_Cost'!D182+'Incremental_Cost Year 2021'!AJ578+'Incremental_Cost Year 2021'!AL578+AK571</f>
        <v>0</v>
      </c>
      <c r="AN571" s="104">
        <f>AM571*'1. Standard_Cost'!C186</f>
        <v>0</v>
      </c>
      <c r="AO571" s="107"/>
      <c r="AQ571" s="104">
        <f t="shared" si="1047"/>
        <v>0</v>
      </c>
      <c r="AR571" s="104">
        <f t="shared" si="1048"/>
        <v>0</v>
      </c>
      <c r="AS571" s="104">
        <f t="shared" si="1049"/>
        <v>0</v>
      </c>
      <c r="AT571" s="104">
        <f t="shared" si="1053"/>
        <v>0</v>
      </c>
      <c r="AU571" s="108">
        <f t="shared" si="1050"/>
        <v>0</v>
      </c>
      <c r="AV571" s="108"/>
      <c r="AW571" s="108"/>
      <c r="AX571" s="108"/>
      <c r="AY571" s="108"/>
      <c r="AZ571" s="108"/>
      <c r="BA571" s="109">
        <f t="shared" si="1051"/>
        <v>0</v>
      </c>
    </row>
    <row r="572" spans="1:53" ht="25.7" customHeight="1" outlineLevel="1" x14ac:dyDescent="0.2">
      <c r="A572" s="68"/>
      <c r="B572" s="94"/>
      <c r="C572" s="251"/>
      <c r="D572" s="113" t="s">
        <v>48</v>
      </c>
      <c r="E572" s="113" t="s">
        <v>373</v>
      </c>
      <c r="F572" s="114" t="s">
        <v>154</v>
      </c>
      <c r="G572" s="115" t="s">
        <v>155</v>
      </c>
      <c r="H572" s="122" t="s">
        <v>374</v>
      </c>
      <c r="I572" s="117"/>
      <c r="J572" s="117"/>
      <c r="K572" s="117"/>
      <c r="L572" s="118">
        <f>SUM(L568:L571)</f>
        <v>0</v>
      </c>
      <c r="M572" s="118">
        <f>SUM(M568:M571)</f>
        <v>0</v>
      </c>
      <c r="N572" s="117"/>
      <c r="O572" s="117"/>
      <c r="P572" s="117"/>
      <c r="Q572" s="117"/>
      <c r="R572" s="119">
        <f>SUM(R568:R571)</f>
        <v>0</v>
      </c>
      <c r="S572" s="119">
        <f>SUM(S568:S571)</f>
        <v>0</v>
      </c>
      <c r="T572" s="119">
        <f>SUM(T568:T571)</f>
        <v>0</v>
      </c>
      <c r="U572" s="119">
        <f>SUM(U568:U571)</f>
        <v>0</v>
      </c>
      <c r="V572" s="117"/>
      <c r="W572" s="117"/>
      <c r="X572" s="117"/>
      <c r="Y572" s="118">
        <f>SUM(Y568:Y571)</f>
        <v>0</v>
      </c>
      <c r="Z572" s="117"/>
      <c r="AA572" s="117"/>
      <c r="AB572" s="118">
        <f t="shared" ref="AB572:AF572" si="1054">SUM(AB568:AB571)</f>
        <v>0</v>
      </c>
      <c r="AC572" s="118">
        <f t="shared" si="1054"/>
        <v>0</v>
      </c>
      <c r="AD572" s="118">
        <f t="shared" si="1054"/>
        <v>0</v>
      </c>
      <c r="AE572" s="118">
        <f t="shared" si="1054"/>
        <v>0</v>
      </c>
      <c r="AF572" s="118">
        <f t="shared" si="1054"/>
        <v>0</v>
      </c>
      <c r="AG572" s="117"/>
      <c r="AH572" s="117"/>
      <c r="AI572" s="117"/>
      <c r="AJ572" s="119">
        <f>SUM(AJ568:AJ571)</f>
        <v>0</v>
      </c>
      <c r="AK572" s="119">
        <f t="shared" ref="AK572:AN572" si="1055">SUM(AK568:AK571)</f>
        <v>0</v>
      </c>
      <c r="AL572" s="119">
        <f t="shared" si="1055"/>
        <v>0</v>
      </c>
      <c r="AM572" s="119">
        <f t="shared" si="1055"/>
        <v>0</v>
      </c>
      <c r="AN572" s="119">
        <f t="shared" si="1055"/>
        <v>0</v>
      </c>
      <c r="AO572" s="116"/>
      <c r="AP572" s="120"/>
      <c r="AQ572" s="121">
        <f t="shared" ref="AQ572:BA572" si="1056">SUM(AQ568:AQ571)</f>
        <v>0</v>
      </c>
      <c r="AR572" s="121">
        <f t="shared" si="1056"/>
        <v>0</v>
      </c>
      <c r="AS572" s="121">
        <f t="shared" si="1056"/>
        <v>0</v>
      </c>
      <c r="AT572" s="121">
        <f t="shared" si="1056"/>
        <v>0</v>
      </c>
      <c r="AU572" s="121">
        <f t="shared" si="1056"/>
        <v>0</v>
      </c>
      <c r="AV572" s="121">
        <f t="shared" si="1056"/>
        <v>0</v>
      </c>
      <c r="AW572" s="121">
        <f t="shared" si="1056"/>
        <v>0</v>
      </c>
      <c r="AX572" s="121">
        <f t="shared" si="1056"/>
        <v>0</v>
      </c>
      <c r="AY572" s="121">
        <f t="shared" si="1056"/>
        <v>0</v>
      </c>
      <c r="AZ572" s="121">
        <f t="shared" si="1056"/>
        <v>0</v>
      </c>
      <c r="BA572" s="121">
        <f t="shared" si="1056"/>
        <v>0</v>
      </c>
    </row>
    <row r="573" spans="1:53" ht="14.1" customHeight="1" outlineLevel="2" x14ac:dyDescent="0.2">
      <c r="A573" s="68"/>
      <c r="B573" s="94"/>
      <c r="C573" s="251"/>
      <c r="D573" s="96"/>
      <c r="E573" s="96"/>
      <c r="F573" s="97"/>
      <c r="G573" s="98"/>
      <c r="H573" s="99" t="s">
        <v>49</v>
      </c>
      <c r="I573" s="100"/>
      <c r="J573" s="101"/>
      <c r="K573" s="101"/>
      <c r="L573" s="102" t="str">
        <f>IF(I573&lt;&gt;0,((VLOOKUP(I573,'1. Standard_Cost'!$B$4:$D$8,2)+VLOOKUP(I573,'1. Standard_Cost'!$B$4:$D$8,3))*J573*K573),"0")</f>
        <v>0</v>
      </c>
      <c r="M573" s="102">
        <f>L573*'1. Standard_Cost'!F162</f>
        <v>0</v>
      </c>
      <c r="N573" s="103"/>
      <c r="O573" s="103"/>
      <c r="P573" s="103"/>
      <c r="Q573" s="103"/>
      <c r="R573" s="104">
        <f>+N573*P573*'1. Standard_Cost'!$B$12</f>
        <v>0</v>
      </c>
      <c r="S573" s="104">
        <f>+N573*O573*P573*'1. Standard_Cost'!$C$12</f>
        <v>0</v>
      </c>
      <c r="T573" s="104">
        <f>+N573*P573*Q573*'1. Standard_Cost'!$D$12</f>
        <v>0</v>
      </c>
      <c r="U573" s="104">
        <f>+N573*O573*'1. Standard_Cost'!$E$12</f>
        <v>0</v>
      </c>
      <c r="V573" s="103"/>
      <c r="W573" s="103"/>
      <c r="X573" s="103"/>
      <c r="Y573" s="104">
        <f>+V573*((X573*'1. Standard_Cost'!$B$16)+(W573*X573*'1. Standard_Cost'!$C$16))</f>
        <v>0</v>
      </c>
      <c r="Z573" s="103"/>
      <c r="AA573" s="103"/>
      <c r="AB573" s="104">
        <f>+Z573*'1. Standard_Cost'!$B$20+AA573*'1. Standard_Cost'!$C$20</f>
        <v>0</v>
      </c>
      <c r="AC573" s="105"/>
      <c r="AD573" s="106"/>
      <c r="AE573" s="104">
        <f>SUM(AD573,AC573,AB573,Y573,U573,T573,S573,R573)*'1. Standard_Cost'!B186</f>
        <v>0</v>
      </c>
      <c r="AF573" s="104">
        <f>SUM(AD573,AE573)</f>
        <v>0</v>
      </c>
      <c r="AG573" s="103"/>
      <c r="AH573" s="103"/>
      <c r="AI573" s="103"/>
      <c r="AJ573" s="107"/>
      <c r="AK573" s="107"/>
      <c r="AL573" s="107"/>
      <c r="AM573" s="104">
        <f>AG573*'1. Standard_Cost'!B182+'Incremental_Cost Year 2021'!AH580*'1. Standard_Cost'!C182+'Incremental_Cost Year 2021'!AI580*'1. Standard_Cost'!D182+'Incremental_Cost Year 2021'!AJ580+'Incremental_Cost Year 2021'!AL580+AK573</f>
        <v>0</v>
      </c>
      <c r="AN573" s="104">
        <f>AM573*'1. Standard_Cost'!C186</f>
        <v>0</v>
      </c>
      <c r="AO573" s="107"/>
      <c r="AQ573" s="104">
        <f t="shared" ref="AQ573:AQ576" si="1057">L573+M573</f>
        <v>0</v>
      </c>
      <c r="AR573" s="104">
        <f t="shared" ref="AR573:AR576" si="1058">AF573</f>
        <v>0</v>
      </c>
      <c r="AS573" s="104">
        <f t="shared" ref="AS573:AS576" si="1059">AM573+AN573</f>
        <v>0</v>
      </c>
      <c r="AT573" s="104">
        <f>SUM(AQ573,AR573,AS573)</f>
        <v>0</v>
      </c>
      <c r="AU573" s="108">
        <f t="shared" ref="AU573:AU576" si="1060">AT573</f>
        <v>0</v>
      </c>
      <c r="AV573" s="108"/>
      <c r="AW573" s="108"/>
      <c r="AX573" s="108"/>
      <c r="AY573" s="108"/>
      <c r="AZ573" s="108"/>
      <c r="BA573" s="109">
        <f t="shared" ref="BA573:BA576" si="1061">SUM(AU573:AZ573)-AT573</f>
        <v>0</v>
      </c>
    </row>
    <row r="574" spans="1:53" ht="14.1" customHeight="1" outlineLevel="2" x14ac:dyDescent="0.2">
      <c r="A574" s="68"/>
      <c r="B574" s="94"/>
      <c r="C574" s="251"/>
      <c r="D574" s="110"/>
      <c r="E574" s="110"/>
      <c r="F574" s="110"/>
      <c r="G574" s="111"/>
      <c r="H574" s="99" t="s">
        <v>50</v>
      </c>
      <c r="I574" s="100"/>
      <c r="J574" s="101"/>
      <c r="K574" s="101"/>
      <c r="L574" s="102" t="str">
        <f>IF(I574&lt;&gt;0,((VLOOKUP(I574,'1. Standard_Cost'!$B$4:$D$8,2)+VLOOKUP(I574,'1. Standard_Cost'!$B$4:$D$8,3))*J574*K574),"0")</f>
        <v>0</v>
      </c>
      <c r="M574" s="102">
        <f>L574*'1. Standard_Cost'!F162</f>
        <v>0</v>
      </c>
      <c r="N574" s="103"/>
      <c r="O574" s="103"/>
      <c r="P574" s="103"/>
      <c r="Q574" s="103"/>
      <c r="R574" s="104">
        <f>+N574*P574*'1. Standard_Cost'!$B$12</f>
        <v>0</v>
      </c>
      <c r="S574" s="104">
        <f>+N574*O574*P574*'1. Standard_Cost'!$C$12</f>
        <v>0</v>
      </c>
      <c r="T574" s="104">
        <f>+N574*P574*Q574*'1. Standard_Cost'!$D$12</f>
        <v>0</v>
      </c>
      <c r="U574" s="104">
        <f>+N574*O574*'1. Standard_Cost'!$E$12</f>
        <v>0</v>
      </c>
      <c r="V574" s="103"/>
      <c r="W574" s="103"/>
      <c r="X574" s="103"/>
      <c r="Y574" s="104">
        <f>+V574*((X574*'1. Standard_Cost'!$B$16)+(W574*X574*'1. Standard_Cost'!$C$16))</f>
        <v>0</v>
      </c>
      <c r="Z574" s="103"/>
      <c r="AA574" s="103"/>
      <c r="AB574" s="104">
        <f>+Z574*'1. Standard_Cost'!$B$20+AA574*'1. Standard_Cost'!$C$20</f>
        <v>0</v>
      </c>
      <c r="AC574" s="105"/>
      <c r="AD574" s="106"/>
      <c r="AE574" s="104">
        <f>SUM(AD574,AC574,AB574,Y574,U574,T574,S574,R574)*'1. Standard_Cost'!B186</f>
        <v>0</v>
      </c>
      <c r="AF574" s="104">
        <f t="shared" ref="AF574:AF576" si="1062">SUM(AD574,AE574)</f>
        <v>0</v>
      </c>
      <c r="AG574" s="103"/>
      <c r="AH574" s="103">
        <v>0</v>
      </c>
      <c r="AI574" s="103">
        <v>0</v>
      </c>
      <c r="AJ574" s="107"/>
      <c r="AK574" s="107"/>
      <c r="AL574" s="107"/>
      <c r="AM574" s="104">
        <f>AG574*'1. Standard_Cost'!B182+'Incremental_Cost Year 2021'!AH581*'1. Standard_Cost'!C182+'Incremental_Cost Year 2021'!AI581*'1. Standard_Cost'!D182+'Incremental_Cost Year 2021'!AJ581+'Incremental_Cost Year 2021'!AL581+AK574</f>
        <v>0</v>
      </c>
      <c r="AN574" s="104">
        <f>AM574*'1. Standard_Cost'!C186</f>
        <v>0</v>
      </c>
      <c r="AO574" s="107"/>
      <c r="AQ574" s="104">
        <f t="shared" si="1057"/>
        <v>0</v>
      </c>
      <c r="AR574" s="104">
        <f t="shared" si="1058"/>
        <v>0</v>
      </c>
      <c r="AS574" s="104">
        <f t="shared" si="1059"/>
        <v>0</v>
      </c>
      <c r="AT574" s="104">
        <f t="shared" ref="AT574:AT576" si="1063">SUM(AQ574,AR574,AS574)</f>
        <v>0</v>
      </c>
      <c r="AU574" s="108">
        <f t="shared" si="1060"/>
        <v>0</v>
      </c>
      <c r="AV574" s="108">
        <v>0</v>
      </c>
      <c r="AW574" s="108"/>
      <c r="AX574" s="108"/>
      <c r="AY574" s="108"/>
      <c r="AZ574" s="108"/>
      <c r="BA574" s="109">
        <f t="shared" si="1061"/>
        <v>0</v>
      </c>
    </row>
    <row r="575" spans="1:53" ht="14.1" customHeight="1" outlineLevel="2" x14ac:dyDescent="0.2">
      <c r="A575" s="68"/>
      <c r="B575" s="94"/>
      <c r="C575" s="251"/>
      <c r="D575" s="110"/>
      <c r="E575" s="110"/>
      <c r="F575" s="110"/>
      <c r="G575" s="111"/>
      <c r="H575" s="99" t="s">
        <v>51</v>
      </c>
      <c r="I575" s="100"/>
      <c r="J575" s="101"/>
      <c r="K575" s="101"/>
      <c r="L575" s="102" t="str">
        <f>IF(I575&lt;&gt;0,((VLOOKUP(I575,'1. Standard_Cost'!$B$4:$D$8,2)+VLOOKUP(I575,'1. Standard_Cost'!$B$4:$D$8,3))*J575*K575),"0")</f>
        <v>0</v>
      </c>
      <c r="M575" s="102">
        <f>L575*'1. Standard_Cost'!F162</f>
        <v>0</v>
      </c>
      <c r="N575" s="103"/>
      <c r="O575" s="103"/>
      <c r="P575" s="103"/>
      <c r="Q575" s="103"/>
      <c r="R575" s="104">
        <f>+N575*P575*'1. Standard_Cost'!$B$12</f>
        <v>0</v>
      </c>
      <c r="S575" s="104">
        <f>+N575*O575*P575*'1. Standard_Cost'!$C$12</f>
        <v>0</v>
      </c>
      <c r="T575" s="104">
        <f>+N575*P575*Q575*'1. Standard_Cost'!$D$12</f>
        <v>0</v>
      </c>
      <c r="U575" s="104">
        <f>+N575*O575*'1. Standard_Cost'!$E$12</f>
        <v>0</v>
      </c>
      <c r="V575" s="103"/>
      <c r="W575" s="103"/>
      <c r="X575" s="103"/>
      <c r="Y575" s="104">
        <f>+V575*((X575*'1. Standard_Cost'!$B$16)+(W575*X575*'1. Standard_Cost'!$C$16))</f>
        <v>0</v>
      </c>
      <c r="Z575" s="103"/>
      <c r="AA575" s="103"/>
      <c r="AB575" s="104">
        <f>+Z575*'1. Standard_Cost'!$B$20+AA575*'1. Standard_Cost'!$C$20</f>
        <v>0</v>
      </c>
      <c r="AC575" s="105"/>
      <c r="AD575" s="106"/>
      <c r="AE575" s="104">
        <f>SUM(AD575,AC575,AB575,Y575,U575,T575,S575,R575)*'1. Standard_Cost'!B186</f>
        <v>0</v>
      </c>
      <c r="AF575" s="104">
        <f t="shared" si="1062"/>
        <v>0</v>
      </c>
      <c r="AG575" s="103"/>
      <c r="AH575" s="103"/>
      <c r="AI575" s="103"/>
      <c r="AJ575" s="107"/>
      <c r="AK575" s="107"/>
      <c r="AL575" s="107"/>
      <c r="AM575" s="104">
        <f>AG575*'1. Standard_Cost'!B182+'Incremental_Cost Year 2021'!AH582*'1. Standard_Cost'!C182+'Incremental_Cost Year 2021'!AI582*'1. Standard_Cost'!D182+'Incremental_Cost Year 2021'!AJ582+'Incremental_Cost Year 2021'!AL582+AK575</f>
        <v>0</v>
      </c>
      <c r="AN575" s="104">
        <f>AM575*'1. Standard_Cost'!C186</f>
        <v>0</v>
      </c>
      <c r="AO575" s="107"/>
      <c r="AQ575" s="104">
        <f t="shared" si="1057"/>
        <v>0</v>
      </c>
      <c r="AR575" s="104">
        <f t="shared" si="1058"/>
        <v>0</v>
      </c>
      <c r="AS575" s="104">
        <f t="shared" si="1059"/>
        <v>0</v>
      </c>
      <c r="AT575" s="104">
        <f t="shared" si="1063"/>
        <v>0</v>
      </c>
      <c r="AU575" s="108">
        <f t="shared" si="1060"/>
        <v>0</v>
      </c>
      <c r="AV575" s="108"/>
      <c r="AW575" s="108"/>
      <c r="AX575" s="108"/>
      <c r="AY575" s="108"/>
      <c r="AZ575" s="108"/>
      <c r="BA575" s="109">
        <f t="shared" si="1061"/>
        <v>0</v>
      </c>
    </row>
    <row r="576" spans="1:53" ht="14.1" customHeight="1" outlineLevel="2" x14ac:dyDescent="0.2">
      <c r="A576" s="68"/>
      <c r="B576" s="94"/>
      <c r="C576" s="251"/>
      <c r="D576" s="110"/>
      <c r="E576" s="110"/>
      <c r="F576" s="110"/>
      <c r="G576" s="111"/>
      <c r="H576" s="112" t="s">
        <v>179</v>
      </c>
      <c r="I576" s="100"/>
      <c r="J576" s="101"/>
      <c r="K576" s="101"/>
      <c r="L576" s="102" t="str">
        <f>IF(I576&lt;&gt;0,((VLOOKUP(I576,'1. Standard_Cost'!$B$4:$D$8,2)+VLOOKUP(I576,'1. Standard_Cost'!$B$4:$D$8,3))*J576*K576),"0")</f>
        <v>0</v>
      </c>
      <c r="M576" s="102">
        <f>L576*'1. Standard_Cost'!F162</f>
        <v>0</v>
      </c>
      <c r="N576" s="103"/>
      <c r="O576" s="103"/>
      <c r="P576" s="103"/>
      <c r="Q576" s="103"/>
      <c r="R576" s="104">
        <f>+N576*P576*'1. Standard_Cost'!$B$12</f>
        <v>0</v>
      </c>
      <c r="S576" s="104">
        <f>+N576*O576*P576*'1. Standard_Cost'!$C$12</f>
        <v>0</v>
      </c>
      <c r="T576" s="104">
        <f>+N576*P576*Q576*'1. Standard_Cost'!$D$12</f>
        <v>0</v>
      </c>
      <c r="U576" s="104">
        <f>+N576*O576*'1. Standard_Cost'!$E$12</f>
        <v>0</v>
      </c>
      <c r="V576" s="103"/>
      <c r="W576" s="103"/>
      <c r="X576" s="103"/>
      <c r="Y576" s="104">
        <f>+V576*((X576*'1. Standard_Cost'!$B$16)+(W576*X576*'1. Standard_Cost'!$C$16))</f>
        <v>0</v>
      </c>
      <c r="Z576" s="103"/>
      <c r="AA576" s="103"/>
      <c r="AB576" s="104">
        <f>+Z576*'1. Standard_Cost'!$B$20+AA576*'1. Standard_Cost'!$C$20</f>
        <v>0</v>
      </c>
      <c r="AC576" s="105"/>
      <c r="AD576" s="106"/>
      <c r="AE576" s="104">
        <f>SUM(AD576,AC576,AB576,Y576,U576,T576,S576,R576)*'1. Standard_Cost'!B186</f>
        <v>0</v>
      </c>
      <c r="AF576" s="104">
        <f t="shared" si="1062"/>
        <v>0</v>
      </c>
      <c r="AG576" s="103"/>
      <c r="AH576" s="103"/>
      <c r="AI576" s="103"/>
      <c r="AJ576" s="107"/>
      <c r="AK576" s="107"/>
      <c r="AL576" s="107"/>
      <c r="AM576" s="104">
        <f>AG576*'1. Standard_Cost'!B182+'Incremental_Cost Year 2021'!AH583*'1. Standard_Cost'!C182+'Incremental_Cost Year 2021'!AI583*'1. Standard_Cost'!D182+'Incremental_Cost Year 2021'!AJ583+'Incremental_Cost Year 2021'!AL583+AK576</f>
        <v>0</v>
      </c>
      <c r="AN576" s="104">
        <f>AM576*'1. Standard_Cost'!C186</f>
        <v>0</v>
      </c>
      <c r="AO576" s="107"/>
      <c r="AQ576" s="104">
        <f t="shared" si="1057"/>
        <v>0</v>
      </c>
      <c r="AR576" s="104">
        <f t="shared" si="1058"/>
        <v>0</v>
      </c>
      <c r="AS576" s="104">
        <f t="shared" si="1059"/>
        <v>0</v>
      </c>
      <c r="AT576" s="104">
        <f t="shared" si="1063"/>
        <v>0</v>
      </c>
      <c r="AU576" s="108">
        <f t="shared" si="1060"/>
        <v>0</v>
      </c>
      <c r="AV576" s="108"/>
      <c r="AW576" s="108"/>
      <c r="AX576" s="108"/>
      <c r="AY576" s="108"/>
      <c r="AZ576" s="108"/>
      <c r="BA576" s="109">
        <f t="shared" si="1061"/>
        <v>0</v>
      </c>
    </row>
    <row r="577" spans="1:53" ht="24.6" customHeight="1" outlineLevel="1" x14ac:dyDescent="0.2">
      <c r="A577" s="68"/>
      <c r="B577" s="141"/>
      <c r="C577" s="251"/>
      <c r="D577" s="113" t="s">
        <v>48</v>
      </c>
      <c r="E577" s="113" t="s">
        <v>811</v>
      </c>
      <c r="F577" s="114" t="s">
        <v>154</v>
      </c>
      <c r="G577" s="115" t="s">
        <v>155</v>
      </c>
      <c r="H577" s="122" t="s">
        <v>375</v>
      </c>
      <c r="I577" s="117"/>
      <c r="J577" s="117"/>
      <c r="K577" s="117"/>
      <c r="L577" s="118">
        <f>SUM(L573:L576)</f>
        <v>0</v>
      </c>
      <c r="M577" s="118">
        <f>SUM(M573:M576)</f>
        <v>0</v>
      </c>
      <c r="N577" s="117"/>
      <c r="O577" s="117"/>
      <c r="P577" s="117"/>
      <c r="Q577" s="117"/>
      <c r="R577" s="119">
        <f>SUM(R573:R576)</f>
        <v>0</v>
      </c>
      <c r="S577" s="119">
        <f>SUM(S573:S576)</f>
        <v>0</v>
      </c>
      <c r="T577" s="119">
        <f>SUM(T573:T576)</f>
        <v>0</v>
      </c>
      <c r="U577" s="119">
        <f>SUM(U573:U576)</f>
        <v>0</v>
      </c>
      <c r="V577" s="117"/>
      <c r="W577" s="117"/>
      <c r="X577" s="117"/>
      <c r="Y577" s="118">
        <f>SUM(Y573:Y576)</f>
        <v>0</v>
      </c>
      <c r="Z577" s="117"/>
      <c r="AA577" s="117"/>
      <c r="AB577" s="118">
        <f t="shared" ref="AB577:AF577" si="1064">SUM(AB573:AB576)</f>
        <v>0</v>
      </c>
      <c r="AC577" s="118">
        <f t="shared" si="1064"/>
        <v>0</v>
      </c>
      <c r="AD577" s="118">
        <f t="shared" si="1064"/>
        <v>0</v>
      </c>
      <c r="AE577" s="118">
        <f t="shared" si="1064"/>
        <v>0</v>
      </c>
      <c r="AF577" s="118">
        <f t="shared" si="1064"/>
        <v>0</v>
      </c>
      <c r="AG577" s="117"/>
      <c r="AH577" s="117"/>
      <c r="AI577" s="117"/>
      <c r="AJ577" s="119">
        <f>SUM(AJ573:AJ576)</f>
        <v>0</v>
      </c>
      <c r="AK577" s="119">
        <f t="shared" ref="AK577:AN577" si="1065">SUM(AK573:AK576)</f>
        <v>0</v>
      </c>
      <c r="AL577" s="119">
        <f t="shared" si="1065"/>
        <v>0</v>
      </c>
      <c r="AM577" s="119">
        <f t="shared" si="1065"/>
        <v>0</v>
      </c>
      <c r="AN577" s="119">
        <f t="shared" si="1065"/>
        <v>0</v>
      </c>
      <c r="AO577" s="116"/>
      <c r="AP577" s="120"/>
      <c r="AQ577" s="121">
        <f t="shared" ref="AQ577:BA577" si="1066">SUM(AQ573:AQ576)</f>
        <v>0</v>
      </c>
      <c r="AR577" s="121">
        <f t="shared" si="1066"/>
        <v>0</v>
      </c>
      <c r="AS577" s="121">
        <f t="shared" si="1066"/>
        <v>0</v>
      </c>
      <c r="AT577" s="121">
        <f t="shared" si="1066"/>
        <v>0</v>
      </c>
      <c r="AU577" s="121">
        <f t="shared" si="1066"/>
        <v>0</v>
      </c>
      <c r="AV577" s="121">
        <f t="shared" si="1066"/>
        <v>0</v>
      </c>
      <c r="AW577" s="121">
        <f t="shared" si="1066"/>
        <v>0</v>
      </c>
      <c r="AX577" s="121">
        <f t="shared" si="1066"/>
        <v>0</v>
      </c>
      <c r="AY577" s="121">
        <f t="shared" si="1066"/>
        <v>0</v>
      </c>
      <c r="AZ577" s="121">
        <f t="shared" si="1066"/>
        <v>0</v>
      </c>
      <c r="BA577" s="121">
        <f t="shared" si="1066"/>
        <v>0</v>
      </c>
    </row>
    <row r="578" spans="1:53" ht="14.1" customHeight="1" outlineLevel="2" x14ac:dyDescent="0.2">
      <c r="A578" s="68"/>
      <c r="B578" s="94"/>
      <c r="C578" s="95"/>
      <c r="D578" s="96"/>
      <c r="E578" s="96"/>
      <c r="F578" s="97"/>
      <c r="G578" s="98"/>
      <c r="H578" s="99" t="s">
        <v>49</v>
      </c>
      <c r="I578" s="100"/>
      <c r="J578" s="101"/>
      <c r="K578" s="101"/>
      <c r="L578" s="102" t="str">
        <f>IF(I578&lt;&gt;0,((VLOOKUP(I578,'1. Standard_Cost'!$B$4:$D$8,2)+VLOOKUP(I578,'1. Standard_Cost'!$B$4:$D$8,3))*J578*K578),"0")</f>
        <v>0</v>
      </c>
      <c r="M578" s="102">
        <f>L578*'1. Standard_Cost'!F167</f>
        <v>0</v>
      </c>
      <c r="N578" s="103"/>
      <c r="O578" s="103"/>
      <c r="P578" s="103"/>
      <c r="Q578" s="103"/>
      <c r="R578" s="104">
        <f>+N578*P578*'1. Standard_Cost'!$B$12</f>
        <v>0</v>
      </c>
      <c r="S578" s="104">
        <f>+N578*O578*P578*'1. Standard_Cost'!$C$12</f>
        <v>0</v>
      </c>
      <c r="T578" s="104">
        <f>+N578*P578*Q578*'1. Standard_Cost'!$D$12</f>
        <v>0</v>
      </c>
      <c r="U578" s="104">
        <f>+N578*O578*'1. Standard_Cost'!$E$12</f>
        <v>0</v>
      </c>
      <c r="V578" s="103"/>
      <c r="W578" s="103"/>
      <c r="X578" s="103"/>
      <c r="Y578" s="104">
        <f>+V578*((X578*'1. Standard_Cost'!$B$16)+(W578*X578*'1. Standard_Cost'!$C$16))</f>
        <v>0</v>
      </c>
      <c r="Z578" s="103"/>
      <c r="AA578" s="103"/>
      <c r="AB578" s="104">
        <f>+Z578*'1. Standard_Cost'!$B$20+AA578*'1. Standard_Cost'!$C$20</f>
        <v>0</v>
      </c>
      <c r="AC578" s="105"/>
      <c r="AD578" s="106"/>
      <c r="AE578" s="104">
        <f>SUM(AD578,AC578,AB578,Y578,U578,T578,S578,R578)*'1. Standard_Cost'!B191</f>
        <v>0</v>
      </c>
      <c r="AF578" s="104">
        <f>SUM(AD578,AE578)</f>
        <v>0</v>
      </c>
      <c r="AG578" s="103"/>
      <c r="AH578" s="103"/>
      <c r="AI578" s="103"/>
      <c r="AJ578" s="107"/>
      <c r="AK578" s="107"/>
      <c r="AL578" s="107"/>
      <c r="AM578" s="104">
        <f>AG578*'1. Standard_Cost'!B187+'Incremental_Cost Year 2021'!AH585*'1. Standard_Cost'!C187+'Incremental_Cost Year 2021'!AI585*'1. Standard_Cost'!D187+'Incremental_Cost Year 2021'!AJ585+'Incremental_Cost Year 2021'!AL585+AK578</f>
        <v>0</v>
      </c>
      <c r="AN578" s="104">
        <f>AM578*'1. Standard_Cost'!C191</f>
        <v>0</v>
      </c>
      <c r="AO578" s="107"/>
      <c r="AQ578" s="104">
        <f t="shared" ref="AQ578:AQ581" si="1067">L578+M578</f>
        <v>0</v>
      </c>
      <c r="AR578" s="104">
        <f t="shared" ref="AR578:AR581" si="1068">AF578</f>
        <v>0</v>
      </c>
      <c r="AS578" s="104">
        <f t="shared" ref="AS578:AS581" si="1069">AM578+AN578</f>
        <v>0</v>
      </c>
      <c r="AT578" s="104">
        <f>SUM(AQ578,AR578,AS578)</f>
        <v>0</v>
      </c>
      <c r="AU578" s="108">
        <f t="shared" ref="AU578:AU581" si="1070">AT578</f>
        <v>0</v>
      </c>
      <c r="AV578" s="108"/>
      <c r="AW578" s="108"/>
      <c r="AX578" s="108"/>
      <c r="AY578" s="108"/>
      <c r="AZ578" s="108"/>
      <c r="BA578" s="109">
        <f t="shared" ref="BA578:BA581" si="1071">SUM(AU578:AZ578)-AT578</f>
        <v>0</v>
      </c>
    </row>
    <row r="579" spans="1:53" ht="14.1" customHeight="1" outlineLevel="2" x14ac:dyDescent="0.2">
      <c r="A579" s="68"/>
      <c r="B579" s="94"/>
      <c r="C579" s="95"/>
      <c r="D579" s="110"/>
      <c r="E579" s="110"/>
      <c r="F579" s="110"/>
      <c r="G579" s="111"/>
      <c r="H579" s="99" t="s">
        <v>50</v>
      </c>
      <c r="I579" s="100"/>
      <c r="J579" s="101"/>
      <c r="K579" s="101"/>
      <c r="L579" s="102" t="str">
        <f>IF(I579&lt;&gt;0,((VLOOKUP(I579,'1. Standard_Cost'!$B$4:$D$8,2)+VLOOKUP(I579,'1. Standard_Cost'!$B$4:$D$8,3))*J579*K579),"0")</f>
        <v>0</v>
      </c>
      <c r="M579" s="102">
        <f>L579*'1. Standard_Cost'!F167</f>
        <v>0</v>
      </c>
      <c r="N579" s="103"/>
      <c r="O579" s="103"/>
      <c r="P579" s="103"/>
      <c r="Q579" s="103"/>
      <c r="R579" s="104">
        <f>+N579*P579*'1. Standard_Cost'!$B$12</f>
        <v>0</v>
      </c>
      <c r="S579" s="104">
        <f>+N579*O579*P579*'1. Standard_Cost'!$C$12</f>
        <v>0</v>
      </c>
      <c r="T579" s="104">
        <f>+N579*P579*Q579*'1. Standard_Cost'!$D$12</f>
        <v>0</v>
      </c>
      <c r="U579" s="104">
        <f>+N579*O579*'1. Standard_Cost'!$E$12</f>
        <v>0</v>
      </c>
      <c r="V579" s="103"/>
      <c r="W579" s="103"/>
      <c r="X579" s="103"/>
      <c r="Y579" s="104">
        <f>+V579*((X579*'1. Standard_Cost'!$B$16)+(W579*X579*'1. Standard_Cost'!$C$16))</f>
        <v>0</v>
      </c>
      <c r="Z579" s="103"/>
      <c r="AA579" s="103"/>
      <c r="AB579" s="104">
        <f>+Z579*'1. Standard_Cost'!$B$20+AA579*'1. Standard_Cost'!$C$20</f>
        <v>0</v>
      </c>
      <c r="AC579" s="105"/>
      <c r="AD579" s="106"/>
      <c r="AE579" s="104">
        <f>SUM(AD579,AC579,AB579,Y579,U579,T579,S579,R579)*'1. Standard_Cost'!B191</f>
        <v>0</v>
      </c>
      <c r="AF579" s="104">
        <f t="shared" ref="AF579:AF581" si="1072">SUM(AD579,AE579)</f>
        <v>0</v>
      </c>
      <c r="AG579" s="103"/>
      <c r="AH579" s="103">
        <v>0</v>
      </c>
      <c r="AI579" s="103">
        <v>0</v>
      </c>
      <c r="AJ579" s="107"/>
      <c r="AK579" s="107"/>
      <c r="AL579" s="107"/>
      <c r="AM579" s="104">
        <f>AG579*'1. Standard_Cost'!B187+'Incremental_Cost Year 2021'!AH586*'1. Standard_Cost'!C187+'Incremental_Cost Year 2021'!AI586*'1. Standard_Cost'!D187+'Incremental_Cost Year 2021'!AJ586+'Incremental_Cost Year 2021'!AL586+AK579</f>
        <v>0</v>
      </c>
      <c r="AN579" s="104">
        <f>AM579*'1. Standard_Cost'!C191</f>
        <v>0</v>
      </c>
      <c r="AO579" s="107"/>
      <c r="AQ579" s="104">
        <f t="shared" si="1067"/>
        <v>0</v>
      </c>
      <c r="AR579" s="104">
        <f t="shared" si="1068"/>
        <v>0</v>
      </c>
      <c r="AS579" s="104">
        <f t="shared" si="1069"/>
        <v>0</v>
      </c>
      <c r="AT579" s="104">
        <f t="shared" ref="AT579:AT581" si="1073">SUM(AQ579,AR579,AS579)</f>
        <v>0</v>
      </c>
      <c r="AU579" s="108">
        <f t="shared" si="1070"/>
        <v>0</v>
      </c>
      <c r="AV579" s="108">
        <v>0</v>
      </c>
      <c r="AW579" s="108"/>
      <c r="AX579" s="108"/>
      <c r="AY579" s="108"/>
      <c r="AZ579" s="108"/>
      <c r="BA579" s="109">
        <f t="shared" si="1071"/>
        <v>0</v>
      </c>
    </row>
    <row r="580" spans="1:53" ht="14.1" customHeight="1" outlineLevel="2" x14ac:dyDescent="0.2">
      <c r="A580" s="68"/>
      <c r="B580" s="94"/>
      <c r="C580" s="95"/>
      <c r="D580" s="110"/>
      <c r="E580" s="110"/>
      <c r="F580" s="110"/>
      <c r="G580" s="111"/>
      <c r="H580" s="99" t="s">
        <v>51</v>
      </c>
      <c r="I580" s="100"/>
      <c r="J580" s="101"/>
      <c r="K580" s="101"/>
      <c r="L580" s="102" t="str">
        <f>IF(I580&lt;&gt;0,((VLOOKUP(I580,'1. Standard_Cost'!$B$4:$D$8,2)+VLOOKUP(I580,'1. Standard_Cost'!$B$4:$D$8,3))*J580*K580),"0")</f>
        <v>0</v>
      </c>
      <c r="M580" s="102">
        <f>L580*'1. Standard_Cost'!F167</f>
        <v>0</v>
      </c>
      <c r="N580" s="103"/>
      <c r="O580" s="103"/>
      <c r="P580" s="103"/>
      <c r="Q580" s="103"/>
      <c r="R580" s="104">
        <f>+N580*P580*'1. Standard_Cost'!$B$12</f>
        <v>0</v>
      </c>
      <c r="S580" s="104">
        <f>+N580*O580*P580*'1. Standard_Cost'!$C$12</f>
        <v>0</v>
      </c>
      <c r="T580" s="104">
        <f>+N580*P580*Q580*'1. Standard_Cost'!$D$12</f>
        <v>0</v>
      </c>
      <c r="U580" s="104">
        <f>+N580*O580*'1. Standard_Cost'!$E$12</f>
        <v>0</v>
      </c>
      <c r="V580" s="103"/>
      <c r="W580" s="103"/>
      <c r="X580" s="103"/>
      <c r="Y580" s="104">
        <f>+V580*((X580*'1. Standard_Cost'!$B$16)+(W580*X580*'1. Standard_Cost'!$C$16))</f>
        <v>0</v>
      </c>
      <c r="Z580" s="103"/>
      <c r="AA580" s="103"/>
      <c r="AB580" s="104">
        <f>+Z580*'1. Standard_Cost'!$B$20+AA580*'1. Standard_Cost'!$C$20</f>
        <v>0</v>
      </c>
      <c r="AC580" s="105"/>
      <c r="AD580" s="106"/>
      <c r="AE580" s="104">
        <f>SUM(AD580,AC580,AB580,Y580,U580,T580,S580,R580)*'1. Standard_Cost'!B191</f>
        <v>0</v>
      </c>
      <c r="AF580" s="104">
        <f t="shared" si="1072"/>
        <v>0</v>
      </c>
      <c r="AG580" s="103"/>
      <c r="AH580" s="103"/>
      <c r="AI580" s="103"/>
      <c r="AJ580" s="107"/>
      <c r="AK580" s="107"/>
      <c r="AL580" s="107"/>
      <c r="AM580" s="104">
        <f>AG580*'1. Standard_Cost'!B187+'Incremental_Cost Year 2021'!AH587*'1. Standard_Cost'!C187+'Incremental_Cost Year 2021'!AI587*'1. Standard_Cost'!D187+'Incremental_Cost Year 2021'!AJ587+'Incremental_Cost Year 2021'!AL587+AK580</f>
        <v>0</v>
      </c>
      <c r="AN580" s="104">
        <f>AM580*'1. Standard_Cost'!C191</f>
        <v>0</v>
      </c>
      <c r="AO580" s="107"/>
      <c r="AQ580" s="104">
        <f t="shared" si="1067"/>
        <v>0</v>
      </c>
      <c r="AR580" s="104">
        <f t="shared" si="1068"/>
        <v>0</v>
      </c>
      <c r="AS580" s="104">
        <f t="shared" si="1069"/>
        <v>0</v>
      </c>
      <c r="AT580" s="104">
        <f t="shared" si="1073"/>
        <v>0</v>
      </c>
      <c r="AU580" s="108">
        <f t="shared" si="1070"/>
        <v>0</v>
      </c>
      <c r="AV580" s="108"/>
      <c r="AW580" s="108"/>
      <c r="AX580" s="108"/>
      <c r="AY580" s="108"/>
      <c r="AZ580" s="108"/>
      <c r="BA580" s="109">
        <f t="shared" si="1071"/>
        <v>0</v>
      </c>
    </row>
    <row r="581" spans="1:53" ht="14.1" customHeight="1" outlineLevel="2" x14ac:dyDescent="0.2">
      <c r="A581" s="68"/>
      <c r="B581" s="94"/>
      <c r="C581" s="95"/>
      <c r="D581" s="110"/>
      <c r="E581" s="110"/>
      <c r="F581" s="110"/>
      <c r="G581" s="111"/>
      <c r="H581" s="112" t="s">
        <v>179</v>
      </c>
      <c r="I581" s="100"/>
      <c r="J581" s="101"/>
      <c r="K581" s="101"/>
      <c r="L581" s="102" t="str">
        <f>IF(I581&lt;&gt;0,((VLOOKUP(I581,'1. Standard_Cost'!$B$4:$D$8,2)+VLOOKUP(I581,'1. Standard_Cost'!$B$4:$D$8,3))*J581*K581),"0")</f>
        <v>0</v>
      </c>
      <c r="M581" s="102">
        <f>L581*'1. Standard_Cost'!F167</f>
        <v>0</v>
      </c>
      <c r="N581" s="103"/>
      <c r="O581" s="103"/>
      <c r="P581" s="103"/>
      <c r="Q581" s="103"/>
      <c r="R581" s="104">
        <f>+N581*P581*'1. Standard_Cost'!$B$12</f>
        <v>0</v>
      </c>
      <c r="S581" s="104">
        <f>+N581*O581*P581*'1. Standard_Cost'!$C$12</f>
        <v>0</v>
      </c>
      <c r="T581" s="104">
        <f>+N581*P581*Q581*'1. Standard_Cost'!$D$12</f>
        <v>0</v>
      </c>
      <c r="U581" s="104">
        <f>+N581*O581*'1. Standard_Cost'!$E$12</f>
        <v>0</v>
      </c>
      <c r="V581" s="103"/>
      <c r="W581" s="103"/>
      <c r="X581" s="103"/>
      <c r="Y581" s="104">
        <f>+V581*((X581*'1. Standard_Cost'!$B$16)+(W581*X581*'1. Standard_Cost'!$C$16))</f>
        <v>0</v>
      </c>
      <c r="Z581" s="103"/>
      <c r="AA581" s="103"/>
      <c r="AB581" s="104">
        <f>+Z581*'1. Standard_Cost'!$B$20+AA581*'1. Standard_Cost'!$C$20</f>
        <v>0</v>
      </c>
      <c r="AC581" s="105"/>
      <c r="AD581" s="106"/>
      <c r="AE581" s="104">
        <f>SUM(AD581,AC581,AB581,Y581,U581,T581,S581,R581)*'1. Standard_Cost'!B191</f>
        <v>0</v>
      </c>
      <c r="AF581" s="104">
        <f t="shared" si="1072"/>
        <v>0</v>
      </c>
      <c r="AG581" s="103"/>
      <c r="AH581" s="103"/>
      <c r="AI581" s="103"/>
      <c r="AJ581" s="107"/>
      <c r="AK581" s="107"/>
      <c r="AL581" s="107"/>
      <c r="AM581" s="104">
        <f>AG581*'1. Standard_Cost'!B187+'Incremental_Cost Year 2021'!AH588*'1. Standard_Cost'!C187+'Incremental_Cost Year 2021'!AI588*'1. Standard_Cost'!D187+'Incremental_Cost Year 2021'!AJ588+'Incremental_Cost Year 2021'!AL588+AK581</f>
        <v>0</v>
      </c>
      <c r="AN581" s="104">
        <f>AM581*'1. Standard_Cost'!C191</f>
        <v>0</v>
      </c>
      <c r="AO581" s="107"/>
      <c r="AQ581" s="104">
        <f t="shared" si="1067"/>
        <v>0</v>
      </c>
      <c r="AR581" s="104">
        <f t="shared" si="1068"/>
        <v>0</v>
      </c>
      <c r="AS581" s="104">
        <f t="shared" si="1069"/>
        <v>0</v>
      </c>
      <c r="AT581" s="104">
        <f t="shared" si="1073"/>
        <v>0</v>
      </c>
      <c r="AU581" s="108">
        <f t="shared" si="1070"/>
        <v>0</v>
      </c>
      <c r="AV581" s="108"/>
      <c r="AW581" s="108"/>
      <c r="AX581" s="108"/>
      <c r="AY581" s="108"/>
      <c r="AZ581" s="108"/>
      <c r="BA581" s="109">
        <f t="shared" si="1071"/>
        <v>0</v>
      </c>
    </row>
    <row r="582" spans="1:53" ht="24.6" customHeight="1" outlineLevel="1" x14ac:dyDescent="0.2">
      <c r="A582" s="68"/>
      <c r="B582" s="141"/>
      <c r="C582" s="95"/>
      <c r="D582" s="113" t="s">
        <v>48</v>
      </c>
      <c r="E582" s="113" t="s">
        <v>812</v>
      </c>
      <c r="F582" s="114" t="s">
        <v>154</v>
      </c>
      <c r="G582" s="115" t="s">
        <v>155</v>
      </c>
      <c r="H582" s="122" t="s">
        <v>376</v>
      </c>
      <c r="I582" s="117"/>
      <c r="J582" s="117"/>
      <c r="K582" s="117"/>
      <c r="L582" s="118">
        <f>SUM(L578:L581)</f>
        <v>0</v>
      </c>
      <c r="M582" s="118">
        <f>SUM(M578:M581)</f>
        <v>0</v>
      </c>
      <c r="N582" s="117"/>
      <c r="O582" s="117"/>
      <c r="P582" s="117"/>
      <c r="Q582" s="117"/>
      <c r="R582" s="119">
        <f>SUM(R578:R581)</f>
        <v>0</v>
      </c>
      <c r="S582" s="119">
        <f>SUM(S578:S581)</f>
        <v>0</v>
      </c>
      <c r="T582" s="119">
        <f>SUM(T578:T581)</f>
        <v>0</v>
      </c>
      <c r="U582" s="119">
        <f>SUM(U578:U581)</f>
        <v>0</v>
      </c>
      <c r="V582" s="117"/>
      <c r="W582" s="117"/>
      <c r="X582" s="117"/>
      <c r="Y582" s="118">
        <f>SUM(Y578:Y581)</f>
        <v>0</v>
      </c>
      <c r="Z582" s="117"/>
      <c r="AA582" s="117"/>
      <c r="AB582" s="118">
        <f t="shared" ref="AB582:AF582" si="1074">SUM(AB578:AB581)</f>
        <v>0</v>
      </c>
      <c r="AC582" s="118">
        <f t="shared" si="1074"/>
        <v>0</v>
      </c>
      <c r="AD582" s="118">
        <f t="shared" si="1074"/>
        <v>0</v>
      </c>
      <c r="AE582" s="118">
        <f t="shared" si="1074"/>
        <v>0</v>
      </c>
      <c r="AF582" s="118">
        <f t="shared" si="1074"/>
        <v>0</v>
      </c>
      <c r="AG582" s="117"/>
      <c r="AH582" s="117"/>
      <c r="AI582" s="117"/>
      <c r="AJ582" s="119">
        <f>SUM(AJ578:AJ581)</f>
        <v>0</v>
      </c>
      <c r="AK582" s="119">
        <f t="shared" ref="AK582:AN582" si="1075">SUM(AK578:AK581)</f>
        <v>0</v>
      </c>
      <c r="AL582" s="119">
        <f t="shared" si="1075"/>
        <v>0</v>
      </c>
      <c r="AM582" s="119">
        <f t="shared" si="1075"/>
        <v>0</v>
      </c>
      <c r="AN582" s="119">
        <f t="shared" si="1075"/>
        <v>0</v>
      </c>
      <c r="AO582" s="116"/>
      <c r="AP582" s="120"/>
      <c r="AQ582" s="121">
        <f t="shared" ref="AQ582:BA582" si="1076">SUM(AQ578:AQ581)</f>
        <v>0</v>
      </c>
      <c r="AR582" s="121">
        <f t="shared" si="1076"/>
        <v>0</v>
      </c>
      <c r="AS582" s="121">
        <f t="shared" si="1076"/>
        <v>0</v>
      </c>
      <c r="AT582" s="121">
        <f t="shared" si="1076"/>
        <v>0</v>
      </c>
      <c r="AU582" s="121">
        <f t="shared" si="1076"/>
        <v>0</v>
      </c>
      <c r="AV582" s="121">
        <f t="shared" si="1076"/>
        <v>0</v>
      </c>
      <c r="AW582" s="121">
        <f t="shared" si="1076"/>
        <v>0</v>
      </c>
      <c r="AX582" s="121">
        <f t="shared" si="1076"/>
        <v>0</v>
      </c>
      <c r="AY582" s="121">
        <f t="shared" si="1076"/>
        <v>0</v>
      </c>
      <c r="AZ582" s="121">
        <f t="shared" si="1076"/>
        <v>0</v>
      </c>
      <c r="BA582" s="121">
        <f t="shared" si="1076"/>
        <v>0</v>
      </c>
    </row>
    <row r="583" spans="1:53" s="124" customFormat="1" ht="14.45" customHeight="1" x14ac:dyDescent="0.2">
      <c r="B583" s="138"/>
      <c r="C583" s="247" t="s">
        <v>791</v>
      </c>
      <c r="D583" s="247"/>
      <c r="E583" s="252"/>
      <c r="F583" s="153"/>
      <c r="G583" s="153"/>
      <c r="H583" s="130" t="s">
        <v>377</v>
      </c>
      <c r="I583" s="128"/>
      <c r="J583" s="128"/>
      <c r="K583" s="128"/>
      <c r="L583" s="129">
        <f>SUM(L588,L593,L598)</f>
        <v>1621950</v>
      </c>
      <c r="M583" s="129">
        <f>SUM(M588,M593,M598)</f>
        <v>270865.65000000002</v>
      </c>
      <c r="N583" s="128"/>
      <c r="O583" s="128"/>
      <c r="P583" s="128"/>
      <c r="Q583" s="128"/>
      <c r="R583" s="129">
        <f>SUM(R588,R593,R598)</f>
        <v>0</v>
      </c>
      <c r="S583" s="129">
        <f t="shared" ref="S583:U583" si="1077">SUM(S588,S593,S598)</f>
        <v>0</v>
      </c>
      <c r="T583" s="129">
        <f t="shared" si="1077"/>
        <v>0</v>
      </c>
      <c r="U583" s="129">
        <f t="shared" si="1077"/>
        <v>0</v>
      </c>
      <c r="V583" s="128"/>
      <c r="W583" s="128"/>
      <c r="X583" s="128"/>
      <c r="Y583" s="129">
        <f t="shared" ref="Y583" si="1078">SUM(Y588,Y593,Y598)</f>
        <v>0</v>
      </c>
      <c r="Z583" s="128"/>
      <c r="AA583" s="128"/>
      <c r="AB583" s="129">
        <f t="shared" ref="AB583:AF583" si="1079">SUM(AB588,AB593,AB598)</f>
        <v>0</v>
      </c>
      <c r="AC583" s="129">
        <f t="shared" si="1079"/>
        <v>270000</v>
      </c>
      <c r="AD583" s="129">
        <f t="shared" si="1079"/>
        <v>0</v>
      </c>
      <c r="AE583" s="129">
        <f t="shared" si="1079"/>
        <v>54000</v>
      </c>
      <c r="AF583" s="129">
        <f t="shared" si="1079"/>
        <v>54000</v>
      </c>
      <c r="AG583" s="128"/>
      <c r="AH583" s="128"/>
      <c r="AI583" s="128"/>
      <c r="AJ583" s="129">
        <f t="shared" ref="AJ583:AN583" si="1080">SUM(AJ588,AJ593,AJ598)</f>
        <v>0</v>
      </c>
      <c r="AK583" s="129">
        <f t="shared" si="1080"/>
        <v>0</v>
      </c>
      <c r="AL583" s="129">
        <f t="shared" si="1080"/>
        <v>0</v>
      </c>
      <c r="AM583" s="129">
        <f t="shared" si="1080"/>
        <v>0</v>
      </c>
      <c r="AN583" s="139">
        <f t="shared" si="1080"/>
        <v>0</v>
      </c>
      <c r="AO583" s="130"/>
      <c r="AP583" s="131"/>
      <c r="AQ583" s="139">
        <f t="shared" ref="AQ583:BA583" si="1081">SUM(AQ588,AQ593,AQ598)</f>
        <v>1892815.65</v>
      </c>
      <c r="AR583" s="139">
        <f t="shared" si="1081"/>
        <v>54000</v>
      </c>
      <c r="AS583" s="139">
        <f t="shared" si="1081"/>
        <v>0</v>
      </c>
      <c r="AT583" s="139">
        <f>AT588+AT593+AT598+AT603+AT608+AT613+AT618+AT623+AT628+AT633+AT638+AT643+AT648+AT653+AT658+AT663+AT668+AT673</f>
        <v>3581526.15</v>
      </c>
      <c r="AU583" s="139">
        <f>AU588+AU593+AU598+AU603+AU608+AU613+AU618+AU623+AU628+AU633+AU638+AU643+AU648+AU653+AU658+AU663+AU668+AU673</f>
        <v>3581526.15</v>
      </c>
      <c r="AV583" s="139">
        <f t="shared" si="1081"/>
        <v>0</v>
      </c>
      <c r="AW583" s="139">
        <f t="shared" si="1081"/>
        <v>0</v>
      </c>
      <c r="AX583" s="139">
        <f t="shared" si="1081"/>
        <v>0</v>
      </c>
      <c r="AY583" s="139">
        <f t="shared" si="1081"/>
        <v>0</v>
      </c>
      <c r="AZ583" s="139">
        <f t="shared" si="1081"/>
        <v>0</v>
      </c>
      <c r="BA583" s="139">
        <f t="shared" si="1081"/>
        <v>0</v>
      </c>
    </row>
    <row r="584" spans="1:53" ht="14.1" customHeight="1" outlineLevel="2" x14ac:dyDescent="0.2">
      <c r="A584" s="68"/>
      <c r="B584" s="94"/>
      <c r="C584" s="250"/>
      <c r="D584" s="96"/>
      <c r="E584" s="96"/>
      <c r="F584" s="97"/>
      <c r="G584" s="98"/>
      <c r="H584" s="99" t="s">
        <v>49</v>
      </c>
      <c r="I584" s="100" t="s">
        <v>1</v>
      </c>
      <c r="J584" s="101">
        <v>3</v>
      </c>
      <c r="K584" s="101">
        <v>2</v>
      </c>
      <c r="L584" s="102">
        <f>IF(I584&lt;&gt;0,((VLOOKUP(I584,'1. Standard_Cost'!$B$4:$D$8,2)+VLOOKUP(I584,'1. Standard_Cost'!$B$4:$D$8,3))*J584*K584),"0")</f>
        <v>540750</v>
      </c>
      <c r="M584" s="102">
        <f>L584*'1. Standard_Cost'!F4</f>
        <v>90305.25</v>
      </c>
      <c r="N584" s="103"/>
      <c r="O584" s="103"/>
      <c r="P584" s="103"/>
      <c r="Q584" s="103"/>
      <c r="R584" s="104">
        <f>+N584*P584*'1. Standard_Cost'!$B$12</f>
        <v>0</v>
      </c>
      <c r="S584" s="104">
        <f>+N584*O584*P584*'1. Standard_Cost'!$C$12</f>
        <v>0</v>
      </c>
      <c r="T584" s="104">
        <f>+N584*P584*Q584*'1. Standard_Cost'!$D$12</f>
        <v>0</v>
      </c>
      <c r="U584" s="104">
        <f>+N584*O584*'1. Standard_Cost'!$E$12</f>
        <v>0</v>
      </c>
      <c r="V584" s="103"/>
      <c r="W584" s="103"/>
      <c r="X584" s="103"/>
      <c r="Y584" s="104">
        <f>+V584*((X584*'1. Standard_Cost'!$B$16)+(W584*X584*'1. Standard_Cost'!$C$16))</f>
        <v>0</v>
      </c>
      <c r="Z584" s="103"/>
      <c r="AA584" s="103"/>
      <c r="AB584" s="104">
        <f>+Z584*'1. Standard_Cost'!$B$20+AA584*'1. Standard_Cost'!$C$20</f>
        <v>0</v>
      </c>
      <c r="AC584" s="105">
        <v>90000</v>
      </c>
      <c r="AD584" s="106"/>
      <c r="AE584" s="104">
        <f>SUM(AD584,AC584,AB584,Y584,U584,T584,S584,R584)*'1. Standard_Cost'!B28</f>
        <v>18000</v>
      </c>
      <c r="AF584" s="104">
        <f>SUM(AD584,AE584)</f>
        <v>18000</v>
      </c>
      <c r="AG584" s="103"/>
      <c r="AH584" s="103"/>
      <c r="AI584" s="103"/>
      <c r="AJ584" s="107"/>
      <c r="AK584" s="107"/>
      <c r="AL584" s="107"/>
      <c r="AM584" s="104">
        <f>AG584*'1. Standard_Cost'!B203+'Incremental_Cost Year 2021'!AH591*'1. Standard_Cost'!C203+'Incremental_Cost Year 2021'!AI591*'1. Standard_Cost'!D203+'Incremental_Cost Year 2021'!AJ591+'Incremental_Cost Year 2021'!AL591+AK584</f>
        <v>0</v>
      </c>
      <c r="AN584" s="104">
        <f>AM584*'1. Standard_Cost'!C207</f>
        <v>0</v>
      </c>
      <c r="AO584" s="107"/>
      <c r="AQ584" s="104">
        <f t="shared" ref="AQ584:AQ587" si="1082">L584+M584</f>
        <v>631055.25</v>
      </c>
      <c r="AR584" s="104">
        <f t="shared" ref="AR584:AR587" si="1083">AF584</f>
        <v>18000</v>
      </c>
      <c r="AS584" s="104">
        <f t="shared" ref="AS584:AS587" si="1084">AM584+AN584</f>
        <v>0</v>
      </c>
      <c r="AT584" s="104">
        <f>SUM(AQ584,AR584,AS584)</f>
        <v>649055.25</v>
      </c>
      <c r="AU584" s="108">
        <f t="shared" ref="AU584:AU587" si="1085">AT584</f>
        <v>649055.25</v>
      </c>
      <c r="AV584" s="108"/>
      <c r="AW584" s="108"/>
      <c r="AX584" s="108"/>
      <c r="AY584" s="108"/>
      <c r="AZ584" s="108"/>
      <c r="BA584" s="109">
        <f t="shared" ref="BA584:BA587" si="1086">SUM(AU584:AZ584)-AT584</f>
        <v>0</v>
      </c>
    </row>
    <row r="585" spans="1:53" ht="14.1" customHeight="1" outlineLevel="2" x14ac:dyDescent="0.2">
      <c r="A585" s="68"/>
      <c r="B585" s="94"/>
      <c r="C585" s="251"/>
      <c r="D585" s="110"/>
      <c r="E585" s="110"/>
      <c r="F585" s="110"/>
      <c r="G585" s="111"/>
      <c r="H585" s="99" t="s">
        <v>50</v>
      </c>
      <c r="I585" s="100"/>
      <c r="J585" s="101"/>
      <c r="K585" s="101"/>
      <c r="L585" s="102" t="str">
        <f>IF(I585&lt;&gt;0,((VLOOKUP(I585,'1. Standard_Cost'!$B$4:$D$8,2)+VLOOKUP(I585,'1. Standard_Cost'!$B$4:$D$8,3))*J585*K585),"0")</f>
        <v>0</v>
      </c>
      <c r="M585" s="102">
        <f>L585*'1. Standard_Cost'!F183</f>
        <v>0</v>
      </c>
      <c r="N585" s="103"/>
      <c r="O585" s="103"/>
      <c r="P585" s="103"/>
      <c r="Q585" s="103"/>
      <c r="R585" s="104">
        <f>+N585*P585*'1. Standard_Cost'!$B$12</f>
        <v>0</v>
      </c>
      <c r="S585" s="104">
        <f>+N585*O585*P585*'1. Standard_Cost'!$C$12</f>
        <v>0</v>
      </c>
      <c r="T585" s="104">
        <f>+N585*P585*Q585*'1. Standard_Cost'!$D$12</f>
        <v>0</v>
      </c>
      <c r="U585" s="104">
        <f>+N585*O585*'1. Standard_Cost'!$E$12</f>
        <v>0</v>
      </c>
      <c r="V585" s="103"/>
      <c r="W585" s="103"/>
      <c r="X585" s="103"/>
      <c r="Y585" s="104">
        <f>+V585*((X585*'1. Standard_Cost'!$B$16)+(W585*X585*'1. Standard_Cost'!$C$16))</f>
        <v>0</v>
      </c>
      <c r="Z585" s="103"/>
      <c r="AA585" s="103"/>
      <c r="AB585" s="104">
        <f>+Z585*'1. Standard_Cost'!$B$20+AA585*'1. Standard_Cost'!$C$20</f>
        <v>0</v>
      </c>
      <c r="AC585" s="105"/>
      <c r="AD585" s="106"/>
      <c r="AE585" s="104">
        <f>SUM(AD585,AC585,AB585,Y585,U585,T585,S585,R585)*'1. Standard_Cost'!B207</f>
        <v>0</v>
      </c>
      <c r="AF585" s="104">
        <f t="shared" ref="AF585:AF587" si="1087">SUM(AD585,AE585)</f>
        <v>0</v>
      </c>
      <c r="AG585" s="103"/>
      <c r="AH585" s="103">
        <v>0</v>
      </c>
      <c r="AI585" s="103">
        <v>0</v>
      </c>
      <c r="AJ585" s="107"/>
      <c r="AK585" s="107"/>
      <c r="AL585" s="107"/>
      <c r="AM585" s="104">
        <f>AG585*'1. Standard_Cost'!B203+'Incremental_Cost Year 2021'!AH592*'1. Standard_Cost'!C203+'Incremental_Cost Year 2021'!AI592*'1. Standard_Cost'!D203+'Incremental_Cost Year 2021'!AJ592+'Incremental_Cost Year 2021'!AL592+AK585</f>
        <v>0</v>
      </c>
      <c r="AN585" s="104">
        <f>AM585*'1. Standard_Cost'!C207</f>
        <v>0</v>
      </c>
      <c r="AO585" s="107"/>
      <c r="AQ585" s="104">
        <f t="shared" si="1082"/>
        <v>0</v>
      </c>
      <c r="AR585" s="104">
        <f t="shared" si="1083"/>
        <v>0</v>
      </c>
      <c r="AS585" s="104">
        <f t="shared" si="1084"/>
        <v>0</v>
      </c>
      <c r="AT585" s="104">
        <f t="shared" ref="AT585:AT587" si="1088">SUM(AQ585,AR585,AS585)</f>
        <v>0</v>
      </c>
      <c r="AU585" s="108">
        <f t="shared" si="1085"/>
        <v>0</v>
      </c>
      <c r="AV585" s="108">
        <v>0</v>
      </c>
      <c r="AW585" s="108"/>
      <c r="AX585" s="108"/>
      <c r="AY585" s="108"/>
      <c r="AZ585" s="108"/>
      <c r="BA585" s="109">
        <f t="shared" si="1086"/>
        <v>0</v>
      </c>
    </row>
    <row r="586" spans="1:53" ht="14.1" customHeight="1" outlineLevel="2" x14ac:dyDescent="0.2">
      <c r="A586" s="68"/>
      <c r="B586" s="94"/>
      <c r="C586" s="251"/>
      <c r="D586" s="110"/>
      <c r="E586" s="110"/>
      <c r="F586" s="110"/>
      <c r="G586" s="111"/>
      <c r="H586" s="99" t="s">
        <v>51</v>
      </c>
      <c r="I586" s="100"/>
      <c r="J586" s="101"/>
      <c r="K586" s="101"/>
      <c r="L586" s="102" t="str">
        <f>IF(I586&lt;&gt;0,((VLOOKUP(I586,'1. Standard_Cost'!$B$4:$D$8,2)+VLOOKUP(I586,'1. Standard_Cost'!$B$4:$D$8,3))*J586*K586),"0")</f>
        <v>0</v>
      </c>
      <c r="M586" s="102">
        <f>L586*'1. Standard_Cost'!F183</f>
        <v>0</v>
      </c>
      <c r="N586" s="103"/>
      <c r="O586" s="103"/>
      <c r="P586" s="103"/>
      <c r="Q586" s="103"/>
      <c r="R586" s="104">
        <f>+N586*P586*'1. Standard_Cost'!$B$12</f>
        <v>0</v>
      </c>
      <c r="S586" s="104">
        <f>+N586*O586*P586*'1. Standard_Cost'!$C$12</f>
        <v>0</v>
      </c>
      <c r="T586" s="104">
        <f>+N586*P586*Q586*'1. Standard_Cost'!$D$12</f>
        <v>0</v>
      </c>
      <c r="U586" s="104">
        <f>+N586*O586*'1. Standard_Cost'!$E$12</f>
        <v>0</v>
      </c>
      <c r="V586" s="103"/>
      <c r="W586" s="103"/>
      <c r="X586" s="103"/>
      <c r="Y586" s="104">
        <f>+V586*((X586*'1. Standard_Cost'!$B$16)+(W586*X586*'1. Standard_Cost'!$C$16))</f>
        <v>0</v>
      </c>
      <c r="Z586" s="103"/>
      <c r="AA586" s="103"/>
      <c r="AB586" s="104">
        <f>+Z586*'1. Standard_Cost'!$B$20+AA586*'1. Standard_Cost'!$C$20</f>
        <v>0</v>
      </c>
      <c r="AC586" s="105"/>
      <c r="AD586" s="106"/>
      <c r="AE586" s="104">
        <f>SUM(AD586,AC586,AB586,Y586,U586,T586,S586,R586)*'1. Standard_Cost'!B207</f>
        <v>0</v>
      </c>
      <c r="AF586" s="104">
        <f t="shared" si="1087"/>
        <v>0</v>
      </c>
      <c r="AG586" s="103"/>
      <c r="AH586" s="103"/>
      <c r="AI586" s="103"/>
      <c r="AJ586" s="107"/>
      <c r="AK586" s="107"/>
      <c r="AL586" s="107"/>
      <c r="AM586" s="104">
        <f>AG586*'1. Standard_Cost'!B203+'Incremental_Cost Year 2021'!AH593*'1. Standard_Cost'!C203+'Incremental_Cost Year 2021'!AI593*'1. Standard_Cost'!D203+'Incremental_Cost Year 2021'!AJ593+'Incremental_Cost Year 2021'!AL593+AK586</f>
        <v>0</v>
      </c>
      <c r="AN586" s="104">
        <f>AM586*'1. Standard_Cost'!C207</f>
        <v>0</v>
      </c>
      <c r="AO586" s="107"/>
      <c r="AQ586" s="104">
        <f t="shared" si="1082"/>
        <v>0</v>
      </c>
      <c r="AR586" s="104">
        <f t="shared" si="1083"/>
        <v>0</v>
      </c>
      <c r="AS586" s="104">
        <f t="shared" si="1084"/>
        <v>0</v>
      </c>
      <c r="AT586" s="104">
        <f t="shared" si="1088"/>
        <v>0</v>
      </c>
      <c r="AU586" s="108">
        <f t="shared" si="1085"/>
        <v>0</v>
      </c>
      <c r="AV586" s="108"/>
      <c r="AW586" s="108"/>
      <c r="AX586" s="108"/>
      <c r="AY586" s="108"/>
      <c r="AZ586" s="108"/>
      <c r="BA586" s="109">
        <f t="shared" si="1086"/>
        <v>0</v>
      </c>
    </row>
    <row r="587" spans="1:53" ht="14.1" customHeight="1" outlineLevel="2" x14ac:dyDescent="0.2">
      <c r="A587" s="68"/>
      <c r="B587" s="94"/>
      <c r="C587" s="251"/>
      <c r="D587" s="110"/>
      <c r="E587" s="110"/>
      <c r="F587" s="110"/>
      <c r="G587" s="111"/>
      <c r="H587" s="112" t="s">
        <v>179</v>
      </c>
      <c r="I587" s="100"/>
      <c r="J587" s="101"/>
      <c r="K587" s="101"/>
      <c r="L587" s="102" t="str">
        <f>IF(I587&lt;&gt;0,((VLOOKUP(I587,'1. Standard_Cost'!$B$4:$D$8,2)+VLOOKUP(I587,'1. Standard_Cost'!$B$4:$D$8,3))*J587*K587),"0")</f>
        <v>0</v>
      </c>
      <c r="M587" s="102">
        <f>L587*'1. Standard_Cost'!F183</f>
        <v>0</v>
      </c>
      <c r="N587" s="103"/>
      <c r="O587" s="103"/>
      <c r="P587" s="103"/>
      <c r="Q587" s="103"/>
      <c r="R587" s="104">
        <f>+N587*P587*'1. Standard_Cost'!$B$12</f>
        <v>0</v>
      </c>
      <c r="S587" s="104">
        <f>+N587*O587*P587*'1. Standard_Cost'!$C$12</f>
        <v>0</v>
      </c>
      <c r="T587" s="104">
        <f>+N587*P587*Q587*'1. Standard_Cost'!$D$12</f>
        <v>0</v>
      </c>
      <c r="U587" s="104">
        <f>+N587*O587*'1. Standard_Cost'!$E$12</f>
        <v>0</v>
      </c>
      <c r="V587" s="103"/>
      <c r="W587" s="103"/>
      <c r="X587" s="103"/>
      <c r="Y587" s="104">
        <f>+V587*((X587*'1. Standard_Cost'!$B$16)+(W587*X587*'1. Standard_Cost'!$C$16))</f>
        <v>0</v>
      </c>
      <c r="Z587" s="103"/>
      <c r="AA587" s="103"/>
      <c r="AB587" s="104">
        <f>+Z587*'1. Standard_Cost'!$B$20+AA587*'1. Standard_Cost'!$C$20</f>
        <v>0</v>
      </c>
      <c r="AC587" s="105"/>
      <c r="AD587" s="106"/>
      <c r="AE587" s="104">
        <f>SUM(AD587,AC587,AB587,Y587,U587,T587,S587,R587)*'1. Standard_Cost'!B207</f>
        <v>0</v>
      </c>
      <c r="AF587" s="104">
        <f t="shared" si="1087"/>
        <v>0</v>
      </c>
      <c r="AG587" s="103"/>
      <c r="AH587" s="103"/>
      <c r="AI587" s="103"/>
      <c r="AJ587" s="107"/>
      <c r="AK587" s="107"/>
      <c r="AL587" s="107"/>
      <c r="AM587" s="104">
        <f>AG587*'1. Standard_Cost'!B203+'Incremental_Cost Year 2021'!AH594*'1. Standard_Cost'!C203+'Incremental_Cost Year 2021'!AI594*'1. Standard_Cost'!D203+'Incremental_Cost Year 2021'!AJ594+'Incremental_Cost Year 2021'!AL594+AK587</f>
        <v>0</v>
      </c>
      <c r="AN587" s="104">
        <f>AM587*'1. Standard_Cost'!C207</f>
        <v>0</v>
      </c>
      <c r="AO587" s="107"/>
      <c r="AQ587" s="104">
        <f t="shared" si="1082"/>
        <v>0</v>
      </c>
      <c r="AR587" s="104">
        <f t="shared" si="1083"/>
        <v>0</v>
      </c>
      <c r="AS587" s="104">
        <f t="shared" si="1084"/>
        <v>0</v>
      </c>
      <c r="AT587" s="104">
        <f t="shared" si="1088"/>
        <v>0</v>
      </c>
      <c r="AU587" s="108">
        <f t="shared" si="1085"/>
        <v>0</v>
      </c>
      <c r="AV587" s="108"/>
      <c r="AW587" s="108"/>
      <c r="AX587" s="108"/>
      <c r="AY587" s="108"/>
      <c r="AZ587" s="108"/>
      <c r="BA587" s="109">
        <f t="shared" si="1086"/>
        <v>0</v>
      </c>
    </row>
    <row r="588" spans="1:53" ht="25.35" customHeight="1" outlineLevel="1" x14ac:dyDescent="0.2">
      <c r="A588" s="68"/>
      <c r="B588" s="94"/>
      <c r="C588" s="251"/>
      <c r="D588" s="113" t="s">
        <v>515</v>
      </c>
      <c r="E588" s="113" t="s">
        <v>813</v>
      </c>
      <c r="F588" s="114" t="s">
        <v>154</v>
      </c>
      <c r="G588" s="115" t="s">
        <v>155</v>
      </c>
      <c r="H588" s="140" t="s">
        <v>379</v>
      </c>
      <c r="I588" s="117"/>
      <c r="J588" s="117"/>
      <c r="K588" s="117"/>
      <c r="L588" s="118">
        <f>SUM(L584:L587)</f>
        <v>540750</v>
      </c>
      <c r="M588" s="118">
        <f>SUM(M584:M587)</f>
        <v>90305.25</v>
      </c>
      <c r="N588" s="117"/>
      <c r="O588" s="117"/>
      <c r="P588" s="117"/>
      <c r="Q588" s="117"/>
      <c r="R588" s="119">
        <f>SUM(R584:R587)</f>
        <v>0</v>
      </c>
      <c r="S588" s="119">
        <f>SUM(S584:S587)</f>
        <v>0</v>
      </c>
      <c r="T588" s="119">
        <f>SUM(T584:T587)</f>
        <v>0</v>
      </c>
      <c r="U588" s="119">
        <f>SUM(U584:U587)</f>
        <v>0</v>
      </c>
      <c r="V588" s="117"/>
      <c r="W588" s="117"/>
      <c r="X588" s="117"/>
      <c r="Y588" s="118">
        <f>SUM(Y584:Y587)</f>
        <v>0</v>
      </c>
      <c r="Z588" s="117"/>
      <c r="AA588" s="117"/>
      <c r="AB588" s="118">
        <f t="shared" ref="AB588:AF588" si="1089">SUM(AB584:AB587)</f>
        <v>0</v>
      </c>
      <c r="AC588" s="118">
        <f t="shared" si="1089"/>
        <v>90000</v>
      </c>
      <c r="AD588" s="118">
        <f t="shared" si="1089"/>
        <v>0</v>
      </c>
      <c r="AE588" s="118">
        <f t="shared" si="1089"/>
        <v>18000</v>
      </c>
      <c r="AF588" s="118">
        <f t="shared" si="1089"/>
        <v>18000</v>
      </c>
      <c r="AG588" s="117"/>
      <c r="AH588" s="117"/>
      <c r="AI588" s="117"/>
      <c r="AJ588" s="119">
        <f>SUM(AJ584:AJ587)</f>
        <v>0</v>
      </c>
      <c r="AK588" s="119">
        <f t="shared" ref="AK588:AN588" si="1090">SUM(AK584:AK587)</f>
        <v>0</v>
      </c>
      <c r="AL588" s="119">
        <f t="shared" si="1090"/>
        <v>0</v>
      </c>
      <c r="AM588" s="119">
        <f t="shared" si="1090"/>
        <v>0</v>
      </c>
      <c r="AN588" s="119">
        <f t="shared" si="1090"/>
        <v>0</v>
      </c>
      <c r="AO588" s="116"/>
      <c r="AP588" s="120"/>
      <c r="AQ588" s="118">
        <f t="shared" ref="AQ588:BA588" si="1091">SUM(AQ584:AQ587)</f>
        <v>631055.25</v>
      </c>
      <c r="AR588" s="118">
        <f t="shared" si="1091"/>
        <v>18000</v>
      </c>
      <c r="AS588" s="118">
        <f t="shared" si="1091"/>
        <v>0</v>
      </c>
      <c r="AT588" s="118">
        <f t="shared" si="1091"/>
        <v>649055.25</v>
      </c>
      <c r="AU588" s="118">
        <f t="shared" si="1091"/>
        <v>649055.25</v>
      </c>
      <c r="AV588" s="118">
        <f t="shared" si="1091"/>
        <v>0</v>
      </c>
      <c r="AW588" s="118">
        <f t="shared" si="1091"/>
        <v>0</v>
      </c>
      <c r="AX588" s="118">
        <f t="shared" si="1091"/>
        <v>0</v>
      </c>
      <c r="AY588" s="118">
        <f t="shared" si="1091"/>
        <v>0</v>
      </c>
      <c r="AZ588" s="118">
        <f t="shared" si="1091"/>
        <v>0</v>
      </c>
      <c r="BA588" s="118">
        <f t="shared" si="1091"/>
        <v>0</v>
      </c>
    </row>
    <row r="589" spans="1:53" ht="14.1" customHeight="1" outlineLevel="2" x14ac:dyDescent="0.2">
      <c r="A589" s="68"/>
      <c r="B589" s="94"/>
      <c r="C589" s="251"/>
      <c r="D589" s="96"/>
      <c r="E589" s="96"/>
      <c r="F589" s="97"/>
      <c r="G589" s="98"/>
      <c r="H589" s="99" t="s">
        <v>49</v>
      </c>
      <c r="I589" s="100" t="s">
        <v>4</v>
      </c>
      <c r="J589" s="101">
        <v>6</v>
      </c>
      <c r="K589" s="101">
        <v>1</v>
      </c>
      <c r="L589" s="102">
        <f>IF(I589&lt;&gt;0,((VLOOKUP(I589,'1. Standard_Cost'!$B$4:$D$8,2)+VLOOKUP(I589,'1. Standard_Cost'!$B$4:$D$8,3))*J589*K589),"0")</f>
        <v>480600</v>
      </c>
      <c r="M589" s="102">
        <f>L589*'1. Standard_Cost'!F4</f>
        <v>80260.200000000012</v>
      </c>
      <c r="N589" s="103"/>
      <c r="O589" s="103"/>
      <c r="P589" s="103"/>
      <c r="Q589" s="103"/>
      <c r="R589" s="104">
        <f>+N589*P589*'1. Standard_Cost'!$B$12</f>
        <v>0</v>
      </c>
      <c r="S589" s="104">
        <f>+N589*O589*P589*'1. Standard_Cost'!$C$12</f>
        <v>0</v>
      </c>
      <c r="T589" s="104">
        <f>+N589*P589*Q589*'1. Standard_Cost'!$D$12</f>
        <v>0</v>
      </c>
      <c r="U589" s="104">
        <f>+N589*O589*'1. Standard_Cost'!$E$12</f>
        <v>0</v>
      </c>
      <c r="V589" s="103"/>
      <c r="W589" s="103"/>
      <c r="X589" s="103"/>
      <c r="Y589" s="104">
        <f>+V589*((X589*'1. Standard_Cost'!$B$16)+(W589*X589*'1. Standard_Cost'!$C$16))</f>
        <v>0</v>
      </c>
      <c r="Z589" s="103"/>
      <c r="AA589" s="103"/>
      <c r="AB589" s="104">
        <f>+Z589*'1. Standard_Cost'!$B$20+AA589*'1. Standard_Cost'!$C$20</f>
        <v>0</v>
      </c>
      <c r="AC589" s="105"/>
      <c r="AD589" s="106"/>
      <c r="AE589" s="104">
        <f>SUM(AD589,AC589,AB589,Y589,U589,T589,S589,R589)*'1. Standard_Cost'!B207</f>
        <v>0</v>
      </c>
      <c r="AF589" s="104">
        <f>SUM(AD589,AE589)</f>
        <v>0</v>
      </c>
      <c r="AG589" s="103"/>
      <c r="AH589" s="103"/>
      <c r="AI589" s="103"/>
      <c r="AJ589" s="107"/>
      <c r="AK589" s="107"/>
      <c r="AL589" s="107"/>
      <c r="AM589" s="104">
        <f>AG589*'1. Standard_Cost'!B203+'Incremental_Cost Year 2021'!AH596*'1. Standard_Cost'!C203+'Incremental_Cost Year 2021'!AI596*'1. Standard_Cost'!D203+'Incremental_Cost Year 2021'!AJ596+'Incremental_Cost Year 2021'!AL596+AK589</f>
        <v>0</v>
      </c>
      <c r="AN589" s="104">
        <f>AM589*'1. Standard_Cost'!C207</f>
        <v>0</v>
      </c>
      <c r="AO589" s="107"/>
      <c r="AQ589" s="104">
        <f t="shared" ref="AQ589:AQ592" si="1092">L589+M589</f>
        <v>560860.19999999995</v>
      </c>
      <c r="AR589" s="104">
        <f t="shared" ref="AR589:AR592" si="1093">AF589</f>
        <v>0</v>
      </c>
      <c r="AS589" s="104">
        <f t="shared" ref="AS589:AS592" si="1094">AM589+AN589</f>
        <v>0</v>
      </c>
      <c r="AT589" s="104">
        <f>SUM(AQ589,AR589,AS589)</f>
        <v>560860.19999999995</v>
      </c>
      <c r="AU589" s="108">
        <f t="shared" ref="AU589:AU592" si="1095">AT589</f>
        <v>560860.19999999995</v>
      </c>
      <c r="AV589" s="108"/>
      <c r="AW589" s="108"/>
      <c r="AX589" s="108"/>
      <c r="AY589" s="108"/>
      <c r="AZ589" s="108"/>
      <c r="BA589" s="109">
        <f t="shared" ref="BA589:BA592" si="1096">SUM(AU589:AZ589)-AT589</f>
        <v>0</v>
      </c>
    </row>
    <row r="590" spans="1:53" ht="14.1" customHeight="1" outlineLevel="2" x14ac:dyDescent="0.2">
      <c r="A590" s="68"/>
      <c r="B590" s="94"/>
      <c r="C590" s="251"/>
      <c r="D590" s="110"/>
      <c r="E590" s="110"/>
      <c r="F590" s="110"/>
      <c r="G590" s="111"/>
      <c r="H590" s="99" t="s">
        <v>50</v>
      </c>
      <c r="I590" s="100" t="s">
        <v>3</v>
      </c>
      <c r="J590" s="101">
        <v>6</v>
      </c>
      <c r="K590" s="101">
        <v>1</v>
      </c>
      <c r="L590" s="102">
        <f>IF(I590&lt;&gt;0,((VLOOKUP(I590,'1. Standard_Cost'!$B$4:$D$8,2)+VLOOKUP(I590,'1. Standard_Cost'!$B$4:$D$8,3))*J590*K590),"0")</f>
        <v>600600</v>
      </c>
      <c r="M590" s="102">
        <f>L590*'1. Standard_Cost'!F4</f>
        <v>100300.20000000001</v>
      </c>
      <c r="N590" s="103"/>
      <c r="O590" s="103"/>
      <c r="P590" s="103"/>
      <c r="Q590" s="103"/>
      <c r="R590" s="104">
        <f>+N590*P590*'1. Standard_Cost'!$B$12</f>
        <v>0</v>
      </c>
      <c r="S590" s="104">
        <f>+N590*O590*P590*'1. Standard_Cost'!$C$12</f>
        <v>0</v>
      </c>
      <c r="T590" s="104">
        <f>+N590*P590*Q590*'1. Standard_Cost'!$D$12</f>
        <v>0</v>
      </c>
      <c r="U590" s="104">
        <f>+N590*O590*'1. Standard_Cost'!$E$12</f>
        <v>0</v>
      </c>
      <c r="V590" s="103"/>
      <c r="W590" s="103"/>
      <c r="X590" s="103"/>
      <c r="Y590" s="104">
        <f>+V590*((X590*'1. Standard_Cost'!$B$16)+(W590*X590*'1. Standard_Cost'!$C$16))</f>
        <v>0</v>
      </c>
      <c r="Z590" s="103"/>
      <c r="AA590" s="103"/>
      <c r="AB590" s="104">
        <f>+Z590*'1. Standard_Cost'!$B$20+AA590*'1. Standard_Cost'!$C$20</f>
        <v>0</v>
      </c>
      <c r="AC590" s="105"/>
      <c r="AD590" s="106"/>
      <c r="AE590" s="104">
        <f>SUM(AD590,AC590,AB590,Y590,U590,T590,S590,R590)*'1. Standard_Cost'!B207</f>
        <v>0</v>
      </c>
      <c r="AF590" s="104">
        <f t="shared" ref="AF590:AF592" si="1097">SUM(AD590,AE590)</f>
        <v>0</v>
      </c>
      <c r="AG590" s="103"/>
      <c r="AH590" s="103">
        <v>0</v>
      </c>
      <c r="AI590" s="103">
        <v>0</v>
      </c>
      <c r="AJ590" s="107"/>
      <c r="AK590" s="107"/>
      <c r="AL590" s="107"/>
      <c r="AM590" s="104">
        <f>AG590*'1. Standard_Cost'!B203+'Incremental_Cost Year 2021'!AH597*'1. Standard_Cost'!C203+'Incremental_Cost Year 2021'!AI597*'1. Standard_Cost'!D203+'Incremental_Cost Year 2021'!AJ597+'Incremental_Cost Year 2021'!AL597+AK590</f>
        <v>0</v>
      </c>
      <c r="AN590" s="104">
        <f>AM590*'1. Standard_Cost'!C207</f>
        <v>0</v>
      </c>
      <c r="AO590" s="107"/>
      <c r="AQ590" s="104">
        <f t="shared" si="1092"/>
        <v>700900.2</v>
      </c>
      <c r="AR590" s="104">
        <f t="shared" si="1093"/>
        <v>0</v>
      </c>
      <c r="AS590" s="104">
        <f t="shared" si="1094"/>
        <v>0</v>
      </c>
      <c r="AT590" s="104">
        <f t="shared" ref="AT590:AT592" si="1098">SUM(AQ590,AR590,AS590)</f>
        <v>700900.2</v>
      </c>
      <c r="AU590" s="108">
        <f t="shared" si="1095"/>
        <v>700900.2</v>
      </c>
      <c r="AV590" s="108">
        <v>0</v>
      </c>
      <c r="AW590" s="108"/>
      <c r="AX590" s="108"/>
      <c r="AY590" s="108"/>
      <c r="AZ590" s="108"/>
      <c r="BA590" s="109">
        <f t="shared" si="1096"/>
        <v>0</v>
      </c>
    </row>
    <row r="591" spans="1:53" ht="14.1" customHeight="1" outlineLevel="2" x14ac:dyDescent="0.2">
      <c r="A591" s="68"/>
      <c r="B591" s="94"/>
      <c r="C591" s="251"/>
      <c r="D591" s="110"/>
      <c r="E591" s="110"/>
      <c r="F591" s="110"/>
      <c r="G591" s="111"/>
      <c r="H591" s="99" t="s">
        <v>51</v>
      </c>
      <c r="I591" s="100"/>
      <c r="J591" s="101"/>
      <c r="K591" s="101"/>
      <c r="L591" s="102" t="str">
        <f>IF(I591&lt;&gt;0,((VLOOKUP(I591,'1. Standard_Cost'!$B$4:$D$8,2)+VLOOKUP(I591,'1. Standard_Cost'!$B$4:$D$8,3))*J591*K591),"0")</f>
        <v>0</v>
      </c>
      <c r="M591" s="102">
        <f>L591*'1. Standard_Cost'!F183</f>
        <v>0</v>
      </c>
      <c r="N591" s="103"/>
      <c r="O591" s="103"/>
      <c r="P591" s="103"/>
      <c r="Q591" s="103"/>
      <c r="R591" s="104">
        <f>+N591*P591*'1. Standard_Cost'!$B$12</f>
        <v>0</v>
      </c>
      <c r="S591" s="104">
        <f>+N591*O591*P591*'1. Standard_Cost'!$C$12</f>
        <v>0</v>
      </c>
      <c r="T591" s="104">
        <f>+N591*P591*Q591*'1. Standard_Cost'!$D$12</f>
        <v>0</v>
      </c>
      <c r="U591" s="104">
        <f>+N591*O591*'1. Standard_Cost'!$E$12</f>
        <v>0</v>
      </c>
      <c r="V591" s="103"/>
      <c r="W591" s="103"/>
      <c r="X591" s="103"/>
      <c r="Y591" s="104">
        <f>+V591*((X591*'1. Standard_Cost'!$B$16)+(W591*X591*'1. Standard_Cost'!$C$16))</f>
        <v>0</v>
      </c>
      <c r="Z591" s="103"/>
      <c r="AA591" s="103"/>
      <c r="AB591" s="104">
        <f>+Z591*'1. Standard_Cost'!$B$20+AA591*'1. Standard_Cost'!$C$20</f>
        <v>0</v>
      </c>
      <c r="AC591" s="105"/>
      <c r="AD591" s="106"/>
      <c r="AE591" s="104">
        <f>SUM(AD591,AC591,AB591,Y591,U591,T591,S591,R591)*'1. Standard_Cost'!B207</f>
        <v>0</v>
      </c>
      <c r="AF591" s="104">
        <f t="shared" si="1097"/>
        <v>0</v>
      </c>
      <c r="AG591" s="103"/>
      <c r="AH591" s="103"/>
      <c r="AI591" s="103"/>
      <c r="AJ591" s="107"/>
      <c r="AK591" s="107"/>
      <c r="AL591" s="107"/>
      <c r="AM591" s="104">
        <f>AG591*'1. Standard_Cost'!B203+'Incremental_Cost Year 2021'!AH598*'1. Standard_Cost'!C203+'Incremental_Cost Year 2021'!AI598*'1. Standard_Cost'!D203+'Incremental_Cost Year 2021'!AJ598+'Incremental_Cost Year 2021'!AL598+AK591</f>
        <v>0</v>
      </c>
      <c r="AN591" s="104">
        <f>AM591*'1. Standard_Cost'!C207</f>
        <v>0</v>
      </c>
      <c r="AO591" s="107"/>
      <c r="AQ591" s="104">
        <f t="shared" si="1092"/>
        <v>0</v>
      </c>
      <c r="AR591" s="104">
        <f t="shared" si="1093"/>
        <v>0</v>
      </c>
      <c r="AS591" s="104">
        <f t="shared" si="1094"/>
        <v>0</v>
      </c>
      <c r="AT591" s="104">
        <f t="shared" si="1098"/>
        <v>0</v>
      </c>
      <c r="AU591" s="108">
        <f t="shared" si="1095"/>
        <v>0</v>
      </c>
      <c r="AV591" s="108"/>
      <c r="AW591" s="108"/>
      <c r="AX591" s="108"/>
      <c r="AY591" s="108"/>
      <c r="AZ591" s="108"/>
      <c r="BA591" s="109">
        <f t="shared" si="1096"/>
        <v>0</v>
      </c>
    </row>
    <row r="592" spans="1:53" ht="14.1" customHeight="1" outlineLevel="2" x14ac:dyDescent="0.2">
      <c r="A592" s="68"/>
      <c r="B592" s="94"/>
      <c r="C592" s="251"/>
      <c r="D592" s="110"/>
      <c r="E592" s="110"/>
      <c r="F592" s="110"/>
      <c r="G592" s="111"/>
      <c r="H592" s="112" t="s">
        <v>179</v>
      </c>
      <c r="I592" s="100"/>
      <c r="J592" s="101"/>
      <c r="K592" s="101"/>
      <c r="L592" s="102" t="str">
        <f>IF(I592&lt;&gt;0,((VLOOKUP(I592,'1. Standard_Cost'!$B$4:$D$8,2)+VLOOKUP(I592,'1. Standard_Cost'!$B$4:$D$8,3))*J592*K592),"0")</f>
        <v>0</v>
      </c>
      <c r="M592" s="102">
        <f>L592*'1. Standard_Cost'!F183</f>
        <v>0</v>
      </c>
      <c r="N592" s="103"/>
      <c r="O592" s="103"/>
      <c r="P592" s="103"/>
      <c r="Q592" s="103"/>
      <c r="R592" s="104">
        <f>+N592*P592*'1. Standard_Cost'!$B$12</f>
        <v>0</v>
      </c>
      <c r="S592" s="104">
        <f>+N592*O592*P592*'1. Standard_Cost'!$C$12</f>
        <v>0</v>
      </c>
      <c r="T592" s="104">
        <f>+N592*P592*Q592*'1. Standard_Cost'!$D$12</f>
        <v>0</v>
      </c>
      <c r="U592" s="104">
        <f>+N592*O592*'1. Standard_Cost'!$E$12</f>
        <v>0</v>
      </c>
      <c r="V592" s="103"/>
      <c r="W592" s="103"/>
      <c r="X592" s="103"/>
      <c r="Y592" s="104">
        <f>+V592*((X592*'1. Standard_Cost'!$B$16)+(W592*X592*'1. Standard_Cost'!$C$16))</f>
        <v>0</v>
      </c>
      <c r="Z592" s="103"/>
      <c r="AA592" s="103"/>
      <c r="AB592" s="104">
        <f>+Z592*'1. Standard_Cost'!$B$20+AA592*'1. Standard_Cost'!$C$20</f>
        <v>0</v>
      </c>
      <c r="AC592" s="105"/>
      <c r="AD592" s="106"/>
      <c r="AE592" s="104">
        <f>SUM(AD592,AC592,AB592,Y592,U592,T592,S592,R592)*'1. Standard_Cost'!B207</f>
        <v>0</v>
      </c>
      <c r="AF592" s="104">
        <f t="shared" si="1097"/>
        <v>0</v>
      </c>
      <c r="AG592" s="103"/>
      <c r="AH592" s="103"/>
      <c r="AI592" s="103"/>
      <c r="AJ592" s="107"/>
      <c r="AK592" s="107"/>
      <c r="AL592" s="107"/>
      <c r="AM592" s="104">
        <f>AG592*'1. Standard_Cost'!B203+'Incremental_Cost Year 2021'!AH599*'1. Standard_Cost'!C203+'Incremental_Cost Year 2021'!AI599*'1. Standard_Cost'!D203+'Incremental_Cost Year 2021'!AJ599+'Incremental_Cost Year 2021'!AL599+AK592</f>
        <v>0</v>
      </c>
      <c r="AN592" s="104">
        <f>AM592*'1. Standard_Cost'!C207</f>
        <v>0</v>
      </c>
      <c r="AO592" s="107"/>
      <c r="AQ592" s="104">
        <f t="shared" si="1092"/>
        <v>0</v>
      </c>
      <c r="AR592" s="104">
        <f t="shared" si="1093"/>
        <v>0</v>
      </c>
      <c r="AS592" s="104">
        <f t="shared" si="1094"/>
        <v>0</v>
      </c>
      <c r="AT592" s="104">
        <f t="shared" si="1098"/>
        <v>0</v>
      </c>
      <c r="AU592" s="108">
        <f t="shared" si="1095"/>
        <v>0</v>
      </c>
      <c r="AV592" s="108"/>
      <c r="AW592" s="108"/>
      <c r="AX592" s="108"/>
      <c r="AY592" s="108"/>
      <c r="AZ592" s="108"/>
      <c r="BA592" s="109">
        <f t="shared" si="1096"/>
        <v>0</v>
      </c>
    </row>
    <row r="593" spans="1:53" ht="25.7" customHeight="1" outlineLevel="1" x14ac:dyDescent="0.2">
      <c r="A593" s="68"/>
      <c r="B593" s="94"/>
      <c r="C593" s="251"/>
      <c r="D593" s="113" t="s">
        <v>515</v>
      </c>
      <c r="E593" s="113" t="s">
        <v>814</v>
      </c>
      <c r="F593" s="114" t="s">
        <v>154</v>
      </c>
      <c r="G593" s="115" t="s">
        <v>155</v>
      </c>
      <c r="H593" s="122" t="s">
        <v>380</v>
      </c>
      <c r="I593" s="117"/>
      <c r="J593" s="117"/>
      <c r="K593" s="117"/>
      <c r="L593" s="118">
        <f>SUM(L589:L592)</f>
        <v>1081200</v>
      </c>
      <c r="M593" s="118">
        <f>SUM(M589:M592)</f>
        <v>180560.40000000002</v>
      </c>
      <c r="N593" s="117"/>
      <c r="O593" s="117"/>
      <c r="P593" s="117"/>
      <c r="Q593" s="117"/>
      <c r="R593" s="119">
        <f>SUM(R589:R592)</f>
        <v>0</v>
      </c>
      <c r="S593" s="119">
        <f>SUM(S589:S592)</f>
        <v>0</v>
      </c>
      <c r="T593" s="119">
        <f>SUM(T589:T592)</f>
        <v>0</v>
      </c>
      <c r="U593" s="119">
        <f>SUM(U589:U592)</f>
        <v>0</v>
      </c>
      <c r="V593" s="117"/>
      <c r="W593" s="117"/>
      <c r="X593" s="117"/>
      <c r="Y593" s="118">
        <f>SUM(Y589:Y592)</f>
        <v>0</v>
      </c>
      <c r="Z593" s="117"/>
      <c r="AA593" s="117"/>
      <c r="AB593" s="118">
        <f t="shared" ref="AB593:AF593" si="1099">SUM(AB589:AB592)</f>
        <v>0</v>
      </c>
      <c r="AC593" s="118">
        <f t="shared" si="1099"/>
        <v>0</v>
      </c>
      <c r="AD593" s="118">
        <f t="shared" si="1099"/>
        <v>0</v>
      </c>
      <c r="AE593" s="118">
        <f t="shared" si="1099"/>
        <v>0</v>
      </c>
      <c r="AF593" s="118">
        <f t="shared" si="1099"/>
        <v>0</v>
      </c>
      <c r="AG593" s="117"/>
      <c r="AH593" s="117"/>
      <c r="AI593" s="117"/>
      <c r="AJ593" s="119">
        <f>SUM(AJ589:AJ592)</f>
        <v>0</v>
      </c>
      <c r="AK593" s="119">
        <f t="shared" ref="AK593:AN593" si="1100">SUM(AK589:AK592)</f>
        <v>0</v>
      </c>
      <c r="AL593" s="119">
        <f t="shared" si="1100"/>
        <v>0</v>
      </c>
      <c r="AM593" s="119">
        <f t="shared" si="1100"/>
        <v>0</v>
      </c>
      <c r="AN593" s="119">
        <f t="shared" si="1100"/>
        <v>0</v>
      </c>
      <c r="AO593" s="116"/>
      <c r="AP593" s="120"/>
      <c r="AQ593" s="121">
        <f t="shared" ref="AQ593:BA593" si="1101">SUM(AQ589:AQ592)</f>
        <v>1261760.3999999999</v>
      </c>
      <c r="AR593" s="121">
        <f t="shared" si="1101"/>
        <v>0</v>
      </c>
      <c r="AS593" s="121">
        <f t="shared" si="1101"/>
        <v>0</v>
      </c>
      <c r="AT593" s="121">
        <f t="shared" si="1101"/>
        <v>1261760.3999999999</v>
      </c>
      <c r="AU593" s="121">
        <f t="shared" si="1101"/>
        <v>1261760.3999999999</v>
      </c>
      <c r="AV593" s="121">
        <f t="shared" si="1101"/>
        <v>0</v>
      </c>
      <c r="AW593" s="121">
        <f t="shared" si="1101"/>
        <v>0</v>
      </c>
      <c r="AX593" s="121">
        <f t="shared" si="1101"/>
        <v>0</v>
      </c>
      <c r="AY593" s="121">
        <f t="shared" si="1101"/>
        <v>0</v>
      </c>
      <c r="AZ593" s="121">
        <f t="shared" si="1101"/>
        <v>0</v>
      </c>
      <c r="BA593" s="121">
        <f t="shared" si="1101"/>
        <v>0</v>
      </c>
    </row>
    <row r="594" spans="1:53" ht="14.1" customHeight="1" outlineLevel="2" x14ac:dyDescent="0.2">
      <c r="A594" s="68"/>
      <c r="B594" s="94"/>
      <c r="C594" s="251"/>
      <c r="D594" s="96"/>
      <c r="E594" s="96"/>
      <c r="F594" s="97"/>
      <c r="G594" s="98"/>
      <c r="H594" s="99" t="s">
        <v>49</v>
      </c>
      <c r="I594" s="100"/>
      <c r="J594" s="101"/>
      <c r="K594" s="101"/>
      <c r="L594" s="102" t="str">
        <f>IF(I594&lt;&gt;0,((VLOOKUP(I594,'1. Standard_Cost'!$B$4:$D$8,2)+VLOOKUP(I594,'1. Standard_Cost'!$B$4:$D$8,3))*J594*K594),"0")</f>
        <v>0</v>
      </c>
      <c r="M594" s="102">
        <f>L594*'1. Standard_Cost'!F183</f>
        <v>0</v>
      </c>
      <c r="N594" s="103"/>
      <c r="O594" s="103"/>
      <c r="P594" s="103"/>
      <c r="Q594" s="103"/>
      <c r="R594" s="104">
        <f>+N594*P594*'1. Standard_Cost'!$B$12</f>
        <v>0</v>
      </c>
      <c r="S594" s="104">
        <f>+N594*O594*P594*'1. Standard_Cost'!$C$12</f>
        <v>0</v>
      </c>
      <c r="T594" s="104">
        <f>+N594*P594*Q594*'1. Standard_Cost'!$D$12</f>
        <v>0</v>
      </c>
      <c r="U594" s="104">
        <f>+N594*O594*'1. Standard_Cost'!$E$12</f>
        <v>0</v>
      </c>
      <c r="V594" s="103"/>
      <c r="W594" s="103"/>
      <c r="X594" s="103"/>
      <c r="Y594" s="104">
        <f>+V594*((X594*'1. Standard_Cost'!$B$16)+(W594*X594*'1. Standard_Cost'!$C$16))</f>
        <v>0</v>
      </c>
      <c r="Z594" s="103"/>
      <c r="AA594" s="103"/>
      <c r="AB594" s="104">
        <f>+Z594*'1. Standard_Cost'!$B$20+AA594*'1. Standard_Cost'!$C$20</f>
        <v>0</v>
      </c>
      <c r="AC594" s="105">
        <v>90000</v>
      </c>
      <c r="AD594" s="106"/>
      <c r="AE594" s="104">
        <f>SUM(AD594,AC594,AB594,Y594,U594,T594,S594,R594)*'1. Standard_Cost'!B28</f>
        <v>18000</v>
      </c>
      <c r="AF594" s="104">
        <f>SUM(AD594,AE594)</f>
        <v>18000</v>
      </c>
      <c r="AG594" s="103"/>
      <c r="AH594" s="103"/>
      <c r="AI594" s="103"/>
      <c r="AJ594" s="107"/>
      <c r="AK594" s="107"/>
      <c r="AL594" s="107"/>
      <c r="AM594" s="104">
        <f>AG594*'1. Standard_Cost'!B203+'Incremental_Cost Year 2021'!AH601*'1. Standard_Cost'!C203+'Incremental_Cost Year 2021'!AI601*'1. Standard_Cost'!D203+'Incremental_Cost Year 2021'!AJ601+'Incremental_Cost Year 2021'!AL601+AK594</f>
        <v>0</v>
      </c>
      <c r="AN594" s="104">
        <f>AM594*'1. Standard_Cost'!C207</f>
        <v>0</v>
      </c>
      <c r="AO594" s="107"/>
      <c r="AQ594" s="104">
        <f t="shared" ref="AQ594:AQ597" si="1102">L594+M594</f>
        <v>0</v>
      </c>
      <c r="AR594" s="104">
        <f t="shared" ref="AR594:AR597" si="1103">AF594</f>
        <v>18000</v>
      </c>
      <c r="AS594" s="104">
        <f t="shared" ref="AS594:AS597" si="1104">AM594+AN594</f>
        <v>0</v>
      </c>
      <c r="AT594" s="104">
        <f>SUM(AQ594,AR594,AS594)</f>
        <v>18000</v>
      </c>
      <c r="AU594" s="108">
        <f t="shared" ref="AU594:AU597" si="1105">AT594</f>
        <v>18000</v>
      </c>
      <c r="AV594" s="108"/>
      <c r="AW594" s="108"/>
      <c r="AX594" s="108"/>
      <c r="AY594" s="108"/>
      <c r="AZ594" s="108"/>
      <c r="BA594" s="109">
        <f t="shared" ref="BA594:BA597" si="1106">SUM(AU594:AZ594)-AT594</f>
        <v>0</v>
      </c>
    </row>
    <row r="595" spans="1:53" ht="14.1" customHeight="1" outlineLevel="2" x14ac:dyDescent="0.2">
      <c r="A595" s="68"/>
      <c r="B595" s="94"/>
      <c r="C595" s="251"/>
      <c r="D595" s="110"/>
      <c r="E595" s="110"/>
      <c r="F595" s="110"/>
      <c r="G595" s="111"/>
      <c r="H595" s="99" t="s">
        <v>50</v>
      </c>
      <c r="I595" s="100"/>
      <c r="J595" s="101"/>
      <c r="K595" s="101"/>
      <c r="L595" s="102" t="str">
        <f>IF(I595&lt;&gt;0,((VLOOKUP(I595,'1. Standard_Cost'!$B$4:$D$8,2)+VLOOKUP(I595,'1. Standard_Cost'!$B$4:$D$8,3))*J595*K595),"0")</f>
        <v>0</v>
      </c>
      <c r="M595" s="102">
        <f>L595*'1. Standard_Cost'!F183</f>
        <v>0</v>
      </c>
      <c r="N595" s="103"/>
      <c r="O595" s="103"/>
      <c r="P595" s="103"/>
      <c r="Q595" s="103"/>
      <c r="R595" s="104">
        <f>+N595*P595*'1. Standard_Cost'!$B$12</f>
        <v>0</v>
      </c>
      <c r="S595" s="104">
        <f>+N595*O595*P595*'1. Standard_Cost'!$C$12</f>
        <v>0</v>
      </c>
      <c r="T595" s="104">
        <f>+N595*P595*Q595*'1. Standard_Cost'!$D$12</f>
        <v>0</v>
      </c>
      <c r="U595" s="104">
        <f>+N595*O595*'1. Standard_Cost'!$E$12</f>
        <v>0</v>
      </c>
      <c r="V595" s="103"/>
      <c r="W595" s="103"/>
      <c r="X595" s="103"/>
      <c r="Y595" s="104">
        <f>+V595*((X595*'1. Standard_Cost'!$B$16)+(W595*X595*'1. Standard_Cost'!$C$16))</f>
        <v>0</v>
      </c>
      <c r="Z595" s="103"/>
      <c r="AA595" s="103"/>
      <c r="AB595" s="104">
        <f>+Z595*'1. Standard_Cost'!$B$20+AA595*'1. Standard_Cost'!$C$20</f>
        <v>0</v>
      </c>
      <c r="AC595" s="105">
        <v>90000</v>
      </c>
      <c r="AD595" s="106"/>
      <c r="AE595" s="104">
        <f>SUM(AD595,AC595,AB595,Y595,U595,T595,S595,R595)*'1. Standard_Cost'!B28</f>
        <v>18000</v>
      </c>
      <c r="AF595" s="104">
        <f t="shared" ref="AF595:AF597" si="1107">SUM(AD595,AE595)</f>
        <v>18000</v>
      </c>
      <c r="AG595" s="103"/>
      <c r="AH595" s="103">
        <v>0</v>
      </c>
      <c r="AI595" s="103">
        <v>0</v>
      </c>
      <c r="AJ595" s="107"/>
      <c r="AK595" s="107"/>
      <c r="AL595" s="107"/>
      <c r="AM595" s="104">
        <f>AG595*'1. Standard_Cost'!B203+'Incremental_Cost Year 2021'!AH602*'1. Standard_Cost'!C203+'Incremental_Cost Year 2021'!AI602*'1. Standard_Cost'!D203+'Incremental_Cost Year 2021'!AJ602+'Incremental_Cost Year 2021'!AL602+AK595</f>
        <v>0</v>
      </c>
      <c r="AN595" s="104">
        <f>AM595*'1. Standard_Cost'!C207</f>
        <v>0</v>
      </c>
      <c r="AO595" s="107"/>
      <c r="AQ595" s="104">
        <f t="shared" si="1102"/>
        <v>0</v>
      </c>
      <c r="AR595" s="104">
        <f t="shared" si="1103"/>
        <v>18000</v>
      </c>
      <c r="AS595" s="104">
        <f t="shared" si="1104"/>
        <v>0</v>
      </c>
      <c r="AT595" s="104">
        <f t="shared" ref="AT595:AT597" si="1108">SUM(AQ595,AR595,AS595)</f>
        <v>18000</v>
      </c>
      <c r="AU595" s="108">
        <f t="shared" si="1105"/>
        <v>18000</v>
      </c>
      <c r="AV595" s="108">
        <v>0</v>
      </c>
      <c r="AW595" s="108"/>
      <c r="AX595" s="108"/>
      <c r="AY595" s="108"/>
      <c r="AZ595" s="108"/>
      <c r="BA595" s="109">
        <f t="shared" si="1106"/>
        <v>0</v>
      </c>
    </row>
    <row r="596" spans="1:53" ht="14.1" customHeight="1" outlineLevel="2" x14ac:dyDescent="0.2">
      <c r="A596" s="68"/>
      <c r="B596" s="94"/>
      <c r="C596" s="251"/>
      <c r="D596" s="110"/>
      <c r="E596" s="110"/>
      <c r="F596" s="110"/>
      <c r="G596" s="111"/>
      <c r="H596" s="99" t="s">
        <v>51</v>
      </c>
      <c r="I596" s="100"/>
      <c r="J596" s="101"/>
      <c r="K596" s="101"/>
      <c r="L596" s="102" t="str">
        <f>IF(I596&lt;&gt;0,((VLOOKUP(I596,'1. Standard_Cost'!$B$4:$D$8,2)+VLOOKUP(I596,'1. Standard_Cost'!$B$4:$D$8,3))*J596*K596),"0")</f>
        <v>0</v>
      </c>
      <c r="M596" s="102">
        <f>L596*'1. Standard_Cost'!F183</f>
        <v>0</v>
      </c>
      <c r="N596" s="103"/>
      <c r="O596" s="103"/>
      <c r="P596" s="103"/>
      <c r="Q596" s="103"/>
      <c r="R596" s="104">
        <f>+N596*P596*'1. Standard_Cost'!$B$12</f>
        <v>0</v>
      </c>
      <c r="S596" s="104">
        <f>+N596*O596*P596*'1. Standard_Cost'!$C$12</f>
        <v>0</v>
      </c>
      <c r="T596" s="104">
        <f>+N596*P596*Q596*'1. Standard_Cost'!$D$12</f>
        <v>0</v>
      </c>
      <c r="U596" s="104">
        <f>+N596*O596*'1. Standard_Cost'!$E$12</f>
        <v>0</v>
      </c>
      <c r="V596" s="103"/>
      <c r="W596" s="103"/>
      <c r="X596" s="103"/>
      <c r="Y596" s="104">
        <f>+V596*((X596*'1. Standard_Cost'!$B$16)+(W596*X596*'1. Standard_Cost'!$C$16))</f>
        <v>0</v>
      </c>
      <c r="Z596" s="103"/>
      <c r="AA596" s="103"/>
      <c r="AB596" s="104">
        <f>+Z596*'1. Standard_Cost'!$B$20+AA596*'1. Standard_Cost'!$C$20</f>
        <v>0</v>
      </c>
      <c r="AC596" s="105"/>
      <c r="AD596" s="106"/>
      <c r="AE596" s="104">
        <f>SUM(AD596,AC596,AB596,Y596,U596,T596,S596,R596)*'1. Standard_Cost'!B207</f>
        <v>0</v>
      </c>
      <c r="AF596" s="104">
        <f t="shared" si="1107"/>
        <v>0</v>
      </c>
      <c r="AG596" s="103"/>
      <c r="AH596" s="103"/>
      <c r="AI596" s="103"/>
      <c r="AJ596" s="107"/>
      <c r="AK596" s="107"/>
      <c r="AL596" s="107"/>
      <c r="AM596" s="104">
        <f>AG596*'1. Standard_Cost'!B203+'Incremental_Cost Year 2021'!AH603*'1. Standard_Cost'!C203+'Incremental_Cost Year 2021'!AI603*'1. Standard_Cost'!D203+'Incremental_Cost Year 2021'!AJ603+'Incremental_Cost Year 2021'!AL603+AK596</f>
        <v>0</v>
      </c>
      <c r="AN596" s="104">
        <f>AM596*'1. Standard_Cost'!C207</f>
        <v>0</v>
      </c>
      <c r="AO596" s="107"/>
      <c r="AQ596" s="104">
        <f t="shared" si="1102"/>
        <v>0</v>
      </c>
      <c r="AR596" s="104">
        <f t="shared" si="1103"/>
        <v>0</v>
      </c>
      <c r="AS596" s="104">
        <f t="shared" si="1104"/>
        <v>0</v>
      </c>
      <c r="AT596" s="104">
        <f t="shared" si="1108"/>
        <v>0</v>
      </c>
      <c r="AU596" s="108">
        <f t="shared" si="1105"/>
        <v>0</v>
      </c>
      <c r="AV596" s="108"/>
      <c r="AW596" s="108"/>
      <c r="AX596" s="108"/>
      <c r="AY596" s="108"/>
      <c r="AZ596" s="108"/>
      <c r="BA596" s="109">
        <f t="shared" si="1106"/>
        <v>0</v>
      </c>
    </row>
    <row r="597" spans="1:53" ht="14.1" customHeight="1" outlineLevel="2" x14ac:dyDescent="0.2">
      <c r="A597" s="68"/>
      <c r="B597" s="94"/>
      <c r="C597" s="251"/>
      <c r="D597" s="110"/>
      <c r="E597" s="110"/>
      <c r="F597" s="110"/>
      <c r="G597" s="111"/>
      <c r="H597" s="112" t="s">
        <v>179</v>
      </c>
      <c r="I597" s="100"/>
      <c r="J597" s="101"/>
      <c r="K597" s="101"/>
      <c r="L597" s="102" t="str">
        <f>IF(I597&lt;&gt;0,((VLOOKUP(I597,'1. Standard_Cost'!$B$4:$D$8,2)+VLOOKUP(I597,'1. Standard_Cost'!$B$4:$D$8,3))*J597*K597),"0")</f>
        <v>0</v>
      </c>
      <c r="M597" s="102">
        <f>L597*'1. Standard_Cost'!F183</f>
        <v>0</v>
      </c>
      <c r="N597" s="103"/>
      <c r="O597" s="103"/>
      <c r="P597" s="103"/>
      <c r="Q597" s="103"/>
      <c r="R597" s="104">
        <f>+N597*P597*'1. Standard_Cost'!$B$12</f>
        <v>0</v>
      </c>
      <c r="S597" s="104">
        <f>+N597*O597*P597*'1. Standard_Cost'!$C$12</f>
        <v>0</v>
      </c>
      <c r="T597" s="104">
        <f>+N597*P597*Q597*'1. Standard_Cost'!$D$12</f>
        <v>0</v>
      </c>
      <c r="U597" s="104">
        <f>+N597*O597*'1. Standard_Cost'!$E$12</f>
        <v>0</v>
      </c>
      <c r="V597" s="103"/>
      <c r="W597" s="103"/>
      <c r="X597" s="103"/>
      <c r="Y597" s="104">
        <f>+V597*((X597*'1. Standard_Cost'!$B$16)+(W597*X597*'1. Standard_Cost'!$C$16))</f>
        <v>0</v>
      </c>
      <c r="Z597" s="103"/>
      <c r="AA597" s="103"/>
      <c r="AB597" s="104">
        <f>+Z597*'1. Standard_Cost'!$B$20+AA597*'1. Standard_Cost'!$C$20</f>
        <v>0</v>
      </c>
      <c r="AC597" s="105"/>
      <c r="AD597" s="106"/>
      <c r="AE597" s="104">
        <f>SUM(AD597,AC597,AB597,Y597,U597,T597,S597,R597)*'1. Standard_Cost'!B207</f>
        <v>0</v>
      </c>
      <c r="AF597" s="104">
        <f t="shared" si="1107"/>
        <v>0</v>
      </c>
      <c r="AG597" s="103"/>
      <c r="AH597" s="103"/>
      <c r="AI597" s="103"/>
      <c r="AJ597" s="107"/>
      <c r="AK597" s="107"/>
      <c r="AL597" s="107"/>
      <c r="AM597" s="104">
        <f>AG597*'1. Standard_Cost'!B203+'Incremental_Cost Year 2021'!AH604*'1. Standard_Cost'!C203+'Incremental_Cost Year 2021'!AI604*'1. Standard_Cost'!D203+'Incremental_Cost Year 2021'!AJ604+'Incremental_Cost Year 2021'!AL604+AK597</f>
        <v>0</v>
      </c>
      <c r="AN597" s="104">
        <f>AM597*'1. Standard_Cost'!C207</f>
        <v>0</v>
      </c>
      <c r="AO597" s="107"/>
      <c r="AQ597" s="104">
        <f t="shared" si="1102"/>
        <v>0</v>
      </c>
      <c r="AR597" s="104">
        <f t="shared" si="1103"/>
        <v>0</v>
      </c>
      <c r="AS597" s="104">
        <f t="shared" si="1104"/>
        <v>0</v>
      </c>
      <c r="AT597" s="104">
        <f t="shared" si="1108"/>
        <v>0</v>
      </c>
      <c r="AU597" s="108">
        <f t="shared" si="1105"/>
        <v>0</v>
      </c>
      <c r="AV597" s="108"/>
      <c r="AW597" s="108"/>
      <c r="AX597" s="108"/>
      <c r="AY597" s="108"/>
      <c r="AZ597" s="108"/>
      <c r="BA597" s="109">
        <f t="shared" si="1106"/>
        <v>0</v>
      </c>
    </row>
    <row r="598" spans="1:53" ht="24.6" customHeight="1" outlineLevel="1" x14ac:dyDescent="0.2">
      <c r="A598" s="68"/>
      <c r="B598" s="141"/>
      <c r="C598" s="251"/>
      <c r="D598" s="113" t="s">
        <v>48</v>
      </c>
      <c r="E598" s="113" t="s">
        <v>381</v>
      </c>
      <c r="F598" s="114" t="s">
        <v>154</v>
      </c>
      <c r="G598" s="115" t="s">
        <v>155</v>
      </c>
      <c r="H598" s="122" t="s">
        <v>382</v>
      </c>
      <c r="I598" s="117"/>
      <c r="J598" s="117"/>
      <c r="K598" s="117"/>
      <c r="L598" s="118">
        <f>SUM(L594:L597)</f>
        <v>0</v>
      </c>
      <c r="M598" s="118">
        <f>SUM(M594:M597)</f>
        <v>0</v>
      </c>
      <c r="N598" s="117"/>
      <c r="O598" s="117"/>
      <c r="P598" s="117"/>
      <c r="Q598" s="117"/>
      <c r="R598" s="119">
        <f>SUM(R594:R597)</f>
        <v>0</v>
      </c>
      <c r="S598" s="119">
        <f>SUM(S594:S597)</f>
        <v>0</v>
      </c>
      <c r="T598" s="119">
        <f>SUM(T594:T597)</f>
        <v>0</v>
      </c>
      <c r="U598" s="119">
        <f>SUM(U594:U597)</f>
        <v>0</v>
      </c>
      <c r="V598" s="117"/>
      <c r="W598" s="117"/>
      <c r="X598" s="117"/>
      <c r="Y598" s="118">
        <f>SUM(Y594:Y597)</f>
        <v>0</v>
      </c>
      <c r="Z598" s="117"/>
      <c r="AA598" s="117"/>
      <c r="AB598" s="118">
        <f t="shared" ref="AB598:AF598" si="1109">SUM(AB594:AB597)</f>
        <v>0</v>
      </c>
      <c r="AC598" s="118">
        <f t="shared" si="1109"/>
        <v>180000</v>
      </c>
      <c r="AD598" s="118">
        <f t="shared" si="1109"/>
        <v>0</v>
      </c>
      <c r="AE598" s="118">
        <f t="shared" si="1109"/>
        <v>36000</v>
      </c>
      <c r="AF598" s="118">
        <f t="shared" si="1109"/>
        <v>36000</v>
      </c>
      <c r="AG598" s="117"/>
      <c r="AH598" s="117"/>
      <c r="AI598" s="117"/>
      <c r="AJ598" s="119">
        <f>SUM(AJ594:AJ597)</f>
        <v>0</v>
      </c>
      <c r="AK598" s="119">
        <f t="shared" ref="AK598:AN598" si="1110">SUM(AK594:AK597)</f>
        <v>0</v>
      </c>
      <c r="AL598" s="119">
        <f t="shared" si="1110"/>
        <v>0</v>
      </c>
      <c r="AM598" s="119">
        <f t="shared" si="1110"/>
        <v>0</v>
      </c>
      <c r="AN598" s="119">
        <f t="shared" si="1110"/>
        <v>0</v>
      </c>
      <c r="AO598" s="116"/>
      <c r="AP598" s="120"/>
      <c r="AQ598" s="121">
        <f t="shared" ref="AQ598:BA598" si="1111">SUM(AQ594:AQ597)</f>
        <v>0</v>
      </c>
      <c r="AR598" s="121">
        <f t="shared" si="1111"/>
        <v>36000</v>
      </c>
      <c r="AS598" s="121">
        <f t="shared" si="1111"/>
        <v>0</v>
      </c>
      <c r="AT598" s="121">
        <f t="shared" si="1111"/>
        <v>36000</v>
      </c>
      <c r="AU598" s="121">
        <f t="shared" si="1111"/>
        <v>36000</v>
      </c>
      <c r="AV598" s="121">
        <f t="shared" si="1111"/>
        <v>0</v>
      </c>
      <c r="AW598" s="121">
        <f t="shared" si="1111"/>
        <v>0</v>
      </c>
      <c r="AX598" s="121">
        <f t="shared" si="1111"/>
        <v>0</v>
      </c>
      <c r="AY598" s="121">
        <f t="shared" si="1111"/>
        <v>0</v>
      </c>
      <c r="AZ598" s="121">
        <f t="shared" si="1111"/>
        <v>0</v>
      </c>
      <c r="BA598" s="121">
        <f t="shared" si="1111"/>
        <v>0</v>
      </c>
    </row>
    <row r="599" spans="1:53" ht="14.1" customHeight="1" outlineLevel="2" x14ac:dyDescent="0.2">
      <c r="A599" s="68"/>
      <c r="B599" s="94"/>
      <c r="C599" s="95"/>
      <c r="D599" s="96"/>
      <c r="E599" s="96"/>
      <c r="F599" s="97"/>
      <c r="G599" s="98"/>
      <c r="H599" s="99" t="s">
        <v>49</v>
      </c>
      <c r="I599" s="100"/>
      <c r="J599" s="101"/>
      <c r="K599" s="101"/>
      <c r="L599" s="102" t="str">
        <f>IF(I599&lt;&gt;0,((VLOOKUP(I599,'1. Standard_Cost'!$B$4:$D$8,2)+VLOOKUP(I599,'1. Standard_Cost'!$B$4:$D$8,3))*J599*K599),"0")</f>
        <v>0</v>
      </c>
      <c r="M599" s="102">
        <f>L599*'1. Standard_Cost'!F188</f>
        <v>0</v>
      </c>
      <c r="N599" s="103"/>
      <c r="O599" s="103"/>
      <c r="P599" s="103"/>
      <c r="Q599" s="103"/>
      <c r="R599" s="104">
        <f>+N599*P599*'1. Standard_Cost'!$B$12</f>
        <v>0</v>
      </c>
      <c r="S599" s="104">
        <f>+N599*O599*P599*'1. Standard_Cost'!$C$12</f>
        <v>0</v>
      </c>
      <c r="T599" s="104">
        <f>+N599*P599*Q599*'1. Standard_Cost'!$D$12</f>
        <v>0</v>
      </c>
      <c r="U599" s="104">
        <f>+N599*O599*'1. Standard_Cost'!$E$12</f>
        <v>0</v>
      </c>
      <c r="V599" s="103"/>
      <c r="W599" s="103"/>
      <c r="X599" s="103"/>
      <c r="Y599" s="104">
        <f>+V599*((X599*'1. Standard_Cost'!$B$16)+(W599*X599*'1. Standard_Cost'!$C$16))</f>
        <v>0</v>
      </c>
      <c r="Z599" s="103"/>
      <c r="AA599" s="103"/>
      <c r="AB599" s="104">
        <f>+Z599*'1. Standard_Cost'!$B$20+AA599*'1. Standard_Cost'!$C$20</f>
        <v>0</v>
      </c>
      <c r="AC599" s="105"/>
      <c r="AD599" s="106"/>
      <c r="AE599" s="104">
        <f>SUM(AD599,AC599,AB599,Y599,U599,T599,S599,R599)*'1. Standard_Cost'!B212</f>
        <v>0</v>
      </c>
      <c r="AF599" s="104">
        <f>SUM(AD599,AE599)</f>
        <v>0</v>
      </c>
      <c r="AG599" s="103"/>
      <c r="AH599" s="103"/>
      <c r="AI599" s="103"/>
      <c r="AJ599" s="107"/>
      <c r="AK599" s="107"/>
      <c r="AL599" s="107"/>
      <c r="AM599" s="104">
        <f>AG599*'1. Standard_Cost'!B208+'Incremental_Cost Year 2021'!AH606*'1. Standard_Cost'!C208+'Incremental_Cost Year 2021'!AI606*'1. Standard_Cost'!D208+'Incremental_Cost Year 2021'!AJ606+'Incremental_Cost Year 2021'!AL606+AK599</f>
        <v>0</v>
      </c>
      <c r="AN599" s="104">
        <f>AM599*'1. Standard_Cost'!C212</f>
        <v>0</v>
      </c>
      <c r="AO599" s="107"/>
      <c r="AQ599" s="104">
        <f t="shared" ref="AQ599:AQ602" si="1112">L599+M599</f>
        <v>0</v>
      </c>
      <c r="AR599" s="104">
        <f t="shared" ref="AR599:AR602" si="1113">AF599</f>
        <v>0</v>
      </c>
      <c r="AS599" s="104">
        <f t="shared" ref="AS599:AS602" si="1114">AM599+AN599</f>
        <v>0</v>
      </c>
      <c r="AT599" s="104">
        <f>SUM(AQ599,AR599,AS599)</f>
        <v>0</v>
      </c>
      <c r="AU599" s="108">
        <f t="shared" ref="AU599:AU602" si="1115">AT599</f>
        <v>0</v>
      </c>
      <c r="AV599" s="108"/>
      <c r="AW599" s="108"/>
      <c r="AX599" s="108"/>
      <c r="AY599" s="108"/>
      <c r="AZ599" s="108"/>
      <c r="BA599" s="109">
        <f t="shared" ref="BA599:BA602" si="1116">SUM(AU599:AZ599)-AT599</f>
        <v>0</v>
      </c>
    </row>
    <row r="600" spans="1:53" ht="14.1" customHeight="1" outlineLevel="2" x14ac:dyDescent="0.2">
      <c r="A600" s="68"/>
      <c r="B600" s="94"/>
      <c r="C600" s="95"/>
      <c r="D600" s="110"/>
      <c r="E600" s="110"/>
      <c r="F600" s="110"/>
      <c r="G600" s="111"/>
      <c r="H600" s="99" t="s">
        <v>50</v>
      </c>
      <c r="I600" s="100"/>
      <c r="J600" s="101"/>
      <c r="K600" s="101"/>
      <c r="L600" s="102" t="str">
        <f>IF(I600&lt;&gt;0,((VLOOKUP(I600,'1. Standard_Cost'!$B$4:$D$8,2)+VLOOKUP(I600,'1. Standard_Cost'!$B$4:$D$8,3))*J600*K600),"0")</f>
        <v>0</v>
      </c>
      <c r="M600" s="102">
        <f>L600*'1. Standard_Cost'!F188</f>
        <v>0</v>
      </c>
      <c r="N600" s="103"/>
      <c r="O600" s="103"/>
      <c r="P600" s="103"/>
      <c r="Q600" s="103"/>
      <c r="R600" s="104">
        <f>+N600*P600*'1. Standard_Cost'!$B$12</f>
        <v>0</v>
      </c>
      <c r="S600" s="104">
        <f>+N600*O600*P600*'1. Standard_Cost'!$C$12</f>
        <v>0</v>
      </c>
      <c r="T600" s="104">
        <f>+N600*P600*Q600*'1. Standard_Cost'!$D$12</f>
        <v>0</v>
      </c>
      <c r="U600" s="104">
        <f>+N600*O600*'1. Standard_Cost'!$E$12</f>
        <v>0</v>
      </c>
      <c r="V600" s="103"/>
      <c r="W600" s="103"/>
      <c r="X600" s="103"/>
      <c r="Y600" s="104">
        <f>+V600*((X600*'1. Standard_Cost'!$B$16)+(W600*X600*'1. Standard_Cost'!$C$16))</f>
        <v>0</v>
      </c>
      <c r="Z600" s="103"/>
      <c r="AA600" s="103"/>
      <c r="AB600" s="104">
        <f>+Z600*'1. Standard_Cost'!$B$20+AA600*'1. Standard_Cost'!$C$20</f>
        <v>0</v>
      </c>
      <c r="AC600" s="105"/>
      <c r="AD600" s="106"/>
      <c r="AE600" s="104">
        <f>SUM(AD600,AC600,AB600,Y600,U600,T600,S600,R600)*'1. Standard_Cost'!B212</f>
        <v>0</v>
      </c>
      <c r="AF600" s="104">
        <f t="shared" ref="AF600:AF602" si="1117">SUM(AD600,AE600)</f>
        <v>0</v>
      </c>
      <c r="AG600" s="103"/>
      <c r="AH600" s="103">
        <v>0</v>
      </c>
      <c r="AI600" s="103">
        <v>0</v>
      </c>
      <c r="AJ600" s="107"/>
      <c r="AK600" s="107"/>
      <c r="AL600" s="107"/>
      <c r="AM600" s="104">
        <f>AG600*'1. Standard_Cost'!B208+'Incremental_Cost Year 2021'!AH607*'1. Standard_Cost'!C208+'Incremental_Cost Year 2021'!AI607*'1. Standard_Cost'!D208+'Incremental_Cost Year 2021'!AJ607+'Incremental_Cost Year 2021'!AL607+AK600</f>
        <v>0</v>
      </c>
      <c r="AN600" s="104">
        <f>AM600*'1. Standard_Cost'!C212</f>
        <v>0</v>
      </c>
      <c r="AO600" s="107"/>
      <c r="AQ600" s="104">
        <f t="shared" si="1112"/>
        <v>0</v>
      </c>
      <c r="AR600" s="104">
        <f t="shared" si="1113"/>
        <v>0</v>
      </c>
      <c r="AS600" s="104">
        <f t="shared" si="1114"/>
        <v>0</v>
      </c>
      <c r="AT600" s="104">
        <f t="shared" ref="AT600:AT602" si="1118">SUM(AQ600,AR600,AS600)</f>
        <v>0</v>
      </c>
      <c r="AU600" s="108">
        <f t="shared" si="1115"/>
        <v>0</v>
      </c>
      <c r="AV600" s="108">
        <v>0</v>
      </c>
      <c r="AW600" s="108"/>
      <c r="AX600" s="108"/>
      <c r="AY600" s="108"/>
      <c r="AZ600" s="108"/>
      <c r="BA600" s="109">
        <f t="shared" si="1116"/>
        <v>0</v>
      </c>
    </row>
    <row r="601" spans="1:53" ht="14.1" customHeight="1" outlineLevel="2" x14ac:dyDescent="0.2">
      <c r="A601" s="68"/>
      <c r="B601" s="94"/>
      <c r="C601" s="95"/>
      <c r="D601" s="110"/>
      <c r="E601" s="110"/>
      <c r="F601" s="110"/>
      <c r="G601" s="111"/>
      <c r="H601" s="99" t="s">
        <v>51</v>
      </c>
      <c r="I601" s="100"/>
      <c r="J601" s="101"/>
      <c r="K601" s="101"/>
      <c r="L601" s="102" t="str">
        <f>IF(I601&lt;&gt;0,((VLOOKUP(I601,'1. Standard_Cost'!$B$4:$D$8,2)+VLOOKUP(I601,'1. Standard_Cost'!$B$4:$D$8,3))*J601*K601),"0")</f>
        <v>0</v>
      </c>
      <c r="M601" s="102">
        <f>L601*'1. Standard_Cost'!F188</f>
        <v>0</v>
      </c>
      <c r="N601" s="103"/>
      <c r="O601" s="103"/>
      <c r="P601" s="103"/>
      <c r="Q601" s="103"/>
      <c r="R601" s="104">
        <f>+N601*P601*'1. Standard_Cost'!$B$12</f>
        <v>0</v>
      </c>
      <c r="S601" s="104">
        <f>+N601*O601*P601*'1. Standard_Cost'!$C$12</f>
        <v>0</v>
      </c>
      <c r="T601" s="104">
        <f>+N601*P601*Q601*'1. Standard_Cost'!$D$12</f>
        <v>0</v>
      </c>
      <c r="U601" s="104">
        <f>+N601*O601*'1. Standard_Cost'!$E$12</f>
        <v>0</v>
      </c>
      <c r="V601" s="103"/>
      <c r="W601" s="103"/>
      <c r="X601" s="103"/>
      <c r="Y601" s="104">
        <f>+V601*((X601*'1. Standard_Cost'!$B$16)+(W601*X601*'1. Standard_Cost'!$C$16))</f>
        <v>0</v>
      </c>
      <c r="Z601" s="103"/>
      <c r="AA601" s="103"/>
      <c r="AB601" s="104">
        <f>+Z601*'1. Standard_Cost'!$B$20+AA601*'1. Standard_Cost'!$C$20</f>
        <v>0</v>
      </c>
      <c r="AC601" s="105"/>
      <c r="AD601" s="106"/>
      <c r="AE601" s="104">
        <f>SUM(AD601,AC601,AB601,Y601,U601,T601,S601,R601)*'1. Standard_Cost'!B212</f>
        <v>0</v>
      </c>
      <c r="AF601" s="104">
        <f t="shared" si="1117"/>
        <v>0</v>
      </c>
      <c r="AG601" s="103"/>
      <c r="AH601" s="103"/>
      <c r="AI601" s="103"/>
      <c r="AJ601" s="107"/>
      <c r="AK601" s="107"/>
      <c r="AL601" s="107"/>
      <c r="AM601" s="104">
        <f>AG601*'1. Standard_Cost'!B208+'Incremental_Cost Year 2021'!AH608*'1. Standard_Cost'!C208+'Incremental_Cost Year 2021'!AI608*'1. Standard_Cost'!D208+'Incremental_Cost Year 2021'!AJ608+'Incremental_Cost Year 2021'!AL608+AK601</f>
        <v>0</v>
      </c>
      <c r="AN601" s="104">
        <f>AM601*'1. Standard_Cost'!C212</f>
        <v>0</v>
      </c>
      <c r="AO601" s="107"/>
      <c r="AQ601" s="104">
        <f t="shared" si="1112"/>
        <v>0</v>
      </c>
      <c r="AR601" s="104">
        <f t="shared" si="1113"/>
        <v>0</v>
      </c>
      <c r="AS601" s="104">
        <f t="shared" si="1114"/>
        <v>0</v>
      </c>
      <c r="AT601" s="104">
        <f t="shared" si="1118"/>
        <v>0</v>
      </c>
      <c r="AU601" s="108">
        <f t="shared" si="1115"/>
        <v>0</v>
      </c>
      <c r="AV601" s="108"/>
      <c r="AW601" s="108"/>
      <c r="AX601" s="108"/>
      <c r="AY601" s="108"/>
      <c r="AZ601" s="108"/>
      <c r="BA601" s="109">
        <f t="shared" si="1116"/>
        <v>0</v>
      </c>
    </row>
    <row r="602" spans="1:53" ht="14.1" customHeight="1" outlineLevel="2" x14ac:dyDescent="0.2">
      <c r="A602" s="68"/>
      <c r="B602" s="94"/>
      <c r="C602" s="95"/>
      <c r="D602" s="110"/>
      <c r="E602" s="110"/>
      <c r="F602" s="110"/>
      <c r="G602" s="111"/>
      <c r="H602" s="112" t="s">
        <v>179</v>
      </c>
      <c r="I602" s="100"/>
      <c r="J602" s="101"/>
      <c r="K602" s="101"/>
      <c r="L602" s="102" t="str">
        <f>IF(I602&lt;&gt;0,((VLOOKUP(I602,'1. Standard_Cost'!$B$4:$D$8,2)+VLOOKUP(I602,'1. Standard_Cost'!$B$4:$D$8,3))*J602*K602),"0")</f>
        <v>0</v>
      </c>
      <c r="M602" s="102">
        <f>L602*'1. Standard_Cost'!F188</f>
        <v>0</v>
      </c>
      <c r="N602" s="103"/>
      <c r="O602" s="103"/>
      <c r="P602" s="103"/>
      <c r="Q602" s="103"/>
      <c r="R602" s="104">
        <f>+N602*P602*'1. Standard_Cost'!$B$12</f>
        <v>0</v>
      </c>
      <c r="S602" s="104">
        <f>+N602*O602*P602*'1. Standard_Cost'!$C$12</f>
        <v>0</v>
      </c>
      <c r="T602" s="104">
        <f>+N602*P602*Q602*'1. Standard_Cost'!$D$12</f>
        <v>0</v>
      </c>
      <c r="U602" s="104">
        <f>+N602*O602*'1. Standard_Cost'!$E$12</f>
        <v>0</v>
      </c>
      <c r="V602" s="103"/>
      <c r="W602" s="103"/>
      <c r="X602" s="103"/>
      <c r="Y602" s="104">
        <f>+V602*((X602*'1. Standard_Cost'!$B$16)+(W602*X602*'1. Standard_Cost'!$C$16))</f>
        <v>0</v>
      </c>
      <c r="Z602" s="103"/>
      <c r="AA602" s="103"/>
      <c r="AB602" s="104">
        <f>+Z602*'1. Standard_Cost'!$B$20+AA602*'1. Standard_Cost'!$C$20</f>
        <v>0</v>
      </c>
      <c r="AC602" s="105"/>
      <c r="AD602" s="106"/>
      <c r="AE602" s="104">
        <f>SUM(AD602,AC602,AB602,Y602,U602,T602,S602,R602)*'1. Standard_Cost'!B212</f>
        <v>0</v>
      </c>
      <c r="AF602" s="104">
        <f t="shared" si="1117"/>
        <v>0</v>
      </c>
      <c r="AG602" s="103"/>
      <c r="AH602" s="103"/>
      <c r="AI602" s="103"/>
      <c r="AJ602" s="107"/>
      <c r="AK602" s="107"/>
      <c r="AL602" s="107"/>
      <c r="AM602" s="104">
        <f>AG602*'1. Standard_Cost'!B208+'Incremental_Cost Year 2021'!AH609*'1. Standard_Cost'!C208+'Incremental_Cost Year 2021'!AI609*'1. Standard_Cost'!D208+'Incremental_Cost Year 2021'!AJ609+'Incremental_Cost Year 2021'!AL609+AK602</f>
        <v>0</v>
      </c>
      <c r="AN602" s="104">
        <f>AM602*'1. Standard_Cost'!C212</f>
        <v>0</v>
      </c>
      <c r="AO602" s="107"/>
      <c r="AQ602" s="104">
        <f t="shared" si="1112"/>
        <v>0</v>
      </c>
      <c r="AR602" s="104">
        <f t="shared" si="1113"/>
        <v>0</v>
      </c>
      <c r="AS602" s="104">
        <f t="shared" si="1114"/>
        <v>0</v>
      </c>
      <c r="AT602" s="104">
        <f t="shared" si="1118"/>
        <v>0</v>
      </c>
      <c r="AU602" s="108">
        <f t="shared" si="1115"/>
        <v>0</v>
      </c>
      <c r="AV602" s="108"/>
      <c r="AW602" s="108"/>
      <c r="AX602" s="108"/>
      <c r="AY602" s="108"/>
      <c r="AZ602" s="108"/>
      <c r="BA602" s="109">
        <f t="shared" si="1116"/>
        <v>0</v>
      </c>
    </row>
    <row r="603" spans="1:53" ht="24.6" customHeight="1" outlineLevel="1" x14ac:dyDescent="0.2">
      <c r="A603" s="68"/>
      <c r="B603" s="141"/>
      <c r="C603" s="95"/>
      <c r="D603" s="113" t="s">
        <v>48</v>
      </c>
      <c r="E603" s="113" t="s">
        <v>383</v>
      </c>
      <c r="F603" s="114" t="s">
        <v>154</v>
      </c>
      <c r="G603" s="115" t="s">
        <v>155</v>
      </c>
      <c r="H603" s="122" t="s">
        <v>384</v>
      </c>
      <c r="I603" s="117"/>
      <c r="J603" s="117"/>
      <c r="K603" s="117"/>
      <c r="L603" s="118">
        <f>SUM(L599:L602)</f>
        <v>0</v>
      </c>
      <c r="M603" s="118">
        <f>SUM(M599:M602)</f>
        <v>0</v>
      </c>
      <c r="N603" s="117"/>
      <c r="O603" s="117"/>
      <c r="P603" s="117"/>
      <c r="Q603" s="117"/>
      <c r="R603" s="119">
        <f>SUM(R599:R602)</f>
        <v>0</v>
      </c>
      <c r="S603" s="119">
        <f>SUM(S599:S602)</f>
        <v>0</v>
      </c>
      <c r="T603" s="119">
        <f>SUM(T599:T602)</f>
        <v>0</v>
      </c>
      <c r="U603" s="119">
        <f>SUM(U599:U602)</f>
        <v>0</v>
      </c>
      <c r="V603" s="117"/>
      <c r="W603" s="117"/>
      <c r="X603" s="117"/>
      <c r="Y603" s="118">
        <f>SUM(Y599:Y602)</f>
        <v>0</v>
      </c>
      <c r="Z603" s="117"/>
      <c r="AA603" s="117"/>
      <c r="AB603" s="118">
        <f t="shared" ref="AB603:AF603" si="1119">SUM(AB599:AB602)</f>
        <v>0</v>
      </c>
      <c r="AC603" s="118">
        <f t="shared" si="1119"/>
        <v>0</v>
      </c>
      <c r="AD603" s="118">
        <f t="shared" si="1119"/>
        <v>0</v>
      </c>
      <c r="AE603" s="118">
        <f t="shared" si="1119"/>
        <v>0</v>
      </c>
      <c r="AF603" s="118">
        <f t="shared" si="1119"/>
        <v>0</v>
      </c>
      <c r="AG603" s="117"/>
      <c r="AH603" s="117"/>
      <c r="AI603" s="117"/>
      <c r="AJ603" s="119">
        <f>SUM(AJ599:AJ602)</f>
        <v>0</v>
      </c>
      <c r="AK603" s="119">
        <f t="shared" ref="AK603:AN603" si="1120">SUM(AK599:AK602)</f>
        <v>0</v>
      </c>
      <c r="AL603" s="119">
        <f t="shared" si="1120"/>
        <v>0</v>
      </c>
      <c r="AM603" s="119">
        <f t="shared" si="1120"/>
        <v>0</v>
      </c>
      <c r="AN603" s="119">
        <f t="shared" si="1120"/>
        <v>0</v>
      </c>
      <c r="AO603" s="116"/>
      <c r="AP603" s="120"/>
      <c r="AQ603" s="121">
        <f t="shared" ref="AQ603:BA603" si="1121">SUM(AQ599:AQ602)</f>
        <v>0</v>
      </c>
      <c r="AR603" s="121">
        <f t="shared" si="1121"/>
        <v>0</v>
      </c>
      <c r="AS603" s="121">
        <f t="shared" si="1121"/>
        <v>0</v>
      </c>
      <c r="AT603" s="121">
        <f t="shared" si="1121"/>
        <v>0</v>
      </c>
      <c r="AU603" s="121">
        <f t="shared" si="1121"/>
        <v>0</v>
      </c>
      <c r="AV603" s="121">
        <f t="shared" si="1121"/>
        <v>0</v>
      </c>
      <c r="AW603" s="121">
        <f t="shared" si="1121"/>
        <v>0</v>
      </c>
      <c r="AX603" s="121">
        <f t="shared" si="1121"/>
        <v>0</v>
      </c>
      <c r="AY603" s="121">
        <f t="shared" si="1121"/>
        <v>0</v>
      </c>
      <c r="AZ603" s="121">
        <f t="shared" si="1121"/>
        <v>0</v>
      </c>
      <c r="BA603" s="121">
        <f t="shared" si="1121"/>
        <v>0</v>
      </c>
    </row>
    <row r="604" spans="1:53" ht="14.1" customHeight="1" outlineLevel="2" x14ac:dyDescent="0.2">
      <c r="A604" s="68"/>
      <c r="B604" s="94"/>
      <c r="C604" s="95"/>
      <c r="D604" s="96"/>
      <c r="E604" s="96"/>
      <c r="F604" s="97"/>
      <c r="G604" s="98"/>
      <c r="H604" s="99" t="s">
        <v>49</v>
      </c>
      <c r="I604" s="100"/>
      <c r="J604" s="101"/>
      <c r="K604" s="101"/>
      <c r="L604" s="102" t="str">
        <f>IF(I604&lt;&gt;0,((VLOOKUP(I604,'1. Standard_Cost'!$B$4:$D$8,2)+VLOOKUP(I604,'1. Standard_Cost'!$B$4:$D$8,3))*J604*K604),"0")</f>
        <v>0</v>
      </c>
      <c r="M604" s="102">
        <f>L604*'1. Standard_Cost'!F193</f>
        <v>0</v>
      </c>
      <c r="N604" s="103"/>
      <c r="O604" s="103"/>
      <c r="P604" s="103"/>
      <c r="Q604" s="103"/>
      <c r="R604" s="104">
        <f>+N604*P604*'1. Standard_Cost'!$B$12</f>
        <v>0</v>
      </c>
      <c r="S604" s="104">
        <f>+N604*O604*P604*'1. Standard_Cost'!$C$12</f>
        <v>0</v>
      </c>
      <c r="T604" s="104">
        <f>+N604*P604*Q604*'1. Standard_Cost'!$D$12</f>
        <v>0</v>
      </c>
      <c r="U604" s="104">
        <f>+N604*O604*'1. Standard_Cost'!$E$12</f>
        <v>0</v>
      </c>
      <c r="V604" s="103"/>
      <c r="W604" s="103"/>
      <c r="X604" s="103"/>
      <c r="Y604" s="104">
        <f>+V604*((X604*'1. Standard_Cost'!$B$16)+(W604*X604*'1. Standard_Cost'!$C$16))</f>
        <v>0</v>
      </c>
      <c r="Z604" s="103"/>
      <c r="AA604" s="103"/>
      <c r="AB604" s="104">
        <f>+Z604*'1. Standard_Cost'!$B$20+AA604*'1. Standard_Cost'!$C$20</f>
        <v>0</v>
      </c>
      <c r="AC604" s="105"/>
      <c r="AD604" s="106"/>
      <c r="AE604" s="104">
        <f>SUM(AD604,AC604,AB604,Y604,U604,T604,S604,R604)*'1. Standard_Cost'!B217</f>
        <v>0</v>
      </c>
      <c r="AF604" s="104">
        <f>SUM(AD604,AE604)</f>
        <v>0</v>
      </c>
      <c r="AG604" s="103"/>
      <c r="AH604" s="103"/>
      <c r="AI604" s="103"/>
      <c r="AJ604" s="107"/>
      <c r="AK604" s="107"/>
      <c r="AL604" s="107"/>
      <c r="AM604" s="104">
        <f>AG604*'1. Standard_Cost'!B213+'Incremental_Cost Year 2021'!AH611*'1. Standard_Cost'!C213+'Incremental_Cost Year 2021'!AI611*'1. Standard_Cost'!D213+'Incremental_Cost Year 2021'!AJ611+'Incremental_Cost Year 2021'!AL611+AK604</f>
        <v>0</v>
      </c>
      <c r="AN604" s="104">
        <f>AM604*'1. Standard_Cost'!C217</f>
        <v>0</v>
      </c>
      <c r="AO604" s="107"/>
      <c r="AQ604" s="104">
        <f t="shared" ref="AQ604:AQ607" si="1122">L604+M604</f>
        <v>0</v>
      </c>
      <c r="AR604" s="104">
        <f t="shared" ref="AR604:AR607" si="1123">AF604</f>
        <v>0</v>
      </c>
      <c r="AS604" s="104">
        <f t="shared" ref="AS604:AS607" si="1124">AM604+AN604</f>
        <v>0</v>
      </c>
      <c r="AT604" s="104">
        <f>SUM(AQ604,AR604,AS604)</f>
        <v>0</v>
      </c>
      <c r="AU604" s="108">
        <f t="shared" ref="AU604:AU607" si="1125">AT604</f>
        <v>0</v>
      </c>
      <c r="AV604" s="108"/>
      <c r="AW604" s="108"/>
      <c r="AX604" s="108"/>
      <c r="AY604" s="108"/>
      <c r="AZ604" s="108"/>
      <c r="BA604" s="109">
        <f t="shared" ref="BA604:BA607" si="1126">SUM(AU604:AZ604)-AT604</f>
        <v>0</v>
      </c>
    </row>
    <row r="605" spans="1:53" ht="14.1" customHeight="1" outlineLevel="2" x14ac:dyDescent="0.2">
      <c r="A605" s="68"/>
      <c r="B605" s="94"/>
      <c r="C605" s="95"/>
      <c r="D605" s="110"/>
      <c r="E605" s="110"/>
      <c r="F605" s="110"/>
      <c r="G605" s="111"/>
      <c r="H605" s="99" t="s">
        <v>50</v>
      </c>
      <c r="I605" s="100"/>
      <c r="J605" s="101"/>
      <c r="K605" s="101"/>
      <c r="L605" s="102" t="str">
        <f>IF(I605&lt;&gt;0,((VLOOKUP(I605,'1. Standard_Cost'!$B$4:$D$8,2)+VLOOKUP(I605,'1. Standard_Cost'!$B$4:$D$8,3))*J605*K605),"0")</f>
        <v>0</v>
      </c>
      <c r="M605" s="102">
        <f>L605*'1. Standard_Cost'!F193</f>
        <v>0</v>
      </c>
      <c r="N605" s="103"/>
      <c r="O605" s="103"/>
      <c r="P605" s="103"/>
      <c r="Q605" s="103"/>
      <c r="R605" s="104">
        <f>+N605*P605*'1. Standard_Cost'!$B$12</f>
        <v>0</v>
      </c>
      <c r="S605" s="104">
        <f>+N605*O605*P605*'1. Standard_Cost'!$C$12</f>
        <v>0</v>
      </c>
      <c r="T605" s="104">
        <f>+N605*P605*Q605*'1. Standard_Cost'!$D$12</f>
        <v>0</v>
      </c>
      <c r="U605" s="104">
        <f>+N605*O605*'1. Standard_Cost'!$E$12</f>
        <v>0</v>
      </c>
      <c r="V605" s="103"/>
      <c r="W605" s="103"/>
      <c r="X605" s="103"/>
      <c r="Y605" s="104">
        <f>+V605*((X605*'1. Standard_Cost'!$B$16)+(W605*X605*'1. Standard_Cost'!$C$16))</f>
        <v>0</v>
      </c>
      <c r="Z605" s="103"/>
      <c r="AA605" s="103"/>
      <c r="AB605" s="104">
        <f>+Z605*'1. Standard_Cost'!$B$20+AA605*'1. Standard_Cost'!$C$20</f>
        <v>0</v>
      </c>
      <c r="AC605" s="105"/>
      <c r="AD605" s="106"/>
      <c r="AE605" s="104">
        <f>SUM(AD605,AC605,AB605,Y605,U605,T605,S605,R605)*'1. Standard_Cost'!B217</f>
        <v>0</v>
      </c>
      <c r="AF605" s="104">
        <f t="shared" ref="AF605:AF607" si="1127">SUM(AD605,AE605)</f>
        <v>0</v>
      </c>
      <c r="AG605" s="103"/>
      <c r="AH605" s="103">
        <v>0</v>
      </c>
      <c r="AI605" s="103">
        <v>0</v>
      </c>
      <c r="AJ605" s="107"/>
      <c r="AK605" s="107"/>
      <c r="AL605" s="107"/>
      <c r="AM605" s="104">
        <f>AG605*'1. Standard_Cost'!B213+'Incremental_Cost Year 2021'!AH612*'1. Standard_Cost'!C213+'Incremental_Cost Year 2021'!AI612*'1. Standard_Cost'!D213+'Incremental_Cost Year 2021'!AJ612+'Incremental_Cost Year 2021'!AL612+AK605</f>
        <v>0</v>
      </c>
      <c r="AN605" s="104">
        <f>AM605*'1. Standard_Cost'!C217</f>
        <v>0</v>
      </c>
      <c r="AO605" s="107"/>
      <c r="AQ605" s="104">
        <f t="shared" si="1122"/>
        <v>0</v>
      </c>
      <c r="AR605" s="104">
        <f t="shared" si="1123"/>
        <v>0</v>
      </c>
      <c r="AS605" s="104">
        <f t="shared" si="1124"/>
        <v>0</v>
      </c>
      <c r="AT605" s="104">
        <f t="shared" ref="AT605:AT607" si="1128">SUM(AQ605,AR605,AS605)</f>
        <v>0</v>
      </c>
      <c r="AU605" s="108">
        <f t="shared" si="1125"/>
        <v>0</v>
      </c>
      <c r="AV605" s="108">
        <v>0</v>
      </c>
      <c r="AW605" s="108"/>
      <c r="AX605" s="108"/>
      <c r="AY605" s="108"/>
      <c r="AZ605" s="108"/>
      <c r="BA605" s="109">
        <f t="shared" si="1126"/>
        <v>0</v>
      </c>
    </row>
    <row r="606" spans="1:53" ht="14.1" customHeight="1" outlineLevel="2" x14ac:dyDescent="0.2">
      <c r="A606" s="68"/>
      <c r="B606" s="94"/>
      <c r="C606" s="95"/>
      <c r="D606" s="110"/>
      <c r="E606" s="110"/>
      <c r="F606" s="110"/>
      <c r="G606" s="111"/>
      <c r="H606" s="99" t="s">
        <v>51</v>
      </c>
      <c r="I606" s="100"/>
      <c r="J606" s="101"/>
      <c r="K606" s="101"/>
      <c r="L606" s="102" t="str">
        <f>IF(I606&lt;&gt;0,((VLOOKUP(I606,'1. Standard_Cost'!$B$4:$D$8,2)+VLOOKUP(I606,'1. Standard_Cost'!$B$4:$D$8,3))*J606*K606),"0")</f>
        <v>0</v>
      </c>
      <c r="M606" s="102">
        <f>L606*'1. Standard_Cost'!F193</f>
        <v>0</v>
      </c>
      <c r="N606" s="103"/>
      <c r="O606" s="103"/>
      <c r="P606" s="103"/>
      <c r="Q606" s="103"/>
      <c r="R606" s="104">
        <f>+N606*P606*'1. Standard_Cost'!$B$12</f>
        <v>0</v>
      </c>
      <c r="S606" s="104">
        <f>+N606*O606*P606*'1. Standard_Cost'!$C$12</f>
        <v>0</v>
      </c>
      <c r="T606" s="104">
        <f>+N606*P606*Q606*'1. Standard_Cost'!$D$12</f>
        <v>0</v>
      </c>
      <c r="U606" s="104">
        <f>+N606*O606*'1. Standard_Cost'!$E$12</f>
        <v>0</v>
      </c>
      <c r="V606" s="103"/>
      <c r="W606" s="103"/>
      <c r="X606" s="103"/>
      <c r="Y606" s="104">
        <f>+V606*((X606*'1. Standard_Cost'!$B$16)+(W606*X606*'1. Standard_Cost'!$C$16))</f>
        <v>0</v>
      </c>
      <c r="Z606" s="103"/>
      <c r="AA606" s="103"/>
      <c r="AB606" s="104">
        <f>+Z606*'1. Standard_Cost'!$B$20+AA606*'1. Standard_Cost'!$C$20</f>
        <v>0</v>
      </c>
      <c r="AC606" s="105"/>
      <c r="AD606" s="106"/>
      <c r="AE606" s="104">
        <f>SUM(AD606,AC606,AB606,Y606,U606,T606,S606,R606)*'1. Standard_Cost'!B217</f>
        <v>0</v>
      </c>
      <c r="AF606" s="104">
        <f t="shared" si="1127"/>
        <v>0</v>
      </c>
      <c r="AG606" s="103"/>
      <c r="AH606" s="103"/>
      <c r="AI606" s="103"/>
      <c r="AJ606" s="107"/>
      <c r="AK606" s="107"/>
      <c r="AL606" s="107"/>
      <c r="AM606" s="104">
        <f>AG606*'1. Standard_Cost'!B213+'Incremental_Cost Year 2021'!AH613*'1. Standard_Cost'!C213+'Incremental_Cost Year 2021'!AI613*'1. Standard_Cost'!D213+'Incremental_Cost Year 2021'!AJ613+'Incremental_Cost Year 2021'!AL613+AK606</f>
        <v>0</v>
      </c>
      <c r="AN606" s="104">
        <f>AM606*'1. Standard_Cost'!C217</f>
        <v>0</v>
      </c>
      <c r="AO606" s="107"/>
      <c r="AQ606" s="104">
        <f t="shared" si="1122"/>
        <v>0</v>
      </c>
      <c r="AR606" s="104">
        <f t="shared" si="1123"/>
        <v>0</v>
      </c>
      <c r="AS606" s="104">
        <f t="shared" si="1124"/>
        <v>0</v>
      </c>
      <c r="AT606" s="104">
        <f t="shared" si="1128"/>
        <v>0</v>
      </c>
      <c r="AU606" s="108">
        <f t="shared" si="1125"/>
        <v>0</v>
      </c>
      <c r="AV606" s="108"/>
      <c r="AW606" s="108"/>
      <c r="AX606" s="108"/>
      <c r="AY606" s="108"/>
      <c r="AZ606" s="108"/>
      <c r="BA606" s="109">
        <f t="shared" si="1126"/>
        <v>0</v>
      </c>
    </row>
    <row r="607" spans="1:53" ht="14.1" customHeight="1" outlineLevel="2" x14ac:dyDescent="0.2">
      <c r="A607" s="68"/>
      <c r="B607" s="94"/>
      <c r="C607" s="95"/>
      <c r="D607" s="110"/>
      <c r="E607" s="110"/>
      <c r="F607" s="110"/>
      <c r="G607" s="111"/>
      <c r="H607" s="112" t="s">
        <v>179</v>
      </c>
      <c r="I607" s="100"/>
      <c r="J607" s="101"/>
      <c r="K607" s="101"/>
      <c r="L607" s="102" t="str">
        <f>IF(I607&lt;&gt;0,((VLOOKUP(I607,'1. Standard_Cost'!$B$4:$D$8,2)+VLOOKUP(I607,'1. Standard_Cost'!$B$4:$D$8,3))*J607*K607),"0")</f>
        <v>0</v>
      </c>
      <c r="M607" s="102">
        <f>L607*'1. Standard_Cost'!F193</f>
        <v>0</v>
      </c>
      <c r="N607" s="103"/>
      <c r="O607" s="103"/>
      <c r="P607" s="103"/>
      <c r="Q607" s="103"/>
      <c r="R607" s="104">
        <f>+N607*P607*'1. Standard_Cost'!$B$12</f>
        <v>0</v>
      </c>
      <c r="S607" s="104">
        <f>+N607*O607*P607*'1. Standard_Cost'!$C$12</f>
        <v>0</v>
      </c>
      <c r="T607" s="104">
        <f>+N607*P607*Q607*'1. Standard_Cost'!$D$12</f>
        <v>0</v>
      </c>
      <c r="U607" s="104">
        <f>+N607*O607*'1. Standard_Cost'!$E$12</f>
        <v>0</v>
      </c>
      <c r="V607" s="103"/>
      <c r="W607" s="103"/>
      <c r="X607" s="103"/>
      <c r="Y607" s="104">
        <f>+V607*((X607*'1. Standard_Cost'!$B$16)+(W607*X607*'1. Standard_Cost'!$C$16))</f>
        <v>0</v>
      </c>
      <c r="Z607" s="103"/>
      <c r="AA607" s="103"/>
      <c r="AB607" s="104">
        <f>+Z607*'1. Standard_Cost'!$B$20+AA607*'1. Standard_Cost'!$C$20</f>
        <v>0</v>
      </c>
      <c r="AC607" s="105"/>
      <c r="AD607" s="106"/>
      <c r="AE607" s="104">
        <f>SUM(AD607,AC607,AB607,Y607,U607,T607,S607,R607)*'1. Standard_Cost'!B217</f>
        <v>0</v>
      </c>
      <c r="AF607" s="104">
        <f t="shared" si="1127"/>
        <v>0</v>
      </c>
      <c r="AG607" s="103"/>
      <c r="AH607" s="103"/>
      <c r="AI607" s="103"/>
      <c r="AJ607" s="107"/>
      <c r="AK607" s="107"/>
      <c r="AL607" s="107"/>
      <c r="AM607" s="104">
        <f>AG607*'1. Standard_Cost'!B213+'Incremental_Cost Year 2021'!AH614*'1. Standard_Cost'!C213+'Incremental_Cost Year 2021'!AI614*'1. Standard_Cost'!D213+'Incremental_Cost Year 2021'!AJ614+'Incremental_Cost Year 2021'!AL614+AK607</f>
        <v>0</v>
      </c>
      <c r="AN607" s="104">
        <f>AM607*'1. Standard_Cost'!C217</f>
        <v>0</v>
      </c>
      <c r="AO607" s="107"/>
      <c r="AQ607" s="104">
        <f t="shared" si="1122"/>
        <v>0</v>
      </c>
      <c r="AR607" s="104">
        <f t="shared" si="1123"/>
        <v>0</v>
      </c>
      <c r="AS607" s="104">
        <f t="shared" si="1124"/>
        <v>0</v>
      </c>
      <c r="AT607" s="104">
        <f t="shared" si="1128"/>
        <v>0</v>
      </c>
      <c r="AU607" s="108">
        <f t="shared" si="1125"/>
        <v>0</v>
      </c>
      <c r="AV607" s="108"/>
      <c r="AW607" s="108"/>
      <c r="AX607" s="108"/>
      <c r="AY607" s="108"/>
      <c r="AZ607" s="108"/>
      <c r="BA607" s="109">
        <f t="shared" si="1126"/>
        <v>0</v>
      </c>
    </row>
    <row r="608" spans="1:53" ht="24.6" customHeight="1" outlineLevel="1" x14ac:dyDescent="0.2">
      <c r="A608" s="68"/>
      <c r="B608" s="141"/>
      <c r="C608" s="95"/>
      <c r="D608" s="113" t="s">
        <v>48</v>
      </c>
      <c r="E608" s="113" t="s">
        <v>386</v>
      </c>
      <c r="F608" s="114" t="s">
        <v>154</v>
      </c>
      <c r="G608" s="115" t="s">
        <v>155</v>
      </c>
      <c r="H608" s="122" t="s">
        <v>385</v>
      </c>
      <c r="I608" s="117"/>
      <c r="J608" s="117"/>
      <c r="K608" s="117"/>
      <c r="L608" s="118">
        <f>SUM(L604:L607)</f>
        <v>0</v>
      </c>
      <c r="M608" s="118">
        <f>SUM(M604:M607)</f>
        <v>0</v>
      </c>
      <c r="N608" s="117"/>
      <c r="O608" s="117"/>
      <c r="P608" s="117"/>
      <c r="Q608" s="117"/>
      <c r="R608" s="119">
        <f>SUM(R604:R607)</f>
        <v>0</v>
      </c>
      <c r="S608" s="119">
        <f>SUM(S604:S607)</f>
        <v>0</v>
      </c>
      <c r="T608" s="119">
        <f>SUM(T604:T607)</f>
        <v>0</v>
      </c>
      <c r="U608" s="119">
        <f>SUM(U604:U607)</f>
        <v>0</v>
      </c>
      <c r="V608" s="117"/>
      <c r="W608" s="117"/>
      <c r="X608" s="117"/>
      <c r="Y608" s="118">
        <f>SUM(Y604:Y607)</f>
        <v>0</v>
      </c>
      <c r="Z608" s="117"/>
      <c r="AA608" s="117"/>
      <c r="AB608" s="118">
        <f t="shared" ref="AB608:AF608" si="1129">SUM(AB604:AB607)</f>
        <v>0</v>
      </c>
      <c r="AC608" s="118">
        <f t="shared" si="1129"/>
        <v>0</v>
      </c>
      <c r="AD608" s="118">
        <f t="shared" si="1129"/>
        <v>0</v>
      </c>
      <c r="AE608" s="118">
        <f t="shared" si="1129"/>
        <v>0</v>
      </c>
      <c r="AF608" s="118">
        <f t="shared" si="1129"/>
        <v>0</v>
      </c>
      <c r="AG608" s="117"/>
      <c r="AH608" s="117"/>
      <c r="AI608" s="117"/>
      <c r="AJ608" s="119">
        <f>SUM(AJ604:AJ607)</f>
        <v>0</v>
      </c>
      <c r="AK608" s="119">
        <f t="shared" ref="AK608:AN608" si="1130">SUM(AK604:AK607)</f>
        <v>0</v>
      </c>
      <c r="AL608" s="119">
        <f t="shared" si="1130"/>
        <v>0</v>
      </c>
      <c r="AM608" s="119">
        <f t="shared" si="1130"/>
        <v>0</v>
      </c>
      <c r="AN608" s="119">
        <f t="shared" si="1130"/>
        <v>0</v>
      </c>
      <c r="AO608" s="116"/>
      <c r="AP608" s="120"/>
      <c r="AQ608" s="121">
        <f t="shared" ref="AQ608:BA608" si="1131">SUM(AQ604:AQ607)</f>
        <v>0</v>
      </c>
      <c r="AR608" s="121">
        <f t="shared" si="1131"/>
        <v>0</v>
      </c>
      <c r="AS608" s="121">
        <f t="shared" si="1131"/>
        <v>0</v>
      </c>
      <c r="AT608" s="121">
        <f t="shared" si="1131"/>
        <v>0</v>
      </c>
      <c r="AU608" s="121">
        <f t="shared" si="1131"/>
        <v>0</v>
      </c>
      <c r="AV608" s="121">
        <f t="shared" si="1131"/>
        <v>0</v>
      </c>
      <c r="AW608" s="121">
        <f t="shared" si="1131"/>
        <v>0</v>
      </c>
      <c r="AX608" s="121">
        <f t="shared" si="1131"/>
        <v>0</v>
      </c>
      <c r="AY608" s="121">
        <f t="shared" si="1131"/>
        <v>0</v>
      </c>
      <c r="AZ608" s="121">
        <f t="shared" si="1131"/>
        <v>0</v>
      </c>
      <c r="BA608" s="121">
        <f t="shared" si="1131"/>
        <v>0</v>
      </c>
    </row>
    <row r="609" spans="1:53" ht="14.1" customHeight="1" outlineLevel="2" x14ac:dyDescent="0.2">
      <c r="A609" s="68"/>
      <c r="B609" s="94"/>
      <c r="C609" s="250"/>
      <c r="D609" s="96"/>
      <c r="E609" s="96"/>
      <c r="F609" s="97"/>
      <c r="G609" s="98"/>
      <c r="H609" s="99" t="s">
        <v>49</v>
      </c>
      <c r="I609" s="100" t="s">
        <v>1</v>
      </c>
      <c r="J609" s="101">
        <v>3</v>
      </c>
      <c r="K609" s="101">
        <v>2</v>
      </c>
      <c r="L609" s="102">
        <f>IF(I609&lt;&gt;0,((VLOOKUP(I609,'1. Standard_Cost'!$B$4:$D$8,2)+VLOOKUP(I609,'1. Standard_Cost'!$B$4:$D$8,3))*J609*K609),"0")</f>
        <v>540750</v>
      </c>
      <c r="M609" s="102">
        <f>L609*'1. Standard_Cost'!F4</f>
        <v>90305.25</v>
      </c>
      <c r="N609" s="103"/>
      <c r="O609" s="103"/>
      <c r="P609" s="103"/>
      <c r="Q609" s="103"/>
      <c r="R609" s="104">
        <f>+N609*P609*'1. Standard_Cost'!$B$12</f>
        <v>0</v>
      </c>
      <c r="S609" s="104">
        <f>+N609*O609*P609*'1. Standard_Cost'!$C$12</f>
        <v>0</v>
      </c>
      <c r="T609" s="104">
        <f>+N609*P609*Q609*'1. Standard_Cost'!$D$12</f>
        <v>0</v>
      </c>
      <c r="U609" s="104">
        <f>+N609*O609*'1. Standard_Cost'!$E$12</f>
        <v>0</v>
      </c>
      <c r="V609" s="103"/>
      <c r="W609" s="103"/>
      <c r="X609" s="103"/>
      <c r="Y609" s="104">
        <f>+V609*((X609*'1. Standard_Cost'!$B$16)+(W609*X609*'1. Standard_Cost'!$C$16))</f>
        <v>0</v>
      </c>
      <c r="Z609" s="103"/>
      <c r="AA609" s="103"/>
      <c r="AB609" s="104">
        <f>+Z609*'1. Standard_Cost'!$B$20+AA609*'1. Standard_Cost'!$C$20</f>
        <v>0</v>
      </c>
      <c r="AC609" s="105">
        <v>90000</v>
      </c>
      <c r="AD609" s="106"/>
      <c r="AE609" s="104">
        <f>SUM(AD609,AC609,AB609,Y609,U609,T609,S609,R609)*'1. Standard_Cost'!B28</f>
        <v>18000</v>
      </c>
      <c r="AF609" s="104">
        <f>SUM(AD609,AE609)</f>
        <v>18000</v>
      </c>
      <c r="AG609" s="103"/>
      <c r="AH609" s="103"/>
      <c r="AI609" s="103"/>
      <c r="AJ609" s="107"/>
      <c r="AK609" s="107"/>
      <c r="AL609" s="107"/>
      <c r="AM609" s="104">
        <f>AG609*'1. Standard_Cost'!B228+'Incremental_Cost Year 2021'!AH616*'1. Standard_Cost'!C228+'Incremental_Cost Year 2021'!AI616*'1. Standard_Cost'!D228+'Incremental_Cost Year 2021'!AJ616+'Incremental_Cost Year 2021'!AL616+AK609</f>
        <v>0</v>
      </c>
      <c r="AN609" s="104">
        <f>AM609*'1. Standard_Cost'!C232</f>
        <v>0</v>
      </c>
      <c r="AO609" s="107"/>
      <c r="AQ609" s="104">
        <f t="shared" ref="AQ609:AQ612" si="1132">L609+M609</f>
        <v>631055.25</v>
      </c>
      <c r="AR609" s="104">
        <f t="shared" ref="AR609:AR612" si="1133">AF609</f>
        <v>18000</v>
      </c>
      <c r="AS609" s="104">
        <f t="shared" ref="AS609:AS612" si="1134">AM609+AN609</f>
        <v>0</v>
      </c>
      <c r="AT609" s="104">
        <f>SUM(AQ609,AR609,AS609)</f>
        <v>649055.25</v>
      </c>
      <c r="AU609" s="108">
        <f t="shared" ref="AU609:AU612" si="1135">AT609</f>
        <v>649055.25</v>
      </c>
      <c r="AV609" s="108"/>
      <c r="AW609" s="108"/>
      <c r="AX609" s="108"/>
      <c r="AY609" s="108"/>
      <c r="AZ609" s="108"/>
      <c r="BA609" s="109">
        <f t="shared" ref="BA609:BA612" si="1136">SUM(AU609:AZ609)-AT609</f>
        <v>0</v>
      </c>
    </row>
    <row r="610" spans="1:53" ht="14.1" customHeight="1" outlineLevel="2" x14ac:dyDescent="0.2">
      <c r="A610" s="68"/>
      <c r="B610" s="94"/>
      <c r="C610" s="251"/>
      <c r="D610" s="110"/>
      <c r="E610" s="110"/>
      <c r="F610" s="110"/>
      <c r="G610" s="111"/>
      <c r="H610" s="99" t="s">
        <v>50</v>
      </c>
      <c r="I610" s="100"/>
      <c r="J610" s="101"/>
      <c r="K610" s="101"/>
      <c r="L610" s="102" t="str">
        <f>IF(I610&lt;&gt;0,((VLOOKUP(I610,'1. Standard_Cost'!$B$4:$D$8,2)+VLOOKUP(I610,'1. Standard_Cost'!$B$4:$D$8,3))*J610*K610),"0")</f>
        <v>0</v>
      </c>
      <c r="M610" s="102">
        <f>L610*'1. Standard_Cost'!F208</f>
        <v>0</v>
      </c>
      <c r="N610" s="103"/>
      <c r="O610" s="103"/>
      <c r="P610" s="103"/>
      <c r="Q610" s="103"/>
      <c r="R610" s="104">
        <f>+N610*P610*'1. Standard_Cost'!$B$12</f>
        <v>0</v>
      </c>
      <c r="S610" s="104">
        <f>+N610*O610*P610*'1. Standard_Cost'!$C$12</f>
        <v>0</v>
      </c>
      <c r="T610" s="104">
        <f>+N610*P610*Q610*'1. Standard_Cost'!$D$12</f>
        <v>0</v>
      </c>
      <c r="U610" s="104">
        <f>+N610*O610*'1. Standard_Cost'!$E$12</f>
        <v>0</v>
      </c>
      <c r="V610" s="103"/>
      <c r="W610" s="103"/>
      <c r="X610" s="103"/>
      <c r="Y610" s="104">
        <f>+V610*((X610*'1. Standard_Cost'!$B$16)+(W610*X610*'1. Standard_Cost'!$C$16))</f>
        <v>0</v>
      </c>
      <c r="Z610" s="103"/>
      <c r="AA610" s="103"/>
      <c r="AB610" s="104">
        <f>+Z610*'1. Standard_Cost'!$B$20+AA610*'1. Standard_Cost'!$C$20</f>
        <v>0</v>
      </c>
      <c r="AC610" s="105"/>
      <c r="AD610" s="106"/>
      <c r="AE610" s="104">
        <f>SUM(AD610,AC610,AB610,Y610,U610,T610,S610,R610)*'1. Standard_Cost'!B232</f>
        <v>0</v>
      </c>
      <c r="AF610" s="104">
        <f t="shared" ref="AF610:AF612" si="1137">SUM(AD610,AE610)</f>
        <v>0</v>
      </c>
      <c r="AG610" s="103"/>
      <c r="AH610" s="103">
        <v>0</v>
      </c>
      <c r="AI610" s="103">
        <v>0</v>
      </c>
      <c r="AJ610" s="107"/>
      <c r="AK610" s="107"/>
      <c r="AL610" s="107"/>
      <c r="AM610" s="104">
        <f>AG610*'1. Standard_Cost'!B228+'Incremental_Cost Year 2021'!AH617*'1. Standard_Cost'!C228+'Incremental_Cost Year 2021'!AI617*'1. Standard_Cost'!D228+'Incremental_Cost Year 2021'!AJ617+'Incremental_Cost Year 2021'!AL617+AK610</f>
        <v>0</v>
      </c>
      <c r="AN610" s="104">
        <f>AM610*'1. Standard_Cost'!C232</f>
        <v>0</v>
      </c>
      <c r="AO610" s="107"/>
      <c r="AQ610" s="104">
        <f t="shared" si="1132"/>
        <v>0</v>
      </c>
      <c r="AR610" s="104">
        <f t="shared" si="1133"/>
        <v>0</v>
      </c>
      <c r="AS610" s="104">
        <f t="shared" si="1134"/>
        <v>0</v>
      </c>
      <c r="AT610" s="104">
        <f t="shared" ref="AT610:AT612" si="1138">SUM(AQ610,AR610,AS610)</f>
        <v>0</v>
      </c>
      <c r="AU610" s="108">
        <f t="shared" si="1135"/>
        <v>0</v>
      </c>
      <c r="AV610" s="108">
        <v>0</v>
      </c>
      <c r="AW610" s="108"/>
      <c r="AX610" s="108"/>
      <c r="AY610" s="108"/>
      <c r="AZ610" s="108"/>
      <c r="BA610" s="109">
        <f t="shared" si="1136"/>
        <v>0</v>
      </c>
    </row>
    <row r="611" spans="1:53" ht="14.1" customHeight="1" outlineLevel="2" x14ac:dyDescent="0.2">
      <c r="A611" s="68"/>
      <c r="B611" s="94"/>
      <c r="C611" s="251"/>
      <c r="D611" s="110"/>
      <c r="E611" s="110"/>
      <c r="F611" s="110"/>
      <c r="G611" s="111"/>
      <c r="H611" s="99" t="s">
        <v>51</v>
      </c>
      <c r="I611" s="100"/>
      <c r="J611" s="101"/>
      <c r="K611" s="101"/>
      <c r="L611" s="102" t="str">
        <f>IF(I611&lt;&gt;0,((VLOOKUP(I611,'1. Standard_Cost'!$B$4:$D$8,2)+VLOOKUP(I611,'1. Standard_Cost'!$B$4:$D$8,3))*J611*K611),"0")</f>
        <v>0</v>
      </c>
      <c r="M611" s="102">
        <f>L611*'1. Standard_Cost'!F208</f>
        <v>0</v>
      </c>
      <c r="N611" s="103"/>
      <c r="O611" s="103"/>
      <c r="P611" s="103"/>
      <c r="Q611" s="103"/>
      <c r="R611" s="104">
        <f>+N611*P611*'1. Standard_Cost'!$B$12</f>
        <v>0</v>
      </c>
      <c r="S611" s="104">
        <f>+N611*O611*P611*'1. Standard_Cost'!$C$12</f>
        <v>0</v>
      </c>
      <c r="T611" s="104">
        <f>+N611*P611*Q611*'1. Standard_Cost'!$D$12</f>
        <v>0</v>
      </c>
      <c r="U611" s="104">
        <f>+N611*O611*'1. Standard_Cost'!$E$12</f>
        <v>0</v>
      </c>
      <c r="V611" s="103"/>
      <c r="W611" s="103"/>
      <c r="X611" s="103"/>
      <c r="Y611" s="104">
        <f>+V611*((X611*'1. Standard_Cost'!$B$16)+(W611*X611*'1. Standard_Cost'!$C$16))</f>
        <v>0</v>
      </c>
      <c r="Z611" s="103"/>
      <c r="AA611" s="103"/>
      <c r="AB611" s="104">
        <f>+Z611*'1. Standard_Cost'!$B$20+AA611*'1. Standard_Cost'!$C$20</f>
        <v>0</v>
      </c>
      <c r="AC611" s="105"/>
      <c r="AD611" s="106"/>
      <c r="AE611" s="104">
        <f>SUM(AD611,AC611,AB611,Y611,U611,T611,S611,R611)*'1. Standard_Cost'!B232</f>
        <v>0</v>
      </c>
      <c r="AF611" s="104">
        <f t="shared" si="1137"/>
        <v>0</v>
      </c>
      <c r="AG611" s="103"/>
      <c r="AH611" s="103"/>
      <c r="AI611" s="103"/>
      <c r="AJ611" s="107"/>
      <c r="AK611" s="107"/>
      <c r="AL611" s="107"/>
      <c r="AM611" s="104">
        <f>AG611*'1. Standard_Cost'!B228+'Incremental_Cost Year 2021'!AH618*'1. Standard_Cost'!C228+'Incremental_Cost Year 2021'!AI618*'1. Standard_Cost'!D228+'Incremental_Cost Year 2021'!AJ618+'Incremental_Cost Year 2021'!AL618+AK611</f>
        <v>0</v>
      </c>
      <c r="AN611" s="104">
        <f>AM611*'1. Standard_Cost'!C232</f>
        <v>0</v>
      </c>
      <c r="AO611" s="107"/>
      <c r="AQ611" s="104">
        <f t="shared" si="1132"/>
        <v>0</v>
      </c>
      <c r="AR611" s="104">
        <f t="shared" si="1133"/>
        <v>0</v>
      </c>
      <c r="AS611" s="104">
        <f t="shared" si="1134"/>
        <v>0</v>
      </c>
      <c r="AT611" s="104">
        <f t="shared" si="1138"/>
        <v>0</v>
      </c>
      <c r="AU611" s="108">
        <f t="shared" si="1135"/>
        <v>0</v>
      </c>
      <c r="AV611" s="108"/>
      <c r="AW611" s="108"/>
      <c r="AX611" s="108"/>
      <c r="AY611" s="108"/>
      <c r="AZ611" s="108"/>
      <c r="BA611" s="109">
        <f t="shared" si="1136"/>
        <v>0</v>
      </c>
    </row>
    <row r="612" spans="1:53" ht="14.1" customHeight="1" outlineLevel="2" x14ac:dyDescent="0.2">
      <c r="A612" s="68"/>
      <c r="B612" s="94"/>
      <c r="C612" s="251"/>
      <c r="D612" s="110"/>
      <c r="E612" s="110"/>
      <c r="F612" s="110"/>
      <c r="G612" s="111"/>
      <c r="H612" s="112" t="s">
        <v>179</v>
      </c>
      <c r="I612" s="100"/>
      <c r="J612" s="101"/>
      <c r="K612" s="101"/>
      <c r="L612" s="102" t="str">
        <f>IF(I612&lt;&gt;0,((VLOOKUP(I612,'1. Standard_Cost'!$B$4:$D$8,2)+VLOOKUP(I612,'1. Standard_Cost'!$B$4:$D$8,3))*J612*K612),"0")</f>
        <v>0</v>
      </c>
      <c r="M612" s="102">
        <f>L612*'1. Standard_Cost'!F208</f>
        <v>0</v>
      </c>
      <c r="N612" s="103"/>
      <c r="O612" s="103"/>
      <c r="P612" s="103"/>
      <c r="Q612" s="103"/>
      <c r="R612" s="104">
        <f>+N612*P612*'1. Standard_Cost'!$B$12</f>
        <v>0</v>
      </c>
      <c r="S612" s="104">
        <f>+N612*O612*P612*'1. Standard_Cost'!$C$12</f>
        <v>0</v>
      </c>
      <c r="T612" s="104">
        <f>+N612*P612*Q612*'1. Standard_Cost'!$D$12</f>
        <v>0</v>
      </c>
      <c r="U612" s="104">
        <f>+N612*O612*'1. Standard_Cost'!$E$12</f>
        <v>0</v>
      </c>
      <c r="V612" s="103"/>
      <c r="W612" s="103"/>
      <c r="X612" s="103"/>
      <c r="Y612" s="104">
        <f>+V612*((X612*'1. Standard_Cost'!$B$16)+(W612*X612*'1. Standard_Cost'!$C$16))</f>
        <v>0</v>
      </c>
      <c r="Z612" s="103"/>
      <c r="AA612" s="103"/>
      <c r="AB612" s="104">
        <f>+Z612*'1. Standard_Cost'!$B$20+AA612*'1. Standard_Cost'!$C$20</f>
        <v>0</v>
      </c>
      <c r="AC612" s="105"/>
      <c r="AD612" s="106"/>
      <c r="AE612" s="104">
        <f>SUM(AD612,AC612,AB612,Y612,U612,T612,S612,R612)*'1. Standard_Cost'!B232</f>
        <v>0</v>
      </c>
      <c r="AF612" s="104">
        <f t="shared" si="1137"/>
        <v>0</v>
      </c>
      <c r="AG612" s="103"/>
      <c r="AH612" s="103"/>
      <c r="AI612" s="103"/>
      <c r="AJ612" s="107"/>
      <c r="AK612" s="107"/>
      <c r="AL612" s="107"/>
      <c r="AM612" s="104">
        <f>AG612*'1. Standard_Cost'!B228+'Incremental_Cost Year 2021'!AH619*'1. Standard_Cost'!C228+'Incremental_Cost Year 2021'!AI619*'1. Standard_Cost'!D228+'Incremental_Cost Year 2021'!AJ619+'Incremental_Cost Year 2021'!AL619+AK612</f>
        <v>0</v>
      </c>
      <c r="AN612" s="104">
        <f>AM612*'1. Standard_Cost'!C232</f>
        <v>0</v>
      </c>
      <c r="AO612" s="107"/>
      <c r="AQ612" s="104">
        <f t="shared" si="1132"/>
        <v>0</v>
      </c>
      <c r="AR612" s="104">
        <f t="shared" si="1133"/>
        <v>0</v>
      </c>
      <c r="AS612" s="104">
        <f t="shared" si="1134"/>
        <v>0</v>
      </c>
      <c r="AT612" s="104">
        <f t="shared" si="1138"/>
        <v>0</v>
      </c>
      <c r="AU612" s="108">
        <f t="shared" si="1135"/>
        <v>0</v>
      </c>
      <c r="AV612" s="108"/>
      <c r="AW612" s="108"/>
      <c r="AX612" s="108"/>
      <c r="AY612" s="108"/>
      <c r="AZ612" s="108"/>
      <c r="BA612" s="109">
        <f t="shared" si="1136"/>
        <v>0</v>
      </c>
    </row>
    <row r="613" spans="1:53" ht="25.35" customHeight="1" outlineLevel="1" x14ac:dyDescent="0.2">
      <c r="A613" s="68"/>
      <c r="B613" s="94"/>
      <c r="C613" s="251"/>
      <c r="D613" s="113" t="s">
        <v>48</v>
      </c>
      <c r="E613" s="113" t="s">
        <v>387</v>
      </c>
      <c r="F613" s="114" t="s">
        <v>154</v>
      </c>
      <c r="G613" s="115" t="s">
        <v>155</v>
      </c>
      <c r="H613" s="140" t="s">
        <v>388</v>
      </c>
      <c r="I613" s="117"/>
      <c r="J613" s="117"/>
      <c r="K613" s="117"/>
      <c r="L613" s="118">
        <f>SUM(L609:L612)</f>
        <v>540750</v>
      </c>
      <c r="M613" s="118">
        <f>SUM(M609:M612)</f>
        <v>90305.25</v>
      </c>
      <c r="N613" s="117"/>
      <c r="O613" s="117"/>
      <c r="P613" s="117"/>
      <c r="Q613" s="117"/>
      <c r="R613" s="119">
        <f>SUM(R609:R612)</f>
        <v>0</v>
      </c>
      <c r="S613" s="119">
        <f>SUM(S609:S612)</f>
        <v>0</v>
      </c>
      <c r="T613" s="119">
        <f>SUM(T609:T612)</f>
        <v>0</v>
      </c>
      <c r="U613" s="119">
        <f>SUM(U609:U612)</f>
        <v>0</v>
      </c>
      <c r="V613" s="117"/>
      <c r="W613" s="117"/>
      <c r="X613" s="117"/>
      <c r="Y613" s="118">
        <f>SUM(Y609:Y612)</f>
        <v>0</v>
      </c>
      <c r="Z613" s="117"/>
      <c r="AA613" s="117"/>
      <c r="AB613" s="118">
        <f t="shared" ref="AB613:AF613" si="1139">SUM(AB609:AB612)</f>
        <v>0</v>
      </c>
      <c r="AC613" s="118">
        <f t="shared" si="1139"/>
        <v>90000</v>
      </c>
      <c r="AD613" s="118">
        <f t="shared" si="1139"/>
        <v>0</v>
      </c>
      <c r="AE613" s="118">
        <f t="shared" si="1139"/>
        <v>18000</v>
      </c>
      <c r="AF613" s="118">
        <f t="shared" si="1139"/>
        <v>18000</v>
      </c>
      <c r="AG613" s="117"/>
      <c r="AH613" s="117"/>
      <c r="AI613" s="117"/>
      <c r="AJ613" s="119">
        <f>SUM(AJ609:AJ612)</f>
        <v>0</v>
      </c>
      <c r="AK613" s="119">
        <f t="shared" ref="AK613:AN613" si="1140">SUM(AK609:AK612)</f>
        <v>0</v>
      </c>
      <c r="AL613" s="119">
        <f t="shared" si="1140"/>
        <v>0</v>
      </c>
      <c r="AM613" s="119">
        <f t="shared" si="1140"/>
        <v>0</v>
      </c>
      <c r="AN613" s="119">
        <f t="shared" si="1140"/>
        <v>0</v>
      </c>
      <c r="AO613" s="116"/>
      <c r="AP613" s="120"/>
      <c r="AQ613" s="118">
        <f t="shared" ref="AQ613:BA613" si="1141">SUM(AQ609:AQ612)</f>
        <v>631055.25</v>
      </c>
      <c r="AR613" s="118">
        <f t="shared" si="1141"/>
        <v>18000</v>
      </c>
      <c r="AS613" s="118">
        <f t="shared" si="1141"/>
        <v>0</v>
      </c>
      <c r="AT613" s="118">
        <f t="shared" si="1141"/>
        <v>649055.25</v>
      </c>
      <c r="AU613" s="118">
        <f t="shared" si="1141"/>
        <v>649055.25</v>
      </c>
      <c r="AV613" s="118">
        <f t="shared" si="1141"/>
        <v>0</v>
      </c>
      <c r="AW613" s="118">
        <f t="shared" si="1141"/>
        <v>0</v>
      </c>
      <c r="AX613" s="118">
        <f t="shared" si="1141"/>
        <v>0</v>
      </c>
      <c r="AY613" s="118">
        <f t="shared" si="1141"/>
        <v>0</v>
      </c>
      <c r="AZ613" s="118">
        <f t="shared" si="1141"/>
        <v>0</v>
      </c>
      <c r="BA613" s="118">
        <f t="shared" si="1141"/>
        <v>0</v>
      </c>
    </row>
    <row r="614" spans="1:53" ht="14.1" customHeight="1" outlineLevel="2" x14ac:dyDescent="0.2">
      <c r="A614" s="68"/>
      <c r="B614" s="94"/>
      <c r="C614" s="251"/>
      <c r="D614" s="96"/>
      <c r="E614" s="96"/>
      <c r="F614" s="97"/>
      <c r="G614" s="98"/>
      <c r="H614" s="99" t="s">
        <v>49</v>
      </c>
      <c r="I614" s="100"/>
      <c r="J614" s="101"/>
      <c r="K614" s="101"/>
      <c r="L614" s="102"/>
      <c r="M614" s="102">
        <f>L614*'1. Standard_Cost'!F208</f>
        <v>0</v>
      </c>
      <c r="N614" s="103"/>
      <c r="O614" s="103"/>
      <c r="P614" s="103"/>
      <c r="Q614" s="103"/>
      <c r="R614" s="104">
        <f>+N614*P614*'1. Standard_Cost'!$B$12</f>
        <v>0</v>
      </c>
      <c r="S614" s="104">
        <f>+N614*O614*P614*'1. Standard_Cost'!$C$12</f>
        <v>0</v>
      </c>
      <c r="T614" s="104">
        <f>+N614*P614*Q614*'1. Standard_Cost'!$D$12</f>
        <v>0</v>
      </c>
      <c r="U614" s="104">
        <f>+N614*O614*'1. Standard_Cost'!$E$12</f>
        <v>0</v>
      </c>
      <c r="V614" s="103"/>
      <c r="W614" s="103"/>
      <c r="X614" s="103"/>
      <c r="Y614" s="104">
        <f>+V614*((X614*'1. Standard_Cost'!$B$16)+(W614*X614*'1. Standard_Cost'!$C$16))</f>
        <v>0</v>
      </c>
      <c r="Z614" s="103"/>
      <c r="AA614" s="103"/>
      <c r="AB614" s="104">
        <f>+Z614*'1. Standard_Cost'!$B$20+AA614*'1. Standard_Cost'!$C$20</f>
        <v>0</v>
      </c>
      <c r="AC614" s="105"/>
      <c r="AD614" s="106"/>
      <c r="AE614" s="104">
        <f>SUM(AD614,AC614,AB614,Y614,U614,T614,S614,R614)*'1. Standard_Cost'!B232</f>
        <v>0</v>
      </c>
      <c r="AF614" s="104">
        <f>SUM(AD614,AE614)</f>
        <v>0</v>
      </c>
      <c r="AG614" s="103"/>
      <c r="AH614" s="103"/>
      <c r="AI614" s="103"/>
      <c r="AJ614" s="107"/>
      <c r="AK614" s="107"/>
      <c r="AL614" s="107"/>
      <c r="AM614" s="104">
        <f>AG614*'1. Standard_Cost'!B228+'Incremental_Cost Year 2021'!AH621*'1. Standard_Cost'!C228+'Incremental_Cost Year 2021'!AI621*'1. Standard_Cost'!D228+'Incremental_Cost Year 2021'!AJ621+'Incremental_Cost Year 2021'!AL621+AK614</f>
        <v>12000</v>
      </c>
      <c r="AN614" s="104">
        <f>AM614*'1. Standard_Cost'!C232</f>
        <v>0</v>
      </c>
      <c r="AO614" s="107"/>
      <c r="AQ614" s="104">
        <f t="shared" ref="AQ614:AQ617" si="1142">L614+M614</f>
        <v>0</v>
      </c>
      <c r="AR614" s="104">
        <f t="shared" ref="AR614:AR617" si="1143">AF614</f>
        <v>0</v>
      </c>
      <c r="AS614" s="104">
        <f t="shared" ref="AS614:AS617" si="1144">AM614+AN614</f>
        <v>12000</v>
      </c>
      <c r="AT614" s="104">
        <f>SUM(AQ614,AR614,AS614)</f>
        <v>12000</v>
      </c>
      <c r="AU614" s="108">
        <f t="shared" ref="AU614:AU617" si="1145">AT614</f>
        <v>12000</v>
      </c>
      <c r="AV614" s="108"/>
      <c r="AW614" s="108"/>
      <c r="AX614" s="108"/>
      <c r="AY614" s="108"/>
      <c r="AZ614" s="108"/>
      <c r="BA614" s="109">
        <f t="shared" ref="BA614:BA617" si="1146">SUM(AU614:AZ614)-AT614</f>
        <v>0</v>
      </c>
    </row>
    <row r="615" spans="1:53" ht="14.1" customHeight="1" outlineLevel="2" x14ac:dyDescent="0.2">
      <c r="A615" s="68"/>
      <c r="B615" s="94"/>
      <c r="C615" s="251"/>
      <c r="D615" s="110"/>
      <c r="E615" s="110"/>
      <c r="F615" s="110"/>
      <c r="G615" s="111"/>
      <c r="H615" s="99" t="s">
        <v>50</v>
      </c>
      <c r="I615" s="100"/>
      <c r="J615" s="101"/>
      <c r="K615" s="101"/>
      <c r="L615" s="102" t="str">
        <f>IF(I615&lt;&gt;0,((VLOOKUP(I615,'1. Standard_Cost'!$B$4:$D$8,2)+VLOOKUP(I615,'1. Standard_Cost'!$B$4:$D$8,3))*J615*K615),"0")</f>
        <v>0</v>
      </c>
      <c r="M615" s="102">
        <f>L615*'1. Standard_Cost'!F208</f>
        <v>0</v>
      </c>
      <c r="N615" s="103"/>
      <c r="O615" s="103"/>
      <c r="P615" s="103"/>
      <c r="Q615" s="103"/>
      <c r="R615" s="104">
        <f>+N615*P615*'1. Standard_Cost'!$B$12</f>
        <v>0</v>
      </c>
      <c r="S615" s="104">
        <f>+N615*O615*P615*'1. Standard_Cost'!$C$12</f>
        <v>0</v>
      </c>
      <c r="T615" s="104">
        <f>+N615*P615*Q615*'1. Standard_Cost'!$D$12</f>
        <v>0</v>
      </c>
      <c r="U615" s="104">
        <f>+N615*O615*'1. Standard_Cost'!$E$12</f>
        <v>0</v>
      </c>
      <c r="V615" s="103"/>
      <c r="W615" s="103"/>
      <c r="X615" s="103"/>
      <c r="Y615" s="104">
        <f>+V615*((X615*'1. Standard_Cost'!$B$16)+(W615*X615*'1. Standard_Cost'!$C$16))</f>
        <v>0</v>
      </c>
      <c r="Z615" s="103"/>
      <c r="AA615" s="103"/>
      <c r="AB615" s="104">
        <f>+Z615*'1. Standard_Cost'!$B$20+AA615*'1. Standard_Cost'!$C$20</f>
        <v>0</v>
      </c>
      <c r="AC615" s="105"/>
      <c r="AD615" s="106"/>
      <c r="AE615" s="104">
        <f>SUM(AD615,AC615,AB615,Y615,U615,T615,S615,R615)*'1. Standard_Cost'!B232</f>
        <v>0</v>
      </c>
      <c r="AF615" s="104">
        <f t="shared" ref="AF615:AF617" si="1147">SUM(AD615,AE615)</f>
        <v>0</v>
      </c>
      <c r="AG615" s="103"/>
      <c r="AH615" s="103">
        <v>0</v>
      </c>
      <c r="AI615" s="103">
        <v>0</v>
      </c>
      <c r="AJ615" s="107"/>
      <c r="AK615" s="107"/>
      <c r="AL615" s="107"/>
      <c r="AM615" s="104">
        <f>AG615*'1. Standard_Cost'!B228+'Incremental_Cost Year 2021'!AH622*'1. Standard_Cost'!C228+'Incremental_Cost Year 2021'!AI622*'1. Standard_Cost'!D228+'Incremental_Cost Year 2021'!AJ622+'Incremental_Cost Year 2021'!AL622+AK615</f>
        <v>0</v>
      </c>
      <c r="AN615" s="104">
        <f>AM615*'1. Standard_Cost'!C232</f>
        <v>0</v>
      </c>
      <c r="AO615" s="107"/>
      <c r="AQ615" s="104">
        <f t="shared" si="1142"/>
        <v>0</v>
      </c>
      <c r="AR615" s="104">
        <f t="shared" si="1143"/>
        <v>0</v>
      </c>
      <c r="AS615" s="104">
        <f t="shared" si="1144"/>
        <v>0</v>
      </c>
      <c r="AT615" s="104">
        <f t="shared" ref="AT615:AT617" si="1148">SUM(AQ615,AR615,AS615)</f>
        <v>0</v>
      </c>
      <c r="AU615" s="108">
        <f t="shared" si="1145"/>
        <v>0</v>
      </c>
      <c r="AV615" s="108">
        <v>0</v>
      </c>
      <c r="AW615" s="108"/>
      <c r="AX615" s="108"/>
      <c r="AY615" s="108"/>
      <c r="AZ615" s="108"/>
      <c r="BA615" s="109">
        <f t="shared" si="1146"/>
        <v>0</v>
      </c>
    </row>
    <row r="616" spans="1:53" ht="14.1" customHeight="1" outlineLevel="2" x14ac:dyDescent="0.2">
      <c r="A616" s="68"/>
      <c r="B616" s="94"/>
      <c r="C616" s="251"/>
      <c r="D616" s="110"/>
      <c r="E616" s="110"/>
      <c r="F616" s="110"/>
      <c r="G616" s="111"/>
      <c r="H616" s="99" t="s">
        <v>51</v>
      </c>
      <c r="I616" s="100"/>
      <c r="J616" s="101"/>
      <c r="K616" s="101"/>
      <c r="L616" s="102" t="str">
        <f>IF(I616&lt;&gt;0,((VLOOKUP(I616,'1. Standard_Cost'!$B$4:$D$8,2)+VLOOKUP(I616,'1. Standard_Cost'!$B$4:$D$8,3))*J616*K616),"0")</f>
        <v>0</v>
      </c>
      <c r="M616" s="102">
        <f>L616*'1. Standard_Cost'!F208</f>
        <v>0</v>
      </c>
      <c r="N616" s="103"/>
      <c r="O616" s="103"/>
      <c r="P616" s="103"/>
      <c r="Q616" s="103"/>
      <c r="R616" s="104">
        <f>+N616*P616*'1. Standard_Cost'!$B$12</f>
        <v>0</v>
      </c>
      <c r="S616" s="104">
        <f>+N616*O616*P616*'1. Standard_Cost'!$C$12</f>
        <v>0</v>
      </c>
      <c r="T616" s="104">
        <f>+N616*P616*Q616*'1. Standard_Cost'!$D$12</f>
        <v>0</v>
      </c>
      <c r="U616" s="104">
        <f>+N616*O616*'1. Standard_Cost'!$E$12</f>
        <v>0</v>
      </c>
      <c r="V616" s="103"/>
      <c r="W616" s="103"/>
      <c r="X616" s="103"/>
      <c r="Y616" s="104">
        <f>+V616*((X616*'1. Standard_Cost'!$B$16)+(W616*X616*'1. Standard_Cost'!$C$16))</f>
        <v>0</v>
      </c>
      <c r="Z616" s="103"/>
      <c r="AA616" s="103"/>
      <c r="AB616" s="104">
        <f>+Z616*'1. Standard_Cost'!$B$20+AA616*'1. Standard_Cost'!$C$20</f>
        <v>0</v>
      </c>
      <c r="AC616" s="105"/>
      <c r="AD616" s="106"/>
      <c r="AE616" s="104">
        <f>SUM(AD616,AC616,AB616,Y616,U616,T616,S616,R616)*'1. Standard_Cost'!B232</f>
        <v>0</v>
      </c>
      <c r="AF616" s="104">
        <f t="shared" si="1147"/>
        <v>0</v>
      </c>
      <c r="AG616" s="103"/>
      <c r="AH616" s="103"/>
      <c r="AI616" s="103"/>
      <c r="AJ616" s="107"/>
      <c r="AK616" s="107"/>
      <c r="AL616" s="107"/>
      <c r="AM616" s="104">
        <f>AG616*'1. Standard_Cost'!B228+'Incremental_Cost Year 2021'!AH623*'1. Standard_Cost'!C228+'Incremental_Cost Year 2021'!AI623*'1. Standard_Cost'!D228+'Incremental_Cost Year 2021'!AJ623+'Incremental_Cost Year 2021'!AL623+AK616</f>
        <v>0</v>
      </c>
      <c r="AN616" s="104">
        <f>AM616*'1. Standard_Cost'!C232</f>
        <v>0</v>
      </c>
      <c r="AO616" s="107"/>
      <c r="AQ616" s="104">
        <f t="shared" si="1142"/>
        <v>0</v>
      </c>
      <c r="AR616" s="104">
        <f t="shared" si="1143"/>
        <v>0</v>
      </c>
      <c r="AS616" s="104">
        <f t="shared" si="1144"/>
        <v>0</v>
      </c>
      <c r="AT616" s="104">
        <f t="shared" si="1148"/>
        <v>0</v>
      </c>
      <c r="AU616" s="108">
        <f t="shared" si="1145"/>
        <v>0</v>
      </c>
      <c r="AV616" s="108"/>
      <c r="AW616" s="108"/>
      <c r="AX616" s="108"/>
      <c r="AY616" s="108"/>
      <c r="AZ616" s="108"/>
      <c r="BA616" s="109">
        <f t="shared" si="1146"/>
        <v>0</v>
      </c>
    </row>
    <row r="617" spans="1:53" ht="14.1" customHeight="1" outlineLevel="2" x14ac:dyDescent="0.2">
      <c r="A617" s="68"/>
      <c r="B617" s="94"/>
      <c r="C617" s="251"/>
      <c r="D617" s="110"/>
      <c r="E617" s="110"/>
      <c r="F617" s="110"/>
      <c r="G617" s="111"/>
      <c r="H617" s="112" t="s">
        <v>179</v>
      </c>
      <c r="I617" s="100"/>
      <c r="J617" s="101"/>
      <c r="K617" s="101"/>
      <c r="L617" s="102" t="str">
        <f>IF(I617&lt;&gt;0,((VLOOKUP(I617,'1. Standard_Cost'!$B$4:$D$8,2)+VLOOKUP(I617,'1. Standard_Cost'!$B$4:$D$8,3))*J617*K617),"0")</f>
        <v>0</v>
      </c>
      <c r="M617" s="102">
        <f>L617*'1. Standard_Cost'!F208</f>
        <v>0</v>
      </c>
      <c r="N617" s="103"/>
      <c r="O617" s="103"/>
      <c r="P617" s="103"/>
      <c r="Q617" s="103"/>
      <c r="R617" s="104">
        <f>+N617*P617*'1. Standard_Cost'!$B$12</f>
        <v>0</v>
      </c>
      <c r="S617" s="104">
        <f>+N617*O617*P617*'1. Standard_Cost'!$C$12</f>
        <v>0</v>
      </c>
      <c r="T617" s="104">
        <f>+N617*P617*Q617*'1. Standard_Cost'!$D$12</f>
        <v>0</v>
      </c>
      <c r="U617" s="104">
        <f>+N617*O617*'1. Standard_Cost'!$E$12</f>
        <v>0</v>
      </c>
      <c r="V617" s="103"/>
      <c r="W617" s="103"/>
      <c r="X617" s="103"/>
      <c r="Y617" s="104">
        <f>+V617*((X617*'1. Standard_Cost'!$B$16)+(W617*X617*'1. Standard_Cost'!$C$16))</f>
        <v>0</v>
      </c>
      <c r="Z617" s="103"/>
      <c r="AA617" s="103"/>
      <c r="AB617" s="104">
        <f>+Z617*'1. Standard_Cost'!$B$20+AA617*'1. Standard_Cost'!$C$20</f>
        <v>0</v>
      </c>
      <c r="AC617" s="105"/>
      <c r="AD617" s="106"/>
      <c r="AE617" s="104">
        <f>SUM(AD617,AC617,AB617,Y617,U617,T617,S617,R617)*'1. Standard_Cost'!B232</f>
        <v>0</v>
      </c>
      <c r="AF617" s="104">
        <f t="shared" si="1147"/>
        <v>0</v>
      </c>
      <c r="AG617" s="103"/>
      <c r="AH617" s="103"/>
      <c r="AI617" s="103"/>
      <c r="AJ617" s="107"/>
      <c r="AK617" s="107"/>
      <c r="AL617" s="107"/>
      <c r="AM617" s="104">
        <f>AG617*'1. Standard_Cost'!B228+'Incremental_Cost Year 2021'!AH624*'1. Standard_Cost'!C228+'Incremental_Cost Year 2021'!AI624*'1. Standard_Cost'!D228+'Incremental_Cost Year 2021'!AJ624+'Incremental_Cost Year 2021'!AL624+AK617</f>
        <v>0</v>
      </c>
      <c r="AN617" s="104">
        <f>AM617*'1. Standard_Cost'!C232</f>
        <v>0</v>
      </c>
      <c r="AO617" s="107"/>
      <c r="AQ617" s="104">
        <f t="shared" si="1142"/>
        <v>0</v>
      </c>
      <c r="AR617" s="104">
        <f t="shared" si="1143"/>
        <v>0</v>
      </c>
      <c r="AS617" s="104">
        <f t="shared" si="1144"/>
        <v>0</v>
      </c>
      <c r="AT617" s="104">
        <f t="shared" si="1148"/>
        <v>0</v>
      </c>
      <c r="AU617" s="108">
        <f t="shared" si="1145"/>
        <v>0</v>
      </c>
      <c r="AV617" s="108"/>
      <c r="AW617" s="108"/>
      <c r="AX617" s="108"/>
      <c r="AY617" s="108"/>
      <c r="AZ617" s="108"/>
      <c r="BA617" s="109">
        <f t="shared" si="1146"/>
        <v>0</v>
      </c>
    </row>
    <row r="618" spans="1:53" ht="25.7" customHeight="1" outlineLevel="1" x14ac:dyDescent="0.2">
      <c r="A618" s="68"/>
      <c r="B618" s="94"/>
      <c r="C618" s="251"/>
      <c r="D618" s="113" t="s">
        <v>515</v>
      </c>
      <c r="E618" s="113" t="s">
        <v>816</v>
      </c>
      <c r="F618" s="114" t="s">
        <v>154</v>
      </c>
      <c r="G618" s="115" t="s">
        <v>155</v>
      </c>
      <c r="H618" s="122" t="s">
        <v>389</v>
      </c>
      <c r="I618" s="117"/>
      <c r="J618" s="117"/>
      <c r="K618" s="117"/>
      <c r="L618" s="118">
        <f>SUM(L614:L617)</f>
        <v>0</v>
      </c>
      <c r="M618" s="118">
        <f>SUM(M614:M617)</f>
        <v>0</v>
      </c>
      <c r="N618" s="117"/>
      <c r="O618" s="117"/>
      <c r="P618" s="117"/>
      <c r="Q618" s="117"/>
      <c r="R618" s="119">
        <f>SUM(R614:R617)</f>
        <v>0</v>
      </c>
      <c r="S618" s="119">
        <f>SUM(S614:S617)</f>
        <v>0</v>
      </c>
      <c r="T618" s="119">
        <f>SUM(T614:T617)</f>
        <v>0</v>
      </c>
      <c r="U618" s="119">
        <f>SUM(U614:U617)</f>
        <v>0</v>
      </c>
      <c r="V618" s="117"/>
      <c r="W618" s="117"/>
      <c r="X618" s="117"/>
      <c r="Y618" s="118">
        <f>SUM(Y614:Y617)</f>
        <v>0</v>
      </c>
      <c r="Z618" s="117"/>
      <c r="AA618" s="117"/>
      <c r="AB618" s="118">
        <f t="shared" ref="AB618:AF618" si="1149">SUM(AB614:AB617)</f>
        <v>0</v>
      </c>
      <c r="AC618" s="118">
        <f t="shared" si="1149"/>
        <v>0</v>
      </c>
      <c r="AD618" s="118">
        <f t="shared" si="1149"/>
        <v>0</v>
      </c>
      <c r="AE618" s="118">
        <f t="shared" si="1149"/>
        <v>0</v>
      </c>
      <c r="AF618" s="118">
        <f t="shared" si="1149"/>
        <v>0</v>
      </c>
      <c r="AG618" s="117"/>
      <c r="AH618" s="117"/>
      <c r="AI618" s="117"/>
      <c r="AJ618" s="119">
        <f>SUM(AJ614:AJ617)</f>
        <v>0</v>
      </c>
      <c r="AK618" s="119">
        <f t="shared" ref="AK618:AN618" si="1150">SUM(AK614:AK617)</f>
        <v>0</v>
      </c>
      <c r="AL618" s="119">
        <f t="shared" si="1150"/>
        <v>0</v>
      </c>
      <c r="AM618" s="119">
        <f t="shared" si="1150"/>
        <v>12000</v>
      </c>
      <c r="AN618" s="119">
        <f t="shared" si="1150"/>
        <v>0</v>
      </c>
      <c r="AO618" s="116"/>
      <c r="AP618" s="120"/>
      <c r="AQ618" s="121">
        <f t="shared" ref="AQ618:BA618" si="1151">SUM(AQ614:AQ617)</f>
        <v>0</v>
      </c>
      <c r="AR618" s="121">
        <f t="shared" si="1151"/>
        <v>0</v>
      </c>
      <c r="AS618" s="121">
        <f t="shared" si="1151"/>
        <v>12000</v>
      </c>
      <c r="AT618" s="121">
        <f t="shared" si="1151"/>
        <v>12000</v>
      </c>
      <c r="AU618" s="121">
        <f t="shared" si="1151"/>
        <v>12000</v>
      </c>
      <c r="AV618" s="121">
        <f t="shared" si="1151"/>
        <v>0</v>
      </c>
      <c r="AW618" s="121">
        <f t="shared" si="1151"/>
        <v>0</v>
      </c>
      <c r="AX618" s="121">
        <f t="shared" si="1151"/>
        <v>0</v>
      </c>
      <c r="AY618" s="121">
        <f t="shared" si="1151"/>
        <v>0</v>
      </c>
      <c r="AZ618" s="121">
        <f t="shared" si="1151"/>
        <v>0</v>
      </c>
      <c r="BA618" s="121">
        <f t="shared" si="1151"/>
        <v>0</v>
      </c>
    </row>
    <row r="619" spans="1:53" ht="14.1" customHeight="1" outlineLevel="2" x14ac:dyDescent="0.2">
      <c r="A619" s="68"/>
      <c r="B619" s="94"/>
      <c r="C619" s="251"/>
      <c r="D619" s="96"/>
      <c r="E619" s="96"/>
      <c r="F619" s="97"/>
      <c r="G619" s="98"/>
      <c r="H619" s="99" t="s">
        <v>49</v>
      </c>
      <c r="I619" s="100"/>
      <c r="J619" s="101"/>
      <c r="K619" s="101"/>
      <c r="L619" s="102" t="str">
        <f>IF(I619&lt;&gt;0,((VLOOKUP(I619,'1. Standard_Cost'!$B$4:$D$8,2)+VLOOKUP(I619,'1. Standard_Cost'!$B$4:$D$8,3))*J619*K619),"0")</f>
        <v>0</v>
      </c>
      <c r="M619" s="102">
        <f>L619*'1. Standard_Cost'!F208</f>
        <v>0</v>
      </c>
      <c r="N619" s="103"/>
      <c r="O619" s="103"/>
      <c r="P619" s="103"/>
      <c r="Q619" s="103"/>
      <c r="R619" s="104">
        <f>+N619*P619*'1. Standard_Cost'!$B$12</f>
        <v>0</v>
      </c>
      <c r="S619" s="104">
        <f>+N619*O619*P619*'1. Standard_Cost'!$C$12</f>
        <v>0</v>
      </c>
      <c r="T619" s="104">
        <f>+N619*P619*Q619*'1. Standard_Cost'!$D$12</f>
        <v>0</v>
      </c>
      <c r="U619" s="104">
        <f>+N619*O619*'1. Standard_Cost'!$E$12</f>
        <v>0</v>
      </c>
      <c r="V619" s="103"/>
      <c r="W619" s="103"/>
      <c r="X619" s="103"/>
      <c r="Y619" s="104">
        <f>+V619*((X619*'1. Standard_Cost'!$B$16)+(W619*X619*'1. Standard_Cost'!$C$16))</f>
        <v>0</v>
      </c>
      <c r="Z619" s="103"/>
      <c r="AA619" s="103"/>
      <c r="AB619" s="104">
        <f>+Z619*'1. Standard_Cost'!$B$20+AA619*'1. Standard_Cost'!$C$20</f>
        <v>0</v>
      </c>
      <c r="AC619" s="105"/>
      <c r="AD619" s="106"/>
      <c r="AE619" s="104">
        <f>SUM(AD619,AC619,AB619,Y619,U619,T619,S619,R619)*'1. Standard_Cost'!B232</f>
        <v>0</v>
      </c>
      <c r="AF619" s="104">
        <f>SUM(AD619,AE619)</f>
        <v>0</v>
      </c>
      <c r="AG619" s="103"/>
      <c r="AH619" s="103"/>
      <c r="AI619" s="103"/>
      <c r="AJ619" s="107"/>
      <c r="AK619" s="107"/>
      <c r="AL619" s="107"/>
      <c r="AM619" s="104">
        <f>AG619*'1. Standard_Cost'!B228+'Incremental_Cost Year 2021'!AH626*'1. Standard_Cost'!C228+'Incremental_Cost Year 2021'!AI626*'1. Standard_Cost'!D228+'Incremental_Cost Year 2021'!AJ626+'Incremental_Cost Year 2021'!AL626+AK619</f>
        <v>0</v>
      </c>
      <c r="AN619" s="104">
        <f>AM619*'1. Standard_Cost'!C232</f>
        <v>0</v>
      </c>
      <c r="AO619" s="107"/>
      <c r="AQ619" s="104">
        <f t="shared" ref="AQ619:AQ622" si="1152">L619+M619</f>
        <v>0</v>
      </c>
      <c r="AR619" s="104">
        <f t="shared" ref="AR619:AR622" si="1153">AF619</f>
        <v>0</v>
      </c>
      <c r="AS619" s="104">
        <f t="shared" ref="AS619:AS622" si="1154">AM619+AN619</f>
        <v>0</v>
      </c>
      <c r="AT619" s="104">
        <f>SUM(AQ619,AR619,AS619)</f>
        <v>0</v>
      </c>
      <c r="AU619" s="108">
        <f t="shared" ref="AU619:AU622" si="1155">AT619</f>
        <v>0</v>
      </c>
      <c r="AV619" s="108"/>
      <c r="AW619" s="108"/>
      <c r="AX619" s="108"/>
      <c r="AY619" s="108"/>
      <c r="AZ619" s="108"/>
      <c r="BA619" s="109">
        <f t="shared" ref="BA619:BA622" si="1156">SUM(AU619:AZ619)-AT619</f>
        <v>0</v>
      </c>
    </row>
    <row r="620" spans="1:53" ht="14.1" customHeight="1" outlineLevel="2" x14ac:dyDescent="0.2">
      <c r="A620" s="68"/>
      <c r="B620" s="94"/>
      <c r="C620" s="251"/>
      <c r="D620" s="110"/>
      <c r="E620" s="110"/>
      <c r="F620" s="110"/>
      <c r="G620" s="111"/>
      <c r="H620" s="99" t="s">
        <v>50</v>
      </c>
      <c r="I620" s="100"/>
      <c r="J620" s="101"/>
      <c r="K620" s="101"/>
      <c r="L620" s="102" t="str">
        <f>IF(I620&lt;&gt;0,((VLOOKUP(I620,'1. Standard_Cost'!$B$4:$D$8,2)+VLOOKUP(I620,'1. Standard_Cost'!$B$4:$D$8,3))*J620*K620),"0")</f>
        <v>0</v>
      </c>
      <c r="M620" s="102">
        <f>L620*'1. Standard_Cost'!F208</f>
        <v>0</v>
      </c>
      <c r="N620" s="103"/>
      <c r="O620" s="103"/>
      <c r="P620" s="103"/>
      <c r="Q620" s="103"/>
      <c r="R620" s="104">
        <f>+N620*P620*'1. Standard_Cost'!$B$12</f>
        <v>0</v>
      </c>
      <c r="S620" s="104">
        <f>+N620*O620*P620*'1. Standard_Cost'!$C$12</f>
        <v>0</v>
      </c>
      <c r="T620" s="104">
        <f>+N620*P620*Q620*'1. Standard_Cost'!$D$12</f>
        <v>0</v>
      </c>
      <c r="U620" s="104">
        <f>+N620*O620*'1. Standard_Cost'!$E$12</f>
        <v>0</v>
      </c>
      <c r="V620" s="103"/>
      <c r="W620" s="103"/>
      <c r="X620" s="103"/>
      <c r="Y620" s="104">
        <f>+V620*((X620*'1. Standard_Cost'!$B$16)+(W620*X620*'1. Standard_Cost'!$C$16))</f>
        <v>0</v>
      </c>
      <c r="Z620" s="103"/>
      <c r="AA620" s="103"/>
      <c r="AB620" s="104">
        <f>+Z620*'1. Standard_Cost'!$B$20+AA620*'1. Standard_Cost'!$C$20</f>
        <v>0</v>
      </c>
      <c r="AC620" s="105"/>
      <c r="AD620" s="106"/>
      <c r="AE620" s="104">
        <f>SUM(AD620,AC620,AB620,Y620,U620,T620,S620,R620)*'1. Standard_Cost'!B232</f>
        <v>0</v>
      </c>
      <c r="AF620" s="104">
        <f t="shared" ref="AF620:AF622" si="1157">SUM(AD620,AE620)</f>
        <v>0</v>
      </c>
      <c r="AG620" s="103"/>
      <c r="AH620" s="103">
        <v>0</v>
      </c>
      <c r="AI620" s="103">
        <v>0</v>
      </c>
      <c r="AJ620" s="107"/>
      <c r="AK620" s="107"/>
      <c r="AL620" s="107"/>
      <c r="AM620" s="104">
        <f>AG620*'1. Standard_Cost'!B228+'Incremental_Cost Year 2021'!AH627*'1. Standard_Cost'!C228+'Incremental_Cost Year 2021'!AI627*'1. Standard_Cost'!D228+'Incremental_Cost Year 2021'!AJ627+'Incremental_Cost Year 2021'!AL627+AK620</f>
        <v>0</v>
      </c>
      <c r="AN620" s="104">
        <f>AM620*'1. Standard_Cost'!C232</f>
        <v>0</v>
      </c>
      <c r="AO620" s="107"/>
      <c r="AQ620" s="104">
        <f t="shared" si="1152"/>
        <v>0</v>
      </c>
      <c r="AR620" s="104">
        <f t="shared" si="1153"/>
        <v>0</v>
      </c>
      <c r="AS620" s="104">
        <f t="shared" si="1154"/>
        <v>0</v>
      </c>
      <c r="AT620" s="104">
        <f t="shared" ref="AT620:AT622" si="1158">SUM(AQ620,AR620,AS620)</f>
        <v>0</v>
      </c>
      <c r="AU620" s="108">
        <f t="shared" si="1155"/>
        <v>0</v>
      </c>
      <c r="AV620" s="108">
        <v>0</v>
      </c>
      <c r="AW620" s="108"/>
      <c r="AX620" s="108"/>
      <c r="AY620" s="108"/>
      <c r="AZ620" s="108"/>
      <c r="BA620" s="109">
        <f t="shared" si="1156"/>
        <v>0</v>
      </c>
    </row>
    <row r="621" spans="1:53" ht="14.1" customHeight="1" outlineLevel="2" x14ac:dyDescent="0.2">
      <c r="A621" s="68"/>
      <c r="B621" s="94"/>
      <c r="C621" s="251"/>
      <c r="D621" s="110"/>
      <c r="E621" s="110"/>
      <c r="F621" s="110"/>
      <c r="G621" s="111"/>
      <c r="H621" s="99" t="s">
        <v>51</v>
      </c>
      <c r="I621" s="100"/>
      <c r="J621" s="101"/>
      <c r="K621" s="101"/>
      <c r="L621" s="102" t="str">
        <f>IF(I621&lt;&gt;0,((VLOOKUP(I621,'1. Standard_Cost'!$B$4:$D$8,2)+VLOOKUP(I621,'1. Standard_Cost'!$B$4:$D$8,3))*J621*K621),"0")</f>
        <v>0</v>
      </c>
      <c r="M621" s="102">
        <f>L621*'1. Standard_Cost'!F208</f>
        <v>0</v>
      </c>
      <c r="N621" s="103"/>
      <c r="O621" s="103"/>
      <c r="P621" s="103"/>
      <c r="Q621" s="103"/>
      <c r="R621" s="104">
        <f>+N621*P621*'1. Standard_Cost'!$B$12</f>
        <v>0</v>
      </c>
      <c r="S621" s="104">
        <f>+N621*O621*P621*'1. Standard_Cost'!$C$12</f>
        <v>0</v>
      </c>
      <c r="T621" s="104">
        <f>+N621*P621*Q621*'1. Standard_Cost'!$D$12</f>
        <v>0</v>
      </c>
      <c r="U621" s="104">
        <f>+N621*O621*'1. Standard_Cost'!$E$12</f>
        <v>0</v>
      </c>
      <c r="V621" s="103"/>
      <c r="W621" s="103"/>
      <c r="X621" s="103"/>
      <c r="Y621" s="104">
        <f>+V621*((X621*'1. Standard_Cost'!$B$16)+(W621*X621*'1. Standard_Cost'!$C$16))</f>
        <v>0</v>
      </c>
      <c r="Z621" s="103"/>
      <c r="AA621" s="103"/>
      <c r="AB621" s="104">
        <f>+Z621*'1. Standard_Cost'!$B$20+AA621*'1. Standard_Cost'!$C$20</f>
        <v>0</v>
      </c>
      <c r="AC621" s="105"/>
      <c r="AD621" s="106"/>
      <c r="AE621" s="104">
        <f>SUM(AD621,AC621,AB621,Y621,U621,T621,S621,R621)*'1. Standard_Cost'!B232</f>
        <v>0</v>
      </c>
      <c r="AF621" s="104">
        <f t="shared" si="1157"/>
        <v>0</v>
      </c>
      <c r="AG621" s="103"/>
      <c r="AH621" s="103"/>
      <c r="AI621" s="103"/>
      <c r="AJ621" s="107"/>
      <c r="AK621" s="107"/>
      <c r="AL621" s="107"/>
      <c r="AM621" s="104">
        <f>AG621*'1. Standard_Cost'!B228+'Incremental_Cost Year 2021'!AH628*'1. Standard_Cost'!C228+'Incremental_Cost Year 2021'!AI628*'1. Standard_Cost'!D228+'Incremental_Cost Year 2021'!AJ628+'Incremental_Cost Year 2021'!AL628+AK621</f>
        <v>0</v>
      </c>
      <c r="AN621" s="104">
        <f>AM621*'1. Standard_Cost'!C232</f>
        <v>0</v>
      </c>
      <c r="AO621" s="107"/>
      <c r="AQ621" s="104">
        <f t="shared" si="1152"/>
        <v>0</v>
      </c>
      <c r="AR621" s="104">
        <f t="shared" si="1153"/>
        <v>0</v>
      </c>
      <c r="AS621" s="104">
        <f t="shared" si="1154"/>
        <v>0</v>
      </c>
      <c r="AT621" s="104">
        <f t="shared" si="1158"/>
        <v>0</v>
      </c>
      <c r="AU621" s="108">
        <f t="shared" si="1155"/>
        <v>0</v>
      </c>
      <c r="AV621" s="108"/>
      <c r="AW621" s="108"/>
      <c r="AX621" s="108"/>
      <c r="AY621" s="108"/>
      <c r="AZ621" s="108"/>
      <c r="BA621" s="109">
        <f t="shared" si="1156"/>
        <v>0</v>
      </c>
    </row>
    <row r="622" spans="1:53" ht="14.1" customHeight="1" outlineLevel="2" x14ac:dyDescent="0.2">
      <c r="A622" s="68"/>
      <c r="B622" s="94"/>
      <c r="C622" s="251"/>
      <c r="D622" s="110"/>
      <c r="E622" s="110"/>
      <c r="F622" s="110"/>
      <c r="G622" s="111"/>
      <c r="H622" s="112" t="s">
        <v>179</v>
      </c>
      <c r="I622" s="100"/>
      <c r="J622" s="101"/>
      <c r="K622" s="101"/>
      <c r="L622" s="102" t="str">
        <f>IF(I622&lt;&gt;0,((VLOOKUP(I622,'1. Standard_Cost'!$B$4:$D$8,2)+VLOOKUP(I622,'1. Standard_Cost'!$B$4:$D$8,3))*J622*K622),"0")</f>
        <v>0</v>
      </c>
      <c r="M622" s="102">
        <f>L622*'1. Standard_Cost'!F208</f>
        <v>0</v>
      </c>
      <c r="N622" s="103"/>
      <c r="O622" s="103"/>
      <c r="P622" s="103"/>
      <c r="Q622" s="103"/>
      <c r="R622" s="104">
        <f>+N622*P622*'1. Standard_Cost'!$B$12</f>
        <v>0</v>
      </c>
      <c r="S622" s="104">
        <f>+N622*O622*P622*'1. Standard_Cost'!$C$12</f>
        <v>0</v>
      </c>
      <c r="T622" s="104">
        <f>+N622*P622*Q622*'1. Standard_Cost'!$D$12</f>
        <v>0</v>
      </c>
      <c r="U622" s="104">
        <f>+N622*O622*'1. Standard_Cost'!$E$12</f>
        <v>0</v>
      </c>
      <c r="V622" s="103"/>
      <c r="W622" s="103"/>
      <c r="X622" s="103"/>
      <c r="Y622" s="104">
        <f>+V622*((X622*'1. Standard_Cost'!$B$16)+(W622*X622*'1. Standard_Cost'!$C$16))</f>
        <v>0</v>
      </c>
      <c r="Z622" s="103"/>
      <c r="AA622" s="103"/>
      <c r="AB622" s="104">
        <f>+Z622*'1. Standard_Cost'!$B$20+AA622*'1. Standard_Cost'!$C$20</f>
        <v>0</v>
      </c>
      <c r="AC622" s="105"/>
      <c r="AD622" s="106"/>
      <c r="AE622" s="104">
        <f>SUM(AD622,AC622,AB622,Y622,U622,T622,S622,R622)*'1. Standard_Cost'!B232</f>
        <v>0</v>
      </c>
      <c r="AF622" s="104">
        <f t="shared" si="1157"/>
        <v>0</v>
      </c>
      <c r="AG622" s="103"/>
      <c r="AH622" s="103"/>
      <c r="AI622" s="103"/>
      <c r="AJ622" s="107"/>
      <c r="AK622" s="107"/>
      <c r="AL622" s="107"/>
      <c r="AM622" s="104">
        <f>AG622*'1. Standard_Cost'!B228+'Incremental_Cost Year 2021'!AH629*'1. Standard_Cost'!C228+'Incremental_Cost Year 2021'!AI629*'1. Standard_Cost'!D228+'Incremental_Cost Year 2021'!AJ629+'Incremental_Cost Year 2021'!AL629+AK622</f>
        <v>0</v>
      </c>
      <c r="AN622" s="104">
        <f>AM622*'1. Standard_Cost'!C232</f>
        <v>0</v>
      </c>
      <c r="AO622" s="107"/>
      <c r="AQ622" s="104">
        <f t="shared" si="1152"/>
        <v>0</v>
      </c>
      <c r="AR622" s="104">
        <f t="shared" si="1153"/>
        <v>0</v>
      </c>
      <c r="AS622" s="104">
        <f t="shared" si="1154"/>
        <v>0</v>
      </c>
      <c r="AT622" s="104">
        <f t="shared" si="1158"/>
        <v>0</v>
      </c>
      <c r="AU622" s="108">
        <f t="shared" si="1155"/>
        <v>0</v>
      </c>
      <c r="AV622" s="108"/>
      <c r="AW622" s="108"/>
      <c r="AX622" s="108"/>
      <c r="AY622" s="108"/>
      <c r="AZ622" s="108"/>
      <c r="BA622" s="109">
        <f t="shared" si="1156"/>
        <v>0</v>
      </c>
    </row>
    <row r="623" spans="1:53" ht="24.6" customHeight="1" outlineLevel="1" x14ac:dyDescent="0.2">
      <c r="A623" s="68"/>
      <c r="B623" s="141"/>
      <c r="C623" s="251"/>
      <c r="D623" s="113" t="s">
        <v>48</v>
      </c>
      <c r="E623" s="113" t="s">
        <v>390</v>
      </c>
      <c r="F623" s="114" t="s">
        <v>154</v>
      </c>
      <c r="G623" s="115" t="s">
        <v>155</v>
      </c>
      <c r="H623" s="122" t="s">
        <v>391</v>
      </c>
      <c r="I623" s="117"/>
      <c r="J623" s="117"/>
      <c r="K623" s="117"/>
      <c r="L623" s="118">
        <f>SUM(L619:L622)</f>
        <v>0</v>
      </c>
      <c r="M623" s="118">
        <f>SUM(M619:M622)</f>
        <v>0</v>
      </c>
      <c r="N623" s="117"/>
      <c r="O623" s="117"/>
      <c r="P623" s="117"/>
      <c r="Q623" s="117"/>
      <c r="R623" s="119">
        <f>SUM(R619:R622)</f>
        <v>0</v>
      </c>
      <c r="S623" s="119">
        <f>SUM(S619:S622)</f>
        <v>0</v>
      </c>
      <c r="T623" s="119">
        <f>SUM(T619:T622)</f>
        <v>0</v>
      </c>
      <c r="U623" s="119">
        <f>SUM(U619:U622)</f>
        <v>0</v>
      </c>
      <c r="V623" s="117"/>
      <c r="W623" s="117"/>
      <c r="X623" s="117"/>
      <c r="Y623" s="118">
        <f>SUM(Y619:Y622)</f>
        <v>0</v>
      </c>
      <c r="Z623" s="117"/>
      <c r="AA623" s="117"/>
      <c r="AB623" s="118">
        <f t="shared" ref="AB623:AF623" si="1159">SUM(AB619:AB622)</f>
        <v>0</v>
      </c>
      <c r="AC623" s="118">
        <f t="shared" si="1159"/>
        <v>0</v>
      </c>
      <c r="AD623" s="118">
        <f t="shared" si="1159"/>
        <v>0</v>
      </c>
      <c r="AE623" s="118">
        <f t="shared" si="1159"/>
        <v>0</v>
      </c>
      <c r="AF623" s="118">
        <f t="shared" si="1159"/>
        <v>0</v>
      </c>
      <c r="AG623" s="117"/>
      <c r="AH623" s="117"/>
      <c r="AI623" s="117"/>
      <c r="AJ623" s="119">
        <f>SUM(AJ619:AJ622)</f>
        <v>0</v>
      </c>
      <c r="AK623" s="119">
        <f t="shared" ref="AK623:AN623" si="1160">SUM(AK619:AK622)</f>
        <v>0</v>
      </c>
      <c r="AL623" s="119">
        <f t="shared" si="1160"/>
        <v>0</v>
      </c>
      <c r="AM623" s="119">
        <f t="shared" si="1160"/>
        <v>0</v>
      </c>
      <c r="AN623" s="119">
        <f t="shared" si="1160"/>
        <v>0</v>
      </c>
      <c r="AO623" s="116"/>
      <c r="AP623" s="120"/>
      <c r="AQ623" s="121">
        <f t="shared" ref="AQ623:BA623" si="1161">SUM(AQ619:AQ622)</f>
        <v>0</v>
      </c>
      <c r="AR623" s="121">
        <f t="shared" si="1161"/>
        <v>0</v>
      </c>
      <c r="AS623" s="121">
        <f t="shared" si="1161"/>
        <v>0</v>
      </c>
      <c r="AT623" s="121">
        <f t="shared" si="1161"/>
        <v>0</v>
      </c>
      <c r="AU623" s="121">
        <f t="shared" si="1161"/>
        <v>0</v>
      </c>
      <c r="AV623" s="121">
        <f t="shared" si="1161"/>
        <v>0</v>
      </c>
      <c r="AW623" s="121">
        <f t="shared" si="1161"/>
        <v>0</v>
      </c>
      <c r="AX623" s="121">
        <f t="shared" si="1161"/>
        <v>0</v>
      </c>
      <c r="AY623" s="121">
        <f t="shared" si="1161"/>
        <v>0</v>
      </c>
      <c r="AZ623" s="121">
        <f t="shared" si="1161"/>
        <v>0</v>
      </c>
      <c r="BA623" s="121">
        <f t="shared" si="1161"/>
        <v>0</v>
      </c>
    </row>
    <row r="624" spans="1:53" ht="14.1" customHeight="1" outlineLevel="2" x14ac:dyDescent="0.2">
      <c r="A624" s="68"/>
      <c r="B624" s="94"/>
      <c r="C624" s="95"/>
      <c r="D624" s="96"/>
      <c r="E624" s="96"/>
      <c r="F624" s="97"/>
      <c r="G624" s="98"/>
      <c r="H624" s="99" t="s">
        <v>49</v>
      </c>
      <c r="I624" s="100" t="s">
        <v>1</v>
      </c>
      <c r="J624" s="101">
        <v>3</v>
      </c>
      <c r="K624" s="101">
        <v>2</v>
      </c>
      <c r="L624" s="102">
        <f>IF(I624&lt;&gt;0,((VLOOKUP(I624,'1. Standard_Cost'!$B$4:$D$8,2)+VLOOKUP(I624,'1. Standard_Cost'!$B$4:$D$8,3))*J624*K624),"0")</f>
        <v>540750</v>
      </c>
      <c r="M624" s="102">
        <f>L624*'1. Standard_Cost'!F4</f>
        <v>90305.25</v>
      </c>
      <c r="N624" s="103"/>
      <c r="O624" s="103"/>
      <c r="P624" s="103"/>
      <c r="Q624" s="103"/>
      <c r="R624" s="104">
        <f>+N624*P624*'1. Standard_Cost'!$B$12</f>
        <v>0</v>
      </c>
      <c r="S624" s="104">
        <f>+N624*O624*P624*'1. Standard_Cost'!$C$12</f>
        <v>0</v>
      </c>
      <c r="T624" s="104">
        <f>+N624*P624*Q624*'1. Standard_Cost'!$D$12</f>
        <v>0</v>
      </c>
      <c r="U624" s="104">
        <f>+N624*O624*'1. Standard_Cost'!$E$12</f>
        <v>0</v>
      </c>
      <c r="V624" s="103"/>
      <c r="W624" s="103"/>
      <c r="X624" s="103"/>
      <c r="Y624" s="104">
        <f>+V624*((X624*'1. Standard_Cost'!$B$16)+(W624*X624*'1. Standard_Cost'!$C$16))</f>
        <v>0</v>
      </c>
      <c r="Z624" s="103"/>
      <c r="AA624" s="103"/>
      <c r="AB624" s="104">
        <f>+Z624*'1. Standard_Cost'!$B$20+AA624*'1. Standard_Cost'!$C$20</f>
        <v>0</v>
      </c>
      <c r="AC624" s="105">
        <v>90000</v>
      </c>
      <c r="AD624" s="106"/>
      <c r="AE624" s="104">
        <f>SUM(AD624,AC624,AB624,Y624,U624,T624,S624,R624)*'1. Standard_Cost'!B28</f>
        <v>18000</v>
      </c>
      <c r="AF624" s="104">
        <f>SUM(AD624,AE624)</f>
        <v>18000</v>
      </c>
      <c r="AG624" s="103"/>
      <c r="AH624" s="103"/>
      <c r="AI624" s="103"/>
      <c r="AJ624" s="107"/>
      <c r="AK624" s="107"/>
      <c r="AL624" s="107"/>
      <c r="AM624" s="104">
        <f>AG624*'1. Standard_Cost'!B233+'Incremental_Cost Year 2021'!AH631*'1. Standard_Cost'!C233+'Incremental_Cost Year 2021'!AI631*'1. Standard_Cost'!D233+'Incremental_Cost Year 2021'!AJ631+'Incremental_Cost Year 2021'!AL631+AK624</f>
        <v>0</v>
      </c>
      <c r="AN624" s="104">
        <f>AM624*'1. Standard_Cost'!C237</f>
        <v>0</v>
      </c>
      <c r="AO624" s="107"/>
      <c r="AQ624" s="104">
        <f t="shared" ref="AQ624:AQ627" si="1162">L624+M624</f>
        <v>631055.25</v>
      </c>
      <c r="AR624" s="104">
        <f t="shared" ref="AR624:AR627" si="1163">AF624</f>
        <v>18000</v>
      </c>
      <c r="AS624" s="104">
        <f t="shared" ref="AS624:AS627" si="1164">AM624+AN624</f>
        <v>0</v>
      </c>
      <c r="AT624" s="104">
        <f>SUM(AQ624,AR624,AS624)</f>
        <v>649055.25</v>
      </c>
      <c r="AU624" s="108">
        <f t="shared" ref="AU624:AU627" si="1165">AT624</f>
        <v>649055.25</v>
      </c>
      <c r="AV624" s="108"/>
      <c r="AW624" s="108"/>
      <c r="AX624" s="108"/>
      <c r="AY624" s="108"/>
      <c r="AZ624" s="108"/>
      <c r="BA624" s="109">
        <f t="shared" ref="BA624:BA627" si="1166">SUM(AU624:AZ624)-AT624</f>
        <v>0</v>
      </c>
    </row>
    <row r="625" spans="1:53" ht="14.1" customHeight="1" outlineLevel="2" x14ac:dyDescent="0.2">
      <c r="A625" s="68"/>
      <c r="B625" s="94"/>
      <c r="C625" s="95"/>
      <c r="D625" s="110"/>
      <c r="E625" s="110"/>
      <c r="F625" s="110"/>
      <c r="G625" s="111"/>
      <c r="H625" s="99" t="s">
        <v>50</v>
      </c>
      <c r="I625" s="100"/>
      <c r="J625" s="101"/>
      <c r="K625" s="101"/>
      <c r="L625" s="102" t="str">
        <f>IF(I625&lt;&gt;0,((VLOOKUP(I625,'1. Standard_Cost'!$B$4:$D$8,2)+VLOOKUP(I625,'1. Standard_Cost'!$B$4:$D$8,3))*J625*K625),"0")</f>
        <v>0</v>
      </c>
      <c r="M625" s="102">
        <f>L625*'1. Standard_Cost'!F213</f>
        <v>0</v>
      </c>
      <c r="N625" s="103"/>
      <c r="O625" s="103"/>
      <c r="P625" s="103"/>
      <c r="Q625" s="103"/>
      <c r="R625" s="104">
        <f>+N625*P625*'1. Standard_Cost'!$B$12</f>
        <v>0</v>
      </c>
      <c r="S625" s="104">
        <f>+N625*O625*P625*'1. Standard_Cost'!$C$12</f>
        <v>0</v>
      </c>
      <c r="T625" s="104">
        <f>+N625*P625*Q625*'1. Standard_Cost'!$D$12</f>
        <v>0</v>
      </c>
      <c r="U625" s="104">
        <f>+N625*O625*'1. Standard_Cost'!$E$12</f>
        <v>0</v>
      </c>
      <c r="V625" s="103"/>
      <c r="W625" s="103"/>
      <c r="X625" s="103"/>
      <c r="Y625" s="104">
        <f>+V625*((X625*'1. Standard_Cost'!$B$16)+(W625*X625*'1. Standard_Cost'!$C$16))</f>
        <v>0</v>
      </c>
      <c r="Z625" s="103"/>
      <c r="AA625" s="103"/>
      <c r="AB625" s="104">
        <f>+Z625*'1. Standard_Cost'!$B$20+AA625*'1. Standard_Cost'!$C$20</f>
        <v>0</v>
      </c>
      <c r="AC625" s="105"/>
      <c r="AD625" s="106"/>
      <c r="AE625" s="104">
        <f>SUM(AD625,AC625,AB625,Y625,U625,T625,S625,R625)*'1. Standard_Cost'!B237</f>
        <v>0</v>
      </c>
      <c r="AF625" s="104">
        <f t="shared" ref="AF625:AF627" si="1167">SUM(AD625,AE625)</f>
        <v>0</v>
      </c>
      <c r="AG625" s="103"/>
      <c r="AH625" s="103">
        <v>0</v>
      </c>
      <c r="AI625" s="103">
        <v>0</v>
      </c>
      <c r="AJ625" s="107"/>
      <c r="AK625" s="107"/>
      <c r="AL625" s="107"/>
      <c r="AM625" s="104">
        <f>AG625*'1. Standard_Cost'!B233+'Incremental_Cost Year 2021'!AH632*'1. Standard_Cost'!C233+'Incremental_Cost Year 2021'!AI632*'1. Standard_Cost'!D233+'Incremental_Cost Year 2021'!AJ632+'Incremental_Cost Year 2021'!AL632+AK625</f>
        <v>0</v>
      </c>
      <c r="AN625" s="104">
        <f>AM625*'1. Standard_Cost'!C237</f>
        <v>0</v>
      </c>
      <c r="AO625" s="107"/>
      <c r="AQ625" s="104">
        <f t="shared" si="1162"/>
        <v>0</v>
      </c>
      <c r="AR625" s="104">
        <f t="shared" si="1163"/>
        <v>0</v>
      </c>
      <c r="AS625" s="104">
        <f t="shared" si="1164"/>
        <v>0</v>
      </c>
      <c r="AT625" s="104">
        <f t="shared" ref="AT625:AT627" si="1168">SUM(AQ625,AR625,AS625)</f>
        <v>0</v>
      </c>
      <c r="AU625" s="108">
        <f t="shared" si="1165"/>
        <v>0</v>
      </c>
      <c r="AV625" s="108">
        <v>0</v>
      </c>
      <c r="AW625" s="108"/>
      <c r="AX625" s="108"/>
      <c r="AY625" s="108"/>
      <c r="AZ625" s="108"/>
      <c r="BA625" s="109">
        <f t="shared" si="1166"/>
        <v>0</v>
      </c>
    </row>
    <row r="626" spans="1:53" ht="14.1" customHeight="1" outlineLevel="2" x14ac:dyDescent="0.2">
      <c r="A626" s="68"/>
      <c r="B626" s="94"/>
      <c r="C626" s="95"/>
      <c r="D626" s="110"/>
      <c r="E626" s="110"/>
      <c r="F626" s="110"/>
      <c r="G626" s="111"/>
      <c r="H626" s="99" t="s">
        <v>51</v>
      </c>
      <c r="I626" s="100"/>
      <c r="J626" s="101"/>
      <c r="K626" s="101"/>
      <c r="L626" s="102" t="str">
        <f>IF(I626&lt;&gt;0,((VLOOKUP(I626,'1. Standard_Cost'!$B$4:$D$8,2)+VLOOKUP(I626,'1. Standard_Cost'!$B$4:$D$8,3))*J626*K626),"0")</f>
        <v>0</v>
      </c>
      <c r="M626" s="102">
        <f>L626*'1. Standard_Cost'!F213</f>
        <v>0</v>
      </c>
      <c r="N626" s="103"/>
      <c r="O626" s="103"/>
      <c r="P626" s="103"/>
      <c r="Q626" s="103"/>
      <c r="R626" s="104">
        <f>+N626*P626*'1. Standard_Cost'!$B$12</f>
        <v>0</v>
      </c>
      <c r="S626" s="104">
        <f>+N626*O626*P626*'1. Standard_Cost'!$C$12</f>
        <v>0</v>
      </c>
      <c r="T626" s="104">
        <f>+N626*P626*Q626*'1. Standard_Cost'!$D$12</f>
        <v>0</v>
      </c>
      <c r="U626" s="104">
        <f>+N626*O626*'1. Standard_Cost'!$E$12</f>
        <v>0</v>
      </c>
      <c r="V626" s="103"/>
      <c r="W626" s="103"/>
      <c r="X626" s="103"/>
      <c r="Y626" s="104">
        <f>+V626*((X626*'1. Standard_Cost'!$B$16)+(W626*X626*'1. Standard_Cost'!$C$16))</f>
        <v>0</v>
      </c>
      <c r="Z626" s="103"/>
      <c r="AA626" s="103"/>
      <c r="AB626" s="104">
        <f>+Z626*'1. Standard_Cost'!$B$20+AA626*'1. Standard_Cost'!$C$20</f>
        <v>0</v>
      </c>
      <c r="AC626" s="105"/>
      <c r="AD626" s="106"/>
      <c r="AE626" s="104">
        <f>SUM(AD626,AC626,AB626,Y626,U626,T626,S626,R626)*'1. Standard_Cost'!B237</f>
        <v>0</v>
      </c>
      <c r="AF626" s="104">
        <f t="shared" si="1167"/>
        <v>0</v>
      </c>
      <c r="AG626" s="103"/>
      <c r="AH626" s="103"/>
      <c r="AI626" s="103"/>
      <c r="AJ626" s="107"/>
      <c r="AK626" s="107"/>
      <c r="AL626" s="107"/>
      <c r="AM626" s="104">
        <f>AG626*'1. Standard_Cost'!B233+'Incremental_Cost Year 2021'!AH633*'1. Standard_Cost'!C233+'Incremental_Cost Year 2021'!AI633*'1. Standard_Cost'!D233+'Incremental_Cost Year 2021'!AJ633+'Incremental_Cost Year 2021'!AL633+AK626</f>
        <v>0</v>
      </c>
      <c r="AN626" s="104">
        <f>AM626*'1. Standard_Cost'!C237</f>
        <v>0</v>
      </c>
      <c r="AO626" s="107"/>
      <c r="AQ626" s="104">
        <f t="shared" si="1162"/>
        <v>0</v>
      </c>
      <c r="AR626" s="104">
        <f t="shared" si="1163"/>
        <v>0</v>
      </c>
      <c r="AS626" s="104">
        <f t="shared" si="1164"/>
        <v>0</v>
      </c>
      <c r="AT626" s="104">
        <f t="shared" si="1168"/>
        <v>0</v>
      </c>
      <c r="AU626" s="108">
        <f t="shared" si="1165"/>
        <v>0</v>
      </c>
      <c r="AV626" s="108"/>
      <c r="AW626" s="108"/>
      <c r="AX626" s="108"/>
      <c r="AY626" s="108"/>
      <c r="AZ626" s="108"/>
      <c r="BA626" s="109">
        <f t="shared" si="1166"/>
        <v>0</v>
      </c>
    </row>
    <row r="627" spans="1:53" ht="14.1" customHeight="1" outlineLevel="2" x14ac:dyDescent="0.2">
      <c r="A627" s="68"/>
      <c r="B627" s="94"/>
      <c r="C627" s="95"/>
      <c r="D627" s="110"/>
      <c r="E627" s="110"/>
      <c r="F627" s="110"/>
      <c r="G627" s="111"/>
      <c r="H627" s="112" t="s">
        <v>179</v>
      </c>
      <c r="I627" s="100"/>
      <c r="J627" s="101"/>
      <c r="K627" s="101"/>
      <c r="L627" s="102" t="str">
        <f>IF(I627&lt;&gt;0,((VLOOKUP(I627,'1. Standard_Cost'!$B$4:$D$8,2)+VLOOKUP(I627,'1. Standard_Cost'!$B$4:$D$8,3))*J627*K627),"0")</f>
        <v>0</v>
      </c>
      <c r="M627" s="102">
        <f>L627*'1. Standard_Cost'!F213</f>
        <v>0</v>
      </c>
      <c r="N627" s="103"/>
      <c r="O627" s="103"/>
      <c r="P627" s="103"/>
      <c r="Q627" s="103"/>
      <c r="R627" s="104">
        <f>+N627*P627*'1. Standard_Cost'!$B$12</f>
        <v>0</v>
      </c>
      <c r="S627" s="104">
        <f>+N627*O627*P627*'1. Standard_Cost'!$C$12</f>
        <v>0</v>
      </c>
      <c r="T627" s="104">
        <f>+N627*P627*Q627*'1. Standard_Cost'!$D$12</f>
        <v>0</v>
      </c>
      <c r="U627" s="104">
        <f>+N627*O627*'1. Standard_Cost'!$E$12</f>
        <v>0</v>
      </c>
      <c r="V627" s="103"/>
      <c r="W627" s="103"/>
      <c r="X627" s="103"/>
      <c r="Y627" s="104">
        <f>+V627*((X627*'1. Standard_Cost'!$B$16)+(W627*X627*'1. Standard_Cost'!$C$16))</f>
        <v>0</v>
      </c>
      <c r="Z627" s="103"/>
      <c r="AA627" s="103"/>
      <c r="AB627" s="104">
        <f>+Z627*'1. Standard_Cost'!$B$20+AA627*'1. Standard_Cost'!$C$20</f>
        <v>0</v>
      </c>
      <c r="AC627" s="105"/>
      <c r="AD627" s="106"/>
      <c r="AE627" s="104">
        <f>SUM(AD627,AC627,AB627,Y627,U627,T627,S627,R627)*'1. Standard_Cost'!B237</f>
        <v>0</v>
      </c>
      <c r="AF627" s="104">
        <f t="shared" si="1167"/>
        <v>0</v>
      </c>
      <c r="AG627" s="103"/>
      <c r="AH627" s="103"/>
      <c r="AI627" s="103"/>
      <c r="AJ627" s="107"/>
      <c r="AK627" s="107"/>
      <c r="AL627" s="107"/>
      <c r="AM627" s="104">
        <f>AG627*'1. Standard_Cost'!B233+'Incremental_Cost Year 2021'!AH634*'1. Standard_Cost'!C233+'Incremental_Cost Year 2021'!AI634*'1. Standard_Cost'!D233+'Incremental_Cost Year 2021'!AJ634+'Incremental_Cost Year 2021'!AL634+AK627</f>
        <v>0</v>
      </c>
      <c r="AN627" s="104">
        <f>AM627*'1. Standard_Cost'!C237</f>
        <v>0</v>
      </c>
      <c r="AO627" s="107"/>
      <c r="AQ627" s="104">
        <f t="shared" si="1162"/>
        <v>0</v>
      </c>
      <c r="AR627" s="104">
        <f t="shared" si="1163"/>
        <v>0</v>
      </c>
      <c r="AS627" s="104">
        <f t="shared" si="1164"/>
        <v>0</v>
      </c>
      <c r="AT627" s="104">
        <f t="shared" si="1168"/>
        <v>0</v>
      </c>
      <c r="AU627" s="108">
        <f t="shared" si="1165"/>
        <v>0</v>
      </c>
      <c r="AV627" s="108"/>
      <c r="AW627" s="108"/>
      <c r="AX627" s="108"/>
      <c r="AY627" s="108"/>
      <c r="AZ627" s="108"/>
      <c r="BA627" s="109">
        <f t="shared" si="1166"/>
        <v>0</v>
      </c>
    </row>
    <row r="628" spans="1:53" ht="24.6" customHeight="1" outlineLevel="1" x14ac:dyDescent="0.2">
      <c r="A628" s="68"/>
      <c r="B628" s="141"/>
      <c r="C628" s="95"/>
      <c r="D628" s="113" t="s">
        <v>515</v>
      </c>
      <c r="E628" s="113" t="s">
        <v>392</v>
      </c>
      <c r="F628" s="114" t="s">
        <v>154</v>
      </c>
      <c r="G628" s="115" t="s">
        <v>155</v>
      </c>
      <c r="H628" s="122" t="s">
        <v>393</v>
      </c>
      <c r="I628" s="117"/>
      <c r="J628" s="117"/>
      <c r="K628" s="117"/>
      <c r="L628" s="118">
        <f>SUM(L624:L627)</f>
        <v>540750</v>
      </c>
      <c r="M628" s="118">
        <f>SUM(M624:M627)</f>
        <v>90305.25</v>
      </c>
      <c r="N628" s="117"/>
      <c r="O628" s="117"/>
      <c r="P628" s="117"/>
      <c r="Q628" s="117"/>
      <c r="R628" s="119">
        <f>SUM(R624:R627)</f>
        <v>0</v>
      </c>
      <c r="S628" s="119">
        <f>SUM(S624:S627)</f>
        <v>0</v>
      </c>
      <c r="T628" s="119">
        <f>SUM(T624:T627)</f>
        <v>0</v>
      </c>
      <c r="U628" s="119">
        <f>SUM(U624:U627)</f>
        <v>0</v>
      </c>
      <c r="V628" s="117"/>
      <c r="W628" s="117"/>
      <c r="X628" s="117"/>
      <c r="Y628" s="118">
        <f>SUM(Y624:Y627)</f>
        <v>0</v>
      </c>
      <c r="Z628" s="117"/>
      <c r="AA628" s="117"/>
      <c r="AB628" s="118">
        <f t="shared" ref="AB628:AF628" si="1169">SUM(AB624:AB627)</f>
        <v>0</v>
      </c>
      <c r="AC628" s="118">
        <f t="shared" si="1169"/>
        <v>90000</v>
      </c>
      <c r="AD628" s="118">
        <f t="shared" si="1169"/>
        <v>0</v>
      </c>
      <c r="AE628" s="118">
        <f t="shared" si="1169"/>
        <v>18000</v>
      </c>
      <c r="AF628" s="118">
        <f t="shared" si="1169"/>
        <v>18000</v>
      </c>
      <c r="AG628" s="117"/>
      <c r="AH628" s="117"/>
      <c r="AI628" s="117"/>
      <c r="AJ628" s="119">
        <f>SUM(AJ624:AJ627)</f>
        <v>0</v>
      </c>
      <c r="AK628" s="119">
        <f t="shared" ref="AK628:AN628" si="1170">SUM(AK624:AK627)</f>
        <v>0</v>
      </c>
      <c r="AL628" s="119">
        <f t="shared" si="1170"/>
        <v>0</v>
      </c>
      <c r="AM628" s="119">
        <f t="shared" si="1170"/>
        <v>0</v>
      </c>
      <c r="AN628" s="119">
        <f t="shared" si="1170"/>
        <v>0</v>
      </c>
      <c r="AO628" s="116"/>
      <c r="AP628" s="120"/>
      <c r="AQ628" s="121">
        <f t="shared" ref="AQ628:BA628" si="1171">SUM(AQ624:AQ627)</f>
        <v>631055.25</v>
      </c>
      <c r="AR628" s="121">
        <f t="shared" si="1171"/>
        <v>18000</v>
      </c>
      <c r="AS628" s="121">
        <f t="shared" si="1171"/>
        <v>0</v>
      </c>
      <c r="AT628" s="121">
        <f t="shared" si="1171"/>
        <v>649055.25</v>
      </c>
      <c r="AU628" s="121">
        <f t="shared" si="1171"/>
        <v>649055.25</v>
      </c>
      <c r="AV628" s="121">
        <f t="shared" si="1171"/>
        <v>0</v>
      </c>
      <c r="AW628" s="121">
        <f t="shared" si="1171"/>
        <v>0</v>
      </c>
      <c r="AX628" s="121">
        <f t="shared" si="1171"/>
        <v>0</v>
      </c>
      <c r="AY628" s="121">
        <f t="shared" si="1171"/>
        <v>0</v>
      </c>
      <c r="AZ628" s="121">
        <f t="shared" si="1171"/>
        <v>0</v>
      </c>
      <c r="BA628" s="121">
        <f t="shared" si="1171"/>
        <v>0</v>
      </c>
    </row>
    <row r="629" spans="1:53" ht="14.1" customHeight="1" outlineLevel="2" x14ac:dyDescent="0.2">
      <c r="A629" s="68"/>
      <c r="B629" s="94"/>
      <c r="C629" s="95"/>
      <c r="D629" s="96"/>
      <c r="E629" s="96"/>
      <c r="F629" s="97"/>
      <c r="G629" s="98"/>
      <c r="H629" s="99" t="s">
        <v>49</v>
      </c>
      <c r="I629" s="100"/>
      <c r="J629" s="101"/>
      <c r="K629" s="101"/>
      <c r="L629" s="102" t="str">
        <f>IF(I629&lt;&gt;0,((VLOOKUP(I629,'1. Standard_Cost'!$B$4:$D$8,2)+VLOOKUP(I629,'1. Standard_Cost'!$B$4:$D$8,3))*J629*K629),"0")</f>
        <v>0</v>
      </c>
      <c r="M629" s="102">
        <f>L629*'1. Standard_Cost'!F218</f>
        <v>0</v>
      </c>
      <c r="N629" s="103"/>
      <c r="O629" s="103"/>
      <c r="P629" s="103"/>
      <c r="Q629" s="103"/>
      <c r="R629" s="104">
        <f>+N629*P629*'1. Standard_Cost'!$B$12</f>
        <v>0</v>
      </c>
      <c r="S629" s="104">
        <f>+N629*O629*P629*'1. Standard_Cost'!$C$12</f>
        <v>0</v>
      </c>
      <c r="T629" s="104">
        <f>+N629*P629*Q629*'1. Standard_Cost'!$D$12</f>
        <v>0</v>
      </c>
      <c r="U629" s="104">
        <f>+N629*O629*'1. Standard_Cost'!$E$12</f>
        <v>0</v>
      </c>
      <c r="V629" s="103"/>
      <c r="W629" s="103"/>
      <c r="X629" s="103"/>
      <c r="Y629" s="104">
        <f>+V629*((X629*'1. Standard_Cost'!$B$16)+(W629*X629*'1. Standard_Cost'!$C$16))</f>
        <v>0</v>
      </c>
      <c r="Z629" s="103"/>
      <c r="AA629" s="103"/>
      <c r="AB629" s="104">
        <f>+Z629*'1. Standard_Cost'!$B$20+AA629*'1. Standard_Cost'!$C$20</f>
        <v>0</v>
      </c>
      <c r="AC629" s="105"/>
      <c r="AD629" s="106"/>
      <c r="AE629" s="104">
        <f>SUM(AD629,AC629,AB629,Y629,U629,T629,S629,R629)*'1. Standard_Cost'!B242</f>
        <v>0</v>
      </c>
      <c r="AF629" s="104">
        <f>SUM(AD629,AE629)</f>
        <v>0</v>
      </c>
      <c r="AG629" s="103"/>
      <c r="AH629" s="103"/>
      <c r="AI629" s="103"/>
      <c r="AJ629" s="107"/>
      <c r="AK629" s="107"/>
      <c r="AL629" s="107"/>
      <c r="AM629" s="104">
        <f>AG629*'1. Standard_Cost'!B238+'Incremental_Cost Year 2021'!AH636*'1. Standard_Cost'!C238+'Incremental_Cost Year 2021'!AI636*'1. Standard_Cost'!D238+'Incremental_Cost Year 2021'!AJ636+'Incremental_Cost Year 2021'!AL636+AK629</f>
        <v>0</v>
      </c>
      <c r="AN629" s="104">
        <f>AM629*'1. Standard_Cost'!C242</f>
        <v>0</v>
      </c>
      <c r="AO629" s="107"/>
      <c r="AQ629" s="104">
        <f t="shared" ref="AQ629:AQ632" si="1172">L629+M629</f>
        <v>0</v>
      </c>
      <c r="AR629" s="104">
        <f t="shared" ref="AR629:AR632" si="1173">AF629</f>
        <v>0</v>
      </c>
      <c r="AS629" s="104">
        <f t="shared" ref="AS629:AS632" si="1174">AM629+AN629</f>
        <v>0</v>
      </c>
      <c r="AT629" s="104">
        <f>SUM(AQ629,AR629,AS629)</f>
        <v>0</v>
      </c>
      <c r="AU629" s="108">
        <f t="shared" ref="AU629:AU632" si="1175">AT629</f>
        <v>0</v>
      </c>
      <c r="AV629" s="108"/>
      <c r="AW629" s="108"/>
      <c r="AX629" s="108"/>
      <c r="AY629" s="108"/>
      <c r="AZ629" s="108"/>
      <c r="BA629" s="109">
        <f t="shared" ref="BA629:BA632" si="1176">SUM(AU629:AZ629)-AT629</f>
        <v>0</v>
      </c>
    </row>
    <row r="630" spans="1:53" ht="14.1" customHeight="1" outlineLevel="2" x14ac:dyDescent="0.2">
      <c r="A630" s="68"/>
      <c r="B630" s="94"/>
      <c r="C630" s="95"/>
      <c r="D630" s="110"/>
      <c r="E630" s="110"/>
      <c r="F630" s="110"/>
      <c r="G630" s="111"/>
      <c r="H630" s="99" t="s">
        <v>50</v>
      </c>
      <c r="I630" s="100"/>
      <c r="J630" s="101"/>
      <c r="K630" s="101"/>
      <c r="L630" s="102" t="str">
        <f>IF(I630&lt;&gt;0,((VLOOKUP(I630,'1. Standard_Cost'!$B$4:$D$8,2)+VLOOKUP(I630,'1. Standard_Cost'!$B$4:$D$8,3))*J630*K630),"0")</f>
        <v>0</v>
      </c>
      <c r="M630" s="102">
        <f>L630*'1. Standard_Cost'!F218</f>
        <v>0</v>
      </c>
      <c r="N630" s="103"/>
      <c r="O630" s="103"/>
      <c r="P630" s="103"/>
      <c r="Q630" s="103"/>
      <c r="R630" s="104">
        <f>+N630*P630*'1. Standard_Cost'!$B$12</f>
        <v>0</v>
      </c>
      <c r="S630" s="104">
        <f>+N630*O630*P630*'1. Standard_Cost'!$C$12</f>
        <v>0</v>
      </c>
      <c r="T630" s="104">
        <f>+N630*P630*Q630*'1. Standard_Cost'!$D$12</f>
        <v>0</v>
      </c>
      <c r="U630" s="104">
        <f>+N630*O630*'1. Standard_Cost'!$E$12</f>
        <v>0</v>
      </c>
      <c r="V630" s="103"/>
      <c r="W630" s="103"/>
      <c r="X630" s="103"/>
      <c r="Y630" s="104">
        <f>+V630*((X630*'1. Standard_Cost'!$B$16)+(W630*X630*'1. Standard_Cost'!$C$16))</f>
        <v>0</v>
      </c>
      <c r="Z630" s="103"/>
      <c r="AA630" s="103"/>
      <c r="AB630" s="104">
        <f>+Z630*'1. Standard_Cost'!$B$20+AA630*'1. Standard_Cost'!$C$20</f>
        <v>0</v>
      </c>
      <c r="AC630" s="105"/>
      <c r="AD630" s="106"/>
      <c r="AE630" s="104">
        <f>SUM(AD630,AC630,AB630,Y630,U630,T630,S630,R630)*'1. Standard_Cost'!B242</f>
        <v>0</v>
      </c>
      <c r="AF630" s="104">
        <f t="shared" ref="AF630:AF632" si="1177">SUM(AD630,AE630)</f>
        <v>0</v>
      </c>
      <c r="AG630" s="103"/>
      <c r="AH630" s="103">
        <v>0</v>
      </c>
      <c r="AI630" s="103">
        <v>0</v>
      </c>
      <c r="AJ630" s="107"/>
      <c r="AK630" s="107"/>
      <c r="AL630" s="107"/>
      <c r="AM630" s="104">
        <f>AG630*'1. Standard_Cost'!B238+'Incremental_Cost Year 2021'!AH637*'1. Standard_Cost'!C238+'Incremental_Cost Year 2021'!AI637*'1. Standard_Cost'!D238+'Incremental_Cost Year 2021'!AJ637+'Incremental_Cost Year 2021'!AL637+AK630</f>
        <v>0</v>
      </c>
      <c r="AN630" s="104">
        <f>AM630*'1. Standard_Cost'!C242</f>
        <v>0</v>
      </c>
      <c r="AO630" s="107"/>
      <c r="AQ630" s="104">
        <f t="shared" si="1172"/>
        <v>0</v>
      </c>
      <c r="AR630" s="104">
        <f t="shared" si="1173"/>
        <v>0</v>
      </c>
      <c r="AS630" s="104">
        <f t="shared" si="1174"/>
        <v>0</v>
      </c>
      <c r="AT630" s="104">
        <f t="shared" ref="AT630:AT632" si="1178">SUM(AQ630,AR630,AS630)</f>
        <v>0</v>
      </c>
      <c r="AU630" s="108">
        <f t="shared" si="1175"/>
        <v>0</v>
      </c>
      <c r="AV630" s="108">
        <v>0</v>
      </c>
      <c r="AW630" s="108"/>
      <c r="AX630" s="108"/>
      <c r="AY630" s="108"/>
      <c r="AZ630" s="108"/>
      <c r="BA630" s="109">
        <f t="shared" si="1176"/>
        <v>0</v>
      </c>
    </row>
    <row r="631" spans="1:53" ht="14.1" customHeight="1" outlineLevel="2" x14ac:dyDescent="0.2">
      <c r="A631" s="68"/>
      <c r="B631" s="94"/>
      <c r="C631" s="95"/>
      <c r="D631" s="110"/>
      <c r="E631" s="110"/>
      <c r="F631" s="110"/>
      <c r="G631" s="111"/>
      <c r="H631" s="99" t="s">
        <v>51</v>
      </c>
      <c r="I631" s="100"/>
      <c r="J631" s="101"/>
      <c r="K631" s="101"/>
      <c r="L631" s="102" t="str">
        <f>IF(I631&lt;&gt;0,((VLOOKUP(I631,'1. Standard_Cost'!$B$4:$D$8,2)+VLOOKUP(I631,'1. Standard_Cost'!$B$4:$D$8,3))*J631*K631),"0")</f>
        <v>0</v>
      </c>
      <c r="M631" s="102">
        <f>L631*'1. Standard_Cost'!F218</f>
        <v>0</v>
      </c>
      <c r="N631" s="103"/>
      <c r="O631" s="103"/>
      <c r="P631" s="103"/>
      <c r="Q631" s="103"/>
      <c r="R631" s="104">
        <f>+N631*P631*'1. Standard_Cost'!$B$12</f>
        <v>0</v>
      </c>
      <c r="S631" s="104">
        <f>+N631*O631*P631*'1. Standard_Cost'!$C$12</f>
        <v>0</v>
      </c>
      <c r="T631" s="104">
        <f>+N631*P631*Q631*'1. Standard_Cost'!$D$12</f>
        <v>0</v>
      </c>
      <c r="U631" s="104">
        <f>+N631*O631*'1. Standard_Cost'!$E$12</f>
        <v>0</v>
      </c>
      <c r="V631" s="103"/>
      <c r="W631" s="103"/>
      <c r="X631" s="103"/>
      <c r="Y631" s="104">
        <f>+V631*((X631*'1. Standard_Cost'!$B$16)+(W631*X631*'1. Standard_Cost'!$C$16))</f>
        <v>0</v>
      </c>
      <c r="Z631" s="103"/>
      <c r="AA631" s="103"/>
      <c r="AB631" s="104">
        <f>+Z631*'1. Standard_Cost'!$B$20+AA631*'1. Standard_Cost'!$C$20</f>
        <v>0</v>
      </c>
      <c r="AC631" s="105"/>
      <c r="AD631" s="106"/>
      <c r="AE631" s="104">
        <f>SUM(AD631,AC631,AB631,Y631,U631,T631,S631,R631)*'1. Standard_Cost'!B242</f>
        <v>0</v>
      </c>
      <c r="AF631" s="104">
        <f t="shared" si="1177"/>
        <v>0</v>
      </c>
      <c r="AG631" s="103"/>
      <c r="AH631" s="103"/>
      <c r="AI631" s="103"/>
      <c r="AJ631" s="107"/>
      <c r="AK631" s="107"/>
      <c r="AL631" s="107"/>
      <c r="AM631" s="104">
        <f>AG631*'1. Standard_Cost'!B238+'Incremental_Cost Year 2021'!AH638*'1. Standard_Cost'!C238+'Incremental_Cost Year 2021'!AI638*'1. Standard_Cost'!D238+'Incremental_Cost Year 2021'!AJ638+'Incremental_Cost Year 2021'!AL638+AK631</f>
        <v>0</v>
      </c>
      <c r="AN631" s="104">
        <f>AM631*'1. Standard_Cost'!C242</f>
        <v>0</v>
      </c>
      <c r="AO631" s="107"/>
      <c r="AQ631" s="104">
        <f t="shared" si="1172"/>
        <v>0</v>
      </c>
      <c r="AR631" s="104">
        <f t="shared" si="1173"/>
        <v>0</v>
      </c>
      <c r="AS631" s="104">
        <f t="shared" si="1174"/>
        <v>0</v>
      </c>
      <c r="AT631" s="104">
        <f t="shared" si="1178"/>
        <v>0</v>
      </c>
      <c r="AU631" s="108">
        <f t="shared" si="1175"/>
        <v>0</v>
      </c>
      <c r="AV631" s="108"/>
      <c r="AW631" s="108"/>
      <c r="AX631" s="108"/>
      <c r="AY631" s="108"/>
      <c r="AZ631" s="108"/>
      <c r="BA631" s="109">
        <f t="shared" si="1176"/>
        <v>0</v>
      </c>
    </row>
    <row r="632" spans="1:53" ht="14.1" customHeight="1" outlineLevel="2" x14ac:dyDescent="0.2">
      <c r="A632" s="68"/>
      <c r="B632" s="94"/>
      <c r="C632" s="95"/>
      <c r="D632" s="110"/>
      <c r="E632" s="110"/>
      <c r="F632" s="110"/>
      <c r="G632" s="111"/>
      <c r="H632" s="112" t="s">
        <v>179</v>
      </c>
      <c r="I632" s="100"/>
      <c r="J632" s="101"/>
      <c r="K632" s="101"/>
      <c r="L632" s="102" t="str">
        <f>IF(I632&lt;&gt;0,((VLOOKUP(I632,'1. Standard_Cost'!$B$4:$D$8,2)+VLOOKUP(I632,'1. Standard_Cost'!$B$4:$D$8,3))*J632*K632),"0")</f>
        <v>0</v>
      </c>
      <c r="M632" s="102">
        <f>L632*'1. Standard_Cost'!F218</f>
        <v>0</v>
      </c>
      <c r="N632" s="103"/>
      <c r="O632" s="103"/>
      <c r="P632" s="103"/>
      <c r="Q632" s="103"/>
      <c r="R632" s="104">
        <f>+N632*P632*'1. Standard_Cost'!$B$12</f>
        <v>0</v>
      </c>
      <c r="S632" s="104">
        <f>+N632*O632*P632*'1. Standard_Cost'!$C$12</f>
        <v>0</v>
      </c>
      <c r="T632" s="104">
        <f>+N632*P632*Q632*'1. Standard_Cost'!$D$12</f>
        <v>0</v>
      </c>
      <c r="U632" s="104">
        <f>+N632*O632*'1. Standard_Cost'!$E$12</f>
        <v>0</v>
      </c>
      <c r="V632" s="103"/>
      <c r="W632" s="103"/>
      <c r="X632" s="103"/>
      <c r="Y632" s="104">
        <f>+V632*((X632*'1. Standard_Cost'!$B$16)+(W632*X632*'1. Standard_Cost'!$C$16))</f>
        <v>0</v>
      </c>
      <c r="Z632" s="103"/>
      <c r="AA632" s="103"/>
      <c r="AB632" s="104">
        <f>+Z632*'1. Standard_Cost'!$B$20+AA632*'1. Standard_Cost'!$C$20</f>
        <v>0</v>
      </c>
      <c r="AC632" s="105"/>
      <c r="AD632" s="106"/>
      <c r="AE632" s="104">
        <f>SUM(AD632,AC632,AB632,Y632,U632,T632,S632,R632)*'1. Standard_Cost'!B242</f>
        <v>0</v>
      </c>
      <c r="AF632" s="104">
        <f t="shared" si="1177"/>
        <v>0</v>
      </c>
      <c r="AG632" s="103"/>
      <c r="AH632" s="103"/>
      <c r="AI632" s="103"/>
      <c r="AJ632" s="107"/>
      <c r="AK632" s="107"/>
      <c r="AL632" s="107"/>
      <c r="AM632" s="104">
        <f>AG632*'1. Standard_Cost'!B238+'Incremental_Cost Year 2021'!AH639*'1. Standard_Cost'!C238+'Incremental_Cost Year 2021'!AI639*'1. Standard_Cost'!D238+'Incremental_Cost Year 2021'!AJ639+'Incremental_Cost Year 2021'!AL639+AK632</f>
        <v>0</v>
      </c>
      <c r="AN632" s="104">
        <f>AM632*'1. Standard_Cost'!C242</f>
        <v>0</v>
      </c>
      <c r="AO632" s="107"/>
      <c r="AQ632" s="104">
        <f t="shared" si="1172"/>
        <v>0</v>
      </c>
      <c r="AR632" s="104">
        <f t="shared" si="1173"/>
        <v>0</v>
      </c>
      <c r="AS632" s="104">
        <f t="shared" si="1174"/>
        <v>0</v>
      </c>
      <c r="AT632" s="104">
        <f t="shared" si="1178"/>
        <v>0</v>
      </c>
      <c r="AU632" s="108">
        <f t="shared" si="1175"/>
        <v>0</v>
      </c>
      <c r="AV632" s="108"/>
      <c r="AW632" s="108"/>
      <c r="AX632" s="108"/>
      <c r="AY632" s="108"/>
      <c r="AZ632" s="108"/>
      <c r="BA632" s="109">
        <f t="shared" si="1176"/>
        <v>0</v>
      </c>
    </row>
    <row r="633" spans="1:53" ht="24.6" customHeight="1" outlineLevel="1" x14ac:dyDescent="0.2">
      <c r="A633" s="68"/>
      <c r="B633" s="141"/>
      <c r="C633" s="95"/>
      <c r="D633" s="113" t="s">
        <v>48</v>
      </c>
      <c r="E633" s="113" t="s">
        <v>683</v>
      </c>
      <c r="F633" s="114" t="s">
        <v>154</v>
      </c>
      <c r="G633" s="115" t="s">
        <v>155</v>
      </c>
      <c r="H633" s="122" t="s">
        <v>395</v>
      </c>
      <c r="I633" s="117"/>
      <c r="J633" s="117"/>
      <c r="K633" s="117"/>
      <c r="L633" s="118">
        <f>SUM(L629:L632)</f>
        <v>0</v>
      </c>
      <c r="M633" s="118">
        <f>SUM(M629:M632)</f>
        <v>0</v>
      </c>
      <c r="N633" s="117"/>
      <c r="O633" s="117"/>
      <c r="P633" s="117"/>
      <c r="Q633" s="117"/>
      <c r="R633" s="119">
        <f>SUM(R629:R632)</f>
        <v>0</v>
      </c>
      <c r="S633" s="119">
        <f>SUM(S629:S632)</f>
        <v>0</v>
      </c>
      <c r="T633" s="119">
        <f>SUM(T629:T632)</f>
        <v>0</v>
      </c>
      <c r="U633" s="119">
        <f>SUM(U629:U632)</f>
        <v>0</v>
      </c>
      <c r="V633" s="117"/>
      <c r="W633" s="117"/>
      <c r="X633" s="117"/>
      <c r="Y633" s="118">
        <f>SUM(Y629:Y632)</f>
        <v>0</v>
      </c>
      <c r="Z633" s="117"/>
      <c r="AA633" s="117"/>
      <c r="AB633" s="118">
        <f t="shared" ref="AB633:AF633" si="1179">SUM(AB629:AB632)</f>
        <v>0</v>
      </c>
      <c r="AC633" s="118">
        <f t="shared" si="1179"/>
        <v>0</v>
      </c>
      <c r="AD633" s="118">
        <f t="shared" si="1179"/>
        <v>0</v>
      </c>
      <c r="AE633" s="118">
        <f t="shared" si="1179"/>
        <v>0</v>
      </c>
      <c r="AF633" s="118">
        <f t="shared" si="1179"/>
        <v>0</v>
      </c>
      <c r="AG633" s="117"/>
      <c r="AH633" s="117"/>
      <c r="AI633" s="117"/>
      <c r="AJ633" s="119">
        <f>SUM(AJ629:AJ632)</f>
        <v>0</v>
      </c>
      <c r="AK633" s="119">
        <f t="shared" ref="AK633:AN633" si="1180">SUM(AK629:AK632)</f>
        <v>0</v>
      </c>
      <c r="AL633" s="119">
        <f t="shared" si="1180"/>
        <v>0</v>
      </c>
      <c r="AM633" s="119">
        <f t="shared" si="1180"/>
        <v>0</v>
      </c>
      <c r="AN633" s="119">
        <f t="shared" si="1180"/>
        <v>0</v>
      </c>
      <c r="AO633" s="116"/>
      <c r="AP633" s="120"/>
      <c r="AQ633" s="121">
        <f t="shared" ref="AQ633:BA633" si="1181">SUM(AQ629:AQ632)</f>
        <v>0</v>
      </c>
      <c r="AR633" s="121">
        <f t="shared" si="1181"/>
        <v>0</v>
      </c>
      <c r="AS633" s="121">
        <f t="shared" si="1181"/>
        <v>0</v>
      </c>
      <c r="AT633" s="121">
        <f t="shared" si="1181"/>
        <v>0</v>
      </c>
      <c r="AU633" s="121">
        <f t="shared" si="1181"/>
        <v>0</v>
      </c>
      <c r="AV633" s="121">
        <f t="shared" si="1181"/>
        <v>0</v>
      </c>
      <c r="AW633" s="121">
        <f t="shared" si="1181"/>
        <v>0</v>
      </c>
      <c r="AX633" s="121">
        <f t="shared" si="1181"/>
        <v>0</v>
      </c>
      <c r="AY633" s="121">
        <f t="shared" si="1181"/>
        <v>0</v>
      </c>
      <c r="AZ633" s="121">
        <f t="shared" si="1181"/>
        <v>0</v>
      </c>
      <c r="BA633" s="121">
        <f t="shared" si="1181"/>
        <v>0</v>
      </c>
    </row>
    <row r="634" spans="1:53" ht="14.1" customHeight="1" outlineLevel="2" x14ac:dyDescent="0.2">
      <c r="A634" s="68"/>
      <c r="B634" s="94"/>
      <c r="C634" s="95"/>
      <c r="D634" s="96"/>
      <c r="E634" s="96"/>
      <c r="F634" s="97"/>
      <c r="G634" s="98"/>
      <c r="H634" s="99" t="s">
        <v>49</v>
      </c>
      <c r="I634" s="100"/>
      <c r="J634" s="101"/>
      <c r="K634" s="101"/>
      <c r="L634" s="102" t="str">
        <f>IF(I634&lt;&gt;0,((VLOOKUP(I634,'1. Standard_Cost'!$B$4:$D$8,2)+VLOOKUP(I634,'1. Standard_Cost'!$B$4:$D$8,3))*J634*K634),"0")</f>
        <v>0</v>
      </c>
      <c r="M634" s="102">
        <f>L634*'1. Standard_Cost'!F223</f>
        <v>0</v>
      </c>
      <c r="N634" s="103"/>
      <c r="O634" s="103"/>
      <c r="P634" s="103"/>
      <c r="Q634" s="103"/>
      <c r="R634" s="104">
        <f>+N634*P634*'1. Standard_Cost'!$B$12</f>
        <v>0</v>
      </c>
      <c r="S634" s="104">
        <f>+N634*O634*P634*'1. Standard_Cost'!$C$12</f>
        <v>0</v>
      </c>
      <c r="T634" s="104">
        <f>+N634*P634*Q634*'1. Standard_Cost'!$D$12</f>
        <v>0</v>
      </c>
      <c r="U634" s="104">
        <f>+N634*O634*'1. Standard_Cost'!$E$12</f>
        <v>0</v>
      </c>
      <c r="V634" s="103"/>
      <c r="W634" s="103"/>
      <c r="X634" s="103"/>
      <c r="Y634" s="104">
        <f>+V634*((X634*'1. Standard_Cost'!$B$16)+(W634*X634*'1. Standard_Cost'!$C$16))</f>
        <v>0</v>
      </c>
      <c r="Z634" s="103"/>
      <c r="AA634" s="103"/>
      <c r="AB634" s="104">
        <f>+Z634*'1. Standard_Cost'!$B$20+AA634*'1. Standard_Cost'!$C$20</f>
        <v>0</v>
      </c>
      <c r="AC634" s="105"/>
      <c r="AD634" s="106"/>
      <c r="AE634" s="104">
        <f>SUM(AD634,AC634,AB634,Y634,U634,T634,S634,R634)*'1. Standard_Cost'!B247</f>
        <v>0</v>
      </c>
      <c r="AF634" s="104">
        <f>SUM(AD634,AE634)</f>
        <v>0</v>
      </c>
      <c r="AG634" s="103"/>
      <c r="AH634" s="103"/>
      <c r="AI634" s="103"/>
      <c r="AJ634" s="107"/>
      <c r="AK634" s="107"/>
      <c r="AL634" s="107"/>
      <c r="AM634" s="104">
        <f>AG634*'1. Standard_Cost'!B243+'Incremental_Cost Year 2021'!AH641*'1. Standard_Cost'!C243+'Incremental_Cost Year 2021'!AI641*'1. Standard_Cost'!D243+'Incremental_Cost Year 2021'!AJ641+'Incremental_Cost Year 2021'!AL641+AK634</f>
        <v>12000</v>
      </c>
      <c r="AN634" s="104">
        <f>AM634*'1. Standard_Cost'!C247</f>
        <v>0</v>
      </c>
      <c r="AO634" s="107"/>
      <c r="AQ634" s="104">
        <f t="shared" ref="AQ634:AQ637" si="1182">L634+M634</f>
        <v>0</v>
      </c>
      <c r="AR634" s="104">
        <f t="shared" ref="AR634:AR637" si="1183">AF634</f>
        <v>0</v>
      </c>
      <c r="AS634" s="104">
        <f t="shared" ref="AS634:AS637" si="1184">AM634+AN634</f>
        <v>12000</v>
      </c>
      <c r="AT634" s="104">
        <f>SUM(AQ634,AR634,AS634)</f>
        <v>12000</v>
      </c>
      <c r="AU634" s="108">
        <f t="shared" ref="AU634:AU637" si="1185">AT634</f>
        <v>12000</v>
      </c>
      <c r="AV634" s="108"/>
      <c r="AW634" s="108"/>
      <c r="AX634" s="108"/>
      <c r="AY634" s="108"/>
      <c r="AZ634" s="108"/>
      <c r="BA634" s="109">
        <f t="shared" ref="BA634:BA637" si="1186">SUM(AU634:AZ634)-AT634</f>
        <v>0</v>
      </c>
    </row>
    <row r="635" spans="1:53" ht="14.1" customHeight="1" outlineLevel="2" x14ac:dyDescent="0.2">
      <c r="A635" s="68"/>
      <c r="B635" s="94"/>
      <c r="C635" s="95"/>
      <c r="D635" s="110"/>
      <c r="E635" s="110"/>
      <c r="F635" s="110"/>
      <c r="G635" s="111"/>
      <c r="H635" s="99" t="s">
        <v>50</v>
      </c>
      <c r="I635" s="100"/>
      <c r="J635" s="101"/>
      <c r="K635" s="101"/>
      <c r="L635" s="102" t="str">
        <f>IF(I635&lt;&gt;0,((VLOOKUP(I635,'1. Standard_Cost'!$B$4:$D$8,2)+VLOOKUP(I635,'1. Standard_Cost'!$B$4:$D$8,3))*J635*K635),"0")</f>
        <v>0</v>
      </c>
      <c r="M635" s="102">
        <f>L635*'1. Standard_Cost'!F223</f>
        <v>0</v>
      </c>
      <c r="N635" s="103"/>
      <c r="O635" s="103"/>
      <c r="P635" s="103"/>
      <c r="Q635" s="103"/>
      <c r="R635" s="104">
        <f>+N635*P635*'1. Standard_Cost'!$B$12</f>
        <v>0</v>
      </c>
      <c r="S635" s="104">
        <f>+N635*O635*P635*'1. Standard_Cost'!$C$12</f>
        <v>0</v>
      </c>
      <c r="T635" s="104">
        <f>+N635*P635*Q635*'1. Standard_Cost'!$D$12</f>
        <v>0</v>
      </c>
      <c r="U635" s="104">
        <f>+N635*O635*'1. Standard_Cost'!$E$12</f>
        <v>0</v>
      </c>
      <c r="V635" s="103"/>
      <c r="W635" s="103"/>
      <c r="X635" s="103"/>
      <c r="Y635" s="104">
        <f>+V635*((X635*'1. Standard_Cost'!$B$16)+(W635*X635*'1. Standard_Cost'!$C$16))</f>
        <v>0</v>
      </c>
      <c r="Z635" s="103"/>
      <c r="AA635" s="103"/>
      <c r="AB635" s="104">
        <f>+Z635*'1. Standard_Cost'!$B$20+AA635*'1. Standard_Cost'!$C$20</f>
        <v>0</v>
      </c>
      <c r="AC635" s="105"/>
      <c r="AD635" s="106"/>
      <c r="AE635" s="104">
        <f>SUM(AD635,AC635,AB635,Y635,U635,T635,S635,R635)*'1. Standard_Cost'!B247</f>
        <v>0</v>
      </c>
      <c r="AF635" s="104">
        <f t="shared" ref="AF635:AF637" si="1187">SUM(AD635,AE635)</f>
        <v>0</v>
      </c>
      <c r="AG635" s="103"/>
      <c r="AH635" s="103">
        <v>0</v>
      </c>
      <c r="AI635" s="103">
        <v>0</v>
      </c>
      <c r="AJ635" s="107"/>
      <c r="AK635" s="107"/>
      <c r="AL635" s="107"/>
      <c r="AM635" s="104">
        <f>AG635*'1. Standard_Cost'!B243+'Incremental_Cost Year 2021'!AH642*'1. Standard_Cost'!C243+'Incremental_Cost Year 2021'!AI642*'1. Standard_Cost'!D243+'Incremental_Cost Year 2021'!AJ642+'Incremental_Cost Year 2021'!AL642+AK635</f>
        <v>0</v>
      </c>
      <c r="AN635" s="104">
        <f>AM635*'1. Standard_Cost'!C247</f>
        <v>0</v>
      </c>
      <c r="AO635" s="107"/>
      <c r="AQ635" s="104">
        <f t="shared" si="1182"/>
        <v>0</v>
      </c>
      <c r="AR635" s="104">
        <f t="shared" si="1183"/>
        <v>0</v>
      </c>
      <c r="AS635" s="104">
        <f t="shared" si="1184"/>
        <v>0</v>
      </c>
      <c r="AT635" s="104">
        <f t="shared" ref="AT635:AT637" si="1188">SUM(AQ635,AR635,AS635)</f>
        <v>0</v>
      </c>
      <c r="AU635" s="108">
        <f t="shared" si="1185"/>
        <v>0</v>
      </c>
      <c r="AV635" s="108">
        <v>0</v>
      </c>
      <c r="AW635" s="108"/>
      <c r="AX635" s="108"/>
      <c r="AY635" s="108"/>
      <c r="AZ635" s="108"/>
      <c r="BA635" s="109">
        <f t="shared" si="1186"/>
        <v>0</v>
      </c>
    </row>
    <row r="636" spans="1:53" ht="14.1" customHeight="1" outlineLevel="2" x14ac:dyDescent="0.2">
      <c r="A636" s="68"/>
      <c r="B636" s="94"/>
      <c r="C636" s="95"/>
      <c r="D636" s="110"/>
      <c r="E636" s="110"/>
      <c r="F636" s="110"/>
      <c r="G636" s="111"/>
      <c r="H636" s="99" t="s">
        <v>51</v>
      </c>
      <c r="I636" s="100"/>
      <c r="J636" s="101"/>
      <c r="K636" s="101"/>
      <c r="L636" s="102" t="str">
        <f>IF(I636&lt;&gt;0,((VLOOKUP(I636,'1. Standard_Cost'!$B$4:$D$8,2)+VLOOKUP(I636,'1. Standard_Cost'!$B$4:$D$8,3))*J636*K636),"0")</f>
        <v>0</v>
      </c>
      <c r="M636" s="102">
        <f>L636*'1. Standard_Cost'!F223</f>
        <v>0</v>
      </c>
      <c r="N636" s="103"/>
      <c r="O636" s="103"/>
      <c r="P636" s="103"/>
      <c r="Q636" s="103"/>
      <c r="R636" s="104">
        <f>+N636*P636*'1. Standard_Cost'!$B$12</f>
        <v>0</v>
      </c>
      <c r="S636" s="104">
        <f>+N636*O636*P636*'1. Standard_Cost'!$C$12</f>
        <v>0</v>
      </c>
      <c r="T636" s="104">
        <f>+N636*P636*Q636*'1. Standard_Cost'!$D$12</f>
        <v>0</v>
      </c>
      <c r="U636" s="104">
        <f>+N636*O636*'1. Standard_Cost'!$E$12</f>
        <v>0</v>
      </c>
      <c r="V636" s="103"/>
      <c r="W636" s="103"/>
      <c r="X636" s="103"/>
      <c r="Y636" s="104">
        <f>+V636*((X636*'1. Standard_Cost'!$B$16)+(W636*X636*'1. Standard_Cost'!$C$16))</f>
        <v>0</v>
      </c>
      <c r="Z636" s="103"/>
      <c r="AA636" s="103"/>
      <c r="AB636" s="104">
        <f>+Z636*'1. Standard_Cost'!$B$20+AA636*'1. Standard_Cost'!$C$20</f>
        <v>0</v>
      </c>
      <c r="AC636" s="105"/>
      <c r="AD636" s="106"/>
      <c r="AE636" s="104">
        <f>SUM(AD636,AC636,AB636,Y636,U636,T636,S636,R636)*'1. Standard_Cost'!B247</f>
        <v>0</v>
      </c>
      <c r="AF636" s="104">
        <f t="shared" si="1187"/>
        <v>0</v>
      </c>
      <c r="AG636" s="103"/>
      <c r="AH636" s="103"/>
      <c r="AI636" s="103"/>
      <c r="AJ636" s="107"/>
      <c r="AK636" s="107"/>
      <c r="AL636" s="107"/>
      <c r="AM636" s="104">
        <f>AG636*'1. Standard_Cost'!B243+'Incremental_Cost Year 2021'!AH643*'1. Standard_Cost'!C243+'Incremental_Cost Year 2021'!AI643*'1. Standard_Cost'!D243+'Incremental_Cost Year 2021'!AJ643+'Incremental_Cost Year 2021'!AL643+AK636</f>
        <v>0</v>
      </c>
      <c r="AN636" s="104">
        <f>AM636*'1. Standard_Cost'!C247</f>
        <v>0</v>
      </c>
      <c r="AO636" s="107"/>
      <c r="AQ636" s="104">
        <f t="shared" si="1182"/>
        <v>0</v>
      </c>
      <c r="AR636" s="104">
        <f t="shared" si="1183"/>
        <v>0</v>
      </c>
      <c r="AS636" s="104">
        <f t="shared" si="1184"/>
        <v>0</v>
      </c>
      <c r="AT636" s="104">
        <f t="shared" si="1188"/>
        <v>0</v>
      </c>
      <c r="AU636" s="108">
        <f t="shared" si="1185"/>
        <v>0</v>
      </c>
      <c r="AV636" s="108"/>
      <c r="AW636" s="108"/>
      <c r="AX636" s="108"/>
      <c r="AY636" s="108"/>
      <c r="AZ636" s="108"/>
      <c r="BA636" s="109">
        <f t="shared" si="1186"/>
        <v>0</v>
      </c>
    </row>
    <row r="637" spans="1:53" ht="14.1" customHeight="1" outlineLevel="2" x14ac:dyDescent="0.2">
      <c r="A637" s="68"/>
      <c r="B637" s="94"/>
      <c r="C637" s="95"/>
      <c r="D637" s="110"/>
      <c r="E637" s="110"/>
      <c r="F637" s="110"/>
      <c r="G637" s="111"/>
      <c r="H637" s="112" t="s">
        <v>179</v>
      </c>
      <c r="I637" s="100"/>
      <c r="J637" s="101"/>
      <c r="K637" s="101"/>
      <c r="L637" s="102" t="str">
        <f>IF(I637&lt;&gt;0,((VLOOKUP(I637,'1. Standard_Cost'!$B$4:$D$8,2)+VLOOKUP(I637,'1. Standard_Cost'!$B$4:$D$8,3))*J637*K637),"0")</f>
        <v>0</v>
      </c>
      <c r="M637" s="102">
        <f>L637*'1. Standard_Cost'!F223</f>
        <v>0</v>
      </c>
      <c r="N637" s="103"/>
      <c r="O637" s="103"/>
      <c r="P637" s="103"/>
      <c r="Q637" s="103"/>
      <c r="R637" s="104">
        <f>+N637*P637*'1. Standard_Cost'!$B$12</f>
        <v>0</v>
      </c>
      <c r="S637" s="104">
        <f>+N637*O637*P637*'1. Standard_Cost'!$C$12</f>
        <v>0</v>
      </c>
      <c r="T637" s="104">
        <f>+N637*P637*Q637*'1. Standard_Cost'!$D$12</f>
        <v>0</v>
      </c>
      <c r="U637" s="104">
        <f>+N637*O637*'1. Standard_Cost'!$E$12</f>
        <v>0</v>
      </c>
      <c r="V637" s="103"/>
      <c r="W637" s="103"/>
      <c r="X637" s="103"/>
      <c r="Y637" s="104">
        <f>+V637*((X637*'1. Standard_Cost'!$B$16)+(W637*X637*'1. Standard_Cost'!$C$16))</f>
        <v>0</v>
      </c>
      <c r="Z637" s="103"/>
      <c r="AA637" s="103"/>
      <c r="AB637" s="104">
        <f>+Z637*'1. Standard_Cost'!$B$20+AA637*'1. Standard_Cost'!$C$20</f>
        <v>0</v>
      </c>
      <c r="AC637" s="105"/>
      <c r="AD637" s="106"/>
      <c r="AE637" s="104">
        <f>SUM(AD637,AC637,AB637,Y637,U637,T637,S637,R637)*'1. Standard_Cost'!B247</f>
        <v>0</v>
      </c>
      <c r="AF637" s="104">
        <f t="shared" si="1187"/>
        <v>0</v>
      </c>
      <c r="AG637" s="103"/>
      <c r="AH637" s="103"/>
      <c r="AI637" s="103"/>
      <c r="AJ637" s="107"/>
      <c r="AK637" s="107"/>
      <c r="AL637" s="107"/>
      <c r="AM637" s="104">
        <f>AG637*'1. Standard_Cost'!B243+'Incremental_Cost Year 2021'!AH644*'1. Standard_Cost'!C243+'Incremental_Cost Year 2021'!AI644*'1. Standard_Cost'!D243+'Incremental_Cost Year 2021'!AJ644+'Incremental_Cost Year 2021'!AL644+AK637</f>
        <v>0</v>
      </c>
      <c r="AN637" s="104">
        <f>AM637*'1. Standard_Cost'!C247</f>
        <v>0</v>
      </c>
      <c r="AO637" s="107"/>
      <c r="AQ637" s="104">
        <f t="shared" si="1182"/>
        <v>0</v>
      </c>
      <c r="AR637" s="104">
        <f t="shared" si="1183"/>
        <v>0</v>
      </c>
      <c r="AS637" s="104">
        <f t="shared" si="1184"/>
        <v>0</v>
      </c>
      <c r="AT637" s="104">
        <f t="shared" si="1188"/>
        <v>0</v>
      </c>
      <c r="AU637" s="108">
        <f t="shared" si="1185"/>
        <v>0</v>
      </c>
      <c r="AV637" s="108"/>
      <c r="AW637" s="108"/>
      <c r="AX637" s="108"/>
      <c r="AY637" s="108"/>
      <c r="AZ637" s="108"/>
      <c r="BA637" s="109">
        <f t="shared" si="1186"/>
        <v>0</v>
      </c>
    </row>
    <row r="638" spans="1:53" ht="24.6" customHeight="1" outlineLevel="1" x14ac:dyDescent="0.2">
      <c r="A638" s="68"/>
      <c r="B638" s="141"/>
      <c r="C638" s="95"/>
      <c r="D638" s="113" t="s">
        <v>48</v>
      </c>
      <c r="E638" s="113" t="s">
        <v>818</v>
      </c>
      <c r="F638" s="114" t="s">
        <v>154</v>
      </c>
      <c r="G638" s="115" t="s">
        <v>155</v>
      </c>
      <c r="H638" s="122" t="s">
        <v>397</v>
      </c>
      <c r="I638" s="117"/>
      <c r="J638" s="117"/>
      <c r="K638" s="117"/>
      <c r="L638" s="118">
        <f>SUM(L634:L637)</f>
        <v>0</v>
      </c>
      <c r="M638" s="118">
        <f>SUM(M634:M637)</f>
        <v>0</v>
      </c>
      <c r="N638" s="117"/>
      <c r="O638" s="117"/>
      <c r="P638" s="117"/>
      <c r="Q638" s="117"/>
      <c r="R638" s="119">
        <f>SUM(R634:R637)</f>
        <v>0</v>
      </c>
      <c r="S638" s="119">
        <f>SUM(S634:S637)</f>
        <v>0</v>
      </c>
      <c r="T638" s="119">
        <f>SUM(T634:T637)</f>
        <v>0</v>
      </c>
      <c r="U638" s="119">
        <f>SUM(U634:U637)</f>
        <v>0</v>
      </c>
      <c r="V638" s="117"/>
      <c r="W638" s="117"/>
      <c r="X638" s="117"/>
      <c r="Y638" s="118">
        <f>SUM(Y634:Y637)</f>
        <v>0</v>
      </c>
      <c r="Z638" s="117"/>
      <c r="AA638" s="117"/>
      <c r="AB638" s="118">
        <f t="shared" ref="AB638:AF638" si="1189">SUM(AB634:AB637)</f>
        <v>0</v>
      </c>
      <c r="AC638" s="118">
        <f t="shared" si="1189"/>
        <v>0</v>
      </c>
      <c r="AD638" s="118">
        <f t="shared" si="1189"/>
        <v>0</v>
      </c>
      <c r="AE638" s="118">
        <f t="shared" si="1189"/>
        <v>0</v>
      </c>
      <c r="AF638" s="118">
        <f t="shared" si="1189"/>
        <v>0</v>
      </c>
      <c r="AG638" s="117"/>
      <c r="AH638" s="117"/>
      <c r="AI638" s="117"/>
      <c r="AJ638" s="119">
        <f>SUM(AJ634:AJ637)</f>
        <v>0</v>
      </c>
      <c r="AK638" s="119">
        <f t="shared" ref="AK638:AN638" si="1190">SUM(AK634:AK637)</f>
        <v>0</v>
      </c>
      <c r="AL638" s="119">
        <f t="shared" si="1190"/>
        <v>0</v>
      </c>
      <c r="AM638" s="119">
        <f t="shared" si="1190"/>
        <v>12000</v>
      </c>
      <c r="AN638" s="119">
        <f t="shared" si="1190"/>
        <v>0</v>
      </c>
      <c r="AO638" s="116"/>
      <c r="AP638" s="120"/>
      <c r="AQ638" s="121">
        <f t="shared" ref="AQ638:BA638" si="1191">SUM(AQ634:AQ637)</f>
        <v>0</v>
      </c>
      <c r="AR638" s="121">
        <f t="shared" si="1191"/>
        <v>0</v>
      </c>
      <c r="AS638" s="121">
        <f t="shared" si="1191"/>
        <v>12000</v>
      </c>
      <c r="AT638" s="121">
        <f t="shared" si="1191"/>
        <v>12000</v>
      </c>
      <c r="AU638" s="121">
        <f t="shared" si="1191"/>
        <v>12000</v>
      </c>
      <c r="AV638" s="121">
        <f t="shared" si="1191"/>
        <v>0</v>
      </c>
      <c r="AW638" s="121">
        <f t="shared" si="1191"/>
        <v>0</v>
      </c>
      <c r="AX638" s="121">
        <f t="shared" si="1191"/>
        <v>0</v>
      </c>
      <c r="AY638" s="121">
        <f t="shared" si="1191"/>
        <v>0</v>
      </c>
      <c r="AZ638" s="121">
        <f t="shared" si="1191"/>
        <v>0</v>
      </c>
      <c r="BA638" s="121">
        <f t="shared" si="1191"/>
        <v>0</v>
      </c>
    </row>
    <row r="639" spans="1:53" ht="14.1" customHeight="1" outlineLevel="2" x14ac:dyDescent="0.2">
      <c r="A639" s="68"/>
      <c r="B639" s="94"/>
      <c r="C639" s="250"/>
      <c r="D639" s="274" t="s">
        <v>516</v>
      </c>
      <c r="E639" s="96"/>
      <c r="F639" s="97"/>
      <c r="G639" s="98"/>
      <c r="H639" s="99" t="s">
        <v>536</v>
      </c>
      <c r="I639" s="100"/>
      <c r="J639" s="101"/>
      <c r="K639" s="101"/>
      <c r="L639" s="102" t="str">
        <f>IF(I639&lt;&gt;0,((VLOOKUP(I639,'1. Standard_Cost'!$B$4:$D$8,2)+VLOOKUP(I639,'1. Standard_Cost'!$B$4:$D$8,3))*J639*K639),"0")</f>
        <v>0</v>
      </c>
      <c r="M639" s="102">
        <f>L639*'1. Standard_Cost'!F238</f>
        <v>0</v>
      </c>
      <c r="N639" s="103"/>
      <c r="O639" s="103"/>
      <c r="P639" s="103"/>
      <c r="Q639" s="103"/>
      <c r="R639" s="104">
        <f>+N639*P639*'1. Standard_Cost'!$B$12</f>
        <v>0</v>
      </c>
      <c r="S639" s="104">
        <f>+N639*O639*P639*'1. Standard_Cost'!$C$12</f>
        <v>0</v>
      </c>
      <c r="T639" s="104">
        <f>+N639*P639*Q639*'1. Standard_Cost'!$D$12</f>
        <v>0</v>
      </c>
      <c r="U639" s="104">
        <f>+N639*O639*'1. Standard_Cost'!$E$12</f>
        <v>0</v>
      </c>
      <c r="V639" s="103"/>
      <c r="W639" s="103"/>
      <c r="X639" s="103"/>
      <c r="Y639" s="104">
        <f>+V639*((X639*'1. Standard_Cost'!$B$16)+(W639*X639*'1. Standard_Cost'!$C$16))</f>
        <v>0</v>
      </c>
      <c r="Z639" s="103">
        <v>10</v>
      </c>
      <c r="AA639" s="103"/>
      <c r="AB639" s="104">
        <f>+Z639*'1. Standard_Cost'!$B$20+AA639*'1. Standard_Cost'!$C$20</f>
        <v>900000</v>
      </c>
      <c r="AC639" s="105"/>
      <c r="AD639" s="106"/>
      <c r="AE639" s="104">
        <f>SUM(AD639,AC639,AB639,Y639,U639,T639,S639,R639)*'1. Standard_Cost'!B28</f>
        <v>180000</v>
      </c>
      <c r="AF639" s="104">
        <f>SUM(AD639,AE639)</f>
        <v>180000</v>
      </c>
      <c r="AG639" s="103"/>
      <c r="AH639" s="103"/>
      <c r="AI639" s="103"/>
      <c r="AJ639" s="107"/>
      <c r="AK639" s="107"/>
      <c r="AL639" s="107"/>
      <c r="AM639" s="104">
        <f>AG639*'1. Standard_Cost'!B258+'Incremental_Cost Year 2021'!AH646*'1. Standard_Cost'!C258+'Incremental_Cost Year 2021'!AI646*'1. Standard_Cost'!D258+'Incremental_Cost Year 2021'!AJ646+'Incremental_Cost Year 2021'!AL646+AK639</f>
        <v>0</v>
      </c>
      <c r="AN639" s="104">
        <f>AM639*'1. Standard_Cost'!C262</f>
        <v>0</v>
      </c>
      <c r="AO639" s="107"/>
      <c r="AQ639" s="104">
        <f t="shared" ref="AQ639:AQ642" si="1192">L639+M639</f>
        <v>0</v>
      </c>
      <c r="AR639" s="104">
        <f t="shared" ref="AR639:AR642" si="1193">AF639</f>
        <v>180000</v>
      </c>
      <c r="AS639" s="104">
        <f t="shared" ref="AS639:AS642" si="1194">AM639+AN639</f>
        <v>0</v>
      </c>
      <c r="AT639" s="104">
        <f>SUM(AQ639,AR639,AS639)</f>
        <v>180000</v>
      </c>
      <c r="AU639" s="108">
        <f t="shared" ref="AU639:AU642" si="1195">AT639</f>
        <v>180000</v>
      </c>
      <c r="AV639" s="108"/>
      <c r="AW639" s="108"/>
      <c r="AX639" s="108"/>
      <c r="AY639" s="108"/>
      <c r="AZ639" s="108"/>
      <c r="BA639" s="109">
        <f t="shared" ref="BA639:BA642" si="1196">SUM(AU639:AZ639)-AT639</f>
        <v>0</v>
      </c>
    </row>
    <row r="640" spans="1:53" ht="14.1" customHeight="1" outlineLevel="2" x14ac:dyDescent="0.2">
      <c r="A640" s="68"/>
      <c r="B640" s="94"/>
      <c r="C640" s="251"/>
      <c r="D640" s="275"/>
      <c r="E640" s="110"/>
      <c r="F640" s="110"/>
      <c r="G640" s="111"/>
      <c r="H640" s="99" t="s">
        <v>50</v>
      </c>
      <c r="I640" s="100"/>
      <c r="J640" s="101"/>
      <c r="K640" s="101"/>
      <c r="L640" s="102" t="str">
        <f>IF(I640&lt;&gt;0,((VLOOKUP(I640,'1. Standard_Cost'!$B$4:$D$8,2)+VLOOKUP(I640,'1. Standard_Cost'!$B$4:$D$8,3))*J640*K640),"0")</f>
        <v>0</v>
      </c>
      <c r="M640" s="102">
        <f>L640*'1. Standard_Cost'!F238</f>
        <v>0</v>
      </c>
      <c r="N640" s="103"/>
      <c r="O640" s="103"/>
      <c r="P640" s="103"/>
      <c r="Q640" s="103"/>
      <c r="R640" s="104">
        <f>+N640*P640*'1. Standard_Cost'!$B$12</f>
        <v>0</v>
      </c>
      <c r="S640" s="104">
        <f>+N640*O640*P640*'1. Standard_Cost'!$C$12</f>
        <v>0</v>
      </c>
      <c r="T640" s="104">
        <f>+N640*P640*Q640*'1. Standard_Cost'!$D$12</f>
        <v>0</v>
      </c>
      <c r="U640" s="104">
        <f>+N640*O640*'1. Standard_Cost'!$E$12</f>
        <v>0</v>
      </c>
      <c r="V640" s="103"/>
      <c r="W640" s="103"/>
      <c r="X640" s="103"/>
      <c r="Y640" s="104">
        <f>+V640*((X640*'1. Standard_Cost'!$B$16)+(W640*X640*'1. Standard_Cost'!$C$16))</f>
        <v>0</v>
      </c>
      <c r="Z640" s="103"/>
      <c r="AA640" s="103"/>
      <c r="AB640" s="104">
        <f>+Z640*'1. Standard_Cost'!$B$20+AA640*'1. Standard_Cost'!$C$20</f>
        <v>0</v>
      </c>
      <c r="AC640" s="105"/>
      <c r="AD640" s="106"/>
      <c r="AE640" s="104">
        <f>SUM(AD640,AC640,AB640,Y640,U640,T640,S640,R640)*'1. Standard_Cost'!B262</f>
        <v>0</v>
      </c>
      <c r="AF640" s="104">
        <f t="shared" ref="AF640:AF642" si="1197">SUM(AD640,AE640)</f>
        <v>0</v>
      </c>
      <c r="AG640" s="103"/>
      <c r="AH640" s="103">
        <v>0</v>
      </c>
      <c r="AI640" s="103">
        <v>0</v>
      </c>
      <c r="AJ640" s="107"/>
      <c r="AK640" s="107"/>
      <c r="AL640" s="107"/>
      <c r="AM640" s="104">
        <f>AG640*'1. Standard_Cost'!B258+'Incremental_Cost Year 2021'!AH647*'1. Standard_Cost'!C258+'Incremental_Cost Year 2021'!AI647*'1. Standard_Cost'!D258+'Incremental_Cost Year 2021'!AJ647+'Incremental_Cost Year 2021'!AL647+AK640</f>
        <v>0</v>
      </c>
      <c r="AN640" s="104">
        <f>AM640*'1. Standard_Cost'!C262</f>
        <v>0</v>
      </c>
      <c r="AO640" s="107"/>
      <c r="AQ640" s="104">
        <f t="shared" si="1192"/>
        <v>0</v>
      </c>
      <c r="AR640" s="104">
        <f t="shared" si="1193"/>
        <v>0</v>
      </c>
      <c r="AS640" s="104">
        <f t="shared" si="1194"/>
        <v>0</v>
      </c>
      <c r="AT640" s="104">
        <f t="shared" ref="AT640:AT642" si="1198">SUM(AQ640,AR640,AS640)</f>
        <v>0</v>
      </c>
      <c r="AU640" s="108">
        <f t="shared" si="1195"/>
        <v>0</v>
      </c>
      <c r="AV640" s="108">
        <v>0</v>
      </c>
      <c r="AW640" s="108"/>
      <c r="AX640" s="108"/>
      <c r="AY640" s="108"/>
      <c r="AZ640" s="108"/>
      <c r="BA640" s="109">
        <f t="shared" si="1196"/>
        <v>0</v>
      </c>
    </row>
    <row r="641" spans="1:53" ht="14.1" customHeight="1" outlineLevel="2" x14ac:dyDescent="0.2">
      <c r="A641" s="68"/>
      <c r="B641" s="94"/>
      <c r="C641" s="251"/>
      <c r="D641" s="275"/>
      <c r="E641" s="110"/>
      <c r="F641" s="110"/>
      <c r="G641" s="111"/>
      <c r="H641" s="99" t="s">
        <v>51</v>
      </c>
      <c r="I641" s="100"/>
      <c r="J641" s="101"/>
      <c r="K641" s="101"/>
      <c r="L641" s="102" t="str">
        <f>IF(I641&lt;&gt;0,((VLOOKUP(I641,'1. Standard_Cost'!$B$4:$D$8,2)+VLOOKUP(I641,'1. Standard_Cost'!$B$4:$D$8,3))*J641*K641),"0")</f>
        <v>0</v>
      </c>
      <c r="M641" s="102">
        <f>L641*'1. Standard_Cost'!F238</f>
        <v>0</v>
      </c>
      <c r="N641" s="103"/>
      <c r="O641" s="103"/>
      <c r="P641" s="103"/>
      <c r="Q641" s="103"/>
      <c r="R641" s="104">
        <f>+N641*P641*'1. Standard_Cost'!$B$12</f>
        <v>0</v>
      </c>
      <c r="S641" s="104">
        <f>+N641*O641*P641*'1. Standard_Cost'!$C$12</f>
        <v>0</v>
      </c>
      <c r="T641" s="104">
        <f>+N641*P641*Q641*'1. Standard_Cost'!$D$12</f>
        <v>0</v>
      </c>
      <c r="U641" s="104">
        <f>+N641*O641*'1. Standard_Cost'!$E$12</f>
        <v>0</v>
      </c>
      <c r="V641" s="103"/>
      <c r="W641" s="103"/>
      <c r="X641" s="103"/>
      <c r="Y641" s="104">
        <f>+V641*((X641*'1. Standard_Cost'!$B$16)+(W641*X641*'1. Standard_Cost'!$C$16))</f>
        <v>0</v>
      </c>
      <c r="Z641" s="103"/>
      <c r="AA641" s="103"/>
      <c r="AB641" s="104">
        <f>+Z641*'1. Standard_Cost'!$B$20+AA641*'1. Standard_Cost'!$C$20</f>
        <v>0</v>
      </c>
      <c r="AC641" s="105"/>
      <c r="AD641" s="106"/>
      <c r="AE641" s="104">
        <f>SUM(AD641,AC641,AB641,Y641,U641,T641,S641,R641)*'1. Standard_Cost'!B262</f>
        <v>0</v>
      </c>
      <c r="AF641" s="104">
        <f t="shared" si="1197"/>
        <v>0</v>
      </c>
      <c r="AG641" s="103"/>
      <c r="AH641" s="103"/>
      <c r="AI641" s="103"/>
      <c r="AJ641" s="107"/>
      <c r="AK641" s="107"/>
      <c r="AL641" s="107"/>
      <c r="AM641" s="104">
        <f>AG641*'1. Standard_Cost'!B258+'Incremental_Cost Year 2021'!AH648*'1. Standard_Cost'!C258+'Incremental_Cost Year 2021'!AI648*'1. Standard_Cost'!D258+'Incremental_Cost Year 2021'!AJ648+'Incremental_Cost Year 2021'!AL648+AK641</f>
        <v>0</v>
      </c>
      <c r="AN641" s="104">
        <f>AM641*'1. Standard_Cost'!C262</f>
        <v>0</v>
      </c>
      <c r="AO641" s="107"/>
      <c r="AQ641" s="104">
        <f t="shared" si="1192"/>
        <v>0</v>
      </c>
      <c r="AR641" s="104">
        <f t="shared" si="1193"/>
        <v>0</v>
      </c>
      <c r="AS641" s="104">
        <f t="shared" si="1194"/>
        <v>0</v>
      </c>
      <c r="AT641" s="104">
        <f t="shared" si="1198"/>
        <v>0</v>
      </c>
      <c r="AU641" s="108">
        <f t="shared" si="1195"/>
        <v>0</v>
      </c>
      <c r="AV641" s="108"/>
      <c r="AW641" s="108"/>
      <c r="AX641" s="108"/>
      <c r="AY641" s="108"/>
      <c r="AZ641" s="108"/>
      <c r="BA641" s="109">
        <f t="shared" si="1196"/>
        <v>0</v>
      </c>
    </row>
    <row r="642" spans="1:53" ht="14.1" customHeight="1" outlineLevel="2" x14ac:dyDescent="0.2">
      <c r="A642" s="68"/>
      <c r="B642" s="94"/>
      <c r="C642" s="251"/>
      <c r="D642" s="275"/>
      <c r="E642" s="110"/>
      <c r="F642" s="110"/>
      <c r="G642" s="111"/>
      <c r="H642" s="112" t="s">
        <v>179</v>
      </c>
      <c r="I642" s="100"/>
      <c r="J642" s="101"/>
      <c r="K642" s="101"/>
      <c r="L642" s="102" t="str">
        <f>IF(I642&lt;&gt;0,((VLOOKUP(I642,'1. Standard_Cost'!$B$4:$D$8,2)+VLOOKUP(I642,'1. Standard_Cost'!$B$4:$D$8,3))*J642*K642),"0")</f>
        <v>0</v>
      </c>
      <c r="M642" s="102">
        <f>L642*'1. Standard_Cost'!F238</f>
        <v>0</v>
      </c>
      <c r="N642" s="103"/>
      <c r="O642" s="103"/>
      <c r="P642" s="103"/>
      <c r="Q642" s="103"/>
      <c r="R642" s="104">
        <f>+N642*P642*'1. Standard_Cost'!$B$12</f>
        <v>0</v>
      </c>
      <c r="S642" s="104">
        <f>+N642*O642*P642*'1. Standard_Cost'!$C$12</f>
        <v>0</v>
      </c>
      <c r="T642" s="104">
        <f>+N642*P642*Q642*'1. Standard_Cost'!$D$12</f>
        <v>0</v>
      </c>
      <c r="U642" s="104">
        <f>+N642*O642*'1. Standard_Cost'!$E$12</f>
        <v>0</v>
      </c>
      <c r="V642" s="103"/>
      <c r="W642" s="103"/>
      <c r="X642" s="103"/>
      <c r="Y642" s="104">
        <f>+V642*((X642*'1. Standard_Cost'!$B$16)+(W642*X642*'1. Standard_Cost'!$C$16))</f>
        <v>0</v>
      </c>
      <c r="Z642" s="103"/>
      <c r="AA642" s="103"/>
      <c r="AB642" s="104">
        <f>+Z642*'1. Standard_Cost'!$B$20+AA642*'1. Standard_Cost'!$C$20</f>
        <v>0</v>
      </c>
      <c r="AC642" s="105"/>
      <c r="AD642" s="106"/>
      <c r="AE642" s="104">
        <f>SUM(AD642,AC642,AB642,Y642,U642,T642,S642,R642)*'1. Standard_Cost'!B262</f>
        <v>0</v>
      </c>
      <c r="AF642" s="104">
        <f t="shared" si="1197"/>
        <v>0</v>
      </c>
      <c r="AG642" s="103"/>
      <c r="AH642" s="103"/>
      <c r="AI642" s="103"/>
      <c r="AJ642" s="107"/>
      <c r="AK642" s="107"/>
      <c r="AL642" s="107"/>
      <c r="AM642" s="104">
        <f>AG642*'1. Standard_Cost'!B258+'Incremental_Cost Year 2021'!AH649*'1. Standard_Cost'!C258+'Incremental_Cost Year 2021'!AI649*'1. Standard_Cost'!D258+'Incremental_Cost Year 2021'!AJ649+'Incremental_Cost Year 2021'!AL649+AK642</f>
        <v>0</v>
      </c>
      <c r="AN642" s="104">
        <f>AM642*'1. Standard_Cost'!C262</f>
        <v>0</v>
      </c>
      <c r="AO642" s="107"/>
      <c r="AQ642" s="104">
        <f t="shared" si="1192"/>
        <v>0</v>
      </c>
      <c r="AR642" s="104">
        <f t="shared" si="1193"/>
        <v>0</v>
      </c>
      <c r="AS642" s="104">
        <f t="shared" si="1194"/>
        <v>0</v>
      </c>
      <c r="AT642" s="104">
        <f t="shared" si="1198"/>
        <v>0</v>
      </c>
      <c r="AU642" s="108">
        <f t="shared" si="1195"/>
        <v>0</v>
      </c>
      <c r="AV642" s="108"/>
      <c r="AW642" s="108"/>
      <c r="AX642" s="108"/>
      <c r="AY642" s="108"/>
      <c r="AZ642" s="108"/>
      <c r="BA642" s="109">
        <f t="shared" si="1196"/>
        <v>0</v>
      </c>
    </row>
    <row r="643" spans="1:53" ht="25.35" customHeight="1" outlineLevel="1" x14ac:dyDescent="0.2">
      <c r="A643" s="68"/>
      <c r="B643" s="94"/>
      <c r="C643" s="251"/>
      <c r="D643" s="276"/>
      <c r="E643" s="113" t="s">
        <v>819</v>
      </c>
      <c r="F643" s="114" t="s">
        <v>154</v>
      </c>
      <c r="G643" s="115" t="s">
        <v>155</v>
      </c>
      <c r="H643" s="140" t="s">
        <v>399</v>
      </c>
      <c r="I643" s="117"/>
      <c r="J643" s="117"/>
      <c r="K643" s="117"/>
      <c r="L643" s="118">
        <f>SUM(L639:L642)</f>
        <v>0</v>
      </c>
      <c r="M643" s="118">
        <f>SUM(M639:M642)</f>
        <v>0</v>
      </c>
      <c r="N643" s="117"/>
      <c r="O643" s="117"/>
      <c r="P643" s="117"/>
      <c r="Q643" s="117"/>
      <c r="R643" s="119">
        <f>SUM(R639:R642)</f>
        <v>0</v>
      </c>
      <c r="S643" s="119">
        <f>SUM(S639:S642)</f>
        <v>0</v>
      </c>
      <c r="T643" s="119">
        <f>SUM(T639:T642)</f>
        <v>0</v>
      </c>
      <c r="U643" s="119">
        <f>SUM(U639:U642)</f>
        <v>0</v>
      </c>
      <c r="V643" s="117"/>
      <c r="W643" s="117"/>
      <c r="X643" s="117"/>
      <c r="Y643" s="118">
        <f>SUM(Y639:Y642)</f>
        <v>0</v>
      </c>
      <c r="Z643" s="117"/>
      <c r="AA643" s="117"/>
      <c r="AB643" s="118">
        <f t="shared" ref="AB643:AF643" si="1199">SUM(AB639:AB642)</f>
        <v>900000</v>
      </c>
      <c r="AC643" s="118">
        <f t="shared" si="1199"/>
        <v>0</v>
      </c>
      <c r="AD643" s="118">
        <f t="shared" si="1199"/>
        <v>0</v>
      </c>
      <c r="AE643" s="118">
        <f t="shared" si="1199"/>
        <v>180000</v>
      </c>
      <c r="AF643" s="118">
        <f t="shared" si="1199"/>
        <v>180000</v>
      </c>
      <c r="AG643" s="117"/>
      <c r="AH643" s="117"/>
      <c r="AI643" s="117"/>
      <c r="AJ643" s="119">
        <f>SUM(AJ639:AJ642)</f>
        <v>0</v>
      </c>
      <c r="AK643" s="119">
        <f t="shared" ref="AK643:AN643" si="1200">SUM(AK639:AK642)</f>
        <v>0</v>
      </c>
      <c r="AL643" s="119">
        <f t="shared" si="1200"/>
        <v>0</v>
      </c>
      <c r="AM643" s="119">
        <f t="shared" si="1200"/>
        <v>0</v>
      </c>
      <c r="AN643" s="119">
        <f t="shared" si="1200"/>
        <v>0</v>
      </c>
      <c r="AO643" s="116"/>
      <c r="AP643" s="120"/>
      <c r="AQ643" s="118">
        <f t="shared" ref="AQ643:BA643" si="1201">SUM(AQ639:AQ642)</f>
        <v>0</v>
      </c>
      <c r="AR643" s="118">
        <f t="shared" si="1201"/>
        <v>180000</v>
      </c>
      <c r="AS643" s="118">
        <f t="shared" si="1201"/>
        <v>0</v>
      </c>
      <c r="AT643" s="118">
        <f t="shared" si="1201"/>
        <v>180000</v>
      </c>
      <c r="AU643" s="118">
        <f t="shared" si="1201"/>
        <v>180000</v>
      </c>
      <c r="AV643" s="118">
        <f t="shared" si="1201"/>
        <v>0</v>
      </c>
      <c r="AW643" s="118">
        <f t="shared" si="1201"/>
        <v>0</v>
      </c>
      <c r="AX643" s="118">
        <f t="shared" si="1201"/>
        <v>0</v>
      </c>
      <c r="AY643" s="118">
        <f t="shared" si="1201"/>
        <v>0</v>
      </c>
      <c r="AZ643" s="118">
        <f t="shared" si="1201"/>
        <v>0</v>
      </c>
      <c r="BA643" s="118">
        <f t="shared" si="1201"/>
        <v>0</v>
      </c>
    </row>
    <row r="644" spans="1:53" ht="14.1" customHeight="1" outlineLevel="2" x14ac:dyDescent="0.2">
      <c r="A644" s="68"/>
      <c r="B644" s="94"/>
      <c r="C644" s="251"/>
      <c r="D644" s="274" t="s">
        <v>516</v>
      </c>
      <c r="E644" s="96"/>
      <c r="F644" s="97"/>
      <c r="G644" s="98"/>
      <c r="H644" s="99" t="s">
        <v>49</v>
      </c>
      <c r="I644" s="100"/>
      <c r="J644" s="101"/>
      <c r="K644" s="101"/>
      <c r="L644" s="102" t="str">
        <f>IF(I644&lt;&gt;0,((VLOOKUP(I644,'1. Standard_Cost'!$B$4:$D$8,2)+VLOOKUP(I644,'1. Standard_Cost'!$B$4:$D$8,3))*J644*K644),"0")</f>
        <v>0</v>
      </c>
      <c r="M644" s="102">
        <f>L644*'1. Standard_Cost'!F238</f>
        <v>0</v>
      </c>
      <c r="N644" s="103"/>
      <c r="O644" s="103"/>
      <c r="P644" s="103"/>
      <c r="Q644" s="103"/>
      <c r="R644" s="104">
        <f>+N644*P644*'1. Standard_Cost'!$B$12</f>
        <v>0</v>
      </c>
      <c r="S644" s="104">
        <f>+N644*O644*P644*'1. Standard_Cost'!$C$12</f>
        <v>0</v>
      </c>
      <c r="T644" s="104">
        <f>+N644*P644*Q644*'1. Standard_Cost'!$D$12</f>
        <v>0</v>
      </c>
      <c r="U644" s="104">
        <f>+N644*O644*'1. Standard_Cost'!$E$12</f>
        <v>0</v>
      </c>
      <c r="V644" s="103"/>
      <c r="W644" s="103"/>
      <c r="X644" s="103"/>
      <c r="Y644" s="104">
        <f>+V644*((X644*'1. Standard_Cost'!$B$16)+(W644*X644*'1. Standard_Cost'!$C$16))</f>
        <v>0</v>
      </c>
      <c r="Z644" s="103"/>
      <c r="AA644" s="103"/>
      <c r="AB644" s="104">
        <f>+Z644*'1. Standard_Cost'!$B$20+AA644*'1. Standard_Cost'!$C$20</f>
        <v>0</v>
      </c>
      <c r="AC644" s="105"/>
      <c r="AD644" s="106"/>
      <c r="AE644" s="104">
        <f>SUM(AD644,AC644,AB644,Y644,U644,T644,S644,R644)*'1. Standard_Cost'!B262</f>
        <v>0</v>
      </c>
      <c r="AF644" s="104">
        <f>SUM(AD644,AE644)</f>
        <v>0</v>
      </c>
      <c r="AG644" s="103"/>
      <c r="AH644" s="103"/>
      <c r="AI644" s="103"/>
      <c r="AJ644" s="107"/>
      <c r="AK644" s="107"/>
      <c r="AL644" s="107"/>
      <c r="AM644" s="104">
        <f>AG644*'1. Standard_Cost'!B258+'Incremental_Cost Year 2021'!AH651*'1. Standard_Cost'!C258+'Incremental_Cost Year 2021'!AI651*'1. Standard_Cost'!D258+'Incremental_Cost Year 2021'!AJ651+'Incremental_Cost Year 2021'!AL651+AK644</f>
        <v>0</v>
      </c>
      <c r="AN644" s="104">
        <f>AM644*'1. Standard_Cost'!C262</f>
        <v>0</v>
      </c>
      <c r="AO644" s="107"/>
      <c r="AQ644" s="104">
        <f t="shared" ref="AQ644:AQ647" si="1202">L644+M644</f>
        <v>0</v>
      </c>
      <c r="AR644" s="104">
        <f t="shared" ref="AR644:AR647" si="1203">AF644</f>
        <v>0</v>
      </c>
      <c r="AS644" s="104">
        <f t="shared" ref="AS644:AS647" si="1204">AM644+AN644</f>
        <v>0</v>
      </c>
      <c r="AT644" s="104">
        <f>SUM(AQ644,AR644,AS644)</f>
        <v>0</v>
      </c>
      <c r="AU644" s="108">
        <f t="shared" ref="AU644:AU647" si="1205">AT644</f>
        <v>0</v>
      </c>
      <c r="AV644" s="108"/>
      <c r="AW644" s="108"/>
      <c r="AX644" s="108"/>
      <c r="AY644" s="108"/>
      <c r="AZ644" s="108"/>
      <c r="BA644" s="109">
        <f t="shared" ref="BA644:BA647" si="1206">SUM(AU644:AZ644)-AT644</f>
        <v>0</v>
      </c>
    </row>
    <row r="645" spans="1:53" ht="14.1" customHeight="1" outlineLevel="2" x14ac:dyDescent="0.2">
      <c r="A645" s="68"/>
      <c r="B645" s="94"/>
      <c r="C645" s="251"/>
      <c r="D645" s="275"/>
      <c r="E645" s="110"/>
      <c r="F645" s="110"/>
      <c r="G645" s="111"/>
      <c r="H645" s="99" t="s">
        <v>50</v>
      </c>
      <c r="I645" s="100"/>
      <c r="J645" s="101"/>
      <c r="K645" s="101"/>
      <c r="L645" s="102" t="str">
        <f>IF(I645&lt;&gt;0,((VLOOKUP(I645,'1. Standard_Cost'!$B$4:$D$8,2)+VLOOKUP(I645,'1. Standard_Cost'!$B$4:$D$8,3))*J645*K645),"0")</f>
        <v>0</v>
      </c>
      <c r="M645" s="102">
        <f>L645*'1. Standard_Cost'!F238</f>
        <v>0</v>
      </c>
      <c r="N645" s="103"/>
      <c r="O645" s="103"/>
      <c r="P645" s="103"/>
      <c r="Q645" s="103"/>
      <c r="R645" s="104">
        <f>+N645*P645*'1. Standard_Cost'!$B$12</f>
        <v>0</v>
      </c>
      <c r="S645" s="104">
        <f>+N645*O645*P645*'1. Standard_Cost'!$C$12</f>
        <v>0</v>
      </c>
      <c r="T645" s="104">
        <f>+N645*P645*Q645*'1. Standard_Cost'!$D$12</f>
        <v>0</v>
      </c>
      <c r="U645" s="104">
        <f>+N645*O645*'1. Standard_Cost'!$E$12</f>
        <v>0</v>
      </c>
      <c r="V645" s="103"/>
      <c r="W645" s="103"/>
      <c r="X645" s="103"/>
      <c r="Y645" s="104">
        <f>+V645*((X645*'1. Standard_Cost'!$B$16)+(W645*X645*'1. Standard_Cost'!$C$16))</f>
        <v>0</v>
      </c>
      <c r="Z645" s="103"/>
      <c r="AA645" s="103"/>
      <c r="AB645" s="104">
        <f>+Z645*'1. Standard_Cost'!$B$20+AA645*'1. Standard_Cost'!$C$20</f>
        <v>0</v>
      </c>
      <c r="AC645" s="105"/>
      <c r="AD645" s="106"/>
      <c r="AE645" s="104">
        <f>SUM(AD645,AC645,AB645,Y645,U645,T645,S645,R645)*'1. Standard_Cost'!B262</f>
        <v>0</v>
      </c>
      <c r="AF645" s="104">
        <f t="shared" ref="AF645:AF647" si="1207">SUM(AD645,AE645)</f>
        <v>0</v>
      </c>
      <c r="AG645" s="103"/>
      <c r="AH645" s="103">
        <v>0</v>
      </c>
      <c r="AI645" s="103">
        <v>0</v>
      </c>
      <c r="AJ645" s="107"/>
      <c r="AK645" s="107"/>
      <c r="AL645" s="107"/>
      <c r="AM645" s="104">
        <f>AG645*'1. Standard_Cost'!B258+'Incremental_Cost Year 2021'!AH652*'1. Standard_Cost'!C258+'Incremental_Cost Year 2021'!AI652*'1. Standard_Cost'!D258+'Incremental_Cost Year 2021'!AJ652+'Incremental_Cost Year 2021'!AL652+AK645</f>
        <v>0</v>
      </c>
      <c r="AN645" s="104">
        <f>AM645*'1. Standard_Cost'!C262</f>
        <v>0</v>
      </c>
      <c r="AO645" s="107"/>
      <c r="AQ645" s="104">
        <f t="shared" si="1202"/>
        <v>0</v>
      </c>
      <c r="AR645" s="104">
        <f t="shared" si="1203"/>
        <v>0</v>
      </c>
      <c r="AS645" s="104">
        <f t="shared" si="1204"/>
        <v>0</v>
      </c>
      <c r="AT645" s="104">
        <f t="shared" ref="AT645:AT647" si="1208">SUM(AQ645,AR645,AS645)</f>
        <v>0</v>
      </c>
      <c r="AU645" s="108">
        <f t="shared" si="1205"/>
        <v>0</v>
      </c>
      <c r="AV645" s="108">
        <v>0</v>
      </c>
      <c r="AW645" s="108"/>
      <c r="AX645" s="108"/>
      <c r="AY645" s="108"/>
      <c r="AZ645" s="108"/>
      <c r="BA645" s="109">
        <f t="shared" si="1206"/>
        <v>0</v>
      </c>
    </row>
    <row r="646" spans="1:53" ht="14.1" customHeight="1" outlineLevel="2" x14ac:dyDescent="0.2">
      <c r="A646" s="68"/>
      <c r="B646" s="94"/>
      <c r="C646" s="251"/>
      <c r="D646" s="275"/>
      <c r="E646" s="110"/>
      <c r="F646" s="110"/>
      <c r="G646" s="111"/>
      <c r="H646" s="99" t="s">
        <v>51</v>
      </c>
      <c r="I646" s="100"/>
      <c r="J646" s="101"/>
      <c r="K646" s="101"/>
      <c r="L646" s="102" t="str">
        <f>IF(I646&lt;&gt;0,((VLOOKUP(I646,'1. Standard_Cost'!$B$4:$D$8,2)+VLOOKUP(I646,'1. Standard_Cost'!$B$4:$D$8,3))*J646*K646),"0")</f>
        <v>0</v>
      </c>
      <c r="M646" s="102">
        <f>L646*'1. Standard_Cost'!F238</f>
        <v>0</v>
      </c>
      <c r="N646" s="103"/>
      <c r="O646" s="103"/>
      <c r="P646" s="103"/>
      <c r="Q646" s="103"/>
      <c r="R646" s="104">
        <f>+N646*P646*'1. Standard_Cost'!$B$12</f>
        <v>0</v>
      </c>
      <c r="S646" s="104">
        <f>+N646*O646*P646*'1. Standard_Cost'!$C$12</f>
        <v>0</v>
      </c>
      <c r="T646" s="104">
        <f>+N646*P646*Q646*'1. Standard_Cost'!$D$12</f>
        <v>0</v>
      </c>
      <c r="U646" s="104">
        <f>+N646*O646*'1. Standard_Cost'!$E$12</f>
        <v>0</v>
      </c>
      <c r="V646" s="103"/>
      <c r="W646" s="103"/>
      <c r="X646" s="103"/>
      <c r="Y646" s="104">
        <f>+V646*((X646*'1. Standard_Cost'!$B$16)+(W646*X646*'1. Standard_Cost'!$C$16))</f>
        <v>0</v>
      </c>
      <c r="Z646" s="103"/>
      <c r="AA646" s="103"/>
      <c r="AB646" s="104">
        <f>+Z646*'1. Standard_Cost'!$B$20+AA646*'1. Standard_Cost'!$C$20</f>
        <v>0</v>
      </c>
      <c r="AC646" s="105"/>
      <c r="AD646" s="106"/>
      <c r="AE646" s="104">
        <f>SUM(AD646,AC646,AB646,Y646,U646,T646,S646,R646)*'1. Standard_Cost'!B262</f>
        <v>0</v>
      </c>
      <c r="AF646" s="104">
        <f t="shared" si="1207"/>
        <v>0</v>
      </c>
      <c r="AG646" s="103"/>
      <c r="AH646" s="103"/>
      <c r="AI646" s="103"/>
      <c r="AJ646" s="107"/>
      <c r="AK646" s="107"/>
      <c r="AL646" s="107"/>
      <c r="AM646" s="104">
        <f>AG646*'1. Standard_Cost'!B258+'Incremental_Cost Year 2021'!AH653*'1. Standard_Cost'!C258+'Incremental_Cost Year 2021'!AI653*'1. Standard_Cost'!D258+'Incremental_Cost Year 2021'!AJ653+'Incremental_Cost Year 2021'!AL653+AK646</f>
        <v>0</v>
      </c>
      <c r="AN646" s="104">
        <f>AM646*'1. Standard_Cost'!C262</f>
        <v>0</v>
      </c>
      <c r="AO646" s="107"/>
      <c r="AQ646" s="104">
        <f t="shared" si="1202"/>
        <v>0</v>
      </c>
      <c r="AR646" s="104">
        <f t="shared" si="1203"/>
        <v>0</v>
      </c>
      <c r="AS646" s="104">
        <f t="shared" si="1204"/>
        <v>0</v>
      </c>
      <c r="AT646" s="104">
        <f t="shared" si="1208"/>
        <v>0</v>
      </c>
      <c r="AU646" s="108">
        <f t="shared" si="1205"/>
        <v>0</v>
      </c>
      <c r="AV646" s="108"/>
      <c r="AW646" s="108"/>
      <c r="AX646" s="108"/>
      <c r="AY646" s="108"/>
      <c r="AZ646" s="108"/>
      <c r="BA646" s="109">
        <f t="shared" si="1206"/>
        <v>0</v>
      </c>
    </row>
    <row r="647" spans="1:53" ht="14.1" customHeight="1" outlineLevel="2" x14ac:dyDescent="0.2">
      <c r="A647" s="68"/>
      <c r="B647" s="94"/>
      <c r="C647" s="251"/>
      <c r="D647" s="275"/>
      <c r="E647" s="110"/>
      <c r="F647" s="110"/>
      <c r="G647" s="111"/>
      <c r="H647" s="112" t="s">
        <v>179</v>
      </c>
      <c r="I647" s="100"/>
      <c r="J647" s="101"/>
      <c r="K647" s="101"/>
      <c r="L647" s="102" t="str">
        <f>IF(I647&lt;&gt;0,((VLOOKUP(I647,'1. Standard_Cost'!$B$4:$D$8,2)+VLOOKUP(I647,'1. Standard_Cost'!$B$4:$D$8,3))*J647*K647),"0")</f>
        <v>0</v>
      </c>
      <c r="M647" s="102">
        <f>L647*'1. Standard_Cost'!F238</f>
        <v>0</v>
      </c>
      <c r="N647" s="103"/>
      <c r="O647" s="103"/>
      <c r="P647" s="103"/>
      <c r="Q647" s="103"/>
      <c r="R647" s="104">
        <f>+N647*P647*'1. Standard_Cost'!$B$12</f>
        <v>0</v>
      </c>
      <c r="S647" s="104">
        <f>+N647*O647*P647*'1. Standard_Cost'!$C$12</f>
        <v>0</v>
      </c>
      <c r="T647" s="104">
        <f>+N647*P647*Q647*'1. Standard_Cost'!$D$12</f>
        <v>0</v>
      </c>
      <c r="U647" s="104">
        <f>+N647*O647*'1. Standard_Cost'!$E$12</f>
        <v>0</v>
      </c>
      <c r="V647" s="103"/>
      <c r="W647" s="103"/>
      <c r="X647" s="103"/>
      <c r="Y647" s="104">
        <f>+V647*((X647*'1. Standard_Cost'!$B$16)+(W647*X647*'1. Standard_Cost'!$C$16))</f>
        <v>0</v>
      </c>
      <c r="Z647" s="103"/>
      <c r="AA647" s="103"/>
      <c r="AB647" s="104">
        <f>+Z647*'1. Standard_Cost'!$B$20+AA647*'1. Standard_Cost'!$C$20</f>
        <v>0</v>
      </c>
      <c r="AC647" s="105"/>
      <c r="AD647" s="106"/>
      <c r="AE647" s="104">
        <f>SUM(AD647,AC647,AB647,Y647,U647,T647,S647,R647)*'1. Standard_Cost'!B262</f>
        <v>0</v>
      </c>
      <c r="AF647" s="104">
        <f t="shared" si="1207"/>
        <v>0</v>
      </c>
      <c r="AG647" s="103"/>
      <c r="AH647" s="103"/>
      <c r="AI647" s="103"/>
      <c r="AJ647" s="107"/>
      <c r="AK647" s="107"/>
      <c r="AL647" s="107"/>
      <c r="AM647" s="104">
        <f>AG647*'1. Standard_Cost'!B258+'Incremental_Cost Year 2021'!AH654*'1. Standard_Cost'!C258+'Incremental_Cost Year 2021'!AI654*'1. Standard_Cost'!D258+'Incremental_Cost Year 2021'!AJ654+'Incremental_Cost Year 2021'!AL654+AK647</f>
        <v>0</v>
      </c>
      <c r="AN647" s="104">
        <f>AM647*'1. Standard_Cost'!C262</f>
        <v>0</v>
      </c>
      <c r="AO647" s="107"/>
      <c r="AQ647" s="104">
        <f t="shared" si="1202"/>
        <v>0</v>
      </c>
      <c r="AR647" s="104">
        <f t="shared" si="1203"/>
        <v>0</v>
      </c>
      <c r="AS647" s="104">
        <f t="shared" si="1204"/>
        <v>0</v>
      </c>
      <c r="AT647" s="104">
        <f t="shared" si="1208"/>
        <v>0</v>
      </c>
      <c r="AU647" s="108">
        <f t="shared" si="1205"/>
        <v>0</v>
      </c>
      <c r="AV647" s="108"/>
      <c r="AW647" s="108"/>
      <c r="AX647" s="108"/>
      <c r="AY647" s="108"/>
      <c r="AZ647" s="108"/>
      <c r="BA647" s="109">
        <f t="shared" si="1206"/>
        <v>0</v>
      </c>
    </row>
    <row r="648" spans="1:53" ht="25.7" customHeight="1" outlineLevel="1" x14ac:dyDescent="0.2">
      <c r="A648" s="68"/>
      <c r="B648" s="94"/>
      <c r="C648" s="251"/>
      <c r="D648" s="276"/>
      <c r="E648" s="113" t="s">
        <v>400</v>
      </c>
      <c r="F648" s="114" t="s">
        <v>154</v>
      </c>
      <c r="G648" s="115" t="s">
        <v>155</v>
      </c>
      <c r="H648" s="122" t="s">
        <v>401</v>
      </c>
      <c r="I648" s="117"/>
      <c r="J648" s="117"/>
      <c r="K648" s="117"/>
      <c r="L648" s="118">
        <f>SUM(L644:L647)</f>
        <v>0</v>
      </c>
      <c r="M648" s="118">
        <f>SUM(M644:M647)</f>
        <v>0</v>
      </c>
      <c r="N648" s="117"/>
      <c r="O648" s="117"/>
      <c r="P648" s="117"/>
      <c r="Q648" s="117"/>
      <c r="R648" s="119">
        <f>SUM(R644:R647)</f>
        <v>0</v>
      </c>
      <c r="S648" s="119">
        <f>SUM(S644:S647)</f>
        <v>0</v>
      </c>
      <c r="T648" s="119">
        <f>SUM(T644:T647)</f>
        <v>0</v>
      </c>
      <c r="U648" s="119">
        <f>SUM(U644:U647)</f>
        <v>0</v>
      </c>
      <c r="V648" s="117"/>
      <c r="W648" s="117"/>
      <c r="X648" s="117"/>
      <c r="Y648" s="118">
        <f>SUM(Y644:Y647)</f>
        <v>0</v>
      </c>
      <c r="Z648" s="117"/>
      <c r="AA648" s="117"/>
      <c r="AB648" s="118">
        <f t="shared" ref="AB648:AF648" si="1209">SUM(AB644:AB647)</f>
        <v>0</v>
      </c>
      <c r="AC648" s="118">
        <f t="shared" si="1209"/>
        <v>0</v>
      </c>
      <c r="AD648" s="118">
        <f t="shared" si="1209"/>
        <v>0</v>
      </c>
      <c r="AE648" s="118">
        <f t="shared" si="1209"/>
        <v>0</v>
      </c>
      <c r="AF648" s="118">
        <f t="shared" si="1209"/>
        <v>0</v>
      </c>
      <c r="AG648" s="117"/>
      <c r="AH648" s="117"/>
      <c r="AI648" s="117"/>
      <c r="AJ648" s="119">
        <f>SUM(AJ644:AJ647)</f>
        <v>0</v>
      </c>
      <c r="AK648" s="119">
        <f t="shared" ref="AK648:AN648" si="1210">SUM(AK644:AK647)</f>
        <v>0</v>
      </c>
      <c r="AL648" s="119">
        <f t="shared" si="1210"/>
        <v>0</v>
      </c>
      <c r="AM648" s="119">
        <f t="shared" si="1210"/>
        <v>0</v>
      </c>
      <c r="AN648" s="119">
        <f t="shared" si="1210"/>
        <v>0</v>
      </c>
      <c r="AO648" s="116"/>
      <c r="AP648" s="120"/>
      <c r="AQ648" s="121">
        <f t="shared" ref="AQ648:BA648" si="1211">SUM(AQ644:AQ647)</f>
        <v>0</v>
      </c>
      <c r="AR648" s="121">
        <f t="shared" si="1211"/>
        <v>0</v>
      </c>
      <c r="AS648" s="121">
        <f t="shared" si="1211"/>
        <v>0</v>
      </c>
      <c r="AT648" s="121">
        <f t="shared" si="1211"/>
        <v>0</v>
      </c>
      <c r="AU648" s="121">
        <f t="shared" si="1211"/>
        <v>0</v>
      </c>
      <c r="AV648" s="121">
        <f t="shared" si="1211"/>
        <v>0</v>
      </c>
      <c r="AW648" s="121">
        <f t="shared" si="1211"/>
        <v>0</v>
      </c>
      <c r="AX648" s="121">
        <f t="shared" si="1211"/>
        <v>0</v>
      </c>
      <c r="AY648" s="121">
        <f t="shared" si="1211"/>
        <v>0</v>
      </c>
      <c r="AZ648" s="121">
        <f t="shared" si="1211"/>
        <v>0</v>
      </c>
      <c r="BA648" s="121">
        <f t="shared" si="1211"/>
        <v>0</v>
      </c>
    </row>
    <row r="649" spans="1:53" ht="14.1" customHeight="1" outlineLevel="2" x14ac:dyDescent="0.2">
      <c r="A649" s="68"/>
      <c r="B649" s="94"/>
      <c r="C649" s="251"/>
      <c r="D649" s="274" t="s">
        <v>516</v>
      </c>
      <c r="E649" s="96"/>
      <c r="F649" s="97"/>
      <c r="G649" s="98"/>
      <c r="H649" s="99" t="s">
        <v>49</v>
      </c>
      <c r="I649" s="100"/>
      <c r="J649" s="101"/>
      <c r="K649" s="101"/>
      <c r="L649" s="102" t="str">
        <f>IF(I649&lt;&gt;0,((VLOOKUP(I649,'1. Standard_Cost'!$B$4:$D$8,2)+VLOOKUP(I649,'1. Standard_Cost'!$B$4:$D$8,3))*J649*K649),"0")</f>
        <v>0</v>
      </c>
      <c r="M649" s="102">
        <f>L649*'1. Standard_Cost'!F238</f>
        <v>0</v>
      </c>
      <c r="N649" s="103"/>
      <c r="O649" s="103"/>
      <c r="P649" s="103"/>
      <c r="Q649" s="103"/>
      <c r="R649" s="104">
        <f>+N649*P649*'1. Standard_Cost'!$B$12</f>
        <v>0</v>
      </c>
      <c r="S649" s="104">
        <f>+N649*O649*P649*'1. Standard_Cost'!$C$12</f>
        <v>0</v>
      </c>
      <c r="T649" s="104">
        <f>+N649*P649*Q649*'1. Standard_Cost'!$D$12</f>
        <v>0</v>
      </c>
      <c r="U649" s="104">
        <f>+N649*O649*'1. Standard_Cost'!$E$12</f>
        <v>0</v>
      </c>
      <c r="V649" s="103"/>
      <c r="W649" s="103"/>
      <c r="X649" s="103"/>
      <c r="Y649" s="104">
        <f>+V649*((X649*'1. Standard_Cost'!$B$16)+(W649*X649*'1. Standard_Cost'!$C$16))</f>
        <v>0</v>
      </c>
      <c r="Z649" s="103"/>
      <c r="AA649" s="103"/>
      <c r="AB649" s="104">
        <f>+Z649*'1. Standard_Cost'!$B$20+AA649*'1. Standard_Cost'!$C$20</f>
        <v>0</v>
      </c>
      <c r="AC649" s="105"/>
      <c r="AD649" s="106"/>
      <c r="AE649" s="104">
        <f>SUM(AD649,AC649,AB649,Y649,U649,T649,S649,R649)*'1. Standard_Cost'!B262</f>
        <v>0</v>
      </c>
      <c r="AF649" s="104">
        <f>SUM(AD649,AE649)</f>
        <v>0</v>
      </c>
      <c r="AG649" s="103"/>
      <c r="AH649" s="103"/>
      <c r="AI649" s="103"/>
      <c r="AJ649" s="107"/>
      <c r="AK649" s="107"/>
      <c r="AL649" s="107"/>
      <c r="AM649" s="104">
        <f>AG649*'1. Standard_Cost'!B258+'Incremental_Cost Year 2021'!AH656*'1. Standard_Cost'!C258+'Incremental_Cost Year 2021'!AI656*'1. Standard_Cost'!D258+'Incremental_Cost Year 2021'!AJ656+'Incremental_Cost Year 2021'!AL656+AK649</f>
        <v>0</v>
      </c>
      <c r="AN649" s="104">
        <f>AM649*'1. Standard_Cost'!C262</f>
        <v>0</v>
      </c>
      <c r="AO649" s="107"/>
      <c r="AQ649" s="104">
        <f t="shared" ref="AQ649:AQ652" si="1212">L649+M649</f>
        <v>0</v>
      </c>
      <c r="AR649" s="104">
        <f t="shared" ref="AR649:AR652" si="1213">AF649</f>
        <v>0</v>
      </c>
      <c r="AS649" s="104">
        <f t="shared" ref="AS649:AS652" si="1214">AM649+AN649</f>
        <v>0</v>
      </c>
      <c r="AT649" s="104">
        <f>SUM(AQ649,AR649,AS649)</f>
        <v>0</v>
      </c>
      <c r="AU649" s="108">
        <f t="shared" ref="AU649:AU652" si="1215">AT649</f>
        <v>0</v>
      </c>
      <c r="AV649" s="108"/>
      <c r="AW649" s="108"/>
      <c r="AX649" s="108"/>
      <c r="AY649" s="108"/>
      <c r="AZ649" s="108"/>
      <c r="BA649" s="109">
        <f t="shared" ref="BA649:BA652" si="1216">SUM(AU649:AZ649)-AT649</f>
        <v>0</v>
      </c>
    </row>
    <row r="650" spans="1:53" ht="14.1" customHeight="1" outlineLevel="2" x14ac:dyDescent="0.2">
      <c r="A650" s="68"/>
      <c r="B650" s="94"/>
      <c r="C650" s="251"/>
      <c r="D650" s="275"/>
      <c r="E650" s="110"/>
      <c r="F650" s="110"/>
      <c r="G650" s="111"/>
      <c r="H650" s="99" t="s">
        <v>50</v>
      </c>
      <c r="I650" s="100"/>
      <c r="J650" s="101"/>
      <c r="K650" s="101"/>
      <c r="L650" s="102" t="str">
        <f>IF(I650&lt;&gt;0,((VLOOKUP(I650,'1. Standard_Cost'!$B$4:$D$8,2)+VLOOKUP(I650,'1. Standard_Cost'!$B$4:$D$8,3))*J650*K650),"0")</f>
        <v>0</v>
      </c>
      <c r="M650" s="102">
        <f>L650*'1. Standard_Cost'!F238</f>
        <v>0</v>
      </c>
      <c r="N650" s="103"/>
      <c r="O650" s="103"/>
      <c r="P650" s="103"/>
      <c r="Q650" s="103"/>
      <c r="R650" s="104">
        <f>+N650*P650*'1. Standard_Cost'!$B$12</f>
        <v>0</v>
      </c>
      <c r="S650" s="104">
        <f>+N650*O650*P650*'1. Standard_Cost'!$C$12</f>
        <v>0</v>
      </c>
      <c r="T650" s="104">
        <f>+N650*P650*Q650*'1. Standard_Cost'!$D$12</f>
        <v>0</v>
      </c>
      <c r="U650" s="104">
        <f>+N650*O650*'1. Standard_Cost'!$E$12</f>
        <v>0</v>
      </c>
      <c r="V650" s="103"/>
      <c r="W650" s="103"/>
      <c r="X650" s="103"/>
      <c r="Y650" s="104">
        <f>+V650*((X650*'1. Standard_Cost'!$B$16)+(W650*X650*'1. Standard_Cost'!$C$16))</f>
        <v>0</v>
      </c>
      <c r="Z650" s="103"/>
      <c r="AA650" s="103"/>
      <c r="AB650" s="104">
        <f>+Z650*'1. Standard_Cost'!$B$20+AA650*'1. Standard_Cost'!$C$20</f>
        <v>0</v>
      </c>
      <c r="AC650" s="105"/>
      <c r="AD650" s="106"/>
      <c r="AE650" s="104">
        <f>SUM(AD650,AC650,AB650,Y650,U650,T650,S650,R650)*'1. Standard_Cost'!B262</f>
        <v>0</v>
      </c>
      <c r="AF650" s="104">
        <f t="shared" ref="AF650:AF652" si="1217">SUM(AD650,AE650)</f>
        <v>0</v>
      </c>
      <c r="AG650" s="103"/>
      <c r="AH650" s="103">
        <v>0</v>
      </c>
      <c r="AI650" s="103">
        <v>0</v>
      </c>
      <c r="AJ650" s="107"/>
      <c r="AK650" s="107"/>
      <c r="AL650" s="107"/>
      <c r="AM650" s="104">
        <f>AG650*'1. Standard_Cost'!B258+'Incremental_Cost Year 2021'!AH657*'1. Standard_Cost'!C258+'Incremental_Cost Year 2021'!AI657*'1. Standard_Cost'!D258+'Incremental_Cost Year 2021'!AJ657+'Incremental_Cost Year 2021'!AL657+AK650</f>
        <v>0</v>
      </c>
      <c r="AN650" s="104">
        <f>AM650*'1. Standard_Cost'!C262</f>
        <v>0</v>
      </c>
      <c r="AO650" s="107"/>
      <c r="AQ650" s="104">
        <f t="shared" si="1212"/>
        <v>0</v>
      </c>
      <c r="AR650" s="104">
        <f t="shared" si="1213"/>
        <v>0</v>
      </c>
      <c r="AS650" s="104">
        <f t="shared" si="1214"/>
        <v>0</v>
      </c>
      <c r="AT650" s="104">
        <f t="shared" ref="AT650:AT652" si="1218">SUM(AQ650,AR650,AS650)</f>
        <v>0</v>
      </c>
      <c r="AU650" s="108">
        <f t="shared" si="1215"/>
        <v>0</v>
      </c>
      <c r="AV650" s="108">
        <v>0</v>
      </c>
      <c r="AW650" s="108"/>
      <c r="AX650" s="108"/>
      <c r="AY650" s="108"/>
      <c r="AZ650" s="108"/>
      <c r="BA650" s="109">
        <f t="shared" si="1216"/>
        <v>0</v>
      </c>
    </row>
    <row r="651" spans="1:53" ht="14.1" customHeight="1" outlineLevel="2" x14ac:dyDescent="0.2">
      <c r="A651" s="68"/>
      <c r="B651" s="94"/>
      <c r="C651" s="251"/>
      <c r="D651" s="275"/>
      <c r="E651" s="110"/>
      <c r="F651" s="110"/>
      <c r="G651" s="111"/>
      <c r="H651" s="99" t="s">
        <v>51</v>
      </c>
      <c r="I651" s="100"/>
      <c r="J651" s="101"/>
      <c r="K651" s="101"/>
      <c r="L651" s="102" t="str">
        <f>IF(I651&lt;&gt;0,((VLOOKUP(I651,'1. Standard_Cost'!$B$4:$D$8,2)+VLOOKUP(I651,'1. Standard_Cost'!$B$4:$D$8,3))*J651*K651),"0")</f>
        <v>0</v>
      </c>
      <c r="M651" s="102">
        <f>L651*'1. Standard_Cost'!F238</f>
        <v>0</v>
      </c>
      <c r="N651" s="103"/>
      <c r="O651" s="103"/>
      <c r="P651" s="103"/>
      <c r="Q651" s="103"/>
      <c r="R651" s="104">
        <f>+N651*P651*'1. Standard_Cost'!$B$12</f>
        <v>0</v>
      </c>
      <c r="S651" s="104">
        <f>+N651*O651*P651*'1. Standard_Cost'!$C$12</f>
        <v>0</v>
      </c>
      <c r="T651" s="104">
        <f>+N651*P651*Q651*'1. Standard_Cost'!$D$12</f>
        <v>0</v>
      </c>
      <c r="U651" s="104">
        <f>+N651*O651*'1. Standard_Cost'!$E$12</f>
        <v>0</v>
      </c>
      <c r="V651" s="103"/>
      <c r="W651" s="103"/>
      <c r="X651" s="103"/>
      <c r="Y651" s="104">
        <f>+V651*((X651*'1. Standard_Cost'!$B$16)+(W651*X651*'1. Standard_Cost'!$C$16))</f>
        <v>0</v>
      </c>
      <c r="Z651" s="103"/>
      <c r="AA651" s="103"/>
      <c r="AB651" s="104">
        <f>+Z651*'1. Standard_Cost'!$B$20+AA651*'1. Standard_Cost'!$C$20</f>
        <v>0</v>
      </c>
      <c r="AC651" s="105"/>
      <c r="AD651" s="106"/>
      <c r="AE651" s="104">
        <f>SUM(AD651,AC651,AB651,Y651,U651,T651,S651,R651)*'1. Standard_Cost'!B262</f>
        <v>0</v>
      </c>
      <c r="AF651" s="104">
        <f t="shared" si="1217"/>
        <v>0</v>
      </c>
      <c r="AG651" s="103"/>
      <c r="AH651" s="103"/>
      <c r="AI651" s="103"/>
      <c r="AJ651" s="107"/>
      <c r="AK651" s="107"/>
      <c r="AL651" s="107"/>
      <c r="AM651" s="104">
        <f>AG651*'1. Standard_Cost'!B258+'Incremental_Cost Year 2021'!AH658*'1. Standard_Cost'!C258+'Incremental_Cost Year 2021'!AI658*'1. Standard_Cost'!D258+'Incremental_Cost Year 2021'!AJ658+'Incremental_Cost Year 2021'!AL658+AK651</f>
        <v>0</v>
      </c>
      <c r="AN651" s="104">
        <f>AM651*'1. Standard_Cost'!C262</f>
        <v>0</v>
      </c>
      <c r="AO651" s="107"/>
      <c r="AQ651" s="104">
        <f t="shared" si="1212"/>
        <v>0</v>
      </c>
      <c r="AR651" s="104">
        <f t="shared" si="1213"/>
        <v>0</v>
      </c>
      <c r="AS651" s="104">
        <f t="shared" si="1214"/>
        <v>0</v>
      </c>
      <c r="AT651" s="104">
        <f t="shared" si="1218"/>
        <v>0</v>
      </c>
      <c r="AU651" s="108">
        <f t="shared" si="1215"/>
        <v>0</v>
      </c>
      <c r="AV651" s="108"/>
      <c r="AW651" s="108"/>
      <c r="AX651" s="108"/>
      <c r="AY651" s="108"/>
      <c r="AZ651" s="108"/>
      <c r="BA651" s="109">
        <f t="shared" si="1216"/>
        <v>0</v>
      </c>
    </row>
    <row r="652" spans="1:53" ht="14.1" customHeight="1" outlineLevel="2" x14ac:dyDescent="0.2">
      <c r="A652" s="68"/>
      <c r="B652" s="94"/>
      <c r="C652" s="251"/>
      <c r="D652" s="275"/>
      <c r="E652" s="110"/>
      <c r="F652" s="110"/>
      <c r="G652" s="111"/>
      <c r="H652" s="112" t="s">
        <v>179</v>
      </c>
      <c r="I652" s="100"/>
      <c r="J652" s="101"/>
      <c r="K652" s="101"/>
      <c r="L652" s="102" t="str">
        <f>IF(I652&lt;&gt;0,((VLOOKUP(I652,'1. Standard_Cost'!$B$4:$D$8,2)+VLOOKUP(I652,'1. Standard_Cost'!$B$4:$D$8,3))*J652*K652),"0")</f>
        <v>0</v>
      </c>
      <c r="M652" s="102">
        <f>L652*'1. Standard_Cost'!F238</f>
        <v>0</v>
      </c>
      <c r="N652" s="103"/>
      <c r="O652" s="103"/>
      <c r="P652" s="103"/>
      <c r="Q652" s="103"/>
      <c r="R652" s="104">
        <f>+N652*P652*'1. Standard_Cost'!$B$12</f>
        <v>0</v>
      </c>
      <c r="S652" s="104">
        <f>+N652*O652*P652*'1. Standard_Cost'!$C$12</f>
        <v>0</v>
      </c>
      <c r="T652" s="104">
        <f>+N652*P652*Q652*'1. Standard_Cost'!$D$12</f>
        <v>0</v>
      </c>
      <c r="U652" s="104">
        <f>+N652*O652*'1. Standard_Cost'!$E$12</f>
        <v>0</v>
      </c>
      <c r="V652" s="103"/>
      <c r="W652" s="103"/>
      <c r="X652" s="103"/>
      <c r="Y652" s="104">
        <f>+V652*((X652*'1. Standard_Cost'!$B$16)+(W652*X652*'1. Standard_Cost'!$C$16))</f>
        <v>0</v>
      </c>
      <c r="Z652" s="103"/>
      <c r="AA652" s="103"/>
      <c r="AB652" s="104">
        <f>+Z652*'1. Standard_Cost'!$B$20+AA652*'1. Standard_Cost'!$C$20</f>
        <v>0</v>
      </c>
      <c r="AC652" s="105"/>
      <c r="AD652" s="106"/>
      <c r="AE652" s="104">
        <f>SUM(AD652,AC652,AB652,Y652,U652,T652,S652,R652)*'1. Standard_Cost'!B262</f>
        <v>0</v>
      </c>
      <c r="AF652" s="104">
        <f t="shared" si="1217"/>
        <v>0</v>
      </c>
      <c r="AG652" s="103"/>
      <c r="AH652" s="103"/>
      <c r="AI652" s="103"/>
      <c r="AJ652" s="107"/>
      <c r="AK652" s="107"/>
      <c r="AL652" s="107"/>
      <c r="AM652" s="104">
        <f>AG652*'1. Standard_Cost'!B258+'Incremental_Cost Year 2021'!AH659*'1. Standard_Cost'!C258+'Incremental_Cost Year 2021'!AI659*'1. Standard_Cost'!D258+'Incremental_Cost Year 2021'!AJ659+'Incremental_Cost Year 2021'!AL659+AK652</f>
        <v>0</v>
      </c>
      <c r="AN652" s="104">
        <f>AM652*'1. Standard_Cost'!C262</f>
        <v>0</v>
      </c>
      <c r="AO652" s="107"/>
      <c r="AQ652" s="104">
        <f t="shared" si="1212"/>
        <v>0</v>
      </c>
      <c r="AR652" s="104">
        <f t="shared" si="1213"/>
        <v>0</v>
      </c>
      <c r="AS652" s="104">
        <f t="shared" si="1214"/>
        <v>0</v>
      </c>
      <c r="AT652" s="104">
        <f t="shared" si="1218"/>
        <v>0</v>
      </c>
      <c r="AU652" s="108">
        <f t="shared" si="1215"/>
        <v>0</v>
      </c>
      <c r="AV652" s="108"/>
      <c r="AW652" s="108"/>
      <c r="AX652" s="108"/>
      <c r="AY652" s="108"/>
      <c r="AZ652" s="108"/>
      <c r="BA652" s="109">
        <f t="shared" si="1216"/>
        <v>0</v>
      </c>
    </row>
    <row r="653" spans="1:53" ht="24.6" customHeight="1" outlineLevel="1" x14ac:dyDescent="0.2">
      <c r="A653" s="68"/>
      <c r="B653" s="141"/>
      <c r="C653" s="251"/>
      <c r="D653" s="276"/>
      <c r="E653" s="113" t="s">
        <v>820</v>
      </c>
      <c r="F653" s="114" t="s">
        <v>154</v>
      </c>
      <c r="G653" s="115" t="s">
        <v>155</v>
      </c>
      <c r="H653" s="122" t="s">
        <v>402</v>
      </c>
      <c r="I653" s="117"/>
      <c r="J653" s="117"/>
      <c r="K653" s="117"/>
      <c r="L653" s="118">
        <f>SUM(L649:L652)</f>
        <v>0</v>
      </c>
      <c r="M653" s="118">
        <f>SUM(M649:M652)</f>
        <v>0</v>
      </c>
      <c r="N653" s="117"/>
      <c r="O653" s="117"/>
      <c r="P653" s="117"/>
      <c r="Q653" s="117"/>
      <c r="R653" s="119">
        <f>SUM(R649:R652)</f>
        <v>0</v>
      </c>
      <c r="S653" s="119">
        <f>SUM(S649:S652)</f>
        <v>0</v>
      </c>
      <c r="T653" s="119">
        <f>SUM(T649:T652)</f>
        <v>0</v>
      </c>
      <c r="U653" s="119">
        <f>SUM(U649:U652)</f>
        <v>0</v>
      </c>
      <c r="V653" s="117"/>
      <c r="W653" s="117"/>
      <c r="X653" s="117"/>
      <c r="Y653" s="118">
        <f>SUM(Y649:Y652)</f>
        <v>0</v>
      </c>
      <c r="Z653" s="117"/>
      <c r="AA653" s="117"/>
      <c r="AB653" s="118">
        <f t="shared" ref="AB653:AF653" si="1219">SUM(AB649:AB652)</f>
        <v>0</v>
      </c>
      <c r="AC653" s="118">
        <f t="shared" si="1219"/>
        <v>0</v>
      </c>
      <c r="AD653" s="118">
        <f t="shared" si="1219"/>
        <v>0</v>
      </c>
      <c r="AE653" s="118">
        <f t="shared" si="1219"/>
        <v>0</v>
      </c>
      <c r="AF653" s="118">
        <f t="shared" si="1219"/>
        <v>0</v>
      </c>
      <c r="AG653" s="117"/>
      <c r="AH653" s="117"/>
      <c r="AI653" s="117"/>
      <c r="AJ653" s="119">
        <f>SUM(AJ649:AJ652)</f>
        <v>0</v>
      </c>
      <c r="AK653" s="119">
        <f t="shared" ref="AK653:AN653" si="1220">SUM(AK649:AK652)</f>
        <v>0</v>
      </c>
      <c r="AL653" s="119">
        <f t="shared" si="1220"/>
        <v>0</v>
      </c>
      <c r="AM653" s="119">
        <f t="shared" si="1220"/>
        <v>0</v>
      </c>
      <c r="AN653" s="119">
        <f t="shared" si="1220"/>
        <v>0</v>
      </c>
      <c r="AO653" s="116"/>
      <c r="AP653" s="120"/>
      <c r="AQ653" s="121">
        <f t="shared" ref="AQ653:BA653" si="1221">SUM(AQ649:AQ652)</f>
        <v>0</v>
      </c>
      <c r="AR653" s="121">
        <f t="shared" si="1221"/>
        <v>0</v>
      </c>
      <c r="AS653" s="121">
        <f t="shared" si="1221"/>
        <v>0</v>
      </c>
      <c r="AT653" s="121">
        <f t="shared" si="1221"/>
        <v>0</v>
      </c>
      <c r="AU653" s="121">
        <f t="shared" si="1221"/>
        <v>0</v>
      </c>
      <c r="AV653" s="121">
        <f t="shared" si="1221"/>
        <v>0</v>
      </c>
      <c r="AW653" s="121">
        <f t="shared" si="1221"/>
        <v>0</v>
      </c>
      <c r="AX653" s="121">
        <f t="shared" si="1221"/>
        <v>0</v>
      </c>
      <c r="AY653" s="121">
        <f t="shared" si="1221"/>
        <v>0</v>
      </c>
      <c r="AZ653" s="121">
        <f t="shared" si="1221"/>
        <v>0</v>
      </c>
      <c r="BA653" s="121">
        <f t="shared" si="1221"/>
        <v>0</v>
      </c>
    </row>
    <row r="654" spans="1:53" ht="14.1" customHeight="1" outlineLevel="2" x14ac:dyDescent="0.2">
      <c r="A654" s="68"/>
      <c r="B654" s="94"/>
      <c r="C654" s="95"/>
      <c r="D654" s="274" t="s">
        <v>516</v>
      </c>
      <c r="E654" s="96"/>
      <c r="F654" s="97"/>
      <c r="G654" s="98"/>
      <c r="H654" s="99" t="s">
        <v>49</v>
      </c>
      <c r="I654" s="100"/>
      <c r="J654" s="101"/>
      <c r="K654" s="101"/>
      <c r="L654" s="102" t="str">
        <f>IF(I654&lt;&gt;0,((VLOOKUP(I654,'1. Standard_Cost'!$B$4:$D$8,2)+VLOOKUP(I654,'1. Standard_Cost'!$B$4:$D$8,3))*J654*K654),"0")</f>
        <v>0</v>
      </c>
      <c r="M654" s="102">
        <f>L654*'1. Standard_Cost'!F243</f>
        <v>0</v>
      </c>
      <c r="N654" s="103"/>
      <c r="O654" s="103"/>
      <c r="P654" s="103"/>
      <c r="Q654" s="103"/>
      <c r="R654" s="104">
        <f>+N654*P654*'1. Standard_Cost'!$B$12</f>
        <v>0</v>
      </c>
      <c r="S654" s="104">
        <f>+N654*O654*P654*'1. Standard_Cost'!$C$12</f>
        <v>0</v>
      </c>
      <c r="T654" s="104">
        <f>+N654*P654*Q654*'1. Standard_Cost'!$D$12</f>
        <v>0</v>
      </c>
      <c r="U654" s="104">
        <f>+N654*O654*'1. Standard_Cost'!$E$12</f>
        <v>0</v>
      </c>
      <c r="V654" s="103"/>
      <c r="W654" s="103"/>
      <c r="X654" s="103"/>
      <c r="Y654" s="104">
        <f>+V654*((X654*'1. Standard_Cost'!$B$16)+(W654*X654*'1. Standard_Cost'!$C$16))</f>
        <v>0</v>
      </c>
      <c r="Z654" s="103"/>
      <c r="AA654" s="103"/>
      <c r="AB654" s="104">
        <f>+Z654*'1. Standard_Cost'!$B$20+AA654*'1. Standard_Cost'!$C$20</f>
        <v>0</v>
      </c>
      <c r="AC654" s="105"/>
      <c r="AD654" s="106"/>
      <c r="AE654" s="104">
        <f>SUM(AD654,AC654,AB654,Y654,U654,T654,S654,R654)*'1. Standard_Cost'!B267</f>
        <v>0</v>
      </c>
      <c r="AF654" s="104">
        <f>SUM(AD654,AE654)</f>
        <v>0</v>
      </c>
      <c r="AG654" s="103"/>
      <c r="AH654" s="103"/>
      <c r="AI654" s="103"/>
      <c r="AJ654" s="107"/>
      <c r="AK654" s="107"/>
      <c r="AL654" s="107"/>
      <c r="AM654" s="104">
        <f>AG654*'1. Standard_Cost'!B263+'Incremental_Cost Year 2021'!AH661*'1. Standard_Cost'!C263+'Incremental_Cost Year 2021'!AI661*'1. Standard_Cost'!D263+'Incremental_Cost Year 2021'!AJ661+'Incremental_Cost Year 2021'!AL661+AK654</f>
        <v>0</v>
      </c>
      <c r="AN654" s="104">
        <f>AM654*'1. Standard_Cost'!C267</f>
        <v>0</v>
      </c>
      <c r="AO654" s="107"/>
      <c r="AQ654" s="104">
        <f t="shared" ref="AQ654:AQ657" si="1222">L654+M654</f>
        <v>0</v>
      </c>
      <c r="AR654" s="104">
        <f t="shared" ref="AR654:AR657" si="1223">AF654</f>
        <v>0</v>
      </c>
      <c r="AS654" s="104">
        <f t="shared" ref="AS654:AS657" si="1224">AM654+AN654</f>
        <v>0</v>
      </c>
      <c r="AT654" s="104">
        <f>SUM(AQ654,AR654,AS654)</f>
        <v>0</v>
      </c>
      <c r="AU654" s="108">
        <f t="shared" ref="AU654:AU657" si="1225">AT654</f>
        <v>0</v>
      </c>
      <c r="AV654" s="108"/>
      <c r="AW654" s="108"/>
      <c r="AX654" s="108"/>
      <c r="AY654" s="108"/>
      <c r="AZ654" s="108"/>
      <c r="BA654" s="109">
        <f t="shared" ref="BA654:BA657" si="1226">SUM(AU654:AZ654)-AT654</f>
        <v>0</v>
      </c>
    </row>
    <row r="655" spans="1:53" ht="14.1" customHeight="1" outlineLevel="2" x14ac:dyDescent="0.2">
      <c r="A655" s="68"/>
      <c r="B655" s="94"/>
      <c r="C655" s="95"/>
      <c r="D655" s="275"/>
      <c r="E655" s="110"/>
      <c r="F655" s="110"/>
      <c r="G655" s="111"/>
      <c r="H655" s="99" t="s">
        <v>50</v>
      </c>
      <c r="I655" s="100"/>
      <c r="J655" s="101"/>
      <c r="K655" s="101"/>
      <c r="L655" s="102" t="str">
        <f>IF(I655&lt;&gt;0,((VLOOKUP(I655,'1. Standard_Cost'!$B$4:$D$8,2)+VLOOKUP(I655,'1. Standard_Cost'!$B$4:$D$8,3))*J655*K655),"0")</f>
        <v>0</v>
      </c>
      <c r="M655" s="102">
        <f>L655*'1. Standard_Cost'!F243</f>
        <v>0</v>
      </c>
      <c r="N655" s="103"/>
      <c r="O655" s="103"/>
      <c r="P655" s="103"/>
      <c r="Q655" s="103"/>
      <c r="R655" s="104">
        <f>+N655*P655*'1. Standard_Cost'!$B$12</f>
        <v>0</v>
      </c>
      <c r="S655" s="104">
        <f>+N655*O655*P655*'1. Standard_Cost'!$C$12</f>
        <v>0</v>
      </c>
      <c r="T655" s="104">
        <f>+N655*P655*Q655*'1. Standard_Cost'!$D$12</f>
        <v>0</v>
      </c>
      <c r="U655" s="104">
        <f>+N655*O655*'1. Standard_Cost'!$E$12</f>
        <v>0</v>
      </c>
      <c r="V655" s="103"/>
      <c r="W655" s="103"/>
      <c r="X655" s="103"/>
      <c r="Y655" s="104">
        <f>+V655*((X655*'1. Standard_Cost'!$B$16)+(W655*X655*'1. Standard_Cost'!$C$16))</f>
        <v>0</v>
      </c>
      <c r="Z655" s="103"/>
      <c r="AA655" s="103"/>
      <c r="AB655" s="104">
        <f>+Z655*'1. Standard_Cost'!$B$20+AA655*'1. Standard_Cost'!$C$20</f>
        <v>0</v>
      </c>
      <c r="AC655" s="105"/>
      <c r="AD655" s="106"/>
      <c r="AE655" s="104">
        <f>SUM(AD655,AC655,AB655,Y655,U655,T655,S655,R655)*'1. Standard_Cost'!B267</f>
        <v>0</v>
      </c>
      <c r="AF655" s="104">
        <f t="shared" ref="AF655:AF657" si="1227">SUM(AD655,AE655)</f>
        <v>0</v>
      </c>
      <c r="AG655" s="103"/>
      <c r="AH655" s="103">
        <v>0</v>
      </c>
      <c r="AI655" s="103">
        <v>0</v>
      </c>
      <c r="AJ655" s="107"/>
      <c r="AK655" s="107"/>
      <c r="AL655" s="107"/>
      <c r="AM655" s="104">
        <f>AG655*'1. Standard_Cost'!B263+'Incremental_Cost Year 2021'!AH662*'1. Standard_Cost'!C263+'Incremental_Cost Year 2021'!AI662*'1. Standard_Cost'!D263+'Incremental_Cost Year 2021'!AJ662+'Incremental_Cost Year 2021'!AL662+AK655</f>
        <v>0</v>
      </c>
      <c r="AN655" s="104">
        <f>AM655*'1. Standard_Cost'!C267</f>
        <v>0</v>
      </c>
      <c r="AO655" s="107"/>
      <c r="AQ655" s="104">
        <f t="shared" si="1222"/>
        <v>0</v>
      </c>
      <c r="AR655" s="104">
        <f t="shared" si="1223"/>
        <v>0</v>
      </c>
      <c r="AS655" s="104">
        <f t="shared" si="1224"/>
        <v>0</v>
      </c>
      <c r="AT655" s="104">
        <f t="shared" ref="AT655:AT657" si="1228">SUM(AQ655,AR655,AS655)</f>
        <v>0</v>
      </c>
      <c r="AU655" s="108">
        <f t="shared" si="1225"/>
        <v>0</v>
      </c>
      <c r="AV655" s="108">
        <v>0</v>
      </c>
      <c r="AW655" s="108"/>
      <c r="AX655" s="108"/>
      <c r="AY655" s="108"/>
      <c r="AZ655" s="108"/>
      <c r="BA655" s="109">
        <f t="shared" si="1226"/>
        <v>0</v>
      </c>
    </row>
    <row r="656" spans="1:53" ht="14.1" customHeight="1" outlineLevel="2" x14ac:dyDescent="0.2">
      <c r="A656" s="68"/>
      <c r="B656" s="94"/>
      <c r="C656" s="95"/>
      <c r="D656" s="275"/>
      <c r="E656" s="110"/>
      <c r="F656" s="110"/>
      <c r="G656" s="111"/>
      <c r="H656" s="99" t="s">
        <v>51</v>
      </c>
      <c r="I656" s="100"/>
      <c r="J656" s="101"/>
      <c r="K656" s="101"/>
      <c r="L656" s="102" t="str">
        <f>IF(I656&lt;&gt;0,((VLOOKUP(I656,'1. Standard_Cost'!$B$4:$D$8,2)+VLOOKUP(I656,'1. Standard_Cost'!$B$4:$D$8,3))*J656*K656),"0")</f>
        <v>0</v>
      </c>
      <c r="M656" s="102">
        <f>L656*'1. Standard_Cost'!F243</f>
        <v>0</v>
      </c>
      <c r="N656" s="103"/>
      <c r="O656" s="103"/>
      <c r="P656" s="103"/>
      <c r="Q656" s="103"/>
      <c r="R656" s="104">
        <f>+N656*P656*'1. Standard_Cost'!$B$12</f>
        <v>0</v>
      </c>
      <c r="S656" s="104">
        <f>+N656*O656*P656*'1. Standard_Cost'!$C$12</f>
        <v>0</v>
      </c>
      <c r="T656" s="104">
        <f>+N656*P656*Q656*'1. Standard_Cost'!$D$12</f>
        <v>0</v>
      </c>
      <c r="U656" s="104">
        <f>+N656*O656*'1. Standard_Cost'!$E$12</f>
        <v>0</v>
      </c>
      <c r="V656" s="103"/>
      <c r="W656" s="103"/>
      <c r="X656" s="103"/>
      <c r="Y656" s="104">
        <f>+V656*((X656*'1. Standard_Cost'!$B$16)+(W656*X656*'1. Standard_Cost'!$C$16))</f>
        <v>0</v>
      </c>
      <c r="Z656" s="103"/>
      <c r="AA656" s="103"/>
      <c r="AB656" s="104">
        <f>+Z656*'1. Standard_Cost'!$B$20+AA656*'1. Standard_Cost'!$C$20</f>
        <v>0</v>
      </c>
      <c r="AC656" s="105"/>
      <c r="AD656" s="106"/>
      <c r="AE656" s="104">
        <f>SUM(AD656,AC656,AB656,Y656,U656,T656,S656,R656)*'1. Standard_Cost'!B267</f>
        <v>0</v>
      </c>
      <c r="AF656" s="104">
        <f t="shared" si="1227"/>
        <v>0</v>
      </c>
      <c r="AG656" s="103"/>
      <c r="AH656" s="103"/>
      <c r="AI656" s="103"/>
      <c r="AJ656" s="107"/>
      <c r="AK656" s="107"/>
      <c r="AL656" s="107"/>
      <c r="AM656" s="104">
        <f>AG656*'1. Standard_Cost'!B263+'Incremental_Cost Year 2021'!AH663*'1. Standard_Cost'!C263+'Incremental_Cost Year 2021'!AI663*'1. Standard_Cost'!D263+'Incremental_Cost Year 2021'!AJ663+'Incremental_Cost Year 2021'!AL663+AK656</f>
        <v>0</v>
      </c>
      <c r="AN656" s="104">
        <f>AM656*'1. Standard_Cost'!C267</f>
        <v>0</v>
      </c>
      <c r="AO656" s="107"/>
      <c r="AQ656" s="104">
        <f t="shared" si="1222"/>
        <v>0</v>
      </c>
      <c r="AR656" s="104">
        <f t="shared" si="1223"/>
        <v>0</v>
      </c>
      <c r="AS656" s="104">
        <f t="shared" si="1224"/>
        <v>0</v>
      </c>
      <c r="AT656" s="104">
        <f t="shared" si="1228"/>
        <v>0</v>
      </c>
      <c r="AU656" s="108">
        <f t="shared" si="1225"/>
        <v>0</v>
      </c>
      <c r="AV656" s="108"/>
      <c r="AW656" s="108"/>
      <c r="AX656" s="108"/>
      <c r="AY656" s="108"/>
      <c r="AZ656" s="108"/>
      <c r="BA656" s="109">
        <f t="shared" si="1226"/>
        <v>0</v>
      </c>
    </row>
    <row r="657" spans="1:53" ht="14.1" customHeight="1" outlineLevel="2" x14ac:dyDescent="0.2">
      <c r="A657" s="68"/>
      <c r="B657" s="94"/>
      <c r="C657" s="95"/>
      <c r="D657" s="275"/>
      <c r="E657" s="110"/>
      <c r="F657" s="110"/>
      <c r="G657" s="111"/>
      <c r="H657" s="112" t="s">
        <v>179</v>
      </c>
      <c r="I657" s="100"/>
      <c r="J657" s="101"/>
      <c r="K657" s="101"/>
      <c r="L657" s="102" t="str">
        <f>IF(I657&lt;&gt;0,((VLOOKUP(I657,'1. Standard_Cost'!$B$4:$D$8,2)+VLOOKUP(I657,'1. Standard_Cost'!$B$4:$D$8,3))*J657*K657),"0")</f>
        <v>0</v>
      </c>
      <c r="M657" s="102">
        <f>L657*'1. Standard_Cost'!F243</f>
        <v>0</v>
      </c>
      <c r="N657" s="103"/>
      <c r="O657" s="103"/>
      <c r="P657" s="103"/>
      <c r="Q657" s="103"/>
      <c r="R657" s="104">
        <f>+N657*P657*'1. Standard_Cost'!$B$12</f>
        <v>0</v>
      </c>
      <c r="S657" s="104">
        <f>+N657*O657*P657*'1. Standard_Cost'!$C$12</f>
        <v>0</v>
      </c>
      <c r="T657" s="104">
        <f>+N657*P657*Q657*'1. Standard_Cost'!$D$12</f>
        <v>0</v>
      </c>
      <c r="U657" s="104">
        <f>+N657*O657*'1. Standard_Cost'!$E$12</f>
        <v>0</v>
      </c>
      <c r="V657" s="103"/>
      <c r="W657" s="103"/>
      <c r="X657" s="103"/>
      <c r="Y657" s="104">
        <f>+V657*((X657*'1. Standard_Cost'!$B$16)+(W657*X657*'1. Standard_Cost'!$C$16))</f>
        <v>0</v>
      </c>
      <c r="Z657" s="103"/>
      <c r="AA657" s="103"/>
      <c r="AB657" s="104">
        <f>+Z657*'1. Standard_Cost'!$B$20+AA657*'1. Standard_Cost'!$C$20</f>
        <v>0</v>
      </c>
      <c r="AC657" s="105"/>
      <c r="AD657" s="106"/>
      <c r="AE657" s="104">
        <f>SUM(AD657,AC657,AB657,Y657,U657,T657,S657,R657)*'1. Standard_Cost'!B267</f>
        <v>0</v>
      </c>
      <c r="AF657" s="104">
        <f t="shared" si="1227"/>
        <v>0</v>
      </c>
      <c r="AG657" s="103"/>
      <c r="AH657" s="103"/>
      <c r="AI657" s="103"/>
      <c r="AJ657" s="107"/>
      <c r="AK657" s="107"/>
      <c r="AL657" s="107"/>
      <c r="AM657" s="104">
        <f>AG657*'1. Standard_Cost'!B263+'Incremental_Cost Year 2021'!AH664*'1. Standard_Cost'!C263+'Incremental_Cost Year 2021'!AI664*'1. Standard_Cost'!D263+'Incremental_Cost Year 2021'!AJ664+'Incremental_Cost Year 2021'!AL664+AK657</f>
        <v>0</v>
      </c>
      <c r="AN657" s="104">
        <f>AM657*'1. Standard_Cost'!C267</f>
        <v>0</v>
      </c>
      <c r="AO657" s="107"/>
      <c r="AQ657" s="104">
        <f t="shared" si="1222"/>
        <v>0</v>
      </c>
      <c r="AR657" s="104">
        <f t="shared" si="1223"/>
        <v>0</v>
      </c>
      <c r="AS657" s="104">
        <f t="shared" si="1224"/>
        <v>0</v>
      </c>
      <c r="AT657" s="104">
        <f t="shared" si="1228"/>
        <v>0</v>
      </c>
      <c r="AU657" s="108">
        <f t="shared" si="1225"/>
        <v>0</v>
      </c>
      <c r="AV657" s="108"/>
      <c r="AW657" s="108"/>
      <c r="AX657" s="108"/>
      <c r="AY657" s="108"/>
      <c r="AZ657" s="108"/>
      <c r="BA657" s="109">
        <f t="shared" si="1226"/>
        <v>0</v>
      </c>
    </row>
    <row r="658" spans="1:53" ht="24.6" customHeight="1" outlineLevel="1" x14ac:dyDescent="0.2">
      <c r="A658" s="68"/>
      <c r="B658" s="141"/>
      <c r="C658" s="95"/>
      <c r="D658" s="276"/>
      <c r="E658" s="113" t="s">
        <v>822</v>
      </c>
      <c r="F658" s="114" t="s">
        <v>154</v>
      </c>
      <c r="G658" s="115" t="s">
        <v>155</v>
      </c>
      <c r="H658" s="122" t="s">
        <v>403</v>
      </c>
      <c r="I658" s="117"/>
      <c r="J658" s="117"/>
      <c r="K658" s="117"/>
      <c r="L658" s="118">
        <f>SUM(L654:L657)</f>
        <v>0</v>
      </c>
      <c r="M658" s="118">
        <f>SUM(M654:M657)</f>
        <v>0</v>
      </c>
      <c r="N658" s="117"/>
      <c r="O658" s="117"/>
      <c r="P658" s="117"/>
      <c r="Q658" s="117"/>
      <c r="R658" s="119">
        <f>SUM(R654:R657)</f>
        <v>0</v>
      </c>
      <c r="S658" s="119">
        <f>SUM(S654:S657)</f>
        <v>0</v>
      </c>
      <c r="T658" s="119">
        <f>SUM(T654:T657)</f>
        <v>0</v>
      </c>
      <c r="U658" s="119">
        <f>SUM(U654:U657)</f>
        <v>0</v>
      </c>
      <c r="V658" s="117"/>
      <c r="W658" s="117"/>
      <c r="X658" s="117"/>
      <c r="Y658" s="118">
        <f>SUM(Y654:Y657)</f>
        <v>0</v>
      </c>
      <c r="Z658" s="117"/>
      <c r="AA658" s="117"/>
      <c r="AB658" s="118">
        <f t="shared" ref="AB658:AF658" si="1229">SUM(AB654:AB657)</f>
        <v>0</v>
      </c>
      <c r="AC658" s="118">
        <f t="shared" si="1229"/>
        <v>0</v>
      </c>
      <c r="AD658" s="118">
        <f t="shared" si="1229"/>
        <v>0</v>
      </c>
      <c r="AE658" s="118">
        <f t="shared" si="1229"/>
        <v>0</v>
      </c>
      <c r="AF658" s="118">
        <f t="shared" si="1229"/>
        <v>0</v>
      </c>
      <c r="AG658" s="117"/>
      <c r="AH658" s="117"/>
      <c r="AI658" s="117"/>
      <c r="AJ658" s="119">
        <f>SUM(AJ654:AJ657)</f>
        <v>0</v>
      </c>
      <c r="AK658" s="119">
        <f t="shared" ref="AK658:AN658" si="1230">SUM(AK654:AK657)</f>
        <v>0</v>
      </c>
      <c r="AL658" s="119">
        <f t="shared" si="1230"/>
        <v>0</v>
      </c>
      <c r="AM658" s="119">
        <f t="shared" si="1230"/>
        <v>0</v>
      </c>
      <c r="AN658" s="119">
        <f t="shared" si="1230"/>
        <v>0</v>
      </c>
      <c r="AO658" s="116"/>
      <c r="AP658" s="120"/>
      <c r="AQ658" s="121">
        <f t="shared" ref="AQ658:BA658" si="1231">SUM(AQ654:AQ657)</f>
        <v>0</v>
      </c>
      <c r="AR658" s="121">
        <f t="shared" si="1231"/>
        <v>0</v>
      </c>
      <c r="AS658" s="121">
        <f t="shared" si="1231"/>
        <v>0</v>
      </c>
      <c r="AT658" s="121">
        <f t="shared" si="1231"/>
        <v>0</v>
      </c>
      <c r="AU658" s="121">
        <f t="shared" si="1231"/>
        <v>0</v>
      </c>
      <c r="AV658" s="121">
        <f t="shared" si="1231"/>
        <v>0</v>
      </c>
      <c r="AW658" s="121">
        <f t="shared" si="1231"/>
        <v>0</v>
      </c>
      <c r="AX658" s="121">
        <f t="shared" si="1231"/>
        <v>0</v>
      </c>
      <c r="AY658" s="121">
        <f t="shared" si="1231"/>
        <v>0</v>
      </c>
      <c r="AZ658" s="121">
        <f t="shared" si="1231"/>
        <v>0</v>
      </c>
      <c r="BA658" s="121">
        <f t="shared" si="1231"/>
        <v>0</v>
      </c>
    </row>
    <row r="659" spans="1:53" ht="14.1" customHeight="1" outlineLevel="2" x14ac:dyDescent="0.2">
      <c r="A659" s="68"/>
      <c r="B659" s="94"/>
      <c r="C659" s="95"/>
      <c r="D659" s="274" t="s">
        <v>516</v>
      </c>
      <c r="E659" s="96"/>
      <c r="F659" s="97"/>
      <c r="G659" s="98"/>
      <c r="H659" s="99" t="s">
        <v>538</v>
      </c>
      <c r="I659" s="100"/>
      <c r="J659" s="101"/>
      <c r="K659" s="101"/>
      <c r="L659" s="102" t="str">
        <f>IF(I659&lt;&gt;0,((VLOOKUP(I659,'1. Standard_Cost'!$B$4:$D$8,2)+VLOOKUP(I659,'1. Standard_Cost'!$B$4:$D$8,3))*J659*K659),"0")</f>
        <v>0</v>
      </c>
      <c r="M659" s="102">
        <f>L659*'1. Standard_Cost'!F253</f>
        <v>0</v>
      </c>
      <c r="N659" s="103"/>
      <c r="O659" s="103"/>
      <c r="P659" s="103"/>
      <c r="Q659" s="103"/>
      <c r="R659" s="104">
        <f>+N659*P659*'1. Standard_Cost'!$B$12</f>
        <v>0</v>
      </c>
      <c r="S659" s="104">
        <f>+N659*O659*P659*'1. Standard_Cost'!$C$12</f>
        <v>0</v>
      </c>
      <c r="T659" s="104">
        <f>+N659*P659*Q659*'1. Standard_Cost'!$D$12</f>
        <v>0</v>
      </c>
      <c r="U659" s="104"/>
      <c r="V659" s="103"/>
      <c r="W659" s="103"/>
      <c r="X659" s="103"/>
      <c r="Y659" s="104">
        <f>+V659*((X659*'1. Standard_Cost'!$B$16)+(W659*X659*'1. Standard_Cost'!$C$16))</f>
        <v>0</v>
      </c>
      <c r="Z659" s="103">
        <v>3</v>
      </c>
      <c r="AA659" s="103">
        <v>3</v>
      </c>
      <c r="AB659" s="104">
        <f>+Z659*'1. Standard_Cost'!$B$20+AA659*'1. Standard_Cost'!$C$20</f>
        <v>375000</v>
      </c>
      <c r="AC659" s="105">
        <v>288000</v>
      </c>
      <c r="AD659" s="106"/>
      <c r="AE659" s="104">
        <f>SUM(AD659,AC659,AB659,Y659,U659,T659,S659,R659)*'1. Standard_Cost'!B28</f>
        <v>132600</v>
      </c>
      <c r="AF659" s="104">
        <f>SUM(AD659,AE659)</f>
        <v>132600</v>
      </c>
      <c r="AG659" s="103"/>
      <c r="AH659" s="103"/>
      <c r="AI659" s="103"/>
      <c r="AJ659" s="107"/>
      <c r="AK659" s="107"/>
      <c r="AL659" s="107"/>
      <c r="AM659" s="104">
        <f>AG659*'1. Standard_Cost'!B273+'Incremental_Cost Year 2021'!AH666*'1. Standard_Cost'!C273+'Incremental_Cost Year 2021'!AI666*'1. Standard_Cost'!D273+'Incremental_Cost Year 2021'!AJ666+'Incremental_Cost Year 2021'!AL666+AK659</f>
        <v>0</v>
      </c>
      <c r="AN659" s="104">
        <f>AM659*'1. Standard_Cost'!C277</f>
        <v>0</v>
      </c>
      <c r="AO659" s="107"/>
      <c r="AQ659" s="104">
        <f t="shared" ref="AQ659:AQ662" si="1232">L659+M659</f>
        <v>0</v>
      </c>
      <c r="AR659" s="104">
        <f t="shared" ref="AR659:AR662" si="1233">AF659</f>
        <v>132600</v>
      </c>
      <c r="AS659" s="104">
        <f t="shared" ref="AS659:AS662" si="1234">AM659+AN659</f>
        <v>0</v>
      </c>
      <c r="AT659" s="104">
        <f>SUM(AQ659,AR659,AS659)</f>
        <v>132600</v>
      </c>
      <c r="AU659" s="108">
        <f t="shared" ref="AU659:AU662" si="1235">AT659</f>
        <v>132600</v>
      </c>
      <c r="AV659" s="108"/>
      <c r="AW659" s="108"/>
      <c r="AX659" s="108"/>
      <c r="AY659" s="108"/>
      <c r="AZ659" s="108"/>
      <c r="BA659" s="109">
        <f t="shared" ref="BA659:BA662" si="1236">SUM(AU659:AZ659)-AT659</f>
        <v>0</v>
      </c>
    </row>
    <row r="660" spans="1:53" ht="14.1" customHeight="1" outlineLevel="2" x14ac:dyDescent="0.2">
      <c r="A660" s="68"/>
      <c r="B660" s="94"/>
      <c r="C660" s="95"/>
      <c r="D660" s="275"/>
      <c r="E660" s="110"/>
      <c r="F660" s="110"/>
      <c r="G660" s="111"/>
      <c r="H660" s="99" t="s">
        <v>50</v>
      </c>
      <c r="I660" s="100"/>
      <c r="J660" s="101"/>
      <c r="K660" s="101"/>
      <c r="L660" s="102" t="str">
        <f>IF(I660&lt;&gt;0,((VLOOKUP(I660,'1. Standard_Cost'!$B$4:$D$8,2)+VLOOKUP(I660,'1. Standard_Cost'!$B$4:$D$8,3))*J660*K660),"0")</f>
        <v>0</v>
      </c>
      <c r="M660" s="102">
        <f>L660*'1. Standard_Cost'!F253</f>
        <v>0</v>
      </c>
      <c r="N660" s="103"/>
      <c r="O660" s="103"/>
      <c r="P660" s="103"/>
      <c r="Q660" s="103"/>
      <c r="R660" s="104">
        <f>+N660*P660*'1. Standard_Cost'!$B$12</f>
        <v>0</v>
      </c>
      <c r="S660" s="104">
        <f>+N660*O660*P660*'1. Standard_Cost'!$C$12</f>
        <v>0</v>
      </c>
      <c r="T660" s="104">
        <f>+N660*P660*Q660*'1. Standard_Cost'!$D$12</f>
        <v>0</v>
      </c>
      <c r="U660" s="104">
        <f>+N660*O660*'1. Standard_Cost'!$E$12</f>
        <v>0</v>
      </c>
      <c r="V660" s="103"/>
      <c r="W660" s="103"/>
      <c r="X660" s="103"/>
      <c r="Y660" s="104">
        <f>+V660*((X660*'1. Standard_Cost'!$B$16)+(W660*X660*'1. Standard_Cost'!$C$16))</f>
        <v>0</v>
      </c>
      <c r="Z660" s="103"/>
      <c r="AA660" s="103"/>
      <c r="AB660" s="104">
        <f>+Z660*'1. Standard_Cost'!$B$20+AA660*'1. Standard_Cost'!$C$20</f>
        <v>0</v>
      </c>
      <c r="AC660" s="105"/>
      <c r="AD660" s="106"/>
      <c r="AE660" s="104">
        <f>SUM(AD660,AC660,AB660,Y660,U660,T660,S660,R660)*'1. Standard_Cost'!B277</f>
        <v>0</v>
      </c>
      <c r="AF660" s="104">
        <f t="shared" ref="AF660:AF662" si="1237">SUM(AD660,AE660)</f>
        <v>0</v>
      </c>
      <c r="AG660" s="103"/>
      <c r="AH660" s="103">
        <v>0</v>
      </c>
      <c r="AI660" s="103">
        <v>0</v>
      </c>
      <c r="AJ660" s="107"/>
      <c r="AK660" s="107"/>
      <c r="AL660" s="107"/>
      <c r="AM660" s="104">
        <f>AG660*'1. Standard_Cost'!B273+'Incremental_Cost Year 2021'!AH667*'1. Standard_Cost'!C273+'Incremental_Cost Year 2021'!AI667*'1. Standard_Cost'!D273+'Incremental_Cost Year 2021'!AJ667+'Incremental_Cost Year 2021'!AL667+AK660</f>
        <v>0</v>
      </c>
      <c r="AN660" s="104">
        <f>AM660*'1. Standard_Cost'!C277</f>
        <v>0</v>
      </c>
      <c r="AO660" s="107"/>
      <c r="AQ660" s="104">
        <f t="shared" si="1232"/>
        <v>0</v>
      </c>
      <c r="AR660" s="104">
        <f t="shared" si="1233"/>
        <v>0</v>
      </c>
      <c r="AS660" s="104">
        <f t="shared" si="1234"/>
        <v>0</v>
      </c>
      <c r="AT660" s="104">
        <f t="shared" ref="AT660:AT662" si="1238">SUM(AQ660,AR660,AS660)</f>
        <v>0</v>
      </c>
      <c r="AU660" s="108">
        <f t="shared" si="1235"/>
        <v>0</v>
      </c>
      <c r="AV660" s="108">
        <v>0</v>
      </c>
      <c r="AW660" s="108"/>
      <c r="AX660" s="108"/>
      <c r="AY660" s="108"/>
      <c r="AZ660" s="108"/>
      <c r="BA660" s="109">
        <f t="shared" si="1236"/>
        <v>0</v>
      </c>
    </row>
    <row r="661" spans="1:53" ht="14.1" customHeight="1" outlineLevel="2" x14ac:dyDescent="0.2">
      <c r="A661" s="68"/>
      <c r="B661" s="94"/>
      <c r="C661" s="95"/>
      <c r="D661" s="275"/>
      <c r="E661" s="110"/>
      <c r="F661" s="110"/>
      <c r="G661" s="111"/>
      <c r="H661" s="99" t="s">
        <v>51</v>
      </c>
      <c r="I661" s="100"/>
      <c r="J661" s="101"/>
      <c r="K661" s="101"/>
      <c r="L661" s="102" t="str">
        <f>IF(I661&lt;&gt;0,((VLOOKUP(I661,'1. Standard_Cost'!$B$4:$D$8,2)+VLOOKUP(I661,'1. Standard_Cost'!$B$4:$D$8,3))*J661*K661),"0")</f>
        <v>0</v>
      </c>
      <c r="M661" s="102">
        <f>L661*'1. Standard_Cost'!F253</f>
        <v>0</v>
      </c>
      <c r="N661" s="103"/>
      <c r="O661" s="103"/>
      <c r="P661" s="103"/>
      <c r="Q661" s="103"/>
      <c r="R661" s="104">
        <f>+N661*P661*'1. Standard_Cost'!$B$12</f>
        <v>0</v>
      </c>
      <c r="S661" s="104">
        <f>+N661*O661*P661*'1. Standard_Cost'!$C$12</f>
        <v>0</v>
      </c>
      <c r="T661" s="104">
        <f>+N661*P661*Q661*'1. Standard_Cost'!$D$12</f>
        <v>0</v>
      </c>
      <c r="U661" s="104">
        <f>+N661*O661*'1. Standard_Cost'!$E$12</f>
        <v>0</v>
      </c>
      <c r="V661" s="103"/>
      <c r="W661" s="103"/>
      <c r="X661" s="103"/>
      <c r="Y661" s="104">
        <f>+V661*((X661*'1. Standard_Cost'!$B$16)+(W661*X661*'1. Standard_Cost'!$C$16))</f>
        <v>0</v>
      </c>
      <c r="Z661" s="103"/>
      <c r="AA661" s="103"/>
      <c r="AB661" s="104">
        <f>+Z661*'1. Standard_Cost'!$B$20+AA661*'1. Standard_Cost'!$C$20</f>
        <v>0</v>
      </c>
      <c r="AC661" s="105"/>
      <c r="AD661" s="106"/>
      <c r="AE661" s="104">
        <f>SUM(AD661,AC661,AB661,Y661,U661,T661,S661,R661)*'1. Standard_Cost'!B277</f>
        <v>0</v>
      </c>
      <c r="AF661" s="104">
        <f t="shared" si="1237"/>
        <v>0</v>
      </c>
      <c r="AG661" s="103"/>
      <c r="AH661" s="103"/>
      <c r="AI661" s="103"/>
      <c r="AJ661" s="107"/>
      <c r="AK661" s="107"/>
      <c r="AL661" s="107"/>
      <c r="AM661" s="104">
        <f>AG661*'1. Standard_Cost'!B273+'Incremental_Cost Year 2021'!AH668*'1. Standard_Cost'!C273+'Incremental_Cost Year 2021'!AI668*'1. Standard_Cost'!D273+'Incremental_Cost Year 2021'!AJ668+'Incremental_Cost Year 2021'!AL668+AK661</f>
        <v>0</v>
      </c>
      <c r="AN661" s="104">
        <f>AM661*'1. Standard_Cost'!C277</f>
        <v>0</v>
      </c>
      <c r="AO661" s="107"/>
      <c r="AQ661" s="104">
        <f t="shared" si="1232"/>
        <v>0</v>
      </c>
      <c r="AR661" s="104">
        <f t="shared" si="1233"/>
        <v>0</v>
      </c>
      <c r="AS661" s="104">
        <f t="shared" si="1234"/>
        <v>0</v>
      </c>
      <c r="AT661" s="104">
        <f t="shared" si="1238"/>
        <v>0</v>
      </c>
      <c r="AU661" s="108">
        <f t="shared" si="1235"/>
        <v>0</v>
      </c>
      <c r="AV661" s="108"/>
      <c r="AW661" s="108"/>
      <c r="AX661" s="108"/>
      <c r="AY661" s="108"/>
      <c r="AZ661" s="108"/>
      <c r="BA661" s="109">
        <f t="shared" si="1236"/>
        <v>0</v>
      </c>
    </row>
    <row r="662" spans="1:53" ht="14.1" customHeight="1" outlineLevel="2" x14ac:dyDescent="0.2">
      <c r="A662" s="68"/>
      <c r="B662" s="94"/>
      <c r="C662" s="95"/>
      <c r="D662" s="275"/>
      <c r="E662" s="110"/>
      <c r="F662" s="110"/>
      <c r="G662" s="111"/>
      <c r="H662" s="112" t="s">
        <v>179</v>
      </c>
      <c r="I662" s="100"/>
      <c r="J662" s="101"/>
      <c r="K662" s="101"/>
      <c r="L662" s="102" t="str">
        <f>IF(I662&lt;&gt;0,((VLOOKUP(I662,'1. Standard_Cost'!$B$4:$D$8,2)+VLOOKUP(I662,'1. Standard_Cost'!$B$4:$D$8,3))*J662*K662),"0")</f>
        <v>0</v>
      </c>
      <c r="M662" s="102">
        <f>L662*'1. Standard_Cost'!F253</f>
        <v>0</v>
      </c>
      <c r="N662" s="103"/>
      <c r="O662" s="103"/>
      <c r="P662" s="103"/>
      <c r="Q662" s="103"/>
      <c r="R662" s="104">
        <f>+N662*P662*'1. Standard_Cost'!$B$12</f>
        <v>0</v>
      </c>
      <c r="S662" s="104">
        <f>+N662*O662*P662*'1. Standard_Cost'!$C$12</f>
        <v>0</v>
      </c>
      <c r="T662" s="104">
        <f>+N662*P662*Q662*'1. Standard_Cost'!$D$12</f>
        <v>0</v>
      </c>
      <c r="U662" s="104">
        <f>+N662*O662*'1. Standard_Cost'!$E$12</f>
        <v>0</v>
      </c>
      <c r="V662" s="103"/>
      <c r="W662" s="103"/>
      <c r="X662" s="103"/>
      <c r="Y662" s="104">
        <f>+V662*((X662*'1. Standard_Cost'!$B$16)+(W662*X662*'1. Standard_Cost'!$C$16))</f>
        <v>0</v>
      </c>
      <c r="Z662" s="103"/>
      <c r="AA662" s="103"/>
      <c r="AB662" s="104">
        <f>+Z662*'1. Standard_Cost'!$B$20+AA662*'1. Standard_Cost'!$C$20</f>
        <v>0</v>
      </c>
      <c r="AC662" s="105"/>
      <c r="AD662" s="106"/>
      <c r="AE662" s="104">
        <f>SUM(AD662,AC662,AB662,Y662,U662,T662,S662,R662)*'1. Standard_Cost'!B277</f>
        <v>0</v>
      </c>
      <c r="AF662" s="104">
        <f t="shared" si="1237"/>
        <v>0</v>
      </c>
      <c r="AG662" s="103"/>
      <c r="AH662" s="103"/>
      <c r="AI662" s="103"/>
      <c r="AJ662" s="107"/>
      <c r="AK662" s="107"/>
      <c r="AL662" s="107"/>
      <c r="AM662" s="104">
        <f>AG662*'1. Standard_Cost'!B273+'Incremental_Cost Year 2021'!AH669*'1. Standard_Cost'!C273+'Incremental_Cost Year 2021'!AI669*'1. Standard_Cost'!D273+'Incremental_Cost Year 2021'!AJ669+'Incremental_Cost Year 2021'!AL669+AK662</f>
        <v>0</v>
      </c>
      <c r="AN662" s="104">
        <f>AM662*'1. Standard_Cost'!C277</f>
        <v>0</v>
      </c>
      <c r="AO662" s="107"/>
      <c r="AQ662" s="104">
        <f t="shared" si="1232"/>
        <v>0</v>
      </c>
      <c r="AR662" s="104">
        <f t="shared" si="1233"/>
        <v>0</v>
      </c>
      <c r="AS662" s="104">
        <f t="shared" si="1234"/>
        <v>0</v>
      </c>
      <c r="AT662" s="104">
        <f t="shared" si="1238"/>
        <v>0</v>
      </c>
      <c r="AU662" s="108">
        <f t="shared" si="1235"/>
        <v>0</v>
      </c>
      <c r="AV662" s="108"/>
      <c r="AW662" s="108"/>
      <c r="AX662" s="108"/>
      <c r="AY662" s="108"/>
      <c r="AZ662" s="108"/>
      <c r="BA662" s="109">
        <f t="shared" si="1236"/>
        <v>0</v>
      </c>
    </row>
    <row r="663" spans="1:53" ht="25.7" customHeight="1" outlineLevel="1" x14ac:dyDescent="0.2">
      <c r="A663" s="68"/>
      <c r="B663" s="94"/>
      <c r="C663" s="95"/>
      <c r="D663" s="276"/>
      <c r="E663" s="113" t="s">
        <v>823</v>
      </c>
      <c r="F663" s="114" t="s">
        <v>154</v>
      </c>
      <c r="G663" s="115" t="s">
        <v>155</v>
      </c>
      <c r="H663" s="122" t="s">
        <v>404</v>
      </c>
      <c r="I663" s="117"/>
      <c r="J663" s="117"/>
      <c r="K663" s="117"/>
      <c r="L663" s="118">
        <f>SUM(L659:L662)</f>
        <v>0</v>
      </c>
      <c r="M663" s="118">
        <f>SUM(M659:M662)</f>
        <v>0</v>
      </c>
      <c r="N663" s="117"/>
      <c r="O663" s="117"/>
      <c r="P663" s="117"/>
      <c r="Q663" s="117"/>
      <c r="R663" s="119">
        <f>SUM(R659:R662)</f>
        <v>0</v>
      </c>
      <c r="S663" s="119">
        <f>SUM(S659:S662)</f>
        <v>0</v>
      </c>
      <c r="T663" s="119">
        <f>SUM(T659:T662)</f>
        <v>0</v>
      </c>
      <c r="U663" s="119">
        <f>SUM(U659:U662)</f>
        <v>0</v>
      </c>
      <c r="V663" s="117"/>
      <c r="W663" s="117"/>
      <c r="X663" s="117"/>
      <c r="Y663" s="118">
        <f>SUM(Y659:Y662)</f>
        <v>0</v>
      </c>
      <c r="Z663" s="117"/>
      <c r="AA663" s="117"/>
      <c r="AB663" s="118">
        <f t="shared" ref="AB663:AF663" si="1239">SUM(AB659:AB662)</f>
        <v>375000</v>
      </c>
      <c r="AC663" s="118">
        <f t="shared" si="1239"/>
        <v>288000</v>
      </c>
      <c r="AD663" s="118">
        <f t="shared" si="1239"/>
        <v>0</v>
      </c>
      <c r="AE663" s="118">
        <f t="shared" si="1239"/>
        <v>132600</v>
      </c>
      <c r="AF663" s="118">
        <f t="shared" si="1239"/>
        <v>132600</v>
      </c>
      <c r="AG663" s="117"/>
      <c r="AH663" s="117"/>
      <c r="AI663" s="117"/>
      <c r="AJ663" s="119">
        <f>SUM(AJ659:AJ662)</f>
        <v>0</v>
      </c>
      <c r="AK663" s="119">
        <f t="shared" ref="AK663:AN663" si="1240">SUM(AK659:AK662)</f>
        <v>0</v>
      </c>
      <c r="AL663" s="119">
        <f t="shared" si="1240"/>
        <v>0</v>
      </c>
      <c r="AM663" s="119">
        <f t="shared" si="1240"/>
        <v>0</v>
      </c>
      <c r="AN663" s="119">
        <f t="shared" si="1240"/>
        <v>0</v>
      </c>
      <c r="AO663" s="116"/>
      <c r="AP663" s="120"/>
      <c r="AQ663" s="121">
        <f t="shared" ref="AQ663:BA663" si="1241">SUM(AQ659:AQ662)</f>
        <v>0</v>
      </c>
      <c r="AR663" s="121">
        <f t="shared" si="1241"/>
        <v>132600</v>
      </c>
      <c r="AS663" s="121">
        <f t="shared" si="1241"/>
        <v>0</v>
      </c>
      <c r="AT663" s="121">
        <f t="shared" si="1241"/>
        <v>132600</v>
      </c>
      <c r="AU663" s="121">
        <f t="shared" si="1241"/>
        <v>132600</v>
      </c>
      <c r="AV663" s="121">
        <f t="shared" si="1241"/>
        <v>0</v>
      </c>
      <c r="AW663" s="121">
        <f t="shared" si="1241"/>
        <v>0</v>
      </c>
      <c r="AX663" s="121">
        <f t="shared" si="1241"/>
        <v>0</v>
      </c>
      <c r="AY663" s="121">
        <f t="shared" si="1241"/>
        <v>0</v>
      </c>
      <c r="AZ663" s="121">
        <f t="shared" si="1241"/>
        <v>0</v>
      </c>
      <c r="BA663" s="121">
        <f t="shared" si="1241"/>
        <v>0</v>
      </c>
    </row>
    <row r="664" spans="1:53" ht="14.1" customHeight="1" outlineLevel="2" x14ac:dyDescent="0.2">
      <c r="A664" s="68"/>
      <c r="B664" s="94"/>
      <c r="C664" s="95"/>
      <c r="D664" s="96"/>
      <c r="E664" s="96"/>
      <c r="F664" s="97"/>
      <c r="G664" s="98"/>
      <c r="H664" s="99" t="s">
        <v>49</v>
      </c>
      <c r="I664" s="100"/>
      <c r="J664" s="101"/>
      <c r="K664" s="101"/>
      <c r="L664" s="102" t="str">
        <f>IF(I664&lt;&gt;0,((VLOOKUP(I664,'1. Standard_Cost'!$B$4:$D$8,2)+VLOOKUP(I664,'1. Standard_Cost'!$B$4:$D$8,3))*J664*K664),"0")</f>
        <v>0</v>
      </c>
      <c r="M664" s="102">
        <f>L664*'1. Standard_Cost'!F253</f>
        <v>0</v>
      </c>
      <c r="N664" s="103"/>
      <c r="O664" s="103"/>
      <c r="P664" s="103"/>
      <c r="Q664" s="103"/>
      <c r="R664" s="104">
        <f>+N664*P664*'1. Standard_Cost'!$B$12</f>
        <v>0</v>
      </c>
      <c r="S664" s="104">
        <f>+N664*O664*P664*'1. Standard_Cost'!$C$12</f>
        <v>0</v>
      </c>
      <c r="T664" s="104">
        <f>+N664*P664*Q664*'1. Standard_Cost'!$D$12</f>
        <v>0</v>
      </c>
      <c r="U664" s="104">
        <f>+N664*O664*'1. Standard_Cost'!$E$12</f>
        <v>0</v>
      </c>
      <c r="V664" s="103"/>
      <c r="W664" s="103"/>
      <c r="X664" s="103"/>
      <c r="Y664" s="104">
        <f>+V664*((X664*'1. Standard_Cost'!$B$16)+(W664*X664*'1. Standard_Cost'!$C$16))</f>
        <v>0</v>
      </c>
      <c r="Z664" s="103"/>
      <c r="AA664" s="103"/>
      <c r="AB664" s="104">
        <f>+Z664*'1. Standard_Cost'!$B$20+AA664*'1. Standard_Cost'!$C$20</f>
        <v>0</v>
      </c>
      <c r="AC664" s="105"/>
      <c r="AD664" s="106"/>
      <c r="AE664" s="104">
        <f>SUM(AD664,AC664,AB664,Y664,U664,T664,S664,R664)*'1. Standard_Cost'!B277</f>
        <v>0</v>
      </c>
      <c r="AF664" s="104">
        <f>SUM(AD664,AE664)</f>
        <v>0</v>
      </c>
      <c r="AG664" s="103"/>
      <c r="AH664" s="103"/>
      <c r="AI664" s="103"/>
      <c r="AJ664" s="107"/>
      <c r="AK664" s="107"/>
      <c r="AL664" s="107"/>
      <c r="AM664" s="104">
        <f>AG664*'1. Standard_Cost'!B273+'Incremental_Cost Year 2021'!AH671*'1. Standard_Cost'!C273+'Incremental_Cost Year 2021'!AI671*'1. Standard_Cost'!D273+'Incremental_Cost Year 2021'!AJ671+'Incremental_Cost Year 2021'!AL671+AK664</f>
        <v>0</v>
      </c>
      <c r="AN664" s="104">
        <f>AM664*'1. Standard_Cost'!C277</f>
        <v>0</v>
      </c>
      <c r="AO664" s="107"/>
      <c r="AQ664" s="104">
        <f t="shared" ref="AQ664:AQ667" si="1242">L664+M664</f>
        <v>0</v>
      </c>
      <c r="AR664" s="104">
        <f t="shared" ref="AR664:AR667" si="1243">AF664</f>
        <v>0</v>
      </c>
      <c r="AS664" s="104">
        <f t="shared" ref="AS664:AS667" si="1244">AM664+AN664</f>
        <v>0</v>
      </c>
      <c r="AT664" s="104">
        <f>SUM(AQ664,AR664,AS664)</f>
        <v>0</v>
      </c>
      <c r="AU664" s="108">
        <f t="shared" ref="AU664:AU667" si="1245">AT664</f>
        <v>0</v>
      </c>
      <c r="AV664" s="108"/>
      <c r="AW664" s="108"/>
      <c r="AX664" s="108"/>
      <c r="AY664" s="108"/>
      <c r="AZ664" s="108"/>
      <c r="BA664" s="109">
        <f t="shared" ref="BA664:BA667" si="1246">SUM(AU664:AZ664)-AT664</f>
        <v>0</v>
      </c>
    </row>
    <row r="665" spans="1:53" ht="14.1" customHeight="1" outlineLevel="2" x14ac:dyDescent="0.2">
      <c r="A665" s="68"/>
      <c r="B665" s="94"/>
      <c r="C665" s="95"/>
      <c r="D665" s="110"/>
      <c r="E665" s="110"/>
      <c r="F665" s="110"/>
      <c r="G665" s="111"/>
      <c r="H665" s="99" t="s">
        <v>50</v>
      </c>
      <c r="I665" s="100"/>
      <c r="J665" s="101"/>
      <c r="K665" s="101"/>
      <c r="L665" s="102" t="str">
        <f>IF(I665&lt;&gt;0,((VLOOKUP(I665,'1. Standard_Cost'!$B$4:$D$8,2)+VLOOKUP(I665,'1. Standard_Cost'!$B$4:$D$8,3))*J665*K665),"0")</f>
        <v>0</v>
      </c>
      <c r="M665" s="102">
        <f>L665*'1. Standard_Cost'!F253</f>
        <v>0</v>
      </c>
      <c r="N665" s="103"/>
      <c r="O665" s="103"/>
      <c r="P665" s="103"/>
      <c r="Q665" s="103"/>
      <c r="R665" s="104">
        <f>+N665*P665*'1. Standard_Cost'!$B$12</f>
        <v>0</v>
      </c>
      <c r="S665" s="104">
        <f>+N665*O665*P665*'1. Standard_Cost'!$C$12</f>
        <v>0</v>
      </c>
      <c r="T665" s="104">
        <f>+N665*P665*Q665*'1. Standard_Cost'!$D$12</f>
        <v>0</v>
      </c>
      <c r="U665" s="104">
        <f>+N665*O665*'1. Standard_Cost'!$E$12</f>
        <v>0</v>
      </c>
      <c r="V665" s="103"/>
      <c r="W665" s="103"/>
      <c r="X665" s="103"/>
      <c r="Y665" s="104">
        <f>+V665*((X665*'1. Standard_Cost'!$B$16)+(W665*X665*'1. Standard_Cost'!$C$16))</f>
        <v>0</v>
      </c>
      <c r="Z665" s="103"/>
      <c r="AA665" s="103"/>
      <c r="AB665" s="104">
        <f>+Z665*'1. Standard_Cost'!$B$20+AA665*'1. Standard_Cost'!$C$20</f>
        <v>0</v>
      </c>
      <c r="AC665" s="105"/>
      <c r="AD665" s="106"/>
      <c r="AE665" s="104">
        <f>SUM(AD665,AC665,AB665,Y665,U665,T665,S665,R665)*'1. Standard_Cost'!B277</f>
        <v>0</v>
      </c>
      <c r="AF665" s="104">
        <f t="shared" ref="AF665:AF667" si="1247">SUM(AD665,AE665)</f>
        <v>0</v>
      </c>
      <c r="AG665" s="103"/>
      <c r="AH665" s="103">
        <v>0</v>
      </c>
      <c r="AI665" s="103">
        <v>0</v>
      </c>
      <c r="AJ665" s="107"/>
      <c r="AK665" s="107"/>
      <c r="AL665" s="107"/>
      <c r="AM665" s="104">
        <f>AG665*'1. Standard_Cost'!B273+'Incremental_Cost Year 2021'!AH672*'1. Standard_Cost'!C273+'Incremental_Cost Year 2021'!AI672*'1. Standard_Cost'!D273+'Incremental_Cost Year 2021'!AJ672+'Incremental_Cost Year 2021'!AL672+AK665</f>
        <v>0</v>
      </c>
      <c r="AN665" s="104">
        <f>AM665*'1. Standard_Cost'!C277</f>
        <v>0</v>
      </c>
      <c r="AO665" s="107"/>
      <c r="AQ665" s="104">
        <f t="shared" si="1242"/>
        <v>0</v>
      </c>
      <c r="AR665" s="104">
        <f t="shared" si="1243"/>
        <v>0</v>
      </c>
      <c r="AS665" s="104">
        <f t="shared" si="1244"/>
        <v>0</v>
      </c>
      <c r="AT665" s="104">
        <f t="shared" ref="AT665:AT667" si="1248">SUM(AQ665,AR665,AS665)</f>
        <v>0</v>
      </c>
      <c r="AU665" s="108">
        <f t="shared" si="1245"/>
        <v>0</v>
      </c>
      <c r="AV665" s="108">
        <v>0</v>
      </c>
      <c r="AW665" s="108"/>
      <c r="AX665" s="108"/>
      <c r="AY665" s="108"/>
      <c r="AZ665" s="108"/>
      <c r="BA665" s="109">
        <f t="shared" si="1246"/>
        <v>0</v>
      </c>
    </row>
    <row r="666" spans="1:53" ht="14.1" customHeight="1" outlineLevel="2" x14ac:dyDescent="0.2">
      <c r="A666" s="68"/>
      <c r="B666" s="94"/>
      <c r="C666" s="95"/>
      <c r="D666" s="110"/>
      <c r="E666" s="110"/>
      <c r="F666" s="110"/>
      <c r="G666" s="111"/>
      <c r="H666" s="99" t="s">
        <v>51</v>
      </c>
      <c r="I666" s="100"/>
      <c r="J666" s="101"/>
      <c r="K666" s="101"/>
      <c r="L666" s="102" t="str">
        <f>IF(I666&lt;&gt;0,((VLOOKUP(I666,'1. Standard_Cost'!$B$4:$D$8,2)+VLOOKUP(I666,'1. Standard_Cost'!$B$4:$D$8,3))*J666*K666),"0")</f>
        <v>0</v>
      </c>
      <c r="M666" s="102">
        <f>L666*'1. Standard_Cost'!F253</f>
        <v>0</v>
      </c>
      <c r="N666" s="103"/>
      <c r="O666" s="103"/>
      <c r="P666" s="103"/>
      <c r="Q666" s="103"/>
      <c r="R666" s="104">
        <f>+N666*P666*'1. Standard_Cost'!$B$12</f>
        <v>0</v>
      </c>
      <c r="S666" s="104">
        <f>+N666*O666*P666*'1. Standard_Cost'!$C$12</f>
        <v>0</v>
      </c>
      <c r="T666" s="104">
        <f>+N666*P666*Q666*'1. Standard_Cost'!$D$12</f>
        <v>0</v>
      </c>
      <c r="U666" s="104">
        <f>+N666*O666*'1. Standard_Cost'!$E$12</f>
        <v>0</v>
      </c>
      <c r="V666" s="103"/>
      <c r="W666" s="103"/>
      <c r="X666" s="103"/>
      <c r="Y666" s="104">
        <f>+V666*((X666*'1. Standard_Cost'!$B$16)+(W666*X666*'1. Standard_Cost'!$C$16))</f>
        <v>0</v>
      </c>
      <c r="Z666" s="103"/>
      <c r="AA666" s="103"/>
      <c r="AB666" s="104">
        <f>+Z666*'1. Standard_Cost'!$B$20+AA666*'1. Standard_Cost'!$C$20</f>
        <v>0</v>
      </c>
      <c r="AC666" s="105"/>
      <c r="AD666" s="106"/>
      <c r="AE666" s="104">
        <f>SUM(AD666,AC666,AB666,Y666,U666,T666,S666,R666)*'1. Standard_Cost'!B277</f>
        <v>0</v>
      </c>
      <c r="AF666" s="104">
        <f t="shared" si="1247"/>
        <v>0</v>
      </c>
      <c r="AG666" s="103"/>
      <c r="AH666" s="103"/>
      <c r="AI666" s="103"/>
      <c r="AJ666" s="107"/>
      <c r="AK666" s="107"/>
      <c r="AL666" s="107"/>
      <c r="AM666" s="104">
        <f>AG666*'1. Standard_Cost'!B273+'Incremental_Cost Year 2021'!AH673*'1. Standard_Cost'!C273+'Incremental_Cost Year 2021'!AI673*'1. Standard_Cost'!D273+'Incremental_Cost Year 2021'!AJ673+'Incremental_Cost Year 2021'!AL673+AK666</f>
        <v>0</v>
      </c>
      <c r="AN666" s="104">
        <f>AM666*'1. Standard_Cost'!C277</f>
        <v>0</v>
      </c>
      <c r="AO666" s="107"/>
      <c r="AQ666" s="104">
        <f t="shared" si="1242"/>
        <v>0</v>
      </c>
      <c r="AR666" s="104">
        <f t="shared" si="1243"/>
        <v>0</v>
      </c>
      <c r="AS666" s="104">
        <f t="shared" si="1244"/>
        <v>0</v>
      </c>
      <c r="AT666" s="104">
        <f t="shared" si="1248"/>
        <v>0</v>
      </c>
      <c r="AU666" s="108">
        <f t="shared" si="1245"/>
        <v>0</v>
      </c>
      <c r="AV666" s="108"/>
      <c r="AW666" s="108"/>
      <c r="AX666" s="108"/>
      <c r="AY666" s="108"/>
      <c r="AZ666" s="108"/>
      <c r="BA666" s="109">
        <f t="shared" si="1246"/>
        <v>0</v>
      </c>
    </row>
    <row r="667" spans="1:53" ht="14.1" customHeight="1" outlineLevel="2" x14ac:dyDescent="0.2">
      <c r="A667" s="68"/>
      <c r="B667" s="94"/>
      <c r="C667" s="95"/>
      <c r="D667" s="110"/>
      <c r="E667" s="110"/>
      <c r="F667" s="110"/>
      <c r="G667" s="111"/>
      <c r="H667" s="112" t="s">
        <v>179</v>
      </c>
      <c r="I667" s="100"/>
      <c r="J667" s="101"/>
      <c r="K667" s="101"/>
      <c r="L667" s="102" t="str">
        <f>IF(I667&lt;&gt;0,((VLOOKUP(I667,'1. Standard_Cost'!$B$4:$D$8,2)+VLOOKUP(I667,'1. Standard_Cost'!$B$4:$D$8,3))*J667*K667),"0")</f>
        <v>0</v>
      </c>
      <c r="M667" s="102">
        <f>L667*'1. Standard_Cost'!F253</f>
        <v>0</v>
      </c>
      <c r="N667" s="103"/>
      <c r="O667" s="103"/>
      <c r="P667" s="103"/>
      <c r="Q667" s="103"/>
      <c r="R667" s="104">
        <f>+N667*P667*'1. Standard_Cost'!$B$12</f>
        <v>0</v>
      </c>
      <c r="S667" s="104">
        <f>+N667*O667*P667*'1. Standard_Cost'!$C$12</f>
        <v>0</v>
      </c>
      <c r="T667" s="104">
        <f>+N667*P667*Q667*'1. Standard_Cost'!$D$12</f>
        <v>0</v>
      </c>
      <c r="U667" s="104">
        <f>+N667*O667*'1. Standard_Cost'!$E$12</f>
        <v>0</v>
      </c>
      <c r="V667" s="103"/>
      <c r="W667" s="103"/>
      <c r="X667" s="103"/>
      <c r="Y667" s="104">
        <f>+V667*((X667*'1. Standard_Cost'!$B$16)+(W667*X667*'1. Standard_Cost'!$C$16))</f>
        <v>0</v>
      </c>
      <c r="Z667" s="103"/>
      <c r="AA667" s="103"/>
      <c r="AB667" s="104">
        <f>+Z667*'1. Standard_Cost'!$B$20+AA667*'1. Standard_Cost'!$C$20</f>
        <v>0</v>
      </c>
      <c r="AC667" s="105"/>
      <c r="AD667" s="106"/>
      <c r="AE667" s="104">
        <f>SUM(AD667,AC667,AB667,Y667,U667,T667,S667,R667)*'1. Standard_Cost'!B277</f>
        <v>0</v>
      </c>
      <c r="AF667" s="104">
        <f t="shared" si="1247"/>
        <v>0</v>
      </c>
      <c r="AG667" s="103"/>
      <c r="AH667" s="103"/>
      <c r="AI667" s="103"/>
      <c r="AJ667" s="107"/>
      <c r="AK667" s="107"/>
      <c r="AL667" s="107"/>
      <c r="AM667" s="104">
        <f>AG667*'1. Standard_Cost'!B273+'Incremental_Cost Year 2021'!AH674*'1. Standard_Cost'!C273+'Incremental_Cost Year 2021'!AI674*'1. Standard_Cost'!D273+'Incremental_Cost Year 2021'!AJ674+'Incremental_Cost Year 2021'!AL674+AK667</f>
        <v>0</v>
      </c>
      <c r="AN667" s="104">
        <f>AM667*'1. Standard_Cost'!C277</f>
        <v>0</v>
      </c>
      <c r="AO667" s="107"/>
      <c r="AQ667" s="104">
        <f t="shared" si="1242"/>
        <v>0</v>
      </c>
      <c r="AR667" s="104">
        <f t="shared" si="1243"/>
        <v>0</v>
      </c>
      <c r="AS667" s="104">
        <f t="shared" si="1244"/>
        <v>0</v>
      </c>
      <c r="AT667" s="104">
        <f t="shared" si="1248"/>
        <v>0</v>
      </c>
      <c r="AU667" s="108">
        <f t="shared" si="1245"/>
        <v>0</v>
      </c>
      <c r="AV667" s="108"/>
      <c r="AW667" s="108"/>
      <c r="AX667" s="108"/>
      <c r="AY667" s="108"/>
      <c r="AZ667" s="108"/>
      <c r="BA667" s="109">
        <f t="shared" si="1246"/>
        <v>0</v>
      </c>
    </row>
    <row r="668" spans="1:53" ht="24.6" customHeight="1" outlineLevel="1" x14ac:dyDescent="0.2">
      <c r="A668" s="68"/>
      <c r="B668" s="141"/>
      <c r="C668" s="95"/>
      <c r="D668" s="113" t="s">
        <v>48</v>
      </c>
      <c r="E668" s="113" t="s">
        <v>824</v>
      </c>
      <c r="F668" s="114" t="s">
        <v>154</v>
      </c>
      <c r="G668" s="115" t="s">
        <v>155</v>
      </c>
      <c r="H668" s="122" t="s">
        <v>405</v>
      </c>
      <c r="I668" s="117"/>
      <c r="J668" s="117"/>
      <c r="K668" s="117"/>
      <c r="L668" s="118">
        <f>SUM(L664:L667)</f>
        <v>0</v>
      </c>
      <c r="M668" s="118">
        <f>SUM(M664:M667)</f>
        <v>0</v>
      </c>
      <c r="N668" s="117"/>
      <c r="O668" s="117"/>
      <c r="P668" s="117"/>
      <c r="Q668" s="117"/>
      <c r="R668" s="119">
        <f>SUM(R664:R667)</f>
        <v>0</v>
      </c>
      <c r="S668" s="119">
        <f>SUM(S664:S667)</f>
        <v>0</v>
      </c>
      <c r="T668" s="119">
        <f>SUM(T664:T667)</f>
        <v>0</v>
      </c>
      <c r="U668" s="119">
        <f>SUM(U664:U667)</f>
        <v>0</v>
      </c>
      <c r="V668" s="117"/>
      <c r="W668" s="117"/>
      <c r="X668" s="117"/>
      <c r="Y668" s="118">
        <f>SUM(Y664:Y667)</f>
        <v>0</v>
      </c>
      <c r="Z668" s="117"/>
      <c r="AA668" s="117"/>
      <c r="AB668" s="118">
        <f t="shared" ref="AB668:AF668" si="1249">SUM(AB664:AB667)</f>
        <v>0</v>
      </c>
      <c r="AC668" s="118">
        <f t="shared" si="1249"/>
        <v>0</v>
      </c>
      <c r="AD668" s="118">
        <f t="shared" si="1249"/>
        <v>0</v>
      </c>
      <c r="AE668" s="118">
        <f t="shared" si="1249"/>
        <v>0</v>
      </c>
      <c r="AF668" s="118">
        <f t="shared" si="1249"/>
        <v>0</v>
      </c>
      <c r="AG668" s="117"/>
      <c r="AH668" s="117"/>
      <c r="AI668" s="117"/>
      <c r="AJ668" s="119">
        <f>SUM(AJ664:AJ667)</f>
        <v>0</v>
      </c>
      <c r="AK668" s="119">
        <f t="shared" ref="AK668:AN668" si="1250">SUM(AK664:AK667)</f>
        <v>0</v>
      </c>
      <c r="AL668" s="119">
        <f t="shared" si="1250"/>
        <v>0</v>
      </c>
      <c r="AM668" s="119">
        <f t="shared" si="1250"/>
        <v>0</v>
      </c>
      <c r="AN668" s="119">
        <f t="shared" si="1250"/>
        <v>0</v>
      </c>
      <c r="AO668" s="116"/>
      <c r="AP668" s="120"/>
      <c r="AQ668" s="121">
        <f t="shared" ref="AQ668:BA668" si="1251">SUM(AQ664:AQ667)</f>
        <v>0</v>
      </c>
      <c r="AR668" s="121">
        <f t="shared" si="1251"/>
        <v>0</v>
      </c>
      <c r="AS668" s="121">
        <f t="shared" si="1251"/>
        <v>0</v>
      </c>
      <c r="AT668" s="121">
        <f t="shared" si="1251"/>
        <v>0</v>
      </c>
      <c r="AU668" s="121">
        <f t="shared" si="1251"/>
        <v>0</v>
      </c>
      <c r="AV668" s="121">
        <f t="shared" si="1251"/>
        <v>0</v>
      </c>
      <c r="AW668" s="121">
        <f t="shared" si="1251"/>
        <v>0</v>
      </c>
      <c r="AX668" s="121">
        <f t="shared" si="1251"/>
        <v>0</v>
      </c>
      <c r="AY668" s="121">
        <f t="shared" si="1251"/>
        <v>0</v>
      </c>
      <c r="AZ668" s="121">
        <f t="shared" si="1251"/>
        <v>0</v>
      </c>
      <c r="BA668" s="121">
        <f t="shared" si="1251"/>
        <v>0</v>
      </c>
    </row>
    <row r="669" spans="1:53" ht="14.1" customHeight="1" outlineLevel="2" x14ac:dyDescent="0.2">
      <c r="A669" s="68"/>
      <c r="B669" s="94"/>
      <c r="C669" s="95"/>
      <c r="D669" s="96"/>
      <c r="E669" s="96"/>
      <c r="F669" s="97"/>
      <c r="G669" s="98"/>
      <c r="H669" s="99" t="s">
        <v>49</v>
      </c>
      <c r="I669" s="100"/>
      <c r="J669" s="101"/>
      <c r="K669" s="101"/>
      <c r="L669" s="102" t="str">
        <f>IF(I669&lt;&gt;0,((VLOOKUP(I669,'1. Standard_Cost'!$B$4:$D$8,2)+VLOOKUP(I669,'1. Standard_Cost'!$B$4:$D$8,3))*J669*K669),"0")</f>
        <v>0</v>
      </c>
      <c r="M669" s="102">
        <f>L669*'1. Standard_Cost'!F258</f>
        <v>0</v>
      </c>
      <c r="N669" s="103"/>
      <c r="O669" s="103"/>
      <c r="P669" s="103"/>
      <c r="Q669" s="103"/>
      <c r="R669" s="104">
        <f>+N669*P669*'1. Standard_Cost'!$B$12</f>
        <v>0</v>
      </c>
      <c r="S669" s="104">
        <f>+N669*O669*P669*'1. Standard_Cost'!$C$12</f>
        <v>0</v>
      </c>
      <c r="T669" s="104">
        <f>+N669*P669*Q669*'1. Standard_Cost'!$D$12</f>
        <v>0</v>
      </c>
      <c r="U669" s="104">
        <f>+N669*O669*'1. Standard_Cost'!$E$12</f>
        <v>0</v>
      </c>
      <c r="V669" s="103"/>
      <c r="W669" s="103"/>
      <c r="X669" s="103"/>
      <c r="Y669" s="104">
        <f>+V669*((X669*'1. Standard_Cost'!$B$16)+(W669*X669*'1. Standard_Cost'!$C$16))</f>
        <v>0</v>
      </c>
      <c r="Z669" s="103"/>
      <c r="AA669" s="103"/>
      <c r="AB669" s="104">
        <f>+Z669*'1. Standard_Cost'!$B$20+AA669*'1. Standard_Cost'!$C$20</f>
        <v>0</v>
      </c>
      <c r="AC669" s="105"/>
      <c r="AD669" s="106"/>
      <c r="AE669" s="104">
        <f>SUM(AD669,AC669,AB669,Y669,U669,T669,S669,R669)*'1. Standard_Cost'!B282</f>
        <v>0</v>
      </c>
      <c r="AF669" s="104">
        <f>SUM(AD669,AE669)</f>
        <v>0</v>
      </c>
      <c r="AG669" s="103"/>
      <c r="AH669" s="103"/>
      <c r="AI669" s="103"/>
      <c r="AJ669" s="107"/>
      <c r="AK669" s="107"/>
      <c r="AL669" s="107"/>
      <c r="AM669" s="104">
        <f>AG669*'1. Standard_Cost'!B278+'Incremental_Cost Year 2021'!AH676*'1. Standard_Cost'!C278+'Incremental_Cost Year 2021'!AI676*'1. Standard_Cost'!D278+'Incremental_Cost Year 2021'!AJ676+'Incremental_Cost Year 2021'!AL676+AK669</f>
        <v>0</v>
      </c>
      <c r="AN669" s="104">
        <f>AM669*'1. Standard_Cost'!C282</f>
        <v>0</v>
      </c>
      <c r="AO669" s="107"/>
      <c r="AQ669" s="104">
        <f t="shared" ref="AQ669:AQ672" si="1252">L669+M669</f>
        <v>0</v>
      </c>
      <c r="AR669" s="104">
        <f t="shared" ref="AR669:AR672" si="1253">AF669</f>
        <v>0</v>
      </c>
      <c r="AS669" s="104">
        <f t="shared" ref="AS669:AS672" si="1254">AM669+AN669</f>
        <v>0</v>
      </c>
      <c r="AT669" s="104">
        <f>SUM(AQ669,AR669,AS669)</f>
        <v>0</v>
      </c>
      <c r="AU669" s="108">
        <f t="shared" ref="AU669:AU672" si="1255">AT669</f>
        <v>0</v>
      </c>
      <c r="AV669" s="108"/>
      <c r="AW669" s="108"/>
      <c r="AX669" s="108"/>
      <c r="AY669" s="108"/>
      <c r="AZ669" s="108"/>
      <c r="BA669" s="109">
        <f t="shared" ref="BA669:BA672" si="1256">SUM(AU669:AZ669)-AT669</f>
        <v>0</v>
      </c>
    </row>
    <row r="670" spans="1:53" ht="14.1" customHeight="1" outlineLevel="2" x14ac:dyDescent="0.2">
      <c r="A670" s="68"/>
      <c r="B670" s="94"/>
      <c r="C670" s="95"/>
      <c r="D670" s="110"/>
      <c r="E670" s="110"/>
      <c r="F670" s="110"/>
      <c r="G670" s="111"/>
      <c r="H670" s="99" t="s">
        <v>50</v>
      </c>
      <c r="I670" s="100"/>
      <c r="J670" s="101"/>
      <c r="K670" s="101"/>
      <c r="L670" s="102" t="str">
        <f>IF(I670&lt;&gt;0,((VLOOKUP(I670,'1. Standard_Cost'!$B$4:$D$8,2)+VLOOKUP(I670,'1. Standard_Cost'!$B$4:$D$8,3))*J670*K670),"0")</f>
        <v>0</v>
      </c>
      <c r="M670" s="102">
        <f>L670*'1. Standard_Cost'!F258</f>
        <v>0</v>
      </c>
      <c r="N670" s="103"/>
      <c r="O670" s="103"/>
      <c r="P670" s="103"/>
      <c r="Q670" s="103"/>
      <c r="R670" s="104">
        <f>+N670*P670*'1. Standard_Cost'!$B$12</f>
        <v>0</v>
      </c>
      <c r="S670" s="104">
        <f>+N670*O670*P670*'1. Standard_Cost'!$C$12</f>
        <v>0</v>
      </c>
      <c r="T670" s="104">
        <f>+N670*P670*Q670*'1. Standard_Cost'!$D$12</f>
        <v>0</v>
      </c>
      <c r="U670" s="104">
        <f>+N670*O670*'1. Standard_Cost'!$E$12</f>
        <v>0</v>
      </c>
      <c r="V670" s="103"/>
      <c r="W670" s="103"/>
      <c r="X670" s="103"/>
      <c r="Y670" s="104">
        <f>+V670*((X670*'1. Standard_Cost'!$B$16)+(W670*X670*'1. Standard_Cost'!$C$16))</f>
        <v>0</v>
      </c>
      <c r="Z670" s="103"/>
      <c r="AA670" s="103"/>
      <c r="AB670" s="104">
        <f>+Z670*'1. Standard_Cost'!$B$20+AA670*'1. Standard_Cost'!$C$20</f>
        <v>0</v>
      </c>
      <c r="AC670" s="105"/>
      <c r="AD670" s="106"/>
      <c r="AE670" s="104">
        <f>SUM(AD670,AC670,AB670,Y670,U670,T670,S670,R670)*'1. Standard_Cost'!B282</f>
        <v>0</v>
      </c>
      <c r="AF670" s="104">
        <f t="shared" ref="AF670:AF672" si="1257">SUM(AD670,AE670)</f>
        <v>0</v>
      </c>
      <c r="AG670" s="103"/>
      <c r="AH670" s="103">
        <v>0</v>
      </c>
      <c r="AI670" s="103">
        <v>0</v>
      </c>
      <c r="AJ670" s="107"/>
      <c r="AK670" s="107"/>
      <c r="AL670" s="107"/>
      <c r="AM670" s="104">
        <f>AG670*'1. Standard_Cost'!B278+'Incremental_Cost Year 2021'!AH677*'1. Standard_Cost'!C278+'Incremental_Cost Year 2021'!AI677*'1. Standard_Cost'!D278+'Incremental_Cost Year 2021'!AJ677+'Incremental_Cost Year 2021'!AL677+AK670</f>
        <v>0</v>
      </c>
      <c r="AN670" s="104">
        <f>AM670*'1. Standard_Cost'!C282</f>
        <v>0</v>
      </c>
      <c r="AO670" s="107"/>
      <c r="AQ670" s="104">
        <f t="shared" si="1252"/>
        <v>0</v>
      </c>
      <c r="AR670" s="104">
        <f t="shared" si="1253"/>
        <v>0</v>
      </c>
      <c r="AS670" s="104">
        <f t="shared" si="1254"/>
        <v>0</v>
      </c>
      <c r="AT670" s="104">
        <f t="shared" ref="AT670:AT672" si="1258">SUM(AQ670,AR670,AS670)</f>
        <v>0</v>
      </c>
      <c r="AU670" s="108">
        <f t="shared" si="1255"/>
        <v>0</v>
      </c>
      <c r="AV670" s="108">
        <v>0</v>
      </c>
      <c r="AW670" s="108"/>
      <c r="AX670" s="108"/>
      <c r="AY670" s="108"/>
      <c r="AZ670" s="108"/>
      <c r="BA670" s="109">
        <f t="shared" si="1256"/>
        <v>0</v>
      </c>
    </row>
    <row r="671" spans="1:53" ht="14.1" customHeight="1" outlineLevel="2" x14ac:dyDescent="0.2">
      <c r="A671" s="68"/>
      <c r="B671" s="94"/>
      <c r="C671" s="95"/>
      <c r="D671" s="110"/>
      <c r="E671" s="110"/>
      <c r="F671" s="110"/>
      <c r="G671" s="111"/>
      <c r="H671" s="99" t="s">
        <v>51</v>
      </c>
      <c r="I671" s="100"/>
      <c r="J671" s="101"/>
      <c r="K671" s="101"/>
      <c r="L671" s="102" t="str">
        <f>IF(I671&lt;&gt;0,((VLOOKUP(I671,'1. Standard_Cost'!$B$4:$D$8,2)+VLOOKUP(I671,'1. Standard_Cost'!$B$4:$D$8,3))*J671*K671),"0")</f>
        <v>0</v>
      </c>
      <c r="M671" s="102">
        <f>L671*'1. Standard_Cost'!F258</f>
        <v>0</v>
      </c>
      <c r="N671" s="103"/>
      <c r="O671" s="103"/>
      <c r="P671" s="103"/>
      <c r="Q671" s="103"/>
      <c r="R671" s="104">
        <f>+N671*P671*'1. Standard_Cost'!$B$12</f>
        <v>0</v>
      </c>
      <c r="S671" s="104">
        <f>+N671*O671*P671*'1. Standard_Cost'!$C$12</f>
        <v>0</v>
      </c>
      <c r="T671" s="104">
        <f>+N671*P671*Q671*'1. Standard_Cost'!$D$12</f>
        <v>0</v>
      </c>
      <c r="U671" s="104">
        <f>+N671*O671*'1. Standard_Cost'!$E$12</f>
        <v>0</v>
      </c>
      <c r="V671" s="103"/>
      <c r="W671" s="103"/>
      <c r="X671" s="103"/>
      <c r="Y671" s="104">
        <f>+V671*((X671*'1. Standard_Cost'!$B$16)+(W671*X671*'1. Standard_Cost'!$C$16))</f>
        <v>0</v>
      </c>
      <c r="Z671" s="103"/>
      <c r="AA671" s="103"/>
      <c r="AB671" s="104">
        <f>+Z671*'1. Standard_Cost'!$B$20+AA671*'1. Standard_Cost'!$C$20</f>
        <v>0</v>
      </c>
      <c r="AC671" s="105"/>
      <c r="AD671" s="106"/>
      <c r="AE671" s="104">
        <f>SUM(AD671,AC671,AB671,Y671,U671,T671,S671,R671)*'1. Standard_Cost'!B282</f>
        <v>0</v>
      </c>
      <c r="AF671" s="104">
        <f t="shared" si="1257"/>
        <v>0</v>
      </c>
      <c r="AG671" s="103"/>
      <c r="AH671" s="103"/>
      <c r="AI671" s="103"/>
      <c r="AJ671" s="107"/>
      <c r="AK671" s="107"/>
      <c r="AL671" s="107"/>
      <c r="AM671" s="104">
        <f>AG671*'1. Standard_Cost'!B278+'Incremental_Cost Year 2021'!AH678*'1. Standard_Cost'!C278+'Incremental_Cost Year 2021'!AI678*'1. Standard_Cost'!D278+'Incremental_Cost Year 2021'!AJ678+'Incremental_Cost Year 2021'!AL678+AK671</f>
        <v>0</v>
      </c>
      <c r="AN671" s="104">
        <f>AM671*'1. Standard_Cost'!C282</f>
        <v>0</v>
      </c>
      <c r="AO671" s="107"/>
      <c r="AQ671" s="104">
        <f t="shared" si="1252"/>
        <v>0</v>
      </c>
      <c r="AR671" s="104">
        <f t="shared" si="1253"/>
        <v>0</v>
      </c>
      <c r="AS671" s="104">
        <f t="shared" si="1254"/>
        <v>0</v>
      </c>
      <c r="AT671" s="104">
        <f t="shared" si="1258"/>
        <v>0</v>
      </c>
      <c r="AU671" s="108">
        <f t="shared" si="1255"/>
        <v>0</v>
      </c>
      <c r="AV671" s="108"/>
      <c r="AW671" s="108"/>
      <c r="AX671" s="108"/>
      <c r="AY671" s="108"/>
      <c r="AZ671" s="108"/>
      <c r="BA671" s="109">
        <f t="shared" si="1256"/>
        <v>0</v>
      </c>
    </row>
    <row r="672" spans="1:53" ht="14.1" customHeight="1" outlineLevel="2" x14ac:dyDescent="0.2">
      <c r="A672" s="68"/>
      <c r="B672" s="94"/>
      <c r="C672" s="95"/>
      <c r="D672" s="110"/>
      <c r="E672" s="110"/>
      <c r="F672" s="110"/>
      <c r="G672" s="111"/>
      <c r="H672" s="112" t="s">
        <v>179</v>
      </c>
      <c r="I672" s="100"/>
      <c r="J672" s="101"/>
      <c r="K672" s="101"/>
      <c r="L672" s="102" t="str">
        <f>IF(I672&lt;&gt;0,((VLOOKUP(I672,'1. Standard_Cost'!$B$4:$D$8,2)+VLOOKUP(I672,'1. Standard_Cost'!$B$4:$D$8,3))*J672*K672),"0")</f>
        <v>0</v>
      </c>
      <c r="M672" s="102">
        <f>L672*'1. Standard_Cost'!F258</f>
        <v>0</v>
      </c>
      <c r="N672" s="103"/>
      <c r="O672" s="103"/>
      <c r="P672" s="103"/>
      <c r="Q672" s="103"/>
      <c r="R672" s="104">
        <f>+N672*P672*'1. Standard_Cost'!$B$12</f>
        <v>0</v>
      </c>
      <c r="S672" s="104">
        <f>+N672*O672*P672*'1. Standard_Cost'!$C$12</f>
        <v>0</v>
      </c>
      <c r="T672" s="104">
        <f>+N672*P672*Q672*'1. Standard_Cost'!$D$12</f>
        <v>0</v>
      </c>
      <c r="U672" s="104">
        <f>+N672*O672*'1. Standard_Cost'!$E$12</f>
        <v>0</v>
      </c>
      <c r="V672" s="103"/>
      <c r="W672" s="103"/>
      <c r="X672" s="103"/>
      <c r="Y672" s="104">
        <f>+V672*((X672*'1. Standard_Cost'!$B$16)+(W672*X672*'1. Standard_Cost'!$C$16))</f>
        <v>0</v>
      </c>
      <c r="Z672" s="103"/>
      <c r="AA672" s="103"/>
      <c r="AB672" s="104">
        <f>+Z672*'1. Standard_Cost'!$B$20+AA672*'1. Standard_Cost'!$C$20</f>
        <v>0</v>
      </c>
      <c r="AC672" s="105"/>
      <c r="AD672" s="106"/>
      <c r="AE672" s="104">
        <f>SUM(AD672,AC672,AB672,Y672,U672,T672,S672,R672)*'1. Standard_Cost'!B282</f>
        <v>0</v>
      </c>
      <c r="AF672" s="104">
        <f t="shared" si="1257"/>
        <v>0</v>
      </c>
      <c r="AG672" s="103"/>
      <c r="AH672" s="103"/>
      <c r="AI672" s="103"/>
      <c r="AJ672" s="107"/>
      <c r="AK672" s="107"/>
      <c r="AL672" s="107"/>
      <c r="AM672" s="104">
        <f>AG672*'1. Standard_Cost'!B278+'Incremental_Cost Year 2021'!AH679*'1. Standard_Cost'!C278+'Incremental_Cost Year 2021'!AI679*'1. Standard_Cost'!D278+'Incremental_Cost Year 2021'!AJ679+'Incremental_Cost Year 2021'!AL679+AK672</f>
        <v>0</v>
      </c>
      <c r="AN672" s="104">
        <f>AM672*'1. Standard_Cost'!C282</f>
        <v>0</v>
      </c>
      <c r="AO672" s="107"/>
      <c r="AQ672" s="104">
        <f t="shared" si="1252"/>
        <v>0</v>
      </c>
      <c r="AR672" s="104">
        <f t="shared" si="1253"/>
        <v>0</v>
      </c>
      <c r="AS672" s="104">
        <f t="shared" si="1254"/>
        <v>0</v>
      </c>
      <c r="AT672" s="104">
        <f t="shared" si="1258"/>
        <v>0</v>
      </c>
      <c r="AU672" s="108">
        <f t="shared" si="1255"/>
        <v>0</v>
      </c>
      <c r="AV672" s="108"/>
      <c r="AW672" s="108"/>
      <c r="AX672" s="108"/>
      <c r="AY672" s="108"/>
      <c r="AZ672" s="108"/>
      <c r="BA672" s="109">
        <f t="shared" si="1256"/>
        <v>0</v>
      </c>
    </row>
    <row r="673" spans="1:53" ht="24.6" customHeight="1" outlineLevel="1" x14ac:dyDescent="0.2">
      <c r="A673" s="68"/>
      <c r="B673" s="141"/>
      <c r="C673" s="95"/>
      <c r="D673" s="113" t="s">
        <v>48</v>
      </c>
      <c r="E673" s="113" t="s">
        <v>826</v>
      </c>
      <c r="F673" s="114" t="s">
        <v>154</v>
      </c>
      <c r="G673" s="115" t="s">
        <v>155</v>
      </c>
      <c r="H673" s="122" t="s">
        <v>406</v>
      </c>
      <c r="I673" s="117"/>
      <c r="J673" s="117"/>
      <c r="K673" s="117"/>
      <c r="L673" s="118">
        <f>SUM(L669:L672)</f>
        <v>0</v>
      </c>
      <c r="M673" s="118">
        <f>SUM(M669:M672)</f>
        <v>0</v>
      </c>
      <c r="N673" s="117"/>
      <c r="O673" s="117"/>
      <c r="P673" s="117"/>
      <c r="Q673" s="117"/>
      <c r="R673" s="119">
        <f>SUM(R669:R672)</f>
        <v>0</v>
      </c>
      <c r="S673" s="119">
        <f>SUM(S669:S672)</f>
        <v>0</v>
      </c>
      <c r="T673" s="119">
        <f>SUM(T669:T672)</f>
        <v>0</v>
      </c>
      <c r="U673" s="119">
        <f>SUM(U669:U672)</f>
        <v>0</v>
      </c>
      <c r="V673" s="117"/>
      <c r="W673" s="117"/>
      <c r="X673" s="117"/>
      <c r="Y673" s="118">
        <f>SUM(Y669:Y672)</f>
        <v>0</v>
      </c>
      <c r="Z673" s="117"/>
      <c r="AA673" s="117"/>
      <c r="AB673" s="118">
        <f t="shared" ref="AB673:AF673" si="1259">SUM(AB669:AB672)</f>
        <v>0</v>
      </c>
      <c r="AC673" s="118">
        <f t="shared" si="1259"/>
        <v>0</v>
      </c>
      <c r="AD673" s="118">
        <f t="shared" si="1259"/>
        <v>0</v>
      </c>
      <c r="AE673" s="118">
        <f t="shared" si="1259"/>
        <v>0</v>
      </c>
      <c r="AF673" s="118">
        <f t="shared" si="1259"/>
        <v>0</v>
      </c>
      <c r="AG673" s="117"/>
      <c r="AH673" s="117"/>
      <c r="AI673" s="117"/>
      <c r="AJ673" s="119">
        <f>SUM(AJ669:AJ672)</f>
        <v>0</v>
      </c>
      <c r="AK673" s="119">
        <f t="shared" ref="AK673:AN673" si="1260">SUM(AK669:AK672)</f>
        <v>0</v>
      </c>
      <c r="AL673" s="119">
        <f t="shared" si="1260"/>
        <v>0</v>
      </c>
      <c r="AM673" s="119">
        <f t="shared" si="1260"/>
        <v>0</v>
      </c>
      <c r="AN673" s="119">
        <f t="shared" si="1260"/>
        <v>0</v>
      </c>
      <c r="AO673" s="116"/>
      <c r="AP673" s="120"/>
      <c r="AQ673" s="121">
        <f t="shared" ref="AQ673:BA673" si="1261">SUM(AQ669:AQ672)</f>
        <v>0</v>
      </c>
      <c r="AR673" s="121">
        <f t="shared" si="1261"/>
        <v>0</v>
      </c>
      <c r="AS673" s="121">
        <f t="shared" si="1261"/>
        <v>0</v>
      </c>
      <c r="AT673" s="121">
        <f t="shared" si="1261"/>
        <v>0</v>
      </c>
      <c r="AU673" s="121">
        <f t="shared" si="1261"/>
        <v>0</v>
      </c>
      <c r="AV673" s="121">
        <f t="shared" si="1261"/>
        <v>0</v>
      </c>
      <c r="AW673" s="121">
        <f t="shared" si="1261"/>
        <v>0</v>
      </c>
      <c r="AX673" s="121">
        <f t="shared" si="1261"/>
        <v>0</v>
      </c>
      <c r="AY673" s="121">
        <f t="shared" si="1261"/>
        <v>0</v>
      </c>
      <c r="AZ673" s="121">
        <f t="shared" si="1261"/>
        <v>0</v>
      </c>
      <c r="BA673" s="121">
        <f t="shared" si="1261"/>
        <v>0</v>
      </c>
    </row>
    <row r="674" spans="1:53" s="124" customFormat="1" ht="14.45" customHeight="1" x14ac:dyDescent="0.2">
      <c r="B674" s="138"/>
      <c r="C674" s="247" t="s">
        <v>792</v>
      </c>
      <c r="D674" s="247"/>
      <c r="E674" s="252"/>
      <c r="F674" s="153"/>
      <c r="G674" s="153"/>
      <c r="H674" s="130" t="s">
        <v>407</v>
      </c>
      <c r="I674" s="128"/>
      <c r="J674" s="128"/>
      <c r="K674" s="128"/>
      <c r="L674" s="129">
        <f>SUM(L679,L684,L689)</f>
        <v>0</v>
      </c>
      <c r="M674" s="129">
        <f>SUM(M679,M684,M689)</f>
        <v>0</v>
      </c>
      <c r="N674" s="128"/>
      <c r="O674" s="128"/>
      <c r="P674" s="128"/>
      <c r="Q674" s="128"/>
      <c r="R674" s="129">
        <f>SUM(R679,R684,R689)</f>
        <v>0</v>
      </c>
      <c r="S674" s="129">
        <f t="shared" ref="S674:U674" si="1262">SUM(S679,S684,S689)</f>
        <v>0</v>
      </c>
      <c r="T674" s="129">
        <f t="shared" si="1262"/>
        <v>0</v>
      </c>
      <c r="U674" s="129">
        <f t="shared" si="1262"/>
        <v>0</v>
      </c>
      <c r="V674" s="128"/>
      <c r="W674" s="128"/>
      <c r="X674" s="128"/>
      <c r="Y674" s="129">
        <f t="shared" ref="Y674" si="1263">SUM(Y679,Y684,Y689)</f>
        <v>0</v>
      </c>
      <c r="Z674" s="128"/>
      <c r="AA674" s="128"/>
      <c r="AB674" s="129">
        <f t="shared" ref="AB674:AF674" si="1264">SUM(AB679,AB684,AB689)</f>
        <v>0</v>
      </c>
      <c r="AC674" s="129">
        <f t="shared" si="1264"/>
        <v>0</v>
      </c>
      <c r="AD674" s="129">
        <f t="shared" si="1264"/>
        <v>0</v>
      </c>
      <c r="AE674" s="129">
        <f t="shared" si="1264"/>
        <v>0</v>
      </c>
      <c r="AF674" s="129">
        <f t="shared" si="1264"/>
        <v>0</v>
      </c>
      <c r="AG674" s="128"/>
      <c r="AH674" s="128"/>
      <c r="AI674" s="128"/>
      <c r="AJ674" s="129">
        <f t="shared" ref="AJ674:AN674" si="1265">SUM(AJ679,AJ684,AJ689)</f>
        <v>0</v>
      </c>
      <c r="AK674" s="129">
        <f t="shared" si="1265"/>
        <v>0</v>
      </c>
      <c r="AL674" s="129">
        <f t="shared" si="1265"/>
        <v>0</v>
      </c>
      <c r="AM674" s="129">
        <f t="shared" si="1265"/>
        <v>0</v>
      </c>
      <c r="AN674" s="139">
        <f t="shared" si="1265"/>
        <v>0</v>
      </c>
      <c r="AO674" s="130"/>
      <c r="AP674" s="131"/>
      <c r="AQ674" s="139">
        <f t="shared" ref="AQ674:BA674" si="1266">SUM(AQ679,AQ684,AQ689)</f>
        <v>0</v>
      </c>
      <c r="AR674" s="139">
        <f t="shared" si="1266"/>
        <v>0</v>
      </c>
      <c r="AS674" s="139">
        <f t="shared" si="1266"/>
        <v>0</v>
      </c>
      <c r="AT674" s="139">
        <f>AT679+AT684+AT689+AT694+AT699+AT704+AT709+AT714+AT719+AT724+AT729+AT734+AT739+AT744+AT749+AT754+AT759</f>
        <v>1227100.5</v>
      </c>
      <c r="AU674" s="139">
        <f>AU679+AU684+AU689+AU694+AU699+AU704+AU709+AU714+AU719+AU724+AU729+AU734+AU739+AU744+AU749+AU754+AU759</f>
        <v>1227100.5</v>
      </c>
      <c r="AV674" s="139">
        <f t="shared" si="1266"/>
        <v>0</v>
      </c>
      <c r="AW674" s="139">
        <f t="shared" si="1266"/>
        <v>0</v>
      </c>
      <c r="AX674" s="139">
        <f t="shared" si="1266"/>
        <v>0</v>
      </c>
      <c r="AY674" s="139">
        <f t="shared" si="1266"/>
        <v>0</v>
      </c>
      <c r="AZ674" s="139">
        <f t="shared" si="1266"/>
        <v>0</v>
      </c>
      <c r="BA674" s="139">
        <f t="shared" si="1266"/>
        <v>0</v>
      </c>
    </row>
    <row r="675" spans="1:53" ht="14.1" customHeight="1" outlineLevel="2" x14ac:dyDescent="0.2">
      <c r="A675" s="68"/>
      <c r="B675" s="94"/>
      <c r="C675" s="250"/>
      <c r="D675" s="96"/>
      <c r="E675" s="96"/>
      <c r="F675" s="97"/>
      <c r="G675" s="98"/>
      <c r="H675" s="99" t="s">
        <v>49</v>
      </c>
      <c r="I675" s="100"/>
      <c r="J675" s="101"/>
      <c r="K675" s="101"/>
      <c r="L675" s="102" t="str">
        <f>IF(I675&lt;&gt;0,((VLOOKUP(I675,'1. Standard_Cost'!$B$4:$D$8,2)+VLOOKUP(I675,'1. Standard_Cost'!$B$4:$D$8,3))*J675*K675),"0")</f>
        <v>0</v>
      </c>
      <c r="M675" s="102">
        <f>L675*'1. Standard_Cost'!F274</f>
        <v>0</v>
      </c>
      <c r="N675" s="103"/>
      <c r="O675" s="103"/>
      <c r="P675" s="103"/>
      <c r="Q675" s="103"/>
      <c r="R675" s="104">
        <f>+N675*P675*'1. Standard_Cost'!$B$12</f>
        <v>0</v>
      </c>
      <c r="S675" s="104">
        <f>+N675*O675*P675*'1. Standard_Cost'!$C$12</f>
        <v>0</v>
      </c>
      <c r="T675" s="104">
        <f>+N675*P675*Q675*'1. Standard_Cost'!$D$12</f>
        <v>0</v>
      </c>
      <c r="U675" s="104">
        <f>+N675*O675*'1. Standard_Cost'!$E$12</f>
        <v>0</v>
      </c>
      <c r="V675" s="103"/>
      <c r="W675" s="103"/>
      <c r="X675" s="103"/>
      <c r="Y675" s="104">
        <f>+V675*((X675*'1. Standard_Cost'!$B$16)+(W675*X675*'1. Standard_Cost'!$C$16))</f>
        <v>0</v>
      </c>
      <c r="Z675" s="103"/>
      <c r="AA675" s="103"/>
      <c r="AB675" s="104">
        <f>+Z675*'1. Standard_Cost'!$B$20+AA675*'1. Standard_Cost'!$C$20</f>
        <v>0</v>
      </c>
      <c r="AC675" s="105"/>
      <c r="AD675" s="106"/>
      <c r="AE675" s="104">
        <f>SUM(AD675,AC675,AB675,Y675,U675,T675,S675,R675)*'1. Standard_Cost'!B298</f>
        <v>0</v>
      </c>
      <c r="AF675" s="104">
        <f>SUM(AD675,AE675)</f>
        <v>0</v>
      </c>
      <c r="AG675" s="103"/>
      <c r="AH675" s="103"/>
      <c r="AI675" s="103"/>
      <c r="AJ675" s="107"/>
      <c r="AK675" s="107"/>
      <c r="AL675" s="107"/>
      <c r="AM675" s="104">
        <f>AG675*'1. Standard_Cost'!B294+'Incremental_Cost Year 2021'!AH682*'1. Standard_Cost'!C294+'Incremental_Cost Year 2021'!AI682*'1. Standard_Cost'!D294+'Incremental_Cost Year 2021'!AJ682+'Incremental_Cost Year 2021'!AL682+AK675</f>
        <v>0</v>
      </c>
      <c r="AN675" s="104">
        <f>AM675*'1. Standard_Cost'!C298</f>
        <v>0</v>
      </c>
      <c r="AO675" s="107"/>
      <c r="AQ675" s="104">
        <f t="shared" ref="AQ675:AQ678" si="1267">L675+M675</f>
        <v>0</v>
      </c>
      <c r="AR675" s="104">
        <f t="shared" ref="AR675:AR678" si="1268">AF675</f>
        <v>0</v>
      </c>
      <c r="AS675" s="104">
        <f t="shared" ref="AS675:AS678" si="1269">AM675+AN675</f>
        <v>0</v>
      </c>
      <c r="AT675" s="104">
        <f>SUM(AQ675,AR675,AS675)</f>
        <v>0</v>
      </c>
      <c r="AU675" s="108">
        <f t="shared" ref="AU675:AU678" si="1270">AT675</f>
        <v>0</v>
      </c>
      <c r="AV675" s="108"/>
      <c r="AW675" s="108"/>
      <c r="AX675" s="108"/>
      <c r="AY675" s="108"/>
      <c r="AZ675" s="108"/>
      <c r="BA675" s="109">
        <f t="shared" ref="BA675:BA678" si="1271">SUM(AU675:AZ675)-AT675</f>
        <v>0</v>
      </c>
    </row>
    <row r="676" spans="1:53" ht="14.1" customHeight="1" outlineLevel="2" x14ac:dyDescent="0.2">
      <c r="A676" s="68"/>
      <c r="B676" s="94"/>
      <c r="C676" s="251"/>
      <c r="D676" s="110"/>
      <c r="E676" s="110"/>
      <c r="F676" s="110"/>
      <c r="G676" s="111"/>
      <c r="H676" s="99" t="s">
        <v>50</v>
      </c>
      <c r="I676" s="100"/>
      <c r="J676" s="101"/>
      <c r="K676" s="101"/>
      <c r="L676" s="102" t="str">
        <f>IF(I676&lt;&gt;0,((VLOOKUP(I676,'1. Standard_Cost'!$B$4:$D$8,2)+VLOOKUP(I676,'1. Standard_Cost'!$B$4:$D$8,3))*J676*K676),"0")</f>
        <v>0</v>
      </c>
      <c r="M676" s="102">
        <f>L676*'1. Standard_Cost'!F274</f>
        <v>0</v>
      </c>
      <c r="N676" s="103"/>
      <c r="O676" s="103"/>
      <c r="P676" s="103"/>
      <c r="Q676" s="103"/>
      <c r="R676" s="104">
        <f>+N676*P676*'1. Standard_Cost'!$B$12</f>
        <v>0</v>
      </c>
      <c r="S676" s="104">
        <f>+N676*O676*P676*'1. Standard_Cost'!$C$12</f>
        <v>0</v>
      </c>
      <c r="T676" s="104">
        <f>+N676*P676*Q676*'1. Standard_Cost'!$D$12</f>
        <v>0</v>
      </c>
      <c r="U676" s="104">
        <f>+N676*O676*'1. Standard_Cost'!$E$12</f>
        <v>0</v>
      </c>
      <c r="V676" s="103"/>
      <c r="W676" s="103"/>
      <c r="X676" s="103"/>
      <c r="Y676" s="104">
        <f>+V676*((X676*'1. Standard_Cost'!$B$16)+(W676*X676*'1. Standard_Cost'!$C$16))</f>
        <v>0</v>
      </c>
      <c r="Z676" s="103"/>
      <c r="AA676" s="103"/>
      <c r="AB676" s="104">
        <f>+Z676*'1. Standard_Cost'!$B$20+AA676*'1. Standard_Cost'!$C$20</f>
        <v>0</v>
      </c>
      <c r="AC676" s="105"/>
      <c r="AD676" s="106"/>
      <c r="AE676" s="104">
        <f>SUM(AD676,AC676,AB676,Y676,U676,T676,S676,R676)*'1. Standard_Cost'!B298</f>
        <v>0</v>
      </c>
      <c r="AF676" s="104">
        <f t="shared" ref="AF676:AF678" si="1272">SUM(AD676,AE676)</f>
        <v>0</v>
      </c>
      <c r="AG676" s="103"/>
      <c r="AH676" s="103">
        <v>0</v>
      </c>
      <c r="AI676" s="103">
        <v>0</v>
      </c>
      <c r="AJ676" s="107"/>
      <c r="AK676" s="107"/>
      <c r="AL676" s="107"/>
      <c r="AM676" s="104">
        <f>AG676*'1. Standard_Cost'!B294+'Incremental_Cost Year 2021'!AH683*'1. Standard_Cost'!C294+'Incremental_Cost Year 2021'!AI683*'1. Standard_Cost'!D294+'Incremental_Cost Year 2021'!AJ683+'Incremental_Cost Year 2021'!AL683+AK676</f>
        <v>0</v>
      </c>
      <c r="AN676" s="104">
        <f>AM676*'1. Standard_Cost'!C298</f>
        <v>0</v>
      </c>
      <c r="AO676" s="107"/>
      <c r="AQ676" s="104">
        <f t="shared" si="1267"/>
        <v>0</v>
      </c>
      <c r="AR676" s="104">
        <f t="shared" si="1268"/>
        <v>0</v>
      </c>
      <c r="AS676" s="104">
        <f t="shared" si="1269"/>
        <v>0</v>
      </c>
      <c r="AT676" s="104">
        <f t="shared" ref="AT676:AT678" si="1273">SUM(AQ676,AR676,AS676)</f>
        <v>0</v>
      </c>
      <c r="AU676" s="108">
        <f t="shared" si="1270"/>
        <v>0</v>
      </c>
      <c r="AV676" s="108">
        <v>0</v>
      </c>
      <c r="AW676" s="108"/>
      <c r="AX676" s="108"/>
      <c r="AY676" s="108"/>
      <c r="AZ676" s="108"/>
      <c r="BA676" s="109">
        <f t="shared" si="1271"/>
        <v>0</v>
      </c>
    </row>
    <row r="677" spans="1:53" ht="14.1" customHeight="1" outlineLevel="2" x14ac:dyDescent="0.2">
      <c r="A677" s="68"/>
      <c r="B677" s="94"/>
      <c r="C677" s="251"/>
      <c r="D677" s="110"/>
      <c r="E677" s="110"/>
      <c r="F677" s="110"/>
      <c r="G677" s="111"/>
      <c r="H677" s="99" t="s">
        <v>51</v>
      </c>
      <c r="I677" s="100"/>
      <c r="J677" s="101"/>
      <c r="K677" s="101"/>
      <c r="L677" s="102" t="str">
        <f>IF(I677&lt;&gt;0,((VLOOKUP(I677,'1. Standard_Cost'!$B$4:$D$8,2)+VLOOKUP(I677,'1. Standard_Cost'!$B$4:$D$8,3))*J677*K677),"0")</f>
        <v>0</v>
      </c>
      <c r="M677" s="102">
        <f>L677*'1. Standard_Cost'!F274</f>
        <v>0</v>
      </c>
      <c r="N677" s="103"/>
      <c r="O677" s="103"/>
      <c r="P677" s="103"/>
      <c r="Q677" s="103"/>
      <c r="R677" s="104">
        <f>+N677*P677*'1. Standard_Cost'!$B$12</f>
        <v>0</v>
      </c>
      <c r="S677" s="104">
        <f>+N677*O677*P677*'1. Standard_Cost'!$C$12</f>
        <v>0</v>
      </c>
      <c r="T677" s="104">
        <f>+N677*P677*Q677*'1. Standard_Cost'!$D$12</f>
        <v>0</v>
      </c>
      <c r="U677" s="104">
        <f>+N677*O677*'1. Standard_Cost'!$E$12</f>
        <v>0</v>
      </c>
      <c r="V677" s="103"/>
      <c r="W677" s="103"/>
      <c r="X677" s="103"/>
      <c r="Y677" s="104">
        <f>+V677*((X677*'1. Standard_Cost'!$B$16)+(W677*X677*'1. Standard_Cost'!$C$16))</f>
        <v>0</v>
      </c>
      <c r="Z677" s="103"/>
      <c r="AA677" s="103"/>
      <c r="AB677" s="104">
        <f>+Z677*'1. Standard_Cost'!$B$20+AA677*'1. Standard_Cost'!$C$20</f>
        <v>0</v>
      </c>
      <c r="AC677" s="105"/>
      <c r="AD677" s="106"/>
      <c r="AE677" s="104">
        <f>SUM(AD677,AC677,AB677,Y677,U677,T677,S677,R677)*'1. Standard_Cost'!B298</f>
        <v>0</v>
      </c>
      <c r="AF677" s="104">
        <f t="shared" si="1272"/>
        <v>0</v>
      </c>
      <c r="AG677" s="103"/>
      <c r="AH677" s="103"/>
      <c r="AI677" s="103"/>
      <c r="AJ677" s="107"/>
      <c r="AK677" s="107"/>
      <c r="AL677" s="107"/>
      <c r="AM677" s="104">
        <f>AG677*'1. Standard_Cost'!B294+'Incremental_Cost Year 2021'!AH684*'1. Standard_Cost'!C294+'Incremental_Cost Year 2021'!AI684*'1. Standard_Cost'!D294+'Incremental_Cost Year 2021'!AJ684+'Incremental_Cost Year 2021'!AL684+AK677</f>
        <v>0</v>
      </c>
      <c r="AN677" s="104">
        <f>AM677*'1. Standard_Cost'!C298</f>
        <v>0</v>
      </c>
      <c r="AO677" s="107"/>
      <c r="AQ677" s="104">
        <f t="shared" si="1267"/>
        <v>0</v>
      </c>
      <c r="AR677" s="104">
        <f t="shared" si="1268"/>
        <v>0</v>
      </c>
      <c r="AS677" s="104">
        <f t="shared" si="1269"/>
        <v>0</v>
      </c>
      <c r="AT677" s="104">
        <f t="shared" si="1273"/>
        <v>0</v>
      </c>
      <c r="AU677" s="108">
        <f t="shared" si="1270"/>
        <v>0</v>
      </c>
      <c r="AV677" s="108"/>
      <c r="AW677" s="108"/>
      <c r="AX677" s="108"/>
      <c r="AY677" s="108"/>
      <c r="AZ677" s="108"/>
      <c r="BA677" s="109">
        <f t="shared" si="1271"/>
        <v>0</v>
      </c>
    </row>
    <row r="678" spans="1:53" ht="14.1" customHeight="1" outlineLevel="2" x14ac:dyDescent="0.2">
      <c r="A678" s="68"/>
      <c r="B678" s="94"/>
      <c r="C678" s="251"/>
      <c r="D678" s="110"/>
      <c r="E678" s="110"/>
      <c r="F678" s="110"/>
      <c r="G678" s="111"/>
      <c r="H678" s="112" t="s">
        <v>179</v>
      </c>
      <c r="I678" s="100"/>
      <c r="J678" s="101"/>
      <c r="K678" s="101"/>
      <c r="L678" s="102" t="str">
        <f>IF(I678&lt;&gt;0,((VLOOKUP(I678,'1. Standard_Cost'!$B$4:$D$8,2)+VLOOKUP(I678,'1. Standard_Cost'!$B$4:$D$8,3))*J678*K678),"0")</f>
        <v>0</v>
      </c>
      <c r="M678" s="102">
        <f>L678*'1. Standard_Cost'!F274</f>
        <v>0</v>
      </c>
      <c r="N678" s="103"/>
      <c r="O678" s="103"/>
      <c r="P678" s="103"/>
      <c r="Q678" s="103"/>
      <c r="R678" s="104">
        <f>+N678*P678*'1. Standard_Cost'!$B$12</f>
        <v>0</v>
      </c>
      <c r="S678" s="104">
        <f>+N678*O678*P678*'1. Standard_Cost'!$C$12</f>
        <v>0</v>
      </c>
      <c r="T678" s="104">
        <f>+N678*P678*Q678*'1. Standard_Cost'!$D$12</f>
        <v>0</v>
      </c>
      <c r="U678" s="104">
        <f>+N678*O678*'1. Standard_Cost'!$E$12</f>
        <v>0</v>
      </c>
      <c r="V678" s="103"/>
      <c r="W678" s="103"/>
      <c r="X678" s="103"/>
      <c r="Y678" s="104">
        <f>+V678*((X678*'1. Standard_Cost'!$B$16)+(W678*X678*'1. Standard_Cost'!$C$16))</f>
        <v>0</v>
      </c>
      <c r="Z678" s="103"/>
      <c r="AA678" s="103"/>
      <c r="AB678" s="104">
        <f>+Z678*'1. Standard_Cost'!$B$20+AA678*'1. Standard_Cost'!$C$20</f>
        <v>0</v>
      </c>
      <c r="AC678" s="105"/>
      <c r="AD678" s="106"/>
      <c r="AE678" s="104">
        <f>SUM(AD678,AC678,AB678,Y678,U678,T678,S678,R678)*'1. Standard_Cost'!B298</f>
        <v>0</v>
      </c>
      <c r="AF678" s="104">
        <f t="shared" si="1272"/>
        <v>0</v>
      </c>
      <c r="AG678" s="103"/>
      <c r="AH678" s="103"/>
      <c r="AI678" s="103"/>
      <c r="AJ678" s="107"/>
      <c r="AK678" s="107"/>
      <c r="AL678" s="107"/>
      <c r="AM678" s="104">
        <f>AG678*'1. Standard_Cost'!B294+'Incremental_Cost Year 2021'!AH685*'1. Standard_Cost'!C294+'Incremental_Cost Year 2021'!AI685*'1. Standard_Cost'!D294+'Incremental_Cost Year 2021'!AJ685+'Incremental_Cost Year 2021'!AL685+AK678</f>
        <v>0</v>
      </c>
      <c r="AN678" s="104">
        <f>AM678*'1. Standard_Cost'!C298</f>
        <v>0</v>
      </c>
      <c r="AO678" s="107"/>
      <c r="AQ678" s="104">
        <f t="shared" si="1267"/>
        <v>0</v>
      </c>
      <c r="AR678" s="104">
        <f t="shared" si="1268"/>
        <v>0</v>
      </c>
      <c r="AS678" s="104">
        <f t="shared" si="1269"/>
        <v>0</v>
      </c>
      <c r="AT678" s="104">
        <f t="shared" si="1273"/>
        <v>0</v>
      </c>
      <c r="AU678" s="108">
        <f t="shared" si="1270"/>
        <v>0</v>
      </c>
      <c r="AV678" s="108"/>
      <c r="AW678" s="108"/>
      <c r="AX678" s="108"/>
      <c r="AY678" s="108"/>
      <c r="AZ678" s="108"/>
      <c r="BA678" s="109">
        <f t="shared" si="1271"/>
        <v>0</v>
      </c>
    </row>
    <row r="679" spans="1:53" ht="25.35" customHeight="1" outlineLevel="1" x14ac:dyDescent="0.2">
      <c r="A679" s="68"/>
      <c r="B679" s="94"/>
      <c r="C679" s="251"/>
      <c r="D679" s="113" t="s">
        <v>48</v>
      </c>
      <c r="E679" s="113" t="s">
        <v>408</v>
      </c>
      <c r="F679" s="114" t="s">
        <v>154</v>
      </c>
      <c r="G679" s="115" t="s">
        <v>155</v>
      </c>
      <c r="H679" s="140" t="s">
        <v>409</v>
      </c>
      <c r="I679" s="117"/>
      <c r="J679" s="117"/>
      <c r="K679" s="117"/>
      <c r="L679" s="118">
        <f>SUM(L675:L678)</f>
        <v>0</v>
      </c>
      <c r="M679" s="118">
        <f>SUM(M675:M678)</f>
        <v>0</v>
      </c>
      <c r="N679" s="117"/>
      <c r="O679" s="117"/>
      <c r="P679" s="117"/>
      <c r="Q679" s="117"/>
      <c r="R679" s="119">
        <f>SUM(R675:R678)</f>
        <v>0</v>
      </c>
      <c r="S679" s="119">
        <f>SUM(S675:S678)</f>
        <v>0</v>
      </c>
      <c r="T679" s="119">
        <f>SUM(T675:T678)</f>
        <v>0</v>
      </c>
      <c r="U679" s="119">
        <f>SUM(U675:U678)</f>
        <v>0</v>
      </c>
      <c r="V679" s="117"/>
      <c r="W679" s="117"/>
      <c r="X679" s="117"/>
      <c r="Y679" s="118">
        <f>SUM(Y675:Y678)</f>
        <v>0</v>
      </c>
      <c r="Z679" s="117"/>
      <c r="AA679" s="117"/>
      <c r="AB679" s="118">
        <f t="shared" ref="AB679:AF679" si="1274">SUM(AB675:AB678)</f>
        <v>0</v>
      </c>
      <c r="AC679" s="118">
        <f t="shared" si="1274"/>
        <v>0</v>
      </c>
      <c r="AD679" s="118">
        <f t="shared" si="1274"/>
        <v>0</v>
      </c>
      <c r="AE679" s="118">
        <f t="shared" si="1274"/>
        <v>0</v>
      </c>
      <c r="AF679" s="118">
        <f t="shared" si="1274"/>
        <v>0</v>
      </c>
      <c r="AG679" s="117"/>
      <c r="AH679" s="117"/>
      <c r="AI679" s="117"/>
      <c r="AJ679" s="119">
        <f>SUM(AJ675:AJ678)</f>
        <v>0</v>
      </c>
      <c r="AK679" s="119">
        <f t="shared" ref="AK679:AN679" si="1275">SUM(AK675:AK678)</f>
        <v>0</v>
      </c>
      <c r="AL679" s="119">
        <f t="shared" si="1275"/>
        <v>0</v>
      </c>
      <c r="AM679" s="119">
        <f t="shared" si="1275"/>
        <v>0</v>
      </c>
      <c r="AN679" s="119">
        <f t="shared" si="1275"/>
        <v>0</v>
      </c>
      <c r="AO679" s="116"/>
      <c r="AP679" s="120"/>
      <c r="AQ679" s="118">
        <f t="shared" ref="AQ679:BA679" si="1276">SUM(AQ675:AQ678)</f>
        <v>0</v>
      </c>
      <c r="AR679" s="118">
        <f t="shared" si="1276"/>
        <v>0</v>
      </c>
      <c r="AS679" s="118">
        <f t="shared" si="1276"/>
        <v>0</v>
      </c>
      <c r="AT679" s="118">
        <f t="shared" si="1276"/>
        <v>0</v>
      </c>
      <c r="AU679" s="118">
        <f t="shared" si="1276"/>
        <v>0</v>
      </c>
      <c r="AV679" s="118">
        <f t="shared" si="1276"/>
        <v>0</v>
      </c>
      <c r="AW679" s="118">
        <f t="shared" si="1276"/>
        <v>0</v>
      </c>
      <c r="AX679" s="118">
        <f t="shared" si="1276"/>
        <v>0</v>
      </c>
      <c r="AY679" s="118">
        <f t="shared" si="1276"/>
        <v>0</v>
      </c>
      <c r="AZ679" s="118">
        <f t="shared" si="1276"/>
        <v>0</v>
      </c>
      <c r="BA679" s="118">
        <f t="shared" si="1276"/>
        <v>0</v>
      </c>
    </row>
    <row r="680" spans="1:53" ht="14.1" customHeight="1" outlineLevel="2" x14ac:dyDescent="0.2">
      <c r="A680" s="68"/>
      <c r="B680" s="94"/>
      <c r="C680" s="251"/>
      <c r="D680" s="96"/>
      <c r="E680" s="96"/>
      <c r="F680" s="97"/>
      <c r="G680" s="98"/>
      <c r="H680" s="99" t="s">
        <v>49</v>
      </c>
      <c r="I680" s="100"/>
      <c r="J680" s="101"/>
      <c r="K680" s="101"/>
      <c r="L680" s="102" t="str">
        <f>IF(I680&lt;&gt;0,((VLOOKUP(I680,'1. Standard_Cost'!$B$4:$D$8,2)+VLOOKUP(I680,'1. Standard_Cost'!$B$4:$D$8,3))*J680*K680),"0")</f>
        <v>0</v>
      </c>
      <c r="M680" s="102">
        <f>L680*'1. Standard_Cost'!F274</f>
        <v>0</v>
      </c>
      <c r="N680" s="103"/>
      <c r="O680" s="103"/>
      <c r="P680" s="103"/>
      <c r="Q680" s="103"/>
      <c r="R680" s="104">
        <f>+N680*P680*'1. Standard_Cost'!$B$12</f>
        <v>0</v>
      </c>
      <c r="S680" s="104">
        <f>+N680*O680*P680*'1. Standard_Cost'!$C$12</f>
        <v>0</v>
      </c>
      <c r="T680" s="104">
        <f>+N680*P680*Q680*'1. Standard_Cost'!$D$12</f>
        <v>0</v>
      </c>
      <c r="U680" s="104">
        <f>+N680*O680*'1. Standard_Cost'!$E$12</f>
        <v>0</v>
      </c>
      <c r="V680" s="103"/>
      <c r="W680" s="103"/>
      <c r="X680" s="103"/>
      <c r="Y680" s="104">
        <f>+V680*((X680*'1. Standard_Cost'!$B$16)+(W680*X680*'1. Standard_Cost'!$C$16))</f>
        <v>0</v>
      </c>
      <c r="Z680" s="103"/>
      <c r="AA680" s="103"/>
      <c r="AB680" s="104">
        <f>+Z680*'1. Standard_Cost'!$B$20+AA680*'1. Standard_Cost'!$C$20</f>
        <v>0</v>
      </c>
      <c r="AC680" s="105"/>
      <c r="AD680" s="106"/>
      <c r="AE680" s="104">
        <f>SUM(AD680,AC680,AB680,Y680,U680,T680,S680,R680)*'1. Standard_Cost'!B298</f>
        <v>0</v>
      </c>
      <c r="AF680" s="104">
        <f>SUM(AD680,AE680)</f>
        <v>0</v>
      </c>
      <c r="AG680" s="103"/>
      <c r="AH680" s="103"/>
      <c r="AI680" s="103"/>
      <c r="AJ680" s="107"/>
      <c r="AK680" s="107"/>
      <c r="AL680" s="107"/>
      <c r="AM680" s="104">
        <f>AG680*'1. Standard_Cost'!B294+'Incremental_Cost Year 2021'!AH687*'1. Standard_Cost'!C294+'Incremental_Cost Year 2021'!AI687*'1. Standard_Cost'!D294+'Incremental_Cost Year 2021'!AJ687+'Incremental_Cost Year 2021'!AL687+AK680</f>
        <v>0</v>
      </c>
      <c r="AN680" s="104">
        <f>AM680*'1. Standard_Cost'!C298</f>
        <v>0</v>
      </c>
      <c r="AO680" s="107"/>
      <c r="AQ680" s="104">
        <f t="shared" ref="AQ680:AQ683" si="1277">L680+M680</f>
        <v>0</v>
      </c>
      <c r="AR680" s="104">
        <f t="shared" ref="AR680:AR683" si="1278">AF680</f>
        <v>0</v>
      </c>
      <c r="AS680" s="104">
        <f t="shared" ref="AS680:AS683" si="1279">AM680+AN680</f>
        <v>0</v>
      </c>
      <c r="AT680" s="104">
        <f>SUM(AQ680,AR680,AS680)</f>
        <v>0</v>
      </c>
      <c r="AU680" s="108">
        <f t="shared" ref="AU680:AU683" si="1280">AT680</f>
        <v>0</v>
      </c>
      <c r="AV680" s="108"/>
      <c r="AW680" s="108"/>
      <c r="AX680" s="108"/>
      <c r="AY680" s="108"/>
      <c r="AZ680" s="108"/>
      <c r="BA680" s="109">
        <f t="shared" ref="BA680:BA683" si="1281">SUM(AU680:AZ680)-AT680</f>
        <v>0</v>
      </c>
    </row>
    <row r="681" spans="1:53" ht="14.1" customHeight="1" outlineLevel="2" x14ac:dyDescent="0.2">
      <c r="A681" s="68"/>
      <c r="B681" s="94"/>
      <c r="C681" s="251"/>
      <c r="D681" s="110"/>
      <c r="E681" s="110"/>
      <c r="F681" s="110"/>
      <c r="G681" s="111"/>
      <c r="H681" s="99" t="s">
        <v>50</v>
      </c>
      <c r="I681" s="100"/>
      <c r="J681" s="101"/>
      <c r="K681" s="101"/>
      <c r="L681" s="102" t="str">
        <f>IF(I681&lt;&gt;0,((VLOOKUP(I681,'1. Standard_Cost'!$B$4:$D$8,2)+VLOOKUP(I681,'1. Standard_Cost'!$B$4:$D$8,3))*J681*K681),"0")</f>
        <v>0</v>
      </c>
      <c r="M681" s="102">
        <f>L681*'1. Standard_Cost'!F274</f>
        <v>0</v>
      </c>
      <c r="N681" s="103"/>
      <c r="O681" s="103"/>
      <c r="P681" s="103"/>
      <c r="Q681" s="103"/>
      <c r="R681" s="104">
        <f>+N681*P681*'1. Standard_Cost'!$B$12</f>
        <v>0</v>
      </c>
      <c r="S681" s="104">
        <f>+N681*O681*P681*'1. Standard_Cost'!$C$12</f>
        <v>0</v>
      </c>
      <c r="T681" s="104">
        <f>+N681*P681*Q681*'1. Standard_Cost'!$D$12</f>
        <v>0</v>
      </c>
      <c r="U681" s="104">
        <f>+N681*O681*'1. Standard_Cost'!$E$12</f>
        <v>0</v>
      </c>
      <c r="V681" s="103"/>
      <c r="W681" s="103"/>
      <c r="X681" s="103"/>
      <c r="Y681" s="104">
        <f>+V681*((X681*'1. Standard_Cost'!$B$16)+(W681*X681*'1. Standard_Cost'!$C$16))</f>
        <v>0</v>
      </c>
      <c r="Z681" s="103"/>
      <c r="AA681" s="103"/>
      <c r="AB681" s="104">
        <f>+Z681*'1. Standard_Cost'!$B$20+AA681*'1. Standard_Cost'!$C$20</f>
        <v>0</v>
      </c>
      <c r="AC681" s="105"/>
      <c r="AD681" s="106"/>
      <c r="AE681" s="104">
        <f>SUM(AD681,AC681,AB681,Y681,U681,T681,S681,R681)*'1. Standard_Cost'!B298</f>
        <v>0</v>
      </c>
      <c r="AF681" s="104">
        <f t="shared" ref="AF681:AF683" si="1282">SUM(AD681,AE681)</f>
        <v>0</v>
      </c>
      <c r="AG681" s="103"/>
      <c r="AH681" s="103">
        <v>0</v>
      </c>
      <c r="AI681" s="103">
        <v>0</v>
      </c>
      <c r="AJ681" s="107"/>
      <c r="AK681" s="107"/>
      <c r="AL681" s="107"/>
      <c r="AM681" s="104">
        <f>AG681*'1. Standard_Cost'!B294+'Incremental_Cost Year 2021'!AH688*'1. Standard_Cost'!C294+'Incremental_Cost Year 2021'!AI688*'1. Standard_Cost'!D294+'Incremental_Cost Year 2021'!AJ688+'Incremental_Cost Year 2021'!AL688+AK681</f>
        <v>0</v>
      </c>
      <c r="AN681" s="104">
        <f>AM681*'1. Standard_Cost'!C298</f>
        <v>0</v>
      </c>
      <c r="AO681" s="107"/>
      <c r="AQ681" s="104">
        <f t="shared" si="1277"/>
        <v>0</v>
      </c>
      <c r="AR681" s="104">
        <f t="shared" si="1278"/>
        <v>0</v>
      </c>
      <c r="AS681" s="104">
        <f t="shared" si="1279"/>
        <v>0</v>
      </c>
      <c r="AT681" s="104">
        <f t="shared" ref="AT681:AT683" si="1283">SUM(AQ681,AR681,AS681)</f>
        <v>0</v>
      </c>
      <c r="AU681" s="108">
        <f t="shared" si="1280"/>
        <v>0</v>
      </c>
      <c r="AV681" s="108">
        <v>0</v>
      </c>
      <c r="AW681" s="108"/>
      <c r="AX681" s="108"/>
      <c r="AY681" s="108"/>
      <c r="AZ681" s="108"/>
      <c r="BA681" s="109">
        <f t="shared" si="1281"/>
        <v>0</v>
      </c>
    </row>
    <row r="682" spans="1:53" ht="14.1" customHeight="1" outlineLevel="2" x14ac:dyDescent="0.2">
      <c r="A682" s="68"/>
      <c r="B682" s="94"/>
      <c r="C682" s="251"/>
      <c r="D682" s="110"/>
      <c r="E682" s="110"/>
      <c r="F682" s="110"/>
      <c r="G682" s="111"/>
      <c r="H682" s="99" t="s">
        <v>51</v>
      </c>
      <c r="I682" s="100"/>
      <c r="J682" s="101"/>
      <c r="K682" s="101"/>
      <c r="L682" s="102" t="str">
        <f>IF(I682&lt;&gt;0,((VLOOKUP(I682,'1. Standard_Cost'!$B$4:$D$8,2)+VLOOKUP(I682,'1. Standard_Cost'!$B$4:$D$8,3))*J682*K682),"0")</f>
        <v>0</v>
      </c>
      <c r="M682" s="102">
        <f>L682*'1. Standard_Cost'!F274</f>
        <v>0</v>
      </c>
      <c r="N682" s="103"/>
      <c r="O682" s="103"/>
      <c r="P682" s="103"/>
      <c r="Q682" s="103"/>
      <c r="R682" s="104">
        <f>+N682*P682*'1. Standard_Cost'!$B$12</f>
        <v>0</v>
      </c>
      <c r="S682" s="104">
        <f>+N682*O682*P682*'1. Standard_Cost'!$C$12</f>
        <v>0</v>
      </c>
      <c r="T682" s="104">
        <f>+N682*P682*Q682*'1. Standard_Cost'!$D$12</f>
        <v>0</v>
      </c>
      <c r="U682" s="104">
        <f>+N682*O682*'1. Standard_Cost'!$E$12</f>
        <v>0</v>
      </c>
      <c r="V682" s="103"/>
      <c r="W682" s="103"/>
      <c r="X682" s="103"/>
      <c r="Y682" s="104">
        <f>+V682*((X682*'1. Standard_Cost'!$B$16)+(W682*X682*'1. Standard_Cost'!$C$16))</f>
        <v>0</v>
      </c>
      <c r="Z682" s="103"/>
      <c r="AA682" s="103"/>
      <c r="AB682" s="104">
        <f>+Z682*'1. Standard_Cost'!$B$20+AA682*'1. Standard_Cost'!$C$20</f>
        <v>0</v>
      </c>
      <c r="AC682" s="105"/>
      <c r="AD682" s="106"/>
      <c r="AE682" s="104">
        <f>SUM(AD682,AC682,AB682,Y682,U682,T682,S682,R682)*'1. Standard_Cost'!B298</f>
        <v>0</v>
      </c>
      <c r="AF682" s="104">
        <f t="shared" si="1282"/>
        <v>0</v>
      </c>
      <c r="AG682" s="103"/>
      <c r="AH682" s="103"/>
      <c r="AI682" s="103"/>
      <c r="AJ682" s="107"/>
      <c r="AK682" s="107"/>
      <c r="AL682" s="107"/>
      <c r="AM682" s="104">
        <f>AG682*'1. Standard_Cost'!B294+'Incremental_Cost Year 2021'!AH689*'1. Standard_Cost'!C294+'Incremental_Cost Year 2021'!AI689*'1. Standard_Cost'!D294+'Incremental_Cost Year 2021'!AJ689+'Incremental_Cost Year 2021'!AL689+AK682</f>
        <v>0</v>
      </c>
      <c r="AN682" s="104">
        <f>AM682*'1. Standard_Cost'!C298</f>
        <v>0</v>
      </c>
      <c r="AO682" s="107"/>
      <c r="AQ682" s="104">
        <f t="shared" si="1277"/>
        <v>0</v>
      </c>
      <c r="AR682" s="104">
        <f t="shared" si="1278"/>
        <v>0</v>
      </c>
      <c r="AS682" s="104">
        <f t="shared" si="1279"/>
        <v>0</v>
      </c>
      <c r="AT682" s="104">
        <f t="shared" si="1283"/>
        <v>0</v>
      </c>
      <c r="AU682" s="108">
        <f t="shared" si="1280"/>
        <v>0</v>
      </c>
      <c r="AV682" s="108"/>
      <c r="AW682" s="108"/>
      <c r="AX682" s="108"/>
      <c r="AY682" s="108"/>
      <c r="AZ682" s="108"/>
      <c r="BA682" s="109">
        <f t="shared" si="1281"/>
        <v>0</v>
      </c>
    </row>
    <row r="683" spans="1:53" ht="14.1" customHeight="1" outlineLevel="2" x14ac:dyDescent="0.2">
      <c r="A683" s="68"/>
      <c r="B683" s="94"/>
      <c r="C683" s="251"/>
      <c r="D683" s="110"/>
      <c r="E683" s="110"/>
      <c r="F683" s="110"/>
      <c r="G683" s="111"/>
      <c r="H683" s="112" t="s">
        <v>179</v>
      </c>
      <c r="I683" s="100"/>
      <c r="J683" s="101"/>
      <c r="K683" s="101"/>
      <c r="L683" s="102" t="str">
        <f>IF(I683&lt;&gt;0,((VLOOKUP(I683,'1. Standard_Cost'!$B$4:$D$8,2)+VLOOKUP(I683,'1. Standard_Cost'!$B$4:$D$8,3))*J683*K683),"0")</f>
        <v>0</v>
      </c>
      <c r="M683" s="102">
        <f>L683*'1. Standard_Cost'!F274</f>
        <v>0</v>
      </c>
      <c r="N683" s="103"/>
      <c r="O683" s="103"/>
      <c r="P683" s="103"/>
      <c r="Q683" s="103"/>
      <c r="R683" s="104">
        <f>+N683*P683*'1. Standard_Cost'!$B$12</f>
        <v>0</v>
      </c>
      <c r="S683" s="104">
        <f>+N683*O683*P683*'1. Standard_Cost'!$C$12</f>
        <v>0</v>
      </c>
      <c r="T683" s="104">
        <f>+N683*P683*Q683*'1. Standard_Cost'!$D$12</f>
        <v>0</v>
      </c>
      <c r="U683" s="104">
        <f>+N683*O683*'1. Standard_Cost'!$E$12</f>
        <v>0</v>
      </c>
      <c r="V683" s="103"/>
      <c r="W683" s="103"/>
      <c r="X683" s="103"/>
      <c r="Y683" s="104">
        <f>+V683*((X683*'1. Standard_Cost'!$B$16)+(W683*X683*'1. Standard_Cost'!$C$16))</f>
        <v>0</v>
      </c>
      <c r="Z683" s="103"/>
      <c r="AA683" s="103"/>
      <c r="AB683" s="104">
        <f>+Z683*'1. Standard_Cost'!$B$20+AA683*'1. Standard_Cost'!$C$20</f>
        <v>0</v>
      </c>
      <c r="AC683" s="105"/>
      <c r="AD683" s="106"/>
      <c r="AE683" s="104">
        <f>SUM(AD683,AC683,AB683,Y683,U683,T683,S683,R683)*'1. Standard_Cost'!B298</f>
        <v>0</v>
      </c>
      <c r="AF683" s="104">
        <f t="shared" si="1282"/>
        <v>0</v>
      </c>
      <c r="AG683" s="103"/>
      <c r="AH683" s="103"/>
      <c r="AI683" s="103"/>
      <c r="AJ683" s="107"/>
      <c r="AK683" s="107"/>
      <c r="AL683" s="107"/>
      <c r="AM683" s="104">
        <f>AG683*'1. Standard_Cost'!B294+'Incremental_Cost Year 2021'!AH690*'1. Standard_Cost'!C294+'Incremental_Cost Year 2021'!AI690*'1. Standard_Cost'!D294+'Incremental_Cost Year 2021'!AJ690+'Incremental_Cost Year 2021'!AL690+AK683</f>
        <v>0</v>
      </c>
      <c r="AN683" s="104">
        <f>AM683*'1. Standard_Cost'!C298</f>
        <v>0</v>
      </c>
      <c r="AO683" s="107"/>
      <c r="AQ683" s="104">
        <f t="shared" si="1277"/>
        <v>0</v>
      </c>
      <c r="AR683" s="104">
        <f t="shared" si="1278"/>
        <v>0</v>
      </c>
      <c r="AS683" s="104">
        <f t="shared" si="1279"/>
        <v>0</v>
      </c>
      <c r="AT683" s="104">
        <f t="shared" si="1283"/>
        <v>0</v>
      </c>
      <c r="AU683" s="108">
        <f t="shared" si="1280"/>
        <v>0</v>
      </c>
      <c r="AV683" s="108"/>
      <c r="AW683" s="108"/>
      <c r="AX683" s="108"/>
      <c r="AY683" s="108"/>
      <c r="AZ683" s="108"/>
      <c r="BA683" s="109">
        <f t="shared" si="1281"/>
        <v>0</v>
      </c>
    </row>
    <row r="684" spans="1:53" ht="25.7" customHeight="1" outlineLevel="1" x14ac:dyDescent="0.2">
      <c r="A684" s="68"/>
      <c r="B684" s="94"/>
      <c r="C684" s="251"/>
      <c r="D684" s="113" t="s">
        <v>48</v>
      </c>
      <c r="E684" s="113" t="s">
        <v>410</v>
      </c>
      <c r="F684" s="114" t="s">
        <v>154</v>
      </c>
      <c r="G684" s="115" t="s">
        <v>155</v>
      </c>
      <c r="H684" s="122" t="s">
        <v>411</v>
      </c>
      <c r="I684" s="117"/>
      <c r="J684" s="117"/>
      <c r="K684" s="117"/>
      <c r="L684" s="118">
        <f>SUM(L680:L683)</f>
        <v>0</v>
      </c>
      <c r="M684" s="118">
        <f>SUM(M680:M683)</f>
        <v>0</v>
      </c>
      <c r="N684" s="117"/>
      <c r="O684" s="117"/>
      <c r="P684" s="117"/>
      <c r="Q684" s="117"/>
      <c r="R684" s="119">
        <f>SUM(R680:R683)</f>
        <v>0</v>
      </c>
      <c r="S684" s="119">
        <f>SUM(S680:S683)</f>
        <v>0</v>
      </c>
      <c r="T684" s="119">
        <f>SUM(T680:T683)</f>
        <v>0</v>
      </c>
      <c r="U684" s="119">
        <f>SUM(U680:U683)</f>
        <v>0</v>
      </c>
      <c r="V684" s="117"/>
      <c r="W684" s="117"/>
      <c r="X684" s="117"/>
      <c r="Y684" s="118">
        <f>SUM(Y680:Y683)</f>
        <v>0</v>
      </c>
      <c r="Z684" s="117"/>
      <c r="AA684" s="117"/>
      <c r="AB684" s="118">
        <f t="shared" ref="AB684:AF684" si="1284">SUM(AB680:AB683)</f>
        <v>0</v>
      </c>
      <c r="AC684" s="118">
        <f t="shared" si="1284"/>
        <v>0</v>
      </c>
      <c r="AD684" s="118">
        <f t="shared" si="1284"/>
        <v>0</v>
      </c>
      <c r="AE684" s="118">
        <f t="shared" si="1284"/>
        <v>0</v>
      </c>
      <c r="AF684" s="118">
        <f t="shared" si="1284"/>
        <v>0</v>
      </c>
      <c r="AG684" s="117"/>
      <c r="AH684" s="117"/>
      <c r="AI684" s="117"/>
      <c r="AJ684" s="119">
        <f>SUM(AJ680:AJ683)</f>
        <v>0</v>
      </c>
      <c r="AK684" s="119">
        <f t="shared" ref="AK684:AN684" si="1285">SUM(AK680:AK683)</f>
        <v>0</v>
      </c>
      <c r="AL684" s="119">
        <f t="shared" si="1285"/>
        <v>0</v>
      </c>
      <c r="AM684" s="119">
        <f t="shared" si="1285"/>
        <v>0</v>
      </c>
      <c r="AN684" s="119">
        <f t="shared" si="1285"/>
        <v>0</v>
      </c>
      <c r="AO684" s="116"/>
      <c r="AP684" s="120"/>
      <c r="AQ684" s="121">
        <f t="shared" ref="AQ684:BA684" si="1286">SUM(AQ680:AQ683)</f>
        <v>0</v>
      </c>
      <c r="AR684" s="121">
        <f t="shared" si="1286"/>
        <v>0</v>
      </c>
      <c r="AS684" s="121">
        <f t="shared" si="1286"/>
        <v>0</v>
      </c>
      <c r="AT684" s="121">
        <f t="shared" si="1286"/>
        <v>0</v>
      </c>
      <c r="AU684" s="121">
        <f t="shared" si="1286"/>
        <v>0</v>
      </c>
      <c r="AV684" s="121">
        <f t="shared" si="1286"/>
        <v>0</v>
      </c>
      <c r="AW684" s="121">
        <f t="shared" si="1286"/>
        <v>0</v>
      </c>
      <c r="AX684" s="121">
        <f t="shared" si="1286"/>
        <v>0</v>
      </c>
      <c r="AY684" s="121">
        <f t="shared" si="1286"/>
        <v>0</v>
      </c>
      <c r="AZ684" s="121">
        <f t="shared" si="1286"/>
        <v>0</v>
      </c>
      <c r="BA684" s="121">
        <f t="shared" si="1286"/>
        <v>0</v>
      </c>
    </row>
    <row r="685" spans="1:53" ht="14.1" customHeight="1" outlineLevel="2" x14ac:dyDescent="0.2">
      <c r="A685" s="68"/>
      <c r="B685" s="94"/>
      <c r="C685" s="251"/>
      <c r="D685" s="96"/>
      <c r="E685" s="96"/>
      <c r="F685" s="97"/>
      <c r="G685" s="98"/>
      <c r="H685" s="99" t="s">
        <v>49</v>
      </c>
      <c r="I685" s="100"/>
      <c r="J685" s="101"/>
      <c r="K685" s="101"/>
      <c r="L685" s="102" t="str">
        <f>IF(I685&lt;&gt;0,((VLOOKUP(I685,'1. Standard_Cost'!$B$4:$D$8,2)+VLOOKUP(I685,'1. Standard_Cost'!$B$4:$D$8,3))*J685*K685),"0")</f>
        <v>0</v>
      </c>
      <c r="M685" s="102">
        <f>L685*'1. Standard_Cost'!F274</f>
        <v>0</v>
      </c>
      <c r="N685" s="103"/>
      <c r="O685" s="103"/>
      <c r="P685" s="103"/>
      <c r="Q685" s="103"/>
      <c r="R685" s="104">
        <f>+N685*P685*'1. Standard_Cost'!$B$12</f>
        <v>0</v>
      </c>
      <c r="S685" s="104">
        <f>+N685*O685*P685*'1. Standard_Cost'!$C$12</f>
        <v>0</v>
      </c>
      <c r="T685" s="104">
        <f>+N685*P685*Q685*'1. Standard_Cost'!$D$12</f>
        <v>0</v>
      </c>
      <c r="U685" s="104">
        <f>+N685*O685*'1. Standard_Cost'!$E$12</f>
        <v>0</v>
      </c>
      <c r="V685" s="103"/>
      <c r="W685" s="103"/>
      <c r="X685" s="103"/>
      <c r="Y685" s="104">
        <f>+V685*((X685*'1. Standard_Cost'!$B$16)+(W685*X685*'1. Standard_Cost'!$C$16))</f>
        <v>0</v>
      </c>
      <c r="Z685" s="103"/>
      <c r="AA685" s="103"/>
      <c r="AB685" s="104">
        <f>+Z685*'1. Standard_Cost'!$B$20+AA685*'1. Standard_Cost'!$C$20</f>
        <v>0</v>
      </c>
      <c r="AC685" s="105"/>
      <c r="AD685" s="106"/>
      <c r="AE685" s="104">
        <f>SUM(AD685,AC685,AB685,Y685,U685,T685,S685,R685)*'1. Standard_Cost'!B298</f>
        <v>0</v>
      </c>
      <c r="AF685" s="104">
        <f>SUM(AD685,AE685)</f>
        <v>0</v>
      </c>
      <c r="AG685" s="103"/>
      <c r="AH685" s="103"/>
      <c r="AI685" s="103"/>
      <c r="AJ685" s="107"/>
      <c r="AK685" s="107"/>
      <c r="AL685" s="107"/>
      <c r="AM685" s="104">
        <f>AG685*'1. Standard_Cost'!B294+'Incremental_Cost Year 2021'!AH692*'1. Standard_Cost'!C294+'Incremental_Cost Year 2021'!AI692*'1. Standard_Cost'!D294+'Incremental_Cost Year 2021'!AJ692+'Incremental_Cost Year 2021'!AL692+AK685</f>
        <v>0</v>
      </c>
      <c r="AN685" s="104">
        <f>AM685*'1. Standard_Cost'!C298</f>
        <v>0</v>
      </c>
      <c r="AO685" s="107"/>
      <c r="AQ685" s="104">
        <f t="shared" ref="AQ685:AQ688" si="1287">L685+M685</f>
        <v>0</v>
      </c>
      <c r="AR685" s="104">
        <f t="shared" ref="AR685:AR688" si="1288">AF685</f>
        <v>0</v>
      </c>
      <c r="AS685" s="104">
        <f t="shared" ref="AS685:AS688" si="1289">AM685+AN685</f>
        <v>0</v>
      </c>
      <c r="AT685" s="104">
        <f>SUM(AQ685,AR685,AS685)</f>
        <v>0</v>
      </c>
      <c r="AU685" s="108">
        <f t="shared" ref="AU685:AU688" si="1290">AT685</f>
        <v>0</v>
      </c>
      <c r="AV685" s="108"/>
      <c r="AW685" s="108"/>
      <c r="AX685" s="108"/>
      <c r="AY685" s="108"/>
      <c r="AZ685" s="108"/>
      <c r="BA685" s="109">
        <f t="shared" ref="BA685:BA688" si="1291">SUM(AU685:AZ685)-AT685</f>
        <v>0</v>
      </c>
    </row>
    <row r="686" spans="1:53" ht="14.1" customHeight="1" outlineLevel="2" x14ac:dyDescent="0.2">
      <c r="A686" s="68"/>
      <c r="B686" s="94"/>
      <c r="C686" s="251"/>
      <c r="D686" s="110"/>
      <c r="E686" s="110"/>
      <c r="F686" s="110"/>
      <c r="G686" s="111"/>
      <c r="H686" s="99" t="s">
        <v>50</v>
      </c>
      <c r="I686" s="100"/>
      <c r="J686" s="101"/>
      <c r="K686" s="101"/>
      <c r="L686" s="102" t="str">
        <f>IF(I686&lt;&gt;0,((VLOOKUP(I686,'1. Standard_Cost'!$B$4:$D$8,2)+VLOOKUP(I686,'1. Standard_Cost'!$B$4:$D$8,3))*J686*K686),"0")</f>
        <v>0</v>
      </c>
      <c r="M686" s="102">
        <f>L686*'1. Standard_Cost'!F274</f>
        <v>0</v>
      </c>
      <c r="N686" s="103"/>
      <c r="O686" s="103"/>
      <c r="P686" s="103"/>
      <c r="Q686" s="103"/>
      <c r="R686" s="104">
        <f>+N686*P686*'1. Standard_Cost'!$B$12</f>
        <v>0</v>
      </c>
      <c r="S686" s="104">
        <f>+N686*O686*P686*'1. Standard_Cost'!$C$12</f>
        <v>0</v>
      </c>
      <c r="T686" s="104">
        <f>+N686*P686*Q686*'1. Standard_Cost'!$D$12</f>
        <v>0</v>
      </c>
      <c r="U686" s="104">
        <f>+N686*O686*'1. Standard_Cost'!$E$12</f>
        <v>0</v>
      </c>
      <c r="V686" s="103"/>
      <c r="W686" s="103"/>
      <c r="X686" s="103"/>
      <c r="Y686" s="104">
        <f>+V686*((X686*'1. Standard_Cost'!$B$16)+(W686*X686*'1. Standard_Cost'!$C$16))</f>
        <v>0</v>
      </c>
      <c r="Z686" s="103"/>
      <c r="AA686" s="103"/>
      <c r="AB686" s="104">
        <f>+Z686*'1. Standard_Cost'!$B$20+AA686*'1. Standard_Cost'!$C$20</f>
        <v>0</v>
      </c>
      <c r="AC686" s="105"/>
      <c r="AD686" s="106"/>
      <c r="AE686" s="104">
        <f>SUM(AD686,AC686,AB686,Y686,U686,T686,S686,R686)*'1. Standard_Cost'!B298</f>
        <v>0</v>
      </c>
      <c r="AF686" s="104">
        <f t="shared" ref="AF686:AF688" si="1292">SUM(AD686,AE686)</f>
        <v>0</v>
      </c>
      <c r="AG686" s="103"/>
      <c r="AH686" s="103">
        <v>0</v>
      </c>
      <c r="AI686" s="103">
        <v>0</v>
      </c>
      <c r="AJ686" s="107"/>
      <c r="AK686" s="107"/>
      <c r="AL686" s="107"/>
      <c r="AM686" s="104">
        <f>AG686*'1. Standard_Cost'!B294+'Incremental_Cost Year 2021'!AH693*'1. Standard_Cost'!C294+'Incremental_Cost Year 2021'!AI693*'1. Standard_Cost'!D294+'Incremental_Cost Year 2021'!AJ693+'Incremental_Cost Year 2021'!AL693+AK686</f>
        <v>0</v>
      </c>
      <c r="AN686" s="104">
        <f>AM686*'1. Standard_Cost'!C298</f>
        <v>0</v>
      </c>
      <c r="AO686" s="107"/>
      <c r="AQ686" s="104">
        <f t="shared" si="1287"/>
        <v>0</v>
      </c>
      <c r="AR686" s="104">
        <f t="shared" si="1288"/>
        <v>0</v>
      </c>
      <c r="AS686" s="104">
        <f t="shared" si="1289"/>
        <v>0</v>
      </c>
      <c r="AT686" s="104">
        <f t="shared" ref="AT686:AT688" si="1293">SUM(AQ686,AR686,AS686)</f>
        <v>0</v>
      </c>
      <c r="AU686" s="108">
        <f t="shared" si="1290"/>
        <v>0</v>
      </c>
      <c r="AV686" s="108">
        <v>0</v>
      </c>
      <c r="AW686" s="108"/>
      <c r="AX686" s="108"/>
      <c r="AY686" s="108"/>
      <c r="AZ686" s="108"/>
      <c r="BA686" s="109">
        <f t="shared" si="1291"/>
        <v>0</v>
      </c>
    </row>
    <row r="687" spans="1:53" ht="14.1" customHeight="1" outlineLevel="2" x14ac:dyDescent="0.2">
      <c r="A687" s="68"/>
      <c r="B687" s="94"/>
      <c r="C687" s="251"/>
      <c r="D687" s="110"/>
      <c r="E687" s="110"/>
      <c r="F687" s="110"/>
      <c r="G687" s="111"/>
      <c r="H687" s="99" t="s">
        <v>51</v>
      </c>
      <c r="I687" s="100"/>
      <c r="J687" s="101"/>
      <c r="K687" s="101"/>
      <c r="L687" s="102" t="str">
        <f>IF(I687&lt;&gt;0,((VLOOKUP(I687,'1. Standard_Cost'!$B$4:$D$8,2)+VLOOKUP(I687,'1. Standard_Cost'!$B$4:$D$8,3))*J687*K687),"0")</f>
        <v>0</v>
      </c>
      <c r="M687" s="102">
        <f>L687*'1. Standard_Cost'!F274</f>
        <v>0</v>
      </c>
      <c r="N687" s="103"/>
      <c r="O687" s="103"/>
      <c r="P687" s="103"/>
      <c r="Q687" s="103"/>
      <c r="R687" s="104">
        <f>+N687*P687*'1. Standard_Cost'!$B$12</f>
        <v>0</v>
      </c>
      <c r="S687" s="104">
        <f>+N687*O687*P687*'1. Standard_Cost'!$C$12</f>
        <v>0</v>
      </c>
      <c r="T687" s="104">
        <f>+N687*P687*Q687*'1. Standard_Cost'!$D$12</f>
        <v>0</v>
      </c>
      <c r="U687" s="104">
        <f>+N687*O687*'1. Standard_Cost'!$E$12</f>
        <v>0</v>
      </c>
      <c r="V687" s="103"/>
      <c r="W687" s="103"/>
      <c r="X687" s="103"/>
      <c r="Y687" s="104">
        <f>+V687*((X687*'1. Standard_Cost'!$B$16)+(W687*X687*'1. Standard_Cost'!$C$16))</f>
        <v>0</v>
      </c>
      <c r="Z687" s="103"/>
      <c r="AA687" s="103"/>
      <c r="AB687" s="104">
        <f>+Z687*'1. Standard_Cost'!$B$20+AA687*'1. Standard_Cost'!$C$20</f>
        <v>0</v>
      </c>
      <c r="AC687" s="105"/>
      <c r="AD687" s="106"/>
      <c r="AE687" s="104">
        <f>SUM(AD687,AC687,AB687,Y687,U687,T687,S687,R687)*'1. Standard_Cost'!B298</f>
        <v>0</v>
      </c>
      <c r="AF687" s="104">
        <f t="shared" si="1292"/>
        <v>0</v>
      </c>
      <c r="AG687" s="103"/>
      <c r="AH687" s="103"/>
      <c r="AI687" s="103"/>
      <c r="AJ687" s="107"/>
      <c r="AK687" s="107"/>
      <c r="AL687" s="107"/>
      <c r="AM687" s="104">
        <f>AG687*'1. Standard_Cost'!B294+'Incremental_Cost Year 2021'!AH694*'1. Standard_Cost'!C294+'Incremental_Cost Year 2021'!AI694*'1. Standard_Cost'!D294+'Incremental_Cost Year 2021'!AJ694+'Incremental_Cost Year 2021'!AL694+AK687</f>
        <v>0</v>
      </c>
      <c r="AN687" s="104">
        <f>AM687*'1. Standard_Cost'!C298</f>
        <v>0</v>
      </c>
      <c r="AO687" s="107"/>
      <c r="AQ687" s="104">
        <f t="shared" si="1287"/>
        <v>0</v>
      </c>
      <c r="AR687" s="104">
        <f t="shared" si="1288"/>
        <v>0</v>
      </c>
      <c r="AS687" s="104">
        <f t="shared" si="1289"/>
        <v>0</v>
      </c>
      <c r="AT687" s="104">
        <f t="shared" si="1293"/>
        <v>0</v>
      </c>
      <c r="AU687" s="108">
        <f t="shared" si="1290"/>
        <v>0</v>
      </c>
      <c r="AV687" s="108"/>
      <c r="AW687" s="108"/>
      <c r="AX687" s="108"/>
      <c r="AY687" s="108"/>
      <c r="AZ687" s="108"/>
      <c r="BA687" s="109">
        <f t="shared" si="1291"/>
        <v>0</v>
      </c>
    </row>
    <row r="688" spans="1:53" ht="14.1" customHeight="1" outlineLevel="2" x14ac:dyDescent="0.2">
      <c r="A688" s="68"/>
      <c r="B688" s="94"/>
      <c r="C688" s="251"/>
      <c r="D688" s="110"/>
      <c r="E688" s="110"/>
      <c r="F688" s="110"/>
      <c r="G688" s="111"/>
      <c r="H688" s="112" t="s">
        <v>179</v>
      </c>
      <c r="I688" s="100"/>
      <c r="J688" s="101"/>
      <c r="K688" s="101"/>
      <c r="L688" s="102" t="str">
        <f>IF(I688&lt;&gt;0,((VLOOKUP(I688,'1. Standard_Cost'!$B$4:$D$8,2)+VLOOKUP(I688,'1. Standard_Cost'!$B$4:$D$8,3))*J688*K688),"0")</f>
        <v>0</v>
      </c>
      <c r="M688" s="102">
        <f>L688*'1. Standard_Cost'!F274</f>
        <v>0</v>
      </c>
      <c r="N688" s="103"/>
      <c r="O688" s="103"/>
      <c r="P688" s="103"/>
      <c r="Q688" s="103"/>
      <c r="R688" s="104">
        <f>+N688*P688*'1. Standard_Cost'!$B$12</f>
        <v>0</v>
      </c>
      <c r="S688" s="104">
        <f>+N688*O688*P688*'1. Standard_Cost'!$C$12</f>
        <v>0</v>
      </c>
      <c r="T688" s="104">
        <f>+N688*P688*Q688*'1. Standard_Cost'!$D$12</f>
        <v>0</v>
      </c>
      <c r="U688" s="104">
        <f>+N688*O688*'1. Standard_Cost'!$E$12</f>
        <v>0</v>
      </c>
      <c r="V688" s="103"/>
      <c r="W688" s="103"/>
      <c r="X688" s="103"/>
      <c r="Y688" s="104">
        <f>+V688*((X688*'1. Standard_Cost'!$B$16)+(W688*X688*'1. Standard_Cost'!$C$16))</f>
        <v>0</v>
      </c>
      <c r="Z688" s="103"/>
      <c r="AA688" s="103"/>
      <c r="AB688" s="104">
        <f>+Z688*'1. Standard_Cost'!$B$20+AA688*'1. Standard_Cost'!$C$20</f>
        <v>0</v>
      </c>
      <c r="AC688" s="105"/>
      <c r="AD688" s="106"/>
      <c r="AE688" s="104">
        <f>SUM(AD688,AC688,AB688,Y688,U688,T688,S688,R688)*'1. Standard_Cost'!B298</f>
        <v>0</v>
      </c>
      <c r="AF688" s="104">
        <f t="shared" si="1292"/>
        <v>0</v>
      </c>
      <c r="AG688" s="103"/>
      <c r="AH688" s="103"/>
      <c r="AI688" s="103"/>
      <c r="AJ688" s="107"/>
      <c r="AK688" s="107"/>
      <c r="AL688" s="107"/>
      <c r="AM688" s="104">
        <f>AG688*'1. Standard_Cost'!B294+'Incremental_Cost Year 2021'!AH695*'1. Standard_Cost'!C294+'Incremental_Cost Year 2021'!AI695*'1. Standard_Cost'!D294+'Incremental_Cost Year 2021'!AJ695+'Incremental_Cost Year 2021'!AL695+AK688</f>
        <v>0</v>
      </c>
      <c r="AN688" s="104">
        <f>AM688*'1. Standard_Cost'!C298</f>
        <v>0</v>
      </c>
      <c r="AO688" s="107"/>
      <c r="AQ688" s="104">
        <f t="shared" si="1287"/>
        <v>0</v>
      </c>
      <c r="AR688" s="104">
        <f t="shared" si="1288"/>
        <v>0</v>
      </c>
      <c r="AS688" s="104">
        <f t="shared" si="1289"/>
        <v>0</v>
      </c>
      <c r="AT688" s="104">
        <f t="shared" si="1293"/>
        <v>0</v>
      </c>
      <c r="AU688" s="108">
        <f t="shared" si="1290"/>
        <v>0</v>
      </c>
      <c r="AV688" s="108"/>
      <c r="AW688" s="108"/>
      <c r="AX688" s="108"/>
      <c r="AY688" s="108"/>
      <c r="AZ688" s="108"/>
      <c r="BA688" s="109">
        <f t="shared" si="1291"/>
        <v>0</v>
      </c>
    </row>
    <row r="689" spans="1:53" ht="24.6" customHeight="1" outlineLevel="1" x14ac:dyDescent="0.2">
      <c r="A689" s="68"/>
      <c r="B689" s="141"/>
      <c r="C689" s="251"/>
      <c r="D689" s="113" t="s">
        <v>48</v>
      </c>
      <c r="E689" s="113" t="s">
        <v>412</v>
      </c>
      <c r="F689" s="114" t="s">
        <v>154</v>
      </c>
      <c r="G689" s="115" t="s">
        <v>155</v>
      </c>
      <c r="H689" s="122" t="s">
        <v>413</v>
      </c>
      <c r="I689" s="117"/>
      <c r="J689" s="117"/>
      <c r="K689" s="117"/>
      <c r="L689" s="118">
        <f>SUM(L685:L688)</f>
        <v>0</v>
      </c>
      <c r="M689" s="118">
        <f>SUM(M685:M688)</f>
        <v>0</v>
      </c>
      <c r="N689" s="117"/>
      <c r="O689" s="117"/>
      <c r="P689" s="117"/>
      <c r="Q689" s="117"/>
      <c r="R689" s="119">
        <f>SUM(R685:R688)</f>
        <v>0</v>
      </c>
      <c r="S689" s="119">
        <f>SUM(S685:S688)</f>
        <v>0</v>
      </c>
      <c r="T689" s="119">
        <f>SUM(T685:T688)</f>
        <v>0</v>
      </c>
      <c r="U689" s="119">
        <f>SUM(U685:U688)</f>
        <v>0</v>
      </c>
      <c r="V689" s="117"/>
      <c r="W689" s="117"/>
      <c r="X689" s="117"/>
      <c r="Y689" s="118">
        <f>SUM(Y685:Y688)</f>
        <v>0</v>
      </c>
      <c r="Z689" s="117"/>
      <c r="AA689" s="117"/>
      <c r="AB689" s="118">
        <f t="shared" ref="AB689:AF689" si="1294">SUM(AB685:AB688)</f>
        <v>0</v>
      </c>
      <c r="AC689" s="118">
        <f t="shared" si="1294"/>
        <v>0</v>
      </c>
      <c r="AD689" s="118">
        <f t="shared" si="1294"/>
        <v>0</v>
      </c>
      <c r="AE689" s="118">
        <f t="shared" si="1294"/>
        <v>0</v>
      </c>
      <c r="AF689" s="118">
        <f t="shared" si="1294"/>
        <v>0</v>
      </c>
      <c r="AG689" s="117"/>
      <c r="AH689" s="117"/>
      <c r="AI689" s="117"/>
      <c r="AJ689" s="119">
        <f>SUM(AJ685:AJ688)</f>
        <v>0</v>
      </c>
      <c r="AK689" s="119">
        <f t="shared" ref="AK689:AN689" si="1295">SUM(AK685:AK688)</f>
        <v>0</v>
      </c>
      <c r="AL689" s="119">
        <f t="shared" si="1295"/>
        <v>0</v>
      </c>
      <c r="AM689" s="119">
        <f t="shared" si="1295"/>
        <v>0</v>
      </c>
      <c r="AN689" s="119">
        <f t="shared" si="1295"/>
        <v>0</v>
      </c>
      <c r="AO689" s="116"/>
      <c r="AP689" s="120"/>
      <c r="AQ689" s="121">
        <f t="shared" ref="AQ689:BA689" si="1296">SUM(AQ685:AQ688)</f>
        <v>0</v>
      </c>
      <c r="AR689" s="121">
        <f t="shared" si="1296"/>
        <v>0</v>
      </c>
      <c r="AS689" s="121">
        <f t="shared" si="1296"/>
        <v>0</v>
      </c>
      <c r="AT689" s="121">
        <f t="shared" si="1296"/>
        <v>0</v>
      </c>
      <c r="AU689" s="121">
        <f t="shared" si="1296"/>
        <v>0</v>
      </c>
      <c r="AV689" s="121">
        <f t="shared" si="1296"/>
        <v>0</v>
      </c>
      <c r="AW689" s="121">
        <f t="shared" si="1296"/>
        <v>0</v>
      </c>
      <c r="AX689" s="121">
        <f t="shared" si="1296"/>
        <v>0</v>
      </c>
      <c r="AY689" s="121">
        <f t="shared" si="1296"/>
        <v>0</v>
      </c>
      <c r="AZ689" s="121">
        <f t="shared" si="1296"/>
        <v>0</v>
      </c>
      <c r="BA689" s="121">
        <f t="shared" si="1296"/>
        <v>0</v>
      </c>
    </row>
    <row r="690" spans="1:53" ht="14.1" customHeight="1" outlineLevel="2" x14ac:dyDescent="0.2">
      <c r="A690" s="68"/>
      <c r="B690" s="94"/>
      <c r="C690" s="95"/>
      <c r="D690" s="96"/>
      <c r="E690" s="96"/>
      <c r="F690" s="97"/>
      <c r="G690" s="98"/>
      <c r="H690" s="99" t="s">
        <v>49</v>
      </c>
      <c r="I690" s="100"/>
      <c r="J690" s="101"/>
      <c r="K690" s="101"/>
      <c r="L690" s="102" t="str">
        <f>IF(I690&lt;&gt;0,((VLOOKUP(I690,'1. Standard_Cost'!$B$4:$D$8,2)+VLOOKUP(I690,'1. Standard_Cost'!$B$4:$D$8,3))*J690*K690),"0")</f>
        <v>0</v>
      </c>
      <c r="M690" s="102">
        <f>L690*'1. Standard_Cost'!F279</f>
        <v>0</v>
      </c>
      <c r="N690" s="103"/>
      <c r="O690" s="103"/>
      <c r="P690" s="103"/>
      <c r="Q690" s="103"/>
      <c r="R690" s="104">
        <f>+N690*P690*'1. Standard_Cost'!$B$12</f>
        <v>0</v>
      </c>
      <c r="S690" s="104">
        <f>+N690*O690*P690*'1. Standard_Cost'!$C$12</f>
        <v>0</v>
      </c>
      <c r="T690" s="104">
        <f>+N690*P690*Q690*'1. Standard_Cost'!$D$12</f>
        <v>0</v>
      </c>
      <c r="U690" s="104">
        <f>+N690*O690*'1. Standard_Cost'!$E$12</f>
        <v>0</v>
      </c>
      <c r="V690" s="103"/>
      <c r="W690" s="103"/>
      <c r="X690" s="103"/>
      <c r="Y690" s="104">
        <f>+V690*((X690*'1. Standard_Cost'!$B$16)+(W690*X690*'1. Standard_Cost'!$C$16))</f>
        <v>0</v>
      </c>
      <c r="Z690" s="103"/>
      <c r="AA690" s="103"/>
      <c r="AB690" s="104">
        <f>+Z690*'1. Standard_Cost'!$B$20+AA690*'1. Standard_Cost'!$C$20</f>
        <v>0</v>
      </c>
      <c r="AC690" s="105"/>
      <c r="AD690" s="106"/>
      <c r="AE690" s="104">
        <f>SUM(AD690,AC690,AB690,Y690,U690,T690,S690,R690)*'1. Standard_Cost'!B303</f>
        <v>0</v>
      </c>
      <c r="AF690" s="104">
        <f>SUM(AD690,AE690)</f>
        <v>0</v>
      </c>
      <c r="AG690" s="103"/>
      <c r="AH690" s="103"/>
      <c r="AI690" s="103"/>
      <c r="AJ690" s="107"/>
      <c r="AK690" s="107"/>
      <c r="AL690" s="107"/>
      <c r="AM690" s="104">
        <f>AG690*'1. Standard_Cost'!B299+'Incremental_Cost Year 2021'!AH697*'1. Standard_Cost'!C299+'Incremental_Cost Year 2021'!AI697*'1. Standard_Cost'!D299+'Incremental_Cost Year 2021'!AJ697+'Incremental_Cost Year 2021'!AL697+AK690</f>
        <v>0</v>
      </c>
      <c r="AN690" s="104">
        <f>AM690*'1. Standard_Cost'!C303</f>
        <v>0</v>
      </c>
      <c r="AO690" s="107"/>
      <c r="AQ690" s="104">
        <f t="shared" ref="AQ690:AQ693" si="1297">L690+M690</f>
        <v>0</v>
      </c>
      <c r="AR690" s="104">
        <f t="shared" ref="AR690:AR693" si="1298">AF690</f>
        <v>0</v>
      </c>
      <c r="AS690" s="104">
        <f t="shared" ref="AS690:AS693" si="1299">AM690+AN690</f>
        <v>0</v>
      </c>
      <c r="AT690" s="104">
        <f>SUM(AQ690,AR690,AS690)</f>
        <v>0</v>
      </c>
      <c r="AU690" s="108">
        <f t="shared" ref="AU690:AU693" si="1300">AT690</f>
        <v>0</v>
      </c>
      <c r="AV690" s="108"/>
      <c r="AW690" s="108"/>
      <c r="AX690" s="108"/>
      <c r="AY690" s="108"/>
      <c r="AZ690" s="108"/>
      <c r="BA690" s="109">
        <f t="shared" ref="BA690:BA693" si="1301">SUM(AU690:AZ690)-AT690</f>
        <v>0</v>
      </c>
    </row>
    <row r="691" spans="1:53" ht="14.1" customHeight="1" outlineLevel="2" x14ac:dyDescent="0.2">
      <c r="A691" s="68"/>
      <c r="B691" s="94"/>
      <c r="C691" s="95"/>
      <c r="D691" s="110"/>
      <c r="E691" s="110"/>
      <c r="F691" s="110"/>
      <c r="G691" s="111"/>
      <c r="H691" s="99" t="s">
        <v>50</v>
      </c>
      <c r="I691" s="100"/>
      <c r="J691" s="101"/>
      <c r="K691" s="101"/>
      <c r="L691" s="102" t="str">
        <f>IF(I691&lt;&gt;0,((VLOOKUP(I691,'1. Standard_Cost'!$B$4:$D$8,2)+VLOOKUP(I691,'1. Standard_Cost'!$B$4:$D$8,3))*J691*K691),"0")</f>
        <v>0</v>
      </c>
      <c r="M691" s="102">
        <f>L691*'1. Standard_Cost'!F279</f>
        <v>0</v>
      </c>
      <c r="N691" s="103"/>
      <c r="O691" s="103"/>
      <c r="P691" s="103"/>
      <c r="Q691" s="103"/>
      <c r="R691" s="104">
        <f>+N691*P691*'1. Standard_Cost'!$B$12</f>
        <v>0</v>
      </c>
      <c r="S691" s="104">
        <f>+N691*O691*P691*'1. Standard_Cost'!$C$12</f>
        <v>0</v>
      </c>
      <c r="T691" s="104">
        <f>+N691*P691*Q691*'1. Standard_Cost'!$D$12</f>
        <v>0</v>
      </c>
      <c r="U691" s="104">
        <f>+N691*O691*'1. Standard_Cost'!$E$12</f>
        <v>0</v>
      </c>
      <c r="V691" s="103"/>
      <c r="W691" s="103"/>
      <c r="X691" s="103"/>
      <c r="Y691" s="104">
        <f>+V691*((X691*'1. Standard_Cost'!$B$16)+(W691*X691*'1. Standard_Cost'!$C$16))</f>
        <v>0</v>
      </c>
      <c r="Z691" s="103"/>
      <c r="AA691" s="103"/>
      <c r="AB691" s="104">
        <f>+Z691*'1. Standard_Cost'!$B$20+AA691*'1. Standard_Cost'!$C$20</f>
        <v>0</v>
      </c>
      <c r="AC691" s="105"/>
      <c r="AD691" s="106"/>
      <c r="AE691" s="104">
        <f>SUM(AD691,AC691,AB691,Y691,U691,T691,S691,R691)*'1. Standard_Cost'!B303</f>
        <v>0</v>
      </c>
      <c r="AF691" s="104">
        <f t="shared" ref="AF691:AF693" si="1302">SUM(AD691,AE691)</f>
        <v>0</v>
      </c>
      <c r="AG691" s="103"/>
      <c r="AH691" s="103">
        <v>0</v>
      </c>
      <c r="AI691" s="103">
        <v>0</v>
      </c>
      <c r="AJ691" s="107"/>
      <c r="AK691" s="107"/>
      <c r="AL691" s="107"/>
      <c r="AM691" s="104">
        <f>AG691*'1. Standard_Cost'!B299+'Incremental_Cost Year 2021'!AH698*'1. Standard_Cost'!C299+'Incremental_Cost Year 2021'!AI698*'1. Standard_Cost'!D299+'Incremental_Cost Year 2021'!AJ698+'Incremental_Cost Year 2021'!AL698+AK691</f>
        <v>0</v>
      </c>
      <c r="AN691" s="104">
        <f>AM691*'1. Standard_Cost'!C303</f>
        <v>0</v>
      </c>
      <c r="AO691" s="107"/>
      <c r="AQ691" s="104">
        <f t="shared" si="1297"/>
        <v>0</v>
      </c>
      <c r="AR691" s="104">
        <f t="shared" si="1298"/>
        <v>0</v>
      </c>
      <c r="AS691" s="104">
        <f t="shared" si="1299"/>
        <v>0</v>
      </c>
      <c r="AT691" s="104">
        <f t="shared" ref="AT691:AT693" si="1303">SUM(AQ691,AR691,AS691)</f>
        <v>0</v>
      </c>
      <c r="AU691" s="108">
        <f t="shared" si="1300"/>
        <v>0</v>
      </c>
      <c r="AV691" s="108">
        <v>0</v>
      </c>
      <c r="AW691" s="108"/>
      <c r="AX691" s="108"/>
      <c r="AY691" s="108"/>
      <c r="AZ691" s="108"/>
      <c r="BA691" s="109">
        <f t="shared" si="1301"/>
        <v>0</v>
      </c>
    </row>
    <row r="692" spans="1:53" ht="14.1" customHeight="1" outlineLevel="2" x14ac:dyDescent="0.2">
      <c r="A692" s="68"/>
      <c r="B692" s="94"/>
      <c r="C692" s="95"/>
      <c r="D692" s="110"/>
      <c r="E692" s="110"/>
      <c r="F692" s="110"/>
      <c r="G692" s="111"/>
      <c r="H692" s="99" t="s">
        <v>51</v>
      </c>
      <c r="I692" s="100"/>
      <c r="J692" s="101"/>
      <c r="K692" s="101"/>
      <c r="L692" s="102" t="str">
        <f>IF(I692&lt;&gt;0,((VLOOKUP(I692,'1. Standard_Cost'!$B$4:$D$8,2)+VLOOKUP(I692,'1. Standard_Cost'!$B$4:$D$8,3))*J692*K692),"0")</f>
        <v>0</v>
      </c>
      <c r="M692" s="102">
        <f>L692*'1. Standard_Cost'!F279</f>
        <v>0</v>
      </c>
      <c r="N692" s="103"/>
      <c r="O692" s="103"/>
      <c r="P692" s="103"/>
      <c r="Q692" s="103"/>
      <c r="R692" s="104">
        <f>+N692*P692*'1. Standard_Cost'!$B$12</f>
        <v>0</v>
      </c>
      <c r="S692" s="104">
        <f>+N692*O692*P692*'1. Standard_Cost'!$C$12</f>
        <v>0</v>
      </c>
      <c r="T692" s="104">
        <f>+N692*P692*Q692*'1. Standard_Cost'!$D$12</f>
        <v>0</v>
      </c>
      <c r="U692" s="104">
        <f>+N692*O692*'1. Standard_Cost'!$E$12</f>
        <v>0</v>
      </c>
      <c r="V692" s="103"/>
      <c r="W692" s="103"/>
      <c r="X692" s="103"/>
      <c r="Y692" s="104">
        <f>+V692*((X692*'1. Standard_Cost'!$B$16)+(W692*X692*'1. Standard_Cost'!$C$16))</f>
        <v>0</v>
      </c>
      <c r="Z692" s="103"/>
      <c r="AA692" s="103"/>
      <c r="AB692" s="104">
        <f>+Z692*'1. Standard_Cost'!$B$20+AA692*'1. Standard_Cost'!$C$20</f>
        <v>0</v>
      </c>
      <c r="AC692" s="105"/>
      <c r="AD692" s="106"/>
      <c r="AE692" s="104">
        <f>SUM(AD692,AC692,AB692,Y692,U692,T692,S692,R692)*'1. Standard_Cost'!B303</f>
        <v>0</v>
      </c>
      <c r="AF692" s="104">
        <f t="shared" si="1302"/>
        <v>0</v>
      </c>
      <c r="AG692" s="103"/>
      <c r="AH692" s="103"/>
      <c r="AI692" s="103"/>
      <c r="AJ692" s="107"/>
      <c r="AK692" s="107"/>
      <c r="AL692" s="107"/>
      <c r="AM692" s="104">
        <f>AG692*'1. Standard_Cost'!B299+'Incremental_Cost Year 2021'!AH699*'1. Standard_Cost'!C299+'Incremental_Cost Year 2021'!AI699*'1. Standard_Cost'!D299+'Incremental_Cost Year 2021'!AJ699+'Incremental_Cost Year 2021'!AL699+AK692</f>
        <v>0</v>
      </c>
      <c r="AN692" s="104">
        <f>AM692*'1. Standard_Cost'!C303</f>
        <v>0</v>
      </c>
      <c r="AO692" s="107"/>
      <c r="AQ692" s="104">
        <f t="shared" si="1297"/>
        <v>0</v>
      </c>
      <c r="AR692" s="104">
        <f t="shared" si="1298"/>
        <v>0</v>
      </c>
      <c r="AS692" s="104">
        <f t="shared" si="1299"/>
        <v>0</v>
      </c>
      <c r="AT692" s="104">
        <f t="shared" si="1303"/>
        <v>0</v>
      </c>
      <c r="AU692" s="108">
        <f t="shared" si="1300"/>
        <v>0</v>
      </c>
      <c r="AV692" s="108"/>
      <c r="AW692" s="108"/>
      <c r="AX692" s="108"/>
      <c r="AY692" s="108"/>
      <c r="AZ692" s="108"/>
      <c r="BA692" s="109">
        <f t="shared" si="1301"/>
        <v>0</v>
      </c>
    </row>
    <row r="693" spans="1:53" ht="14.1" customHeight="1" outlineLevel="2" x14ac:dyDescent="0.2">
      <c r="A693" s="68"/>
      <c r="B693" s="94"/>
      <c r="C693" s="95"/>
      <c r="D693" s="110"/>
      <c r="E693" s="110"/>
      <c r="F693" s="110"/>
      <c r="G693" s="111"/>
      <c r="H693" s="112" t="s">
        <v>179</v>
      </c>
      <c r="I693" s="100"/>
      <c r="J693" s="101"/>
      <c r="K693" s="101"/>
      <c r="L693" s="102" t="str">
        <f>IF(I693&lt;&gt;0,((VLOOKUP(I693,'1. Standard_Cost'!$B$4:$D$8,2)+VLOOKUP(I693,'1. Standard_Cost'!$B$4:$D$8,3))*J693*K693),"0")</f>
        <v>0</v>
      </c>
      <c r="M693" s="102">
        <f>L693*'1. Standard_Cost'!F279</f>
        <v>0</v>
      </c>
      <c r="N693" s="103"/>
      <c r="O693" s="103"/>
      <c r="P693" s="103"/>
      <c r="Q693" s="103"/>
      <c r="R693" s="104">
        <f>+N693*P693*'1. Standard_Cost'!$B$12</f>
        <v>0</v>
      </c>
      <c r="S693" s="104">
        <f>+N693*O693*P693*'1. Standard_Cost'!$C$12</f>
        <v>0</v>
      </c>
      <c r="T693" s="104">
        <f>+N693*P693*Q693*'1. Standard_Cost'!$D$12</f>
        <v>0</v>
      </c>
      <c r="U693" s="104">
        <f>+N693*O693*'1. Standard_Cost'!$E$12</f>
        <v>0</v>
      </c>
      <c r="V693" s="103"/>
      <c r="W693" s="103"/>
      <c r="X693" s="103"/>
      <c r="Y693" s="104">
        <f>+V693*((X693*'1. Standard_Cost'!$B$16)+(W693*X693*'1. Standard_Cost'!$C$16))</f>
        <v>0</v>
      </c>
      <c r="Z693" s="103"/>
      <c r="AA693" s="103"/>
      <c r="AB693" s="104">
        <f>+Z693*'1. Standard_Cost'!$B$20+AA693*'1. Standard_Cost'!$C$20</f>
        <v>0</v>
      </c>
      <c r="AC693" s="105"/>
      <c r="AD693" s="106"/>
      <c r="AE693" s="104">
        <f>SUM(AD693,AC693,AB693,Y693,U693,T693,S693,R693)*'1. Standard_Cost'!B303</f>
        <v>0</v>
      </c>
      <c r="AF693" s="104">
        <f t="shared" si="1302"/>
        <v>0</v>
      </c>
      <c r="AG693" s="103"/>
      <c r="AH693" s="103"/>
      <c r="AI693" s="103"/>
      <c r="AJ693" s="107"/>
      <c r="AK693" s="107"/>
      <c r="AL693" s="107"/>
      <c r="AM693" s="104">
        <f>AG693*'1. Standard_Cost'!B299+'Incremental_Cost Year 2021'!AH700*'1. Standard_Cost'!C299+'Incremental_Cost Year 2021'!AI700*'1. Standard_Cost'!D299+'Incremental_Cost Year 2021'!AJ700+'Incremental_Cost Year 2021'!AL700+AK693</f>
        <v>0</v>
      </c>
      <c r="AN693" s="104">
        <f>AM693*'1. Standard_Cost'!C303</f>
        <v>0</v>
      </c>
      <c r="AO693" s="107"/>
      <c r="AQ693" s="104">
        <f t="shared" si="1297"/>
        <v>0</v>
      </c>
      <c r="AR693" s="104">
        <f t="shared" si="1298"/>
        <v>0</v>
      </c>
      <c r="AS693" s="104">
        <f t="shared" si="1299"/>
        <v>0</v>
      </c>
      <c r="AT693" s="104">
        <f t="shared" si="1303"/>
        <v>0</v>
      </c>
      <c r="AU693" s="108">
        <f t="shared" si="1300"/>
        <v>0</v>
      </c>
      <c r="AV693" s="108"/>
      <c r="AW693" s="108"/>
      <c r="AX693" s="108"/>
      <c r="AY693" s="108"/>
      <c r="AZ693" s="108"/>
      <c r="BA693" s="109">
        <f t="shared" si="1301"/>
        <v>0</v>
      </c>
    </row>
    <row r="694" spans="1:53" ht="24.6" customHeight="1" outlineLevel="1" x14ac:dyDescent="0.2">
      <c r="A694" s="68"/>
      <c r="B694" s="141"/>
      <c r="C694" s="95"/>
      <c r="D694" s="113" t="s">
        <v>48</v>
      </c>
      <c r="E694" s="113" t="s">
        <v>414</v>
      </c>
      <c r="F694" s="114" t="s">
        <v>154</v>
      </c>
      <c r="G694" s="115" t="s">
        <v>155</v>
      </c>
      <c r="H694" s="122" t="s">
        <v>415</v>
      </c>
      <c r="I694" s="117"/>
      <c r="J694" s="117"/>
      <c r="K694" s="117"/>
      <c r="L694" s="118">
        <f>SUM(L690:L693)</f>
        <v>0</v>
      </c>
      <c r="M694" s="118">
        <f>SUM(M690:M693)</f>
        <v>0</v>
      </c>
      <c r="N694" s="117"/>
      <c r="O694" s="117"/>
      <c r="P694" s="117"/>
      <c r="Q694" s="117"/>
      <c r="R694" s="119">
        <f>SUM(R690:R693)</f>
        <v>0</v>
      </c>
      <c r="S694" s="119">
        <f>SUM(S690:S693)</f>
        <v>0</v>
      </c>
      <c r="T694" s="119">
        <f>SUM(T690:T693)</f>
        <v>0</v>
      </c>
      <c r="U694" s="119">
        <f>SUM(U690:U693)</f>
        <v>0</v>
      </c>
      <c r="V694" s="117"/>
      <c r="W694" s="117"/>
      <c r="X694" s="117"/>
      <c r="Y694" s="118">
        <f>SUM(Y690:Y693)</f>
        <v>0</v>
      </c>
      <c r="Z694" s="117"/>
      <c r="AA694" s="117"/>
      <c r="AB694" s="118">
        <f t="shared" ref="AB694:AF694" si="1304">SUM(AB690:AB693)</f>
        <v>0</v>
      </c>
      <c r="AC694" s="118">
        <f t="shared" si="1304"/>
        <v>0</v>
      </c>
      <c r="AD694" s="118">
        <f t="shared" si="1304"/>
        <v>0</v>
      </c>
      <c r="AE694" s="118">
        <f t="shared" si="1304"/>
        <v>0</v>
      </c>
      <c r="AF694" s="118">
        <f t="shared" si="1304"/>
        <v>0</v>
      </c>
      <c r="AG694" s="117"/>
      <c r="AH694" s="117"/>
      <c r="AI694" s="117"/>
      <c r="AJ694" s="119">
        <f>SUM(AJ690:AJ693)</f>
        <v>0</v>
      </c>
      <c r="AK694" s="119">
        <f t="shared" ref="AK694:AN694" si="1305">SUM(AK690:AK693)</f>
        <v>0</v>
      </c>
      <c r="AL694" s="119">
        <f t="shared" si="1305"/>
        <v>0</v>
      </c>
      <c r="AM694" s="119">
        <f t="shared" si="1305"/>
        <v>0</v>
      </c>
      <c r="AN694" s="119">
        <f t="shared" si="1305"/>
        <v>0</v>
      </c>
      <c r="AO694" s="116"/>
      <c r="AP694" s="120"/>
      <c r="AQ694" s="121">
        <f t="shared" ref="AQ694:BA694" si="1306">SUM(AQ690:AQ693)</f>
        <v>0</v>
      </c>
      <c r="AR694" s="121">
        <f t="shared" si="1306"/>
        <v>0</v>
      </c>
      <c r="AS694" s="121">
        <f t="shared" si="1306"/>
        <v>0</v>
      </c>
      <c r="AT694" s="121">
        <f t="shared" si="1306"/>
        <v>0</v>
      </c>
      <c r="AU694" s="121">
        <f t="shared" si="1306"/>
        <v>0</v>
      </c>
      <c r="AV694" s="121">
        <f t="shared" si="1306"/>
        <v>0</v>
      </c>
      <c r="AW694" s="121">
        <f t="shared" si="1306"/>
        <v>0</v>
      </c>
      <c r="AX694" s="121">
        <f t="shared" si="1306"/>
        <v>0</v>
      </c>
      <c r="AY694" s="121">
        <f t="shared" si="1306"/>
        <v>0</v>
      </c>
      <c r="AZ694" s="121">
        <f t="shared" si="1306"/>
        <v>0</v>
      </c>
      <c r="BA694" s="121">
        <f t="shared" si="1306"/>
        <v>0</v>
      </c>
    </row>
    <row r="695" spans="1:53" ht="14.1" customHeight="1" outlineLevel="2" x14ac:dyDescent="0.2">
      <c r="A695" s="68"/>
      <c r="B695" s="94"/>
      <c r="C695" s="95"/>
      <c r="D695" s="96"/>
      <c r="E695" s="96"/>
      <c r="F695" s="97"/>
      <c r="G695" s="98"/>
      <c r="H695" s="99" t="s">
        <v>49</v>
      </c>
      <c r="I695" s="100"/>
      <c r="J695" s="101"/>
      <c r="K695" s="101"/>
      <c r="L695" s="102" t="str">
        <f>IF(I695&lt;&gt;0,((VLOOKUP(I695,'1. Standard_Cost'!$B$4:$D$8,2)+VLOOKUP(I695,'1. Standard_Cost'!$B$4:$D$8,3))*J695*K695),"0")</f>
        <v>0</v>
      </c>
      <c r="M695" s="102">
        <f>L695*'1. Standard_Cost'!F284</f>
        <v>0</v>
      </c>
      <c r="N695" s="103"/>
      <c r="O695" s="103"/>
      <c r="P695" s="103"/>
      <c r="Q695" s="103"/>
      <c r="R695" s="104">
        <f>+N695*P695*'1. Standard_Cost'!$B$12</f>
        <v>0</v>
      </c>
      <c r="S695" s="104">
        <f>+N695*O695*P695*'1. Standard_Cost'!$C$12</f>
        <v>0</v>
      </c>
      <c r="T695" s="104">
        <f>+N695*P695*Q695*'1. Standard_Cost'!$D$12</f>
        <v>0</v>
      </c>
      <c r="U695" s="104">
        <f>+N695*O695*'1. Standard_Cost'!$E$12</f>
        <v>0</v>
      </c>
      <c r="V695" s="103"/>
      <c r="W695" s="103"/>
      <c r="X695" s="103"/>
      <c r="Y695" s="104">
        <f>+V695*((X695*'1. Standard_Cost'!$B$16)+(W695*X695*'1. Standard_Cost'!$C$16))</f>
        <v>0</v>
      </c>
      <c r="Z695" s="103"/>
      <c r="AA695" s="103"/>
      <c r="AB695" s="104">
        <f>+Z695*'1. Standard_Cost'!$B$20+AA695*'1. Standard_Cost'!$C$20</f>
        <v>0</v>
      </c>
      <c r="AC695" s="105"/>
      <c r="AD695" s="106"/>
      <c r="AE695" s="104">
        <f>SUM(AD695,AC695,AB695,Y695,U695,T695,S695,R695)*'1. Standard_Cost'!B308</f>
        <v>0</v>
      </c>
      <c r="AF695" s="104">
        <f>SUM(AD695,AE695)</f>
        <v>0</v>
      </c>
      <c r="AG695" s="103"/>
      <c r="AH695" s="103"/>
      <c r="AI695" s="103"/>
      <c r="AJ695" s="107"/>
      <c r="AK695" s="107"/>
      <c r="AL695" s="107"/>
      <c r="AM695" s="104">
        <f>AG695*'1. Standard_Cost'!B304+'Incremental_Cost Year 2021'!AH702*'1. Standard_Cost'!C304+'Incremental_Cost Year 2021'!AI702*'1. Standard_Cost'!D304+'Incremental_Cost Year 2021'!AJ702+'Incremental_Cost Year 2021'!AL702+AK695</f>
        <v>0</v>
      </c>
      <c r="AN695" s="104">
        <f>AM695*'1. Standard_Cost'!C308</f>
        <v>0</v>
      </c>
      <c r="AO695" s="107"/>
      <c r="AQ695" s="104">
        <f t="shared" ref="AQ695:AQ698" si="1307">L695+M695</f>
        <v>0</v>
      </c>
      <c r="AR695" s="104">
        <f t="shared" ref="AR695:AR698" si="1308">AF695</f>
        <v>0</v>
      </c>
      <c r="AS695" s="104">
        <f t="shared" ref="AS695:AS698" si="1309">AM695+AN695</f>
        <v>0</v>
      </c>
      <c r="AT695" s="104">
        <f>SUM(AQ695,AR695,AS695)</f>
        <v>0</v>
      </c>
      <c r="AU695" s="108">
        <f t="shared" ref="AU695:AU698" si="1310">AT695</f>
        <v>0</v>
      </c>
      <c r="AV695" s="108"/>
      <c r="AW695" s="108"/>
      <c r="AX695" s="108"/>
      <c r="AY695" s="108"/>
      <c r="AZ695" s="108"/>
      <c r="BA695" s="109">
        <f t="shared" ref="BA695:BA698" si="1311">SUM(AU695:AZ695)-AT695</f>
        <v>0</v>
      </c>
    </row>
    <row r="696" spans="1:53" ht="14.1" customHeight="1" outlineLevel="2" x14ac:dyDescent="0.2">
      <c r="A696" s="68"/>
      <c r="B696" s="94"/>
      <c r="C696" s="95"/>
      <c r="D696" s="110"/>
      <c r="E696" s="110"/>
      <c r="F696" s="110"/>
      <c r="G696" s="111"/>
      <c r="H696" s="99" t="s">
        <v>50</v>
      </c>
      <c r="I696" s="100"/>
      <c r="J696" s="101"/>
      <c r="K696" s="101"/>
      <c r="L696" s="102" t="str">
        <f>IF(I696&lt;&gt;0,((VLOOKUP(I696,'1. Standard_Cost'!$B$4:$D$8,2)+VLOOKUP(I696,'1. Standard_Cost'!$B$4:$D$8,3))*J696*K696),"0")</f>
        <v>0</v>
      </c>
      <c r="M696" s="102">
        <f>L696*'1. Standard_Cost'!F284</f>
        <v>0</v>
      </c>
      <c r="N696" s="103"/>
      <c r="O696" s="103"/>
      <c r="P696" s="103"/>
      <c r="Q696" s="103"/>
      <c r="R696" s="104">
        <f>+N696*P696*'1. Standard_Cost'!$B$12</f>
        <v>0</v>
      </c>
      <c r="S696" s="104">
        <f>+N696*O696*P696*'1. Standard_Cost'!$C$12</f>
        <v>0</v>
      </c>
      <c r="T696" s="104">
        <f>+N696*P696*Q696*'1. Standard_Cost'!$D$12</f>
        <v>0</v>
      </c>
      <c r="U696" s="104">
        <f>+N696*O696*'1. Standard_Cost'!$E$12</f>
        <v>0</v>
      </c>
      <c r="V696" s="103"/>
      <c r="W696" s="103"/>
      <c r="X696" s="103"/>
      <c r="Y696" s="104">
        <f>+V696*((X696*'1. Standard_Cost'!$B$16)+(W696*X696*'1. Standard_Cost'!$C$16))</f>
        <v>0</v>
      </c>
      <c r="Z696" s="103"/>
      <c r="AA696" s="103"/>
      <c r="AB696" s="104">
        <f>+Z696*'1. Standard_Cost'!$B$20+AA696*'1. Standard_Cost'!$C$20</f>
        <v>0</v>
      </c>
      <c r="AC696" s="105"/>
      <c r="AD696" s="106"/>
      <c r="AE696" s="104">
        <f>SUM(AD696,AC696,AB696,Y696,U696,T696,S696,R696)*'1. Standard_Cost'!B308</f>
        <v>0</v>
      </c>
      <c r="AF696" s="104">
        <f t="shared" ref="AF696:AF698" si="1312">SUM(AD696,AE696)</f>
        <v>0</v>
      </c>
      <c r="AG696" s="103"/>
      <c r="AH696" s="103">
        <v>0</v>
      </c>
      <c r="AI696" s="103">
        <v>0</v>
      </c>
      <c r="AJ696" s="107"/>
      <c r="AK696" s="107"/>
      <c r="AL696" s="107"/>
      <c r="AM696" s="104">
        <f>AG696*'1. Standard_Cost'!B304+'Incremental_Cost Year 2021'!AH703*'1. Standard_Cost'!C304+'Incremental_Cost Year 2021'!AI703*'1. Standard_Cost'!D304+'Incremental_Cost Year 2021'!AJ703+'Incremental_Cost Year 2021'!AL703+AK696</f>
        <v>0</v>
      </c>
      <c r="AN696" s="104">
        <f>AM696*'1. Standard_Cost'!C308</f>
        <v>0</v>
      </c>
      <c r="AO696" s="107"/>
      <c r="AQ696" s="104">
        <f t="shared" si="1307"/>
        <v>0</v>
      </c>
      <c r="AR696" s="104">
        <f t="shared" si="1308"/>
        <v>0</v>
      </c>
      <c r="AS696" s="104">
        <f t="shared" si="1309"/>
        <v>0</v>
      </c>
      <c r="AT696" s="104">
        <f t="shared" ref="AT696:AT698" si="1313">SUM(AQ696,AR696,AS696)</f>
        <v>0</v>
      </c>
      <c r="AU696" s="108">
        <f t="shared" si="1310"/>
        <v>0</v>
      </c>
      <c r="AV696" s="108">
        <v>0</v>
      </c>
      <c r="AW696" s="108"/>
      <c r="AX696" s="108"/>
      <c r="AY696" s="108"/>
      <c r="AZ696" s="108"/>
      <c r="BA696" s="109">
        <f t="shared" si="1311"/>
        <v>0</v>
      </c>
    </row>
    <row r="697" spans="1:53" ht="14.1" customHeight="1" outlineLevel="2" x14ac:dyDescent="0.2">
      <c r="A697" s="68"/>
      <c r="B697" s="94"/>
      <c r="C697" s="95"/>
      <c r="D697" s="110"/>
      <c r="E697" s="110"/>
      <c r="F697" s="110"/>
      <c r="G697" s="111"/>
      <c r="H697" s="99" t="s">
        <v>51</v>
      </c>
      <c r="I697" s="100"/>
      <c r="J697" s="101"/>
      <c r="K697" s="101"/>
      <c r="L697" s="102" t="str">
        <f>IF(I697&lt;&gt;0,((VLOOKUP(I697,'1. Standard_Cost'!$B$4:$D$8,2)+VLOOKUP(I697,'1. Standard_Cost'!$B$4:$D$8,3))*J697*K697),"0")</f>
        <v>0</v>
      </c>
      <c r="M697" s="102">
        <f>L697*'1. Standard_Cost'!F284</f>
        <v>0</v>
      </c>
      <c r="N697" s="103"/>
      <c r="O697" s="103"/>
      <c r="P697" s="103"/>
      <c r="Q697" s="103"/>
      <c r="R697" s="104">
        <f>+N697*P697*'1. Standard_Cost'!$B$12</f>
        <v>0</v>
      </c>
      <c r="S697" s="104">
        <f>+N697*O697*P697*'1. Standard_Cost'!$C$12</f>
        <v>0</v>
      </c>
      <c r="T697" s="104">
        <f>+N697*P697*Q697*'1. Standard_Cost'!$D$12</f>
        <v>0</v>
      </c>
      <c r="U697" s="104">
        <f>+N697*O697*'1. Standard_Cost'!$E$12</f>
        <v>0</v>
      </c>
      <c r="V697" s="103"/>
      <c r="W697" s="103"/>
      <c r="X697" s="103"/>
      <c r="Y697" s="104">
        <f>+V697*((X697*'1. Standard_Cost'!$B$16)+(W697*X697*'1. Standard_Cost'!$C$16))</f>
        <v>0</v>
      </c>
      <c r="Z697" s="103"/>
      <c r="AA697" s="103"/>
      <c r="AB697" s="104">
        <f>+Z697*'1. Standard_Cost'!$B$20+AA697*'1. Standard_Cost'!$C$20</f>
        <v>0</v>
      </c>
      <c r="AC697" s="105"/>
      <c r="AD697" s="106"/>
      <c r="AE697" s="104">
        <f>SUM(AD697,AC697,AB697,Y697,U697,T697,S697,R697)*'1. Standard_Cost'!B308</f>
        <v>0</v>
      </c>
      <c r="AF697" s="104">
        <f t="shared" si="1312"/>
        <v>0</v>
      </c>
      <c r="AG697" s="103"/>
      <c r="AH697" s="103"/>
      <c r="AI697" s="103"/>
      <c r="AJ697" s="107"/>
      <c r="AK697" s="107"/>
      <c r="AL697" s="107"/>
      <c r="AM697" s="104">
        <f>AG697*'1. Standard_Cost'!B304+'Incremental_Cost Year 2021'!AH704*'1. Standard_Cost'!C304+'Incremental_Cost Year 2021'!AI704*'1. Standard_Cost'!D304+'Incremental_Cost Year 2021'!AJ704+'Incremental_Cost Year 2021'!AL704+AK697</f>
        <v>0</v>
      </c>
      <c r="AN697" s="104">
        <f>AM697*'1. Standard_Cost'!C308</f>
        <v>0</v>
      </c>
      <c r="AO697" s="107"/>
      <c r="AQ697" s="104">
        <f t="shared" si="1307"/>
        <v>0</v>
      </c>
      <c r="AR697" s="104">
        <f t="shared" si="1308"/>
        <v>0</v>
      </c>
      <c r="AS697" s="104">
        <f t="shared" si="1309"/>
        <v>0</v>
      </c>
      <c r="AT697" s="104">
        <f t="shared" si="1313"/>
        <v>0</v>
      </c>
      <c r="AU697" s="108">
        <f t="shared" si="1310"/>
        <v>0</v>
      </c>
      <c r="AV697" s="108"/>
      <c r="AW697" s="108"/>
      <c r="AX697" s="108"/>
      <c r="AY697" s="108"/>
      <c r="AZ697" s="108"/>
      <c r="BA697" s="109">
        <f t="shared" si="1311"/>
        <v>0</v>
      </c>
    </row>
    <row r="698" spans="1:53" ht="14.1" customHeight="1" outlineLevel="2" x14ac:dyDescent="0.2">
      <c r="A698" s="68"/>
      <c r="B698" s="94"/>
      <c r="C698" s="95"/>
      <c r="D698" s="110"/>
      <c r="E698" s="110"/>
      <c r="F698" s="110"/>
      <c r="G698" s="111"/>
      <c r="H698" s="112" t="s">
        <v>179</v>
      </c>
      <c r="I698" s="100"/>
      <c r="J698" s="101"/>
      <c r="K698" s="101"/>
      <c r="L698" s="102" t="str">
        <f>IF(I698&lt;&gt;0,((VLOOKUP(I698,'1. Standard_Cost'!$B$4:$D$8,2)+VLOOKUP(I698,'1. Standard_Cost'!$B$4:$D$8,3))*J698*K698),"0")</f>
        <v>0</v>
      </c>
      <c r="M698" s="102">
        <f>L698*'1. Standard_Cost'!F284</f>
        <v>0</v>
      </c>
      <c r="N698" s="103"/>
      <c r="O698" s="103"/>
      <c r="P698" s="103"/>
      <c r="Q698" s="103"/>
      <c r="R698" s="104">
        <f>+N698*P698*'1. Standard_Cost'!$B$12</f>
        <v>0</v>
      </c>
      <c r="S698" s="104">
        <f>+N698*O698*P698*'1. Standard_Cost'!$C$12</f>
        <v>0</v>
      </c>
      <c r="T698" s="104">
        <f>+N698*P698*Q698*'1. Standard_Cost'!$D$12</f>
        <v>0</v>
      </c>
      <c r="U698" s="104">
        <f>+N698*O698*'1. Standard_Cost'!$E$12</f>
        <v>0</v>
      </c>
      <c r="V698" s="103"/>
      <c r="W698" s="103"/>
      <c r="X698" s="103"/>
      <c r="Y698" s="104">
        <f>+V698*((X698*'1. Standard_Cost'!$B$16)+(W698*X698*'1. Standard_Cost'!$C$16))</f>
        <v>0</v>
      </c>
      <c r="Z698" s="103"/>
      <c r="AA698" s="103"/>
      <c r="AB698" s="104">
        <f>+Z698*'1. Standard_Cost'!$B$20+AA698*'1. Standard_Cost'!$C$20</f>
        <v>0</v>
      </c>
      <c r="AC698" s="105"/>
      <c r="AD698" s="106"/>
      <c r="AE698" s="104">
        <f>SUM(AD698,AC698,AB698,Y698,U698,T698,S698,R698)*'1. Standard_Cost'!B308</f>
        <v>0</v>
      </c>
      <c r="AF698" s="104">
        <f t="shared" si="1312"/>
        <v>0</v>
      </c>
      <c r="AG698" s="103"/>
      <c r="AH698" s="103"/>
      <c r="AI698" s="103"/>
      <c r="AJ698" s="107"/>
      <c r="AK698" s="107"/>
      <c r="AL698" s="107"/>
      <c r="AM698" s="104">
        <f>AG698*'1. Standard_Cost'!B304+'Incremental_Cost Year 2021'!AH705*'1. Standard_Cost'!C304+'Incremental_Cost Year 2021'!AI705*'1. Standard_Cost'!D304+'Incremental_Cost Year 2021'!AJ705+'Incremental_Cost Year 2021'!AL705+AK698</f>
        <v>0</v>
      </c>
      <c r="AN698" s="104">
        <f>AM698*'1. Standard_Cost'!C308</f>
        <v>0</v>
      </c>
      <c r="AO698" s="107"/>
      <c r="AQ698" s="104">
        <f t="shared" si="1307"/>
        <v>0</v>
      </c>
      <c r="AR698" s="104">
        <f t="shared" si="1308"/>
        <v>0</v>
      </c>
      <c r="AS698" s="104">
        <f t="shared" si="1309"/>
        <v>0</v>
      </c>
      <c r="AT698" s="104">
        <f t="shared" si="1313"/>
        <v>0</v>
      </c>
      <c r="AU698" s="108">
        <f t="shared" si="1310"/>
        <v>0</v>
      </c>
      <c r="AV698" s="108"/>
      <c r="AW698" s="108"/>
      <c r="AX698" s="108"/>
      <c r="AY698" s="108"/>
      <c r="AZ698" s="108"/>
      <c r="BA698" s="109">
        <f t="shared" si="1311"/>
        <v>0</v>
      </c>
    </row>
    <row r="699" spans="1:53" ht="24.6" customHeight="1" outlineLevel="1" x14ac:dyDescent="0.2">
      <c r="A699" s="68"/>
      <c r="B699" s="141"/>
      <c r="C699" s="95"/>
      <c r="D699" s="113" t="s">
        <v>48</v>
      </c>
      <c r="E699" s="113" t="s">
        <v>416</v>
      </c>
      <c r="F699" s="114" t="s">
        <v>154</v>
      </c>
      <c r="G699" s="115" t="s">
        <v>155</v>
      </c>
      <c r="H699" s="122" t="s">
        <v>417</v>
      </c>
      <c r="I699" s="117"/>
      <c r="J699" s="117"/>
      <c r="K699" s="117"/>
      <c r="L699" s="118">
        <f>SUM(L695:L698)</f>
        <v>0</v>
      </c>
      <c r="M699" s="118">
        <f>SUM(M695:M698)</f>
        <v>0</v>
      </c>
      <c r="N699" s="117"/>
      <c r="O699" s="117"/>
      <c r="P699" s="117"/>
      <c r="Q699" s="117"/>
      <c r="R699" s="119">
        <f>SUM(R695:R698)</f>
        <v>0</v>
      </c>
      <c r="S699" s="119">
        <f>SUM(S695:S698)</f>
        <v>0</v>
      </c>
      <c r="T699" s="119">
        <f>SUM(T695:T698)</f>
        <v>0</v>
      </c>
      <c r="U699" s="119">
        <f>SUM(U695:U698)</f>
        <v>0</v>
      </c>
      <c r="V699" s="117"/>
      <c r="W699" s="117"/>
      <c r="X699" s="117"/>
      <c r="Y699" s="118">
        <f>SUM(Y695:Y698)</f>
        <v>0</v>
      </c>
      <c r="Z699" s="117"/>
      <c r="AA699" s="117"/>
      <c r="AB699" s="118">
        <f t="shared" ref="AB699:AF699" si="1314">SUM(AB695:AB698)</f>
        <v>0</v>
      </c>
      <c r="AC699" s="118">
        <f t="shared" si="1314"/>
        <v>0</v>
      </c>
      <c r="AD699" s="118">
        <f t="shared" si="1314"/>
        <v>0</v>
      </c>
      <c r="AE699" s="118">
        <f t="shared" si="1314"/>
        <v>0</v>
      </c>
      <c r="AF699" s="118">
        <f t="shared" si="1314"/>
        <v>0</v>
      </c>
      <c r="AG699" s="117"/>
      <c r="AH699" s="117"/>
      <c r="AI699" s="117"/>
      <c r="AJ699" s="119">
        <f>SUM(AJ695:AJ698)</f>
        <v>0</v>
      </c>
      <c r="AK699" s="119">
        <f t="shared" ref="AK699:AN699" si="1315">SUM(AK695:AK698)</f>
        <v>0</v>
      </c>
      <c r="AL699" s="119">
        <f t="shared" si="1315"/>
        <v>0</v>
      </c>
      <c r="AM699" s="119">
        <f t="shared" si="1315"/>
        <v>0</v>
      </c>
      <c r="AN699" s="119">
        <f t="shared" si="1315"/>
        <v>0</v>
      </c>
      <c r="AO699" s="116"/>
      <c r="AP699" s="120"/>
      <c r="AQ699" s="121">
        <f t="shared" ref="AQ699:BA699" si="1316">SUM(AQ695:AQ698)</f>
        <v>0</v>
      </c>
      <c r="AR699" s="121">
        <f t="shared" si="1316"/>
        <v>0</v>
      </c>
      <c r="AS699" s="121">
        <f t="shared" si="1316"/>
        <v>0</v>
      </c>
      <c r="AT699" s="121">
        <f t="shared" si="1316"/>
        <v>0</v>
      </c>
      <c r="AU699" s="121">
        <f t="shared" si="1316"/>
        <v>0</v>
      </c>
      <c r="AV699" s="121">
        <f t="shared" si="1316"/>
        <v>0</v>
      </c>
      <c r="AW699" s="121">
        <f t="shared" si="1316"/>
        <v>0</v>
      </c>
      <c r="AX699" s="121">
        <f t="shared" si="1316"/>
        <v>0</v>
      </c>
      <c r="AY699" s="121">
        <f t="shared" si="1316"/>
        <v>0</v>
      </c>
      <c r="AZ699" s="121">
        <f t="shared" si="1316"/>
        <v>0</v>
      </c>
      <c r="BA699" s="121">
        <f t="shared" si="1316"/>
        <v>0</v>
      </c>
    </row>
    <row r="700" spans="1:53" ht="14.1" customHeight="1" outlineLevel="2" x14ac:dyDescent="0.2">
      <c r="A700" s="68"/>
      <c r="B700" s="94"/>
      <c r="C700" s="250"/>
      <c r="D700" s="96"/>
      <c r="E700" s="96"/>
      <c r="F700" s="97"/>
      <c r="G700" s="98"/>
      <c r="H700" s="99" t="s">
        <v>49</v>
      </c>
      <c r="I700" s="100"/>
      <c r="J700" s="101"/>
      <c r="K700" s="101"/>
      <c r="L700" s="102" t="str">
        <f>IF(I700&lt;&gt;0,((VLOOKUP(I700,'1. Standard_Cost'!$B$4:$D$8,2)+VLOOKUP(I700,'1. Standard_Cost'!$B$4:$D$8,3))*J700*K700),"0")</f>
        <v>0</v>
      </c>
      <c r="M700" s="102">
        <f>L700*'1. Standard_Cost'!F299</f>
        <v>0</v>
      </c>
      <c r="N700" s="103"/>
      <c r="O700" s="103"/>
      <c r="P700" s="103"/>
      <c r="Q700" s="103"/>
      <c r="R700" s="104">
        <f>+N700*P700*'1. Standard_Cost'!$B$12</f>
        <v>0</v>
      </c>
      <c r="S700" s="104">
        <f>+N700*O700*P700*'1. Standard_Cost'!$C$12</f>
        <v>0</v>
      </c>
      <c r="T700" s="104">
        <f>+N700*P700*Q700*'1. Standard_Cost'!$D$12</f>
        <v>0</v>
      </c>
      <c r="U700" s="104">
        <f>+N700*O700*'1. Standard_Cost'!$E$12</f>
        <v>0</v>
      </c>
      <c r="V700" s="103"/>
      <c r="W700" s="103"/>
      <c r="X700" s="103"/>
      <c r="Y700" s="104">
        <f>+V700*((X700*'1. Standard_Cost'!$B$16)+(W700*X700*'1. Standard_Cost'!$C$16))</f>
        <v>0</v>
      </c>
      <c r="Z700" s="103"/>
      <c r="AA700" s="103"/>
      <c r="AB700" s="104">
        <f>+Z700*'1. Standard_Cost'!$B$20+AA700*'1. Standard_Cost'!$C$20</f>
        <v>0</v>
      </c>
      <c r="AC700" s="105"/>
      <c r="AD700" s="106"/>
      <c r="AE700" s="104">
        <f>SUM(AD700,AC700,AB700,Y700,U700,T700,S700,R700)*'1. Standard_Cost'!B323</f>
        <v>0</v>
      </c>
      <c r="AF700" s="104">
        <f>SUM(AD700,AE700)</f>
        <v>0</v>
      </c>
      <c r="AG700" s="103"/>
      <c r="AH700" s="103"/>
      <c r="AI700" s="103"/>
      <c r="AJ700" s="107"/>
      <c r="AK700" s="107"/>
      <c r="AL700" s="107"/>
      <c r="AM700" s="104">
        <f>AG700*'1. Standard_Cost'!B319+'Incremental_Cost Year 2021'!AH707*'1. Standard_Cost'!C319+'Incremental_Cost Year 2021'!AI707*'1. Standard_Cost'!D319+'Incremental_Cost Year 2021'!AJ707+'Incremental_Cost Year 2021'!AL707+AK700</f>
        <v>0</v>
      </c>
      <c r="AN700" s="104">
        <f>AM700*'1. Standard_Cost'!C323</f>
        <v>0</v>
      </c>
      <c r="AO700" s="107"/>
      <c r="AQ700" s="104">
        <f t="shared" ref="AQ700:AQ703" si="1317">L700+M700</f>
        <v>0</v>
      </c>
      <c r="AR700" s="104">
        <f t="shared" ref="AR700:AR703" si="1318">AF700</f>
        <v>0</v>
      </c>
      <c r="AS700" s="104">
        <f t="shared" ref="AS700:AS703" si="1319">AM700+AN700</f>
        <v>0</v>
      </c>
      <c r="AT700" s="104">
        <f>SUM(AQ700,AR700,AS700)</f>
        <v>0</v>
      </c>
      <c r="AU700" s="108">
        <f t="shared" ref="AU700:AU703" si="1320">AT700</f>
        <v>0</v>
      </c>
      <c r="AV700" s="108"/>
      <c r="AW700" s="108"/>
      <c r="AX700" s="108"/>
      <c r="AY700" s="108"/>
      <c r="AZ700" s="108"/>
      <c r="BA700" s="109">
        <f t="shared" ref="BA700:BA703" si="1321">SUM(AU700:AZ700)-AT700</f>
        <v>0</v>
      </c>
    </row>
    <row r="701" spans="1:53" ht="14.1" customHeight="1" outlineLevel="2" x14ac:dyDescent="0.2">
      <c r="A701" s="68"/>
      <c r="B701" s="94"/>
      <c r="C701" s="251"/>
      <c r="D701" s="110"/>
      <c r="E701" s="110"/>
      <c r="F701" s="110"/>
      <c r="G701" s="111"/>
      <c r="H701" s="99" t="s">
        <v>50</v>
      </c>
      <c r="I701" s="100"/>
      <c r="J701" s="101"/>
      <c r="K701" s="101"/>
      <c r="L701" s="102" t="str">
        <f>IF(I701&lt;&gt;0,((VLOOKUP(I701,'1. Standard_Cost'!$B$4:$D$8,2)+VLOOKUP(I701,'1. Standard_Cost'!$B$4:$D$8,3))*J701*K701),"0")</f>
        <v>0</v>
      </c>
      <c r="M701" s="102">
        <f>L701*'1. Standard_Cost'!F299</f>
        <v>0</v>
      </c>
      <c r="N701" s="103"/>
      <c r="O701" s="103"/>
      <c r="P701" s="103"/>
      <c r="Q701" s="103"/>
      <c r="R701" s="104">
        <f>+N701*P701*'1. Standard_Cost'!$B$12</f>
        <v>0</v>
      </c>
      <c r="S701" s="104">
        <f>+N701*O701*P701*'1. Standard_Cost'!$C$12</f>
        <v>0</v>
      </c>
      <c r="T701" s="104">
        <f>+N701*P701*Q701*'1. Standard_Cost'!$D$12</f>
        <v>0</v>
      </c>
      <c r="U701" s="104">
        <f>+N701*O701*'1. Standard_Cost'!$E$12</f>
        <v>0</v>
      </c>
      <c r="V701" s="103"/>
      <c r="W701" s="103"/>
      <c r="X701" s="103"/>
      <c r="Y701" s="104">
        <f>+V701*((X701*'1. Standard_Cost'!$B$16)+(W701*X701*'1. Standard_Cost'!$C$16))</f>
        <v>0</v>
      </c>
      <c r="Z701" s="103"/>
      <c r="AA701" s="103"/>
      <c r="AB701" s="104">
        <f>+Z701*'1. Standard_Cost'!$B$20+AA701*'1. Standard_Cost'!$C$20</f>
        <v>0</v>
      </c>
      <c r="AC701" s="105"/>
      <c r="AD701" s="106"/>
      <c r="AE701" s="104">
        <f>SUM(AD701,AC701,AB701,Y701,U701,T701,S701,R701)*'1. Standard_Cost'!B323</f>
        <v>0</v>
      </c>
      <c r="AF701" s="104">
        <f t="shared" ref="AF701:AF703" si="1322">SUM(AD701,AE701)</f>
        <v>0</v>
      </c>
      <c r="AG701" s="103"/>
      <c r="AH701" s="103">
        <v>0</v>
      </c>
      <c r="AI701" s="103">
        <v>0</v>
      </c>
      <c r="AJ701" s="107"/>
      <c r="AK701" s="107"/>
      <c r="AL701" s="107"/>
      <c r="AM701" s="104">
        <f>AG701*'1. Standard_Cost'!B319+'Incremental_Cost Year 2021'!AH708*'1. Standard_Cost'!C319+'Incremental_Cost Year 2021'!AI708*'1. Standard_Cost'!D319+'Incremental_Cost Year 2021'!AJ708+'Incremental_Cost Year 2021'!AL708+AK701</f>
        <v>0</v>
      </c>
      <c r="AN701" s="104">
        <f>AM701*'1. Standard_Cost'!C323</f>
        <v>0</v>
      </c>
      <c r="AO701" s="107"/>
      <c r="AQ701" s="104">
        <f t="shared" si="1317"/>
        <v>0</v>
      </c>
      <c r="AR701" s="104">
        <f t="shared" si="1318"/>
        <v>0</v>
      </c>
      <c r="AS701" s="104">
        <f t="shared" si="1319"/>
        <v>0</v>
      </c>
      <c r="AT701" s="104">
        <f t="shared" ref="AT701:AT703" si="1323">SUM(AQ701,AR701,AS701)</f>
        <v>0</v>
      </c>
      <c r="AU701" s="108">
        <f t="shared" si="1320"/>
        <v>0</v>
      </c>
      <c r="AV701" s="108">
        <v>0</v>
      </c>
      <c r="AW701" s="108"/>
      <c r="AX701" s="108"/>
      <c r="AY701" s="108"/>
      <c r="AZ701" s="108"/>
      <c r="BA701" s="109">
        <f t="shared" si="1321"/>
        <v>0</v>
      </c>
    </row>
    <row r="702" spans="1:53" ht="14.1" customHeight="1" outlineLevel="2" x14ac:dyDescent="0.2">
      <c r="A702" s="68"/>
      <c r="B702" s="94"/>
      <c r="C702" s="251"/>
      <c r="D702" s="110"/>
      <c r="E702" s="110"/>
      <c r="F702" s="110"/>
      <c r="G702" s="111"/>
      <c r="H702" s="99" t="s">
        <v>51</v>
      </c>
      <c r="I702" s="100"/>
      <c r="J702" s="101"/>
      <c r="K702" s="101"/>
      <c r="L702" s="102" t="str">
        <f>IF(I702&lt;&gt;0,((VLOOKUP(I702,'1. Standard_Cost'!$B$4:$D$8,2)+VLOOKUP(I702,'1. Standard_Cost'!$B$4:$D$8,3))*J702*K702),"0")</f>
        <v>0</v>
      </c>
      <c r="M702" s="102">
        <f>L702*'1. Standard_Cost'!F299</f>
        <v>0</v>
      </c>
      <c r="N702" s="103"/>
      <c r="O702" s="103"/>
      <c r="P702" s="103"/>
      <c r="Q702" s="103"/>
      <c r="R702" s="104">
        <f>+N702*P702*'1. Standard_Cost'!$B$12</f>
        <v>0</v>
      </c>
      <c r="S702" s="104">
        <f>+N702*O702*P702*'1. Standard_Cost'!$C$12</f>
        <v>0</v>
      </c>
      <c r="T702" s="104">
        <f>+N702*P702*Q702*'1. Standard_Cost'!$D$12</f>
        <v>0</v>
      </c>
      <c r="U702" s="104">
        <f>+N702*O702*'1. Standard_Cost'!$E$12</f>
        <v>0</v>
      </c>
      <c r="V702" s="103"/>
      <c r="W702" s="103"/>
      <c r="X702" s="103"/>
      <c r="Y702" s="104">
        <f>+V702*((X702*'1. Standard_Cost'!$B$16)+(W702*X702*'1. Standard_Cost'!$C$16))</f>
        <v>0</v>
      </c>
      <c r="Z702" s="103"/>
      <c r="AA702" s="103"/>
      <c r="AB702" s="104">
        <f>+Z702*'1. Standard_Cost'!$B$20+AA702*'1. Standard_Cost'!$C$20</f>
        <v>0</v>
      </c>
      <c r="AC702" s="105"/>
      <c r="AD702" s="106"/>
      <c r="AE702" s="104">
        <f>SUM(AD702,AC702,AB702,Y702,U702,T702,S702,R702)*'1. Standard_Cost'!B323</f>
        <v>0</v>
      </c>
      <c r="AF702" s="104">
        <f t="shared" si="1322"/>
        <v>0</v>
      </c>
      <c r="AG702" s="103"/>
      <c r="AH702" s="103"/>
      <c r="AI702" s="103"/>
      <c r="AJ702" s="107"/>
      <c r="AK702" s="107"/>
      <c r="AL702" s="107"/>
      <c r="AM702" s="104">
        <f>AG702*'1. Standard_Cost'!B319+'Incremental_Cost Year 2021'!AH709*'1. Standard_Cost'!C319+'Incremental_Cost Year 2021'!AI709*'1. Standard_Cost'!D319+'Incremental_Cost Year 2021'!AJ709+'Incremental_Cost Year 2021'!AL709+AK702</f>
        <v>0</v>
      </c>
      <c r="AN702" s="104">
        <f>AM702*'1. Standard_Cost'!C323</f>
        <v>0</v>
      </c>
      <c r="AO702" s="107"/>
      <c r="AQ702" s="104">
        <f t="shared" si="1317"/>
        <v>0</v>
      </c>
      <c r="AR702" s="104">
        <f t="shared" si="1318"/>
        <v>0</v>
      </c>
      <c r="AS702" s="104">
        <f t="shared" si="1319"/>
        <v>0</v>
      </c>
      <c r="AT702" s="104">
        <f t="shared" si="1323"/>
        <v>0</v>
      </c>
      <c r="AU702" s="108">
        <f t="shared" si="1320"/>
        <v>0</v>
      </c>
      <c r="AV702" s="108"/>
      <c r="AW702" s="108"/>
      <c r="AX702" s="108"/>
      <c r="AY702" s="108"/>
      <c r="AZ702" s="108"/>
      <c r="BA702" s="109">
        <f t="shared" si="1321"/>
        <v>0</v>
      </c>
    </row>
    <row r="703" spans="1:53" ht="14.1" customHeight="1" outlineLevel="2" x14ac:dyDescent="0.2">
      <c r="A703" s="68"/>
      <c r="B703" s="94"/>
      <c r="C703" s="251"/>
      <c r="D703" s="110"/>
      <c r="E703" s="110"/>
      <c r="F703" s="110"/>
      <c r="G703" s="111"/>
      <c r="H703" s="112" t="s">
        <v>179</v>
      </c>
      <c r="I703" s="100"/>
      <c r="J703" s="101"/>
      <c r="K703" s="101"/>
      <c r="L703" s="102" t="str">
        <f>IF(I703&lt;&gt;0,((VLOOKUP(I703,'1. Standard_Cost'!$B$4:$D$8,2)+VLOOKUP(I703,'1. Standard_Cost'!$B$4:$D$8,3))*J703*K703),"0")</f>
        <v>0</v>
      </c>
      <c r="M703" s="102">
        <f>L703*'1. Standard_Cost'!F299</f>
        <v>0</v>
      </c>
      <c r="N703" s="103"/>
      <c r="O703" s="103"/>
      <c r="P703" s="103"/>
      <c r="Q703" s="103"/>
      <c r="R703" s="104">
        <f>+N703*P703*'1. Standard_Cost'!$B$12</f>
        <v>0</v>
      </c>
      <c r="S703" s="104">
        <f>+N703*O703*P703*'1. Standard_Cost'!$C$12</f>
        <v>0</v>
      </c>
      <c r="T703" s="104">
        <f>+N703*P703*Q703*'1. Standard_Cost'!$D$12</f>
        <v>0</v>
      </c>
      <c r="U703" s="104">
        <f>+N703*O703*'1. Standard_Cost'!$E$12</f>
        <v>0</v>
      </c>
      <c r="V703" s="103"/>
      <c r="W703" s="103"/>
      <c r="X703" s="103"/>
      <c r="Y703" s="104">
        <f>+V703*((X703*'1. Standard_Cost'!$B$16)+(W703*X703*'1. Standard_Cost'!$C$16))</f>
        <v>0</v>
      </c>
      <c r="Z703" s="103"/>
      <c r="AA703" s="103"/>
      <c r="AB703" s="104">
        <f>+Z703*'1. Standard_Cost'!$B$20+AA703*'1. Standard_Cost'!$C$20</f>
        <v>0</v>
      </c>
      <c r="AC703" s="105"/>
      <c r="AD703" s="106"/>
      <c r="AE703" s="104">
        <f>SUM(AD703,AC703,AB703,Y703,U703,T703,S703,R703)*'1. Standard_Cost'!B323</f>
        <v>0</v>
      </c>
      <c r="AF703" s="104">
        <f t="shared" si="1322"/>
        <v>0</v>
      </c>
      <c r="AG703" s="103"/>
      <c r="AH703" s="103"/>
      <c r="AI703" s="103"/>
      <c r="AJ703" s="107"/>
      <c r="AK703" s="107"/>
      <c r="AL703" s="107"/>
      <c r="AM703" s="104">
        <f>AG703*'1. Standard_Cost'!B319+'Incremental_Cost Year 2021'!AH710*'1. Standard_Cost'!C319+'Incremental_Cost Year 2021'!AI710*'1. Standard_Cost'!D319+'Incremental_Cost Year 2021'!AJ710+'Incremental_Cost Year 2021'!AL710+AK703</f>
        <v>0</v>
      </c>
      <c r="AN703" s="104">
        <f>AM703*'1. Standard_Cost'!C323</f>
        <v>0</v>
      </c>
      <c r="AO703" s="107"/>
      <c r="AQ703" s="104">
        <f t="shared" si="1317"/>
        <v>0</v>
      </c>
      <c r="AR703" s="104">
        <f t="shared" si="1318"/>
        <v>0</v>
      </c>
      <c r="AS703" s="104">
        <f t="shared" si="1319"/>
        <v>0</v>
      </c>
      <c r="AT703" s="104">
        <f t="shared" si="1323"/>
        <v>0</v>
      </c>
      <c r="AU703" s="108">
        <f t="shared" si="1320"/>
        <v>0</v>
      </c>
      <c r="AV703" s="108"/>
      <c r="AW703" s="108"/>
      <c r="AX703" s="108"/>
      <c r="AY703" s="108"/>
      <c r="AZ703" s="108"/>
      <c r="BA703" s="109">
        <f t="shared" si="1321"/>
        <v>0</v>
      </c>
    </row>
    <row r="704" spans="1:53" ht="25.35" customHeight="1" outlineLevel="1" x14ac:dyDescent="0.2">
      <c r="A704" s="68"/>
      <c r="B704" s="94"/>
      <c r="C704" s="251"/>
      <c r="D704" s="113" t="s">
        <v>48</v>
      </c>
      <c r="E704" s="113" t="s">
        <v>418</v>
      </c>
      <c r="F704" s="114" t="s">
        <v>154</v>
      </c>
      <c r="G704" s="115" t="s">
        <v>155</v>
      </c>
      <c r="H704" s="140" t="s">
        <v>419</v>
      </c>
      <c r="I704" s="117"/>
      <c r="J704" s="117"/>
      <c r="K704" s="117"/>
      <c r="L704" s="118">
        <f>SUM(L700:L703)</f>
        <v>0</v>
      </c>
      <c r="M704" s="118">
        <f>SUM(M700:M703)</f>
        <v>0</v>
      </c>
      <c r="N704" s="117"/>
      <c r="O704" s="117"/>
      <c r="P704" s="117"/>
      <c r="Q704" s="117"/>
      <c r="R704" s="119">
        <f>SUM(R700:R703)</f>
        <v>0</v>
      </c>
      <c r="S704" s="119">
        <f>SUM(S700:S703)</f>
        <v>0</v>
      </c>
      <c r="T704" s="119">
        <f>SUM(T700:T703)</f>
        <v>0</v>
      </c>
      <c r="U704" s="119">
        <f>SUM(U700:U703)</f>
        <v>0</v>
      </c>
      <c r="V704" s="117"/>
      <c r="W704" s="117"/>
      <c r="X704" s="117"/>
      <c r="Y704" s="118">
        <f>SUM(Y700:Y703)</f>
        <v>0</v>
      </c>
      <c r="Z704" s="117"/>
      <c r="AA704" s="117"/>
      <c r="AB704" s="118">
        <f t="shared" ref="AB704:AF704" si="1324">SUM(AB700:AB703)</f>
        <v>0</v>
      </c>
      <c r="AC704" s="118">
        <f t="shared" si="1324"/>
        <v>0</v>
      </c>
      <c r="AD704" s="118">
        <f t="shared" si="1324"/>
        <v>0</v>
      </c>
      <c r="AE704" s="118">
        <f t="shared" si="1324"/>
        <v>0</v>
      </c>
      <c r="AF704" s="118">
        <f t="shared" si="1324"/>
        <v>0</v>
      </c>
      <c r="AG704" s="117"/>
      <c r="AH704" s="117"/>
      <c r="AI704" s="117"/>
      <c r="AJ704" s="119">
        <f>SUM(AJ700:AJ703)</f>
        <v>0</v>
      </c>
      <c r="AK704" s="119">
        <f t="shared" ref="AK704:AN704" si="1325">SUM(AK700:AK703)</f>
        <v>0</v>
      </c>
      <c r="AL704" s="119">
        <f t="shared" si="1325"/>
        <v>0</v>
      </c>
      <c r="AM704" s="119">
        <f t="shared" si="1325"/>
        <v>0</v>
      </c>
      <c r="AN704" s="119">
        <f t="shared" si="1325"/>
        <v>0</v>
      </c>
      <c r="AO704" s="116"/>
      <c r="AP704" s="120"/>
      <c r="AQ704" s="118">
        <f t="shared" ref="AQ704:BA704" si="1326">SUM(AQ700:AQ703)</f>
        <v>0</v>
      </c>
      <c r="AR704" s="118">
        <f t="shared" si="1326"/>
        <v>0</v>
      </c>
      <c r="AS704" s="118">
        <f t="shared" si="1326"/>
        <v>0</v>
      </c>
      <c r="AT704" s="118">
        <f t="shared" si="1326"/>
        <v>0</v>
      </c>
      <c r="AU704" s="118">
        <f t="shared" si="1326"/>
        <v>0</v>
      </c>
      <c r="AV704" s="118">
        <f t="shared" si="1326"/>
        <v>0</v>
      </c>
      <c r="AW704" s="118">
        <f t="shared" si="1326"/>
        <v>0</v>
      </c>
      <c r="AX704" s="118">
        <f t="shared" si="1326"/>
        <v>0</v>
      </c>
      <c r="AY704" s="118">
        <f t="shared" si="1326"/>
        <v>0</v>
      </c>
      <c r="AZ704" s="118">
        <f t="shared" si="1326"/>
        <v>0</v>
      </c>
      <c r="BA704" s="118">
        <f t="shared" si="1326"/>
        <v>0</v>
      </c>
    </row>
    <row r="705" spans="1:53" ht="14.1" customHeight="1" outlineLevel="2" x14ac:dyDescent="0.2">
      <c r="A705" s="68"/>
      <c r="B705" s="94"/>
      <c r="C705" s="251"/>
      <c r="D705" s="96"/>
      <c r="E705" s="96"/>
      <c r="F705" s="97"/>
      <c r="G705" s="98"/>
      <c r="H705" s="99" t="s">
        <v>49</v>
      </c>
      <c r="I705" s="100"/>
      <c r="J705" s="101"/>
      <c r="K705" s="101"/>
      <c r="L705" s="102" t="str">
        <f>IF(I705&lt;&gt;0,((VLOOKUP(I705,'1. Standard_Cost'!$B$4:$D$8,2)+VLOOKUP(I705,'1. Standard_Cost'!$B$4:$D$8,3))*J705*K705),"0")</f>
        <v>0</v>
      </c>
      <c r="M705" s="102">
        <f>L705*'1. Standard_Cost'!F299</f>
        <v>0</v>
      </c>
      <c r="N705" s="103"/>
      <c r="O705" s="103"/>
      <c r="P705" s="103"/>
      <c r="Q705" s="103"/>
      <c r="R705" s="104">
        <f>+N705*P705*'1. Standard_Cost'!$B$12</f>
        <v>0</v>
      </c>
      <c r="S705" s="104">
        <f>+N705*O705*P705*'1. Standard_Cost'!$C$12</f>
        <v>0</v>
      </c>
      <c r="T705" s="104">
        <f>+N705*P705*Q705*'1. Standard_Cost'!$D$12</f>
        <v>0</v>
      </c>
      <c r="U705" s="104">
        <f>+N705*O705*'1. Standard_Cost'!$E$12</f>
        <v>0</v>
      </c>
      <c r="V705" s="103"/>
      <c r="W705" s="103"/>
      <c r="X705" s="103"/>
      <c r="Y705" s="104">
        <f>+V705*((X705*'1. Standard_Cost'!$B$16)+(W705*X705*'1. Standard_Cost'!$C$16))</f>
        <v>0</v>
      </c>
      <c r="Z705" s="103"/>
      <c r="AA705" s="103"/>
      <c r="AB705" s="104">
        <f>+Z705*'1. Standard_Cost'!$B$20+AA705*'1. Standard_Cost'!$C$20</f>
        <v>0</v>
      </c>
      <c r="AC705" s="105"/>
      <c r="AD705" s="106"/>
      <c r="AE705" s="104">
        <f>SUM(AD705,AC705,AB705,Y705,U705,T705,S705,R705)*'1. Standard_Cost'!B323</f>
        <v>0</v>
      </c>
      <c r="AF705" s="104">
        <f>SUM(AD705,AE705)</f>
        <v>0</v>
      </c>
      <c r="AG705" s="103"/>
      <c r="AH705" s="103"/>
      <c r="AI705" s="103"/>
      <c r="AJ705" s="107"/>
      <c r="AK705" s="107"/>
      <c r="AL705" s="107"/>
      <c r="AM705" s="104">
        <f>AG705*'1. Standard_Cost'!B319+'Incremental_Cost Year 2021'!AH712*'1. Standard_Cost'!C319+'Incremental_Cost Year 2021'!AI712*'1. Standard_Cost'!D319+'Incremental_Cost Year 2021'!AJ712+'Incremental_Cost Year 2021'!AL712+AK705</f>
        <v>0</v>
      </c>
      <c r="AN705" s="104">
        <f>AM705*'1. Standard_Cost'!C323</f>
        <v>0</v>
      </c>
      <c r="AO705" s="107"/>
      <c r="AQ705" s="104">
        <f t="shared" ref="AQ705:AQ708" si="1327">L705+M705</f>
        <v>0</v>
      </c>
      <c r="AR705" s="104">
        <f t="shared" ref="AR705:AR708" si="1328">AF705</f>
        <v>0</v>
      </c>
      <c r="AS705" s="104">
        <f t="shared" ref="AS705:AS708" si="1329">AM705+AN705</f>
        <v>0</v>
      </c>
      <c r="AT705" s="104">
        <f>SUM(AQ705,AR705,AS705)</f>
        <v>0</v>
      </c>
      <c r="AU705" s="108">
        <f t="shared" ref="AU705:AU708" si="1330">AT705</f>
        <v>0</v>
      </c>
      <c r="AV705" s="108"/>
      <c r="AW705" s="108"/>
      <c r="AX705" s="108"/>
      <c r="AY705" s="108"/>
      <c r="AZ705" s="108"/>
      <c r="BA705" s="109">
        <f t="shared" ref="BA705:BA708" si="1331">SUM(AU705:AZ705)-AT705</f>
        <v>0</v>
      </c>
    </row>
    <row r="706" spans="1:53" ht="14.1" customHeight="1" outlineLevel="2" x14ac:dyDescent="0.2">
      <c r="A706" s="68"/>
      <c r="B706" s="94"/>
      <c r="C706" s="251"/>
      <c r="D706" s="110"/>
      <c r="E706" s="110"/>
      <c r="F706" s="110"/>
      <c r="G706" s="111"/>
      <c r="H706" s="99" t="s">
        <v>50</v>
      </c>
      <c r="I706" s="100"/>
      <c r="J706" s="101"/>
      <c r="K706" s="101"/>
      <c r="L706" s="102" t="str">
        <f>IF(I706&lt;&gt;0,((VLOOKUP(I706,'1. Standard_Cost'!$B$4:$D$8,2)+VLOOKUP(I706,'1. Standard_Cost'!$B$4:$D$8,3))*J706*K706),"0")</f>
        <v>0</v>
      </c>
      <c r="M706" s="102">
        <f>L706*'1. Standard_Cost'!F299</f>
        <v>0</v>
      </c>
      <c r="N706" s="103"/>
      <c r="O706" s="103"/>
      <c r="P706" s="103"/>
      <c r="Q706" s="103"/>
      <c r="R706" s="104">
        <f>+N706*P706*'1. Standard_Cost'!$B$12</f>
        <v>0</v>
      </c>
      <c r="S706" s="104">
        <f>+N706*O706*P706*'1. Standard_Cost'!$C$12</f>
        <v>0</v>
      </c>
      <c r="T706" s="104">
        <f>+N706*P706*Q706*'1. Standard_Cost'!$D$12</f>
        <v>0</v>
      </c>
      <c r="U706" s="104">
        <f>+N706*O706*'1. Standard_Cost'!$E$12</f>
        <v>0</v>
      </c>
      <c r="V706" s="103"/>
      <c r="W706" s="103"/>
      <c r="X706" s="103"/>
      <c r="Y706" s="104">
        <f>+V706*((X706*'1. Standard_Cost'!$B$16)+(W706*X706*'1. Standard_Cost'!$C$16))</f>
        <v>0</v>
      </c>
      <c r="Z706" s="103"/>
      <c r="AA706" s="103"/>
      <c r="AB706" s="104">
        <f>+Z706*'1. Standard_Cost'!$B$20+AA706*'1. Standard_Cost'!$C$20</f>
        <v>0</v>
      </c>
      <c r="AC706" s="105"/>
      <c r="AD706" s="106"/>
      <c r="AE706" s="104">
        <f>SUM(AD706,AC706,AB706,Y706,U706,T706,S706,R706)*'1. Standard_Cost'!B323</f>
        <v>0</v>
      </c>
      <c r="AF706" s="104">
        <f t="shared" ref="AF706:AF708" si="1332">SUM(AD706,AE706)</f>
        <v>0</v>
      </c>
      <c r="AG706" s="103"/>
      <c r="AH706" s="103">
        <v>0</v>
      </c>
      <c r="AI706" s="103">
        <v>0</v>
      </c>
      <c r="AJ706" s="107"/>
      <c r="AK706" s="107"/>
      <c r="AL706" s="107"/>
      <c r="AM706" s="104">
        <f>AG706*'1. Standard_Cost'!B319+'Incremental_Cost Year 2021'!AH713*'1. Standard_Cost'!C319+'Incremental_Cost Year 2021'!AI713*'1. Standard_Cost'!D319+'Incremental_Cost Year 2021'!AJ713+'Incremental_Cost Year 2021'!AL713+AK706</f>
        <v>0</v>
      </c>
      <c r="AN706" s="104">
        <f>AM706*'1. Standard_Cost'!C323</f>
        <v>0</v>
      </c>
      <c r="AO706" s="107"/>
      <c r="AQ706" s="104">
        <f t="shared" si="1327"/>
        <v>0</v>
      </c>
      <c r="AR706" s="104">
        <f t="shared" si="1328"/>
        <v>0</v>
      </c>
      <c r="AS706" s="104">
        <f t="shared" si="1329"/>
        <v>0</v>
      </c>
      <c r="AT706" s="104">
        <f t="shared" ref="AT706:AT708" si="1333">SUM(AQ706,AR706,AS706)</f>
        <v>0</v>
      </c>
      <c r="AU706" s="108">
        <f t="shared" si="1330"/>
        <v>0</v>
      </c>
      <c r="AV706" s="108">
        <v>0</v>
      </c>
      <c r="AW706" s="108"/>
      <c r="AX706" s="108"/>
      <c r="AY706" s="108"/>
      <c r="AZ706" s="108"/>
      <c r="BA706" s="109">
        <f t="shared" si="1331"/>
        <v>0</v>
      </c>
    </row>
    <row r="707" spans="1:53" ht="14.1" customHeight="1" outlineLevel="2" x14ac:dyDescent="0.2">
      <c r="A707" s="68"/>
      <c r="B707" s="94"/>
      <c r="C707" s="251"/>
      <c r="D707" s="110"/>
      <c r="E707" s="110"/>
      <c r="F707" s="110"/>
      <c r="G707" s="111"/>
      <c r="H707" s="99" t="s">
        <v>51</v>
      </c>
      <c r="I707" s="100"/>
      <c r="J707" s="101"/>
      <c r="K707" s="101"/>
      <c r="L707" s="102" t="str">
        <f>IF(I707&lt;&gt;0,((VLOOKUP(I707,'1. Standard_Cost'!$B$4:$D$8,2)+VLOOKUP(I707,'1. Standard_Cost'!$B$4:$D$8,3))*J707*K707),"0")</f>
        <v>0</v>
      </c>
      <c r="M707" s="102">
        <f>L707*'1. Standard_Cost'!F299</f>
        <v>0</v>
      </c>
      <c r="N707" s="103"/>
      <c r="O707" s="103"/>
      <c r="P707" s="103"/>
      <c r="Q707" s="103"/>
      <c r="R707" s="104">
        <f>+N707*P707*'1. Standard_Cost'!$B$12</f>
        <v>0</v>
      </c>
      <c r="S707" s="104">
        <f>+N707*O707*P707*'1. Standard_Cost'!$C$12</f>
        <v>0</v>
      </c>
      <c r="T707" s="104">
        <f>+N707*P707*Q707*'1. Standard_Cost'!$D$12</f>
        <v>0</v>
      </c>
      <c r="U707" s="104">
        <f>+N707*O707*'1. Standard_Cost'!$E$12</f>
        <v>0</v>
      </c>
      <c r="V707" s="103"/>
      <c r="W707" s="103"/>
      <c r="X707" s="103"/>
      <c r="Y707" s="104">
        <f>+V707*((X707*'1. Standard_Cost'!$B$16)+(W707*X707*'1. Standard_Cost'!$C$16))</f>
        <v>0</v>
      </c>
      <c r="Z707" s="103"/>
      <c r="AA707" s="103"/>
      <c r="AB707" s="104">
        <f>+Z707*'1. Standard_Cost'!$B$20+AA707*'1. Standard_Cost'!$C$20</f>
        <v>0</v>
      </c>
      <c r="AC707" s="105"/>
      <c r="AD707" s="106"/>
      <c r="AE707" s="104">
        <f>SUM(AD707,AC707,AB707,Y707,U707,T707,S707,R707)*'1. Standard_Cost'!B323</f>
        <v>0</v>
      </c>
      <c r="AF707" s="104">
        <f t="shared" si="1332"/>
        <v>0</v>
      </c>
      <c r="AG707" s="103"/>
      <c r="AH707" s="103"/>
      <c r="AI707" s="103"/>
      <c r="AJ707" s="107"/>
      <c r="AK707" s="107"/>
      <c r="AL707" s="107"/>
      <c r="AM707" s="104">
        <f>AG707*'1. Standard_Cost'!B319+'Incremental_Cost Year 2021'!AH714*'1. Standard_Cost'!C319+'Incremental_Cost Year 2021'!AI714*'1. Standard_Cost'!D319+'Incremental_Cost Year 2021'!AJ714+'Incremental_Cost Year 2021'!AL714+AK707</f>
        <v>0</v>
      </c>
      <c r="AN707" s="104">
        <f>AM707*'1. Standard_Cost'!C323</f>
        <v>0</v>
      </c>
      <c r="AO707" s="107"/>
      <c r="AQ707" s="104">
        <f t="shared" si="1327"/>
        <v>0</v>
      </c>
      <c r="AR707" s="104">
        <f t="shared" si="1328"/>
        <v>0</v>
      </c>
      <c r="AS707" s="104">
        <f t="shared" si="1329"/>
        <v>0</v>
      </c>
      <c r="AT707" s="104">
        <f t="shared" si="1333"/>
        <v>0</v>
      </c>
      <c r="AU707" s="108">
        <f t="shared" si="1330"/>
        <v>0</v>
      </c>
      <c r="AV707" s="108"/>
      <c r="AW707" s="108"/>
      <c r="AX707" s="108"/>
      <c r="AY707" s="108"/>
      <c r="AZ707" s="108"/>
      <c r="BA707" s="109">
        <f t="shared" si="1331"/>
        <v>0</v>
      </c>
    </row>
    <row r="708" spans="1:53" ht="14.1" customHeight="1" outlineLevel="2" x14ac:dyDescent="0.2">
      <c r="A708" s="68"/>
      <c r="B708" s="94"/>
      <c r="C708" s="251"/>
      <c r="D708" s="110"/>
      <c r="E708" s="110"/>
      <c r="F708" s="110"/>
      <c r="G708" s="111"/>
      <c r="H708" s="112" t="s">
        <v>179</v>
      </c>
      <c r="I708" s="100"/>
      <c r="J708" s="101"/>
      <c r="K708" s="101"/>
      <c r="L708" s="102" t="str">
        <f>IF(I708&lt;&gt;0,((VLOOKUP(I708,'1. Standard_Cost'!$B$4:$D$8,2)+VLOOKUP(I708,'1. Standard_Cost'!$B$4:$D$8,3))*J708*K708),"0")</f>
        <v>0</v>
      </c>
      <c r="M708" s="102">
        <f>L708*'1. Standard_Cost'!F299</f>
        <v>0</v>
      </c>
      <c r="N708" s="103"/>
      <c r="O708" s="103"/>
      <c r="P708" s="103"/>
      <c r="Q708" s="103"/>
      <c r="R708" s="104">
        <f>+N708*P708*'1. Standard_Cost'!$B$12</f>
        <v>0</v>
      </c>
      <c r="S708" s="104">
        <f>+N708*O708*P708*'1. Standard_Cost'!$C$12</f>
        <v>0</v>
      </c>
      <c r="T708" s="104">
        <f>+N708*P708*Q708*'1. Standard_Cost'!$D$12</f>
        <v>0</v>
      </c>
      <c r="U708" s="104">
        <f>+N708*O708*'1. Standard_Cost'!$E$12</f>
        <v>0</v>
      </c>
      <c r="V708" s="103"/>
      <c r="W708" s="103"/>
      <c r="X708" s="103"/>
      <c r="Y708" s="104">
        <f>+V708*((X708*'1. Standard_Cost'!$B$16)+(W708*X708*'1. Standard_Cost'!$C$16))</f>
        <v>0</v>
      </c>
      <c r="Z708" s="103"/>
      <c r="AA708" s="103"/>
      <c r="AB708" s="104">
        <f>+Z708*'1. Standard_Cost'!$B$20+AA708*'1. Standard_Cost'!$C$20</f>
        <v>0</v>
      </c>
      <c r="AC708" s="105"/>
      <c r="AD708" s="106"/>
      <c r="AE708" s="104">
        <f>SUM(AD708,AC708,AB708,Y708,U708,T708,S708,R708)*'1. Standard_Cost'!B323</f>
        <v>0</v>
      </c>
      <c r="AF708" s="104">
        <f t="shared" si="1332"/>
        <v>0</v>
      </c>
      <c r="AG708" s="103"/>
      <c r="AH708" s="103"/>
      <c r="AI708" s="103"/>
      <c r="AJ708" s="107"/>
      <c r="AK708" s="107"/>
      <c r="AL708" s="107"/>
      <c r="AM708" s="104">
        <f>AG708*'1. Standard_Cost'!B319+'Incremental_Cost Year 2021'!AH715*'1. Standard_Cost'!C319+'Incremental_Cost Year 2021'!AI715*'1. Standard_Cost'!D319+'Incremental_Cost Year 2021'!AJ715+'Incremental_Cost Year 2021'!AL715+AK708</f>
        <v>0</v>
      </c>
      <c r="AN708" s="104">
        <f>AM708*'1. Standard_Cost'!C323</f>
        <v>0</v>
      </c>
      <c r="AO708" s="107"/>
      <c r="AQ708" s="104">
        <f t="shared" si="1327"/>
        <v>0</v>
      </c>
      <c r="AR708" s="104">
        <f t="shared" si="1328"/>
        <v>0</v>
      </c>
      <c r="AS708" s="104">
        <f t="shared" si="1329"/>
        <v>0</v>
      </c>
      <c r="AT708" s="104">
        <f t="shared" si="1333"/>
        <v>0</v>
      </c>
      <c r="AU708" s="108">
        <f t="shared" si="1330"/>
        <v>0</v>
      </c>
      <c r="AV708" s="108"/>
      <c r="AW708" s="108"/>
      <c r="AX708" s="108"/>
      <c r="AY708" s="108"/>
      <c r="AZ708" s="108"/>
      <c r="BA708" s="109">
        <f t="shared" si="1331"/>
        <v>0</v>
      </c>
    </row>
    <row r="709" spans="1:53" ht="25.7" customHeight="1" outlineLevel="1" x14ac:dyDescent="0.2">
      <c r="A709" s="68"/>
      <c r="B709" s="94"/>
      <c r="C709" s="251"/>
      <c r="D709" s="113" t="s">
        <v>48</v>
      </c>
      <c r="E709" s="113" t="s">
        <v>420</v>
      </c>
      <c r="F709" s="114" t="s">
        <v>154</v>
      </c>
      <c r="G709" s="115" t="s">
        <v>155</v>
      </c>
      <c r="H709" s="122" t="s">
        <v>421</v>
      </c>
      <c r="I709" s="117"/>
      <c r="J709" s="117"/>
      <c r="K709" s="117"/>
      <c r="L709" s="118">
        <f>SUM(L705:L708)</f>
        <v>0</v>
      </c>
      <c r="M709" s="118">
        <f>SUM(M705:M708)</f>
        <v>0</v>
      </c>
      <c r="N709" s="117"/>
      <c r="O709" s="117"/>
      <c r="P709" s="117"/>
      <c r="Q709" s="117"/>
      <c r="R709" s="119">
        <f>SUM(R705:R708)</f>
        <v>0</v>
      </c>
      <c r="S709" s="119">
        <f>SUM(S705:S708)</f>
        <v>0</v>
      </c>
      <c r="T709" s="119">
        <f>SUM(T705:T708)</f>
        <v>0</v>
      </c>
      <c r="U709" s="119">
        <f>SUM(U705:U708)</f>
        <v>0</v>
      </c>
      <c r="V709" s="117"/>
      <c r="W709" s="117"/>
      <c r="X709" s="117"/>
      <c r="Y709" s="118">
        <f>SUM(Y705:Y708)</f>
        <v>0</v>
      </c>
      <c r="Z709" s="117"/>
      <c r="AA709" s="117"/>
      <c r="AB709" s="118">
        <f t="shared" ref="AB709:AF709" si="1334">SUM(AB705:AB708)</f>
        <v>0</v>
      </c>
      <c r="AC709" s="118">
        <f t="shared" si="1334"/>
        <v>0</v>
      </c>
      <c r="AD709" s="118">
        <f t="shared" si="1334"/>
        <v>0</v>
      </c>
      <c r="AE709" s="118">
        <f t="shared" si="1334"/>
        <v>0</v>
      </c>
      <c r="AF709" s="118">
        <f t="shared" si="1334"/>
        <v>0</v>
      </c>
      <c r="AG709" s="117"/>
      <c r="AH709" s="117"/>
      <c r="AI709" s="117"/>
      <c r="AJ709" s="119">
        <f>SUM(AJ705:AJ708)</f>
        <v>0</v>
      </c>
      <c r="AK709" s="119">
        <f t="shared" ref="AK709:AN709" si="1335">SUM(AK705:AK708)</f>
        <v>0</v>
      </c>
      <c r="AL709" s="119">
        <f t="shared" si="1335"/>
        <v>0</v>
      </c>
      <c r="AM709" s="119">
        <f t="shared" si="1335"/>
        <v>0</v>
      </c>
      <c r="AN709" s="119">
        <f t="shared" si="1335"/>
        <v>0</v>
      </c>
      <c r="AO709" s="116"/>
      <c r="AP709" s="120"/>
      <c r="AQ709" s="121">
        <f t="shared" ref="AQ709:BA709" si="1336">SUM(AQ705:AQ708)</f>
        <v>0</v>
      </c>
      <c r="AR709" s="121">
        <f t="shared" si="1336"/>
        <v>0</v>
      </c>
      <c r="AS709" s="121">
        <f t="shared" si="1336"/>
        <v>0</v>
      </c>
      <c r="AT709" s="121">
        <f t="shared" si="1336"/>
        <v>0</v>
      </c>
      <c r="AU709" s="121">
        <f t="shared" si="1336"/>
        <v>0</v>
      </c>
      <c r="AV709" s="121">
        <f t="shared" si="1336"/>
        <v>0</v>
      </c>
      <c r="AW709" s="121">
        <f t="shared" si="1336"/>
        <v>0</v>
      </c>
      <c r="AX709" s="121">
        <f t="shared" si="1336"/>
        <v>0</v>
      </c>
      <c r="AY709" s="121">
        <f t="shared" si="1336"/>
        <v>0</v>
      </c>
      <c r="AZ709" s="121">
        <f t="shared" si="1336"/>
        <v>0</v>
      </c>
      <c r="BA709" s="121">
        <f t="shared" si="1336"/>
        <v>0</v>
      </c>
    </row>
    <row r="710" spans="1:53" ht="14.1" customHeight="1" outlineLevel="2" x14ac:dyDescent="0.2">
      <c r="A710" s="68"/>
      <c r="B710" s="94"/>
      <c r="C710" s="251"/>
      <c r="D710" s="96"/>
      <c r="E710" s="96"/>
      <c r="F710" s="97"/>
      <c r="G710" s="98"/>
      <c r="H710" s="99" t="s">
        <v>49</v>
      </c>
      <c r="I710" s="100"/>
      <c r="J710" s="101"/>
      <c r="K710" s="101"/>
      <c r="L710" s="102" t="str">
        <f>IF(I710&lt;&gt;0,((VLOOKUP(I710,'1. Standard_Cost'!$B$4:$D$8,2)+VLOOKUP(I710,'1. Standard_Cost'!$B$4:$D$8,3))*J710*K710),"0")</f>
        <v>0</v>
      </c>
      <c r="M710" s="102">
        <f>L710*'1. Standard_Cost'!F299</f>
        <v>0</v>
      </c>
      <c r="N710" s="103"/>
      <c r="O710" s="103"/>
      <c r="P710" s="103"/>
      <c r="Q710" s="103"/>
      <c r="R710" s="104">
        <f>+N710*P710*'1. Standard_Cost'!$B$12</f>
        <v>0</v>
      </c>
      <c r="S710" s="104">
        <f>+N710*O710*P710*'1. Standard_Cost'!$C$12</f>
        <v>0</v>
      </c>
      <c r="T710" s="104">
        <f>+N710*P710*Q710*'1. Standard_Cost'!$D$12</f>
        <v>0</v>
      </c>
      <c r="U710" s="104">
        <f>+N710*O710*'1. Standard_Cost'!$E$12</f>
        <v>0</v>
      </c>
      <c r="V710" s="103"/>
      <c r="W710" s="103"/>
      <c r="X710" s="103"/>
      <c r="Y710" s="104">
        <f>+V710*((X710*'1. Standard_Cost'!$B$16)+(W710*X710*'1. Standard_Cost'!$C$16))</f>
        <v>0</v>
      </c>
      <c r="Z710" s="103"/>
      <c r="AA710" s="103"/>
      <c r="AB710" s="104">
        <f>+Z710*'1. Standard_Cost'!$B$20+AA710*'1. Standard_Cost'!$C$20</f>
        <v>0</v>
      </c>
      <c r="AC710" s="105"/>
      <c r="AD710" s="106"/>
      <c r="AE710" s="104">
        <f>SUM(AD710,AC710,AB710,Y710,U710,T710,S710,R710)*'1. Standard_Cost'!B323</f>
        <v>0</v>
      </c>
      <c r="AF710" s="104">
        <f>SUM(AD710,AE710)</f>
        <v>0</v>
      </c>
      <c r="AG710" s="103"/>
      <c r="AH710" s="103"/>
      <c r="AI710" s="103"/>
      <c r="AJ710" s="107"/>
      <c r="AK710" s="107"/>
      <c r="AL710" s="107"/>
      <c r="AM710" s="104">
        <f>AG710*'1. Standard_Cost'!B319+'Incremental_Cost Year 2021'!AH717*'1. Standard_Cost'!C319+'Incremental_Cost Year 2021'!AI717*'1. Standard_Cost'!D319+'Incremental_Cost Year 2021'!AJ717+'Incremental_Cost Year 2021'!AL717+AK710</f>
        <v>0</v>
      </c>
      <c r="AN710" s="104">
        <f>AM710*'1. Standard_Cost'!C323</f>
        <v>0</v>
      </c>
      <c r="AO710" s="107"/>
      <c r="AQ710" s="104">
        <f t="shared" ref="AQ710:AQ713" si="1337">L710+M710</f>
        <v>0</v>
      </c>
      <c r="AR710" s="104">
        <f t="shared" ref="AR710:AR713" si="1338">AF710</f>
        <v>0</v>
      </c>
      <c r="AS710" s="104">
        <f t="shared" ref="AS710:AS713" si="1339">AM710+AN710</f>
        <v>0</v>
      </c>
      <c r="AT710" s="104">
        <f>SUM(AQ710,AR710,AS710)</f>
        <v>0</v>
      </c>
      <c r="AU710" s="108">
        <f t="shared" ref="AU710:AU713" si="1340">AT710</f>
        <v>0</v>
      </c>
      <c r="AV710" s="108"/>
      <c r="AW710" s="108"/>
      <c r="AX710" s="108"/>
      <c r="AY710" s="108"/>
      <c r="AZ710" s="108"/>
      <c r="BA710" s="109">
        <f t="shared" ref="BA710:BA713" si="1341">SUM(AU710:AZ710)-AT710</f>
        <v>0</v>
      </c>
    </row>
    <row r="711" spans="1:53" ht="14.1" customHeight="1" outlineLevel="2" x14ac:dyDescent="0.2">
      <c r="A711" s="68"/>
      <c r="B711" s="94"/>
      <c r="C711" s="251"/>
      <c r="D711" s="110"/>
      <c r="E711" s="110"/>
      <c r="F711" s="110"/>
      <c r="G711" s="111"/>
      <c r="H711" s="99" t="s">
        <v>50</v>
      </c>
      <c r="I711" s="100"/>
      <c r="J711" s="101"/>
      <c r="K711" s="101"/>
      <c r="L711" s="102" t="str">
        <f>IF(I711&lt;&gt;0,((VLOOKUP(I711,'1. Standard_Cost'!$B$4:$D$8,2)+VLOOKUP(I711,'1. Standard_Cost'!$B$4:$D$8,3))*J711*K711),"0")</f>
        <v>0</v>
      </c>
      <c r="M711" s="102">
        <f>L711*'1. Standard_Cost'!F299</f>
        <v>0</v>
      </c>
      <c r="N711" s="103"/>
      <c r="O711" s="103"/>
      <c r="P711" s="103"/>
      <c r="Q711" s="103"/>
      <c r="R711" s="104">
        <f>+N711*P711*'1. Standard_Cost'!$B$12</f>
        <v>0</v>
      </c>
      <c r="S711" s="104">
        <f>+N711*O711*P711*'1. Standard_Cost'!$C$12</f>
        <v>0</v>
      </c>
      <c r="T711" s="104">
        <f>+N711*P711*Q711*'1. Standard_Cost'!$D$12</f>
        <v>0</v>
      </c>
      <c r="U711" s="104">
        <f>+N711*O711*'1. Standard_Cost'!$E$12</f>
        <v>0</v>
      </c>
      <c r="V711" s="103"/>
      <c r="W711" s="103"/>
      <c r="X711" s="103"/>
      <c r="Y711" s="104">
        <f>+V711*((X711*'1. Standard_Cost'!$B$16)+(W711*X711*'1. Standard_Cost'!$C$16))</f>
        <v>0</v>
      </c>
      <c r="Z711" s="103"/>
      <c r="AA711" s="103"/>
      <c r="AB711" s="104">
        <f>+Z711*'1. Standard_Cost'!$B$20+AA711*'1. Standard_Cost'!$C$20</f>
        <v>0</v>
      </c>
      <c r="AC711" s="105"/>
      <c r="AD711" s="106"/>
      <c r="AE711" s="104">
        <f>SUM(AD711,AC711,AB711,Y711,U711,T711,S711,R711)*'1. Standard_Cost'!B323</f>
        <v>0</v>
      </c>
      <c r="AF711" s="104">
        <f t="shared" ref="AF711:AF713" si="1342">SUM(AD711,AE711)</f>
        <v>0</v>
      </c>
      <c r="AG711" s="103"/>
      <c r="AH711" s="103">
        <v>0</v>
      </c>
      <c r="AI711" s="103">
        <v>0</v>
      </c>
      <c r="AJ711" s="107"/>
      <c r="AK711" s="107"/>
      <c r="AL711" s="107"/>
      <c r="AM711" s="104">
        <f>AG711*'1. Standard_Cost'!B319+'Incremental_Cost Year 2021'!AH718*'1. Standard_Cost'!C319+'Incremental_Cost Year 2021'!AI718*'1. Standard_Cost'!D319+'Incremental_Cost Year 2021'!AJ718+'Incremental_Cost Year 2021'!AL718+AK711</f>
        <v>0</v>
      </c>
      <c r="AN711" s="104">
        <f>AM711*'1. Standard_Cost'!C323</f>
        <v>0</v>
      </c>
      <c r="AO711" s="107"/>
      <c r="AQ711" s="104">
        <f t="shared" si="1337"/>
        <v>0</v>
      </c>
      <c r="AR711" s="104">
        <f t="shared" si="1338"/>
        <v>0</v>
      </c>
      <c r="AS711" s="104">
        <f t="shared" si="1339"/>
        <v>0</v>
      </c>
      <c r="AT711" s="104">
        <f t="shared" ref="AT711:AT713" si="1343">SUM(AQ711,AR711,AS711)</f>
        <v>0</v>
      </c>
      <c r="AU711" s="108">
        <f t="shared" si="1340"/>
        <v>0</v>
      </c>
      <c r="AV711" s="108">
        <v>0</v>
      </c>
      <c r="AW711" s="108"/>
      <c r="AX711" s="108"/>
      <c r="AY711" s="108"/>
      <c r="AZ711" s="108"/>
      <c r="BA711" s="109">
        <f t="shared" si="1341"/>
        <v>0</v>
      </c>
    </row>
    <row r="712" spans="1:53" ht="14.1" customHeight="1" outlineLevel="2" x14ac:dyDescent="0.2">
      <c r="A712" s="68"/>
      <c r="B712" s="94"/>
      <c r="C712" s="251"/>
      <c r="D712" s="110"/>
      <c r="E712" s="110"/>
      <c r="F712" s="110"/>
      <c r="G712" s="111"/>
      <c r="H712" s="99" t="s">
        <v>51</v>
      </c>
      <c r="I712" s="100"/>
      <c r="J712" s="101"/>
      <c r="K712" s="101"/>
      <c r="L712" s="102" t="str">
        <f>IF(I712&lt;&gt;0,((VLOOKUP(I712,'1. Standard_Cost'!$B$4:$D$8,2)+VLOOKUP(I712,'1. Standard_Cost'!$B$4:$D$8,3))*J712*K712),"0")</f>
        <v>0</v>
      </c>
      <c r="M712" s="102">
        <f>L712*'1. Standard_Cost'!F299</f>
        <v>0</v>
      </c>
      <c r="N712" s="103"/>
      <c r="O712" s="103"/>
      <c r="P712" s="103"/>
      <c r="Q712" s="103"/>
      <c r="R712" s="104">
        <f>+N712*P712*'1. Standard_Cost'!$B$12</f>
        <v>0</v>
      </c>
      <c r="S712" s="104">
        <f>+N712*O712*P712*'1. Standard_Cost'!$C$12</f>
        <v>0</v>
      </c>
      <c r="T712" s="104">
        <f>+N712*P712*Q712*'1. Standard_Cost'!$D$12</f>
        <v>0</v>
      </c>
      <c r="U712" s="104">
        <f>+N712*O712*'1. Standard_Cost'!$E$12</f>
        <v>0</v>
      </c>
      <c r="V712" s="103"/>
      <c r="W712" s="103"/>
      <c r="X712" s="103"/>
      <c r="Y712" s="104">
        <f>+V712*((X712*'1. Standard_Cost'!$B$16)+(W712*X712*'1. Standard_Cost'!$C$16))</f>
        <v>0</v>
      </c>
      <c r="Z712" s="103"/>
      <c r="AA712" s="103"/>
      <c r="AB712" s="104">
        <f>+Z712*'1. Standard_Cost'!$B$20+AA712*'1. Standard_Cost'!$C$20</f>
        <v>0</v>
      </c>
      <c r="AC712" s="105"/>
      <c r="AD712" s="106"/>
      <c r="AE712" s="104">
        <f>SUM(AD712,AC712,AB712,Y712,U712,T712,S712,R712)*'1. Standard_Cost'!B323</f>
        <v>0</v>
      </c>
      <c r="AF712" s="104">
        <f t="shared" si="1342"/>
        <v>0</v>
      </c>
      <c r="AG712" s="103"/>
      <c r="AH712" s="103"/>
      <c r="AI712" s="103"/>
      <c r="AJ712" s="107"/>
      <c r="AK712" s="107"/>
      <c r="AL712" s="107"/>
      <c r="AM712" s="104">
        <f>AG712*'1. Standard_Cost'!B319+'Incremental_Cost Year 2021'!AH719*'1. Standard_Cost'!C319+'Incremental_Cost Year 2021'!AI719*'1. Standard_Cost'!D319+'Incremental_Cost Year 2021'!AJ719+'Incremental_Cost Year 2021'!AL719+AK712</f>
        <v>0</v>
      </c>
      <c r="AN712" s="104">
        <f>AM712*'1. Standard_Cost'!C323</f>
        <v>0</v>
      </c>
      <c r="AO712" s="107"/>
      <c r="AQ712" s="104">
        <f t="shared" si="1337"/>
        <v>0</v>
      </c>
      <c r="AR712" s="104">
        <f t="shared" si="1338"/>
        <v>0</v>
      </c>
      <c r="AS712" s="104">
        <f t="shared" si="1339"/>
        <v>0</v>
      </c>
      <c r="AT712" s="104">
        <f t="shared" si="1343"/>
        <v>0</v>
      </c>
      <c r="AU712" s="108">
        <f t="shared" si="1340"/>
        <v>0</v>
      </c>
      <c r="AV712" s="108"/>
      <c r="AW712" s="108"/>
      <c r="AX712" s="108"/>
      <c r="AY712" s="108"/>
      <c r="AZ712" s="108"/>
      <c r="BA712" s="109">
        <f t="shared" si="1341"/>
        <v>0</v>
      </c>
    </row>
    <row r="713" spans="1:53" ht="14.1" customHeight="1" outlineLevel="2" x14ac:dyDescent="0.2">
      <c r="A713" s="68"/>
      <c r="B713" s="94"/>
      <c r="C713" s="251"/>
      <c r="D713" s="110"/>
      <c r="E713" s="110"/>
      <c r="F713" s="110"/>
      <c r="G713" s="111"/>
      <c r="H713" s="112" t="s">
        <v>179</v>
      </c>
      <c r="I713" s="100"/>
      <c r="J713" s="101"/>
      <c r="K713" s="101"/>
      <c r="L713" s="102" t="str">
        <f>IF(I713&lt;&gt;0,((VLOOKUP(I713,'1. Standard_Cost'!$B$4:$D$8,2)+VLOOKUP(I713,'1. Standard_Cost'!$B$4:$D$8,3))*J713*K713),"0")</f>
        <v>0</v>
      </c>
      <c r="M713" s="102">
        <f>L713*'1. Standard_Cost'!F299</f>
        <v>0</v>
      </c>
      <c r="N713" s="103"/>
      <c r="O713" s="103"/>
      <c r="P713" s="103"/>
      <c r="Q713" s="103"/>
      <c r="R713" s="104">
        <f>+N713*P713*'1. Standard_Cost'!$B$12</f>
        <v>0</v>
      </c>
      <c r="S713" s="104">
        <f>+N713*O713*P713*'1. Standard_Cost'!$C$12</f>
        <v>0</v>
      </c>
      <c r="T713" s="104">
        <f>+N713*P713*Q713*'1. Standard_Cost'!$D$12</f>
        <v>0</v>
      </c>
      <c r="U713" s="104">
        <f>+N713*O713*'1. Standard_Cost'!$E$12</f>
        <v>0</v>
      </c>
      <c r="V713" s="103"/>
      <c r="W713" s="103"/>
      <c r="X713" s="103"/>
      <c r="Y713" s="104">
        <f>+V713*((X713*'1. Standard_Cost'!$B$16)+(W713*X713*'1. Standard_Cost'!$C$16))</f>
        <v>0</v>
      </c>
      <c r="Z713" s="103"/>
      <c r="AA713" s="103"/>
      <c r="AB713" s="104">
        <f>+Z713*'1. Standard_Cost'!$B$20+AA713*'1. Standard_Cost'!$C$20</f>
        <v>0</v>
      </c>
      <c r="AC713" s="105"/>
      <c r="AD713" s="106"/>
      <c r="AE713" s="104">
        <f>SUM(AD713,AC713,AB713,Y713,U713,T713,S713,R713)*'1. Standard_Cost'!B323</f>
        <v>0</v>
      </c>
      <c r="AF713" s="104">
        <f t="shared" si="1342"/>
        <v>0</v>
      </c>
      <c r="AG713" s="103"/>
      <c r="AH713" s="103"/>
      <c r="AI713" s="103"/>
      <c r="AJ713" s="107"/>
      <c r="AK713" s="107"/>
      <c r="AL713" s="107"/>
      <c r="AM713" s="104">
        <f>AG713*'1. Standard_Cost'!B319+'Incremental_Cost Year 2021'!AH720*'1. Standard_Cost'!C319+'Incremental_Cost Year 2021'!AI720*'1. Standard_Cost'!D319+'Incremental_Cost Year 2021'!AJ720+'Incremental_Cost Year 2021'!AL720+AK713</f>
        <v>0</v>
      </c>
      <c r="AN713" s="104">
        <f>AM713*'1. Standard_Cost'!C323</f>
        <v>0</v>
      </c>
      <c r="AO713" s="107"/>
      <c r="AQ713" s="104">
        <f t="shared" si="1337"/>
        <v>0</v>
      </c>
      <c r="AR713" s="104">
        <f t="shared" si="1338"/>
        <v>0</v>
      </c>
      <c r="AS713" s="104">
        <f t="shared" si="1339"/>
        <v>0</v>
      </c>
      <c r="AT713" s="104">
        <f t="shared" si="1343"/>
        <v>0</v>
      </c>
      <c r="AU713" s="108">
        <f t="shared" si="1340"/>
        <v>0</v>
      </c>
      <c r="AV713" s="108"/>
      <c r="AW713" s="108"/>
      <c r="AX713" s="108"/>
      <c r="AY713" s="108"/>
      <c r="AZ713" s="108"/>
      <c r="BA713" s="109">
        <f t="shared" si="1341"/>
        <v>0</v>
      </c>
    </row>
    <row r="714" spans="1:53" ht="24.6" customHeight="1" outlineLevel="1" x14ac:dyDescent="0.2">
      <c r="A714" s="68"/>
      <c r="B714" s="141"/>
      <c r="C714" s="251"/>
      <c r="D714" s="113" t="s">
        <v>48</v>
      </c>
      <c r="E714" s="113" t="s">
        <v>422</v>
      </c>
      <c r="F714" s="114" t="s">
        <v>154</v>
      </c>
      <c r="G714" s="115" t="s">
        <v>155</v>
      </c>
      <c r="H714" s="122" t="s">
        <v>423</v>
      </c>
      <c r="I714" s="117"/>
      <c r="J714" s="117"/>
      <c r="K714" s="117"/>
      <c r="L714" s="118">
        <f>SUM(L710:L713)</f>
        <v>0</v>
      </c>
      <c r="M714" s="118">
        <f>SUM(M710:M713)</f>
        <v>0</v>
      </c>
      <c r="N714" s="117"/>
      <c r="O714" s="117"/>
      <c r="P714" s="117"/>
      <c r="Q714" s="117"/>
      <c r="R714" s="119">
        <f>SUM(R710:R713)</f>
        <v>0</v>
      </c>
      <c r="S714" s="119">
        <f>SUM(S710:S713)</f>
        <v>0</v>
      </c>
      <c r="T714" s="119">
        <f>SUM(T710:T713)</f>
        <v>0</v>
      </c>
      <c r="U714" s="119">
        <f>SUM(U710:U713)</f>
        <v>0</v>
      </c>
      <c r="V714" s="117"/>
      <c r="W714" s="117"/>
      <c r="X714" s="117"/>
      <c r="Y714" s="118">
        <f>SUM(Y710:Y713)</f>
        <v>0</v>
      </c>
      <c r="Z714" s="117"/>
      <c r="AA714" s="117"/>
      <c r="AB714" s="118">
        <f t="shared" ref="AB714:AF714" si="1344">SUM(AB710:AB713)</f>
        <v>0</v>
      </c>
      <c r="AC714" s="118">
        <f t="shared" si="1344"/>
        <v>0</v>
      </c>
      <c r="AD714" s="118">
        <f t="shared" si="1344"/>
        <v>0</v>
      </c>
      <c r="AE714" s="118">
        <f t="shared" si="1344"/>
        <v>0</v>
      </c>
      <c r="AF714" s="118">
        <f t="shared" si="1344"/>
        <v>0</v>
      </c>
      <c r="AG714" s="117"/>
      <c r="AH714" s="117"/>
      <c r="AI714" s="117"/>
      <c r="AJ714" s="119">
        <f>SUM(AJ710:AJ713)</f>
        <v>0</v>
      </c>
      <c r="AK714" s="119">
        <f t="shared" ref="AK714:AN714" si="1345">SUM(AK710:AK713)</f>
        <v>0</v>
      </c>
      <c r="AL714" s="119">
        <f t="shared" si="1345"/>
        <v>0</v>
      </c>
      <c r="AM714" s="119">
        <f t="shared" si="1345"/>
        <v>0</v>
      </c>
      <c r="AN714" s="119">
        <f t="shared" si="1345"/>
        <v>0</v>
      </c>
      <c r="AO714" s="116"/>
      <c r="AP714" s="120"/>
      <c r="AQ714" s="121">
        <f t="shared" ref="AQ714:BA714" si="1346">SUM(AQ710:AQ713)</f>
        <v>0</v>
      </c>
      <c r="AR714" s="121">
        <f t="shared" si="1346"/>
        <v>0</v>
      </c>
      <c r="AS714" s="121">
        <f t="shared" si="1346"/>
        <v>0</v>
      </c>
      <c r="AT714" s="121">
        <f t="shared" si="1346"/>
        <v>0</v>
      </c>
      <c r="AU714" s="121">
        <f t="shared" si="1346"/>
        <v>0</v>
      </c>
      <c r="AV714" s="121">
        <f t="shared" si="1346"/>
        <v>0</v>
      </c>
      <c r="AW714" s="121">
        <f t="shared" si="1346"/>
        <v>0</v>
      </c>
      <c r="AX714" s="121">
        <f t="shared" si="1346"/>
        <v>0</v>
      </c>
      <c r="AY714" s="121">
        <f t="shared" si="1346"/>
        <v>0</v>
      </c>
      <c r="AZ714" s="121">
        <f t="shared" si="1346"/>
        <v>0</v>
      </c>
      <c r="BA714" s="121">
        <f t="shared" si="1346"/>
        <v>0</v>
      </c>
    </row>
    <row r="715" spans="1:53" ht="14.1" customHeight="1" outlineLevel="2" x14ac:dyDescent="0.2">
      <c r="A715" s="68"/>
      <c r="B715" s="94"/>
      <c r="C715" s="95"/>
      <c r="D715" s="96"/>
      <c r="E715" s="96"/>
      <c r="F715" s="97"/>
      <c r="G715" s="98"/>
      <c r="H715" s="99" t="s">
        <v>521</v>
      </c>
      <c r="I715" s="100"/>
      <c r="J715" s="101"/>
      <c r="K715" s="101"/>
      <c r="L715" s="102" t="str">
        <f>IF(I715&lt;&gt;0,((VLOOKUP(I715,'1. Standard_Cost'!$B$4:$D$8,2)+VLOOKUP(I715,'1. Standard_Cost'!$B$4:$D$8,3))*J715*K715),"0")</f>
        <v>0</v>
      </c>
      <c r="M715" s="102">
        <f>L715*'1. Standard_Cost'!F304</f>
        <v>0</v>
      </c>
      <c r="N715" s="103"/>
      <c r="O715" s="103"/>
      <c r="P715" s="103"/>
      <c r="Q715" s="103"/>
      <c r="R715" s="104">
        <f>+N715*P715*'1. Standard_Cost'!$B$12</f>
        <v>0</v>
      </c>
      <c r="S715" s="104">
        <f>+N715*O715*P715*'1. Standard_Cost'!$C$12</f>
        <v>0</v>
      </c>
      <c r="T715" s="104">
        <f>+N715*P715*Q715*'1. Standard_Cost'!$D$12</f>
        <v>0</v>
      </c>
      <c r="U715" s="104">
        <f>+N715*O715*'1. Standard_Cost'!$E$12</f>
        <v>0</v>
      </c>
      <c r="V715" s="103"/>
      <c r="W715" s="103"/>
      <c r="X715" s="103"/>
      <c r="Y715" s="104">
        <f>+V715*((X715*'1. Standard_Cost'!$B$16)+(W715*X715*'1. Standard_Cost'!$C$16))</f>
        <v>0</v>
      </c>
      <c r="Z715" s="103"/>
      <c r="AA715" s="103"/>
      <c r="AB715" s="104">
        <f>+Z715*'1. Standard_Cost'!$B$20+AA715*'1. Standard_Cost'!$C$20</f>
        <v>0</v>
      </c>
      <c r="AC715" s="105">
        <v>1500</v>
      </c>
      <c r="AD715" s="106"/>
      <c r="AE715" s="104">
        <f>SUM(AD715,AC715,AB715,Y715,U715,T715,S715,R715)*'1. Standard_Cost'!B328</f>
        <v>0</v>
      </c>
      <c r="AF715" s="104">
        <f>SUM(AD715,AE715)</f>
        <v>0</v>
      </c>
      <c r="AG715" s="103"/>
      <c r="AH715" s="103"/>
      <c r="AI715" s="103"/>
      <c r="AJ715" s="107"/>
      <c r="AK715" s="107"/>
      <c r="AL715" s="107"/>
      <c r="AM715" s="104">
        <f>AG715*'1. Standard_Cost'!B324+'Incremental_Cost Year 2021'!AH722*'1. Standard_Cost'!C324+'Incremental_Cost Year 2021'!AI722*'1. Standard_Cost'!D324+'Incremental_Cost Year 2021'!AJ722+'Incremental_Cost Year 2021'!AL722+AK715</f>
        <v>0</v>
      </c>
      <c r="AN715" s="104">
        <f>AM715*'1. Standard_Cost'!C328</f>
        <v>0</v>
      </c>
      <c r="AO715" s="107"/>
      <c r="AQ715" s="104">
        <f t="shared" ref="AQ715:AQ718" si="1347">L715+M715</f>
        <v>0</v>
      </c>
      <c r="AR715" s="104">
        <f t="shared" ref="AR715:AR718" si="1348">AF715</f>
        <v>0</v>
      </c>
      <c r="AS715" s="104">
        <f t="shared" ref="AS715:AS718" si="1349">AM715+AN715</f>
        <v>0</v>
      </c>
      <c r="AT715" s="104">
        <f>SUM(AQ715,AR715,AS715)</f>
        <v>0</v>
      </c>
      <c r="AU715" s="108">
        <f t="shared" ref="AU715:AU718" si="1350">AT715</f>
        <v>0</v>
      </c>
      <c r="AV715" s="108"/>
      <c r="AW715" s="108"/>
      <c r="AX715" s="108"/>
      <c r="AY715" s="108"/>
      <c r="AZ715" s="108"/>
      <c r="BA715" s="109">
        <f t="shared" ref="BA715:BA718" si="1351">SUM(AU715:AZ715)-AT715</f>
        <v>0</v>
      </c>
    </row>
    <row r="716" spans="1:53" ht="14.1" customHeight="1" outlineLevel="2" x14ac:dyDescent="0.2">
      <c r="A716" s="68"/>
      <c r="B716" s="94"/>
      <c r="C716" s="95"/>
      <c r="D716" s="110"/>
      <c r="E716" s="110"/>
      <c r="F716" s="110"/>
      <c r="G716" s="111"/>
      <c r="H716" s="99" t="s">
        <v>50</v>
      </c>
      <c r="I716" s="100"/>
      <c r="J716" s="101"/>
      <c r="K716" s="101"/>
      <c r="L716" s="102" t="str">
        <f>IF(I716&lt;&gt;0,((VLOOKUP(I716,'1. Standard_Cost'!$B$4:$D$8,2)+VLOOKUP(I716,'1. Standard_Cost'!$B$4:$D$8,3))*J716*K716),"0")</f>
        <v>0</v>
      </c>
      <c r="M716" s="102">
        <f>L716*'1. Standard_Cost'!F304</f>
        <v>0</v>
      </c>
      <c r="N716" s="103"/>
      <c r="O716" s="103"/>
      <c r="P716" s="103"/>
      <c r="Q716" s="103"/>
      <c r="R716" s="104">
        <f>+N716*P716*'1. Standard_Cost'!$B$12</f>
        <v>0</v>
      </c>
      <c r="S716" s="104">
        <f>+N716*O716*P716*'1. Standard_Cost'!$C$12</f>
        <v>0</v>
      </c>
      <c r="T716" s="104">
        <f>+N716*P716*Q716*'1. Standard_Cost'!$D$12</f>
        <v>0</v>
      </c>
      <c r="U716" s="104">
        <f>+N716*O716*'1. Standard_Cost'!$E$12</f>
        <v>0</v>
      </c>
      <c r="V716" s="103"/>
      <c r="W716" s="103"/>
      <c r="X716" s="103"/>
      <c r="Y716" s="104">
        <f>+V716*((X716*'1. Standard_Cost'!$B$16)+(W716*X716*'1. Standard_Cost'!$C$16))</f>
        <v>0</v>
      </c>
      <c r="Z716" s="103"/>
      <c r="AA716" s="103"/>
      <c r="AB716" s="104">
        <f>+Z716*'1. Standard_Cost'!$B$20+AA716*'1. Standard_Cost'!$C$20</f>
        <v>0</v>
      </c>
      <c r="AC716" s="105"/>
      <c r="AD716" s="106"/>
      <c r="AE716" s="104">
        <f>SUM(AD716,AC716,AB716,Y716,U716,T716,S716,R716)*'1. Standard_Cost'!B328</f>
        <v>0</v>
      </c>
      <c r="AF716" s="104">
        <f t="shared" ref="AF716:AF718" si="1352">SUM(AD716,AE716)</f>
        <v>0</v>
      </c>
      <c r="AG716" s="103"/>
      <c r="AH716" s="103">
        <v>0</v>
      </c>
      <c r="AI716" s="103">
        <v>0</v>
      </c>
      <c r="AJ716" s="107"/>
      <c r="AK716" s="107"/>
      <c r="AL716" s="107"/>
      <c r="AM716" s="104">
        <f>AG716*'1. Standard_Cost'!B324+'Incremental_Cost Year 2021'!AH723*'1. Standard_Cost'!C324+'Incremental_Cost Year 2021'!AI723*'1. Standard_Cost'!D324+'Incremental_Cost Year 2021'!AJ723+'Incremental_Cost Year 2021'!AL723+AK716</f>
        <v>0</v>
      </c>
      <c r="AN716" s="104">
        <f>AM716*'1. Standard_Cost'!C328</f>
        <v>0</v>
      </c>
      <c r="AO716" s="107"/>
      <c r="AQ716" s="104">
        <f t="shared" si="1347"/>
        <v>0</v>
      </c>
      <c r="AR716" s="104">
        <f t="shared" si="1348"/>
        <v>0</v>
      </c>
      <c r="AS716" s="104">
        <f t="shared" si="1349"/>
        <v>0</v>
      </c>
      <c r="AT716" s="104">
        <f t="shared" ref="AT716:AT718" si="1353">SUM(AQ716,AR716,AS716)</f>
        <v>0</v>
      </c>
      <c r="AU716" s="108">
        <f t="shared" si="1350"/>
        <v>0</v>
      </c>
      <c r="AV716" s="108">
        <v>0</v>
      </c>
      <c r="AW716" s="108"/>
      <c r="AX716" s="108"/>
      <c r="AY716" s="108"/>
      <c r="AZ716" s="108"/>
      <c r="BA716" s="109">
        <f t="shared" si="1351"/>
        <v>0</v>
      </c>
    </row>
    <row r="717" spans="1:53" ht="14.1" customHeight="1" outlineLevel="2" x14ac:dyDescent="0.2">
      <c r="A717" s="68"/>
      <c r="B717" s="94"/>
      <c r="C717" s="95"/>
      <c r="D717" s="110"/>
      <c r="E717" s="110"/>
      <c r="F717" s="110"/>
      <c r="G717" s="111"/>
      <c r="H717" s="99" t="s">
        <v>51</v>
      </c>
      <c r="I717" s="100"/>
      <c r="J717" s="101"/>
      <c r="K717" s="101"/>
      <c r="L717" s="102" t="str">
        <f>IF(I717&lt;&gt;0,((VLOOKUP(I717,'1. Standard_Cost'!$B$4:$D$8,2)+VLOOKUP(I717,'1. Standard_Cost'!$B$4:$D$8,3))*J717*K717),"0")</f>
        <v>0</v>
      </c>
      <c r="M717" s="102">
        <f>L717*'1. Standard_Cost'!F304</f>
        <v>0</v>
      </c>
      <c r="N717" s="103"/>
      <c r="O717" s="103"/>
      <c r="P717" s="103"/>
      <c r="Q717" s="103"/>
      <c r="R717" s="104">
        <f>+N717*P717*'1. Standard_Cost'!$B$12</f>
        <v>0</v>
      </c>
      <c r="S717" s="104">
        <f>+N717*O717*P717*'1. Standard_Cost'!$C$12</f>
        <v>0</v>
      </c>
      <c r="T717" s="104">
        <f>+N717*P717*Q717*'1. Standard_Cost'!$D$12</f>
        <v>0</v>
      </c>
      <c r="U717" s="104">
        <f>+N717*O717*'1. Standard_Cost'!$E$12</f>
        <v>0</v>
      </c>
      <c r="V717" s="103"/>
      <c r="W717" s="103"/>
      <c r="X717" s="103"/>
      <c r="Y717" s="104">
        <f>+V717*((X717*'1. Standard_Cost'!$B$16)+(W717*X717*'1. Standard_Cost'!$C$16))</f>
        <v>0</v>
      </c>
      <c r="Z717" s="103"/>
      <c r="AA717" s="103"/>
      <c r="AB717" s="104">
        <f>+Z717*'1. Standard_Cost'!$B$20+AA717*'1. Standard_Cost'!$C$20</f>
        <v>0</v>
      </c>
      <c r="AC717" s="105"/>
      <c r="AD717" s="106"/>
      <c r="AE717" s="104">
        <f>SUM(AD717,AC717,AB717,Y717,U717,T717,S717,R717)*'1. Standard_Cost'!B328</f>
        <v>0</v>
      </c>
      <c r="AF717" s="104">
        <f t="shared" si="1352"/>
        <v>0</v>
      </c>
      <c r="AG717" s="103"/>
      <c r="AH717" s="103"/>
      <c r="AI717" s="103"/>
      <c r="AJ717" s="107"/>
      <c r="AK717" s="107"/>
      <c r="AL717" s="107"/>
      <c r="AM717" s="104">
        <f>AG717*'1. Standard_Cost'!B324+'Incremental_Cost Year 2021'!AH724*'1. Standard_Cost'!C324+'Incremental_Cost Year 2021'!AI724*'1. Standard_Cost'!D324+'Incremental_Cost Year 2021'!AJ724+'Incremental_Cost Year 2021'!AL724+AK717</f>
        <v>0</v>
      </c>
      <c r="AN717" s="104">
        <f>AM717*'1. Standard_Cost'!C328</f>
        <v>0</v>
      </c>
      <c r="AO717" s="107"/>
      <c r="AQ717" s="104">
        <f t="shared" si="1347"/>
        <v>0</v>
      </c>
      <c r="AR717" s="104">
        <f t="shared" si="1348"/>
        <v>0</v>
      </c>
      <c r="AS717" s="104">
        <f t="shared" si="1349"/>
        <v>0</v>
      </c>
      <c r="AT717" s="104">
        <f t="shared" si="1353"/>
        <v>0</v>
      </c>
      <c r="AU717" s="108">
        <f t="shared" si="1350"/>
        <v>0</v>
      </c>
      <c r="AV717" s="108"/>
      <c r="AW717" s="108"/>
      <c r="AX717" s="108"/>
      <c r="AY717" s="108"/>
      <c r="AZ717" s="108"/>
      <c r="BA717" s="109">
        <f t="shared" si="1351"/>
        <v>0</v>
      </c>
    </row>
    <row r="718" spans="1:53" ht="14.1" customHeight="1" outlineLevel="2" x14ac:dyDescent="0.2">
      <c r="A718" s="68"/>
      <c r="B718" s="94"/>
      <c r="C718" s="95"/>
      <c r="D718" s="110"/>
      <c r="E718" s="110"/>
      <c r="F718" s="110"/>
      <c r="G718" s="111"/>
      <c r="H718" s="112" t="s">
        <v>179</v>
      </c>
      <c r="I718" s="100"/>
      <c r="J718" s="101"/>
      <c r="K718" s="101"/>
      <c r="L718" s="102" t="str">
        <f>IF(I718&lt;&gt;0,((VLOOKUP(I718,'1. Standard_Cost'!$B$4:$D$8,2)+VLOOKUP(I718,'1. Standard_Cost'!$B$4:$D$8,3))*J718*K718),"0")</f>
        <v>0</v>
      </c>
      <c r="M718" s="102">
        <f>L718*'1. Standard_Cost'!F304</f>
        <v>0</v>
      </c>
      <c r="N718" s="103"/>
      <c r="O718" s="103"/>
      <c r="P718" s="103"/>
      <c r="Q718" s="103"/>
      <c r="R718" s="104">
        <f>+N718*P718*'1. Standard_Cost'!$B$12</f>
        <v>0</v>
      </c>
      <c r="S718" s="104">
        <f>+N718*O718*P718*'1. Standard_Cost'!$C$12</f>
        <v>0</v>
      </c>
      <c r="T718" s="104">
        <f>+N718*P718*Q718*'1. Standard_Cost'!$D$12</f>
        <v>0</v>
      </c>
      <c r="U718" s="104">
        <f>+N718*O718*'1. Standard_Cost'!$E$12</f>
        <v>0</v>
      </c>
      <c r="V718" s="103"/>
      <c r="W718" s="103"/>
      <c r="X718" s="103"/>
      <c r="Y718" s="104">
        <f>+V718*((X718*'1. Standard_Cost'!$B$16)+(W718*X718*'1. Standard_Cost'!$C$16))</f>
        <v>0</v>
      </c>
      <c r="Z718" s="103"/>
      <c r="AA718" s="103"/>
      <c r="AB718" s="104">
        <f>+Z718*'1. Standard_Cost'!$B$20+AA718*'1. Standard_Cost'!$C$20</f>
        <v>0</v>
      </c>
      <c r="AC718" s="105"/>
      <c r="AD718" s="106"/>
      <c r="AE718" s="104">
        <f>SUM(AD718,AC718,AB718,Y718,U718,T718,S718,R718)*'1. Standard_Cost'!B328</f>
        <v>0</v>
      </c>
      <c r="AF718" s="104">
        <f t="shared" si="1352"/>
        <v>0</v>
      </c>
      <c r="AG718" s="103"/>
      <c r="AH718" s="103"/>
      <c r="AI718" s="103"/>
      <c r="AJ718" s="107"/>
      <c r="AK718" s="107"/>
      <c r="AL718" s="107"/>
      <c r="AM718" s="104">
        <f>AG718*'1. Standard_Cost'!B324+'Incremental_Cost Year 2021'!AH725*'1. Standard_Cost'!C324+'Incremental_Cost Year 2021'!AI725*'1. Standard_Cost'!D324+'Incremental_Cost Year 2021'!AJ725+'Incremental_Cost Year 2021'!AL725+AK718</f>
        <v>0</v>
      </c>
      <c r="AN718" s="104">
        <f>AM718*'1. Standard_Cost'!C328</f>
        <v>0</v>
      </c>
      <c r="AO718" s="107"/>
      <c r="AQ718" s="104">
        <f t="shared" si="1347"/>
        <v>0</v>
      </c>
      <c r="AR718" s="104">
        <f t="shared" si="1348"/>
        <v>0</v>
      </c>
      <c r="AS718" s="104">
        <f t="shared" si="1349"/>
        <v>0</v>
      </c>
      <c r="AT718" s="104">
        <f t="shared" si="1353"/>
        <v>0</v>
      </c>
      <c r="AU718" s="108">
        <f t="shared" si="1350"/>
        <v>0</v>
      </c>
      <c r="AV718" s="108"/>
      <c r="AW718" s="108"/>
      <c r="AX718" s="108"/>
      <c r="AY718" s="108"/>
      <c r="AZ718" s="108"/>
      <c r="BA718" s="109">
        <f t="shared" si="1351"/>
        <v>0</v>
      </c>
    </row>
    <row r="719" spans="1:53" ht="24.6" customHeight="1" outlineLevel="1" x14ac:dyDescent="0.2">
      <c r="A719" s="68"/>
      <c r="B719" s="141"/>
      <c r="C719" s="95"/>
      <c r="D719" s="113" t="s">
        <v>48</v>
      </c>
      <c r="E719" s="113" t="s">
        <v>424</v>
      </c>
      <c r="F719" s="114" t="s">
        <v>154</v>
      </c>
      <c r="G719" s="115" t="s">
        <v>155</v>
      </c>
      <c r="H719" s="122" t="s">
        <v>425</v>
      </c>
      <c r="I719" s="117"/>
      <c r="J719" s="117"/>
      <c r="K719" s="117"/>
      <c r="L719" s="118">
        <f>SUM(L715:L718)</f>
        <v>0</v>
      </c>
      <c r="M719" s="118">
        <f>SUM(M715:M718)</f>
        <v>0</v>
      </c>
      <c r="N719" s="117"/>
      <c r="O719" s="117"/>
      <c r="P719" s="117"/>
      <c r="Q719" s="117"/>
      <c r="R719" s="119">
        <f>SUM(R715:R718)</f>
        <v>0</v>
      </c>
      <c r="S719" s="119">
        <f>SUM(S715:S718)</f>
        <v>0</v>
      </c>
      <c r="T719" s="119">
        <f>SUM(T715:T718)</f>
        <v>0</v>
      </c>
      <c r="U719" s="119">
        <f>SUM(U715:U718)</f>
        <v>0</v>
      </c>
      <c r="V719" s="117"/>
      <c r="W719" s="117"/>
      <c r="X719" s="117"/>
      <c r="Y719" s="118">
        <f>SUM(Y715:Y718)</f>
        <v>0</v>
      </c>
      <c r="Z719" s="117"/>
      <c r="AA719" s="117"/>
      <c r="AB719" s="118">
        <f t="shared" ref="AB719:AF719" si="1354">SUM(AB715:AB718)</f>
        <v>0</v>
      </c>
      <c r="AC719" s="118">
        <f t="shared" si="1354"/>
        <v>1500</v>
      </c>
      <c r="AD719" s="118">
        <f t="shared" si="1354"/>
        <v>0</v>
      </c>
      <c r="AE719" s="118">
        <f t="shared" si="1354"/>
        <v>0</v>
      </c>
      <c r="AF719" s="118">
        <f t="shared" si="1354"/>
        <v>0</v>
      </c>
      <c r="AG719" s="117"/>
      <c r="AH719" s="117"/>
      <c r="AI719" s="117"/>
      <c r="AJ719" s="119">
        <f>SUM(AJ715:AJ718)</f>
        <v>0</v>
      </c>
      <c r="AK719" s="119">
        <f t="shared" ref="AK719:AN719" si="1355">SUM(AK715:AK718)</f>
        <v>0</v>
      </c>
      <c r="AL719" s="119">
        <f t="shared" si="1355"/>
        <v>0</v>
      </c>
      <c r="AM719" s="119">
        <f t="shared" si="1355"/>
        <v>0</v>
      </c>
      <c r="AN719" s="119">
        <f t="shared" si="1355"/>
        <v>0</v>
      </c>
      <c r="AO719" s="116"/>
      <c r="AP719" s="120"/>
      <c r="AQ719" s="121">
        <f t="shared" ref="AQ719:BA719" si="1356">SUM(AQ715:AQ718)</f>
        <v>0</v>
      </c>
      <c r="AR719" s="121">
        <f t="shared" si="1356"/>
        <v>0</v>
      </c>
      <c r="AS719" s="121">
        <f t="shared" si="1356"/>
        <v>0</v>
      </c>
      <c r="AT719" s="121">
        <f t="shared" si="1356"/>
        <v>0</v>
      </c>
      <c r="AU719" s="121">
        <f t="shared" si="1356"/>
        <v>0</v>
      </c>
      <c r="AV719" s="121">
        <f t="shared" si="1356"/>
        <v>0</v>
      </c>
      <c r="AW719" s="121">
        <f t="shared" si="1356"/>
        <v>0</v>
      </c>
      <c r="AX719" s="121">
        <f t="shared" si="1356"/>
        <v>0</v>
      </c>
      <c r="AY719" s="121">
        <f t="shared" si="1356"/>
        <v>0</v>
      </c>
      <c r="AZ719" s="121">
        <f t="shared" si="1356"/>
        <v>0</v>
      </c>
      <c r="BA719" s="121">
        <f t="shared" si="1356"/>
        <v>0</v>
      </c>
    </row>
    <row r="720" spans="1:53" ht="14.1" customHeight="1" outlineLevel="2" x14ac:dyDescent="0.2">
      <c r="A720" s="68"/>
      <c r="B720" s="94"/>
      <c r="C720" s="95"/>
      <c r="D720" s="96"/>
      <c r="E720" s="96"/>
      <c r="F720" s="97"/>
      <c r="G720" s="98"/>
      <c r="H720" s="99" t="s">
        <v>49</v>
      </c>
      <c r="I720" s="100"/>
      <c r="J720" s="101"/>
      <c r="K720" s="101"/>
      <c r="L720" s="102" t="str">
        <f>IF(I720&lt;&gt;0,((VLOOKUP(I720,'1. Standard_Cost'!$B$4:$D$8,2)+VLOOKUP(I720,'1. Standard_Cost'!$B$4:$D$8,3))*J720*K720),"0")</f>
        <v>0</v>
      </c>
      <c r="M720" s="102">
        <f>L720*'1. Standard_Cost'!F309</f>
        <v>0</v>
      </c>
      <c r="N720" s="103"/>
      <c r="O720" s="103"/>
      <c r="P720" s="103"/>
      <c r="Q720" s="103"/>
      <c r="R720" s="104">
        <f>+N720*P720*'1. Standard_Cost'!$B$12</f>
        <v>0</v>
      </c>
      <c r="S720" s="104">
        <f>+N720*O720*P720*'1. Standard_Cost'!$C$12</f>
        <v>0</v>
      </c>
      <c r="T720" s="104">
        <f>+N720*P720*Q720*'1. Standard_Cost'!$D$12</f>
        <v>0</v>
      </c>
      <c r="U720" s="104">
        <f>+N720*O720*'1. Standard_Cost'!$E$12</f>
        <v>0</v>
      </c>
      <c r="V720" s="103"/>
      <c r="W720" s="103"/>
      <c r="X720" s="103"/>
      <c r="Y720" s="104">
        <f>+V720*((X720*'1. Standard_Cost'!$B$16)+(W720*X720*'1. Standard_Cost'!$C$16))</f>
        <v>0</v>
      </c>
      <c r="Z720" s="103"/>
      <c r="AA720" s="103"/>
      <c r="AB720" s="104">
        <f>+Z720*'1. Standard_Cost'!$B$20+AA720*'1. Standard_Cost'!$C$20</f>
        <v>0</v>
      </c>
      <c r="AC720" s="105"/>
      <c r="AD720" s="106"/>
      <c r="AE720" s="104">
        <f>SUM(AD720,AC720,AB720,Y720,U720,T720,S720,R720)*'1. Standard_Cost'!B333</f>
        <v>0</v>
      </c>
      <c r="AF720" s="104">
        <f>SUM(AD720,AE720)</f>
        <v>0</v>
      </c>
      <c r="AG720" s="103"/>
      <c r="AH720" s="103"/>
      <c r="AI720" s="103"/>
      <c r="AJ720" s="107"/>
      <c r="AK720" s="107"/>
      <c r="AL720" s="107"/>
      <c r="AM720" s="104">
        <f>AG720*'1. Standard_Cost'!B329+'Incremental_Cost Year 2021'!AH727*'1. Standard_Cost'!C329+'Incremental_Cost Year 2021'!AI727*'1. Standard_Cost'!D329+'Incremental_Cost Year 2021'!AJ727+'Incremental_Cost Year 2021'!AL727+AK720</f>
        <v>0</v>
      </c>
      <c r="AN720" s="104">
        <f>AM720*'1. Standard_Cost'!C333</f>
        <v>0</v>
      </c>
      <c r="AO720" s="107"/>
      <c r="AQ720" s="104">
        <f t="shared" ref="AQ720:AQ723" si="1357">L720+M720</f>
        <v>0</v>
      </c>
      <c r="AR720" s="104">
        <f t="shared" ref="AR720:AR723" si="1358">AF720</f>
        <v>0</v>
      </c>
      <c r="AS720" s="104">
        <f t="shared" ref="AS720:AS723" si="1359">AM720+AN720</f>
        <v>0</v>
      </c>
      <c r="AT720" s="104">
        <f>SUM(AQ720,AR720,AS720)</f>
        <v>0</v>
      </c>
      <c r="AU720" s="108">
        <f t="shared" ref="AU720:AU723" si="1360">AT720</f>
        <v>0</v>
      </c>
      <c r="AV720" s="108"/>
      <c r="AW720" s="108"/>
      <c r="AX720" s="108"/>
      <c r="AY720" s="108"/>
      <c r="AZ720" s="108"/>
      <c r="BA720" s="109">
        <f t="shared" ref="BA720:BA723" si="1361">SUM(AU720:AZ720)-AT720</f>
        <v>0</v>
      </c>
    </row>
    <row r="721" spans="1:53" ht="14.1" customHeight="1" outlineLevel="2" x14ac:dyDescent="0.2">
      <c r="A721" s="68"/>
      <c r="B721" s="94"/>
      <c r="C721" s="95"/>
      <c r="D721" s="110"/>
      <c r="E721" s="110"/>
      <c r="F721" s="110"/>
      <c r="G721" s="111"/>
      <c r="H721" s="99" t="s">
        <v>50</v>
      </c>
      <c r="I721" s="100"/>
      <c r="J721" s="101"/>
      <c r="K721" s="101"/>
      <c r="L721" s="102" t="str">
        <f>IF(I721&lt;&gt;0,((VLOOKUP(I721,'1. Standard_Cost'!$B$4:$D$8,2)+VLOOKUP(I721,'1. Standard_Cost'!$B$4:$D$8,3))*J721*K721),"0")</f>
        <v>0</v>
      </c>
      <c r="M721" s="102">
        <f>L721*'1. Standard_Cost'!F309</f>
        <v>0</v>
      </c>
      <c r="N721" s="103"/>
      <c r="O721" s="103"/>
      <c r="P721" s="103"/>
      <c r="Q721" s="103"/>
      <c r="R721" s="104">
        <f>+N721*P721*'1. Standard_Cost'!$B$12</f>
        <v>0</v>
      </c>
      <c r="S721" s="104">
        <f>+N721*O721*P721*'1. Standard_Cost'!$C$12</f>
        <v>0</v>
      </c>
      <c r="T721" s="104">
        <f>+N721*P721*Q721*'1. Standard_Cost'!$D$12</f>
        <v>0</v>
      </c>
      <c r="U721" s="104">
        <f>+N721*O721*'1. Standard_Cost'!$E$12</f>
        <v>0</v>
      </c>
      <c r="V721" s="103"/>
      <c r="W721" s="103"/>
      <c r="X721" s="103"/>
      <c r="Y721" s="104">
        <f>+V721*((X721*'1. Standard_Cost'!$B$16)+(W721*X721*'1. Standard_Cost'!$C$16))</f>
        <v>0</v>
      </c>
      <c r="Z721" s="103"/>
      <c r="AA721" s="103"/>
      <c r="AB721" s="104">
        <f>+Z721*'1. Standard_Cost'!$B$20+AA721*'1. Standard_Cost'!$C$20</f>
        <v>0</v>
      </c>
      <c r="AC721" s="105"/>
      <c r="AD721" s="106"/>
      <c r="AE721" s="104">
        <f>SUM(AD721,AC721,AB721,Y721,U721,T721,S721,R721)*'1. Standard_Cost'!B333</f>
        <v>0</v>
      </c>
      <c r="AF721" s="104">
        <f t="shared" ref="AF721:AF723" si="1362">SUM(AD721,AE721)</f>
        <v>0</v>
      </c>
      <c r="AG721" s="103"/>
      <c r="AH721" s="103">
        <v>0</v>
      </c>
      <c r="AI721" s="103">
        <v>0</v>
      </c>
      <c r="AJ721" s="107"/>
      <c r="AK721" s="107"/>
      <c r="AL721" s="107"/>
      <c r="AM721" s="104">
        <f>AG721*'1. Standard_Cost'!B329+'Incremental_Cost Year 2021'!AH728*'1. Standard_Cost'!C329+'Incremental_Cost Year 2021'!AI728*'1. Standard_Cost'!D329+'Incremental_Cost Year 2021'!AJ728+'Incremental_Cost Year 2021'!AL728+AK721</f>
        <v>0</v>
      </c>
      <c r="AN721" s="104">
        <f>AM721*'1. Standard_Cost'!C333</f>
        <v>0</v>
      </c>
      <c r="AO721" s="107"/>
      <c r="AQ721" s="104">
        <f t="shared" si="1357"/>
        <v>0</v>
      </c>
      <c r="AR721" s="104">
        <f t="shared" si="1358"/>
        <v>0</v>
      </c>
      <c r="AS721" s="104">
        <f t="shared" si="1359"/>
        <v>0</v>
      </c>
      <c r="AT721" s="104">
        <f t="shared" ref="AT721:AT723" si="1363">SUM(AQ721,AR721,AS721)</f>
        <v>0</v>
      </c>
      <c r="AU721" s="108">
        <f t="shared" si="1360"/>
        <v>0</v>
      </c>
      <c r="AV721" s="108">
        <v>0</v>
      </c>
      <c r="AW721" s="108"/>
      <c r="AX721" s="108"/>
      <c r="AY721" s="108"/>
      <c r="AZ721" s="108"/>
      <c r="BA721" s="109">
        <f t="shared" si="1361"/>
        <v>0</v>
      </c>
    </row>
    <row r="722" spans="1:53" ht="14.1" customHeight="1" outlineLevel="2" x14ac:dyDescent="0.2">
      <c r="A722" s="68"/>
      <c r="B722" s="94"/>
      <c r="C722" s="95"/>
      <c r="D722" s="110"/>
      <c r="E722" s="110"/>
      <c r="F722" s="110"/>
      <c r="G722" s="111"/>
      <c r="H722" s="99" t="s">
        <v>51</v>
      </c>
      <c r="I722" s="100"/>
      <c r="J722" s="101"/>
      <c r="K722" s="101"/>
      <c r="L722" s="102" t="str">
        <f>IF(I722&lt;&gt;0,((VLOOKUP(I722,'1. Standard_Cost'!$B$4:$D$8,2)+VLOOKUP(I722,'1. Standard_Cost'!$B$4:$D$8,3))*J722*K722),"0")</f>
        <v>0</v>
      </c>
      <c r="M722" s="102">
        <f>L722*'1. Standard_Cost'!F309</f>
        <v>0</v>
      </c>
      <c r="N722" s="103"/>
      <c r="O722" s="103"/>
      <c r="P722" s="103"/>
      <c r="Q722" s="103"/>
      <c r="R722" s="104">
        <f>+N722*P722*'1. Standard_Cost'!$B$12</f>
        <v>0</v>
      </c>
      <c r="S722" s="104">
        <f>+N722*O722*P722*'1. Standard_Cost'!$C$12</f>
        <v>0</v>
      </c>
      <c r="T722" s="104">
        <f>+N722*P722*Q722*'1. Standard_Cost'!$D$12</f>
        <v>0</v>
      </c>
      <c r="U722" s="104">
        <f>+N722*O722*'1. Standard_Cost'!$E$12</f>
        <v>0</v>
      </c>
      <c r="V722" s="103"/>
      <c r="W722" s="103"/>
      <c r="X722" s="103"/>
      <c r="Y722" s="104">
        <f>+V722*((X722*'1. Standard_Cost'!$B$16)+(W722*X722*'1. Standard_Cost'!$C$16))</f>
        <v>0</v>
      </c>
      <c r="Z722" s="103"/>
      <c r="AA722" s="103"/>
      <c r="AB722" s="104">
        <f>+Z722*'1. Standard_Cost'!$B$20+AA722*'1. Standard_Cost'!$C$20</f>
        <v>0</v>
      </c>
      <c r="AC722" s="105"/>
      <c r="AD722" s="106"/>
      <c r="AE722" s="104">
        <f>SUM(AD722,AC722,AB722,Y722,U722,T722,S722,R722)*'1. Standard_Cost'!B333</f>
        <v>0</v>
      </c>
      <c r="AF722" s="104">
        <f t="shared" si="1362"/>
        <v>0</v>
      </c>
      <c r="AG722" s="103"/>
      <c r="AH722" s="103"/>
      <c r="AI722" s="103"/>
      <c r="AJ722" s="107"/>
      <c r="AK722" s="107"/>
      <c r="AL722" s="107"/>
      <c r="AM722" s="104">
        <f>AG722*'1. Standard_Cost'!B329+'Incremental_Cost Year 2021'!AH729*'1. Standard_Cost'!C329+'Incremental_Cost Year 2021'!AI729*'1. Standard_Cost'!D329+'Incremental_Cost Year 2021'!AJ729+'Incremental_Cost Year 2021'!AL729+AK722</f>
        <v>0</v>
      </c>
      <c r="AN722" s="104">
        <f>AM722*'1. Standard_Cost'!C333</f>
        <v>0</v>
      </c>
      <c r="AO722" s="107"/>
      <c r="AQ722" s="104">
        <f t="shared" si="1357"/>
        <v>0</v>
      </c>
      <c r="AR722" s="104">
        <f t="shared" si="1358"/>
        <v>0</v>
      </c>
      <c r="AS722" s="104">
        <f t="shared" si="1359"/>
        <v>0</v>
      </c>
      <c r="AT722" s="104">
        <f t="shared" si="1363"/>
        <v>0</v>
      </c>
      <c r="AU722" s="108">
        <f t="shared" si="1360"/>
        <v>0</v>
      </c>
      <c r="AV722" s="108"/>
      <c r="AW722" s="108"/>
      <c r="AX722" s="108"/>
      <c r="AY722" s="108"/>
      <c r="AZ722" s="108"/>
      <c r="BA722" s="109">
        <f t="shared" si="1361"/>
        <v>0</v>
      </c>
    </row>
    <row r="723" spans="1:53" ht="14.1" customHeight="1" outlineLevel="2" x14ac:dyDescent="0.2">
      <c r="A723" s="68"/>
      <c r="B723" s="94"/>
      <c r="C723" s="95"/>
      <c r="D723" s="110"/>
      <c r="E723" s="110"/>
      <c r="F723" s="110"/>
      <c r="G723" s="111"/>
      <c r="H723" s="112" t="s">
        <v>179</v>
      </c>
      <c r="I723" s="100"/>
      <c r="J723" s="101"/>
      <c r="K723" s="101"/>
      <c r="L723" s="102" t="str">
        <f>IF(I723&lt;&gt;0,((VLOOKUP(I723,'1. Standard_Cost'!$B$4:$D$8,2)+VLOOKUP(I723,'1. Standard_Cost'!$B$4:$D$8,3))*J723*K723),"0")</f>
        <v>0</v>
      </c>
      <c r="M723" s="102">
        <f>L723*'1. Standard_Cost'!F309</f>
        <v>0</v>
      </c>
      <c r="N723" s="103"/>
      <c r="O723" s="103"/>
      <c r="P723" s="103"/>
      <c r="Q723" s="103"/>
      <c r="R723" s="104">
        <f>+N723*P723*'1. Standard_Cost'!$B$12</f>
        <v>0</v>
      </c>
      <c r="S723" s="104">
        <f>+N723*O723*P723*'1. Standard_Cost'!$C$12</f>
        <v>0</v>
      </c>
      <c r="T723" s="104">
        <f>+N723*P723*Q723*'1. Standard_Cost'!$D$12</f>
        <v>0</v>
      </c>
      <c r="U723" s="104">
        <f>+N723*O723*'1. Standard_Cost'!$E$12</f>
        <v>0</v>
      </c>
      <c r="V723" s="103"/>
      <c r="W723" s="103"/>
      <c r="X723" s="103"/>
      <c r="Y723" s="104">
        <f>+V723*((X723*'1. Standard_Cost'!$B$16)+(W723*X723*'1. Standard_Cost'!$C$16))</f>
        <v>0</v>
      </c>
      <c r="Z723" s="103"/>
      <c r="AA723" s="103"/>
      <c r="AB723" s="104">
        <f>+Z723*'1. Standard_Cost'!$B$20+AA723*'1. Standard_Cost'!$C$20</f>
        <v>0</v>
      </c>
      <c r="AC723" s="105"/>
      <c r="AD723" s="106"/>
      <c r="AE723" s="104">
        <f>SUM(AD723,AC723,AB723,Y723,U723,T723,S723,R723)*'1. Standard_Cost'!B333</f>
        <v>0</v>
      </c>
      <c r="AF723" s="104">
        <f t="shared" si="1362"/>
        <v>0</v>
      </c>
      <c r="AG723" s="103"/>
      <c r="AH723" s="103"/>
      <c r="AI723" s="103"/>
      <c r="AJ723" s="107"/>
      <c r="AK723" s="107"/>
      <c r="AL723" s="107"/>
      <c r="AM723" s="104">
        <f>AG723*'1. Standard_Cost'!B329+'Incremental_Cost Year 2021'!AH730*'1. Standard_Cost'!C329+'Incremental_Cost Year 2021'!AI730*'1. Standard_Cost'!D329+'Incremental_Cost Year 2021'!AJ730+'Incremental_Cost Year 2021'!AL730+AK723</f>
        <v>0</v>
      </c>
      <c r="AN723" s="104">
        <f>AM723*'1. Standard_Cost'!C333</f>
        <v>0</v>
      </c>
      <c r="AO723" s="107"/>
      <c r="AQ723" s="104">
        <f t="shared" si="1357"/>
        <v>0</v>
      </c>
      <c r="AR723" s="104">
        <f t="shared" si="1358"/>
        <v>0</v>
      </c>
      <c r="AS723" s="104">
        <f t="shared" si="1359"/>
        <v>0</v>
      </c>
      <c r="AT723" s="104">
        <f t="shared" si="1363"/>
        <v>0</v>
      </c>
      <c r="AU723" s="108">
        <f t="shared" si="1360"/>
        <v>0</v>
      </c>
      <c r="AV723" s="108"/>
      <c r="AW723" s="108"/>
      <c r="AX723" s="108"/>
      <c r="AY723" s="108"/>
      <c r="AZ723" s="108"/>
      <c r="BA723" s="109">
        <f t="shared" si="1361"/>
        <v>0</v>
      </c>
    </row>
    <row r="724" spans="1:53" ht="24.6" customHeight="1" outlineLevel="1" x14ac:dyDescent="0.2">
      <c r="A724" s="68"/>
      <c r="B724" s="141"/>
      <c r="C724" s="95"/>
      <c r="D724" s="113" t="s">
        <v>48</v>
      </c>
      <c r="E724" s="113" t="s">
        <v>426</v>
      </c>
      <c r="F724" s="114" t="s">
        <v>154</v>
      </c>
      <c r="G724" s="115" t="s">
        <v>155</v>
      </c>
      <c r="H724" s="122" t="s">
        <v>427</v>
      </c>
      <c r="I724" s="117"/>
      <c r="J724" s="117"/>
      <c r="K724" s="117"/>
      <c r="L724" s="118">
        <f>SUM(L720:L723)</f>
        <v>0</v>
      </c>
      <c r="M724" s="118">
        <f>SUM(M720:M723)</f>
        <v>0</v>
      </c>
      <c r="N724" s="117"/>
      <c r="O724" s="117"/>
      <c r="P724" s="117"/>
      <c r="Q724" s="117"/>
      <c r="R724" s="119">
        <f>SUM(R720:R723)</f>
        <v>0</v>
      </c>
      <c r="S724" s="119">
        <f>SUM(S720:S723)</f>
        <v>0</v>
      </c>
      <c r="T724" s="119">
        <f>SUM(T720:T723)</f>
        <v>0</v>
      </c>
      <c r="U724" s="119">
        <f>SUM(U720:U723)</f>
        <v>0</v>
      </c>
      <c r="V724" s="117"/>
      <c r="W724" s="117"/>
      <c r="X724" s="117"/>
      <c r="Y724" s="118">
        <f>SUM(Y720:Y723)</f>
        <v>0</v>
      </c>
      <c r="Z724" s="117"/>
      <c r="AA724" s="117"/>
      <c r="AB724" s="118">
        <f t="shared" ref="AB724:AF724" si="1364">SUM(AB720:AB723)</f>
        <v>0</v>
      </c>
      <c r="AC724" s="118">
        <f t="shared" si="1364"/>
        <v>0</v>
      </c>
      <c r="AD724" s="118">
        <f t="shared" si="1364"/>
        <v>0</v>
      </c>
      <c r="AE724" s="118">
        <f t="shared" si="1364"/>
        <v>0</v>
      </c>
      <c r="AF724" s="118">
        <f t="shared" si="1364"/>
        <v>0</v>
      </c>
      <c r="AG724" s="117"/>
      <c r="AH724" s="117"/>
      <c r="AI724" s="117"/>
      <c r="AJ724" s="119">
        <f>SUM(AJ720:AJ723)</f>
        <v>0</v>
      </c>
      <c r="AK724" s="119">
        <f t="shared" ref="AK724:AN724" si="1365">SUM(AK720:AK723)</f>
        <v>0</v>
      </c>
      <c r="AL724" s="119">
        <f t="shared" si="1365"/>
        <v>0</v>
      </c>
      <c r="AM724" s="119">
        <f t="shared" si="1365"/>
        <v>0</v>
      </c>
      <c r="AN724" s="119">
        <f t="shared" si="1365"/>
        <v>0</v>
      </c>
      <c r="AO724" s="116"/>
      <c r="AP724" s="120"/>
      <c r="AQ724" s="121">
        <f t="shared" ref="AQ724:BA724" si="1366">SUM(AQ720:AQ723)</f>
        <v>0</v>
      </c>
      <c r="AR724" s="121">
        <f t="shared" si="1366"/>
        <v>0</v>
      </c>
      <c r="AS724" s="121">
        <f t="shared" si="1366"/>
        <v>0</v>
      </c>
      <c r="AT724" s="121">
        <f t="shared" si="1366"/>
        <v>0</v>
      </c>
      <c r="AU724" s="121">
        <f t="shared" si="1366"/>
        <v>0</v>
      </c>
      <c r="AV724" s="121">
        <f t="shared" si="1366"/>
        <v>0</v>
      </c>
      <c r="AW724" s="121">
        <f t="shared" si="1366"/>
        <v>0</v>
      </c>
      <c r="AX724" s="121">
        <f t="shared" si="1366"/>
        <v>0</v>
      </c>
      <c r="AY724" s="121">
        <f t="shared" si="1366"/>
        <v>0</v>
      </c>
      <c r="AZ724" s="121">
        <f t="shared" si="1366"/>
        <v>0</v>
      </c>
      <c r="BA724" s="121">
        <f t="shared" si="1366"/>
        <v>0</v>
      </c>
    </row>
    <row r="725" spans="1:53" ht="14.1" customHeight="1" outlineLevel="2" x14ac:dyDescent="0.2">
      <c r="A725" s="68"/>
      <c r="B725" s="94"/>
      <c r="C725" s="95"/>
      <c r="D725" s="96"/>
      <c r="E725" s="96"/>
      <c r="F725" s="97"/>
      <c r="G725" s="98"/>
      <c r="H725" s="99" t="s">
        <v>49</v>
      </c>
      <c r="I725" s="100"/>
      <c r="J725" s="101"/>
      <c r="K725" s="101"/>
      <c r="L725" s="102" t="str">
        <f>IF(I725&lt;&gt;0,((VLOOKUP(I725,'1. Standard_Cost'!$B$4:$D$8,2)+VLOOKUP(I725,'1. Standard_Cost'!$B$4:$D$8,3))*J725*K725),"0")</f>
        <v>0</v>
      </c>
      <c r="M725" s="102">
        <f>L725*'1. Standard_Cost'!F314</f>
        <v>0</v>
      </c>
      <c r="N725" s="103"/>
      <c r="O725" s="103"/>
      <c r="P725" s="103"/>
      <c r="Q725" s="103"/>
      <c r="R725" s="104">
        <f>+N725*P725*'1. Standard_Cost'!$B$12</f>
        <v>0</v>
      </c>
      <c r="S725" s="104">
        <f>+N725*O725*P725*'1. Standard_Cost'!$C$12</f>
        <v>0</v>
      </c>
      <c r="T725" s="104">
        <f>+N725*P725*Q725*'1. Standard_Cost'!$D$12</f>
        <v>0</v>
      </c>
      <c r="U725" s="104">
        <f>+N725*O725*'1. Standard_Cost'!$E$12</f>
        <v>0</v>
      </c>
      <c r="V725" s="103"/>
      <c r="W725" s="103"/>
      <c r="X725" s="103"/>
      <c r="Y725" s="104">
        <f>+V725*((X725*'1. Standard_Cost'!$B$16)+(W725*X725*'1. Standard_Cost'!$C$16))</f>
        <v>0</v>
      </c>
      <c r="Z725" s="103"/>
      <c r="AA725" s="103"/>
      <c r="AB725" s="104">
        <f>+Z725*'1. Standard_Cost'!$B$20+AA725*'1. Standard_Cost'!$C$20</f>
        <v>0</v>
      </c>
      <c r="AC725" s="105"/>
      <c r="AD725" s="106"/>
      <c r="AE725" s="104">
        <f>SUM(AD725,AC725,AB725,Y725,U725,T725,S725,R725)*'1. Standard_Cost'!B338</f>
        <v>0</v>
      </c>
      <c r="AF725" s="104">
        <f>SUM(AD725,AE725)</f>
        <v>0</v>
      </c>
      <c r="AG725" s="103"/>
      <c r="AH725" s="103"/>
      <c r="AI725" s="103"/>
      <c r="AJ725" s="107"/>
      <c r="AK725" s="107"/>
      <c r="AL725" s="107"/>
      <c r="AM725" s="104">
        <f>AG725*'1. Standard_Cost'!B334+'Incremental_Cost Year 2021'!AH732*'1. Standard_Cost'!C334+'Incremental_Cost Year 2021'!AI732*'1. Standard_Cost'!D334+'Incremental_Cost Year 2021'!AJ732+'Incremental_Cost Year 2021'!AL732+AK725</f>
        <v>0</v>
      </c>
      <c r="AN725" s="104">
        <f>AM725*'1. Standard_Cost'!C338</f>
        <v>0</v>
      </c>
      <c r="AO725" s="107"/>
      <c r="AQ725" s="104">
        <f t="shared" ref="AQ725:AQ728" si="1367">L725+M725</f>
        <v>0</v>
      </c>
      <c r="AR725" s="104">
        <f t="shared" ref="AR725:AR728" si="1368">AF725</f>
        <v>0</v>
      </c>
      <c r="AS725" s="104">
        <f t="shared" ref="AS725:AS728" si="1369">AM725+AN725</f>
        <v>0</v>
      </c>
      <c r="AT725" s="104">
        <f>SUM(AQ725,AR725,AS725)</f>
        <v>0</v>
      </c>
      <c r="AU725" s="108">
        <f t="shared" ref="AU725:AU728" si="1370">AT725</f>
        <v>0</v>
      </c>
      <c r="AV725" s="108"/>
      <c r="AW725" s="108"/>
      <c r="AX725" s="108"/>
      <c r="AY725" s="108"/>
      <c r="AZ725" s="108"/>
      <c r="BA725" s="109">
        <f t="shared" ref="BA725:BA728" si="1371">SUM(AU725:AZ725)-AT725</f>
        <v>0</v>
      </c>
    </row>
    <row r="726" spans="1:53" ht="14.1" customHeight="1" outlineLevel="2" x14ac:dyDescent="0.2">
      <c r="A726" s="68"/>
      <c r="B726" s="94"/>
      <c r="C726" s="95"/>
      <c r="D726" s="110"/>
      <c r="E726" s="110"/>
      <c r="F726" s="110"/>
      <c r="G726" s="111"/>
      <c r="H726" s="99" t="s">
        <v>50</v>
      </c>
      <c r="I726" s="100"/>
      <c r="J726" s="101"/>
      <c r="K726" s="101"/>
      <c r="L726" s="102" t="str">
        <f>IF(I726&lt;&gt;0,((VLOOKUP(I726,'1. Standard_Cost'!$B$4:$D$8,2)+VLOOKUP(I726,'1. Standard_Cost'!$B$4:$D$8,3))*J726*K726),"0")</f>
        <v>0</v>
      </c>
      <c r="M726" s="102">
        <f>L726*'1. Standard_Cost'!F314</f>
        <v>0</v>
      </c>
      <c r="N726" s="103"/>
      <c r="O726" s="103"/>
      <c r="P726" s="103"/>
      <c r="Q726" s="103"/>
      <c r="R726" s="104">
        <f>+N726*P726*'1. Standard_Cost'!$B$12</f>
        <v>0</v>
      </c>
      <c r="S726" s="104">
        <f>+N726*O726*P726*'1. Standard_Cost'!$C$12</f>
        <v>0</v>
      </c>
      <c r="T726" s="104">
        <f>+N726*P726*Q726*'1. Standard_Cost'!$D$12</f>
        <v>0</v>
      </c>
      <c r="U726" s="104">
        <f>+N726*O726*'1. Standard_Cost'!$E$12</f>
        <v>0</v>
      </c>
      <c r="V726" s="103"/>
      <c r="W726" s="103"/>
      <c r="X726" s="103"/>
      <c r="Y726" s="104">
        <f>+V726*((X726*'1. Standard_Cost'!$B$16)+(W726*X726*'1. Standard_Cost'!$C$16))</f>
        <v>0</v>
      </c>
      <c r="Z726" s="103"/>
      <c r="AA726" s="103"/>
      <c r="AB726" s="104">
        <f>+Z726*'1. Standard_Cost'!$B$20+AA726*'1. Standard_Cost'!$C$20</f>
        <v>0</v>
      </c>
      <c r="AC726" s="105"/>
      <c r="AD726" s="106"/>
      <c r="AE726" s="104">
        <f>SUM(AD726,AC726,AB726,Y726,U726,T726,S726,R726)*'1. Standard_Cost'!B338</f>
        <v>0</v>
      </c>
      <c r="AF726" s="104">
        <f t="shared" ref="AF726:AF728" si="1372">SUM(AD726,AE726)</f>
        <v>0</v>
      </c>
      <c r="AG726" s="103"/>
      <c r="AH726" s="103">
        <v>0</v>
      </c>
      <c r="AI726" s="103">
        <v>0</v>
      </c>
      <c r="AJ726" s="107"/>
      <c r="AK726" s="107"/>
      <c r="AL726" s="107"/>
      <c r="AM726" s="104">
        <f>AG726*'1. Standard_Cost'!B334+'Incremental_Cost Year 2021'!AH733*'1. Standard_Cost'!C334+'Incremental_Cost Year 2021'!AI733*'1. Standard_Cost'!D334+'Incremental_Cost Year 2021'!AJ733+'Incremental_Cost Year 2021'!AL733+AK726</f>
        <v>0</v>
      </c>
      <c r="AN726" s="104">
        <f>AM726*'1. Standard_Cost'!C338</f>
        <v>0</v>
      </c>
      <c r="AO726" s="107"/>
      <c r="AQ726" s="104">
        <f t="shared" si="1367"/>
        <v>0</v>
      </c>
      <c r="AR726" s="104">
        <f t="shared" si="1368"/>
        <v>0</v>
      </c>
      <c r="AS726" s="104">
        <f t="shared" si="1369"/>
        <v>0</v>
      </c>
      <c r="AT726" s="104">
        <f t="shared" ref="AT726:AT728" si="1373">SUM(AQ726,AR726,AS726)</f>
        <v>0</v>
      </c>
      <c r="AU726" s="108">
        <f t="shared" si="1370"/>
        <v>0</v>
      </c>
      <c r="AV726" s="108">
        <v>0</v>
      </c>
      <c r="AW726" s="108"/>
      <c r="AX726" s="108"/>
      <c r="AY726" s="108"/>
      <c r="AZ726" s="108"/>
      <c r="BA726" s="109">
        <f t="shared" si="1371"/>
        <v>0</v>
      </c>
    </row>
    <row r="727" spans="1:53" ht="14.1" customHeight="1" outlineLevel="2" x14ac:dyDescent="0.2">
      <c r="A727" s="68"/>
      <c r="B727" s="94"/>
      <c r="C727" s="95"/>
      <c r="D727" s="110"/>
      <c r="E727" s="110"/>
      <c r="F727" s="110"/>
      <c r="G727" s="111"/>
      <c r="H727" s="99" t="s">
        <v>51</v>
      </c>
      <c r="I727" s="100"/>
      <c r="J727" s="101"/>
      <c r="K727" s="101"/>
      <c r="L727" s="102" t="str">
        <f>IF(I727&lt;&gt;0,((VLOOKUP(I727,'1. Standard_Cost'!$B$4:$D$8,2)+VLOOKUP(I727,'1. Standard_Cost'!$B$4:$D$8,3))*J727*K727),"0")</f>
        <v>0</v>
      </c>
      <c r="M727" s="102">
        <f>L727*'1. Standard_Cost'!F314</f>
        <v>0</v>
      </c>
      <c r="N727" s="103"/>
      <c r="O727" s="103"/>
      <c r="P727" s="103"/>
      <c r="Q727" s="103"/>
      <c r="R727" s="104">
        <f>+N727*P727*'1. Standard_Cost'!$B$12</f>
        <v>0</v>
      </c>
      <c r="S727" s="104">
        <f>+N727*O727*P727*'1. Standard_Cost'!$C$12</f>
        <v>0</v>
      </c>
      <c r="T727" s="104">
        <f>+N727*P727*Q727*'1. Standard_Cost'!$D$12</f>
        <v>0</v>
      </c>
      <c r="U727" s="104">
        <f>+N727*O727*'1. Standard_Cost'!$E$12</f>
        <v>0</v>
      </c>
      <c r="V727" s="103"/>
      <c r="W727" s="103"/>
      <c r="X727" s="103"/>
      <c r="Y727" s="104">
        <f>+V727*((X727*'1. Standard_Cost'!$B$16)+(W727*X727*'1. Standard_Cost'!$C$16))</f>
        <v>0</v>
      </c>
      <c r="Z727" s="103"/>
      <c r="AA727" s="103"/>
      <c r="AB727" s="104">
        <f>+Z727*'1. Standard_Cost'!$B$20+AA727*'1. Standard_Cost'!$C$20</f>
        <v>0</v>
      </c>
      <c r="AC727" s="105"/>
      <c r="AD727" s="106"/>
      <c r="AE727" s="104">
        <f>SUM(AD727,AC727,AB727,Y727,U727,T727,S727,R727)*'1. Standard_Cost'!B338</f>
        <v>0</v>
      </c>
      <c r="AF727" s="104">
        <f t="shared" si="1372"/>
        <v>0</v>
      </c>
      <c r="AG727" s="103"/>
      <c r="AH727" s="103"/>
      <c r="AI727" s="103"/>
      <c r="AJ727" s="107"/>
      <c r="AK727" s="107"/>
      <c r="AL727" s="107"/>
      <c r="AM727" s="104">
        <f>AG727*'1. Standard_Cost'!B334+'Incremental_Cost Year 2021'!AH734*'1. Standard_Cost'!C334+'Incremental_Cost Year 2021'!AI734*'1. Standard_Cost'!D334+'Incremental_Cost Year 2021'!AJ734+'Incremental_Cost Year 2021'!AL734+AK727</f>
        <v>0</v>
      </c>
      <c r="AN727" s="104">
        <f>AM727*'1. Standard_Cost'!C338</f>
        <v>0</v>
      </c>
      <c r="AO727" s="107"/>
      <c r="AQ727" s="104">
        <f t="shared" si="1367"/>
        <v>0</v>
      </c>
      <c r="AR727" s="104">
        <f t="shared" si="1368"/>
        <v>0</v>
      </c>
      <c r="AS727" s="104">
        <f t="shared" si="1369"/>
        <v>0</v>
      </c>
      <c r="AT727" s="104">
        <f t="shared" si="1373"/>
        <v>0</v>
      </c>
      <c r="AU727" s="108">
        <f t="shared" si="1370"/>
        <v>0</v>
      </c>
      <c r="AV727" s="108"/>
      <c r="AW727" s="108"/>
      <c r="AX727" s="108"/>
      <c r="AY727" s="108"/>
      <c r="AZ727" s="108"/>
      <c r="BA727" s="109">
        <f t="shared" si="1371"/>
        <v>0</v>
      </c>
    </row>
    <row r="728" spans="1:53" ht="14.1" customHeight="1" outlineLevel="2" x14ac:dyDescent="0.2">
      <c r="A728" s="68"/>
      <c r="B728" s="94"/>
      <c r="C728" s="95"/>
      <c r="D728" s="110"/>
      <c r="E728" s="110"/>
      <c r="F728" s="110"/>
      <c r="G728" s="111"/>
      <c r="H728" s="112" t="s">
        <v>179</v>
      </c>
      <c r="I728" s="100"/>
      <c r="J728" s="101"/>
      <c r="K728" s="101"/>
      <c r="L728" s="102" t="str">
        <f>IF(I728&lt;&gt;0,((VLOOKUP(I728,'1. Standard_Cost'!$B$4:$D$8,2)+VLOOKUP(I728,'1. Standard_Cost'!$B$4:$D$8,3))*J728*K728),"0")</f>
        <v>0</v>
      </c>
      <c r="M728" s="102">
        <f>L728*'1. Standard_Cost'!F314</f>
        <v>0</v>
      </c>
      <c r="N728" s="103"/>
      <c r="O728" s="103"/>
      <c r="P728" s="103"/>
      <c r="Q728" s="103"/>
      <c r="R728" s="104">
        <f>+N728*P728*'1. Standard_Cost'!$B$12</f>
        <v>0</v>
      </c>
      <c r="S728" s="104">
        <f>+N728*O728*P728*'1. Standard_Cost'!$C$12</f>
        <v>0</v>
      </c>
      <c r="T728" s="104">
        <f>+N728*P728*Q728*'1. Standard_Cost'!$D$12</f>
        <v>0</v>
      </c>
      <c r="U728" s="104">
        <f>+N728*O728*'1. Standard_Cost'!$E$12</f>
        <v>0</v>
      </c>
      <c r="V728" s="103"/>
      <c r="W728" s="103"/>
      <c r="X728" s="103"/>
      <c r="Y728" s="104">
        <f>+V728*((X728*'1. Standard_Cost'!$B$16)+(W728*X728*'1. Standard_Cost'!$C$16))</f>
        <v>0</v>
      </c>
      <c r="Z728" s="103"/>
      <c r="AA728" s="103"/>
      <c r="AB728" s="104">
        <f>+Z728*'1. Standard_Cost'!$B$20+AA728*'1. Standard_Cost'!$C$20</f>
        <v>0</v>
      </c>
      <c r="AC728" s="105"/>
      <c r="AD728" s="106"/>
      <c r="AE728" s="104">
        <f>SUM(AD728,AC728,AB728,Y728,U728,T728,S728,R728)*'1. Standard_Cost'!B338</f>
        <v>0</v>
      </c>
      <c r="AF728" s="104">
        <f t="shared" si="1372"/>
        <v>0</v>
      </c>
      <c r="AG728" s="103"/>
      <c r="AH728" s="103"/>
      <c r="AI728" s="103"/>
      <c r="AJ728" s="107"/>
      <c r="AK728" s="107"/>
      <c r="AL728" s="107"/>
      <c r="AM728" s="104">
        <f>AG728*'1. Standard_Cost'!B334+'Incremental_Cost Year 2021'!AH735*'1. Standard_Cost'!C334+'Incremental_Cost Year 2021'!AI735*'1. Standard_Cost'!D334+'Incremental_Cost Year 2021'!AJ735+'Incremental_Cost Year 2021'!AL735+AK728</f>
        <v>0</v>
      </c>
      <c r="AN728" s="104">
        <f>AM728*'1. Standard_Cost'!C338</f>
        <v>0</v>
      </c>
      <c r="AO728" s="107"/>
      <c r="AQ728" s="104">
        <f t="shared" si="1367"/>
        <v>0</v>
      </c>
      <c r="AR728" s="104">
        <f t="shared" si="1368"/>
        <v>0</v>
      </c>
      <c r="AS728" s="104">
        <f t="shared" si="1369"/>
        <v>0</v>
      </c>
      <c r="AT728" s="104">
        <f t="shared" si="1373"/>
        <v>0</v>
      </c>
      <c r="AU728" s="108">
        <f t="shared" si="1370"/>
        <v>0</v>
      </c>
      <c r="AV728" s="108"/>
      <c r="AW728" s="108"/>
      <c r="AX728" s="108"/>
      <c r="AY728" s="108"/>
      <c r="AZ728" s="108"/>
      <c r="BA728" s="109">
        <f t="shared" si="1371"/>
        <v>0</v>
      </c>
    </row>
    <row r="729" spans="1:53" ht="24.6" customHeight="1" outlineLevel="1" x14ac:dyDescent="0.2">
      <c r="A729" s="68"/>
      <c r="B729" s="141"/>
      <c r="C729" s="95"/>
      <c r="D729" s="113" t="s">
        <v>48</v>
      </c>
      <c r="E729" s="113" t="s">
        <v>831</v>
      </c>
      <c r="F729" s="114" t="s">
        <v>154</v>
      </c>
      <c r="G729" s="115" t="s">
        <v>155</v>
      </c>
      <c r="H729" s="122" t="s">
        <v>428</v>
      </c>
      <c r="I729" s="117"/>
      <c r="J729" s="117"/>
      <c r="K729" s="117"/>
      <c r="L729" s="118">
        <f>SUM(L725:L728)</f>
        <v>0</v>
      </c>
      <c r="M729" s="118">
        <f>SUM(M725:M728)</f>
        <v>0</v>
      </c>
      <c r="N729" s="117"/>
      <c r="O729" s="117"/>
      <c r="P729" s="117"/>
      <c r="Q729" s="117"/>
      <c r="R729" s="119">
        <f>SUM(R725:R728)</f>
        <v>0</v>
      </c>
      <c r="S729" s="119">
        <f>SUM(S725:S728)</f>
        <v>0</v>
      </c>
      <c r="T729" s="119">
        <f>SUM(T725:T728)</f>
        <v>0</v>
      </c>
      <c r="U729" s="119">
        <f>SUM(U725:U728)</f>
        <v>0</v>
      </c>
      <c r="V729" s="117"/>
      <c r="W729" s="117"/>
      <c r="X729" s="117"/>
      <c r="Y729" s="118">
        <f>SUM(Y725:Y728)</f>
        <v>0</v>
      </c>
      <c r="Z729" s="117"/>
      <c r="AA729" s="117"/>
      <c r="AB729" s="118">
        <f t="shared" ref="AB729:AF729" si="1374">SUM(AB725:AB728)</f>
        <v>0</v>
      </c>
      <c r="AC729" s="118">
        <f t="shared" si="1374"/>
        <v>0</v>
      </c>
      <c r="AD729" s="118">
        <f t="shared" si="1374"/>
        <v>0</v>
      </c>
      <c r="AE729" s="118">
        <f t="shared" si="1374"/>
        <v>0</v>
      </c>
      <c r="AF729" s="118">
        <f t="shared" si="1374"/>
        <v>0</v>
      </c>
      <c r="AG729" s="117"/>
      <c r="AH729" s="117"/>
      <c r="AI729" s="117"/>
      <c r="AJ729" s="119">
        <f>SUM(AJ725:AJ728)</f>
        <v>0</v>
      </c>
      <c r="AK729" s="119">
        <f t="shared" ref="AK729:AN729" si="1375">SUM(AK725:AK728)</f>
        <v>0</v>
      </c>
      <c r="AL729" s="119">
        <f t="shared" si="1375"/>
        <v>0</v>
      </c>
      <c r="AM729" s="119">
        <f t="shared" si="1375"/>
        <v>0</v>
      </c>
      <c r="AN729" s="119">
        <f t="shared" si="1375"/>
        <v>0</v>
      </c>
      <c r="AO729" s="116"/>
      <c r="AP729" s="120"/>
      <c r="AQ729" s="121">
        <f t="shared" ref="AQ729:BA729" si="1376">SUM(AQ725:AQ728)</f>
        <v>0</v>
      </c>
      <c r="AR729" s="121">
        <f t="shared" si="1376"/>
        <v>0</v>
      </c>
      <c r="AS729" s="121">
        <f t="shared" si="1376"/>
        <v>0</v>
      </c>
      <c r="AT729" s="121">
        <f t="shared" si="1376"/>
        <v>0</v>
      </c>
      <c r="AU729" s="121">
        <f t="shared" si="1376"/>
        <v>0</v>
      </c>
      <c r="AV729" s="121">
        <f t="shared" si="1376"/>
        <v>0</v>
      </c>
      <c r="AW729" s="121">
        <f t="shared" si="1376"/>
        <v>0</v>
      </c>
      <c r="AX729" s="121">
        <f t="shared" si="1376"/>
        <v>0</v>
      </c>
      <c r="AY729" s="121">
        <f t="shared" si="1376"/>
        <v>0</v>
      </c>
      <c r="AZ729" s="121">
        <f t="shared" si="1376"/>
        <v>0</v>
      </c>
      <c r="BA729" s="121">
        <f t="shared" si="1376"/>
        <v>0</v>
      </c>
    </row>
    <row r="730" spans="1:53" ht="14.1" customHeight="1" outlineLevel="2" x14ac:dyDescent="0.2">
      <c r="A730" s="68"/>
      <c r="B730" s="94"/>
      <c r="C730" s="250"/>
      <c r="D730" s="96"/>
      <c r="E730" s="96"/>
      <c r="F730" s="97"/>
      <c r="G730" s="98"/>
      <c r="H730" s="99" t="s">
        <v>49</v>
      </c>
      <c r="I730" s="100"/>
      <c r="J730" s="101"/>
      <c r="K730" s="101"/>
      <c r="L730" s="102" t="str">
        <f>IF(I730&lt;&gt;0,((VLOOKUP(I730,'1. Standard_Cost'!$B$4:$D$8,2)+VLOOKUP(I730,'1. Standard_Cost'!$B$4:$D$8,3))*J730*K730),"0")</f>
        <v>0</v>
      </c>
      <c r="M730" s="102">
        <f>L730*'1. Standard_Cost'!F329</f>
        <v>0</v>
      </c>
      <c r="N730" s="103"/>
      <c r="O730" s="103"/>
      <c r="P730" s="103"/>
      <c r="Q730" s="103"/>
      <c r="R730" s="104">
        <f>+N730*P730*'1. Standard_Cost'!$B$12</f>
        <v>0</v>
      </c>
      <c r="S730" s="104">
        <f>+N730*O730*P730*'1. Standard_Cost'!$C$12</f>
        <v>0</v>
      </c>
      <c r="T730" s="104">
        <f>+N730*P730*Q730*'1. Standard_Cost'!$D$12</f>
        <v>0</v>
      </c>
      <c r="U730" s="104">
        <f>+N730*O730*'1. Standard_Cost'!$E$12</f>
        <v>0</v>
      </c>
      <c r="V730" s="103"/>
      <c r="W730" s="103"/>
      <c r="X730" s="103"/>
      <c r="Y730" s="104">
        <f>+V730*((X730*'1. Standard_Cost'!$B$16)+(W730*X730*'1. Standard_Cost'!$C$16))</f>
        <v>0</v>
      </c>
      <c r="Z730" s="103"/>
      <c r="AA730" s="103"/>
      <c r="AB730" s="104">
        <f>+Z730*'1. Standard_Cost'!$B$20+AA730*'1. Standard_Cost'!$C$20</f>
        <v>0</v>
      </c>
      <c r="AC730" s="105"/>
      <c r="AD730" s="106"/>
      <c r="AE730" s="104">
        <f>SUM(AD730,AC730,AB730,Y730,U730,T730,S730,R730)*'1. Standard_Cost'!B353</f>
        <v>0</v>
      </c>
      <c r="AF730" s="104">
        <f>SUM(AD730,AE730)</f>
        <v>0</v>
      </c>
      <c r="AG730" s="103"/>
      <c r="AH730" s="103"/>
      <c r="AI730" s="103"/>
      <c r="AJ730" s="107"/>
      <c r="AK730" s="107"/>
      <c r="AL730" s="107"/>
      <c r="AM730" s="104">
        <f>AG730*'1. Standard_Cost'!B349+'Incremental_Cost Year 2021'!AH737*'1. Standard_Cost'!C349+'Incremental_Cost Year 2021'!AI737*'1. Standard_Cost'!D349+'Incremental_Cost Year 2021'!AJ737+'Incremental_Cost Year 2021'!AL737+AK730</f>
        <v>0</v>
      </c>
      <c r="AN730" s="104">
        <f>AM730*'1. Standard_Cost'!C353</f>
        <v>0</v>
      </c>
      <c r="AO730" s="107"/>
      <c r="AQ730" s="104">
        <f t="shared" ref="AQ730:AQ733" si="1377">L730+M730</f>
        <v>0</v>
      </c>
      <c r="AR730" s="104">
        <f t="shared" ref="AR730:AR733" si="1378">AF730</f>
        <v>0</v>
      </c>
      <c r="AS730" s="104">
        <f t="shared" ref="AS730:AS733" si="1379">AM730+AN730</f>
        <v>0</v>
      </c>
      <c r="AT730" s="104">
        <f>SUM(AQ730,AR730,AS730)</f>
        <v>0</v>
      </c>
      <c r="AU730" s="108">
        <f t="shared" ref="AU730:AU733" si="1380">AT730</f>
        <v>0</v>
      </c>
      <c r="AV730" s="108"/>
      <c r="AW730" s="108"/>
      <c r="AX730" s="108"/>
      <c r="AY730" s="108"/>
      <c r="AZ730" s="108"/>
      <c r="BA730" s="109">
        <f t="shared" ref="BA730:BA733" si="1381">SUM(AU730:AZ730)-AT730</f>
        <v>0</v>
      </c>
    </row>
    <row r="731" spans="1:53" ht="14.1" customHeight="1" outlineLevel="2" x14ac:dyDescent="0.2">
      <c r="A731" s="68"/>
      <c r="B731" s="94"/>
      <c r="C731" s="251"/>
      <c r="D731" s="110"/>
      <c r="E731" s="110"/>
      <c r="F731" s="110"/>
      <c r="G731" s="111"/>
      <c r="H731" s="99" t="s">
        <v>50</v>
      </c>
      <c r="I731" s="100"/>
      <c r="J731" s="101"/>
      <c r="K731" s="101"/>
      <c r="L731" s="102" t="str">
        <f>IF(I731&lt;&gt;0,((VLOOKUP(I731,'1. Standard_Cost'!$B$4:$D$8,2)+VLOOKUP(I731,'1. Standard_Cost'!$B$4:$D$8,3))*J731*K731),"0")</f>
        <v>0</v>
      </c>
      <c r="M731" s="102">
        <f>L731*'1. Standard_Cost'!F329</f>
        <v>0</v>
      </c>
      <c r="N731" s="103"/>
      <c r="O731" s="103"/>
      <c r="P731" s="103"/>
      <c r="Q731" s="103"/>
      <c r="R731" s="104">
        <f>+N731*P731*'1. Standard_Cost'!$B$12</f>
        <v>0</v>
      </c>
      <c r="S731" s="104">
        <f>+N731*O731*P731*'1. Standard_Cost'!$C$12</f>
        <v>0</v>
      </c>
      <c r="T731" s="104">
        <f>+N731*P731*Q731*'1. Standard_Cost'!$D$12</f>
        <v>0</v>
      </c>
      <c r="U731" s="104">
        <f>+N731*O731*'1. Standard_Cost'!$E$12</f>
        <v>0</v>
      </c>
      <c r="V731" s="103"/>
      <c r="W731" s="103"/>
      <c r="X731" s="103"/>
      <c r="Y731" s="104">
        <f>+V731*((X731*'1. Standard_Cost'!$B$16)+(W731*X731*'1. Standard_Cost'!$C$16))</f>
        <v>0</v>
      </c>
      <c r="Z731" s="103"/>
      <c r="AA731" s="103"/>
      <c r="AB731" s="104">
        <f>+Z731*'1. Standard_Cost'!$B$20+AA731*'1. Standard_Cost'!$C$20</f>
        <v>0</v>
      </c>
      <c r="AC731" s="105"/>
      <c r="AD731" s="106"/>
      <c r="AE731" s="104">
        <f>SUM(AD731,AC731,AB731,Y731,U731,T731,S731,R731)*'1. Standard_Cost'!B353</f>
        <v>0</v>
      </c>
      <c r="AF731" s="104">
        <f t="shared" ref="AF731:AF733" si="1382">SUM(AD731,AE731)</f>
        <v>0</v>
      </c>
      <c r="AG731" s="103"/>
      <c r="AH731" s="103">
        <v>0</v>
      </c>
      <c r="AI731" s="103">
        <v>0</v>
      </c>
      <c r="AJ731" s="107"/>
      <c r="AK731" s="107"/>
      <c r="AL731" s="107"/>
      <c r="AM731" s="104">
        <f>AG731*'1. Standard_Cost'!B349+'Incremental_Cost Year 2021'!AH738*'1. Standard_Cost'!C349+'Incremental_Cost Year 2021'!AI738*'1. Standard_Cost'!D349+'Incremental_Cost Year 2021'!AJ738+'Incremental_Cost Year 2021'!AL738+AK731</f>
        <v>0</v>
      </c>
      <c r="AN731" s="104">
        <f>AM731*'1. Standard_Cost'!C353</f>
        <v>0</v>
      </c>
      <c r="AO731" s="107"/>
      <c r="AQ731" s="104">
        <f t="shared" si="1377"/>
        <v>0</v>
      </c>
      <c r="AR731" s="104">
        <f t="shared" si="1378"/>
        <v>0</v>
      </c>
      <c r="AS731" s="104">
        <f t="shared" si="1379"/>
        <v>0</v>
      </c>
      <c r="AT731" s="104">
        <f t="shared" ref="AT731:AT733" si="1383">SUM(AQ731,AR731,AS731)</f>
        <v>0</v>
      </c>
      <c r="AU731" s="108">
        <f t="shared" si="1380"/>
        <v>0</v>
      </c>
      <c r="AV731" s="108">
        <v>0</v>
      </c>
      <c r="AW731" s="108"/>
      <c r="AX731" s="108"/>
      <c r="AY731" s="108"/>
      <c r="AZ731" s="108"/>
      <c r="BA731" s="109">
        <f t="shared" si="1381"/>
        <v>0</v>
      </c>
    </row>
    <row r="732" spans="1:53" ht="14.1" customHeight="1" outlineLevel="2" x14ac:dyDescent="0.2">
      <c r="A732" s="68"/>
      <c r="B732" s="94"/>
      <c r="C732" s="251"/>
      <c r="D732" s="110"/>
      <c r="E732" s="110"/>
      <c r="F732" s="110"/>
      <c r="G732" s="111"/>
      <c r="H732" s="99" t="s">
        <v>51</v>
      </c>
      <c r="I732" s="100"/>
      <c r="J732" s="101"/>
      <c r="K732" s="101"/>
      <c r="L732" s="102" t="str">
        <f>IF(I732&lt;&gt;0,((VLOOKUP(I732,'1. Standard_Cost'!$B$4:$D$8,2)+VLOOKUP(I732,'1. Standard_Cost'!$B$4:$D$8,3))*J732*K732),"0")</f>
        <v>0</v>
      </c>
      <c r="M732" s="102">
        <f>L732*'1. Standard_Cost'!F329</f>
        <v>0</v>
      </c>
      <c r="N732" s="103"/>
      <c r="O732" s="103"/>
      <c r="P732" s="103"/>
      <c r="Q732" s="103"/>
      <c r="R732" s="104">
        <f>+N732*P732*'1. Standard_Cost'!$B$12</f>
        <v>0</v>
      </c>
      <c r="S732" s="104">
        <f>+N732*O732*P732*'1. Standard_Cost'!$C$12</f>
        <v>0</v>
      </c>
      <c r="T732" s="104">
        <f>+N732*P732*Q732*'1. Standard_Cost'!$D$12</f>
        <v>0</v>
      </c>
      <c r="U732" s="104">
        <f>+N732*O732*'1. Standard_Cost'!$E$12</f>
        <v>0</v>
      </c>
      <c r="V732" s="103"/>
      <c r="W732" s="103"/>
      <c r="X732" s="103"/>
      <c r="Y732" s="104">
        <f>+V732*((X732*'1. Standard_Cost'!$B$16)+(W732*X732*'1. Standard_Cost'!$C$16))</f>
        <v>0</v>
      </c>
      <c r="Z732" s="103"/>
      <c r="AA732" s="103"/>
      <c r="AB732" s="104">
        <f>+Z732*'1. Standard_Cost'!$B$20+AA732*'1. Standard_Cost'!$C$20</f>
        <v>0</v>
      </c>
      <c r="AC732" s="105"/>
      <c r="AD732" s="106"/>
      <c r="AE732" s="104">
        <f>SUM(AD732,AC732,AB732,Y732,U732,T732,S732,R732)*'1. Standard_Cost'!B353</f>
        <v>0</v>
      </c>
      <c r="AF732" s="104">
        <f t="shared" si="1382"/>
        <v>0</v>
      </c>
      <c r="AG732" s="103"/>
      <c r="AH732" s="103"/>
      <c r="AI732" s="103"/>
      <c r="AJ732" s="107"/>
      <c r="AK732" s="107"/>
      <c r="AL732" s="107"/>
      <c r="AM732" s="104">
        <f>AG732*'1. Standard_Cost'!B349+'Incremental_Cost Year 2021'!AH739*'1. Standard_Cost'!C349+'Incremental_Cost Year 2021'!AI739*'1. Standard_Cost'!D349+'Incremental_Cost Year 2021'!AJ739+'Incremental_Cost Year 2021'!AL739+AK732</f>
        <v>0</v>
      </c>
      <c r="AN732" s="104">
        <f>AM732*'1. Standard_Cost'!C353</f>
        <v>0</v>
      </c>
      <c r="AO732" s="107"/>
      <c r="AQ732" s="104">
        <f t="shared" si="1377"/>
        <v>0</v>
      </c>
      <c r="AR732" s="104">
        <f t="shared" si="1378"/>
        <v>0</v>
      </c>
      <c r="AS732" s="104">
        <f t="shared" si="1379"/>
        <v>0</v>
      </c>
      <c r="AT732" s="104">
        <f t="shared" si="1383"/>
        <v>0</v>
      </c>
      <c r="AU732" s="108">
        <f t="shared" si="1380"/>
        <v>0</v>
      </c>
      <c r="AV732" s="108"/>
      <c r="AW732" s="108"/>
      <c r="AX732" s="108"/>
      <c r="AY732" s="108"/>
      <c r="AZ732" s="108"/>
      <c r="BA732" s="109">
        <f t="shared" si="1381"/>
        <v>0</v>
      </c>
    </row>
    <row r="733" spans="1:53" ht="14.1" customHeight="1" outlineLevel="2" x14ac:dyDescent="0.2">
      <c r="A733" s="68"/>
      <c r="B733" s="94"/>
      <c r="C733" s="251"/>
      <c r="D733" s="110"/>
      <c r="E733" s="110"/>
      <c r="F733" s="110"/>
      <c r="G733" s="111"/>
      <c r="H733" s="112" t="s">
        <v>179</v>
      </c>
      <c r="I733" s="100"/>
      <c r="J733" s="101"/>
      <c r="K733" s="101"/>
      <c r="L733" s="102" t="str">
        <f>IF(I733&lt;&gt;0,((VLOOKUP(I733,'1. Standard_Cost'!$B$4:$D$8,2)+VLOOKUP(I733,'1. Standard_Cost'!$B$4:$D$8,3))*J733*K733),"0")</f>
        <v>0</v>
      </c>
      <c r="M733" s="102">
        <f>L733*'1. Standard_Cost'!F329</f>
        <v>0</v>
      </c>
      <c r="N733" s="103"/>
      <c r="O733" s="103"/>
      <c r="P733" s="103"/>
      <c r="Q733" s="103"/>
      <c r="R733" s="104">
        <f>+N733*P733*'1. Standard_Cost'!$B$12</f>
        <v>0</v>
      </c>
      <c r="S733" s="104">
        <f>+N733*O733*P733*'1. Standard_Cost'!$C$12</f>
        <v>0</v>
      </c>
      <c r="T733" s="104">
        <f>+N733*P733*Q733*'1. Standard_Cost'!$D$12</f>
        <v>0</v>
      </c>
      <c r="U733" s="104">
        <f>+N733*O733*'1. Standard_Cost'!$E$12</f>
        <v>0</v>
      </c>
      <c r="V733" s="103"/>
      <c r="W733" s="103"/>
      <c r="X733" s="103"/>
      <c r="Y733" s="104">
        <f>+V733*((X733*'1. Standard_Cost'!$B$16)+(W733*X733*'1. Standard_Cost'!$C$16))</f>
        <v>0</v>
      </c>
      <c r="Z733" s="103"/>
      <c r="AA733" s="103"/>
      <c r="AB733" s="104">
        <f>+Z733*'1. Standard_Cost'!$B$20+AA733*'1. Standard_Cost'!$C$20</f>
        <v>0</v>
      </c>
      <c r="AC733" s="105"/>
      <c r="AD733" s="106"/>
      <c r="AE733" s="104">
        <f>SUM(AD733,AC733,AB733,Y733,U733,T733,S733,R733)*'1. Standard_Cost'!B353</f>
        <v>0</v>
      </c>
      <c r="AF733" s="104">
        <f t="shared" si="1382"/>
        <v>0</v>
      </c>
      <c r="AG733" s="103"/>
      <c r="AH733" s="103"/>
      <c r="AI733" s="103"/>
      <c r="AJ733" s="107"/>
      <c r="AK733" s="107"/>
      <c r="AL733" s="107"/>
      <c r="AM733" s="104">
        <f>AG733*'1. Standard_Cost'!B349+'Incremental_Cost Year 2021'!AH740*'1. Standard_Cost'!C349+'Incremental_Cost Year 2021'!AI740*'1. Standard_Cost'!D349+'Incremental_Cost Year 2021'!AJ740+'Incremental_Cost Year 2021'!AL740+AK733</f>
        <v>0</v>
      </c>
      <c r="AN733" s="104">
        <f>AM733*'1. Standard_Cost'!C353</f>
        <v>0</v>
      </c>
      <c r="AO733" s="107"/>
      <c r="AQ733" s="104">
        <f t="shared" si="1377"/>
        <v>0</v>
      </c>
      <c r="AR733" s="104">
        <f t="shared" si="1378"/>
        <v>0</v>
      </c>
      <c r="AS733" s="104">
        <f t="shared" si="1379"/>
        <v>0</v>
      </c>
      <c r="AT733" s="104">
        <f t="shared" si="1383"/>
        <v>0</v>
      </c>
      <c r="AU733" s="108">
        <f t="shared" si="1380"/>
        <v>0</v>
      </c>
      <c r="AV733" s="108"/>
      <c r="AW733" s="108"/>
      <c r="AX733" s="108"/>
      <c r="AY733" s="108"/>
      <c r="AZ733" s="108"/>
      <c r="BA733" s="109">
        <f t="shared" si="1381"/>
        <v>0</v>
      </c>
    </row>
    <row r="734" spans="1:53" ht="25.35" customHeight="1" outlineLevel="1" x14ac:dyDescent="0.2">
      <c r="A734" s="68"/>
      <c r="B734" s="94"/>
      <c r="C734" s="251"/>
      <c r="D734" s="113" t="s">
        <v>48</v>
      </c>
      <c r="E734" s="113" t="s">
        <v>832</v>
      </c>
      <c r="F734" s="114" t="s">
        <v>154</v>
      </c>
      <c r="G734" s="115" t="s">
        <v>155</v>
      </c>
      <c r="H734" s="140" t="s">
        <v>429</v>
      </c>
      <c r="I734" s="117"/>
      <c r="J734" s="117"/>
      <c r="K734" s="117"/>
      <c r="L734" s="118">
        <f>SUM(L730:L733)</f>
        <v>0</v>
      </c>
      <c r="M734" s="118">
        <f>SUM(M730:M733)</f>
        <v>0</v>
      </c>
      <c r="N734" s="117"/>
      <c r="O734" s="117"/>
      <c r="P734" s="117"/>
      <c r="Q734" s="117"/>
      <c r="R734" s="119">
        <f>SUM(R730:R733)</f>
        <v>0</v>
      </c>
      <c r="S734" s="119">
        <f>SUM(S730:S733)</f>
        <v>0</v>
      </c>
      <c r="T734" s="119">
        <f>SUM(T730:T733)</f>
        <v>0</v>
      </c>
      <c r="U734" s="119">
        <f>SUM(U730:U733)</f>
        <v>0</v>
      </c>
      <c r="V734" s="117"/>
      <c r="W734" s="117"/>
      <c r="X734" s="117"/>
      <c r="Y734" s="118">
        <f>SUM(Y730:Y733)</f>
        <v>0</v>
      </c>
      <c r="Z734" s="117"/>
      <c r="AA734" s="117"/>
      <c r="AB734" s="118">
        <f t="shared" ref="AB734:AF734" si="1384">SUM(AB730:AB733)</f>
        <v>0</v>
      </c>
      <c r="AC734" s="118">
        <f t="shared" si="1384"/>
        <v>0</v>
      </c>
      <c r="AD734" s="118">
        <f t="shared" si="1384"/>
        <v>0</v>
      </c>
      <c r="AE734" s="118">
        <f t="shared" si="1384"/>
        <v>0</v>
      </c>
      <c r="AF734" s="118">
        <f t="shared" si="1384"/>
        <v>0</v>
      </c>
      <c r="AG734" s="117"/>
      <c r="AH734" s="117"/>
      <c r="AI734" s="117"/>
      <c r="AJ734" s="119">
        <f>SUM(AJ730:AJ733)</f>
        <v>0</v>
      </c>
      <c r="AK734" s="119">
        <f t="shared" ref="AK734:AN734" si="1385">SUM(AK730:AK733)</f>
        <v>0</v>
      </c>
      <c r="AL734" s="119">
        <f t="shared" si="1385"/>
        <v>0</v>
      </c>
      <c r="AM734" s="119">
        <f t="shared" si="1385"/>
        <v>0</v>
      </c>
      <c r="AN734" s="119">
        <f t="shared" si="1385"/>
        <v>0</v>
      </c>
      <c r="AO734" s="116"/>
      <c r="AP734" s="120"/>
      <c r="AQ734" s="118">
        <f t="shared" ref="AQ734:BA734" si="1386">SUM(AQ730:AQ733)</f>
        <v>0</v>
      </c>
      <c r="AR734" s="118">
        <f t="shared" si="1386"/>
        <v>0</v>
      </c>
      <c r="AS734" s="118">
        <f t="shared" si="1386"/>
        <v>0</v>
      </c>
      <c r="AT734" s="118">
        <f t="shared" si="1386"/>
        <v>0</v>
      </c>
      <c r="AU734" s="118">
        <f t="shared" si="1386"/>
        <v>0</v>
      </c>
      <c r="AV734" s="118">
        <f t="shared" si="1386"/>
        <v>0</v>
      </c>
      <c r="AW734" s="118">
        <f t="shared" si="1386"/>
        <v>0</v>
      </c>
      <c r="AX734" s="118">
        <f t="shared" si="1386"/>
        <v>0</v>
      </c>
      <c r="AY734" s="118">
        <f t="shared" si="1386"/>
        <v>0</v>
      </c>
      <c r="AZ734" s="118">
        <f t="shared" si="1386"/>
        <v>0</v>
      </c>
      <c r="BA734" s="118">
        <f t="shared" si="1386"/>
        <v>0</v>
      </c>
    </row>
    <row r="735" spans="1:53" ht="14.1" customHeight="1" outlineLevel="2" x14ac:dyDescent="0.2">
      <c r="A735" s="68"/>
      <c r="B735" s="94"/>
      <c r="C735" s="251"/>
      <c r="D735" s="96"/>
      <c r="E735" s="96"/>
      <c r="F735" s="97"/>
      <c r="G735" s="98"/>
      <c r="H735" s="157" t="s">
        <v>525</v>
      </c>
      <c r="I735" s="100" t="s">
        <v>5</v>
      </c>
      <c r="J735" s="101">
        <v>3</v>
      </c>
      <c r="K735" s="101">
        <v>5</v>
      </c>
      <c r="L735" s="102">
        <f>IF(I735&lt;&gt;0,((VLOOKUP(I735,'1. Standard_Cost'!$B$4:$D$8,2)+VLOOKUP(I735,'1. Standard_Cost'!$B$4:$D$8,3))*J735*K735),"0")</f>
        <v>1051500</v>
      </c>
      <c r="M735" s="102">
        <f>L735*'1. Standard_Cost'!F4</f>
        <v>175600.5</v>
      </c>
      <c r="N735" s="103"/>
      <c r="O735" s="103"/>
      <c r="P735" s="103"/>
      <c r="Q735" s="103"/>
      <c r="R735" s="104">
        <f>+N735*P735*'1. Standard_Cost'!$B$12</f>
        <v>0</v>
      </c>
      <c r="S735" s="104">
        <f>+N735*O735*P735*'1. Standard_Cost'!$C$12</f>
        <v>0</v>
      </c>
      <c r="T735" s="104">
        <f>+N735*P735*Q735*'1. Standard_Cost'!$D$12</f>
        <v>0</v>
      </c>
      <c r="U735" s="104">
        <f>+N735*O735*'1. Standard_Cost'!$E$12</f>
        <v>0</v>
      </c>
      <c r="V735" s="103"/>
      <c r="W735" s="103"/>
      <c r="X735" s="103"/>
      <c r="Y735" s="104">
        <f>+V735*((X735*'1. Standard_Cost'!$B$16)+(W735*X735*'1. Standard_Cost'!$C$16))</f>
        <v>0</v>
      </c>
      <c r="Z735" s="103"/>
      <c r="AA735" s="103"/>
      <c r="AB735" s="104">
        <f>+Z735*'1. Standard_Cost'!$B$20+AA735*'1. Standard_Cost'!$C$20</f>
        <v>0</v>
      </c>
      <c r="AC735" s="105"/>
      <c r="AD735" s="106"/>
      <c r="AE735" s="104">
        <f>SUM(AD735,AC735,AB735,Y735,U735,T735,S735,R735)*'1. Standard_Cost'!B353</f>
        <v>0</v>
      </c>
      <c r="AF735" s="104">
        <f>SUM(AD735,AE735)</f>
        <v>0</v>
      </c>
      <c r="AG735" s="103"/>
      <c r="AH735" s="103"/>
      <c r="AI735" s="103"/>
      <c r="AJ735" s="107"/>
      <c r="AK735" s="107"/>
      <c r="AL735" s="107"/>
      <c r="AM735" s="104">
        <f>AG735*'1. Standard_Cost'!B349+'Incremental_Cost Year 2021'!AH742*'1. Standard_Cost'!C349+'Incremental_Cost Year 2021'!AI742*'1. Standard_Cost'!D349+'Incremental_Cost Year 2021'!AJ742+'Incremental_Cost Year 2021'!AL742+AK735</f>
        <v>0</v>
      </c>
      <c r="AN735" s="104">
        <f>AM735*'1. Standard_Cost'!C353</f>
        <v>0</v>
      </c>
      <c r="AO735" s="107"/>
      <c r="AQ735" s="104">
        <f t="shared" ref="AQ735:AQ738" si="1387">L735+M735</f>
        <v>1227100.5</v>
      </c>
      <c r="AR735" s="104">
        <f t="shared" ref="AR735:AR738" si="1388">AF735</f>
        <v>0</v>
      </c>
      <c r="AS735" s="104">
        <f t="shared" ref="AS735:AS738" si="1389">AM735+AN735</f>
        <v>0</v>
      </c>
      <c r="AT735" s="104">
        <f>SUM(AQ735,AR735,AS735)</f>
        <v>1227100.5</v>
      </c>
      <c r="AU735" s="108">
        <f t="shared" ref="AU735:AU738" si="1390">AT735</f>
        <v>1227100.5</v>
      </c>
      <c r="AV735" s="108"/>
      <c r="AW735" s="108"/>
      <c r="AX735" s="108"/>
      <c r="AY735" s="108"/>
      <c r="AZ735" s="108"/>
      <c r="BA735" s="109">
        <f t="shared" ref="BA735:BA738" si="1391">SUM(AU735:AZ735)-AT735</f>
        <v>0</v>
      </c>
    </row>
    <row r="736" spans="1:53" ht="14.1" customHeight="1" outlineLevel="2" x14ac:dyDescent="0.2">
      <c r="A736" s="68"/>
      <c r="B736" s="94"/>
      <c r="C736" s="251"/>
      <c r="D736" s="110"/>
      <c r="E736" s="110"/>
      <c r="F736" s="110"/>
      <c r="G736" s="111"/>
      <c r="H736" s="99" t="s">
        <v>50</v>
      </c>
      <c r="I736" s="100"/>
      <c r="J736" s="101"/>
      <c r="K736" s="101"/>
      <c r="L736" s="102" t="str">
        <f>IF(I736&lt;&gt;0,((VLOOKUP(I736,'1. Standard_Cost'!$B$4:$D$8,2)+VLOOKUP(I736,'1. Standard_Cost'!$B$4:$D$8,3))*J736*K736),"0")</f>
        <v>0</v>
      </c>
      <c r="M736" s="102">
        <f>L736*'1. Standard_Cost'!F329</f>
        <v>0</v>
      </c>
      <c r="N736" s="103"/>
      <c r="O736" s="103"/>
      <c r="P736" s="103"/>
      <c r="Q736" s="103"/>
      <c r="R736" s="104">
        <f>+N736*P736*'1. Standard_Cost'!$B$12</f>
        <v>0</v>
      </c>
      <c r="S736" s="104">
        <f>+N736*O736*P736*'1. Standard_Cost'!$C$12</f>
        <v>0</v>
      </c>
      <c r="T736" s="104">
        <f>+N736*P736*Q736*'1. Standard_Cost'!$D$12</f>
        <v>0</v>
      </c>
      <c r="U736" s="104">
        <f>+N736*O736*'1. Standard_Cost'!$E$12</f>
        <v>0</v>
      </c>
      <c r="V736" s="103"/>
      <c r="W736" s="103"/>
      <c r="X736" s="103"/>
      <c r="Y736" s="104">
        <f>+V736*((X736*'1. Standard_Cost'!$B$16)+(W736*X736*'1. Standard_Cost'!$C$16))</f>
        <v>0</v>
      </c>
      <c r="Z736" s="103"/>
      <c r="AA736" s="103"/>
      <c r="AB736" s="104">
        <f>+Z736*'1. Standard_Cost'!$B$20+AA736*'1. Standard_Cost'!$C$20</f>
        <v>0</v>
      </c>
      <c r="AC736" s="105"/>
      <c r="AD736" s="106"/>
      <c r="AE736" s="104">
        <f>SUM(AD736,AC736,AB736,Y736,U736,T736,S736,R736)*'1. Standard_Cost'!B353</f>
        <v>0</v>
      </c>
      <c r="AF736" s="104">
        <f t="shared" ref="AF736:AF738" si="1392">SUM(AD736,AE736)</f>
        <v>0</v>
      </c>
      <c r="AG736" s="103"/>
      <c r="AH736" s="103">
        <v>0</v>
      </c>
      <c r="AI736" s="103">
        <v>0</v>
      </c>
      <c r="AJ736" s="107"/>
      <c r="AK736" s="107"/>
      <c r="AL736" s="107"/>
      <c r="AM736" s="104">
        <f>AG736*'1. Standard_Cost'!B349+'Incremental_Cost Year 2021'!AH743*'1. Standard_Cost'!C349+'Incremental_Cost Year 2021'!AI743*'1. Standard_Cost'!D349+'Incremental_Cost Year 2021'!AJ743+'Incremental_Cost Year 2021'!AL743+AK736</f>
        <v>0</v>
      </c>
      <c r="AN736" s="104">
        <f>AM736*'1. Standard_Cost'!C353</f>
        <v>0</v>
      </c>
      <c r="AO736" s="107"/>
      <c r="AQ736" s="104">
        <f t="shared" si="1387"/>
        <v>0</v>
      </c>
      <c r="AR736" s="104">
        <f t="shared" si="1388"/>
        <v>0</v>
      </c>
      <c r="AS736" s="104">
        <f t="shared" si="1389"/>
        <v>0</v>
      </c>
      <c r="AT736" s="104">
        <f t="shared" ref="AT736:AT738" si="1393">SUM(AQ736,AR736,AS736)</f>
        <v>0</v>
      </c>
      <c r="AU736" s="108">
        <f t="shared" si="1390"/>
        <v>0</v>
      </c>
      <c r="AV736" s="108">
        <v>0</v>
      </c>
      <c r="AW736" s="108"/>
      <c r="AX736" s="108"/>
      <c r="AY736" s="108"/>
      <c r="AZ736" s="108"/>
      <c r="BA736" s="109">
        <f t="shared" si="1391"/>
        <v>0</v>
      </c>
    </row>
    <row r="737" spans="1:53" ht="14.1" customHeight="1" outlineLevel="2" x14ac:dyDescent="0.2">
      <c r="A737" s="68"/>
      <c r="B737" s="94"/>
      <c r="C737" s="251"/>
      <c r="D737" s="110"/>
      <c r="E737" s="110"/>
      <c r="F737" s="110"/>
      <c r="G737" s="111"/>
      <c r="H737" s="99" t="s">
        <v>51</v>
      </c>
      <c r="I737" s="100"/>
      <c r="J737" s="101"/>
      <c r="K737" s="101"/>
      <c r="L737" s="102" t="str">
        <f>IF(I737&lt;&gt;0,((VLOOKUP(I737,'1. Standard_Cost'!$B$4:$D$8,2)+VLOOKUP(I737,'1. Standard_Cost'!$B$4:$D$8,3))*J737*K737),"0")</f>
        <v>0</v>
      </c>
      <c r="M737" s="102">
        <f>L737*'1. Standard_Cost'!F329</f>
        <v>0</v>
      </c>
      <c r="N737" s="103"/>
      <c r="O737" s="103"/>
      <c r="P737" s="103"/>
      <c r="Q737" s="103"/>
      <c r="R737" s="104">
        <f>+N737*P737*'1. Standard_Cost'!$B$12</f>
        <v>0</v>
      </c>
      <c r="S737" s="104">
        <f>+N737*O737*P737*'1. Standard_Cost'!$C$12</f>
        <v>0</v>
      </c>
      <c r="T737" s="104">
        <f>+N737*P737*Q737*'1. Standard_Cost'!$D$12</f>
        <v>0</v>
      </c>
      <c r="U737" s="104">
        <f>+N737*O737*'1. Standard_Cost'!$E$12</f>
        <v>0</v>
      </c>
      <c r="V737" s="103"/>
      <c r="W737" s="103"/>
      <c r="X737" s="103"/>
      <c r="Y737" s="104">
        <f>+V737*((X737*'1. Standard_Cost'!$B$16)+(W737*X737*'1. Standard_Cost'!$C$16))</f>
        <v>0</v>
      </c>
      <c r="Z737" s="103"/>
      <c r="AA737" s="103"/>
      <c r="AB737" s="104">
        <f>+Z737*'1. Standard_Cost'!$B$20+AA737*'1. Standard_Cost'!$C$20</f>
        <v>0</v>
      </c>
      <c r="AC737" s="105"/>
      <c r="AD737" s="106"/>
      <c r="AE737" s="104">
        <f>SUM(AD737,AC737,AB737,Y737,U737,T737,S737,R737)*'1. Standard_Cost'!B353</f>
        <v>0</v>
      </c>
      <c r="AF737" s="104">
        <f t="shared" si="1392"/>
        <v>0</v>
      </c>
      <c r="AG737" s="103"/>
      <c r="AH737" s="103"/>
      <c r="AI737" s="103"/>
      <c r="AJ737" s="107"/>
      <c r="AK737" s="107"/>
      <c r="AL737" s="107"/>
      <c r="AM737" s="104">
        <f>AG737*'1. Standard_Cost'!B349+'Incremental_Cost Year 2021'!AH744*'1. Standard_Cost'!C349+'Incremental_Cost Year 2021'!AI744*'1. Standard_Cost'!D349+'Incremental_Cost Year 2021'!AJ744+'Incremental_Cost Year 2021'!AL744+AK737</f>
        <v>0</v>
      </c>
      <c r="AN737" s="104">
        <f>AM737*'1. Standard_Cost'!C353</f>
        <v>0</v>
      </c>
      <c r="AO737" s="107"/>
      <c r="AQ737" s="104">
        <f t="shared" si="1387"/>
        <v>0</v>
      </c>
      <c r="AR737" s="104">
        <f t="shared" si="1388"/>
        <v>0</v>
      </c>
      <c r="AS737" s="104">
        <f t="shared" si="1389"/>
        <v>0</v>
      </c>
      <c r="AT737" s="104">
        <f t="shared" si="1393"/>
        <v>0</v>
      </c>
      <c r="AU737" s="108">
        <f t="shared" si="1390"/>
        <v>0</v>
      </c>
      <c r="AV737" s="108"/>
      <c r="AW737" s="108"/>
      <c r="AX737" s="108"/>
      <c r="AY737" s="108"/>
      <c r="AZ737" s="108"/>
      <c r="BA737" s="109">
        <f t="shared" si="1391"/>
        <v>0</v>
      </c>
    </row>
    <row r="738" spans="1:53" ht="14.1" customHeight="1" outlineLevel="2" x14ac:dyDescent="0.2">
      <c r="A738" s="68"/>
      <c r="B738" s="94"/>
      <c r="C738" s="251"/>
      <c r="D738" s="110"/>
      <c r="E738" s="110"/>
      <c r="F738" s="110"/>
      <c r="G738" s="111"/>
      <c r="H738" s="112" t="s">
        <v>179</v>
      </c>
      <c r="I738" s="100"/>
      <c r="J738" s="101"/>
      <c r="K738" s="101"/>
      <c r="L738" s="102" t="str">
        <f>IF(I738&lt;&gt;0,((VLOOKUP(I738,'1. Standard_Cost'!$B$4:$D$8,2)+VLOOKUP(I738,'1. Standard_Cost'!$B$4:$D$8,3))*J738*K738),"0")</f>
        <v>0</v>
      </c>
      <c r="M738" s="102">
        <f>L738*'1. Standard_Cost'!F329</f>
        <v>0</v>
      </c>
      <c r="N738" s="103"/>
      <c r="O738" s="103"/>
      <c r="P738" s="103"/>
      <c r="Q738" s="103"/>
      <c r="R738" s="104">
        <f>+N738*P738*'1. Standard_Cost'!$B$12</f>
        <v>0</v>
      </c>
      <c r="S738" s="104">
        <f>+N738*O738*P738*'1. Standard_Cost'!$C$12</f>
        <v>0</v>
      </c>
      <c r="T738" s="104">
        <f>+N738*P738*Q738*'1. Standard_Cost'!$D$12</f>
        <v>0</v>
      </c>
      <c r="U738" s="104">
        <f>+N738*O738*'1. Standard_Cost'!$E$12</f>
        <v>0</v>
      </c>
      <c r="V738" s="103"/>
      <c r="W738" s="103"/>
      <c r="X738" s="103"/>
      <c r="Y738" s="104">
        <f>+V738*((X738*'1. Standard_Cost'!$B$16)+(W738*X738*'1. Standard_Cost'!$C$16))</f>
        <v>0</v>
      </c>
      <c r="Z738" s="103"/>
      <c r="AA738" s="103"/>
      <c r="AB738" s="104">
        <f>+Z738*'1. Standard_Cost'!$B$20+AA738*'1. Standard_Cost'!$C$20</f>
        <v>0</v>
      </c>
      <c r="AC738" s="105"/>
      <c r="AD738" s="106"/>
      <c r="AE738" s="104">
        <f>SUM(AD738,AC738,AB738,Y738,U738,T738,S738,R738)*'1. Standard_Cost'!B353</f>
        <v>0</v>
      </c>
      <c r="AF738" s="104">
        <f t="shared" si="1392"/>
        <v>0</v>
      </c>
      <c r="AG738" s="103"/>
      <c r="AH738" s="103"/>
      <c r="AI738" s="103"/>
      <c r="AJ738" s="107"/>
      <c r="AK738" s="107"/>
      <c r="AL738" s="107"/>
      <c r="AM738" s="104">
        <f>AG738*'1. Standard_Cost'!B349+'Incremental_Cost Year 2021'!AH745*'1. Standard_Cost'!C349+'Incremental_Cost Year 2021'!AI745*'1. Standard_Cost'!D349+'Incremental_Cost Year 2021'!AJ745+'Incremental_Cost Year 2021'!AL745+AK738</f>
        <v>0</v>
      </c>
      <c r="AN738" s="104">
        <f>AM738*'1. Standard_Cost'!C353</f>
        <v>0</v>
      </c>
      <c r="AO738" s="107"/>
      <c r="AQ738" s="104">
        <f t="shared" si="1387"/>
        <v>0</v>
      </c>
      <c r="AR738" s="104">
        <f t="shared" si="1388"/>
        <v>0</v>
      </c>
      <c r="AS738" s="104">
        <f t="shared" si="1389"/>
        <v>0</v>
      </c>
      <c r="AT738" s="104">
        <f t="shared" si="1393"/>
        <v>0</v>
      </c>
      <c r="AU738" s="108">
        <f t="shared" si="1390"/>
        <v>0</v>
      </c>
      <c r="AV738" s="108"/>
      <c r="AW738" s="108"/>
      <c r="AX738" s="108"/>
      <c r="AY738" s="108"/>
      <c r="AZ738" s="108"/>
      <c r="BA738" s="109">
        <f t="shared" si="1391"/>
        <v>0</v>
      </c>
    </row>
    <row r="739" spans="1:53" ht="25.7" customHeight="1" outlineLevel="1" x14ac:dyDescent="0.2">
      <c r="A739" s="68"/>
      <c r="B739" s="94"/>
      <c r="C739" s="251"/>
      <c r="D739" s="113" t="s">
        <v>48</v>
      </c>
      <c r="E739" s="113" t="s">
        <v>833</v>
      </c>
      <c r="F739" s="114" t="s">
        <v>154</v>
      </c>
      <c r="G739" s="115" t="s">
        <v>155</v>
      </c>
      <c r="H739" s="122" t="s">
        <v>430</v>
      </c>
      <c r="I739" s="117"/>
      <c r="J739" s="117"/>
      <c r="K739" s="117"/>
      <c r="L739" s="118">
        <f>SUM(L735:L738)</f>
        <v>1051500</v>
      </c>
      <c r="M739" s="118">
        <f>SUM(M735:M738)</f>
        <v>175600.5</v>
      </c>
      <c r="N739" s="117"/>
      <c r="O739" s="117"/>
      <c r="P739" s="117"/>
      <c r="Q739" s="117"/>
      <c r="R739" s="119">
        <f>SUM(R735:R738)</f>
        <v>0</v>
      </c>
      <c r="S739" s="119">
        <f>SUM(S735:S738)</f>
        <v>0</v>
      </c>
      <c r="T739" s="119">
        <f>SUM(T735:T738)</f>
        <v>0</v>
      </c>
      <c r="U739" s="119">
        <f>SUM(U735:U738)</f>
        <v>0</v>
      </c>
      <c r="V739" s="117"/>
      <c r="W739" s="117"/>
      <c r="X739" s="117"/>
      <c r="Y739" s="118">
        <f>SUM(Y735:Y738)</f>
        <v>0</v>
      </c>
      <c r="Z739" s="117"/>
      <c r="AA739" s="117"/>
      <c r="AB739" s="118">
        <f t="shared" ref="AB739:AF739" si="1394">SUM(AB735:AB738)</f>
        <v>0</v>
      </c>
      <c r="AC739" s="118">
        <f t="shared" si="1394"/>
        <v>0</v>
      </c>
      <c r="AD739" s="118">
        <f t="shared" si="1394"/>
        <v>0</v>
      </c>
      <c r="AE739" s="118">
        <f t="shared" si="1394"/>
        <v>0</v>
      </c>
      <c r="AF739" s="118">
        <f t="shared" si="1394"/>
        <v>0</v>
      </c>
      <c r="AG739" s="117"/>
      <c r="AH739" s="117"/>
      <c r="AI739" s="117"/>
      <c r="AJ739" s="119">
        <f>SUM(AJ735:AJ738)</f>
        <v>0</v>
      </c>
      <c r="AK739" s="119">
        <f t="shared" ref="AK739:AN739" si="1395">SUM(AK735:AK738)</f>
        <v>0</v>
      </c>
      <c r="AL739" s="119">
        <f t="shared" si="1395"/>
        <v>0</v>
      </c>
      <c r="AM739" s="119">
        <f t="shared" si="1395"/>
        <v>0</v>
      </c>
      <c r="AN739" s="119">
        <f t="shared" si="1395"/>
        <v>0</v>
      </c>
      <c r="AO739" s="116"/>
      <c r="AP739" s="120"/>
      <c r="AQ739" s="121">
        <f t="shared" ref="AQ739:BA739" si="1396">SUM(AQ735:AQ738)</f>
        <v>1227100.5</v>
      </c>
      <c r="AR739" s="121">
        <f t="shared" si="1396"/>
        <v>0</v>
      </c>
      <c r="AS739" s="121">
        <f t="shared" si="1396"/>
        <v>0</v>
      </c>
      <c r="AT739" s="121">
        <f t="shared" si="1396"/>
        <v>1227100.5</v>
      </c>
      <c r="AU739" s="121">
        <f t="shared" si="1396"/>
        <v>1227100.5</v>
      </c>
      <c r="AV739" s="121">
        <f t="shared" si="1396"/>
        <v>0</v>
      </c>
      <c r="AW739" s="121">
        <f t="shared" si="1396"/>
        <v>0</v>
      </c>
      <c r="AX739" s="121">
        <f t="shared" si="1396"/>
        <v>0</v>
      </c>
      <c r="AY739" s="121">
        <f t="shared" si="1396"/>
        <v>0</v>
      </c>
      <c r="AZ739" s="121">
        <f t="shared" si="1396"/>
        <v>0</v>
      </c>
      <c r="BA739" s="121">
        <f t="shared" si="1396"/>
        <v>0</v>
      </c>
    </row>
    <row r="740" spans="1:53" ht="14.1" customHeight="1" outlineLevel="2" x14ac:dyDescent="0.2">
      <c r="A740" s="68"/>
      <c r="B740" s="94"/>
      <c r="C740" s="251"/>
      <c r="D740" s="96"/>
      <c r="E740" s="96"/>
      <c r="F740" s="97"/>
      <c r="G740" s="98"/>
      <c r="H740" s="99" t="s">
        <v>49</v>
      </c>
      <c r="I740" s="100"/>
      <c r="J740" s="101"/>
      <c r="K740" s="101"/>
      <c r="L740" s="102" t="str">
        <f>IF(I740&lt;&gt;0,((VLOOKUP(I740,'1. Standard_Cost'!$B$4:$D$8,2)+VLOOKUP(I740,'1. Standard_Cost'!$B$4:$D$8,3))*J740*K740),"0")</f>
        <v>0</v>
      </c>
      <c r="M740" s="102">
        <f>L740*'1. Standard_Cost'!F329</f>
        <v>0</v>
      </c>
      <c r="N740" s="103"/>
      <c r="O740" s="103"/>
      <c r="P740" s="103"/>
      <c r="Q740" s="103"/>
      <c r="R740" s="104">
        <f>+N740*P740*'1. Standard_Cost'!$B$12</f>
        <v>0</v>
      </c>
      <c r="S740" s="104">
        <f>+N740*O740*P740*'1. Standard_Cost'!$C$12</f>
        <v>0</v>
      </c>
      <c r="T740" s="104">
        <f>+N740*P740*Q740*'1. Standard_Cost'!$D$12</f>
        <v>0</v>
      </c>
      <c r="U740" s="104">
        <f>+N740*O740*'1. Standard_Cost'!$E$12</f>
        <v>0</v>
      </c>
      <c r="V740" s="103"/>
      <c r="W740" s="103"/>
      <c r="X740" s="103"/>
      <c r="Y740" s="104">
        <f>+V740*((X740*'1. Standard_Cost'!$B$16)+(W740*X740*'1. Standard_Cost'!$C$16))</f>
        <v>0</v>
      </c>
      <c r="Z740" s="103"/>
      <c r="AA740" s="103"/>
      <c r="AB740" s="104">
        <f>+Z740*'1. Standard_Cost'!$B$20+AA740*'1. Standard_Cost'!$C$20</f>
        <v>0</v>
      </c>
      <c r="AC740" s="105"/>
      <c r="AD740" s="106"/>
      <c r="AE740" s="104">
        <f>SUM(AD740,AC740,AB740,Y740,U740,T740,S740,R740)*'1. Standard_Cost'!B353</f>
        <v>0</v>
      </c>
      <c r="AF740" s="104">
        <f>SUM(AD740,AE740)</f>
        <v>0</v>
      </c>
      <c r="AG740" s="103"/>
      <c r="AH740" s="103"/>
      <c r="AI740" s="103"/>
      <c r="AJ740" s="107"/>
      <c r="AK740" s="107"/>
      <c r="AL740" s="107"/>
      <c r="AM740" s="104">
        <f>AG740*'1. Standard_Cost'!B349+'Incremental_Cost Year 2021'!AH747*'1. Standard_Cost'!C349+'Incremental_Cost Year 2021'!AI747*'1. Standard_Cost'!D349+'Incremental_Cost Year 2021'!AJ747+'Incremental_Cost Year 2021'!AL747+AK740</f>
        <v>0</v>
      </c>
      <c r="AN740" s="104">
        <f>AM740*'1. Standard_Cost'!C353</f>
        <v>0</v>
      </c>
      <c r="AO740" s="107"/>
      <c r="AQ740" s="104">
        <f t="shared" ref="AQ740:AQ743" si="1397">L740+M740</f>
        <v>0</v>
      </c>
      <c r="AR740" s="104">
        <f t="shared" ref="AR740:AR743" si="1398">AF740</f>
        <v>0</v>
      </c>
      <c r="AS740" s="104">
        <f t="shared" ref="AS740:AS743" si="1399">AM740+AN740</f>
        <v>0</v>
      </c>
      <c r="AT740" s="104">
        <f>SUM(AQ740,AR740,AS740)</f>
        <v>0</v>
      </c>
      <c r="AU740" s="108">
        <f t="shared" ref="AU740:AU743" si="1400">AT740</f>
        <v>0</v>
      </c>
      <c r="AV740" s="108"/>
      <c r="AW740" s="108"/>
      <c r="AX740" s="108"/>
      <c r="AY740" s="108"/>
      <c r="AZ740" s="108"/>
      <c r="BA740" s="109">
        <f t="shared" ref="BA740:BA743" si="1401">SUM(AU740:AZ740)-AT740</f>
        <v>0</v>
      </c>
    </row>
    <row r="741" spans="1:53" ht="14.1" customHeight="1" outlineLevel="2" x14ac:dyDescent="0.2">
      <c r="A741" s="68"/>
      <c r="B741" s="94"/>
      <c r="C741" s="251"/>
      <c r="D741" s="110"/>
      <c r="E741" s="110"/>
      <c r="F741" s="110"/>
      <c r="G741" s="111"/>
      <c r="H741" s="99" t="s">
        <v>50</v>
      </c>
      <c r="I741" s="100"/>
      <c r="J741" s="101"/>
      <c r="K741" s="101"/>
      <c r="L741" s="102" t="str">
        <f>IF(I741&lt;&gt;0,((VLOOKUP(I741,'1. Standard_Cost'!$B$4:$D$8,2)+VLOOKUP(I741,'1. Standard_Cost'!$B$4:$D$8,3))*J741*K741),"0")</f>
        <v>0</v>
      </c>
      <c r="M741" s="102">
        <f>L741*'1. Standard_Cost'!F329</f>
        <v>0</v>
      </c>
      <c r="N741" s="103"/>
      <c r="O741" s="103"/>
      <c r="P741" s="103"/>
      <c r="Q741" s="103"/>
      <c r="R741" s="104">
        <f>+N741*P741*'1. Standard_Cost'!$B$12</f>
        <v>0</v>
      </c>
      <c r="S741" s="104">
        <f>+N741*O741*P741*'1. Standard_Cost'!$C$12</f>
        <v>0</v>
      </c>
      <c r="T741" s="104">
        <f>+N741*P741*Q741*'1. Standard_Cost'!$D$12</f>
        <v>0</v>
      </c>
      <c r="U741" s="104">
        <f>+N741*O741*'1. Standard_Cost'!$E$12</f>
        <v>0</v>
      </c>
      <c r="V741" s="103"/>
      <c r="W741" s="103"/>
      <c r="X741" s="103"/>
      <c r="Y741" s="104">
        <f>+V741*((X741*'1. Standard_Cost'!$B$16)+(W741*X741*'1. Standard_Cost'!$C$16))</f>
        <v>0</v>
      </c>
      <c r="Z741" s="103"/>
      <c r="AA741" s="103"/>
      <c r="AB741" s="104">
        <f>+Z741*'1. Standard_Cost'!$B$20+AA741*'1. Standard_Cost'!$C$20</f>
        <v>0</v>
      </c>
      <c r="AC741" s="105"/>
      <c r="AD741" s="106"/>
      <c r="AE741" s="104">
        <f>SUM(AD741,AC741,AB741,Y741,U741,T741,S741,R741)*'1. Standard_Cost'!B353</f>
        <v>0</v>
      </c>
      <c r="AF741" s="104">
        <f t="shared" ref="AF741:AF743" si="1402">SUM(AD741,AE741)</f>
        <v>0</v>
      </c>
      <c r="AG741" s="103"/>
      <c r="AH741" s="103">
        <v>0</v>
      </c>
      <c r="AI741" s="103">
        <v>0</v>
      </c>
      <c r="AJ741" s="107"/>
      <c r="AK741" s="107"/>
      <c r="AL741" s="107"/>
      <c r="AM741" s="104">
        <f>AG741*'1. Standard_Cost'!B349+'Incremental_Cost Year 2021'!AH748*'1. Standard_Cost'!C349+'Incremental_Cost Year 2021'!AI748*'1. Standard_Cost'!D349+'Incremental_Cost Year 2021'!AJ748+'Incremental_Cost Year 2021'!AL748+AK741</f>
        <v>0</v>
      </c>
      <c r="AN741" s="104">
        <f>AM741*'1. Standard_Cost'!C353</f>
        <v>0</v>
      </c>
      <c r="AO741" s="107"/>
      <c r="AQ741" s="104">
        <f t="shared" si="1397"/>
        <v>0</v>
      </c>
      <c r="AR741" s="104">
        <f t="shared" si="1398"/>
        <v>0</v>
      </c>
      <c r="AS741" s="104">
        <f t="shared" si="1399"/>
        <v>0</v>
      </c>
      <c r="AT741" s="104">
        <f t="shared" ref="AT741:AT743" si="1403">SUM(AQ741,AR741,AS741)</f>
        <v>0</v>
      </c>
      <c r="AU741" s="108">
        <f t="shared" si="1400"/>
        <v>0</v>
      </c>
      <c r="AV741" s="108">
        <v>0</v>
      </c>
      <c r="AW741" s="108"/>
      <c r="AX741" s="108"/>
      <c r="AY741" s="108"/>
      <c r="AZ741" s="108"/>
      <c r="BA741" s="109">
        <f t="shared" si="1401"/>
        <v>0</v>
      </c>
    </row>
    <row r="742" spans="1:53" ht="14.1" customHeight="1" outlineLevel="2" x14ac:dyDescent="0.2">
      <c r="A742" s="68"/>
      <c r="B742" s="94"/>
      <c r="C742" s="251"/>
      <c r="D742" s="110"/>
      <c r="E742" s="110"/>
      <c r="F742" s="110"/>
      <c r="G742" s="111"/>
      <c r="H742" s="99" t="s">
        <v>51</v>
      </c>
      <c r="I742" s="100"/>
      <c r="J742" s="101"/>
      <c r="K742" s="101"/>
      <c r="L742" s="102" t="str">
        <f>IF(I742&lt;&gt;0,((VLOOKUP(I742,'1. Standard_Cost'!$B$4:$D$8,2)+VLOOKUP(I742,'1. Standard_Cost'!$B$4:$D$8,3))*J742*K742),"0")</f>
        <v>0</v>
      </c>
      <c r="M742" s="102">
        <f>L742*'1. Standard_Cost'!F329</f>
        <v>0</v>
      </c>
      <c r="N742" s="103"/>
      <c r="O742" s="103"/>
      <c r="P742" s="103"/>
      <c r="Q742" s="103"/>
      <c r="R742" s="104">
        <f>+N742*P742*'1. Standard_Cost'!$B$12</f>
        <v>0</v>
      </c>
      <c r="S742" s="104">
        <f>+N742*O742*P742*'1. Standard_Cost'!$C$12</f>
        <v>0</v>
      </c>
      <c r="T742" s="104">
        <f>+N742*P742*Q742*'1. Standard_Cost'!$D$12</f>
        <v>0</v>
      </c>
      <c r="U742" s="104">
        <f>+N742*O742*'1. Standard_Cost'!$E$12</f>
        <v>0</v>
      </c>
      <c r="V742" s="103"/>
      <c r="W742" s="103"/>
      <c r="X742" s="103"/>
      <c r="Y742" s="104">
        <f>+V742*((X742*'1. Standard_Cost'!$B$16)+(W742*X742*'1. Standard_Cost'!$C$16))</f>
        <v>0</v>
      </c>
      <c r="Z742" s="103"/>
      <c r="AA742" s="103"/>
      <c r="AB742" s="104">
        <f>+Z742*'1. Standard_Cost'!$B$20+AA742*'1. Standard_Cost'!$C$20</f>
        <v>0</v>
      </c>
      <c r="AC742" s="105"/>
      <c r="AD742" s="106"/>
      <c r="AE742" s="104">
        <f>SUM(AD742,AC742,AB742,Y742,U742,T742,S742,R742)*'1. Standard_Cost'!B353</f>
        <v>0</v>
      </c>
      <c r="AF742" s="104">
        <f t="shared" si="1402"/>
        <v>0</v>
      </c>
      <c r="AG742" s="103"/>
      <c r="AH742" s="103"/>
      <c r="AI742" s="103"/>
      <c r="AJ742" s="107"/>
      <c r="AK742" s="107"/>
      <c r="AL742" s="107"/>
      <c r="AM742" s="104">
        <f>AG742*'1. Standard_Cost'!B349+'Incremental_Cost Year 2021'!AH749*'1. Standard_Cost'!C349+'Incremental_Cost Year 2021'!AI749*'1. Standard_Cost'!D349+'Incremental_Cost Year 2021'!AJ749+'Incremental_Cost Year 2021'!AL749+AK742</f>
        <v>0</v>
      </c>
      <c r="AN742" s="104">
        <f>AM742*'1. Standard_Cost'!C353</f>
        <v>0</v>
      </c>
      <c r="AO742" s="107"/>
      <c r="AQ742" s="104">
        <f t="shared" si="1397"/>
        <v>0</v>
      </c>
      <c r="AR742" s="104">
        <f t="shared" si="1398"/>
        <v>0</v>
      </c>
      <c r="AS742" s="104">
        <f t="shared" si="1399"/>
        <v>0</v>
      </c>
      <c r="AT742" s="104">
        <f t="shared" si="1403"/>
        <v>0</v>
      </c>
      <c r="AU742" s="108">
        <f t="shared" si="1400"/>
        <v>0</v>
      </c>
      <c r="AV742" s="108"/>
      <c r="AW742" s="108"/>
      <c r="AX742" s="108"/>
      <c r="AY742" s="108"/>
      <c r="AZ742" s="108"/>
      <c r="BA742" s="109">
        <f t="shared" si="1401"/>
        <v>0</v>
      </c>
    </row>
    <row r="743" spans="1:53" ht="14.1" customHeight="1" outlineLevel="2" x14ac:dyDescent="0.2">
      <c r="A743" s="68"/>
      <c r="B743" s="94"/>
      <c r="C743" s="251"/>
      <c r="D743" s="110"/>
      <c r="E743" s="110"/>
      <c r="F743" s="110"/>
      <c r="G743" s="111"/>
      <c r="H743" s="112" t="s">
        <v>179</v>
      </c>
      <c r="I743" s="100"/>
      <c r="J743" s="101"/>
      <c r="K743" s="101"/>
      <c r="L743" s="102" t="str">
        <f>IF(I743&lt;&gt;0,((VLOOKUP(I743,'1. Standard_Cost'!$B$4:$D$8,2)+VLOOKUP(I743,'1. Standard_Cost'!$B$4:$D$8,3))*J743*K743),"0")</f>
        <v>0</v>
      </c>
      <c r="M743" s="102">
        <f>L743*'1. Standard_Cost'!F329</f>
        <v>0</v>
      </c>
      <c r="N743" s="103"/>
      <c r="O743" s="103"/>
      <c r="P743" s="103"/>
      <c r="Q743" s="103"/>
      <c r="R743" s="104">
        <f>+N743*P743*'1. Standard_Cost'!$B$12</f>
        <v>0</v>
      </c>
      <c r="S743" s="104">
        <f>+N743*O743*P743*'1. Standard_Cost'!$C$12</f>
        <v>0</v>
      </c>
      <c r="T743" s="104">
        <f>+N743*P743*Q743*'1. Standard_Cost'!$D$12</f>
        <v>0</v>
      </c>
      <c r="U743" s="104">
        <f>+N743*O743*'1. Standard_Cost'!$E$12</f>
        <v>0</v>
      </c>
      <c r="V743" s="103"/>
      <c r="W743" s="103"/>
      <c r="X743" s="103"/>
      <c r="Y743" s="104">
        <f>+V743*((X743*'1. Standard_Cost'!$B$16)+(W743*X743*'1. Standard_Cost'!$C$16))</f>
        <v>0</v>
      </c>
      <c r="Z743" s="103"/>
      <c r="AA743" s="103"/>
      <c r="AB743" s="104">
        <f>+Z743*'1. Standard_Cost'!$B$20+AA743*'1. Standard_Cost'!$C$20</f>
        <v>0</v>
      </c>
      <c r="AC743" s="105"/>
      <c r="AD743" s="106"/>
      <c r="AE743" s="104">
        <f>SUM(AD743,AC743,AB743,Y743,U743,T743,S743,R743)*'1. Standard_Cost'!B353</f>
        <v>0</v>
      </c>
      <c r="AF743" s="104">
        <f t="shared" si="1402"/>
        <v>0</v>
      </c>
      <c r="AG743" s="103"/>
      <c r="AH743" s="103"/>
      <c r="AI743" s="103"/>
      <c r="AJ743" s="107"/>
      <c r="AK743" s="107"/>
      <c r="AL743" s="107"/>
      <c r="AM743" s="104">
        <f>AG743*'1. Standard_Cost'!B349+'Incremental_Cost Year 2021'!AH750*'1. Standard_Cost'!C349+'Incremental_Cost Year 2021'!AI750*'1. Standard_Cost'!D349+'Incremental_Cost Year 2021'!AJ750+'Incremental_Cost Year 2021'!AL750+AK743</f>
        <v>0</v>
      </c>
      <c r="AN743" s="104">
        <f>AM743*'1. Standard_Cost'!C353</f>
        <v>0</v>
      </c>
      <c r="AO743" s="107"/>
      <c r="AQ743" s="104">
        <f t="shared" si="1397"/>
        <v>0</v>
      </c>
      <c r="AR743" s="104">
        <f t="shared" si="1398"/>
        <v>0</v>
      </c>
      <c r="AS743" s="104">
        <f t="shared" si="1399"/>
        <v>0</v>
      </c>
      <c r="AT743" s="104">
        <f t="shared" si="1403"/>
        <v>0</v>
      </c>
      <c r="AU743" s="108">
        <f t="shared" si="1400"/>
        <v>0</v>
      </c>
      <c r="AV743" s="108"/>
      <c r="AW743" s="108"/>
      <c r="AX743" s="108"/>
      <c r="AY743" s="108"/>
      <c r="AZ743" s="108"/>
      <c r="BA743" s="109">
        <f t="shared" si="1401"/>
        <v>0</v>
      </c>
    </row>
    <row r="744" spans="1:53" ht="24.6" customHeight="1" outlineLevel="1" x14ac:dyDescent="0.2">
      <c r="A744" s="68"/>
      <c r="B744" s="141"/>
      <c r="C744" s="251"/>
      <c r="D744" s="113" t="s">
        <v>48</v>
      </c>
      <c r="E744" s="113" t="s">
        <v>834</v>
      </c>
      <c r="F744" s="114" t="s">
        <v>154</v>
      </c>
      <c r="G744" s="115" t="s">
        <v>155</v>
      </c>
      <c r="H744" s="122" t="s">
        <v>431</v>
      </c>
      <c r="I744" s="117"/>
      <c r="J744" s="117"/>
      <c r="K744" s="117"/>
      <c r="L744" s="118">
        <f>SUM(L740:L743)</f>
        <v>0</v>
      </c>
      <c r="M744" s="118">
        <f>SUM(M740:M743)</f>
        <v>0</v>
      </c>
      <c r="N744" s="117"/>
      <c r="O744" s="117"/>
      <c r="P744" s="117"/>
      <c r="Q744" s="117"/>
      <c r="R744" s="119">
        <f>SUM(R740:R743)</f>
        <v>0</v>
      </c>
      <c r="S744" s="119">
        <f>SUM(S740:S743)</f>
        <v>0</v>
      </c>
      <c r="T744" s="119">
        <f>SUM(T740:T743)</f>
        <v>0</v>
      </c>
      <c r="U744" s="119">
        <f>SUM(U740:U743)</f>
        <v>0</v>
      </c>
      <c r="V744" s="117"/>
      <c r="W744" s="117"/>
      <c r="X744" s="117"/>
      <c r="Y744" s="118">
        <f>SUM(Y740:Y743)</f>
        <v>0</v>
      </c>
      <c r="Z744" s="117"/>
      <c r="AA744" s="117"/>
      <c r="AB744" s="118">
        <f t="shared" ref="AB744:AF744" si="1404">SUM(AB740:AB743)</f>
        <v>0</v>
      </c>
      <c r="AC744" s="118">
        <f t="shared" si="1404"/>
        <v>0</v>
      </c>
      <c r="AD744" s="118">
        <f t="shared" si="1404"/>
        <v>0</v>
      </c>
      <c r="AE744" s="118">
        <f t="shared" si="1404"/>
        <v>0</v>
      </c>
      <c r="AF744" s="118">
        <f t="shared" si="1404"/>
        <v>0</v>
      </c>
      <c r="AG744" s="117"/>
      <c r="AH744" s="117"/>
      <c r="AI744" s="117"/>
      <c r="AJ744" s="119">
        <f>SUM(AJ740:AJ743)</f>
        <v>0</v>
      </c>
      <c r="AK744" s="119">
        <f t="shared" ref="AK744:AN744" si="1405">SUM(AK740:AK743)</f>
        <v>0</v>
      </c>
      <c r="AL744" s="119">
        <f t="shared" si="1405"/>
        <v>0</v>
      </c>
      <c r="AM744" s="119">
        <f t="shared" si="1405"/>
        <v>0</v>
      </c>
      <c r="AN744" s="119">
        <f t="shared" si="1405"/>
        <v>0</v>
      </c>
      <c r="AO744" s="116"/>
      <c r="AP744" s="120"/>
      <c r="AQ744" s="121">
        <f t="shared" ref="AQ744:BA744" si="1406">SUM(AQ740:AQ743)</f>
        <v>0</v>
      </c>
      <c r="AR744" s="121">
        <f t="shared" si="1406"/>
        <v>0</v>
      </c>
      <c r="AS744" s="121">
        <f t="shared" si="1406"/>
        <v>0</v>
      </c>
      <c r="AT744" s="121">
        <f t="shared" si="1406"/>
        <v>0</v>
      </c>
      <c r="AU744" s="121">
        <f t="shared" si="1406"/>
        <v>0</v>
      </c>
      <c r="AV744" s="121">
        <f t="shared" si="1406"/>
        <v>0</v>
      </c>
      <c r="AW744" s="121">
        <f t="shared" si="1406"/>
        <v>0</v>
      </c>
      <c r="AX744" s="121">
        <f t="shared" si="1406"/>
        <v>0</v>
      </c>
      <c r="AY744" s="121">
        <f t="shared" si="1406"/>
        <v>0</v>
      </c>
      <c r="AZ744" s="121">
        <f t="shared" si="1406"/>
        <v>0</v>
      </c>
      <c r="BA744" s="121">
        <f t="shared" si="1406"/>
        <v>0</v>
      </c>
    </row>
    <row r="745" spans="1:53" ht="14.1" customHeight="1" outlineLevel="2" x14ac:dyDescent="0.2">
      <c r="A745" s="68"/>
      <c r="B745" s="94"/>
      <c r="C745" s="95"/>
      <c r="D745" s="96"/>
      <c r="E745" s="96"/>
      <c r="F745" s="97"/>
      <c r="G745" s="98"/>
      <c r="H745" s="99" t="s">
        <v>49</v>
      </c>
      <c r="I745" s="100"/>
      <c r="J745" s="101"/>
      <c r="K745" s="101"/>
      <c r="L745" s="102" t="str">
        <f>IF(I745&lt;&gt;0,((VLOOKUP(I745,'1. Standard_Cost'!$B$4:$D$8,2)+VLOOKUP(I745,'1. Standard_Cost'!$B$4:$D$8,3))*J745*K745),"0")</f>
        <v>0</v>
      </c>
      <c r="M745" s="102">
        <f>L745*'1. Standard_Cost'!F334</f>
        <v>0</v>
      </c>
      <c r="N745" s="103"/>
      <c r="O745" s="103"/>
      <c r="P745" s="103"/>
      <c r="Q745" s="103"/>
      <c r="R745" s="104">
        <f>+N745*P745*'1. Standard_Cost'!$B$12</f>
        <v>0</v>
      </c>
      <c r="S745" s="104">
        <f>+N745*O745*P745*'1. Standard_Cost'!$C$12</f>
        <v>0</v>
      </c>
      <c r="T745" s="104">
        <f>+N745*P745*Q745*'1. Standard_Cost'!$D$12</f>
        <v>0</v>
      </c>
      <c r="U745" s="104">
        <f>+N745*O745*'1. Standard_Cost'!$E$12</f>
        <v>0</v>
      </c>
      <c r="V745" s="103"/>
      <c r="W745" s="103"/>
      <c r="X745" s="103"/>
      <c r="Y745" s="104">
        <f>+V745*((X745*'1. Standard_Cost'!$B$16)+(W745*X745*'1. Standard_Cost'!$C$16))</f>
        <v>0</v>
      </c>
      <c r="Z745" s="103"/>
      <c r="AA745" s="103"/>
      <c r="AB745" s="104">
        <f>+Z745*'1. Standard_Cost'!$B$20+AA745*'1. Standard_Cost'!$C$20</f>
        <v>0</v>
      </c>
      <c r="AC745" s="105"/>
      <c r="AD745" s="106"/>
      <c r="AE745" s="104">
        <f>SUM(AD745,AC745,AB745,Y745,U745,T745,S745,R745)*'1. Standard_Cost'!B358</f>
        <v>0</v>
      </c>
      <c r="AF745" s="104">
        <f>SUM(AD745,AE745)</f>
        <v>0</v>
      </c>
      <c r="AG745" s="103"/>
      <c r="AH745" s="103"/>
      <c r="AI745" s="103"/>
      <c r="AJ745" s="107"/>
      <c r="AK745" s="107"/>
      <c r="AL745" s="107"/>
      <c r="AM745" s="104">
        <f>AG745*'1. Standard_Cost'!B354+'Incremental_Cost Year 2021'!AH752*'1. Standard_Cost'!C354+'Incremental_Cost Year 2021'!AI752*'1. Standard_Cost'!D354+'Incremental_Cost Year 2021'!AJ752+'Incremental_Cost Year 2021'!AL752+AK745</f>
        <v>0</v>
      </c>
      <c r="AN745" s="104">
        <f>AM745*'1. Standard_Cost'!C358</f>
        <v>0</v>
      </c>
      <c r="AO745" s="107"/>
      <c r="AQ745" s="104">
        <f t="shared" ref="AQ745:AQ748" si="1407">L745+M745</f>
        <v>0</v>
      </c>
      <c r="AR745" s="104">
        <f t="shared" ref="AR745:AR748" si="1408">AF745</f>
        <v>0</v>
      </c>
      <c r="AS745" s="104">
        <f t="shared" ref="AS745:AS748" si="1409">AM745+AN745</f>
        <v>0</v>
      </c>
      <c r="AT745" s="104">
        <f>SUM(AQ745,AR745,AS745)</f>
        <v>0</v>
      </c>
      <c r="AU745" s="108">
        <f t="shared" ref="AU745:AU748" si="1410">AT745</f>
        <v>0</v>
      </c>
      <c r="AV745" s="108"/>
      <c r="AW745" s="108"/>
      <c r="AX745" s="108"/>
      <c r="AY745" s="108"/>
      <c r="AZ745" s="108"/>
      <c r="BA745" s="109">
        <f t="shared" ref="BA745:BA748" si="1411">SUM(AU745:AZ745)-AT745</f>
        <v>0</v>
      </c>
    </row>
    <row r="746" spans="1:53" ht="14.1" customHeight="1" outlineLevel="2" x14ac:dyDescent="0.2">
      <c r="A746" s="68"/>
      <c r="B746" s="94"/>
      <c r="C746" s="95"/>
      <c r="D746" s="110"/>
      <c r="E746" s="110"/>
      <c r="F746" s="110"/>
      <c r="G746" s="111"/>
      <c r="H746" s="99" t="s">
        <v>50</v>
      </c>
      <c r="I746" s="100"/>
      <c r="J746" s="101"/>
      <c r="K746" s="101"/>
      <c r="L746" s="102" t="str">
        <f>IF(I746&lt;&gt;0,((VLOOKUP(I746,'1. Standard_Cost'!$B$4:$D$8,2)+VLOOKUP(I746,'1. Standard_Cost'!$B$4:$D$8,3))*J746*K746),"0")</f>
        <v>0</v>
      </c>
      <c r="M746" s="102">
        <f>L746*'1. Standard_Cost'!F334</f>
        <v>0</v>
      </c>
      <c r="N746" s="103"/>
      <c r="O746" s="103"/>
      <c r="P746" s="103"/>
      <c r="Q746" s="103"/>
      <c r="R746" s="104">
        <f>+N746*P746*'1. Standard_Cost'!$B$12</f>
        <v>0</v>
      </c>
      <c r="S746" s="104">
        <f>+N746*O746*P746*'1. Standard_Cost'!$C$12</f>
        <v>0</v>
      </c>
      <c r="T746" s="104">
        <f>+N746*P746*Q746*'1. Standard_Cost'!$D$12</f>
        <v>0</v>
      </c>
      <c r="U746" s="104">
        <f>+N746*O746*'1. Standard_Cost'!$E$12</f>
        <v>0</v>
      </c>
      <c r="V746" s="103"/>
      <c r="W746" s="103"/>
      <c r="X746" s="103"/>
      <c r="Y746" s="104">
        <f>+V746*((X746*'1. Standard_Cost'!$B$16)+(W746*X746*'1. Standard_Cost'!$C$16))</f>
        <v>0</v>
      </c>
      <c r="Z746" s="103"/>
      <c r="AA746" s="103"/>
      <c r="AB746" s="104">
        <f>+Z746*'1. Standard_Cost'!$B$20+AA746*'1. Standard_Cost'!$C$20</f>
        <v>0</v>
      </c>
      <c r="AC746" s="105"/>
      <c r="AD746" s="106"/>
      <c r="AE746" s="104">
        <f>SUM(AD746,AC746,AB746,Y746,U746,T746,S746,R746)*'1. Standard_Cost'!B358</f>
        <v>0</v>
      </c>
      <c r="AF746" s="104">
        <f t="shared" ref="AF746:AF748" si="1412">SUM(AD746,AE746)</f>
        <v>0</v>
      </c>
      <c r="AG746" s="103"/>
      <c r="AH746" s="103">
        <v>0</v>
      </c>
      <c r="AI746" s="103">
        <v>0</v>
      </c>
      <c r="AJ746" s="107"/>
      <c r="AK746" s="107"/>
      <c r="AL746" s="107"/>
      <c r="AM746" s="104">
        <f>AG746*'1. Standard_Cost'!B354+'Incremental_Cost Year 2021'!AH753*'1. Standard_Cost'!C354+'Incremental_Cost Year 2021'!AI753*'1. Standard_Cost'!D354+'Incremental_Cost Year 2021'!AJ753+'Incremental_Cost Year 2021'!AL753+AK746</f>
        <v>0</v>
      </c>
      <c r="AN746" s="104">
        <f>AM746*'1. Standard_Cost'!C358</f>
        <v>0</v>
      </c>
      <c r="AO746" s="107"/>
      <c r="AQ746" s="104">
        <f t="shared" si="1407"/>
        <v>0</v>
      </c>
      <c r="AR746" s="104">
        <f t="shared" si="1408"/>
        <v>0</v>
      </c>
      <c r="AS746" s="104">
        <f t="shared" si="1409"/>
        <v>0</v>
      </c>
      <c r="AT746" s="104">
        <f t="shared" ref="AT746:AT748" si="1413">SUM(AQ746,AR746,AS746)</f>
        <v>0</v>
      </c>
      <c r="AU746" s="108">
        <f t="shared" si="1410"/>
        <v>0</v>
      </c>
      <c r="AV746" s="108">
        <v>0</v>
      </c>
      <c r="AW746" s="108"/>
      <c r="AX746" s="108"/>
      <c r="AY746" s="108"/>
      <c r="AZ746" s="108"/>
      <c r="BA746" s="109">
        <f t="shared" si="1411"/>
        <v>0</v>
      </c>
    </row>
    <row r="747" spans="1:53" ht="14.1" customHeight="1" outlineLevel="2" x14ac:dyDescent="0.2">
      <c r="A747" s="68"/>
      <c r="B747" s="94"/>
      <c r="C747" s="95"/>
      <c r="D747" s="110"/>
      <c r="E747" s="110"/>
      <c r="F747" s="110"/>
      <c r="G747" s="111"/>
      <c r="H747" s="99" t="s">
        <v>51</v>
      </c>
      <c r="I747" s="100"/>
      <c r="J747" s="101"/>
      <c r="K747" s="101"/>
      <c r="L747" s="102" t="str">
        <f>IF(I747&lt;&gt;0,((VLOOKUP(I747,'1. Standard_Cost'!$B$4:$D$8,2)+VLOOKUP(I747,'1. Standard_Cost'!$B$4:$D$8,3))*J747*K747),"0")</f>
        <v>0</v>
      </c>
      <c r="M747" s="102">
        <f>L747*'1. Standard_Cost'!F334</f>
        <v>0</v>
      </c>
      <c r="N747" s="103"/>
      <c r="O747" s="103"/>
      <c r="P747" s="103"/>
      <c r="Q747" s="103"/>
      <c r="R747" s="104">
        <f>+N747*P747*'1. Standard_Cost'!$B$12</f>
        <v>0</v>
      </c>
      <c r="S747" s="104">
        <f>+N747*O747*P747*'1. Standard_Cost'!$C$12</f>
        <v>0</v>
      </c>
      <c r="T747" s="104">
        <f>+N747*P747*Q747*'1. Standard_Cost'!$D$12</f>
        <v>0</v>
      </c>
      <c r="U747" s="104">
        <f>+N747*O747*'1. Standard_Cost'!$E$12</f>
        <v>0</v>
      </c>
      <c r="V747" s="103"/>
      <c r="W747" s="103"/>
      <c r="X747" s="103"/>
      <c r="Y747" s="104">
        <f>+V747*((X747*'1. Standard_Cost'!$B$16)+(W747*X747*'1. Standard_Cost'!$C$16))</f>
        <v>0</v>
      </c>
      <c r="Z747" s="103"/>
      <c r="AA747" s="103"/>
      <c r="AB747" s="104">
        <f>+Z747*'1. Standard_Cost'!$B$20+AA747*'1. Standard_Cost'!$C$20</f>
        <v>0</v>
      </c>
      <c r="AC747" s="105"/>
      <c r="AD747" s="106"/>
      <c r="AE747" s="104">
        <f>SUM(AD747,AC747,AB747,Y747,U747,T747,S747,R747)*'1. Standard_Cost'!B358</f>
        <v>0</v>
      </c>
      <c r="AF747" s="104">
        <f t="shared" si="1412"/>
        <v>0</v>
      </c>
      <c r="AG747" s="103"/>
      <c r="AH747" s="103"/>
      <c r="AI747" s="103"/>
      <c r="AJ747" s="107"/>
      <c r="AK747" s="107"/>
      <c r="AL747" s="107"/>
      <c r="AM747" s="104">
        <f>AG747*'1. Standard_Cost'!B354+'Incremental_Cost Year 2021'!AH754*'1. Standard_Cost'!C354+'Incremental_Cost Year 2021'!AI754*'1. Standard_Cost'!D354+'Incremental_Cost Year 2021'!AJ754+'Incremental_Cost Year 2021'!AL754+AK747</f>
        <v>0</v>
      </c>
      <c r="AN747" s="104">
        <f>AM747*'1. Standard_Cost'!C358</f>
        <v>0</v>
      </c>
      <c r="AO747" s="107"/>
      <c r="AQ747" s="104">
        <f t="shared" si="1407"/>
        <v>0</v>
      </c>
      <c r="AR747" s="104">
        <f t="shared" si="1408"/>
        <v>0</v>
      </c>
      <c r="AS747" s="104">
        <f t="shared" si="1409"/>
        <v>0</v>
      </c>
      <c r="AT747" s="104">
        <f t="shared" si="1413"/>
        <v>0</v>
      </c>
      <c r="AU747" s="108">
        <f t="shared" si="1410"/>
        <v>0</v>
      </c>
      <c r="AV747" s="108"/>
      <c r="AW747" s="108"/>
      <c r="AX747" s="108"/>
      <c r="AY747" s="108"/>
      <c r="AZ747" s="108"/>
      <c r="BA747" s="109">
        <f t="shared" si="1411"/>
        <v>0</v>
      </c>
    </row>
    <row r="748" spans="1:53" ht="14.1" customHeight="1" outlineLevel="2" x14ac:dyDescent="0.2">
      <c r="A748" s="68"/>
      <c r="B748" s="94"/>
      <c r="C748" s="95"/>
      <c r="D748" s="110"/>
      <c r="E748" s="110"/>
      <c r="F748" s="110"/>
      <c r="G748" s="111"/>
      <c r="H748" s="112" t="s">
        <v>179</v>
      </c>
      <c r="I748" s="100"/>
      <c r="J748" s="101"/>
      <c r="K748" s="101"/>
      <c r="L748" s="102" t="str">
        <f>IF(I748&lt;&gt;0,((VLOOKUP(I748,'1. Standard_Cost'!$B$4:$D$8,2)+VLOOKUP(I748,'1. Standard_Cost'!$B$4:$D$8,3))*J748*K748),"0")</f>
        <v>0</v>
      </c>
      <c r="M748" s="102">
        <f>L748*'1. Standard_Cost'!F334</f>
        <v>0</v>
      </c>
      <c r="N748" s="103"/>
      <c r="O748" s="103"/>
      <c r="P748" s="103"/>
      <c r="Q748" s="103"/>
      <c r="R748" s="104">
        <f>+N748*P748*'1. Standard_Cost'!$B$12</f>
        <v>0</v>
      </c>
      <c r="S748" s="104">
        <f>+N748*O748*P748*'1. Standard_Cost'!$C$12</f>
        <v>0</v>
      </c>
      <c r="T748" s="104">
        <f>+N748*P748*Q748*'1. Standard_Cost'!$D$12</f>
        <v>0</v>
      </c>
      <c r="U748" s="104">
        <f>+N748*O748*'1. Standard_Cost'!$E$12</f>
        <v>0</v>
      </c>
      <c r="V748" s="103"/>
      <c r="W748" s="103"/>
      <c r="X748" s="103"/>
      <c r="Y748" s="104">
        <f>+V748*((X748*'1. Standard_Cost'!$B$16)+(W748*X748*'1. Standard_Cost'!$C$16))</f>
        <v>0</v>
      </c>
      <c r="Z748" s="103"/>
      <c r="AA748" s="103"/>
      <c r="AB748" s="104">
        <f>+Z748*'1. Standard_Cost'!$B$20+AA748*'1. Standard_Cost'!$C$20</f>
        <v>0</v>
      </c>
      <c r="AC748" s="105"/>
      <c r="AD748" s="106"/>
      <c r="AE748" s="104">
        <f>SUM(AD748,AC748,AB748,Y748,U748,T748,S748,R748)*'1. Standard_Cost'!B358</f>
        <v>0</v>
      </c>
      <c r="AF748" s="104">
        <f t="shared" si="1412"/>
        <v>0</v>
      </c>
      <c r="AG748" s="103"/>
      <c r="AH748" s="103"/>
      <c r="AI748" s="103"/>
      <c r="AJ748" s="107"/>
      <c r="AK748" s="107"/>
      <c r="AL748" s="107"/>
      <c r="AM748" s="104">
        <f>AG748*'1. Standard_Cost'!B354+'Incremental_Cost Year 2021'!AH755*'1. Standard_Cost'!C354+'Incremental_Cost Year 2021'!AI755*'1. Standard_Cost'!D354+'Incremental_Cost Year 2021'!AJ755+'Incremental_Cost Year 2021'!AL755+AK748</f>
        <v>0</v>
      </c>
      <c r="AN748" s="104">
        <f>AM748*'1. Standard_Cost'!C358</f>
        <v>0</v>
      </c>
      <c r="AO748" s="107"/>
      <c r="AQ748" s="104">
        <f t="shared" si="1407"/>
        <v>0</v>
      </c>
      <c r="AR748" s="104">
        <f t="shared" si="1408"/>
        <v>0</v>
      </c>
      <c r="AS748" s="104">
        <f t="shared" si="1409"/>
        <v>0</v>
      </c>
      <c r="AT748" s="104">
        <f t="shared" si="1413"/>
        <v>0</v>
      </c>
      <c r="AU748" s="108">
        <f t="shared" si="1410"/>
        <v>0</v>
      </c>
      <c r="AV748" s="108"/>
      <c r="AW748" s="108"/>
      <c r="AX748" s="108"/>
      <c r="AY748" s="108"/>
      <c r="AZ748" s="108"/>
      <c r="BA748" s="109">
        <f t="shared" si="1411"/>
        <v>0</v>
      </c>
    </row>
    <row r="749" spans="1:53" ht="24.6" customHeight="1" outlineLevel="1" x14ac:dyDescent="0.2">
      <c r="A749" s="68"/>
      <c r="B749" s="141"/>
      <c r="C749" s="95"/>
      <c r="D749" s="113" t="s">
        <v>48</v>
      </c>
      <c r="E749" s="113" t="s">
        <v>835</v>
      </c>
      <c r="F749" s="114" t="s">
        <v>154</v>
      </c>
      <c r="G749" s="115" t="s">
        <v>155</v>
      </c>
      <c r="H749" s="122" t="s">
        <v>432</v>
      </c>
      <c r="I749" s="117"/>
      <c r="J749" s="117"/>
      <c r="K749" s="117"/>
      <c r="L749" s="118">
        <f>SUM(L745:L748)</f>
        <v>0</v>
      </c>
      <c r="M749" s="118">
        <f>SUM(M745:M748)</f>
        <v>0</v>
      </c>
      <c r="N749" s="117"/>
      <c r="O749" s="117"/>
      <c r="P749" s="117"/>
      <c r="Q749" s="117"/>
      <c r="R749" s="119">
        <f>SUM(R745:R748)</f>
        <v>0</v>
      </c>
      <c r="S749" s="119">
        <f>SUM(S745:S748)</f>
        <v>0</v>
      </c>
      <c r="T749" s="119">
        <f>SUM(T745:T748)</f>
        <v>0</v>
      </c>
      <c r="U749" s="119">
        <f>SUM(U745:U748)</f>
        <v>0</v>
      </c>
      <c r="V749" s="117"/>
      <c r="W749" s="117"/>
      <c r="X749" s="117"/>
      <c r="Y749" s="118">
        <f>SUM(Y745:Y748)</f>
        <v>0</v>
      </c>
      <c r="Z749" s="117"/>
      <c r="AA749" s="117"/>
      <c r="AB749" s="118">
        <f t="shared" ref="AB749:AF749" si="1414">SUM(AB745:AB748)</f>
        <v>0</v>
      </c>
      <c r="AC749" s="118">
        <f t="shared" si="1414"/>
        <v>0</v>
      </c>
      <c r="AD749" s="118">
        <f t="shared" si="1414"/>
        <v>0</v>
      </c>
      <c r="AE749" s="118">
        <f t="shared" si="1414"/>
        <v>0</v>
      </c>
      <c r="AF749" s="118">
        <f t="shared" si="1414"/>
        <v>0</v>
      </c>
      <c r="AG749" s="117"/>
      <c r="AH749" s="117"/>
      <c r="AI749" s="117"/>
      <c r="AJ749" s="119">
        <f>SUM(AJ745:AJ748)</f>
        <v>0</v>
      </c>
      <c r="AK749" s="119">
        <f t="shared" ref="AK749:AN749" si="1415">SUM(AK745:AK748)</f>
        <v>0</v>
      </c>
      <c r="AL749" s="119">
        <f t="shared" si="1415"/>
        <v>0</v>
      </c>
      <c r="AM749" s="119">
        <f t="shared" si="1415"/>
        <v>0</v>
      </c>
      <c r="AN749" s="119">
        <f t="shared" si="1415"/>
        <v>0</v>
      </c>
      <c r="AO749" s="116"/>
      <c r="AP749" s="120"/>
      <c r="AQ749" s="121">
        <f t="shared" ref="AQ749:BA749" si="1416">SUM(AQ745:AQ748)</f>
        <v>0</v>
      </c>
      <c r="AR749" s="121">
        <f t="shared" si="1416"/>
        <v>0</v>
      </c>
      <c r="AS749" s="121">
        <f t="shared" si="1416"/>
        <v>0</v>
      </c>
      <c r="AT749" s="121">
        <f t="shared" si="1416"/>
        <v>0</v>
      </c>
      <c r="AU749" s="121">
        <f t="shared" si="1416"/>
        <v>0</v>
      </c>
      <c r="AV749" s="121">
        <f t="shared" si="1416"/>
        <v>0</v>
      </c>
      <c r="AW749" s="121">
        <f t="shared" si="1416"/>
        <v>0</v>
      </c>
      <c r="AX749" s="121">
        <f t="shared" si="1416"/>
        <v>0</v>
      </c>
      <c r="AY749" s="121">
        <f t="shared" si="1416"/>
        <v>0</v>
      </c>
      <c r="AZ749" s="121">
        <f t="shared" si="1416"/>
        <v>0</v>
      </c>
      <c r="BA749" s="121">
        <f t="shared" si="1416"/>
        <v>0</v>
      </c>
    </row>
    <row r="750" spans="1:53" ht="14.1" customHeight="1" outlineLevel="2" x14ac:dyDescent="0.2">
      <c r="A750" s="68"/>
      <c r="B750" s="94"/>
      <c r="C750" s="95"/>
      <c r="D750" s="96"/>
      <c r="E750" s="96"/>
      <c r="F750" s="97"/>
      <c r="G750" s="98"/>
      <c r="H750" s="99" t="s">
        <v>49</v>
      </c>
      <c r="I750" s="100"/>
      <c r="J750" s="101"/>
      <c r="K750" s="101"/>
      <c r="L750" s="102" t="str">
        <f>IF(I750&lt;&gt;0,((VLOOKUP(I750,'1. Standard_Cost'!$B$4:$D$8,2)+VLOOKUP(I750,'1. Standard_Cost'!$B$4:$D$8,3))*J750*K750),"0")</f>
        <v>0</v>
      </c>
      <c r="M750" s="102">
        <f>L750*'1. Standard_Cost'!F344</f>
        <v>0</v>
      </c>
      <c r="N750" s="103"/>
      <c r="O750" s="103"/>
      <c r="P750" s="103"/>
      <c r="Q750" s="103"/>
      <c r="R750" s="104">
        <f>+N750*P750*'1. Standard_Cost'!$B$12</f>
        <v>0</v>
      </c>
      <c r="S750" s="104">
        <f>+N750*O750*P750*'1. Standard_Cost'!$C$12</f>
        <v>0</v>
      </c>
      <c r="T750" s="104">
        <f>+N750*P750*Q750*'1. Standard_Cost'!$D$12</f>
        <v>0</v>
      </c>
      <c r="U750" s="104">
        <f>+N750*O750*'1. Standard_Cost'!$E$12</f>
        <v>0</v>
      </c>
      <c r="V750" s="103"/>
      <c r="W750" s="103"/>
      <c r="X750" s="103"/>
      <c r="Y750" s="104">
        <f>+V750*((X750*'1. Standard_Cost'!$B$16)+(W750*X750*'1. Standard_Cost'!$C$16))</f>
        <v>0</v>
      </c>
      <c r="Z750" s="103"/>
      <c r="AA750" s="103"/>
      <c r="AB750" s="104">
        <f>+Z750*'1. Standard_Cost'!$B$20+AA750*'1. Standard_Cost'!$C$20</f>
        <v>0</v>
      </c>
      <c r="AC750" s="105"/>
      <c r="AD750" s="106"/>
      <c r="AE750" s="104">
        <f>SUM(AD750,AC750,AB750,Y750,U750,T750,S750,R750)*'1. Standard_Cost'!B368</f>
        <v>0</v>
      </c>
      <c r="AF750" s="104">
        <f>SUM(AD750,AE750)</f>
        <v>0</v>
      </c>
      <c r="AG750" s="103"/>
      <c r="AH750" s="103"/>
      <c r="AI750" s="103"/>
      <c r="AJ750" s="107"/>
      <c r="AK750" s="107"/>
      <c r="AL750" s="107"/>
      <c r="AM750" s="104">
        <f>AG750*'1. Standard_Cost'!B364+'Incremental_Cost Year 2021'!AH757*'1. Standard_Cost'!C364+'Incremental_Cost Year 2021'!AI757*'1. Standard_Cost'!D364+'Incremental_Cost Year 2021'!AJ757+'Incremental_Cost Year 2021'!AL757+AK750</f>
        <v>0</v>
      </c>
      <c r="AN750" s="104">
        <f>AM750*'1. Standard_Cost'!C368</f>
        <v>0</v>
      </c>
      <c r="AO750" s="107"/>
      <c r="AQ750" s="104">
        <f t="shared" ref="AQ750:AQ753" si="1417">L750+M750</f>
        <v>0</v>
      </c>
      <c r="AR750" s="104">
        <f t="shared" ref="AR750:AR753" si="1418">AF750</f>
        <v>0</v>
      </c>
      <c r="AS750" s="104">
        <f t="shared" ref="AS750:AS753" si="1419">AM750+AN750</f>
        <v>0</v>
      </c>
      <c r="AT750" s="104">
        <f>SUM(AQ750,AR750,AS750)</f>
        <v>0</v>
      </c>
      <c r="AU750" s="108">
        <f t="shared" ref="AU750:AU753" si="1420">AT750</f>
        <v>0</v>
      </c>
      <c r="AV750" s="108"/>
      <c r="AW750" s="108"/>
      <c r="AX750" s="108"/>
      <c r="AY750" s="108"/>
      <c r="AZ750" s="108"/>
      <c r="BA750" s="109">
        <f t="shared" ref="BA750:BA753" si="1421">SUM(AU750:AZ750)-AT750</f>
        <v>0</v>
      </c>
    </row>
    <row r="751" spans="1:53" ht="14.1" customHeight="1" outlineLevel="2" x14ac:dyDescent="0.2">
      <c r="A751" s="68"/>
      <c r="B751" s="94"/>
      <c r="C751" s="95"/>
      <c r="D751" s="110"/>
      <c r="E751" s="110"/>
      <c r="F751" s="110"/>
      <c r="G751" s="111"/>
      <c r="H751" s="99" t="s">
        <v>50</v>
      </c>
      <c r="I751" s="100"/>
      <c r="J751" s="101"/>
      <c r="K751" s="101"/>
      <c r="L751" s="102" t="str">
        <f>IF(I751&lt;&gt;0,((VLOOKUP(I751,'1. Standard_Cost'!$B$4:$D$8,2)+VLOOKUP(I751,'1. Standard_Cost'!$B$4:$D$8,3))*J751*K751),"0")</f>
        <v>0</v>
      </c>
      <c r="M751" s="102">
        <f>L751*'1. Standard_Cost'!F344</f>
        <v>0</v>
      </c>
      <c r="N751" s="103"/>
      <c r="O751" s="103"/>
      <c r="P751" s="103"/>
      <c r="Q751" s="103"/>
      <c r="R751" s="104">
        <f>+N751*P751*'1. Standard_Cost'!$B$12</f>
        <v>0</v>
      </c>
      <c r="S751" s="104">
        <f>+N751*O751*P751*'1. Standard_Cost'!$C$12</f>
        <v>0</v>
      </c>
      <c r="T751" s="104">
        <f>+N751*P751*Q751*'1. Standard_Cost'!$D$12</f>
        <v>0</v>
      </c>
      <c r="U751" s="104">
        <f>+N751*O751*'1. Standard_Cost'!$E$12</f>
        <v>0</v>
      </c>
      <c r="V751" s="103"/>
      <c r="W751" s="103"/>
      <c r="X751" s="103"/>
      <c r="Y751" s="104">
        <f>+V751*((X751*'1. Standard_Cost'!$B$16)+(W751*X751*'1. Standard_Cost'!$C$16))</f>
        <v>0</v>
      </c>
      <c r="Z751" s="103"/>
      <c r="AA751" s="103"/>
      <c r="AB751" s="104">
        <f>+Z751*'1. Standard_Cost'!$B$20+AA751*'1. Standard_Cost'!$C$20</f>
        <v>0</v>
      </c>
      <c r="AC751" s="105"/>
      <c r="AD751" s="106"/>
      <c r="AE751" s="104">
        <f>SUM(AD751,AC751,AB751,Y751,U751,T751,S751,R751)*'1. Standard_Cost'!B368</f>
        <v>0</v>
      </c>
      <c r="AF751" s="104">
        <f t="shared" ref="AF751:AF753" si="1422">SUM(AD751,AE751)</f>
        <v>0</v>
      </c>
      <c r="AG751" s="103"/>
      <c r="AH751" s="103">
        <v>0</v>
      </c>
      <c r="AI751" s="103">
        <v>0</v>
      </c>
      <c r="AJ751" s="107"/>
      <c r="AK751" s="107"/>
      <c r="AL751" s="107"/>
      <c r="AM751" s="104">
        <f>AG751*'1. Standard_Cost'!B364+'Incremental_Cost Year 2021'!AH758*'1. Standard_Cost'!C364+'Incremental_Cost Year 2021'!AI758*'1. Standard_Cost'!D364+'Incremental_Cost Year 2021'!AJ758+'Incremental_Cost Year 2021'!AL758+AK751</f>
        <v>0</v>
      </c>
      <c r="AN751" s="104">
        <f>AM751*'1. Standard_Cost'!C368</f>
        <v>0</v>
      </c>
      <c r="AO751" s="107"/>
      <c r="AQ751" s="104">
        <f t="shared" si="1417"/>
        <v>0</v>
      </c>
      <c r="AR751" s="104">
        <f t="shared" si="1418"/>
        <v>0</v>
      </c>
      <c r="AS751" s="104">
        <f t="shared" si="1419"/>
        <v>0</v>
      </c>
      <c r="AT751" s="104">
        <f t="shared" ref="AT751:AT753" si="1423">SUM(AQ751,AR751,AS751)</f>
        <v>0</v>
      </c>
      <c r="AU751" s="108">
        <f t="shared" si="1420"/>
        <v>0</v>
      </c>
      <c r="AV751" s="108">
        <v>0</v>
      </c>
      <c r="AW751" s="108"/>
      <c r="AX751" s="108"/>
      <c r="AY751" s="108"/>
      <c r="AZ751" s="108"/>
      <c r="BA751" s="109">
        <f t="shared" si="1421"/>
        <v>0</v>
      </c>
    </row>
    <row r="752" spans="1:53" ht="14.1" customHeight="1" outlineLevel="2" x14ac:dyDescent="0.2">
      <c r="A752" s="68"/>
      <c r="B752" s="94"/>
      <c r="C752" s="95"/>
      <c r="D752" s="110"/>
      <c r="E752" s="110"/>
      <c r="F752" s="110"/>
      <c r="G752" s="111"/>
      <c r="H752" s="99" t="s">
        <v>51</v>
      </c>
      <c r="I752" s="100"/>
      <c r="J752" s="101"/>
      <c r="K752" s="101"/>
      <c r="L752" s="102" t="str">
        <f>IF(I752&lt;&gt;0,((VLOOKUP(I752,'1. Standard_Cost'!$B$4:$D$8,2)+VLOOKUP(I752,'1. Standard_Cost'!$B$4:$D$8,3))*J752*K752),"0")</f>
        <v>0</v>
      </c>
      <c r="M752" s="102">
        <f>L752*'1. Standard_Cost'!F344</f>
        <v>0</v>
      </c>
      <c r="N752" s="103"/>
      <c r="O752" s="103"/>
      <c r="P752" s="103"/>
      <c r="Q752" s="103"/>
      <c r="R752" s="104">
        <f>+N752*P752*'1. Standard_Cost'!$B$12</f>
        <v>0</v>
      </c>
      <c r="S752" s="104">
        <f>+N752*O752*P752*'1. Standard_Cost'!$C$12</f>
        <v>0</v>
      </c>
      <c r="T752" s="104">
        <f>+N752*P752*Q752*'1. Standard_Cost'!$D$12</f>
        <v>0</v>
      </c>
      <c r="U752" s="104">
        <f>+N752*O752*'1. Standard_Cost'!$E$12</f>
        <v>0</v>
      </c>
      <c r="V752" s="103"/>
      <c r="W752" s="103"/>
      <c r="X752" s="103"/>
      <c r="Y752" s="104">
        <f>+V752*((X752*'1. Standard_Cost'!$B$16)+(W752*X752*'1. Standard_Cost'!$C$16))</f>
        <v>0</v>
      </c>
      <c r="Z752" s="103"/>
      <c r="AA752" s="103"/>
      <c r="AB752" s="104">
        <f>+Z752*'1. Standard_Cost'!$B$20+AA752*'1. Standard_Cost'!$C$20</f>
        <v>0</v>
      </c>
      <c r="AC752" s="105"/>
      <c r="AD752" s="106"/>
      <c r="AE752" s="104">
        <f>SUM(AD752,AC752,AB752,Y752,U752,T752,S752,R752)*'1. Standard_Cost'!B368</f>
        <v>0</v>
      </c>
      <c r="AF752" s="104">
        <f t="shared" si="1422"/>
        <v>0</v>
      </c>
      <c r="AG752" s="103"/>
      <c r="AH752" s="103"/>
      <c r="AI752" s="103"/>
      <c r="AJ752" s="107"/>
      <c r="AK752" s="107"/>
      <c r="AL752" s="107"/>
      <c r="AM752" s="104">
        <f>AG752*'1. Standard_Cost'!B364+'Incremental_Cost Year 2021'!AH759*'1. Standard_Cost'!C364+'Incremental_Cost Year 2021'!AI759*'1. Standard_Cost'!D364+'Incremental_Cost Year 2021'!AJ759+'Incremental_Cost Year 2021'!AL759+AK752</f>
        <v>0</v>
      </c>
      <c r="AN752" s="104">
        <f>AM752*'1. Standard_Cost'!C368</f>
        <v>0</v>
      </c>
      <c r="AO752" s="107"/>
      <c r="AQ752" s="104">
        <f t="shared" si="1417"/>
        <v>0</v>
      </c>
      <c r="AR752" s="104">
        <f t="shared" si="1418"/>
        <v>0</v>
      </c>
      <c r="AS752" s="104">
        <f t="shared" si="1419"/>
        <v>0</v>
      </c>
      <c r="AT752" s="104">
        <f t="shared" si="1423"/>
        <v>0</v>
      </c>
      <c r="AU752" s="108">
        <f t="shared" si="1420"/>
        <v>0</v>
      </c>
      <c r="AV752" s="108"/>
      <c r="AW752" s="108"/>
      <c r="AX752" s="108"/>
      <c r="AY752" s="108"/>
      <c r="AZ752" s="108"/>
      <c r="BA752" s="109">
        <f t="shared" si="1421"/>
        <v>0</v>
      </c>
    </row>
    <row r="753" spans="1:53" ht="14.1" customHeight="1" outlineLevel="2" x14ac:dyDescent="0.2">
      <c r="A753" s="68"/>
      <c r="B753" s="94"/>
      <c r="C753" s="95"/>
      <c r="D753" s="110"/>
      <c r="E753" s="110"/>
      <c r="F753" s="110"/>
      <c r="G753" s="111"/>
      <c r="H753" s="112" t="s">
        <v>179</v>
      </c>
      <c r="I753" s="100"/>
      <c r="J753" s="101"/>
      <c r="K753" s="101"/>
      <c r="L753" s="102" t="str">
        <f>IF(I753&lt;&gt;0,((VLOOKUP(I753,'1. Standard_Cost'!$B$4:$D$8,2)+VLOOKUP(I753,'1. Standard_Cost'!$B$4:$D$8,3))*J753*K753),"0")</f>
        <v>0</v>
      </c>
      <c r="M753" s="102">
        <f>L753*'1. Standard_Cost'!F344</f>
        <v>0</v>
      </c>
      <c r="N753" s="103"/>
      <c r="O753" s="103"/>
      <c r="P753" s="103"/>
      <c r="Q753" s="103"/>
      <c r="R753" s="104">
        <f>+N753*P753*'1. Standard_Cost'!$B$12</f>
        <v>0</v>
      </c>
      <c r="S753" s="104">
        <f>+N753*O753*P753*'1. Standard_Cost'!$C$12</f>
        <v>0</v>
      </c>
      <c r="T753" s="104">
        <f>+N753*P753*Q753*'1. Standard_Cost'!$D$12</f>
        <v>0</v>
      </c>
      <c r="U753" s="104">
        <f>+N753*O753*'1. Standard_Cost'!$E$12</f>
        <v>0</v>
      </c>
      <c r="V753" s="103"/>
      <c r="W753" s="103"/>
      <c r="X753" s="103"/>
      <c r="Y753" s="104">
        <f>+V753*((X753*'1. Standard_Cost'!$B$16)+(W753*X753*'1. Standard_Cost'!$C$16))</f>
        <v>0</v>
      </c>
      <c r="Z753" s="103"/>
      <c r="AA753" s="103"/>
      <c r="AB753" s="104">
        <f>+Z753*'1. Standard_Cost'!$B$20+AA753*'1. Standard_Cost'!$C$20</f>
        <v>0</v>
      </c>
      <c r="AC753" s="105"/>
      <c r="AD753" s="106"/>
      <c r="AE753" s="104">
        <f>SUM(AD753,AC753,AB753,Y753,U753,T753,S753,R753)*'1. Standard_Cost'!B368</f>
        <v>0</v>
      </c>
      <c r="AF753" s="104">
        <f t="shared" si="1422"/>
        <v>0</v>
      </c>
      <c r="AG753" s="103"/>
      <c r="AH753" s="103"/>
      <c r="AI753" s="103"/>
      <c r="AJ753" s="107"/>
      <c r="AK753" s="107"/>
      <c r="AL753" s="107"/>
      <c r="AM753" s="104">
        <f>AG753*'1. Standard_Cost'!B364+'Incremental_Cost Year 2021'!AH760*'1. Standard_Cost'!C364+'Incremental_Cost Year 2021'!AI760*'1. Standard_Cost'!D364+'Incremental_Cost Year 2021'!AJ760+'Incremental_Cost Year 2021'!AL760+AK753</f>
        <v>0</v>
      </c>
      <c r="AN753" s="104">
        <f>AM753*'1. Standard_Cost'!C368</f>
        <v>0</v>
      </c>
      <c r="AO753" s="107"/>
      <c r="AQ753" s="104">
        <f t="shared" si="1417"/>
        <v>0</v>
      </c>
      <c r="AR753" s="104">
        <f t="shared" si="1418"/>
        <v>0</v>
      </c>
      <c r="AS753" s="104">
        <f t="shared" si="1419"/>
        <v>0</v>
      </c>
      <c r="AT753" s="104">
        <f t="shared" si="1423"/>
        <v>0</v>
      </c>
      <c r="AU753" s="108">
        <f t="shared" si="1420"/>
        <v>0</v>
      </c>
      <c r="AV753" s="108"/>
      <c r="AW753" s="108"/>
      <c r="AX753" s="108"/>
      <c r="AY753" s="108"/>
      <c r="AZ753" s="108"/>
      <c r="BA753" s="109">
        <f t="shared" si="1421"/>
        <v>0</v>
      </c>
    </row>
    <row r="754" spans="1:53" ht="25.7" customHeight="1" outlineLevel="1" x14ac:dyDescent="0.2">
      <c r="A754" s="68"/>
      <c r="B754" s="94"/>
      <c r="C754" s="95"/>
      <c r="D754" s="113" t="s">
        <v>48</v>
      </c>
      <c r="E754" s="113" t="s">
        <v>433</v>
      </c>
      <c r="F754" s="114" t="s">
        <v>154</v>
      </c>
      <c r="G754" s="115" t="s">
        <v>155</v>
      </c>
      <c r="H754" s="122" t="s">
        <v>434</v>
      </c>
      <c r="I754" s="117"/>
      <c r="J754" s="117"/>
      <c r="K754" s="117"/>
      <c r="L754" s="118">
        <f>SUM(L750:L753)</f>
        <v>0</v>
      </c>
      <c r="M754" s="118">
        <f>SUM(M750:M753)</f>
        <v>0</v>
      </c>
      <c r="N754" s="117"/>
      <c r="O754" s="117"/>
      <c r="P754" s="117"/>
      <c r="Q754" s="117"/>
      <c r="R754" s="119">
        <f>SUM(R750:R753)</f>
        <v>0</v>
      </c>
      <c r="S754" s="119">
        <f>SUM(S750:S753)</f>
        <v>0</v>
      </c>
      <c r="T754" s="119">
        <f>SUM(T750:T753)</f>
        <v>0</v>
      </c>
      <c r="U754" s="119">
        <f>SUM(U750:U753)</f>
        <v>0</v>
      </c>
      <c r="V754" s="117"/>
      <c r="W754" s="117"/>
      <c r="X754" s="117"/>
      <c r="Y754" s="118">
        <f>SUM(Y750:Y753)</f>
        <v>0</v>
      </c>
      <c r="Z754" s="117"/>
      <c r="AA754" s="117"/>
      <c r="AB754" s="118">
        <f t="shared" ref="AB754:AF754" si="1424">SUM(AB750:AB753)</f>
        <v>0</v>
      </c>
      <c r="AC754" s="118">
        <f t="shared" si="1424"/>
        <v>0</v>
      </c>
      <c r="AD754" s="118">
        <f t="shared" si="1424"/>
        <v>0</v>
      </c>
      <c r="AE754" s="118">
        <f t="shared" si="1424"/>
        <v>0</v>
      </c>
      <c r="AF754" s="118">
        <f t="shared" si="1424"/>
        <v>0</v>
      </c>
      <c r="AG754" s="117"/>
      <c r="AH754" s="117"/>
      <c r="AI754" s="117"/>
      <c r="AJ754" s="119">
        <f>SUM(AJ750:AJ753)</f>
        <v>0</v>
      </c>
      <c r="AK754" s="119">
        <f t="shared" ref="AK754:AN754" si="1425">SUM(AK750:AK753)</f>
        <v>0</v>
      </c>
      <c r="AL754" s="119">
        <f t="shared" si="1425"/>
        <v>0</v>
      </c>
      <c r="AM754" s="119">
        <f t="shared" si="1425"/>
        <v>0</v>
      </c>
      <c r="AN754" s="119">
        <f t="shared" si="1425"/>
        <v>0</v>
      </c>
      <c r="AO754" s="116"/>
      <c r="AP754" s="120"/>
      <c r="AQ754" s="121">
        <f t="shared" ref="AQ754:BA754" si="1426">SUM(AQ750:AQ753)</f>
        <v>0</v>
      </c>
      <c r="AR754" s="121">
        <f t="shared" si="1426"/>
        <v>0</v>
      </c>
      <c r="AS754" s="121">
        <f t="shared" si="1426"/>
        <v>0</v>
      </c>
      <c r="AT754" s="121">
        <f t="shared" si="1426"/>
        <v>0</v>
      </c>
      <c r="AU754" s="121">
        <f t="shared" si="1426"/>
        <v>0</v>
      </c>
      <c r="AV754" s="121">
        <f t="shared" si="1426"/>
        <v>0</v>
      </c>
      <c r="AW754" s="121">
        <f t="shared" si="1426"/>
        <v>0</v>
      </c>
      <c r="AX754" s="121">
        <f t="shared" si="1426"/>
        <v>0</v>
      </c>
      <c r="AY754" s="121">
        <f t="shared" si="1426"/>
        <v>0</v>
      </c>
      <c r="AZ754" s="121">
        <f t="shared" si="1426"/>
        <v>0</v>
      </c>
      <c r="BA754" s="121">
        <f t="shared" si="1426"/>
        <v>0</v>
      </c>
    </row>
    <row r="755" spans="1:53" ht="14.1" customHeight="1" outlineLevel="2" x14ac:dyDescent="0.2">
      <c r="A755" s="68"/>
      <c r="B755" s="94"/>
      <c r="C755" s="95"/>
      <c r="D755" s="96"/>
      <c r="E755" s="96"/>
      <c r="F755" s="97"/>
      <c r="G755" s="98"/>
      <c r="H755" s="99" t="s">
        <v>49</v>
      </c>
      <c r="I755" s="100"/>
      <c r="J755" s="101"/>
      <c r="K755" s="101"/>
      <c r="L755" s="102" t="str">
        <f>IF(I755&lt;&gt;0,((VLOOKUP(I755,'1. Standard_Cost'!$B$4:$D$8,2)+VLOOKUP(I755,'1. Standard_Cost'!$B$4:$D$8,3))*J755*K755),"0")</f>
        <v>0</v>
      </c>
      <c r="M755" s="102">
        <f>L755*'1. Standard_Cost'!F344</f>
        <v>0</v>
      </c>
      <c r="N755" s="103"/>
      <c r="O755" s="103"/>
      <c r="P755" s="103"/>
      <c r="Q755" s="103"/>
      <c r="R755" s="104">
        <f>+N755*P755*'1. Standard_Cost'!$B$12</f>
        <v>0</v>
      </c>
      <c r="S755" s="104">
        <f>+N755*O755*P755*'1. Standard_Cost'!$C$12</f>
        <v>0</v>
      </c>
      <c r="T755" s="104">
        <f>+N755*P755*Q755*'1. Standard_Cost'!$D$12</f>
        <v>0</v>
      </c>
      <c r="U755" s="104">
        <f>+N755*O755*'1. Standard_Cost'!$E$12</f>
        <v>0</v>
      </c>
      <c r="V755" s="103"/>
      <c r="W755" s="103"/>
      <c r="X755" s="103"/>
      <c r="Y755" s="104">
        <f>+V755*((X755*'1. Standard_Cost'!$B$16)+(W755*X755*'1. Standard_Cost'!$C$16))</f>
        <v>0</v>
      </c>
      <c r="Z755" s="103"/>
      <c r="AA755" s="103"/>
      <c r="AB755" s="104">
        <f>+Z755*'1. Standard_Cost'!$B$20+AA755*'1. Standard_Cost'!$C$20</f>
        <v>0</v>
      </c>
      <c r="AC755" s="105"/>
      <c r="AD755" s="106"/>
      <c r="AE755" s="104">
        <f>SUM(AD755,AC755,AB755,Y755,U755,T755,S755,R755)*'1. Standard_Cost'!B368</f>
        <v>0</v>
      </c>
      <c r="AF755" s="104">
        <f>SUM(AD755,AE755)</f>
        <v>0</v>
      </c>
      <c r="AG755" s="103"/>
      <c r="AH755" s="103"/>
      <c r="AI755" s="103"/>
      <c r="AJ755" s="107"/>
      <c r="AK755" s="107"/>
      <c r="AL755" s="107"/>
      <c r="AM755" s="104">
        <f>AG755*'1. Standard_Cost'!B364+'Incremental_Cost Year 2021'!AH762*'1. Standard_Cost'!C364+'Incremental_Cost Year 2021'!AI762*'1. Standard_Cost'!D364+'Incremental_Cost Year 2021'!AJ762+'Incremental_Cost Year 2021'!AL762+AK755</f>
        <v>0</v>
      </c>
      <c r="AN755" s="104">
        <f>AM755*'1. Standard_Cost'!C368</f>
        <v>0</v>
      </c>
      <c r="AO755" s="107"/>
      <c r="AQ755" s="104">
        <f t="shared" ref="AQ755:AQ758" si="1427">L755+M755</f>
        <v>0</v>
      </c>
      <c r="AR755" s="104">
        <f t="shared" ref="AR755:AR758" si="1428">AF755</f>
        <v>0</v>
      </c>
      <c r="AS755" s="104">
        <f t="shared" ref="AS755:AS758" si="1429">AM755+AN755</f>
        <v>0</v>
      </c>
      <c r="AT755" s="104">
        <f>SUM(AQ755,AR755,AS755)</f>
        <v>0</v>
      </c>
      <c r="AU755" s="108">
        <f t="shared" ref="AU755:AU758" si="1430">AT755</f>
        <v>0</v>
      </c>
      <c r="AV755" s="108"/>
      <c r="AW755" s="108"/>
      <c r="AX755" s="108"/>
      <c r="AY755" s="108"/>
      <c r="AZ755" s="108"/>
      <c r="BA755" s="109">
        <f t="shared" ref="BA755:BA758" si="1431">SUM(AU755:AZ755)-AT755</f>
        <v>0</v>
      </c>
    </row>
    <row r="756" spans="1:53" ht="14.1" customHeight="1" outlineLevel="2" x14ac:dyDescent="0.2">
      <c r="A756" s="68"/>
      <c r="B756" s="94"/>
      <c r="C756" s="95"/>
      <c r="D756" s="110"/>
      <c r="E756" s="110"/>
      <c r="F756" s="110"/>
      <c r="G756" s="111"/>
      <c r="H756" s="99" t="s">
        <v>50</v>
      </c>
      <c r="I756" s="100"/>
      <c r="J756" s="101"/>
      <c r="K756" s="101"/>
      <c r="L756" s="102" t="str">
        <f>IF(I756&lt;&gt;0,((VLOOKUP(I756,'1. Standard_Cost'!$B$4:$D$8,2)+VLOOKUP(I756,'1. Standard_Cost'!$B$4:$D$8,3))*J756*K756),"0")</f>
        <v>0</v>
      </c>
      <c r="M756" s="102">
        <f>L756*'1. Standard_Cost'!F344</f>
        <v>0</v>
      </c>
      <c r="N756" s="103"/>
      <c r="O756" s="103"/>
      <c r="P756" s="103"/>
      <c r="Q756" s="103"/>
      <c r="R756" s="104">
        <f>+N756*P756*'1. Standard_Cost'!$B$12</f>
        <v>0</v>
      </c>
      <c r="S756" s="104">
        <f>+N756*O756*P756*'1. Standard_Cost'!$C$12</f>
        <v>0</v>
      </c>
      <c r="T756" s="104">
        <f>+N756*P756*Q756*'1. Standard_Cost'!$D$12</f>
        <v>0</v>
      </c>
      <c r="U756" s="104">
        <f>+N756*O756*'1. Standard_Cost'!$E$12</f>
        <v>0</v>
      </c>
      <c r="V756" s="103"/>
      <c r="W756" s="103"/>
      <c r="X756" s="103"/>
      <c r="Y756" s="104">
        <f>+V756*((X756*'1. Standard_Cost'!$B$16)+(W756*X756*'1. Standard_Cost'!$C$16))</f>
        <v>0</v>
      </c>
      <c r="Z756" s="103"/>
      <c r="AA756" s="103"/>
      <c r="AB756" s="104">
        <f>+Z756*'1. Standard_Cost'!$B$20+AA756*'1. Standard_Cost'!$C$20</f>
        <v>0</v>
      </c>
      <c r="AC756" s="105"/>
      <c r="AD756" s="106"/>
      <c r="AE756" s="104">
        <f>SUM(AD756,AC756,AB756,Y756,U756,T756,S756,R756)*'1. Standard_Cost'!B368</f>
        <v>0</v>
      </c>
      <c r="AF756" s="104">
        <f t="shared" ref="AF756:AF758" si="1432">SUM(AD756,AE756)</f>
        <v>0</v>
      </c>
      <c r="AG756" s="103"/>
      <c r="AH756" s="103">
        <v>0</v>
      </c>
      <c r="AI756" s="103">
        <v>0</v>
      </c>
      <c r="AJ756" s="107"/>
      <c r="AK756" s="107"/>
      <c r="AL756" s="107"/>
      <c r="AM756" s="104">
        <f>AG756*'1. Standard_Cost'!B364+'Incremental_Cost Year 2021'!AH763*'1. Standard_Cost'!C364+'Incremental_Cost Year 2021'!AI763*'1. Standard_Cost'!D364+'Incremental_Cost Year 2021'!AJ763+'Incremental_Cost Year 2021'!AL763+AK756</f>
        <v>0</v>
      </c>
      <c r="AN756" s="104">
        <f>AM756*'1. Standard_Cost'!C368</f>
        <v>0</v>
      </c>
      <c r="AO756" s="107"/>
      <c r="AQ756" s="104">
        <f t="shared" si="1427"/>
        <v>0</v>
      </c>
      <c r="AR756" s="104">
        <f t="shared" si="1428"/>
        <v>0</v>
      </c>
      <c r="AS756" s="104">
        <f t="shared" si="1429"/>
        <v>0</v>
      </c>
      <c r="AT756" s="104">
        <f t="shared" ref="AT756:AT758" si="1433">SUM(AQ756,AR756,AS756)</f>
        <v>0</v>
      </c>
      <c r="AU756" s="108">
        <f t="shared" si="1430"/>
        <v>0</v>
      </c>
      <c r="AV756" s="108">
        <v>0</v>
      </c>
      <c r="AW756" s="108"/>
      <c r="AX756" s="108"/>
      <c r="AY756" s="108"/>
      <c r="AZ756" s="108"/>
      <c r="BA756" s="109">
        <f t="shared" si="1431"/>
        <v>0</v>
      </c>
    </row>
    <row r="757" spans="1:53" ht="14.1" customHeight="1" outlineLevel="2" x14ac:dyDescent="0.2">
      <c r="A757" s="68"/>
      <c r="B757" s="94"/>
      <c r="C757" s="95"/>
      <c r="D757" s="110"/>
      <c r="E757" s="110"/>
      <c r="F757" s="110"/>
      <c r="G757" s="111"/>
      <c r="H757" s="99" t="s">
        <v>51</v>
      </c>
      <c r="I757" s="100"/>
      <c r="J757" s="101"/>
      <c r="K757" s="101"/>
      <c r="L757" s="102" t="str">
        <f>IF(I757&lt;&gt;0,((VLOOKUP(I757,'1. Standard_Cost'!$B$4:$D$8,2)+VLOOKUP(I757,'1. Standard_Cost'!$B$4:$D$8,3))*J757*K757),"0")</f>
        <v>0</v>
      </c>
      <c r="M757" s="102">
        <f>L757*'1. Standard_Cost'!F344</f>
        <v>0</v>
      </c>
      <c r="N757" s="103"/>
      <c r="O757" s="103"/>
      <c r="P757" s="103"/>
      <c r="Q757" s="103"/>
      <c r="R757" s="104">
        <f>+N757*P757*'1. Standard_Cost'!$B$12</f>
        <v>0</v>
      </c>
      <c r="S757" s="104">
        <f>+N757*O757*P757*'1. Standard_Cost'!$C$12</f>
        <v>0</v>
      </c>
      <c r="T757" s="104">
        <f>+N757*P757*Q757*'1. Standard_Cost'!$D$12</f>
        <v>0</v>
      </c>
      <c r="U757" s="104">
        <f>+N757*O757*'1. Standard_Cost'!$E$12</f>
        <v>0</v>
      </c>
      <c r="V757" s="103"/>
      <c r="W757" s="103"/>
      <c r="X757" s="103"/>
      <c r="Y757" s="104">
        <f>+V757*((X757*'1. Standard_Cost'!$B$16)+(W757*X757*'1. Standard_Cost'!$C$16))</f>
        <v>0</v>
      </c>
      <c r="Z757" s="103"/>
      <c r="AA757" s="103"/>
      <c r="AB757" s="104">
        <f>+Z757*'1. Standard_Cost'!$B$20+AA757*'1. Standard_Cost'!$C$20</f>
        <v>0</v>
      </c>
      <c r="AC757" s="105"/>
      <c r="AD757" s="106"/>
      <c r="AE757" s="104">
        <f>SUM(AD757,AC757,AB757,Y757,U757,T757,S757,R757)*'1. Standard_Cost'!B368</f>
        <v>0</v>
      </c>
      <c r="AF757" s="104">
        <f t="shared" si="1432"/>
        <v>0</v>
      </c>
      <c r="AG757" s="103"/>
      <c r="AH757" s="103"/>
      <c r="AI757" s="103"/>
      <c r="AJ757" s="107"/>
      <c r="AK757" s="107"/>
      <c r="AL757" s="107"/>
      <c r="AM757" s="104">
        <f>AG757*'1. Standard_Cost'!B364+'Incremental_Cost Year 2021'!AH764*'1. Standard_Cost'!C364+'Incremental_Cost Year 2021'!AI764*'1. Standard_Cost'!D364+'Incremental_Cost Year 2021'!AJ764+'Incremental_Cost Year 2021'!AL764+AK757</f>
        <v>0</v>
      </c>
      <c r="AN757" s="104">
        <f>AM757*'1. Standard_Cost'!C368</f>
        <v>0</v>
      </c>
      <c r="AO757" s="107"/>
      <c r="AQ757" s="104">
        <f t="shared" si="1427"/>
        <v>0</v>
      </c>
      <c r="AR757" s="104">
        <f t="shared" si="1428"/>
        <v>0</v>
      </c>
      <c r="AS757" s="104">
        <f t="shared" si="1429"/>
        <v>0</v>
      </c>
      <c r="AT757" s="104">
        <f t="shared" si="1433"/>
        <v>0</v>
      </c>
      <c r="AU757" s="108">
        <f t="shared" si="1430"/>
        <v>0</v>
      </c>
      <c r="AV757" s="108"/>
      <c r="AW757" s="108"/>
      <c r="AX757" s="108"/>
      <c r="AY757" s="108"/>
      <c r="AZ757" s="108"/>
      <c r="BA757" s="109">
        <f t="shared" si="1431"/>
        <v>0</v>
      </c>
    </row>
    <row r="758" spans="1:53" ht="14.1" customHeight="1" outlineLevel="2" x14ac:dyDescent="0.2">
      <c r="A758" s="68"/>
      <c r="B758" s="94"/>
      <c r="C758" s="95"/>
      <c r="D758" s="110"/>
      <c r="E758" s="110"/>
      <c r="F758" s="110"/>
      <c r="G758" s="111"/>
      <c r="H758" s="112" t="s">
        <v>179</v>
      </c>
      <c r="I758" s="100"/>
      <c r="J758" s="101"/>
      <c r="K758" s="101"/>
      <c r="L758" s="102" t="str">
        <f>IF(I758&lt;&gt;0,((VLOOKUP(I758,'1. Standard_Cost'!$B$4:$D$8,2)+VLOOKUP(I758,'1. Standard_Cost'!$B$4:$D$8,3))*J758*K758),"0")</f>
        <v>0</v>
      </c>
      <c r="M758" s="102">
        <f>L758*'1. Standard_Cost'!F344</f>
        <v>0</v>
      </c>
      <c r="N758" s="103"/>
      <c r="O758" s="103"/>
      <c r="P758" s="103"/>
      <c r="Q758" s="103"/>
      <c r="R758" s="104">
        <f>+N758*P758*'1. Standard_Cost'!$B$12</f>
        <v>0</v>
      </c>
      <c r="S758" s="104">
        <f>+N758*O758*P758*'1. Standard_Cost'!$C$12</f>
        <v>0</v>
      </c>
      <c r="T758" s="104">
        <f>+N758*P758*Q758*'1. Standard_Cost'!$D$12</f>
        <v>0</v>
      </c>
      <c r="U758" s="104">
        <f>+N758*O758*'1. Standard_Cost'!$E$12</f>
        <v>0</v>
      </c>
      <c r="V758" s="103"/>
      <c r="W758" s="103"/>
      <c r="X758" s="103"/>
      <c r="Y758" s="104">
        <f>+V758*((X758*'1. Standard_Cost'!$B$16)+(W758*X758*'1. Standard_Cost'!$C$16))</f>
        <v>0</v>
      </c>
      <c r="Z758" s="103"/>
      <c r="AA758" s="103"/>
      <c r="AB758" s="104">
        <f>+Z758*'1. Standard_Cost'!$B$20+AA758*'1. Standard_Cost'!$C$20</f>
        <v>0</v>
      </c>
      <c r="AC758" s="105"/>
      <c r="AD758" s="106"/>
      <c r="AE758" s="104">
        <f>SUM(AD758,AC758,AB758,Y758,U758,T758,S758,R758)*'1. Standard_Cost'!B368</f>
        <v>0</v>
      </c>
      <c r="AF758" s="104">
        <f t="shared" si="1432"/>
        <v>0</v>
      </c>
      <c r="AG758" s="103"/>
      <c r="AH758" s="103"/>
      <c r="AI758" s="103"/>
      <c r="AJ758" s="107"/>
      <c r="AK758" s="107"/>
      <c r="AL758" s="107"/>
      <c r="AM758" s="104">
        <f>AG758*'1. Standard_Cost'!B364+'Incremental_Cost Year 2021'!AH765*'1. Standard_Cost'!C364+'Incremental_Cost Year 2021'!AI765*'1. Standard_Cost'!D364+'Incremental_Cost Year 2021'!AJ765+'Incremental_Cost Year 2021'!AL765+AK758</f>
        <v>0</v>
      </c>
      <c r="AN758" s="104">
        <f>AM758*'1. Standard_Cost'!C368</f>
        <v>0</v>
      </c>
      <c r="AO758" s="107"/>
      <c r="AQ758" s="104">
        <f t="shared" si="1427"/>
        <v>0</v>
      </c>
      <c r="AR758" s="104">
        <f t="shared" si="1428"/>
        <v>0</v>
      </c>
      <c r="AS758" s="104">
        <f t="shared" si="1429"/>
        <v>0</v>
      </c>
      <c r="AT758" s="104">
        <f t="shared" si="1433"/>
        <v>0</v>
      </c>
      <c r="AU758" s="108">
        <f t="shared" si="1430"/>
        <v>0</v>
      </c>
      <c r="AV758" s="108"/>
      <c r="AW758" s="108"/>
      <c r="AX758" s="108"/>
      <c r="AY758" s="108"/>
      <c r="AZ758" s="108"/>
      <c r="BA758" s="109">
        <f t="shared" si="1431"/>
        <v>0</v>
      </c>
    </row>
    <row r="759" spans="1:53" ht="24.6" customHeight="1" outlineLevel="1" x14ac:dyDescent="0.2">
      <c r="A759" s="68"/>
      <c r="B759" s="141"/>
      <c r="C759" s="95"/>
      <c r="D759" s="113" t="s">
        <v>48</v>
      </c>
      <c r="E759" s="113" t="s">
        <v>435</v>
      </c>
      <c r="F759" s="114" t="s">
        <v>154</v>
      </c>
      <c r="G759" s="115" t="s">
        <v>155</v>
      </c>
      <c r="H759" s="122" t="s">
        <v>436</v>
      </c>
      <c r="I759" s="117"/>
      <c r="J759" s="117"/>
      <c r="K759" s="117"/>
      <c r="L759" s="118">
        <f>SUM(L755:L758)</f>
        <v>0</v>
      </c>
      <c r="M759" s="118">
        <f>SUM(M755:M758)</f>
        <v>0</v>
      </c>
      <c r="N759" s="117"/>
      <c r="O759" s="117"/>
      <c r="P759" s="117"/>
      <c r="Q759" s="117"/>
      <c r="R759" s="119">
        <f>SUM(R755:R758)</f>
        <v>0</v>
      </c>
      <c r="S759" s="119">
        <f>SUM(S755:S758)</f>
        <v>0</v>
      </c>
      <c r="T759" s="119">
        <f>SUM(T755:T758)</f>
        <v>0</v>
      </c>
      <c r="U759" s="119">
        <f>SUM(U755:U758)</f>
        <v>0</v>
      </c>
      <c r="V759" s="117"/>
      <c r="W759" s="117"/>
      <c r="X759" s="117"/>
      <c r="Y759" s="118">
        <f>SUM(Y755:Y758)</f>
        <v>0</v>
      </c>
      <c r="Z759" s="117"/>
      <c r="AA759" s="117"/>
      <c r="AB759" s="118">
        <f t="shared" ref="AB759:AF759" si="1434">SUM(AB755:AB758)</f>
        <v>0</v>
      </c>
      <c r="AC759" s="118">
        <f t="shared" si="1434"/>
        <v>0</v>
      </c>
      <c r="AD759" s="118">
        <f t="shared" si="1434"/>
        <v>0</v>
      </c>
      <c r="AE759" s="118">
        <f t="shared" si="1434"/>
        <v>0</v>
      </c>
      <c r="AF759" s="118">
        <f t="shared" si="1434"/>
        <v>0</v>
      </c>
      <c r="AG759" s="117"/>
      <c r="AH759" s="117"/>
      <c r="AI759" s="117"/>
      <c r="AJ759" s="119">
        <f>SUM(AJ755:AJ758)</f>
        <v>0</v>
      </c>
      <c r="AK759" s="119">
        <f t="shared" ref="AK759:AN759" si="1435">SUM(AK755:AK758)</f>
        <v>0</v>
      </c>
      <c r="AL759" s="119">
        <f t="shared" si="1435"/>
        <v>0</v>
      </c>
      <c r="AM759" s="119">
        <f t="shared" si="1435"/>
        <v>0</v>
      </c>
      <c r="AN759" s="119">
        <f t="shared" si="1435"/>
        <v>0</v>
      </c>
      <c r="AO759" s="116"/>
      <c r="AP759" s="120"/>
      <c r="AQ759" s="121">
        <f t="shared" ref="AQ759:BA759" si="1436">SUM(AQ755:AQ758)</f>
        <v>0</v>
      </c>
      <c r="AR759" s="121">
        <f t="shared" si="1436"/>
        <v>0</v>
      </c>
      <c r="AS759" s="121">
        <f t="shared" si="1436"/>
        <v>0</v>
      </c>
      <c r="AT759" s="121">
        <f t="shared" si="1436"/>
        <v>0</v>
      </c>
      <c r="AU759" s="121">
        <f t="shared" si="1436"/>
        <v>0</v>
      </c>
      <c r="AV759" s="121">
        <f t="shared" si="1436"/>
        <v>0</v>
      </c>
      <c r="AW759" s="121">
        <f t="shared" si="1436"/>
        <v>0</v>
      </c>
      <c r="AX759" s="121">
        <f t="shared" si="1436"/>
        <v>0</v>
      </c>
      <c r="AY759" s="121">
        <f t="shared" si="1436"/>
        <v>0</v>
      </c>
      <c r="AZ759" s="121">
        <f t="shared" si="1436"/>
        <v>0</v>
      </c>
      <c r="BA759" s="121">
        <f t="shared" si="1436"/>
        <v>0</v>
      </c>
    </row>
    <row r="760" spans="1:53" ht="12.95" customHeight="1" outlineLevel="1" x14ac:dyDescent="0.2">
      <c r="A760" s="68"/>
      <c r="B760" s="256" t="s">
        <v>437</v>
      </c>
      <c r="C760" s="257"/>
      <c r="D760" s="257"/>
      <c r="E760" s="258"/>
      <c r="F760" s="155"/>
      <c r="G760" s="155"/>
      <c r="H760" s="83" t="s">
        <v>438</v>
      </c>
      <c r="I760" s="133"/>
      <c r="J760" s="133"/>
      <c r="K760" s="133"/>
      <c r="L760" s="134">
        <f>SUM(L761)</f>
        <v>2252050</v>
      </c>
      <c r="M760" s="134">
        <f>SUM(M761)</f>
        <v>376092.35000000003</v>
      </c>
      <c r="N760" s="135"/>
      <c r="O760" s="135"/>
      <c r="P760" s="135"/>
      <c r="Q760" s="135"/>
      <c r="R760" s="134">
        <f>SUM(R761)</f>
        <v>0</v>
      </c>
      <c r="S760" s="134">
        <f>SUM(S761)</f>
        <v>0</v>
      </c>
      <c r="T760" s="134">
        <f>SUM(T761)</f>
        <v>0</v>
      </c>
      <c r="U760" s="134">
        <f>SUM(U761)</f>
        <v>0</v>
      </c>
      <c r="V760" s="135"/>
      <c r="W760" s="135"/>
      <c r="X760" s="135"/>
      <c r="Y760" s="134">
        <f>SUM(Y761)</f>
        <v>0</v>
      </c>
      <c r="Z760" s="135"/>
      <c r="AA760" s="135"/>
      <c r="AB760" s="134">
        <f>SUM(AB761)</f>
        <v>0</v>
      </c>
      <c r="AC760" s="134">
        <f>SUM(AC761)</f>
        <v>0</v>
      </c>
      <c r="AD760" s="134">
        <f>SUM(AD761)</f>
        <v>0</v>
      </c>
      <c r="AE760" s="134">
        <f>SUM(AE761)</f>
        <v>0</v>
      </c>
      <c r="AF760" s="134">
        <f>SUM(AF761)</f>
        <v>0</v>
      </c>
      <c r="AG760" s="135"/>
      <c r="AH760" s="135"/>
      <c r="AI760" s="135"/>
      <c r="AJ760" s="134">
        <f>SUM(AJ761)</f>
        <v>0</v>
      </c>
      <c r="AK760" s="134">
        <f>SUM(AK761)</f>
        <v>0</v>
      </c>
      <c r="AL760" s="134">
        <f>SUM(AL761)</f>
        <v>0</v>
      </c>
      <c r="AM760" s="134">
        <f>SUM(AM761)</f>
        <v>0</v>
      </c>
      <c r="AN760" s="134">
        <f>SUM(AN761)</f>
        <v>0</v>
      </c>
      <c r="AO760" s="136"/>
      <c r="AP760" s="137"/>
      <c r="AQ760" s="134">
        <f>SUM(AQ761)</f>
        <v>3680309.55</v>
      </c>
      <c r="AR760" s="134">
        <f t="shared" ref="AR760:BA760" si="1437">SUM(AR761)</f>
        <v>0</v>
      </c>
      <c r="AS760" s="134">
        <f t="shared" si="1437"/>
        <v>0</v>
      </c>
      <c r="AT760" s="134">
        <f>AT761+AT822+AT873+AT904</f>
        <v>11116371.750000002</v>
      </c>
      <c r="AU760" s="134">
        <f>AU761+AU822+AU873+AU904</f>
        <v>11116371.750000002</v>
      </c>
      <c r="AV760" s="134">
        <f t="shared" si="1437"/>
        <v>0</v>
      </c>
      <c r="AW760" s="134">
        <f t="shared" si="1437"/>
        <v>0</v>
      </c>
      <c r="AX760" s="134">
        <f t="shared" si="1437"/>
        <v>0</v>
      </c>
      <c r="AY760" s="134">
        <f t="shared" si="1437"/>
        <v>0</v>
      </c>
      <c r="AZ760" s="134">
        <f t="shared" si="1437"/>
        <v>0</v>
      </c>
      <c r="BA760" s="134">
        <f t="shared" si="1437"/>
        <v>0</v>
      </c>
    </row>
    <row r="761" spans="1:53" s="124" customFormat="1" ht="14.45" customHeight="1" x14ac:dyDescent="0.2">
      <c r="B761" s="138"/>
      <c r="C761" s="247" t="s">
        <v>708</v>
      </c>
      <c r="D761" s="247"/>
      <c r="E761" s="252"/>
      <c r="F761" s="153"/>
      <c r="G761" s="153"/>
      <c r="H761" s="130" t="s">
        <v>440</v>
      </c>
      <c r="I761" s="128"/>
      <c r="J761" s="128"/>
      <c r="K761" s="128"/>
      <c r="L761" s="129">
        <f>SUM(L766,L771,L776)</f>
        <v>2252050</v>
      </c>
      <c r="M761" s="129">
        <f>SUM(M766,M771,M776)</f>
        <v>376092.35000000003</v>
      </c>
      <c r="N761" s="128"/>
      <c r="O761" s="128"/>
      <c r="P761" s="128"/>
      <c r="Q761" s="128"/>
      <c r="R761" s="129">
        <f>SUM(R766,R771,R776)</f>
        <v>0</v>
      </c>
      <c r="S761" s="129">
        <f t="shared" ref="S761:U761" si="1438">SUM(S766,S771,S776)</f>
        <v>0</v>
      </c>
      <c r="T761" s="129">
        <f t="shared" si="1438"/>
        <v>0</v>
      </c>
      <c r="U761" s="129">
        <f t="shared" si="1438"/>
        <v>0</v>
      </c>
      <c r="V761" s="128"/>
      <c r="W761" s="128"/>
      <c r="X761" s="128"/>
      <c r="Y761" s="129">
        <f t="shared" ref="Y761" si="1439">SUM(Y766,Y771,Y776)</f>
        <v>0</v>
      </c>
      <c r="Z761" s="128"/>
      <c r="AA761" s="128"/>
      <c r="AB761" s="129">
        <f t="shared" ref="AB761:AF761" si="1440">SUM(AB766,AB771,AB776)</f>
        <v>0</v>
      </c>
      <c r="AC761" s="129">
        <f t="shared" si="1440"/>
        <v>0</v>
      </c>
      <c r="AD761" s="129">
        <f t="shared" si="1440"/>
        <v>0</v>
      </c>
      <c r="AE761" s="129">
        <f t="shared" si="1440"/>
        <v>0</v>
      </c>
      <c r="AF761" s="129">
        <f t="shared" si="1440"/>
        <v>0</v>
      </c>
      <c r="AG761" s="128"/>
      <c r="AH761" s="128"/>
      <c r="AI761" s="128"/>
      <c r="AJ761" s="129">
        <f t="shared" ref="AJ761:AN761" si="1441">SUM(AJ766,AJ771,AJ776)</f>
        <v>0</v>
      </c>
      <c r="AK761" s="129">
        <f t="shared" si="1441"/>
        <v>0</v>
      </c>
      <c r="AL761" s="129">
        <f t="shared" si="1441"/>
        <v>0</v>
      </c>
      <c r="AM761" s="129">
        <f t="shared" si="1441"/>
        <v>0</v>
      </c>
      <c r="AN761" s="139">
        <f t="shared" si="1441"/>
        <v>0</v>
      </c>
      <c r="AO761" s="130"/>
      <c r="AP761" s="131"/>
      <c r="AQ761" s="139">
        <f t="shared" ref="AQ761:BA761" si="1442">SUM(AQ766,AQ771,AQ776)</f>
        <v>3680309.55</v>
      </c>
      <c r="AR761" s="139">
        <f t="shared" si="1442"/>
        <v>0</v>
      </c>
      <c r="AS761" s="139">
        <f t="shared" si="1442"/>
        <v>0</v>
      </c>
      <c r="AT761" s="139">
        <f>AT766+AT771+AT776+AT781+AT786++AT791+AT796+AT801+AT806+AT811+AT816+AT821</f>
        <v>8545120.6500000004</v>
      </c>
      <c r="AU761" s="139">
        <f>AU766+AU771+AU776+AU781+AU786++AU791+AU796+AU801+AU806+AU811+AU816+AU821</f>
        <v>8545120.6500000004</v>
      </c>
      <c r="AV761" s="139">
        <f t="shared" si="1442"/>
        <v>0</v>
      </c>
      <c r="AW761" s="139">
        <f t="shared" si="1442"/>
        <v>0</v>
      </c>
      <c r="AX761" s="139">
        <f t="shared" si="1442"/>
        <v>0</v>
      </c>
      <c r="AY761" s="139">
        <f t="shared" si="1442"/>
        <v>0</v>
      </c>
      <c r="AZ761" s="139">
        <f t="shared" si="1442"/>
        <v>0</v>
      </c>
      <c r="BA761" s="139">
        <f t="shared" si="1442"/>
        <v>0</v>
      </c>
    </row>
    <row r="762" spans="1:53" ht="14.1" customHeight="1" outlineLevel="2" x14ac:dyDescent="0.2">
      <c r="A762" s="68"/>
      <c r="B762" s="94"/>
      <c r="C762" s="250"/>
      <c r="D762" s="96"/>
      <c r="E762" s="96"/>
      <c r="F762" s="97"/>
      <c r="G762" s="98"/>
      <c r="H762" s="99" t="s">
        <v>49</v>
      </c>
      <c r="I762" s="100"/>
      <c r="J762" s="101"/>
      <c r="K762" s="101"/>
      <c r="L762" s="102" t="str">
        <f>IF(I762&lt;&gt;0,((VLOOKUP(I762,'1. Standard_Cost'!$B$4:$D$8,2)+VLOOKUP(I762,'1. Standard_Cost'!$B$4:$D$8,3))*J762*K762),"0")</f>
        <v>0</v>
      </c>
      <c r="M762" s="102">
        <f>L762*'1. Standard_Cost'!F361</f>
        <v>0</v>
      </c>
      <c r="N762" s="103"/>
      <c r="O762" s="103"/>
      <c r="P762" s="103"/>
      <c r="Q762" s="103"/>
      <c r="R762" s="104">
        <f>+N762*P762*'1. Standard_Cost'!$B$12</f>
        <v>0</v>
      </c>
      <c r="S762" s="104">
        <f>+N762*O762*P762*'1. Standard_Cost'!$C$12</f>
        <v>0</v>
      </c>
      <c r="T762" s="104">
        <f>+N762*P762*Q762*'1. Standard_Cost'!$D$12</f>
        <v>0</v>
      </c>
      <c r="U762" s="104">
        <f>+N762*O762*'1. Standard_Cost'!$E$12</f>
        <v>0</v>
      </c>
      <c r="V762" s="103"/>
      <c r="W762" s="103"/>
      <c r="X762" s="103"/>
      <c r="Y762" s="104">
        <f>+V762*((X762*'1. Standard_Cost'!$B$16)+(W762*X762*'1. Standard_Cost'!$C$16))</f>
        <v>0</v>
      </c>
      <c r="Z762" s="103"/>
      <c r="AA762" s="103"/>
      <c r="AB762" s="104">
        <f>+Z762*'1. Standard_Cost'!$B$20+AA762*'1. Standard_Cost'!$C$20</f>
        <v>0</v>
      </c>
      <c r="AC762" s="105"/>
      <c r="AD762" s="106"/>
      <c r="AE762" s="104">
        <f>SUM(AD762,AC762,AB762,Y762,U762,T762,S762,R762)*'1. Standard_Cost'!B385</f>
        <v>0</v>
      </c>
      <c r="AF762" s="104">
        <f>SUM(AD762,AE762)</f>
        <v>0</v>
      </c>
      <c r="AG762" s="103"/>
      <c r="AH762" s="103"/>
      <c r="AI762" s="103"/>
      <c r="AJ762" s="107"/>
      <c r="AK762" s="107"/>
      <c r="AL762" s="107"/>
      <c r="AM762" s="104">
        <f>AG762*'1. Standard_Cost'!B381+'Incremental_Cost Year 2021'!AH769*'1. Standard_Cost'!C381+'Incremental_Cost Year 2021'!AI769*'1. Standard_Cost'!D381+'Incremental_Cost Year 2021'!AJ769+'Incremental_Cost Year 2021'!AL769+AK762</f>
        <v>0</v>
      </c>
      <c r="AN762" s="104">
        <f>AM762*'1. Standard_Cost'!C385</f>
        <v>0</v>
      </c>
      <c r="AO762" s="107"/>
      <c r="AQ762" s="104">
        <f t="shared" ref="AQ762:AQ765" si="1443">L762+M762</f>
        <v>0</v>
      </c>
      <c r="AR762" s="104">
        <f t="shared" ref="AR762:AR765" si="1444">AF762</f>
        <v>0</v>
      </c>
      <c r="AS762" s="104">
        <f t="shared" ref="AS762:AS765" si="1445">AM762+AN762</f>
        <v>0</v>
      </c>
      <c r="AT762" s="104">
        <f>SUM(AQ762,AR762,AS762)</f>
        <v>0</v>
      </c>
      <c r="AU762" s="108">
        <f t="shared" ref="AU762:AU765" si="1446">AT762</f>
        <v>0</v>
      </c>
      <c r="AV762" s="108"/>
      <c r="AW762" s="108"/>
      <c r="AX762" s="108"/>
      <c r="AY762" s="108"/>
      <c r="AZ762" s="108"/>
      <c r="BA762" s="109">
        <f t="shared" ref="BA762:BA765" si="1447">SUM(AU762:AZ762)-AT762</f>
        <v>0</v>
      </c>
    </row>
    <row r="763" spans="1:53" ht="14.1" customHeight="1" outlineLevel="2" x14ac:dyDescent="0.2">
      <c r="A763" s="68"/>
      <c r="B763" s="94"/>
      <c r="C763" s="251"/>
      <c r="D763" s="110"/>
      <c r="E763" s="110"/>
      <c r="F763" s="110"/>
      <c r="G763" s="111"/>
      <c r="H763" s="99" t="s">
        <v>50</v>
      </c>
      <c r="I763" s="100"/>
      <c r="J763" s="101"/>
      <c r="K763" s="101"/>
      <c r="L763" s="102" t="str">
        <f>IF(I763&lt;&gt;0,((VLOOKUP(I763,'1. Standard_Cost'!$B$4:$D$8,2)+VLOOKUP(I763,'1. Standard_Cost'!$B$4:$D$8,3))*J763*K763),"0")</f>
        <v>0</v>
      </c>
      <c r="M763" s="102">
        <f>L763*'1. Standard_Cost'!F361</f>
        <v>0</v>
      </c>
      <c r="N763" s="103"/>
      <c r="O763" s="103"/>
      <c r="P763" s="103"/>
      <c r="Q763" s="103"/>
      <c r="R763" s="104">
        <f>+N763*P763*'1. Standard_Cost'!$B$12</f>
        <v>0</v>
      </c>
      <c r="S763" s="104">
        <f>+N763*O763*P763*'1. Standard_Cost'!$C$12</f>
        <v>0</v>
      </c>
      <c r="T763" s="104">
        <f>+N763*P763*Q763*'1. Standard_Cost'!$D$12</f>
        <v>0</v>
      </c>
      <c r="U763" s="104">
        <f>+N763*O763*'1. Standard_Cost'!$E$12</f>
        <v>0</v>
      </c>
      <c r="V763" s="103"/>
      <c r="W763" s="103"/>
      <c r="X763" s="103"/>
      <c r="Y763" s="104">
        <f>+V763*((X763*'1. Standard_Cost'!$B$16)+(W763*X763*'1. Standard_Cost'!$C$16))</f>
        <v>0</v>
      </c>
      <c r="Z763" s="103"/>
      <c r="AA763" s="103"/>
      <c r="AB763" s="104">
        <f>+Z763*'1. Standard_Cost'!$B$20+AA763*'1. Standard_Cost'!$C$20</f>
        <v>0</v>
      </c>
      <c r="AC763" s="105"/>
      <c r="AD763" s="106"/>
      <c r="AE763" s="104">
        <f>SUM(AD763,AC763,AB763,Y763,U763,T763,S763,R763)*'1. Standard_Cost'!B385</f>
        <v>0</v>
      </c>
      <c r="AF763" s="104">
        <f t="shared" ref="AF763:AF765" si="1448">SUM(AD763,AE763)</f>
        <v>0</v>
      </c>
      <c r="AG763" s="103"/>
      <c r="AH763" s="103">
        <v>0</v>
      </c>
      <c r="AI763" s="103">
        <v>0</v>
      </c>
      <c r="AJ763" s="107"/>
      <c r="AK763" s="107"/>
      <c r="AL763" s="107"/>
      <c r="AM763" s="104">
        <f>AG763*'1. Standard_Cost'!B381+'Incremental_Cost Year 2021'!AH770*'1. Standard_Cost'!C381+'Incremental_Cost Year 2021'!AI770*'1. Standard_Cost'!D381+'Incremental_Cost Year 2021'!AJ770+'Incremental_Cost Year 2021'!AL770+AK763</f>
        <v>0</v>
      </c>
      <c r="AN763" s="104">
        <f>AM763*'1. Standard_Cost'!C385</f>
        <v>0</v>
      </c>
      <c r="AO763" s="107"/>
      <c r="AQ763" s="104">
        <f t="shared" si="1443"/>
        <v>0</v>
      </c>
      <c r="AR763" s="104">
        <f t="shared" si="1444"/>
        <v>0</v>
      </c>
      <c r="AS763" s="104">
        <f t="shared" si="1445"/>
        <v>0</v>
      </c>
      <c r="AT763" s="104">
        <f t="shared" ref="AT763:AT765" si="1449">SUM(AQ763,AR763,AS763)</f>
        <v>0</v>
      </c>
      <c r="AU763" s="108">
        <f t="shared" si="1446"/>
        <v>0</v>
      </c>
      <c r="AV763" s="108">
        <v>0</v>
      </c>
      <c r="AW763" s="108"/>
      <c r="AX763" s="108"/>
      <c r="AY763" s="108"/>
      <c r="AZ763" s="108"/>
      <c r="BA763" s="109">
        <f t="shared" si="1447"/>
        <v>0</v>
      </c>
    </row>
    <row r="764" spans="1:53" ht="14.1" customHeight="1" outlineLevel="2" x14ac:dyDescent="0.2">
      <c r="A764" s="68"/>
      <c r="B764" s="94"/>
      <c r="C764" s="251"/>
      <c r="D764" s="110"/>
      <c r="E764" s="110"/>
      <c r="F764" s="110"/>
      <c r="G764" s="111"/>
      <c r="H764" s="99" t="s">
        <v>51</v>
      </c>
      <c r="I764" s="100"/>
      <c r="J764" s="101"/>
      <c r="K764" s="101"/>
      <c r="L764" s="102" t="str">
        <f>IF(I764&lt;&gt;0,((VLOOKUP(I764,'1. Standard_Cost'!$B$4:$D$8,2)+VLOOKUP(I764,'1. Standard_Cost'!$B$4:$D$8,3))*J764*K764),"0")</f>
        <v>0</v>
      </c>
      <c r="M764" s="102">
        <f>L764*'1. Standard_Cost'!F361</f>
        <v>0</v>
      </c>
      <c r="N764" s="103"/>
      <c r="O764" s="103"/>
      <c r="P764" s="103"/>
      <c r="Q764" s="103"/>
      <c r="R764" s="104">
        <f>+N764*P764*'1. Standard_Cost'!$B$12</f>
        <v>0</v>
      </c>
      <c r="S764" s="104">
        <f>+N764*O764*P764*'1. Standard_Cost'!$C$12</f>
        <v>0</v>
      </c>
      <c r="T764" s="104">
        <f>+N764*P764*Q764*'1. Standard_Cost'!$D$12</f>
        <v>0</v>
      </c>
      <c r="U764" s="104">
        <f>+N764*O764*'1. Standard_Cost'!$E$12</f>
        <v>0</v>
      </c>
      <c r="V764" s="103"/>
      <c r="W764" s="103"/>
      <c r="X764" s="103"/>
      <c r="Y764" s="104">
        <f>+V764*((X764*'1. Standard_Cost'!$B$16)+(W764*X764*'1. Standard_Cost'!$C$16))</f>
        <v>0</v>
      </c>
      <c r="Z764" s="103"/>
      <c r="AA764" s="103"/>
      <c r="AB764" s="104">
        <f>+Z764*'1. Standard_Cost'!$B$20+AA764*'1. Standard_Cost'!$C$20</f>
        <v>0</v>
      </c>
      <c r="AC764" s="105"/>
      <c r="AD764" s="106"/>
      <c r="AE764" s="104">
        <f>SUM(AD764,AC764,AB764,Y764,U764,T764,S764,R764)*'1. Standard_Cost'!B385</f>
        <v>0</v>
      </c>
      <c r="AF764" s="104">
        <f t="shared" si="1448"/>
        <v>0</v>
      </c>
      <c r="AG764" s="103"/>
      <c r="AH764" s="103"/>
      <c r="AI764" s="103"/>
      <c r="AJ764" s="107"/>
      <c r="AK764" s="107"/>
      <c r="AL764" s="107"/>
      <c r="AM764" s="104">
        <f>AG764*'1. Standard_Cost'!B381+'Incremental_Cost Year 2021'!AH771*'1. Standard_Cost'!C381+'Incremental_Cost Year 2021'!AI771*'1. Standard_Cost'!D381+'Incremental_Cost Year 2021'!AJ771+'Incremental_Cost Year 2021'!AL771+AK764</f>
        <v>0</v>
      </c>
      <c r="AN764" s="104">
        <f>AM764*'1. Standard_Cost'!C385</f>
        <v>0</v>
      </c>
      <c r="AO764" s="107"/>
      <c r="AQ764" s="104">
        <f t="shared" si="1443"/>
        <v>0</v>
      </c>
      <c r="AR764" s="104">
        <f t="shared" si="1444"/>
        <v>0</v>
      </c>
      <c r="AS764" s="104">
        <f t="shared" si="1445"/>
        <v>0</v>
      </c>
      <c r="AT764" s="104">
        <f t="shared" si="1449"/>
        <v>0</v>
      </c>
      <c r="AU764" s="108">
        <f t="shared" si="1446"/>
        <v>0</v>
      </c>
      <c r="AV764" s="108"/>
      <c r="AW764" s="108"/>
      <c r="AX764" s="108"/>
      <c r="AY764" s="108"/>
      <c r="AZ764" s="108"/>
      <c r="BA764" s="109">
        <f t="shared" si="1447"/>
        <v>0</v>
      </c>
    </row>
    <row r="765" spans="1:53" ht="14.1" customHeight="1" outlineLevel="2" x14ac:dyDescent="0.2">
      <c r="A765" s="68"/>
      <c r="B765" s="94"/>
      <c r="C765" s="251"/>
      <c r="D765" s="110"/>
      <c r="E765" s="110"/>
      <c r="F765" s="110"/>
      <c r="G765" s="111"/>
      <c r="H765" s="112" t="s">
        <v>179</v>
      </c>
      <c r="I765" s="100"/>
      <c r="J765" s="101"/>
      <c r="K765" s="101"/>
      <c r="L765" s="102" t="str">
        <f>IF(I765&lt;&gt;0,((VLOOKUP(I765,'1. Standard_Cost'!$B$4:$D$8,2)+VLOOKUP(I765,'1. Standard_Cost'!$B$4:$D$8,3))*J765*K765),"0")</f>
        <v>0</v>
      </c>
      <c r="M765" s="102">
        <f>L765*'1. Standard_Cost'!F361</f>
        <v>0</v>
      </c>
      <c r="N765" s="103"/>
      <c r="O765" s="103"/>
      <c r="P765" s="103"/>
      <c r="Q765" s="103"/>
      <c r="R765" s="104">
        <f>+N765*P765*'1. Standard_Cost'!$B$12</f>
        <v>0</v>
      </c>
      <c r="S765" s="104">
        <f>+N765*O765*P765*'1. Standard_Cost'!$C$12</f>
        <v>0</v>
      </c>
      <c r="T765" s="104">
        <f>+N765*P765*Q765*'1. Standard_Cost'!$D$12</f>
        <v>0</v>
      </c>
      <c r="U765" s="104">
        <f>+N765*O765*'1. Standard_Cost'!$E$12</f>
        <v>0</v>
      </c>
      <c r="V765" s="103"/>
      <c r="W765" s="103"/>
      <c r="X765" s="103"/>
      <c r="Y765" s="104">
        <f>+V765*((X765*'1. Standard_Cost'!$B$16)+(W765*X765*'1. Standard_Cost'!$C$16))</f>
        <v>0</v>
      </c>
      <c r="Z765" s="103"/>
      <c r="AA765" s="103"/>
      <c r="AB765" s="104">
        <f>+Z765*'1. Standard_Cost'!$B$20+AA765*'1. Standard_Cost'!$C$20</f>
        <v>0</v>
      </c>
      <c r="AC765" s="105"/>
      <c r="AD765" s="106"/>
      <c r="AE765" s="104">
        <f>SUM(AD765,AC765,AB765,Y765,U765,T765,S765,R765)*'1. Standard_Cost'!B385</f>
        <v>0</v>
      </c>
      <c r="AF765" s="104">
        <f t="shared" si="1448"/>
        <v>0</v>
      </c>
      <c r="AG765" s="103"/>
      <c r="AH765" s="103"/>
      <c r="AI765" s="103"/>
      <c r="AJ765" s="107"/>
      <c r="AK765" s="107"/>
      <c r="AL765" s="107"/>
      <c r="AM765" s="104">
        <f>AG765*'1. Standard_Cost'!B381+'Incremental_Cost Year 2021'!AH772*'1. Standard_Cost'!C381+'Incremental_Cost Year 2021'!AI772*'1. Standard_Cost'!D381+'Incremental_Cost Year 2021'!AJ772+'Incremental_Cost Year 2021'!AL772+AK765</f>
        <v>0</v>
      </c>
      <c r="AN765" s="104">
        <f>AM765*'1. Standard_Cost'!C385</f>
        <v>0</v>
      </c>
      <c r="AO765" s="107"/>
      <c r="AQ765" s="104">
        <f t="shared" si="1443"/>
        <v>0</v>
      </c>
      <c r="AR765" s="104">
        <f t="shared" si="1444"/>
        <v>0</v>
      </c>
      <c r="AS765" s="104">
        <f t="shared" si="1445"/>
        <v>0</v>
      </c>
      <c r="AT765" s="104">
        <f t="shared" si="1449"/>
        <v>0</v>
      </c>
      <c r="AU765" s="108">
        <f t="shared" si="1446"/>
        <v>0</v>
      </c>
      <c r="AV765" s="108"/>
      <c r="AW765" s="108"/>
      <c r="AX765" s="108"/>
      <c r="AY765" s="108"/>
      <c r="AZ765" s="108"/>
      <c r="BA765" s="109">
        <f t="shared" si="1447"/>
        <v>0</v>
      </c>
    </row>
    <row r="766" spans="1:53" ht="25.35" customHeight="1" outlineLevel="1" x14ac:dyDescent="0.2">
      <c r="A766" s="68"/>
      <c r="B766" s="94"/>
      <c r="C766" s="251"/>
      <c r="D766" s="113" t="s">
        <v>48</v>
      </c>
      <c r="E766" s="113" t="s">
        <v>441</v>
      </c>
      <c r="F766" s="114" t="s">
        <v>154</v>
      </c>
      <c r="G766" s="115" t="s">
        <v>155</v>
      </c>
      <c r="H766" s="140" t="s">
        <v>443</v>
      </c>
      <c r="I766" s="117"/>
      <c r="J766" s="117"/>
      <c r="K766" s="117"/>
      <c r="L766" s="118">
        <f>SUM(L762:L765)</f>
        <v>0</v>
      </c>
      <c r="M766" s="118">
        <f>SUM(M762:M765)</f>
        <v>0</v>
      </c>
      <c r="N766" s="117"/>
      <c r="O766" s="117"/>
      <c r="P766" s="117"/>
      <c r="Q766" s="117"/>
      <c r="R766" s="119">
        <f>SUM(R762:R765)</f>
        <v>0</v>
      </c>
      <c r="S766" s="119">
        <f>SUM(S762:S765)</f>
        <v>0</v>
      </c>
      <c r="T766" s="119">
        <f>SUM(T762:T765)</f>
        <v>0</v>
      </c>
      <c r="U766" s="119">
        <f>SUM(U762:U765)</f>
        <v>0</v>
      </c>
      <c r="V766" s="117"/>
      <c r="W766" s="117"/>
      <c r="X766" s="117"/>
      <c r="Y766" s="118">
        <f>SUM(Y762:Y765)</f>
        <v>0</v>
      </c>
      <c r="Z766" s="117"/>
      <c r="AA766" s="117"/>
      <c r="AB766" s="118">
        <f t="shared" ref="AB766:AF766" si="1450">SUM(AB762:AB765)</f>
        <v>0</v>
      </c>
      <c r="AC766" s="118">
        <f t="shared" si="1450"/>
        <v>0</v>
      </c>
      <c r="AD766" s="118">
        <f t="shared" si="1450"/>
        <v>0</v>
      </c>
      <c r="AE766" s="118">
        <f t="shared" si="1450"/>
        <v>0</v>
      </c>
      <c r="AF766" s="118">
        <f t="shared" si="1450"/>
        <v>0</v>
      </c>
      <c r="AG766" s="117"/>
      <c r="AH766" s="117"/>
      <c r="AI766" s="117"/>
      <c r="AJ766" s="119">
        <f>SUM(AJ762:AJ765)</f>
        <v>0</v>
      </c>
      <c r="AK766" s="119">
        <f t="shared" ref="AK766:AN766" si="1451">SUM(AK762:AK765)</f>
        <v>0</v>
      </c>
      <c r="AL766" s="119">
        <f t="shared" si="1451"/>
        <v>0</v>
      </c>
      <c r="AM766" s="119">
        <f t="shared" si="1451"/>
        <v>0</v>
      </c>
      <c r="AN766" s="119">
        <f t="shared" si="1451"/>
        <v>0</v>
      </c>
      <c r="AO766" s="116"/>
      <c r="AP766" s="120"/>
      <c r="AQ766" s="118">
        <f t="shared" ref="AQ766:BA766" si="1452">SUM(AQ762:AQ765)</f>
        <v>0</v>
      </c>
      <c r="AR766" s="118">
        <f t="shared" si="1452"/>
        <v>0</v>
      </c>
      <c r="AS766" s="118">
        <f t="shared" si="1452"/>
        <v>0</v>
      </c>
      <c r="AT766" s="118">
        <f t="shared" si="1452"/>
        <v>0</v>
      </c>
      <c r="AU766" s="118">
        <f t="shared" si="1452"/>
        <v>0</v>
      </c>
      <c r="AV766" s="118">
        <f t="shared" si="1452"/>
        <v>0</v>
      </c>
      <c r="AW766" s="118">
        <f t="shared" si="1452"/>
        <v>0</v>
      </c>
      <c r="AX766" s="118">
        <f t="shared" si="1452"/>
        <v>0</v>
      </c>
      <c r="AY766" s="118">
        <f t="shared" si="1452"/>
        <v>0</v>
      </c>
      <c r="AZ766" s="118">
        <f t="shared" si="1452"/>
        <v>0</v>
      </c>
      <c r="BA766" s="118">
        <f t="shared" si="1452"/>
        <v>0</v>
      </c>
    </row>
    <row r="767" spans="1:53" ht="14.1" customHeight="1" outlineLevel="2" x14ac:dyDescent="0.2">
      <c r="A767" s="68"/>
      <c r="B767" s="94"/>
      <c r="C767" s="251"/>
      <c r="D767" s="96"/>
      <c r="E767" s="96"/>
      <c r="F767" s="97"/>
      <c r="G767" s="98"/>
      <c r="H767" s="99" t="s">
        <v>589</v>
      </c>
      <c r="I767" s="100"/>
      <c r="J767" s="101">
        <v>3</v>
      </c>
      <c r="K767" s="101">
        <v>4</v>
      </c>
      <c r="L767" s="102">
        <v>961200</v>
      </c>
      <c r="M767" s="102">
        <f>L767*'1. Standard_Cost'!F4</f>
        <v>160520.40000000002</v>
      </c>
      <c r="N767" s="103"/>
      <c r="O767" s="103"/>
      <c r="P767" s="103"/>
      <c r="Q767" s="103"/>
      <c r="R767" s="104">
        <f>+N767*P767*'[1]1. Standard_Cost'!$B$12</f>
        <v>0</v>
      </c>
      <c r="S767" s="104">
        <f>+N767*O767*P767*'[1]1. Standard_Cost'!$C$12</f>
        <v>0</v>
      </c>
      <c r="T767" s="104">
        <f>+N767*P767*Q767*'[1]1. Standard_Cost'!$D$12</f>
        <v>0</v>
      </c>
      <c r="U767" s="104">
        <f>+N767*O767*'[1]1. Standard_Cost'!$E$12</f>
        <v>0</v>
      </c>
      <c r="V767" s="103"/>
      <c r="W767" s="103"/>
      <c r="X767" s="103"/>
      <c r="Y767" s="104">
        <f>+V767*((X767*'[1]1. Standard_Cost'!$B$16)+(W767*X767*'[1]1. Standard_Cost'!$C$16))</f>
        <v>0</v>
      </c>
      <c r="Z767" s="103"/>
      <c r="AA767" s="103"/>
      <c r="AB767" s="104">
        <f>+Z767*'[1]1. Standard_Cost'!$B$20+AA767*'[1]1. Standard_Cost'!$C$20</f>
        <v>0</v>
      </c>
      <c r="AC767" s="105"/>
      <c r="AD767" s="106"/>
      <c r="AE767" s="104">
        <f>SUM(AD767,AC767,AB767,Y767,U767,T767,S767,R767)*'[1]1. Standard_Cost'!B389</f>
        <v>0</v>
      </c>
      <c r="AF767" s="104">
        <f>SUM(AD767,AE767)</f>
        <v>0</v>
      </c>
      <c r="AG767" s="103"/>
      <c r="AH767" s="103"/>
      <c r="AI767" s="103"/>
      <c r="AJ767" s="107"/>
      <c r="AK767" s="107"/>
      <c r="AL767" s="107"/>
      <c r="AM767" s="104">
        <f>AG767*'[1]1. Standard_Cost'!B385+'[1]Incremental_Cost Year 2023'!AH787*'[1]1. Standard_Cost'!C385+'[1]Incremental_Cost Year 2023'!AI787*'[1]1. Standard_Cost'!D385+'[1]Incremental_Cost Year 2023'!AJ787+'[1]Incremental_Cost Year 2023'!AL787+AK767</f>
        <v>0</v>
      </c>
      <c r="AN767" s="104">
        <f>AM767*'[1]1. Standard_Cost'!C389</f>
        <v>0</v>
      </c>
      <c r="AO767" s="107"/>
      <c r="AQ767" s="104">
        <f t="shared" ref="AQ767:AQ770" si="1453">L767+M767</f>
        <v>1121720.3999999999</v>
      </c>
      <c r="AR767" s="104">
        <f t="shared" ref="AR767:AR770" si="1454">AF767</f>
        <v>0</v>
      </c>
      <c r="AS767" s="104">
        <f t="shared" ref="AS767:AS770" si="1455">AM767+AN767</f>
        <v>0</v>
      </c>
      <c r="AT767" s="104">
        <f>SUM(AQ767,AR767,AS767)</f>
        <v>1121720.3999999999</v>
      </c>
      <c r="AU767" s="108">
        <f t="shared" ref="AU767:AU770" si="1456">AT767</f>
        <v>1121720.3999999999</v>
      </c>
      <c r="AV767" s="108"/>
      <c r="AW767" s="108"/>
      <c r="AX767" s="108"/>
      <c r="AY767" s="108"/>
      <c r="AZ767" s="108"/>
      <c r="BA767" s="109">
        <f t="shared" ref="BA767:BA770" si="1457">SUM(AU767:AZ767)-AT767</f>
        <v>0</v>
      </c>
    </row>
    <row r="768" spans="1:53" ht="14.1" customHeight="1" outlineLevel="2" x14ac:dyDescent="0.2">
      <c r="A768" s="68"/>
      <c r="B768" s="94"/>
      <c r="C768" s="251"/>
      <c r="D768" s="110"/>
      <c r="E768" s="110"/>
      <c r="F768" s="110"/>
      <c r="G768" s="111"/>
      <c r="H768" s="99" t="s">
        <v>571</v>
      </c>
      <c r="I768" s="100"/>
      <c r="J768" s="101">
        <v>0.5</v>
      </c>
      <c r="K768" s="101">
        <v>3</v>
      </c>
      <c r="L768" s="102">
        <v>150150</v>
      </c>
      <c r="M768" s="102">
        <f>L768*'1. Standard_Cost'!F4</f>
        <v>25075.050000000003</v>
      </c>
      <c r="N768" s="103"/>
      <c r="O768" s="103"/>
      <c r="P768" s="103"/>
      <c r="Q768" s="103"/>
      <c r="R768" s="104">
        <f>+N768*P768*'[1]1. Standard_Cost'!$B$12</f>
        <v>0</v>
      </c>
      <c r="S768" s="104">
        <f>+N768*O768*P768*'[1]1. Standard_Cost'!$C$12</f>
        <v>0</v>
      </c>
      <c r="T768" s="104">
        <f>+N768*P768*Q768*'[1]1. Standard_Cost'!$D$12</f>
        <v>0</v>
      </c>
      <c r="U768" s="104">
        <f>+N768*O768*'[1]1. Standard_Cost'!$E$12</f>
        <v>0</v>
      </c>
      <c r="V768" s="103"/>
      <c r="W768" s="103"/>
      <c r="X768" s="103"/>
      <c r="Y768" s="104">
        <f>+V768*((X768*'[1]1. Standard_Cost'!$B$16)+(W768*X768*'[1]1. Standard_Cost'!$C$16))</f>
        <v>0</v>
      </c>
      <c r="Z768" s="103"/>
      <c r="AA768" s="103"/>
      <c r="AB768" s="104">
        <f>+Z768*'[1]1. Standard_Cost'!$B$20+AA768*'[1]1. Standard_Cost'!$C$20</f>
        <v>0</v>
      </c>
      <c r="AC768" s="105"/>
      <c r="AD768" s="106"/>
      <c r="AE768" s="104">
        <f>SUM(AD768,AC768,AB768,Y768,U768,T768,S768,R768)*'[1]1. Standard_Cost'!B389</f>
        <v>0</v>
      </c>
      <c r="AF768" s="104">
        <f t="shared" ref="AF768:AF771" si="1458">SUM(AD768,AE768)</f>
        <v>0</v>
      </c>
      <c r="AG768" s="103"/>
      <c r="AH768" s="103">
        <v>0</v>
      </c>
      <c r="AI768" s="103">
        <v>0</v>
      </c>
      <c r="AJ768" s="107"/>
      <c r="AK768" s="107"/>
      <c r="AL768" s="107"/>
      <c r="AM768" s="104">
        <f>AG768*'[1]1. Standard_Cost'!B385+'[1]Incremental_Cost Year 2023'!AH788*'[1]1. Standard_Cost'!C385+'[1]Incremental_Cost Year 2023'!AI788*'[1]1. Standard_Cost'!D385+'[1]Incremental_Cost Year 2023'!AJ788+'[1]Incremental_Cost Year 2023'!AL788+AK768</f>
        <v>0</v>
      </c>
      <c r="AN768" s="104">
        <f>AM768*'[1]1. Standard_Cost'!C389</f>
        <v>0</v>
      </c>
      <c r="AO768" s="107"/>
      <c r="AQ768" s="104">
        <f t="shared" si="1453"/>
        <v>175225.05</v>
      </c>
      <c r="AR768" s="104">
        <f t="shared" si="1454"/>
        <v>0</v>
      </c>
      <c r="AS768" s="104">
        <f t="shared" si="1455"/>
        <v>0</v>
      </c>
      <c r="AT768" s="104">
        <f t="shared" ref="AT768:AT770" si="1459">SUM(AQ768,AR768,AS768)</f>
        <v>175225.05</v>
      </c>
      <c r="AU768" s="108">
        <f t="shared" si="1456"/>
        <v>175225.05</v>
      </c>
      <c r="AV768" s="108">
        <v>0</v>
      </c>
      <c r="AW768" s="108"/>
      <c r="AX768" s="108"/>
      <c r="AY768" s="108"/>
      <c r="AZ768" s="108"/>
      <c r="BA768" s="109">
        <f t="shared" si="1457"/>
        <v>0</v>
      </c>
    </row>
    <row r="769" spans="1:53" ht="14.1" customHeight="1" outlineLevel="2" x14ac:dyDescent="0.2">
      <c r="A769" s="68"/>
      <c r="B769" s="94"/>
      <c r="C769" s="251"/>
      <c r="D769" s="110"/>
      <c r="E769" s="110"/>
      <c r="F769" s="110"/>
      <c r="G769" s="111"/>
      <c r="H769" s="99" t="s">
        <v>590</v>
      </c>
      <c r="I769" s="100"/>
      <c r="J769" s="101">
        <v>0.5</v>
      </c>
      <c r="K769" s="101">
        <v>1</v>
      </c>
      <c r="L769" s="102">
        <v>60100</v>
      </c>
      <c r="M769" s="102">
        <f>L769*'1. Standard_Cost'!F4</f>
        <v>10036.700000000001</v>
      </c>
      <c r="N769" s="103"/>
      <c r="O769" s="103"/>
      <c r="P769" s="103"/>
      <c r="Q769" s="103"/>
      <c r="R769" s="104">
        <f>+N769*P769*'[1]1. Standard_Cost'!$B$12</f>
        <v>0</v>
      </c>
      <c r="S769" s="104">
        <f>+N769*O769*P769*'[1]1. Standard_Cost'!$C$12</f>
        <v>0</v>
      </c>
      <c r="T769" s="104">
        <f>+N769*P769*Q769*'[1]1. Standard_Cost'!$D$12</f>
        <v>0</v>
      </c>
      <c r="U769" s="104">
        <f>+N769*O769*'[1]1. Standard_Cost'!$E$12</f>
        <v>0</v>
      </c>
      <c r="V769" s="103"/>
      <c r="W769" s="103"/>
      <c r="X769" s="103"/>
      <c r="Y769" s="104">
        <f>+V769*((X769*'[1]1. Standard_Cost'!$B$16)+(W769*X769*'[1]1. Standard_Cost'!$C$16))</f>
        <v>0</v>
      </c>
      <c r="Z769" s="103"/>
      <c r="AA769" s="103"/>
      <c r="AB769" s="104">
        <f>+Z769*'[1]1. Standard_Cost'!$B$20+AA769*'[1]1. Standard_Cost'!$C$20</f>
        <v>0</v>
      </c>
      <c r="AC769" s="105"/>
      <c r="AD769" s="106"/>
      <c r="AE769" s="104">
        <f>SUM(AD769,AC769,AB769,Y769,U769,T769,S769,R769)*'[1]1. Standard_Cost'!B389</f>
        <v>0</v>
      </c>
      <c r="AF769" s="104">
        <f t="shared" si="1458"/>
        <v>0</v>
      </c>
      <c r="AG769" s="103"/>
      <c r="AH769" s="103"/>
      <c r="AI769" s="103"/>
      <c r="AJ769" s="107"/>
      <c r="AK769" s="107"/>
      <c r="AL769" s="107"/>
      <c r="AM769" s="104">
        <f>AG769*'[1]1. Standard_Cost'!B385+'[1]Incremental_Cost Year 2023'!AH789*'[1]1. Standard_Cost'!C385+'[1]Incremental_Cost Year 2023'!AI789*'[1]1. Standard_Cost'!D385+'[1]Incremental_Cost Year 2023'!AJ789+'[1]Incremental_Cost Year 2023'!AL789+AK769</f>
        <v>0</v>
      </c>
      <c r="AN769" s="104">
        <f>AM769*'[1]1. Standard_Cost'!C389</f>
        <v>0</v>
      </c>
      <c r="AO769" s="107"/>
      <c r="AQ769" s="104">
        <f t="shared" si="1453"/>
        <v>70136.7</v>
      </c>
      <c r="AR769" s="104">
        <f t="shared" si="1454"/>
        <v>0</v>
      </c>
      <c r="AS769" s="104">
        <f t="shared" si="1455"/>
        <v>0</v>
      </c>
      <c r="AT769" s="104">
        <f t="shared" si="1459"/>
        <v>70136.7</v>
      </c>
      <c r="AU769" s="108">
        <f t="shared" si="1456"/>
        <v>70136.7</v>
      </c>
      <c r="AV769" s="108"/>
      <c r="AW769" s="108"/>
      <c r="AX769" s="108"/>
      <c r="AY769" s="108"/>
      <c r="AZ769" s="108"/>
      <c r="BA769" s="109">
        <f t="shared" si="1457"/>
        <v>0</v>
      </c>
    </row>
    <row r="770" spans="1:53" ht="14.1" customHeight="1" outlineLevel="2" x14ac:dyDescent="0.2">
      <c r="A770" s="68"/>
      <c r="B770" s="94"/>
      <c r="C770" s="251"/>
      <c r="D770" s="110"/>
      <c r="E770" s="110"/>
      <c r="F770" s="110"/>
      <c r="G770" s="111"/>
      <c r="H770" s="99" t="s">
        <v>591</v>
      </c>
      <c r="I770" s="100"/>
      <c r="J770" s="101">
        <v>0.5</v>
      </c>
      <c r="K770" s="101">
        <v>3</v>
      </c>
      <c r="L770" s="102">
        <v>180300</v>
      </c>
      <c r="M770" s="102">
        <f>L770*'1. Standard_Cost'!F4</f>
        <v>30110.100000000002</v>
      </c>
      <c r="N770" s="103"/>
      <c r="O770" s="103"/>
      <c r="P770" s="103"/>
      <c r="Q770" s="103"/>
      <c r="R770" s="104"/>
      <c r="S770" s="104"/>
      <c r="T770" s="104"/>
      <c r="U770" s="104"/>
      <c r="V770" s="103"/>
      <c r="W770" s="103"/>
      <c r="X770" s="103"/>
      <c r="Y770" s="104"/>
      <c r="Z770" s="103"/>
      <c r="AA770" s="103"/>
      <c r="AB770" s="104"/>
      <c r="AC770" s="105"/>
      <c r="AD770" s="106"/>
      <c r="AE770" s="104"/>
      <c r="AF770" s="104"/>
      <c r="AG770" s="103"/>
      <c r="AH770" s="103"/>
      <c r="AI770" s="103"/>
      <c r="AJ770" s="107"/>
      <c r="AK770" s="107"/>
      <c r="AL770" s="107"/>
      <c r="AM770" s="104"/>
      <c r="AN770" s="104"/>
      <c r="AO770" s="107"/>
      <c r="AQ770" s="104">
        <f t="shared" si="1453"/>
        <v>210410.1</v>
      </c>
      <c r="AR770" s="104">
        <f t="shared" si="1454"/>
        <v>0</v>
      </c>
      <c r="AS770" s="104">
        <f t="shared" si="1455"/>
        <v>0</v>
      </c>
      <c r="AT770" s="104">
        <f t="shared" si="1459"/>
        <v>210410.1</v>
      </c>
      <c r="AU770" s="108">
        <f t="shared" si="1456"/>
        <v>210410.1</v>
      </c>
      <c r="AV770" s="108"/>
      <c r="AW770" s="108"/>
      <c r="AX770" s="108"/>
      <c r="AY770" s="108"/>
      <c r="AZ770" s="108"/>
      <c r="BA770" s="109">
        <f t="shared" si="1457"/>
        <v>0</v>
      </c>
    </row>
    <row r="771" spans="1:53" ht="25.7" customHeight="1" outlineLevel="1" x14ac:dyDescent="0.2">
      <c r="A771" s="68"/>
      <c r="B771" s="94"/>
      <c r="C771" s="251"/>
      <c r="D771" s="110"/>
      <c r="E771" s="110"/>
      <c r="F771" s="110"/>
      <c r="G771" s="111"/>
      <c r="H771" s="112" t="s">
        <v>592</v>
      </c>
      <c r="I771" s="100"/>
      <c r="J771" s="101">
        <v>0.5</v>
      </c>
      <c r="K771" s="101">
        <v>3</v>
      </c>
      <c r="L771" s="102">
        <v>450150</v>
      </c>
      <c r="M771" s="102">
        <f>L771*'1. Standard_Cost'!F4</f>
        <v>75175.05</v>
      </c>
      <c r="N771" s="103"/>
      <c r="O771" s="103"/>
      <c r="P771" s="103"/>
      <c r="Q771" s="103"/>
      <c r="R771" s="104">
        <f>+N771*P771*'[1]1. Standard_Cost'!$B$12</f>
        <v>0</v>
      </c>
      <c r="S771" s="104">
        <f>+N771*O771*P771*'[1]1. Standard_Cost'!$C$12</f>
        <v>0</v>
      </c>
      <c r="T771" s="104">
        <f>+N771*P771*Q771*'[1]1. Standard_Cost'!$D$12</f>
        <v>0</v>
      </c>
      <c r="U771" s="104">
        <f>+N771*O771*'[1]1. Standard_Cost'!$E$12</f>
        <v>0</v>
      </c>
      <c r="V771" s="103"/>
      <c r="W771" s="103"/>
      <c r="X771" s="103"/>
      <c r="Y771" s="104">
        <f>+V771*((X771*'[1]1. Standard_Cost'!$B$16)+(W771*X771*'[1]1. Standard_Cost'!$C$16))</f>
        <v>0</v>
      </c>
      <c r="Z771" s="103"/>
      <c r="AA771" s="103"/>
      <c r="AB771" s="104">
        <f>+Z771*'[1]1. Standard_Cost'!$B$20+AA771*'[1]1. Standard_Cost'!$C$20</f>
        <v>0</v>
      </c>
      <c r="AC771" s="105"/>
      <c r="AD771" s="106"/>
      <c r="AE771" s="104">
        <f>SUM(AD771,AC771,AB771,Y771,U771,T771,S771,R771)*'[1]1. Standard_Cost'!B389</f>
        <v>0</v>
      </c>
      <c r="AF771" s="104">
        <f t="shared" si="1458"/>
        <v>0</v>
      </c>
      <c r="AG771" s="103"/>
      <c r="AH771" s="103"/>
      <c r="AI771" s="103"/>
      <c r="AJ771" s="107"/>
      <c r="AK771" s="107"/>
      <c r="AL771" s="107"/>
      <c r="AM771" s="104">
        <f>AG771*'[1]1. Standard_Cost'!B385+'[1]Incremental_Cost Year 2023'!AH791*'[1]1. Standard_Cost'!C385+'[1]Incremental_Cost Year 2023'!AI791*'[1]1. Standard_Cost'!D385+'[1]Incremental_Cost Year 2023'!AJ791+'[1]Incremental_Cost Year 2023'!AL791+AK771</f>
        <v>0</v>
      </c>
      <c r="AN771" s="104">
        <f>AM771*'[1]1. Standard_Cost'!C389</f>
        <v>0</v>
      </c>
      <c r="AO771" s="107"/>
      <c r="AP771" s="120"/>
      <c r="AQ771" s="121">
        <f t="shared" ref="AQ771:BA771" si="1460">SUM(AQ767:AQ770)</f>
        <v>1577492.25</v>
      </c>
      <c r="AR771" s="121">
        <f t="shared" si="1460"/>
        <v>0</v>
      </c>
      <c r="AS771" s="121">
        <f t="shared" si="1460"/>
        <v>0</v>
      </c>
      <c r="AT771" s="121">
        <f t="shared" si="1460"/>
        <v>1577492.25</v>
      </c>
      <c r="AU771" s="121">
        <f t="shared" si="1460"/>
        <v>1577492.25</v>
      </c>
      <c r="AV771" s="121">
        <f t="shared" si="1460"/>
        <v>0</v>
      </c>
      <c r="AW771" s="121">
        <f t="shared" si="1460"/>
        <v>0</v>
      </c>
      <c r="AX771" s="121">
        <f t="shared" si="1460"/>
        <v>0</v>
      </c>
      <c r="AY771" s="121">
        <f t="shared" si="1460"/>
        <v>0</v>
      </c>
      <c r="AZ771" s="121">
        <f t="shared" si="1460"/>
        <v>0</v>
      </c>
      <c r="BA771" s="121">
        <f t="shared" si="1460"/>
        <v>0</v>
      </c>
    </row>
    <row r="772" spans="1:53" ht="14.1" customHeight="1" outlineLevel="2" x14ac:dyDescent="0.2">
      <c r="A772" s="68"/>
      <c r="B772" s="94"/>
      <c r="C772" s="251"/>
      <c r="D772" s="113" t="s">
        <v>574</v>
      </c>
      <c r="E772" s="113" t="s">
        <v>837</v>
      </c>
      <c r="F772" s="114">
        <v>2021</v>
      </c>
      <c r="G772" s="115">
        <v>2023</v>
      </c>
      <c r="H772" s="122" t="s">
        <v>442</v>
      </c>
      <c r="I772" s="117"/>
      <c r="J772" s="117"/>
      <c r="K772" s="117"/>
      <c r="L772" s="118">
        <f>SUM(L767:L771)</f>
        <v>1801900</v>
      </c>
      <c r="M772" s="118">
        <f>SUM(M767:M771)</f>
        <v>300917.30000000005</v>
      </c>
      <c r="N772" s="117"/>
      <c r="O772" s="117"/>
      <c r="P772" s="117"/>
      <c r="Q772" s="117"/>
      <c r="R772" s="119">
        <f>SUM(R767:R771)</f>
        <v>0</v>
      </c>
      <c r="S772" s="119">
        <f>SUM(S767:S771)</f>
        <v>0</v>
      </c>
      <c r="T772" s="119">
        <f>SUM(T767:T771)</f>
        <v>0</v>
      </c>
      <c r="U772" s="119">
        <f>SUM(U767:U771)</f>
        <v>0</v>
      </c>
      <c r="V772" s="117"/>
      <c r="W772" s="117"/>
      <c r="X772" s="117"/>
      <c r="Y772" s="118">
        <f>SUM(Y767:Y771)</f>
        <v>0</v>
      </c>
      <c r="Z772" s="117"/>
      <c r="AA772" s="117"/>
      <c r="AB772" s="118">
        <f t="shared" ref="AB772:AF772" si="1461">SUM(AB767:AB771)</f>
        <v>0</v>
      </c>
      <c r="AC772" s="118">
        <f t="shared" si="1461"/>
        <v>0</v>
      </c>
      <c r="AD772" s="118">
        <f t="shared" si="1461"/>
        <v>0</v>
      </c>
      <c r="AE772" s="118">
        <f t="shared" si="1461"/>
        <v>0</v>
      </c>
      <c r="AF772" s="118">
        <f t="shared" si="1461"/>
        <v>0</v>
      </c>
      <c r="AG772" s="117"/>
      <c r="AH772" s="117"/>
      <c r="AI772" s="117"/>
      <c r="AJ772" s="119">
        <f>SUM(AJ767:AJ771)</f>
        <v>0</v>
      </c>
      <c r="AK772" s="119">
        <f t="shared" ref="AK772:AN772" si="1462">SUM(AK767:AK771)</f>
        <v>0</v>
      </c>
      <c r="AL772" s="119">
        <f t="shared" si="1462"/>
        <v>0</v>
      </c>
      <c r="AM772" s="119">
        <f t="shared" si="1462"/>
        <v>0</v>
      </c>
      <c r="AN772" s="119">
        <f t="shared" si="1462"/>
        <v>0</v>
      </c>
      <c r="AO772" s="116"/>
      <c r="AQ772" s="104">
        <f t="shared" ref="AQ772:AQ775" si="1463">L772+M772</f>
        <v>2102817.2999999998</v>
      </c>
      <c r="AR772" s="104">
        <f t="shared" ref="AR772:AR775" si="1464">AF772</f>
        <v>0</v>
      </c>
      <c r="AS772" s="104">
        <f t="shared" ref="AS772:AS775" si="1465">AM772+AN772</f>
        <v>0</v>
      </c>
      <c r="AT772" s="104">
        <f>SUM(AQ772,AR772,AS772)</f>
        <v>2102817.2999999998</v>
      </c>
      <c r="AU772" s="108">
        <f t="shared" ref="AU772:AU775" si="1466">AT772</f>
        <v>2102817.2999999998</v>
      </c>
      <c r="AV772" s="108"/>
      <c r="AW772" s="108"/>
      <c r="AX772" s="108"/>
      <c r="AY772" s="108"/>
      <c r="AZ772" s="108"/>
      <c r="BA772" s="109">
        <f t="shared" ref="BA772:BA775" si="1467">SUM(AU772:AZ772)-AT772</f>
        <v>0</v>
      </c>
    </row>
    <row r="773" spans="1:53" ht="14.1" customHeight="1" outlineLevel="2" x14ac:dyDescent="0.2">
      <c r="A773" s="68"/>
      <c r="B773" s="94"/>
      <c r="C773" s="251"/>
      <c r="D773" s="110"/>
      <c r="E773" s="110"/>
      <c r="F773" s="110"/>
      <c r="G773" s="111"/>
      <c r="H773" s="99" t="s">
        <v>50</v>
      </c>
      <c r="I773" s="100"/>
      <c r="J773" s="101"/>
      <c r="K773" s="101"/>
      <c r="L773" s="102" t="str">
        <f>IF(I773&lt;&gt;0,((VLOOKUP(I773,'1. Standard_Cost'!$B$4:$D$8,2)+VLOOKUP(I773,'1. Standard_Cost'!$B$4:$D$8,3))*J773*K773),"0")</f>
        <v>0</v>
      </c>
      <c r="M773" s="102">
        <f>L773*'1. Standard_Cost'!F361</f>
        <v>0</v>
      </c>
      <c r="N773" s="103"/>
      <c r="O773" s="103"/>
      <c r="P773" s="103"/>
      <c r="Q773" s="103"/>
      <c r="R773" s="104">
        <f>+N773*P773*'1. Standard_Cost'!$B$12</f>
        <v>0</v>
      </c>
      <c r="S773" s="104">
        <f>+N773*O773*P773*'1. Standard_Cost'!$C$12</f>
        <v>0</v>
      </c>
      <c r="T773" s="104">
        <f>+N773*P773*Q773*'1. Standard_Cost'!$D$12</f>
        <v>0</v>
      </c>
      <c r="U773" s="104">
        <f>+N773*O773*'1. Standard_Cost'!$E$12</f>
        <v>0</v>
      </c>
      <c r="V773" s="103"/>
      <c r="W773" s="103"/>
      <c r="X773" s="103"/>
      <c r="Y773" s="104">
        <f>+V773*((X773*'1. Standard_Cost'!$B$16)+(W773*X773*'1. Standard_Cost'!$C$16))</f>
        <v>0</v>
      </c>
      <c r="Z773" s="103"/>
      <c r="AA773" s="103"/>
      <c r="AB773" s="104">
        <f>+Z773*'1. Standard_Cost'!$B$20+AA773*'1. Standard_Cost'!$C$20</f>
        <v>0</v>
      </c>
      <c r="AC773" s="105"/>
      <c r="AD773" s="106"/>
      <c r="AE773" s="104">
        <f>SUM(AD773,AC773,AB773,Y773,U773,T773,S773,R773)*'1. Standard_Cost'!B385</f>
        <v>0</v>
      </c>
      <c r="AF773" s="104">
        <f t="shared" ref="AF773:AF775" si="1468">SUM(AD773,AE773)</f>
        <v>0</v>
      </c>
      <c r="AG773" s="103"/>
      <c r="AH773" s="103">
        <v>0</v>
      </c>
      <c r="AI773" s="103">
        <v>0</v>
      </c>
      <c r="AJ773" s="107"/>
      <c r="AK773" s="107"/>
      <c r="AL773" s="107"/>
      <c r="AM773" s="104">
        <f>AG773*'1. Standard_Cost'!B381+'Incremental_Cost Year 2021'!AH780*'1. Standard_Cost'!C381+'Incremental_Cost Year 2021'!AI780*'1. Standard_Cost'!D381+'Incremental_Cost Year 2021'!AJ780+'Incremental_Cost Year 2021'!AL780+AK773</f>
        <v>0</v>
      </c>
      <c r="AN773" s="104">
        <f>AM773*'1. Standard_Cost'!C385</f>
        <v>0</v>
      </c>
      <c r="AO773" s="107"/>
      <c r="AQ773" s="104">
        <f t="shared" si="1463"/>
        <v>0</v>
      </c>
      <c r="AR773" s="104">
        <f t="shared" si="1464"/>
        <v>0</v>
      </c>
      <c r="AS773" s="104">
        <f t="shared" si="1465"/>
        <v>0</v>
      </c>
      <c r="AT773" s="104">
        <f t="shared" ref="AT773:AT775" si="1469">SUM(AQ773,AR773,AS773)</f>
        <v>0</v>
      </c>
      <c r="AU773" s="108">
        <f t="shared" si="1466"/>
        <v>0</v>
      </c>
      <c r="AV773" s="108">
        <v>0</v>
      </c>
      <c r="AW773" s="108"/>
      <c r="AX773" s="108"/>
      <c r="AY773" s="108"/>
      <c r="AZ773" s="108"/>
      <c r="BA773" s="109">
        <f t="shared" si="1467"/>
        <v>0</v>
      </c>
    </row>
    <row r="774" spans="1:53" ht="14.1" customHeight="1" outlineLevel="2" x14ac:dyDescent="0.2">
      <c r="A774" s="68"/>
      <c r="B774" s="94"/>
      <c r="C774" s="251"/>
      <c r="D774" s="110"/>
      <c r="E774" s="110"/>
      <c r="F774" s="110"/>
      <c r="G774" s="111"/>
      <c r="H774" s="99" t="s">
        <v>51</v>
      </c>
      <c r="I774" s="100"/>
      <c r="J774" s="101"/>
      <c r="K774" s="101"/>
      <c r="L774" s="102" t="str">
        <f>IF(I774&lt;&gt;0,((VLOOKUP(I774,'1. Standard_Cost'!$B$4:$D$8,2)+VLOOKUP(I774,'1. Standard_Cost'!$B$4:$D$8,3))*J774*K774),"0")</f>
        <v>0</v>
      </c>
      <c r="M774" s="102">
        <f>L774*'1. Standard_Cost'!F361</f>
        <v>0</v>
      </c>
      <c r="N774" s="103"/>
      <c r="O774" s="103"/>
      <c r="P774" s="103"/>
      <c r="Q774" s="103"/>
      <c r="R774" s="104">
        <f>+N774*P774*'1. Standard_Cost'!$B$12</f>
        <v>0</v>
      </c>
      <c r="S774" s="104">
        <f>+N774*O774*P774*'1. Standard_Cost'!$C$12</f>
        <v>0</v>
      </c>
      <c r="T774" s="104">
        <f>+N774*P774*Q774*'1. Standard_Cost'!$D$12</f>
        <v>0</v>
      </c>
      <c r="U774" s="104">
        <f>+N774*O774*'1. Standard_Cost'!$E$12</f>
        <v>0</v>
      </c>
      <c r="V774" s="103"/>
      <c r="W774" s="103"/>
      <c r="X774" s="103"/>
      <c r="Y774" s="104">
        <f>+V774*((X774*'1. Standard_Cost'!$B$16)+(W774*X774*'1. Standard_Cost'!$C$16))</f>
        <v>0</v>
      </c>
      <c r="Z774" s="103"/>
      <c r="AA774" s="103"/>
      <c r="AB774" s="104">
        <f>+Z774*'1. Standard_Cost'!$B$20+AA774*'1. Standard_Cost'!$C$20</f>
        <v>0</v>
      </c>
      <c r="AC774" s="105"/>
      <c r="AD774" s="106"/>
      <c r="AE774" s="104">
        <f>SUM(AD774,AC774,AB774,Y774,U774,T774,S774,R774)*'1. Standard_Cost'!B385</f>
        <v>0</v>
      </c>
      <c r="AF774" s="104">
        <f t="shared" si="1468"/>
        <v>0</v>
      </c>
      <c r="AG774" s="103"/>
      <c r="AH774" s="103"/>
      <c r="AI774" s="103"/>
      <c r="AJ774" s="107"/>
      <c r="AK774" s="107"/>
      <c r="AL774" s="107"/>
      <c r="AM774" s="104">
        <f>AG774*'1. Standard_Cost'!B381+'Incremental_Cost Year 2021'!AH781*'1. Standard_Cost'!C381+'Incremental_Cost Year 2021'!AI781*'1. Standard_Cost'!D381+'Incremental_Cost Year 2021'!AJ781+'Incremental_Cost Year 2021'!AL781+AK774</f>
        <v>0</v>
      </c>
      <c r="AN774" s="104">
        <f>AM774*'1. Standard_Cost'!C385</f>
        <v>0</v>
      </c>
      <c r="AO774" s="107"/>
      <c r="AQ774" s="104">
        <f t="shared" si="1463"/>
        <v>0</v>
      </c>
      <c r="AR774" s="104">
        <f t="shared" si="1464"/>
        <v>0</v>
      </c>
      <c r="AS774" s="104">
        <f t="shared" si="1465"/>
        <v>0</v>
      </c>
      <c r="AT774" s="104">
        <f t="shared" si="1469"/>
        <v>0</v>
      </c>
      <c r="AU774" s="108">
        <f t="shared" si="1466"/>
        <v>0</v>
      </c>
      <c r="AV774" s="108"/>
      <c r="AW774" s="108"/>
      <c r="AX774" s="108"/>
      <c r="AY774" s="108"/>
      <c r="AZ774" s="108"/>
      <c r="BA774" s="109">
        <f t="shared" si="1467"/>
        <v>0</v>
      </c>
    </row>
    <row r="775" spans="1:53" ht="14.1" customHeight="1" outlineLevel="2" x14ac:dyDescent="0.2">
      <c r="A775" s="68"/>
      <c r="B775" s="94"/>
      <c r="C775" s="251"/>
      <c r="D775" s="110"/>
      <c r="E775" s="110"/>
      <c r="F775" s="110"/>
      <c r="G775" s="111"/>
      <c r="H775" s="112" t="s">
        <v>179</v>
      </c>
      <c r="I775" s="100"/>
      <c r="J775" s="101"/>
      <c r="K775" s="101"/>
      <c r="L775" s="102" t="str">
        <f>IF(I775&lt;&gt;0,((VLOOKUP(I775,'1. Standard_Cost'!$B$4:$D$8,2)+VLOOKUP(I775,'1. Standard_Cost'!$B$4:$D$8,3))*J775*K775),"0")</f>
        <v>0</v>
      </c>
      <c r="M775" s="102">
        <f>L775*'1. Standard_Cost'!F361</f>
        <v>0</v>
      </c>
      <c r="N775" s="103"/>
      <c r="O775" s="103"/>
      <c r="P775" s="103"/>
      <c r="Q775" s="103"/>
      <c r="R775" s="104">
        <f>+N775*P775*'1. Standard_Cost'!$B$12</f>
        <v>0</v>
      </c>
      <c r="S775" s="104">
        <f>+N775*O775*P775*'1. Standard_Cost'!$C$12</f>
        <v>0</v>
      </c>
      <c r="T775" s="104">
        <f>+N775*P775*Q775*'1. Standard_Cost'!$D$12</f>
        <v>0</v>
      </c>
      <c r="U775" s="104">
        <f>+N775*O775*'1. Standard_Cost'!$E$12</f>
        <v>0</v>
      </c>
      <c r="V775" s="103"/>
      <c r="W775" s="103"/>
      <c r="X775" s="103"/>
      <c r="Y775" s="104">
        <f>+V775*((X775*'1. Standard_Cost'!$B$16)+(W775*X775*'1. Standard_Cost'!$C$16))</f>
        <v>0</v>
      </c>
      <c r="Z775" s="103"/>
      <c r="AA775" s="103"/>
      <c r="AB775" s="104">
        <f>+Z775*'1. Standard_Cost'!$B$20+AA775*'1. Standard_Cost'!$C$20</f>
        <v>0</v>
      </c>
      <c r="AC775" s="105"/>
      <c r="AD775" s="106"/>
      <c r="AE775" s="104">
        <f>SUM(AD775,AC775,AB775,Y775,U775,T775,S775,R775)*'1. Standard_Cost'!B385</f>
        <v>0</v>
      </c>
      <c r="AF775" s="104">
        <f t="shared" si="1468"/>
        <v>0</v>
      </c>
      <c r="AG775" s="103"/>
      <c r="AH775" s="103"/>
      <c r="AI775" s="103"/>
      <c r="AJ775" s="107"/>
      <c r="AK775" s="107"/>
      <c r="AL775" s="107"/>
      <c r="AM775" s="104">
        <f>AG775*'1. Standard_Cost'!B381+'Incremental_Cost Year 2021'!AH782*'1. Standard_Cost'!C381+'Incremental_Cost Year 2021'!AI782*'1. Standard_Cost'!D381+'Incremental_Cost Year 2021'!AJ782+'Incremental_Cost Year 2021'!AL782+AK775</f>
        <v>0</v>
      </c>
      <c r="AN775" s="104">
        <f>AM775*'1. Standard_Cost'!C385</f>
        <v>0</v>
      </c>
      <c r="AO775" s="107"/>
      <c r="AQ775" s="104">
        <f t="shared" si="1463"/>
        <v>0</v>
      </c>
      <c r="AR775" s="104">
        <f t="shared" si="1464"/>
        <v>0</v>
      </c>
      <c r="AS775" s="104">
        <f t="shared" si="1465"/>
        <v>0</v>
      </c>
      <c r="AT775" s="104">
        <f t="shared" si="1469"/>
        <v>0</v>
      </c>
      <c r="AU775" s="108">
        <f t="shared" si="1466"/>
        <v>0</v>
      </c>
      <c r="AV775" s="108"/>
      <c r="AW775" s="108"/>
      <c r="AX775" s="108"/>
      <c r="AY775" s="108"/>
      <c r="AZ775" s="108"/>
      <c r="BA775" s="109">
        <f t="shared" si="1467"/>
        <v>0</v>
      </c>
    </row>
    <row r="776" spans="1:53" ht="24.6" customHeight="1" outlineLevel="1" x14ac:dyDescent="0.2">
      <c r="A776" s="68"/>
      <c r="B776" s="141"/>
      <c r="C776" s="251"/>
      <c r="D776" s="113" t="s">
        <v>48</v>
      </c>
      <c r="E776" s="113" t="s">
        <v>444</v>
      </c>
      <c r="F776" s="114" t="s">
        <v>154</v>
      </c>
      <c r="G776" s="115" t="s">
        <v>155</v>
      </c>
      <c r="H776" s="122" t="s">
        <v>445</v>
      </c>
      <c r="I776" s="117"/>
      <c r="J776" s="117"/>
      <c r="K776" s="117"/>
      <c r="L776" s="118">
        <f>SUM(L772:L775)</f>
        <v>1801900</v>
      </c>
      <c r="M776" s="118">
        <f>SUM(M772:M775)</f>
        <v>300917.30000000005</v>
      </c>
      <c r="N776" s="117"/>
      <c r="O776" s="117"/>
      <c r="P776" s="117"/>
      <c r="Q776" s="117"/>
      <c r="R776" s="119">
        <f>SUM(R772:R775)</f>
        <v>0</v>
      </c>
      <c r="S776" s="119">
        <f>SUM(S772:S775)</f>
        <v>0</v>
      </c>
      <c r="T776" s="119">
        <f>SUM(T772:T775)</f>
        <v>0</v>
      </c>
      <c r="U776" s="119">
        <f>SUM(U772:U775)</f>
        <v>0</v>
      </c>
      <c r="V776" s="117"/>
      <c r="W776" s="117"/>
      <c r="X776" s="117"/>
      <c r="Y776" s="118">
        <f>SUM(Y772:Y775)</f>
        <v>0</v>
      </c>
      <c r="Z776" s="117"/>
      <c r="AA776" s="117"/>
      <c r="AB776" s="118">
        <f t="shared" ref="AB776:AF776" si="1470">SUM(AB772:AB775)</f>
        <v>0</v>
      </c>
      <c r="AC776" s="118">
        <f t="shared" si="1470"/>
        <v>0</v>
      </c>
      <c r="AD776" s="118">
        <f t="shared" si="1470"/>
        <v>0</v>
      </c>
      <c r="AE776" s="118">
        <f t="shared" si="1470"/>
        <v>0</v>
      </c>
      <c r="AF776" s="118">
        <f t="shared" si="1470"/>
        <v>0</v>
      </c>
      <c r="AG776" s="117"/>
      <c r="AH776" s="117"/>
      <c r="AI776" s="117"/>
      <c r="AJ776" s="119">
        <f>SUM(AJ772:AJ775)</f>
        <v>0</v>
      </c>
      <c r="AK776" s="119">
        <f t="shared" ref="AK776:AN776" si="1471">SUM(AK772:AK775)</f>
        <v>0</v>
      </c>
      <c r="AL776" s="119">
        <f t="shared" si="1471"/>
        <v>0</v>
      </c>
      <c r="AM776" s="119">
        <f t="shared" si="1471"/>
        <v>0</v>
      </c>
      <c r="AN776" s="119">
        <f t="shared" si="1471"/>
        <v>0</v>
      </c>
      <c r="AO776" s="116"/>
      <c r="AP776" s="120"/>
      <c r="AQ776" s="121">
        <f t="shared" ref="AQ776:BA776" si="1472">SUM(AQ772:AQ775)</f>
        <v>2102817.2999999998</v>
      </c>
      <c r="AR776" s="121">
        <f t="shared" si="1472"/>
        <v>0</v>
      </c>
      <c r="AS776" s="121">
        <f t="shared" si="1472"/>
        <v>0</v>
      </c>
      <c r="AT776" s="121">
        <f t="shared" si="1472"/>
        <v>2102817.2999999998</v>
      </c>
      <c r="AU776" s="121">
        <f t="shared" si="1472"/>
        <v>2102817.2999999998</v>
      </c>
      <c r="AV776" s="121">
        <f t="shared" si="1472"/>
        <v>0</v>
      </c>
      <c r="AW776" s="121">
        <f t="shared" si="1472"/>
        <v>0</v>
      </c>
      <c r="AX776" s="121">
        <f t="shared" si="1472"/>
        <v>0</v>
      </c>
      <c r="AY776" s="121">
        <f t="shared" si="1472"/>
        <v>0</v>
      </c>
      <c r="AZ776" s="121">
        <f t="shared" si="1472"/>
        <v>0</v>
      </c>
      <c r="BA776" s="121">
        <f t="shared" si="1472"/>
        <v>0</v>
      </c>
    </row>
    <row r="777" spans="1:53" ht="14.1" customHeight="1" outlineLevel="2" x14ac:dyDescent="0.2">
      <c r="A777" s="68"/>
      <c r="B777" s="94"/>
      <c r="C777" s="95"/>
      <c r="D777" s="96"/>
      <c r="E777" s="96"/>
      <c r="F777" s="97"/>
      <c r="G777" s="98"/>
      <c r="H777" s="99" t="s">
        <v>589</v>
      </c>
      <c r="I777" s="100" t="s">
        <v>4</v>
      </c>
      <c r="J777" s="101">
        <v>2</v>
      </c>
      <c r="K777" s="101">
        <v>3</v>
      </c>
      <c r="L777" s="102">
        <f>IF(I777&lt;&gt;0,((VLOOKUP(I777,'1. Standard_Cost'!$B$4:$D$8,2)+VLOOKUP(I777,'1. Standard_Cost'!$B$4:$D$8,3))*J777*K777),"0")</f>
        <v>480600</v>
      </c>
      <c r="M777" s="102">
        <f>L777*'1. Standard_Cost'!F4</f>
        <v>80260.200000000012</v>
      </c>
      <c r="N777" s="103"/>
      <c r="O777" s="103"/>
      <c r="P777" s="103"/>
      <c r="Q777" s="103"/>
      <c r="R777" s="104">
        <f>+N777*P777*'[1]1. Standard_Cost'!$B$12</f>
        <v>0</v>
      </c>
      <c r="S777" s="104">
        <f>+N777*O777*P777*'[1]1. Standard_Cost'!$C$12</f>
        <v>0</v>
      </c>
      <c r="T777" s="104">
        <f>+N777*P777*Q777*'[1]1. Standard_Cost'!$D$12</f>
        <v>0</v>
      </c>
      <c r="U777" s="104">
        <f>+N777*O777*'[1]1. Standard_Cost'!$E$12</f>
        <v>0</v>
      </c>
      <c r="V777" s="103"/>
      <c r="W777" s="103"/>
      <c r="X777" s="103"/>
      <c r="Y777" s="104">
        <f>+V777*((X777*'[1]1. Standard_Cost'!$B$16)+(W777*X777*'[1]1. Standard_Cost'!$C$16))</f>
        <v>0</v>
      </c>
      <c r="Z777" s="103"/>
      <c r="AA777" s="103"/>
      <c r="AB777" s="104">
        <f>+Z777*'[1]1. Standard_Cost'!$B$20+AA777*'[1]1. Standard_Cost'!$C$20</f>
        <v>0</v>
      </c>
      <c r="AC777" s="105"/>
      <c r="AD777" s="106"/>
      <c r="AE777" s="104">
        <f>SUM(AD777,AC777,AB777,Y777,U777,T777,S777,R777)*'[1]1. Standard_Cost'!B393</f>
        <v>0</v>
      </c>
      <c r="AF777" s="104">
        <f>SUM(AD777,AE777)</f>
        <v>0</v>
      </c>
      <c r="AG777" s="103"/>
      <c r="AH777" s="103"/>
      <c r="AI777" s="103"/>
      <c r="AJ777" s="107"/>
      <c r="AK777" s="107"/>
      <c r="AL777" s="107"/>
      <c r="AM777" s="104">
        <f>AG777*'[1]1. Standard_Cost'!B389+'[1]Incremental_Cost Year 2023'!AH797*'[1]1. Standard_Cost'!C389+'[1]Incremental_Cost Year 2023'!AI797*'[1]1. Standard_Cost'!D389+'[1]Incremental_Cost Year 2023'!AJ797+'[1]Incremental_Cost Year 2023'!AL797+AK777</f>
        <v>0</v>
      </c>
      <c r="AN777" s="104">
        <f>AM777*'[1]1. Standard_Cost'!C393</f>
        <v>0</v>
      </c>
      <c r="AO777" s="107"/>
      <c r="AQ777" s="104">
        <f t="shared" ref="AQ777:AQ780" si="1473">L777+M777</f>
        <v>560860.19999999995</v>
      </c>
      <c r="AR777" s="104">
        <f t="shared" ref="AR777:AR780" si="1474">AF777</f>
        <v>0</v>
      </c>
      <c r="AS777" s="104">
        <f t="shared" ref="AS777:AS780" si="1475">AM777+AN777</f>
        <v>0</v>
      </c>
      <c r="AT777" s="104">
        <f>SUM(AQ777,AR777,AS777)</f>
        <v>560860.19999999995</v>
      </c>
      <c r="AU777" s="108">
        <f t="shared" ref="AU777:AU780" si="1476">AT777</f>
        <v>560860.19999999995</v>
      </c>
      <c r="AV777" s="108"/>
      <c r="AW777" s="108"/>
      <c r="AX777" s="108"/>
      <c r="AY777" s="108"/>
      <c r="AZ777" s="108"/>
      <c r="BA777" s="109">
        <f t="shared" ref="BA777:BA780" si="1477">SUM(AU777:AZ777)-AT777</f>
        <v>0</v>
      </c>
    </row>
    <row r="778" spans="1:53" ht="14.1" customHeight="1" outlineLevel="2" x14ac:dyDescent="0.2">
      <c r="A778" s="68"/>
      <c r="B778" s="94"/>
      <c r="C778" s="95"/>
      <c r="D778" s="110"/>
      <c r="E778" s="110"/>
      <c r="F778" s="110"/>
      <c r="G778" s="111"/>
      <c r="H778" s="99" t="s">
        <v>571</v>
      </c>
      <c r="I778" s="100" t="s">
        <v>3</v>
      </c>
      <c r="J778" s="101">
        <v>2</v>
      </c>
      <c r="K778" s="101">
        <v>2</v>
      </c>
      <c r="L778" s="102">
        <f>IF(I778&lt;&gt;0,((VLOOKUP(I778,'1. Standard_Cost'!$B$4:$D$8,2)+VLOOKUP(I778,'1. Standard_Cost'!$B$4:$D$8,3))*J778*K778),"0")</f>
        <v>400400</v>
      </c>
      <c r="M778" s="102">
        <f>L778*'1. Standard_Cost'!F4</f>
        <v>66866.8</v>
      </c>
      <c r="N778" s="103"/>
      <c r="O778" s="103"/>
      <c r="P778" s="103"/>
      <c r="Q778" s="103"/>
      <c r="R778" s="104">
        <f>+N778*P778*'[1]1. Standard_Cost'!$B$12</f>
        <v>0</v>
      </c>
      <c r="S778" s="104">
        <f>+N778*O778*P778*'[1]1. Standard_Cost'!$C$12</f>
        <v>0</v>
      </c>
      <c r="T778" s="104">
        <f>+N778*P778*Q778*'[1]1. Standard_Cost'!$D$12</f>
        <v>0</v>
      </c>
      <c r="U778" s="104">
        <f>+N778*O778*'[1]1. Standard_Cost'!$E$12</f>
        <v>0</v>
      </c>
      <c r="V778" s="103"/>
      <c r="W778" s="103"/>
      <c r="X778" s="103"/>
      <c r="Y778" s="104">
        <f>+V778*((X778*'[1]1. Standard_Cost'!$B$16)+(W778*X778*'[1]1. Standard_Cost'!$C$16))</f>
        <v>0</v>
      </c>
      <c r="Z778" s="103"/>
      <c r="AA778" s="103"/>
      <c r="AB778" s="104">
        <f>+Z778*'[1]1. Standard_Cost'!$B$20+AA778*'[1]1. Standard_Cost'!$C$20</f>
        <v>0</v>
      </c>
      <c r="AC778" s="105"/>
      <c r="AD778" s="106"/>
      <c r="AE778" s="104">
        <f>SUM(AD778,AC778,AB778,Y778,U778,T778,S778,R778)*'[1]1. Standard_Cost'!B393</f>
        <v>0</v>
      </c>
      <c r="AF778" s="104">
        <f t="shared" ref="AF778:AF780" si="1478">SUM(AD778,AE778)</f>
        <v>0</v>
      </c>
      <c r="AG778" s="103"/>
      <c r="AH778" s="103">
        <v>0</v>
      </c>
      <c r="AI778" s="103">
        <v>0</v>
      </c>
      <c r="AJ778" s="107"/>
      <c r="AK778" s="107"/>
      <c r="AL778" s="107"/>
      <c r="AM778" s="104">
        <f>AG778*'[1]1. Standard_Cost'!B389+'[1]Incremental_Cost Year 2023'!AH798*'[1]1. Standard_Cost'!C389+'[1]Incremental_Cost Year 2023'!AI798*'[1]1. Standard_Cost'!D389+'[1]Incremental_Cost Year 2023'!AJ798+'[1]Incremental_Cost Year 2023'!AL798+AK778</f>
        <v>0</v>
      </c>
      <c r="AN778" s="104">
        <f>AM778*'[1]1. Standard_Cost'!C393</f>
        <v>0</v>
      </c>
      <c r="AO778" s="107"/>
      <c r="AQ778" s="104">
        <f t="shared" si="1473"/>
        <v>467266.8</v>
      </c>
      <c r="AR778" s="104">
        <f t="shared" si="1474"/>
        <v>0</v>
      </c>
      <c r="AS778" s="104">
        <f t="shared" si="1475"/>
        <v>0</v>
      </c>
      <c r="AT778" s="104">
        <f t="shared" ref="AT778:AT780" si="1479">SUM(AQ778,AR778,AS778)</f>
        <v>467266.8</v>
      </c>
      <c r="AU778" s="108">
        <f t="shared" si="1476"/>
        <v>467266.8</v>
      </c>
      <c r="AV778" s="108">
        <v>0</v>
      </c>
      <c r="AW778" s="108"/>
      <c r="AX778" s="108"/>
      <c r="AY778" s="108"/>
      <c r="AZ778" s="108"/>
      <c r="BA778" s="109">
        <f t="shared" si="1477"/>
        <v>0</v>
      </c>
    </row>
    <row r="779" spans="1:53" ht="14.1" customHeight="1" outlineLevel="2" x14ac:dyDescent="0.2">
      <c r="A779" s="68"/>
      <c r="B779" s="94"/>
      <c r="C779" s="95"/>
      <c r="D779" s="110"/>
      <c r="E779" s="110"/>
      <c r="F779" s="110"/>
      <c r="G779" s="111"/>
      <c r="H779" s="99" t="s">
        <v>51</v>
      </c>
      <c r="I779" s="100"/>
      <c r="J779" s="101"/>
      <c r="K779" s="101"/>
      <c r="L779" s="102" t="str">
        <f>IF(I779&lt;&gt;0,((VLOOKUP(I779,'[1]1. Standard_Cost'!$B$4:$D$8,2)+VLOOKUP(I779,'[1]1. Standard_Cost'!$B$4:$D$8,3))*J779*K779),"0")</f>
        <v>0</v>
      </c>
      <c r="M779" s="102">
        <f>L779*'[1]1. Standard_Cost'!F7</f>
        <v>0</v>
      </c>
      <c r="N779" s="103"/>
      <c r="O779" s="103"/>
      <c r="P779" s="103"/>
      <c r="Q779" s="103"/>
      <c r="R779" s="104">
        <f>+N779*P779*'[1]1. Standard_Cost'!$B$12</f>
        <v>0</v>
      </c>
      <c r="S779" s="104">
        <f>+N779*O779*P779*'[1]1. Standard_Cost'!$C$12</f>
        <v>0</v>
      </c>
      <c r="T779" s="104">
        <f>+N779*P779*Q779*'[1]1. Standard_Cost'!$D$12</f>
        <v>0</v>
      </c>
      <c r="U779" s="104">
        <f>+N779*O779*'[1]1. Standard_Cost'!$E$12</f>
        <v>0</v>
      </c>
      <c r="V779" s="103"/>
      <c r="W779" s="103"/>
      <c r="X779" s="103"/>
      <c r="Y779" s="104">
        <f>+V779*((X779*'[1]1. Standard_Cost'!$B$16)+(W779*X779*'[1]1. Standard_Cost'!$C$16))</f>
        <v>0</v>
      </c>
      <c r="Z779" s="103"/>
      <c r="AA779" s="103"/>
      <c r="AB779" s="104">
        <f>+Z779*'[1]1. Standard_Cost'!$B$20+AA779*'[1]1. Standard_Cost'!$C$20</f>
        <v>0</v>
      </c>
      <c r="AC779" s="105"/>
      <c r="AD779" s="106"/>
      <c r="AE779" s="104">
        <f>SUM(AD779,AC779,AB779,Y779,U779,T779,S779,R779)*'[1]1. Standard_Cost'!B393</f>
        <v>0</v>
      </c>
      <c r="AF779" s="104">
        <f t="shared" si="1478"/>
        <v>0</v>
      </c>
      <c r="AG779" s="103"/>
      <c r="AH779" s="103"/>
      <c r="AI779" s="103"/>
      <c r="AJ779" s="107"/>
      <c r="AK779" s="107"/>
      <c r="AL779" s="107"/>
      <c r="AM779" s="104">
        <f>AG779*'[1]1. Standard_Cost'!B389+'[1]Incremental_Cost Year 2023'!AH799*'[1]1. Standard_Cost'!C389+'[1]Incremental_Cost Year 2023'!AI799*'[1]1. Standard_Cost'!D389+'[1]Incremental_Cost Year 2023'!AJ799+'[1]Incremental_Cost Year 2023'!AL799+AK779</f>
        <v>0</v>
      </c>
      <c r="AN779" s="104">
        <f>AM779*'[1]1. Standard_Cost'!C393</f>
        <v>0</v>
      </c>
      <c r="AO779" s="107"/>
      <c r="AQ779" s="104">
        <f t="shared" si="1473"/>
        <v>0</v>
      </c>
      <c r="AR779" s="104">
        <f t="shared" si="1474"/>
        <v>0</v>
      </c>
      <c r="AS779" s="104">
        <f t="shared" si="1475"/>
        <v>0</v>
      </c>
      <c r="AT779" s="104">
        <f t="shared" si="1479"/>
        <v>0</v>
      </c>
      <c r="AU779" s="108">
        <f t="shared" si="1476"/>
        <v>0</v>
      </c>
      <c r="AV779" s="108"/>
      <c r="AW779" s="108"/>
      <c r="AX779" s="108"/>
      <c r="AY779" s="108"/>
      <c r="AZ779" s="108"/>
      <c r="BA779" s="109">
        <f t="shared" si="1477"/>
        <v>0</v>
      </c>
    </row>
    <row r="780" spans="1:53" ht="14.1" customHeight="1" outlineLevel="2" x14ac:dyDescent="0.2">
      <c r="A780" s="68"/>
      <c r="B780" s="94"/>
      <c r="C780" s="95"/>
      <c r="D780" s="110"/>
      <c r="E780" s="110"/>
      <c r="F780" s="110"/>
      <c r="G780" s="111"/>
      <c r="H780" s="112" t="s">
        <v>179</v>
      </c>
      <c r="I780" s="100"/>
      <c r="J780" s="101"/>
      <c r="K780" s="101"/>
      <c r="L780" s="102" t="str">
        <f>IF(I780&lt;&gt;0,((VLOOKUP(I780,'[1]1. Standard_Cost'!$B$4:$D$8,2)+VLOOKUP(I780,'[1]1. Standard_Cost'!$B$4:$D$8,3))*J780*K780),"0")</f>
        <v>0</v>
      </c>
      <c r="M780" s="102">
        <f>L780*'[1]1. Standard_Cost'!F7</f>
        <v>0</v>
      </c>
      <c r="N780" s="103"/>
      <c r="O780" s="103"/>
      <c r="P780" s="103"/>
      <c r="Q780" s="103"/>
      <c r="R780" s="104">
        <f>+N780*P780*'[1]1. Standard_Cost'!$B$12</f>
        <v>0</v>
      </c>
      <c r="S780" s="104">
        <f>+N780*O780*P780*'[1]1. Standard_Cost'!$C$12</f>
        <v>0</v>
      </c>
      <c r="T780" s="104">
        <f>+N780*P780*Q780*'[1]1. Standard_Cost'!$D$12</f>
        <v>0</v>
      </c>
      <c r="U780" s="104">
        <f>+N780*O780*'[1]1. Standard_Cost'!$E$12</f>
        <v>0</v>
      </c>
      <c r="V780" s="103"/>
      <c r="W780" s="103"/>
      <c r="X780" s="103"/>
      <c r="Y780" s="104">
        <f>+V780*((X780*'[1]1. Standard_Cost'!$B$16)+(W780*X780*'[1]1. Standard_Cost'!$C$16))</f>
        <v>0</v>
      </c>
      <c r="Z780" s="103"/>
      <c r="AA780" s="103"/>
      <c r="AB780" s="104">
        <f>+Z780*'[1]1. Standard_Cost'!$B$20+AA780*'[1]1. Standard_Cost'!$C$20</f>
        <v>0</v>
      </c>
      <c r="AC780" s="105"/>
      <c r="AD780" s="106"/>
      <c r="AE780" s="104">
        <f>SUM(AD780,AC780,AB780,Y780,U780,T780,S780,R780)*'[1]1. Standard_Cost'!B393</f>
        <v>0</v>
      </c>
      <c r="AF780" s="104">
        <f t="shared" si="1478"/>
        <v>0</v>
      </c>
      <c r="AG780" s="103"/>
      <c r="AH780" s="103"/>
      <c r="AI780" s="103"/>
      <c r="AJ780" s="107"/>
      <c r="AK780" s="107"/>
      <c r="AL780" s="107"/>
      <c r="AM780" s="104">
        <f>AG780*'[1]1. Standard_Cost'!B389+'[1]Incremental_Cost Year 2023'!AH800*'[1]1. Standard_Cost'!C389+'[1]Incremental_Cost Year 2023'!AI800*'[1]1. Standard_Cost'!D389+'[1]Incremental_Cost Year 2023'!AJ800+'[1]Incremental_Cost Year 2023'!AL800+AK780</f>
        <v>0</v>
      </c>
      <c r="AN780" s="104">
        <f>AM780*'[1]1. Standard_Cost'!C393</f>
        <v>0</v>
      </c>
      <c r="AO780" s="107"/>
      <c r="AQ780" s="104">
        <f t="shared" si="1473"/>
        <v>0</v>
      </c>
      <c r="AR780" s="104">
        <f t="shared" si="1474"/>
        <v>0</v>
      </c>
      <c r="AS780" s="104">
        <f t="shared" si="1475"/>
        <v>0</v>
      </c>
      <c r="AT780" s="104">
        <f t="shared" si="1479"/>
        <v>0</v>
      </c>
      <c r="AU780" s="108">
        <f t="shared" si="1476"/>
        <v>0</v>
      </c>
      <c r="AV780" s="108"/>
      <c r="AW780" s="108"/>
      <c r="AX780" s="108"/>
      <c r="AY780" s="108"/>
      <c r="AZ780" s="108"/>
      <c r="BA780" s="109">
        <f t="shared" si="1477"/>
        <v>0</v>
      </c>
    </row>
    <row r="781" spans="1:53" ht="24.6" customHeight="1" outlineLevel="1" x14ac:dyDescent="0.2">
      <c r="A781" s="68"/>
      <c r="B781" s="141"/>
      <c r="C781" s="95"/>
      <c r="D781" s="113" t="s">
        <v>574</v>
      </c>
      <c r="E781" s="113" t="s">
        <v>709</v>
      </c>
      <c r="F781" s="114">
        <v>2022</v>
      </c>
      <c r="G781" s="115">
        <v>2023</v>
      </c>
      <c r="H781" s="122" t="s">
        <v>447</v>
      </c>
      <c r="I781" s="117"/>
      <c r="J781" s="117"/>
      <c r="K781" s="117"/>
      <c r="L781" s="118">
        <f>SUM(L777:L780)</f>
        <v>881000</v>
      </c>
      <c r="M781" s="118">
        <f>SUM(M777:M780)</f>
        <v>147127</v>
      </c>
      <c r="N781" s="117"/>
      <c r="O781" s="117"/>
      <c r="P781" s="117"/>
      <c r="Q781" s="117"/>
      <c r="R781" s="119">
        <f>SUM(R777:R780)</f>
        <v>0</v>
      </c>
      <c r="S781" s="119">
        <f>SUM(S777:S780)</f>
        <v>0</v>
      </c>
      <c r="T781" s="119">
        <f>SUM(T777:T780)</f>
        <v>0</v>
      </c>
      <c r="U781" s="119">
        <f>SUM(U777:U780)</f>
        <v>0</v>
      </c>
      <c r="V781" s="117"/>
      <c r="W781" s="117"/>
      <c r="X781" s="117"/>
      <c r="Y781" s="118">
        <f>SUM(Y777:Y780)</f>
        <v>0</v>
      </c>
      <c r="Z781" s="117"/>
      <c r="AA781" s="117"/>
      <c r="AB781" s="118">
        <f t="shared" ref="AB781:AF781" si="1480">SUM(AB777:AB780)</f>
        <v>0</v>
      </c>
      <c r="AC781" s="118">
        <f t="shared" si="1480"/>
        <v>0</v>
      </c>
      <c r="AD781" s="118">
        <f t="shared" si="1480"/>
        <v>0</v>
      </c>
      <c r="AE781" s="118">
        <f t="shared" si="1480"/>
        <v>0</v>
      </c>
      <c r="AF781" s="118">
        <f t="shared" si="1480"/>
        <v>0</v>
      </c>
      <c r="AG781" s="117"/>
      <c r="AH781" s="117"/>
      <c r="AI781" s="117"/>
      <c r="AJ781" s="119">
        <f>SUM(AJ777:AJ780)</f>
        <v>0</v>
      </c>
      <c r="AK781" s="119">
        <f t="shared" ref="AK781:AN781" si="1481">SUM(AK777:AK780)</f>
        <v>0</v>
      </c>
      <c r="AL781" s="119">
        <f t="shared" si="1481"/>
        <v>0</v>
      </c>
      <c r="AM781" s="119">
        <f t="shared" si="1481"/>
        <v>0</v>
      </c>
      <c r="AN781" s="119">
        <f t="shared" si="1481"/>
        <v>0</v>
      </c>
      <c r="AO781" s="116"/>
      <c r="AP781" s="120"/>
      <c r="AQ781" s="121">
        <f t="shared" ref="AQ781:BA781" si="1482">SUM(AQ777:AQ780)</f>
        <v>1028127</v>
      </c>
      <c r="AR781" s="121">
        <f t="shared" si="1482"/>
        <v>0</v>
      </c>
      <c r="AS781" s="121">
        <f t="shared" si="1482"/>
        <v>0</v>
      </c>
      <c r="AT781" s="121">
        <f t="shared" si="1482"/>
        <v>1028127</v>
      </c>
      <c r="AU781" s="121">
        <f t="shared" si="1482"/>
        <v>1028127</v>
      </c>
      <c r="AV781" s="121">
        <f t="shared" si="1482"/>
        <v>0</v>
      </c>
      <c r="AW781" s="121">
        <f t="shared" si="1482"/>
        <v>0</v>
      </c>
      <c r="AX781" s="121">
        <f t="shared" si="1482"/>
        <v>0</v>
      </c>
      <c r="AY781" s="121">
        <f t="shared" si="1482"/>
        <v>0</v>
      </c>
      <c r="AZ781" s="121">
        <f t="shared" si="1482"/>
        <v>0</v>
      </c>
      <c r="BA781" s="121">
        <f t="shared" si="1482"/>
        <v>0</v>
      </c>
    </row>
    <row r="782" spans="1:53" ht="14.1" customHeight="1" outlineLevel="2" x14ac:dyDescent="0.2">
      <c r="A782" s="68"/>
      <c r="B782" s="94"/>
      <c r="C782" s="95"/>
      <c r="D782" s="96"/>
      <c r="E782" s="96"/>
      <c r="F782" s="97"/>
      <c r="G782" s="98"/>
      <c r="H782" s="99" t="s">
        <v>570</v>
      </c>
      <c r="I782" s="100" t="s">
        <v>4</v>
      </c>
      <c r="J782" s="101">
        <v>2</v>
      </c>
      <c r="K782" s="101">
        <v>3</v>
      </c>
      <c r="L782" s="102">
        <f>IF(I782&lt;&gt;0,((VLOOKUP(I782,'1. Standard_Cost'!$B$4:$D$8,2)+VLOOKUP(I782,'1. Standard_Cost'!$B$4:$D$8,3))*J782*K782),"0")</f>
        <v>480600</v>
      </c>
      <c r="M782" s="102">
        <f>L782*'1. Standard_Cost'!F4</f>
        <v>80260.200000000012</v>
      </c>
      <c r="N782" s="103"/>
      <c r="O782" s="103"/>
      <c r="P782" s="103"/>
      <c r="Q782" s="103"/>
      <c r="R782" s="104">
        <f>+N782*P782*'[1]1. Standard_Cost'!$B$12</f>
        <v>0</v>
      </c>
      <c r="S782" s="104">
        <f>+N782*O782*P782*'[1]1. Standard_Cost'!$C$12</f>
        <v>0</v>
      </c>
      <c r="T782" s="104">
        <f>+N782*P782*Q782*'[1]1. Standard_Cost'!$D$12</f>
        <v>0</v>
      </c>
      <c r="U782" s="104">
        <f>+N782*O782*'[1]1. Standard_Cost'!$E$12</f>
        <v>0</v>
      </c>
      <c r="V782" s="103"/>
      <c r="W782" s="103"/>
      <c r="X782" s="103"/>
      <c r="Y782" s="104">
        <f>+V782*((X782*'[1]1. Standard_Cost'!$B$16)+(W782*X782*'[1]1. Standard_Cost'!$C$16))</f>
        <v>0</v>
      </c>
      <c r="Z782" s="103"/>
      <c r="AA782" s="103"/>
      <c r="AB782" s="104">
        <f>+Z782*'[1]1. Standard_Cost'!$B$20+AA782*'[1]1. Standard_Cost'!$C$20</f>
        <v>0</v>
      </c>
      <c r="AC782" s="105"/>
      <c r="AD782" s="106"/>
      <c r="AE782" s="104">
        <f>SUM(AD782,AC782,AB782,Y782,U782,T782,S782,R782)*'[1]1. Standard_Cost'!B398</f>
        <v>0</v>
      </c>
      <c r="AF782" s="104">
        <f>SUM(AD782,AE782)</f>
        <v>0</v>
      </c>
      <c r="AG782" s="103"/>
      <c r="AH782" s="103"/>
      <c r="AI782" s="103"/>
      <c r="AJ782" s="107"/>
      <c r="AK782" s="107"/>
      <c r="AL782" s="107"/>
      <c r="AM782" s="104">
        <f>AG782*'[1]1. Standard_Cost'!B394+'[1]Incremental_Cost Year 2023'!AH802*'[1]1. Standard_Cost'!C394+'[1]Incremental_Cost Year 2023'!AI802*'[1]1. Standard_Cost'!D394+'[1]Incremental_Cost Year 2023'!AJ802+'[1]Incremental_Cost Year 2023'!AL802+AK782</f>
        <v>0</v>
      </c>
      <c r="AN782" s="104">
        <f>AM782*'[1]1. Standard_Cost'!C398</f>
        <v>0</v>
      </c>
      <c r="AO782" s="107"/>
      <c r="AQ782" s="104">
        <f t="shared" ref="AQ782:AQ785" si="1483">L782+M782</f>
        <v>560860.19999999995</v>
      </c>
      <c r="AR782" s="104">
        <f t="shared" ref="AR782:AR785" si="1484">AF782</f>
        <v>0</v>
      </c>
      <c r="AS782" s="104">
        <f t="shared" ref="AS782:AS785" si="1485">AM782+AN782</f>
        <v>0</v>
      </c>
      <c r="AT782" s="104">
        <f>SUM(AQ782,AR782,AS782)</f>
        <v>560860.19999999995</v>
      </c>
      <c r="AU782" s="108">
        <f t="shared" ref="AU782:AU785" si="1486">AT782</f>
        <v>560860.19999999995</v>
      </c>
      <c r="AV782" s="108"/>
      <c r="AW782" s="108"/>
      <c r="AX782" s="108"/>
      <c r="AY782" s="108"/>
      <c r="AZ782" s="108"/>
      <c r="BA782" s="109">
        <f t="shared" ref="BA782:BA785" si="1487">SUM(AU782:AZ782)-AT782</f>
        <v>0</v>
      </c>
    </row>
    <row r="783" spans="1:53" ht="14.1" customHeight="1" outlineLevel="2" x14ac:dyDescent="0.2">
      <c r="A783" s="68"/>
      <c r="B783" s="94"/>
      <c r="C783" s="95"/>
      <c r="D783" s="110"/>
      <c r="E783" s="110"/>
      <c r="F783" s="110"/>
      <c r="G783" s="111"/>
      <c r="H783" s="99" t="s">
        <v>571</v>
      </c>
      <c r="I783" s="100" t="s">
        <v>3</v>
      </c>
      <c r="J783" s="101">
        <v>1</v>
      </c>
      <c r="K783" s="101">
        <v>2</v>
      </c>
      <c r="L783" s="102">
        <f>IF(I783&lt;&gt;0,((VLOOKUP(I783,'1. Standard_Cost'!$B$4:$D$8,2)+VLOOKUP(I783,'1. Standard_Cost'!$B$4:$D$8,3))*J783*K783),"0")</f>
        <v>200200</v>
      </c>
      <c r="M783" s="102">
        <f>L783*'1. Standard_Cost'!F4</f>
        <v>33433.4</v>
      </c>
      <c r="N783" s="103"/>
      <c r="O783" s="103"/>
      <c r="P783" s="103"/>
      <c r="Q783" s="103"/>
      <c r="R783" s="104">
        <f>+N783*P783*'[1]1. Standard_Cost'!$B$12</f>
        <v>0</v>
      </c>
      <c r="S783" s="104">
        <f>+N783*O783*P783*'[1]1. Standard_Cost'!$C$12</f>
        <v>0</v>
      </c>
      <c r="T783" s="104">
        <f>+N783*P783*Q783*'[1]1. Standard_Cost'!$D$12</f>
        <v>0</v>
      </c>
      <c r="U783" s="104">
        <f>+N783*O783*'[1]1. Standard_Cost'!$E$12</f>
        <v>0</v>
      </c>
      <c r="V783" s="103"/>
      <c r="W783" s="103"/>
      <c r="X783" s="103"/>
      <c r="Y783" s="104">
        <f>+V783*((X783*'[1]1. Standard_Cost'!$B$16)+(W783*X783*'[1]1. Standard_Cost'!$C$16))</f>
        <v>0</v>
      </c>
      <c r="Z783" s="103"/>
      <c r="AA783" s="103"/>
      <c r="AB783" s="104">
        <f>+Z783*'[1]1. Standard_Cost'!$B$20+AA783*'[1]1. Standard_Cost'!$C$20</f>
        <v>0</v>
      </c>
      <c r="AC783" s="105"/>
      <c r="AD783" s="106"/>
      <c r="AE783" s="104">
        <f>SUM(AD783,AC783,AB783,Y783,U783,T783,S783,R783)*'[1]1. Standard_Cost'!B398</f>
        <v>0</v>
      </c>
      <c r="AF783" s="104">
        <f t="shared" ref="AF783:AF785" si="1488">SUM(AD783,AE783)</f>
        <v>0</v>
      </c>
      <c r="AG783" s="103"/>
      <c r="AH783" s="103">
        <v>0</v>
      </c>
      <c r="AI783" s="103">
        <v>0</v>
      </c>
      <c r="AJ783" s="107"/>
      <c r="AK783" s="107"/>
      <c r="AL783" s="107"/>
      <c r="AM783" s="104">
        <f>AG783*'[1]1. Standard_Cost'!B394+'[1]Incremental_Cost Year 2023'!AH803*'[1]1. Standard_Cost'!C394+'[1]Incremental_Cost Year 2023'!AI803*'[1]1. Standard_Cost'!D394+'[1]Incremental_Cost Year 2023'!AJ803+'[1]Incremental_Cost Year 2023'!AL803+AK783</f>
        <v>0</v>
      </c>
      <c r="AN783" s="104">
        <f>AM783*'[1]1. Standard_Cost'!C398</f>
        <v>0</v>
      </c>
      <c r="AO783" s="107"/>
      <c r="AQ783" s="104">
        <f t="shared" si="1483"/>
        <v>233633.4</v>
      </c>
      <c r="AR783" s="104">
        <f t="shared" si="1484"/>
        <v>0</v>
      </c>
      <c r="AS783" s="104">
        <f t="shared" si="1485"/>
        <v>0</v>
      </c>
      <c r="AT783" s="104">
        <f t="shared" ref="AT783:AT785" si="1489">SUM(AQ783,AR783,AS783)</f>
        <v>233633.4</v>
      </c>
      <c r="AU783" s="108">
        <f t="shared" si="1486"/>
        <v>233633.4</v>
      </c>
      <c r="AV783" s="108">
        <v>0</v>
      </c>
      <c r="AW783" s="108"/>
      <c r="AX783" s="108"/>
      <c r="AY783" s="108"/>
      <c r="AZ783" s="108"/>
      <c r="BA783" s="109">
        <f t="shared" si="1487"/>
        <v>0</v>
      </c>
    </row>
    <row r="784" spans="1:53" ht="14.1" customHeight="1" outlineLevel="2" x14ac:dyDescent="0.2">
      <c r="A784" s="68"/>
      <c r="B784" s="94"/>
      <c r="C784" s="95"/>
      <c r="D784" s="110"/>
      <c r="E784" s="110"/>
      <c r="F784" s="110"/>
      <c r="G784" s="111"/>
      <c r="H784" s="99" t="s">
        <v>603</v>
      </c>
      <c r="I784" s="100"/>
      <c r="J784" s="101"/>
      <c r="K784" s="101"/>
      <c r="L784" s="102" t="str">
        <f>IF(I784&lt;&gt;0,((VLOOKUP(I784,'[1]1. Standard_Cost'!$B$4:$D$8,2)+VLOOKUP(I784,'[1]1. Standard_Cost'!$B$4:$D$8,3))*J784*K784),"0")</f>
        <v>0</v>
      </c>
      <c r="M784" s="102">
        <f>L784*'[1]1. Standard_Cost'!F7</f>
        <v>0</v>
      </c>
      <c r="N784" s="103"/>
      <c r="O784" s="103"/>
      <c r="P784" s="103"/>
      <c r="Q784" s="103"/>
      <c r="R784" s="104">
        <f>+N784*P784*'[1]1. Standard_Cost'!$B$12</f>
        <v>0</v>
      </c>
      <c r="S784" s="104">
        <f>+N784*O784*P784*'[1]1. Standard_Cost'!$C$12</f>
        <v>0</v>
      </c>
      <c r="T784" s="104">
        <f>+N784*P784*Q784*'[1]1. Standard_Cost'!$D$12</f>
        <v>0</v>
      </c>
      <c r="U784" s="104">
        <f>+N784*O784*'[1]1. Standard_Cost'!$E$12</f>
        <v>0</v>
      </c>
      <c r="V784" s="103"/>
      <c r="W784" s="103"/>
      <c r="X784" s="103"/>
      <c r="Y784" s="104">
        <f>+V784*((X784*'[1]1. Standard_Cost'!$B$16)+(W784*X784*'[1]1. Standard_Cost'!$C$16))</f>
        <v>0</v>
      </c>
      <c r="Z784" s="103">
        <v>60</v>
      </c>
      <c r="AA784" s="103">
        <v>60</v>
      </c>
      <c r="AB784" s="104">
        <f>+Z784*'1. Standard_Cost'!$B$20+AA784*'1. Standard_Cost'!$C$20</f>
        <v>7500000</v>
      </c>
      <c r="AC784" s="105"/>
      <c r="AD784" s="106"/>
      <c r="AE784" s="104">
        <f>SUM(AD784,AC784,AB784,Y784,U784,T784,S784,R784)*'1. Standard_Cost'!B28</f>
        <v>1500000</v>
      </c>
      <c r="AF784" s="104">
        <f t="shared" si="1488"/>
        <v>1500000</v>
      </c>
      <c r="AG784" s="103"/>
      <c r="AH784" s="103"/>
      <c r="AI784" s="103"/>
      <c r="AJ784" s="107"/>
      <c r="AK784" s="107"/>
      <c r="AL784" s="107"/>
      <c r="AM784" s="104">
        <f>AG784*'[1]1. Standard_Cost'!B394+'[1]Incremental_Cost Year 2023'!AH804*'[1]1. Standard_Cost'!C394+'[1]Incremental_Cost Year 2023'!AI804*'[1]1. Standard_Cost'!D394+'[1]Incremental_Cost Year 2023'!AJ804+'[1]Incremental_Cost Year 2023'!AL804+AK784</f>
        <v>0</v>
      </c>
      <c r="AN784" s="104">
        <f>AM784*'[1]1. Standard_Cost'!C398</f>
        <v>0</v>
      </c>
      <c r="AO784" s="107"/>
      <c r="AQ784" s="104">
        <f t="shared" si="1483"/>
        <v>0</v>
      </c>
      <c r="AR784" s="104">
        <f t="shared" si="1484"/>
        <v>1500000</v>
      </c>
      <c r="AS784" s="104">
        <f t="shared" si="1485"/>
        <v>0</v>
      </c>
      <c r="AT784" s="104">
        <f t="shared" si="1489"/>
        <v>1500000</v>
      </c>
      <c r="AU784" s="108">
        <f t="shared" si="1486"/>
        <v>1500000</v>
      </c>
      <c r="AV784" s="108"/>
      <c r="AW784" s="108"/>
      <c r="AX784" s="108"/>
      <c r="AY784" s="108"/>
      <c r="AZ784" s="108"/>
      <c r="BA784" s="109">
        <f t="shared" si="1487"/>
        <v>0</v>
      </c>
    </row>
    <row r="785" spans="1:53" ht="14.1" customHeight="1" outlineLevel="2" x14ac:dyDescent="0.2">
      <c r="A785" s="68"/>
      <c r="B785" s="94"/>
      <c r="C785" s="95"/>
      <c r="D785" s="110"/>
      <c r="E785" s="110"/>
      <c r="F785" s="110"/>
      <c r="G785" s="111"/>
      <c r="H785" s="112" t="s">
        <v>179</v>
      </c>
      <c r="I785" s="100"/>
      <c r="J785" s="101"/>
      <c r="K785" s="101"/>
      <c r="L785" s="102" t="str">
        <f>IF(I785&lt;&gt;0,((VLOOKUP(I785,'[1]1. Standard_Cost'!$B$4:$D$8,2)+VLOOKUP(I785,'[1]1. Standard_Cost'!$B$4:$D$8,3))*J785*K785),"0")</f>
        <v>0</v>
      </c>
      <c r="M785" s="102">
        <f>L785*'[1]1. Standard_Cost'!F7</f>
        <v>0</v>
      </c>
      <c r="N785" s="103"/>
      <c r="O785" s="103"/>
      <c r="P785" s="103"/>
      <c r="Q785" s="103"/>
      <c r="R785" s="104">
        <f>+N785*P785*'[1]1. Standard_Cost'!$B$12</f>
        <v>0</v>
      </c>
      <c r="S785" s="104">
        <f>+N785*O785*P785*'[1]1. Standard_Cost'!$C$12</f>
        <v>0</v>
      </c>
      <c r="T785" s="104">
        <f>+N785*P785*Q785*'[1]1. Standard_Cost'!$D$12</f>
        <v>0</v>
      </c>
      <c r="U785" s="104">
        <f>+N785*O785*'[1]1. Standard_Cost'!$E$12</f>
        <v>0</v>
      </c>
      <c r="V785" s="103"/>
      <c r="W785" s="103"/>
      <c r="X785" s="103"/>
      <c r="Y785" s="104">
        <f>+V785*((X785*'[1]1. Standard_Cost'!$B$16)+(W785*X785*'[1]1. Standard_Cost'!$C$16))</f>
        <v>0</v>
      </c>
      <c r="Z785" s="103"/>
      <c r="AA785" s="103"/>
      <c r="AB785" s="104">
        <f>+Z785*'[1]1. Standard_Cost'!$B$20+AA785*'[1]1. Standard_Cost'!$C$20</f>
        <v>0</v>
      </c>
      <c r="AC785" s="105"/>
      <c r="AD785" s="106"/>
      <c r="AE785" s="104">
        <f>SUM(AD785,AC785,AB785,Y785,U785,T785,S785,R785)*'[1]1. Standard_Cost'!B398</f>
        <v>0</v>
      </c>
      <c r="AF785" s="104">
        <f t="shared" si="1488"/>
        <v>0</v>
      </c>
      <c r="AG785" s="103"/>
      <c r="AH785" s="103"/>
      <c r="AI785" s="103"/>
      <c r="AJ785" s="107"/>
      <c r="AK785" s="107"/>
      <c r="AL785" s="107"/>
      <c r="AM785" s="104">
        <f>AG785*'[1]1. Standard_Cost'!B394+'[1]Incremental_Cost Year 2023'!AH805*'[1]1. Standard_Cost'!C394+'[1]Incremental_Cost Year 2023'!AI805*'[1]1. Standard_Cost'!D394+'[1]Incremental_Cost Year 2023'!AJ805+'[1]Incremental_Cost Year 2023'!AL805+AK785</f>
        <v>0</v>
      </c>
      <c r="AN785" s="104">
        <f>AM785*'[1]1. Standard_Cost'!C398</f>
        <v>0</v>
      </c>
      <c r="AO785" s="107"/>
      <c r="AQ785" s="104">
        <f t="shared" si="1483"/>
        <v>0</v>
      </c>
      <c r="AR785" s="104">
        <f t="shared" si="1484"/>
        <v>0</v>
      </c>
      <c r="AS785" s="104">
        <f t="shared" si="1485"/>
        <v>0</v>
      </c>
      <c r="AT785" s="104">
        <f t="shared" si="1489"/>
        <v>0</v>
      </c>
      <c r="AU785" s="108">
        <f t="shared" si="1486"/>
        <v>0</v>
      </c>
      <c r="AV785" s="108"/>
      <c r="AW785" s="108"/>
      <c r="AX785" s="108"/>
      <c r="AY785" s="108"/>
      <c r="AZ785" s="108"/>
      <c r="BA785" s="109">
        <f t="shared" si="1487"/>
        <v>0</v>
      </c>
    </row>
    <row r="786" spans="1:53" ht="24.6" customHeight="1" outlineLevel="1" x14ac:dyDescent="0.2">
      <c r="A786" s="68"/>
      <c r="B786" s="141"/>
      <c r="C786" s="95"/>
      <c r="D786" s="113" t="s">
        <v>574</v>
      </c>
      <c r="E786" s="113" t="s">
        <v>710</v>
      </c>
      <c r="F786" s="114">
        <v>2022</v>
      </c>
      <c r="G786" s="115">
        <v>2025</v>
      </c>
      <c r="H786" s="122" t="s">
        <v>449</v>
      </c>
      <c r="I786" s="117"/>
      <c r="J786" s="117"/>
      <c r="K786" s="117"/>
      <c r="L786" s="118">
        <f>SUM(L782:L785)</f>
        <v>680800</v>
      </c>
      <c r="M786" s="118">
        <f>SUM(M782:M785)</f>
        <v>113693.6</v>
      </c>
      <c r="N786" s="117"/>
      <c r="O786" s="117"/>
      <c r="P786" s="117"/>
      <c r="Q786" s="117"/>
      <c r="R786" s="119">
        <f>SUM(R782:R785)</f>
        <v>0</v>
      </c>
      <c r="S786" s="119">
        <f>SUM(S782:S785)</f>
        <v>0</v>
      </c>
      <c r="T786" s="119">
        <f>SUM(T782:T785)</f>
        <v>0</v>
      </c>
      <c r="U786" s="119">
        <f>SUM(U782:U785)</f>
        <v>0</v>
      </c>
      <c r="V786" s="117"/>
      <c r="W786" s="117"/>
      <c r="X786" s="117"/>
      <c r="Y786" s="118">
        <f>SUM(Y782:Y785)</f>
        <v>0</v>
      </c>
      <c r="Z786" s="117"/>
      <c r="AA786" s="117"/>
      <c r="AB786" s="118">
        <f t="shared" ref="AB786:AF786" si="1490">SUM(AB782:AB785)</f>
        <v>7500000</v>
      </c>
      <c r="AC786" s="118">
        <f t="shared" si="1490"/>
        <v>0</v>
      </c>
      <c r="AD786" s="118">
        <f t="shared" si="1490"/>
        <v>0</v>
      </c>
      <c r="AE786" s="118">
        <f t="shared" si="1490"/>
        <v>1500000</v>
      </c>
      <c r="AF786" s="118">
        <f t="shared" si="1490"/>
        <v>1500000</v>
      </c>
      <c r="AG786" s="117"/>
      <c r="AH786" s="117"/>
      <c r="AI786" s="117"/>
      <c r="AJ786" s="119">
        <f>SUM(AJ782:AJ785)</f>
        <v>0</v>
      </c>
      <c r="AK786" s="119">
        <f t="shared" ref="AK786:AN786" si="1491">SUM(AK782:AK785)</f>
        <v>0</v>
      </c>
      <c r="AL786" s="119">
        <f t="shared" si="1491"/>
        <v>0</v>
      </c>
      <c r="AM786" s="119">
        <f t="shared" si="1491"/>
        <v>0</v>
      </c>
      <c r="AN786" s="119">
        <f t="shared" si="1491"/>
        <v>0</v>
      </c>
      <c r="AO786" s="116"/>
      <c r="AP786" s="120"/>
      <c r="AQ786" s="121">
        <f t="shared" ref="AQ786:BA786" si="1492">SUM(AQ782:AQ785)</f>
        <v>794493.6</v>
      </c>
      <c r="AR786" s="121">
        <f t="shared" si="1492"/>
        <v>1500000</v>
      </c>
      <c r="AS786" s="121">
        <f t="shared" si="1492"/>
        <v>0</v>
      </c>
      <c r="AT786" s="121">
        <f t="shared" si="1492"/>
        <v>2294493.6</v>
      </c>
      <c r="AU786" s="121">
        <f t="shared" si="1492"/>
        <v>2294493.6</v>
      </c>
      <c r="AV786" s="121">
        <f t="shared" si="1492"/>
        <v>0</v>
      </c>
      <c r="AW786" s="121">
        <f t="shared" si="1492"/>
        <v>0</v>
      </c>
      <c r="AX786" s="121">
        <f t="shared" si="1492"/>
        <v>0</v>
      </c>
      <c r="AY786" s="121">
        <f t="shared" si="1492"/>
        <v>0</v>
      </c>
      <c r="AZ786" s="121">
        <f t="shared" si="1492"/>
        <v>0</v>
      </c>
      <c r="BA786" s="121">
        <f t="shared" si="1492"/>
        <v>0</v>
      </c>
    </row>
    <row r="787" spans="1:53" ht="14.1" customHeight="1" outlineLevel="2" x14ac:dyDescent="0.2">
      <c r="A787" s="68"/>
      <c r="B787" s="94"/>
      <c r="C787" s="250"/>
      <c r="D787" s="96"/>
      <c r="E787" s="96"/>
      <c r="F787" s="97"/>
      <c r="G787" s="98"/>
      <c r="H787" s="99" t="s">
        <v>49</v>
      </c>
      <c r="I787" s="100"/>
      <c r="J787" s="101"/>
      <c r="K787" s="101"/>
      <c r="L787" s="102" t="str">
        <f>IF(I787&lt;&gt;0,((VLOOKUP(I787,'1. Standard_Cost'!$B$4:$D$8,2)+VLOOKUP(I787,'1. Standard_Cost'!$B$4:$D$8,3))*J787*K787),"0")</f>
        <v>0</v>
      </c>
      <c r="M787" s="102">
        <f>L787*'1. Standard_Cost'!F386</f>
        <v>0</v>
      </c>
      <c r="N787" s="103"/>
      <c r="O787" s="103"/>
      <c r="P787" s="103"/>
      <c r="Q787" s="103"/>
      <c r="R787" s="104">
        <f>+N787*P787*'1. Standard_Cost'!$B$12</f>
        <v>0</v>
      </c>
      <c r="S787" s="104">
        <f>+N787*O787*P787*'1. Standard_Cost'!$C$12</f>
        <v>0</v>
      </c>
      <c r="T787" s="104">
        <f>+N787*P787*Q787*'1. Standard_Cost'!$D$12</f>
        <v>0</v>
      </c>
      <c r="U787" s="104">
        <f>+N787*O787*'1. Standard_Cost'!$E$12</f>
        <v>0</v>
      </c>
      <c r="V787" s="103"/>
      <c r="W787" s="103"/>
      <c r="X787" s="103"/>
      <c r="Y787" s="104">
        <f>+V787*((X787*'1. Standard_Cost'!$B$16)+(W787*X787*'1. Standard_Cost'!$C$16))</f>
        <v>0</v>
      </c>
      <c r="Z787" s="103"/>
      <c r="AA787" s="103"/>
      <c r="AB787" s="104">
        <f>+Z787*'1. Standard_Cost'!$B$20+AA787*'1. Standard_Cost'!$C$20</f>
        <v>0</v>
      </c>
      <c r="AC787" s="105"/>
      <c r="AD787" s="106"/>
      <c r="AE787" s="104">
        <f>SUM(AD787,AC787,AB787,Y787,U787,T787,S787,R787)*'1. Standard_Cost'!B410</f>
        <v>0</v>
      </c>
      <c r="AF787" s="104">
        <f>SUM(AD787,AE787)</f>
        <v>0</v>
      </c>
      <c r="AG787" s="103"/>
      <c r="AH787" s="103"/>
      <c r="AI787" s="103"/>
      <c r="AJ787" s="107"/>
      <c r="AK787" s="107"/>
      <c r="AL787" s="107"/>
      <c r="AM787" s="104">
        <f>AG787*'1. Standard_Cost'!B406+'Incremental_Cost Year 2021'!AH794*'1. Standard_Cost'!C406+'Incremental_Cost Year 2021'!AI794*'1. Standard_Cost'!D406+'Incremental_Cost Year 2021'!AJ794+'Incremental_Cost Year 2021'!AL794+AK787</f>
        <v>0</v>
      </c>
      <c r="AN787" s="104">
        <f>AM787*'1. Standard_Cost'!C410</f>
        <v>0</v>
      </c>
      <c r="AO787" s="107"/>
      <c r="AQ787" s="104">
        <f t="shared" ref="AQ787:AQ790" si="1493">L787+M787</f>
        <v>0</v>
      </c>
      <c r="AR787" s="104">
        <f t="shared" ref="AR787:AR790" si="1494">AF787</f>
        <v>0</v>
      </c>
      <c r="AS787" s="104">
        <f t="shared" ref="AS787:AS790" si="1495">AM787+AN787</f>
        <v>0</v>
      </c>
      <c r="AT787" s="104">
        <f>SUM(AQ787,AR787,AS787)</f>
        <v>0</v>
      </c>
      <c r="AU787" s="108">
        <f t="shared" ref="AU787:AU790" si="1496">AT787</f>
        <v>0</v>
      </c>
      <c r="AV787" s="108"/>
      <c r="AW787" s="108"/>
      <c r="AX787" s="108"/>
      <c r="AY787" s="108"/>
      <c r="AZ787" s="108"/>
      <c r="BA787" s="109">
        <f t="shared" ref="BA787:BA790" si="1497">SUM(AU787:AZ787)-AT787</f>
        <v>0</v>
      </c>
    </row>
    <row r="788" spans="1:53" ht="14.1" customHeight="1" outlineLevel="2" x14ac:dyDescent="0.2">
      <c r="A788" s="68"/>
      <c r="B788" s="94"/>
      <c r="C788" s="251"/>
      <c r="D788" s="110"/>
      <c r="E788" s="110"/>
      <c r="F788" s="110"/>
      <c r="G788" s="111"/>
      <c r="H788" s="99" t="s">
        <v>50</v>
      </c>
      <c r="I788" s="100"/>
      <c r="J788" s="101"/>
      <c r="K788" s="101"/>
      <c r="L788" s="102" t="str">
        <f>IF(I788&lt;&gt;0,((VLOOKUP(I788,'1. Standard_Cost'!$B$4:$D$8,2)+VLOOKUP(I788,'1. Standard_Cost'!$B$4:$D$8,3))*J788*K788),"0")</f>
        <v>0</v>
      </c>
      <c r="M788" s="102">
        <f>L788*'1. Standard_Cost'!F386</f>
        <v>0</v>
      </c>
      <c r="N788" s="103"/>
      <c r="O788" s="103"/>
      <c r="P788" s="103"/>
      <c r="Q788" s="103"/>
      <c r="R788" s="104">
        <f>+N788*P788*'1. Standard_Cost'!$B$12</f>
        <v>0</v>
      </c>
      <c r="S788" s="104">
        <f>+N788*O788*P788*'1. Standard_Cost'!$C$12</f>
        <v>0</v>
      </c>
      <c r="T788" s="104">
        <f>+N788*P788*Q788*'1. Standard_Cost'!$D$12</f>
        <v>0</v>
      </c>
      <c r="U788" s="104">
        <f>+N788*O788*'1. Standard_Cost'!$E$12</f>
        <v>0</v>
      </c>
      <c r="V788" s="103"/>
      <c r="W788" s="103"/>
      <c r="X788" s="103"/>
      <c r="Y788" s="104">
        <f>+V788*((X788*'1. Standard_Cost'!$B$16)+(W788*X788*'1. Standard_Cost'!$C$16))</f>
        <v>0</v>
      </c>
      <c r="Z788" s="103"/>
      <c r="AA788" s="103"/>
      <c r="AB788" s="104">
        <f>+Z788*'1. Standard_Cost'!$B$20+AA788*'1. Standard_Cost'!$C$20</f>
        <v>0</v>
      </c>
      <c r="AC788" s="105"/>
      <c r="AD788" s="106"/>
      <c r="AE788" s="104">
        <f>SUM(AD788,AC788,AB788,Y788,U788,T788,S788,R788)*'1. Standard_Cost'!B410</f>
        <v>0</v>
      </c>
      <c r="AF788" s="104">
        <f t="shared" ref="AF788:AF790" si="1498">SUM(AD788,AE788)</f>
        <v>0</v>
      </c>
      <c r="AG788" s="103"/>
      <c r="AH788" s="103">
        <v>0</v>
      </c>
      <c r="AI788" s="103">
        <v>0</v>
      </c>
      <c r="AJ788" s="107"/>
      <c r="AK788" s="107"/>
      <c r="AL788" s="107"/>
      <c r="AM788" s="104">
        <f>AG788*'1. Standard_Cost'!B406+'Incremental_Cost Year 2021'!AH795*'1. Standard_Cost'!C406+'Incremental_Cost Year 2021'!AI795*'1. Standard_Cost'!D406+'Incremental_Cost Year 2021'!AJ795+'Incremental_Cost Year 2021'!AL795+AK788</f>
        <v>0</v>
      </c>
      <c r="AN788" s="104">
        <f>AM788*'1. Standard_Cost'!C410</f>
        <v>0</v>
      </c>
      <c r="AO788" s="107"/>
      <c r="AQ788" s="104">
        <f t="shared" si="1493"/>
        <v>0</v>
      </c>
      <c r="AR788" s="104">
        <f t="shared" si="1494"/>
        <v>0</v>
      </c>
      <c r="AS788" s="104">
        <f t="shared" si="1495"/>
        <v>0</v>
      </c>
      <c r="AT788" s="104">
        <f t="shared" ref="AT788:AT790" si="1499">SUM(AQ788,AR788,AS788)</f>
        <v>0</v>
      </c>
      <c r="AU788" s="108">
        <f t="shared" si="1496"/>
        <v>0</v>
      </c>
      <c r="AV788" s="108">
        <v>0</v>
      </c>
      <c r="AW788" s="108"/>
      <c r="AX788" s="108"/>
      <c r="AY788" s="108"/>
      <c r="AZ788" s="108"/>
      <c r="BA788" s="109">
        <f t="shared" si="1497"/>
        <v>0</v>
      </c>
    </row>
    <row r="789" spans="1:53" ht="14.1" customHeight="1" outlineLevel="2" x14ac:dyDescent="0.2">
      <c r="A789" s="68"/>
      <c r="B789" s="94"/>
      <c r="C789" s="251"/>
      <c r="D789" s="110"/>
      <c r="E789" s="110"/>
      <c r="F789" s="110"/>
      <c r="G789" s="111"/>
      <c r="H789" s="99" t="s">
        <v>51</v>
      </c>
      <c r="I789" s="100"/>
      <c r="J789" s="101"/>
      <c r="K789" s="101"/>
      <c r="L789" s="102" t="str">
        <f>IF(I789&lt;&gt;0,((VLOOKUP(I789,'1. Standard_Cost'!$B$4:$D$8,2)+VLOOKUP(I789,'1. Standard_Cost'!$B$4:$D$8,3))*J789*K789),"0")</f>
        <v>0</v>
      </c>
      <c r="M789" s="102">
        <f>L789*'1. Standard_Cost'!F386</f>
        <v>0</v>
      </c>
      <c r="N789" s="103"/>
      <c r="O789" s="103"/>
      <c r="P789" s="103"/>
      <c r="Q789" s="103"/>
      <c r="R789" s="104">
        <f>+N789*P789*'1. Standard_Cost'!$B$12</f>
        <v>0</v>
      </c>
      <c r="S789" s="104">
        <f>+N789*O789*P789*'1. Standard_Cost'!$C$12</f>
        <v>0</v>
      </c>
      <c r="T789" s="104">
        <f>+N789*P789*Q789*'1. Standard_Cost'!$D$12</f>
        <v>0</v>
      </c>
      <c r="U789" s="104">
        <f>+N789*O789*'1. Standard_Cost'!$E$12</f>
        <v>0</v>
      </c>
      <c r="V789" s="103"/>
      <c r="W789" s="103"/>
      <c r="X789" s="103"/>
      <c r="Y789" s="104">
        <f>+V789*((X789*'1. Standard_Cost'!$B$16)+(W789*X789*'1. Standard_Cost'!$C$16))</f>
        <v>0</v>
      </c>
      <c r="Z789" s="103"/>
      <c r="AA789" s="103"/>
      <c r="AB789" s="104">
        <f>+Z789*'1. Standard_Cost'!$B$20+AA789*'1. Standard_Cost'!$C$20</f>
        <v>0</v>
      </c>
      <c r="AC789" s="105"/>
      <c r="AD789" s="106"/>
      <c r="AE789" s="104">
        <f>SUM(AD789,AC789,AB789,Y789,U789,T789,S789,R789)*'1. Standard_Cost'!B410</f>
        <v>0</v>
      </c>
      <c r="AF789" s="104">
        <f t="shared" si="1498"/>
        <v>0</v>
      </c>
      <c r="AG789" s="103"/>
      <c r="AH789" s="103"/>
      <c r="AI789" s="103"/>
      <c r="AJ789" s="107"/>
      <c r="AK789" s="107"/>
      <c r="AL789" s="107"/>
      <c r="AM789" s="104">
        <f>AG789*'1. Standard_Cost'!B406+'Incremental_Cost Year 2021'!AH796*'1. Standard_Cost'!C406+'Incremental_Cost Year 2021'!AI796*'1. Standard_Cost'!D406+'Incremental_Cost Year 2021'!AJ796+'Incremental_Cost Year 2021'!AL796+AK789</f>
        <v>0</v>
      </c>
      <c r="AN789" s="104">
        <f>AM789*'1. Standard_Cost'!C410</f>
        <v>0</v>
      </c>
      <c r="AO789" s="107"/>
      <c r="AQ789" s="104">
        <f t="shared" si="1493"/>
        <v>0</v>
      </c>
      <c r="AR789" s="104">
        <f t="shared" si="1494"/>
        <v>0</v>
      </c>
      <c r="AS789" s="104">
        <f t="shared" si="1495"/>
        <v>0</v>
      </c>
      <c r="AT789" s="104">
        <f t="shared" si="1499"/>
        <v>0</v>
      </c>
      <c r="AU789" s="108">
        <f t="shared" si="1496"/>
        <v>0</v>
      </c>
      <c r="AV789" s="108"/>
      <c r="AW789" s="108"/>
      <c r="AX789" s="108"/>
      <c r="AY789" s="108"/>
      <c r="AZ789" s="108"/>
      <c r="BA789" s="109">
        <f t="shared" si="1497"/>
        <v>0</v>
      </c>
    </row>
    <row r="790" spans="1:53" ht="14.1" customHeight="1" outlineLevel="2" x14ac:dyDescent="0.2">
      <c r="A790" s="68"/>
      <c r="B790" s="94"/>
      <c r="C790" s="251"/>
      <c r="D790" s="110"/>
      <c r="E790" s="110"/>
      <c r="F790" s="110"/>
      <c r="G790" s="111"/>
      <c r="H790" s="112" t="s">
        <v>179</v>
      </c>
      <c r="I790" s="100"/>
      <c r="J790" s="101"/>
      <c r="K790" s="101"/>
      <c r="L790" s="102" t="str">
        <f>IF(I790&lt;&gt;0,((VLOOKUP(I790,'1. Standard_Cost'!$B$4:$D$8,2)+VLOOKUP(I790,'1. Standard_Cost'!$B$4:$D$8,3))*J790*K790),"0")</f>
        <v>0</v>
      </c>
      <c r="M790" s="102">
        <f>L790*'1. Standard_Cost'!F386</f>
        <v>0</v>
      </c>
      <c r="N790" s="103"/>
      <c r="O790" s="103"/>
      <c r="P790" s="103"/>
      <c r="Q790" s="103"/>
      <c r="R790" s="104">
        <f>+N790*P790*'1. Standard_Cost'!$B$12</f>
        <v>0</v>
      </c>
      <c r="S790" s="104">
        <f>+N790*O790*P790*'1. Standard_Cost'!$C$12</f>
        <v>0</v>
      </c>
      <c r="T790" s="104">
        <f>+N790*P790*Q790*'1. Standard_Cost'!$D$12</f>
        <v>0</v>
      </c>
      <c r="U790" s="104">
        <f>+N790*O790*'1. Standard_Cost'!$E$12</f>
        <v>0</v>
      </c>
      <c r="V790" s="103"/>
      <c r="W790" s="103"/>
      <c r="X790" s="103"/>
      <c r="Y790" s="104">
        <f>+V790*((X790*'1. Standard_Cost'!$B$16)+(W790*X790*'1. Standard_Cost'!$C$16))</f>
        <v>0</v>
      </c>
      <c r="Z790" s="103"/>
      <c r="AA790" s="103"/>
      <c r="AB790" s="104">
        <f>+Z790*'1. Standard_Cost'!$B$20+AA790*'1. Standard_Cost'!$C$20</f>
        <v>0</v>
      </c>
      <c r="AC790" s="105"/>
      <c r="AD790" s="106"/>
      <c r="AE790" s="104">
        <f>SUM(AD790,AC790,AB790,Y790,U790,T790,S790,R790)*'1. Standard_Cost'!B410</f>
        <v>0</v>
      </c>
      <c r="AF790" s="104">
        <f t="shared" si="1498"/>
        <v>0</v>
      </c>
      <c r="AG790" s="103"/>
      <c r="AH790" s="103"/>
      <c r="AI790" s="103"/>
      <c r="AJ790" s="107"/>
      <c r="AK790" s="107"/>
      <c r="AL790" s="107"/>
      <c r="AM790" s="104">
        <f>AG790*'1. Standard_Cost'!B406+'Incremental_Cost Year 2021'!AH797*'1. Standard_Cost'!C406+'Incremental_Cost Year 2021'!AI797*'1. Standard_Cost'!D406+'Incremental_Cost Year 2021'!AJ797+'Incremental_Cost Year 2021'!AL797+AK790</f>
        <v>0</v>
      </c>
      <c r="AN790" s="104">
        <f>AM790*'1. Standard_Cost'!C410</f>
        <v>0</v>
      </c>
      <c r="AO790" s="107"/>
      <c r="AQ790" s="104">
        <f t="shared" si="1493"/>
        <v>0</v>
      </c>
      <c r="AR790" s="104">
        <f t="shared" si="1494"/>
        <v>0</v>
      </c>
      <c r="AS790" s="104">
        <f t="shared" si="1495"/>
        <v>0</v>
      </c>
      <c r="AT790" s="104">
        <f t="shared" si="1499"/>
        <v>0</v>
      </c>
      <c r="AU790" s="108">
        <f t="shared" si="1496"/>
        <v>0</v>
      </c>
      <c r="AV790" s="108"/>
      <c r="AW790" s="108"/>
      <c r="AX790" s="108"/>
      <c r="AY790" s="108"/>
      <c r="AZ790" s="108"/>
      <c r="BA790" s="109">
        <f t="shared" si="1497"/>
        <v>0</v>
      </c>
    </row>
    <row r="791" spans="1:53" ht="25.35" customHeight="1" outlineLevel="1" x14ac:dyDescent="0.2">
      <c r="A791" s="68"/>
      <c r="B791" s="94"/>
      <c r="C791" s="251"/>
      <c r="D791" s="113" t="s">
        <v>48</v>
      </c>
      <c r="E791" s="113" t="s">
        <v>450</v>
      </c>
      <c r="F791" s="114" t="s">
        <v>154</v>
      </c>
      <c r="G791" s="115" t="s">
        <v>155</v>
      </c>
      <c r="H791" s="140" t="s">
        <v>451</v>
      </c>
      <c r="I791" s="117"/>
      <c r="J791" s="117"/>
      <c r="K791" s="117"/>
      <c r="L791" s="118">
        <f>SUM(L787:L790)</f>
        <v>0</v>
      </c>
      <c r="M791" s="118">
        <f>SUM(M787:M790)</f>
        <v>0</v>
      </c>
      <c r="N791" s="117"/>
      <c r="O791" s="117"/>
      <c r="P791" s="117"/>
      <c r="Q791" s="117"/>
      <c r="R791" s="119">
        <f>SUM(R787:R790)</f>
        <v>0</v>
      </c>
      <c r="S791" s="119">
        <f>SUM(S787:S790)</f>
        <v>0</v>
      </c>
      <c r="T791" s="119">
        <f>SUM(T787:T790)</f>
        <v>0</v>
      </c>
      <c r="U791" s="119">
        <f>SUM(U787:U790)</f>
        <v>0</v>
      </c>
      <c r="V791" s="117"/>
      <c r="W791" s="117"/>
      <c r="X791" s="117"/>
      <c r="Y791" s="118">
        <f>SUM(Y787:Y790)</f>
        <v>0</v>
      </c>
      <c r="Z791" s="117"/>
      <c r="AA791" s="117"/>
      <c r="AB791" s="118">
        <f t="shared" ref="AB791:AF791" si="1500">SUM(AB787:AB790)</f>
        <v>0</v>
      </c>
      <c r="AC791" s="118">
        <f t="shared" si="1500"/>
        <v>0</v>
      </c>
      <c r="AD791" s="118">
        <f t="shared" si="1500"/>
        <v>0</v>
      </c>
      <c r="AE791" s="118">
        <f t="shared" si="1500"/>
        <v>0</v>
      </c>
      <c r="AF791" s="118">
        <f t="shared" si="1500"/>
        <v>0</v>
      </c>
      <c r="AG791" s="117"/>
      <c r="AH791" s="117"/>
      <c r="AI791" s="117"/>
      <c r="AJ791" s="119">
        <f>SUM(AJ787:AJ790)</f>
        <v>0</v>
      </c>
      <c r="AK791" s="119">
        <f t="shared" ref="AK791:AN791" si="1501">SUM(AK787:AK790)</f>
        <v>0</v>
      </c>
      <c r="AL791" s="119">
        <f t="shared" si="1501"/>
        <v>0</v>
      </c>
      <c r="AM791" s="119">
        <f t="shared" si="1501"/>
        <v>0</v>
      </c>
      <c r="AN791" s="119">
        <f t="shared" si="1501"/>
        <v>0</v>
      </c>
      <c r="AO791" s="116"/>
      <c r="AP791" s="120"/>
      <c r="AQ791" s="118">
        <f t="shared" ref="AQ791:BA791" si="1502">SUM(AQ787:AQ790)</f>
        <v>0</v>
      </c>
      <c r="AR791" s="118">
        <f t="shared" si="1502"/>
        <v>0</v>
      </c>
      <c r="AS791" s="118">
        <f t="shared" si="1502"/>
        <v>0</v>
      </c>
      <c r="AT791" s="118">
        <f t="shared" si="1502"/>
        <v>0</v>
      </c>
      <c r="AU791" s="118">
        <f t="shared" si="1502"/>
        <v>0</v>
      </c>
      <c r="AV791" s="118">
        <f t="shared" si="1502"/>
        <v>0</v>
      </c>
      <c r="AW791" s="118">
        <f t="shared" si="1502"/>
        <v>0</v>
      </c>
      <c r="AX791" s="118">
        <f t="shared" si="1502"/>
        <v>0</v>
      </c>
      <c r="AY791" s="118">
        <f t="shared" si="1502"/>
        <v>0</v>
      </c>
      <c r="AZ791" s="118">
        <f t="shared" si="1502"/>
        <v>0</v>
      </c>
      <c r="BA791" s="118">
        <f t="shared" si="1502"/>
        <v>0</v>
      </c>
    </row>
    <row r="792" spans="1:53" ht="14.1" customHeight="1" outlineLevel="2" x14ac:dyDescent="0.2">
      <c r="A792" s="68"/>
      <c r="B792" s="94"/>
      <c r="C792" s="251"/>
      <c r="D792" s="96"/>
      <c r="E792" s="96"/>
      <c r="F792" s="97"/>
      <c r="G792" s="98"/>
      <c r="H792" s="99" t="s">
        <v>49</v>
      </c>
      <c r="I792" s="100"/>
      <c r="J792" s="101"/>
      <c r="K792" s="101"/>
      <c r="L792" s="102" t="str">
        <f>IF(I792&lt;&gt;0,((VLOOKUP(I792,'1. Standard_Cost'!$B$4:$D$8,2)+VLOOKUP(I792,'1. Standard_Cost'!$B$4:$D$8,3))*J792*K792),"0")</f>
        <v>0</v>
      </c>
      <c r="M792" s="102">
        <f>L792*'1. Standard_Cost'!F386</f>
        <v>0</v>
      </c>
      <c r="N792" s="103"/>
      <c r="O792" s="103"/>
      <c r="P792" s="103"/>
      <c r="Q792" s="103"/>
      <c r="R792" s="104">
        <f>+N792*P792*'1. Standard_Cost'!$B$12</f>
        <v>0</v>
      </c>
      <c r="S792" s="104">
        <f>+N792*O792*P792*'1. Standard_Cost'!$C$12</f>
        <v>0</v>
      </c>
      <c r="T792" s="104">
        <f>+N792*P792*Q792*'1. Standard_Cost'!$D$12</f>
        <v>0</v>
      </c>
      <c r="U792" s="104">
        <f>+N792*O792*'1. Standard_Cost'!$E$12</f>
        <v>0</v>
      </c>
      <c r="V792" s="103"/>
      <c r="W792" s="103"/>
      <c r="X792" s="103"/>
      <c r="Y792" s="104">
        <f>+V792*((X792*'1. Standard_Cost'!$B$16)+(W792*X792*'1. Standard_Cost'!$C$16))</f>
        <v>0</v>
      </c>
      <c r="Z792" s="103"/>
      <c r="AA792" s="103"/>
      <c r="AB792" s="104">
        <f>+Z792*'1. Standard_Cost'!$B$20+AA792*'1. Standard_Cost'!$C$20</f>
        <v>0</v>
      </c>
      <c r="AC792" s="105"/>
      <c r="AD792" s="106"/>
      <c r="AE792" s="104">
        <f>SUM(AD792,AC792,AB792,Y792,U792,T792,S792,R792)*'1. Standard_Cost'!B410</f>
        <v>0</v>
      </c>
      <c r="AF792" s="104">
        <f>SUM(AD792,AE792)</f>
        <v>0</v>
      </c>
      <c r="AG792" s="103"/>
      <c r="AH792" s="103"/>
      <c r="AI792" s="103"/>
      <c r="AJ792" s="107"/>
      <c r="AK792" s="107"/>
      <c r="AL792" s="107"/>
      <c r="AM792" s="104">
        <f>AG792*'1. Standard_Cost'!B406+'Incremental_Cost Year 2021'!AH799*'1. Standard_Cost'!C406+'Incremental_Cost Year 2021'!AI799*'1. Standard_Cost'!D406+'Incremental_Cost Year 2021'!AJ799+'Incremental_Cost Year 2021'!AL799+AK792</f>
        <v>0</v>
      </c>
      <c r="AN792" s="104">
        <f>AM792*'1. Standard_Cost'!C410</f>
        <v>0</v>
      </c>
      <c r="AO792" s="107"/>
      <c r="AQ792" s="104">
        <f t="shared" ref="AQ792:AQ795" si="1503">L792+M792</f>
        <v>0</v>
      </c>
      <c r="AR792" s="104">
        <f t="shared" ref="AR792:AR795" si="1504">AF792</f>
        <v>0</v>
      </c>
      <c r="AS792" s="104">
        <f t="shared" ref="AS792:AS795" si="1505">AM792+AN792</f>
        <v>0</v>
      </c>
      <c r="AT792" s="104">
        <f>SUM(AQ792,AR792,AS792)</f>
        <v>0</v>
      </c>
      <c r="AU792" s="108">
        <f t="shared" ref="AU792:AU795" si="1506">AT792</f>
        <v>0</v>
      </c>
      <c r="AV792" s="108"/>
      <c r="AW792" s="108"/>
      <c r="AX792" s="108"/>
      <c r="AY792" s="108"/>
      <c r="AZ792" s="108"/>
      <c r="BA792" s="109">
        <f t="shared" ref="BA792:BA795" si="1507">SUM(AU792:AZ792)-AT792</f>
        <v>0</v>
      </c>
    </row>
    <row r="793" spans="1:53" ht="14.1" customHeight="1" outlineLevel="2" x14ac:dyDescent="0.2">
      <c r="A793" s="68"/>
      <c r="B793" s="94"/>
      <c r="C793" s="251"/>
      <c r="D793" s="110"/>
      <c r="E793" s="110"/>
      <c r="F793" s="110"/>
      <c r="G793" s="111"/>
      <c r="H793" s="99" t="s">
        <v>50</v>
      </c>
      <c r="I793" s="100"/>
      <c r="J793" s="101"/>
      <c r="K793" s="101"/>
      <c r="L793" s="102" t="str">
        <f>IF(I793&lt;&gt;0,((VLOOKUP(I793,'1. Standard_Cost'!$B$4:$D$8,2)+VLOOKUP(I793,'1. Standard_Cost'!$B$4:$D$8,3))*J793*K793),"0")</f>
        <v>0</v>
      </c>
      <c r="M793" s="102">
        <f>L793*'1. Standard_Cost'!F386</f>
        <v>0</v>
      </c>
      <c r="N793" s="103"/>
      <c r="O793" s="103"/>
      <c r="P793" s="103"/>
      <c r="Q793" s="103"/>
      <c r="R793" s="104">
        <f>+N793*P793*'1. Standard_Cost'!$B$12</f>
        <v>0</v>
      </c>
      <c r="S793" s="104">
        <f>+N793*O793*P793*'1. Standard_Cost'!$C$12</f>
        <v>0</v>
      </c>
      <c r="T793" s="104">
        <f>+N793*P793*Q793*'1. Standard_Cost'!$D$12</f>
        <v>0</v>
      </c>
      <c r="U793" s="104">
        <f>+N793*O793*'1. Standard_Cost'!$E$12</f>
        <v>0</v>
      </c>
      <c r="V793" s="103"/>
      <c r="W793" s="103"/>
      <c r="X793" s="103"/>
      <c r="Y793" s="104">
        <f>+V793*((X793*'1. Standard_Cost'!$B$16)+(W793*X793*'1. Standard_Cost'!$C$16))</f>
        <v>0</v>
      </c>
      <c r="Z793" s="103"/>
      <c r="AA793" s="103"/>
      <c r="AB793" s="104">
        <f>+Z793*'1. Standard_Cost'!$B$20+AA793*'1. Standard_Cost'!$C$20</f>
        <v>0</v>
      </c>
      <c r="AC793" s="105"/>
      <c r="AD793" s="106"/>
      <c r="AE793" s="104">
        <f>SUM(AD793,AC793,AB793,Y793,U793,T793,S793,R793)*'1. Standard_Cost'!B410</f>
        <v>0</v>
      </c>
      <c r="AF793" s="104">
        <f t="shared" ref="AF793:AF795" si="1508">SUM(AD793,AE793)</f>
        <v>0</v>
      </c>
      <c r="AG793" s="103"/>
      <c r="AH793" s="103">
        <v>0</v>
      </c>
      <c r="AI793" s="103">
        <v>0</v>
      </c>
      <c r="AJ793" s="107"/>
      <c r="AK793" s="107"/>
      <c r="AL793" s="107"/>
      <c r="AM793" s="104">
        <f>AG793*'1. Standard_Cost'!B406+'Incremental_Cost Year 2021'!AH800*'1. Standard_Cost'!C406+'Incremental_Cost Year 2021'!AI800*'1. Standard_Cost'!D406+'Incremental_Cost Year 2021'!AJ800+'Incremental_Cost Year 2021'!AL800+AK793</f>
        <v>0</v>
      </c>
      <c r="AN793" s="104">
        <f>AM793*'1. Standard_Cost'!C410</f>
        <v>0</v>
      </c>
      <c r="AO793" s="107"/>
      <c r="AQ793" s="104">
        <f t="shared" si="1503"/>
        <v>0</v>
      </c>
      <c r="AR793" s="104">
        <f t="shared" si="1504"/>
        <v>0</v>
      </c>
      <c r="AS793" s="104">
        <f t="shared" si="1505"/>
        <v>0</v>
      </c>
      <c r="AT793" s="104">
        <f t="shared" ref="AT793:AT795" si="1509">SUM(AQ793,AR793,AS793)</f>
        <v>0</v>
      </c>
      <c r="AU793" s="108">
        <f t="shared" si="1506"/>
        <v>0</v>
      </c>
      <c r="AV793" s="108">
        <v>0</v>
      </c>
      <c r="AW793" s="108"/>
      <c r="AX793" s="108"/>
      <c r="AY793" s="108"/>
      <c r="AZ793" s="108"/>
      <c r="BA793" s="109">
        <f t="shared" si="1507"/>
        <v>0</v>
      </c>
    </row>
    <row r="794" spans="1:53" ht="14.1" customHeight="1" outlineLevel="2" x14ac:dyDescent="0.2">
      <c r="A794" s="68"/>
      <c r="B794" s="94"/>
      <c r="C794" s="251"/>
      <c r="D794" s="110"/>
      <c r="E794" s="110"/>
      <c r="F794" s="110"/>
      <c r="G794" s="111"/>
      <c r="H794" s="99" t="s">
        <v>51</v>
      </c>
      <c r="I794" s="100"/>
      <c r="J794" s="101"/>
      <c r="K794" s="101"/>
      <c r="L794" s="102" t="str">
        <f>IF(I794&lt;&gt;0,((VLOOKUP(I794,'1. Standard_Cost'!$B$4:$D$8,2)+VLOOKUP(I794,'1. Standard_Cost'!$B$4:$D$8,3))*J794*K794),"0")</f>
        <v>0</v>
      </c>
      <c r="M794" s="102">
        <f>L794*'1. Standard_Cost'!F386</f>
        <v>0</v>
      </c>
      <c r="N794" s="103"/>
      <c r="O794" s="103"/>
      <c r="P794" s="103"/>
      <c r="Q794" s="103"/>
      <c r="R794" s="104">
        <f>+N794*P794*'1. Standard_Cost'!$B$12</f>
        <v>0</v>
      </c>
      <c r="S794" s="104">
        <f>+N794*O794*P794*'1. Standard_Cost'!$C$12</f>
        <v>0</v>
      </c>
      <c r="T794" s="104">
        <f>+N794*P794*Q794*'1. Standard_Cost'!$D$12</f>
        <v>0</v>
      </c>
      <c r="U794" s="104">
        <f>+N794*O794*'1. Standard_Cost'!$E$12</f>
        <v>0</v>
      </c>
      <c r="V794" s="103"/>
      <c r="W794" s="103"/>
      <c r="X794" s="103"/>
      <c r="Y794" s="104">
        <f>+V794*((X794*'1. Standard_Cost'!$B$16)+(W794*X794*'1. Standard_Cost'!$C$16))</f>
        <v>0</v>
      </c>
      <c r="Z794" s="103"/>
      <c r="AA794" s="103"/>
      <c r="AB794" s="104">
        <f>+Z794*'1. Standard_Cost'!$B$20+AA794*'1. Standard_Cost'!$C$20</f>
        <v>0</v>
      </c>
      <c r="AC794" s="105"/>
      <c r="AD794" s="106"/>
      <c r="AE794" s="104">
        <f>SUM(AD794,AC794,AB794,Y794,U794,T794,S794,R794)*'1. Standard_Cost'!B410</f>
        <v>0</v>
      </c>
      <c r="AF794" s="104">
        <f t="shared" si="1508"/>
        <v>0</v>
      </c>
      <c r="AG794" s="103"/>
      <c r="AH794" s="103"/>
      <c r="AI794" s="103"/>
      <c r="AJ794" s="107"/>
      <c r="AK794" s="107"/>
      <c r="AL794" s="107"/>
      <c r="AM794" s="104">
        <f>AG794*'1. Standard_Cost'!B406+'Incremental_Cost Year 2021'!AH801*'1. Standard_Cost'!C406+'Incremental_Cost Year 2021'!AI801*'1. Standard_Cost'!D406+'Incremental_Cost Year 2021'!AJ801+'Incremental_Cost Year 2021'!AL801+AK794</f>
        <v>0</v>
      </c>
      <c r="AN794" s="104">
        <f>AM794*'1. Standard_Cost'!C410</f>
        <v>0</v>
      </c>
      <c r="AO794" s="107"/>
      <c r="AQ794" s="104">
        <f t="shared" si="1503"/>
        <v>0</v>
      </c>
      <c r="AR794" s="104">
        <f t="shared" si="1504"/>
        <v>0</v>
      </c>
      <c r="AS794" s="104">
        <f t="shared" si="1505"/>
        <v>0</v>
      </c>
      <c r="AT794" s="104">
        <f t="shared" si="1509"/>
        <v>0</v>
      </c>
      <c r="AU794" s="108">
        <f t="shared" si="1506"/>
        <v>0</v>
      </c>
      <c r="AV794" s="108"/>
      <c r="AW794" s="108"/>
      <c r="AX794" s="108"/>
      <c r="AY794" s="108"/>
      <c r="AZ794" s="108"/>
      <c r="BA794" s="109">
        <f t="shared" si="1507"/>
        <v>0</v>
      </c>
    </row>
    <row r="795" spans="1:53" ht="14.1" customHeight="1" outlineLevel="2" x14ac:dyDescent="0.2">
      <c r="A795" s="68"/>
      <c r="B795" s="94"/>
      <c r="C795" s="251"/>
      <c r="D795" s="110"/>
      <c r="E795" s="110"/>
      <c r="F795" s="110"/>
      <c r="G795" s="111"/>
      <c r="H795" s="112" t="s">
        <v>179</v>
      </c>
      <c r="I795" s="100"/>
      <c r="J795" s="101"/>
      <c r="K795" s="101"/>
      <c r="L795" s="102" t="str">
        <f>IF(I795&lt;&gt;0,((VLOOKUP(I795,'1. Standard_Cost'!$B$4:$D$8,2)+VLOOKUP(I795,'1. Standard_Cost'!$B$4:$D$8,3))*J795*K795),"0")</f>
        <v>0</v>
      </c>
      <c r="M795" s="102">
        <f>L795*'1. Standard_Cost'!F386</f>
        <v>0</v>
      </c>
      <c r="N795" s="103"/>
      <c r="O795" s="103"/>
      <c r="P795" s="103"/>
      <c r="Q795" s="103"/>
      <c r="R795" s="104">
        <f>+N795*P795*'1. Standard_Cost'!$B$12</f>
        <v>0</v>
      </c>
      <c r="S795" s="104">
        <f>+N795*O795*P795*'1. Standard_Cost'!$C$12</f>
        <v>0</v>
      </c>
      <c r="T795" s="104">
        <f>+N795*P795*Q795*'1. Standard_Cost'!$D$12</f>
        <v>0</v>
      </c>
      <c r="U795" s="104">
        <f>+N795*O795*'1. Standard_Cost'!$E$12</f>
        <v>0</v>
      </c>
      <c r="V795" s="103"/>
      <c r="W795" s="103"/>
      <c r="X795" s="103"/>
      <c r="Y795" s="104">
        <f>+V795*((X795*'1. Standard_Cost'!$B$16)+(W795*X795*'1. Standard_Cost'!$C$16))</f>
        <v>0</v>
      </c>
      <c r="Z795" s="103"/>
      <c r="AA795" s="103"/>
      <c r="AB795" s="104">
        <f>+Z795*'1. Standard_Cost'!$B$20+AA795*'1. Standard_Cost'!$C$20</f>
        <v>0</v>
      </c>
      <c r="AC795" s="105"/>
      <c r="AD795" s="106"/>
      <c r="AE795" s="104">
        <f>SUM(AD795,AC795,AB795,Y795,U795,T795,S795,R795)*'1. Standard_Cost'!B410</f>
        <v>0</v>
      </c>
      <c r="AF795" s="104">
        <f t="shared" si="1508"/>
        <v>0</v>
      </c>
      <c r="AG795" s="103"/>
      <c r="AH795" s="103"/>
      <c r="AI795" s="103"/>
      <c r="AJ795" s="107"/>
      <c r="AK795" s="107"/>
      <c r="AL795" s="107"/>
      <c r="AM795" s="104">
        <f>AG795*'1. Standard_Cost'!B406+'Incremental_Cost Year 2021'!AH802*'1. Standard_Cost'!C406+'Incremental_Cost Year 2021'!AI802*'1. Standard_Cost'!D406+'Incremental_Cost Year 2021'!AJ802+'Incremental_Cost Year 2021'!AL802+AK795</f>
        <v>0</v>
      </c>
      <c r="AN795" s="104">
        <f>AM795*'1. Standard_Cost'!C410</f>
        <v>0</v>
      </c>
      <c r="AO795" s="107"/>
      <c r="AQ795" s="104">
        <f t="shared" si="1503"/>
        <v>0</v>
      </c>
      <c r="AR795" s="104">
        <f t="shared" si="1504"/>
        <v>0</v>
      </c>
      <c r="AS795" s="104">
        <f t="shared" si="1505"/>
        <v>0</v>
      </c>
      <c r="AT795" s="104">
        <f t="shared" si="1509"/>
        <v>0</v>
      </c>
      <c r="AU795" s="108">
        <f t="shared" si="1506"/>
        <v>0</v>
      </c>
      <c r="AV795" s="108"/>
      <c r="AW795" s="108"/>
      <c r="AX795" s="108"/>
      <c r="AY795" s="108"/>
      <c r="AZ795" s="108"/>
      <c r="BA795" s="109">
        <f t="shared" si="1507"/>
        <v>0</v>
      </c>
    </row>
    <row r="796" spans="1:53" ht="25.7" customHeight="1" outlineLevel="1" x14ac:dyDescent="0.2">
      <c r="A796" s="68"/>
      <c r="B796" s="94"/>
      <c r="C796" s="251"/>
      <c r="D796" s="113" t="s">
        <v>48</v>
      </c>
      <c r="E796" s="113" t="s">
        <v>452</v>
      </c>
      <c r="F796" s="114" t="s">
        <v>154</v>
      </c>
      <c r="G796" s="115" t="s">
        <v>155</v>
      </c>
      <c r="H796" s="122" t="s">
        <v>453</v>
      </c>
      <c r="I796" s="117"/>
      <c r="J796" s="117"/>
      <c r="K796" s="117"/>
      <c r="L796" s="118">
        <f>SUM(L792:L795)</f>
        <v>0</v>
      </c>
      <c r="M796" s="118">
        <f>SUM(M792:M795)</f>
        <v>0</v>
      </c>
      <c r="N796" s="117"/>
      <c r="O796" s="117"/>
      <c r="P796" s="117"/>
      <c r="Q796" s="117"/>
      <c r="R796" s="119">
        <f>SUM(R792:R795)</f>
        <v>0</v>
      </c>
      <c r="S796" s="119">
        <f>SUM(S792:S795)</f>
        <v>0</v>
      </c>
      <c r="T796" s="119">
        <f>SUM(T792:T795)</f>
        <v>0</v>
      </c>
      <c r="U796" s="119">
        <f>SUM(U792:U795)</f>
        <v>0</v>
      </c>
      <c r="V796" s="117"/>
      <c r="W796" s="117"/>
      <c r="X796" s="117"/>
      <c r="Y796" s="118">
        <f>SUM(Y792:Y795)</f>
        <v>0</v>
      </c>
      <c r="Z796" s="117"/>
      <c r="AA796" s="117"/>
      <c r="AB796" s="118">
        <f t="shared" ref="AB796:AF796" si="1510">SUM(AB792:AB795)</f>
        <v>0</v>
      </c>
      <c r="AC796" s="118">
        <f t="shared" si="1510"/>
        <v>0</v>
      </c>
      <c r="AD796" s="118">
        <f t="shared" si="1510"/>
        <v>0</v>
      </c>
      <c r="AE796" s="118">
        <f t="shared" si="1510"/>
        <v>0</v>
      </c>
      <c r="AF796" s="118">
        <f t="shared" si="1510"/>
        <v>0</v>
      </c>
      <c r="AG796" s="117"/>
      <c r="AH796" s="117"/>
      <c r="AI796" s="117"/>
      <c r="AJ796" s="119">
        <f>SUM(AJ792:AJ795)</f>
        <v>0</v>
      </c>
      <c r="AK796" s="119">
        <f t="shared" ref="AK796:AN796" si="1511">SUM(AK792:AK795)</f>
        <v>0</v>
      </c>
      <c r="AL796" s="119">
        <f t="shared" si="1511"/>
        <v>0</v>
      </c>
      <c r="AM796" s="119">
        <f t="shared" si="1511"/>
        <v>0</v>
      </c>
      <c r="AN796" s="119">
        <f t="shared" si="1511"/>
        <v>0</v>
      </c>
      <c r="AO796" s="116"/>
      <c r="AP796" s="120"/>
      <c r="AQ796" s="121">
        <f t="shared" ref="AQ796:BA796" si="1512">SUM(AQ792:AQ795)</f>
        <v>0</v>
      </c>
      <c r="AR796" s="121">
        <f t="shared" si="1512"/>
        <v>0</v>
      </c>
      <c r="AS796" s="121">
        <f t="shared" si="1512"/>
        <v>0</v>
      </c>
      <c r="AT796" s="121">
        <f t="shared" si="1512"/>
        <v>0</v>
      </c>
      <c r="AU796" s="121">
        <f t="shared" si="1512"/>
        <v>0</v>
      </c>
      <c r="AV796" s="121">
        <f t="shared" si="1512"/>
        <v>0</v>
      </c>
      <c r="AW796" s="121">
        <f t="shared" si="1512"/>
        <v>0</v>
      </c>
      <c r="AX796" s="121">
        <f t="shared" si="1512"/>
        <v>0</v>
      </c>
      <c r="AY796" s="121">
        <f t="shared" si="1512"/>
        <v>0</v>
      </c>
      <c r="AZ796" s="121">
        <f t="shared" si="1512"/>
        <v>0</v>
      </c>
      <c r="BA796" s="121">
        <f t="shared" si="1512"/>
        <v>0</v>
      </c>
    </row>
    <row r="797" spans="1:53" ht="14.1" customHeight="1" outlineLevel="2" x14ac:dyDescent="0.2">
      <c r="A797" s="68"/>
      <c r="B797" s="94"/>
      <c r="C797" s="251"/>
      <c r="D797" s="96"/>
      <c r="E797" s="96"/>
      <c r="F797" s="97"/>
      <c r="G797" s="98"/>
      <c r="H797" s="99" t="s">
        <v>570</v>
      </c>
      <c r="I797" s="100" t="s">
        <v>4</v>
      </c>
      <c r="J797" s="101">
        <v>3</v>
      </c>
      <c r="K797" s="101">
        <v>3</v>
      </c>
      <c r="L797" s="102">
        <f>IF(I797&lt;&gt;0,((VLOOKUP(I797,'1. Standard_Cost'!$B$4:$D$8,2)+VLOOKUP(I797,'1. Standard_Cost'!$B$4:$D$8,3))*J797*K797),"0")</f>
        <v>720900</v>
      </c>
      <c r="M797" s="102">
        <f>L797*'1. Standard_Cost'!F4</f>
        <v>120390.3</v>
      </c>
      <c r="N797" s="103"/>
      <c r="O797" s="103"/>
      <c r="P797" s="103"/>
      <c r="Q797" s="103"/>
      <c r="R797" s="104">
        <f>+N797*P797*'[1]1. Standard_Cost'!$B$12</f>
        <v>0</v>
      </c>
      <c r="S797" s="104">
        <f>+N797*O797*P797*'[1]1. Standard_Cost'!$C$12</f>
        <v>0</v>
      </c>
      <c r="T797" s="104">
        <f>+N797*P797*Q797*'[1]1. Standard_Cost'!$D$12</f>
        <v>0</v>
      </c>
      <c r="U797" s="104">
        <f>+N797*O797*'[1]1. Standard_Cost'!$E$12</f>
        <v>0</v>
      </c>
      <c r="V797" s="103"/>
      <c r="W797" s="103"/>
      <c r="X797" s="103"/>
      <c r="Y797" s="104">
        <f>+V797*((X797*'[1]1. Standard_Cost'!$B$16)+(W797*X797*'[1]1. Standard_Cost'!$C$16))</f>
        <v>0</v>
      </c>
      <c r="Z797" s="103"/>
      <c r="AA797" s="103"/>
      <c r="AB797" s="104">
        <f>+Z797*'[1]1. Standard_Cost'!$B$20+AA797*'[1]1. Standard_Cost'!$C$20</f>
        <v>0</v>
      </c>
      <c r="AC797" s="105"/>
      <c r="AD797" s="106"/>
      <c r="AE797" s="104">
        <f>SUM(AD797,AC797,AB797,Y797,U797,T797,S797,R797)*'[1]1. Standard_Cost'!B413</f>
        <v>0</v>
      </c>
      <c r="AF797" s="104">
        <f>SUM(AD797,AE797)</f>
        <v>0</v>
      </c>
      <c r="AG797" s="103"/>
      <c r="AH797" s="103"/>
      <c r="AI797" s="103"/>
      <c r="AJ797" s="107"/>
      <c r="AK797" s="107"/>
      <c r="AL797" s="107"/>
      <c r="AM797" s="104">
        <f>AG797*'[1]1. Standard_Cost'!B409+'[1]Incremental_Cost Year 2023'!AH817*'[1]1. Standard_Cost'!C409+'[1]Incremental_Cost Year 2023'!AI817*'[1]1. Standard_Cost'!D409+'[1]Incremental_Cost Year 2023'!AJ817+'[1]Incremental_Cost Year 2023'!AL817+AK797</f>
        <v>0</v>
      </c>
      <c r="AN797" s="104">
        <f>AM797*'[1]1. Standard_Cost'!C413</f>
        <v>0</v>
      </c>
      <c r="AO797" s="107"/>
      <c r="AQ797" s="104">
        <f t="shared" ref="AQ797:AQ800" si="1513">L797+M797</f>
        <v>841290.3</v>
      </c>
      <c r="AR797" s="104">
        <f t="shared" ref="AR797:AR800" si="1514">AF797</f>
        <v>0</v>
      </c>
      <c r="AS797" s="104">
        <f t="shared" ref="AS797:AS800" si="1515">AM797+AN797</f>
        <v>0</v>
      </c>
      <c r="AT797" s="104">
        <f>SUM(AQ797,AR797,AS797)</f>
        <v>841290.3</v>
      </c>
      <c r="AU797" s="108">
        <f t="shared" ref="AU797:AU800" si="1516">AT797</f>
        <v>841290.3</v>
      </c>
      <c r="AV797" s="108"/>
      <c r="AW797" s="108"/>
      <c r="AX797" s="108"/>
      <c r="AY797" s="108"/>
      <c r="AZ797" s="108"/>
      <c r="BA797" s="109">
        <f t="shared" ref="BA797:BA800" si="1517">SUM(AU797:AZ797)-AT797</f>
        <v>0</v>
      </c>
    </row>
    <row r="798" spans="1:53" ht="14.1" customHeight="1" outlineLevel="2" x14ac:dyDescent="0.2">
      <c r="A798" s="68"/>
      <c r="B798" s="94"/>
      <c r="C798" s="251"/>
      <c r="D798" s="110"/>
      <c r="E798" s="110"/>
      <c r="F798" s="110"/>
      <c r="G798" s="111"/>
      <c r="H798" s="99" t="s">
        <v>571</v>
      </c>
      <c r="I798" s="100" t="s">
        <v>3</v>
      </c>
      <c r="J798" s="101">
        <v>3</v>
      </c>
      <c r="K798" s="101">
        <v>2</v>
      </c>
      <c r="L798" s="102">
        <f>IF(I798&lt;&gt;0,((VLOOKUP(I798,'1. Standard_Cost'!$B$4:$D$8,2)+VLOOKUP(I798,'1. Standard_Cost'!$B$4:$D$8,3))*J798*K798),"0")</f>
        <v>600600</v>
      </c>
      <c r="M798" s="102">
        <f>L798*'1. Standard_Cost'!F4</f>
        <v>100300.20000000001</v>
      </c>
      <c r="N798" s="103"/>
      <c r="O798" s="103"/>
      <c r="P798" s="103"/>
      <c r="Q798" s="103"/>
      <c r="R798" s="104">
        <f>+N798*P798*'[1]1. Standard_Cost'!$B$12</f>
        <v>0</v>
      </c>
      <c r="S798" s="104">
        <f>+N798*O798*P798*'[1]1. Standard_Cost'!$C$12</f>
        <v>0</v>
      </c>
      <c r="T798" s="104">
        <f>+N798*P798*Q798*'[1]1. Standard_Cost'!$D$12</f>
        <v>0</v>
      </c>
      <c r="U798" s="104">
        <f>+N798*O798*'[1]1. Standard_Cost'!$E$12</f>
        <v>0</v>
      </c>
      <c r="V798" s="103"/>
      <c r="W798" s="103"/>
      <c r="X798" s="103"/>
      <c r="Y798" s="104">
        <f>+V798*((X798*'[1]1. Standard_Cost'!$B$16)+(W798*X798*'[1]1. Standard_Cost'!$C$16))</f>
        <v>0</v>
      </c>
      <c r="Z798" s="103"/>
      <c r="AA798" s="103"/>
      <c r="AB798" s="104">
        <f>+Z798*'[1]1. Standard_Cost'!$B$20+AA798*'[1]1. Standard_Cost'!$C$20</f>
        <v>0</v>
      </c>
      <c r="AC798" s="105"/>
      <c r="AD798" s="106"/>
      <c r="AE798" s="104">
        <f>SUM(AD798,AC798,AB798,Y798,U798,T798,S798,R798)*'[1]1. Standard_Cost'!B413</f>
        <v>0</v>
      </c>
      <c r="AF798" s="104">
        <f t="shared" ref="AF798:AF800" si="1518">SUM(AD798,AE798)</f>
        <v>0</v>
      </c>
      <c r="AG798" s="103"/>
      <c r="AH798" s="103">
        <v>0</v>
      </c>
      <c r="AI798" s="103">
        <v>0</v>
      </c>
      <c r="AJ798" s="107"/>
      <c r="AK798" s="107"/>
      <c r="AL798" s="107"/>
      <c r="AM798" s="104">
        <f>AG798*'[1]1. Standard_Cost'!B409+'[1]Incremental_Cost Year 2023'!AH818*'[1]1. Standard_Cost'!C409+'[1]Incremental_Cost Year 2023'!AI818*'[1]1. Standard_Cost'!D409+'[1]Incremental_Cost Year 2023'!AJ818+'[1]Incremental_Cost Year 2023'!AL818+AK798</f>
        <v>0</v>
      </c>
      <c r="AN798" s="104">
        <f>AM798*'[1]1. Standard_Cost'!C413</f>
        <v>0</v>
      </c>
      <c r="AO798" s="107"/>
      <c r="AQ798" s="104">
        <f t="shared" si="1513"/>
        <v>700900.2</v>
      </c>
      <c r="AR798" s="104">
        <f t="shared" si="1514"/>
        <v>0</v>
      </c>
      <c r="AS798" s="104">
        <f t="shared" si="1515"/>
        <v>0</v>
      </c>
      <c r="AT798" s="104">
        <f t="shared" ref="AT798:AT800" si="1519">SUM(AQ798,AR798,AS798)</f>
        <v>700900.2</v>
      </c>
      <c r="AU798" s="108">
        <f t="shared" si="1516"/>
        <v>700900.2</v>
      </c>
      <c r="AV798" s="108">
        <v>0</v>
      </c>
      <c r="AW798" s="108"/>
      <c r="AX798" s="108"/>
      <c r="AY798" s="108"/>
      <c r="AZ798" s="108"/>
      <c r="BA798" s="109">
        <f t="shared" si="1517"/>
        <v>0</v>
      </c>
    </row>
    <row r="799" spans="1:53" ht="14.1" customHeight="1" outlineLevel="2" x14ac:dyDescent="0.2">
      <c r="A799" s="68"/>
      <c r="B799" s="94"/>
      <c r="C799" s="251"/>
      <c r="D799" s="110"/>
      <c r="E799" s="110"/>
      <c r="F799" s="110"/>
      <c r="G799" s="111"/>
      <c r="H799" s="99" t="s">
        <v>51</v>
      </c>
      <c r="I799" s="100"/>
      <c r="J799" s="101"/>
      <c r="K799" s="101"/>
      <c r="L799" s="102" t="str">
        <f>IF(I799&lt;&gt;0,((VLOOKUP(I799,'[1]1. Standard_Cost'!$B$4:$D$8,2)+VLOOKUP(I799,'[1]1. Standard_Cost'!$B$4:$D$8,3))*J799*K799),"0")</f>
        <v>0</v>
      </c>
      <c r="M799" s="102">
        <f>L799*'[1]1. Standard_Cost'!F7</f>
        <v>0</v>
      </c>
      <c r="N799" s="103"/>
      <c r="O799" s="103"/>
      <c r="P799" s="103"/>
      <c r="Q799" s="103"/>
      <c r="R799" s="104">
        <f>+N799*P799*'[1]1. Standard_Cost'!$B$12</f>
        <v>0</v>
      </c>
      <c r="S799" s="104">
        <f>+N799*O799*P799*'[1]1. Standard_Cost'!$C$12</f>
        <v>0</v>
      </c>
      <c r="T799" s="104">
        <f>+N799*P799*Q799*'[1]1. Standard_Cost'!$D$12</f>
        <v>0</v>
      </c>
      <c r="U799" s="104">
        <f>+N799*O799*'[1]1. Standard_Cost'!$E$12</f>
        <v>0</v>
      </c>
      <c r="V799" s="103"/>
      <c r="W799" s="103"/>
      <c r="X799" s="103"/>
      <c r="Y799" s="104">
        <f>+V799*((X799*'[1]1. Standard_Cost'!$B$16)+(W799*X799*'[1]1. Standard_Cost'!$C$16))</f>
        <v>0</v>
      </c>
      <c r="Z799" s="103"/>
      <c r="AA799" s="103"/>
      <c r="AB799" s="104">
        <f>+Z799*'[1]1. Standard_Cost'!$B$20+AA799*'[1]1. Standard_Cost'!$C$20</f>
        <v>0</v>
      </c>
      <c r="AC799" s="105"/>
      <c r="AD799" s="106"/>
      <c r="AE799" s="104">
        <f>SUM(AD799,AC799,AB799,Y799,U799,T799,S799,R799)*'[1]1. Standard_Cost'!B413</f>
        <v>0</v>
      </c>
      <c r="AF799" s="104">
        <f t="shared" si="1518"/>
        <v>0</v>
      </c>
      <c r="AG799" s="103"/>
      <c r="AH799" s="103"/>
      <c r="AI799" s="103"/>
      <c r="AJ799" s="107"/>
      <c r="AK799" s="107"/>
      <c r="AL799" s="107"/>
      <c r="AM799" s="104">
        <f>AG799*'[1]1. Standard_Cost'!B409+'[1]Incremental_Cost Year 2023'!AH819*'[1]1. Standard_Cost'!C409+'[1]Incremental_Cost Year 2023'!AI819*'[1]1. Standard_Cost'!D409+'[1]Incremental_Cost Year 2023'!AJ819+'[1]Incremental_Cost Year 2023'!AL819+AK799</f>
        <v>0</v>
      </c>
      <c r="AN799" s="104">
        <f>AM799*'[1]1. Standard_Cost'!C413</f>
        <v>0</v>
      </c>
      <c r="AO799" s="107"/>
      <c r="AQ799" s="104">
        <f t="shared" si="1513"/>
        <v>0</v>
      </c>
      <c r="AR799" s="104">
        <f t="shared" si="1514"/>
        <v>0</v>
      </c>
      <c r="AS799" s="104">
        <f t="shared" si="1515"/>
        <v>0</v>
      </c>
      <c r="AT799" s="104">
        <f t="shared" si="1519"/>
        <v>0</v>
      </c>
      <c r="AU799" s="108">
        <f t="shared" si="1516"/>
        <v>0</v>
      </c>
      <c r="AV799" s="108"/>
      <c r="AW799" s="108"/>
      <c r="AX799" s="108"/>
      <c r="AY799" s="108"/>
      <c r="AZ799" s="108"/>
      <c r="BA799" s="109">
        <f t="shared" si="1517"/>
        <v>0</v>
      </c>
    </row>
    <row r="800" spans="1:53" ht="14.1" customHeight="1" outlineLevel="2" x14ac:dyDescent="0.2">
      <c r="A800" s="68"/>
      <c r="B800" s="94"/>
      <c r="C800" s="251"/>
      <c r="D800" s="110"/>
      <c r="E800" s="110"/>
      <c r="F800" s="110"/>
      <c r="G800" s="111"/>
      <c r="H800" s="112" t="s">
        <v>179</v>
      </c>
      <c r="I800" s="100"/>
      <c r="J800" s="101"/>
      <c r="K800" s="101"/>
      <c r="L800" s="102" t="str">
        <f>IF(I800&lt;&gt;0,((VLOOKUP(I800,'[1]1. Standard_Cost'!$B$4:$D$8,2)+VLOOKUP(I800,'[1]1. Standard_Cost'!$B$4:$D$8,3))*J800*K800),"0")</f>
        <v>0</v>
      </c>
      <c r="M800" s="102">
        <f>L800*'[1]1. Standard_Cost'!F7</f>
        <v>0</v>
      </c>
      <c r="N800" s="103"/>
      <c r="O800" s="103"/>
      <c r="P800" s="103"/>
      <c r="Q800" s="103"/>
      <c r="R800" s="104">
        <f>+N800*P800*'[1]1. Standard_Cost'!$B$12</f>
        <v>0</v>
      </c>
      <c r="S800" s="104">
        <f>+N800*O800*P800*'[1]1. Standard_Cost'!$C$12</f>
        <v>0</v>
      </c>
      <c r="T800" s="104">
        <f>+N800*P800*Q800*'[1]1. Standard_Cost'!$D$12</f>
        <v>0</v>
      </c>
      <c r="U800" s="104">
        <f>+N800*O800*'[1]1. Standard_Cost'!$E$12</f>
        <v>0</v>
      </c>
      <c r="V800" s="103"/>
      <c r="W800" s="103"/>
      <c r="X800" s="103"/>
      <c r="Y800" s="104">
        <f>+V800*((X800*'[1]1. Standard_Cost'!$B$16)+(W800*X800*'[1]1. Standard_Cost'!$C$16))</f>
        <v>0</v>
      </c>
      <c r="Z800" s="103"/>
      <c r="AA800" s="103"/>
      <c r="AB800" s="104">
        <f>+Z800*'[1]1. Standard_Cost'!$B$20+AA800*'[1]1. Standard_Cost'!$C$20</f>
        <v>0</v>
      </c>
      <c r="AC800" s="105"/>
      <c r="AD800" s="106"/>
      <c r="AE800" s="104">
        <f>SUM(AD800,AC800,AB800,Y800,U800,T800,S800,R800)*'[1]1. Standard_Cost'!B413</f>
        <v>0</v>
      </c>
      <c r="AF800" s="104">
        <f t="shared" si="1518"/>
        <v>0</v>
      </c>
      <c r="AG800" s="103"/>
      <c r="AH800" s="103"/>
      <c r="AI800" s="103"/>
      <c r="AJ800" s="107"/>
      <c r="AK800" s="107"/>
      <c r="AL800" s="107"/>
      <c r="AM800" s="104">
        <f>AG800*'[1]1. Standard_Cost'!B409+'[1]Incremental_Cost Year 2023'!AH820*'[1]1. Standard_Cost'!C409+'[1]Incremental_Cost Year 2023'!AI820*'[1]1. Standard_Cost'!D409+'[1]Incremental_Cost Year 2023'!AJ820+'[1]Incremental_Cost Year 2023'!AL820+AK800</f>
        <v>0</v>
      </c>
      <c r="AN800" s="104">
        <f>AM800*'[1]1. Standard_Cost'!C413</f>
        <v>0</v>
      </c>
      <c r="AO800" s="107"/>
      <c r="AQ800" s="104">
        <f t="shared" si="1513"/>
        <v>0</v>
      </c>
      <c r="AR800" s="104">
        <f t="shared" si="1514"/>
        <v>0</v>
      </c>
      <c r="AS800" s="104">
        <f t="shared" si="1515"/>
        <v>0</v>
      </c>
      <c r="AT800" s="104">
        <f t="shared" si="1519"/>
        <v>0</v>
      </c>
      <c r="AU800" s="108">
        <f t="shared" si="1516"/>
        <v>0</v>
      </c>
      <c r="AV800" s="108"/>
      <c r="AW800" s="108"/>
      <c r="AX800" s="108"/>
      <c r="AY800" s="108"/>
      <c r="AZ800" s="108"/>
      <c r="BA800" s="109">
        <f t="shared" si="1517"/>
        <v>0</v>
      </c>
    </row>
    <row r="801" spans="1:53" ht="24.6" customHeight="1" outlineLevel="1" x14ac:dyDescent="0.2">
      <c r="A801" s="68"/>
      <c r="B801" s="141"/>
      <c r="C801" s="251"/>
      <c r="D801" s="113" t="s">
        <v>574</v>
      </c>
      <c r="E801" s="113" t="s">
        <v>454</v>
      </c>
      <c r="F801" s="114">
        <v>2021</v>
      </c>
      <c r="G801" s="115">
        <v>2025</v>
      </c>
      <c r="H801" s="122" t="s">
        <v>455</v>
      </c>
      <c r="I801" s="117"/>
      <c r="J801" s="117"/>
      <c r="K801" s="117"/>
      <c r="L801" s="118">
        <f>SUM(L797:L800)</f>
        <v>1321500</v>
      </c>
      <c r="M801" s="118">
        <f>SUM(M797:M800)</f>
        <v>220690.5</v>
      </c>
      <c r="N801" s="117"/>
      <c r="O801" s="117"/>
      <c r="P801" s="117"/>
      <c r="Q801" s="117"/>
      <c r="R801" s="119">
        <f>SUM(R797:R800)</f>
        <v>0</v>
      </c>
      <c r="S801" s="119">
        <f>SUM(S797:S800)</f>
        <v>0</v>
      </c>
      <c r="T801" s="119">
        <f>SUM(T797:T800)</f>
        <v>0</v>
      </c>
      <c r="U801" s="119">
        <f>SUM(U797:U800)</f>
        <v>0</v>
      </c>
      <c r="V801" s="117"/>
      <c r="W801" s="117"/>
      <c r="X801" s="117"/>
      <c r="Y801" s="118">
        <f>SUM(Y797:Y800)</f>
        <v>0</v>
      </c>
      <c r="Z801" s="117"/>
      <c r="AA801" s="117"/>
      <c r="AB801" s="118">
        <f t="shared" ref="AB801:AF801" si="1520">SUM(AB797:AB800)</f>
        <v>0</v>
      </c>
      <c r="AC801" s="118">
        <f t="shared" si="1520"/>
        <v>0</v>
      </c>
      <c r="AD801" s="118">
        <f t="shared" si="1520"/>
        <v>0</v>
      </c>
      <c r="AE801" s="118">
        <f t="shared" si="1520"/>
        <v>0</v>
      </c>
      <c r="AF801" s="118">
        <f t="shared" si="1520"/>
        <v>0</v>
      </c>
      <c r="AG801" s="117"/>
      <c r="AH801" s="117"/>
      <c r="AI801" s="117"/>
      <c r="AJ801" s="119">
        <f>SUM(AJ797:AJ800)</f>
        <v>0</v>
      </c>
      <c r="AK801" s="119">
        <f t="shared" ref="AK801:AN801" si="1521">SUM(AK797:AK800)</f>
        <v>0</v>
      </c>
      <c r="AL801" s="119">
        <f t="shared" si="1521"/>
        <v>0</v>
      </c>
      <c r="AM801" s="119">
        <f t="shared" si="1521"/>
        <v>0</v>
      </c>
      <c r="AN801" s="119">
        <f t="shared" si="1521"/>
        <v>0</v>
      </c>
      <c r="AO801" s="116"/>
      <c r="AP801" s="120"/>
      <c r="AQ801" s="121">
        <f t="shared" ref="AQ801:BA801" si="1522">SUM(AQ797:AQ800)</f>
        <v>1542190.5</v>
      </c>
      <c r="AR801" s="121">
        <f t="shared" si="1522"/>
        <v>0</v>
      </c>
      <c r="AS801" s="121">
        <f t="shared" si="1522"/>
        <v>0</v>
      </c>
      <c r="AT801" s="121">
        <f t="shared" si="1522"/>
        <v>1542190.5</v>
      </c>
      <c r="AU801" s="121">
        <f t="shared" si="1522"/>
        <v>1542190.5</v>
      </c>
      <c r="AV801" s="121">
        <f t="shared" si="1522"/>
        <v>0</v>
      </c>
      <c r="AW801" s="121">
        <f t="shared" si="1522"/>
        <v>0</v>
      </c>
      <c r="AX801" s="121">
        <f t="shared" si="1522"/>
        <v>0</v>
      </c>
      <c r="AY801" s="121">
        <f t="shared" si="1522"/>
        <v>0</v>
      </c>
      <c r="AZ801" s="121">
        <f t="shared" si="1522"/>
        <v>0</v>
      </c>
      <c r="BA801" s="121">
        <f t="shared" si="1522"/>
        <v>0</v>
      </c>
    </row>
    <row r="802" spans="1:53" ht="14.1" customHeight="1" outlineLevel="2" x14ac:dyDescent="0.2">
      <c r="A802" s="68"/>
      <c r="B802" s="94"/>
      <c r="C802" s="95"/>
      <c r="D802" s="96"/>
      <c r="E802" s="96"/>
      <c r="F802" s="97"/>
      <c r="G802" s="98"/>
      <c r="H802" s="99" t="s">
        <v>49</v>
      </c>
      <c r="I802" s="100"/>
      <c r="J802" s="101"/>
      <c r="K802" s="101"/>
      <c r="L802" s="102" t="str">
        <f>IF(I802&lt;&gt;0,((VLOOKUP(I802,'1. Standard_Cost'!$B$4:$D$8,2)+VLOOKUP(I802,'1. Standard_Cost'!$B$4:$D$8,3))*J802*K802),"0")</f>
        <v>0</v>
      </c>
      <c r="M802" s="102">
        <f>L802*'1. Standard_Cost'!F391</f>
        <v>0</v>
      </c>
      <c r="N802" s="103"/>
      <c r="O802" s="103"/>
      <c r="P802" s="103"/>
      <c r="Q802" s="103"/>
      <c r="R802" s="104">
        <f>+N802*P802*'1. Standard_Cost'!$B$12</f>
        <v>0</v>
      </c>
      <c r="S802" s="104">
        <f>+N802*O802*P802*'1. Standard_Cost'!$C$12</f>
        <v>0</v>
      </c>
      <c r="T802" s="104">
        <f>+N802*P802*Q802*'1. Standard_Cost'!$D$12</f>
        <v>0</v>
      </c>
      <c r="U802" s="104">
        <f>+N802*O802*'1. Standard_Cost'!$E$12</f>
        <v>0</v>
      </c>
      <c r="V802" s="103"/>
      <c r="W802" s="103"/>
      <c r="X802" s="103"/>
      <c r="Y802" s="104">
        <f>+V802*((X802*'1. Standard_Cost'!$B$16)+(W802*X802*'1. Standard_Cost'!$C$16))</f>
        <v>0</v>
      </c>
      <c r="Z802" s="103"/>
      <c r="AA802" s="103"/>
      <c r="AB802" s="104">
        <f>+Z802*'1. Standard_Cost'!$B$20+AA802*'1. Standard_Cost'!$C$20</f>
        <v>0</v>
      </c>
      <c r="AC802" s="105"/>
      <c r="AD802" s="106"/>
      <c r="AE802" s="104">
        <f>SUM(AD802,AC802,AB802,Y802,U802,T802,S802,R802)*'1. Standard_Cost'!B415</f>
        <v>0</v>
      </c>
      <c r="AF802" s="104">
        <f>SUM(AD802,AE802)</f>
        <v>0</v>
      </c>
      <c r="AG802" s="103"/>
      <c r="AH802" s="103"/>
      <c r="AI802" s="103"/>
      <c r="AJ802" s="107"/>
      <c r="AK802" s="107"/>
      <c r="AL802" s="107"/>
      <c r="AM802" s="104"/>
      <c r="AN802" s="104"/>
      <c r="AO802" s="107"/>
      <c r="AQ802" s="104">
        <f t="shared" ref="AQ802:AQ805" si="1523">L802+M802</f>
        <v>0</v>
      </c>
      <c r="AR802" s="104">
        <f t="shared" ref="AR802:AR805" si="1524">AF802</f>
        <v>0</v>
      </c>
      <c r="AS802" s="104">
        <f t="shared" ref="AS802:AS805" si="1525">AM802+AN802</f>
        <v>0</v>
      </c>
      <c r="AT802" s="104">
        <f>SUM(AQ802,AR802,AS802)</f>
        <v>0</v>
      </c>
      <c r="AU802" s="108">
        <f t="shared" ref="AU802:AU805" si="1526">AT802</f>
        <v>0</v>
      </c>
      <c r="AV802" s="108"/>
      <c r="AW802" s="108"/>
      <c r="AX802" s="108"/>
      <c r="AY802" s="108"/>
      <c r="AZ802" s="108"/>
      <c r="BA802" s="109">
        <f t="shared" ref="BA802:BA805" si="1527">SUM(AU802:AZ802)-AT802</f>
        <v>0</v>
      </c>
    </row>
    <row r="803" spans="1:53" ht="14.1" customHeight="1" outlineLevel="2" x14ac:dyDescent="0.2">
      <c r="A803" s="68"/>
      <c r="B803" s="94"/>
      <c r="C803" s="95"/>
      <c r="D803" s="110"/>
      <c r="E803" s="110"/>
      <c r="F803" s="110"/>
      <c r="G803" s="111"/>
      <c r="H803" s="99" t="s">
        <v>50</v>
      </c>
      <c r="I803" s="100"/>
      <c r="J803" s="101"/>
      <c r="K803" s="101"/>
      <c r="L803" s="102" t="str">
        <f>IF(I803&lt;&gt;0,((VLOOKUP(I803,'1. Standard_Cost'!$B$4:$D$8,2)+VLOOKUP(I803,'1. Standard_Cost'!$B$4:$D$8,3))*J803*K803),"0")</f>
        <v>0</v>
      </c>
      <c r="M803" s="102">
        <f>L803*'1. Standard_Cost'!F391</f>
        <v>0</v>
      </c>
      <c r="N803" s="103"/>
      <c r="O803" s="103"/>
      <c r="P803" s="103"/>
      <c r="Q803" s="103"/>
      <c r="R803" s="104">
        <f>+N803*P803*'1. Standard_Cost'!$B$12</f>
        <v>0</v>
      </c>
      <c r="S803" s="104">
        <f>+N803*O803*P803*'1. Standard_Cost'!$C$12</f>
        <v>0</v>
      </c>
      <c r="T803" s="104">
        <f>+N803*P803*Q803*'1. Standard_Cost'!$D$12</f>
        <v>0</v>
      </c>
      <c r="U803" s="104">
        <f>+N803*O803*'1. Standard_Cost'!$E$12</f>
        <v>0</v>
      </c>
      <c r="V803" s="103"/>
      <c r="W803" s="103"/>
      <c r="X803" s="103"/>
      <c r="Y803" s="104">
        <f>+V803*((X803*'1. Standard_Cost'!$B$16)+(W803*X803*'1. Standard_Cost'!$C$16))</f>
        <v>0</v>
      </c>
      <c r="Z803" s="103"/>
      <c r="AA803" s="103"/>
      <c r="AB803" s="104">
        <f>+Z803*'1. Standard_Cost'!$B$20+AA803*'1. Standard_Cost'!$C$20</f>
        <v>0</v>
      </c>
      <c r="AC803" s="105"/>
      <c r="AD803" s="106"/>
      <c r="AE803" s="104">
        <f>SUM(AD803,AC803,AB803,Y803,U803,T803,S803,R803)*'1. Standard_Cost'!B415</f>
        <v>0</v>
      </c>
      <c r="AF803" s="104">
        <f t="shared" ref="AF803:AF805" si="1528">SUM(AD803,AE803)</f>
        <v>0</v>
      </c>
      <c r="AG803" s="103"/>
      <c r="AH803" s="103">
        <v>0</v>
      </c>
      <c r="AI803" s="103">
        <v>0</v>
      </c>
      <c r="AJ803" s="107"/>
      <c r="AK803" s="107"/>
      <c r="AL803" s="107"/>
      <c r="AM803" s="104"/>
      <c r="AN803" s="104"/>
      <c r="AO803" s="107"/>
      <c r="AQ803" s="104">
        <f t="shared" si="1523"/>
        <v>0</v>
      </c>
      <c r="AR803" s="104">
        <f t="shared" si="1524"/>
        <v>0</v>
      </c>
      <c r="AS803" s="104">
        <f t="shared" si="1525"/>
        <v>0</v>
      </c>
      <c r="AT803" s="104">
        <f t="shared" ref="AT803:AT805" si="1529">SUM(AQ803,AR803,AS803)</f>
        <v>0</v>
      </c>
      <c r="AU803" s="108">
        <f t="shared" si="1526"/>
        <v>0</v>
      </c>
      <c r="AV803" s="108">
        <v>0</v>
      </c>
      <c r="AW803" s="108"/>
      <c r="AX803" s="108"/>
      <c r="AY803" s="108"/>
      <c r="AZ803" s="108"/>
      <c r="BA803" s="109">
        <f t="shared" si="1527"/>
        <v>0</v>
      </c>
    </row>
    <row r="804" spans="1:53" ht="14.1" customHeight="1" outlineLevel="2" x14ac:dyDescent="0.2">
      <c r="A804" s="68"/>
      <c r="B804" s="94"/>
      <c r="C804" s="95"/>
      <c r="D804" s="110"/>
      <c r="E804" s="110"/>
      <c r="F804" s="110"/>
      <c r="G804" s="111"/>
      <c r="H804" s="99" t="s">
        <v>51</v>
      </c>
      <c r="I804" s="100"/>
      <c r="J804" s="101"/>
      <c r="K804" s="101"/>
      <c r="L804" s="102" t="str">
        <f>IF(I804&lt;&gt;0,((VLOOKUP(I804,'1. Standard_Cost'!$B$4:$D$8,2)+VLOOKUP(I804,'1. Standard_Cost'!$B$4:$D$8,3))*J804*K804),"0")</f>
        <v>0</v>
      </c>
      <c r="M804" s="102">
        <f>L804*'1. Standard_Cost'!F391</f>
        <v>0</v>
      </c>
      <c r="N804" s="103"/>
      <c r="O804" s="103"/>
      <c r="P804" s="103"/>
      <c r="Q804" s="103"/>
      <c r="R804" s="104">
        <f>+N804*P804*'1. Standard_Cost'!$B$12</f>
        <v>0</v>
      </c>
      <c r="S804" s="104">
        <f>+N804*O804*P804*'1. Standard_Cost'!$C$12</f>
        <v>0</v>
      </c>
      <c r="T804" s="104">
        <f>+N804*P804*Q804*'1. Standard_Cost'!$D$12</f>
        <v>0</v>
      </c>
      <c r="U804" s="104">
        <f>+N804*O804*'1. Standard_Cost'!$E$12</f>
        <v>0</v>
      </c>
      <c r="V804" s="103"/>
      <c r="W804" s="103"/>
      <c r="X804" s="103"/>
      <c r="Y804" s="104">
        <f>+V804*((X804*'1. Standard_Cost'!$B$16)+(W804*X804*'1. Standard_Cost'!$C$16))</f>
        <v>0</v>
      </c>
      <c r="Z804" s="103"/>
      <c r="AA804" s="103"/>
      <c r="AB804" s="104">
        <f>+Z804*'1. Standard_Cost'!$B$20+AA804*'1. Standard_Cost'!$C$20</f>
        <v>0</v>
      </c>
      <c r="AC804" s="105"/>
      <c r="AD804" s="106"/>
      <c r="AE804" s="104">
        <f>SUM(AD804,AC804,AB804,Y804,U804,T804,S804,R804)*'1. Standard_Cost'!B415</f>
        <v>0</v>
      </c>
      <c r="AF804" s="104">
        <f t="shared" si="1528"/>
        <v>0</v>
      </c>
      <c r="AG804" s="103"/>
      <c r="AH804" s="103"/>
      <c r="AI804" s="103"/>
      <c r="AJ804" s="107"/>
      <c r="AK804" s="107"/>
      <c r="AL804" s="107"/>
      <c r="AM804" s="104"/>
      <c r="AN804" s="104"/>
      <c r="AO804" s="107"/>
      <c r="AQ804" s="104">
        <f t="shared" si="1523"/>
        <v>0</v>
      </c>
      <c r="AR804" s="104">
        <f t="shared" si="1524"/>
        <v>0</v>
      </c>
      <c r="AS804" s="104">
        <f t="shared" si="1525"/>
        <v>0</v>
      </c>
      <c r="AT804" s="104">
        <f t="shared" si="1529"/>
        <v>0</v>
      </c>
      <c r="AU804" s="108">
        <f t="shared" si="1526"/>
        <v>0</v>
      </c>
      <c r="AV804" s="108"/>
      <c r="AW804" s="108"/>
      <c r="AX804" s="108"/>
      <c r="AY804" s="108"/>
      <c r="AZ804" s="108"/>
      <c r="BA804" s="109">
        <f t="shared" si="1527"/>
        <v>0</v>
      </c>
    </row>
    <row r="805" spans="1:53" ht="14.1" customHeight="1" outlineLevel="2" x14ac:dyDescent="0.2">
      <c r="A805" s="68"/>
      <c r="B805" s="94"/>
      <c r="C805" s="95"/>
      <c r="D805" s="110"/>
      <c r="E805" s="110"/>
      <c r="F805" s="110"/>
      <c r="G805" s="111"/>
      <c r="H805" s="112" t="s">
        <v>179</v>
      </c>
      <c r="I805" s="100"/>
      <c r="J805" s="101"/>
      <c r="K805" s="101"/>
      <c r="L805" s="102" t="str">
        <f>IF(I805&lt;&gt;0,((VLOOKUP(I805,'1. Standard_Cost'!$B$4:$D$8,2)+VLOOKUP(I805,'1. Standard_Cost'!$B$4:$D$8,3))*J805*K805),"0")</f>
        <v>0</v>
      </c>
      <c r="M805" s="102">
        <f>L805*'1. Standard_Cost'!F391</f>
        <v>0</v>
      </c>
      <c r="N805" s="103"/>
      <c r="O805" s="103"/>
      <c r="P805" s="103"/>
      <c r="Q805" s="103"/>
      <c r="R805" s="104">
        <f>+N805*P805*'1. Standard_Cost'!$B$12</f>
        <v>0</v>
      </c>
      <c r="S805" s="104">
        <f>+N805*O805*P805*'1. Standard_Cost'!$C$12</f>
        <v>0</v>
      </c>
      <c r="T805" s="104">
        <f>+N805*P805*Q805*'1. Standard_Cost'!$D$12</f>
        <v>0</v>
      </c>
      <c r="U805" s="104">
        <f>+N805*O805*'1. Standard_Cost'!$E$12</f>
        <v>0</v>
      </c>
      <c r="V805" s="103"/>
      <c r="W805" s="103"/>
      <c r="X805" s="103"/>
      <c r="Y805" s="104">
        <f>+V805*((X805*'1. Standard_Cost'!$B$16)+(W805*X805*'1. Standard_Cost'!$C$16))</f>
        <v>0</v>
      </c>
      <c r="Z805" s="103"/>
      <c r="AA805" s="103"/>
      <c r="AB805" s="104">
        <f>+Z805*'1. Standard_Cost'!$B$20+AA805*'1. Standard_Cost'!$C$20</f>
        <v>0</v>
      </c>
      <c r="AC805" s="105"/>
      <c r="AD805" s="106"/>
      <c r="AE805" s="104">
        <f>SUM(AD805,AC805,AB805,Y805,U805,T805,S805,R805)*'1. Standard_Cost'!B415</f>
        <v>0</v>
      </c>
      <c r="AF805" s="104">
        <f t="shared" si="1528"/>
        <v>0</v>
      </c>
      <c r="AG805" s="103"/>
      <c r="AH805" s="103"/>
      <c r="AI805" s="103"/>
      <c r="AJ805" s="107"/>
      <c r="AK805" s="107"/>
      <c r="AL805" s="107"/>
      <c r="AM805" s="104"/>
      <c r="AN805" s="104"/>
      <c r="AO805" s="107"/>
      <c r="AQ805" s="104">
        <f t="shared" si="1523"/>
        <v>0</v>
      </c>
      <c r="AR805" s="104">
        <f t="shared" si="1524"/>
        <v>0</v>
      </c>
      <c r="AS805" s="104">
        <f t="shared" si="1525"/>
        <v>0</v>
      </c>
      <c r="AT805" s="104">
        <f t="shared" si="1529"/>
        <v>0</v>
      </c>
      <c r="AU805" s="108">
        <f t="shared" si="1526"/>
        <v>0</v>
      </c>
      <c r="AV805" s="108"/>
      <c r="AW805" s="108"/>
      <c r="AX805" s="108"/>
      <c r="AY805" s="108"/>
      <c r="AZ805" s="108"/>
      <c r="BA805" s="109">
        <f t="shared" si="1527"/>
        <v>0</v>
      </c>
    </row>
    <row r="806" spans="1:53" ht="24.6" customHeight="1" outlineLevel="1" x14ac:dyDescent="0.2">
      <c r="A806" s="68"/>
      <c r="B806" s="141"/>
      <c r="C806" s="95"/>
      <c r="D806" s="113" t="s">
        <v>48</v>
      </c>
      <c r="E806" s="113" t="s">
        <v>456</v>
      </c>
      <c r="F806" s="114" t="s">
        <v>154</v>
      </c>
      <c r="G806" s="115" t="s">
        <v>155</v>
      </c>
      <c r="H806" s="122" t="s">
        <v>457</v>
      </c>
      <c r="I806" s="117"/>
      <c r="J806" s="117"/>
      <c r="K806" s="117"/>
      <c r="L806" s="118">
        <f>SUM(L802:L805)</f>
        <v>0</v>
      </c>
      <c r="M806" s="118">
        <f>SUM(M802:M805)</f>
        <v>0</v>
      </c>
      <c r="N806" s="117"/>
      <c r="O806" s="117"/>
      <c r="P806" s="117"/>
      <c r="Q806" s="117"/>
      <c r="R806" s="119">
        <f>SUM(R802:R805)</f>
        <v>0</v>
      </c>
      <c r="S806" s="119">
        <f>SUM(S802:S805)</f>
        <v>0</v>
      </c>
      <c r="T806" s="119">
        <f>SUM(T802:T805)</f>
        <v>0</v>
      </c>
      <c r="U806" s="119">
        <f>SUM(U802:U805)</f>
        <v>0</v>
      </c>
      <c r="V806" s="117"/>
      <c r="W806" s="117"/>
      <c r="X806" s="117"/>
      <c r="Y806" s="118">
        <f>SUM(Y802:Y805)</f>
        <v>0</v>
      </c>
      <c r="Z806" s="117"/>
      <c r="AA806" s="117"/>
      <c r="AB806" s="118">
        <f t="shared" ref="AB806:AF806" si="1530">SUM(AB802:AB805)</f>
        <v>0</v>
      </c>
      <c r="AC806" s="118">
        <f t="shared" si="1530"/>
        <v>0</v>
      </c>
      <c r="AD806" s="118">
        <f t="shared" si="1530"/>
        <v>0</v>
      </c>
      <c r="AE806" s="118">
        <f t="shared" si="1530"/>
        <v>0</v>
      </c>
      <c r="AF806" s="118">
        <f t="shared" si="1530"/>
        <v>0</v>
      </c>
      <c r="AG806" s="117"/>
      <c r="AH806" s="117"/>
      <c r="AI806" s="117"/>
      <c r="AJ806" s="119">
        <f>SUM(AJ802:AJ805)</f>
        <v>0</v>
      </c>
      <c r="AK806" s="119">
        <f t="shared" ref="AK806:AL806" si="1531">SUM(AK802:AK805)</f>
        <v>0</v>
      </c>
      <c r="AL806" s="119">
        <f t="shared" si="1531"/>
        <v>0</v>
      </c>
      <c r="AM806" s="119"/>
      <c r="AN806" s="119"/>
      <c r="AO806" s="116"/>
      <c r="AP806" s="120"/>
      <c r="AQ806" s="121">
        <f t="shared" ref="AQ806:BA806" si="1532">SUM(AQ802:AQ805)</f>
        <v>0</v>
      </c>
      <c r="AR806" s="121">
        <f t="shared" si="1532"/>
        <v>0</v>
      </c>
      <c r="AS806" s="121">
        <f t="shared" si="1532"/>
        <v>0</v>
      </c>
      <c r="AT806" s="121">
        <f t="shared" si="1532"/>
        <v>0</v>
      </c>
      <c r="AU806" s="121">
        <f t="shared" si="1532"/>
        <v>0</v>
      </c>
      <c r="AV806" s="121">
        <f t="shared" si="1532"/>
        <v>0</v>
      </c>
      <c r="AW806" s="121">
        <f t="shared" si="1532"/>
        <v>0</v>
      </c>
      <c r="AX806" s="121">
        <f t="shared" si="1532"/>
        <v>0</v>
      </c>
      <c r="AY806" s="121">
        <f t="shared" si="1532"/>
        <v>0</v>
      </c>
      <c r="AZ806" s="121">
        <f t="shared" si="1532"/>
        <v>0</v>
      </c>
      <c r="BA806" s="121">
        <f t="shared" si="1532"/>
        <v>0</v>
      </c>
    </row>
    <row r="807" spans="1:53" ht="14.1" customHeight="1" outlineLevel="2" x14ac:dyDescent="0.2">
      <c r="A807" s="68"/>
      <c r="B807" s="94"/>
      <c r="C807" s="95"/>
      <c r="D807" s="96"/>
      <c r="E807" s="96"/>
      <c r="F807" s="97"/>
      <c r="G807" s="98"/>
      <c r="H807" s="99" t="s">
        <v>49</v>
      </c>
      <c r="I807" s="100"/>
      <c r="J807" s="101"/>
      <c r="K807" s="101"/>
      <c r="L807" s="102" t="str">
        <f>IF(I807&lt;&gt;0,((VLOOKUP(I807,'1. Standard_Cost'!$B$4:$D$8,2)+VLOOKUP(I807,'1. Standard_Cost'!$B$4:$D$8,3))*J807*K807),"0")</f>
        <v>0</v>
      </c>
      <c r="M807" s="102">
        <f>L807*'1. Standard_Cost'!F396</f>
        <v>0</v>
      </c>
      <c r="N807" s="103"/>
      <c r="O807" s="103"/>
      <c r="P807" s="103"/>
      <c r="Q807" s="103"/>
      <c r="R807" s="104">
        <f>+N807*P807*'1. Standard_Cost'!$B$12</f>
        <v>0</v>
      </c>
      <c r="S807" s="104">
        <f>+N807*O807*P807*'1. Standard_Cost'!$C$12</f>
        <v>0</v>
      </c>
      <c r="T807" s="104">
        <f>+N807*P807*Q807*'1. Standard_Cost'!$D$12</f>
        <v>0</v>
      </c>
      <c r="U807" s="104">
        <f>+N807*O807*'1. Standard_Cost'!$E$12</f>
        <v>0</v>
      </c>
      <c r="V807" s="103"/>
      <c r="W807" s="103"/>
      <c r="X807" s="103"/>
      <c r="Y807" s="104">
        <f>+V807*((X807*'1. Standard_Cost'!$B$16)+(W807*X807*'1. Standard_Cost'!$C$16))</f>
        <v>0</v>
      </c>
      <c r="Z807" s="103"/>
      <c r="AA807" s="103"/>
      <c r="AB807" s="104">
        <f>+Z807*'1. Standard_Cost'!$B$20+AA807*'1. Standard_Cost'!$C$20</f>
        <v>0</v>
      </c>
      <c r="AC807" s="105"/>
      <c r="AD807" s="106"/>
      <c r="AE807" s="104">
        <f>SUM(AD807,AC807,AB807,Y807,U807,T807,S807,R807)*'1. Standard_Cost'!B420</f>
        <v>0</v>
      </c>
      <c r="AF807" s="104">
        <f>SUM(AD807,AE807)</f>
        <v>0</v>
      </c>
      <c r="AG807" s="103"/>
      <c r="AH807" s="103"/>
      <c r="AI807" s="103"/>
      <c r="AJ807" s="107"/>
      <c r="AK807" s="107"/>
      <c r="AL807" s="107"/>
      <c r="AM807" s="104"/>
      <c r="AN807" s="104"/>
      <c r="AO807" s="107"/>
      <c r="AQ807" s="104">
        <f t="shared" ref="AQ807:AQ810" si="1533">L807+M807</f>
        <v>0</v>
      </c>
      <c r="AR807" s="104">
        <f t="shared" ref="AR807:AR810" si="1534">AF807</f>
        <v>0</v>
      </c>
      <c r="AS807" s="104">
        <f t="shared" ref="AS807:AS810" si="1535">AM807+AN807</f>
        <v>0</v>
      </c>
      <c r="AT807" s="104">
        <f>SUM(AQ807,AR807,AS807)</f>
        <v>0</v>
      </c>
      <c r="AU807" s="108">
        <f t="shared" ref="AU807:AU810" si="1536">AT807</f>
        <v>0</v>
      </c>
      <c r="AV807" s="108"/>
      <c r="AW807" s="108"/>
      <c r="AX807" s="108"/>
      <c r="AY807" s="108"/>
      <c r="AZ807" s="108"/>
      <c r="BA807" s="109">
        <f t="shared" ref="BA807:BA810" si="1537">SUM(AU807:AZ807)-AT807</f>
        <v>0</v>
      </c>
    </row>
    <row r="808" spans="1:53" ht="14.1" customHeight="1" outlineLevel="2" x14ac:dyDescent="0.2">
      <c r="A808" s="68"/>
      <c r="B808" s="94"/>
      <c r="C808" s="95"/>
      <c r="D808" s="110"/>
      <c r="E808" s="110"/>
      <c r="F808" s="110"/>
      <c r="G808" s="111"/>
      <c r="H808" s="99" t="s">
        <v>50</v>
      </c>
      <c r="I808" s="100"/>
      <c r="J808" s="101"/>
      <c r="K808" s="101"/>
      <c r="L808" s="102" t="str">
        <f>IF(I808&lt;&gt;0,((VLOOKUP(I808,'1. Standard_Cost'!$B$4:$D$8,2)+VLOOKUP(I808,'1. Standard_Cost'!$B$4:$D$8,3))*J808*K808),"0")</f>
        <v>0</v>
      </c>
      <c r="M808" s="102">
        <f>L808*'1. Standard_Cost'!F396</f>
        <v>0</v>
      </c>
      <c r="N808" s="103"/>
      <c r="O808" s="103"/>
      <c r="P808" s="103"/>
      <c r="Q808" s="103"/>
      <c r="R808" s="104">
        <f>+N808*P808*'1. Standard_Cost'!$B$12</f>
        <v>0</v>
      </c>
      <c r="S808" s="104">
        <f>+N808*O808*P808*'1. Standard_Cost'!$C$12</f>
        <v>0</v>
      </c>
      <c r="T808" s="104">
        <f>+N808*P808*Q808*'1. Standard_Cost'!$D$12</f>
        <v>0</v>
      </c>
      <c r="U808" s="104">
        <f>+N808*O808*'1. Standard_Cost'!$E$12</f>
        <v>0</v>
      </c>
      <c r="V808" s="103"/>
      <c r="W808" s="103"/>
      <c r="X808" s="103"/>
      <c r="Y808" s="104">
        <f>+V808*((X808*'1. Standard_Cost'!$B$16)+(W808*X808*'1. Standard_Cost'!$C$16))</f>
        <v>0</v>
      </c>
      <c r="Z808" s="103"/>
      <c r="AA808" s="103"/>
      <c r="AB808" s="104">
        <f>+Z808*'1. Standard_Cost'!$B$20+AA808*'1. Standard_Cost'!$C$20</f>
        <v>0</v>
      </c>
      <c r="AC808" s="105"/>
      <c r="AD808" s="106"/>
      <c r="AE808" s="104">
        <f>SUM(AD808,AC808,AB808,Y808,U808,T808,S808,R808)*'1. Standard_Cost'!B420</f>
        <v>0</v>
      </c>
      <c r="AF808" s="104">
        <f t="shared" ref="AF808:AF810" si="1538">SUM(AD808,AE808)</f>
        <v>0</v>
      </c>
      <c r="AG808" s="103"/>
      <c r="AH808" s="103">
        <v>0</v>
      </c>
      <c r="AI808" s="103">
        <v>0</v>
      </c>
      <c r="AJ808" s="107"/>
      <c r="AK808" s="107"/>
      <c r="AL808" s="107"/>
      <c r="AM808" s="104"/>
      <c r="AN808" s="104"/>
      <c r="AO808" s="107"/>
      <c r="AQ808" s="104">
        <f t="shared" si="1533"/>
        <v>0</v>
      </c>
      <c r="AR808" s="104">
        <f t="shared" si="1534"/>
        <v>0</v>
      </c>
      <c r="AS808" s="104">
        <f t="shared" si="1535"/>
        <v>0</v>
      </c>
      <c r="AT808" s="104">
        <f t="shared" ref="AT808:AT810" si="1539">SUM(AQ808,AR808,AS808)</f>
        <v>0</v>
      </c>
      <c r="AU808" s="108">
        <f t="shared" si="1536"/>
        <v>0</v>
      </c>
      <c r="AV808" s="108">
        <v>0</v>
      </c>
      <c r="AW808" s="108"/>
      <c r="AX808" s="108"/>
      <c r="AY808" s="108"/>
      <c r="AZ808" s="108"/>
      <c r="BA808" s="109">
        <f t="shared" si="1537"/>
        <v>0</v>
      </c>
    </row>
    <row r="809" spans="1:53" ht="14.1" customHeight="1" outlineLevel="2" x14ac:dyDescent="0.2">
      <c r="A809" s="68"/>
      <c r="B809" s="94"/>
      <c r="C809" s="95"/>
      <c r="D809" s="110"/>
      <c r="E809" s="110"/>
      <c r="F809" s="110"/>
      <c r="G809" s="111"/>
      <c r="H809" s="99" t="s">
        <v>51</v>
      </c>
      <c r="I809" s="100"/>
      <c r="J809" s="101"/>
      <c r="K809" s="101"/>
      <c r="L809" s="102" t="str">
        <f>IF(I809&lt;&gt;0,((VLOOKUP(I809,'1. Standard_Cost'!$B$4:$D$8,2)+VLOOKUP(I809,'1. Standard_Cost'!$B$4:$D$8,3))*J809*K809),"0")</f>
        <v>0</v>
      </c>
      <c r="M809" s="102">
        <f>L809*'1. Standard_Cost'!F396</f>
        <v>0</v>
      </c>
      <c r="N809" s="103"/>
      <c r="O809" s="103"/>
      <c r="P809" s="103"/>
      <c r="Q809" s="103"/>
      <c r="R809" s="104">
        <f>+N809*P809*'1. Standard_Cost'!$B$12</f>
        <v>0</v>
      </c>
      <c r="S809" s="104">
        <f>+N809*O809*P809*'1. Standard_Cost'!$C$12</f>
        <v>0</v>
      </c>
      <c r="T809" s="104">
        <f>+N809*P809*Q809*'1. Standard_Cost'!$D$12</f>
        <v>0</v>
      </c>
      <c r="U809" s="104">
        <f>+N809*O809*'1. Standard_Cost'!$E$12</f>
        <v>0</v>
      </c>
      <c r="V809" s="103"/>
      <c r="W809" s="103"/>
      <c r="X809" s="103"/>
      <c r="Y809" s="104">
        <f>+V809*((X809*'1. Standard_Cost'!$B$16)+(W809*X809*'1. Standard_Cost'!$C$16))</f>
        <v>0</v>
      </c>
      <c r="Z809" s="103"/>
      <c r="AA809" s="103"/>
      <c r="AB809" s="104">
        <f>+Z809*'1. Standard_Cost'!$B$20+AA809*'1. Standard_Cost'!$C$20</f>
        <v>0</v>
      </c>
      <c r="AC809" s="105"/>
      <c r="AD809" s="106"/>
      <c r="AE809" s="104">
        <f>SUM(AD809,AC809,AB809,Y809,U809,T809,S809,R809)*'1. Standard_Cost'!B420</f>
        <v>0</v>
      </c>
      <c r="AF809" s="104">
        <f t="shared" si="1538"/>
        <v>0</v>
      </c>
      <c r="AG809" s="103"/>
      <c r="AH809" s="103"/>
      <c r="AI809" s="103"/>
      <c r="AJ809" s="107"/>
      <c r="AK809" s="107"/>
      <c r="AL809" s="107"/>
      <c r="AM809" s="104"/>
      <c r="AN809" s="104"/>
      <c r="AO809" s="107"/>
      <c r="AQ809" s="104">
        <f t="shared" si="1533"/>
        <v>0</v>
      </c>
      <c r="AR809" s="104">
        <f t="shared" si="1534"/>
        <v>0</v>
      </c>
      <c r="AS809" s="104">
        <f t="shared" si="1535"/>
        <v>0</v>
      </c>
      <c r="AT809" s="104">
        <f t="shared" si="1539"/>
        <v>0</v>
      </c>
      <c r="AU809" s="108">
        <f t="shared" si="1536"/>
        <v>0</v>
      </c>
      <c r="AV809" s="108"/>
      <c r="AW809" s="108"/>
      <c r="AX809" s="108"/>
      <c r="AY809" s="108"/>
      <c r="AZ809" s="108"/>
      <c r="BA809" s="109">
        <f t="shared" si="1537"/>
        <v>0</v>
      </c>
    </row>
    <row r="810" spans="1:53" ht="14.1" customHeight="1" outlineLevel="2" x14ac:dyDescent="0.2">
      <c r="A810" s="68"/>
      <c r="B810" s="94"/>
      <c r="C810" s="95"/>
      <c r="D810" s="110"/>
      <c r="E810" s="110"/>
      <c r="F810" s="110"/>
      <c r="G810" s="111"/>
      <c r="H810" s="112" t="s">
        <v>179</v>
      </c>
      <c r="I810" s="100"/>
      <c r="J810" s="101"/>
      <c r="K810" s="101"/>
      <c r="L810" s="102" t="str">
        <f>IF(I810&lt;&gt;0,((VLOOKUP(I810,'1. Standard_Cost'!$B$4:$D$8,2)+VLOOKUP(I810,'1. Standard_Cost'!$B$4:$D$8,3))*J810*K810),"0")</f>
        <v>0</v>
      </c>
      <c r="M810" s="102">
        <f>L810*'1. Standard_Cost'!F396</f>
        <v>0</v>
      </c>
      <c r="N810" s="103"/>
      <c r="O810" s="103"/>
      <c r="P810" s="103"/>
      <c r="Q810" s="103"/>
      <c r="R810" s="104">
        <f>+N810*P810*'1. Standard_Cost'!$B$12</f>
        <v>0</v>
      </c>
      <c r="S810" s="104">
        <f>+N810*O810*P810*'1. Standard_Cost'!$C$12</f>
        <v>0</v>
      </c>
      <c r="T810" s="104">
        <f>+N810*P810*Q810*'1. Standard_Cost'!$D$12</f>
        <v>0</v>
      </c>
      <c r="U810" s="104">
        <f>+N810*O810*'1. Standard_Cost'!$E$12</f>
        <v>0</v>
      </c>
      <c r="V810" s="103"/>
      <c r="W810" s="103"/>
      <c r="X810" s="103"/>
      <c r="Y810" s="104">
        <f>+V810*((X810*'1. Standard_Cost'!$B$16)+(W810*X810*'1. Standard_Cost'!$C$16))</f>
        <v>0</v>
      </c>
      <c r="Z810" s="103"/>
      <c r="AA810" s="103"/>
      <c r="AB810" s="104">
        <f>+Z810*'1. Standard_Cost'!$B$20+AA810*'1. Standard_Cost'!$C$20</f>
        <v>0</v>
      </c>
      <c r="AC810" s="105"/>
      <c r="AD810" s="106"/>
      <c r="AE810" s="104">
        <f>SUM(AD810,AC810,AB810,Y810,U810,T810,S810,R810)*'1. Standard_Cost'!B420</f>
        <v>0</v>
      </c>
      <c r="AF810" s="104">
        <f t="shared" si="1538"/>
        <v>0</v>
      </c>
      <c r="AG810" s="103"/>
      <c r="AH810" s="103"/>
      <c r="AI810" s="103"/>
      <c r="AJ810" s="107"/>
      <c r="AK810" s="107"/>
      <c r="AL810" s="107"/>
      <c r="AM810" s="104"/>
      <c r="AN810" s="104"/>
      <c r="AO810" s="107"/>
      <c r="AQ810" s="104">
        <f t="shared" si="1533"/>
        <v>0</v>
      </c>
      <c r="AR810" s="104">
        <f t="shared" si="1534"/>
        <v>0</v>
      </c>
      <c r="AS810" s="104">
        <f t="shared" si="1535"/>
        <v>0</v>
      </c>
      <c r="AT810" s="104">
        <f t="shared" si="1539"/>
        <v>0</v>
      </c>
      <c r="AU810" s="108">
        <f t="shared" si="1536"/>
        <v>0</v>
      </c>
      <c r="AV810" s="108"/>
      <c r="AW810" s="108"/>
      <c r="AX810" s="108"/>
      <c r="AY810" s="108"/>
      <c r="AZ810" s="108"/>
      <c r="BA810" s="109">
        <f t="shared" si="1537"/>
        <v>0</v>
      </c>
    </row>
    <row r="811" spans="1:53" ht="24.6" customHeight="1" outlineLevel="1" x14ac:dyDescent="0.2">
      <c r="A811" s="68"/>
      <c r="B811" s="141"/>
      <c r="C811" s="95"/>
      <c r="D811" s="113" t="s">
        <v>48</v>
      </c>
      <c r="E811" s="113" t="s">
        <v>458</v>
      </c>
      <c r="F811" s="114" t="s">
        <v>154</v>
      </c>
      <c r="G811" s="115" t="s">
        <v>155</v>
      </c>
      <c r="H811" s="122" t="s">
        <v>459</v>
      </c>
      <c r="I811" s="117"/>
      <c r="J811" s="117"/>
      <c r="K811" s="117"/>
      <c r="L811" s="118">
        <f>SUM(L807:L810)</f>
        <v>0</v>
      </c>
      <c r="M811" s="118">
        <f>SUM(M807:M810)</f>
        <v>0</v>
      </c>
      <c r="N811" s="117"/>
      <c r="O811" s="117"/>
      <c r="P811" s="117"/>
      <c r="Q811" s="117"/>
      <c r="R811" s="119">
        <f>SUM(R807:R810)</f>
        <v>0</v>
      </c>
      <c r="S811" s="119">
        <f>SUM(S807:S810)</f>
        <v>0</v>
      </c>
      <c r="T811" s="119">
        <f>SUM(T807:T810)</f>
        <v>0</v>
      </c>
      <c r="U811" s="119">
        <f>SUM(U807:U810)</f>
        <v>0</v>
      </c>
      <c r="V811" s="117"/>
      <c r="W811" s="117"/>
      <c r="X811" s="117"/>
      <c r="Y811" s="118">
        <f>SUM(Y807:Y810)</f>
        <v>0</v>
      </c>
      <c r="Z811" s="117"/>
      <c r="AA811" s="117"/>
      <c r="AB811" s="118">
        <f t="shared" ref="AB811:AF811" si="1540">SUM(AB807:AB810)</f>
        <v>0</v>
      </c>
      <c r="AC811" s="118">
        <f t="shared" si="1540"/>
        <v>0</v>
      </c>
      <c r="AD811" s="118">
        <f t="shared" si="1540"/>
        <v>0</v>
      </c>
      <c r="AE811" s="118">
        <f t="shared" si="1540"/>
        <v>0</v>
      </c>
      <c r="AF811" s="118">
        <f t="shared" si="1540"/>
        <v>0</v>
      </c>
      <c r="AG811" s="117"/>
      <c r="AH811" s="117"/>
      <c r="AI811" s="117"/>
      <c r="AJ811" s="119">
        <f>SUM(AJ807:AJ810)</f>
        <v>0</v>
      </c>
      <c r="AK811" s="119">
        <f t="shared" ref="AK811:AN811" si="1541">SUM(AK807:AK810)</f>
        <v>0</v>
      </c>
      <c r="AL811" s="119">
        <f t="shared" si="1541"/>
        <v>0</v>
      </c>
      <c r="AM811" s="119">
        <f t="shared" si="1541"/>
        <v>0</v>
      </c>
      <c r="AN811" s="119">
        <f t="shared" si="1541"/>
        <v>0</v>
      </c>
      <c r="AO811" s="116"/>
      <c r="AP811" s="120"/>
      <c r="AQ811" s="121">
        <f t="shared" ref="AQ811:BA811" si="1542">SUM(AQ807:AQ810)</f>
        <v>0</v>
      </c>
      <c r="AR811" s="121">
        <f t="shared" si="1542"/>
        <v>0</v>
      </c>
      <c r="AS811" s="121">
        <f t="shared" si="1542"/>
        <v>0</v>
      </c>
      <c r="AT811" s="121">
        <f t="shared" si="1542"/>
        <v>0</v>
      </c>
      <c r="AU811" s="121">
        <f t="shared" si="1542"/>
        <v>0</v>
      </c>
      <c r="AV811" s="121">
        <f t="shared" si="1542"/>
        <v>0</v>
      </c>
      <c r="AW811" s="121">
        <f t="shared" si="1542"/>
        <v>0</v>
      </c>
      <c r="AX811" s="121">
        <f t="shared" si="1542"/>
        <v>0</v>
      </c>
      <c r="AY811" s="121">
        <f t="shared" si="1542"/>
        <v>0</v>
      </c>
      <c r="AZ811" s="121">
        <f t="shared" si="1542"/>
        <v>0</v>
      </c>
      <c r="BA811" s="121">
        <f t="shared" si="1542"/>
        <v>0</v>
      </c>
    </row>
    <row r="812" spans="1:53" ht="14.1" customHeight="1" outlineLevel="2" x14ac:dyDescent="0.2">
      <c r="A812" s="68"/>
      <c r="B812" s="94"/>
      <c r="C812" s="95"/>
      <c r="D812" s="96"/>
      <c r="E812" s="96"/>
      <c r="F812" s="97"/>
      <c r="G812" s="98"/>
      <c r="H812" s="99" t="s">
        <v>49</v>
      </c>
      <c r="I812" s="100"/>
      <c r="J812" s="101"/>
      <c r="K812" s="101"/>
      <c r="L812" s="102" t="str">
        <f>IF(I812&lt;&gt;0,((VLOOKUP(I812,'1. Standard_Cost'!$B$4:$D$8,2)+VLOOKUP(I812,'1. Standard_Cost'!$B$4:$D$8,3))*J812*K812),"0")</f>
        <v>0</v>
      </c>
      <c r="M812" s="102">
        <f>L812*'1. Standard_Cost'!F401</f>
        <v>0</v>
      </c>
      <c r="N812" s="103"/>
      <c r="O812" s="103"/>
      <c r="P812" s="103"/>
      <c r="Q812" s="103"/>
      <c r="R812" s="104">
        <f>+N812*P812*'1. Standard_Cost'!$B$12</f>
        <v>0</v>
      </c>
      <c r="S812" s="104">
        <f>+N812*O812*P812*'1. Standard_Cost'!$C$12</f>
        <v>0</v>
      </c>
      <c r="T812" s="104">
        <f>+N812*P812*Q812*'1. Standard_Cost'!$D$12</f>
        <v>0</v>
      </c>
      <c r="U812" s="104">
        <f>+N812*O812*'1. Standard_Cost'!$E$12</f>
        <v>0</v>
      </c>
      <c r="V812" s="103"/>
      <c r="W812" s="103"/>
      <c r="X812" s="103"/>
      <c r="Y812" s="104">
        <f>+V812*((X812*'1. Standard_Cost'!$B$16)+(W812*X812*'1. Standard_Cost'!$C$16))</f>
        <v>0</v>
      </c>
      <c r="Z812" s="103"/>
      <c r="AA812" s="103"/>
      <c r="AB812" s="104">
        <f>+Z812*'1. Standard_Cost'!$B$20+AA812*'1. Standard_Cost'!$C$20</f>
        <v>0</v>
      </c>
      <c r="AC812" s="105"/>
      <c r="AD812" s="106"/>
      <c r="AE812" s="104">
        <f>SUM(AD812,AC812,AB812,Y812,U812,T812,S812,R812)*'1. Standard_Cost'!B425</f>
        <v>0</v>
      </c>
      <c r="AF812" s="104">
        <f>SUM(AD812,AE812)</f>
        <v>0</v>
      </c>
      <c r="AG812" s="103"/>
      <c r="AH812" s="103"/>
      <c r="AI812" s="103"/>
      <c r="AJ812" s="107"/>
      <c r="AK812" s="107"/>
      <c r="AL812" s="107"/>
      <c r="AM812" s="104">
        <f>AG812*'1. Standard_Cost'!B421+'Incremental_Cost Year 2021'!AH814*'1. Standard_Cost'!C421+'Incremental_Cost Year 2021'!AI814*'1. Standard_Cost'!D421+'Incremental_Cost Year 2021'!AJ814+'Incremental_Cost Year 2021'!AL814+AK812</f>
        <v>0</v>
      </c>
      <c r="AN812" s="104">
        <f>AM812*'1. Standard_Cost'!C425</f>
        <v>0</v>
      </c>
      <c r="AO812" s="107"/>
      <c r="AQ812" s="104">
        <f t="shared" ref="AQ812:AQ815" si="1543">L812+M812</f>
        <v>0</v>
      </c>
      <c r="AR812" s="104">
        <f t="shared" ref="AR812:AR815" si="1544">AF812</f>
        <v>0</v>
      </c>
      <c r="AS812" s="104">
        <f t="shared" ref="AS812:AS815" si="1545">AM812+AN812</f>
        <v>0</v>
      </c>
      <c r="AT812" s="104">
        <f>SUM(AQ812,AR812,AS812)</f>
        <v>0</v>
      </c>
      <c r="AU812" s="108">
        <f t="shared" ref="AU812:AU815" si="1546">AT812</f>
        <v>0</v>
      </c>
      <c r="AV812" s="108"/>
      <c r="AW812" s="108"/>
      <c r="AX812" s="108"/>
      <c r="AY812" s="108"/>
      <c r="AZ812" s="108"/>
      <c r="BA812" s="109">
        <f t="shared" ref="BA812:BA815" si="1547">SUM(AU812:AZ812)-AT812</f>
        <v>0</v>
      </c>
    </row>
    <row r="813" spans="1:53" ht="14.1" customHeight="1" outlineLevel="2" x14ac:dyDescent="0.2">
      <c r="A813" s="68"/>
      <c r="B813" s="94"/>
      <c r="C813" s="95"/>
      <c r="D813" s="110"/>
      <c r="E813" s="110"/>
      <c r="F813" s="110"/>
      <c r="G813" s="111"/>
      <c r="H813" s="99" t="s">
        <v>50</v>
      </c>
      <c r="I813" s="100"/>
      <c r="J813" s="101"/>
      <c r="K813" s="101"/>
      <c r="L813" s="102" t="str">
        <f>IF(I813&lt;&gt;0,((VLOOKUP(I813,'1. Standard_Cost'!$B$4:$D$8,2)+VLOOKUP(I813,'1. Standard_Cost'!$B$4:$D$8,3))*J813*K813),"0")</f>
        <v>0</v>
      </c>
      <c r="M813" s="102">
        <f>L813*'1. Standard_Cost'!F401</f>
        <v>0</v>
      </c>
      <c r="N813" s="103"/>
      <c r="O813" s="103"/>
      <c r="P813" s="103"/>
      <c r="Q813" s="103"/>
      <c r="R813" s="104">
        <f>+N813*P813*'1. Standard_Cost'!$B$12</f>
        <v>0</v>
      </c>
      <c r="S813" s="104">
        <f>+N813*O813*P813*'1. Standard_Cost'!$C$12</f>
        <v>0</v>
      </c>
      <c r="T813" s="104">
        <f>+N813*P813*Q813*'1. Standard_Cost'!$D$12</f>
        <v>0</v>
      </c>
      <c r="U813" s="104">
        <f>+N813*O813*'1. Standard_Cost'!$E$12</f>
        <v>0</v>
      </c>
      <c r="V813" s="103"/>
      <c r="W813" s="103"/>
      <c r="X813" s="103"/>
      <c r="Y813" s="104">
        <f>+V813*((X813*'1. Standard_Cost'!$B$16)+(W813*X813*'1. Standard_Cost'!$C$16))</f>
        <v>0</v>
      </c>
      <c r="Z813" s="103"/>
      <c r="AA813" s="103"/>
      <c r="AB813" s="104">
        <f>+Z813*'1. Standard_Cost'!$B$20+AA813*'1. Standard_Cost'!$C$20</f>
        <v>0</v>
      </c>
      <c r="AC813" s="105"/>
      <c r="AD813" s="106"/>
      <c r="AE813" s="104">
        <f>SUM(AD813,AC813,AB813,Y813,U813,T813,S813,R813)*'1. Standard_Cost'!B425</f>
        <v>0</v>
      </c>
      <c r="AF813" s="104">
        <f t="shared" ref="AF813:AF815" si="1548">SUM(AD813,AE813)</f>
        <v>0</v>
      </c>
      <c r="AG813" s="103"/>
      <c r="AH813" s="103">
        <v>0</v>
      </c>
      <c r="AI813" s="103">
        <v>0</v>
      </c>
      <c r="AJ813" s="107"/>
      <c r="AK813" s="107"/>
      <c r="AL813" s="107"/>
      <c r="AM813" s="104">
        <f>AG813*'1. Standard_Cost'!B421+'Incremental_Cost Year 2021'!AH815*'1. Standard_Cost'!C421+'Incremental_Cost Year 2021'!AI815*'1. Standard_Cost'!D421+'Incremental_Cost Year 2021'!AJ815+'Incremental_Cost Year 2021'!AL815+AK813</f>
        <v>0</v>
      </c>
      <c r="AN813" s="104">
        <f>AM813*'1. Standard_Cost'!C425</f>
        <v>0</v>
      </c>
      <c r="AO813" s="107"/>
      <c r="AQ813" s="104">
        <f t="shared" si="1543"/>
        <v>0</v>
      </c>
      <c r="AR813" s="104">
        <f t="shared" si="1544"/>
        <v>0</v>
      </c>
      <c r="AS813" s="104">
        <f t="shared" si="1545"/>
        <v>0</v>
      </c>
      <c r="AT813" s="104">
        <f t="shared" ref="AT813:AT815" si="1549">SUM(AQ813,AR813,AS813)</f>
        <v>0</v>
      </c>
      <c r="AU813" s="108">
        <f t="shared" si="1546"/>
        <v>0</v>
      </c>
      <c r="AV813" s="108">
        <v>0</v>
      </c>
      <c r="AW813" s="108"/>
      <c r="AX813" s="108"/>
      <c r="AY813" s="108"/>
      <c r="AZ813" s="108"/>
      <c r="BA813" s="109">
        <f t="shared" si="1547"/>
        <v>0</v>
      </c>
    </row>
    <row r="814" spans="1:53" ht="14.1" customHeight="1" outlineLevel="2" x14ac:dyDescent="0.2">
      <c r="A814" s="68"/>
      <c r="B814" s="94"/>
      <c r="C814" s="95"/>
      <c r="D814" s="110"/>
      <c r="E814" s="110"/>
      <c r="F814" s="110"/>
      <c r="G814" s="111"/>
      <c r="H814" s="99" t="s">
        <v>51</v>
      </c>
      <c r="I814" s="100"/>
      <c r="J814" s="101"/>
      <c r="K814" s="101"/>
      <c r="L814" s="102" t="str">
        <f>IF(I814&lt;&gt;0,((VLOOKUP(I814,'1. Standard_Cost'!$B$4:$D$8,2)+VLOOKUP(I814,'1. Standard_Cost'!$B$4:$D$8,3))*J814*K814),"0")</f>
        <v>0</v>
      </c>
      <c r="M814" s="102">
        <f>L814*'1. Standard_Cost'!F401</f>
        <v>0</v>
      </c>
      <c r="N814" s="103"/>
      <c r="O814" s="103"/>
      <c r="P814" s="103"/>
      <c r="Q814" s="103"/>
      <c r="R814" s="104">
        <f>+N814*P814*'1. Standard_Cost'!$B$12</f>
        <v>0</v>
      </c>
      <c r="S814" s="104">
        <f>+N814*O814*P814*'1. Standard_Cost'!$C$12</f>
        <v>0</v>
      </c>
      <c r="T814" s="104">
        <f>+N814*P814*Q814*'1. Standard_Cost'!$D$12</f>
        <v>0</v>
      </c>
      <c r="U814" s="104">
        <f>+N814*O814*'1. Standard_Cost'!$E$12</f>
        <v>0</v>
      </c>
      <c r="V814" s="103"/>
      <c r="W814" s="103"/>
      <c r="X814" s="103"/>
      <c r="Y814" s="104">
        <f>+V814*((X814*'1. Standard_Cost'!$B$16)+(W814*X814*'1. Standard_Cost'!$C$16))</f>
        <v>0</v>
      </c>
      <c r="Z814" s="103"/>
      <c r="AA814" s="103"/>
      <c r="AB814" s="104">
        <f>+Z814*'1. Standard_Cost'!$B$20+AA814*'1. Standard_Cost'!$C$20</f>
        <v>0</v>
      </c>
      <c r="AC814" s="105"/>
      <c r="AD814" s="106"/>
      <c r="AE814" s="104">
        <f>SUM(AD814,AC814,AB814,Y814,U814,T814,S814,R814)*'1. Standard_Cost'!B425</f>
        <v>0</v>
      </c>
      <c r="AF814" s="104">
        <f t="shared" si="1548"/>
        <v>0</v>
      </c>
      <c r="AG814" s="103"/>
      <c r="AH814" s="103"/>
      <c r="AI814" s="103"/>
      <c r="AJ814" s="107"/>
      <c r="AK814" s="107"/>
      <c r="AL814" s="107"/>
      <c r="AM814" s="104">
        <f>AG814*'1. Standard_Cost'!B421+'Incremental_Cost Year 2021'!AH816*'1. Standard_Cost'!C421+'Incremental_Cost Year 2021'!AI816*'1. Standard_Cost'!D421+'Incremental_Cost Year 2021'!AJ816+'Incremental_Cost Year 2021'!AL816+AK814</f>
        <v>0</v>
      </c>
      <c r="AN814" s="104">
        <f>AM814*'1. Standard_Cost'!C425</f>
        <v>0</v>
      </c>
      <c r="AO814" s="107"/>
      <c r="AQ814" s="104">
        <f t="shared" si="1543"/>
        <v>0</v>
      </c>
      <c r="AR814" s="104">
        <f t="shared" si="1544"/>
        <v>0</v>
      </c>
      <c r="AS814" s="104">
        <f t="shared" si="1545"/>
        <v>0</v>
      </c>
      <c r="AT814" s="104">
        <f t="shared" si="1549"/>
        <v>0</v>
      </c>
      <c r="AU814" s="108">
        <f t="shared" si="1546"/>
        <v>0</v>
      </c>
      <c r="AV814" s="108"/>
      <c r="AW814" s="108"/>
      <c r="AX814" s="108"/>
      <c r="AY814" s="108"/>
      <c r="AZ814" s="108"/>
      <c r="BA814" s="109">
        <f t="shared" si="1547"/>
        <v>0</v>
      </c>
    </row>
    <row r="815" spans="1:53" ht="14.1" customHeight="1" outlineLevel="2" x14ac:dyDescent="0.2">
      <c r="A815" s="68"/>
      <c r="B815" s="94"/>
      <c r="C815" s="95"/>
      <c r="D815" s="110"/>
      <c r="E815" s="110"/>
      <c r="F815" s="110"/>
      <c r="G815" s="111"/>
      <c r="H815" s="112" t="s">
        <v>179</v>
      </c>
      <c r="I815" s="100"/>
      <c r="J815" s="101"/>
      <c r="K815" s="101"/>
      <c r="L815" s="102" t="str">
        <f>IF(I815&lt;&gt;0,((VLOOKUP(I815,'1. Standard_Cost'!$B$4:$D$8,2)+VLOOKUP(I815,'1. Standard_Cost'!$B$4:$D$8,3))*J815*K815),"0")</f>
        <v>0</v>
      </c>
      <c r="M815" s="102">
        <f>L815*'1. Standard_Cost'!F401</f>
        <v>0</v>
      </c>
      <c r="N815" s="103"/>
      <c r="O815" s="103"/>
      <c r="P815" s="103"/>
      <c r="Q815" s="103"/>
      <c r="R815" s="104">
        <f>+N815*P815*'1. Standard_Cost'!$B$12</f>
        <v>0</v>
      </c>
      <c r="S815" s="104">
        <f>+N815*O815*P815*'1. Standard_Cost'!$C$12</f>
        <v>0</v>
      </c>
      <c r="T815" s="104">
        <f>+N815*P815*Q815*'1. Standard_Cost'!$D$12</f>
        <v>0</v>
      </c>
      <c r="U815" s="104">
        <f>+N815*O815*'1. Standard_Cost'!$E$12</f>
        <v>0</v>
      </c>
      <c r="V815" s="103"/>
      <c r="W815" s="103"/>
      <c r="X815" s="103"/>
      <c r="Y815" s="104">
        <f>+V815*((X815*'1. Standard_Cost'!$B$16)+(W815*X815*'1. Standard_Cost'!$C$16))</f>
        <v>0</v>
      </c>
      <c r="Z815" s="103"/>
      <c r="AA815" s="103"/>
      <c r="AB815" s="104">
        <f>+Z815*'1. Standard_Cost'!$B$20+AA815*'1. Standard_Cost'!$C$20</f>
        <v>0</v>
      </c>
      <c r="AC815" s="105"/>
      <c r="AD815" s="106"/>
      <c r="AE815" s="104">
        <f>SUM(AD815,AC815,AB815,Y815,U815,T815,S815,R815)*'1. Standard_Cost'!B425</f>
        <v>0</v>
      </c>
      <c r="AF815" s="104">
        <f t="shared" si="1548"/>
        <v>0</v>
      </c>
      <c r="AG815" s="103"/>
      <c r="AH815" s="103"/>
      <c r="AI815" s="103"/>
      <c r="AJ815" s="107"/>
      <c r="AK815" s="107"/>
      <c r="AL815" s="107"/>
      <c r="AM815" s="104">
        <f>AG815*'1. Standard_Cost'!B421+'Incremental_Cost Year 2021'!AH817*'1. Standard_Cost'!C421+'Incremental_Cost Year 2021'!AI817*'1. Standard_Cost'!D421+'Incremental_Cost Year 2021'!AJ817+'Incremental_Cost Year 2021'!AL817+AK815</f>
        <v>0</v>
      </c>
      <c r="AN815" s="104">
        <f>AM815*'1. Standard_Cost'!C425</f>
        <v>0</v>
      </c>
      <c r="AO815" s="107"/>
      <c r="AQ815" s="104">
        <f t="shared" si="1543"/>
        <v>0</v>
      </c>
      <c r="AR815" s="104">
        <f t="shared" si="1544"/>
        <v>0</v>
      </c>
      <c r="AS815" s="104">
        <f t="shared" si="1545"/>
        <v>0</v>
      </c>
      <c r="AT815" s="104">
        <f t="shared" si="1549"/>
        <v>0</v>
      </c>
      <c r="AU815" s="108">
        <f t="shared" si="1546"/>
        <v>0</v>
      </c>
      <c r="AV815" s="108"/>
      <c r="AW815" s="108"/>
      <c r="AX815" s="108"/>
      <c r="AY815" s="108"/>
      <c r="AZ815" s="108"/>
      <c r="BA815" s="109">
        <f t="shared" si="1547"/>
        <v>0</v>
      </c>
    </row>
    <row r="816" spans="1:53" ht="24.6" customHeight="1" outlineLevel="1" x14ac:dyDescent="0.2">
      <c r="A816" s="68"/>
      <c r="B816" s="141"/>
      <c r="C816" s="95"/>
      <c r="D816" s="113" t="s">
        <v>48</v>
      </c>
      <c r="E816" s="113" t="s">
        <v>460</v>
      </c>
      <c r="F816" s="114" t="s">
        <v>154</v>
      </c>
      <c r="G816" s="115" t="s">
        <v>155</v>
      </c>
      <c r="H816" s="122" t="s">
        <v>461</v>
      </c>
      <c r="I816" s="117"/>
      <c r="J816" s="117"/>
      <c r="K816" s="117"/>
      <c r="L816" s="118">
        <f>SUM(L812:L815)</f>
        <v>0</v>
      </c>
      <c r="M816" s="118">
        <f>SUM(M812:M815)</f>
        <v>0</v>
      </c>
      <c r="N816" s="117"/>
      <c r="O816" s="117"/>
      <c r="P816" s="117"/>
      <c r="Q816" s="117"/>
      <c r="R816" s="119">
        <f>SUM(R812:R815)</f>
        <v>0</v>
      </c>
      <c r="S816" s="119">
        <f>SUM(S812:S815)</f>
        <v>0</v>
      </c>
      <c r="T816" s="119">
        <f>SUM(T812:T815)</f>
        <v>0</v>
      </c>
      <c r="U816" s="119">
        <f>SUM(U812:U815)</f>
        <v>0</v>
      </c>
      <c r="V816" s="117"/>
      <c r="W816" s="117"/>
      <c r="X816" s="117"/>
      <c r="Y816" s="118">
        <f>SUM(Y812:Y815)</f>
        <v>0</v>
      </c>
      <c r="Z816" s="117"/>
      <c r="AA816" s="117"/>
      <c r="AB816" s="118">
        <f t="shared" ref="AB816:AF816" si="1550">SUM(AB812:AB815)</f>
        <v>0</v>
      </c>
      <c r="AC816" s="118">
        <f t="shared" si="1550"/>
        <v>0</v>
      </c>
      <c r="AD816" s="118">
        <f t="shared" si="1550"/>
        <v>0</v>
      </c>
      <c r="AE816" s="118">
        <f t="shared" si="1550"/>
        <v>0</v>
      </c>
      <c r="AF816" s="118">
        <f t="shared" si="1550"/>
        <v>0</v>
      </c>
      <c r="AG816" s="117"/>
      <c r="AH816" s="117"/>
      <c r="AI816" s="117"/>
      <c r="AJ816" s="119">
        <f>SUM(AJ812:AJ815)</f>
        <v>0</v>
      </c>
      <c r="AK816" s="119">
        <f t="shared" ref="AK816:AN816" si="1551">SUM(AK812:AK815)</f>
        <v>0</v>
      </c>
      <c r="AL816" s="119">
        <f t="shared" si="1551"/>
        <v>0</v>
      </c>
      <c r="AM816" s="119">
        <f t="shared" si="1551"/>
        <v>0</v>
      </c>
      <c r="AN816" s="119">
        <f t="shared" si="1551"/>
        <v>0</v>
      </c>
      <c r="AO816" s="116"/>
      <c r="AP816" s="120"/>
      <c r="AQ816" s="121">
        <f t="shared" ref="AQ816:BA816" si="1552">SUM(AQ812:AQ815)</f>
        <v>0</v>
      </c>
      <c r="AR816" s="121">
        <f t="shared" si="1552"/>
        <v>0</v>
      </c>
      <c r="AS816" s="121">
        <f t="shared" si="1552"/>
        <v>0</v>
      </c>
      <c r="AT816" s="121">
        <f t="shared" si="1552"/>
        <v>0</v>
      </c>
      <c r="AU816" s="121">
        <f t="shared" si="1552"/>
        <v>0</v>
      </c>
      <c r="AV816" s="121">
        <f t="shared" si="1552"/>
        <v>0</v>
      </c>
      <c r="AW816" s="121">
        <f t="shared" si="1552"/>
        <v>0</v>
      </c>
      <c r="AX816" s="121">
        <f t="shared" si="1552"/>
        <v>0</v>
      </c>
      <c r="AY816" s="121">
        <f t="shared" si="1552"/>
        <v>0</v>
      </c>
      <c r="AZ816" s="121">
        <f t="shared" si="1552"/>
        <v>0</v>
      </c>
      <c r="BA816" s="121">
        <f t="shared" si="1552"/>
        <v>0</v>
      </c>
    </row>
    <row r="817" spans="1:53" ht="14.1" customHeight="1" outlineLevel="2" x14ac:dyDescent="0.2">
      <c r="A817" s="68"/>
      <c r="B817" s="94"/>
      <c r="C817" s="95"/>
      <c r="D817" s="96"/>
      <c r="E817" s="96"/>
      <c r="F817" s="97"/>
      <c r="G817" s="98"/>
      <c r="H817" s="99" t="s">
        <v>49</v>
      </c>
      <c r="I817" s="100"/>
      <c r="J817" s="101"/>
      <c r="K817" s="101"/>
      <c r="L817" s="102" t="str">
        <f>IF(I817&lt;&gt;0,((VLOOKUP(I817,'1. Standard_Cost'!$B$4:$D$8,2)+VLOOKUP(I817,'1. Standard_Cost'!$B$4:$D$8,3))*J817*K817),"0")</f>
        <v>0</v>
      </c>
      <c r="M817" s="102">
        <f>L817*'1. Standard_Cost'!F416</f>
        <v>0</v>
      </c>
      <c r="N817" s="103"/>
      <c r="O817" s="103"/>
      <c r="P817" s="103"/>
      <c r="Q817" s="103"/>
      <c r="R817" s="104">
        <f>+N817*P817*'1. Standard_Cost'!$B$12</f>
        <v>0</v>
      </c>
      <c r="S817" s="104">
        <f>+N817*O817*P817*'1. Standard_Cost'!$C$12</f>
        <v>0</v>
      </c>
      <c r="T817" s="104">
        <f>+N817*P817*Q817*'1. Standard_Cost'!$D$12</f>
        <v>0</v>
      </c>
      <c r="U817" s="104">
        <f>+N817*O817*'1. Standard_Cost'!$E$12</f>
        <v>0</v>
      </c>
      <c r="V817" s="103"/>
      <c r="W817" s="103"/>
      <c r="X817" s="103"/>
      <c r="Y817" s="104">
        <f>+V817*((X817*'1. Standard_Cost'!$B$16)+(W817*X817*'1. Standard_Cost'!$C$16))</f>
        <v>0</v>
      </c>
      <c r="Z817" s="103"/>
      <c r="AA817" s="103"/>
      <c r="AB817" s="104">
        <f>+Z817*'1. Standard_Cost'!$B$20+AA817*'1. Standard_Cost'!$C$20</f>
        <v>0</v>
      </c>
      <c r="AC817" s="105"/>
      <c r="AD817" s="106"/>
      <c r="AE817" s="104">
        <f>SUM(AD817,AC817,AB817,Y817,U817,T817,S817,R817)*'1. Standard_Cost'!B440</f>
        <v>0</v>
      </c>
      <c r="AF817" s="104">
        <f>SUM(AD817,AE817)</f>
        <v>0</v>
      </c>
      <c r="AG817" s="103"/>
      <c r="AH817" s="103"/>
      <c r="AI817" s="103"/>
      <c r="AJ817" s="107"/>
      <c r="AK817" s="107"/>
      <c r="AL817" s="107"/>
      <c r="AM817" s="104">
        <f>AG817*'1. Standard_Cost'!B436+'Incremental_Cost Year 2021'!AH819*'1. Standard_Cost'!C436+'Incremental_Cost Year 2021'!AI819*'1. Standard_Cost'!D436+'Incremental_Cost Year 2021'!AJ819+'Incremental_Cost Year 2021'!AL819+AK817</f>
        <v>0</v>
      </c>
      <c r="AN817" s="104">
        <f>AM817*'1. Standard_Cost'!C440</f>
        <v>0</v>
      </c>
      <c r="AO817" s="107"/>
      <c r="AQ817" s="104">
        <f t="shared" ref="AQ817:AQ820" si="1553">L817+M817</f>
        <v>0</v>
      </c>
      <c r="AR817" s="104">
        <f t="shared" ref="AR817:AR820" si="1554">AF817</f>
        <v>0</v>
      </c>
      <c r="AS817" s="104">
        <f t="shared" ref="AS817:AS820" si="1555">AM817+AN817</f>
        <v>0</v>
      </c>
      <c r="AT817" s="104">
        <f>SUM(AQ817,AR817,AS817)</f>
        <v>0</v>
      </c>
      <c r="AU817" s="108">
        <f t="shared" ref="AU817:AU820" si="1556">AT817</f>
        <v>0</v>
      </c>
      <c r="AV817" s="108"/>
      <c r="AW817" s="108"/>
      <c r="AX817" s="108"/>
      <c r="AY817" s="108"/>
      <c r="AZ817" s="108"/>
      <c r="BA817" s="109">
        <f t="shared" ref="BA817:BA820" si="1557">SUM(AU817:AZ817)-AT817</f>
        <v>0</v>
      </c>
    </row>
    <row r="818" spans="1:53" ht="14.1" customHeight="1" outlineLevel="2" x14ac:dyDescent="0.2">
      <c r="A818" s="68"/>
      <c r="B818" s="94"/>
      <c r="C818" s="95"/>
      <c r="D818" s="110"/>
      <c r="E818" s="110"/>
      <c r="F818" s="110"/>
      <c r="G818" s="111"/>
      <c r="H818" s="99" t="s">
        <v>50</v>
      </c>
      <c r="I818" s="100"/>
      <c r="J818" s="101"/>
      <c r="K818" s="101"/>
      <c r="L818" s="102" t="str">
        <f>IF(I818&lt;&gt;0,((VLOOKUP(I818,'1. Standard_Cost'!$B$4:$D$8,2)+VLOOKUP(I818,'1. Standard_Cost'!$B$4:$D$8,3))*J818*K818),"0")</f>
        <v>0</v>
      </c>
      <c r="M818" s="102">
        <f>L818*'1. Standard_Cost'!F416</f>
        <v>0</v>
      </c>
      <c r="N818" s="103"/>
      <c r="O818" s="103"/>
      <c r="P818" s="103"/>
      <c r="Q818" s="103"/>
      <c r="R818" s="104">
        <f>+N818*P818*'1. Standard_Cost'!$B$12</f>
        <v>0</v>
      </c>
      <c r="S818" s="104">
        <f>+N818*O818*P818*'1. Standard_Cost'!$C$12</f>
        <v>0</v>
      </c>
      <c r="T818" s="104">
        <f>+N818*P818*Q818*'1. Standard_Cost'!$D$12</f>
        <v>0</v>
      </c>
      <c r="U818" s="104">
        <f>+N818*O818*'1. Standard_Cost'!$E$12</f>
        <v>0</v>
      </c>
      <c r="V818" s="103"/>
      <c r="W818" s="103"/>
      <c r="X818" s="103"/>
      <c r="Y818" s="104">
        <f>+V818*((X818*'1. Standard_Cost'!$B$16)+(W818*X818*'1. Standard_Cost'!$C$16))</f>
        <v>0</v>
      </c>
      <c r="Z818" s="103"/>
      <c r="AA818" s="103"/>
      <c r="AB818" s="104">
        <f>+Z818*'1. Standard_Cost'!$B$20+AA818*'1. Standard_Cost'!$C$20</f>
        <v>0</v>
      </c>
      <c r="AC818" s="105"/>
      <c r="AD818" s="106"/>
      <c r="AE818" s="104">
        <f>SUM(AD818,AC818,AB818,Y818,U818,T818,S818,R818)*'1. Standard_Cost'!B440</f>
        <v>0</v>
      </c>
      <c r="AF818" s="104">
        <f t="shared" ref="AF818:AF820" si="1558">SUM(AD818,AE818)</f>
        <v>0</v>
      </c>
      <c r="AG818" s="103"/>
      <c r="AH818" s="103">
        <v>0</v>
      </c>
      <c r="AI818" s="103">
        <v>0</v>
      </c>
      <c r="AJ818" s="107"/>
      <c r="AK818" s="107"/>
      <c r="AL818" s="107"/>
      <c r="AM818" s="104">
        <f>AG818*'1. Standard_Cost'!B436+'Incremental_Cost Year 2021'!AH820*'1. Standard_Cost'!C436+'Incremental_Cost Year 2021'!AI820*'1. Standard_Cost'!D436+'Incremental_Cost Year 2021'!AJ820+'Incremental_Cost Year 2021'!AL820+AK818</f>
        <v>0</v>
      </c>
      <c r="AN818" s="104">
        <f>AM818*'1. Standard_Cost'!C440</f>
        <v>0</v>
      </c>
      <c r="AO818" s="107"/>
      <c r="AQ818" s="104">
        <f t="shared" si="1553"/>
        <v>0</v>
      </c>
      <c r="AR818" s="104">
        <f t="shared" si="1554"/>
        <v>0</v>
      </c>
      <c r="AS818" s="104">
        <f t="shared" si="1555"/>
        <v>0</v>
      </c>
      <c r="AT818" s="104">
        <f t="shared" ref="AT818:AT820" si="1559">SUM(AQ818,AR818,AS818)</f>
        <v>0</v>
      </c>
      <c r="AU818" s="108">
        <f t="shared" si="1556"/>
        <v>0</v>
      </c>
      <c r="AV818" s="108">
        <v>0</v>
      </c>
      <c r="AW818" s="108"/>
      <c r="AX818" s="108"/>
      <c r="AY818" s="108"/>
      <c r="AZ818" s="108"/>
      <c r="BA818" s="109">
        <f t="shared" si="1557"/>
        <v>0</v>
      </c>
    </row>
    <row r="819" spans="1:53" ht="14.1" customHeight="1" outlineLevel="2" x14ac:dyDescent="0.2">
      <c r="A819" s="68"/>
      <c r="B819" s="94"/>
      <c r="C819" s="95"/>
      <c r="D819" s="110"/>
      <c r="E819" s="110"/>
      <c r="F819" s="110"/>
      <c r="G819" s="111"/>
      <c r="H819" s="99" t="s">
        <v>51</v>
      </c>
      <c r="I819" s="100"/>
      <c r="J819" s="101"/>
      <c r="K819" s="101"/>
      <c r="L819" s="102" t="str">
        <f>IF(I819&lt;&gt;0,((VLOOKUP(I819,'1. Standard_Cost'!$B$4:$D$8,2)+VLOOKUP(I819,'1. Standard_Cost'!$B$4:$D$8,3))*J819*K819),"0")</f>
        <v>0</v>
      </c>
      <c r="M819" s="102">
        <f>L819*'1. Standard_Cost'!F416</f>
        <v>0</v>
      </c>
      <c r="N819" s="103"/>
      <c r="O819" s="103"/>
      <c r="P819" s="103"/>
      <c r="Q819" s="103"/>
      <c r="R819" s="104">
        <f>+N819*P819*'1. Standard_Cost'!$B$12</f>
        <v>0</v>
      </c>
      <c r="S819" s="104">
        <f>+N819*O819*P819*'1. Standard_Cost'!$C$12</f>
        <v>0</v>
      </c>
      <c r="T819" s="104">
        <f>+N819*P819*Q819*'1. Standard_Cost'!$D$12</f>
        <v>0</v>
      </c>
      <c r="U819" s="104">
        <f>+N819*O819*'1. Standard_Cost'!$E$12</f>
        <v>0</v>
      </c>
      <c r="V819" s="103"/>
      <c r="W819" s="103"/>
      <c r="X819" s="103"/>
      <c r="Y819" s="104">
        <f>+V819*((X819*'1. Standard_Cost'!$B$16)+(W819*X819*'1. Standard_Cost'!$C$16))</f>
        <v>0</v>
      </c>
      <c r="Z819" s="103"/>
      <c r="AA819" s="103"/>
      <c r="AB819" s="104">
        <f>+Z819*'1. Standard_Cost'!$B$20+AA819*'1. Standard_Cost'!$C$20</f>
        <v>0</v>
      </c>
      <c r="AC819" s="105"/>
      <c r="AD819" s="106"/>
      <c r="AE819" s="104">
        <f>SUM(AD819,AC819,AB819,Y819,U819,T819,S819,R819)*'1. Standard_Cost'!B440</f>
        <v>0</v>
      </c>
      <c r="AF819" s="104">
        <f t="shared" si="1558"/>
        <v>0</v>
      </c>
      <c r="AG819" s="103"/>
      <c r="AH819" s="103"/>
      <c r="AI819" s="103"/>
      <c r="AJ819" s="107"/>
      <c r="AK819" s="107"/>
      <c r="AL819" s="107"/>
      <c r="AM819" s="104">
        <f>AG819*'1. Standard_Cost'!B436+'Incremental_Cost Year 2021'!AH821*'1. Standard_Cost'!C436+'Incremental_Cost Year 2021'!AI821*'1. Standard_Cost'!D436+'Incremental_Cost Year 2021'!AJ821+'Incremental_Cost Year 2021'!AL821+AK819</f>
        <v>0</v>
      </c>
      <c r="AN819" s="104">
        <f>AM819*'1. Standard_Cost'!C440</f>
        <v>0</v>
      </c>
      <c r="AO819" s="107"/>
      <c r="AQ819" s="104">
        <f t="shared" si="1553"/>
        <v>0</v>
      </c>
      <c r="AR819" s="104">
        <f t="shared" si="1554"/>
        <v>0</v>
      </c>
      <c r="AS819" s="104">
        <f t="shared" si="1555"/>
        <v>0</v>
      </c>
      <c r="AT819" s="104">
        <f t="shared" si="1559"/>
        <v>0</v>
      </c>
      <c r="AU819" s="108">
        <f t="shared" si="1556"/>
        <v>0</v>
      </c>
      <c r="AV819" s="108"/>
      <c r="AW819" s="108"/>
      <c r="AX819" s="108"/>
      <c r="AY819" s="108"/>
      <c r="AZ819" s="108"/>
      <c r="BA819" s="109">
        <f t="shared" si="1557"/>
        <v>0</v>
      </c>
    </row>
    <row r="820" spans="1:53" ht="14.1" customHeight="1" outlineLevel="2" x14ac:dyDescent="0.2">
      <c r="A820" s="68"/>
      <c r="B820" s="94"/>
      <c r="C820" s="95"/>
      <c r="D820" s="110"/>
      <c r="E820" s="110"/>
      <c r="F820" s="110"/>
      <c r="G820" s="111"/>
      <c r="H820" s="112" t="s">
        <v>179</v>
      </c>
      <c r="I820" s="100"/>
      <c r="J820" s="101"/>
      <c r="K820" s="101"/>
      <c r="L820" s="102" t="str">
        <f>IF(I820&lt;&gt;0,((VLOOKUP(I820,'1. Standard_Cost'!$B$4:$D$8,2)+VLOOKUP(I820,'1. Standard_Cost'!$B$4:$D$8,3))*J820*K820),"0")</f>
        <v>0</v>
      </c>
      <c r="M820" s="102">
        <f>L820*'1. Standard_Cost'!F416</f>
        <v>0</v>
      </c>
      <c r="N820" s="103"/>
      <c r="O820" s="103"/>
      <c r="P820" s="103"/>
      <c r="Q820" s="103"/>
      <c r="R820" s="104">
        <f>+N820*P820*'1. Standard_Cost'!$B$12</f>
        <v>0</v>
      </c>
      <c r="S820" s="104">
        <f>+N820*O820*P820*'1. Standard_Cost'!$C$12</f>
        <v>0</v>
      </c>
      <c r="T820" s="104">
        <f>+N820*P820*Q820*'1. Standard_Cost'!$D$12</f>
        <v>0</v>
      </c>
      <c r="U820" s="104">
        <f>+N820*O820*'1. Standard_Cost'!$E$12</f>
        <v>0</v>
      </c>
      <c r="V820" s="103"/>
      <c r="W820" s="103"/>
      <c r="X820" s="103"/>
      <c r="Y820" s="104">
        <f>+V820*((X820*'1. Standard_Cost'!$B$16)+(W820*X820*'1. Standard_Cost'!$C$16))</f>
        <v>0</v>
      </c>
      <c r="Z820" s="103"/>
      <c r="AA820" s="103"/>
      <c r="AB820" s="104">
        <f>+Z820*'1. Standard_Cost'!$B$20+AA820*'1. Standard_Cost'!$C$20</f>
        <v>0</v>
      </c>
      <c r="AC820" s="105"/>
      <c r="AD820" s="106"/>
      <c r="AE820" s="104">
        <f>SUM(AD820,AC820,AB820,Y820,U820,T820,S820,R820)*'1. Standard_Cost'!B440</f>
        <v>0</v>
      </c>
      <c r="AF820" s="104">
        <f t="shared" si="1558"/>
        <v>0</v>
      </c>
      <c r="AG820" s="103"/>
      <c r="AH820" s="103"/>
      <c r="AI820" s="103"/>
      <c r="AJ820" s="107"/>
      <c r="AK820" s="107"/>
      <c r="AL820" s="107"/>
      <c r="AM820" s="104">
        <f>AG820*'1. Standard_Cost'!B436+'Incremental_Cost Year 2021'!AH822*'1. Standard_Cost'!C436+'Incremental_Cost Year 2021'!AI822*'1. Standard_Cost'!D436+'Incremental_Cost Year 2021'!AJ822+'Incremental_Cost Year 2021'!AL822+AK820</f>
        <v>0</v>
      </c>
      <c r="AN820" s="104">
        <f>AM820*'1. Standard_Cost'!C440</f>
        <v>0</v>
      </c>
      <c r="AO820" s="107"/>
      <c r="AQ820" s="104">
        <f t="shared" si="1553"/>
        <v>0</v>
      </c>
      <c r="AR820" s="104">
        <f t="shared" si="1554"/>
        <v>0</v>
      </c>
      <c r="AS820" s="104">
        <f t="shared" si="1555"/>
        <v>0</v>
      </c>
      <c r="AT820" s="104">
        <f t="shared" si="1559"/>
        <v>0</v>
      </c>
      <c r="AU820" s="108">
        <f t="shared" si="1556"/>
        <v>0</v>
      </c>
      <c r="AV820" s="108"/>
      <c r="AW820" s="108"/>
      <c r="AX820" s="108"/>
      <c r="AY820" s="108"/>
      <c r="AZ820" s="108"/>
      <c r="BA820" s="109">
        <f t="shared" si="1557"/>
        <v>0</v>
      </c>
    </row>
    <row r="821" spans="1:53" ht="25.35" customHeight="1" outlineLevel="1" x14ac:dyDescent="0.2">
      <c r="A821" s="68"/>
      <c r="B821" s="94"/>
      <c r="C821" s="95"/>
      <c r="D821" s="113" t="s">
        <v>48</v>
      </c>
      <c r="E821" s="113" t="s">
        <v>462</v>
      </c>
      <c r="F821" s="114" t="s">
        <v>154</v>
      </c>
      <c r="G821" s="115" t="s">
        <v>155</v>
      </c>
      <c r="H821" s="140" t="s">
        <v>463</v>
      </c>
      <c r="I821" s="117"/>
      <c r="J821" s="117"/>
      <c r="K821" s="117"/>
      <c r="L821" s="118">
        <f>SUM(L817:L820)</f>
        <v>0</v>
      </c>
      <c r="M821" s="118">
        <f>SUM(M817:M820)</f>
        <v>0</v>
      </c>
      <c r="N821" s="117"/>
      <c r="O821" s="117"/>
      <c r="P821" s="117"/>
      <c r="Q821" s="117"/>
      <c r="R821" s="119">
        <f>SUM(R817:R820)</f>
        <v>0</v>
      </c>
      <c r="S821" s="119">
        <f>SUM(S817:S820)</f>
        <v>0</v>
      </c>
      <c r="T821" s="119">
        <f>SUM(T817:T820)</f>
        <v>0</v>
      </c>
      <c r="U821" s="119">
        <f>SUM(U817:U820)</f>
        <v>0</v>
      </c>
      <c r="V821" s="117"/>
      <c r="W821" s="117"/>
      <c r="X821" s="117"/>
      <c r="Y821" s="118">
        <f>SUM(Y817:Y820)</f>
        <v>0</v>
      </c>
      <c r="Z821" s="117"/>
      <c r="AA821" s="117"/>
      <c r="AB821" s="118">
        <f t="shared" ref="AB821:AF821" si="1560">SUM(AB817:AB820)</f>
        <v>0</v>
      </c>
      <c r="AC821" s="118">
        <f t="shared" si="1560"/>
        <v>0</v>
      </c>
      <c r="AD821" s="118">
        <f t="shared" si="1560"/>
        <v>0</v>
      </c>
      <c r="AE821" s="118">
        <f t="shared" si="1560"/>
        <v>0</v>
      </c>
      <c r="AF821" s="118">
        <f t="shared" si="1560"/>
        <v>0</v>
      </c>
      <c r="AG821" s="117"/>
      <c r="AH821" s="117"/>
      <c r="AI821" s="117"/>
      <c r="AJ821" s="119">
        <f>SUM(AJ817:AJ820)</f>
        <v>0</v>
      </c>
      <c r="AK821" s="119">
        <f t="shared" ref="AK821:AN821" si="1561">SUM(AK817:AK820)</f>
        <v>0</v>
      </c>
      <c r="AL821" s="119">
        <f t="shared" si="1561"/>
        <v>0</v>
      </c>
      <c r="AM821" s="119">
        <f t="shared" si="1561"/>
        <v>0</v>
      </c>
      <c r="AN821" s="119">
        <f t="shared" si="1561"/>
        <v>0</v>
      </c>
      <c r="AO821" s="116"/>
      <c r="AP821" s="120"/>
      <c r="AQ821" s="118">
        <f t="shared" ref="AQ821:BA821" si="1562">SUM(AQ817:AQ820)</f>
        <v>0</v>
      </c>
      <c r="AR821" s="118">
        <f t="shared" si="1562"/>
        <v>0</v>
      </c>
      <c r="AS821" s="118">
        <f t="shared" si="1562"/>
        <v>0</v>
      </c>
      <c r="AT821" s="118">
        <f t="shared" si="1562"/>
        <v>0</v>
      </c>
      <c r="AU821" s="118">
        <f t="shared" si="1562"/>
        <v>0</v>
      </c>
      <c r="AV821" s="118">
        <f t="shared" si="1562"/>
        <v>0</v>
      </c>
      <c r="AW821" s="118">
        <f t="shared" si="1562"/>
        <v>0</v>
      </c>
      <c r="AX821" s="118">
        <f t="shared" si="1562"/>
        <v>0</v>
      </c>
      <c r="AY821" s="118">
        <f t="shared" si="1562"/>
        <v>0</v>
      </c>
      <c r="AZ821" s="118">
        <f t="shared" si="1562"/>
        <v>0</v>
      </c>
      <c r="BA821" s="118">
        <f t="shared" si="1562"/>
        <v>0</v>
      </c>
    </row>
    <row r="822" spans="1:53" s="124" customFormat="1" ht="14.45" customHeight="1" x14ac:dyDescent="0.2">
      <c r="B822" s="138"/>
      <c r="C822" s="247" t="s">
        <v>465</v>
      </c>
      <c r="D822" s="247"/>
      <c r="E822" s="252"/>
      <c r="F822" s="153"/>
      <c r="G822" s="153"/>
      <c r="H822" s="130" t="s">
        <v>464</v>
      </c>
      <c r="I822" s="128"/>
      <c r="J822" s="128"/>
      <c r="K822" s="128"/>
      <c r="L822" s="129">
        <f>SUM(L827,L832,L837)</f>
        <v>0</v>
      </c>
      <c r="M822" s="129">
        <f>SUM(M827,M832,M837)</f>
        <v>0</v>
      </c>
      <c r="N822" s="128"/>
      <c r="O822" s="128"/>
      <c r="P822" s="128"/>
      <c r="Q822" s="128"/>
      <c r="R822" s="129">
        <f>SUM(R827,R832,R837)</f>
        <v>0</v>
      </c>
      <c r="S822" s="129">
        <f t="shared" ref="S822:U822" si="1563">SUM(S827,S832,S837)</f>
        <v>0</v>
      </c>
      <c r="T822" s="129">
        <f t="shared" si="1563"/>
        <v>0</v>
      </c>
      <c r="U822" s="129">
        <f t="shared" si="1563"/>
        <v>0</v>
      </c>
      <c r="V822" s="128"/>
      <c r="W822" s="128"/>
      <c r="X822" s="128"/>
      <c r="Y822" s="129">
        <f t="shared" ref="Y822" si="1564">SUM(Y827,Y832,Y837)</f>
        <v>0</v>
      </c>
      <c r="Z822" s="128"/>
      <c r="AA822" s="128"/>
      <c r="AB822" s="129">
        <f t="shared" ref="AB822:AF822" si="1565">SUM(AB827,AB832,AB837)</f>
        <v>0</v>
      </c>
      <c r="AC822" s="129">
        <f t="shared" si="1565"/>
        <v>0</v>
      </c>
      <c r="AD822" s="129">
        <f t="shared" si="1565"/>
        <v>0</v>
      </c>
      <c r="AE822" s="129">
        <f t="shared" si="1565"/>
        <v>0</v>
      </c>
      <c r="AF822" s="129">
        <f t="shared" si="1565"/>
        <v>0</v>
      </c>
      <c r="AG822" s="128"/>
      <c r="AH822" s="128"/>
      <c r="AI822" s="128"/>
      <c r="AJ822" s="129">
        <f t="shared" ref="AJ822:AN822" si="1566">SUM(AJ827,AJ832,AJ837)</f>
        <v>0</v>
      </c>
      <c r="AK822" s="129">
        <f t="shared" si="1566"/>
        <v>0</v>
      </c>
      <c r="AL822" s="129">
        <f t="shared" si="1566"/>
        <v>0</v>
      </c>
      <c r="AM822" s="129">
        <f t="shared" si="1566"/>
        <v>0</v>
      </c>
      <c r="AN822" s="139">
        <f t="shared" si="1566"/>
        <v>0</v>
      </c>
      <c r="AO822" s="130"/>
      <c r="AP822" s="131"/>
      <c r="AQ822" s="139">
        <f t="shared" ref="AQ822:BA822" si="1567">SUM(AQ827,AQ832,AQ837)</f>
        <v>0</v>
      </c>
      <c r="AR822" s="139">
        <f t="shared" si="1567"/>
        <v>0</v>
      </c>
      <c r="AS822" s="139">
        <f t="shared" si="1567"/>
        <v>0</v>
      </c>
      <c r="AT822" s="139">
        <f>AT827+AT832+AT837+AT842+AT847+AT852+AT857+AT862+AT867+AT872</f>
        <v>397246.8</v>
      </c>
      <c r="AU822" s="139">
        <f>AU827+AU832+AU837+AU842+AU847+AU852+AU857+AU862+AU867+AU872</f>
        <v>397246.8</v>
      </c>
      <c r="AV822" s="139">
        <f t="shared" si="1567"/>
        <v>0</v>
      </c>
      <c r="AW822" s="139">
        <f t="shared" si="1567"/>
        <v>0</v>
      </c>
      <c r="AX822" s="139">
        <f t="shared" si="1567"/>
        <v>0</v>
      </c>
      <c r="AY822" s="139">
        <f t="shared" si="1567"/>
        <v>0</v>
      </c>
      <c r="AZ822" s="139">
        <f t="shared" si="1567"/>
        <v>0</v>
      </c>
      <c r="BA822" s="139">
        <f t="shared" si="1567"/>
        <v>0</v>
      </c>
    </row>
    <row r="823" spans="1:53" ht="14.1" customHeight="1" outlineLevel="2" x14ac:dyDescent="0.2">
      <c r="A823" s="68"/>
      <c r="B823" s="94"/>
      <c r="C823" s="250"/>
      <c r="D823" s="96"/>
      <c r="E823" s="96"/>
      <c r="F823" s="97"/>
      <c r="G823" s="98"/>
      <c r="H823" s="99" t="s">
        <v>49</v>
      </c>
      <c r="I823" s="100"/>
      <c r="J823" s="101"/>
      <c r="K823" s="101"/>
      <c r="L823" s="102" t="str">
        <f>IF(I823&lt;&gt;0,((VLOOKUP(I823,'1. Standard_Cost'!$B$4:$D$8,2)+VLOOKUP(I823,'1. Standard_Cost'!$B$4:$D$8,3))*J823*K823),"0")</f>
        <v>0</v>
      </c>
      <c r="M823" s="102">
        <f>L823*'1. Standard_Cost'!F422</f>
        <v>0</v>
      </c>
      <c r="N823" s="103"/>
      <c r="O823" s="103"/>
      <c r="P823" s="103"/>
      <c r="Q823" s="103"/>
      <c r="R823" s="104">
        <f>+N823*P823*'1. Standard_Cost'!$B$12</f>
        <v>0</v>
      </c>
      <c r="S823" s="104">
        <f>+N823*O823*P823*'1. Standard_Cost'!$C$12</f>
        <v>0</v>
      </c>
      <c r="T823" s="104">
        <f>+N823*P823*Q823*'1. Standard_Cost'!$D$12</f>
        <v>0</v>
      </c>
      <c r="U823" s="104">
        <f>+N823*O823*'1. Standard_Cost'!$E$12</f>
        <v>0</v>
      </c>
      <c r="V823" s="103"/>
      <c r="W823" s="103"/>
      <c r="X823" s="103"/>
      <c r="Y823" s="104">
        <f>+V823*((X823*'1. Standard_Cost'!$B$16)+(W823*X823*'1. Standard_Cost'!$C$16))</f>
        <v>0</v>
      </c>
      <c r="Z823" s="103"/>
      <c r="AA823" s="103"/>
      <c r="AB823" s="104">
        <f>+Z823*'1. Standard_Cost'!$B$20+AA823*'1. Standard_Cost'!$C$20</f>
        <v>0</v>
      </c>
      <c r="AC823" s="105"/>
      <c r="AD823" s="106"/>
      <c r="AE823" s="104">
        <f>SUM(AD823,AC823,AB823,Y823,U823,T823,S823,R823)*'1. Standard_Cost'!B446</f>
        <v>0</v>
      </c>
      <c r="AF823" s="104">
        <f>SUM(AD823,AE823)</f>
        <v>0</v>
      </c>
      <c r="AG823" s="103"/>
      <c r="AH823" s="103"/>
      <c r="AI823" s="103"/>
      <c r="AJ823" s="107"/>
      <c r="AK823" s="107"/>
      <c r="AL823" s="107"/>
      <c r="AM823" s="104">
        <f>AG823*'1. Standard_Cost'!B442+'Incremental_Cost Year 2021'!AH825*'1. Standard_Cost'!C442+'Incremental_Cost Year 2021'!AI825*'1. Standard_Cost'!D442+'Incremental_Cost Year 2021'!AJ825+'Incremental_Cost Year 2021'!AL825+AK823</f>
        <v>0</v>
      </c>
      <c r="AN823" s="104">
        <f>AM823*'1. Standard_Cost'!C446</f>
        <v>0</v>
      </c>
      <c r="AO823" s="107"/>
      <c r="AQ823" s="104">
        <f t="shared" ref="AQ823:AQ826" si="1568">L823+M823</f>
        <v>0</v>
      </c>
      <c r="AR823" s="104">
        <f t="shared" ref="AR823:AR826" si="1569">AF823</f>
        <v>0</v>
      </c>
      <c r="AS823" s="104">
        <f t="shared" ref="AS823:AS826" si="1570">AM823+AN823</f>
        <v>0</v>
      </c>
      <c r="AT823" s="104">
        <f>SUM(AQ823,AR823,AS823)</f>
        <v>0</v>
      </c>
      <c r="AU823" s="108">
        <f t="shared" ref="AU823:AU826" si="1571">AT823</f>
        <v>0</v>
      </c>
      <c r="AV823" s="108"/>
      <c r="AW823" s="108"/>
      <c r="AX823" s="108"/>
      <c r="AY823" s="108"/>
      <c r="AZ823" s="108"/>
      <c r="BA823" s="109">
        <f t="shared" ref="BA823:BA826" si="1572">SUM(AU823:AZ823)-AT823</f>
        <v>0</v>
      </c>
    </row>
    <row r="824" spans="1:53" ht="14.1" customHeight="1" outlineLevel="2" x14ac:dyDescent="0.2">
      <c r="A824" s="68"/>
      <c r="B824" s="94"/>
      <c r="C824" s="251"/>
      <c r="D824" s="110"/>
      <c r="E824" s="110"/>
      <c r="F824" s="110"/>
      <c r="G824" s="111"/>
      <c r="H824" s="99" t="s">
        <v>50</v>
      </c>
      <c r="I824" s="100"/>
      <c r="J824" s="101"/>
      <c r="K824" s="101"/>
      <c r="L824" s="102" t="str">
        <f>IF(I824&lt;&gt;0,((VLOOKUP(I824,'1. Standard_Cost'!$B$4:$D$8,2)+VLOOKUP(I824,'1. Standard_Cost'!$B$4:$D$8,3))*J824*K824),"0")</f>
        <v>0</v>
      </c>
      <c r="M824" s="102">
        <f>L824*'1. Standard_Cost'!F422</f>
        <v>0</v>
      </c>
      <c r="N824" s="103"/>
      <c r="O824" s="103"/>
      <c r="P824" s="103"/>
      <c r="Q824" s="103"/>
      <c r="R824" s="104">
        <f>+N824*P824*'1. Standard_Cost'!$B$12</f>
        <v>0</v>
      </c>
      <c r="S824" s="104">
        <f>+N824*O824*P824*'1. Standard_Cost'!$C$12</f>
        <v>0</v>
      </c>
      <c r="T824" s="104">
        <f>+N824*P824*Q824*'1. Standard_Cost'!$D$12</f>
        <v>0</v>
      </c>
      <c r="U824" s="104">
        <f>+N824*O824*'1. Standard_Cost'!$E$12</f>
        <v>0</v>
      </c>
      <c r="V824" s="103"/>
      <c r="W824" s="103"/>
      <c r="X824" s="103"/>
      <c r="Y824" s="104">
        <f>+V824*((X824*'1. Standard_Cost'!$B$16)+(W824*X824*'1. Standard_Cost'!$C$16))</f>
        <v>0</v>
      </c>
      <c r="Z824" s="103"/>
      <c r="AA824" s="103"/>
      <c r="AB824" s="104">
        <f>+Z824*'1. Standard_Cost'!$B$20+AA824*'1. Standard_Cost'!$C$20</f>
        <v>0</v>
      </c>
      <c r="AC824" s="105"/>
      <c r="AD824" s="106"/>
      <c r="AE824" s="104">
        <f>SUM(AD824,AC824,AB824,Y824,U824,T824,S824,R824)*'1. Standard_Cost'!B446</f>
        <v>0</v>
      </c>
      <c r="AF824" s="104">
        <f t="shared" ref="AF824:AF826" si="1573">SUM(AD824,AE824)</f>
        <v>0</v>
      </c>
      <c r="AG824" s="103"/>
      <c r="AH824" s="103">
        <v>0</v>
      </c>
      <c r="AI824" s="103">
        <v>0</v>
      </c>
      <c r="AJ824" s="107"/>
      <c r="AK824" s="107"/>
      <c r="AL824" s="107"/>
      <c r="AM824" s="104">
        <f>AG824*'1. Standard_Cost'!B442+'Incremental_Cost Year 2021'!AH826*'1. Standard_Cost'!C442+'Incremental_Cost Year 2021'!AI826*'1. Standard_Cost'!D442+'Incremental_Cost Year 2021'!AJ826+'Incremental_Cost Year 2021'!AL826+AK824</f>
        <v>0</v>
      </c>
      <c r="AN824" s="104">
        <f>AM824*'1. Standard_Cost'!C446</f>
        <v>0</v>
      </c>
      <c r="AO824" s="107"/>
      <c r="AQ824" s="104">
        <f t="shared" si="1568"/>
        <v>0</v>
      </c>
      <c r="AR824" s="104">
        <f t="shared" si="1569"/>
        <v>0</v>
      </c>
      <c r="AS824" s="104">
        <f t="shared" si="1570"/>
        <v>0</v>
      </c>
      <c r="AT824" s="104">
        <f t="shared" ref="AT824:AT826" si="1574">SUM(AQ824,AR824,AS824)</f>
        <v>0</v>
      </c>
      <c r="AU824" s="108">
        <f t="shared" si="1571"/>
        <v>0</v>
      </c>
      <c r="AV824" s="108">
        <v>0</v>
      </c>
      <c r="AW824" s="108"/>
      <c r="AX824" s="108"/>
      <c r="AY824" s="108"/>
      <c r="AZ824" s="108"/>
      <c r="BA824" s="109">
        <f t="shared" si="1572"/>
        <v>0</v>
      </c>
    </row>
    <row r="825" spans="1:53" ht="14.1" customHeight="1" outlineLevel="2" x14ac:dyDescent="0.2">
      <c r="A825" s="68"/>
      <c r="B825" s="94"/>
      <c r="C825" s="251"/>
      <c r="D825" s="110"/>
      <c r="E825" s="110"/>
      <c r="F825" s="110"/>
      <c r="G825" s="111"/>
      <c r="H825" s="99" t="s">
        <v>51</v>
      </c>
      <c r="I825" s="100"/>
      <c r="J825" s="101"/>
      <c r="K825" s="101"/>
      <c r="L825" s="102" t="str">
        <f>IF(I825&lt;&gt;0,((VLOOKUP(I825,'1. Standard_Cost'!$B$4:$D$8,2)+VLOOKUP(I825,'1. Standard_Cost'!$B$4:$D$8,3))*J825*K825),"0")</f>
        <v>0</v>
      </c>
      <c r="M825" s="102">
        <f>L825*'1. Standard_Cost'!F422</f>
        <v>0</v>
      </c>
      <c r="N825" s="103"/>
      <c r="O825" s="103"/>
      <c r="P825" s="103"/>
      <c r="Q825" s="103"/>
      <c r="R825" s="104">
        <f>+N825*P825*'1. Standard_Cost'!$B$12</f>
        <v>0</v>
      </c>
      <c r="S825" s="104">
        <f>+N825*O825*P825*'1. Standard_Cost'!$C$12</f>
        <v>0</v>
      </c>
      <c r="T825" s="104">
        <f>+N825*P825*Q825*'1. Standard_Cost'!$D$12</f>
        <v>0</v>
      </c>
      <c r="U825" s="104">
        <f>+N825*O825*'1. Standard_Cost'!$E$12</f>
        <v>0</v>
      </c>
      <c r="V825" s="103"/>
      <c r="W825" s="103"/>
      <c r="X825" s="103"/>
      <c r="Y825" s="104">
        <f>+V825*((X825*'1. Standard_Cost'!$B$16)+(W825*X825*'1. Standard_Cost'!$C$16))</f>
        <v>0</v>
      </c>
      <c r="Z825" s="103"/>
      <c r="AA825" s="103"/>
      <c r="AB825" s="104">
        <f>+Z825*'1. Standard_Cost'!$B$20+AA825*'1. Standard_Cost'!$C$20</f>
        <v>0</v>
      </c>
      <c r="AC825" s="105"/>
      <c r="AD825" s="106"/>
      <c r="AE825" s="104">
        <f>SUM(AD825,AC825,AB825,Y825,U825,T825,S825,R825)*'1. Standard_Cost'!B446</f>
        <v>0</v>
      </c>
      <c r="AF825" s="104">
        <f t="shared" si="1573"/>
        <v>0</v>
      </c>
      <c r="AG825" s="103"/>
      <c r="AH825" s="103"/>
      <c r="AI825" s="103"/>
      <c r="AJ825" s="107"/>
      <c r="AK825" s="107"/>
      <c r="AL825" s="107"/>
      <c r="AM825" s="104">
        <f>AG825*'1. Standard_Cost'!B442+'Incremental_Cost Year 2021'!AH827*'1. Standard_Cost'!C442+'Incremental_Cost Year 2021'!AI827*'1. Standard_Cost'!D442+'Incremental_Cost Year 2021'!AJ827+'Incremental_Cost Year 2021'!AL827+AK825</f>
        <v>0</v>
      </c>
      <c r="AN825" s="104">
        <f>AM825*'1. Standard_Cost'!C446</f>
        <v>0</v>
      </c>
      <c r="AO825" s="107"/>
      <c r="AQ825" s="104">
        <f t="shared" si="1568"/>
        <v>0</v>
      </c>
      <c r="AR825" s="104">
        <f t="shared" si="1569"/>
        <v>0</v>
      </c>
      <c r="AS825" s="104">
        <f t="shared" si="1570"/>
        <v>0</v>
      </c>
      <c r="AT825" s="104">
        <f t="shared" si="1574"/>
        <v>0</v>
      </c>
      <c r="AU825" s="108">
        <f t="shared" si="1571"/>
        <v>0</v>
      </c>
      <c r="AV825" s="108"/>
      <c r="AW825" s="108"/>
      <c r="AX825" s="108"/>
      <c r="AY825" s="108"/>
      <c r="AZ825" s="108"/>
      <c r="BA825" s="109">
        <f t="shared" si="1572"/>
        <v>0</v>
      </c>
    </row>
    <row r="826" spans="1:53" ht="14.1" customHeight="1" outlineLevel="2" x14ac:dyDescent="0.2">
      <c r="A826" s="68"/>
      <c r="B826" s="94"/>
      <c r="C826" s="251"/>
      <c r="D826" s="110"/>
      <c r="E826" s="110"/>
      <c r="F826" s="110"/>
      <c r="G826" s="111"/>
      <c r="H826" s="112" t="s">
        <v>179</v>
      </c>
      <c r="I826" s="100"/>
      <c r="J826" s="101"/>
      <c r="K826" s="101"/>
      <c r="L826" s="102" t="str">
        <f>IF(I826&lt;&gt;0,((VLOOKUP(I826,'1. Standard_Cost'!$B$4:$D$8,2)+VLOOKUP(I826,'1. Standard_Cost'!$B$4:$D$8,3))*J826*K826),"0")</f>
        <v>0</v>
      </c>
      <c r="M826" s="102">
        <f>L826*'1. Standard_Cost'!F422</f>
        <v>0</v>
      </c>
      <c r="N826" s="103"/>
      <c r="O826" s="103"/>
      <c r="P826" s="103"/>
      <c r="Q826" s="103"/>
      <c r="R826" s="104">
        <f>+N826*P826*'1. Standard_Cost'!$B$12</f>
        <v>0</v>
      </c>
      <c r="S826" s="104">
        <f>+N826*O826*P826*'1. Standard_Cost'!$C$12</f>
        <v>0</v>
      </c>
      <c r="T826" s="104">
        <f>+N826*P826*Q826*'1. Standard_Cost'!$D$12</f>
        <v>0</v>
      </c>
      <c r="U826" s="104">
        <f>+N826*O826*'1. Standard_Cost'!$E$12</f>
        <v>0</v>
      </c>
      <c r="V826" s="103"/>
      <c r="W826" s="103"/>
      <c r="X826" s="103"/>
      <c r="Y826" s="104">
        <f>+V826*((X826*'1. Standard_Cost'!$B$16)+(W826*X826*'1. Standard_Cost'!$C$16))</f>
        <v>0</v>
      </c>
      <c r="Z826" s="103"/>
      <c r="AA826" s="103"/>
      <c r="AB826" s="104">
        <f>+Z826*'1. Standard_Cost'!$B$20+AA826*'1. Standard_Cost'!$C$20</f>
        <v>0</v>
      </c>
      <c r="AC826" s="105"/>
      <c r="AD826" s="106"/>
      <c r="AE826" s="104">
        <f>SUM(AD826,AC826,AB826,Y826,U826,T826,S826,R826)*'1. Standard_Cost'!B446</f>
        <v>0</v>
      </c>
      <c r="AF826" s="104">
        <f t="shared" si="1573"/>
        <v>0</v>
      </c>
      <c r="AG826" s="103"/>
      <c r="AH826" s="103"/>
      <c r="AI826" s="103"/>
      <c r="AJ826" s="107"/>
      <c r="AK826" s="107"/>
      <c r="AL826" s="107"/>
      <c r="AM826" s="104">
        <f>AG826*'1. Standard_Cost'!B442+'Incremental_Cost Year 2021'!AH828*'1. Standard_Cost'!C442+'Incremental_Cost Year 2021'!AI828*'1. Standard_Cost'!D442+'Incremental_Cost Year 2021'!AJ828+'Incremental_Cost Year 2021'!AL828+AK826</f>
        <v>0</v>
      </c>
      <c r="AN826" s="104">
        <f>AM826*'1. Standard_Cost'!C446</f>
        <v>0</v>
      </c>
      <c r="AO826" s="107"/>
      <c r="AQ826" s="104">
        <f t="shared" si="1568"/>
        <v>0</v>
      </c>
      <c r="AR826" s="104">
        <f t="shared" si="1569"/>
        <v>0</v>
      </c>
      <c r="AS826" s="104">
        <f t="shared" si="1570"/>
        <v>0</v>
      </c>
      <c r="AT826" s="104">
        <f t="shared" si="1574"/>
        <v>0</v>
      </c>
      <c r="AU826" s="108">
        <f t="shared" si="1571"/>
        <v>0</v>
      </c>
      <c r="AV826" s="108"/>
      <c r="AW826" s="108"/>
      <c r="AX826" s="108"/>
      <c r="AY826" s="108"/>
      <c r="AZ826" s="108"/>
      <c r="BA826" s="109">
        <f t="shared" si="1572"/>
        <v>0</v>
      </c>
    </row>
    <row r="827" spans="1:53" ht="25.35" customHeight="1" outlineLevel="1" x14ac:dyDescent="0.2">
      <c r="A827" s="68"/>
      <c r="B827" s="94"/>
      <c r="C827" s="251"/>
      <c r="D827" s="113" t="s">
        <v>48</v>
      </c>
      <c r="E827" s="113" t="s">
        <v>466</v>
      </c>
      <c r="F827" s="114" t="s">
        <v>154</v>
      </c>
      <c r="G827" s="115" t="s">
        <v>155</v>
      </c>
      <c r="H827" s="140" t="s">
        <v>467</v>
      </c>
      <c r="I827" s="117"/>
      <c r="J827" s="117"/>
      <c r="K827" s="117"/>
      <c r="L827" s="118">
        <f>SUM(L823:L826)</f>
        <v>0</v>
      </c>
      <c r="M827" s="118">
        <f>SUM(M823:M826)</f>
        <v>0</v>
      </c>
      <c r="N827" s="117"/>
      <c r="O827" s="117"/>
      <c r="P827" s="117"/>
      <c r="Q827" s="117"/>
      <c r="R827" s="119">
        <f>SUM(R823:R826)</f>
        <v>0</v>
      </c>
      <c r="S827" s="119">
        <f>SUM(S823:S826)</f>
        <v>0</v>
      </c>
      <c r="T827" s="119">
        <f>SUM(T823:T826)</f>
        <v>0</v>
      </c>
      <c r="U827" s="119">
        <f>SUM(U823:U826)</f>
        <v>0</v>
      </c>
      <c r="V827" s="117"/>
      <c r="W827" s="117"/>
      <c r="X827" s="117"/>
      <c r="Y827" s="118">
        <f>SUM(Y823:Y826)</f>
        <v>0</v>
      </c>
      <c r="Z827" s="117"/>
      <c r="AA827" s="117"/>
      <c r="AB827" s="118">
        <f t="shared" ref="AB827:AF827" si="1575">SUM(AB823:AB826)</f>
        <v>0</v>
      </c>
      <c r="AC827" s="118">
        <f t="shared" si="1575"/>
        <v>0</v>
      </c>
      <c r="AD827" s="118">
        <f t="shared" si="1575"/>
        <v>0</v>
      </c>
      <c r="AE827" s="118">
        <f t="shared" si="1575"/>
        <v>0</v>
      </c>
      <c r="AF827" s="118">
        <f t="shared" si="1575"/>
        <v>0</v>
      </c>
      <c r="AG827" s="117"/>
      <c r="AH827" s="117"/>
      <c r="AI827" s="117"/>
      <c r="AJ827" s="119">
        <f>SUM(AJ823:AJ826)</f>
        <v>0</v>
      </c>
      <c r="AK827" s="119">
        <f t="shared" ref="AK827:AN827" si="1576">SUM(AK823:AK826)</f>
        <v>0</v>
      </c>
      <c r="AL827" s="119">
        <f t="shared" si="1576"/>
        <v>0</v>
      </c>
      <c r="AM827" s="119">
        <f t="shared" si="1576"/>
        <v>0</v>
      </c>
      <c r="AN827" s="119">
        <f t="shared" si="1576"/>
        <v>0</v>
      </c>
      <c r="AO827" s="116"/>
      <c r="AP827" s="120"/>
      <c r="AQ827" s="118">
        <f t="shared" ref="AQ827:BA827" si="1577">SUM(AQ823:AQ826)</f>
        <v>0</v>
      </c>
      <c r="AR827" s="118">
        <f t="shared" si="1577"/>
        <v>0</v>
      </c>
      <c r="AS827" s="118">
        <f t="shared" si="1577"/>
        <v>0</v>
      </c>
      <c r="AT827" s="118">
        <f t="shared" si="1577"/>
        <v>0</v>
      </c>
      <c r="AU827" s="118">
        <f t="shared" si="1577"/>
        <v>0</v>
      </c>
      <c r="AV827" s="118">
        <f t="shared" si="1577"/>
        <v>0</v>
      </c>
      <c r="AW827" s="118">
        <f t="shared" si="1577"/>
        <v>0</v>
      </c>
      <c r="AX827" s="118">
        <f t="shared" si="1577"/>
        <v>0</v>
      </c>
      <c r="AY827" s="118">
        <f t="shared" si="1577"/>
        <v>0</v>
      </c>
      <c r="AZ827" s="118">
        <f t="shared" si="1577"/>
        <v>0</v>
      </c>
      <c r="BA827" s="118">
        <f t="shared" si="1577"/>
        <v>0</v>
      </c>
    </row>
    <row r="828" spans="1:53" ht="14.1" customHeight="1" outlineLevel="2" x14ac:dyDescent="0.2">
      <c r="A828" s="68"/>
      <c r="B828" s="94"/>
      <c r="C828" s="251"/>
      <c r="D828" s="96"/>
      <c r="E828" s="96"/>
      <c r="F828" s="97"/>
      <c r="G828" s="98"/>
      <c r="H828" s="99" t="s">
        <v>49</v>
      </c>
      <c r="I828" s="100"/>
      <c r="J828" s="101"/>
      <c r="K828" s="101"/>
      <c r="L828" s="102" t="str">
        <f>IF(I828&lt;&gt;0,((VLOOKUP(I828,'1. Standard_Cost'!$B$4:$D$8,2)+VLOOKUP(I828,'1. Standard_Cost'!$B$4:$D$8,3))*J828*K828),"0")</f>
        <v>0</v>
      </c>
      <c r="M828" s="102">
        <f>L828*'1. Standard_Cost'!F422</f>
        <v>0</v>
      </c>
      <c r="N828" s="103"/>
      <c r="O828" s="103"/>
      <c r="P828" s="103"/>
      <c r="Q828" s="103"/>
      <c r="R828" s="104">
        <f>+N828*P828*'1. Standard_Cost'!$B$12</f>
        <v>0</v>
      </c>
      <c r="S828" s="104">
        <f>+N828*O828*P828*'1. Standard_Cost'!$C$12</f>
        <v>0</v>
      </c>
      <c r="T828" s="104">
        <f>+N828*P828*Q828*'1. Standard_Cost'!$D$12</f>
        <v>0</v>
      </c>
      <c r="U828" s="104">
        <f>+N828*O828*'1. Standard_Cost'!$E$12</f>
        <v>0</v>
      </c>
      <c r="V828" s="103"/>
      <c r="W828" s="103"/>
      <c r="X828" s="103"/>
      <c r="Y828" s="104">
        <f>+V828*((X828*'1. Standard_Cost'!$B$16)+(W828*X828*'1. Standard_Cost'!$C$16))</f>
        <v>0</v>
      </c>
      <c r="Z828" s="103"/>
      <c r="AA828" s="103"/>
      <c r="AB828" s="104">
        <f>+Z828*'1. Standard_Cost'!$B$20+AA828*'1. Standard_Cost'!$C$20</f>
        <v>0</v>
      </c>
      <c r="AC828" s="105"/>
      <c r="AD828" s="106"/>
      <c r="AE828" s="104">
        <f>SUM(AD828,AC828,AB828,Y828,U828,T828,S828,R828)*'1. Standard_Cost'!B446</f>
        <v>0</v>
      </c>
      <c r="AF828" s="104">
        <f>SUM(AD828,AE828)</f>
        <v>0</v>
      </c>
      <c r="AG828" s="103"/>
      <c r="AH828" s="103"/>
      <c r="AI828" s="103"/>
      <c r="AJ828" s="107"/>
      <c r="AK828" s="107"/>
      <c r="AL828" s="107"/>
      <c r="AM828" s="104">
        <f>AG828*'1. Standard_Cost'!B442+'Incremental_Cost Year 2021'!AH830*'1. Standard_Cost'!C442+'Incremental_Cost Year 2021'!AI830*'1. Standard_Cost'!D442+'Incremental_Cost Year 2021'!AJ830+'Incremental_Cost Year 2021'!AL830+AK828</f>
        <v>0</v>
      </c>
      <c r="AN828" s="104">
        <f>AM828*'1. Standard_Cost'!C446</f>
        <v>0</v>
      </c>
      <c r="AO828" s="107"/>
      <c r="AQ828" s="104">
        <f t="shared" ref="AQ828:AQ831" si="1578">L828+M828</f>
        <v>0</v>
      </c>
      <c r="AR828" s="104">
        <f t="shared" ref="AR828:AR831" si="1579">AF828</f>
        <v>0</v>
      </c>
      <c r="AS828" s="104">
        <f t="shared" ref="AS828:AS831" si="1580">AM828+AN828</f>
        <v>0</v>
      </c>
      <c r="AT828" s="104">
        <f>SUM(AQ828,AR828,AS828)</f>
        <v>0</v>
      </c>
      <c r="AU828" s="108">
        <f t="shared" ref="AU828:AU871" si="1581">AT828</f>
        <v>0</v>
      </c>
      <c r="AV828" s="108"/>
      <c r="AW828" s="108"/>
      <c r="AX828" s="108"/>
      <c r="AY828" s="108"/>
      <c r="AZ828" s="108"/>
      <c r="BA828" s="109">
        <f t="shared" ref="BA828:BA831" si="1582">SUM(AU828:AZ828)-AT828</f>
        <v>0</v>
      </c>
    </row>
    <row r="829" spans="1:53" ht="14.1" customHeight="1" outlineLevel="2" x14ac:dyDescent="0.2">
      <c r="A829" s="68"/>
      <c r="B829" s="94"/>
      <c r="C829" s="251"/>
      <c r="D829" s="110"/>
      <c r="E829" s="110"/>
      <c r="F829" s="110"/>
      <c r="G829" s="111"/>
      <c r="H829" s="99" t="s">
        <v>50</v>
      </c>
      <c r="I829" s="100"/>
      <c r="J829" s="101"/>
      <c r="K829" s="101"/>
      <c r="L829" s="102" t="str">
        <f>IF(I829&lt;&gt;0,((VLOOKUP(I829,'1. Standard_Cost'!$B$4:$D$8,2)+VLOOKUP(I829,'1. Standard_Cost'!$B$4:$D$8,3))*J829*K829),"0")</f>
        <v>0</v>
      </c>
      <c r="M829" s="102">
        <f>L829*'1. Standard_Cost'!F422</f>
        <v>0</v>
      </c>
      <c r="N829" s="103"/>
      <c r="O829" s="103"/>
      <c r="P829" s="103"/>
      <c r="Q829" s="103"/>
      <c r="R829" s="104">
        <f>+N829*P829*'1. Standard_Cost'!$B$12</f>
        <v>0</v>
      </c>
      <c r="S829" s="104">
        <f>+N829*O829*P829*'1. Standard_Cost'!$C$12</f>
        <v>0</v>
      </c>
      <c r="T829" s="104">
        <f>+N829*P829*Q829*'1. Standard_Cost'!$D$12</f>
        <v>0</v>
      </c>
      <c r="U829" s="104">
        <f>+N829*O829*'1. Standard_Cost'!$E$12</f>
        <v>0</v>
      </c>
      <c r="V829" s="103"/>
      <c r="W829" s="103"/>
      <c r="X829" s="103"/>
      <c r="Y829" s="104">
        <f>+V829*((X829*'1. Standard_Cost'!$B$16)+(W829*X829*'1. Standard_Cost'!$C$16))</f>
        <v>0</v>
      </c>
      <c r="Z829" s="103"/>
      <c r="AA829" s="103"/>
      <c r="AB829" s="104">
        <f>+Z829*'1. Standard_Cost'!$B$20+AA829*'1. Standard_Cost'!$C$20</f>
        <v>0</v>
      </c>
      <c r="AC829" s="105"/>
      <c r="AD829" s="106"/>
      <c r="AE829" s="104">
        <f>SUM(AD829,AC829,AB829,Y829,U829,T829,S829,R829)*'1. Standard_Cost'!B446</f>
        <v>0</v>
      </c>
      <c r="AF829" s="104">
        <f t="shared" ref="AF829:AF831" si="1583">SUM(AD829,AE829)</f>
        <v>0</v>
      </c>
      <c r="AG829" s="103"/>
      <c r="AH829" s="103">
        <v>0</v>
      </c>
      <c r="AI829" s="103">
        <v>0</v>
      </c>
      <c r="AJ829" s="107"/>
      <c r="AK829" s="107"/>
      <c r="AL829" s="107"/>
      <c r="AM829" s="104">
        <f>AG829*'1. Standard_Cost'!B442+'Incremental_Cost Year 2021'!AH831*'1. Standard_Cost'!C442+'Incremental_Cost Year 2021'!AI831*'1. Standard_Cost'!D442+'Incremental_Cost Year 2021'!AJ831+'Incremental_Cost Year 2021'!AL831+AK829</f>
        <v>0</v>
      </c>
      <c r="AN829" s="104">
        <f>AM829*'1. Standard_Cost'!C446</f>
        <v>0</v>
      </c>
      <c r="AO829" s="107"/>
      <c r="AQ829" s="104">
        <f t="shared" si="1578"/>
        <v>0</v>
      </c>
      <c r="AR829" s="104">
        <f t="shared" si="1579"/>
        <v>0</v>
      </c>
      <c r="AS829" s="104">
        <f t="shared" si="1580"/>
        <v>0</v>
      </c>
      <c r="AT829" s="104">
        <f t="shared" ref="AT829:AT831" si="1584">SUM(AQ829,AR829,AS829)</f>
        <v>0</v>
      </c>
      <c r="AU829" s="108">
        <f t="shared" si="1581"/>
        <v>0</v>
      </c>
      <c r="AV829" s="108">
        <v>0</v>
      </c>
      <c r="AW829" s="108"/>
      <c r="AX829" s="108"/>
      <c r="AY829" s="108"/>
      <c r="AZ829" s="108"/>
      <c r="BA829" s="109">
        <f t="shared" si="1582"/>
        <v>0</v>
      </c>
    </row>
    <row r="830" spans="1:53" ht="14.1" customHeight="1" outlineLevel="2" x14ac:dyDescent="0.2">
      <c r="A830" s="68"/>
      <c r="B830" s="94"/>
      <c r="C830" s="251"/>
      <c r="D830" s="110"/>
      <c r="E830" s="110"/>
      <c r="F830" s="110"/>
      <c r="G830" s="111"/>
      <c r="H830" s="99" t="s">
        <v>51</v>
      </c>
      <c r="I830" s="100"/>
      <c r="J830" s="101"/>
      <c r="K830" s="101"/>
      <c r="L830" s="102" t="str">
        <f>IF(I830&lt;&gt;0,((VLOOKUP(I830,'1. Standard_Cost'!$B$4:$D$8,2)+VLOOKUP(I830,'1. Standard_Cost'!$B$4:$D$8,3))*J830*K830),"0")</f>
        <v>0</v>
      </c>
      <c r="M830" s="102">
        <f>L830*'1. Standard_Cost'!F422</f>
        <v>0</v>
      </c>
      <c r="N830" s="103"/>
      <c r="O830" s="103"/>
      <c r="P830" s="103"/>
      <c r="Q830" s="103"/>
      <c r="R830" s="104">
        <f>+N830*P830*'1. Standard_Cost'!$B$12</f>
        <v>0</v>
      </c>
      <c r="S830" s="104">
        <f>+N830*O830*P830*'1. Standard_Cost'!$C$12</f>
        <v>0</v>
      </c>
      <c r="T830" s="104">
        <f>+N830*P830*Q830*'1. Standard_Cost'!$D$12</f>
        <v>0</v>
      </c>
      <c r="U830" s="104">
        <f>+N830*O830*'1. Standard_Cost'!$E$12</f>
        <v>0</v>
      </c>
      <c r="V830" s="103"/>
      <c r="W830" s="103"/>
      <c r="X830" s="103"/>
      <c r="Y830" s="104">
        <f>+V830*((X830*'1. Standard_Cost'!$B$16)+(W830*X830*'1. Standard_Cost'!$C$16))</f>
        <v>0</v>
      </c>
      <c r="Z830" s="103"/>
      <c r="AA830" s="103"/>
      <c r="AB830" s="104">
        <f>+Z830*'1. Standard_Cost'!$B$20+AA830*'1. Standard_Cost'!$C$20</f>
        <v>0</v>
      </c>
      <c r="AC830" s="105"/>
      <c r="AD830" s="106"/>
      <c r="AE830" s="104">
        <f>SUM(AD830,AC830,AB830,Y830,U830,T830,S830,R830)*'1. Standard_Cost'!B446</f>
        <v>0</v>
      </c>
      <c r="AF830" s="104">
        <f t="shared" si="1583"/>
        <v>0</v>
      </c>
      <c r="AG830" s="103"/>
      <c r="AH830" s="103"/>
      <c r="AI830" s="103"/>
      <c r="AJ830" s="107"/>
      <c r="AK830" s="107"/>
      <c r="AL830" s="107"/>
      <c r="AM830" s="104">
        <f>AG830*'1. Standard_Cost'!B442+'Incremental_Cost Year 2021'!AH832*'1. Standard_Cost'!C442+'Incremental_Cost Year 2021'!AI832*'1. Standard_Cost'!D442+'Incremental_Cost Year 2021'!AJ832+'Incremental_Cost Year 2021'!AL832+AK830</f>
        <v>0</v>
      </c>
      <c r="AN830" s="104">
        <f>AM830*'1. Standard_Cost'!C446</f>
        <v>0</v>
      </c>
      <c r="AO830" s="107"/>
      <c r="AQ830" s="104">
        <f t="shared" si="1578"/>
        <v>0</v>
      </c>
      <c r="AR830" s="104">
        <f t="shared" si="1579"/>
        <v>0</v>
      </c>
      <c r="AS830" s="104">
        <f t="shared" si="1580"/>
        <v>0</v>
      </c>
      <c r="AT830" s="104">
        <f t="shared" si="1584"/>
        <v>0</v>
      </c>
      <c r="AU830" s="108">
        <f t="shared" si="1581"/>
        <v>0</v>
      </c>
      <c r="AV830" s="108"/>
      <c r="AW830" s="108"/>
      <c r="AX830" s="108"/>
      <c r="AY830" s="108"/>
      <c r="AZ830" s="108"/>
      <c r="BA830" s="109">
        <f t="shared" si="1582"/>
        <v>0</v>
      </c>
    </row>
    <row r="831" spans="1:53" ht="14.1" customHeight="1" outlineLevel="2" x14ac:dyDescent="0.2">
      <c r="A831" s="68"/>
      <c r="B831" s="94"/>
      <c r="C831" s="251"/>
      <c r="D831" s="110"/>
      <c r="E831" s="110"/>
      <c r="F831" s="110"/>
      <c r="G831" s="111"/>
      <c r="H831" s="112" t="s">
        <v>179</v>
      </c>
      <c r="I831" s="100"/>
      <c r="J831" s="101"/>
      <c r="K831" s="101"/>
      <c r="L831" s="102" t="str">
        <f>IF(I831&lt;&gt;0,((VLOOKUP(I831,'1. Standard_Cost'!$B$4:$D$8,2)+VLOOKUP(I831,'1. Standard_Cost'!$B$4:$D$8,3))*J831*K831),"0")</f>
        <v>0</v>
      </c>
      <c r="M831" s="102">
        <f>L831*'1. Standard_Cost'!F422</f>
        <v>0</v>
      </c>
      <c r="N831" s="103"/>
      <c r="O831" s="103"/>
      <c r="P831" s="103"/>
      <c r="Q831" s="103"/>
      <c r="R831" s="104">
        <f>+N831*P831*'1. Standard_Cost'!$B$12</f>
        <v>0</v>
      </c>
      <c r="S831" s="104">
        <f>+N831*O831*P831*'1. Standard_Cost'!$C$12</f>
        <v>0</v>
      </c>
      <c r="T831" s="104">
        <f>+N831*P831*Q831*'1. Standard_Cost'!$D$12</f>
        <v>0</v>
      </c>
      <c r="U831" s="104">
        <f>+N831*O831*'1. Standard_Cost'!$E$12</f>
        <v>0</v>
      </c>
      <c r="V831" s="103"/>
      <c r="W831" s="103"/>
      <c r="X831" s="103"/>
      <c r="Y831" s="104">
        <f>+V831*((X831*'1. Standard_Cost'!$B$16)+(W831*X831*'1. Standard_Cost'!$C$16))</f>
        <v>0</v>
      </c>
      <c r="Z831" s="103"/>
      <c r="AA831" s="103"/>
      <c r="AB831" s="104">
        <f>+Z831*'1. Standard_Cost'!$B$20+AA831*'1. Standard_Cost'!$C$20</f>
        <v>0</v>
      </c>
      <c r="AC831" s="105"/>
      <c r="AD831" s="106"/>
      <c r="AE831" s="104">
        <f>SUM(AD831,AC831,AB831,Y831,U831,T831,S831,R831)*'1. Standard_Cost'!B446</f>
        <v>0</v>
      </c>
      <c r="AF831" s="104">
        <f t="shared" si="1583"/>
        <v>0</v>
      </c>
      <c r="AG831" s="103"/>
      <c r="AH831" s="103"/>
      <c r="AI831" s="103"/>
      <c r="AJ831" s="107"/>
      <c r="AK831" s="107"/>
      <c r="AL831" s="107"/>
      <c r="AM831" s="104">
        <f>AG831*'1. Standard_Cost'!B442+'Incremental_Cost Year 2021'!AH833*'1. Standard_Cost'!C442+'Incremental_Cost Year 2021'!AI833*'1. Standard_Cost'!D442+'Incremental_Cost Year 2021'!AJ833+'Incremental_Cost Year 2021'!AL833+AK831</f>
        <v>0</v>
      </c>
      <c r="AN831" s="104">
        <f>AM831*'1. Standard_Cost'!C446</f>
        <v>0</v>
      </c>
      <c r="AO831" s="107"/>
      <c r="AQ831" s="104">
        <f t="shared" si="1578"/>
        <v>0</v>
      </c>
      <c r="AR831" s="104">
        <f t="shared" si="1579"/>
        <v>0</v>
      </c>
      <c r="AS831" s="104">
        <f t="shared" si="1580"/>
        <v>0</v>
      </c>
      <c r="AT831" s="104">
        <f t="shared" si="1584"/>
        <v>0</v>
      </c>
      <c r="AU831" s="108">
        <f t="shared" si="1581"/>
        <v>0</v>
      </c>
      <c r="AV831" s="108"/>
      <c r="AW831" s="108"/>
      <c r="AX831" s="108"/>
      <c r="AY831" s="108"/>
      <c r="AZ831" s="108"/>
      <c r="BA831" s="109">
        <f t="shared" si="1582"/>
        <v>0</v>
      </c>
    </row>
    <row r="832" spans="1:53" ht="25.7" customHeight="1" outlineLevel="1" x14ac:dyDescent="0.2">
      <c r="A832" s="68"/>
      <c r="B832" s="94"/>
      <c r="C832" s="251"/>
      <c r="D832" s="113" t="s">
        <v>48</v>
      </c>
      <c r="E832" s="113" t="s">
        <v>468</v>
      </c>
      <c r="F832" s="114" t="s">
        <v>154</v>
      </c>
      <c r="G832" s="115" t="s">
        <v>155</v>
      </c>
      <c r="H832" s="122" t="s">
        <v>469</v>
      </c>
      <c r="I832" s="117"/>
      <c r="J832" s="117"/>
      <c r="K832" s="117"/>
      <c r="L832" s="118">
        <f>SUM(L828:L831)</f>
        <v>0</v>
      </c>
      <c r="M832" s="118">
        <f>SUM(M828:M831)</f>
        <v>0</v>
      </c>
      <c r="N832" s="117"/>
      <c r="O832" s="117"/>
      <c r="P832" s="117"/>
      <c r="Q832" s="117"/>
      <c r="R832" s="119">
        <f>SUM(R828:R831)</f>
        <v>0</v>
      </c>
      <c r="S832" s="119">
        <f>SUM(S828:S831)</f>
        <v>0</v>
      </c>
      <c r="T832" s="119">
        <f>SUM(T828:T831)</f>
        <v>0</v>
      </c>
      <c r="U832" s="119">
        <f>SUM(U828:U831)</f>
        <v>0</v>
      </c>
      <c r="V832" s="117"/>
      <c r="W832" s="117"/>
      <c r="X832" s="117"/>
      <c r="Y832" s="118">
        <f>SUM(Y828:Y831)</f>
        <v>0</v>
      </c>
      <c r="Z832" s="117"/>
      <c r="AA832" s="117"/>
      <c r="AB832" s="118">
        <f t="shared" ref="AB832:AF832" si="1585">SUM(AB828:AB831)</f>
        <v>0</v>
      </c>
      <c r="AC832" s="118">
        <f t="shared" si="1585"/>
        <v>0</v>
      </c>
      <c r="AD832" s="118">
        <f t="shared" si="1585"/>
        <v>0</v>
      </c>
      <c r="AE832" s="118">
        <f t="shared" si="1585"/>
        <v>0</v>
      </c>
      <c r="AF832" s="118">
        <f t="shared" si="1585"/>
        <v>0</v>
      </c>
      <c r="AG832" s="117"/>
      <c r="AH832" s="117"/>
      <c r="AI832" s="117"/>
      <c r="AJ832" s="119">
        <f>SUM(AJ828:AJ831)</f>
        <v>0</v>
      </c>
      <c r="AK832" s="119">
        <f t="shared" ref="AK832:AN832" si="1586">SUM(AK828:AK831)</f>
        <v>0</v>
      </c>
      <c r="AL832" s="119">
        <f t="shared" si="1586"/>
        <v>0</v>
      </c>
      <c r="AM832" s="119">
        <f t="shared" si="1586"/>
        <v>0</v>
      </c>
      <c r="AN832" s="119">
        <f t="shared" si="1586"/>
        <v>0</v>
      </c>
      <c r="AO832" s="116"/>
      <c r="AP832" s="120"/>
      <c r="AQ832" s="121">
        <f t="shared" ref="AQ832:BA832" si="1587">SUM(AQ828:AQ831)</f>
        <v>0</v>
      </c>
      <c r="AR832" s="121">
        <f t="shared" si="1587"/>
        <v>0</v>
      </c>
      <c r="AS832" s="121">
        <f t="shared" si="1587"/>
        <v>0</v>
      </c>
      <c r="AT832" s="121">
        <f t="shared" si="1587"/>
        <v>0</v>
      </c>
      <c r="AU832" s="121">
        <f t="shared" si="1587"/>
        <v>0</v>
      </c>
      <c r="AV832" s="121">
        <f t="shared" si="1587"/>
        <v>0</v>
      </c>
      <c r="AW832" s="121">
        <f t="shared" si="1587"/>
        <v>0</v>
      </c>
      <c r="AX832" s="121">
        <f t="shared" si="1587"/>
        <v>0</v>
      </c>
      <c r="AY832" s="121">
        <f t="shared" si="1587"/>
        <v>0</v>
      </c>
      <c r="AZ832" s="121">
        <f t="shared" si="1587"/>
        <v>0</v>
      </c>
      <c r="BA832" s="121">
        <f t="shared" si="1587"/>
        <v>0</v>
      </c>
    </row>
    <row r="833" spans="1:53" ht="14.1" customHeight="1" outlineLevel="2" x14ac:dyDescent="0.2">
      <c r="A833" s="68"/>
      <c r="B833" s="94"/>
      <c r="C833" s="251"/>
      <c r="D833" s="96"/>
      <c r="E833" s="96"/>
      <c r="F833" s="97"/>
      <c r="G833" s="98"/>
      <c r="H833" s="99" t="s">
        <v>49</v>
      </c>
      <c r="I833" s="100"/>
      <c r="J833" s="101"/>
      <c r="K833" s="101"/>
      <c r="L833" s="102" t="str">
        <f>IF(I833&lt;&gt;0,((VLOOKUP(I833,'1. Standard_Cost'!$B$4:$D$8,2)+VLOOKUP(I833,'1. Standard_Cost'!$B$4:$D$8,3))*J833*K833),"0")</f>
        <v>0</v>
      </c>
      <c r="M833" s="102">
        <f>L833*'1. Standard_Cost'!F422</f>
        <v>0</v>
      </c>
      <c r="N833" s="103"/>
      <c r="O833" s="103"/>
      <c r="P833" s="103"/>
      <c r="Q833" s="103"/>
      <c r="R833" s="104">
        <f>+N833*P833*'1. Standard_Cost'!$B$12</f>
        <v>0</v>
      </c>
      <c r="S833" s="104">
        <f>+N833*O833*P833*'1. Standard_Cost'!$C$12</f>
        <v>0</v>
      </c>
      <c r="T833" s="104">
        <f>+N833*P833*Q833*'1. Standard_Cost'!$D$12</f>
        <v>0</v>
      </c>
      <c r="U833" s="104">
        <f>+N833*O833*'1. Standard_Cost'!$E$12</f>
        <v>0</v>
      </c>
      <c r="V833" s="103"/>
      <c r="W833" s="103"/>
      <c r="X833" s="103"/>
      <c r="Y833" s="104">
        <f>+V833*((X833*'1. Standard_Cost'!$B$16)+(W833*X833*'1. Standard_Cost'!$C$16))</f>
        <v>0</v>
      </c>
      <c r="Z833" s="103"/>
      <c r="AA833" s="103"/>
      <c r="AB833" s="104">
        <f>+Z833*'1. Standard_Cost'!$B$20+AA833*'1. Standard_Cost'!$C$20</f>
        <v>0</v>
      </c>
      <c r="AC833" s="105"/>
      <c r="AD833" s="106"/>
      <c r="AE833" s="104">
        <f>SUM(AD833,AC833,AB833,Y833,U833,T833,S833,R833)*'1. Standard_Cost'!B446</f>
        <v>0</v>
      </c>
      <c r="AF833" s="104">
        <f>SUM(AD833,AE833)</f>
        <v>0</v>
      </c>
      <c r="AG833" s="103"/>
      <c r="AH833" s="103"/>
      <c r="AI833" s="103"/>
      <c r="AJ833" s="107"/>
      <c r="AK833" s="107"/>
      <c r="AL833" s="107"/>
      <c r="AM833" s="104">
        <f>AG833*'1. Standard_Cost'!B442+'Incremental_Cost Year 2021'!AH835*'1. Standard_Cost'!C442+'Incremental_Cost Year 2021'!AI835*'1. Standard_Cost'!D442+'Incremental_Cost Year 2021'!AJ835+'Incremental_Cost Year 2021'!AL835+AK833</f>
        <v>0</v>
      </c>
      <c r="AN833" s="104">
        <f>AM833*'1. Standard_Cost'!C446</f>
        <v>0</v>
      </c>
      <c r="AO833" s="107"/>
      <c r="AQ833" s="104">
        <f t="shared" ref="AQ833:AQ836" si="1588">L833+M833</f>
        <v>0</v>
      </c>
      <c r="AR833" s="104">
        <f t="shared" ref="AR833:AR836" si="1589">AF833</f>
        <v>0</v>
      </c>
      <c r="AS833" s="104">
        <f t="shared" ref="AS833:AS836" si="1590">AM833+AN833</f>
        <v>0</v>
      </c>
      <c r="AT833" s="104">
        <f>SUM(AQ833,AR833,AS833)</f>
        <v>0</v>
      </c>
      <c r="AU833" s="108">
        <f t="shared" si="1581"/>
        <v>0</v>
      </c>
      <c r="AV833" s="108"/>
      <c r="AW833" s="108"/>
      <c r="AX833" s="108"/>
      <c r="AY833" s="108"/>
      <c r="AZ833" s="108"/>
      <c r="BA833" s="109">
        <f t="shared" ref="BA833:BA836" si="1591">SUM(AU833:AZ833)-AT833</f>
        <v>0</v>
      </c>
    </row>
    <row r="834" spans="1:53" ht="14.1" customHeight="1" outlineLevel="2" x14ac:dyDescent="0.2">
      <c r="A834" s="68"/>
      <c r="B834" s="94"/>
      <c r="C834" s="251"/>
      <c r="D834" s="110"/>
      <c r="E834" s="110"/>
      <c r="F834" s="110"/>
      <c r="G834" s="111"/>
      <c r="H834" s="99" t="s">
        <v>50</v>
      </c>
      <c r="I834" s="100"/>
      <c r="J834" s="101"/>
      <c r="K834" s="101"/>
      <c r="L834" s="102" t="str">
        <f>IF(I834&lt;&gt;0,((VLOOKUP(I834,'1. Standard_Cost'!$B$4:$D$8,2)+VLOOKUP(I834,'1. Standard_Cost'!$B$4:$D$8,3))*J834*K834),"0")</f>
        <v>0</v>
      </c>
      <c r="M834" s="102">
        <f>L834*'1. Standard_Cost'!F422</f>
        <v>0</v>
      </c>
      <c r="N834" s="103"/>
      <c r="O834" s="103"/>
      <c r="P834" s="103"/>
      <c r="Q834" s="103"/>
      <c r="R834" s="104">
        <f>+N834*P834*'1. Standard_Cost'!$B$12</f>
        <v>0</v>
      </c>
      <c r="S834" s="104">
        <f>+N834*O834*P834*'1. Standard_Cost'!$C$12</f>
        <v>0</v>
      </c>
      <c r="T834" s="104">
        <f>+N834*P834*Q834*'1. Standard_Cost'!$D$12</f>
        <v>0</v>
      </c>
      <c r="U834" s="104">
        <f>+N834*O834*'1. Standard_Cost'!$E$12</f>
        <v>0</v>
      </c>
      <c r="V834" s="103"/>
      <c r="W834" s="103"/>
      <c r="X834" s="103"/>
      <c r="Y834" s="104">
        <f>+V834*((X834*'1. Standard_Cost'!$B$16)+(W834*X834*'1. Standard_Cost'!$C$16))</f>
        <v>0</v>
      </c>
      <c r="Z834" s="103"/>
      <c r="AA834" s="103"/>
      <c r="AB834" s="104">
        <f>+Z834*'1. Standard_Cost'!$B$20+AA834*'1. Standard_Cost'!$C$20</f>
        <v>0</v>
      </c>
      <c r="AC834" s="105"/>
      <c r="AD834" s="106"/>
      <c r="AE834" s="104">
        <f>SUM(AD834,AC834,AB834,Y834,U834,T834,S834,R834)*'1. Standard_Cost'!B446</f>
        <v>0</v>
      </c>
      <c r="AF834" s="104">
        <f t="shared" ref="AF834:AF836" si="1592">SUM(AD834,AE834)</f>
        <v>0</v>
      </c>
      <c r="AG834" s="103"/>
      <c r="AH834" s="103">
        <v>0</v>
      </c>
      <c r="AI834" s="103">
        <v>0</v>
      </c>
      <c r="AJ834" s="107"/>
      <c r="AK834" s="107"/>
      <c r="AL834" s="107"/>
      <c r="AM834" s="104">
        <f>AG834*'1. Standard_Cost'!B442+'Incremental_Cost Year 2021'!AH836*'1. Standard_Cost'!C442+'Incremental_Cost Year 2021'!AI836*'1. Standard_Cost'!D442+'Incremental_Cost Year 2021'!AJ836+'Incremental_Cost Year 2021'!AL836+AK834</f>
        <v>0</v>
      </c>
      <c r="AN834" s="104">
        <f>AM834*'1. Standard_Cost'!C446</f>
        <v>0</v>
      </c>
      <c r="AO834" s="107"/>
      <c r="AQ834" s="104">
        <f t="shared" si="1588"/>
        <v>0</v>
      </c>
      <c r="AR834" s="104">
        <f t="shared" si="1589"/>
        <v>0</v>
      </c>
      <c r="AS834" s="104">
        <f t="shared" si="1590"/>
        <v>0</v>
      </c>
      <c r="AT834" s="104">
        <f t="shared" ref="AT834:AT836" si="1593">SUM(AQ834,AR834,AS834)</f>
        <v>0</v>
      </c>
      <c r="AU834" s="108">
        <f t="shared" si="1581"/>
        <v>0</v>
      </c>
      <c r="AV834" s="108">
        <v>0</v>
      </c>
      <c r="AW834" s="108"/>
      <c r="AX834" s="108"/>
      <c r="AY834" s="108"/>
      <c r="AZ834" s="108"/>
      <c r="BA834" s="109">
        <f t="shared" si="1591"/>
        <v>0</v>
      </c>
    </row>
    <row r="835" spans="1:53" ht="14.1" customHeight="1" outlineLevel="2" x14ac:dyDescent="0.2">
      <c r="A835" s="68"/>
      <c r="B835" s="94"/>
      <c r="C835" s="251"/>
      <c r="D835" s="110"/>
      <c r="E835" s="110"/>
      <c r="F835" s="110"/>
      <c r="G835" s="111"/>
      <c r="H835" s="99" t="s">
        <v>51</v>
      </c>
      <c r="I835" s="100"/>
      <c r="J835" s="101"/>
      <c r="K835" s="101"/>
      <c r="L835" s="102" t="str">
        <f>IF(I835&lt;&gt;0,((VLOOKUP(I835,'1. Standard_Cost'!$B$4:$D$8,2)+VLOOKUP(I835,'1. Standard_Cost'!$B$4:$D$8,3))*J835*K835),"0")</f>
        <v>0</v>
      </c>
      <c r="M835" s="102">
        <f>L835*'1. Standard_Cost'!F422</f>
        <v>0</v>
      </c>
      <c r="N835" s="103"/>
      <c r="O835" s="103"/>
      <c r="P835" s="103"/>
      <c r="Q835" s="103"/>
      <c r="R835" s="104">
        <f>+N835*P835*'1. Standard_Cost'!$B$12</f>
        <v>0</v>
      </c>
      <c r="S835" s="104">
        <f>+N835*O835*P835*'1. Standard_Cost'!$C$12</f>
        <v>0</v>
      </c>
      <c r="T835" s="104">
        <f>+N835*P835*Q835*'1. Standard_Cost'!$D$12</f>
        <v>0</v>
      </c>
      <c r="U835" s="104">
        <f>+N835*O835*'1. Standard_Cost'!$E$12</f>
        <v>0</v>
      </c>
      <c r="V835" s="103"/>
      <c r="W835" s="103"/>
      <c r="X835" s="103"/>
      <c r="Y835" s="104">
        <f>+V835*((X835*'1. Standard_Cost'!$B$16)+(W835*X835*'1. Standard_Cost'!$C$16))</f>
        <v>0</v>
      </c>
      <c r="Z835" s="103"/>
      <c r="AA835" s="103"/>
      <c r="AB835" s="104">
        <f>+Z835*'1. Standard_Cost'!$B$20+AA835*'1. Standard_Cost'!$C$20</f>
        <v>0</v>
      </c>
      <c r="AC835" s="105"/>
      <c r="AD835" s="106"/>
      <c r="AE835" s="104">
        <f>SUM(AD835,AC835,AB835,Y835,U835,T835,S835,R835)*'1. Standard_Cost'!B446</f>
        <v>0</v>
      </c>
      <c r="AF835" s="104">
        <f t="shared" si="1592"/>
        <v>0</v>
      </c>
      <c r="AG835" s="103"/>
      <c r="AH835" s="103"/>
      <c r="AI835" s="103"/>
      <c r="AJ835" s="107"/>
      <c r="AK835" s="107"/>
      <c r="AL835" s="107"/>
      <c r="AM835" s="104">
        <f>AG835*'1. Standard_Cost'!B442+'Incremental_Cost Year 2021'!AH837*'1. Standard_Cost'!C442+'Incremental_Cost Year 2021'!AI837*'1. Standard_Cost'!D442+'Incremental_Cost Year 2021'!AJ837+'Incremental_Cost Year 2021'!AL837+AK835</f>
        <v>0</v>
      </c>
      <c r="AN835" s="104">
        <f>AM835*'1. Standard_Cost'!C446</f>
        <v>0</v>
      </c>
      <c r="AO835" s="107"/>
      <c r="AQ835" s="104">
        <f t="shared" si="1588"/>
        <v>0</v>
      </c>
      <c r="AR835" s="104">
        <f t="shared" si="1589"/>
        <v>0</v>
      </c>
      <c r="AS835" s="104">
        <f t="shared" si="1590"/>
        <v>0</v>
      </c>
      <c r="AT835" s="104">
        <f t="shared" si="1593"/>
        <v>0</v>
      </c>
      <c r="AU835" s="108">
        <f t="shared" si="1581"/>
        <v>0</v>
      </c>
      <c r="AV835" s="108"/>
      <c r="AW835" s="108"/>
      <c r="AX835" s="108"/>
      <c r="AY835" s="108"/>
      <c r="AZ835" s="108"/>
      <c r="BA835" s="109">
        <f t="shared" si="1591"/>
        <v>0</v>
      </c>
    </row>
    <row r="836" spans="1:53" ht="14.1" customHeight="1" outlineLevel="2" x14ac:dyDescent="0.2">
      <c r="A836" s="68"/>
      <c r="B836" s="94"/>
      <c r="C836" s="251"/>
      <c r="D836" s="110"/>
      <c r="E836" s="110"/>
      <c r="F836" s="110"/>
      <c r="G836" s="111"/>
      <c r="H836" s="112" t="s">
        <v>179</v>
      </c>
      <c r="I836" s="100"/>
      <c r="J836" s="101"/>
      <c r="K836" s="101"/>
      <c r="L836" s="102" t="str">
        <f>IF(I836&lt;&gt;0,((VLOOKUP(I836,'1. Standard_Cost'!$B$4:$D$8,2)+VLOOKUP(I836,'1. Standard_Cost'!$B$4:$D$8,3))*J836*K836),"0")</f>
        <v>0</v>
      </c>
      <c r="M836" s="102">
        <f>L836*'1. Standard_Cost'!F422</f>
        <v>0</v>
      </c>
      <c r="N836" s="103"/>
      <c r="O836" s="103"/>
      <c r="P836" s="103"/>
      <c r="Q836" s="103"/>
      <c r="R836" s="104">
        <f>+N836*P836*'1. Standard_Cost'!$B$12</f>
        <v>0</v>
      </c>
      <c r="S836" s="104">
        <f>+N836*O836*P836*'1. Standard_Cost'!$C$12</f>
        <v>0</v>
      </c>
      <c r="T836" s="104">
        <f>+N836*P836*Q836*'1. Standard_Cost'!$D$12</f>
        <v>0</v>
      </c>
      <c r="U836" s="104">
        <f>+N836*O836*'1. Standard_Cost'!$E$12</f>
        <v>0</v>
      </c>
      <c r="V836" s="103"/>
      <c r="W836" s="103"/>
      <c r="X836" s="103"/>
      <c r="Y836" s="104">
        <f>+V836*((X836*'1. Standard_Cost'!$B$16)+(W836*X836*'1. Standard_Cost'!$C$16))</f>
        <v>0</v>
      </c>
      <c r="Z836" s="103"/>
      <c r="AA836" s="103"/>
      <c r="AB836" s="104">
        <f>+Z836*'1. Standard_Cost'!$B$20+AA836*'1. Standard_Cost'!$C$20</f>
        <v>0</v>
      </c>
      <c r="AC836" s="105"/>
      <c r="AD836" s="106"/>
      <c r="AE836" s="104">
        <f>SUM(AD836,AC836,AB836,Y836,U836,T836,S836,R836)*'1. Standard_Cost'!B446</f>
        <v>0</v>
      </c>
      <c r="AF836" s="104">
        <f t="shared" si="1592"/>
        <v>0</v>
      </c>
      <c r="AG836" s="103"/>
      <c r="AH836" s="103"/>
      <c r="AI836" s="103"/>
      <c r="AJ836" s="107"/>
      <c r="AK836" s="107"/>
      <c r="AL836" s="107"/>
      <c r="AM836" s="104">
        <f>AG836*'1. Standard_Cost'!B442+'Incremental_Cost Year 2021'!AH838*'1. Standard_Cost'!C442+'Incremental_Cost Year 2021'!AI838*'1. Standard_Cost'!D442+'Incremental_Cost Year 2021'!AJ838+'Incremental_Cost Year 2021'!AL838+AK836</f>
        <v>0</v>
      </c>
      <c r="AN836" s="104">
        <f>AM836*'1. Standard_Cost'!C446</f>
        <v>0</v>
      </c>
      <c r="AO836" s="107"/>
      <c r="AQ836" s="104">
        <f t="shared" si="1588"/>
        <v>0</v>
      </c>
      <c r="AR836" s="104">
        <f t="shared" si="1589"/>
        <v>0</v>
      </c>
      <c r="AS836" s="104">
        <f t="shared" si="1590"/>
        <v>0</v>
      </c>
      <c r="AT836" s="104">
        <f t="shared" si="1593"/>
        <v>0</v>
      </c>
      <c r="AU836" s="108">
        <f t="shared" si="1581"/>
        <v>0</v>
      </c>
      <c r="AV836" s="108"/>
      <c r="AW836" s="108"/>
      <c r="AX836" s="108"/>
      <c r="AY836" s="108"/>
      <c r="AZ836" s="108"/>
      <c r="BA836" s="109">
        <f t="shared" si="1591"/>
        <v>0</v>
      </c>
    </row>
    <row r="837" spans="1:53" ht="24.6" customHeight="1" outlineLevel="1" x14ac:dyDescent="0.2">
      <c r="A837" s="68"/>
      <c r="B837" s="141"/>
      <c r="C837" s="251"/>
      <c r="D837" s="113" t="s">
        <v>48</v>
      </c>
      <c r="E837" s="113" t="s">
        <v>470</v>
      </c>
      <c r="F837" s="114" t="s">
        <v>154</v>
      </c>
      <c r="G837" s="115" t="s">
        <v>155</v>
      </c>
      <c r="H837" s="122" t="s">
        <v>471</v>
      </c>
      <c r="I837" s="117"/>
      <c r="J837" s="117"/>
      <c r="K837" s="117"/>
      <c r="L837" s="118">
        <f>SUM(L833:L836)</f>
        <v>0</v>
      </c>
      <c r="M837" s="118">
        <f>SUM(M833:M836)</f>
        <v>0</v>
      </c>
      <c r="N837" s="117"/>
      <c r="O837" s="117"/>
      <c r="P837" s="117"/>
      <c r="Q837" s="117"/>
      <c r="R837" s="119">
        <f>SUM(R833:R836)</f>
        <v>0</v>
      </c>
      <c r="S837" s="119">
        <f>SUM(S833:S836)</f>
        <v>0</v>
      </c>
      <c r="T837" s="119">
        <f>SUM(T833:T836)</f>
        <v>0</v>
      </c>
      <c r="U837" s="119">
        <f>SUM(U833:U836)</f>
        <v>0</v>
      </c>
      <c r="V837" s="117"/>
      <c r="W837" s="117"/>
      <c r="X837" s="117"/>
      <c r="Y837" s="118">
        <f>SUM(Y833:Y836)</f>
        <v>0</v>
      </c>
      <c r="Z837" s="117"/>
      <c r="AA837" s="117"/>
      <c r="AB837" s="118">
        <f t="shared" ref="AB837:AF837" si="1594">SUM(AB833:AB836)</f>
        <v>0</v>
      </c>
      <c r="AC837" s="118">
        <f t="shared" si="1594"/>
        <v>0</v>
      </c>
      <c r="AD837" s="118">
        <f t="shared" si="1594"/>
        <v>0</v>
      </c>
      <c r="AE837" s="118">
        <f t="shared" si="1594"/>
        <v>0</v>
      </c>
      <c r="AF837" s="118">
        <f t="shared" si="1594"/>
        <v>0</v>
      </c>
      <c r="AG837" s="117"/>
      <c r="AH837" s="117"/>
      <c r="AI837" s="117"/>
      <c r="AJ837" s="119">
        <f>SUM(AJ833:AJ836)</f>
        <v>0</v>
      </c>
      <c r="AK837" s="119">
        <f t="shared" ref="AK837:AN837" si="1595">SUM(AK833:AK836)</f>
        <v>0</v>
      </c>
      <c r="AL837" s="119">
        <f t="shared" si="1595"/>
        <v>0</v>
      </c>
      <c r="AM837" s="119">
        <f t="shared" si="1595"/>
        <v>0</v>
      </c>
      <c r="AN837" s="119">
        <f t="shared" si="1595"/>
        <v>0</v>
      </c>
      <c r="AO837" s="116"/>
      <c r="AP837" s="120"/>
      <c r="AQ837" s="121">
        <f t="shared" ref="AQ837:BA837" si="1596">SUM(AQ833:AQ836)</f>
        <v>0</v>
      </c>
      <c r="AR837" s="121">
        <f t="shared" si="1596"/>
        <v>0</v>
      </c>
      <c r="AS837" s="121">
        <f t="shared" si="1596"/>
        <v>0</v>
      </c>
      <c r="AT837" s="121">
        <f t="shared" si="1596"/>
        <v>0</v>
      </c>
      <c r="AU837" s="121">
        <f t="shared" si="1596"/>
        <v>0</v>
      </c>
      <c r="AV837" s="121">
        <f t="shared" si="1596"/>
        <v>0</v>
      </c>
      <c r="AW837" s="121">
        <f t="shared" si="1596"/>
        <v>0</v>
      </c>
      <c r="AX837" s="121">
        <f t="shared" si="1596"/>
        <v>0</v>
      </c>
      <c r="AY837" s="121">
        <f t="shared" si="1596"/>
        <v>0</v>
      </c>
      <c r="AZ837" s="121">
        <f t="shared" si="1596"/>
        <v>0</v>
      </c>
      <c r="BA837" s="121">
        <f t="shared" si="1596"/>
        <v>0</v>
      </c>
    </row>
    <row r="838" spans="1:53" ht="14.1" customHeight="1" outlineLevel="2" x14ac:dyDescent="0.2">
      <c r="A838" s="68"/>
      <c r="B838" s="94"/>
      <c r="C838" s="95"/>
      <c r="D838" s="96"/>
      <c r="E838" s="96"/>
      <c r="F838" s="97"/>
      <c r="G838" s="98"/>
      <c r="H838" s="99" t="s">
        <v>49</v>
      </c>
      <c r="I838" s="100"/>
      <c r="J838" s="101"/>
      <c r="K838" s="101"/>
      <c r="L838" s="102" t="str">
        <f>IF(I838&lt;&gt;0,((VLOOKUP(I838,'1. Standard_Cost'!$B$4:$D$8,2)+VLOOKUP(I838,'1. Standard_Cost'!$B$4:$D$8,3))*J838*K838),"0")</f>
        <v>0</v>
      </c>
      <c r="M838" s="102">
        <f>L838*'1. Standard_Cost'!F427</f>
        <v>0</v>
      </c>
      <c r="N838" s="103"/>
      <c r="O838" s="103"/>
      <c r="P838" s="103"/>
      <c r="Q838" s="103"/>
      <c r="R838" s="104">
        <f>+N838*P838*'1. Standard_Cost'!$B$12</f>
        <v>0</v>
      </c>
      <c r="S838" s="104">
        <f>+N838*O838*P838*'1. Standard_Cost'!$C$12</f>
        <v>0</v>
      </c>
      <c r="T838" s="104">
        <f>+N838*P838*Q838*'1. Standard_Cost'!$D$12</f>
        <v>0</v>
      </c>
      <c r="U838" s="104">
        <f>+N838*O838*'1. Standard_Cost'!$E$12</f>
        <v>0</v>
      </c>
      <c r="V838" s="103"/>
      <c r="W838" s="103"/>
      <c r="X838" s="103"/>
      <c r="Y838" s="104">
        <f>+V838*((X838*'1. Standard_Cost'!$B$16)+(W838*X838*'1. Standard_Cost'!$C$16))</f>
        <v>0</v>
      </c>
      <c r="Z838" s="103"/>
      <c r="AA838" s="103"/>
      <c r="AB838" s="104">
        <f>+Z838*'1. Standard_Cost'!$B$20+AA838*'1. Standard_Cost'!$C$20</f>
        <v>0</v>
      </c>
      <c r="AC838" s="105"/>
      <c r="AD838" s="106"/>
      <c r="AE838" s="104">
        <f>SUM(AD838,AC838,AB838,Y838,U838,T838,S838,R838)*'1. Standard_Cost'!B451</f>
        <v>0</v>
      </c>
      <c r="AF838" s="104">
        <f>SUM(AD838,AE838)</f>
        <v>0</v>
      </c>
      <c r="AG838" s="103"/>
      <c r="AH838" s="103"/>
      <c r="AI838" s="103"/>
      <c r="AJ838" s="107"/>
      <c r="AK838" s="107"/>
      <c r="AL838" s="107"/>
      <c r="AM838" s="104">
        <f>AG838*'1. Standard_Cost'!B447+'Incremental_Cost Year 2021'!AH840*'1. Standard_Cost'!C447+'Incremental_Cost Year 2021'!AI840*'1. Standard_Cost'!D447+'Incremental_Cost Year 2021'!AJ840+'Incremental_Cost Year 2021'!AL840+AK838</f>
        <v>0</v>
      </c>
      <c r="AN838" s="104">
        <f>AM838*'1. Standard_Cost'!C451</f>
        <v>0</v>
      </c>
      <c r="AO838" s="107"/>
      <c r="AQ838" s="104">
        <f t="shared" ref="AQ838:AQ841" si="1597">L838+M838</f>
        <v>0</v>
      </c>
      <c r="AR838" s="104">
        <f t="shared" ref="AR838:AR841" si="1598">AF838</f>
        <v>0</v>
      </c>
      <c r="AS838" s="104">
        <f t="shared" ref="AS838:AS841" si="1599">AM838+AN838</f>
        <v>0</v>
      </c>
      <c r="AT838" s="104">
        <f>SUM(AQ838,AR838,AS838)</f>
        <v>0</v>
      </c>
      <c r="AU838" s="108">
        <f t="shared" si="1581"/>
        <v>0</v>
      </c>
      <c r="AV838" s="108"/>
      <c r="AW838" s="108"/>
      <c r="AX838" s="108"/>
      <c r="AY838" s="108"/>
      <c r="AZ838" s="108"/>
      <c r="BA838" s="109">
        <f t="shared" ref="BA838:BA841" si="1600">SUM(AU838:AZ838)-AT838</f>
        <v>0</v>
      </c>
    </row>
    <row r="839" spans="1:53" ht="14.1" customHeight="1" outlineLevel="2" x14ac:dyDescent="0.2">
      <c r="A839" s="68"/>
      <c r="B839" s="94"/>
      <c r="C839" s="95"/>
      <c r="D839" s="110"/>
      <c r="E839" s="110"/>
      <c r="F839" s="110"/>
      <c r="G839" s="111"/>
      <c r="H839" s="99" t="s">
        <v>50</v>
      </c>
      <c r="I839" s="100"/>
      <c r="J839" s="101"/>
      <c r="K839" s="101"/>
      <c r="L839" s="102" t="str">
        <f>IF(I839&lt;&gt;0,((VLOOKUP(I839,'1. Standard_Cost'!$B$4:$D$8,2)+VLOOKUP(I839,'1. Standard_Cost'!$B$4:$D$8,3))*J839*K839),"0")</f>
        <v>0</v>
      </c>
      <c r="M839" s="102">
        <f>L839*'1. Standard_Cost'!F427</f>
        <v>0</v>
      </c>
      <c r="N839" s="103"/>
      <c r="O839" s="103"/>
      <c r="P839" s="103"/>
      <c r="Q839" s="103"/>
      <c r="R839" s="104">
        <f>+N839*P839*'1. Standard_Cost'!$B$12</f>
        <v>0</v>
      </c>
      <c r="S839" s="104">
        <f>+N839*O839*P839*'1. Standard_Cost'!$C$12</f>
        <v>0</v>
      </c>
      <c r="T839" s="104">
        <f>+N839*P839*Q839*'1. Standard_Cost'!$D$12</f>
        <v>0</v>
      </c>
      <c r="U839" s="104">
        <f>+N839*O839*'1. Standard_Cost'!$E$12</f>
        <v>0</v>
      </c>
      <c r="V839" s="103"/>
      <c r="W839" s="103"/>
      <c r="X839" s="103"/>
      <c r="Y839" s="104">
        <f>+V839*((X839*'1. Standard_Cost'!$B$16)+(W839*X839*'1. Standard_Cost'!$C$16))</f>
        <v>0</v>
      </c>
      <c r="Z839" s="103"/>
      <c r="AA839" s="103"/>
      <c r="AB839" s="104">
        <f>+Z839*'1. Standard_Cost'!$B$20+AA839*'1. Standard_Cost'!$C$20</f>
        <v>0</v>
      </c>
      <c r="AC839" s="105"/>
      <c r="AD839" s="106"/>
      <c r="AE839" s="104">
        <f>SUM(AD839,AC839,AB839,Y839,U839,T839,S839,R839)*'1. Standard_Cost'!B451</f>
        <v>0</v>
      </c>
      <c r="AF839" s="104">
        <f t="shared" ref="AF839:AF841" si="1601">SUM(AD839,AE839)</f>
        <v>0</v>
      </c>
      <c r="AG839" s="103"/>
      <c r="AH839" s="103">
        <v>0</v>
      </c>
      <c r="AI839" s="103">
        <v>0</v>
      </c>
      <c r="AJ839" s="107"/>
      <c r="AK839" s="107"/>
      <c r="AL839" s="107"/>
      <c r="AM839" s="104">
        <f>AG839*'1. Standard_Cost'!B447+'Incremental_Cost Year 2021'!AH841*'1. Standard_Cost'!C447+'Incremental_Cost Year 2021'!AI841*'1. Standard_Cost'!D447+'Incremental_Cost Year 2021'!AJ841+'Incremental_Cost Year 2021'!AL841+AK839</f>
        <v>0</v>
      </c>
      <c r="AN839" s="104">
        <f>AM839*'1. Standard_Cost'!C451</f>
        <v>0</v>
      </c>
      <c r="AO839" s="107"/>
      <c r="AQ839" s="104">
        <f t="shared" si="1597"/>
        <v>0</v>
      </c>
      <c r="AR839" s="104">
        <f t="shared" si="1598"/>
        <v>0</v>
      </c>
      <c r="AS839" s="104">
        <f t="shared" si="1599"/>
        <v>0</v>
      </c>
      <c r="AT839" s="104">
        <f t="shared" ref="AT839:AT841" si="1602">SUM(AQ839,AR839,AS839)</f>
        <v>0</v>
      </c>
      <c r="AU839" s="108">
        <f t="shared" si="1581"/>
        <v>0</v>
      </c>
      <c r="AV839" s="108">
        <v>0</v>
      </c>
      <c r="AW839" s="108"/>
      <c r="AX839" s="108"/>
      <c r="AY839" s="108"/>
      <c r="AZ839" s="108"/>
      <c r="BA839" s="109">
        <f t="shared" si="1600"/>
        <v>0</v>
      </c>
    </row>
    <row r="840" spans="1:53" ht="14.1" customHeight="1" outlineLevel="2" x14ac:dyDescent="0.2">
      <c r="A840" s="68"/>
      <c r="B840" s="94"/>
      <c r="C840" s="95"/>
      <c r="D840" s="110"/>
      <c r="E840" s="110"/>
      <c r="F840" s="110"/>
      <c r="G840" s="111"/>
      <c r="H840" s="99" t="s">
        <v>51</v>
      </c>
      <c r="I840" s="100"/>
      <c r="J840" s="101"/>
      <c r="K840" s="101"/>
      <c r="L840" s="102" t="str">
        <f>IF(I840&lt;&gt;0,((VLOOKUP(I840,'1. Standard_Cost'!$B$4:$D$8,2)+VLOOKUP(I840,'1. Standard_Cost'!$B$4:$D$8,3))*J840*K840),"0")</f>
        <v>0</v>
      </c>
      <c r="M840" s="102">
        <f>L840*'1. Standard_Cost'!F427</f>
        <v>0</v>
      </c>
      <c r="N840" s="103"/>
      <c r="O840" s="103"/>
      <c r="P840" s="103"/>
      <c r="Q840" s="103"/>
      <c r="R840" s="104">
        <f>+N840*P840*'1. Standard_Cost'!$B$12</f>
        <v>0</v>
      </c>
      <c r="S840" s="104">
        <f>+N840*O840*P840*'1. Standard_Cost'!$C$12</f>
        <v>0</v>
      </c>
      <c r="T840" s="104">
        <f>+N840*P840*Q840*'1. Standard_Cost'!$D$12</f>
        <v>0</v>
      </c>
      <c r="U840" s="104">
        <f>+N840*O840*'1. Standard_Cost'!$E$12</f>
        <v>0</v>
      </c>
      <c r="V840" s="103"/>
      <c r="W840" s="103"/>
      <c r="X840" s="103"/>
      <c r="Y840" s="104">
        <f>+V840*((X840*'1. Standard_Cost'!$B$16)+(W840*X840*'1. Standard_Cost'!$C$16))</f>
        <v>0</v>
      </c>
      <c r="Z840" s="103"/>
      <c r="AA840" s="103"/>
      <c r="AB840" s="104">
        <f>+Z840*'1. Standard_Cost'!$B$20+AA840*'1. Standard_Cost'!$C$20</f>
        <v>0</v>
      </c>
      <c r="AC840" s="105"/>
      <c r="AD840" s="106"/>
      <c r="AE840" s="104">
        <f>SUM(AD840,AC840,AB840,Y840,U840,T840,S840,R840)*'1. Standard_Cost'!B451</f>
        <v>0</v>
      </c>
      <c r="AF840" s="104">
        <f t="shared" si="1601"/>
        <v>0</v>
      </c>
      <c r="AG840" s="103"/>
      <c r="AH840" s="103"/>
      <c r="AI840" s="103"/>
      <c r="AJ840" s="107"/>
      <c r="AK840" s="107"/>
      <c r="AL840" s="107"/>
      <c r="AM840" s="104">
        <f>AG840*'1. Standard_Cost'!B447+'Incremental_Cost Year 2021'!AH842*'1. Standard_Cost'!C447+'Incremental_Cost Year 2021'!AI842*'1. Standard_Cost'!D447+'Incremental_Cost Year 2021'!AJ842+'Incremental_Cost Year 2021'!AL842+AK840</f>
        <v>0</v>
      </c>
      <c r="AN840" s="104">
        <f>AM840*'1. Standard_Cost'!C451</f>
        <v>0</v>
      </c>
      <c r="AO840" s="107"/>
      <c r="AQ840" s="104">
        <f t="shared" si="1597"/>
        <v>0</v>
      </c>
      <c r="AR840" s="104">
        <f t="shared" si="1598"/>
        <v>0</v>
      </c>
      <c r="AS840" s="104">
        <f t="shared" si="1599"/>
        <v>0</v>
      </c>
      <c r="AT840" s="104">
        <f t="shared" si="1602"/>
        <v>0</v>
      </c>
      <c r="AU840" s="108">
        <f t="shared" si="1581"/>
        <v>0</v>
      </c>
      <c r="AV840" s="108"/>
      <c r="AW840" s="108"/>
      <c r="AX840" s="108"/>
      <c r="AY840" s="108"/>
      <c r="AZ840" s="108"/>
      <c r="BA840" s="109">
        <f t="shared" si="1600"/>
        <v>0</v>
      </c>
    </row>
    <row r="841" spans="1:53" ht="14.1" customHeight="1" outlineLevel="2" x14ac:dyDescent="0.2">
      <c r="A841" s="68"/>
      <c r="B841" s="94"/>
      <c r="C841" s="95"/>
      <c r="D841" s="110"/>
      <c r="E841" s="110"/>
      <c r="F841" s="110"/>
      <c r="G841" s="111"/>
      <c r="H841" s="112" t="s">
        <v>179</v>
      </c>
      <c r="I841" s="100"/>
      <c r="J841" s="101"/>
      <c r="K841" s="101"/>
      <c r="L841" s="102" t="str">
        <f>IF(I841&lt;&gt;0,((VLOOKUP(I841,'1. Standard_Cost'!$B$4:$D$8,2)+VLOOKUP(I841,'1. Standard_Cost'!$B$4:$D$8,3))*J841*K841),"0")</f>
        <v>0</v>
      </c>
      <c r="M841" s="102">
        <f>L841*'1. Standard_Cost'!F427</f>
        <v>0</v>
      </c>
      <c r="N841" s="103"/>
      <c r="O841" s="103"/>
      <c r="P841" s="103"/>
      <c r="Q841" s="103"/>
      <c r="R841" s="104">
        <f>+N841*P841*'1. Standard_Cost'!$B$12</f>
        <v>0</v>
      </c>
      <c r="S841" s="104">
        <f>+N841*O841*P841*'1. Standard_Cost'!$C$12</f>
        <v>0</v>
      </c>
      <c r="T841" s="104">
        <f>+N841*P841*Q841*'1. Standard_Cost'!$D$12</f>
        <v>0</v>
      </c>
      <c r="U841" s="104">
        <f>+N841*O841*'1. Standard_Cost'!$E$12</f>
        <v>0</v>
      </c>
      <c r="V841" s="103"/>
      <c r="W841" s="103"/>
      <c r="X841" s="103"/>
      <c r="Y841" s="104">
        <f>+V841*((X841*'1. Standard_Cost'!$B$16)+(W841*X841*'1. Standard_Cost'!$C$16))</f>
        <v>0</v>
      </c>
      <c r="Z841" s="103"/>
      <c r="AA841" s="103"/>
      <c r="AB841" s="104">
        <f>+Z841*'1. Standard_Cost'!$B$20+AA841*'1. Standard_Cost'!$C$20</f>
        <v>0</v>
      </c>
      <c r="AC841" s="105"/>
      <c r="AD841" s="106"/>
      <c r="AE841" s="104">
        <f>SUM(AD841,AC841,AB841,Y841,U841,T841,S841,R841)*'1. Standard_Cost'!B451</f>
        <v>0</v>
      </c>
      <c r="AF841" s="104">
        <f t="shared" si="1601"/>
        <v>0</v>
      </c>
      <c r="AG841" s="103"/>
      <c r="AH841" s="103"/>
      <c r="AI841" s="103"/>
      <c r="AJ841" s="107"/>
      <c r="AK841" s="107"/>
      <c r="AL841" s="107"/>
      <c r="AM841" s="104">
        <f>AG841*'1. Standard_Cost'!B447+'Incremental_Cost Year 2021'!AH843*'1. Standard_Cost'!C447+'Incremental_Cost Year 2021'!AI843*'1. Standard_Cost'!D447+'Incremental_Cost Year 2021'!AJ843+'Incremental_Cost Year 2021'!AL843+AK841</f>
        <v>0</v>
      </c>
      <c r="AN841" s="104">
        <f>AM841*'1. Standard_Cost'!C451</f>
        <v>0</v>
      </c>
      <c r="AO841" s="107"/>
      <c r="AQ841" s="104">
        <f t="shared" si="1597"/>
        <v>0</v>
      </c>
      <c r="AR841" s="104">
        <f t="shared" si="1598"/>
        <v>0</v>
      </c>
      <c r="AS841" s="104">
        <f t="shared" si="1599"/>
        <v>0</v>
      </c>
      <c r="AT841" s="104">
        <f t="shared" si="1602"/>
        <v>0</v>
      </c>
      <c r="AU841" s="108">
        <f t="shared" si="1581"/>
        <v>0</v>
      </c>
      <c r="AV841" s="108"/>
      <c r="AW841" s="108"/>
      <c r="AX841" s="108"/>
      <c r="AY841" s="108"/>
      <c r="AZ841" s="108"/>
      <c r="BA841" s="109">
        <f t="shared" si="1600"/>
        <v>0</v>
      </c>
    </row>
    <row r="842" spans="1:53" ht="24.6" customHeight="1" outlineLevel="1" x14ac:dyDescent="0.2">
      <c r="A842" s="68"/>
      <c r="B842" s="141"/>
      <c r="C842" s="95"/>
      <c r="D842" s="113" t="s">
        <v>48</v>
      </c>
      <c r="E842" s="113" t="s">
        <v>472</v>
      </c>
      <c r="F842" s="114" t="s">
        <v>154</v>
      </c>
      <c r="G842" s="115" t="s">
        <v>155</v>
      </c>
      <c r="H842" s="122" t="s">
        <v>473</v>
      </c>
      <c r="I842" s="117"/>
      <c r="J842" s="117"/>
      <c r="K842" s="117"/>
      <c r="L842" s="118">
        <f>SUM(L838:L841)</f>
        <v>0</v>
      </c>
      <c r="M842" s="118">
        <f>SUM(M838:M841)</f>
        <v>0</v>
      </c>
      <c r="N842" s="117"/>
      <c r="O842" s="117"/>
      <c r="P842" s="117"/>
      <c r="Q842" s="117"/>
      <c r="R842" s="119">
        <f>SUM(R838:R841)</f>
        <v>0</v>
      </c>
      <c r="S842" s="119">
        <f>SUM(S838:S841)</f>
        <v>0</v>
      </c>
      <c r="T842" s="119">
        <f>SUM(T838:T841)</f>
        <v>0</v>
      </c>
      <c r="U842" s="119">
        <f>SUM(U838:U841)</f>
        <v>0</v>
      </c>
      <c r="V842" s="117"/>
      <c r="W842" s="117"/>
      <c r="X842" s="117"/>
      <c r="Y842" s="118">
        <f>SUM(Y838:Y841)</f>
        <v>0</v>
      </c>
      <c r="Z842" s="117"/>
      <c r="AA842" s="117"/>
      <c r="AB842" s="118">
        <f t="shared" ref="AB842:AF842" si="1603">SUM(AB838:AB841)</f>
        <v>0</v>
      </c>
      <c r="AC842" s="118">
        <f t="shared" si="1603"/>
        <v>0</v>
      </c>
      <c r="AD842" s="118">
        <f t="shared" si="1603"/>
        <v>0</v>
      </c>
      <c r="AE842" s="118">
        <f t="shared" si="1603"/>
        <v>0</v>
      </c>
      <c r="AF842" s="118">
        <f t="shared" si="1603"/>
        <v>0</v>
      </c>
      <c r="AG842" s="117"/>
      <c r="AH842" s="117"/>
      <c r="AI842" s="117"/>
      <c r="AJ842" s="119">
        <f>SUM(AJ838:AJ841)</f>
        <v>0</v>
      </c>
      <c r="AK842" s="119">
        <f t="shared" ref="AK842:AN842" si="1604">SUM(AK838:AK841)</f>
        <v>0</v>
      </c>
      <c r="AL842" s="119">
        <f t="shared" si="1604"/>
        <v>0</v>
      </c>
      <c r="AM842" s="119">
        <f t="shared" si="1604"/>
        <v>0</v>
      </c>
      <c r="AN842" s="119">
        <f t="shared" si="1604"/>
        <v>0</v>
      </c>
      <c r="AO842" s="116"/>
      <c r="AP842" s="120"/>
      <c r="AQ842" s="121">
        <f t="shared" ref="AQ842:BA842" si="1605">SUM(AQ838:AQ841)</f>
        <v>0</v>
      </c>
      <c r="AR842" s="121">
        <f t="shared" si="1605"/>
        <v>0</v>
      </c>
      <c r="AS842" s="121">
        <f t="shared" si="1605"/>
        <v>0</v>
      </c>
      <c r="AT842" s="121">
        <f t="shared" si="1605"/>
        <v>0</v>
      </c>
      <c r="AU842" s="121">
        <f t="shared" si="1605"/>
        <v>0</v>
      </c>
      <c r="AV842" s="121">
        <f t="shared" si="1605"/>
        <v>0</v>
      </c>
      <c r="AW842" s="121">
        <f t="shared" si="1605"/>
        <v>0</v>
      </c>
      <c r="AX842" s="121">
        <f t="shared" si="1605"/>
        <v>0</v>
      </c>
      <c r="AY842" s="121">
        <f t="shared" si="1605"/>
        <v>0</v>
      </c>
      <c r="AZ842" s="121">
        <f t="shared" si="1605"/>
        <v>0</v>
      </c>
      <c r="BA842" s="121">
        <f t="shared" si="1605"/>
        <v>0</v>
      </c>
    </row>
    <row r="843" spans="1:53" ht="14.1" customHeight="1" outlineLevel="2" x14ac:dyDescent="0.2">
      <c r="A843" s="68"/>
      <c r="B843" s="94"/>
      <c r="C843" s="95"/>
      <c r="D843" s="96"/>
      <c r="E843" s="96"/>
      <c r="F843" s="97"/>
      <c r="G843" s="98"/>
      <c r="H843" s="99" t="s">
        <v>49</v>
      </c>
      <c r="I843" s="100"/>
      <c r="J843" s="101"/>
      <c r="K843" s="101"/>
      <c r="L843" s="102" t="str">
        <f>IF(I843&lt;&gt;0,((VLOOKUP(I843,'1. Standard_Cost'!$B$4:$D$8,2)+VLOOKUP(I843,'1. Standard_Cost'!$B$4:$D$8,3))*J843*K843),"0")</f>
        <v>0</v>
      </c>
      <c r="M843" s="102">
        <f>L843*'1. Standard_Cost'!F432</f>
        <v>0</v>
      </c>
      <c r="N843" s="103"/>
      <c r="O843" s="103"/>
      <c r="P843" s="103"/>
      <c r="Q843" s="103"/>
      <c r="R843" s="104">
        <f>+N843*P843*'1. Standard_Cost'!$B$12</f>
        <v>0</v>
      </c>
      <c r="S843" s="104">
        <f>+N843*O843*P843*'1. Standard_Cost'!$C$12</f>
        <v>0</v>
      </c>
      <c r="T843" s="104">
        <f>+N843*P843*Q843*'1. Standard_Cost'!$D$12</f>
        <v>0</v>
      </c>
      <c r="U843" s="104">
        <f>+N843*O843*'1. Standard_Cost'!$E$12</f>
        <v>0</v>
      </c>
      <c r="V843" s="103"/>
      <c r="W843" s="103"/>
      <c r="X843" s="103"/>
      <c r="Y843" s="104">
        <f>+V843*((X843*'1. Standard_Cost'!$B$16)+(W843*X843*'1. Standard_Cost'!$C$16))</f>
        <v>0</v>
      </c>
      <c r="Z843" s="103"/>
      <c r="AA843" s="103"/>
      <c r="AB843" s="104">
        <f>+Z843*'1. Standard_Cost'!$B$20+AA843*'1. Standard_Cost'!$C$20</f>
        <v>0</v>
      </c>
      <c r="AC843" s="105"/>
      <c r="AD843" s="106"/>
      <c r="AE843" s="104">
        <f>SUM(AD843,AC843,AB843,Y843,U843,T843,S843,R843)*'1. Standard_Cost'!B456</f>
        <v>0</v>
      </c>
      <c r="AF843" s="104">
        <f>SUM(AD843,AE843)</f>
        <v>0</v>
      </c>
      <c r="AG843" s="103"/>
      <c r="AH843" s="103"/>
      <c r="AI843" s="103"/>
      <c r="AJ843" s="107"/>
      <c r="AK843" s="107"/>
      <c r="AL843" s="107"/>
      <c r="AM843" s="104">
        <f>AG843*'1. Standard_Cost'!B452+'Incremental_Cost Year 2021'!AH845*'1. Standard_Cost'!C452+'Incremental_Cost Year 2021'!AI845*'1. Standard_Cost'!D452+'Incremental_Cost Year 2021'!AJ845+'Incremental_Cost Year 2021'!AL845+AK843</f>
        <v>0</v>
      </c>
      <c r="AN843" s="104">
        <f>AM843*'1. Standard_Cost'!C456</f>
        <v>0</v>
      </c>
      <c r="AO843" s="107"/>
      <c r="AQ843" s="104">
        <f t="shared" ref="AQ843:AQ846" si="1606">L843+M843</f>
        <v>0</v>
      </c>
      <c r="AR843" s="104">
        <f t="shared" ref="AR843:AR846" si="1607">AF843</f>
        <v>0</v>
      </c>
      <c r="AS843" s="104">
        <f t="shared" ref="AS843:AS846" si="1608">AM843+AN843</f>
        <v>0</v>
      </c>
      <c r="AT843" s="104">
        <f>SUM(AQ843,AR843,AS843)</f>
        <v>0</v>
      </c>
      <c r="AU843" s="108">
        <f t="shared" si="1581"/>
        <v>0</v>
      </c>
      <c r="AV843" s="108"/>
      <c r="AW843" s="108"/>
      <c r="AX843" s="108"/>
      <c r="AY843" s="108"/>
      <c r="AZ843" s="108"/>
      <c r="BA843" s="109">
        <f t="shared" ref="BA843:BA846" si="1609">SUM(AU843:AZ843)-AT843</f>
        <v>0</v>
      </c>
    </row>
    <row r="844" spans="1:53" ht="14.1" customHeight="1" outlineLevel="2" x14ac:dyDescent="0.2">
      <c r="A844" s="68"/>
      <c r="B844" s="94"/>
      <c r="C844" s="95"/>
      <c r="D844" s="110"/>
      <c r="E844" s="110"/>
      <c r="F844" s="110"/>
      <c r="G844" s="111"/>
      <c r="H844" s="99" t="s">
        <v>50</v>
      </c>
      <c r="I844" s="100"/>
      <c r="J844" s="101"/>
      <c r="K844" s="101"/>
      <c r="L844" s="102" t="str">
        <f>IF(I844&lt;&gt;0,((VLOOKUP(I844,'1. Standard_Cost'!$B$4:$D$8,2)+VLOOKUP(I844,'1. Standard_Cost'!$B$4:$D$8,3))*J844*K844),"0")</f>
        <v>0</v>
      </c>
      <c r="M844" s="102">
        <f>L844*'1. Standard_Cost'!F432</f>
        <v>0</v>
      </c>
      <c r="N844" s="103"/>
      <c r="O844" s="103"/>
      <c r="P844" s="103"/>
      <c r="Q844" s="103"/>
      <c r="R844" s="104">
        <f>+N844*P844*'1. Standard_Cost'!$B$12</f>
        <v>0</v>
      </c>
      <c r="S844" s="104">
        <f>+N844*O844*P844*'1. Standard_Cost'!$C$12</f>
        <v>0</v>
      </c>
      <c r="T844" s="104">
        <f>+N844*P844*Q844*'1. Standard_Cost'!$D$12</f>
        <v>0</v>
      </c>
      <c r="U844" s="104">
        <f>+N844*O844*'1. Standard_Cost'!$E$12</f>
        <v>0</v>
      </c>
      <c r="V844" s="103"/>
      <c r="W844" s="103"/>
      <c r="X844" s="103"/>
      <c r="Y844" s="104">
        <f>+V844*((X844*'1. Standard_Cost'!$B$16)+(W844*X844*'1. Standard_Cost'!$C$16))</f>
        <v>0</v>
      </c>
      <c r="Z844" s="103"/>
      <c r="AA844" s="103"/>
      <c r="AB844" s="104">
        <f>+Z844*'1. Standard_Cost'!$B$20+AA844*'1. Standard_Cost'!$C$20</f>
        <v>0</v>
      </c>
      <c r="AC844" s="105"/>
      <c r="AD844" s="106"/>
      <c r="AE844" s="104">
        <f>SUM(AD844,AC844,AB844,Y844,U844,T844,S844,R844)*'1. Standard_Cost'!B456</f>
        <v>0</v>
      </c>
      <c r="AF844" s="104">
        <f t="shared" ref="AF844:AF846" si="1610">SUM(AD844,AE844)</f>
        <v>0</v>
      </c>
      <c r="AG844" s="103"/>
      <c r="AH844" s="103">
        <v>0</v>
      </c>
      <c r="AI844" s="103">
        <v>0</v>
      </c>
      <c r="AJ844" s="107"/>
      <c r="AK844" s="107"/>
      <c r="AL844" s="107"/>
      <c r="AM844" s="104">
        <f>AG844*'1. Standard_Cost'!B452+'Incremental_Cost Year 2021'!AH846*'1. Standard_Cost'!C452+'Incremental_Cost Year 2021'!AI846*'1. Standard_Cost'!D452+'Incremental_Cost Year 2021'!AJ846+'Incremental_Cost Year 2021'!AL846+AK844</f>
        <v>0</v>
      </c>
      <c r="AN844" s="104">
        <f>AM844*'1. Standard_Cost'!C456</f>
        <v>0</v>
      </c>
      <c r="AO844" s="107"/>
      <c r="AQ844" s="104">
        <f t="shared" si="1606"/>
        <v>0</v>
      </c>
      <c r="AR844" s="104">
        <f t="shared" si="1607"/>
        <v>0</v>
      </c>
      <c r="AS844" s="104">
        <f t="shared" si="1608"/>
        <v>0</v>
      </c>
      <c r="AT844" s="104">
        <f t="shared" ref="AT844:AT846" si="1611">SUM(AQ844,AR844,AS844)</f>
        <v>0</v>
      </c>
      <c r="AU844" s="108">
        <f t="shared" si="1581"/>
        <v>0</v>
      </c>
      <c r="AV844" s="108">
        <v>0</v>
      </c>
      <c r="AW844" s="108"/>
      <c r="AX844" s="108"/>
      <c r="AY844" s="108"/>
      <c r="AZ844" s="108"/>
      <c r="BA844" s="109">
        <f t="shared" si="1609"/>
        <v>0</v>
      </c>
    </row>
    <row r="845" spans="1:53" ht="14.1" customHeight="1" outlineLevel="2" x14ac:dyDescent="0.2">
      <c r="A845" s="68"/>
      <c r="B845" s="94"/>
      <c r="C845" s="95"/>
      <c r="D845" s="110"/>
      <c r="E845" s="110"/>
      <c r="F845" s="110"/>
      <c r="G845" s="111"/>
      <c r="H845" s="99" t="s">
        <v>51</v>
      </c>
      <c r="I845" s="100"/>
      <c r="J845" s="101"/>
      <c r="K845" s="101"/>
      <c r="L845" s="102" t="str">
        <f>IF(I845&lt;&gt;0,((VLOOKUP(I845,'1. Standard_Cost'!$B$4:$D$8,2)+VLOOKUP(I845,'1. Standard_Cost'!$B$4:$D$8,3))*J845*K845),"0")</f>
        <v>0</v>
      </c>
      <c r="M845" s="102">
        <f>L845*'1. Standard_Cost'!F432</f>
        <v>0</v>
      </c>
      <c r="N845" s="103"/>
      <c r="O845" s="103"/>
      <c r="P845" s="103"/>
      <c r="Q845" s="103"/>
      <c r="R845" s="104">
        <f>+N845*P845*'1. Standard_Cost'!$B$12</f>
        <v>0</v>
      </c>
      <c r="S845" s="104">
        <f>+N845*O845*P845*'1. Standard_Cost'!$C$12</f>
        <v>0</v>
      </c>
      <c r="T845" s="104">
        <f>+N845*P845*Q845*'1. Standard_Cost'!$D$12</f>
        <v>0</v>
      </c>
      <c r="U845" s="104">
        <f>+N845*O845*'1. Standard_Cost'!$E$12</f>
        <v>0</v>
      </c>
      <c r="V845" s="103"/>
      <c r="W845" s="103"/>
      <c r="X845" s="103"/>
      <c r="Y845" s="104">
        <f>+V845*((X845*'1. Standard_Cost'!$B$16)+(W845*X845*'1. Standard_Cost'!$C$16))</f>
        <v>0</v>
      </c>
      <c r="Z845" s="103"/>
      <c r="AA845" s="103"/>
      <c r="AB845" s="104">
        <f>+Z845*'1. Standard_Cost'!$B$20+AA845*'1. Standard_Cost'!$C$20</f>
        <v>0</v>
      </c>
      <c r="AC845" s="105"/>
      <c r="AD845" s="106"/>
      <c r="AE845" s="104">
        <f>SUM(AD845,AC845,AB845,Y845,U845,T845,S845,R845)*'1. Standard_Cost'!B456</f>
        <v>0</v>
      </c>
      <c r="AF845" s="104">
        <f t="shared" si="1610"/>
        <v>0</v>
      </c>
      <c r="AG845" s="103"/>
      <c r="AH845" s="103"/>
      <c r="AI845" s="103"/>
      <c r="AJ845" s="107"/>
      <c r="AK845" s="107"/>
      <c r="AL845" s="107"/>
      <c r="AM845" s="104">
        <f>AG845*'1. Standard_Cost'!B452+'Incremental_Cost Year 2021'!AH847*'1. Standard_Cost'!C452+'Incremental_Cost Year 2021'!AI847*'1. Standard_Cost'!D452+'Incremental_Cost Year 2021'!AJ847+'Incremental_Cost Year 2021'!AL847+AK845</f>
        <v>0</v>
      </c>
      <c r="AN845" s="104">
        <f>AM845*'1. Standard_Cost'!C456</f>
        <v>0</v>
      </c>
      <c r="AO845" s="107"/>
      <c r="AQ845" s="104">
        <f t="shared" si="1606"/>
        <v>0</v>
      </c>
      <c r="AR845" s="104">
        <f t="shared" si="1607"/>
        <v>0</v>
      </c>
      <c r="AS845" s="104">
        <f t="shared" si="1608"/>
        <v>0</v>
      </c>
      <c r="AT845" s="104">
        <f t="shared" si="1611"/>
        <v>0</v>
      </c>
      <c r="AU845" s="108">
        <f t="shared" si="1581"/>
        <v>0</v>
      </c>
      <c r="AV845" s="108"/>
      <c r="AW845" s="108"/>
      <c r="AX845" s="108"/>
      <c r="AY845" s="108"/>
      <c r="AZ845" s="108"/>
      <c r="BA845" s="109">
        <f t="shared" si="1609"/>
        <v>0</v>
      </c>
    </row>
    <row r="846" spans="1:53" ht="14.1" customHeight="1" outlineLevel="2" x14ac:dyDescent="0.2">
      <c r="A846" s="68"/>
      <c r="B846" s="94"/>
      <c r="C846" s="95"/>
      <c r="D846" s="110"/>
      <c r="E846" s="110"/>
      <c r="F846" s="110"/>
      <c r="G846" s="111"/>
      <c r="H846" s="112" t="s">
        <v>179</v>
      </c>
      <c r="I846" s="100"/>
      <c r="J846" s="101"/>
      <c r="K846" s="101"/>
      <c r="L846" s="102" t="str">
        <f>IF(I846&lt;&gt;0,((VLOOKUP(I846,'1. Standard_Cost'!$B$4:$D$8,2)+VLOOKUP(I846,'1. Standard_Cost'!$B$4:$D$8,3))*J846*K846),"0")</f>
        <v>0</v>
      </c>
      <c r="M846" s="102">
        <f>L846*'1. Standard_Cost'!F432</f>
        <v>0</v>
      </c>
      <c r="N846" s="103"/>
      <c r="O846" s="103"/>
      <c r="P846" s="103"/>
      <c r="Q846" s="103"/>
      <c r="R846" s="104">
        <f>+N846*P846*'1. Standard_Cost'!$B$12</f>
        <v>0</v>
      </c>
      <c r="S846" s="104">
        <f>+N846*O846*P846*'1. Standard_Cost'!$C$12</f>
        <v>0</v>
      </c>
      <c r="T846" s="104">
        <f>+N846*P846*Q846*'1. Standard_Cost'!$D$12</f>
        <v>0</v>
      </c>
      <c r="U846" s="104">
        <f>+N846*O846*'1. Standard_Cost'!$E$12</f>
        <v>0</v>
      </c>
      <c r="V846" s="103"/>
      <c r="W846" s="103"/>
      <c r="X846" s="103"/>
      <c r="Y846" s="104">
        <f>+V846*((X846*'1. Standard_Cost'!$B$16)+(W846*X846*'1. Standard_Cost'!$C$16))</f>
        <v>0</v>
      </c>
      <c r="Z846" s="103"/>
      <c r="AA846" s="103"/>
      <c r="AB846" s="104">
        <f>+Z846*'1. Standard_Cost'!$B$20+AA846*'1. Standard_Cost'!$C$20</f>
        <v>0</v>
      </c>
      <c r="AC846" s="105"/>
      <c r="AD846" s="106"/>
      <c r="AE846" s="104">
        <f>SUM(AD846,AC846,AB846,Y846,U846,T846,S846,R846)*'1. Standard_Cost'!B456</f>
        <v>0</v>
      </c>
      <c r="AF846" s="104">
        <f t="shared" si="1610"/>
        <v>0</v>
      </c>
      <c r="AG846" s="103"/>
      <c r="AH846" s="103"/>
      <c r="AI846" s="103"/>
      <c r="AJ846" s="107"/>
      <c r="AK846" s="107"/>
      <c r="AL846" s="107"/>
      <c r="AM846" s="104">
        <f>AG846*'1. Standard_Cost'!B452+'Incremental_Cost Year 2021'!AH848*'1. Standard_Cost'!C452+'Incremental_Cost Year 2021'!AI848*'1. Standard_Cost'!D452+'Incremental_Cost Year 2021'!AJ848+'Incremental_Cost Year 2021'!AL848+AK846</f>
        <v>0</v>
      </c>
      <c r="AN846" s="104">
        <f>AM846*'1. Standard_Cost'!C456</f>
        <v>0</v>
      </c>
      <c r="AO846" s="107"/>
      <c r="AQ846" s="104">
        <f t="shared" si="1606"/>
        <v>0</v>
      </c>
      <c r="AR846" s="104">
        <f t="shared" si="1607"/>
        <v>0</v>
      </c>
      <c r="AS846" s="104">
        <f t="shared" si="1608"/>
        <v>0</v>
      </c>
      <c r="AT846" s="104">
        <f t="shared" si="1611"/>
        <v>0</v>
      </c>
      <c r="AU846" s="108">
        <f t="shared" si="1581"/>
        <v>0</v>
      </c>
      <c r="AV846" s="108"/>
      <c r="AW846" s="108"/>
      <c r="AX846" s="108"/>
      <c r="AY846" s="108"/>
      <c r="AZ846" s="108"/>
      <c r="BA846" s="109">
        <f t="shared" si="1609"/>
        <v>0</v>
      </c>
    </row>
    <row r="847" spans="1:53" ht="24.6" customHeight="1" outlineLevel="1" x14ac:dyDescent="0.2">
      <c r="A847" s="68"/>
      <c r="B847" s="141"/>
      <c r="C847" s="95"/>
      <c r="D847" s="113" t="s">
        <v>48</v>
      </c>
      <c r="E847" s="113" t="s">
        <v>474</v>
      </c>
      <c r="F847" s="114" t="s">
        <v>154</v>
      </c>
      <c r="G847" s="115" t="s">
        <v>155</v>
      </c>
      <c r="H847" s="122" t="s">
        <v>475</v>
      </c>
      <c r="I847" s="117"/>
      <c r="J847" s="117"/>
      <c r="K847" s="117"/>
      <c r="L847" s="118">
        <f>SUM(L843:L846)</f>
        <v>0</v>
      </c>
      <c r="M847" s="118">
        <f>SUM(M843:M846)</f>
        <v>0</v>
      </c>
      <c r="N847" s="117"/>
      <c r="O847" s="117"/>
      <c r="P847" s="117"/>
      <c r="Q847" s="117"/>
      <c r="R847" s="119">
        <f>SUM(R843:R846)</f>
        <v>0</v>
      </c>
      <c r="S847" s="119">
        <f>SUM(S843:S846)</f>
        <v>0</v>
      </c>
      <c r="T847" s="119">
        <f>SUM(T843:T846)</f>
        <v>0</v>
      </c>
      <c r="U847" s="119">
        <f>SUM(U843:U846)</f>
        <v>0</v>
      </c>
      <c r="V847" s="117"/>
      <c r="W847" s="117"/>
      <c r="X847" s="117"/>
      <c r="Y847" s="118">
        <f>SUM(Y843:Y846)</f>
        <v>0</v>
      </c>
      <c r="Z847" s="117"/>
      <c r="AA847" s="117"/>
      <c r="AB847" s="118">
        <f t="shared" ref="AB847:AF847" si="1612">SUM(AB843:AB846)</f>
        <v>0</v>
      </c>
      <c r="AC847" s="118">
        <f t="shared" si="1612"/>
        <v>0</v>
      </c>
      <c r="AD847" s="118">
        <f t="shared" si="1612"/>
        <v>0</v>
      </c>
      <c r="AE847" s="118">
        <f t="shared" si="1612"/>
        <v>0</v>
      </c>
      <c r="AF847" s="118">
        <f t="shared" si="1612"/>
        <v>0</v>
      </c>
      <c r="AG847" s="117"/>
      <c r="AH847" s="117"/>
      <c r="AI847" s="117"/>
      <c r="AJ847" s="119">
        <f>SUM(AJ843:AJ846)</f>
        <v>0</v>
      </c>
      <c r="AK847" s="119">
        <f t="shared" ref="AK847:AN847" si="1613">SUM(AK843:AK846)</f>
        <v>0</v>
      </c>
      <c r="AL847" s="119">
        <f t="shared" si="1613"/>
        <v>0</v>
      </c>
      <c r="AM847" s="119">
        <f t="shared" si="1613"/>
        <v>0</v>
      </c>
      <c r="AN847" s="119">
        <f t="shared" si="1613"/>
        <v>0</v>
      </c>
      <c r="AO847" s="116"/>
      <c r="AP847" s="120"/>
      <c r="AQ847" s="121">
        <f t="shared" ref="AQ847:BA847" si="1614">SUM(AQ843:AQ846)</f>
        <v>0</v>
      </c>
      <c r="AR847" s="121">
        <f t="shared" si="1614"/>
        <v>0</v>
      </c>
      <c r="AS847" s="121">
        <f t="shared" si="1614"/>
        <v>0</v>
      </c>
      <c r="AT847" s="121">
        <f t="shared" si="1614"/>
        <v>0</v>
      </c>
      <c r="AU847" s="121">
        <f t="shared" si="1614"/>
        <v>0</v>
      </c>
      <c r="AV847" s="121">
        <f t="shared" si="1614"/>
        <v>0</v>
      </c>
      <c r="AW847" s="121">
        <f t="shared" si="1614"/>
        <v>0</v>
      </c>
      <c r="AX847" s="121">
        <f t="shared" si="1614"/>
        <v>0</v>
      </c>
      <c r="AY847" s="121">
        <f t="shared" si="1614"/>
        <v>0</v>
      </c>
      <c r="AZ847" s="121">
        <f t="shared" si="1614"/>
        <v>0</v>
      </c>
      <c r="BA847" s="121">
        <f t="shared" si="1614"/>
        <v>0</v>
      </c>
    </row>
    <row r="848" spans="1:53" ht="14.1" customHeight="1" outlineLevel="2" x14ac:dyDescent="0.2">
      <c r="A848" s="68"/>
      <c r="B848" s="94"/>
      <c r="C848" s="250"/>
      <c r="D848" s="96"/>
      <c r="E848" s="96"/>
      <c r="F848" s="97"/>
      <c r="G848" s="98"/>
      <c r="H848" s="99" t="s">
        <v>49</v>
      </c>
      <c r="I848" s="100"/>
      <c r="J848" s="101"/>
      <c r="K848" s="101"/>
      <c r="L848" s="102" t="str">
        <f>IF(I848&lt;&gt;0,((VLOOKUP(I848,'1. Standard_Cost'!$B$4:$D$8,2)+VLOOKUP(I848,'1. Standard_Cost'!$B$4:$D$8,3))*J848*K848),"0")</f>
        <v>0</v>
      </c>
      <c r="M848" s="102">
        <f>L848*'1. Standard_Cost'!F447</f>
        <v>0</v>
      </c>
      <c r="N848" s="103"/>
      <c r="O848" s="103"/>
      <c r="P848" s="103"/>
      <c r="Q848" s="103"/>
      <c r="R848" s="104">
        <f>+N848*P848*'1. Standard_Cost'!$B$12</f>
        <v>0</v>
      </c>
      <c r="S848" s="104">
        <f>+N848*O848*P848*'1. Standard_Cost'!$C$12</f>
        <v>0</v>
      </c>
      <c r="T848" s="104">
        <f>+N848*P848*Q848*'1. Standard_Cost'!$D$12</f>
        <v>0</v>
      </c>
      <c r="U848" s="104">
        <f>+N848*O848*'1. Standard_Cost'!$E$12</f>
        <v>0</v>
      </c>
      <c r="V848" s="103"/>
      <c r="W848" s="103"/>
      <c r="X848" s="103"/>
      <c r="Y848" s="104">
        <f>+V848*((X848*'1. Standard_Cost'!$B$16)+(W848*X848*'1. Standard_Cost'!$C$16))</f>
        <v>0</v>
      </c>
      <c r="Z848" s="103"/>
      <c r="AA848" s="103"/>
      <c r="AB848" s="104">
        <f>+Z848*'1. Standard_Cost'!$B$20+AA848*'1. Standard_Cost'!$C$20</f>
        <v>0</v>
      </c>
      <c r="AC848" s="105"/>
      <c r="AD848" s="106"/>
      <c r="AE848" s="104">
        <f>SUM(AD848,AC848,AB848,Y848,U848,T848,S848,R848)*'1. Standard_Cost'!B471</f>
        <v>0</v>
      </c>
      <c r="AF848" s="104">
        <f>SUM(AD848,AE848)</f>
        <v>0</v>
      </c>
      <c r="AG848" s="103"/>
      <c r="AH848" s="103"/>
      <c r="AI848" s="103"/>
      <c r="AJ848" s="107"/>
      <c r="AK848" s="107"/>
      <c r="AL848" s="107"/>
      <c r="AM848" s="104">
        <f>AG848*'1. Standard_Cost'!B467+'Incremental_Cost Year 2021'!AH850*'1. Standard_Cost'!C467+'Incremental_Cost Year 2021'!AI850*'1. Standard_Cost'!D467+'Incremental_Cost Year 2021'!AJ850+'Incremental_Cost Year 2021'!AL850+AK848</f>
        <v>0</v>
      </c>
      <c r="AN848" s="104">
        <f>AM848*'1. Standard_Cost'!C471</f>
        <v>0</v>
      </c>
      <c r="AO848" s="107"/>
      <c r="AQ848" s="104">
        <f t="shared" ref="AQ848:AQ851" si="1615">L848+M848</f>
        <v>0</v>
      </c>
      <c r="AR848" s="104">
        <f t="shared" ref="AR848:AR851" si="1616">AF848</f>
        <v>0</v>
      </c>
      <c r="AS848" s="104">
        <f t="shared" ref="AS848:AS851" si="1617">AM848+AN848</f>
        <v>0</v>
      </c>
      <c r="AT848" s="104">
        <f>SUM(AQ848,AR848,AS848)</f>
        <v>0</v>
      </c>
      <c r="AU848" s="108">
        <f t="shared" si="1581"/>
        <v>0</v>
      </c>
      <c r="AV848" s="108"/>
      <c r="AW848" s="108"/>
      <c r="AX848" s="108"/>
      <c r="AY848" s="108"/>
      <c r="AZ848" s="108"/>
      <c r="BA848" s="109">
        <f t="shared" ref="BA848:BA851" si="1618">SUM(AU848:AZ848)-AT848</f>
        <v>0</v>
      </c>
    </row>
    <row r="849" spans="1:53" ht="14.1" customHeight="1" outlineLevel="2" x14ac:dyDescent="0.2">
      <c r="A849" s="68"/>
      <c r="B849" s="94"/>
      <c r="C849" s="251"/>
      <c r="D849" s="110"/>
      <c r="E849" s="110"/>
      <c r="F849" s="110"/>
      <c r="G849" s="111"/>
      <c r="H849" s="99" t="s">
        <v>50</v>
      </c>
      <c r="I849" s="100"/>
      <c r="J849" s="101"/>
      <c r="K849" s="101"/>
      <c r="L849" s="102" t="str">
        <f>IF(I849&lt;&gt;0,((VLOOKUP(I849,'1. Standard_Cost'!$B$4:$D$8,2)+VLOOKUP(I849,'1. Standard_Cost'!$B$4:$D$8,3))*J849*K849),"0")</f>
        <v>0</v>
      </c>
      <c r="M849" s="102">
        <f>L849*'1. Standard_Cost'!F447</f>
        <v>0</v>
      </c>
      <c r="N849" s="103"/>
      <c r="O849" s="103"/>
      <c r="P849" s="103"/>
      <c r="Q849" s="103"/>
      <c r="R849" s="104">
        <f>+N849*P849*'1. Standard_Cost'!$B$12</f>
        <v>0</v>
      </c>
      <c r="S849" s="104">
        <f>+N849*O849*P849*'1. Standard_Cost'!$C$12</f>
        <v>0</v>
      </c>
      <c r="T849" s="104">
        <f>+N849*P849*Q849*'1. Standard_Cost'!$D$12</f>
        <v>0</v>
      </c>
      <c r="U849" s="104">
        <f>+N849*O849*'1. Standard_Cost'!$E$12</f>
        <v>0</v>
      </c>
      <c r="V849" s="103"/>
      <c r="W849" s="103"/>
      <c r="X849" s="103"/>
      <c r="Y849" s="104">
        <f>+V849*((X849*'1. Standard_Cost'!$B$16)+(W849*X849*'1. Standard_Cost'!$C$16))</f>
        <v>0</v>
      </c>
      <c r="Z849" s="103"/>
      <c r="AA849" s="103"/>
      <c r="AB849" s="104">
        <f>+Z849*'1. Standard_Cost'!$B$20+AA849*'1. Standard_Cost'!$C$20</f>
        <v>0</v>
      </c>
      <c r="AC849" s="105"/>
      <c r="AD849" s="106"/>
      <c r="AE849" s="104">
        <f>SUM(AD849,AC849,AB849,Y849,U849,T849,S849,R849)*'1. Standard_Cost'!B471</f>
        <v>0</v>
      </c>
      <c r="AF849" s="104">
        <f t="shared" ref="AF849:AF851" si="1619">SUM(AD849,AE849)</f>
        <v>0</v>
      </c>
      <c r="AG849" s="103"/>
      <c r="AH849" s="103">
        <v>0</v>
      </c>
      <c r="AI849" s="103">
        <v>0</v>
      </c>
      <c r="AJ849" s="107"/>
      <c r="AK849" s="107"/>
      <c r="AL849" s="107"/>
      <c r="AM849" s="104">
        <f>AG849*'1. Standard_Cost'!B467+'Incremental_Cost Year 2021'!AH851*'1. Standard_Cost'!C467+'Incremental_Cost Year 2021'!AI851*'1. Standard_Cost'!D467+'Incremental_Cost Year 2021'!AJ851+'Incremental_Cost Year 2021'!AL851+AK849</f>
        <v>0</v>
      </c>
      <c r="AN849" s="104">
        <f>AM849*'1. Standard_Cost'!C471</f>
        <v>0</v>
      </c>
      <c r="AO849" s="107"/>
      <c r="AQ849" s="104">
        <f t="shared" si="1615"/>
        <v>0</v>
      </c>
      <c r="AR849" s="104">
        <f t="shared" si="1616"/>
        <v>0</v>
      </c>
      <c r="AS849" s="104">
        <f t="shared" si="1617"/>
        <v>0</v>
      </c>
      <c r="AT849" s="104">
        <f t="shared" ref="AT849:AT851" si="1620">SUM(AQ849,AR849,AS849)</f>
        <v>0</v>
      </c>
      <c r="AU849" s="108">
        <f t="shared" si="1581"/>
        <v>0</v>
      </c>
      <c r="AV849" s="108">
        <v>0</v>
      </c>
      <c r="AW849" s="108"/>
      <c r="AX849" s="108"/>
      <c r="AY849" s="108"/>
      <c r="AZ849" s="108"/>
      <c r="BA849" s="109">
        <f t="shared" si="1618"/>
        <v>0</v>
      </c>
    </row>
    <row r="850" spans="1:53" ht="14.1" customHeight="1" outlineLevel="2" x14ac:dyDescent="0.2">
      <c r="A850" s="68"/>
      <c r="B850" s="94"/>
      <c r="C850" s="251"/>
      <c r="D850" s="110"/>
      <c r="E850" s="110"/>
      <c r="F850" s="110"/>
      <c r="G850" s="111"/>
      <c r="H850" s="99" t="s">
        <v>51</v>
      </c>
      <c r="I850" s="100"/>
      <c r="J850" s="101"/>
      <c r="K850" s="101"/>
      <c r="L850" s="102" t="str">
        <f>IF(I850&lt;&gt;0,((VLOOKUP(I850,'1. Standard_Cost'!$B$4:$D$8,2)+VLOOKUP(I850,'1. Standard_Cost'!$B$4:$D$8,3))*J850*K850),"0")</f>
        <v>0</v>
      </c>
      <c r="M850" s="102">
        <f>L850*'1. Standard_Cost'!F447</f>
        <v>0</v>
      </c>
      <c r="N850" s="103"/>
      <c r="O850" s="103"/>
      <c r="P850" s="103"/>
      <c r="Q850" s="103"/>
      <c r="R850" s="104">
        <f>+N850*P850*'1. Standard_Cost'!$B$12</f>
        <v>0</v>
      </c>
      <c r="S850" s="104">
        <f>+N850*O850*P850*'1. Standard_Cost'!$C$12</f>
        <v>0</v>
      </c>
      <c r="T850" s="104">
        <f>+N850*P850*Q850*'1. Standard_Cost'!$D$12</f>
        <v>0</v>
      </c>
      <c r="U850" s="104">
        <f>+N850*O850*'1. Standard_Cost'!$E$12</f>
        <v>0</v>
      </c>
      <c r="V850" s="103"/>
      <c r="W850" s="103"/>
      <c r="X850" s="103"/>
      <c r="Y850" s="104">
        <f>+V850*((X850*'1. Standard_Cost'!$B$16)+(W850*X850*'1. Standard_Cost'!$C$16))</f>
        <v>0</v>
      </c>
      <c r="Z850" s="103"/>
      <c r="AA850" s="103"/>
      <c r="AB850" s="104">
        <f>+Z850*'1. Standard_Cost'!$B$20+AA850*'1. Standard_Cost'!$C$20</f>
        <v>0</v>
      </c>
      <c r="AC850" s="105"/>
      <c r="AD850" s="106"/>
      <c r="AE850" s="104">
        <f>SUM(AD850,AC850,AB850,Y850,U850,T850,S850,R850)*'1. Standard_Cost'!B471</f>
        <v>0</v>
      </c>
      <c r="AF850" s="104">
        <f t="shared" si="1619"/>
        <v>0</v>
      </c>
      <c r="AG850" s="103"/>
      <c r="AH850" s="103"/>
      <c r="AI850" s="103"/>
      <c r="AJ850" s="107"/>
      <c r="AK850" s="107"/>
      <c r="AL850" s="107"/>
      <c r="AM850" s="104">
        <f>AG850*'1. Standard_Cost'!B467+'Incremental_Cost Year 2021'!AH852*'1. Standard_Cost'!C467+'Incremental_Cost Year 2021'!AI852*'1. Standard_Cost'!D467+'Incremental_Cost Year 2021'!AJ852+'Incremental_Cost Year 2021'!AL852+AK850</f>
        <v>0</v>
      </c>
      <c r="AN850" s="104">
        <f>AM850*'1. Standard_Cost'!C471</f>
        <v>0</v>
      </c>
      <c r="AO850" s="107"/>
      <c r="AQ850" s="104">
        <f t="shared" si="1615"/>
        <v>0</v>
      </c>
      <c r="AR850" s="104">
        <f t="shared" si="1616"/>
        <v>0</v>
      </c>
      <c r="AS850" s="104">
        <f t="shared" si="1617"/>
        <v>0</v>
      </c>
      <c r="AT850" s="104">
        <f t="shared" si="1620"/>
        <v>0</v>
      </c>
      <c r="AU850" s="108">
        <f t="shared" si="1581"/>
        <v>0</v>
      </c>
      <c r="AV850" s="108"/>
      <c r="AW850" s="108"/>
      <c r="AX850" s="108"/>
      <c r="AY850" s="108"/>
      <c r="AZ850" s="108"/>
      <c r="BA850" s="109">
        <f t="shared" si="1618"/>
        <v>0</v>
      </c>
    </row>
    <row r="851" spans="1:53" ht="14.1" customHeight="1" outlineLevel="2" x14ac:dyDescent="0.2">
      <c r="A851" s="68"/>
      <c r="B851" s="94"/>
      <c r="C851" s="251"/>
      <c r="D851" s="110"/>
      <c r="E851" s="110"/>
      <c r="F851" s="110"/>
      <c r="G851" s="111"/>
      <c r="H851" s="112" t="s">
        <v>179</v>
      </c>
      <c r="I851" s="100"/>
      <c r="J851" s="101"/>
      <c r="K851" s="101"/>
      <c r="L851" s="102" t="str">
        <f>IF(I851&lt;&gt;0,((VLOOKUP(I851,'1. Standard_Cost'!$B$4:$D$8,2)+VLOOKUP(I851,'1. Standard_Cost'!$B$4:$D$8,3))*J851*K851),"0")</f>
        <v>0</v>
      </c>
      <c r="M851" s="102">
        <f>L851*'1. Standard_Cost'!F447</f>
        <v>0</v>
      </c>
      <c r="N851" s="103"/>
      <c r="O851" s="103"/>
      <c r="P851" s="103"/>
      <c r="Q851" s="103"/>
      <c r="R851" s="104">
        <f>+N851*P851*'1. Standard_Cost'!$B$12</f>
        <v>0</v>
      </c>
      <c r="S851" s="104">
        <f>+N851*O851*P851*'1. Standard_Cost'!$C$12</f>
        <v>0</v>
      </c>
      <c r="T851" s="104">
        <f>+N851*P851*Q851*'1. Standard_Cost'!$D$12</f>
        <v>0</v>
      </c>
      <c r="U851" s="104">
        <f>+N851*O851*'1. Standard_Cost'!$E$12</f>
        <v>0</v>
      </c>
      <c r="V851" s="103"/>
      <c r="W851" s="103"/>
      <c r="X851" s="103"/>
      <c r="Y851" s="104">
        <f>+V851*((X851*'1. Standard_Cost'!$B$16)+(W851*X851*'1. Standard_Cost'!$C$16))</f>
        <v>0</v>
      </c>
      <c r="Z851" s="103"/>
      <c r="AA851" s="103"/>
      <c r="AB851" s="104">
        <f>+Z851*'1. Standard_Cost'!$B$20+AA851*'1. Standard_Cost'!$C$20</f>
        <v>0</v>
      </c>
      <c r="AC851" s="105"/>
      <c r="AD851" s="106"/>
      <c r="AE851" s="104">
        <f>SUM(AD851,AC851,AB851,Y851,U851,T851,S851,R851)*'1. Standard_Cost'!B471</f>
        <v>0</v>
      </c>
      <c r="AF851" s="104">
        <f t="shared" si="1619"/>
        <v>0</v>
      </c>
      <c r="AG851" s="103"/>
      <c r="AH851" s="103"/>
      <c r="AI851" s="103"/>
      <c r="AJ851" s="107"/>
      <c r="AK851" s="107"/>
      <c r="AL851" s="107"/>
      <c r="AM851" s="104">
        <f>AG851*'1. Standard_Cost'!B467+'Incremental_Cost Year 2021'!AH853*'1. Standard_Cost'!C467+'Incremental_Cost Year 2021'!AI853*'1. Standard_Cost'!D467+'Incremental_Cost Year 2021'!AJ853+'Incremental_Cost Year 2021'!AL853+AK851</f>
        <v>0</v>
      </c>
      <c r="AN851" s="104">
        <f>AM851*'1. Standard_Cost'!C471</f>
        <v>0</v>
      </c>
      <c r="AO851" s="107"/>
      <c r="AQ851" s="104">
        <f t="shared" si="1615"/>
        <v>0</v>
      </c>
      <c r="AR851" s="104">
        <f t="shared" si="1616"/>
        <v>0</v>
      </c>
      <c r="AS851" s="104">
        <f t="shared" si="1617"/>
        <v>0</v>
      </c>
      <c r="AT851" s="104">
        <f t="shared" si="1620"/>
        <v>0</v>
      </c>
      <c r="AU851" s="108">
        <f t="shared" si="1581"/>
        <v>0</v>
      </c>
      <c r="AV851" s="108"/>
      <c r="AW851" s="108"/>
      <c r="AX851" s="108"/>
      <c r="AY851" s="108"/>
      <c r="AZ851" s="108"/>
      <c r="BA851" s="109">
        <f t="shared" si="1618"/>
        <v>0</v>
      </c>
    </row>
    <row r="852" spans="1:53" ht="25.35" customHeight="1" outlineLevel="1" x14ac:dyDescent="0.2">
      <c r="A852" s="68"/>
      <c r="B852" s="94"/>
      <c r="C852" s="251"/>
      <c r="D852" s="113" t="s">
        <v>48</v>
      </c>
      <c r="E852" s="113" t="s">
        <v>476</v>
      </c>
      <c r="F852" s="114" t="s">
        <v>154</v>
      </c>
      <c r="G852" s="115" t="s">
        <v>155</v>
      </c>
      <c r="H852" s="140" t="s">
        <v>477</v>
      </c>
      <c r="I852" s="117"/>
      <c r="J852" s="117"/>
      <c r="K852" s="117"/>
      <c r="L852" s="118">
        <f>SUM(L848:L851)</f>
        <v>0</v>
      </c>
      <c r="M852" s="118">
        <f>SUM(M848:M851)</f>
        <v>0</v>
      </c>
      <c r="N852" s="117"/>
      <c r="O852" s="117"/>
      <c r="P852" s="117"/>
      <c r="Q852" s="117"/>
      <c r="R852" s="119">
        <f>SUM(R848:R851)</f>
        <v>0</v>
      </c>
      <c r="S852" s="119">
        <f>SUM(S848:S851)</f>
        <v>0</v>
      </c>
      <c r="T852" s="119">
        <f>SUM(T848:T851)</f>
        <v>0</v>
      </c>
      <c r="U852" s="119">
        <f>SUM(U848:U851)</f>
        <v>0</v>
      </c>
      <c r="V852" s="117"/>
      <c r="W852" s="117"/>
      <c r="X852" s="117"/>
      <c r="Y852" s="118">
        <f>SUM(Y848:Y851)</f>
        <v>0</v>
      </c>
      <c r="Z852" s="117"/>
      <c r="AA852" s="117"/>
      <c r="AB852" s="118">
        <f t="shared" ref="AB852:AF852" si="1621">SUM(AB848:AB851)</f>
        <v>0</v>
      </c>
      <c r="AC852" s="118">
        <f t="shared" si="1621"/>
        <v>0</v>
      </c>
      <c r="AD852" s="118">
        <f t="shared" si="1621"/>
        <v>0</v>
      </c>
      <c r="AE852" s="118">
        <f t="shared" si="1621"/>
        <v>0</v>
      </c>
      <c r="AF852" s="118">
        <f t="shared" si="1621"/>
        <v>0</v>
      </c>
      <c r="AG852" s="117"/>
      <c r="AH852" s="117"/>
      <c r="AI852" s="117"/>
      <c r="AJ852" s="119">
        <f>SUM(AJ848:AJ851)</f>
        <v>0</v>
      </c>
      <c r="AK852" s="119">
        <f t="shared" ref="AK852:AN852" si="1622">SUM(AK848:AK851)</f>
        <v>0</v>
      </c>
      <c r="AL852" s="119">
        <f t="shared" si="1622"/>
        <v>0</v>
      </c>
      <c r="AM852" s="119">
        <f t="shared" si="1622"/>
        <v>0</v>
      </c>
      <c r="AN852" s="119">
        <f t="shared" si="1622"/>
        <v>0</v>
      </c>
      <c r="AO852" s="116"/>
      <c r="AP852" s="120"/>
      <c r="AQ852" s="118">
        <f t="shared" ref="AQ852:BA852" si="1623">SUM(AQ848:AQ851)</f>
        <v>0</v>
      </c>
      <c r="AR852" s="118">
        <f t="shared" si="1623"/>
        <v>0</v>
      </c>
      <c r="AS852" s="118">
        <f t="shared" si="1623"/>
        <v>0</v>
      </c>
      <c r="AT852" s="118">
        <f t="shared" si="1623"/>
        <v>0</v>
      </c>
      <c r="AU852" s="118">
        <f t="shared" si="1623"/>
        <v>0</v>
      </c>
      <c r="AV852" s="118">
        <f t="shared" si="1623"/>
        <v>0</v>
      </c>
      <c r="AW852" s="118">
        <f t="shared" si="1623"/>
        <v>0</v>
      </c>
      <c r="AX852" s="118">
        <f t="shared" si="1623"/>
        <v>0</v>
      </c>
      <c r="AY852" s="118">
        <f t="shared" si="1623"/>
        <v>0</v>
      </c>
      <c r="AZ852" s="118">
        <f t="shared" si="1623"/>
        <v>0</v>
      </c>
      <c r="BA852" s="118">
        <f t="shared" si="1623"/>
        <v>0</v>
      </c>
    </row>
    <row r="853" spans="1:53" ht="14.1" customHeight="1" outlineLevel="2" x14ac:dyDescent="0.2">
      <c r="A853" s="68"/>
      <c r="B853" s="94"/>
      <c r="C853" s="251"/>
      <c r="D853" s="96"/>
      <c r="E853" s="96"/>
      <c r="F853" s="97"/>
      <c r="G853" s="98"/>
      <c r="H853" s="99" t="s">
        <v>570</v>
      </c>
      <c r="I853" s="100" t="s">
        <v>4</v>
      </c>
      <c r="J853" s="101">
        <v>1</v>
      </c>
      <c r="K853" s="101">
        <v>3</v>
      </c>
      <c r="L853" s="102">
        <f>IF(I853&lt;&gt;0,((VLOOKUP(I853,'1. Standard_Cost'!$B$4:$D$8,2)+VLOOKUP(I853,'1. Standard_Cost'!$B$4:$D$8,3))*J853*K853),"0")</f>
        <v>240300</v>
      </c>
      <c r="M853" s="102">
        <f>L853*'1. Standard_Cost'!F4</f>
        <v>40130.100000000006</v>
      </c>
      <c r="N853" s="103"/>
      <c r="O853" s="103"/>
      <c r="P853" s="103"/>
      <c r="Q853" s="103"/>
      <c r="R853" s="104">
        <f>+N853*P853*'[1]1. Standard_Cost'!$B$12</f>
        <v>0</v>
      </c>
      <c r="S853" s="104">
        <f>+N853*O853*P853*'[1]1. Standard_Cost'!$C$12</f>
        <v>0</v>
      </c>
      <c r="T853" s="104">
        <f>+N853*P853*Q853*'[1]1. Standard_Cost'!$D$12</f>
        <v>0</v>
      </c>
      <c r="U853" s="104">
        <f>+N853*O853*'[1]1. Standard_Cost'!$E$12</f>
        <v>0</v>
      </c>
      <c r="V853" s="103"/>
      <c r="W853" s="103"/>
      <c r="X853" s="103"/>
      <c r="Y853" s="104">
        <f>+V853*((X853*'[1]1. Standard_Cost'!$B$16)+(W853*X853*'[1]1. Standard_Cost'!$C$16))</f>
        <v>0</v>
      </c>
      <c r="Z853" s="103"/>
      <c r="AA853" s="103"/>
      <c r="AB853" s="104">
        <f>+Z853*'[1]1. Standard_Cost'!$B$20+AA853*'[1]1. Standard_Cost'!$C$20</f>
        <v>0</v>
      </c>
      <c r="AC853" s="105"/>
      <c r="AD853" s="106"/>
      <c r="AE853" s="104">
        <f>SUM(AD853,AC853,AB853,Y853,U853,T853,S853,R853)*'[1]1. Standard_Cost'!B474</f>
        <v>0</v>
      </c>
      <c r="AF853" s="104">
        <f>SUM(AD853,AE853)</f>
        <v>0</v>
      </c>
      <c r="AG853" s="103"/>
      <c r="AH853" s="103"/>
      <c r="AI853" s="103"/>
      <c r="AJ853" s="107"/>
      <c r="AK853" s="107"/>
      <c r="AL853" s="107"/>
      <c r="AM853" s="104">
        <f>AG853*'[1]1. Standard_Cost'!B470+'[1]Incremental_Cost Year 2023'!AH873*'[1]1. Standard_Cost'!C470+'[1]Incremental_Cost Year 2023'!AI873*'[1]1. Standard_Cost'!D470+'[1]Incremental_Cost Year 2023'!AJ873+'[1]Incremental_Cost Year 2023'!AL873+AK853</f>
        <v>0</v>
      </c>
      <c r="AN853" s="104">
        <f>AM853*'[1]1. Standard_Cost'!C474</f>
        <v>0</v>
      </c>
      <c r="AO853" s="107"/>
      <c r="AQ853" s="104">
        <f t="shared" ref="AQ853:AQ856" si="1624">L853+M853</f>
        <v>280430.09999999998</v>
      </c>
      <c r="AR853" s="104">
        <f t="shared" ref="AR853:AR856" si="1625">AF853</f>
        <v>0</v>
      </c>
      <c r="AS853" s="104">
        <f t="shared" ref="AS853:AS856" si="1626">AM853+AN853</f>
        <v>0</v>
      </c>
      <c r="AT853" s="104">
        <f>SUM(AQ853,AR853,AS853)</f>
        <v>280430.09999999998</v>
      </c>
      <c r="AU853" s="108">
        <f t="shared" si="1581"/>
        <v>280430.09999999998</v>
      </c>
      <c r="AV853" s="108"/>
      <c r="AW853" s="108"/>
      <c r="AX853" s="108"/>
      <c r="AY853" s="108"/>
      <c r="AZ853" s="108"/>
      <c r="BA853" s="109">
        <f t="shared" ref="BA853:BA856" si="1627">SUM(AU853:AZ853)-AT853</f>
        <v>0</v>
      </c>
    </row>
    <row r="854" spans="1:53" ht="14.1" customHeight="1" outlineLevel="2" x14ac:dyDescent="0.2">
      <c r="A854" s="68"/>
      <c r="B854" s="94"/>
      <c r="C854" s="251"/>
      <c r="D854" s="110"/>
      <c r="E854" s="110"/>
      <c r="F854" s="110"/>
      <c r="G854" s="111"/>
      <c r="H854" s="99" t="s">
        <v>571</v>
      </c>
      <c r="I854" s="100" t="s">
        <v>3</v>
      </c>
      <c r="J854" s="101">
        <v>1</v>
      </c>
      <c r="K854" s="101">
        <v>1</v>
      </c>
      <c r="L854" s="102">
        <f>IF(I854&lt;&gt;0,((VLOOKUP(I854,'1. Standard_Cost'!$B$4:$D$8,2)+VLOOKUP(I854,'1. Standard_Cost'!$B$4:$D$8,3))*J854*K854),"0")</f>
        <v>100100</v>
      </c>
      <c r="M854" s="102">
        <f>L854*'1. Standard_Cost'!F4</f>
        <v>16716.7</v>
      </c>
      <c r="N854" s="103"/>
      <c r="O854" s="103"/>
      <c r="P854" s="103"/>
      <c r="Q854" s="103"/>
      <c r="R854" s="104">
        <f>+N854*P854*'[1]1. Standard_Cost'!$B$12</f>
        <v>0</v>
      </c>
      <c r="S854" s="104">
        <f>+N854*O854*P854*'[1]1. Standard_Cost'!$C$12</f>
        <v>0</v>
      </c>
      <c r="T854" s="104">
        <f>+N854*P854*Q854*'[1]1. Standard_Cost'!$D$12</f>
        <v>0</v>
      </c>
      <c r="U854" s="104">
        <f>+N854*O854*'[1]1. Standard_Cost'!$E$12</f>
        <v>0</v>
      </c>
      <c r="V854" s="103"/>
      <c r="W854" s="103"/>
      <c r="X854" s="103"/>
      <c r="Y854" s="104">
        <f>+V854*((X854*'[1]1. Standard_Cost'!$B$16)+(W854*X854*'[1]1. Standard_Cost'!$C$16))</f>
        <v>0</v>
      </c>
      <c r="Z854" s="103"/>
      <c r="AA854" s="103"/>
      <c r="AB854" s="104">
        <f>+Z854*'[1]1. Standard_Cost'!$B$20+AA854*'[1]1. Standard_Cost'!$C$20</f>
        <v>0</v>
      </c>
      <c r="AC854" s="105"/>
      <c r="AD854" s="106"/>
      <c r="AE854" s="104">
        <f>SUM(AD854,AC854,AB854,Y854,U854,T854,S854,R854)*'[1]1. Standard_Cost'!B474</f>
        <v>0</v>
      </c>
      <c r="AF854" s="104">
        <f t="shared" ref="AF854:AF856" si="1628">SUM(AD854,AE854)</f>
        <v>0</v>
      </c>
      <c r="AG854" s="103"/>
      <c r="AH854" s="103">
        <v>0</v>
      </c>
      <c r="AI854" s="103">
        <v>0</v>
      </c>
      <c r="AJ854" s="107"/>
      <c r="AK854" s="107"/>
      <c r="AL854" s="107"/>
      <c r="AM854" s="104">
        <f>AG854*'[1]1. Standard_Cost'!B470+'[1]Incremental_Cost Year 2023'!AH874*'[1]1. Standard_Cost'!C470+'[1]Incremental_Cost Year 2023'!AI874*'[1]1. Standard_Cost'!D470+'[1]Incremental_Cost Year 2023'!AJ874+'[1]Incremental_Cost Year 2023'!AL874+AK854</f>
        <v>0</v>
      </c>
      <c r="AN854" s="104">
        <f>AM854*'[1]1. Standard_Cost'!C474</f>
        <v>0</v>
      </c>
      <c r="AO854" s="107"/>
      <c r="AQ854" s="104">
        <f t="shared" si="1624"/>
        <v>116816.7</v>
      </c>
      <c r="AR854" s="104">
        <f t="shared" si="1625"/>
        <v>0</v>
      </c>
      <c r="AS854" s="104">
        <f t="shared" si="1626"/>
        <v>0</v>
      </c>
      <c r="AT854" s="104">
        <f t="shared" ref="AT854:AT856" si="1629">SUM(AQ854,AR854,AS854)</f>
        <v>116816.7</v>
      </c>
      <c r="AU854" s="108">
        <f t="shared" si="1581"/>
        <v>116816.7</v>
      </c>
      <c r="AV854" s="108">
        <v>0</v>
      </c>
      <c r="AW854" s="108"/>
      <c r="AX854" s="108"/>
      <c r="AY854" s="108"/>
      <c r="AZ854" s="108"/>
      <c r="BA854" s="109">
        <f t="shared" si="1627"/>
        <v>0</v>
      </c>
    </row>
    <row r="855" spans="1:53" ht="14.1" customHeight="1" outlineLevel="2" x14ac:dyDescent="0.2">
      <c r="A855" s="68"/>
      <c r="B855" s="94"/>
      <c r="C855" s="251"/>
      <c r="D855" s="110"/>
      <c r="E855" s="110"/>
      <c r="F855" s="110"/>
      <c r="G855" s="111"/>
      <c r="H855" s="99" t="s">
        <v>51</v>
      </c>
      <c r="I855" s="100"/>
      <c r="J855" s="101"/>
      <c r="K855" s="101"/>
      <c r="L855" s="102" t="str">
        <f>IF(I855&lt;&gt;0,((VLOOKUP(I855,'[1]1. Standard_Cost'!$B$4:$D$8,2)+VLOOKUP(I855,'[1]1. Standard_Cost'!$B$4:$D$8,3))*J855*K855),"0")</f>
        <v>0</v>
      </c>
      <c r="M855" s="102">
        <f>L855*'[1]1. Standard_Cost'!F7</f>
        <v>0</v>
      </c>
      <c r="N855" s="103"/>
      <c r="O855" s="103"/>
      <c r="P855" s="103"/>
      <c r="Q855" s="103"/>
      <c r="R855" s="104">
        <f>+N855*P855*'[1]1. Standard_Cost'!$B$12</f>
        <v>0</v>
      </c>
      <c r="S855" s="104">
        <f>+N855*O855*P855*'[1]1. Standard_Cost'!$C$12</f>
        <v>0</v>
      </c>
      <c r="T855" s="104">
        <f>+N855*P855*Q855*'[1]1. Standard_Cost'!$D$12</f>
        <v>0</v>
      </c>
      <c r="U855" s="104">
        <f>+N855*O855*'[1]1. Standard_Cost'!$E$12</f>
        <v>0</v>
      </c>
      <c r="V855" s="103"/>
      <c r="W855" s="103"/>
      <c r="X855" s="103"/>
      <c r="Y855" s="104">
        <f>+V855*((X855*'[1]1. Standard_Cost'!$B$16)+(W855*X855*'[1]1. Standard_Cost'!$C$16))</f>
        <v>0</v>
      </c>
      <c r="Z855" s="103"/>
      <c r="AA855" s="103"/>
      <c r="AB855" s="104">
        <f>+Z855*'[1]1. Standard_Cost'!$B$20+AA855*'[1]1. Standard_Cost'!$C$20</f>
        <v>0</v>
      </c>
      <c r="AC855" s="105"/>
      <c r="AD855" s="106"/>
      <c r="AE855" s="104">
        <f>SUM(AD855,AC855,AB855,Y855,U855,T855,S855,R855)*'[1]1. Standard_Cost'!B474</f>
        <v>0</v>
      </c>
      <c r="AF855" s="104">
        <f t="shared" si="1628"/>
        <v>0</v>
      </c>
      <c r="AG855" s="103"/>
      <c r="AH855" s="103"/>
      <c r="AI855" s="103"/>
      <c r="AJ855" s="107"/>
      <c r="AK855" s="107"/>
      <c r="AL855" s="107"/>
      <c r="AM855" s="104">
        <f>AG855*'[1]1. Standard_Cost'!B470+'[1]Incremental_Cost Year 2023'!AH875*'[1]1. Standard_Cost'!C470+'[1]Incremental_Cost Year 2023'!AI875*'[1]1. Standard_Cost'!D470+'[1]Incremental_Cost Year 2023'!AJ875+'[1]Incremental_Cost Year 2023'!AL875+AK855</f>
        <v>0</v>
      </c>
      <c r="AN855" s="104">
        <f>AM855*'[1]1. Standard_Cost'!C474</f>
        <v>0</v>
      </c>
      <c r="AO855" s="107"/>
      <c r="AQ855" s="104">
        <f t="shared" si="1624"/>
        <v>0</v>
      </c>
      <c r="AR855" s="104">
        <f t="shared" si="1625"/>
        <v>0</v>
      </c>
      <c r="AS855" s="104">
        <f t="shared" si="1626"/>
        <v>0</v>
      </c>
      <c r="AT855" s="104">
        <f t="shared" si="1629"/>
        <v>0</v>
      </c>
      <c r="AU855" s="108">
        <f t="shared" si="1581"/>
        <v>0</v>
      </c>
      <c r="AV855" s="108"/>
      <c r="AW855" s="108"/>
      <c r="AX855" s="108"/>
      <c r="AY855" s="108"/>
      <c r="AZ855" s="108"/>
      <c r="BA855" s="109">
        <f t="shared" si="1627"/>
        <v>0</v>
      </c>
    </row>
    <row r="856" spans="1:53" ht="14.1" customHeight="1" outlineLevel="2" x14ac:dyDescent="0.2">
      <c r="A856" s="68"/>
      <c r="B856" s="94"/>
      <c r="C856" s="251"/>
      <c r="D856" s="110"/>
      <c r="E856" s="110"/>
      <c r="F856" s="110"/>
      <c r="G856" s="111"/>
      <c r="H856" s="112" t="s">
        <v>179</v>
      </c>
      <c r="I856" s="100"/>
      <c r="J856" s="101"/>
      <c r="K856" s="101"/>
      <c r="L856" s="102" t="str">
        <f>IF(I856&lt;&gt;0,((VLOOKUP(I856,'[1]1. Standard_Cost'!$B$4:$D$8,2)+VLOOKUP(I856,'[1]1. Standard_Cost'!$B$4:$D$8,3))*J856*K856),"0")</f>
        <v>0</v>
      </c>
      <c r="M856" s="102">
        <f>L856*'[1]1. Standard_Cost'!F7</f>
        <v>0</v>
      </c>
      <c r="N856" s="103"/>
      <c r="O856" s="103"/>
      <c r="P856" s="103"/>
      <c r="Q856" s="103"/>
      <c r="R856" s="104">
        <f>+N856*P856*'[1]1. Standard_Cost'!$B$12</f>
        <v>0</v>
      </c>
      <c r="S856" s="104">
        <f>+N856*O856*P856*'[1]1. Standard_Cost'!$C$12</f>
        <v>0</v>
      </c>
      <c r="T856" s="104">
        <f>+N856*P856*Q856*'[1]1. Standard_Cost'!$D$12</f>
        <v>0</v>
      </c>
      <c r="U856" s="104">
        <f>+N856*O856*'[1]1. Standard_Cost'!$E$12</f>
        <v>0</v>
      </c>
      <c r="V856" s="103"/>
      <c r="W856" s="103"/>
      <c r="X856" s="103"/>
      <c r="Y856" s="104">
        <f>+V856*((X856*'[1]1. Standard_Cost'!$B$16)+(W856*X856*'[1]1. Standard_Cost'!$C$16))</f>
        <v>0</v>
      </c>
      <c r="Z856" s="103"/>
      <c r="AA856" s="103"/>
      <c r="AB856" s="104">
        <f>+Z856*'[1]1. Standard_Cost'!$B$20+AA856*'[1]1. Standard_Cost'!$C$20</f>
        <v>0</v>
      </c>
      <c r="AC856" s="105"/>
      <c r="AD856" s="106"/>
      <c r="AE856" s="104">
        <f>SUM(AD856,AC856,AB856,Y856,U856,T856,S856,R856)*'[1]1. Standard_Cost'!B474</f>
        <v>0</v>
      </c>
      <c r="AF856" s="104">
        <f t="shared" si="1628"/>
        <v>0</v>
      </c>
      <c r="AG856" s="103"/>
      <c r="AH856" s="103"/>
      <c r="AI856" s="103"/>
      <c r="AJ856" s="107"/>
      <c r="AK856" s="107"/>
      <c r="AL856" s="107"/>
      <c r="AM856" s="104">
        <f>AG856*'[1]1. Standard_Cost'!B470+'[1]Incremental_Cost Year 2023'!AH876*'[1]1. Standard_Cost'!C470+'[1]Incremental_Cost Year 2023'!AI876*'[1]1. Standard_Cost'!D470+'[1]Incremental_Cost Year 2023'!AJ876+'[1]Incremental_Cost Year 2023'!AL876+AK856</f>
        <v>0</v>
      </c>
      <c r="AN856" s="104">
        <f>AM856*'[1]1. Standard_Cost'!C474</f>
        <v>0</v>
      </c>
      <c r="AO856" s="107"/>
      <c r="AQ856" s="104">
        <f t="shared" si="1624"/>
        <v>0</v>
      </c>
      <c r="AR856" s="104">
        <f t="shared" si="1625"/>
        <v>0</v>
      </c>
      <c r="AS856" s="104">
        <f t="shared" si="1626"/>
        <v>0</v>
      </c>
      <c r="AT856" s="104">
        <f t="shared" si="1629"/>
        <v>0</v>
      </c>
      <c r="AU856" s="108">
        <f t="shared" si="1581"/>
        <v>0</v>
      </c>
      <c r="AV856" s="108"/>
      <c r="AW856" s="108"/>
      <c r="AX856" s="108"/>
      <c r="AY856" s="108"/>
      <c r="AZ856" s="108"/>
      <c r="BA856" s="109">
        <f t="shared" si="1627"/>
        <v>0</v>
      </c>
    </row>
    <row r="857" spans="1:53" ht="25.7" customHeight="1" outlineLevel="1" x14ac:dyDescent="0.2">
      <c r="A857" s="68"/>
      <c r="B857" s="94"/>
      <c r="C857" s="251"/>
      <c r="D857" s="113" t="s">
        <v>574</v>
      </c>
      <c r="E857" s="113" t="s">
        <v>478</v>
      </c>
      <c r="F857" s="114">
        <v>2021</v>
      </c>
      <c r="G857" s="115">
        <v>2025</v>
      </c>
      <c r="H857" s="122" t="s">
        <v>479</v>
      </c>
      <c r="I857" s="117"/>
      <c r="J857" s="117"/>
      <c r="K857" s="117"/>
      <c r="L857" s="118">
        <f>SUM(L853:L856)</f>
        <v>340400</v>
      </c>
      <c r="M857" s="118">
        <f>SUM(M853:M856)</f>
        <v>56846.8</v>
      </c>
      <c r="N857" s="117"/>
      <c r="O857" s="117"/>
      <c r="P857" s="117"/>
      <c r="Q857" s="117"/>
      <c r="R857" s="119">
        <f>SUM(R853:R856)</f>
        <v>0</v>
      </c>
      <c r="S857" s="119">
        <f>SUM(S853:S856)</f>
        <v>0</v>
      </c>
      <c r="T857" s="119">
        <f>SUM(T853:T856)</f>
        <v>0</v>
      </c>
      <c r="U857" s="119">
        <f>SUM(U853:U856)</f>
        <v>0</v>
      </c>
      <c r="V857" s="117"/>
      <c r="W857" s="117"/>
      <c r="X857" s="117"/>
      <c r="Y857" s="118">
        <f>SUM(Y853:Y856)</f>
        <v>0</v>
      </c>
      <c r="Z857" s="117"/>
      <c r="AA857" s="117"/>
      <c r="AB857" s="118">
        <f t="shared" ref="AB857:AF857" si="1630">SUM(AB853:AB856)</f>
        <v>0</v>
      </c>
      <c r="AC857" s="118">
        <f t="shared" si="1630"/>
        <v>0</v>
      </c>
      <c r="AD857" s="118">
        <f t="shared" si="1630"/>
        <v>0</v>
      </c>
      <c r="AE857" s="118">
        <f t="shared" si="1630"/>
        <v>0</v>
      </c>
      <c r="AF857" s="118">
        <f t="shared" si="1630"/>
        <v>0</v>
      </c>
      <c r="AG857" s="117"/>
      <c r="AH857" s="117"/>
      <c r="AI857" s="117"/>
      <c r="AJ857" s="119">
        <f>SUM(AJ853:AJ856)</f>
        <v>0</v>
      </c>
      <c r="AK857" s="119">
        <f t="shared" ref="AK857:AN857" si="1631">SUM(AK853:AK856)</f>
        <v>0</v>
      </c>
      <c r="AL857" s="119">
        <f t="shared" si="1631"/>
        <v>0</v>
      </c>
      <c r="AM857" s="119">
        <f t="shared" si="1631"/>
        <v>0</v>
      </c>
      <c r="AN857" s="119">
        <f t="shared" si="1631"/>
        <v>0</v>
      </c>
      <c r="AO857" s="116"/>
      <c r="AP857" s="120"/>
      <c r="AQ857" s="121">
        <f t="shared" ref="AQ857:BA857" si="1632">SUM(AQ853:AQ856)</f>
        <v>397246.8</v>
      </c>
      <c r="AR857" s="121">
        <f t="shared" si="1632"/>
        <v>0</v>
      </c>
      <c r="AS857" s="121">
        <f t="shared" si="1632"/>
        <v>0</v>
      </c>
      <c r="AT857" s="121">
        <f t="shared" si="1632"/>
        <v>397246.8</v>
      </c>
      <c r="AU857" s="121">
        <f t="shared" si="1632"/>
        <v>397246.8</v>
      </c>
      <c r="AV857" s="121">
        <f t="shared" si="1632"/>
        <v>0</v>
      </c>
      <c r="AW857" s="121">
        <f t="shared" si="1632"/>
        <v>0</v>
      </c>
      <c r="AX857" s="121">
        <f t="shared" si="1632"/>
        <v>0</v>
      </c>
      <c r="AY857" s="121">
        <f t="shared" si="1632"/>
        <v>0</v>
      </c>
      <c r="AZ857" s="121">
        <f t="shared" si="1632"/>
        <v>0</v>
      </c>
      <c r="BA857" s="121">
        <f t="shared" si="1632"/>
        <v>0</v>
      </c>
    </row>
    <row r="858" spans="1:53" ht="14.1" customHeight="1" outlineLevel="2" x14ac:dyDescent="0.2">
      <c r="A858" s="68"/>
      <c r="B858" s="94"/>
      <c r="C858" s="251"/>
      <c r="D858" s="96"/>
      <c r="E858" s="96"/>
      <c r="F858" s="97"/>
      <c r="G858" s="98"/>
      <c r="H858" s="99" t="s">
        <v>49</v>
      </c>
      <c r="I858" s="100"/>
      <c r="J858" s="101"/>
      <c r="K858" s="101"/>
      <c r="L858" s="102" t="str">
        <f>IF(I858&lt;&gt;0,((VLOOKUP(I858,'1. Standard_Cost'!$B$4:$D$8,2)+VLOOKUP(I858,'1. Standard_Cost'!$B$4:$D$8,3))*J858*K858),"0")</f>
        <v>0</v>
      </c>
      <c r="M858" s="102">
        <f>L858*'1. Standard_Cost'!F447</f>
        <v>0</v>
      </c>
      <c r="N858" s="103"/>
      <c r="O858" s="103"/>
      <c r="P858" s="103"/>
      <c r="Q858" s="103"/>
      <c r="R858" s="104">
        <f>+N858*P858*'1. Standard_Cost'!$B$12</f>
        <v>0</v>
      </c>
      <c r="S858" s="104">
        <f>+N858*O858*P858*'1. Standard_Cost'!$C$12</f>
        <v>0</v>
      </c>
      <c r="T858" s="104">
        <f>+N858*P858*Q858*'1. Standard_Cost'!$D$12</f>
        <v>0</v>
      </c>
      <c r="U858" s="104">
        <f>+N858*O858*'1. Standard_Cost'!$E$12</f>
        <v>0</v>
      </c>
      <c r="V858" s="103"/>
      <c r="W858" s="103"/>
      <c r="X858" s="103"/>
      <c r="Y858" s="104">
        <f>+V858*((X858*'1. Standard_Cost'!$B$16)+(W858*X858*'1. Standard_Cost'!$C$16))</f>
        <v>0</v>
      </c>
      <c r="Z858" s="103"/>
      <c r="AA858" s="103"/>
      <c r="AB858" s="104">
        <f>+Z858*'1. Standard_Cost'!$B$20+AA858*'1. Standard_Cost'!$C$20</f>
        <v>0</v>
      </c>
      <c r="AC858" s="105"/>
      <c r="AD858" s="106"/>
      <c r="AE858" s="104">
        <f>SUM(AD858,AC858,AB858,Y858,U858,T858,S858,R858)*'1. Standard_Cost'!B471</f>
        <v>0</v>
      </c>
      <c r="AF858" s="104">
        <f>SUM(AD858,AE858)</f>
        <v>0</v>
      </c>
      <c r="AG858" s="103"/>
      <c r="AH858" s="103"/>
      <c r="AI858" s="103"/>
      <c r="AJ858" s="107"/>
      <c r="AK858" s="107"/>
      <c r="AL858" s="107"/>
      <c r="AM858" s="104">
        <f>AG858*'1. Standard_Cost'!B467+'Incremental_Cost Year 2021'!AH860*'1. Standard_Cost'!C467+'Incremental_Cost Year 2021'!AI860*'1. Standard_Cost'!D467+'Incremental_Cost Year 2021'!AJ860+'Incremental_Cost Year 2021'!AL860+AK858</f>
        <v>0</v>
      </c>
      <c r="AN858" s="104">
        <f>AM858*'1. Standard_Cost'!C471</f>
        <v>0</v>
      </c>
      <c r="AO858" s="107"/>
      <c r="AQ858" s="104">
        <f t="shared" ref="AQ858:AQ861" si="1633">L858+M858</f>
        <v>0</v>
      </c>
      <c r="AR858" s="104">
        <f t="shared" ref="AR858:AR861" si="1634">AF858</f>
        <v>0</v>
      </c>
      <c r="AS858" s="104">
        <f t="shared" ref="AS858:AS861" si="1635">AM858+AN858</f>
        <v>0</v>
      </c>
      <c r="AT858" s="104">
        <f>SUM(AQ858,AR858,AS858)</f>
        <v>0</v>
      </c>
      <c r="AU858" s="108">
        <f t="shared" si="1581"/>
        <v>0</v>
      </c>
      <c r="AV858" s="108"/>
      <c r="AW858" s="108"/>
      <c r="AX858" s="108"/>
      <c r="AY858" s="108"/>
      <c r="AZ858" s="108"/>
      <c r="BA858" s="109">
        <f t="shared" ref="BA858:BA861" si="1636">SUM(AU858:AZ858)-AT858</f>
        <v>0</v>
      </c>
    </row>
    <row r="859" spans="1:53" ht="14.1" customHeight="1" outlineLevel="2" x14ac:dyDescent="0.2">
      <c r="A859" s="68"/>
      <c r="B859" s="94"/>
      <c r="C859" s="251"/>
      <c r="D859" s="110"/>
      <c r="E859" s="110"/>
      <c r="F859" s="110"/>
      <c r="G859" s="111"/>
      <c r="H859" s="99" t="s">
        <v>50</v>
      </c>
      <c r="I859" s="100"/>
      <c r="J859" s="101"/>
      <c r="K859" s="101"/>
      <c r="L859" s="102" t="str">
        <f>IF(I859&lt;&gt;0,((VLOOKUP(I859,'1. Standard_Cost'!$B$4:$D$8,2)+VLOOKUP(I859,'1. Standard_Cost'!$B$4:$D$8,3))*J859*K859),"0")</f>
        <v>0</v>
      </c>
      <c r="M859" s="102">
        <f>L859*'1. Standard_Cost'!F447</f>
        <v>0</v>
      </c>
      <c r="N859" s="103"/>
      <c r="O859" s="103"/>
      <c r="P859" s="103"/>
      <c r="Q859" s="103"/>
      <c r="R859" s="104">
        <f>+N859*P859*'1. Standard_Cost'!$B$12</f>
        <v>0</v>
      </c>
      <c r="S859" s="104">
        <f>+N859*O859*P859*'1. Standard_Cost'!$C$12</f>
        <v>0</v>
      </c>
      <c r="T859" s="104">
        <f>+N859*P859*Q859*'1. Standard_Cost'!$D$12</f>
        <v>0</v>
      </c>
      <c r="U859" s="104">
        <f>+N859*O859*'1. Standard_Cost'!$E$12</f>
        <v>0</v>
      </c>
      <c r="V859" s="103"/>
      <c r="W859" s="103"/>
      <c r="X859" s="103"/>
      <c r="Y859" s="104">
        <f>+V859*((X859*'1. Standard_Cost'!$B$16)+(W859*X859*'1. Standard_Cost'!$C$16))</f>
        <v>0</v>
      </c>
      <c r="Z859" s="103"/>
      <c r="AA859" s="103"/>
      <c r="AB859" s="104">
        <f>+Z859*'1. Standard_Cost'!$B$20+AA859*'1. Standard_Cost'!$C$20</f>
        <v>0</v>
      </c>
      <c r="AC859" s="105"/>
      <c r="AD859" s="106"/>
      <c r="AE859" s="104">
        <f>SUM(AD859,AC859,AB859,Y859,U859,T859,S859,R859)*'1. Standard_Cost'!B471</f>
        <v>0</v>
      </c>
      <c r="AF859" s="104">
        <f t="shared" ref="AF859:AF861" si="1637">SUM(AD859,AE859)</f>
        <v>0</v>
      </c>
      <c r="AG859" s="103"/>
      <c r="AH859" s="103">
        <v>0</v>
      </c>
      <c r="AI859" s="103">
        <v>0</v>
      </c>
      <c r="AJ859" s="107"/>
      <c r="AK859" s="107"/>
      <c r="AL859" s="107"/>
      <c r="AM859" s="104">
        <f>AG859*'1. Standard_Cost'!B467+'Incremental_Cost Year 2021'!AH861*'1. Standard_Cost'!C467+'Incremental_Cost Year 2021'!AI861*'1. Standard_Cost'!D467+'Incremental_Cost Year 2021'!AJ861+'Incremental_Cost Year 2021'!AL861+AK859</f>
        <v>0</v>
      </c>
      <c r="AN859" s="104">
        <f>AM859*'1. Standard_Cost'!C471</f>
        <v>0</v>
      </c>
      <c r="AO859" s="107"/>
      <c r="AQ859" s="104">
        <f t="shared" si="1633"/>
        <v>0</v>
      </c>
      <c r="AR859" s="104">
        <f t="shared" si="1634"/>
        <v>0</v>
      </c>
      <c r="AS859" s="104">
        <f t="shared" si="1635"/>
        <v>0</v>
      </c>
      <c r="AT859" s="104">
        <f t="shared" ref="AT859:AT861" si="1638">SUM(AQ859,AR859,AS859)</f>
        <v>0</v>
      </c>
      <c r="AU859" s="108">
        <f t="shared" si="1581"/>
        <v>0</v>
      </c>
      <c r="AV859" s="108">
        <v>0</v>
      </c>
      <c r="AW859" s="108"/>
      <c r="AX859" s="108"/>
      <c r="AY859" s="108"/>
      <c r="AZ859" s="108"/>
      <c r="BA859" s="109">
        <f t="shared" si="1636"/>
        <v>0</v>
      </c>
    </row>
    <row r="860" spans="1:53" ht="14.1" customHeight="1" outlineLevel="2" x14ac:dyDescent="0.2">
      <c r="A860" s="68"/>
      <c r="B860" s="94"/>
      <c r="C860" s="251"/>
      <c r="D860" s="110"/>
      <c r="E860" s="110"/>
      <c r="F860" s="110"/>
      <c r="G860" s="111"/>
      <c r="H860" s="99" t="s">
        <v>51</v>
      </c>
      <c r="I860" s="100"/>
      <c r="J860" s="101"/>
      <c r="K860" s="101"/>
      <c r="L860" s="102" t="str">
        <f>IF(I860&lt;&gt;0,((VLOOKUP(I860,'1. Standard_Cost'!$B$4:$D$8,2)+VLOOKUP(I860,'1. Standard_Cost'!$B$4:$D$8,3))*J860*K860),"0")</f>
        <v>0</v>
      </c>
      <c r="M860" s="102">
        <f>L860*'1. Standard_Cost'!F447</f>
        <v>0</v>
      </c>
      <c r="N860" s="103"/>
      <c r="O860" s="103"/>
      <c r="P860" s="103"/>
      <c r="Q860" s="103"/>
      <c r="R860" s="104">
        <f>+N860*P860*'1. Standard_Cost'!$B$12</f>
        <v>0</v>
      </c>
      <c r="S860" s="104">
        <f>+N860*O860*P860*'1. Standard_Cost'!$C$12</f>
        <v>0</v>
      </c>
      <c r="T860" s="104">
        <f>+N860*P860*Q860*'1. Standard_Cost'!$D$12</f>
        <v>0</v>
      </c>
      <c r="U860" s="104">
        <f>+N860*O860*'1. Standard_Cost'!$E$12</f>
        <v>0</v>
      </c>
      <c r="V860" s="103"/>
      <c r="W860" s="103"/>
      <c r="X860" s="103"/>
      <c r="Y860" s="104">
        <f>+V860*((X860*'1. Standard_Cost'!$B$16)+(W860*X860*'1. Standard_Cost'!$C$16))</f>
        <v>0</v>
      </c>
      <c r="Z860" s="103"/>
      <c r="AA860" s="103"/>
      <c r="AB860" s="104">
        <f>+Z860*'1. Standard_Cost'!$B$20+AA860*'1. Standard_Cost'!$C$20</f>
        <v>0</v>
      </c>
      <c r="AC860" s="105"/>
      <c r="AD860" s="106"/>
      <c r="AE860" s="104">
        <f>SUM(AD860,AC860,AB860,Y860,U860,T860,S860,R860)*'1. Standard_Cost'!B471</f>
        <v>0</v>
      </c>
      <c r="AF860" s="104">
        <f t="shared" si="1637"/>
        <v>0</v>
      </c>
      <c r="AG860" s="103"/>
      <c r="AH860" s="103"/>
      <c r="AI860" s="103"/>
      <c r="AJ860" s="107"/>
      <c r="AK860" s="107"/>
      <c r="AL860" s="107"/>
      <c r="AM860" s="104">
        <f>AG860*'1. Standard_Cost'!B467+'Incremental_Cost Year 2021'!AH862*'1. Standard_Cost'!C467+'Incremental_Cost Year 2021'!AI862*'1. Standard_Cost'!D467+'Incremental_Cost Year 2021'!AJ862+'Incremental_Cost Year 2021'!AL862+AK860</f>
        <v>0</v>
      </c>
      <c r="AN860" s="104">
        <f>AM860*'1. Standard_Cost'!C471</f>
        <v>0</v>
      </c>
      <c r="AO860" s="107"/>
      <c r="AQ860" s="104">
        <f t="shared" si="1633"/>
        <v>0</v>
      </c>
      <c r="AR860" s="104">
        <f t="shared" si="1634"/>
        <v>0</v>
      </c>
      <c r="AS860" s="104">
        <f t="shared" si="1635"/>
        <v>0</v>
      </c>
      <c r="AT860" s="104">
        <f t="shared" si="1638"/>
        <v>0</v>
      </c>
      <c r="AU860" s="108">
        <f t="shared" si="1581"/>
        <v>0</v>
      </c>
      <c r="AV860" s="108"/>
      <c r="AW860" s="108"/>
      <c r="AX860" s="108"/>
      <c r="AY860" s="108"/>
      <c r="AZ860" s="108"/>
      <c r="BA860" s="109">
        <f t="shared" si="1636"/>
        <v>0</v>
      </c>
    </row>
    <row r="861" spans="1:53" ht="14.1" customHeight="1" outlineLevel="2" x14ac:dyDescent="0.2">
      <c r="A861" s="68"/>
      <c r="B861" s="94"/>
      <c r="C861" s="251"/>
      <c r="D861" s="110"/>
      <c r="E861" s="110"/>
      <c r="F861" s="110"/>
      <c r="G861" s="111"/>
      <c r="H861" s="112" t="s">
        <v>179</v>
      </c>
      <c r="I861" s="100"/>
      <c r="J861" s="101"/>
      <c r="K861" s="101"/>
      <c r="L861" s="102" t="str">
        <f>IF(I861&lt;&gt;0,((VLOOKUP(I861,'1. Standard_Cost'!$B$4:$D$8,2)+VLOOKUP(I861,'1. Standard_Cost'!$B$4:$D$8,3))*J861*K861),"0")</f>
        <v>0</v>
      </c>
      <c r="M861" s="102">
        <f>L861*'1. Standard_Cost'!F447</f>
        <v>0</v>
      </c>
      <c r="N861" s="103"/>
      <c r="O861" s="103"/>
      <c r="P861" s="103"/>
      <c r="Q861" s="103"/>
      <c r="R861" s="104">
        <f>+N861*P861*'1. Standard_Cost'!$B$12</f>
        <v>0</v>
      </c>
      <c r="S861" s="104">
        <f>+N861*O861*P861*'1. Standard_Cost'!$C$12</f>
        <v>0</v>
      </c>
      <c r="T861" s="104">
        <f>+N861*P861*Q861*'1. Standard_Cost'!$D$12</f>
        <v>0</v>
      </c>
      <c r="U861" s="104">
        <f>+N861*O861*'1. Standard_Cost'!$E$12</f>
        <v>0</v>
      </c>
      <c r="V861" s="103"/>
      <c r="W861" s="103"/>
      <c r="X861" s="103"/>
      <c r="Y861" s="104">
        <f>+V861*((X861*'1. Standard_Cost'!$B$16)+(W861*X861*'1. Standard_Cost'!$C$16))</f>
        <v>0</v>
      </c>
      <c r="Z861" s="103"/>
      <c r="AA861" s="103"/>
      <c r="AB861" s="104">
        <f>+Z861*'1. Standard_Cost'!$B$20+AA861*'1. Standard_Cost'!$C$20</f>
        <v>0</v>
      </c>
      <c r="AC861" s="105"/>
      <c r="AD861" s="106"/>
      <c r="AE861" s="104">
        <f>SUM(AD861,AC861,AB861,Y861,U861,T861,S861,R861)*'1. Standard_Cost'!B471</f>
        <v>0</v>
      </c>
      <c r="AF861" s="104">
        <f t="shared" si="1637"/>
        <v>0</v>
      </c>
      <c r="AG861" s="103"/>
      <c r="AH861" s="103"/>
      <c r="AI861" s="103"/>
      <c r="AJ861" s="107"/>
      <c r="AK861" s="107"/>
      <c r="AL861" s="107"/>
      <c r="AM861" s="104">
        <f>AG861*'1. Standard_Cost'!B467+'Incremental_Cost Year 2021'!AH863*'1. Standard_Cost'!C467+'Incremental_Cost Year 2021'!AI863*'1. Standard_Cost'!D467+'Incremental_Cost Year 2021'!AJ863+'Incremental_Cost Year 2021'!AL863+AK861</f>
        <v>0</v>
      </c>
      <c r="AN861" s="104">
        <f>AM861*'1. Standard_Cost'!C471</f>
        <v>0</v>
      </c>
      <c r="AO861" s="107"/>
      <c r="AQ861" s="104">
        <f t="shared" si="1633"/>
        <v>0</v>
      </c>
      <c r="AR861" s="104">
        <f t="shared" si="1634"/>
        <v>0</v>
      </c>
      <c r="AS861" s="104">
        <f t="shared" si="1635"/>
        <v>0</v>
      </c>
      <c r="AT861" s="104">
        <f t="shared" si="1638"/>
        <v>0</v>
      </c>
      <c r="AU861" s="108">
        <f t="shared" si="1581"/>
        <v>0</v>
      </c>
      <c r="AV861" s="108"/>
      <c r="AW861" s="108"/>
      <c r="AX861" s="108"/>
      <c r="AY861" s="108"/>
      <c r="AZ861" s="108"/>
      <c r="BA861" s="109">
        <f t="shared" si="1636"/>
        <v>0</v>
      </c>
    </row>
    <row r="862" spans="1:53" ht="24.6" customHeight="1" outlineLevel="1" x14ac:dyDescent="0.2">
      <c r="A862" s="68"/>
      <c r="B862" s="141"/>
      <c r="C862" s="251"/>
      <c r="D862" s="113" t="s">
        <v>48</v>
      </c>
      <c r="E862" s="113" t="s">
        <v>480</v>
      </c>
      <c r="F862" s="114" t="s">
        <v>154</v>
      </c>
      <c r="G862" s="115" t="s">
        <v>155</v>
      </c>
      <c r="H862" s="122" t="s">
        <v>481</v>
      </c>
      <c r="I862" s="117"/>
      <c r="J862" s="117"/>
      <c r="K862" s="117"/>
      <c r="L862" s="118">
        <f>SUM(L858:L861)</f>
        <v>0</v>
      </c>
      <c r="M862" s="118">
        <f>SUM(M858:M861)</f>
        <v>0</v>
      </c>
      <c r="N862" s="117"/>
      <c r="O862" s="117"/>
      <c r="P862" s="117"/>
      <c r="Q862" s="117"/>
      <c r="R862" s="119">
        <f>SUM(R858:R861)</f>
        <v>0</v>
      </c>
      <c r="S862" s="119">
        <f>SUM(S858:S861)</f>
        <v>0</v>
      </c>
      <c r="T862" s="119">
        <f>SUM(T858:T861)</f>
        <v>0</v>
      </c>
      <c r="U862" s="119">
        <f>SUM(U858:U861)</f>
        <v>0</v>
      </c>
      <c r="V862" s="117"/>
      <c r="W862" s="117"/>
      <c r="X862" s="117"/>
      <c r="Y862" s="118">
        <f>SUM(Y858:Y861)</f>
        <v>0</v>
      </c>
      <c r="Z862" s="117"/>
      <c r="AA862" s="117"/>
      <c r="AB862" s="118">
        <f t="shared" ref="AB862:AF862" si="1639">SUM(AB858:AB861)</f>
        <v>0</v>
      </c>
      <c r="AC862" s="118">
        <f t="shared" si="1639"/>
        <v>0</v>
      </c>
      <c r="AD862" s="118">
        <f t="shared" si="1639"/>
        <v>0</v>
      </c>
      <c r="AE862" s="118">
        <f t="shared" si="1639"/>
        <v>0</v>
      </c>
      <c r="AF862" s="118">
        <f t="shared" si="1639"/>
        <v>0</v>
      </c>
      <c r="AG862" s="117"/>
      <c r="AH862" s="117"/>
      <c r="AI862" s="117"/>
      <c r="AJ862" s="119">
        <f>SUM(AJ858:AJ861)</f>
        <v>0</v>
      </c>
      <c r="AK862" s="119">
        <f t="shared" ref="AK862:AN862" si="1640">SUM(AK858:AK861)</f>
        <v>0</v>
      </c>
      <c r="AL862" s="119">
        <f t="shared" si="1640"/>
        <v>0</v>
      </c>
      <c r="AM862" s="119">
        <f t="shared" si="1640"/>
        <v>0</v>
      </c>
      <c r="AN862" s="119">
        <f t="shared" si="1640"/>
        <v>0</v>
      </c>
      <c r="AO862" s="116"/>
      <c r="AP862" s="120"/>
      <c r="AQ862" s="121">
        <f t="shared" ref="AQ862:BA862" si="1641">SUM(AQ858:AQ861)</f>
        <v>0</v>
      </c>
      <c r="AR862" s="121">
        <f t="shared" si="1641"/>
        <v>0</v>
      </c>
      <c r="AS862" s="121">
        <f t="shared" si="1641"/>
        <v>0</v>
      </c>
      <c r="AT862" s="121">
        <f t="shared" si="1641"/>
        <v>0</v>
      </c>
      <c r="AU862" s="121">
        <f t="shared" si="1641"/>
        <v>0</v>
      </c>
      <c r="AV862" s="121">
        <f t="shared" si="1641"/>
        <v>0</v>
      </c>
      <c r="AW862" s="121">
        <f t="shared" si="1641"/>
        <v>0</v>
      </c>
      <c r="AX862" s="121">
        <f t="shared" si="1641"/>
        <v>0</v>
      </c>
      <c r="AY862" s="121">
        <f t="shared" si="1641"/>
        <v>0</v>
      </c>
      <c r="AZ862" s="121">
        <f t="shared" si="1641"/>
        <v>0</v>
      </c>
      <c r="BA862" s="121">
        <f t="shared" si="1641"/>
        <v>0</v>
      </c>
    </row>
    <row r="863" spans="1:53" ht="14.1" customHeight="1" outlineLevel="2" x14ac:dyDescent="0.2">
      <c r="A863" s="68"/>
      <c r="B863" s="94"/>
      <c r="C863" s="95"/>
      <c r="D863" s="96"/>
      <c r="E863" s="96"/>
      <c r="F863" s="97"/>
      <c r="G863" s="98"/>
      <c r="H863" s="99" t="s">
        <v>49</v>
      </c>
      <c r="I863" s="100"/>
      <c r="J863" s="101"/>
      <c r="K863" s="101"/>
      <c r="L863" s="102" t="str">
        <f>IF(I863&lt;&gt;0,((VLOOKUP(I863,'1. Standard_Cost'!$B$4:$D$8,2)+VLOOKUP(I863,'1. Standard_Cost'!$B$4:$D$8,3))*J863*K863),"0")</f>
        <v>0</v>
      </c>
      <c r="M863" s="102">
        <f>L863*'1. Standard_Cost'!F452</f>
        <v>0</v>
      </c>
      <c r="N863" s="103"/>
      <c r="O863" s="103"/>
      <c r="P863" s="103"/>
      <c r="Q863" s="103"/>
      <c r="R863" s="104">
        <f>+N863*P863*'1. Standard_Cost'!$B$12</f>
        <v>0</v>
      </c>
      <c r="S863" s="104">
        <f>+N863*O863*P863*'1. Standard_Cost'!$C$12</f>
        <v>0</v>
      </c>
      <c r="T863" s="104">
        <f>+N863*P863*Q863*'1. Standard_Cost'!$D$12</f>
        <v>0</v>
      </c>
      <c r="U863" s="104">
        <f>+N863*O863*'1. Standard_Cost'!$E$12</f>
        <v>0</v>
      </c>
      <c r="V863" s="103"/>
      <c r="W863" s="103"/>
      <c r="X863" s="103"/>
      <c r="Y863" s="104">
        <f>+V863*((X863*'1. Standard_Cost'!$B$16)+(W863*X863*'1. Standard_Cost'!$C$16))</f>
        <v>0</v>
      </c>
      <c r="Z863" s="103"/>
      <c r="AA863" s="103"/>
      <c r="AB863" s="104">
        <f>+Z863*'1. Standard_Cost'!$B$20+AA863*'1. Standard_Cost'!$C$20</f>
        <v>0</v>
      </c>
      <c r="AC863" s="105"/>
      <c r="AD863" s="106"/>
      <c r="AE863" s="104">
        <f>SUM(AD863,AC863,AB863,Y863,U863,T863,S863,R863)*'1. Standard_Cost'!B476</f>
        <v>0</v>
      </c>
      <c r="AF863" s="104">
        <f>SUM(AD863,AE863)</f>
        <v>0</v>
      </c>
      <c r="AG863" s="103"/>
      <c r="AH863" s="103"/>
      <c r="AI863" s="103"/>
      <c r="AJ863" s="107"/>
      <c r="AK863" s="107"/>
      <c r="AL863" s="107"/>
      <c r="AM863" s="104">
        <f>AG863*'1. Standard_Cost'!B472+'Incremental_Cost Year 2021'!AH865*'1. Standard_Cost'!C472+'Incremental_Cost Year 2021'!AI865*'1. Standard_Cost'!D472+'Incremental_Cost Year 2021'!AJ865+'Incremental_Cost Year 2021'!AL865+AK863</f>
        <v>0</v>
      </c>
      <c r="AN863" s="104">
        <f>AM863*'1. Standard_Cost'!C476</f>
        <v>0</v>
      </c>
      <c r="AO863" s="107"/>
      <c r="AQ863" s="104">
        <f t="shared" ref="AQ863:AQ866" si="1642">L863+M863</f>
        <v>0</v>
      </c>
      <c r="AR863" s="104">
        <f t="shared" ref="AR863:AR866" si="1643">AF863</f>
        <v>0</v>
      </c>
      <c r="AS863" s="104">
        <f t="shared" ref="AS863:AS866" si="1644">AM863+AN863</f>
        <v>0</v>
      </c>
      <c r="AT863" s="104">
        <f>SUM(AQ863,AR863,AS863)</f>
        <v>0</v>
      </c>
      <c r="AU863" s="108">
        <f t="shared" si="1581"/>
        <v>0</v>
      </c>
      <c r="AV863" s="108"/>
      <c r="AW863" s="108"/>
      <c r="AX863" s="108"/>
      <c r="AY863" s="108"/>
      <c r="AZ863" s="108"/>
      <c r="BA863" s="109">
        <f t="shared" ref="BA863:BA866" si="1645">SUM(AU863:AZ863)-AT863</f>
        <v>0</v>
      </c>
    </row>
    <row r="864" spans="1:53" ht="14.1" customHeight="1" outlineLevel="2" x14ac:dyDescent="0.2">
      <c r="A864" s="68"/>
      <c r="B864" s="94"/>
      <c r="C864" s="95"/>
      <c r="D864" s="110"/>
      <c r="E864" s="110"/>
      <c r="F864" s="110"/>
      <c r="G864" s="111"/>
      <c r="H864" s="99" t="s">
        <v>50</v>
      </c>
      <c r="I864" s="100"/>
      <c r="J864" s="101"/>
      <c r="K864" s="101"/>
      <c r="L864" s="102" t="str">
        <f>IF(I864&lt;&gt;0,((VLOOKUP(I864,'1. Standard_Cost'!$B$4:$D$8,2)+VLOOKUP(I864,'1. Standard_Cost'!$B$4:$D$8,3))*J864*K864),"0")</f>
        <v>0</v>
      </c>
      <c r="M864" s="102">
        <f>L864*'1. Standard_Cost'!F452</f>
        <v>0</v>
      </c>
      <c r="N864" s="103"/>
      <c r="O864" s="103"/>
      <c r="P864" s="103"/>
      <c r="Q864" s="103"/>
      <c r="R864" s="104">
        <f>+N864*P864*'1. Standard_Cost'!$B$12</f>
        <v>0</v>
      </c>
      <c r="S864" s="104">
        <f>+N864*O864*P864*'1. Standard_Cost'!$C$12</f>
        <v>0</v>
      </c>
      <c r="T864" s="104">
        <f>+N864*P864*Q864*'1. Standard_Cost'!$D$12</f>
        <v>0</v>
      </c>
      <c r="U864" s="104">
        <f>+N864*O864*'1. Standard_Cost'!$E$12</f>
        <v>0</v>
      </c>
      <c r="V864" s="103"/>
      <c r="W864" s="103"/>
      <c r="X864" s="103"/>
      <c r="Y864" s="104">
        <f>+V864*((X864*'1. Standard_Cost'!$B$16)+(W864*X864*'1. Standard_Cost'!$C$16))</f>
        <v>0</v>
      </c>
      <c r="Z864" s="103"/>
      <c r="AA864" s="103"/>
      <c r="AB864" s="104">
        <f>+Z864*'1. Standard_Cost'!$B$20+AA864*'1. Standard_Cost'!$C$20</f>
        <v>0</v>
      </c>
      <c r="AC864" s="105"/>
      <c r="AD864" s="106"/>
      <c r="AE864" s="104">
        <f>SUM(AD864,AC864,AB864,Y864,U864,T864,S864,R864)*'1. Standard_Cost'!B476</f>
        <v>0</v>
      </c>
      <c r="AF864" s="104">
        <f t="shared" ref="AF864:AF866" si="1646">SUM(AD864,AE864)</f>
        <v>0</v>
      </c>
      <c r="AG864" s="103"/>
      <c r="AH864" s="103">
        <v>0</v>
      </c>
      <c r="AI864" s="103">
        <v>0</v>
      </c>
      <c r="AJ864" s="107"/>
      <c r="AK864" s="107"/>
      <c r="AL864" s="107"/>
      <c r="AM864" s="104">
        <f>AG864*'1. Standard_Cost'!B472+'Incremental_Cost Year 2021'!AH866*'1. Standard_Cost'!C472+'Incremental_Cost Year 2021'!AI866*'1. Standard_Cost'!D472+'Incremental_Cost Year 2021'!AJ866+'Incremental_Cost Year 2021'!AL866+AK864</f>
        <v>0</v>
      </c>
      <c r="AN864" s="104">
        <f>AM864*'1. Standard_Cost'!C476</f>
        <v>0</v>
      </c>
      <c r="AO864" s="107"/>
      <c r="AQ864" s="104">
        <f t="shared" si="1642"/>
        <v>0</v>
      </c>
      <c r="AR864" s="104">
        <f t="shared" si="1643"/>
        <v>0</v>
      </c>
      <c r="AS864" s="104">
        <f t="shared" si="1644"/>
        <v>0</v>
      </c>
      <c r="AT864" s="104">
        <f t="shared" ref="AT864:AT866" si="1647">SUM(AQ864,AR864,AS864)</f>
        <v>0</v>
      </c>
      <c r="AU864" s="108">
        <f t="shared" si="1581"/>
        <v>0</v>
      </c>
      <c r="AV864" s="108">
        <v>0</v>
      </c>
      <c r="AW864" s="108"/>
      <c r="AX864" s="108"/>
      <c r="AY864" s="108"/>
      <c r="AZ864" s="108"/>
      <c r="BA864" s="109">
        <f t="shared" si="1645"/>
        <v>0</v>
      </c>
    </row>
    <row r="865" spans="1:53" ht="14.1" customHeight="1" outlineLevel="2" x14ac:dyDescent="0.2">
      <c r="A865" s="68"/>
      <c r="B865" s="94"/>
      <c r="C865" s="95"/>
      <c r="D865" s="110"/>
      <c r="E865" s="110"/>
      <c r="F865" s="110"/>
      <c r="G865" s="111"/>
      <c r="H865" s="99" t="s">
        <v>51</v>
      </c>
      <c r="I865" s="100"/>
      <c r="J865" s="101"/>
      <c r="K865" s="101"/>
      <c r="L865" s="102" t="str">
        <f>IF(I865&lt;&gt;0,((VLOOKUP(I865,'1. Standard_Cost'!$B$4:$D$8,2)+VLOOKUP(I865,'1. Standard_Cost'!$B$4:$D$8,3))*J865*K865),"0")</f>
        <v>0</v>
      </c>
      <c r="M865" s="102">
        <f>L865*'1. Standard_Cost'!F452</f>
        <v>0</v>
      </c>
      <c r="N865" s="103"/>
      <c r="O865" s="103"/>
      <c r="P865" s="103"/>
      <c r="Q865" s="103"/>
      <c r="R865" s="104">
        <f>+N865*P865*'1. Standard_Cost'!$B$12</f>
        <v>0</v>
      </c>
      <c r="S865" s="104">
        <f>+N865*O865*P865*'1. Standard_Cost'!$C$12</f>
        <v>0</v>
      </c>
      <c r="T865" s="104">
        <f>+N865*P865*Q865*'1. Standard_Cost'!$D$12</f>
        <v>0</v>
      </c>
      <c r="U865" s="104">
        <f>+N865*O865*'1. Standard_Cost'!$E$12</f>
        <v>0</v>
      </c>
      <c r="V865" s="103"/>
      <c r="W865" s="103"/>
      <c r="X865" s="103"/>
      <c r="Y865" s="104">
        <f>+V865*((X865*'1. Standard_Cost'!$B$16)+(W865*X865*'1. Standard_Cost'!$C$16))</f>
        <v>0</v>
      </c>
      <c r="Z865" s="103"/>
      <c r="AA865" s="103"/>
      <c r="AB865" s="104">
        <f>+Z865*'1. Standard_Cost'!$B$20+AA865*'1. Standard_Cost'!$C$20</f>
        <v>0</v>
      </c>
      <c r="AC865" s="105"/>
      <c r="AD865" s="106"/>
      <c r="AE865" s="104">
        <f>SUM(AD865,AC865,AB865,Y865,U865,T865,S865,R865)*'1. Standard_Cost'!B476</f>
        <v>0</v>
      </c>
      <c r="AF865" s="104">
        <f t="shared" si="1646"/>
        <v>0</v>
      </c>
      <c r="AG865" s="103"/>
      <c r="AH865" s="103"/>
      <c r="AI865" s="103"/>
      <c r="AJ865" s="107"/>
      <c r="AK865" s="107"/>
      <c r="AL865" s="107"/>
      <c r="AM865" s="104">
        <f>AG865*'1. Standard_Cost'!B472+'Incremental_Cost Year 2021'!AH867*'1. Standard_Cost'!C472+'Incremental_Cost Year 2021'!AI867*'1. Standard_Cost'!D472+'Incremental_Cost Year 2021'!AJ867+'Incremental_Cost Year 2021'!AL867+AK865</f>
        <v>0</v>
      </c>
      <c r="AN865" s="104">
        <f>AM865*'1. Standard_Cost'!C476</f>
        <v>0</v>
      </c>
      <c r="AO865" s="107"/>
      <c r="AQ865" s="104">
        <f t="shared" si="1642"/>
        <v>0</v>
      </c>
      <c r="AR865" s="104">
        <f t="shared" si="1643"/>
        <v>0</v>
      </c>
      <c r="AS865" s="104">
        <f t="shared" si="1644"/>
        <v>0</v>
      </c>
      <c r="AT865" s="104">
        <f t="shared" si="1647"/>
        <v>0</v>
      </c>
      <c r="AU865" s="108">
        <f t="shared" si="1581"/>
        <v>0</v>
      </c>
      <c r="AV865" s="108"/>
      <c r="AW865" s="108"/>
      <c r="AX865" s="108"/>
      <c r="AY865" s="108"/>
      <c r="AZ865" s="108"/>
      <c r="BA865" s="109">
        <f t="shared" si="1645"/>
        <v>0</v>
      </c>
    </row>
    <row r="866" spans="1:53" ht="14.1" customHeight="1" outlineLevel="2" x14ac:dyDescent="0.2">
      <c r="A866" s="68"/>
      <c r="B866" s="94"/>
      <c r="C866" s="95"/>
      <c r="D866" s="110"/>
      <c r="E866" s="110"/>
      <c r="F866" s="110"/>
      <c r="G866" s="111"/>
      <c r="H866" s="112" t="s">
        <v>179</v>
      </c>
      <c r="I866" s="100"/>
      <c r="J866" s="101"/>
      <c r="K866" s="101"/>
      <c r="L866" s="102" t="str">
        <f>IF(I866&lt;&gt;0,((VLOOKUP(I866,'1. Standard_Cost'!$B$4:$D$8,2)+VLOOKUP(I866,'1. Standard_Cost'!$B$4:$D$8,3))*J866*K866),"0")</f>
        <v>0</v>
      </c>
      <c r="M866" s="102">
        <f>L866*'1. Standard_Cost'!F452</f>
        <v>0</v>
      </c>
      <c r="N866" s="103"/>
      <c r="O866" s="103"/>
      <c r="P866" s="103"/>
      <c r="Q866" s="103"/>
      <c r="R866" s="104">
        <f>+N866*P866*'1. Standard_Cost'!$B$12</f>
        <v>0</v>
      </c>
      <c r="S866" s="104">
        <f>+N866*O866*P866*'1. Standard_Cost'!$C$12</f>
        <v>0</v>
      </c>
      <c r="T866" s="104">
        <f>+N866*P866*Q866*'1. Standard_Cost'!$D$12</f>
        <v>0</v>
      </c>
      <c r="U866" s="104">
        <f>+N866*O866*'1. Standard_Cost'!$E$12</f>
        <v>0</v>
      </c>
      <c r="V866" s="103"/>
      <c r="W866" s="103"/>
      <c r="X866" s="103"/>
      <c r="Y866" s="104">
        <f>+V866*((X866*'1. Standard_Cost'!$B$16)+(W866*X866*'1. Standard_Cost'!$C$16))</f>
        <v>0</v>
      </c>
      <c r="Z866" s="103"/>
      <c r="AA866" s="103"/>
      <c r="AB866" s="104">
        <f>+Z866*'1. Standard_Cost'!$B$20+AA866*'1. Standard_Cost'!$C$20</f>
        <v>0</v>
      </c>
      <c r="AC866" s="105"/>
      <c r="AD866" s="106"/>
      <c r="AE866" s="104">
        <f>SUM(AD866,AC866,AB866,Y866,U866,T866,S866,R866)*'1. Standard_Cost'!B476</f>
        <v>0</v>
      </c>
      <c r="AF866" s="104">
        <f t="shared" si="1646"/>
        <v>0</v>
      </c>
      <c r="AG866" s="103"/>
      <c r="AH866" s="103"/>
      <c r="AI866" s="103"/>
      <c r="AJ866" s="107"/>
      <c r="AK866" s="107"/>
      <c r="AL866" s="107"/>
      <c r="AM866" s="104">
        <f>AG866*'1. Standard_Cost'!B472+'Incremental_Cost Year 2021'!AH868*'1. Standard_Cost'!C472+'Incremental_Cost Year 2021'!AI868*'1. Standard_Cost'!D472+'Incremental_Cost Year 2021'!AJ868+'Incremental_Cost Year 2021'!AL868+AK866</f>
        <v>0</v>
      </c>
      <c r="AN866" s="104">
        <f>AM866*'1. Standard_Cost'!C476</f>
        <v>0</v>
      </c>
      <c r="AO866" s="107"/>
      <c r="AQ866" s="104">
        <f t="shared" si="1642"/>
        <v>0</v>
      </c>
      <c r="AR866" s="104">
        <f t="shared" si="1643"/>
        <v>0</v>
      </c>
      <c r="AS866" s="104">
        <f t="shared" si="1644"/>
        <v>0</v>
      </c>
      <c r="AT866" s="104">
        <f t="shared" si="1647"/>
        <v>0</v>
      </c>
      <c r="AU866" s="108">
        <f t="shared" si="1581"/>
        <v>0</v>
      </c>
      <c r="AV866" s="108"/>
      <c r="AW866" s="108"/>
      <c r="AX866" s="108"/>
      <c r="AY866" s="108"/>
      <c r="AZ866" s="108"/>
      <c r="BA866" s="109">
        <f t="shared" si="1645"/>
        <v>0</v>
      </c>
    </row>
    <row r="867" spans="1:53" ht="24.6" customHeight="1" outlineLevel="1" x14ac:dyDescent="0.2">
      <c r="A867" s="68"/>
      <c r="B867" s="141"/>
      <c r="C867" s="95"/>
      <c r="D867" s="113" t="s">
        <v>48</v>
      </c>
      <c r="E867" s="113" t="s">
        <v>482</v>
      </c>
      <c r="F867" s="114" t="s">
        <v>154</v>
      </c>
      <c r="G867" s="115" t="s">
        <v>155</v>
      </c>
      <c r="H867" s="122" t="s">
        <v>483</v>
      </c>
      <c r="I867" s="117"/>
      <c r="J867" s="117"/>
      <c r="K867" s="117"/>
      <c r="L867" s="118">
        <f>SUM(L863:L866)</f>
        <v>0</v>
      </c>
      <c r="M867" s="118">
        <f>SUM(M863:M866)</f>
        <v>0</v>
      </c>
      <c r="N867" s="117"/>
      <c r="O867" s="117"/>
      <c r="P867" s="117"/>
      <c r="Q867" s="117"/>
      <c r="R867" s="119">
        <f>SUM(R863:R866)</f>
        <v>0</v>
      </c>
      <c r="S867" s="119">
        <f>SUM(S863:S866)</f>
        <v>0</v>
      </c>
      <c r="T867" s="119">
        <f>SUM(T863:T866)</f>
        <v>0</v>
      </c>
      <c r="U867" s="119">
        <f>SUM(U863:U866)</f>
        <v>0</v>
      </c>
      <c r="V867" s="117"/>
      <c r="W867" s="117"/>
      <c r="X867" s="117"/>
      <c r="Y867" s="118">
        <f>SUM(Y863:Y866)</f>
        <v>0</v>
      </c>
      <c r="Z867" s="117"/>
      <c r="AA867" s="117"/>
      <c r="AB867" s="118">
        <f t="shared" ref="AB867:AF867" si="1648">SUM(AB863:AB866)</f>
        <v>0</v>
      </c>
      <c r="AC867" s="118">
        <f t="shared" si="1648"/>
        <v>0</v>
      </c>
      <c r="AD867" s="118">
        <f t="shared" si="1648"/>
        <v>0</v>
      </c>
      <c r="AE867" s="118">
        <f t="shared" si="1648"/>
        <v>0</v>
      </c>
      <c r="AF867" s="118">
        <f t="shared" si="1648"/>
        <v>0</v>
      </c>
      <c r="AG867" s="117"/>
      <c r="AH867" s="117"/>
      <c r="AI867" s="117"/>
      <c r="AJ867" s="119">
        <f>SUM(AJ863:AJ866)</f>
        <v>0</v>
      </c>
      <c r="AK867" s="119">
        <f t="shared" ref="AK867:AN867" si="1649">SUM(AK863:AK866)</f>
        <v>0</v>
      </c>
      <c r="AL867" s="119">
        <f t="shared" si="1649"/>
        <v>0</v>
      </c>
      <c r="AM867" s="119">
        <f t="shared" si="1649"/>
        <v>0</v>
      </c>
      <c r="AN867" s="119">
        <f t="shared" si="1649"/>
        <v>0</v>
      </c>
      <c r="AO867" s="116"/>
      <c r="AP867" s="120"/>
      <c r="AQ867" s="121">
        <f t="shared" ref="AQ867:BA867" si="1650">SUM(AQ863:AQ866)</f>
        <v>0</v>
      </c>
      <c r="AR867" s="121">
        <f t="shared" si="1650"/>
        <v>0</v>
      </c>
      <c r="AS867" s="121">
        <f t="shared" si="1650"/>
        <v>0</v>
      </c>
      <c r="AT867" s="121">
        <f t="shared" si="1650"/>
        <v>0</v>
      </c>
      <c r="AU867" s="121">
        <f t="shared" si="1650"/>
        <v>0</v>
      </c>
      <c r="AV867" s="121">
        <f t="shared" si="1650"/>
        <v>0</v>
      </c>
      <c r="AW867" s="121">
        <f t="shared" si="1650"/>
        <v>0</v>
      </c>
      <c r="AX867" s="121">
        <f t="shared" si="1650"/>
        <v>0</v>
      </c>
      <c r="AY867" s="121">
        <f t="shared" si="1650"/>
        <v>0</v>
      </c>
      <c r="AZ867" s="121">
        <f t="shared" si="1650"/>
        <v>0</v>
      </c>
      <c r="BA867" s="121">
        <f t="shared" si="1650"/>
        <v>0</v>
      </c>
    </row>
    <row r="868" spans="1:53" ht="14.1" customHeight="1" outlineLevel="2" x14ac:dyDescent="0.2">
      <c r="A868" s="68"/>
      <c r="B868" s="94"/>
      <c r="C868" s="95"/>
      <c r="D868" s="96"/>
      <c r="E868" s="96"/>
      <c r="F868" s="97"/>
      <c r="G868" s="98"/>
      <c r="H868" s="99" t="s">
        <v>49</v>
      </c>
      <c r="I868" s="100"/>
      <c r="J868" s="101"/>
      <c r="K868" s="101"/>
      <c r="L868" s="102" t="str">
        <f>IF(I868&lt;&gt;0,((VLOOKUP(I868,'1. Standard_Cost'!$B$4:$D$8,2)+VLOOKUP(I868,'1. Standard_Cost'!$B$4:$D$8,3))*J868*K868),"0")</f>
        <v>0</v>
      </c>
      <c r="M868" s="102">
        <f>L868*'1. Standard_Cost'!F457</f>
        <v>0</v>
      </c>
      <c r="N868" s="103"/>
      <c r="O868" s="103"/>
      <c r="P868" s="103"/>
      <c r="Q868" s="103"/>
      <c r="R868" s="104">
        <f>+N868*P868*'1. Standard_Cost'!$B$12</f>
        <v>0</v>
      </c>
      <c r="S868" s="104">
        <f>+N868*O868*P868*'1. Standard_Cost'!$C$12</f>
        <v>0</v>
      </c>
      <c r="T868" s="104">
        <f>+N868*P868*Q868*'1. Standard_Cost'!$D$12</f>
        <v>0</v>
      </c>
      <c r="U868" s="104">
        <f>+N868*O868*'1. Standard_Cost'!$E$12</f>
        <v>0</v>
      </c>
      <c r="V868" s="103"/>
      <c r="W868" s="103"/>
      <c r="X868" s="103"/>
      <c r="Y868" s="104">
        <f>+V868*((X868*'1. Standard_Cost'!$B$16)+(W868*X868*'1. Standard_Cost'!$C$16))</f>
        <v>0</v>
      </c>
      <c r="Z868" s="103"/>
      <c r="AA868" s="103"/>
      <c r="AB868" s="104">
        <f>+Z868*'1. Standard_Cost'!$B$20+AA868*'1. Standard_Cost'!$C$20</f>
        <v>0</v>
      </c>
      <c r="AC868" s="105"/>
      <c r="AD868" s="106"/>
      <c r="AE868" s="104">
        <f>SUM(AD868,AC868,AB868,Y868,U868,T868,S868,R868)*'1. Standard_Cost'!B481</f>
        <v>0</v>
      </c>
      <c r="AF868" s="104">
        <f>SUM(AD868,AE868)</f>
        <v>0</v>
      </c>
      <c r="AG868" s="103"/>
      <c r="AH868" s="103"/>
      <c r="AI868" s="103"/>
      <c r="AJ868" s="107"/>
      <c r="AK868" s="107"/>
      <c r="AL868" s="107"/>
      <c r="AM868" s="104">
        <f>AG868*'1. Standard_Cost'!B477+'Incremental_Cost Year 2021'!AH870*'1. Standard_Cost'!C477+'Incremental_Cost Year 2021'!AI870*'1. Standard_Cost'!D477+'Incremental_Cost Year 2021'!AJ870+'Incremental_Cost Year 2021'!AL870+AK868</f>
        <v>0</v>
      </c>
      <c r="AN868" s="104">
        <f>AM868*'1. Standard_Cost'!C481</f>
        <v>0</v>
      </c>
      <c r="AO868" s="107"/>
      <c r="AQ868" s="104">
        <f t="shared" ref="AQ868:AQ871" si="1651">L868+M868</f>
        <v>0</v>
      </c>
      <c r="AR868" s="104">
        <f t="shared" ref="AR868:AR871" si="1652">AF868</f>
        <v>0</v>
      </c>
      <c r="AS868" s="104">
        <f t="shared" ref="AS868:AS871" si="1653">AM868+AN868</f>
        <v>0</v>
      </c>
      <c r="AT868" s="104">
        <f>SUM(AQ868,AR868,AS868)</f>
        <v>0</v>
      </c>
      <c r="AU868" s="108">
        <f t="shared" si="1581"/>
        <v>0</v>
      </c>
      <c r="AV868" s="108"/>
      <c r="AW868" s="108"/>
      <c r="AX868" s="108"/>
      <c r="AY868" s="108"/>
      <c r="AZ868" s="108"/>
      <c r="BA868" s="109">
        <f t="shared" ref="BA868:BA871" si="1654">SUM(AU868:AZ868)-AT868</f>
        <v>0</v>
      </c>
    </row>
    <row r="869" spans="1:53" ht="14.1" customHeight="1" outlineLevel="2" x14ac:dyDescent="0.2">
      <c r="A869" s="68"/>
      <c r="B869" s="94"/>
      <c r="C869" s="95"/>
      <c r="D869" s="110"/>
      <c r="E869" s="110"/>
      <c r="F869" s="110"/>
      <c r="G869" s="111"/>
      <c r="H869" s="99" t="s">
        <v>50</v>
      </c>
      <c r="I869" s="100"/>
      <c r="J869" s="101"/>
      <c r="K869" s="101"/>
      <c r="L869" s="102" t="str">
        <f>IF(I869&lt;&gt;0,((VLOOKUP(I869,'1. Standard_Cost'!$B$4:$D$8,2)+VLOOKUP(I869,'1. Standard_Cost'!$B$4:$D$8,3))*J869*K869),"0")</f>
        <v>0</v>
      </c>
      <c r="M869" s="102">
        <f>L869*'1. Standard_Cost'!F457</f>
        <v>0</v>
      </c>
      <c r="N869" s="103"/>
      <c r="O869" s="103"/>
      <c r="P869" s="103"/>
      <c r="Q869" s="103"/>
      <c r="R869" s="104">
        <f>+N869*P869*'1. Standard_Cost'!$B$12</f>
        <v>0</v>
      </c>
      <c r="S869" s="104">
        <f>+N869*O869*P869*'1. Standard_Cost'!$C$12</f>
        <v>0</v>
      </c>
      <c r="T869" s="104">
        <f>+N869*P869*Q869*'1. Standard_Cost'!$D$12</f>
        <v>0</v>
      </c>
      <c r="U869" s="104">
        <f>+N869*O869*'1. Standard_Cost'!$E$12</f>
        <v>0</v>
      </c>
      <c r="V869" s="103"/>
      <c r="W869" s="103"/>
      <c r="X869" s="103"/>
      <c r="Y869" s="104">
        <f>+V869*((X869*'1. Standard_Cost'!$B$16)+(W869*X869*'1. Standard_Cost'!$C$16))</f>
        <v>0</v>
      </c>
      <c r="Z869" s="103"/>
      <c r="AA869" s="103"/>
      <c r="AB869" s="104">
        <f>+Z869*'1. Standard_Cost'!$B$20+AA869*'1. Standard_Cost'!$C$20</f>
        <v>0</v>
      </c>
      <c r="AC869" s="105"/>
      <c r="AD869" s="106"/>
      <c r="AE869" s="104">
        <f>SUM(AD869,AC869,AB869,Y869,U869,T869,S869,R869)*'1. Standard_Cost'!B481</f>
        <v>0</v>
      </c>
      <c r="AF869" s="104">
        <f t="shared" ref="AF869:AF871" si="1655">SUM(AD869,AE869)</f>
        <v>0</v>
      </c>
      <c r="AG869" s="103"/>
      <c r="AH869" s="103">
        <v>0</v>
      </c>
      <c r="AI869" s="103">
        <v>0</v>
      </c>
      <c r="AJ869" s="107"/>
      <c r="AK869" s="107"/>
      <c r="AL869" s="107"/>
      <c r="AM869" s="104">
        <f>AG869*'1. Standard_Cost'!B477+'Incremental_Cost Year 2021'!AH871*'1. Standard_Cost'!C477+'Incremental_Cost Year 2021'!AI871*'1. Standard_Cost'!D477+'Incremental_Cost Year 2021'!AJ871+'Incremental_Cost Year 2021'!AL871+AK869</f>
        <v>0</v>
      </c>
      <c r="AN869" s="104">
        <f>AM869*'1. Standard_Cost'!C481</f>
        <v>0</v>
      </c>
      <c r="AO869" s="107"/>
      <c r="AQ869" s="104">
        <f t="shared" si="1651"/>
        <v>0</v>
      </c>
      <c r="AR869" s="104">
        <f t="shared" si="1652"/>
        <v>0</v>
      </c>
      <c r="AS869" s="104">
        <f t="shared" si="1653"/>
        <v>0</v>
      </c>
      <c r="AT869" s="104">
        <f t="shared" ref="AT869:AT871" si="1656">SUM(AQ869,AR869,AS869)</f>
        <v>0</v>
      </c>
      <c r="AU869" s="108">
        <f t="shared" si="1581"/>
        <v>0</v>
      </c>
      <c r="AV869" s="108">
        <v>0</v>
      </c>
      <c r="AW869" s="108"/>
      <c r="AX869" s="108"/>
      <c r="AY869" s="108"/>
      <c r="AZ869" s="108"/>
      <c r="BA869" s="109">
        <f t="shared" si="1654"/>
        <v>0</v>
      </c>
    </row>
    <row r="870" spans="1:53" ht="14.1" customHeight="1" outlineLevel="2" x14ac:dyDescent="0.2">
      <c r="A870" s="68"/>
      <c r="B870" s="94"/>
      <c r="C870" s="95"/>
      <c r="D870" s="110"/>
      <c r="E870" s="110"/>
      <c r="F870" s="110"/>
      <c r="G870" s="111"/>
      <c r="H870" s="99" t="s">
        <v>51</v>
      </c>
      <c r="I870" s="100"/>
      <c r="J870" s="101"/>
      <c r="K870" s="101"/>
      <c r="L870" s="102" t="str">
        <f>IF(I870&lt;&gt;0,((VLOOKUP(I870,'1. Standard_Cost'!$B$4:$D$8,2)+VLOOKUP(I870,'1. Standard_Cost'!$B$4:$D$8,3))*J870*K870),"0")</f>
        <v>0</v>
      </c>
      <c r="M870" s="102">
        <f>L870*'1. Standard_Cost'!F457</f>
        <v>0</v>
      </c>
      <c r="N870" s="103"/>
      <c r="O870" s="103"/>
      <c r="P870" s="103"/>
      <c r="Q870" s="103"/>
      <c r="R870" s="104">
        <f>+N870*P870*'1. Standard_Cost'!$B$12</f>
        <v>0</v>
      </c>
      <c r="S870" s="104">
        <f>+N870*O870*P870*'1. Standard_Cost'!$C$12</f>
        <v>0</v>
      </c>
      <c r="T870" s="104">
        <f>+N870*P870*Q870*'1. Standard_Cost'!$D$12</f>
        <v>0</v>
      </c>
      <c r="U870" s="104">
        <f>+N870*O870*'1. Standard_Cost'!$E$12</f>
        <v>0</v>
      </c>
      <c r="V870" s="103"/>
      <c r="W870" s="103"/>
      <c r="X870" s="103"/>
      <c r="Y870" s="104">
        <f>+V870*((X870*'1. Standard_Cost'!$B$16)+(W870*X870*'1. Standard_Cost'!$C$16))</f>
        <v>0</v>
      </c>
      <c r="Z870" s="103"/>
      <c r="AA870" s="103"/>
      <c r="AB870" s="104">
        <f>+Z870*'1. Standard_Cost'!$B$20+AA870*'1. Standard_Cost'!$C$20</f>
        <v>0</v>
      </c>
      <c r="AC870" s="105"/>
      <c r="AD870" s="106"/>
      <c r="AE870" s="104">
        <f>SUM(AD870,AC870,AB870,Y870,U870,T870,S870,R870)*'1. Standard_Cost'!B481</f>
        <v>0</v>
      </c>
      <c r="AF870" s="104">
        <f t="shared" si="1655"/>
        <v>0</v>
      </c>
      <c r="AG870" s="103"/>
      <c r="AH870" s="103"/>
      <c r="AI870" s="103"/>
      <c r="AJ870" s="107"/>
      <c r="AK870" s="107"/>
      <c r="AL870" s="107"/>
      <c r="AM870" s="104">
        <f>AG870*'1. Standard_Cost'!B477+'Incremental_Cost Year 2021'!AH872*'1. Standard_Cost'!C477+'Incremental_Cost Year 2021'!AI872*'1. Standard_Cost'!D477+'Incremental_Cost Year 2021'!AJ872+'Incremental_Cost Year 2021'!AL872+AK870</f>
        <v>0</v>
      </c>
      <c r="AN870" s="104">
        <f>AM870*'1. Standard_Cost'!C481</f>
        <v>0</v>
      </c>
      <c r="AO870" s="107"/>
      <c r="AQ870" s="104">
        <f t="shared" si="1651"/>
        <v>0</v>
      </c>
      <c r="AR870" s="104">
        <f t="shared" si="1652"/>
        <v>0</v>
      </c>
      <c r="AS870" s="104">
        <f t="shared" si="1653"/>
        <v>0</v>
      </c>
      <c r="AT870" s="104">
        <f t="shared" si="1656"/>
        <v>0</v>
      </c>
      <c r="AU870" s="108">
        <f t="shared" si="1581"/>
        <v>0</v>
      </c>
      <c r="AV870" s="108"/>
      <c r="AW870" s="108"/>
      <c r="AX870" s="108"/>
      <c r="AY870" s="108"/>
      <c r="AZ870" s="108"/>
      <c r="BA870" s="109">
        <f t="shared" si="1654"/>
        <v>0</v>
      </c>
    </row>
    <row r="871" spans="1:53" ht="14.1" customHeight="1" outlineLevel="2" x14ac:dyDescent="0.2">
      <c r="A871" s="68"/>
      <c r="B871" s="94"/>
      <c r="C871" s="95"/>
      <c r="D871" s="110"/>
      <c r="E871" s="110"/>
      <c r="F871" s="110"/>
      <c r="G871" s="111"/>
      <c r="H871" s="112" t="s">
        <v>179</v>
      </c>
      <c r="I871" s="100"/>
      <c r="J871" s="101"/>
      <c r="K871" s="101"/>
      <c r="L871" s="102" t="str">
        <f>IF(I871&lt;&gt;0,((VLOOKUP(I871,'1. Standard_Cost'!$B$4:$D$8,2)+VLOOKUP(I871,'1. Standard_Cost'!$B$4:$D$8,3))*J871*K871),"0")</f>
        <v>0</v>
      </c>
      <c r="M871" s="102">
        <f>L871*'1. Standard_Cost'!F457</f>
        <v>0</v>
      </c>
      <c r="N871" s="103"/>
      <c r="O871" s="103"/>
      <c r="P871" s="103"/>
      <c r="Q871" s="103"/>
      <c r="R871" s="104">
        <f>+N871*P871*'1. Standard_Cost'!$B$12</f>
        <v>0</v>
      </c>
      <c r="S871" s="104">
        <f>+N871*O871*P871*'1. Standard_Cost'!$C$12</f>
        <v>0</v>
      </c>
      <c r="T871" s="104">
        <f>+N871*P871*Q871*'1. Standard_Cost'!$D$12</f>
        <v>0</v>
      </c>
      <c r="U871" s="104">
        <f>+N871*O871*'1. Standard_Cost'!$E$12</f>
        <v>0</v>
      </c>
      <c r="V871" s="103"/>
      <c r="W871" s="103"/>
      <c r="X871" s="103"/>
      <c r="Y871" s="104">
        <f>+V871*((X871*'1. Standard_Cost'!$B$16)+(W871*X871*'1. Standard_Cost'!$C$16))</f>
        <v>0</v>
      </c>
      <c r="Z871" s="103"/>
      <c r="AA871" s="103"/>
      <c r="AB871" s="104">
        <f>+Z871*'1. Standard_Cost'!$B$20+AA871*'1. Standard_Cost'!$C$20</f>
        <v>0</v>
      </c>
      <c r="AC871" s="105"/>
      <c r="AD871" s="106"/>
      <c r="AE871" s="104">
        <f>SUM(AD871,AC871,AB871,Y871,U871,T871,S871,R871)*'1. Standard_Cost'!B481</f>
        <v>0</v>
      </c>
      <c r="AF871" s="104">
        <f t="shared" si="1655"/>
        <v>0</v>
      </c>
      <c r="AG871" s="103"/>
      <c r="AH871" s="103"/>
      <c r="AI871" s="103"/>
      <c r="AJ871" s="107"/>
      <c r="AK871" s="107"/>
      <c r="AL871" s="107"/>
      <c r="AM871" s="104">
        <f>AG871*'1. Standard_Cost'!B477+'Incremental_Cost Year 2021'!AH873*'1. Standard_Cost'!C477+'Incremental_Cost Year 2021'!AI873*'1. Standard_Cost'!D477+'Incremental_Cost Year 2021'!AJ873+'Incremental_Cost Year 2021'!AL873+AK871</f>
        <v>0</v>
      </c>
      <c r="AN871" s="104">
        <f>AM871*'1. Standard_Cost'!C481</f>
        <v>0</v>
      </c>
      <c r="AO871" s="107"/>
      <c r="AQ871" s="104">
        <f t="shared" si="1651"/>
        <v>0</v>
      </c>
      <c r="AR871" s="104">
        <f t="shared" si="1652"/>
        <v>0</v>
      </c>
      <c r="AS871" s="104">
        <f t="shared" si="1653"/>
        <v>0</v>
      </c>
      <c r="AT871" s="104">
        <f t="shared" si="1656"/>
        <v>0</v>
      </c>
      <c r="AU871" s="108">
        <f t="shared" si="1581"/>
        <v>0</v>
      </c>
      <c r="AV871" s="108"/>
      <c r="AW871" s="108"/>
      <c r="AX871" s="108"/>
      <c r="AY871" s="108"/>
      <c r="AZ871" s="108"/>
      <c r="BA871" s="109">
        <f t="shared" si="1654"/>
        <v>0</v>
      </c>
    </row>
    <row r="872" spans="1:53" ht="24.6" customHeight="1" outlineLevel="1" x14ac:dyDescent="0.2">
      <c r="A872" s="68"/>
      <c r="B872" s="141"/>
      <c r="C872" s="95"/>
      <c r="D872" s="113" t="s">
        <v>48</v>
      </c>
      <c r="E872" s="113" t="s">
        <v>484</v>
      </c>
      <c r="F872" s="114" t="s">
        <v>154</v>
      </c>
      <c r="G872" s="115" t="s">
        <v>155</v>
      </c>
      <c r="H872" s="122" t="s">
        <v>485</v>
      </c>
      <c r="I872" s="117"/>
      <c r="J872" s="117"/>
      <c r="K872" s="117"/>
      <c r="L872" s="118">
        <f>SUM(L868:L871)</f>
        <v>0</v>
      </c>
      <c r="M872" s="118">
        <f>SUM(M868:M871)</f>
        <v>0</v>
      </c>
      <c r="N872" s="117"/>
      <c r="O872" s="117"/>
      <c r="P872" s="117"/>
      <c r="Q872" s="117"/>
      <c r="R872" s="119">
        <f>SUM(R868:R871)</f>
        <v>0</v>
      </c>
      <c r="S872" s="119">
        <f>SUM(S868:S871)</f>
        <v>0</v>
      </c>
      <c r="T872" s="119">
        <f>SUM(T868:T871)</f>
        <v>0</v>
      </c>
      <c r="U872" s="119">
        <f>SUM(U868:U871)</f>
        <v>0</v>
      </c>
      <c r="V872" s="117"/>
      <c r="W872" s="117"/>
      <c r="X872" s="117"/>
      <c r="Y872" s="118">
        <f>SUM(Y868:Y871)</f>
        <v>0</v>
      </c>
      <c r="Z872" s="117"/>
      <c r="AA872" s="117"/>
      <c r="AB872" s="118">
        <f t="shared" ref="AB872:AF872" si="1657">SUM(AB868:AB871)</f>
        <v>0</v>
      </c>
      <c r="AC872" s="118">
        <f t="shared" si="1657"/>
        <v>0</v>
      </c>
      <c r="AD872" s="118">
        <f t="shared" si="1657"/>
        <v>0</v>
      </c>
      <c r="AE872" s="118">
        <f t="shared" si="1657"/>
        <v>0</v>
      </c>
      <c r="AF872" s="118">
        <f t="shared" si="1657"/>
        <v>0</v>
      </c>
      <c r="AG872" s="117"/>
      <c r="AH872" s="117"/>
      <c r="AI872" s="117"/>
      <c r="AJ872" s="119">
        <f>SUM(AJ868:AJ871)</f>
        <v>0</v>
      </c>
      <c r="AK872" s="119">
        <f t="shared" ref="AK872:AN872" si="1658">SUM(AK868:AK871)</f>
        <v>0</v>
      </c>
      <c r="AL872" s="119">
        <f t="shared" si="1658"/>
        <v>0</v>
      </c>
      <c r="AM872" s="119">
        <f t="shared" si="1658"/>
        <v>0</v>
      </c>
      <c r="AN872" s="119">
        <f t="shared" si="1658"/>
        <v>0</v>
      </c>
      <c r="AO872" s="116"/>
      <c r="AP872" s="120"/>
      <c r="AQ872" s="121">
        <f t="shared" ref="AQ872:BA872" si="1659">SUM(AQ868:AQ871)</f>
        <v>0</v>
      </c>
      <c r="AR872" s="121">
        <f t="shared" si="1659"/>
        <v>0</v>
      </c>
      <c r="AS872" s="121">
        <f t="shared" si="1659"/>
        <v>0</v>
      </c>
      <c r="AT872" s="121">
        <f t="shared" si="1659"/>
        <v>0</v>
      </c>
      <c r="AU872" s="121">
        <f t="shared" si="1659"/>
        <v>0</v>
      </c>
      <c r="AV872" s="121">
        <f t="shared" si="1659"/>
        <v>0</v>
      </c>
      <c r="AW872" s="121">
        <f t="shared" si="1659"/>
        <v>0</v>
      </c>
      <c r="AX872" s="121">
        <f t="shared" si="1659"/>
        <v>0</v>
      </c>
      <c r="AY872" s="121">
        <f t="shared" si="1659"/>
        <v>0</v>
      </c>
      <c r="AZ872" s="121">
        <f t="shared" si="1659"/>
        <v>0</v>
      </c>
      <c r="BA872" s="121">
        <f t="shared" si="1659"/>
        <v>0</v>
      </c>
    </row>
    <row r="873" spans="1:53" s="124" customFormat="1" ht="14.45" customHeight="1" x14ac:dyDescent="0.2">
      <c r="B873" s="138"/>
      <c r="C873" s="247" t="s">
        <v>843</v>
      </c>
      <c r="D873" s="247"/>
      <c r="E873" s="252"/>
      <c r="F873" s="153"/>
      <c r="G873" s="153"/>
      <c r="H873" s="130" t="s">
        <v>486</v>
      </c>
      <c r="I873" s="128"/>
      <c r="J873" s="128"/>
      <c r="K873" s="128"/>
      <c r="L873" s="129">
        <f>SUM(L878,L883,L888)</f>
        <v>0</v>
      </c>
      <c r="M873" s="129">
        <f>SUM(M878,M883,M888)</f>
        <v>0</v>
      </c>
      <c r="N873" s="128"/>
      <c r="O873" s="128"/>
      <c r="P873" s="128"/>
      <c r="Q873" s="128"/>
      <c r="R873" s="129">
        <f>SUM(R878,R883,R888)</f>
        <v>0</v>
      </c>
      <c r="S873" s="129">
        <f t="shared" ref="S873:U873" si="1660">SUM(S878,S883,S888)</f>
        <v>0</v>
      </c>
      <c r="T873" s="129">
        <f t="shared" si="1660"/>
        <v>0</v>
      </c>
      <c r="U873" s="129">
        <f t="shared" si="1660"/>
        <v>0</v>
      </c>
      <c r="V873" s="128"/>
      <c r="W873" s="128"/>
      <c r="X873" s="128"/>
      <c r="Y873" s="129">
        <f t="shared" ref="Y873" si="1661">SUM(Y878,Y883,Y888)</f>
        <v>0</v>
      </c>
      <c r="Z873" s="128"/>
      <c r="AA873" s="128"/>
      <c r="AB873" s="129">
        <f t="shared" ref="AB873:AF873" si="1662">SUM(AB878,AB883,AB888)</f>
        <v>0</v>
      </c>
      <c r="AC873" s="129">
        <f t="shared" si="1662"/>
        <v>0</v>
      </c>
      <c r="AD873" s="129">
        <f t="shared" si="1662"/>
        <v>0</v>
      </c>
      <c r="AE873" s="129">
        <f t="shared" si="1662"/>
        <v>0</v>
      </c>
      <c r="AF873" s="129">
        <f t="shared" si="1662"/>
        <v>0</v>
      </c>
      <c r="AG873" s="128"/>
      <c r="AH873" s="128"/>
      <c r="AI873" s="128"/>
      <c r="AJ873" s="129">
        <f t="shared" ref="AJ873:AN873" si="1663">SUM(AJ878,AJ883,AJ888)</f>
        <v>0</v>
      </c>
      <c r="AK873" s="129">
        <f t="shared" si="1663"/>
        <v>0</v>
      </c>
      <c r="AL873" s="129">
        <f t="shared" si="1663"/>
        <v>0</v>
      </c>
      <c r="AM873" s="129">
        <f t="shared" si="1663"/>
        <v>0</v>
      </c>
      <c r="AN873" s="139">
        <f t="shared" si="1663"/>
        <v>0</v>
      </c>
      <c r="AO873" s="130"/>
      <c r="AP873" s="131"/>
      <c r="AQ873" s="139">
        <f t="shared" ref="AQ873:BA873" si="1664">SUM(AQ878,AQ883,AQ888)</f>
        <v>0</v>
      </c>
      <c r="AR873" s="139">
        <f t="shared" si="1664"/>
        <v>0</v>
      </c>
      <c r="AS873" s="139">
        <f t="shared" si="1664"/>
        <v>0</v>
      </c>
      <c r="AT873" s="139">
        <f>AT878+AT883+AT888+AT893+AT898</f>
        <v>490723.5</v>
      </c>
      <c r="AU873" s="139">
        <f>AU878+AU883+AU888+AU893+AU898</f>
        <v>490723.5</v>
      </c>
      <c r="AV873" s="139">
        <f t="shared" si="1664"/>
        <v>0</v>
      </c>
      <c r="AW873" s="139">
        <f t="shared" si="1664"/>
        <v>0</v>
      </c>
      <c r="AX873" s="139">
        <f t="shared" si="1664"/>
        <v>0</v>
      </c>
      <c r="AY873" s="139">
        <f t="shared" si="1664"/>
        <v>0</v>
      </c>
      <c r="AZ873" s="139">
        <f t="shared" si="1664"/>
        <v>0</v>
      </c>
      <c r="BA873" s="139">
        <f t="shared" si="1664"/>
        <v>0</v>
      </c>
    </row>
    <row r="874" spans="1:53" ht="14.1" customHeight="1" outlineLevel="2" x14ac:dyDescent="0.2">
      <c r="A874" s="68"/>
      <c r="B874" s="94"/>
      <c r="C874" s="250"/>
      <c r="D874" s="96"/>
      <c r="E874" s="96"/>
      <c r="F874" s="97"/>
      <c r="G874" s="98"/>
      <c r="H874" s="99" t="s">
        <v>49</v>
      </c>
      <c r="I874" s="100"/>
      <c r="J874" s="101"/>
      <c r="K874" s="101"/>
      <c r="L874" s="102" t="str">
        <f>IF(I874&lt;&gt;0,((VLOOKUP(I874,'1. Standard_Cost'!$B$4:$D$8,2)+VLOOKUP(I874,'1. Standard_Cost'!$B$4:$D$8,3))*J874*K874),"0")</f>
        <v>0</v>
      </c>
      <c r="M874" s="102">
        <f>L874*'1. Standard_Cost'!F473</f>
        <v>0</v>
      </c>
      <c r="N874" s="103"/>
      <c r="O874" s="103"/>
      <c r="P874" s="103"/>
      <c r="Q874" s="103"/>
      <c r="R874" s="104">
        <f>+N874*P874*'1. Standard_Cost'!$B$12</f>
        <v>0</v>
      </c>
      <c r="S874" s="104">
        <f>+N874*O874*P874*'1. Standard_Cost'!$C$12</f>
        <v>0</v>
      </c>
      <c r="T874" s="104">
        <f>+N874*P874*Q874*'1. Standard_Cost'!$D$12</f>
        <v>0</v>
      </c>
      <c r="U874" s="104">
        <f>+N874*O874*'1. Standard_Cost'!$E$12</f>
        <v>0</v>
      </c>
      <c r="V874" s="103"/>
      <c r="W874" s="103"/>
      <c r="X874" s="103"/>
      <c r="Y874" s="104">
        <f>+V874*((X874*'1. Standard_Cost'!$B$16)+(W874*X874*'1. Standard_Cost'!$C$16))</f>
        <v>0</v>
      </c>
      <c r="Z874" s="103"/>
      <c r="AA874" s="103"/>
      <c r="AB874" s="104">
        <f>+Z874*'1. Standard_Cost'!$B$20+AA874*'1. Standard_Cost'!$C$20</f>
        <v>0</v>
      </c>
      <c r="AC874" s="105"/>
      <c r="AD874" s="106"/>
      <c r="AE874" s="104">
        <f>SUM(AD874,AC874,AB874,Y874,U874,T874,S874,R874)*'1. Standard_Cost'!B497</f>
        <v>0</v>
      </c>
      <c r="AF874" s="104">
        <f>SUM(AD874,AE874)</f>
        <v>0</v>
      </c>
      <c r="AG874" s="103"/>
      <c r="AH874" s="103"/>
      <c r="AI874" s="103"/>
      <c r="AJ874" s="107"/>
      <c r="AK874" s="107"/>
      <c r="AL874" s="107"/>
      <c r="AM874" s="104">
        <f>AG874*'1. Standard_Cost'!B493+'Incremental_Cost Year 2021'!AH876*'1. Standard_Cost'!C493+'Incremental_Cost Year 2021'!AI876*'1. Standard_Cost'!D493+'Incremental_Cost Year 2021'!AJ876+'Incremental_Cost Year 2021'!AL876+AK874</f>
        <v>0</v>
      </c>
      <c r="AN874" s="104">
        <f>AM874*'1. Standard_Cost'!C497</f>
        <v>0</v>
      </c>
      <c r="AO874" s="107"/>
      <c r="AQ874" s="104">
        <f t="shared" ref="AQ874:AQ877" si="1665">L874+M874</f>
        <v>0</v>
      </c>
      <c r="AR874" s="104">
        <f t="shared" ref="AR874:AR877" si="1666">AF874</f>
        <v>0</v>
      </c>
      <c r="AS874" s="104">
        <f t="shared" ref="AS874:AS877" si="1667">AM874+AN874</f>
        <v>0</v>
      </c>
      <c r="AT874" s="104">
        <f>SUM(AQ874,AR874,AS874)</f>
        <v>0</v>
      </c>
      <c r="AU874" s="108">
        <f t="shared" ref="AU874:AU877" si="1668">AT874</f>
        <v>0</v>
      </c>
      <c r="AV874" s="108"/>
      <c r="AW874" s="108"/>
      <c r="AX874" s="108"/>
      <c r="AY874" s="108"/>
      <c r="AZ874" s="108"/>
      <c r="BA874" s="109">
        <f t="shared" ref="BA874:BA877" si="1669">SUM(AU874:AZ874)-AT874</f>
        <v>0</v>
      </c>
    </row>
    <row r="875" spans="1:53" ht="14.1" customHeight="1" outlineLevel="2" x14ac:dyDescent="0.2">
      <c r="A875" s="68"/>
      <c r="B875" s="94"/>
      <c r="C875" s="251"/>
      <c r="D875" s="110"/>
      <c r="E875" s="110"/>
      <c r="F875" s="110"/>
      <c r="G875" s="111"/>
      <c r="H875" s="99" t="s">
        <v>50</v>
      </c>
      <c r="I875" s="100"/>
      <c r="J875" s="101"/>
      <c r="K875" s="101"/>
      <c r="L875" s="102" t="str">
        <f>IF(I875&lt;&gt;0,((VLOOKUP(I875,'1. Standard_Cost'!$B$4:$D$8,2)+VLOOKUP(I875,'1. Standard_Cost'!$B$4:$D$8,3))*J875*K875),"0")</f>
        <v>0</v>
      </c>
      <c r="M875" s="102">
        <f>L875*'1. Standard_Cost'!F473</f>
        <v>0</v>
      </c>
      <c r="N875" s="103"/>
      <c r="O875" s="103"/>
      <c r="P875" s="103"/>
      <c r="Q875" s="103"/>
      <c r="R875" s="104">
        <f>+N875*P875*'1. Standard_Cost'!$B$12</f>
        <v>0</v>
      </c>
      <c r="S875" s="104">
        <f>+N875*O875*P875*'1. Standard_Cost'!$C$12</f>
        <v>0</v>
      </c>
      <c r="T875" s="104">
        <f>+N875*P875*Q875*'1. Standard_Cost'!$D$12</f>
        <v>0</v>
      </c>
      <c r="U875" s="104">
        <f>+N875*O875*'1. Standard_Cost'!$E$12</f>
        <v>0</v>
      </c>
      <c r="V875" s="103"/>
      <c r="W875" s="103"/>
      <c r="X875" s="103"/>
      <c r="Y875" s="104">
        <f>+V875*((X875*'1. Standard_Cost'!$B$16)+(W875*X875*'1. Standard_Cost'!$C$16))</f>
        <v>0</v>
      </c>
      <c r="Z875" s="103"/>
      <c r="AA875" s="103"/>
      <c r="AB875" s="104">
        <f>+Z875*'1. Standard_Cost'!$B$20+AA875*'1. Standard_Cost'!$C$20</f>
        <v>0</v>
      </c>
      <c r="AC875" s="105"/>
      <c r="AD875" s="106"/>
      <c r="AE875" s="104">
        <f>SUM(AD875,AC875,AB875,Y875,U875,T875,S875,R875)*'1. Standard_Cost'!B497</f>
        <v>0</v>
      </c>
      <c r="AF875" s="104">
        <f t="shared" ref="AF875:AF877" si="1670">SUM(AD875,AE875)</f>
        <v>0</v>
      </c>
      <c r="AG875" s="103"/>
      <c r="AH875" s="103">
        <v>0</v>
      </c>
      <c r="AI875" s="103">
        <v>0</v>
      </c>
      <c r="AJ875" s="107"/>
      <c r="AK875" s="107"/>
      <c r="AL875" s="107"/>
      <c r="AM875" s="104">
        <f>AG875*'1. Standard_Cost'!B493+'Incremental_Cost Year 2021'!AH877*'1. Standard_Cost'!C493+'Incremental_Cost Year 2021'!AI877*'1. Standard_Cost'!D493+'Incremental_Cost Year 2021'!AJ877+'Incremental_Cost Year 2021'!AL877+AK875</f>
        <v>0</v>
      </c>
      <c r="AN875" s="104">
        <f>AM875*'1. Standard_Cost'!C497</f>
        <v>0</v>
      </c>
      <c r="AO875" s="107"/>
      <c r="AQ875" s="104">
        <f t="shared" si="1665"/>
        <v>0</v>
      </c>
      <c r="AR875" s="104">
        <f t="shared" si="1666"/>
        <v>0</v>
      </c>
      <c r="AS875" s="104">
        <f t="shared" si="1667"/>
        <v>0</v>
      </c>
      <c r="AT875" s="104">
        <f t="shared" ref="AT875:AT877" si="1671">SUM(AQ875,AR875,AS875)</f>
        <v>0</v>
      </c>
      <c r="AU875" s="108">
        <f t="shared" si="1668"/>
        <v>0</v>
      </c>
      <c r="AV875" s="108">
        <v>0</v>
      </c>
      <c r="AW875" s="108"/>
      <c r="AX875" s="108"/>
      <c r="AY875" s="108"/>
      <c r="AZ875" s="108"/>
      <c r="BA875" s="109">
        <f t="shared" si="1669"/>
        <v>0</v>
      </c>
    </row>
    <row r="876" spans="1:53" ht="14.1" customHeight="1" outlineLevel="2" x14ac:dyDescent="0.2">
      <c r="A876" s="68"/>
      <c r="B876" s="94"/>
      <c r="C876" s="251"/>
      <c r="D876" s="110"/>
      <c r="E876" s="110"/>
      <c r="F876" s="110"/>
      <c r="G876" s="111"/>
      <c r="H876" s="99" t="s">
        <v>51</v>
      </c>
      <c r="I876" s="100"/>
      <c r="J876" s="101"/>
      <c r="K876" s="101"/>
      <c r="L876" s="102" t="str">
        <f>IF(I876&lt;&gt;0,((VLOOKUP(I876,'1. Standard_Cost'!$B$4:$D$8,2)+VLOOKUP(I876,'1. Standard_Cost'!$B$4:$D$8,3))*J876*K876),"0")</f>
        <v>0</v>
      </c>
      <c r="M876" s="102">
        <f>L876*'1. Standard_Cost'!F473</f>
        <v>0</v>
      </c>
      <c r="N876" s="103"/>
      <c r="O876" s="103"/>
      <c r="P876" s="103"/>
      <c r="Q876" s="103"/>
      <c r="R876" s="104">
        <f>+N876*P876*'1. Standard_Cost'!$B$12</f>
        <v>0</v>
      </c>
      <c r="S876" s="104">
        <f>+N876*O876*P876*'1. Standard_Cost'!$C$12</f>
        <v>0</v>
      </c>
      <c r="T876" s="104">
        <f>+N876*P876*Q876*'1. Standard_Cost'!$D$12</f>
        <v>0</v>
      </c>
      <c r="U876" s="104">
        <f>+N876*O876*'1. Standard_Cost'!$E$12</f>
        <v>0</v>
      </c>
      <c r="V876" s="103"/>
      <c r="W876" s="103"/>
      <c r="X876" s="103"/>
      <c r="Y876" s="104">
        <f>+V876*((X876*'1. Standard_Cost'!$B$16)+(W876*X876*'1. Standard_Cost'!$C$16))</f>
        <v>0</v>
      </c>
      <c r="Z876" s="103"/>
      <c r="AA876" s="103"/>
      <c r="AB876" s="104">
        <f>+Z876*'1. Standard_Cost'!$B$20+AA876*'1. Standard_Cost'!$C$20</f>
        <v>0</v>
      </c>
      <c r="AC876" s="105"/>
      <c r="AD876" s="106"/>
      <c r="AE876" s="104">
        <f>SUM(AD876,AC876,AB876,Y876,U876,T876,S876,R876)*'1. Standard_Cost'!B497</f>
        <v>0</v>
      </c>
      <c r="AF876" s="104">
        <f t="shared" si="1670"/>
        <v>0</v>
      </c>
      <c r="AG876" s="103"/>
      <c r="AH876" s="103"/>
      <c r="AI876" s="103"/>
      <c r="AJ876" s="107"/>
      <c r="AK876" s="107"/>
      <c r="AL876" s="107"/>
      <c r="AM876" s="104">
        <f>AG876*'1. Standard_Cost'!B493+'Incremental_Cost Year 2021'!AH878*'1. Standard_Cost'!C493+'Incremental_Cost Year 2021'!AI878*'1. Standard_Cost'!D493+'Incremental_Cost Year 2021'!AJ878+'Incremental_Cost Year 2021'!AL878+AK876</f>
        <v>0</v>
      </c>
      <c r="AN876" s="104">
        <f>AM876*'1. Standard_Cost'!C497</f>
        <v>0</v>
      </c>
      <c r="AO876" s="107"/>
      <c r="AQ876" s="104">
        <f t="shared" si="1665"/>
        <v>0</v>
      </c>
      <c r="AR876" s="104">
        <f t="shared" si="1666"/>
        <v>0</v>
      </c>
      <c r="AS876" s="104">
        <f t="shared" si="1667"/>
        <v>0</v>
      </c>
      <c r="AT876" s="104">
        <f t="shared" si="1671"/>
        <v>0</v>
      </c>
      <c r="AU876" s="108">
        <f t="shared" si="1668"/>
        <v>0</v>
      </c>
      <c r="AV876" s="108"/>
      <c r="AW876" s="108"/>
      <c r="AX876" s="108"/>
      <c r="AY876" s="108"/>
      <c r="AZ876" s="108"/>
      <c r="BA876" s="109">
        <f t="shared" si="1669"/>
        <v>0</v>
      </c>
    </row>
    <row r="877" spans="1:53" ht="14.1" customHeight="1" outlineLevel="2" x14ac:dyDescent="0.2">
      <c r="A877" s="68"/>
      <c r="B877" s="94"/>
      <c r="C877" s="251"/>
      <c r="D877" s="110"/>
      <c r="E877" s="110"/>
      <c r="F877" s="110"/>
      <c r="G877" s="111"/>
      <c r="H877" s="112" t="s">
        <v>179</v>
      </c>
      <c r="I877" s="100"/>
      <c r="J877" s="101"/>
      <c r="K877" s="101"/>
      <c r="L877" s="102" t="str">
        <f>IF(I877&lt;&gt;0,((VLOOKUP(I877,'1. Standard_Cost'!$B$4:$D$8,2)+VLOOKUP(I877,'1. Standard_Cost'!$B$4:$D$8,3))*J877*K877),"0")</f>
        <v>0</v>
      </c>
      <c r="M877" s="102">
        <f>L877*'1. Standard_Cost'!F473</f>
        <v>0</v>
      </c>
      <c r="N877" s="103"/>
      <c r="O877" s="103"/>
      <c r="P877" s="103"/>
      <c r="Q877" s="103"/>
      <c r="R877" s="104">
        <f>+N877*P877*'1. Standard_Cost'!$B$12</f>
        <v>0</v>
      </c>
      <c r="S877" s="104">
        <f>+N877*O877*P877*'1. Standard_Cost'!$C$12</f>
        <v>0</v>
      </c>
      <c r="T877" s="104">
        <f>+N877*P877*Q877*'1. Standard_Cost'!$D$12</f>
        <v>0</v>
      </c>
      <c r="U877" s="104">
        <f>+N877*O877*'1. Standard_Cost'!$E$12</f>
        <v>0</v>
      </c>
      <c r="V877" s="103"/>
      <c r="W877" s="103"/>
      <c r="X877" s="103"/>
      <c r="Y877" s="104">
        <f>+V877*((X877*'1. Standard_Cost'!$B$16)+(W877*X877*'1. Standard_Cost'!$C$16))</f>
        <v>0</v>
      </c>
      <c r="Z877" s="103"/>
      <c r="AA877" s="103"/>
      <c r="AB877" s="104">
        <f>+Z877*'1. Standard_Cost'!$B$20+AA877*'1. Standard_Cost'!$C$20</f>
        <v>0</v>
      </c>
      <c r="AC877" s="105"/>
      <c r="AD877" s="106"/>
      <c r="AE877" s="104">
        <f>SUM(AD877,AC877,AB877,Y877,U877,T877,S877,R877)*'1. Standard_Cost'!B497</f>
        <v>0</v>
      </c>
      <c r="AF877" s="104">
        <f t="shared" si="1670"/>
        <v>0</v>
      </c>
      <c r="AG877" s="103"/>
      <c r="AH877" s="103"/>
      <c r="AI877" s="103"/>
      <c r="AJ877" s="107"/>
      <c r="AK877" s="107"/>
      <c r="AL877" s="107"/>
      <c r="AM877" s="104">
        <f>AG877*'1. Standard_Cost'!B493+'Incremental_Cost Year 2021'!AH879*'1. Standard_Cost'!C493+'Incremental_Cost Year 2021'!AI879*'1. Standard_Cost'!D493+'Incremental_Cost Year 2021'!AJ879+'Incremental_Cost Year 2021'!AL879+AK877</f>
        <v>0</v>
      </c>
      <c r="AN877" s="104">
        <f>AM877*'1. Standard_Cost'!C497</f>
        <v>0</v>
      </c>
      <c r="AO877" s="107"/>
      <c r="AQ877" s="104">
        <f t="shared" si="1665"/>
        <v>0</v>
      </c>
      <c r="AR877" s="104">
        <f t="shared" si="1666"/>
        <v>0</v>
      </c>
      <c r="AS877" s="104">
        <f t="shared" si="1667"/>
        <v>0</v>
      </c>
      <c r="AT877" s="104">
        <f t="shared" si="1671"/>
        <v>0</v>
      </c>
      <c r="AU877" s="108">
        <f t="shared" si="1668"/>
        <v>0</v>
      </c>
      <c r="AV877" s="108"/>
      <c r="AW877" s="108"/>
      <c r="AX877" s="108"/>
      <c r="AY877" s="108"/>
      <c r="AZ877" s="108"/>
      <c r="BA877" s="109">
        <f t="shared" si="1669"/>
        <v>0</v>
      </c>
    </row>
    <row r="878" spans="1:53" ht="25.35" customHeight="1" outlineLevel="1" x14ac:dyDescent="0.2">
      <c r="A878" s="68"/>
      <c r="B878" s="94"/>
      <c r="C878" s="251"/>
      <c r="D878" s="113" t="s">
        <v>48</v>
      </c>
      <c r="E878" s="113" t="s">
        <v>487</v>
      </c>
      <c r="F878" s="114" t="s">
        <v>154</v>
      </c>
      <c r="G878" s="115" t="s">
        <v>155</v>
      </c>
      <c r="H878" s="140" t="s">
        <v>488</v>
      </c>
      <c r="I878" s="117"/>
      <c r="J878" s="117"/>
      <c r="K878" s="117"/>
      <c r="L878" s="118">
        <f>SUM(L874:L877)</f>
        <v>0</v>
      </c>
      <c r="M878" s="118">
        <f>SUM(M874:M877)</f>
        <v>0</v>
      </c>
      <c r="N878" s="117"/>
      <c r="O878" s="117"/>
      <c r="P878" s="117"/>
      <c r="Q878" s="117"/>
      <c r="R878" s="119">
        <f>SUM(R874:R877)</f>
        <v>0</v>
      </c>
      <c r="S878" s="119">
        <f>SUM(S874:S877)</f>
        <v>0</v>
      </c>
      <c r="T878" s="119">
        <f>SUM(T874:T877)</f>
        <v>0</v>
      </c>
      <c r="U878" s="119">
        <f>SUM(U874:U877)</f>
        <v>0</v>
      </c>
      <c r="V878" s="117"/>
      <c r="W878" s="117"/>
      <c r="X878" s="117"/>
      <c r="Y878" s="118">
        <f>SUM(Y874:Y877)</f>
        <v>0</v>
      </c>
      <c r="Z878" s="117"/>
      <c r="AA878" s="117"/>
      <c r="AB878" s="118">
        <f t="shared" ref="AB878:AF878" si="1672">SUM(AB874:AB877)</f>
        <v>0</v>
      </c>
      <c r="AC878" s="118">
        <f t="shared" si="1672"/>
        <v>0</v>
      </c>
      <c r="AD878" s="118">
        <f t="shared" si="1672"/>
        <v>0</v>
      </c>
      <c r="AE878" s="118">
        <f t="shared" si="1672"/>
        <v>0</v>
      </c>
      <c r="AF878" s="118">
        <f t="shared" si="1672"/>
        <v>0</v>
      </c>
      <c r="AG878" s="117"/>
      <c r="AH878" s="117"/>
      <c r="AI878" s="117"/>
      <c r="AJ878" s="119">
        <f>SUM(AJ874:AJ877)</f>
        <v>0</v>
      </c>
      <c r="AK878" s="119">
        <f t="shared" ref="AK878:AN878" si="1673">SUM(AK874:AK877)</f>
        <v>0</v>
      </c>
      <c r="AL878" s="119">
        <f t="shared" si="1673"/>
        <v>0</v>
      </c>
      <c r="AM878" s="119">
        <f t="shared" si="1673"/>
        <v>0</v>
      </c>
      <c r="AN878" s="119">
        <f t="shared" si="1673"/>
        <v>0</v>
      </c>
      <c r="AO878" s="116"/>
      <c r="AP878" s="120"/>
      <c r="AQ878" s="118">
        <f t="shared" ref="AQ878:BA878" si="1674">SUM(AQ874:AQ877)</f>
        <v>0</v>
      </c>
      <c r="AR878" s="118">
        <f t="shared" si="1674"/>
        <v>0</v>
      </c>
      <c r="AS878" s="118">
        <f t="shared" si="1674"/>
        <v>0</v>
      </c>
      <c r="AT878" s="118">
        <f t="shared" si="1674"/>
        <v>0</v>
      </c>
      <c r="AU878" s="118">
        <f t="shared" si="1674"/>
        <v>0</v>
      </c>
      <c r="AV878" s="118">
        <f t="shared" si="1674"/>
        <v>0</v>
      </c>
      <c r="AW878" s="118">
        <f t="shared" si="1674"/>
        <v>0</v>
      </c>
      <c r="AX878" s="118">
        <f t="shared" si="1674"/>
        <v>0</v>
      </c>
      <c r="AY878" s="118">
        <f t="shared" si="1674"/>
        <v>0</v>
      </c>
      <c r="AZ878" s="118">
        <f t="shared" si="1674"/>
        <v>0</v>
      </c>
      <c r="BA878" s="118">
        <f t="shared" si="1674"/>
        <v>0</v>
      </c>
    </row>
    <row r="879" spans="1:53" ht="14.1" customHeight="1" outlineLevel="2" x14ac:dyDescent="0.2">
      <c r="A879" s="68"/>
      <c r="B879" s="94"/>
      <c r="C879" s="251"/>
      <c r="D879" s="96"/>
      <c r="E879" s="96"/>
      <c r="F879" s="97"/>
      <c r="G879" s="98"/>
      <c r="H879" s="99" t="s">
        <v>49</v>
      </c>
      <c r="I879" s="100"/>
      <c r="J879" s="101"/>
      <c r="K879" s="101"/>
      <c r="L879" s="102" t="str">
        <f>IF(I879&lt;&gt;0,((VLOOKUP(I879,'1. Standard_Cost'!$B$4:$D$8,2)+VLOOKUP(I879,'1. Standard_Cost'!$B$4:$D$8,3))*J879*K879),"0")</f>
        <v>0</v>
      </c>
      <c r="M879" s="102">
        <f>L879*'1. Standard_Cost'!F473</f>
        <v>0</v>
      </c>
      <c r="N879" s="103"/>
      <c r="O879" s="103"/>
      <c r="P879" s="103"/>
      <c r="Q879" s="103"/>
      <c r="R879" s="104">
        <f>+N879*P879*'1. Standard_Cost'!$B$12</f>
        <v>0</v>
      </c>
      <c r="S879" s="104">
        <f>+N879*O879*P879*'1. Standard_Cost'!$C$12</f>
        <v>0</v>
      </c>
      <c r="T879" s="104">
        <f>+N879*P879*Q879*'1. Standard_Cost'!$D$12</f>
        <v>0</v>
      </c>
      <c r="U879" s="104">
        <f>+N879*O879*'1. Standard_Cost'!$E$12</f>
        <v>0</v>
      </c>
      <c r="V879" s="103"/>
      <c r="W879" s="103"/>
      <c r="X879" s="103"/>
      <c r="Y879" s="104">
        <f>+V879*((X879*'1. Standard_Cost'!$B$16)+(W879*X879*'1. Standard_Cost'!$C$16))</f>
        <v>0</v>
      </c>
      <c r="Z879" s="103"/>
      <c r="AA879" s="103"/>
      <c r="AB879" s="104">
        <f>+Z879*'1. Standard_Cost'!$B$20+AA879*'1. Standard_Cost'!$C$20</f>
        <v>0</v>
      </c>
      <c r="AC879" s="105"/>
      <c r="AD879" s="106"/>
      <c r="AE879" s="104">
        <f>SUM(AD879,AC879,AB879,Y879,U879,T879,S879,R879)*'1. Standard_Cost'!B497</f>
        <v>0</v>
      </c>
      <c r="AF879" s="104">
        <f>SUM(AD879,AE879)</f>
        <v>0</v>
      </c>
      <c r="AG879" s="103"/>
      <c r="AH879" s="103"/>
      <c r="AI879" s="103"/>
      <c r="AJ879" s="107"/>
      <c r="AK879" s="107"/>
      <c r="AL879" s="107"/>
      <c r="AM879" s="104">
        <f>AG879*'1. Standard_Cost'!B493+'Incremental_Cost Year 2021'!AH881*'1. Standard_Cost'!C493+'Incremental_Cost Year 2021'!AI881*'1. Standard_Cost'!D493+'Incremental_Cost Year 2021'!AJ881+'Incremental_Cost Year 2021'!AL881+AK879</f>
        <v>0</v>
      </c>
      <c r="AN879" s="104">
        <f>AM879*'1. Standard_Cost'!C497</f>
        <v>0</v>
      </c>
      <c r="AO879" s="107"/>
      <c r="AQ879" s="104">
        <f t="shared" ref="AQ879:AQ882" si="1675">L879+M879</f>
        <v>0</v>
      </c>
      <c r="AR879" s="104">
        <f t="shared" ref="AR879:AR882" si="1676">AF879</f>
        <v>0</v>
      </c>
      <c r="AS879" s="104">
        <f t="shared" ref="AS879:AS882" si="1677">AM879+AN879</f>
        <v>0</v>
      </c>
      <c r="AT879" s="104">
        <f>SUM(AQ879,AR879,AS879)</f>
        <v>0</v>
      </c>
      <c r="AU879" s="108">
        <f t="shared" ref="AU879:AU882" si="1678">AT879</f>
        <v>0</v>
      </c>
      <c r="AV879" s="108"/>
      <c r="AW879" s="108"/>
      <c r="AX879" s="108"/>
      <c r="AY879" s="108"/>
      <c r="AZ879" s="108"/>
      <c r="BA879" s="109">
        <f t="shared" ref="BA879:BA882" si="1679">SUM(AU879:AZ879)-AT879</f>
        <v>0</v>
      </c>
    </row>
    <row r="880" spans="1:53" ht="14.1" customHeight="1" outlineLevel="2" x14ac:dyDescent="0.2">
      <c r="A880" s="68"/>
      <c r="B880" s="94"/>
      <c r="C880" s="251"/>
      <c r="D880" s="110"/>
      <c r="E880" s="110"/>
      <c r="F880" s="110"/>
      <c r="G880" s="111"/>
      <c r="H880" s="99" t="s">
        <v>50</v>
      </c>
      <c r="I880" s="100"/>
      <c r="J880" s="101"/>
      <c r="K880" s="101"/>
      <c r="L880" s="102" t="str">
        <f>IF(I880&lt;&gt;0,((VLOOKUP(I880,'1. Standard_Cost'!$B$4:$D$8,2)+VLOOKUP(I880,'1. Standard_Cost'!$B$4:$D$8,3))*J880*K880),"0")</f>
        <v>0</v>
      </c>
      <c r="M880" s="102">
        <f>L880*'1. Standard_Cost'!F473</f>
        <v>0</v>
      </c>
      <c r="N880" s="103"/>
      <c r="O880" s="103"/>
      <c r="P880" s="103"/>
      <c r="Q880" s="103"/>
      <c r="R880" s="104">
        <f>+N880*P880*'1. Standard_Cost'!$B$12</f>
        <v>0</v>
      </c>
      <c r="S880" s="104">
        <f>+N880*O880*P880*'1. Standard_Cost'!$C$12</f>
        <v>0</v>
      </c>
      <c r="T880" s="104">
        <f>+N880*P880*Q880*'1. Standard_Cost'!$D$12</f>
        <v>0</v>
      </c>
      <c r="U880" s="104">
        <f>+N880*O880*'1. Standard_Cost'!$E$12</f>
        <v>0</v>
      </c>
      <c r="V880" s="103"/>
      <c r="W880" s="103"/>
      <c r="X880" s="103"/>
      <c r="Y880" s="104">
        <f>+V880*((X880*'1. Standard_Cost'!$B$16)+(W880*X880*'1. Standard_Cost'!$C$16))</f>
        <v>0</v>
      </c>
      <c r="Z880" s="103"/>
      <c r="AA880" s="103"/>
      <c r="AB880" s="104">
        <f>+Z880*'1. Standard_Cost'!$B$20+AA880*'1. Standard_Cost'!$C$20</f>
        <v>0</v>
      </c>
      <c r="AC880" s="105"/>
      <c r="AD880" s="106"/>
      <c r="AE880" s="104">
        <f>SUM(AD880,AC880,AB880,Y880,U880,T880,S880,R880)*'1. Standard_Cost'!B497</f>
        <v>0</v>
      </c>
      <c r="AF880" s="104">
        <f t="shared" ref="AF880:AF882" si="1680">SUM(AD880,AE880)</f>
        <v>0</v>
      </c>
      <c r="AG880" s="103"/>
      <c r="AH880" s="103">
        <v>0</v>
      </c>
      <c r="AI880" s="103">
        <v>0</v>
      </c>
      <c r="AJ880" s="107"/>
      <c r="AK880" s="107"/>
      <c r="AL880" s="107"/>
      <c r="AM880" s="104">
        <f>AG880*'1. Standard_Cost'!B493+'Incremental_Cost Year 2021'!AH882*'1. Standard_Cost'!C493+'Incremental_Cost Year 2021'!AI882*'1. Standard_Cost'!D493+'Incremental_Cost Year 2021'!AJ882+'Incremental_Cost Year 2021'!AL882+AK880</f>
        <v>0</v>
      </c>
      <c r="AN880" s="104">
        <f>AM880*'1. Standard_Cost'!C497</f>
        <v>0</v>
      </c>
      <c r="AO880" s="107"/>
      <c r="AQ880" s="104">
        <f t="shared" si="1675"/>
        <v>0</v>
      </c>
      <c r="AR880" s="104">
        <f t="shared" si="1676"/>
        <v>0</v>
      </c>
      <c r="AS880" s="104">
        <f t="shared" si="1677"/>
        <v>0</v>
      </c>
      <c r="AT880" s="104">
        <f t="shared" ref="AT880:AT882" si="1681">SUM(AQ880,AR880,AS880)</f>
        <v>0</v>
      </c>
      <c r="AU880" s="108">
        <f t="shared" si="1678"/>
        <v>0</v>
      </c>
      <c r="AV880" s="108">
        <v>0</v>
      </c>
      <c r="AW880" s="108"/>
      <c r="AX880" s="108"/>
      <c r="AY880" s="108"/>
      <c r="AZ880" s="108"/>
      <c r="BA880" s="109">
        <f t="shared" si="1679"/>
        <v>0</v>
      </c>
    </row>
    <row r="881" spans="1:53" ht="14.1" customHeight="1" outlineLevel="2" x14ac:dyDescent="0.2">
      <c r="A881" s="68"/>
      <c r="B881" s="94"/>
      <c r="C881" s="251"/>
      <c r="D881" s="110"/>
      <c r="E881" s="110"/>
      <c r="F881" s="110"/>
      <c r="G881" s="111"/>
      <c r="H881" s="99" t="s">
        <v>51</v>
      </c>
      <c r="I881" s="100"/>
      <c r="J881" s="101"/>
      <c r="K881" s="101"/>
      <c r="L881" s="102" t="str">
        <f>IF(I881&lt;&gt;0,((VLOOKUP(I881,'1. Standard_Cost'!$B$4:$D$8,2)+VLOOKUP(I881,'1. Standard_Cost'!$B$4:$D$8,3))*J881*K881),"0")</f>
        <v>0</v>
      </c>
      <c r="M881" s="102">
        <f>L881*'1. Standard_Cost'!F473</f>
        <v>0</v>
      </c>
      <c r="N881" s="103"/>
      <c r="O881" s="103"/>
      <c r="P881" s="103"/>
      <c r="Q881" s="103"/>
      <c r="R881" s="104">
        <f>+N881*P881*'1. Standard_Cost'!$B$12</f>
        <v>0</v>
      </c>
      <c r="S881" s="104">
        <f>+N881*O881*P881*'1. Standard_Cost'!$C$12</f>
        <v>0</v>
      </c>
      <c r="T881" s="104">
        <f>+N881*P881*Q881*'1. Standard_Cost'!$D$12</f>
        <v>0</v>
      </c>
      <c r="U881" s="104">
        <f>+N881*O881*'1. Standard_Cost'!$E$12</f>
        <v>0</v>
      </c>
      <c r="V881" s="103"/>
      <c r="W881" s="103"/>
      <c r="X881" s="103"/>
      <c r="Y881" s="104">
        <f>+V881*((X881*'1. Standard_Cost'!$B$16)+(W881*X881*'1. Standard_Cost'!$C$16))</f>
        <v>0</v>
      </c>
      <c r="Z881" s="103"/>
      <c r="AA881" s="103"/>
      <c r="AB881" s="104">
        <f>+Z881*'1. Standard_Cost'!$B$20+AA881*'1. Standard_Cost'!$C$20</f>
        <v>0</v>
      </c>
      <c r="AC881" s="105"/>
      <c r="AD881" s="106"/>
      <c r="AE881" s="104">
        <f>SUM(AD881,AC881,AB881,Y881,U881,T881,S881,R881)*'1. Standard_Cost'!B497</f>
        <v>0</v>
      </c>
      <c r="AF881" s="104">
        <f t="shared" si="1680"/>
        <v>0</v>
      </c>
      <c r="AG881" s="103"/>
      <c r="AH881" s="103"/>
      <c r="AI881" s="103"/>
      <c r="AJ881" s="107"/>
      <c r="AK881" s="107"/>
      <c r="AL881" s="107"/>
      <c r="AM881" s="104">
        <f>AG881*'1. Standard_Cost'!B493+'Incremental_Cost Year 2021'!AH883*'1. Standard_Cost'!C493+'Incremental_Cost Year 2021'!AI883*'1. Standard_Cost'!D493+'Incremental_Cost Year 2021'!AJ883+'Incremental_Cost Year 2021'!AL883+AK881</f>
        <v>0</v>
      </c>
      <c r="AN881" s="104">
        <f>AM881*'1. Standard_Cost'!C497</f>
        <v>0</v>
      </c>
      <c r="AO881" s="107"/>
      <c r="AQ881" s="104">
        <f t="shared" si="1675"/>
        <v>0</v>
      </c>
      <c r="AR881" s="104">
        <f t="shared" si="1676"/>
        <v>0</v>
      </c>
      <c r="AS881" s="104">
        <f t="shared" si="1677"/>
        <v>0</v>
      </c>
      <c r="AT881" s="104">
        <f t="shared" si="1681"/>
        <v>0</v>
      </c>
      <c r="AU881" s="108">
        <f t="shared" si="1678"/>
        <v>0</v>
      </c>
      <c r="AV881" s="108"/>
      <c r="AW881" s="108"/>
      <c r="AX881" s="108"/>
      <c r="AY881" s="108"/>
      <c r="AZ881" s="108"/>
      <c r="BA881" s="109">
        <f t="shared" si="1679"/>
        <v>0</v>
      </c>
    </row>
    <row r="882" spans="1:53" ht="14.1" customHeight="1" outlineLevel="2" x14ac:dyDescent="0.2">
      <c r="A882" s="68"/>
      <c r="B882" s="94"/>
      <c r="C882" s="251"/>
      <c r="D882" s="110"/>
      <c r="E882" s="110"/>
      <c r="F882" s="110"/>
      <c r="G882" s="111"/>
      <c r="H882" s="112" t="s">
        <v>179</v>
      </c>
      <c r="I882" s="100"/>
      <c r="J882" s="101"/>
      <c r="K882" s="101"/>
      <c r="L882" s="102" t="str">
        <f>IF(I882&lt;&gt;0,((VLOOKUP(I882,'1. Standard_Cost'!$B$4:$D$8,2)+VLOOKUP(I882,'1. Standard_Cost'!$B$4:$D$8,3))*J882*K882),"0")</f>
        <v>0</v>
      </c>
      <c r="M882" s="102">
        <f>L882*'1. Standard_Cost'!F473</f>
        <v>0</v>
      </c>
      <c r="N882" s="103"/>
      <c r="O882" s="103"/>
      <c r="P882" s="103"/>
      <c r="Q882" s="103"/>
      <c r="R882" s="104">
        <f>+N882*P882*'1. Standard_Cost'!$B$12</f>
        <v>0</v>
      </c>
      <c r="S882" s="104">
        <f>+N882*O882*P882*'1. Standard_Cost'!$C$12</f>
        <v>0</v>
      </c>
      <c r="T882" s="104">
        <f>+N882*P882*Q882*'1. Standard_Cost'!$D$12</f>
        <v>0</v>
      </c>
      <c r="U882" s="104">
        <f>+N882*O882*'1. Standard_Cost'!$E$12</f>
        <v>0</v>
      </c>
      <c r="V882" s="103"/>
      <c r="W882" s="103"/>
      <c r="X882" s="103"/>
      <c r="Y882" s="104">
        <f>+V882*((X882*'1. Standard_Cost'!$B$16)+(W882*X882*'1. Standard_Cost'!$C$16))</f>
        <v>0</v>
      </c>
      <c r="Z882" s="103"/>
      <c r="AA882" s="103"/>
      <c r="AB882" s="104">
        <f>+Z882*'1. Standard_Cost'!$B$20+AA882*'1. Standard_Cost'!$C$20</f>
        <v>0</v>
      </c>
      <c r="AC882" s="105"/>
      <c r="AD882" s="106"/>
      <c r="AE882" s="104">
        <f>SUM(AD882,AC882,AB882,Y882,U882,T882,S882,R882)*'1. Standard_Cost'!B497</f>
        <v>0</v>
      </c>
      <c r="AF882" s="104">
        <f t="shared" si="1680"/>
        <v>0</v>
      </c>
      <c r="AG882" s="103"/>
      <c r="AH882" s="103"/>
      <c r="AI882" s="103"/>
      <c r="AJ882" s="107"/>
      <c r="AK882" s="107"/>
      <c r="AL882" s="107"/>
      <c r="AM882" s="104">
        <f>AG882*'1. Standard_Cost'!B493+'Incremental_Cost Year 2021'!AH884*'1. Standard_Cost'!C493+'Incremental_Cost Year 2021'!AI884*'1. Standard_Cost'!D493+'Incremental_Cost Year 2021'!AJ884+'Incremental_Cost Year 2021'!AL884+AK882</f>
        <v>0</v>
      </c>
      <c r="AN882" s="104">
        <f>AM882*'1. Standard_Cost'!C497</f>
        <v>0</v>
      </c>
      <c r="AO882" s="107"/>
      <c r="AQ882" s="104">
        <f t="shared" si="1675"/>
        <v>0</v>
      </c>
      <c r="AR882" s="104">
        <f t="shared" si="1676"/>
        <v>0</v>
      </c>
      <c r="AS882" s="104">
        <f t="shared" si="1677"/>
        <v>0</v>
      </c>
      <c r="AT882" s="104">
        <f t="shared" si="1681"/>
        <v>0</v>
      </c>
      <c r="AU882" s="108">
        <f t="shared" si="1678"/>
        <v>0</v>
      </c>
      <c r="AV882" s="108"/>
      <c r="AW882" s="108"/>
      <c r="AX882" s="108"/>
      <c r="AY882" s="108"/>
      <c r="AZ882" s="108"/>
      <c r="BA882" s="109">
        <f t="shared" si="1679"/>
        <v>0</v>
      </c>
    </row>
    <row r="883" spans="1:53" ht="25.7" customHeight="1" outlineLevel="1" x14ac:dyDescent="0.2">
      <c r="A883" s="68"/>
      <c r="B883" s="94"/>
      <c r="C883" s="251"/>
      <c r="D883" s="113" t="s">
        <v>48</v>
      </c>
      <c r="E883" s="113" t="s">
        <v>489</v>
      </c>
      <c r="F883" s="114" t="s">
        <v>154</v>
      </c>
      <c r="G883" s="115" t="s">
        <v>155</v>
      </c>
      <c r="H883" s="122" t="s">
        <v>490</v>
      </c>
      <c r="I883" s="117"/>
      <c r="J883" s="117"/>
      <c r="K883" s="117"/>
      <c r="L883" s="118">
        <f>SUM(L879:L882)</f>
        <v>0</v>
      </c>
      <c r="M883" s="118">
        <f>SUM(M879:M882)</f>
        <v>0</v>
      </c>
      <c r="N883" s="117"/>
      <c r="O883" s="117"/>
      <c r="P883" s="117"/>
      <c r="Q883" s="117"/>
      <c r="R883" s="119">
        <f>SUM(R879:R882)</f>
        <v>0</v>
      </c>
      <c r="S883" s="119">
        <f>SUM(S879:S882)</f>
        <v>0</v>
      </c>
      <c r="T883" s="119">
        <f>SUM(T879:T882)</f>
        <v>0</v>
      </c>
      <c r="U883" s="119">
        <f>SUM(U879:U882)</f>
        <v>0</v>
      </c>
      <c r="V883" s="117"/>
      <c r="W883" s="117"/>
      <c r="X883" s="117"/>
      <c r="Y883" s="118">
        <f>SUM(Y879:Y882)</f>
        <v>0</v>
      </c>
      <c r="Z883" s="117"/>
      <c r="AA883" s="117"/>
      <c r="AB883" s="118">
        <f t="shared" ref="AB883:AF883" si="1682">SUM(AB879:AB882)</f>
        <v>0</v>
      </c>
      <c r="AC883" s="118">
        <f t="shared" si="1682"/>
        <v>0</v>
      </c>
      <c r="AD883" s="118">
        <f t="shared" si="1682"/>
        <v>0</v>
      </c>
      <c r="AE883" s="118">
        <f t="shared" si="1682"/>
        <v>0</v>
      </c>
      <c r="AF883" s="118">
        <f t="shared" si="1682"/>
        <v>0</v>
      </c>
      <c r="AG883" s="117"/>
      <c r="AH883" s="117"/>
      <c r="AI883" s="117"/>
      <c r="AJ883" s="119">
        <f>SUM(AJ879:AJ882)</f>
        <v>0</v>
      </c>
      <c r="AK883" s="119">
        <f t="shared" ref="AK883:AN883" si="1683">SUM(AK879:AK882)</f>
        <v>0</v>
      </c>
      <c r="AL883" s="119">
        <f t="shared" si="1683"/>
        <v>0</v>
      </c>
      <c r="AM883" s="119">
        <f t="shared" si="1683"/>
        <v>0</v>
      </c>
      <c r="AN883" s="119">
        <f t="shared" si="1683"/>
        <v>0</v>
      </c>
      <c r="AO883" s="116"/>
      <c r="AP883" s="120"/>
      <c r="AQ883" s="121">
        <f t="shared" ref="AQ883:BA883" si="1684">SUM(AQ879:AQ882)</f>
        <v>0</v>
      </c>
      <c r="AR883" s="121">
        <f t="shared" si="1684"/>
        <v>0</v>
      </c>
      <c r="AS883" s="121">
        <f t="shared" si="1684"/>
        <v>0</v>
      </c>
      <c r="AT883" s="121">
        <f t="shared" si="1684"/>
        <v>0</v>
      </c>
      <c r="AU883" s="121">
        <f t="shared" si="1684"/>
        <v>0</v>
      </c>
      <c r="AV883" s="121">
        <f t="shared" si="1684"/>
        <v>0</v>
      </c>
      <c r="AW883" s="121">
        <f t="shared" si="1684"/>
        <v>0</v>
      </c>
      <c r="AX883" s="121">
        <f t="shared" si="1684"/>
        <v>0</v>
      </c>
      <c r="AY883" s="121">
        <f t="shared" si="1684"/>
        <v>0</v>
      </c>
      <c r="AZ883" s="121">
        <f t="shared" si="1684"/>
        <v>0</v>
      </c>
      <c r="BA883" s="121">
        <f t="shared" si="1684"/>
        <v>0</v>
      </c>
    </row>
    <row r="884" spans="1:53" ht="14.1" customHeight="1" outlineLevel="2" x14ac:dyDescent="0.2">
      <c r="A884" s="68"/>
      <c r="B884" s="94"/>
      <c r="C884" s="251"/>
      <c r="D884" s="96"/>
      <c r="E884" s="96"/>
      <c r="F884" s="97"/>
      <c r="G884" s="98"/>
      <c r="H884" s="99" t="s">
        <v>49</v>
      </c>
      <c r="I884" s="100"/>
      <c r="J884" s="101"/>
      <c r="K884" s="101"/>
      <c r="L884" s="102" t="str">
        <f>IF(I884&lt;&gt;0,((VLOOKUP(I884,'1. Standard_Cost'!$B$4:$D$8,2)+VLOOKUP(I884,'1. Standard_Cost'!$B$4:$D$8,3))*J884*K884),"0")</f>
        <v>0</v>
      </c>
      <c r="M884" s="102">
        <f>L884*'1. Standard_Cost'!F473</f>
        <v>0</v>
      </c>
      <c r="N884" s="103"/>
      <c r="O884" s="103"/>
      <c r="P884" s="103"/>
      <c r="Q884" s="103"/>
      <c r="R884" s="104">
        <f>+N884*P884*'1. Standard_Cost'!$B$12</f>
        <v>0</v>
      </c>
      <c r="S884" s="104">
        <f>+N884*O884*P884*'1. Standard_Cost'!$C$12</f>
        <v>0</v>
      </c>
      <c r="T884" s="104">
        <f>+N884*P884*Q884*'1. Standard_Cost'!$D$12</f>
        <v>0</v>
      </c>
      <c r="U884" s="104">
        <f>+N884*O884*'1. Standard_Cost'!$E$12</f>
        <v>0</v>
      </c>
      <c r="V884" s="103"/>
      <c r="W884" s="103"/>
      <c r="X884" s="103"/>
      <c r="Y884" s="104">
        <f>+V884*((X884*'1. Standard_Cost'!$B$16)+(W884*X884*'1. Standard_Cost'!$C$16))</f>
        <v>0</v>
      </c>
      <c r="Z884" s="103"/>
      <c r="AA884" s="103"/>
      <c r="AB884" s="104">
        <f>+Z884*'1. Standard_Cost'!$B$20+AA884*'1. Standard_Cost'!$C$20</f>
        <v>0</v>
      </c>
      <c r="AC884" s="105"/>
      <c r="AD884" s="106"/>
      <c r="AE884" s="104">
        <f>SUM(AD884,AC884,AB884,Y884,U884,T884,S884,R884)*'1. Standard_Cost'!B497</f>
        <v>0</v>
      </c>
      <c r="AF884" s="104">
        <f>SUM(AD884,AE884)</f>
        <v>0</v>
      </c>
      <c r="AG884" s="103"/>
      <c r="AH884" s="103"/>
      <c r="AI884" s="103"/>
      <c r="AJ884" s="107"/>
      <c r="AK884" s="107"/>
      <c r="AL884" s="107"/>
      <c r="AM884" s="104">
        <f>AG884*'1. Standard_Cost'!B493+'Incremental_Cost Year 2021'!AH886*'1. Standard_Cost'!C493+'Incremental_Cost Year 2021'!AI886*'1. Standard_Cost'!D493+'Incremental_Cost Year 2021'!AJ886+'Incremental_Cost Year 2021'!AL886+AK884</f>
        <v>0</v>
      </c>
      <c r="AN884" s="104">
        <f>AM884*'1. Standard_Cost'!C497</f>
        <v>0</v>
      </c>
      <c r="AO884" s="107"/>
      <c r="AQ884" s="104">
        <f t="shared" ref="AQ884:AQ887" si="1685">L884+M884</f>
        <v>0</v>
      </c>
      <c r="AR884" s="104">
        <f t="shared" ref="AR884:AR887" si="1686">AF884</f>
        <v>0</v>
      </c>
      <c r="AS884" s="104">
        <f t="shared" ref="AS884:AS887" si="1687">AM884+AN884</f>
        <v>0</v>
      </c>
      <c r="AT884" s="104">
        <f>SUM(AQ884,AR884,AS884)</f>
        <v>0</v>
      </c>
      <c r="AU884" s="108">
        <f t="shared" ref="AU884:AU887" si="1688">AT884</f>
        <v>0</v>
      </c>
      <c r="AV884" s="108"/>
      <c r="AW884" s="108"/>
      <c r="AX884" s="108"/>
      <c r="AY884" s="108"/>
      <c r="AZ884" s="108"/>
      <c r="BA884" s="109">
        <f t="shared" ref="BA884:BA887" si="1689">SUM(AU884:AZ884)-AT884</f>
        <v>0</v>
      </c>
    </row>
    <row r="885" spans="1:53" ht="14.1" customHeight="1" outlineLevel="2" x14ac:dyDescent="0.2">
      <c r="A885" s="68"/>
      <c r="B885" s="94"/>
      <c r="C885" s="251"/>
      <c r="D885" s="110"/>
      <c r="E885" s="110"/>
      <c r="F885" s="110"/>
      <c r="G885" s="111"/>
      <c r="H885" s="99" t="s">
        <v>50</v>
      </c>
      <c r="I885" s="100"/>
      <c r="J885" s="101"/>
      <c r="K885" s="101"/>
      <c r="L885" s="102" t="str">
        <f>IF(I885&lt;&gt;0,((VLOOKUP(I885,'1. Standard_Cost'!$B$4:$D$8,2)+VLOOKUP(I885,'1. Standard_Cost'!$B$4:$D$8,3))*J885*K885),"0")</f>
        <v>0</v>
      </c>
      <c r="M885" s="102">
        <f>L885*'1. Standard_Cost'!F473</f>
        <v>0</v>
      </c>
      <c r="N885" s="103"/>
      <c r="O885" s="103"/>
      <c r="P885" s="103"/>
      <c r="Q885" s="103"/>
      <c r="R885" s="104">
        <f>+N885*P885*'1. Standard_Cost'!$B$12</f>
        <v>0</v>
      </c>
      <c r="S885" s="104">
        <f>+N885*O885*P885*'1. Standard_Cost'!$C$12</f>
        <v>0</v>
      </c>
      <c r="T885" s="104">
        <f>+N885*P885*Q885*'1. Standard_Cost'!$D$12</f>
        <v>0</v>
      </c>
      <c r="U885" s="104">
        <f>+N885*O885*'1. Standard_Cost'!$E$12</f>
        <v>0</v>
      </c>
      <c r="V885" s="103"/>
      <c r="W885" s="103"/>
      <c r="X885" s="103"/>
      <c r="Y885" s="104">
        <f>+V885*((X885*'1. Standard_Cost'!$B$16)+(W885*X885*'1. Standard_Cost'!$C$16))</f>
        <v>0</v>
      </c>
      <c r="Z885" s="103"/>
      <c r="AA885" s="103"/>
      <c r="AB885" s="104">
        <f>+Z885*'1. Standard_Cost'!$B$20+AA885*'1. Standard_Cost'!$C$20</f>
        <v>0</v>
      </c>
      <c r="AC885" s="105"/>
      <c r="AD885" s="106"/>
      <c r="AE885" s="104">
        <f>SUM(AD885,AC885,AB885,Y885,U885,T885,S885,R885)*'1. Standard_Cost'!B497</f>
        <v>0</v>
      </c>
      <c r="AF885" s="104">
        <f t="shared" ref="AF885:AF887" si="1690">SUM(AD885,AE885)</f>
        <v>0</v>
      </c>
      <c r="AG885" s="103"/>
      <c r="AH885" s="103">
        <v>0</v>
      </c>
      <c r="AI885" s="103">
        <v>0</v>
      </c>
      <c r="AJ885" s="107"/>
      <c r="AK885" s="107"/>
      <c r="AL885" s="107"/>
      <c r="AM885" s="104">
        <f>AG885*'1. Standard_Cost'!B493+'Incremental_Cost Year 2021'!AH887*'1. Standard_Cost'!C493+'Incremental_Cost Year 2021'!AI887*'1. Standard_Cost'!D493+'Incremental_Cost Year 2021'!AJ887+'Incremental_Cost Year 2021'!AL887+AK885</f>
        <v>0</v>
      </c>
      <c r="AN885" s="104">
        <f>AM885*'1. Standard_Cost'!C497</f>
        <v>0</v>
      </c>
      <c r="AO885" s="107"/>
      <c r="AQ885" s="104">
        <f t="shared" si="1685"/>
        <v>0</v>
      </c>
      <c r="AR885" s="104">
        <f t="shared" si="1686"/>
        <v>0</v>
      </c>
      <c r="AS885" s="104">
        <f t="shared" si="1687"/>
        <v>0</v>
      </c>
      <c r="AT885" s="104">
        <f t="shared" ref="AT885:AT887" si="1691">SUM(AQ885,AR885,AS885)</f>
        <v>0</v>
      </c>
      <c r="AU885" s="108">
        <f t="shared" si="1688"/>
        <v>0</v>
      </c>
      <c r="AV885" s="108">
        <v>0</v>
      </c>
      <c r="AW885" s="108"/>
      <c r="AX885" s="108"/>
      <c r="AY885" s="108"/>
      <c r="AZ885" s="108"/>
      <c r="BA885" s="109">
        <f t="shared" si="1689"/>
        <v>0</v>
      </c>
    </row>
    <row r="886" spans="1:53" ht="14.1" customHeight="1" outlineLevel="2" x14ac:dyDescent="0.2">
      <c r="A886" s="68"/>
      <c r="B886" s="94"/>
      <c r="C886" s="251"/>
      <c r="D886" s="110"/>
      <c r="E886" s="110"/>
      <c r="F886" s="110"/>
      <c r="G886" s="111"/>
      <c r="H886" s="99" t="s">
        <v>51</v>
      </c>
      <c r="I886" s="100"/>
      <c r="J886" s="101"/>
      <c r="K886" s="101"/>
      <c r="L886" s="102" t="str">
        <f>IF(I886&lt;&gt;0,((VLOOKUP(I886,'1. Standard_Cost'!$B$4:$D$8,2)+VLOOKUP(I886,'1. Standard_Cost'!$B$4:$D$8,3))*J886*K886),"0")</f>
        <v>0</v>
      </c>
      <c r="M886" s="102">
        <f>L886*'1. Standard_Cost'!F473</f>
        <v>0</v>
      </c>
      <c r="N886" s="103"/>
      <c r="O886" s="103"/>
      <c r="P886" s="103"/>
      <c r="Q886" s="103"/>
      <c r="R886" s="104">
        <f>+N886*P886*'1. Standard_Cost'!$B$12</f>
        <v>0</v>
      </c>
      <c r="S886" s="104">
        <f>+N886*O886*P886*'1. Standard_Cost'!$C$12</f>
        <v>0</v>
      </c>
      <c r="T886" s="104">
        <f>+N886*P886*Q886*'1. Standard_Cost'!$D$12</f>
        <v>0</v>
      </c>
      <c r="U886" s="104">
        <f>+N886*O886*'1. Standard_Cost'!$E$12</f>
        <v>0</v>
      </c>
      <c r="V886" s="103"/>
      <c r="W886" s="103"/>
      <c r="X886" s="103"/>
      <c r="Y886" s="104">
        <f>+V886*((X886*'1. Standard_Cost'!$B$16)+(W886*X886*'1. Standard_Cost'!$C$16))</f>
        <v>0</v>
      </c>
      <c r="Z886" s="103"/>
      <c r="AA886" s="103"/>
      <c r="AB886" s="104">
        <f>+Z886*'1. Standard_Cost'!$B$20+AA886*'1. Standard_Cost'!$C$20</f>
        <v>0</v>
      </c>
      <c r="AC886" s="105"/>
      <c r="AD886" s="106"/>
      <c r="AE886" s="104">
        <f>SUM(AD886,AC886,AB886,Y886,U886,T886,S886,R886)*'1. Standard_Cost'!B497</f>
        <v>0</v>
      </c>
      <c r="AF886" s="104">
        <f t="shared" si="1690"/>
        <v>0</v>
      </c>
      <c r="AG886" s="103"/>
      <c r="AH886" s="103"/>
      <c r="AI886" s="103"/>
      <c r="AJ886" s="107"/>
      <c r="AK886" s="107"/>
      <c r="AL886" s="107"/>
      <c r="AM886" s="104">
        <f>AG886*'1. Standard_Cost'!B493+'Incremental_Cost Year 2021'!AH888*'1. Standard_Cost'!C493+'Incremental_Cost Year 2021'!AI888*'1. Standard_Cost'!D493+'Incremental_Cost Year 2021'!AJ888+'Incremental_Cost Year 2021'!AL888+AK886</f>
        <v>0</v>
      </c>
      <c r="AN886" s="104">
        <f>AM886*'1. Standard_Cost'!C497</f>
        <v>0</v>
      </c>
      <c r="AO886" s="107"/>
      <c r="AQ886" s="104">
        <f t="shared" si="1685"/>
        <v>0</v>
      </c>
      <c r="AR886" s="104">
        <f t="shared" si="1686"/>
        <v>0</v>
      </c>
      <c r="AS886" s="104">
        <f t="shared" si="1687"/>
        <v>0</v>
      </c>
      <c r="AT886" s="104">
        <f t="shared" si="1691"/>
        <v>0</v>
      </c>
      <c r="AU886" s="108">
        <f t="shared" si="1688"/>
        <v>0</v>
      </c>
      <c r="AV886" s="108"/>
      <c r="AW886" s="108"/>
      <c r="AX886" s="108"/>
      <c r="AY886" s="108"/>
      <c r="AZ886" s="108"/>
      <c r="BA886" s="109">
        <f t="shared" si="1689"/>
        <v>0</v>
      </c>
    </row>
    <row r="887" spans="1:53" ht="14.1" customHeight="1" outlineLevel="2" x14ac:dyDescent="0.2">
      <c r="A887" s="68"/>
      <c r="B887" s="94"/>
      <c r="C887" s="251"/>
      <c r="D887" s="110"/>
      <c r="E887" s="110"/>
      <c r="F887" s="110"/>
      <c r="G887" s="111"/>
      <c r="H887" s="112" t="s">
        <v>179</v>
      </c>
      <c r="I887" s="100"/>
      <c r="J887" s="101"/>
      <c r="K887" s="101"/>
      <c r="L887" s="102" t="str">
        <f>IF(I887&lt;&gt;0,((VLOOKUP(I887,'1. Standard_Cost'!$B$4:$D$8,2)+VLOOKUP(I887,'1. Standard_Cost'!$B$4:$D$8,3))*J887*K887),"0")</f>
        <v>0</v>
      </c>
      <c r="M887" s="102">
        <f>L887*'1. Standard_Cost'!F473</f>
        <v>0</v>
      </c>
      <c r="N887" s="103"/>
      <c r="O887" s="103"/>
      <c r="P887" s="103"/>
      <c r="Q887" s="103"/>
      <c r="R887" s="104">
        <f>+N887*P887*'1. Standard_Cost'!$B$12</f>
        <v>0</v>
      </c>
      <c r="S887" s="104">
        <f>+N887*O887*P887*'1. Standard_Cost'!$C$12</f>
        <v>0</v>
      </c>
      <c r="T887" s="104">
        <f>+N887*P887*Q887*'1. Standard_Cost'!$D$12</f>
        <v>0</v>
      </c>
      <c r="U887" s="104">
        <f>+N887*O887*'1. Standard_Cost'!$E$12</f>
        <v>0</v>
      </c>
      <c r="V887" s="103"/>
      <c r="W887" s="103"/>
      <c r="X887" s="103"/>
      <c r="Y887" s="104">
        <f>+V887*((X887*'1. Standard_Cost'!$B$16)+(W887*X887*'1. Standard_Cost'!$C$16))</f>
        <v>0</v>
      </c>
      <c r="Z887" s="103"/>
      <c r="AA887" s="103"/>
      <c r="AB887" s="104">
        <f>+Z887*'1. Standard_Cost'!$B$20+AA887*'1. Standard_Cost'!$C$20</f>
        <v>0</v>
      </c>
      <c r="AC887" s="105"/>
      <c r="AD887" s="106"/>
      <c r="AE887" s="104">
        <f>SUM(AD887,AC887,AB887,Y887,U887,T887,S887,R887)*'1. Standard_Cost'!B497</f>
        <v>0</v>
      </c>
      <c r="AF887" s="104">
        <f t="shared" si="1690"/>
        <v>0</v>
      </c>
      <c r="AG887" s="103"/>
      <c r="AH887" s="103"/>
      <c r="AI887" s="103"/>
      <c r="AJ887" s="107"/>
      <c r="AK887" s="107"/>
      <c r="AL887" s="107"/>
      <c r="AM887" s="104">
        <f>AG887*'1. Standard_Cost'!B493+'Incremental_Cost Year 2021'!AH889*'1. Standard_Cost'!C493+'Incremental_Cost Year 2021'!AI889*'1. Standard_Cost'!D493+'Incremental_Cost Year 2021'!AJ889+'Incremental_Cost Year 2021'!AL889+AK887</f>
        <v>0</v>
      </c>
      <c r="AN887" s="104">
        <f>AM887*'1. Standard_Cost'!C497</f>
        <v>0</v>
      </c>
      <c r="AO887" s="107"/>
      <c r="AQ887" s="104">
        <f t="shared" si="1685"/>
        <v>0</v>
      </c>
      <c r="AR887" s="104">
        <f t="shared" si="1686"/>
        <v>0</v>
      </c>
      <c r="AS887" s="104">
        <f t="shared" si="1687"/>
        <v>0</v>
      </c>
      <c r="AT887" s="104">
        <f t="shared" si="1691"/>
        <v>0</v>
      </c>
      <c r="AU887" s="108">
        <f t="shared" si="1688"/>
        <v>0</v>
      </c>
      <c r="AV887" s="108"/>
      <c r="AW887" s="108"/>
      <c r="AX887" s="108"/>
      <c r="AY887" s="108"/>
      <c r="AZ887" s="108"/>
      <c r="BA887" s="109">
        <f t="shared" si="1689"/>
        <v>0</v>
      </c>
    </row>
    <row r="888" spans="1:53" ht="24.6" customHeight="1" outlineLevel="1" x14ac:dyDescent="0.2">
      <c r="A888" s="68"/>
      <c r="B888" s="141"/>
      <c r="C888" s="251"/>
      <c r="D888" s="113" t="s">
        <v>48</v>
      </c>
      <c r="E888" s="113" t="s">
        <v>847</v>
      </c>
      <c r="F888" s="114" t="s">
        <v>154</v>
      </c>
      <c r="G888" s="115" t="s">
        <v>155</v>
      </c>
      <c r="H888" s="122" t="s">
        <v>491</v>
      </c>
      <c r="I888" s="117"/>
      <c r="J888" s="117"/>
      <c r="K888" s="117"/>
      <c r="L888" s="118">
        <f>SUM(L884:L887)</f>
        <v>0</v>
      </c>
      <c r="M888" s="118">
        <f>SUM(M884:M887)</f>
        <v>0</v>
      </c>
      <c r="N888" s="117"/>
      <c r="O888" s="117"/>
      <c r="P888" s="117"/>
      <c r="Q888" s="117"/>
      <c r="R888" s="119">
        <f>SUM(R884:R887)</f>
        <v>0</v>
      </c>
      <c r="S888" s="119">
        <f>SUM(S884:S887)</f>
        <v>0</v>
      </c>
      <c r="T888" s="119">
        <f>SUM(T884:T887)</f>
        <v>0</v>
      </c>
      <c r="U888" s="119">
        <f>SUM(U884:U887)</f>
        <v>0</v>
      </c>
      <c r="V888" s="117"/>
      <c r="W888" s="117"/>
      <c r="X888" s="117"/>
      <c r="Y888" s="118">
        <f>SUM(Y884:Y887)</f>
        <v>0</v>
      </c>
      <c r="Z888" s="117"/>
      <c r="AA888" s="117"/>
      <c r="AB888" s="118">
        <f t="shared" ref="AB888:AF888" si="1692">SUM(AB884:AB887)</f>
        <v>0</v>
      </c>
      <c r="AC888" s="118">
        <f t="shared" si="1692"/>
        <v>0</v>
      </c>
      <c r="AD888" s="118">
        <f t="shared" si="1692"/>
        <v>0</v>
      </c>
      <c r="AE888" s="118">
        <f t="shared" si="1692"/>
        <v>0</v>
      </c>
      <c r="AF888" s="118">
        <f t="shared" si="1692"/>
        <v>0</v>
      </c>
      <c r="AG888" s="117"/>
      <c r="AH888" s="117"/>
      <c r="AI888" s="117"/>
      <c r="AJ888" s="119">
        <f>SUM(AJ884:AJ887)</f>
        <v>0</v>
      </c>
      <c r="AK888" s="119">
        <f t="shared" ref="AK888:AN888" si="1693">SUM(AK884:AK887)</f>
        <v>0</v>
      </c>
      <c r="AL888" s="119">
        <f t="shared" si="1693"/>
        <v>0</v>
      </c>
      <c r="AM888" s="119">
        <f t="shared" si="1693"/>
        <v>0</v>
      </c>
      <c r="AN888" s="119">
        <f t="shared" si="1693"/>
        <v>0</v>
      </c>
      <c r="AO888" s="116"/>
      <c r="AP888" s="120"/>
      <c r="AQ888" s="121">
        <f t="shared" ref="AQ888:BA888" si="1694">SUM(AQ884:AQ887)</f>
        <v>0</v>
      </c>
      <c r="AR888" s="121">
        <f t="shared" si="1694"/>
        <v>0</v>
      </c>
      <c r="AS888" s="121">
        <f t="shared" si="1694"/>
        <v>0</v>
      </c>
      <c r="AT888" s="121">
        <f t="shared" si="1694"/>
        <v>0</v>
      </c>
      <c r="AU888" s="121">
        <f t="shared" si="1694"/>
        <v>0</v>
      </c>
      <c r="AV888" s="121">
        <f t="shared" si="1694"/>
        <v>0</v>
      </c>
      <c r="AW888" s="121">
        <f t="shared" si="1694"/>
        <v>0</v>
      </c>
      <c r="AX888" s="121">
        <f t="shared" si="1694"/>
        <v>0</v>
      </c>
      <c r="AY888" s="121">
        <f t="shared" si="1694"/>
        <v>0</v>
      </c>
      <c r="AZ888" s="121">
        <f t="shared" si="1694"/>
        <v>0</v>
      </c>
      <c r="BA888" s="121">
        <f t="shared" si="1694"/>
        <v>0</v>
      </c>
    </row>
    <row r="889" spans="1:53" ht="14.1" customHeight="1" outlineLevel="2" x14ac:dyDescent="0.2">
      <c r="A889" s="68"/>
      <c r="B889" s="94"/>
      <c r="C889" s="95"/>
      <c r="D889" s="96"/>
      <c r="E889" s="96"/>
      <c r="F889" s="97"/>
      <c r="G889" s="98"/>
      <c r="H889" s="99" t="s">
        <v>49</v>
      </c>
      <c r="I889" s="100" t="s">
        <v>3</v>
      </c>
      <c r="J889" s="101">
        <v>1</v>
      </c>
      <c r="K889" s="101">
        <v>1</v>
      </c>
      <c r="L889" s="102">
        <f>IF(I889&lt;&gt;0,((VLOOKUP(I889,'1. Standard_Cost'!$B$4:$D$8,2)+VLOOKUP(I889,'1. Standard_Cost'!$B$4:$D$8,3))*J889*K889),"0")</f>
        <v>100100</v>
      </c>
      <c r="M889" s="102">
        <f>L889*'1. Standard_Cost'!F4</f>
        <v>16716.7</v>
      </c>
      <c r="N889" s="103"/>
      <c r="O889" s="103"/>
      <c r="P889" s="103"/>
      <c r="Q889" s="103"/>
      <c r="R889" s="104">
        <f>+N889*P889*'1. Standard_Cost'!$B$12</f>
        <v>0</v>
      </c>
      <c r="S889" s="104">
        <f>+N889*O889*P889*'1. Standard_Cost'!$C$12</f>
        <v>0</v>
      </c>
      <c r="T889" s="104">
        <f>+N889*P889*Q889*'1. Standard_Cost'!$D$12</f>
        <v>0</v>
      </c>
      <c r="U889" s="104">
        <f>+N889*O889*'1. Standard_Cost'!$E$12</f>
        <v>0</v>
      </c>
      <c r="V889" s="103"/>
      <c r="W889" s="103"/>
      <c r="X889" s="103"/>
      <c r="Y889" s="104">
        <f>+V889*((X889*'1. Standard_Cost'!$B$16)+(W889*X889*'1. Standard_Cost'!$C$16))</f>
        <v>0</v>
      </c>
      <c r="Z889" s="103"/>
      <c r="AA889" s="103"/>
      <c r="AB889" s="104">
        <f>+Z889*'1. Standard_Cost'!$B$20+AA889*'1. Standard_Cost'!$C$20</f>
        <v>0</v>
      </c>
      <c r="AC889" s="105">
        <v>15</v>
      </c>
      <c r="AD889" s="106"/>
      <c r="AE889" s="104">
        <f>SUM(AD889,AC889,AB889,Y889,U889,T889,S889,R889)*'1. Standard_Cost'!B502</f>
        <v>0</v>
      </c>
      <c r="AF889" s="104">
        <f>SUM(AD889,AE889)</f>
        <v>0</v>
      </c>
      <c r="AG889" s="103"/>
      <c r="AH889" s="103"/>
      <c r="AI889" s="103"/>
      <c r="AJ889" s="107"/>
      <c r="AK889" s="107"/>
      <c r="AL889" s="107"/>
      <c r="AM889" s="104">
        <f>AG889*'1. Standard_Cost'!B498+'Incremental_Cost Year 2021'!AH891*'1. Standard_Cost'!C498+'Incremental_Cost Year 2021'!AI891*'1. Standard_Cost'!D498+'Incremental_Cost Year 2021'!AJ891+'Incremental_Cost Year 2021'!AL891+AK889</f>
        <v>0</v>
      </c>
      <c r="AN889" s="104">
        <f>AM889*'1. Standard_Cost'!C502</f>
        <v>0</v>
      </c>
      <c r="AO889" s="107"/>
      <c r="AQ889" s="104">
        <f t="shared" ref="AQ889:AQ892" si="1695">L889+M889</f>
        <v>116816.7</v>
      </c>
      <c r="AR889" s="104">
        <f t="shared" ref="AR889:AR892" si="1696">AF889</f>
        <v>0</v>
      </c>
      <c r="AS889" s="104">
        <f t="shared" ref="AS889:AS892" si="1697">AM889+AN889</f>
        <v>0</v>
      </c>
      <c r="AT889" s="104">
        <f>SUM(AQ889,AR889,AS889)</f>
        <v>116816.7</v>
      </c>
      <c r="AU889" s="108">
        <f t="shared" ref="AU889:AU892" si="1698">AT889</f>
        <v>116816.7</v>
      </c>
      <c r="AV889" s="108"/>
      <c r="AW889" s="108"/>
      <c r="AX889" s="108"/>
      <c r="AY889" s="108"/>
      <c r="AZ889" s="108"/>
      <c r="BA889" s="109">
        <f t="shared" ref="BA889:BA892" si="1699">SUM(AU889:AZ889)-AT889</f>
        <v>0</v>
      </c>
    </row>
    <row r="890" spans="1:53" ht="14.1" customHeight="1" outlineLevel="2" x14ac:dyDescent="0.2">
      <c r="A890" s="68"/>
      <c r="B890" s="94"/>
      <c r="C890" s="95"/>
      <c r="D890" s="110"/>
      <c r="E890" s="110"/>
      <c r="F890" s="110"/>
      <c r="G890" s="111"/>
      <c r="H890" s="99" t="s">
        <v>50</v>
      </c>
      <c r="I890" s="100" t="s">
        <v>4</v>
      </c>
      <c r="J890" s="101">
        <v>1</v>
      </c>
      <c r="K890" s="101">
        <v>2</v>
      </c>
      <c r="L890" s="102">
        <f>IF(I890&lt;&gt;0,((VLOOKUP(I890,'1. Standard_Cost'!$B$4:$D$8,2)+VLOOKUP(I890,'1. Standard_Cost'!$B$4:$D$8,3))*J890*K890),"0")</f>
        <v>160200</v>
      </c>
      <c r="M890" s="102">
        <f>L890*'1. Standard_Cost'!F4</f>
        <v>26753.4</v>
      </c>
      <c r="N890" s="103"/>
      <c r="O890" s="103"/>
      <c r="P890" s="103"/>
      <c r="Q890" s="103"/>
      <c r="R890" s="104">
        <f>+N890*P890*'1. Standard_Cost'!$B$12</f>
        <v>0</v>
      </c>
      <c r="S890" s="104">
        <f>+N890*O890*P890*'1. Standard_Cost'!$C$12</f>
        <v>0</v>
      </c>
      <c r="T890" s="104">
        <f>+N890*P890*Q890*'1. Standard_Cost'!$D$12</f>
        <v>0</v>
      </c>
      <c r="U890" s="104">
        <f>+N890*O890*'1. Standard_Cost'!$E$12</f>
        <v>0</v>
      </c>
      <c r="V890" s="103"/>
      <c r="W890" s="103"/>
      <c r="X890" s="103"/>
      <c r="Y890" s="104">
        <f>+V890*((X890*'1. Standard_Cost'!$B$16)+(W890*X890*'1. Standard_Cost'!$C$16))</f>
        <v>0</v>
      </c>
      <c r="Z890" s="103"/>
      <c r="AA890" s="103"/>
      <c r="AB890" s="104">
        <f>+Z890*'1. Standard_Cost'!$B$20+AA890*'1. Standard_Cost'!$C$20</f>
        <v>0</v>
      </c>
      <c r="AC890" s="105">
        <v>30</v>
      </c>
      <c r="AD890" s="106"/>
      <c r="AE890" s="104">
        <f>SUM(AD890,AC890,AB890,Y890,U890,T890,S890,R890)*'1. Standard_Cost'!B502</f>
        <v>0</v>
      </c>
      <c r="AF890" s="104">
        <f t="shared" ref="AF890:AF892" si="1700">SUM(AD890,AE890)</f>
        <v>0</v>
      </c>
      <c r="AG890" s="103"/>
      <c r="AH890" s="103">
        <v>0</v>
      </c>
      <c r="AI890" s="103">
        <v>0</v>
      </c>
      <c r="AJ890" s="107"/>
      <c r="AK890" s="107"/>
      <c r="AL890" s="107"/>
      <c r="AM890" s="104">
        <f>AG890*'1. Standard_Cost'!B498+'Incremental_Cost Year 2021'!AH892*'1. Standard_Cost'!C498+'Incremental_Cost Year 2021'!AI892*'1. Standard_Cost'!D498+'Incremental_Cost Year 2021'!AJ892+'Incremental_Cost Year 2021'!AL892+AK890</f>
        <v>0</v>
      </c>
      <c r="AN890" s="104">
        <f>AM890*'1. Standard_Cost'!C502</f>
        <v>0</v>
      </c>
      <c r="AO890" s="107"/>
      <c r="AQ890" s="104">
        <f t="shared" si="1695"/>
        <v>186953.4</v>
      </c>
      <c r="AR890" s="104">
        <f t="shared" si="1696"/>
        <v>0</v>
      </c>
      <c r="AS890" s="104">
        <f t="shared" si="1697"/>
        <v>0</v>
      </c>
      <c r="AT890" s="104">
        <f t="shared" ref="AT890:AT892" si="1701">SUM(AQ890,AR890,AS890)</f>
        <v>186953.4</v>
      </c>
      <c r="AU890" s="108">
        <f t="shared" si="1698"/>
        <v>186953.4</v>
      </c>
      <c r="AV890" s="108">
        <v>0</v>
      </c>
      <c r="AW890" s="108"/>
      <c r="AX890" s="108"/>
      <c r="AY890" s="108"/>
      <c r="AZ890" s="108"/>
      <c r="BA890" s="109">
        <f t="shared" si="1699"/>
        <v>0</v>
      </c>
    </row>
    <row r="891" spans="1:53" ht="14.1" customHeight="1" outlineLevel="2" x14ac:dyDescent="0.2">
      <c r="A891" s="68"/>
      <c r="B891" s="94"/>
      <c r="C891" s="95"/>
      <c r="D891" s="110"/>
      <c r="E891" s="110"/>
      <c r="F891" s="110"/>
      <c r="G891" s="111"/>
      <c r="H891" s="99" t="s">
        <v>51</v>
      </c>
      <c r="I891" s="100"/>
      <c r="J891" s="101"/>
      <c r="K891" s="101"/>
      <c r="L891" s="102" t="str">
        <f>IF(I891&lt;&gt;0,((VLOOKUP(I891,'1. Standard_Cost'!$B$4:$D$8,2)+VLOOKUP(I891,'1. Standard_Cost'!$B$4:$D$8,3))*J891*K891),"0")</f>
        <v>0</v>
      </c>
      <c r="M891" s="102">
        <f>L891*'1. Standard_Cost'!F478</f>
        <v>0</v>
      </c>
      <c r="N891" s="103"/>
      <c r="O891" s="103"/>
      <c r="P891" s="103"/>
      <c r="Q891" s="103"/>
      <c r="R891" s="104">
        <f>+N891*P891*'1. Standard_Cost'!$B$12</f>
        <v>0</v>
      </c>
      <c r="S891" s="104">
        <f>+N891*O891*P891*'1. Standard_Cost'!$C$12</f>
        <v>0</v>
      </c>
      <c r="T891" s="104">
        <f>+N891*P891*Q891*'1. Standard_Cost'!$D$12</f>
        <v>0</v>
      </c>
      <c r="U891" s="104">
        <f>+N891*O891*'1. Standard_Cost'!$E$12</f>
        <v>0</v>
      </c>
      <c r="V891" s="103"/>
      <c r="W891" s="103"/>
      <c r="X891" s="103"/>
      <c r="Y891" s="104">
        <f>+V891*((X891*'1. Standard_Cost'!$B$16)+(W891*X891*'1. Standard_Cost'!$C$16))</f>
        <v>0</v>
      </c>
      <c r="Z891" s="103"/>
      <c r="AA891" s="103"/>
      <c r="AB891" s="104">
        <f>+Z891*'1. Standard_Cost'!$B$20+AA891*'1. Standard_Cost'!$C$20</f>
        <v>0</v>
      </c>
      <c r="AC891" s="105"/>
      <c r="AD891" s="106"/>
      <c r="AE891" s="104">
        <f>SUM(AD891,AC891,AB891,Y891,U891,T891,S891,R891)*'1. Standard_Cost'!B502</f>
        <v>0</v>
      </c>
      <c r="AF891" s="104">
        <f t="shared" si="1700"/>
        <v>0</v>
      </c>
      <c r="AG891" s="103"/>
      <c r="AH891" s="103"/>
      <c r="AI891" s="103"/>
      <c r="AJ891" s="107"/>
      <c r="AK891" s="107"/>
      <c r="AL891" s="107"/>
      <c r="AM891" s="104">
        <f>AG891*'1. Standard_Cost'!B498+'Incremental_Cost Year 2021'!AH893*'1. Standard_Cost'!C498+'Incremental_Cost Year 2021'!AI893*'1. Standard_Cost'!D498+'Incremental_Cost Year 2021'!AJ893+'Incremental_Cost Year 2021'!AL893+AK891</f>
        <v>0</v>
      </c>
      <c r="AN891" s="104">
        <f>AM891*'1. Standard_Cost'!C502</f>
        <v>0</v>
      </c>
      <c r="AO891" s="107"/>
      <c r="AQ891" s="104">
        <f t="shared" si="1695"/>
        <v>0</v>
      </c>
      <c r="AR891" s="104">
        <f t="shared" si="1696"/>
        <v>0</v>
      </c>
      <c r="AS891" s="104">
        <f t="shared" si="1697"/>
        <v>0</v>
      </c>
      <c r="AT891" s="104">
        <f t="shared" si="1701"/>
        <v>0</v>
      </c>
      <c r="AU891" s="108">
        <f t="shared" si="1698"/>
        <v>0</v>
      </c>
      <c r="AV891" s="108"/>
      <c r="AW891" s="108"/>
      <c r="AX891" s="108"/>
      <c r="AY891" s="108"/>
      <c r="AZ891" s="108"/>
      <c r="BA891" s="109">
        <f t="shared" si="1699"/>
        <v>0</v>
      </c>
    </row>
    <row r="892" spans="1:53" ht="14.1" customHeight="1" outlineLevel="2" x14ac:dyDescent="0.2">
      <c r="A892" s="68"/>
      <c r="B892" s="94"/>
      <c r="C892" s="95"/>
      <c r="D892" s="110"/>
      <c r="E892" s="110"/>
      <c r="F892" s="110"/>
      <c r="G892" s="111"/>
      <c r="H892" s="112" t="s">
        <v>179</v>
      </c>
      <c r="I892" s="100"/>
      <c r="J892" s="101"/>
      <c r="K892" s="101"/>
      <c r="L892" s="102" t="str">
        <f>IF(I892&lt;&gt;0,((VLOOKUP(I892,'1. Standard_Cost'!$B$4:$D$8,2)+VLOOKUP(I892,'1. Standard_Cost'!$B$4:$D$8,3))*J892*K892),"0")</f>
        <v>0</v>
      </c>
      <c r="M892" s="102">
        <f>L892*'1. Standard_Cost'!F478</f>
        <v>0</v>
      </c>
      <c r="N892" s="103"/>
      <c r="O892" s="103"/>
      <c r="P892" s="103"/>
      <c r="Q892" s="103"/>
      <c r="R892" s="104">
        <f>+N892*P892*'1. Standard_Cost'!$B$12</f>
        <v>0</v>
      </c>
      <c r="S892" s="104">
        <f>+N892*O892*P892*'1. Standard_Cost'!$C$12</f>
        <v>0</v>
      </c>
      <c r="T892" s="104">
        <f>+N892*P892*Q892*'1. Standard_Cost'!$D$12</f>
        <v>0</v>
      </c>
      <c r="U892" s="104">
        <f>+N892*O892*'1. Standard_Cost'!$E$12</f>
        <v>0</v>
      </c>
      <c r="V892" s="103"/>
      <c r="W892" s="103"/>
      <c r="X892" s="103"/>
      <c r="Y892" s="104">
        <f>+V892*((X892*'1. Standard_Cost'!$B$16)+(W892*X892*'1. Standard_Cost'!$C$16))</f>
        <v>0</v>
      </c>
      <c r="Z892" s="103"/>
      <c r="AA892" s="103"/>
      <c r="AB892" s="104">
        <f>+Z892*'1. Standard_Cost'!$B$20+AA892*'1. Standard_Cost'!$C$20</f>
        <v>0</v>
      </c>
      <c r="AC892" s="105"/>
      <c r="AD892" s="106"/>
      <c r="AE892" s="104">
        <f>SUM(AD892,AC892,AB892,Y892,U892,T892,S892,R892)*'1. Standard_Cost'!B502</f>
        <v>0</v>
      </c>
      <c r="AF892" s="104">
        <f t="shared" si="1700"/>
        <v>0</v>
      </c>
      <c r="AG892" s="103"/>
      <c r="AH892" s="103"/>
      <c r="AI892" s="103"/>
      <c r="AJ892" s="107"/>
      <c r="AK892" s="107"/>
      <c r="AL892" s="107"/>
      <c r="AM892" s="104">
        <f>AG892*'1. Standard_Cost'!B498+'Incremental_Cost Year 2021'!AH894*'1. Standard_Cost'!C498+'Incremental_Cost Year 2021'!AI894*'1. Standard_Cost'!D498+'Incremental_Cost Year 2021'!AJ894+'Incremental_Cost Year 2021'!AL894+AK892</f>
        <v>0</v>
      </c>
      <c r="AN892" s="104">
        <f>AM892*'1. Standard_Cost'!C502</f>
        <v>0</v>
      </c>
      <c r="AO892" s="107"/>
      <c r="AQ892" s="104">
        <f t="shared" si="1695"/>
        <v>0</v>
      </c>
      <c r="AR892" s="104">
        <f t="shared" si="1696"/>
        <v>0</v>
      </c>
      <c r="AS892" s="104">
        <f t="shared" si="1697"/>
        <v>0</v>
      </c>
      <c r="AT892" s="104">
        <f t="shared" si="1701"/>
        <v>0</v>
      </c>
      <c r="AU892" s="108">
        <f t="shared" si="1698"/>
        <v>0</v>
      </c>
      <c r="AV892" s="108"/>
      <c r="AW892" s="108"/>
      <c r="AX892" s="108"/>
      <c r="AY892" s="108"/>
      <c r="AZ892" s="108"/>
      <c r="BA892" s="109">
        <f t="shared" si="1699"/>
        <v>0</v>
      </c>
    </row>
    <row r="893" spans="1:53" ht="42" customHeight="1" outlineLevel="1" x14ac:dyDescent="0.2">
      <c r="A893" s="68"/>
      <c r="B893" s="141"/>
      <c r="C893" s="95"/>
      <c r="D893" s="110" t="s">
        <v>515</v>
      </c>
      <c r="E893" s="113" t="s">
        <v>492</v>
      </c>
      <c r="F893" s="114" t="s">
        <v>154</v>
      </c>
      <c r="G893" s="115" t="s">
        <v>155</v>
      </c>
      <c r="H893" s="122" t="s">
        <v>493</v>
      </c>
      <c r="I893" s="117"/>
      <c r="J893" s="117"/>
      <c r="K893" s="117"/>
      <c r="L893" s="118">
        <f>SUM(L889:L892)</f>
        <v>260300</v>
      </c>
      <c r="M893" s="118">
        <f>SUM(M889:M892)</f>
        <v>43470.100000000006</v>
      </c>
      <c r="N893" s="117"/>
      <c r="O893" s="117"/>
      <c r="P893" s="117"/>
      <c r="Q893" s="117"/>
      <c r="R893" s="119">
        <f>SUM(R889:R892)</f>
        <v>0</v>
      </c>
      <c r="S893" s="119">
        <f>SUM(S889:S892)</f>
        <v>0</v>
      </c>
      <c r="T893" s="119">
        <f>SUM(T889:T892)</f>
        <v>0</v>
      </c>
      <c r="U893" s="119">
        <f>SUM(U889:U892)</f>
        <v>0</v>
      </c>
      <c r="V893" s="117"/>
      <c r="W893" s="117"/>
      <c r="X893" s="117"/>
      <c r="Y893" s="118">
        <f>SUM(Y889:Y892)</f>
        <v>0</v>
      </c>
      <c r="Z893" s="117"/>
      <c r="AA893" s="117"/>
      <c r="AB893" s="118">
        <f t="shared" ref="AB893:AF893" si="1702">SUM(AB889:AB892)</f>
        <v>0</v>
      </c>
      <c r="AC893" s="118">
        <f t="shared" si="1702"/>
        <v>45</v>
      </c>
      <c r="AD893" s="118">
        <f t="shared" si="1702"/>
        <v>0</v>
      </c>
      <c r="AE893" s="118">
        <f t="shared" si="1702"/>
        <v>0</v>
      </c>
      <c r="AF893" s="118">
        <f t="shared" si="1702"/>
        <v>0</v>
      </c>
      <c r="AG893" s="117"/>
      <c r="AH893" s="117"/>
      <c r="AI893" s="117"/>
      <c r="AJ893" s="119">
        <f>SUM(AJ889:AJ892)</f>
        <v>0</v>
      </c>
      <c r="AK893" s="119">
        <f t="shared" ref="AK893:AN893" si="1703">SUM(AK889:AK892)</f>
        <v>0</v>
      </c>
      <c r="AL893" s="119">
        <f t="shared" si="1703"/>
        <v>0</v>
      </c>
      <c r="AM893" s="119">
        <f t="shared" si="1703"/>
        <v>0</v>
      </c>
      <c r="AN893" s="119">
        <f t="shared" si="1703"/>
        <v>0</v>
      </c>
      <c r="AO893" s="116"/>
      <c r="AP893" s="120"/>
      <c r="AQ893" s="121">
        <f t="shared" ref="AQ893:BA893" si="1704">SUM(AQ889:AQ892)</f>
        <v>303770.09999999998</v>
      </c>
      <c r="AR893" s="121">
        <f t="shared" si="1704"/>
        <v>0</v>
      </c>
      <c r="AS893" s="121">
        <f t="shared" si="1704"/>
        <v>0</v>
      </c>
      <c r="AT893" s="121">
        <f t="shared" si="1704"/>
        <v>303770.09999999998</v>
      </c>
      <c r="AU893" s="121">
        <f t="shared" si="1704"/>
        <v>303770.09999999998</v>
      </c>
      <c r="AV893" s="121">
        <f t="shared" si="1704"/>
        <v>0</v>
      </c>
      <c r="AW893" s="121">
        <f t="shared" si="1704"/>
        <v>0</v>
      </c>
      <c r="AX893" s="121">
        <f t="shared" si="1704"/>
        <v>0</v>
      </c>
      <c r="AY893" s="121">
        <f t="shared" si="1704"/>
        <v>0</v>
      </c>
      <c r="AZ893" s="121">
        <f t="shared" si="1704"/>
        <v>0</v>
      </c>
      <c r="BA893" s="121">
        <f t="shared" si="1704"/>
        <v>0</v>
      </c>
    </row>
    <row r="894" spans="1:53" ht="14.1" customHeight="1" outlineLevel="2" x14ac:dyDescent="0.2">
      <c r="A894" s="68"/>
      <c r="B894" s="94"/>
      <c r="C894" s="95"/>
      <c r="D894" s="96"/>
      <c r="E894" s="96"/>
      <c r="F894" s="97"/>
      <c r="G894" s="98"/>
      <c r="H894" s="99" t="s">
        <v>49</v>
      </c>
      <c r="I894" s="100" t="s">
        <v>4</v>
      </c>
      <c r="J894" s="101">
        <v>2</v>
      </c>
      <c r="K894" s="101">
        <v>1</v>
      </c>
      <c r="L894" s="102">
        <f>IF(I894&lt;&gt;0,((VLOOKUP(I894,'1. Standard_Cost'!$B$4:$D$8,2)+VLOOKUP(I894,'1. Standard_Cost'!$B$4:$D$8,3))*J894*K894),"0")</f>
        <v>160200</v>
      </c>
      <c r="M894" s="102">
        <f>L894*'1. Standard_Cost'!F4</f>
        <v>26753.4</v>
      </c>
      <c r="N894" s="103"/>
      <c r="O894" s="103"/>
      <c r="P894" s="103"/>
      <c r="Q894" s="103"/>
      <c r="R894" s="104">
        <f>+N894*P894*'1. Standard_Cost'!$B$12</f>
        <v>0</v>
      </c>
      <c r="S894" s="104">
        <f>+N894*O894*P894*'1. Standard_Cost'!$C$12</f>
        <v>0</v>
      </c>
      <c r="T894" s="104">
        <f>+N894*P894*Q894*'1. Standard_Cost'!$D$12</f>
        <v>0</v>
      </c>
      <c r="U894" s="104">
        <f>+N894*O894*'1. Standard_Cost'!$E$12</f>
        <v>0</v>
      </c>
      <c r="V894" s="103"/>
      <c r="W894" s="103"/>
      <c r="X894" s="103"/>
      <c r="Y894" s="104">
        <f>+V894*((X894*'1. Standard_Cost'!$B$16)+(W894*X894*'1. Standard_Cost'!$C$16))</f>
        <v>0</v>
      </c>
      <c r="Z894" s="103"/>
      <c r="AA894" s="103"/>
      <c r="AB894" s="104">
        <f>+Z894*'1. Standard_Cost'!$B$20+AA894*'1. Standard_Cost'!$C$20</f>
        <v>0</v>
      </c>
      <c r="AC894" s="105">
        <v>30</v>
      </c>
      <c r="AD894" s="106"/>
      <c r="AE894" s="104">
        <f>SUM(AD894,AC894,AB894,Y894,U894,T894,S894,R894)*'1. Standard_Cost'!B507</f>
        <v>0</v>
      </c>
      <c r="AF894" s="104">
        <f>SUM(AD894,AE894)</f>
        <v>0</v>
      </c>
      <c r="AG894" s="103"/>
      <c r="AH894" s="103"/>
      <c r="AI894" s="103"/>
      <c r="AJ894" s="107"/>
      <c r="AK894" s="107"/>
      <c r="AL894" s="107"/>
      <c r="AM894" s="104">
        <f>AG894*'1. Standard_Cost'!B503+'Incremental_Cost Year 2021'!AH896*'1. Standard_Cost'!C503+'Incremental_Cost Year 2021'!AI896*'1. Standard_Cost'!D503+'Incremental_Cost Year 2021'!AJ896+'Incremental_Cost Year 2021'!AL896+AK894</f>
        <v>0</v>
      </c>
      <c r="AN894" s="104">
        <f>AM894*'1. Standard_Cost'!C507</f>
        <v>0</v>
      </c>
      <c r="AO894" s="107"/>
      <c r="AQ894" s="104">
        <f t="shared" ref="AQ894:AQ897" si="1705">L894+M894</f>
        <v>186953.4</v>
      </c>
      <c r="AR894" s="104">
        <f t="shared" ref="AR894:AR897" si="1706">AF894</f>
        <v>0</v>
      </c>
      <c r="AS894" s="104">
        <f t="shared" ref="AS894:AS897" si="1707">AM894+AN894</f>
        <v>0</v>
      </c>
      <c r="AT894" s="104">
        <f>SUM(AQ894,AR894,AS894)</f>
        <v>186953.4</v>
      </c>
      <c r="AU894" s="108">
        <f t="shared" ref="AU894:AU897" si="1708">AT894</f>
        <v>186953.4</v>
      </c>
      <c r="AV894" s="108"/>
      <c r="AW894" s="108"/>
      <c r="AX894" s="108"/>
      <c r="AY894" s="108"/>
      <c r="AZ894" s="108"/>
      <c r="BA894" s="109">
        <f t="shared" ref="BA894:BA897" si="1709">SUM(AU894:AZ894)-AT894</f>
        <v>0</v>
      </c>
    </row>
    <row r="895" spans="1:53" ht="14.1" customHeight="1" outlineLevel="2" x14ac:dyDescent="0.2">
      <c r="A895" s="68"/>
      <c r="B895" s="94"/>
      <c r="C895" s="95"/>
      <c r="D895" s="110"/>
      <c r="E895" s="110"/>
      <c r="F895" s="110"/>
      <c r="G895" s="111"/>
      <c r="H895" s="99" t="s">
        <v>50</v>
      </c>
      <c r="I895" s="100"/>
      <c r="J895" s="101"/>
      <c r="K895" s="101"/>
      <c r="L895" s="102" t="str">
        <f>IF(I895&lt;&gt;0,((VLOOKUP(I895,'1. Standard_Cost'!$B$4:$D$8,2)+VLOOKUP(I895,'1. Standard_Cost'!$B$4:$D$8,3))*J895*K895),"0")</f>
        <v>0</v>
      </c>
      <c r="M895" s="102">
        <f>L895*'1. Standard_Cost'!F483</f>
        <v>0</v>
      </c>
      <c r="N895" s="103"/>
      <c r="O895" s="103"/>
      <c r="P895" s="103"/>
      <c r="Q895" s="103"/>
      <c r="R895" s="104">
        <f>+N895*P895*'1. Standard_Cost'!$B$12</f>
        <v>0</v>
      </c>
      <c r="S895" s="104">
        <f>+N895*O895*P895*'1. Standard_Cost'!$C$12</f>
        <v>0</v>
      </c>
      <c r="T895" s="104">
        <f>+N895*P895*Q895*'1. Standard_Cost'!$D$12</f>
        <v>0</v>
      </c>
      <c r="U895" s="104">
        <f>+N895*O895*'1. Standard_Cost'!$E$12</f>
        <v>0</v>
      </c>
      <c r="V895" s="103"/>
      <c r="W895" s="103"/>
      <c r="X895" s="103"/>
      <c r="Y895" s="104">
        <f>+V895*((X895*'1. Standard_Cost'!$B$16)+(W895*X895*'1. Standard_Cost'!$C$16))</f>
        <v>0</v>
      </c>
      <c r="Z895" s="103"/>
      <c r="AA895" s="103"/>
      <c r="AB895" s="104">
        <f>+Z895*'1. Standard_Cost'!$B$20+AA895*'1. Standard_Cost'!$C$20</f>
        <v>0</v>
      </c>
      <c r="AC895" s="105"/>
      <c r="AD895" s="106"/>
      <c r="AE895" s="104">
        <f>SUM(AD895,AC895,AB895,Y895,U895,T895,S895,R895)*'1. Standard_Cost'!B507</f>
        <v>0</v>
      </c>
      <c r="AF895" s="104">
        <f t="shared" ref="AF895:AF897" si="1710">SUM(AD895,AE895)</f>
        <v>0</v>
      </c>
      <c r="AG895" s="103"/>
      <c r="AH895" s="103">
        <v>0</v>
      </c>
      <c r="AI895" s="103">
        <v>0</v>
      </c>
      <c r="AJ895" s="107"/>
      <c r="AK895" s="107"/>
      <c r="AL895" s="107"/>
      <c r="AM895" s="104">
        <f>AG895*'1. Standard_Cost'!B503+'Incremental_Cost Year 2021'!AH897*'1. Standard_Cost'!C503+'Incremental_Cost Year 2021'!AI897*'1. Standard_Cost'!D503+'Incremental_Cost Year 2021'!AJ897+'Incremental_Cost Year 2021'!AL897+AK895</f>
        <v>0</v>
      </c>
      <c r="AN895" s="104">
        <f>AM895*'1. Standard_Cost'!C507</f>
        <v>0</v>
      </c>
      <c r="AO895" s="107"/>
      <c r="AQ895" s="104">
        <f t="shared" si="1705"/>
        <v>0</v>
      </c>
      <c r="AR895" s="104">
        <f t="shared" si="1706"/>
        <v>0</v>
      </c>
      <c r="AS895" s="104">
        <f t="shared" si="1707"/>
        <v>0</v>
      </c>
      <c r="AT895" s="104">
        <f t="shared" ref="AT895:AT897" si="1711">SUM(AQ895,AR895,AS895)</f>
        <v>0</v>
      </c>
      <c r="AU895" s="108">
        <f t="shared" si="1708"/>
        <v>0</v>
      </c>
      <c r="AV895" s="108">
        <v>0</v>
      </c>
      <c r="AW895" s="108"/>
      <c r="AX895" s="108"/>
      <c r="AY895" s="108"/>
      <c r="AZ895" s="108"/>
      <c r="BA895" s="109">
        <f t="shared" si="1709"/>
        <v>0</v>
      </c>
    </row>
    <row r="896" spans="1:53" ht="14.1" customHeight="1" outlineLevel="2" x14ac:dyDescent="0.2">
      <c r="A896" s="68"/>
      <c r="B896" s="94"/>
      <c r="C896" s="95"/>
      <c r="D896" s="110"/>
      <c r="E896" s="110"/>
      <c r="F896" s="110"/>
      <c r="G896" s="111"/>
      <c r="H896" s="99" t="s">
        <v>51</v>
      </c>
      <c r="I896" s="100"/>
      <c r="J896" s="101"/>
      <c r="K896" s="101"/>
      <c r="L896" s="102" t="str">
        <f>IF(I896&lt;&gt;0,((VLOOKUP(I896,'1. Standard_Cost'!$B$4:$D$8,2)+VLOOKUP(I896,'1. Standard_Cost'!$B$4:$D$8,3))*J896*K896),"0")</f>
        <v>0</v>
      </c>
      <c r="M896" s="102">
        <f>L896*'1. Standard_Cost'!F483</f>
        <v>0</v>
      </c>
      <c r="N896" s="103"/>
      <c r="O896" s="103"/>
      <c r="P896" s="103"/>
      <c r="Q896" s="103"/>
      <c r="R896" s="104">
        <f>+N896*P896*'1. Standard_Cost'!$B$12</f>
        <v>0</v>
      </c>
      <c r="S896" s="104">
        <f>+N896*O896*P896*'1. Standard_Cost'!$C$12</f>
        <v>0</v>
      </c>
      <c r="T896" s="104">
        <f>+N896*P896*Q896*'1. Standard_Cost'!$D$12</f>
        <v>0</v>
      </c>
      <c r="U896" s="104">
        <f>+N896*O896*'1. Standard_Cost'!$E$12</f>
        <v>0</v>
      </c>
      <c r="V896" s="103"/>
      <c r="W896" s="103"/>
      <c r="X896" s="103"/>
      <c r="Y896" s="104">
        <f>+V896*((X896*'1. Standard_Cost'!$B$16)+(W896*X896*'1. Standard_Cost'!$C$16))</f>
        <v>0</v>
      </c>
      <c r="Z896" s="103"/>
      <c r="AA896" s="103"/>
      <c r="AB896" s="104">
        <f>+Z896*'1. Standard_Cost'!$B$20+AA896*'1. Standard_Cost'!$C$20</f>
        <v>0</v>
      </c>
      <c r="AC896" s="105"/>
      <c r="AD896" s="106"/>
      <c r="AE896" s="104">
        <f>SUM(AD896,AC896,AB896,Y896,U896,T896,S896,R896)*'1. Standard_Cost'!B507</f>
        <v>0</v>
      </c>
      <c r="AF896" s="104">
        <f t="shared" si="1710"/>
        <v>0</v>
      </c>
      <c r="AG896" s="103"/>
      <c r="AH896" s="103"/>
      <c r="AI896" s="103"/>
      <c r="AJ896" s="107"/>
      <c r="AK896" s="107"/>
      <c r="AL896" s="107"/>
      <c r="AM896" s="104">
        <f>AG896*'1. Standard_Cost'!B503+'Incremental_Cost Year 2021'!AH898*'1. Standard_Cost'!C503+'Incremental_Cost Year 2021'!AI898*'1. Standard_Cost'!D503+'Incremental_Cost Year 2021'!AJ898+'Incremental_Cost Year 2021'!AL898+AK896</f>
        <v>0</v>
      </c>
      <c r="AN896" s="104">
        <f>AM896*'1. Standard_Cost'!C507</f>
        <v>0</v>
      </c>
      <c r="AO896" s="107"/>
      <c r="AQ896" s="104">
        <f t="shared" si="1705"/>
        <v>0</v>
      </c>
      <c r="AR896" s="104">
        <f t="shared" si="1706"/>
        <v>0</v>
      </c>
      <c r="AS896" s="104">
        <f t="shared" si="1707"/>
        <v>0</v>
      </c>
      <c r="AT896" s="104">
        <f t="shared" si="1711"/>
        <v>0</v>
      </c>
      <c r="AU896" s="108">
        <f t="shared" si="1708"/>
        <v>0</v>
      </c>
      <c r="AV896" s="108"/>
      <c r="AW896" s="108"/>
      <c r="AX896" s="108"/>
      <c r="AY896" s="108"/>
      <c r="AZ896" s="108"/>
      <c r="BA896" s="109">
        <f t="shared" si="1709"/>
        <v>0</v>
      </c>
    </row>
    <row r="897" spans="1:53" ht="14.1" customHeight="1" outlineLevel="2" x14ac:dyDescent="0.2">
      <c r="A897" s="68"/>
      <c r="B897" s="94"/>
      <c r="C897" s="95"/>
      <c r="D897" s="110"/>
      <c r="E897" s="110"/>
      <c r="F897" s="110"/>
      <c r="G897" s="111"/>
      <c r="H897" s="112" t="s">
        <v>179</v>
      </c>
      <c r="I897" s="100"/>
      <c r="J897" s="101"/>
      <c r="K897" s="101"/>
      <c r="L897" s="102" t="str">
        <f>IF(I897&lt;&gt;0,((VLOOKUP(I897,'1. Standard_Cost'!$B$4:$D$8,2)+VLOOKUP(I897,'1. Standard_Cost'!$B$4:$D$8,3))*J897*K897),"0")</f>
        <v>0</v>
      </c>
      <c r="M897" s="102">
        <f>L897*'1. Standard_Cost'!F483</f>
        <v>0</v>
      </c>
      <c r="N897" s="103"/>
      <c r="O897" s="103"/>
      <c r="P897" s="103"/>
      <c r="Q897" s="103"/>
      <c r="R897" s="104">
        <f>+N897*P897*'1. Standard_Cost'!$B$12</f>
        <v>0</v>
      </c>
      <c r="S897" s="104">
        <f>+N897*O897*P897*'1. Standard_Cost'!$C$12</f>
        <v>0</v>
      </c>
      <c r="T897" s="104">
        <f>+N897*P897*Q897*'1. Standard_Cost'!$D$12</f>
        <v>0</v>
      </c>
      <c r="U897" s="104">
        <f>+N897*O897*'1. Standard_Cost'!$E$12</f>
        <v>0</v>
      </c>
      <c r="V897" s="103"/>
      <c r="W897" s="103"/>
      <c r="X897" s="103"/>
      <c r="Y897" s="104">
        <f>+V897*((X897*'1. Standard_Cost'!$B$16)+(W897*X897*'1. Standard_Cost'!$C$16))</f>
        <v>0</v>
      </c>
      <c r="Z897" s="103"/>
      <c r="AA897" s="103"/>
      <c r="AB897" s="104">
        <f>+Z897*'1. Standard_Cost'!$B$20+AA897*'1. Standard_Cost'!$C$20</f>
        <v>0</v>
      </c>
      <c r="AC897" s="105"/>
      <c r="AD897" s="106"/>
      <c r="AE897" s="104">
        <f>SUM(AD897,AC897,AB897,Y897,U897,T897,S897,R897)*'1. Standard_Cost'!B507</f>
        <v>0</v>
      </c>
      <c r="AF897" s="104">
        <f t="shared" si="1710"/>
        <v>0</v>
      </c>
      <c r="AG897" s="103"/>
      <c r="AH897" s="103"/>
      <c r="AI897" s="103"/>
      <c r="AJ897" s="107"/>
      <c r="AK897" s="107"/>
      <c r="AL897" s="107"/>
      <c r="AM897" s="104">
        <f>AG897*'1. Standard_Cost'!B503+'Incremental_Cost Year 2021'!AH899*'1. Standard_Cost'!C503+'Incremental_Cost Year 2021'!AI899*'1. Standard_Cost'!D503+'Incremental_Cost Year 2021'!AJ899+'Incremental_Cost Year 2021'!AL899+AK897</f>
        <v>0</v>
      </c>
      <c r="AN897" s="104">
        <f>AM897*'1. Standard_Cost'!C507</f>
        <v>0</v>
      </c>
      <c r="AO897" s="107"/>
      <c r="AQ897" s="104">
        <f t="shared" si="1705"/>
        <v>0</v>
      </c>
      <c r="AR897" s="104">
        <f t="shared" si="1706"/>
        <v>0</v>
      </c>
      <c r="AS897" s="104">
        <f t="shared" si="1707"/>
        <v>0</v>
      </c>
      <c r="AT897" s="104">
        <f t="shared" si="1711"/>
        <v>0</v>
      </c>
      <c r="AU897" s="108">
        <f t="shared" si="1708"/>
        <v>0</v>
      </c>
      <c r="AV897" s="108"/>
      <c r="AW897" s="108"/>
      <c r="AX897" s="108"/>
      <c r="AY897" s="108"/>
      <c r="AZ897" s="108"/>
      <c r="BA897" s="109">
        <f t="shared" si="1709"/>
        <v>0</v>
      </c>
    </row>
    <row r="898" spans="1:53" ht="24.6" customHeight="1" outlineLevel="1" x14ac:dyDescent="0.2">
      <c r="A898" s="68"/>
      <c r="B898" s="141"/>
      <c r="C898" s="95"/>
      <c r="D898" s="113" t="s">
        <v>515</v>
      </c>
      <c r="E898" s="113" t="s">
        <v>494</v>
      </c>
      <c r="F898" s="114" t="s">
        <v>154</v>
      </c>
      <c r="G898" s="115" t="s">
        <v>155</v>
      </c>
      <c r="H898" s="122" t="s">
        <v>495</v>
      </c>
      <c r="I898" s="117"/>
      <c r="J898" s="117"/>
      <c r="K898" s="117"/>
      <c r="L898" s="118">
        <f>SUM(L894:L897)</f>
        <v>160200</v>
      </c>
      <c r="M898" s="118">
        <f>SUM(M894:M897)</f>
        <v>26753.4</v>
      </c>
      <c r="N898" s="117"/>
      <c r="O898" s="117"/>
      <c r="P898" s="117"/>
      <c r="Q898" s="117"/>
      <c r="R898" s="119">
        <f>SUM(R894:R897)</f>
        <v>0</v>
      </c>
      <c r="S898" s="119">
        <f>SUM(S894:S897)</f>
        <v>0</v>
      </c>
      <c r="T898" s="119">
        <f>SUM(T894:T897)</f>
        <v>0</v>
      </c>
      <c r="U898" s="119">
        <f>SUM(U894:U897)</f>
        <v>0</v>
      </c>
      <c r="V898" s="117"/>
      <c r="W898" s="117"/>
      <c r="X898" s="117"/>
      <c r="Y898" s="118">
        <f>SUM(Y894:Y897)</f>
        <v>0</v>
      </c>
      <c r="Z898" s="117"/>
      <c r="AA898" s="117"/>
      <c r="AB898" s="118">
        <f t="shared" ref="AB898:AF898" si="1712">SUM(AB894:AB897)</f>
        <v>0</v>
      </c>
      <c r="AC898" s="118">
        <f t="shared" si="1712"/>
        <v>30</v>
      </c>
      <c r="AD898" s="118">
        <f t="shared" si="1712"/>
        <v>0</v>
      </c>
      <c r="AE898" s="118">
        <f t="shared" si="1712"/>
        <v>0</v>
      </c>
      <c r="AF898" s="118">
        <f t="shared" si="1712"/>
        <v>0</v>
      </c>
      <c r="AG898" s="117"/>
      <c r="AH898" s="117"/>
      <c r="AI898" s="117"/>
      <c r="AJ898" s="119">
        <f>SUM(AJ894:AJ897)</f>
        <v>0</v>
      </c>
      <c r="AK898" s="119">
        <f t="shared" ref="AK898:AN898" si="1713">SUM(AK894:AK897)</f>
        <v>0</v>
      </c>
      <c r="AL898" s="119">
        <f t="shared" si="1713"/>
        <v>0</v>
      </c>
      <c r="AM898" s="119">
        <f t="shared" si="1713"/>
        <v>0</v>
      </c>
      <c r="AN898" s="119">
        <f t="shared" si="1713"/>
        <v>0</v>
      </c>
      <c r="AO898" s="116"/>
      <c r="AP898" s="120"/>
      <c r="AQ898" s="121">
        <f t="shared" ref="AQ898:BA898" si="1714">SUM(AQ894:AQ897)</f>
        <v>186953.4</v>
      </c>
      <c r="AR898" s="121">
        <f t="shared" si="1714"/>
        <v>0</v>
      </c>
      <c r="AS898" s="121">
        <f t="shared" si="1714"/>
        <v>0</v>
      </c>
      <c r="AT898" s="121">
        <f t="shared" si="1714"/>
        <v>186953.4</v>
      </c>
      <c r="AU898" s="121">
        <f t="shared" si="1714"/>
        <v>186953.4</v>
      </c>
      <c r="AV898" s="121">
        <f t="shared" si="1714"/>
        <v>0</v>
      </c>
      <c r="AW898" s="121">
        <f t="shared" si="1714"/>
        <v>0</v>
      </c>
      <c r="AX898" s="121">
        <f t="shared" si="1714"/>
        <v>0</v>
      </c>
      <c r="AY898" s="121">
        <f t="shared" si="1714"/>
        <v>0</v>
      </c>
      <c r="AZ898" s="121">
        <f t="shared" si="1714"/>
        <v>0</v>
      </c>
      <c r="BA898" s="121">
        <f t="shared" si="1714"/>
        <v>0</v>
      </c>
    </row>
    <row r="899" spans="1:53" ht="14.1" customHeight="1" outlineLevel="2" x14ac:dyDescent="0.2">
      <c r="A899" s="68"/>
      <c r="B899" s="94"/>
      <c r="C899" s="95"/>
      <c r="D899" s="96"/>
      <c r="E899" s="96"/>
      <c r="F899" s="97"/>
      <c r="G899" s="98"/>
      <c r="H899" s="99" t="s">
        <v>49</v>
      </c>
      <c r="I899" s="100" t="s">
        <v>3</v>
      </c>
      <c r="J899" s="101">
        <v>12</v>
      </c>
      <c r="K899" s="101">
        <v>1</v>
      </c>
      <c r="L899" s="102">
        <f>IF(I899&lt;&gt;0,((VLOOKUP(I899,'1. Standard_Cost'!$B$4:$D$8,2)+VLOOKUP(I899,'1. Standard_Cost'!$B$4:$D$8,3))*J899*K899),"0")</f>
        <v>1201200</v>
      </c>
      <c r="M899" s="102">
        <f>L899*'1. Standard_Cost'!F4</f>
        <v>200600.40000000002</v>
      </c>
      <c r="N899" s="103"/>
      <c r="O899" s="103"/>
      <c r="P899" s="103"/>
      <c r="Q899" s="103"/>
      <c r="R899" s="104">
        <f>+N899*P899*'1. Standard_Cost'!$B$12</f>
        <v>0</v>
      </c>
      <c r="S899" s="104">
        <f>+N899*O899*P899*'1. Standard_Cost'!$C$12</f>
        <v>0</v>
      </c>
      <c r="T899" s="104">
        <f>+N899*P899*Q899*'1. Standard_Cost'!$D$12</f>
        <v>0</v>
      </c>
      <c r="U899" s="104">
        <f>+N899*O899*'1. Standard_Cost'!$E$12</f>
        <v>0</v>
      </c>
      <c r="V899" s="103"/>
      <c r="W899" s="103"/>
      <c r="X899" s="103"/>
      <c r="Y899" s="104">
        <f>+V899*((X899*'1. Standard_Cost'!$B$16)+(W899*X899*'1. Standard_Cost'!$C$16))</f>
        <v>0</v>
      </c>
      <c r="Z899" s="103"/>
      <c r="AA899" s="103"/>
      <c r="AB899" s="104">
        <f>+Z899*'1. Standard_Cost'!$B$20+AA899*'1. Standard_Cost'!$C$20</f>
        <v>0</v>
      </c>
      <c r="AC899" s="105">
        <v>180</v>
      </c>
      <c r="AD899" s="106"/>
      <c r="AE899" s="104">
        <f>SUM(AD899,AC899,AB899,Y899,U899,T899,S899,R899)*'1. Standard_Cost'!B522</f>
        <v>0</v>
      </c>
      <c r="AF899" s="104">
        <f>SUM(AD899,AE899)</f>
        <v>0</v>
      </c>
      <c r="AG899" s="103"/>
      <c r="AH899" s="103"/>
      <c r="AI899" s="103"/>
      <c r="AJ899" s="107"/>
      <c r="AK899" s="107"/>
      <c r="AL899" s="107"/>
      <c r="AM899" s="104">
        <f>AG899*'1. Standard_Cost'!B518+'Incremental_Cost Year 2021'!AH901*'1. Standard_Cost'!C518+'Incremental_Cost Year 2021'!AI901*'1. Standard_Cost'!D518+'Incremental_Cost Year 2021'!AJ901+'Incremental_Cost Year 2021'!AL901+AK899</f>
        <v>0</v>
      </c>
      <c r="AN899" s="104">
        <f>AM899*'1. Standard_Cost'!C522</f>
        <v>0</v>
      </c>
      <c r="AO899" s="107"/>
      <c r="AQ899" s="104">
        <f t="shared" ref="AQ899:AQ902" si="1715">L899+M899</f>
        <v>1401800.4</v>
      </c>
      <c r="AR899" s="104">
        <f t="shared" ref="AR899:AR902" si="1716">AF899</f>
        <v>0</v>
      </c>
      <c r="AS899" s="104">
        <f t="shared" ref="AS899:AS902" si="1717">AM899+AN899</f>
        <v>0</v>
      </c>
      <c r="AT899" s="104">
        <f>SUM(AQ899,AR899,AS899)</f>
        <v>1401800.4</v>
      </c>
      <c r="AU899" s="108">
        <f t="shared" ref="AU899:AU902" si="1718">AT899</f>
        <v>1401800.4</v>
      </c>
      <c r="AV899" s="108"/>
      <c r="AW899" s="108"/>
      <c r="AX899" s="108"/>
      <c r="AY899" s="108"/>
      <c r="AZ899" s="108"/>
      <c r="BA899" s="109">
        <f t="shared" ref="BA899:BA902" si="1719">SUM(AU899:AZ899)-AT899</f>
        <v>0</v>
      </c>
    </row>
    <row r="900" spans="1:53" ht="14.1" customHeight="1" outlineLevel="2" x14ac:dyDescent="0.2">
      <c r="A900" s="68"/>
      <c r="B900" s="94"/>
      <c r="C900" s="95"/>
      <c r="D900" s="110"/>
      <c r="E900" s="110"/>
      <c r="F900" s="110"/>
      <c r="G900" s="111"/>
      <c r="H900" s="99" t="s">
        <v>50</v>
      </c>
      <c r="I900" s="100" t="s">
        <v>4</v>
      </c>
      <c r="J900" s="101">
        <v>12</v>
      </c>
      <c r="K900" s="101">
        <v>2</v>
      </c>
      <c r="L900" s="102">
        <f>IF(I900&lt;&gt;0,((VLOOKUP(I900,'1. Standard_Cost'!$B$4:$D$8,2)+VLOOKUP(I900,'1. Standard_Cost'!$B$4:$D$8,3))*J900*K900),"0")</f>
        <v>1922400</v>
      </c>
      <c r="M900" s="102">
        <f>L900*'1. Standard_Cost'!F4</f>
        <v>321040.80000000005</v>
      </c>
      <c r="N900" s="103"/>
      <c r="O900" s="103"/>
      <c r="P900" s="103"/>
      <c r="Q900" s="103"/>
      <c r="R900" s="104">
        <f>+N900*P900*'1. Standard_Cost'!$B$12</f>
        <v>0</v>
      </c>
      <c r="S900" s="104">
        <f>+N900*O900*P900*'1. Standard_Cost'!$C$12</f>
        <v>0</v>
      </c>
      <c r="T900" s="104">
        <f>+N900*P900*Q900*'1. Standard_Cost'!$D$12</f>
        <v>0</v>
      </c>
      <c r="U900" s="104">
        <f>+N900*O900*'1. Standard_Cost'!$E$12</f>
        <v>0</v>
      </c>
      <c r="V900" s="103"/>
      <c r="W900" s="103"/>
      <c r="X900" s="103"/>
      <c r="Y900" s="104">
        <f>+V900*((X900*'1. Standard_Cost'!$B$16)+(W900*X900*'1. Standard_Cost'!$C$16))</f>
        <v>0</v>
      </c>
      <c r="Z900" s="103"/>
      <c r="AA900" s="103"/>
      <c r="AB900" s="104">
        <f>+Z900*'1. Standard_Cost'!$B$20+AA900*'1. Standard_Cost'!$C$20</f>
        <v>0</v>
      </c>
      <c r="AC900" s="105">
        <v>360</v>
      </c>
      <c r="AD900" s="106"/>
      <c r="AE900" s="104">
        <f>SUM(AD900,AC900,AB900,Y900,U900,T900,S900,R900)*'1. Standard_Cost'!B522</f>
        <v>0</v>
      </c>
      <c r="AF900" s="104">
        <f t="shared" ref="AF900:AF902" si="1720">SUM(AD900,AE900)</f>
        <v>0</v>
      </c>
      <c r="AG900" s="103"/>
      <c r="AH900" s="103">
        <v>0</v>
      </c>
      <c r="AI900" s="103">
        <v>0</v>
      </c>
      <c r="AJ900" s="107"/>
      <c r="AK900" s="107"/>
      <c r="AL900" s="107"/>
      <c r="AM900" s="104">
        <f>AG900*'1. Standard_Cost'!B518+'Incremental_Cost Year 2021'!AH902*'1. Standard_Cost'!C518+'Incremental_Cost Year 2021'!AI902*'1. Standard_Cost'!D518+'Incremental_Cost Year 2021'!AJ902+'Incremental_Cost Year 2021'!AL902+AK900</f>
        <v>0</v>
      </c>
      <c r="AN900" s="104">
        <f>AM900*'1. Standard_Cost'!C522</f>
        <v>0</v>
      </c>
      <c r="AO900" s="107"/>
      <c r="AQ900" s="104">
        <f t="shared" si="1715"/>
        <v>2243440.7999999998</v>
      </c>
      <c r="AR900" s="104">
        <f t="shared" si="1716"/>
        <v>0</v>
      </c>
      <c r="AS900" s="104">
        <f t="shared" si="1717"/>
        <v>0</v>
      </c>
      <c r="AT900" s="104">
        <f t="shared" ref="AT900:AT902" si="1721">SUM(AQ900,AR900,AS900)</f>
        <v>2243440.7999999998</v>
      </c>
      <c r="AU900" s="108">
        <f t="shared" si="1718"/>
        <v>2243440.7999999998</v>
      </c>
      <c r="AV900" s="108">
        <v>0</v>
      </c>
      <c r="AW900" s="108"/>
      <c r="AX900" s="108"/>
      <c r="AY900" s="108"/>
      <c r="AZ900" s="108"/>
      <c r="BA900" s="109">
        <f t="shared" si="1719"/>
        <v>0</v>
      </c>
    </row>
    <row r="901" spans="1:53" ht="14.1" customHeight="1" outlineLevel="2" x14ac:dyDescent="0.2">
      <c r="A901" s="68"/>
      <c r="B901" s="94"/>
      <c r="C901" s="95"/>
      <c r="D901" s="110"/>
      <c r="E901" s="110"/>
      <c r="F901" s="110"/>
      <c r="G901" s="111"/>
      <c r="H901" s="99" t="s">
        <v>51</v>
      </c>
      <c r="I901" s="100"/>
      <c r="J901" s="101"/>
      <c r="K901" s="101"/>
      <c r="L901" s="102" t="str">
        <f>IF(I901&lt;&gt;0,((VLOOKUP(I901,'1. Standard_Cost'!$B$4:$D$8,2)+VLOOKUP(I901,'1. Standard_Cost'!$B$4:$D$8,3))*J901*K901),"0")</f>
        <v>0</v>
      </c>
      <c r="M901" s="102">
        <f>L901*'1. Standard_Cost'!F498</f>
        <v>0</v>
      </c>
      <c r="N901" s="103"/>
      <c r="O901" s="103"/>
      <c r="P901" s="103"/>
      <c r="Q901" s="103"/>
      <c r="R901" s="104">
        <f>+N901*P901*'1. Standard_Cost'!$B$12</f>
        <v>0</v>
      </c>
      <c r="S901" s="104">
        <f>+N901*O901*P901*'1. Standard_Cost'!$C$12</f>
        <v>0</v>
      </c>
      <c r="T901" s="104">
        <f>+N901*P901*Q901*'1. Standard_Cost'!$D$12</f>
        <v>0</v>
      </c>
      <c r="U901" s="104">
        <f>+N901*O901*'1. Standard_Cost'!$E$12</f>
        <v>0</v>
      </c>
      <c r="V901" s="103"/>
      <c r="W901" s="103"/>
      <c r="X901" s="103"/>
      <c r="Y901" s="104">
        <f>+V901*((X901*'1. Standard_Cost'!$B$16)+(W901*X901*'1. Standard_Cost'!$C$16))</f>
        <v>0</v>
      </c>
      <c r="Z901" s="103"/>
      <c r="AA901" s="103"/>
      <c r="AB901" s="104">
        <f>+Z901*'1. Standard_Cost'!$B$20+AA901*'1. Standard_Cost'!$C$20</f>
        <v>0</v>
      </c>
      <c r="AC901" s="105"/>
      <c r="AD901" s="106"/>
      <c r="AE901" s="104">
        <f>SUM(AD901,AC901,AB901,Y901,U901,T901,S901,R901)*'1. Standard_Cost'!B522</f>
        <v>0</v>
      </c>
      <c r="AF901" s="104">
        <f t="shared" si="1720"/>
        <v>0</v>
      </c>
      <c r="AG901" s="103"/>
      <c r="AH901" s="103"/>
      <c r="AI901" s="103"/>
      <c r="AJ901" s="107"/>
      <c r="AK901" s="107"/>
      <c r="AL901" s="107"/>
      <c r="AM901" s="104">
        <f>AG901*'1. Standard_Cost'!B518+'Incremental_Cost Year 2021'!AH903*'1. Standard_Cost'!C518+'Incremental_Cost Year 2021'!AI903*'1. Standard_Cost'!D518+'Incremental_Cost Year 2021'!AJ903+'Incremental_Cost Year 2021'!AL903+AK901</f>
        <v>0</v>
      </c>
      <c r="AN901" s="104">
        <f>AM901*'1. Standard_Cost'!C522</f>
        <v>0</v>
      </c>
      <c r="AO901" s="107"/>
      <c r="AQ901" s="104">
        <f t="shared" si="1715"/>
        <v>0</v>
      </c>
      <c r="AR901" s="104">
        <f t="shared" si="1716"/>
        <v>0</v>
      </c>
      <c r="AS901" s="104">
        <f t="shared" si="1717"/>
        <v>0</v>
      </c>
      <c r="AT901" s="104">
        <f t="shared" si="1721"/>
        <v>0</v>
      </c>
      <c r="AU901" s="108">
        <f t="shared" si="1718"/>
        <v>0</v>
      </c>
      <c r="AV901" s="108"/>
      <c r="AW901" s="108"/>
      <c r="AX901" s="108"/>
      <c r="AY901" s="108"/>
      <c r="AZ901" s="108"/>
      <c r="BA901" s="109">
        <f t="shared" si="1719"/>
        <v>0</v>
      </c>
    </row>
    <row r="902" spans="1:53" ht="14.1" customHeight="1" outlineLevel="2" x14ac:dyDescent="0.2">
      <c r="A902" s="68"/>
      <c r="B902" s="94"/>
      <c r="C902" s="95"/>
      <c r="D902" s="110"/>
      <c r="E902" s="110"/>
      <c r="F902" s="110"/>
      <c r="G902" s="111"/>
      <c r="H902" s="112" t="s">
        <v>179</v>
      </c>
      <c r="I902" s="100"/>
      <c r="J902" s="101"/>
      <c r="K902" s="101"/>
      <c r="L902" s="102" t="str">
        <f>IF(I902&lt;&gt;0,((VLOOKUP(I902,'1. Standard_Cost'!$B$4:$D$8,2)+VLOOKUP(I902,'1. Standard_Cost'!$B$4:$D$8,3))*J902*K902),"0")</f>
        <v>0</v>
      </c>
      <c r="M902" s="102">
        <f>L902*'1. Standard_Cost'!F498</f>
        <v>0</v>
      </c>
      <c r="N902" s="103"/>
      <c r="O902" s="103"/>
      <c r="P902" s="103"/>
      <c r="Q902" s="103"/>
      <c r="R902" s="104">
        <f>+N902*P902*'1. Standard_Cost'!$B$12</f>
        <v>0</v>
      </c>
      <c r="S902" s="104">
        <f>+N902*O902*P902*'1. Standard_Cost'!$C$12</f>
        <v>0</v>
      </c>
      <c r="T902" s="104">
        <f>+N902*P902*Q902*'1. Standard_Cost'!$D$12</f>
        <v>0</v>
      </c>
      <c r="U902" s="104">
        <f>+N902*O902*'1. Standard_Cost'!$E$12</f>
        <v>0</v>
      </c>
      <c r="V902" s="103"/>
      <c r="W902" s="103"/>
      <c r="X902" s="103"/>
      <c r="Y902" s="104">
        <f>+V902*((X902*'1. Standard_Cost'!$B$16)+(W902*X902*'1. Standard_Cost'!$C$16))</f>
        <v>0</v>
      </c>
      <c r="Z902" s="103"/>
      <c r="AA902" s="103"/>
      <c r="AB902" s="104">
        <f>+Z902*'1. Standard_Cost'!$B$20+AA902*'1. Standard_Cost'!$C$20</f>
        <v>0</v>
      </c>
      <c r="AC902" s="105"/>
      <c r="AD902" s="106"/>
      <c r="AE902" s="104">
        <f>SUM(AD902,AC902,AB902,Y902,U902,T902,S902,R902)*'1. Standard_Cost'!B522</f>
        <v>0</v>
      </c>
      <c r="AF902" s="104">
        <f t="shared" si="1720"/>
        <v>0</v>
      </c>
      <c r="AG902" s="103"/>
      <c r="AH902" s="103"/>
      <c r="AI902" s="103"/>
      <c r="AJ902" s="107"/>
      <c r="AK902" s="107"/>
      <c r="AL902" s="107"/>
      <c r="AM902" s="104">
        <f>AG902*'1. Standard_Cost'!B518+'Incremental_Cost Year 2021'!AH904*'1. Standard_Cost'!C518+'Incremental_Cost Year 2021'!AI904*'1. Standard_Cost'!D518+'Incremental_Cost Year 2021'!AJ904+'Incremental_Cost Year 2021'!AL904+AK902</f>
        <v>0</v>
      </c>
      <c r="AN902" s="104">
        <f>AM902*'1. Standard_Cost'!C522</f>
        <v>0</v>
      </c>
      <c r="AO902" s="107"/>
      <c r="AQ902" s="104">
        <f t="shared" si="1715"/>
        <v>0</v>
      </c>
      <c r="AR902" s="104">
        <f t="shared" si="1716"/>
        <v>0</v>
      </c>
      <c r="AS902" s="104">
        <f t="shared" si="1717"/>
        <v>0</v>
      </c>
      <c r="AT902" s="104">
        <f t="shared" si="1721"/>
        <v>0</v>
      </c>
      <c r="AU902" s="108">
        <f t="shared" si="1718"/>
        <v>0</v>
      </c>
      <c r="AV902" s="108"/>
      <c r="AW902" s="108"/>
      <c r="AX902" s="108"/>
      <c r="AY902" s="108"/>
      <c r="AZ902" s="108"/>
      <c r="BA902" s="109">
        <f t="shared" si="1719"/>
        <v>0</v>
      </c>
    </row>
    <row r="903" spans="1:53" ht="25.35" customHeight="1" outlineLevel="1" x14ac:dyDescent="0.2">
      <c r="A903" s="68"/>
      <c r="B903" s="94"/>
      <c r="C903" s="95"/>
      <c r="D903" s="113" t="s">
        <v>515</v>
      </c>
      <c r="E903" s="113" t="s">
        <v>496</v>
      </c>
      <c r="F903" s="114" t="s">
        <v>154</v>
      </c>
      <c r="G903" s="115" t="s">
        <v>155</v>
      </c>
      <c r="H903" s="140" t="s">
        <v>497</v>
      </c>
      <c r="I903" s="117"/>
      <c r="J903" s="117"/>
      <c r="K903" s="117"/>
      <c r="L903" s="118">
        <f>SUM(L899:L902)</f>
        <v>3123600</v>
      </c>
      <c r="M903" s="118">
        <f>SUM(M899:M902)</f>
        <v>521641.20000000007</v>
      </c>
      <c r="N903" s="117"/>
      <c r="O903" s="117"/>
      <c r="P903" s="117"/>
      <c r="Q903" s="117"/>
      <c r="R903" s="119">
        <f>SUM(R899:R902)</f>
        <v>0</v>
      </c>
      <c r="S903" s="119">
        <f>SUM(S899:S902)</f>
        <v>0</v>
      </c>
      <c r="T903" s="119">
        <f>SUM(T899:T902)</f>
        <v>0</v>
      </c>
      <c r="U903" s="119">
        <f>SUM(U899:U902)</f>
        <v>0</v>
      </c>
      <c r="V903" s="117"/>
      <c r="W903" s="117"/>
      <c r="X903" s="117"/>
      <c r="Y903" s="118">
        <f>SUM(Y899:Y902)</f>
        <v>0</v>
      </c>
      <c r="Z903" s="117"/>
      <c r="AA903" s="117"/>
      <c r="AB903" s="118">
        <f t="shared" ref="AB903:AF903" si="1722">SUM(AB899:AB902)</f>
        <v>0</v>
      </c>
      <c r="AC903" s="118">
        <f t="shared" si="1722"/>
        <v>540</v>
      </c>
      <c r="AD903" s="118">
        <f t="shared" si="1722"/>
        <v>0</v>
      </c>
      <c r="AE903" s="118">
        <f t="shared" si="1722"/>
        <v>0</v>
      </c>
      <c r="AF903" s="118">
        <f t="shared" si="1722"/>
        <v>0</v>
      </c>
      <c r="AG903" s="117"/>
      <c r="AH903" s="117"/>
      <c r="AI903" s="117"/>
      <c r="AJ903" s="119">
        <f>SUM(AJ899:AJ902)</f>
        <v>0</v>
      </c>
      <c r="AK903" s="119">
        <f t="shared" ref="AK903:AN903" si="1723">SUM(AK899:AK902)</f>
        <v>0</v>
      </c>
      <c r="AL903" s="119">
        <f t="shared" si="1723"/>
        <v>0</v>
      </c>
      <c r="AM903" s="119">
        <f t="shared" si="1723"/>
        <v>0</v>
      </c>
      <c r="AN903" s="119">
        <f t="shared" si="1723"/>
        <v>0</v>
      </c>
      <c r="AO903" s="116"/>
      <c r="AP903" s="120"/>
      <c r="AQ903" s="118">
        <f t="shared" ref="AQ903:BA903" si="1724">SUM(AQ899:AQ902)</f>
        <v>3645241.1999999997</v>
      </c>
      <c r="AR903" s="118">
        <f t="shared" si="1724"/>
        <v>0</v>
      </c>
      <c r="AS903" s="118">
        <f t="shared" si="1724"/>
        <v>0</v>
      </c>
      <c r="AT903" s="118">
        <f t="shared" si="1724"/>
        <v>3645241.1999999997</v>
      </c>
      <c r="AU903" s="118">
        <f t="shared" si="1724"/>
        <v>3645241.1999999997</v>
      </c>
      <c r="AV903" s="118">
        <f t="shared" si="1724"/>
        <v>0</v>
      </c>
      <c r="AW903" s="118">
        <f t="shared" si="1724"/>
        <v>0</v>
      </c>
      <c r="AX903" s="118">
        <f t="shared" si="1724"/>
        <v>0</v>
      </c>
      <c r="AY903" s="118">
        <f t="shared" si="1724"/>
        <v>0</v>
      </c>
      <c r="AZ903" s="118">
        <f t="shared" si="1724"/>
        <v>0</v>
      </c>
      <c r="BA903" s="118">
        <f t="shared" si="1724"/>
        <v>0</v>
      </c>
    </row>
    <row r="904" spans="1:53" s="124" customFormat="1" ht="14.45" customHeight="1" x14ac:dyDescent="0.2">
      <c r="B904" s="138"/>
      <c r="C904" s="247" t="s">
        <v>850</v>
      </c>
      <c r="D904" s="247"/>
      <c r="E904" s="252"/>
      <c r="F904" s="153"/>
      <c r="G904" s="153"/>
      <c r="H904" s="130" t="s">
        <v>498</v>
      </c>
      <c r="I904" s="128"/>
      <c r="J904" s="128"/>
      <c r="K904" s="128"/>
      <c r="L904" s="129">
        <f>SUM(L909,L914,L919)</f>
        <v>0</v>
      </c>
      <c r="M904" s="129">
        <f>SUM(M909,M914,M919)</f>
        <v>0</v>
      </c>
      <c r="N904" s="128"/>
      <c r="O904" s="128"/>
      <c r="P904" s="128"/>
      <c r="Q904" s="128"/>
      <c r="R904" s="129">
        <f>SUM(R909,R914,R919)</f>
        <v>0</v>
      </c>
      <c r="S904" s="129">
        <f t="shared" ref="S904:U904" si="1725">SUM(S909,S914,S919)</f>
        <v>0</v>
      </c>
      <c r="T904" s="129">
        <f t="shared" si="1725"/>
        <v>0</v>
      </c>
      <c r="U904" s="129">
        <f t="shared" si="1725"/>
        <v>0</v>
      </c>
      <c r="V904" s="128"/>
      <c r="W904" s="128"/>
      <c r="X904" s="128"/>
      <c r="Y904" s="129">
        <f t="shared" ref="Y904" si="1726">SUM(Y909,Y914,Y919)</f>
        <v>0</v>
      </c>
      <c r="Z904" s="128"/>
      <c r="AA904" s="128"/>
      <c r="AB904" s="129">
        <f t="shared" ref="AB904:AF904" si="1727">SUM(AB909,AB914,AB919)</f>
        <v>0</v>
      </c>
      <c r="AC904" s="129">
        <f t="shared" si="1727"/>
        <v>0</v>
      </c>
      <c r="AD904" s="129">
        <f t="shared" si="1727"/>
        <v>0</v>
      </c>
      <c r="AE904" s="129">
        <f t="shared" si="1727"/>
        <v>0</v>
      </c>
      <c r="AF904" s="129">
        <f t="shared" si="1727"/>
        <v>0</v>
      </c>
      <c r="AG904" s="128"/>
      <c r="AH904" s="128"/>
      <c r="AI904" s="128"/>
      <c r="AJ904" s="129">
        <f t="shared" ref="AJ904:AN904" si="1728">SUM(AJ909,AJ914,AJ919)</f>
        <v>0</v>
      </c>
      <c r="AK904" s="129">
        <f t="shared" si="1728"/>
        <v>0</v>
      </c>
      <c r="AL904" s="129">
        <f t="shared" si="1728"/>
        <v>0</v>
      </c>
      <c r="AM904" s="129">
        <f t="shared" si="1728"/>
        <v>0</v>
      </c>
      <c r="AN904" s="139">
        <f t="shared" si="1728"/>
        <v>0</v>
      </c>
      <c r="AO904" s="130"/>
      <c r="AP904" s="131"/>
      <c r="AQ904" s="139">
        <f t="shared" ref="AQ904:BA904" si="1729">SUM(AQ909,AQ914,AQ919)</f>
        <v>0</v>
      </c>
      <c r="AR904" s="139">
        <f t="shared" si="1729"/>
        <v>0</v>
      </c>
      <c r="AS904" s="139">
        <f t="shared" si="1729"/>
        <v>0</v>
      </c>
      <c r="AT904" s="139">
        <f>AT909+AT914+AT919+AT924+AT929+AT934+AT939+AT946</f>
        <v>1683280.8</v>
      </c>
      <c r="AU904" s="139">
        <f>AU909+AU914+AU919+AU924+AU929+AU934+AU939+AU946</f>
        <v>1683280.8</v>
      </c>
      <c r="AV904" s="139">
        <f t="shared" si="1729"/>
        <v>0</v>
      </c>
      <c r="AW904" s="139">
        <f t="shared" si="1729"/>
        <v>0</v>
      </c>
      <c r="AX904" s="139">
        <f t="shared" si="1729"/>
        <v>0</v>
      </c>
      <c r="AY904" s="139">
        <f t="shared" si="1729"/>
        <v>0</v>
      </c>
      <c r="AZ904" s="139">
        <f t="shared" si="1729"/>
        <v>0</v>
      </c>
      <c r="BA904" s="139">
        <f t="shared" si="1729"/>
        <v>0</v>
      </c>
    </row>
    <row r="905" spans="1:53" ht="14.1" customHeight="1" outlineLevel="2" x14ac:dyDescent="0.2">
      <c r="A905" s="68"/>
      <c r="B905" s="94"/>
      <c r="C905" s="250"/>
      <c r="D905" s="96"/>
      <c r="E905" s="96"/>
      <c r="F905" s="97"/>
      <c r="G905" s="98"/>
      <c r="H905" s="99" t="s">
        <v>49</v>
      </c>
      <c r="I905" s="100"/>
      <c r="J905" s="101"/>
      <c r="K905" s="101"/>
      <c r="L905" s="102" t="str">
        <f>IF(I905&lt;&gt;0,((VLOOKUP(I905,'1. Standard_Cost'!$B$4:$D$8,2)+VLOOKUP(I905,'1. Standard_Cost'!$B$4:$D$8,3))*J905*K905),"0")</f>
        <v>0</v>
      </c>
      <c r="M905" s="102">
        <f>L905*'1. Standard_Cost'!F504</f>
        <v>0</v>
      </c>
      <c r="N905" s="103"/>
      <c r="O905" s="103"/>
      <c r="P905" s="103"/>
      <c r="Q905" s="103"/>
      <c r="R905" s="104">
        <f>+N905*P905*'1. Standard_Cost'!$B$12</f>
        <v>0</v>
      </c>
      <c r="S905" s="104">
        <f>+N905*O905*P905*'1. Standard_Cost'!$C$12</f>
        <v>0</v>
      </c>
      <c r="T905" s="104">
        <f>+N905*P905*Q905*'1. Standard_Cost'!$D$12</f>
        <v>0</v>
      </c>
      <c r="U905" s="104">
        <f>+N905*O905*'1. Standard_Cost'!$E$12</f>
        <v>0</v>
      </c>
      <c r="V905" s="103"/>
      <c r="W905" s="103"/>
      <c r="X905" s="103"/>
      <c r="Y905" s="104">
        <f>+V905*((X905*'1. Standard_Cost'!$B$16)+(W905*X905*'1. Standard_Cost'!$C$16))</f>
        <v>0</v>
      </c>
      <c r="Z905" s="103"/>
      <c r="AA905" s="103"/>
      <c r="AB905" s="104">
        <f>+Z905*'1. Standard_Cost'!$B$20+AA905*'1. Standard_Cost'!$C$20</f>
        <v>0</v>
      </c>
      <c r="AC905" s="105"/>
      <c r="AD905" s="106"/>
      <c r="AE905" s="104">
        <f>SUM(AD905,AC905,AB905,Y905,U905,T905,S905,R905)*'1. Standard_Cost'!B528</f>
        <v>0</v>
      </c>
      <c r="AF905" s="104">
        <f>SUM(AD905,AE905)</f>
        <v>0</v>
      </c>
      <c r="AG905" s="103"/>
      <c r="AH905" s="103"/>
      <c r="AI905" s="103"/>
      <c r="AJ905" s="107"/>
      <c r="AK905" s="107"/>
      <c r="AL905" s="107"/>
      <c r="AM905" s="104">
        <f>AG905*'1. Standard_Cost'!B524+'Incremental_Cost Year 2021'!AH907*'1. Standard_Cost'!C524+'Incremental_Cost Year 2021'!AI907*'1. Standard_Cost'!D524+'Incremental_Cost Year 2021'!AJ907+'Incremental_Cost Year 2021'!AL907+AK905</f>
        <v>0</v>
      </c>
      <c r="AN905" s="104">
        <f>AM905*'1. Standard_Cost'!C528</f>
        <v>0</v>
      </c>
      <c r="AO905" s="107"/>
      <c r="AQ905" s="104">
        <f t="shared" ref="AQ905:AQ908" si="1730">L905+M905</f>
        <v>0</v>
      </c>
      <c r="AR905" s="104">
        <f t="shared" ref="AR905:AR908" si="1731">AF905</f>
        <v>0</v>
      </c>
      <c r="AS905" s="104">
        <f t="shared" ref="AS905:AS908" si="1732">AM905+AN905</f>
        <v>0</v>
      </c>
      <c r="AT905" s="104">
        <f>SUM(AQ905,AR905,AS905)</f>
        <v>0</v>
      </c>
      <c r="AU905" s="108">
        <f t="shared" ref="AU905:AU908" si="1733">AT905</f>
        <v>0</v>
      </c>
      <c r="AV905" s="108"/>
      <c r="AW905" s="108"/>
      <c r="AX905" s="108"/>
      <c r="AY905" s="108"/>
      <c r="AZ905" s="108"/>
      <c r="BA905" s="109">
        <f t="shared" ref="BA905:BA908" si="1734">SUM(AU905:AZ905)-AT905</f>
        <v>0</v>
      </c>
    </row>
    <row r="906" spans="1:53" ht="14.1" customHeight="1" outlineLevel="2" x14ac:dyDescent="0.2">
      <c r="A906" s="68"/>
      <c r="B906" s="94"/>
      <c r="C906" s="251"/>
      <c r="D906" s="110"/>
      <c r="E906" s="110"/>
      <c r="F906" s="110"/>
      <c r="G906" s="111"/>
      <c r="H906" s="99" t="s">
        <v>50</v>
      </c>
      <c r="I906" s="100"/>
      <c r="J906" s="101"/>
      <c r="K906" s="101"/>
      <c r="L906" s="102" t="str">
        <f>IF(I906&lt;&gt;0,((VLOOKUP(I906,'1. Standard_Cost'!$B$4:$D$8,2)+VLOOKUP(I906,'1. Standard_Cost'!$B$4:$D$8,3))*J906*K906),"0")</f>
        <v>0</v>
      </c>
      <c r="M906" s="102">
        <f>L906*'1. Standard_Cost'!F504</f>
        <v>0</v>
      </c>
      <c r="N906" s="103"/>
      <c r="O906" s="103"/>
      <c r="P906" s="103"/>
      <c r="Q906" s="103"/>
      <c r="R906" s="104">
        <f>+N906*P906*'1. Standard_Cost'!$B$12</f>
        <v>0</v>
      </c>
      <c r="S906" s="104">
        <f>+N906*O906*P906*'1. Standard_Cost'!$C$12</f>
        <v>0</v>
      </c>
      <c r="T906" s="104">
        <f>+N906*P906*Q906*'1. Standard_Cost'!$D$12</f>
        <v>0</v>
      </c>
      <c r="U906" s="104">
        <f>+N906*O906*'1. Standard_Cost'!$E$12</f>
        <v>0</v>
      </c>
      <c r="V906" s="103"/>
      <c r="W906" s="103"/>
      <c r="X906" s="103"/>
      <c r="Y906" s="104">
        <f>+V906*((X906*'1. Standard_Cost'!$B$16)+(W906*X906*'1. Standard_Cost'!$C$16))</f>
        <v>0</v>
      </c>
      <c r="Z906" s="103"/>
      <c r="AA906" s="103"/>
      <c r="AB906" s="104">
        <f>+Z906*'1. Standard_Cost'!$B$20+AA906*'1. Standard_Cost'!$C$20</f>
        <v>0</v>
      </c>
      <c r="AC906" s="105"/>
      <c r="AD906" s="106"/>
      <c r="AE906" s="104">
        <f>SUM(AD906,AC906,AB906,Y906,U906,T906,S906,R906)*'1. Standard_Cost'!B528</f>
        <v>0</v>
      </c>
      <c r="AF906" s="104">
        <f t="shared" ref="AF906:AF908" si="1735">SUM(AD906,AE906)</f>
        <v>0</v>
      </c>
      <c r="AG906" s="103"/>
      <c r="AH906" s="103">
        <v>0</v>
      </c>
      <c r="AI906" s="103">
        <v>0</v>
      </c>
      <c r="AJ906" s="107"/>
      <c r="AK906" s="107"/>
      <c r="AL906" s="107"/>
      <c r="AM906" s="104">
        <f>AG906*'1. Standard_Cost'!B524+'Incremental_Cost Year 2021'!AH908*'1. Standard_Cost'!C524+'Incremental_Cost Year 2021'!AI908*'1. Standard_Cost'!D524+'Incremental_Cost Year 2021'!AJ908+'Incremental_Cost Year 2021'!AL908+AK906</f>
        <v>0</v>
      </c>
      <c r="AN906" s="104">
        <f>AM906*'1. Standard_Cost'!C528</f>
        <v>0</v>
      </c>
      <c r="AO906" s="107"/>
      <c r="AQ906" s="104">
        <f t="shared" si="1730"/>
        <v>0</v>
      </c>
      <c r="AR906" s="104">
        <f t="shared" si="1731"/>
        <v>0</v>
      </c>
      <c r="AS906" s="104">
        <f t="shared" si="1732"/>
        <v>0</v>
      </c>
      <c r="AT906" s="104">
        <f t="shared" ref="AT906:AT908" si="1736">SUM(AQ906,AR906,AS906)</f>
        <v>0</v>
      </c>
      <c r="AU906" s="108">
        <f t="shared" si="1733"/>
        <v>0</v>
      </c>
      <c r="AV906" s="108">
        <v>0</v>
      </c>
      <c r="AW906" s="108"/>
      <c r="AX906" s="108"/>
      <c r="AY906" s="108"/>
      <c r="AZ906" s="108"/>
      <c r="BA906" s="109">
        <f t="shared" si="1734"/>
        <v>0</v>
      </c>
    </row>
    <row r="907" spans="1:53" ht="14.1" customHeight="1" outlineLevel="2" x14ac:dyDescent="0.2">
      <c r="A907" s="68"/>
      <c r="B907" s="94"/>
      <c r="C907" s="251"/>
      <c r="D907" s="110"/>
      <c r="E907" s="110"/>
      <c r="F907" s="110"/>
      <c r="G907" s="111"/>
      <c r="H907" s="99" t="s">
        <v>51</v>
      </c>
      <c r="I907" s="100"/>
      <c r="J907" s="101"/>
      <c r="K907" s="101"/>
      <c r="L907" s="102" t="str">
        <f>IF(I907&lt;&gt;0,((VLOOKUP(I907,'1. Standard_Cost'!$B$4:$D$8,2)+VLOOKUP(I907,'1. Standard_Cost'!$B$4:$D$8,3))*J907*K907),"0")</f>
        <v>0</v>
      </c>
      <c r="M907" s="102">
        <f>L907*'1. Standard_Cost'!F504</f>
        <v>0</v>
      </c>
      <c r="N907" s="103"/>
      <c r="O907" s="103"/>
      <c r="P907" s="103"/>
      <c r="Q907" s="103"/>
      <c r="R907" s="104">
        <f>+N907*P907*'1. Standard_Cost'!$B$12</f>
        <v>0</v>
      </c>
      <c r="S907" s="104">
        <f>+N907*O907*P907*'1. Standard_Cost'!$C$12</f>
        <v>0</v>
      </c>
      <c r="T907" s="104">
        <f>+N907*P907*Q907*'1. Standard_Cost'!$D$12</f>
        <v>0</v>
      </c>
      <c r="U907" s="104">
        <f>+N907*O907*'1. Standard_Cost'!$E$12</f>
        <v>0</v>
      </c>
      <c r="V907" s="103"/>
      <c r="W907" s="103"/>
      <c r="X907" s="103"/>
      <c r="Y907" s="104">
        <f>+V907*((X907*'1. Standard_Cost'!$B$16)+(W907*X907*'1. Standard_Cost'!$C$16))</f>
        <v>0</v>
      </c>
      <c r="Z907" s="103"/>
      <c r="AA907" s="103"/>
      <c r="AB907" s="104">
        <f>+Z907*'1. Standard_Cost'!$B$20+AA907*'1. Standard_Cost'!$C$20</f>
        <v>0</v>
      </c>
      <c r="AC907" s="105"/>
      <c r="AD907" s="106"/>
      <c r="AE907" s="104">
        <f>SUM(AD907,AC907,AB907,Y907,U907,T907,S907,R907)*'1. Standard_Cost'!B528</f>
        <v>0</v>
      </c>
      <c r="AF907" s="104">
        <f t="shared" si="1735"/>
        <v>0</v>
      </c>
      <c r="AG907" s="103"/>
      <c r="AH907" s="103"/>
      <c r="AI907" s="103"/>
      <c r="AJ907" s="107"/>
      <c r="AK907" s="107"/>
      <c r="AL907" s="107"/>
      <c r="AM907" s="104">
        <f>AG907*'1. Standard_Cost'!B524+'Incremental_Cost Year 2021'!AH909*'1. Standard_Cost'!C524+'Incremental_Cost Year 2021'!AI909*'1. Standard_Cost'!D524+'Incremental_Cost Year 2021'!AJ909+'Incremental_Cost Year 2021'!AL909+AK907</f>
        <v>0</v>
      </c>
      <c r="AN907" s="104">
        <f>AM907*'1. Standard_Cost'!C528</f>
        <v>0</v>
      </c>
      <c r="AO907" s="107"/>
      <c r="AQ907" s="104">
        <f t="shared" si="1730"/>
        <v>0</v>
      </c>
      <c r="AR907" s="104">
        <f t="shared" si="1731"/>
        <v>0</v>
      </c>
      <c r="AS907" s="104">
        <f t="shared" si="1732"/>
        <v>0</v>
      </c>
      <c r="AT907" s="104">
        <f t="shared" si="1736"/>
        <v>0</v>
      </c>
      <c r="AU907" s="108">
        <f t="shared" si="1733"/>
        <v>0</v>
      </c>
      <c r="AV907" s="108"/>
      <c r="AW907" s="108"/>
      <c r="AX907" s="108"/>
      <c r="AY907" s="108"/>
      <c r="AZ907" s="108"/>
      <c r="BA907" s="109">
        <f t="shared" si="1734"/>
        <v>0</v>
      </c>
    </row>
    <row r="908" spans="1:53" ht="14.1" customHeight="1" outlineLevel="2" x14ac:dyDescent="0.2">
      <c r="A908" s="68"/>
      <c r="B908" s="94"/>
      <c r="C908" s="251"/>
      <c r="D908" s="110"/>
      <c r="E908" s="110"/>
      <c r="F908" s="110"/>
      <c r="G908" s="111"/>
      <c r="H908" s="112" t="s">
        <v>179</v>
      </c>
      <c r="I908" s="100"/>
      <c r="J908" s="101"/>
      <c r="K908" s="101"/>
      <c r="L908" s="102" t="str">
        <f>IF(I908&lt;&gt;0,((VLOOKUP(I908,'1. Standard_Cost'!$B$4:$D$8,2)+VLOOKUP(I908,'1. Standard_Cost'!$B$4:$D$8,3))*J908*K908),"0")</f>
        <v>0</v>
      </c>
      <c r="M908" s="102">
        <f>L908*'1. Standard_Cost'!F504</f>
        <v>0</v>
      </c>
      <c r="N908" s="103"/>
      <c r="O908" s="103"/>
      <c r="P908" s="103"/>
      <c r="Q908" s="103"/>
      <c r="R908" s="104">
        <f>+N908*P908*'1. Standard_Cost'!$B$12</f>
        <v>0</v>
      </c>
      <c r="S908" s="104">
        <f>+N908*O908*P908*'1. Standard_Cost'!$C$12</f>
        <v>0</v>
      </c>
      <c r="T908" s="104">
        <f>+N908*P908*Q908*'1. Standard_Cost'!$D$12</f>
        <v>0</v>
      </c>
      <c r="U908" s="104">
        <f>+N908*O908*'1. Standard_Cost'!$E$12</f>
        <v>0</v>
      </c>
      <c r="V908" s="103"/>
      <c r="W908" s="103"/>
      <c r="X908" s="103"/>
      <c r="Y908" s="104">
        <f>+V908*((X908*'1. Standard_Cost'!$B$16)+(W908*X908*'1. Standard_Cost'!$C$16))</f>
        <v>0</v>
      </c>
      <c r="Z908" s="103"/>
      <c r="AA908" s="103"/>
      <c r="AB908" s="104">
        <f>+Z908*'1. Standard_Cost'!$B$20+AA908*'1. Standard_Cost'!$C$20</f>
        <v>0</v>
      </c>
      <c r="AC908" s="105"/>
      <c r="AD908" s="106"/>
      <c r="AE908" s="104">
        <f>SUM(AD908,AC908,AB908,Y908,U908,T908,S908,R908)*'1. Standard_Cost'!B528</f>
        <v>0</v>
      </c>
      <c r="AF908" s="104">
        <f t="shared" si="1735"/>
        <v>0</v>
      </c>
      <c r="AG908" s="103"/>
      <c r="AH908" s="103"/>
      <c r="AI908" s="103"/>
      <c r="AJ908" s="107"/>
      <c r="AK908" s="107"/>
      <c r="AL908" s="107"/>
      <c r="AM908" s="104">
        <f>AG908*'1. Standard_Cost'!B524+'Incremental_Cost Year 2021'!AH910*'1. Standard_Cost'!C524+'Incremental_Cost Year 2021'!AI910*'1. Standard_Cost'!D524+'Incremental_Cost Year 2021'!AJ910+'Incremental_Cost Year 2021'!AL910+AK908</f>
        <v>0</v>
      </c>
      <c r="AN908" s="104">
        <f>AM908*'1. Standard_Cost'!C528</f>
        <v>0</v>
      </c>
      <c r="AO908" s="107"/>
      <c r="AQ908" s="104">
        <f t="shared" si="1730"/>
        <v>0</v>
      </c>
      <c r="AR908" s="104">
        <f t="shared" si="1731"/>
        <v>0</v>
      </c>
      <c r="AS908" s="104">
        <f t="shared" si="1732"/>
        <v>0</v>
      </c>
      <c r="AT908" s="104">
        <f t="shared" si="1736"/>
        <v>0</v>
      </c>
      <c r="AU908" s="108">
        <f t="shared" si="1733"/>
        <v>0</v>
      </c>
      <c r="AV908" s="108"/>
      <c r="AW908" s="108"/>
      <c r="AX908" s="108"/>
      <c r="AY908" s="108"/>
      <c r="AZ908" s="108"/>
      <c r="BA908" s="109">
        <f t="shared" si="1734"/>
        <v>0</v>
      </c>
    </row>
    <row r="909" spans="1:53" ht="25.35" customHeight="1" outlineLevel="1" x14ac:dyDescent="0.2">
      <c r="A909" s="68"/>
      <c r="B909" s="94"/>
      <c r="C909" s="251"/>
      <c r="D909" s="113" t="s">
        <v>48</v>
      </c>
      <c r="E909" s="113" t="s">
        <v>499</v>
      </c>
      <c r="F909" s="114" t="s">
        <v>154</v>
      </c>
      <c r="G909" s="115" t="s">
        <v>155</v>
      </c>
      <c r="H909" s="140" t="s">
        <v>500</v>
      </c>
      <c r="I909" s="117"/>
      <c r="J909" s="117"/>
      <c r="K909" s="117"/>
      <c r="L909" s="118">
        <f>SUM(L905:L908)</f>
        <v>0</v>
      </c>
      <c r="M909" s="118">
        <f>SUM(M905:M908)</f>
        <v>0</v>
      </c>
      <c r="N909" s="117"/>
      <c r="O909" s="117"/>
      <c r="P909" s="117"/>
      <c r="Q909" s="117"/>
      <c r="R909" s="119">
        <f>SUM(R905:R908)</f>
        <v>0</v>
      </c>
      <c r="S909" s="119">
        <f>SUM(S905:S908)</f>
        <v>0</v>
      </c>
      <c r="T909" s="119">
        <f>SUM(T905:T908)</f>
        <v>0</v>
      </c>
      <c r="U909" s="119">
        <f>SUM(U905:U908)</f>
        <v>0</v>
      </c>
      <c r="V909" s="117"/>
      <c r="W909" s="117"/>
      <c r="X909" s="117"/>
      <c r="Y909" s="118">
        <f>SUM(Y905:Y908)</f>
        <v>0</v>
      </c>
      <c r="Z909" s="117"/>
      <c r="AA909" s="117"/>
      <c r="AB909" s="118">
        <f t="shared" ref="AB909:AF909" si="1737">SUM(AB905:AB908)</f>
        <v>0</v>
      </c>
      <c r="AC909" s="118">
        <f t="shared" si="1737"/>
        <v>0</v>
      </c>
      <c r="AD909" s="118">
        <f t="shared" si="1737"/>
        <v>0</v>
      </c>
      <c r="AE909" s="118">
        <f t="shared" si="1737"/>
        <v>0</v>
      </c>
      <c r="AF909" s="118">
        <f t="shared" si="1737"/>
        <v>0</v>
      </c>
      <c r="AG909" s="117"/>
      <c r="AH909" s="117"/>
      <c r="AI909" s="117"/>
      <c r="AJ909" s="119">
        <f>SUM(AJ905:AJ908)</f>
        <v>0</v>
      </c>
      <c r="AK909" s="119">
        <f t="shared" ref="AK909:AN909" si="1738">SUM(AK905:AK908)</f>
        <v>0</v>
      </c>
      <c r="AL909" s="119">
        <f t="shared" si="1738"/>
        <v>0</v>
      </c>
      <c r="AM909" s="119">
        <f t="shared" si="1738"/>
        <v>0</v>
      </c>
      <c r="AN909" s="119">
        <f t="shared" si="1738"/>
        <v>0</v>
      </c>
      <c r="AO909" s="116"/>
      <c r="AP909" s="120"/>
      <c r="AQ909" s="118">
        <f t="shared" ref="AQ909:BA909" si="1739">SUM(AQ905:AQ908)</f>
        <v>0</v>
      </c>
      <c r="AR909" s="118">
        <f t="shared" si="1739"/>
        <v>0</v>
      </c>
      <c r="AS909" s="118">
        <f t="shared" si="1739"/>
        <v>0</v>
      </c>
      <c r="AT909" s="118">
        <f t="shared" si="1739"/>
        <v>0</v>
      </c>
      <c r="AU909" s="118">
        <f t="shared" si="1739"/>
        <v>0</v>
      </c>
      <c r="AV909" s="118">
        <f t="shared" si="1739"/>
        <v>0</v>
      </c>
      <c r="AW909" s="118">
        <f t="shared" si="1739"/>
        <v>0</v>
      </c>
      <c r="AX909" s="118">
        <f t="shared" si="1739"/>
        <v>0</v>
      </c>
      <c r="AY909" s="118">
        <f t="shared" si="1739"/>
        <v>0</v>
      </c>
      <c r="AZ909" s="118">
        <f t="shared" si="1739"/>
        <v>0</v>
      </c>
      <c r="BA909" s="118">
        <f t="shared" si="1739"/>
        <v>0</v>
      </c>
    </row>
    <row r="910" spans="1:53" ht="14.1" customHeight="1" outlineLevel="2" x14ac:dyDescent="0.2">
      <c r="A910" s="68"/>
      <c r="B910" s="94"/>
      <c r="C910" s="251"/>
      <c r="D910" s="96"/>
      <c r="E910" s="96"/>
      <c r="F910" s="97"/>
      <c r="G910" s="98"/>
      <c r="H910" s="99" t="s">
        <v>49</v>
      </c>
      <c r="I910" s="100"/>
      <c r="J910" s="101"/>
      <c r="K910" s="101"/>
      <c r="L910" s="102" t="str">
        <f>IF(I910&lt;&gt;0,((VLOOKUP(I910,'1. Standard_Cost'!$B$4:$D$8,2)+VLOOKUP(I910,'1. Standard_Cost'!$B$4:$D$8,3))*J910*K910),"0")</f>
        <v>0</v>
      </c>
      <c r="M910" s="102">
        <f>L910*'1. Standard_Cost'!F504</f>
        <v>0</v>
      </c>
      <c r="N910" s="103"/>
      <c r="O910" s="103"/>
      <c r="P910" s="103"/>
      <c r="Q910" s="103"/>
      <c r="R910" s="104">
        <f>+N910*P910*'1. Standard_Cost'!$B$12</f>
        <v>0</v>
      </c>
      <c r="S910" s="104">
        <f>+N910*O910*P910*'1. Standard_Cost'!$C$12</f>
        <v>0</v>
      </c>
      <c r="T910" s="104">
        <f>+N910*P910*Q910*'1. Standard_Cost'!$D$12</f>
        <v>0</v>
      </c>
      <c r="U910" s="104">
        <f>+N910*O910*'1. Standard_Cost'!$E$12</f>
        <v>0</v>
      </c>
      <c r="V910" s="103"/>
      <c r="W910" s="103"/>
      <c r="X910" s="103"/>
      <c r="Y910" s="104">
        <f>+V910*((X910*'1. Standard_Cost'!$B$16)+(W910*X910*'1. Standard_Cost'!$C$16))</f>
        <v>0</v>
      </c>
      <c r="Z910" s="103"/>
      <c r="AA910" s="103"/>
      <c r="AB910" s="104">
        <f>+Z910*'1. Standard_Cost'!$B$20+AA910*'1. Standard_Cost'!$C$20</f>
        <v>0</v>
      </c>
      <c r="AC910" s="105"/>
      <c r="AD910" s="106"/>
      <c r="AE910" s="104">
        <f>SUM(AD910,AC910,AB910,Y910,U910,T910,S910,R910)*'1. Standard_Cost'!B528</f>
        <v>0</v>
      </c>
      <c r="AF910" s="104">
        <f>SUM(AD910,AE910)</f>
        <v>0</v>
      </c>
      <c r="AG910" s="103"/>
      <c r="AH910" s="103"/>
      <c r="AI910" s="103"/>
      <c r="AJ910" s="107"/>
      <c r="AK910" s="107"/>
      <c r="AL910" s="107"/>
      <c r="AM910" s="104">
        <f>AG910*'1. Standard_Cost'!B524+'Incremental_Cost Year 2021'!AH912*'1. Standard_Cost'!C524+'Incremental_Cost Year 2021'!AI912*'1. Standard_Cost'!D524+'Incremental_Cost Year 2021'!AJ912+'Incremental_Cost Year 2021'!AL912+AK910</f>
        <v>0</v>
      </c>
      <c r="AN910" s="104">
        <f>AM910*'1. Standard_Cost'!C528</f>
        <v>0</v>
      </c>
      <c r="AO910" s="107"/>
      <c r="AQ910" s="104">
        <f t="shared" ref="AQ910:AQ913" si="1740">L910+M910</f>
        <v>0</v>
      </c>
      <c r="AR910" s="104">
        <f t="shared" ref="AR910:AR913" si="1741">AF910</f>
        <v>0</v>
      </c>
      <c r="AS910" s="104">
        <f t="shared" ref="AS910:AS913" si="1742">AM910+AN910</f>
        <v>0</v>
      </c>
      <c r="AT910" s="104">
        <f>SUM(AQ910,AR910,AS910)</f>
        <v>0</v>
      </c>
      <c r="AU910" s="108">
        <f t="shared" ref="AU910:AU913" si="1743">AT910</f>
        <v>0</v>
      </c>
      <c r="AV910" s="108"/>
      <c r="AW910" s="108"/>
      <c r="AX910" s="108"/>
      <c r="AY910" s="108"/>
      <c r="AZ910" s="108"/>
      <c r="BA910" s="109">
        <f t="shared" ref="BA910:BA913" si="1744">SUM(AU910:AZ910)-AT910</f>
        <v>0</v>
      </c>
    </row>
    <row r="911" spans="1:53" ht="14.1" customHeight="1" outlineLevel="2" x14ac:dyDescent="0.2">
      <c r="A911" s="68"/>
      <c r="B911" s="94"/>
      <c r="C911" s="251"/>
      <c r="D911" s="110"/>
      <c r="E911" s="110"/>
      <c r="F911" s="110"/>
      <c r="G911" s="111"/>
      <c r="H911" s="99" t="s">
        <v>50</v>
      </c>
      <c r="I911" s="100"/>
      <c r="J911" s="101"/>
      <c r="K911" s="101"/>
      <c r="L911" s="102" t="str">
        <f>IF(I911&lt;&gt;0,((VLOOKUP(I911,'1. Standard_Cost'!$B$4:$D$8,2)+VLOOKUP(I911,'1. Standard_Cost'!$B$4:$D$8,3))*J911*K911),"0")</f>
        <v>0</v>
      </c>
      <c r="M911" s="102">
        <f>L911*'1. Standard_Cost'!F504</f>
        <v>0</v>
      </c>
      <c r="N911" s="103"/>
      <c r="O911" s="103"/>
      <c r="P911" s="103"/>
      <c r="Q911" s="103"/>
      <c r="R911" s="104">
        <f>+N911*P911*'1. Standard_Cost'!$B$12</f>
        <v>0</v>
      </c>
      <c r="S911" s="104">
        <f>+N911*O911*P911*'1. Standard_Cost'!$C$12</f>
        <v>0</v>
      </c>
      <c r="T911" s="104">
        <f>+N911*P911*Q911*'1. Standard_Cost'!$D$12</f>
        <v>0</v>
      </c>
      <c r="U911" s="104">
        <f>+N911*O911*'1. Standard_Cost'!$E$12</f>
        <v>0</v>
      </c>
      <c r="V911" s="103"/>
      <c r="W911" s="103"/>
      <c r="X911" s="103"/>
      <c r="Y911" s="104">
        <f>+V911*((X911*'1. Standard_Cost'!$B$16)+(W911*X911*'1. Standard_Cost'!$C$16))</f>
        <v>0</v>
      </c>
      <c r="Z911" s="103"/>
      <c r="AA911" s="103"/>
      <c r="AB911" s="104">
        <f>+Z911*'1. Standard_Cost'!$B$20+AA911*'1. Standard_Cost'!$C$20</f>
        <v>0</v>
      </c>
      <c r="AC911" s="105"/>
      <c r="AD911" s="106"/>
      <c r="AE911" s="104">
        <f>SUM(AD911,AC911,AB911,Y911,U911,T911,S911,R911)*'1. Standard_Cost'!B528</f>
        <v>0</v>
      </c>
      <c r="AF911" s="104">
        <f t="shared" ref="AF911:AF913" si="1745">SUM(AD911,AE911)</f>
        <v>0</v>
      </c>
      <c r="AG911" s="103"/>
      <c r="AH911" s="103">
        <v>0</v>
      </c>
      <c r="AI911" s="103">
        <v>0</v>
      </c>
      <c r="AJ911" s="107"/>
      <c r="AK911" s="107"/>
      <c r="AL911" s="107"/>
      <c r="AM911" s="104">
        <f>AG911*'1. Standard_Cost'!B524+'Incremental_Cost Year 2021'!AH913*'1. Standard_Cost'!C524+'Incremental_Cost Year 2021'!AI913*'1. Standard_Cost'!D524+'Incremental_Cost Year 2021'!AJ913+'Incremental_Cost Year 2021'!AL913+AK911</f>
        <v>0</v>
      </c>
      <c r="AN911" s="104">
        <f>AM911*'1. Standard_Cost'!C528</f>
        <v>0</v>
      </c>
      <c r="AO911" s="107"/>
      <c r="AQ911" s="104">
        <f t="shared" si="1740"/>
        <v>0</v>
      </c>
      <c r="AR911" s="104">
        <f t="shared" si="1741"/>
        <v>0</v>
      </c>
      <c r="AS911" s="104">
        <f t="shared" si="1742"/>
        <v>0</v>
      </c>
      <c r="AT911" s="104">
        <f t="shared" ref="AT911:AT913" si="1746">SUM(AQ911,AR911,AS911)</f>
        <v>0</v>
      </c>
      <c r="AU911" s="108">
        <f t="shared" si="1743"/>
        <v>0</v>
      </c>
      <c r="AV911" s="108">
        <v>0</v>
      </c>
      <c r="AW911" s="108"/>
      <c r="AX911" s="108"/>
      <c r="AY911" s="108"/>
      <c r="AZ911" s="108"/>
      <c r="BA911" s="109">
        <f t="shared" si="1744"/>
        <v>0</v>
      </c>
    </row>
    <row r="912" spans="1:53" ht="14.1" customHeight="1" outlineLevel="2" x14ac:dyDescent="0.2">
      <c r="A912" s="68"/>
      <c r="B912" s="94"/>
      <c r="C912" s="251"/>
      <c r="D912" s="110"/>
      <c r="E912" s="110"/>
      <c r="F912" s="110"/>
      <c r="G912" s="111"/>
      <c r="H912" s="99" t="s">
        <v>51</v>
      </c>
      <c r="I912" s="100"/>
      <c r="J912" s="101"/>
      <c r="K912" s="101"/>
      <c r="L912" s="102" t="str">
        <f>IF(I912&lt;&gt;0,((VLOOKUP(I912,'1. Standard_Cost'!$B$4:$D$8,2)+VLOOKUP(I912,'1. Standard_Cost'!$B$4:$D$8,3))*J912*K912),"0")</f>
        <v>0</v>
      </c>
      <c r="M912" s="102">
        <f>L912*'1. Standard_Cost'!F504</f>
        <v>0</v>
      </c>
      <c r="N912" s="103"/>
      <c r="O912" s="103"/>
      <c r="P912" s="103"/>
      <c r="Q912" s="103"/>
      <c r="R912" s="104">
        <f>+N912*P912*'1. Standard_Cost'!$B$12</f>
        <v>0</v>
      </c>
      <c r="S912" s="104">
        <f>+N912*O912*P912*'1. Standard_Cost'!$C$12</f>
        <v>0</v>
      </c>
      <c r="T912" s="104">
        <f>+N912*P912*Q912*'1. Standard_Cost'!$D$12</f>
        <v>0</v>
      </c>
      <c r="U912" s="104">
        <f>+N912*O912*'1. Standard_Cost'!$E$12</f>
        <v>0</v>
      </c>
      <c r="V912" s="103"/>
      <c r="W912" s="103"/>
      <c r="X912" s="103"/>
      <c r="Y912" s="104">
        <f>+V912*((X912*'1. Standard_Cost'!$B$16)+(W912*X912*'1. Standard_Cost'!$C$16))</f>
        <v>0</v>
      </c>
      <c r="Z912" s="103"/>
      <c r="AA912" s="103"/>
      <c r="AB912" s="104">
        <f>+Z912*'1. Standard_Cost'!$B$20+AA912*'1. Standard_Cost'!$C$20</f>
        <v>0</v>
      </c>
      <c r="AC912" s="105"/>
      <c r="AD912" s="106"/>
      <c r="AE912" s="104">
        <f>SUM(AD912,AC912,AB912,Y912,U912,T912,S912,R912)*'1. Standard_Cost'!B528</f>
        <v>0</v>
      </c>
      <c r="AF912" s="104">
        <f t="shared" si="1745"/>
        <v>0</v>
      </c>
      <c r="AG912" s="103"/>
      <c r="AH912" s="103"/>
      <c r="AI912" s="103"/>
      <c r="AJ912" s="107"/>
      <c r="AK912" s="107"/>
      <c r="AL912" s="107"/>
      <c r="AM912" s="104">
        <f>AG912*'1. Standard_Cost'!B524+'Incremental_Cost Year 2021'!AH914*'1. Standard_Cost'!C524+'Incremental_Cost Year 2021'!AI914*'1. Standard_Cost'!D524+'Incremental_Cost Year 2021'!AJ914+'Incremental_Cost Year 2021'!AL914+AK912</f>
        <v>0</v>
      </c>
      <c r="AN912" s="104">
        <f>AM912*'1. Standard_Cost'!C528</f>
        <v>0</v>
      </c>
      <c r="AO912" s="107"/>
      <c r="AQ912" s="104">
        <f t="shared" si="1740"/>
        <v>0</v>
      </c>
      <c r="AR912" s="104">
        <f t="shared" si="1741"/>
        <v>0</v>
      </c>
      <c r="AS912" s="104">
        <f t="shared" si="1742"/>
        <v>0</v>
      </c>
      <c r="AT912" s="104">
        <f t="shared" si="1746"/>
        <v>0</v>
      </c>
      <c r="AU912" s="108">
        <f t="shared" si="1743"/>
        <v>0</v>
      </c>
      <c r="AV912" s="108"/>
      <c r="AW912" s="108"/>
      <c r="AX912" s="108"/>
      <c r="AY912" s="108"/>
      <c r="AZ912" s="108"/>
      <c r="BA912" s="109">
        <f t="shared" si="1744"/>
        <v>0</v>
      </c>
    </row>
    <row r="913" spans="1:53" ht="14.1" customHeight="1" outlineLevel="2" x14ac:dyDescent="0.2">
      <c r="A913" s="68"/>
      <c r="B913" s="94"/>
      <c r="C913" s="251"/>
      <c r="D913" s="110"/>
      <c r="E913" s="110"/>
      <c r="F913" s="110"/>
      <c r="G913" s="111"/>
      <c r="H913" s="112" t="s">
        <v>179</v>
      </c>
      <c r="I913" s="100"/>
      <c r="J913" s="101"/>
      <c r="K913" s="101"/>
      <c r="L913" s="102" t="str">
        <f>IF(I913&lt;&gt;0,((VLOOKUP(I913,'1. Standard_Cost'!$B$4:$D$8,2)+VLOOKUP(I913,'1. Standard_Cost'!$B$4:$D$8,3))*J913*K913),"0")</f>
        <v>0</v>
      </c>
      <c r="M913" s="102">
        <f>L913*'1. Standard_Cost'!F504</f>
        <v>0</v>
      </c>
      <c r="N913" s="103"/>
      <c r="O913" s="103"/>
      <c r="P913" s="103"/>
      <c r="Q913" s="103"/>
      <c r="R913" s="104">
        <f>+N913*P913*'1. Standard_Cost'!$B$12</f>
        <v>0</v>
      </c>
      <c r="S913" s="104">
        <f>+N913*O913*P913*'1. Standard_Cost'!$C$12</f>
        <v>0</v>
      </c>
      <c r="T913" s="104">
        <f>+N913*P913*Q913*'1. Standard_Cost'!$D$12</f>
        <v>0</v>
      </c>
      <c r="U913" s="104">
        <f>+N913*O913*'1. Standard_Cost'!$E$12</f>
        <v>0</v>
      </c>
      <c r="V913" s="103"/>
      <c r="W913" s="103"/>
      <c r="X913" s="103"/>
      <c r="Y913" s="104">
        <f>+V913*((X913*'1. Standard_Cost'!$B$16)+(W913*X913*'1. Standard_Cost'!$C$16))</f>
        <v>0</v>
      </c>
      <c r="Z913" s="103"/>
      <c r="AA913" s="103"/>
      <c r="AB913" s="104">
        <f>+Z913*'1. Standard_Cost'!$B$20+AA913*'1. Standard_Cost'!$C$20</f>
        <v>0</v>
      </c>
      <c r="AC913" s="105"/>
      <c r="AD913" s="106"/>
      <c r="AE913" s="104">
        <f>SUM(AD913,AC913,AB913,Y913,U913,T913,S913,R913)*'1. Standard_Cost'!B528</f>
        <v>0</v>
      </c>
      <c r="AF913" s="104">
        <f t="shared" si="1745"/>
        <v>0</v>
      </c>
      <c r="AG913" s="103"/>
      <c r="AH913" s="103"/>
      <c r="AI913" s="103"/>
      <c r="AJ913" s="107"/>
      <c r="AK913" s="107"/>
      <c r="AL913" s="107"/>
      <c r="AM913" s="104">
        <f>AG913*'1. Standard_Cost'!B524+'Incremental_Cost Year 2021'!AH915*'1. Standard_Cost'!C524+'Incremental_Cost Year 2021'!AI915*'1. Standard_Cost'!D524+'Incremental_Cost Year 2021'!AJ915+'Incremental_Cost Year 2021'!AL915+AK913</f>
        <v>0</v>
      </c>
      <c r="AN913" s="104">
        <f>AM913*'1. Standard_Cost'!C528</f>
        <v>0</v>
      </c>
      <c r="AO913" s="107"/>
      <c r="AQ913" s="104">
        <f t="shared" si="1740"/>
        <v>0</v>
      </c>
      <c r="AR913" s="104">
        <f t="shared" si="1741"/>
        <v>0</v>
      </c>
      <c r="AS913" s="104">
        <f t="shared" si="1742"/>
        <v>0</v>
      </c>
      <c r="AT913" s="104">
        <f t="shared" si="1746"/>
        <v>0</v>
      </c>
      <c r="AU913" s="108">
        <f t="shared" si="1743"/>
        <v>0</v>
      </c>
      <c r="AV913" s="108"/>
      <c r="AW913" s="108"/>
      <c r="AX913" s="108"/>
      <c r="AY913" s="108"/>
      <c r="AZ913" s="108"/>
      <c r="BA913" s="109">
        <f t="shared" si="1744"/>
        <v>0</v>
      </c>
    </row>
    <row r="914" spans="1:53" ht="25.7" customHeight="1" outlineLevel="1" x14ac:dyDescent="0.2">
      <c r="A914" s="68"/>
      <c r="B914" s="94"/>
      <c r="C914" s="251"/>
      <c r="D914" s="113" t="s">
        <v>48</v>
      </c>
      <c r="E914" s="113" t="s">
        <v>501</v>
      </c>
      <c r="F914" s="114" t="s">
        <v>154</v>
      </c>
      <c r="G914" s="115" t="s">
        <v>155</v>
      </c>
      <c r="H914" s="122" t="s">
        <v>502</v>
      </c>
      <c r="I914" s="117"/>
      <c r="J914" s="117"/>
      <c r="K914" s="117"/>
      <c r="L914" s="118">
        <f>SUM(L910:L913)</f>
        <v>0</v>
      </c>
      <c r="M914" s="118">
        <f>SUM(M910:M913)</f>
        <v>0</v>
      </c>
      <c r="N914" s="117"/>
      <c r="O914" s="117"/>
      <c r="P914" s="117"/>
      <c r="Q914" s="117"/>
      <c r="R914" s="119">
        <f>SUM(R910:R913)</f>
        <v>0</v>
      </c>
      <c r="S914" s="119">
        <f>SUM(S910:S913)</f>
        <v>0</v>
      </c>
      <c r="T914" s="119">
        <f>SUM(T910:T913)</f>
        <v>0</v>
      </c>
      <c r="U914" s="119">
        <f>SUM(U910:U913)</f>
        <v>0</v>
      </c>
      <c r="V914" s="117"/>
      <c r="W914" s="117"/>
      <c r="X914" s="117"/>
      <c r="Y914" s="118">
        <f>SUM(Y910:Y913)</f>
        <v>0</v>
      </c>
      <c r="Z914" s="117"/>
      <c r="AA914" s="117"/>
      <c r="AB914" s="118">
        <f t="shared" ref="AB914:AF914" si="1747">SUM(AB910:AB913)</f>
        <v>0</v>
      </c>
      <c r="AC914" s="118">
        <f t="shared" si="1747"/>
        <v>0</v>
      </c>
      <c r="AD914" s="118">
        <f t="shared" si="1747"/>
        <v>0</v>
      </c>
      <c r="AE914" s="118">
        <f t="shared" si="1747"/>
        <v>0</v>
      </c>
      <c r="AF914" s="118">
        <f t="shared" si="1747"/>
        <v>0</v>
      </c>
      <c r="AG914" s="117"/>
      <c r="AH914" s="117"/>
      <c r="AI914" s="117"/>
      <c r="AJ914" s="119">
        <f>SUM(AJ910:AJ913)</f>
        <v>0</v>
      </c>
      <c r="AK914" s="119">
        <f t="shared" ref="AK914:AN914" si="1748">SUM(AK910:AK913)</f>
        <v>0</v>
      </c>
      <c r="AL914" s="119">
        <f t="shared" si="1748"/>
        <v>0</v>
      </c>
      <c r="AM914" s="119">
        <f t="shared" si="1748"/>
        <v>0</v>
      </c>
      <c r="AN914" s="119">
        <f t="shared" si="1748"/>
        <v>0</v>
      </c>
      <c r="AO914" s="116"/>
      <c r="AP914" s="120"/>
      <c r="AQ914" s="121">
        <f t="shared" ref="AQ914:BA914" si="1749">SUM(AQ910:AQ913)</f>
        <v>0</v>
      </c>
      <c r="AR914" s="121">
        <f t="shared" si="1749"/>
        <v>0</v>
      </c>
      <c r="AS914" s="121">
        <f t="shared" si="1749"/>
        <v>0</v>
      </c>
      <c r="AT914" s="121">
        <f t="shared" si="1749"/>
        <v>0</v>
      </c>
      <c r="AU914" s="121">
        <f t="shared" si="1749"/>
        <v>0</v>
      </c>
      <c r="AV914" s="121">
        <f t="shared" si="1749"/>
        <v>0</v>
      </c>
      <c r="AW914" s="121">
        <f t="shared" si="1749"/>
        <v>0</v>
      </c>
      <c r="AX914" s="121">
        <f t="shared" si="1749"/>
        <v>0</v>
      </c>
      <c r="AY914" s="121">
        <f t="shared" si="1749"/>
        <v>0</v>
      </c>
      <c r="AZ914" s="121">
        <f t="shared" si="1749"/>
        <v>0</v>
      </c>
      <c r="BA914" s="121">
        <f t="shared" si="1749"/>
        <v>0</v>
      </c>
    </row>
    <row r="915" spans="1:53" ht="14.1" customHeight="1" outlineLevel="2" x14ac:dyDescent="0.2">
      <c r="A915" s="68"/>
      <c r="B915" s="94"/>
      <c r="C915" s="251"/>
      <c r="D915" s="96"/>
      <c r="E915" s="96"/>
      <c r="F915" s="97"/>
      <c r="G915" s="98"/>
      <c r="H915" s="99" t="s">
        <v>49</v>
      </c>
      <c r="I915" s="100"/>
      <c r="J915" s="101"/>
      <c r="K915" s="101"/>
      <c r="L915" s="102" t="str">
        <f>IF(I915&lt;&gt;0,((VLOOKUP(I915,'1. Standard_Cost'!$B$4:$D$8,2)+VLOOKUP(I915,'1. Standard_Cost'!$B$4:$D$8,3))*J915*K915),"0")</f>
        <v>0</v>
      </c>
      <c r="M915" s="102">
        <f>L915*'1. Standard_Cost'!F504</f>
        <v>0</v>
      </c>
      <c r="N915" s="103"/>
      <c r="O915" s="103"/>
      <c r="P915" s="103"/>
      <c r="Q915" s="103"/>
      <c r="R915" s="104">
        <f>+N915*P915*'1. Standard_Cost'!$B$12</f>
        <v>0</v>
      </c>
      <c r="S915" s="104">
        <f>+N915*O915*P915*'1. Standard_Cost'!$C$12</f>
        <v>0</v>
      </c>
      <c r="T915" s="104">
        <f>+N915*P915*Q915*'1. Standard_Cost'!$D$12</f>
        <v>0</v>
      </c>
      <c r="U915" s="104">
        <f>+N915*O915*'1. Standard_Cost'!$E$12</f>
        <v>0</v>
      </c>
      <c r="V915" s="103"/>
      <c r="W915" s="103"/>
      <c r="X915" s="103"/>
      <c r="Y915" s="104">
        <f>+V915*((X915*'1. Standard_Cost'!$B$16)+(W915*X915*'1. Standard_Cost'!$C$16))</f>
        <v>0</v>
      </c>
      <c r="Z915" s="103"/>
      <c r="AA915" s="103"/>
      <c r="AB915" s="104">
        <f>+Z915*'1. Standard_Cost'!$B$20+AA915*'1. Standard_Cost'!$C$20</f>
        <v>0</v>
      </c>
      <c r="AC915" s="105"/>
      <c r="AD915" s="106"/>
      <c r="AE915" s="104">
        <f>SUM(AD915,AC915,AB915,Y915,U915,T915,S915,R915)*'1. Standard_Cost'!B528</f>
        <v>0</v>
      </c>
      <c r="AF915" s="104">
        <f>SUM(AD915,AE915)</f>
        <v>0</v>
      </c>
      <c r="AG915" s="103"/>
      <c r="AH915" s="103"/>
      <c r="AI915" s="103"/>
      <c r="AJ915" s="107"/>
      <c r="AK915" s="107"/>
      <c r="AL915" s="107"/>
      <c r="AM915" s="104">
        <f>AG915*'1. Standard_Cost'!B524+'Incremental_Cost Year 2021'!AH917*'1. Standard_Cost'!C524+'Incremental_Cost Year 2021'!AI917*'1. Standard_Cost'!D524+'Incremental_Cost Year 2021'!AJ917+'Incremental_Cost Year 2021'!AL917+AK915</f>
        <v>0</v>
      </c>
      <c r="AN915" s="104">
        <f>AM915*'1. Standard_Cost'!C528</f>
        <v>0</v>
      </c>
      <c r="AO915" s="107"/>
      <c r="AQ915" s="104">
        <f t="shared" ref="AQ915:AQ918" si="1750">L915+M915</f>
        <v>0</v>
      </c>
      <c r="AR915" s="104">
        <f t="shared" ref="AR915:AR918" si="1751">AF915</f>
        <v>0</v>
      </c>
      <c r="AS915" s="104">
        <f t="shared" ref="AS915:AS918" si="1752">AM915+AN915</f>
        <v>0</v>
      </c>
      <c r="AT915" s="104">
        <f>SUM(AQ915,AR915,AS915)</f>
        <v>0</v>
      </c>
      <c r="AU915" s="108">
        <f t="shared" ref="AU915:AU918" si="1753">AT915</f>
        <v>0</v>
      </c>
      <c r="AV915" s="108"/>
      <c r="AW915" s="108"/>
      <c r="AX915" s="108"/>
      <c r="AY915" s="108"/>
      <c r="AZ915" s="108"/>
      <c r="BA915" s="109">
        <f t="shared" ref="BA915:BA918" si="1754">SUM(AU915:AZ915)-AT915</f>
        <v>0</v>
      </c>
    </row>
    <row r="916" spans="1:53" ht="14.1" customHeight="1" outlineLevel="2" x14ac:dyDescent="0.2">
      <c r="A916" s="68"/>
      <c r="B916" s="94"/>
      <c r="C916" s="251"/>
      <c r="D916" s="110"/>
      <c r="E916" s="110"/>
      <c r="F916" s="110"/>
      <c r="G916" s="111"/>
      <c r="H916" s="99" t="s">
        <v>50</v>
      </c>
      <c r="I916" s="100"/>
      <c r="J916" s="101"/>
      <c r="K916" s="101"/>
      <c r="L916" s="102" t="str">
        <f>IF(I916&lt;&gt;0,((VLOOKUP(I916,'1. Standard_Cost'!$B$4:$D$8,2)+VLOOKUP(I916,'1. Standard_Cost'!$B$4:$D$8,3))*J916*K916),"0")</f>
        <v>0</v>
      </c>
      <c r="M916" s="102">
        <f>L916*'1. Standard_Cost'!F504</f>
        <v>0</v>
      </c>
      <c r="N916" s="103"/>
      <c r="O916" s="103"/>
      <c r="P916" s="103"/>
      <c r="Q916" s="103"/>
      <c r="R916" s="104">
        <f>+N916*P916*'1. Standard_Cost'!$B$12</f>
        <v>0</v>
      </c>
      <c r="S916" s="104">
        <f>+N916*O916*P916*'1. Standard_Cost'!$C$12</f>
        <v>0</v>
      </c>
      <c r="T916" s="104">
        <f>+N916*P916*Q916*'1. Standard_Cost'!$D$12</f>
        <v>0</v>
      </c>
      <c r="U916" s="104">
        <f>+N916*O916*'1. Standard_Cost'!$E$12</f>
        <v>0</v>
      </c>
      <c r="V916" s="103"/>
      <c r="W916" s="103"/>
      <c r="X916" s="103"/>
      <c r="Y916" s="104">
        <f>+V916*((X916*'1. Standard_Cost'!$B$16)+(W916*X916*'1. Standard_Cost'!$C$16))</f>
        <v>0</v>
      </c>
      <c r="Z916" s="103"/>
      <c r="AA916" s="103"/>
      <c r="AB916" s="104">
        <f>+Z916*'1. Standard_Cost'!$B$20+AA916*'1. Standard_Cost'!$C$20</f>
        <v>0</v>
      </c>
      <c r="AC916" s="105"/>
      <c r="AD916" s="106"/>
      <c r="AE916" s="104">
        <f>SUM(AD916,AC916,AB916,Y916,U916,T916,S916,R916)*'1. Standard_Cost'!B528</f>
        <v>0</v>
      </c>
      <c r="AF916" s="104">
        <f t="shared" ref="AF916:AF918" si="1755">SUM(AD916,AE916)</f>
        <v>0</v>
      </c>
      <c r="AG916" s="103"/>
      <c r="AH916" s="103">
        <v>0</v>
      </c>
      <c r="AI916" s="103">
        <v>0</v>
      </c>
      <c r="AJ916" s="107"/>
      <c r="AK916" s="107"/>
      <c r="AL916" s="107"/>
      <c r="AM916" s="104">
        <f>AG916*'1. Standard_Cost'!B524+'Incremental_Cost Year 2021'!AH918*'1. Standard_Cost'!C524+'Incremental_Cost Year 2021'!AI918*'1. Standard_Cost'!D524+'Incremental_Cost Year 2021'!AJ918+'Incremental_Cost Year 2021'!AL918+AK916</f>
        <v>0</v>
      </c>
      <c r="AN916" s="104">
        <f>AM916*'1. Standard_Cost'!C528</f>
        <v>0</v>
      </c>
      <c r="AO916" s="107"/>
      <c r="AQ916" s="104">
        <f t="shared" si="1750"/>
        <v>0</v>
      </c>
      <c r="AR916" s="104">
        <f t="shared" si="1751"/>
        <v>0</v>
      </c>
      <c r="AS916" s="104">
        <f t="shared" si="1752"/>
        <v>0</v>
      </c>
      <c r="AT916" s="104">
        <f t="shared" ref="AT916:AT918" si="1756">SUM(AQ916,AR916,AS916)</f>
        <v>0</v>
      </c>
      <c r="AU916" s="108">
        <f t="shared" si="1753"/>
        <v>0</v>
      </c>
      <c r="AV916" s="108">
        <v>0</v>
      </c>
      <c r="AW916" s="108"/>
      <c r="AX916" s="108"/>
      <c r="AY916" s="108"/>
      <c r="AZ916" s="108"/>
      <c r="BA916" s="109">
        <f t="shared" si="1754"/>
        <v>0</v>
      </c>
    </row>
    <row r="917" spans="1:53" ht="14.1" customHeight="1" outlineLevel="2" x14ac:dyDescent="0.2">
      <c r="A917" s="68"/>
      <c r="B917" s="94"/>
      <c r="C917" s="251"/>
      <c r="D917" s="110"/>
      <c r="E917" s="110"/>
      <c r="F917" s="110"/>
      <c r="G917" s="111"/>
      <c r="H917" s="99" t="s">
        <v>51</v>
      </c>
      <c r="I917" s="100"/>
      <c r="J917" s="101"/>
      <c r="K917" s="101"/>
      <c r="L917" s="102" t="str">
        <f>IF(I917&lt;&gt;0,((VLOOKUP(I917,'1. Standard_Cost'!$B$4:$D$8,2)+VLOOKUP(I917,'1. Standard_Cost'!$B$4:$D$8,3))*J917*K917),"0")</f>
        <v>0</v>
      </c>
      <c r="M917" s="102">
        <f>L917*'1. Standard_Cost'!F504</f>
        <v>0</v>
      </c>
      <c r="N917" s="103"/>
      <c r="O917" s="103"/>
      <c r="P917" s="103"/>
      <c r="Q917" s="103"/>
      <c r="R917" s="104">
        <f>+N917*P917*'1. Standard_Cost'!$B$12</f>
        <v>0</v>
      </c>
      <c r="S917" s="104">
        <f>+N917*O917*P917*'1. Standard_Cost'!$C$12</f>
        <v>0</v>
      </c>
      <c r="T917" s="104">
        <f>+N917*P917*Q917*'1. Standard_Cost'!$D$12</f>
        <v>0</v>
      </c>
      <c r="U917" s="104">
        <f>+N917*O917*'1. Standard_Cost'!$E$12</f>
        <v>0</v>
      </c>
      <c r="V917" s="103"/>
      <c r="W917" s="103"/>
      <c r="X917" s="103"/>
      <c r="Y917" s="104">
        <f>+V917*((X917*'1. Standard_Cost'!$B$16)+(W917*X917*'1. Standard_Cost'!$C$16))</f>
        <v>0</v>
      </c>
      <c r="Z917" s="103"/>
      <c r="AA917" s="103"/>
      <c r="AB917" s="104">
        <f>+Z917*'1. Standard_Cost'!$B$20+AA917*'1. Standard_Cost'!$C$20</f>
        <v>0</v>
      </c>
      <c r="AC917" s="105"/>
      <c r="AD917" s="106"/>
      <c r="AE917" s="104">
        <f>SUM(AD917,AC917,AB917,Y917,U917,T917,S917,R917)*'1. Standard_Cost'!B528</f>
        <v>0</v>
      </c>
      <c r="AF917" s="104">
        <f t="shared" si="1755"/>
        <v>0</v>
      </c>
      <c r="AG917" s="103"/>
      <c r="AH917" s="103"/>
      <c r="AI917" s="103"/>
      <c r="AJ917" s="107"/>
      <c r="AK917" s="107"/>
      <c r="AL917" s="107"/>
      <c r="AM917" s="104">
        <f>AG917*'1. Standard_Cost'!B524+'Incremental_Cost Year 2021'!AH919*'1. Standard_Cost'!C524+'Incremental_Cost Year 2021'!AI919*'1. Standard_Cost'!D524+'Incremental_Cost Year 2021'!AJ919+'Incremental_Cost Year 2021'!AL919+AK917</f>
        <v>0</v>
      </c>
      <c r="AN917" s="104">
        <f>AM917*'1. Standard_Cost'!C528</f>
        <v>0</v>
      </c>
      <c r="AO917" s="107"/>
      <c r="AQ917" s="104">
        <f t="shared" si="1750"/>
        <v>0</v>
      </c>
      <c r="AR917" s="104">
        <f t="shared" si="1751"/>
        <v>0</v>
      </c>
      <c r="AS917" s="104">
        <f t="shared" si="1752"/>
        <v>0</v>
      </c>
      <c r="AT917" s="104">
        <f t="shared" si="1756"/>
        <v>0</v>
      </c>
      <c r="AU917" s="108">
        <f t="shared" si="1753"/>
        <v>0</v>
      </c>
      <c r="AV917" s="108"/>
      <c r="AW917" s="108"/>
      <c r="AX917" s="108"/>
      <c r="AY917" s="108"/>
      <c r="AZ917" s="108"/>
      <c r="BA917" s="109">
        <f t="shared" si="1754"/>
        <v>0</v>
      </c>
    </row>
    <row r="918" spans="1:53" ht="14.1" customHeight="1" outlineLevel="2" x14ac:dyDescent="0.2">
      <c r="A918" s="68"/>
      <c r="B918" s="94"/>
      <c r="C918" s="251"/>
      <c r="D918" s="110"/>
      <c r="E918" s="110"/>
      <c r="F918" s="110"/>
      <c r="G918" s="111"/>
      <c r="H918" s="112" t="s">
        <v>179</v>
      </c>
      <c r="I918" s="100"/>
      <c r="J918" s="101"/>
      <c r="K918" s="101"/>
      <c r="L918" s="102" t="str">
        <f>IF(I918&lt;&gt;0,((VLOOKUP(I918,'1. Standard_Cost'!$B$4:$D$8,2)+VLOOKUP(I918,'1. Standard_Cost'!$B$4:$D$8,3))*J918*K918),"0")</f>
        <v>0</v>
      </c>
      <c r="M918" s="102">
        <f>L918*'1. Standard_Cost'!F504</f>
        <v>0</v>
      </c>
      <c r="N918" s="103"/>
      <c r="O918" s="103"/>
      <c r="P918" s="103"/>
      <c r="Q918" s="103"/>
      <c r="R918" s="104">
        <f>+N918*P918*'1. Standard_Cost'!$B$12</f>
        <v>0</v>
      </c>
      <c r="S918" s="104">
        <f>+N918*O918*P918*'1. Standard_Cost'!$C$12</f>
        <v>0</v>
      </c>
      <c r="T918" s="104">
        <f>+N918*P918*Q918*'1. Standard_Cost'!$D$12</f>
        <v>0</v>
      </c>
      <c r="U918" s="104">
        <f>+N918*O918*'1. Standard_Cost'!$E$12</f>
        <v>0</v>
      </c>
      <c r="V918" s="103"/>
      <c r="W918" s="103"/>
      <c r="X918" s="103"/>
      <c r="Y918" s="104">
        <f>+V918*((X918*'1. Standard_Cost'!$B$16)+(W918*X918*'1. Standard_Cost'!$C$16))</f>
        <v>0</v>
      </c>
      <c r="Z918" s="103"/>
      <c r="AA918" s="103"/>
      <c r="AB918" s="104">
        <f>+Z918*'1. Standard_Cost'!$B$20+AA918*'1. Standard_Cost'!$C$20</f>
        <v>0</v>
      </c>
      <c r="AC918" s="105"/>
      <c r="AD918" s="106"/>
      <c r="AE918" s="104">
        <f>SUM(AD918,AC918,AB918,Y918,U918,T918,S918,R918)*'1. Standard_Cost'!B528</f>
        <v>0</v>
      </c>
      <c r="AF918" s="104">
        <f t="shared" si="1755"/>
        <v>0</v>
      </c>
      <c r="AG918" s="103"/>
      <c r="AH918" s="103"/>
      <c r="AI918" s="103"/>
      <c r="AJ918" s="107"/>
      <c r="AK918" s="107"/>
      <c r="AL918" s="107"/>
      <c r="AM918" s="104">
        <f>AG918*'1. Standard_Cost'!B524+'Incremental_Cost Year 2021'!AH920*'1. Standard_Cost'!C524+'Incremental_Cost Year 2021'!AI920*'1. Standard_Cost'!D524+'Incremental_Cost Year 2021'!AJ920+'Incremental_Cost Year 2021'!AL920+AK918</f>
        <v>0</v>
      </c>
      <c r="AN918" s="104">
        <f>AM918*'1. Standard_Cost'!C528</f>
        <v>0</v>
      </c>
      <c r="AO918" s="107"/>
      <c r="AQ918" s="104">
        <f t="shared" si="1750"/>
        <v>0</v>
      </c>
      <c r="AR918" s="104">
        <f t="shared" si="1751"/>
        <v>0</v>
      </c>
      <c r="AS918" s="104">
        <f t="shared" si="1752"/>
        <v>0</v>
      </c>
      <c r="AT918" s="104">
        <f t="shared" si="1756"/>
        <v>0</v>
      </c>
      <c r="AU918" s="108">
        <f t="shared" si="1753"/>
        <v>0</v>
      </c>
      <c r="AV918" s="108"/>
      <c r="AW918" s="108"/>
      <c r="AX918" s="108"/>
      <c r="AY918" s="108"/>
      <c r="AZ918" s="108"/>
      <c r="BA918" s="109">
        <f t="shared" si="1754"/>
        <v>0</v>
      </c>
    </row>
    <row r="919" spans="1:53" ht="24.6" customHeight="1" outlineLevel="1" x14ac:dyDescent="0.2">
      <c r="A919" s="68"/>
      <c r="B919" s="141"/>
      <c r="C919" s="251"/>
      <c r="D919" s="113" t="s">
        <v>48</v>
      </c>
      <c r="E919" s="113" t="s">
        <v>503</v>
      </c>
      <c r="F919" s="114" t="s">
        <v>154</v>
      </c>
      <c r="G919" s="115" t="s">
        <v>155</v>
      </c>
      <c r="H919" s="122" t="s">
        <v>504</v>
      </c>
      <c r="I919" s="117"/>
      <c r="J919" s="117"/>
      <c r="K919" s="117"/>
      <c r="L919" s="118">
        <f>SUM(L915:L918)</f>
        <v>0</v>
      </c>
      <c r="M919" s="118">
        <f>SUM(M915:M918)</f>
        <v>0</v>
      </c>
      <c r="N919" s="117"/>
      <c r="O919" s="117"/>
      <c r="P919" s="117"/>
      <c r="Q919" s="117"/>
      <c r="R919" s="119">
        <f>SUM(R915:R918)</f>
        <v>0</v>
      </c>
      <c r="S919" s="119">
        <f>SUM(S915:S918)</f>
        <v>0</v>
      </c>
      <c r="T919" s="119">
        <f>SUM(T915:T918)</f>
        <v>0</v>
      </c>
      <c r="U919" s="119">
        <f>SUM(U915:U918)</f>
        <v>0</v>
      </c>
      <c r="V919" s="117"/>
      <c r="W919" s="117"/>
      <c r="X919" s="117"/>
      <c r="Y919" s="118">
        <f>SUM(Y915:Y918)</f>
        <v>0</v>
      </c>
      <c r="Z919" s="117"/>
      <c r="AA919" s="117"/>
      <c r="AB919" s="118">
        <f t="shared" ref="AB919:AF919" si="1757">SUM(AB915:AB918)</f>
        <v>0</v>
      </c>
      <c r="AC919" s="118">
        <f t="shared" si="1757"/>
        <v>0</v>
      </c>
      <c r="AD919" s="118">
        <f t="shared" si="1757"/>
        <v>0</v>
      </c>
      <c r="AE919" s="118">
        <f t="shared" si="1757"/>
        <v>0</v>
      </c>
      <c r="AF919" s="118">
        <f t="shared" si="1757"/>
        <v>0</v>
      </c>
      <c r="AG919" s="117"/>
      <c r="AH919" s="117"/>
      <c r="AI919" s="117"/>
      <c r="AJ919" s="119">
        <f>SUM(AJ915:AJ918)</f>
        <v>0</v>
      </c>
      <c r="AK919" s="119">
        <f t="shared" ref="AK919:AN919" si="1758">SUM(AK915:AK918)</f>
        <v>0</v>
      </c>
      <c r="AL919" s="119">
        <f t="shared" si="1758"/>
        <v>0</v>
      </c>
      <c r="AM919" s="119">
        <f t="shared" si="1758"/>
        <v>0</v>
      </c>
      <c r="AN919" s="119">
        <f t="shared" si="1758"/>
        <v>0</v>
      </c>
      <c r="AO919" s="116"/>
      <c r="AP919" s="120"/>
      <c r="AQ919" s="121">
        <f t="shared" ref="AQ919:BA919" si="1759">SUM(AQ915:AQ918)</f>
        <v>0</v>
      </c>
      <c r="AR919" s="121">
        <f t="shared" si="1759"/>
        <v>0</v>
      </c>
      <c r="AS919" s="121">
        <f t="shared" si="1759"/>
        <v>0</v>
      </c>
      <c r="AT919" s="121">
        <f t="shared" si="1759"/>
        <v>0</v>
      </c>
      <c r="AU919" s="121">
        <f t="shared" si="1759"/>
        <v>0</v>
      </c>
      <c r="AV919" s="121">
        <f t="shared" si="1759"/>
        <v>0</v>
      </c>
      <c r="AW919" s="121">
        <f t="shared" si="1759"/>
        <v>0</v>
      </c>
      <c r="AX919" s="121">
        <f t="shared" si="1759"/>
        <v>0</v>
      </c>
      <c r="AY919" s="121">
        <f t="shared" si="1759"/>
        <v>0</v>
      </c>
      <c r="AZ919" s="121">
        <f t="shared" si="1759"/>
        <v>0</v>
      </c>
      <c r="BA919" s="121">
        <f t="shared" si="1759"/>
        <v>0</v>
      </c>
    </row>
    <row r="920" spans="1:53" ht="14.1" customHeight="1" outlineLevel="2" x14ac:dyDescent="0.2">
      <c r="A920" s="68"/>
      <c r="B920" s="94"/>
      <c r="C920" s="95"/>
      <c r="D920" s="96"/>
      <c r="E920" s="96"/>
      <c r="F920" s="97"/>
      <c r="G920" s="98"/>
      <c r="H920" s="99" t="s">
        <v>49</v>
      </c>
      <c r="I920" s="100"/>
      <c r="J920" s="101"/>
      <c r="K920" s="101"/>
      <c r="L920" s="102" t="str">
        <f>IF(I920&lt;&gt;0,((VLOOKUP(I920,'1. Standard_Cost'!$B$4:$D$8,2)+VLOOKUP(I920,'1. Standard_Cost'!$B$4:$D$8,3))*J920*K920),"0")</f>
        <v>0</v>
      </c>
      <c r="M920" s="102">
        <f>L920*'1. Standard_Cost'!F509</f>
        <v>0</v>
      </c>
      <c r="N920" s="103"/>
      <c r="O920" s="103"/>
      <c r="P920" s="103"/>
      <c r="Q920" s="103"/>
      <c r="R920" s="104">
        <f>+N920*P920*'1. Standard_Cost'!$B$12</f>
        <v>0</v>
      </c>
      <c r="S920" s="104">
        <f>+N920*O920*P920*'1. Standard_Cost'!$C$12</f>
        <v>0</v>
      </c>
      <c r="T920" s="104">
        <f>+N920*P920*Q920*'1. Standard_Cost'!$D$12</f>
        <v>0</v>
      </c>
      <c r="U920" s="104">
        <f>+N920*O920*'1. Standard_Cost'!$E$12</f>
        <v>0</v>
      </c>
      <c r="V920" s="103"/>
      <c r="W920" s="103"/>
      <c r="X920" s="103"/>
      <c r="Y920" s="104">
        <f>+V920*((X920*'1. Standard_Cost'!$B$16)+(W920*X920*'1. Standard_Cost'!$C$16))</f>
        <v>0</v>
      </c>
      <c r="Z920" s="103"/>
      <c r="AA920" s="103"/>
      <c r="AB920" s="104">
        <f>+Z920*'1. Standard_Cost'!$B$20+AA920*'1. Standard_Cost'!$C$20</f>
        <v>0</v>
      </c>
      <c r="AC920" s="105"/>
      <c r="AD920" s="106"/>
      <c r="AE920" s="104">
        <f>SUM(AD920,AC920,AB920,Y920,U920,T920,S920,R920)*'1. Standard_Cost'!B533</f>
        <v>0</v>
      </c>
      <c r="AF920" s="104">
        <f>SUM(AD920,AE920)</f>
        <v>0</v>
      </c>
      <c r="AG920" s="103"/>
      <c r="AH920" s="103"/>
      <c r="AI920" s="103"/>
      <c r="AJ920" s="107"/>
      <c r="AK920" s="107"/>
      <c r="AL920" s="107"/>
      <c r="AM920" s="104">
        <f>AG920*'1. Standard_Cost'!B529+'Incremental_Cost Year 2021'!AH922*'1. Standard_Cost'!C529+'Incremental_Cost Year 2021'!AI922*'1. Standard_Cost'!D529+'Incremental_Cost Year 2021'!AJ922+'Incremental_Cost Year 2021'!AL922+AK920</f>
        <v>0</v>
      </c>
      <c r="AN920" s="104">
        <f>AM920*'1. Standard_Cost'!C533</f>
        <v>0</v>
      </c>
      <c r="AO920" s="107"/>
      <c r="AQ920" s="104">
        <f t="shared" ref="AQ920:AQ923" si="1760">L920+M920</f>
        <v>0</v>
      </c>
      <c r="AR920" s="104">
        <f t="shared" ref="AR920:AR923" si="1761">AF920</f>
        <v>0</v>
      </c>
      <c r="AS920" s="104">
        <f t="shared" ref="AS920:AS923" si="1762">AM920+AN920</f>
        <v>0</v>
      </c>
      <c r="AT920" s="104">
        <f>SUM(AQ920,AR920,AS920)</f>
        <v>0</v>
      </c>
      <c r="AU920" s="108">
        <f t="shared" ref="AU920:AU923" si="1763">AT920</f>
        <v>0</v>
      </c>
      <c r="AV920" s="108"/>
      <c r="AW920" s="108"/>
      <c r="AX920" s="108"/>
      <c r="AY920" s="108"/>
      <c r="AZ920" s="108"/>
      <c r="BA920" s="109">
        <f t="shared" ref="BA920:BA923" si="1764">SUM(AU920:AZ920)-AT920</f>
        <v>0</v>
      </c>
    </row>
    <row r="921" spans="1:53" ht="14.1" customHeight="1" outlineLevel="2" x14ac:dyDescent="0.2">
      <c r="A921" s="68"/>
      <c r="B921" s="94"/>
      <c r="C921" s="95"/>
      <c r="D921" s="110"/>
      <c r="E921" s="110"/>
      <c r="F921" s="110"/>
      <c r="G921" s="111"/>
      <c r="H921" s="99" t="s">
        <v>50</v>
      </c>
      <c r="I921" s="100"/>
      <c r="J921" s="101"/>
      <c r="K921" s="101"/>
      <c r="L921" s="102" t="str">
        <f>IF(I921&lt;&gt;0,((VLOOKUP(I921,'1. Standard_Cost'!$B$4:$D$8,2)+VLOOKUP(I921,'1. Standard_Cost'!$B$4:$D$8,3))*J921*K921),"0")</f>
        <v>0</v>
      </c>
      <c r="M921" s="102">
        <f>L921*'1. Standard_Cost'!F509</f>
        <v>0</v>
      </c>
      <c r="N921" s="103"/>
      <c r="O921" s="103"/>
      <c r="P921" s="103"/>
      <c r="Q921" s="103"/>
      <c r="R921" s="104">
        <f>+N921*P921*'1. Standard_Cost'!$B$12</f>
        <v>0</v>
      </c>
      <c r="S921" s="104">
        <f>+N921*O921*P921*'1. Standard_Cost'!$C$12</f>
        <v>0</v>
      </c>
      <c r="T921" s="104">
        <f>+N921*P921*Q921*'1. Standard_Cost'!$D$12</f>
        <v>0</v>
      </c>
      <c r="U921" s="104">
        <f>+N921*O921*'1. Standard_Cost'!$E$12</f>
        <v>0</v>
      </c>
      <c r="V921" s="103"/>
      <c r="W921" s="103"/>
      <c r="X921" s="103"/>
      <c r="Y921" s="104">
        <f>+V921*((X921*'1. Standard_Cost'!$B$16)+(W921*X921*'1. Standard_Cost'!$C$16))</f>
        <v>0</v>
      </c>
      <c r="Z921" s="103"/>
      <c r="AA921" s="103"/>
      <c r="AB921" s="104">
        <f>+Z921*'1. Standard_Cost'!$B$20+AA921*'1. Standard_Cost'!$C$20</f>
        <v>0</v>
      </c>
      <c r="AC921" s="105"/>
      <c r="AD921" s="106"/>
      <c r="AE921" s="104">
        <f>SUM(AD921,AC921,AB921,Y921,U921,T921,S921,R921)*'1. Standard_Cost'!B533</f>
        <v>0</v>
      </c>
      <c r="AF921" s="104">
        <f t="shared" ref="AF921:AF923" si="1765">SUM(AD921,AE921)</f>
        <v>0</v>
      </c>
      <c r="AG921" s="103"/>
      <c r="AH921" s="103">
        <v>0</v>
      </c>
      <c r="AI921" s="103">
        <v>0</v>
      </c>
      <c r="AJ921" s="107"/>
      <c r="AK921" s="107"/>
      <c r="AL921" s="107"/>
      <c r="AM921" s="104">
        <f>AG921*'1. Standard_Cost'!B529+'Incremental_Cost Year 2021'!AH923*'1. Standard_Cost'!C529+'Incremental_Cost Year 2021'!AI923*'1. Standard_Cost'!D529+'Incremental_Cost Year 2021'!AJ923+'Incremental_Cost Year 2021'!AL923+AK921</f>
        <v>0</v>
      </c>
      <c r="AN921" s="104">
        <f>AM921*'1. Standard_Cost'!C533</f>
        <v>0</v>
      </c>
      <c r="AO921" s="107"/>
      <c r="AQ921" s="104">
        <f t="shared" si="1760"/>
        <v>0</v>
      </c>
      <c r="AR921" s="104">
        <f t="shared" si="1761"/>
        <v>0</v>
      </c>
      <c r="AS921" s="104">
        <f t="shared" si="1762"/>
        <v>0</v>
      </c>
      <c r="AT921" s="104">
        <f t="shared" ref="AT921:AT923" si="1766">SUM(AQ921,AR921,AS921)</f>
        <v>0</v>
      </c>
      <c r="AU921" s="108">
        <f t="shared" si="1763"/>
        <v>0</v>
      </c>
      <c r="AV921" s="108">
        <v>0</v>
      </c>
      <c r="AW921" s="108"/>
      <c r="AX921" s="108"/>
      <c r="AY921" s="108"/>
      <c r="AZ921" s="108"/>
      <c r="BA921" s="109">
        <f t="shared" si="1764"/>
        <v>0</v>
      </c>
    </row>
    <row r="922" spans="1:53" ht="14.1" customHeight="1" outlineLevel="2" x14ac:dyDescent="0.2">
      <c r="A922" s="68"/>
      <c r="B922" s="94"/>
      <c r="C922" s="95"/>
      <c r="D922" s="110"/>
      <c r="E922" s="110"/>
      <c r="F922" s="110"/>
      <c r="G922" s="111"/>
      <c r="H922" s="99" t="s">
        <v>51</v>
      </c>
      <c r="I922" s="100"/>
      <c r="J922" s="101"/>
      <c r="K922" s="101"/>
      <c r="L922" s="102" t="str">
        <f>IF(I922&lt;&gt;0,((VLOOKUP(I922,'1. Standard_Cost'!$B$4:$D$8,2)+VLOOKUP(I922,'1. Standard_Cost'!$B$4:$D$8,3))*J922*K922),"0")</f>
        <v>0</v>
      </c>
      <c r="M922" s="102">
        <f>L922*'1. Standard_Cost'!F509</f>
        <v>0</v>
      </c>
      <c r="N922" s="103"/>
      <c r="O922" s="103"/>
      <c r="P922" s="103"/>
      <c r="Q922" s="103"/>
      <c r="R922" s="104">
        <f>+N922*P922*'1. Standard_Cost'!$B$12</f>
        <v>0</v>
      </c>
      <c r="S922" s="104">
        <f>+N922*O922*P922*'1. Standard_Cost'!$C$12</f>
        <v>0</v>
      </c>
      <c r="T922" s="104">
        <f>+N922*P922*Q922*'1. Standard_Cost'!$D$12</f>
        <v>0</v>
      </c>
      <c r="U922" s="104">
        <f>+N922*O922*'1. Standard_Cost'!$E$12</f>
        <v>0</v>
      </c>
      <c r="V922" s="103"/>
      <c r="W922" s="103"/>
      <c r="X922" s="103"/>
      <c r="Y922" s="104">
        <f>+V922*((X922*'1. Standard_Cost'!$B$16)+(W922*X922*'1. Standard_Cost'!$C$16))</f>
        <v>0</v>
      </c>
      <c r="Z922" s="103"/>
      <c r="AA922" s="103"/>
      <c r="AB922" s="104">
        <f>+Z922*'1. Standard_Cost'!$B$20+AA922*'1. Standard_Cost'!$C$20</f>
        <v>0</v>
      </c>
      <c r="AC922" s="105"/>
      <c r="AD922" s="106"/>
      <c r="AE922" s="104">
        <f>SUM(AD922,AC922,AB922,Y922,U922,T922,S922,R922)*'1. Standard_Cost'!B533</f>
        <v>0</v>
      </c>
      <c r="AF922" s="104">
        <f t="shared" si="1765"/>
        <v>0</v>
      </c>
      <c r="AG922" s="103"/>
      <c r="AH922" s="103"/>
      <c r="AI922" s="103"/>
      <c r="AJ922" s="107"/>
      <c r="AK922" s="107"/>
      <c r="AL922" s="107"/>
      <c r="AM922" s="104">
        <f>AG922*'1. Standard_Cost'!B529+'Incremental_Cost Year 2021'!AH924*'1. Standard_Cost'!C529+'Incremental_Cost Year 2021'!AI924*'1. Standard_Cost'!D529+'Incremental_Cost Year 2021'!AJ924+'Incremental_Cost Year 2021'!AL924+AK922</f>
        <v>0</v>
      </c>
      <c r="AN922" s="104">
        <f>AM922*'1. Standard_Cost'!C533</f>
        <v>0</v>
      </c>
      <c r="AO922" s="107"/>
      <c r="AQ922" s="104">
        <f t="shared" si="1760"/>
        <v>0</v>
      </c>
      <c r="AR922" s="104">
        <f t="shared" si="1761"/>
        <v>0</v>
      </c>
      <c r="AS922" s="104">
        <f t="shared" si="1762"/>
        <v>0</v>
      </c>
      <c r="AT922" s="104">
        <f t="shared" si="1766"/>
        <v>0</v>
      </c>
      <c r="AU922" s="108">
        <f t="shared" si="1763"/>
        <v>0</v>
      </c>
      <c r="AV922" s="108"/>
      <c r="AW922" s="108"/>
      <c r="AX922" s="108"/>
      <c r="AY922" s="108"/>
      <c r="AZ922" s="108"/>
      <c r="BA922" s="109">
        <f t="shared" si="1764"/>
        <v>0</v>
      </c>
    </row>
    <row r="923" spans="1:53" ht="14.1" customHeight="1" outlineLevel="2" x14ac:dyDescent="0.2">
      <c r="A923" s="68"/>
      <c r="B923" s="94"/>
      <c r="C923" s="95"/>
      <c r="D923" s="110"/>
      <c r="E923" s="110"/>
      <c r="F923" s="110"/>
      <c r="G923" s="111"/>
      <c r="H923" s="112" t="s">
        <v>179</v>
      </c>
      <c r="I923" s="100"/>
      <c r="J923" s="101"/>
      <c r="K923" s="101"/>
      <c r="L923" s="102" t="str">
        <f>IF(I923&lt;&gt;0,((VLOOKUP(I923,'1. Standard_Cost'!$B$4:$D$8,2)+VLOOKUP(I923,'1. Standard_Cost'!$B$4:$D$8,3))*J923*K923),"0")</f>
        <v>0</v>
      </c>
      <c r="M923" s="102">
        <f>L923*'1. Standard_Cost'!F509</f>
        <v>0</v>
      </c>
      <c r="N923" s="103"/>
      <c r="O923" s="103"/>
      <c r="P923" s="103"/>
      <c r="Q923" s="103"/>
      <c r="R923" s="104">
        <f>+N923*P923*'1. Standard_Cost'!$B$12</f>
        <v>0</v>
      </c>
      <c r="S923" s="104">
        <f>+N923*O923*P923*'1. Standard_Cost'!$C$12</f>
        <v>0</v>
      </c>
      <c r="T923" s="104">
        <f>+N923*P923*Q923*'1. Standard_Cost'!$D$12</f>
        <v>0</v>
      </c>
      <c r="U923" s="104">
        <f>+N923*O923*'1. Standard_Cost'!$E$12</f>
        <v>0</v>
      </c>
      <c r="V923" s="103"/>
      <c r="W923" s="103"/>
      <c r="X923" s="103"/>
      <c r="Y923" s="104">
        <f>+V923*((X923*'1. Standard_Cost'!$B$16)+(W923*X923*'1. Standard_Cost'!$C$16))</f>
        <v>0</v>
      </c>
      <c r="Z923" s="103"/>
      <c r="AA923" s="103"/>
      <c r="AB923" s="104">
        <f>+Z923*'1. Standard_Cost'!$B$20+AA923*'1. Standard_Cost'!$C$20</f>
        <v>0</v>
      </c>
      <c r="AC923" s="105"/>
      <c r="AD923" s="106"/>
      <c r="AE923" s="104">
        <f>SUM(AD923,AC923,AB923,Y923,U923,T923,S923,R923)*'1. Standard_Cost'!B533</f>
        <v>0</v>
      </c>
      <c r="AF923" s="104">
        <f t="shared" si="1765"/>
        <v>0</v>
      </c>
      <c r="AG923" s="103"/>
      <c r="AH923" s="103"/>
      <c r="AI923" s="103"/>
      <c r="AJ923" s="107"/>
      <c r="AK923" s="107"/>
      <c r="AL923" s="107"/>
      <c r="AM923" s="104">
        <f>AG923*'1. Standard_Cost'!B529+'Incremental_Cost Year 2021'!AH925*'1. Standard_Cost'!C529+'Incremental_Cost Year 2021'!AI925*'1. Standard_Cost'!D529+'Incremental_Cost Year 2021'!AJ925+'Incremental_Cost Year 2021'!AL925+AK923</f>
        <v>0</v>
      </c>
      <c r="AN923" s="104">
        <f>AM923*'1. Standard_Cost'!C533</f>
        <v>0</v>
      </c>
      <c r="AO923" s="107"/>
      <c r="AQ923" s="104">
        <f t="shared" si="1760"/>
        <v>0</v>
      </c>
      <c r="AR923" s="104">
        <f t="shared" si="1761"/>
        <v>0</v>
      </c>
      <c r="AS923" s="104">
        <f t="shared" si="1762"/>
        <v>0</v>
      </c>
      <c r="AT923" s="104">
        <f t="shared" si="1766"/>
        <v>0</v>
      </c>
      <c r="AU923" s="108">
        <f t="shared" si="1763"/>
        <v>0</v>
      </c>
      <c r="AV923" s="108"/>
      <c r="AW923" s="108"/>
      <c r="AX923" s="108"/>
      <c r="AY923" s="108"/>
      <c r="AZ923" s="108"/>
      <c r="BA923" s="109">
        <f t="shared" si="1764"/>
        <v>0</v>
      </c>
    </row>
    <row r="924" spans="1:53" ht="24.6" customHeight="1" outlineLevel="1" x14ac:dyDescent="0.2">
      <c r="A924" s="68"/>
      <c r="B924" s="141"/>
      <c r="C924" s="95"/>
      <c r="D924" s="113" t="s">
        <v>48</v>
      </c>
      <c r="E924" s="113" t="s">
        <v>505</v>
      </c>
      <c r="F924" s="114" t="s">
        <v>154</v>
      </c>
      <c r="G924" s="115" t="s">
        <v>155</v>
      </c>
      <c r="H924" s="122" t="s">
        <v>506</v>
      </c>
      <c r="I924" s="117"/>
      <c r="J924" s="117"/>
      <c r="K924" s="117"/>
      <c r="L924" s="118">
        <f>SUM(L920:L923)</f>
        <v>0</v>
      </c>
      <c r="M924" s="118">
        <f>SUM(M920:M923)</f>
        <v>0</v>
      </c>
      <c r="N924" s="117"/>
      <c r="O924" s="117"/>
      <c r="P924" s="117"/>
      <c r="Q924" s="117"/>
      <c r="R924" s="119">
        <f>SUM(R920:R923)</f>
        <v>0</v>
      </c>
      <c r="S924" s="119">
        <f>SUM(S920:S923)</f>
        <v>0</v>
      </c>
      <c r="T924" s="119">
        <f>SUM(T920:T923)</f>
        <v>0</v>
      </c>
      <c r="U924" s="119">
        <f>SUM(U920:U923)</f>
        <v>0</v>
      </c>
      <c r="V924" s="117"/>
      <c r="W924" s="117"/>
      <c r="X924" s="117"/>
      <c r="Y924" s="118">
        <f>SUM(Y920:Y923)</f>
        <v>0</v>
      </c>
      <c r="Z924" s="117"/>
      <c r="AA924" s="117"/>
      <c r="AB924" s="118">
        <f t="shared" ref="AB924:AF924" si="1767">SUM(AB920:AB923)</f>
        <v>0</v>
      </c>
      <c r="AC924" s="118">
        <f t="shared" si="1767"/>
        <v>0</v>
      </c>
      <c r="AD924" s="118">
        <f t="shared" si="1767"/>
        <v>0</v>
      </c>
      <c r="AE924" s="118">
        <f t="shared" si="1767"/>
        <v>0</v>
      </c>
      <c r="AF924" s="118">
        <f t="shared" si="1767"/>
        <v>0</v>
      </c>
      <c r="AG924" s="117"/>
      <c r="AH924" s="117"/>
      <c r="AI924" s="117"/>
      <c r="AJ924" s="119">
        <f>SUM(AJ920:AJ923)</f>
        <v>0</v>
      </c>
      <c r="AK924" s="119">
        <f t="shared" ref="AK924:AN924" si="1768">SUM(AK920:AK923)</f>
        <v>0</v>
      </c>
      <c r="AL924" s="119">
        <f t="shared" si="1768"/>
        <v>0</v>
      </c>
      <c r="AM924" s="119">
        <f t="shared" si="1768"/>
        <v>0</v>
      </c>
      <c r="AN924" s="119">
        <f t="shared" si="1768"/>
        <v>0</v>
      </c>
      <c r="AO924" s="116"/>
      <c r="AP924" s="120"/>
      <c r="AQ924" s="121">
        <f t="shared" ref="AQ924:BA924" si="1769">SUM(AQ920:AQ923)</f>
        <v>0</v>
      </c>
      <c r="AR924" s="121">
        <f t="shared" si="1769"/>
        <v>0</v>
      </c>
      <c r="AS924" s="121">
        <f t="shared" si="1769"/>
        <v>0</v>
      </c>
      <c r="AT924" s="121">
        <f t="shared" si="1769"/>
        <v>0</v>
      </c>
      <c r="AU924" s="121">
        <f t="shared" si="1769"/>
        <v>0</v>
      </c>
      <c r="AV924" s="121">
        <f t="shared" si="1769"/>
        <v>0</v>
      </c>
      <c r="AW924" s="121">
        <f t="shared" si="1769"/>
        <v>0</v>
      </c>
      <c r="AX924" s="121">
        <f t="shared" si="1769"/>
        <v>0</v>
      </c>
      <c r="AY924" s="121">
        <f t="shared" si="1769"/>
        <v>0</v>
      </c>
      <c r="AZ924" s="121">
        <f t="shared" si="1769"/>
        <v>0</v>
      </c>
      <c r="BA924" s="121">
        <f t="shared" si="1769"/>
        <v>0</v>
      </c>
    </row>
    <row r="925" spans="1:53" ht="14.1" customHeight="1" outlineLevel="2" x14ac:dyDescent="0.2">
      <c r="A925" s="68"/>
      <c r="B925" s="94"/>
      <c r="C925" s="95"/>
      <c r="D925" s="96"/>
      <c r="E925" s="96"/>
      <c r="F925" s="97"/>
      <c r="G925" s="98"/>
      <c r="H925" s="99" t="s">
        <v>49</v>
      </c>
      <c r="I925" s="100"/>
      <c r="J925" s="101"/>
      <c r="K925" s="101"/>
      <c r="L925" s="102" t="str">
        <f>IF(I925&lt;&gt;0,((VLOOKUP(I925,'1. Standard_Cost'!$B$4:$D$8,2)+VLOOKUP(I925,'1. Standard_Cost'!$B$4:$D$8,3))*J925*K925),"0")</f>
        <v>0</v>
      </c>
      <c r="M925" s="102">
        <f>L925*'1. Standard_Cost'!F514</f>
        <v>0</v>
      </c>
      <c r="N925" s="103"/>
      <c r="O925" s="103"/>
      <c r="P925" s="103"/>
      <c r="Q925" s="103"/>
      <c r="R925" s="104">
        <f>+N925*P925*'1. Standard_Cost'!$B$12</f>
        <v>0</v>
      </c>
      <c r="S925" s="104">
        <f>+N925*O925*P925*'1. Standard_Cost'!$C$12</f>
        <v>0</v>
      </c>
      <c r="T925" s="104">
        <f>+N925*P925*Q925*'1. Standard_Cost'!$D$12</f>
        <v>0</v>
      </c>
      <c r="U925" s="104">
        <f>+N925*O925*'1. Standard_Cost'!$E$12</f>
        <v>0</v>
      </c>
      <c r="V925" s="103"/>
      <c r="W925" s="103"/>
      <c r="X925" s="103"/>
      <c r="Y925" s="104">
        <f>+V925*((X925*'1. Standard_Cost'!$B$16)+(W925*X925*'1. Standard_Cost'!$C$16))</f>
        <v>0</v>
      </c>
      <c r="Z925" s="103"/>
      <c r="AA925" s="103"/>
      <c r="AB925" s="104">
        <f>+Z925*'1. Standard_Cost'!$B$20+AA925*'1. Standard_Cost'!$C$20</f>
        <v>0</v>
      </c>
      <c r="AC925" s="105"/>
      <c r="AD925" s="106"/>
      <c r="AE925" s="104">
        <f>SUM(AD925,AC925,AB925,Y925,U925,T925,S925,R925)*'1. Standard_Cost'!B538</f>
        <v>0</v>
      </c>
      <c r="AF925" s="104">
        <f>SUM(AD925,AE925)</f>
        <v>0</v>
      </c>
      <c r="AG925" s="103"/>
      <c r="AH925" s="103"/>
      <c r="AI925" s="103"/>
      <c r="AJ925" s="107"/>
      <c r="AK925" s="107"/>
      <c r="AL925" s="107"/>
      <c r="AM925" s="104">
        <f>AG925*'1. Standard_Cost'!B534+'Incremental_Cost Year 2021'!AH927*'1. Standard_Cost'!C534+'Incremental_Cost Year 2021'!AI927*'1. Standard_Cost'!D534+'Incremental_Cost Year 2021'!AJ927+'Incremental_Cost Year 2021'!AL927+AK925</f>
        <v>0</v>
      </c>
      <c r="AN925" s="104">
        <f>AM925*'1. Standard_Cost'!C538</f>
        <v>0</v>
      </c>
      <c r="AO925" s="107"/>
      <c r="AQ925" s="104">
        <f t="shared" ref="AQ925:AQ928" si="1770">L925+M925</f>
        <v>0</v>
      </c>
      <c r="AR925" s="104">
        <f t="shared" ref="AR925:AR928" si="1771">AF925</f>
        <v>0</v>
      </c>
      <c r="AS925" s="104">
        <f t="shared" ref="AS925:AS928" si="1772">AM925+AN925</f>
        <v>0</v>
      </c>
      <c r="AT925" s="104">
        <f>SUM(AQ925,AR925,AS925)</f>
        <v>0</v>
      </c>
      <c r="AU925" s="108">
        <f t="shared" ref="AU925:AU928" si="1773">AT925</f>
        <v>0</v>
      </c>
      <c r="AV925" s="108"/>
      <c r="AW925" s="108"/>
      <c r="AX925" s="108"/>
      <c r="AY925" s="108"/>
      <c r="AZ925" s="108"/>
      <c r="BA925" s="109">
        <f t="shared" ref="BA925:BA928" si="1774">SUM(AU925:AZ925)-AT925</f>
        <v>0</v>
      </c>
    </row>
    <row r="926" spans="1:53" ht="14.1" customHeight="1" outlineLevel="2" x14ac:dyDescent="0.2">
      <c r="A926" s="68"/>
      <c r="B926" s="94"/>
      <c r="C926" s="95"/>
      <c r="D926" s="110"/>
      <c r="E926" s="110"/>
      <c r="F926" s="110"/>
      <c r="G926" s="111"/>
      <c r="H926" s="99" t="s">
        <v>50</v>
      </c>
      <c r="I926" s="100"/>
      <c r="J926" s="101"/>
      <c r="K926" s="101"/>
      <c r="L926" s="102" t="str">
        <f>IF(I926&lt;&gt;0,((VLOOKUP(I926,'1. Standard_Cost'!$B$4:$D$8,2)+VLOOKUP(I926,'1. Standard_Cost'!$B$4:$D$8,3))*J926*K926),"0")</f>
        <v>0</v>
      </c>
      <c r="M926" s="102">
        <f>L926*'1. Standard_Cost'!F514</f>
        <v>0</v>
      </c>
      <c r="N926" s="103"/>
      <c r="O926" s="103"/>
      <c r="P926" s="103"/>
      <c r="Q926" s="103"/>
      <c r="R926" s="104">
        <f>+N926*P926*'1. Standard_Cost'!$B$12</f>
        <v>0</v>
      </c>
      <c r="S926" s="104">
        <f>+N926*O926*P926*'1. Standard_Cost'!$C$12</f>
        <v>0</v>
      </c>
      <c r="T926" s="104">
        <f>+N926*P926*Q926*'1. Standard_Cost'!$D$12</f>
        <v>0</v>
      </c>
      <c r="U926" s="104">
        <f>+N926*O926*'1. Standard_Cost'!$E$12</f>
        <v>0</v>
      </c>
      <c r="V926" s="103"/>
      <c r="W926" s="103"/>
      <c r="X926" s="103"/>
      <c r="Y926" s="104">
        <f>+V926*((X926*'1. Standard_Cost'!$B$16)+(W926*X926*'1. Standard_Cost'!$C$16))</f>
        <v>0</v>
      </c>
      <c r="Z926" s="103"/>
      <c r="AA926" s="103"/>
      <c r="AB926" s="104">
        <f>+Z926*'1. Standard_Cost'!$B$20+AA926*'1. Standard_Cost'!$C$20</f>
        <v>0</v>
      </c>
      <c r="AC926" s="105"/>
      <c r="AD926" s="106"/>
      <c r="AE926" s="104">
        <f>SUM(AD926,AC926,AB926,Y926,U926,T926,S926,R926)*'1. Standard_Cost'!B538</f>
        <v>0</v>
      </c>
      <c r="AF926" s="104">
        <f t="shared" ref="AF926:AF928" si="1775">SUM(AD926,AE926)</f>
        <v>0</v>
      </c>
      <c r="AG926" s="103"/>
      <c r="AH926" s="103">
        <v>0</v>
      </c>
      <c r="AI926" s="103">
        <v>0</v>
      </c>
      <c r="AJ926" s="107"/>
      <c r="AK926" s="107"/>
      <c r="AL926" s="107"/>
      <c r="AM926" s="104">
        <f>AG926*'1. Standard_Cost'!B534+'Incremental_Cost Year 2021'!AH928*'1. Standard_Cost'!C534+'Incremental_Cost Year 2021'!AI928*'1. Standard_Cost'!D534+'Incremental_Cost Year 2021'!AJ928+'Incremental_Cost Year 2021'!AL928+AK926</f>
        <v>0</v>
      </c>
      <c r="AN926" s="104">
        <f>AM926*'1. Standard_Cost'!C538</f>
        <v>0</v>
      </c>
      <c r="AO926" s="107"/>
      <c r="AQ926" s="104">
        <f t="shared" si="1770"/>
        <v>0</v>
      </c>
      <c r="AR926" s="104">
        <f t="shared" si="1771"/>
        <v>0</v>
      </c>
      <c r="AS926" s="104">
        <f t="shared" si="1772"/>
        <v>0</v>
      </c>
      <c r="AT926" s="104">
        <f t="shared" ref="AT926:AT928" si="1776">SUM(AQ926,AR926,AS926)</f>
        <v>0</v>
      </c>
      <c r="AU926" s="108">
        <f t="shared" si="1773"/>
        <v>0</v>
      </c>
      <c r="AV926" s="108">
        <v>0</v>
      </c>
      <c r="AW926" s="108"/>
      <c r="AX926" s="108"/>
      <c r="AY926" s="108"/>
      <c r="AZ926" s="108"/>
      <c r="BA926" s="109">
        <f t="shared" si="1774"/>
        <v>0</v>
      </c>
    </row>
    <row r="927" spans="1:53" ht="14.1" customHeight="1" outlineLevel="2" x14ac:dyDescent="0.2">
      <c r="A927" s="68"/>
      <c r="B927" s="94"/>
      <c r="C927" s="95"/>
      <c r="D927" s="110"/>
      <c r="E927" s="110"/>
      <c r="F927" s="110"/>
      <c r="G927" s="111"/>
      <c r="H927" s="99" t="s">
        <v>51</v>
      </c>
      <c r="I927" s="100"/>
      <c r="J927" s="101"/>
      <c r="K927" s="101"/>
      <c r="L927" s="102" t="str">
        <f>IF(I927&lt;&gt;0,((VLOOKUP(I927,'1. Standard_Cost'!$B$4:$D$8,2)+VLOOKUP(I927,'1. Standard_Cost'!$B$4:$D$8,3))*J927*K927),"0")</f>
        <v>0</v>
      </c>
      <c r="M927" s="102">
        <f>L927*'1. Standard_Cost'!F514</f>
        <v>0</v>
      </c>
      <c r="N927" s="103"/>
      <c r="O927" s="103"/>
      <c r="P927" s="103"/>
      <c r="Q927" s="103"/>
      <c r="R927" s="104">
        <f>+N927*P927*'1. Standard_Cost'!$B$12</f>
        <v>0</v>
      </c>
      <c r="S927" s="104">
        <f>+N927*O927*P927*'1. Standard_Cost'!$C$12</f>
        <v>0</v>
      </c>
      <c r="T927" s="104">
        <f>+N927*P927*Q927*'1. Standard_Cost'!$D$12</f>
        <v>0</v>
      </c>
      <c r="U927" s="104">
        <f>+N927*O927*'1. Standard_Cost'!$E$12</f>
        <v>0</v>
      </c>
      <c r="V927" s="103"/>
      <c r="W927" s="103"/>
      <c r="X927" s="103"/>
      <c r="Y927" s="104">
        <f>+V927*((X927*'1. Standard_Cost'!$B$16)+(W927*X927*'1. Standard_Cost'!$C$16))</f>
        <v>0</v>
      </c>
      <c r="Z927" s="103"/>
      <c r="AA927" s="103"/>
      <c r="AB927" s="104">
        <f>+Z927*'1. Standard_Cost'!$B$20+AA927*'1. Standard_Cost'!$C$20</f>
        <v>0</v>
      </c>
      <c r="AC927" s="105"/>
      <c r="AD927" s="106"/>
      <c r="AE927" s="104">
        <f>SUM(AD927,AC927,AB927,Y927,U927,T927,S927,R927)*'1. Standard_Cost'!B538</f>
        <v>0</v>
      </c>
      <c r="AF927" s="104">
        <f t="shared" si="1775"/>
        <v>0</v>
      </c>
      <c r="AG927" s="103"/>
      <c r="AH927" s="103"/>
      <c r="AI927" s="103"/>
      <c r="AJ927" s="107"/>
      <c r="AK927" s="107"/>
      <c r="AL927" s="107"/>
      <c r="AM927" s="104">
        <f>AG927*'1. Standard_Cost'!B534+'Incremental_Cost Year 2021'!AH929*'1. Standard_Cost'!C534+'Incremental_Cost Year 2021'!AI929*'1. Standard_Cost'!D534+'Incremental_Cost Year 2021'!AJ929+'Incremental_Cost Year 2021'!AL929+AK927</f>
        <v>0</v>
      </c>
      <c r="AN927" s="104">
        <f>AM927*'1. Standard_Cost'!C538</f>
        <v>0</v>
      </c>
      <c r="AO927" s="107"/>
      <c r="AQ927" s="104">
        <f t="shared" si="1770"/>
        <v>0</v>
      </c>
      <c r="AR927" s="104">
        <f t="shared" si="1771"/>
        <v>0</v>
      </c>
      <c r="AS927" s="104">
        <f t="shared" si="1772"/>
        <v>0</v>
      </c>
      <c r="AT927" s="104">
        <f t="shared" si="1776"/>
        <v>0</v>
      </c>
      <c r="AU927" s="108">
        <f t="shared" si="1773"/>
        <v>0</v>
      </c>
      <c r="AV927" s="108"/>
      <c r="AW927" s="108"/>
      <c r="AX927" s="108"/>
      <c r="AY927" s="108"/>
      <c r="AZ927" s="108"/>
      <c r="BA927" s="109">
        <f t="shared" si="1774"/>
        <v>0</v>
      </c>
    </row>
    <row r="928" spans="1:53" ht="14.1" customHeight="1" outlineLevel="2" x14ac:dyDescent="0.2">
      <c r="A928" s="68"/>
      <c r="B928" s="94"/>
      <c r="C928" s="95"/>
      <c r="D928" s="110"/>
      <c r="E928" s="110"/>
      <c r="F928" s="110"/>
      <c r="G928" s="111"/>
      <c r="H928" s="112" t="s">
        <v>179</v>
      </c>
      <c r="I928" s="100"/>
      <c r="J928" s="101"/>
      <c r="K928" s="101"/>
      <c r="L928" s="102" t="str">
        <f>IF(I928&lt;&gt;0,((VLOOKUP(I928,'1. Standard_Cost'!$B$4:$D$8,2)+VLOOKUP(I928,'1. Standard_Cost'!$B$4:$D$8,3))*J928*K928),"0")</f>
        <v>0</v>
      </c>
      <c r="M928" s="102">
        <f>L928*'1. Standard_Cost'!F514</f>
        <v>0</v>
      </c>
      <c r="N928" s="103"/>
      <c r="O928" s="103"/>
      <c r="P928" s="103"/>
      <c r="Q928" s="103"/>
      <c r="R928" s="104">
        <f>+N928*P928*'1. Standard_Cost'!$B$12</f>
        <v>0</v>
      </c>
      <c r="S928" s="104">
        <f>+N928*O928*P928*'1. Standard_Cost'!$C$12</f>
        <v>0</v>
      </c>
      <c r="T928" s="104">
        <f>+N928*P928*Q928*'1. Standard_Cost'!$D$12</f>
        <v>0</v>
      </c>
      <c r="U928" s="104">
        <f>+N928*O928*'1. Standard_Cost'!$E$12</f>
        <v>0</v>
      </c>
      <c r="V928" s="103"/>
      <c r="W928" s="103"/>
      <c r="X928" s="103"/>
      <c r="Y928" s="104">
        <f>+V928*((X928*'1. Standard_Cost'!$B$16)+(W928*X928*'1. Standard_Cost'!$C$16))</f>
        <v>0</v>
      </c>
      <c r="Z928" s="103"/>
      <c r="AA928" s="103"/>
      <c r="AB928" s="104">
        <f>+Z928*'1. Standard_Cost'!$B$20+AA928*'1. Standard_Cost'!$C$20</f>
        <v>0</v>
      </c>
      <c r="AC928" s="105"/>
      <c r="AD928" s="106"/>
      <c r="AE928" s="104">
        <f>SUM(AD928,AC928,AB928,Y928,U928,T928,S928,R928)*'1. Standard_Cost'!B538</f>
        <v>0</v>
      </c>
      <c r="AF928" s="104">
        <f t="shared" si="1775"/>
        <v>0</v>
      </c>
      <c r="AG928" s="103"/>
      <c r="AH928" s="103"/>
      <c r="AI928" s="103"/>
      <c r="AJ928" s="107"/>
      <c r="AK928" s="107"/>
      <c r="AL928" s="107"/>
      <c r="AM928" s="104">
        <f>AG928*'1. Standard_Cost'!B534+'Incremental_Cost Year 2021'!AH930*'1. Standard_Cost'!C534+'Incremental_Cost Year 2021'!AI930*'1. Standard_Cost'!D534+'Incremental_Cost Year 2021'!AJ930+'Incremental_Cost Year 2021'!AL930+AK928</f>
        <v>0</v>
      </c>
      <c r="AN928" s="104">
        <f>AM928*'1. Standard_Cost'!C538</f>
        <v>0</v>
      </c>
      <c r="AO928" s="107"/>
      <c r="AQ928" s="104">
        <f t="shared" si="1770"/>
        <v>0</v>
      </c>
      <c r="AR928" s="104">
        <f t="shared" si="1771"/>
        <v>0</v>
      </c>
      <c r="AS928" s="104">
        <f t="shared" si="1772"/>
        <v>0</v>
      </c>
      <c r="AT928" s="104">
        <f t="shared" si="1776"/>
        <v>0</v>
      </c>
      <c r="AU928" s="108">
        <f t="shared" si="1773"/>
        <v>0</v>
      </c>
      <c r="AV928" s="108"/>
      <c r="AW928" s="108"/>
      <c r="AX928" s="108"/>
      <c r="AY928" s="108"/>
      <c r="AZ928" s="108"/>
      <c r="BA928" s="109">
        <f t="shared" si="1774"/>
        <v>0</v>
      </c>
    </row>
    <row r="929" spans="1:53" ht="24.6" customHeight="1" outlineLevel="1" x14ac:dyDescent="0.2">
      <c r="A929" s="68"/>
      <c r="B929" s="141"/>
      <c r="C929" s="95"/>
      <c r="D929" s="113" t="s">
        <v>48</v>
      </c>
      <c r="E929" s="113" t="s">
        <v>507</v>
      </c>
      <c r="F929" s="114" t="s">
        <v>154</v>
      </c>
      <c r="G929" s="115" t="s">
        <v>155</v>
      </c>
      <c r="H929" s="122" t="s">
        <v>508</v>
      </c>
      <c r="I929" s="117"/>
      <c r="J929" s="117"/>
      <c r="K929" s="117"/>
      <c r="L929" s="118">
        <f>SUM(L925:L928)</f>
        <v>0</v>
      </c>
      <c r="M929" s="118">
        <f>SUM(M925:M928)</f>
        <v>0</v>
      </c>
      <c r="N929" s="117"/>
      <c r="O929" s="117"/>
      <c r="P929" s="117"/>
      <c r="Q929" s="117"/>
      <c r="R929" s="119">
        <f>SUM(R925:R928)</f>
        <v>0</v>
      </c>
      <c r="S929" s="119">
        <f>SUM(S925:S928)</f>
        <v>0</v>
      </c>
      <c r="T929" s="119">
        <f>SUM(T925:T928)</f>
        <v>0</v>
      </c>
      <c r="U929" s="119">
        <f>SUM(U925:U928)</f>
        <v>0</v>
      </c>
      <c r="V929" s="117"/>
      <c r="W929" s="117"/>
      <c r="X929" s="117"/>
      <c r="Y929" s="118">
        <f>SUM(Y925:Y928)</f>
        <v>0</v>
      </c>
      <c r="Z929" s="117"/>
      <c r="AA929" s="117"/>
      <c r="AB929" s="118">
        <f t="shared" ref="AB929:AF929" si="1777">SUM(AB925:AB928)</f>
        <v>0</v>
      </c>
      <c r="AC929" s="118">
        <f t="shared" si="1777"/>
        <v>0</v>
      </c>
      <c r="AD929" s="118">
        <f t="shared" si="1777"/>
        <v>0</v>
      </c>
      <c r="AE929" s="118">
        <f t="shared" si="1777"/>
        <v>0</v>
      </c>
      <c r="AF929" s="118">
        <f t="shared" si="1777"/>
        <v>0</v>
      </c>
      <c r="AG929" s="117"/>
      <c r="AH929" s="117"/>
      <c r="AI929" s="117"/>
      <c r="AJ929" s="119">
        <f>SUM(AJ925:AJ928)</f>
        <v>0</v>
      </c>
      <c r="AK929" s="119">
        <f t="shared" ref="AK929:AN929" si="1778">SUM(AK925:AK928)</f>
        <v>0</v>
      </c>
      <c r="AL929" s="119">
        <f t="shared" si="1778"/>
        <v>0</v>
      </c>
      <c r="AM929" s="119">
        <f t="shared" si="1778"/>
        <v>0</v>
      </c>
      <c r="AN929" s="119">
        <f t="shared" si="1778"/>
        <v>0</v>
      </c>
      <c r="AO929" s="116"/>
      <c r="AP929" s="120"/>
      <c r="AQ929" s="121">
        <f t="shared" ref="AQ929:BA929" si="1779">SUM(AQ925:AQ928)</f>
        <v>0</v>
      </c>
      <c r="AR929" s="121">
        <f t="shared" si="1779"/>
        <v>0</v>
      </c>
      <c r="AS929" s="121">
        <f t="shared" si="1779"/>
        <v>0</v>
      </c>
      <c r="AT929" s="121">
        <f t="shared" si="1779"/>
        <v>0</v>
      </c>
      <c r="AU929" s="121">
        <f t="shared" si="1779"/>
        <v>0</v>
      </c>
      <c r="AV929" s="121">
        <f t="shared" si="1779"/>
        <v>0</v>
      </c>
      <c r="AW929" s="121">
        <f t="shared" si="1779"/>
        <v>0</v>
      </c>
      <c r="AX929" s="121">
        <f t="shared" si="1779"/>
        <v>0</v>
      </c>
      <c r="AY929" s="121">
        <f t="shared" si="1779"/>
        <v>0</v>
      </c>
      <c r="AZ929" s="121">
        <f t="shared" si="1779"/>
        <v>0</v>
      </c>
      <c r="BA929" s="121">
        <f t="shared" si="1779"/>
        <v>0</v>
      </c>
    </row>
    <row r="930" spans="1:53" ht="14.1" customHeight="1" outlineLevel="2" x14ac:dyDescent="0.2">
      <c r="A930" s="68"/>
      <c r="B930" s="94"/>
      <c r="C930" s="250"/>
      <c r="D930" s="238" t="s">
        <v>515</v>
      </c>
      <c r="E930" s="238" t="s">
        <v>509</v>
      </c>
      <c r="F930" s="97"/>
      <c r="G930" s="98"/>
      <c r="H930" s="99" t="s">
        <v>542</v>
      </c>
      <c r="I930" s="100"/>
      <c r="J930" s="101"/>
      <c r="K930" s="101"/>
      <c r="L930" s="102" t="str">
        <f>IF(I930&lt;&gt;0,((VLOOKUP(I930,'1. Standard_Cost'!$B$4:$D$8,2)+VLOOKUP(I930,'1. Standard_Cost'!$B$4:$D$8,3))*J930*K930),"0")</f>
        <v>0</v>
      </c>
      <c r="M930" s="102">
        <f>L930*'1. Standard_Cost'!F529</f>
        <v>0</v>
      </c>
      <c r="N930" s="103"/>
      <c r="O930" s="103"/>
      <c r="P930" s="103"/>
      <c r="Q930" s="103">
        <v>15</v>
      </c>
      <c r="R930" s="104">
        <f>+N930*P930*'1. Standard_Cost'!$B$12</f>
        <v>0</v>
      </c>
      <c r="S930" s="104">
        <f>+N930*O930*P930*'1. Standard_Cost'!$C$12</f>
        <v>0</v>
      </c>
      <c r="T930" s="104">
        <f>+N930*P930*Q930*'1. Standard_Cost'!$D$12</f>
        <v>0</v>
      </c>
      <c r="U930" s="104">
        <f>+N930*O930*'1. Standard_Cost'!$E$12</f>
        <v>0</v>
      </c>
      <c r="V930" s="103"/>
      <c r="W930" s="103"/>
      <c r="X930" s="103"/>
      <c r="Y930" s="104">
        <f>+V930*((X930*'1. Standard_Cost'!$B$16)+(W930*X930*'1. Standard_Cost'!$C$16))</f>
        <v>0</v>
      </c>
      <c r="Z930" s="103">
        <v>2</v>
      </c>
      <c r="AA930" s="103">
        <v>2</v>
      </c>
      <c r="AB930" s="104">
        <f>+Z930*'1. Standard_Cost'!$B$20+AA930*'1. Standard_Cost'!$C$20</f>
        <v>250000</v>
      </c>
      <c r="AC930" s="105">
        <v>350</v>
      </c>
      <c r="AD930" s="106"/>
      <c r="AE930" s="104">
        <f>SUM(AD930,AC930,AB930,Y930,U930,T930,S930,R930)*'1. Standard_Cost'!B553</f>
        <v>0</v>
      </c>
      <c r="AF930" s="104">
        <f>SUM(AD930,AE930)</f>
        <v>0</v>
      </c>
      <c r="AG930" s="103"/>
      <c r="AH930" s="103"/>
      <c r="AI930" s="103"/>
      <c r="AJ930" s="107"/>
      <c r="AK930" s="107"/>
      <c r="AL930" s="107"/>
      <c r="AM930" s="104">
        <f>AG930*'1. Standard_Cost'!B549+'Incremental_Cost Year 2021'!AH932*'1. Standard_Cost'!C549+'Incremental_Cost Year 2021'!AI932*'1. Standard_Cost'!D549+'Incremental_Cost Year 2021'!AJ932+'Incremental_Cost Year 2021'!AL932+AK930</f>
        <v>0</v>
      </c>
      <c r="AN930" s="104">
        <f>AM930*'1. Standard_Cost'!C553</f>
        <v>0</v>
      </c>
      <c r="AO930" s="107"/>
      <c r="AQ930" s="104">
        <f t="shared" ref="AQ930:AQ933" si="1780">L930+M930</f>
        <v>0</v>
      </c>
      <c r="AR930" s="104">
        <f t="shared" ref="AR930:AR933" si="1781">AF930</f>
        <v>0</v>
      </c>
      <c r="AS930" s="104">
        <f t="shared" ref="AS930:AS933" si="1782">AM930+AN930</f>
        <v>0</v>
      </c>
      <c r="AT930" s="104">
        <f>SUM(AQ930,AR930,AS930)</f>
        <v>0</v>
      </c>
      <c r="AU930" s="108">
        <f t="shared" ref="AU930:AU933" si="1783">AT930</f>
        <v>0</v>
      </c>
      <c r="AV930" s="108"/>
      <c r="AW930" s="108"/>
      <c r="AX930" s="108"/>
      <c r="AY930" s="108"/>
      <c r="AZ930" s="108"/>
      <c r="BA930" s="109">
        <f t="shared" ref="BA930:BA933" si="1784">SUM(AU930:AZ930)-AT930</f>
        <v>0</v>
      </c>
    </row>
    <row r="931" spans="1:53" ht="14.1" customHeight="1" outlineLevel="2" x14ac:dyDescent="0.2">
      <c r="A931" s="68"/>
      <c r="B931" s="94"/>
      <c r="C931" s="251"/>
      <c r="D931" s="239"/>
      <c r="E931" s="239"/>
      <c r="F931" s="110"/>
      <c r="G931" s="111"/>
      <c r="H931" s="99" t="s">
        <v>50</v>
      </c>
      <c r="I931" s="100"/>
      <c r="J931" s="101"/>
      <c r="K931" s="101"/>
      <c r="L931" s="102" t="str">
        <f>IF(I931&lt;&gt;0,((VLOOKUP(I931,'1. Standard_Cost'!$B$4:$D$8,2)+VLOOKUP(I931,'1. Standard_Cost'!$B$4:$D$8,3))*J931*K931),"0")</f>
        <v>0</v>
      </c>
      <c r="M931" s="102">
        <f>L931*'1. Standard_Cost'!F529</f>
        <v>0</v>
      </c>
      <c r="N931" s="103"/>
      <c r="O931" s="103"/>
      <c r="P931" s="103"/>
      <c r="Q931" s="103"/>
      <c r="R931" s="104">
        <f>+N931*P931*'1. Standard_Cost'!$B$12</f>
        <v>0</v>
      </c>
      <c r="S931" s="104">
        <f>+N931*O931*P931*'1. Standard_Cost'!$C$12</f>
        <v>0</v>
      </c>
      <c r="T931" s="104">
        <f>+N931*P931*Q931*'1. Standard_Cost'!$D$12</f>
        <v>0</v>
      </c>
      <c r="U931" s="104">
        <f>+N931*O931*'1. Standard_Cost'!$E$12</f>
        <v>0</v>
      </c>
      <c r="V931" s="103"/>
      <c r="W931" s="103"/>
      <c r="X931" s="103"/>
      <c r="Y931" s="104">
        <f>+V931*((X931*'1. Standard_Cost'!$B$16)+(W931*X931*'1. Standard_Cost'!$C$16))</f>
        <v>0</v>
      </c>
      <c r="Z931" s="103"/>
      <c r="AA931" s="103"/>
      <c r="AB931" s="104">
        <f>+Z931*'1. Standard_Cost'!$B$20+AA931*'1. Standard_Cost'!$C$20</f>
        <v>0</v>
      </c>
      <c r="AC931" s="105"/>
      <c r="AD931" s="106"/>
      <c r="AE931" s="104">
        <f>SUM(AD931,AC931,AB931,Y931,U931,T931,S931,R931)*'1. Standard_Cost'!B553</f>
        <v>0</v>
      </c>
      <c r="AF931" s="104">
        <f t="shared" ref="AF931:AF933" si="1785">SUM(AD931,AE931)</f>
        <v>0</v>
      </c>
      <c r="AG931" s="103"/>
      <c r="AH931" s="103">
        <v>0</v>
      </c>
      <c r="AI931" s="103">
        <v>0</v>
      </c>
      <c r="AJ931" s="107"/>
      <c r="AK931" s="107"/>
      <c r="AL931" s="107"/>
      <c r="AM931" s="104">
        <f>AG931*'1. Standard_Cost'!B549+'Incremental_Cost Year 2021'!AH933*'1. Standard_Cost'!C549+'Incremental_Cost Year 2021'!AI933*'1. Standard_Cost'!D549+'Incremental_Cost Year 2021'!AJ933+'Incremental_Cost Year 2021'!AL933+AK931</f>
        <v>0</v>
      </c>
      <c r="AN931" s="104">
        <f>AM931*'1. Standard_Cost'!C553</f>
        <v>0</v>
      </c>
      <c r="AO931" s="107"/>
      <c r="AQ931" s="104">
        <f t="shared" si="1780"/>
        <v>0</v>
      </c>
      <c r="AR931" s="104">
        <f t="shared" si="1781"/>
        <v>0</v>
      </c>
      <c r="AS931" s="104">
        <f t="shared" si="1782"/>
        <v>0</v>
      </c>
      <c r="AT931" s="104">
        <f t="shared" ref="AT931:AT933" si="1786">SUM(AQ931,AR931,AS931)</f>
        <v>0</v>
      </c>
      <c r="AU931" s="108">
        <f t="shared" si="1783"/>
        <v>0</v>
      </c>
      <c r="AV931" s="108">
        <v>0</v>
      </c>
      <c r="AW931" s="108"/>
      <c r="AX931" s="108"/>
      <c r="AY931" s="108"/>
      <c r="AZ931" s="108"/>
      <c r="BA931" s="109">
        <f t="shared" si="1784"/>
        <v>0</v>
      </c>
    </row>
    <row r="932" spans="1:53" ht="14.1" customHeight="1" outlineLevel="2" x14ac:dyDescent="0.2">
      <c r="A932" s="68"/>
      <c r="B932" s="94"/>
      <c r="C932" s="251"/>
      <c r="D932" s="239"/>
      <c r="E932" s="239"/>
      <c r="F932" s="110"/>
      <c r="G932" s="111"/>
      <c r="H932" s="99" t="s">
        <v>51</v>
      </c>
      <c r="I932" s="100"/>
      <c r="J932" s="101"/>
      <c r="K932" s="101"/>
      <c r="L932" s="102" t="str">
        <f>IF(I932&lt;&gt;0,((VLOOKUP(I932,'1. Standard_Cost'!$B$4:$D$8,2)+VLOOKUP(I932,'1. Standard_Cost'!$B$4:$D$8,3))*J932*K932),"0")</f>
        <v>0</v>
      </c>
      <c r="M932" s="102">
        <f>L932*'1. Standard_Cost'!F529</f>
        <v>0</v>
      </c>
      <c r="N932" s="103"/>
      <c r="O932" s="103"/>
      <c r="P932" s="103"/>
      <c r="Q932" s="103"/>
      <c r="R932" s="104">
        <f>+N932*P932*'1. Standard_Cost'!$B$12</f>
        <v>0</v>
      </c>
      <c r="S932" s="104">
        <f>+N932*O932*P932*'1. Standard_Cost'!$C$12</f>
        <v>0</v>
      </c>
      <c r="T932" s="104">
        <f>+N932*P932*Q932*'1. Standard_Cost'!$D$12</f>
        <v>0</v>
      </c>
      <c r="U932" s="104">
        <f>+N932*O932*'1. Standard_Cost'!$E$12</f>
        <v>0</v>
      </c>
      <c r="V932" s="103"/>
      <c r="W932" s="103"/>
      <c r="X932" s="103"/>
      <c r="Y932" s="104">
        <f>+V932*((X932*'1. Standard_Cost'!$B$16)+(W932*X932*'1. Standard_Cost'!$C$16))</f>
        <v>0</v>
      </c>
      <c r="Z932" s="103"/>
      <c r="AA932" s="103"/>
      <c r="AB932" s="104">
        <f>+Z932*'1. Standard_Cost'!$B$20+AA932*'1. Standard_Cost'!$C$20</f>
        <v>0</v>
      </c>
      <c r="AC932" s="105"/>
      <c r="AD932" s="106"/>
      <c r="AE932" s="104">
        <f>SUM(AD932,AC932,AB932,Y932,U932,T932,S932,R932)*'1. Standard_Cost'!B553</f>
        <v>0</v>
      </c>
      <c r="AF932" s="104">
        <f t="shared" si="1785"/>
        <v>0</v>
      </c>
      <c r="AG932" s="103"/>
      <c r="AH932" s="103"/>
      <c r="AI932" s="103"/>
      <c r="AJ932" s="107"/>
      <c r="AK932" s="107"/>
      <c r="AL932" s="107"/>
      <c r="AM932" s="104">
        <f>AG932*'1. Standard_Cost'!B549+'Incremental_Cost Year 2021'!AH934*'1. Standard_Cost'!C549+'Incremental_Cost Year 2021'!AI934*'1. Standard_Cost'!D549+'Incremental_Cost Year 2021'!AJ934+'Incremental_Cost Year 2021'!AL934+AK932</f>
        <v>0</v>
      </c>
      <c r="AN932" s="104">
        <f>AM932*'1. Standard_Cost'!C553</f>
        <v>0</v>
      </c>
      <c r="AO932" s="107"/>
      <c r="AQ932" s="104">
        <f t="shared" si="1780"/>
        <v>0</v>
      </c>
      <c r="AR932" s="104">
        <f t="shared" si="1781"/>
        <v>0</v>
      </c>
      <c r="AS932" s="104">
        <f t="shared" si="1782"/>
        <v>0</v>
      </c>
      <c r="AT932" s="104">
        <f t="shared" si="1786"/>
        <v>0</v>
      </c>
      <c r="AU932" s="108">
        <f t="shared" si="1783"/>
        <v>0</v>
      </c>
      <c r="AV932" s="108"/>
      <c r="AW932" s="108"/>
      <c r="AX932" s="108"/>
      <c r="AY932" s="108"/>
      <c r="AZ932" s="108"/>
      <c r="BA932" s="109">
        <f t="shared" si="1784"/>
        <v>0</v>
      </c>
    </row>
    <row r="933" spans="1:53" ht="14.1" customHeight="1" outlineLevel="2" x14ac:dyDescent="0.2">
      <c r="A933" s="68"/>
      <c r="B933" s="94"/>
      <c r="C933" s="251"/>
      <c r="D933" s="239"/>
      <c r="E933" s="239"/>
      <c r="F933" s="110"/>
      <c r="G933" s="111"/>
      <c r="H933" s="112" t="s">
        <v>179</v>
      </c>
      <c r="I933" s="100"/>
      <c r="J933" s="101"/>
      <c r="K933" s="101"/>
      <c r="L933" s="102" t="str">
        <f>IF(I933&lt;&gt;0,((VLOOKUP(I933,'1. Standard_Cost'!$B$4:$D$8,2)+VLOOKUP(I933,'1. Standard_Cost'!$B$4:$D$8,3))*J933*K933),"0")</f>
        <v>0</v>
      </c>
      <c r="M933" s="102">
        <f>L933*'1. Standard_Cost'!F529</f>
        <v>0</v>
      </c>
      <c r="N933" s="103"/>
      <c r="O933" s="103"/>
      <c r="P933" s="103"/>
      <c r="Q933" s="103"/>
      <c r="R933" s="104">
        <f>+N933*P933*'1. Standard_Cost'!$B$12</f>
        <v>0</v>
      </c>
      <c r="S933" s="104">
        <f>+N933*O933*P933*'1. Standard_Cost'!$C$12</f>
        <v>0</v>
      </c>
      <c r="T933" s="104">
        <f>+N933*P933*Q933*'1. Standard_Cost'!$D$12</f>
        <v>0</v>
      </c>
      <c r="U933" s="104">
        <f>+N933*O933*'1. Standard_Cost'!$E$12</f>
        <v>0</v>
      </c>
      <c r="V933" s="103"/>
      <c r="W933" s="103"/>
      <c r="X933" s="103"/>
      <c r="Y933" s="104">
        <f>+V933*((X933*'1. Standard_Cost'!$B$16)+(W933*X933*'1. Standard_Cost'!$C$16))</f>
        <v>0</v>
      </c>
      <c r="Z933" s="103"/>
      <c r="AA933" s="103"/>
      <c r="AB933" s="104">
        <f>+Z933*'1. Standard_Cost'!$B$20+AA933*'1. Standard_Cost'!$C$20</f>
        <v>0</v>
      </c>
      <c r="AC933" s="105"/>
      <c r="AD933" s="106"/>
      <c r="AE933" s="104">
        <f>SUM(AD933,AC933,AB933,Y933,U933,T933,S933,R933)*'1. Standard_Cost'!B553</f>
        <v>0</v>
      </c>
      <c r="AF933" s="104">
        <f t="shared" si="1785"/>
        <v>0</v>
      </c>
      <c r="AG933" s="103"/>
      <c r="AH933" s="103"/>
      <c r="AI933" s="103"/>
      <c r="AJ933" s="107"/>
      <c r="AK933" s="107"/>
      <c r="AL933" s="107"/>
      <c r="AM933" s="104">
        <f>AG933*'1. Standard_Cost'!B549+'Incremental_Cost Year 2021'!AH935*'1. Standard_Cost'!C549+'Incremental_Cost Year 2021'!AI935*'1. Standard_Cost'!D549+'Incremental_Cost Year 2021'!AJ935+'Incremental_Cost Year 2021'!AL935+AK933</f>
        <v>0</v>
      </c>
      <c r="AN933" s="104">
        <f>AM933*'1. Standard_Cost'!C553</f>
        <v>0</v>
      </c>
      <c r="AO933" s="107"/>
      <c r="AQ933" s="104">
        <f t="shared" si="1780"/>
        <v>0</v>
      </c>
      <c r="AR933" s="104">
        <f t="shared" si="1781"/>
        <v>0</v>
      </c>
      <c r="AS933" s="104">
        <f t="shared" si="1782"/>
        <v>0</v>
      </c>
      <c r="AT933" s="104">
        <f t="shared" si="1786"/>
        <v>0</v>
      </c>
      <c r="AU933" s="108">
        <f t="shared" si="1783"/>
        <v>0</v>
      </c>
      <c r="AV933" s="108"/>
      <c r="AW933" s="108"/>
      <c r="AX933" s="108"/>
      <c r="AY933" s="108"/>
      <c r="AZ933" s="108"/>
      <c r="BA933" s="109">
        <f t="shared" si="1784"/>
        <v>0</v>
      </c>
    </row>
    <row r="934" spans="1:53" ht="25.35" customHeight="1" outlineLevel="1" x14ac:dyDescent="0.2">
      <c r="A934" s="68"/>
      <c r="B934" s="94"/>
      <c r="C934" s="251"/>
      <c r="D934" s="240"/>
      <c r="E934" s="240"/>
      <c r="F934" s="114" t="s">
        <v>154</v>
      </c>
      <c r="G934" s="115" t="s">
        <v>155</v>
      </c>
      <c r="H934" s="140" t="s">
        <v>510</v>
      </c>
      <c r="I934" s="117"/>
      <c r="J934" s="117"/>
      <c r="K934" s="117"/>
      <c r="L934" s="118">
        <f>SUM(L930:L933)</f>
        <v>0</v>
      </c>
      <c r="M934" s="118">
        <f>SUM(M930:M933)</f>
        <v>0</v>
      </c>
      <c r="N934" s="117"/>
      <c r="O934" s="117"/>
      <c r="P934" s="117"/>
      <c r="Q934" s="117"/>
      <c r="R934" s="119">
        <f>SUM(R930:R933)</f>
        <v>0</v>
      </c>
      <c r="S934" s="119">
        <f>SUM(S930:S933)</f>
        <v>0</v>
      </c>
      <c r="T934" s="119">
        <f>SUM(T930:T933)</f>
        <v>0</v>
      </c>
      <c r="U934" s="119">
        <f>SUM(U930:U933)</f>
        <v>0</v>
      </c>
      <c r="V934" s="117"/>
      <c r="W934" s="117"/>
      <c r="X934" s="117"/>
      <c r="Y934" s="118">
        <f>SUM(Y930:Y933)</f>
        <v>0</v>
      </c>
      <c r="Z934" s="117"/>
      <c r="AA934" s="117"/>
      <c r="AB934" s="118">
        <f t="shared" ref="AB934:AF934" si="1787">SUM(AB930:AB933)</f>
        <v>250000</v>
      </c>
      <c r="AC934" s="118">
        <f t="shared" si="1787"/>
        <v>350</v>
      </c>
      <c r="AD934" s="118">
        <f t="shared" si="1787"/>
        <v>0</v>
      </c>
      <c r="AE934" s="118">
        <f t="shared" si="1787"/>
        <v>0</v>
      </c>
      <c r="AF934" s="118">
        <f t="shared" si="1787"/>
        <v>0</v>
      </c>
      <c r="AG934" s="117"/>
      <c r="AH934" s="117"/>
      <c r="AI934" s="117"/>
      <c r="AJ934" s="119">
        <f>SUM(AJ930:AJ933)</f>
        <v>0</v>
      </c>
      <c r="AK934" s="119">
        <f t="shared" ref="AK934:AN934" si="1788">SUM(AK930:AK933)</f>
        <v>0</v>
      </c>
      <c r="AL934" s="119">
        <f t="shared" si="1788"/>
        <v>0</v>
      </c>
      <c r="AM934" s="119">
        <f t="shared" si="1788"/>
        <v>0</v>
      </c>
      <c r="AN934" s="119">
        <f t="shared" si="1788"/>
        <v>0</v>
      </c>
      <c r="AO934" s="116"/>
      <c r="AP934" s="120"/>
      <c r="AQ934" s="118">
        <f t="shared" ref="AQ934:BA934" si="1789">SUM(AQ930:AQ933)</f>
        <v>0</v>
      </c>
      <c r="AR934" s="118">
        <f t="shared" si="1789"/>
        <v>0</v>
      </c>
      <c r="AS934" s="118">
        <f t="shared" si="1789"/>
        <v>0</v>
      </c>
      <c r="AT934" s="118">
        <f t="shared" si="1789"/>
        <v>0</v>
      </c>
      <c r="AU934" s="118">
        <f t="shared" si="1789"/>
        <v>0</v>
      </c>
      <c r="AV934" s="118">
        <f t="shared" si="1789"/>
        <v>0</v>
      </c>
      <c r="AW934" s="118">
        <f t="shared" si="1789"/>
        <v>0</v>
      </c>
      <c r="AX934" s="118">
        <f t="shared" si="1789"/>
        <v>0</v>
      </c>
      <c r="AY934" s="118">
        <f t="shared" si="1789"/>
        <v>0</v>
      </c>
      <c r="AZ934" s="118">
        <f t="shared" si="1789"/>
        <v>0</v>
      </c>
      <c r="BA934" s="118">
        <f t="shared" si="1789"/>
        <v>0</v>
      </c>
    </row>
    <row r="935" spans="1:53" ht="14.1" customHeight="1" outlineLevel="2" x14ac:dyDescent="0.2">
      <c r="A935" s="68"/>
      <c r="B935" s="94"/>
      <c r="C935" s="251"/>
      <c r="D935" s="238" t="s">
        <v>515</v>
      </c>
      <c r="E935" s="96"/>
      <c r="F935" s="97"/>
      <c r="G935" s="98"/>
      <c r="H935" s="99" t="s">
        <v>542</v>
      </c>
      <c r="I935" s="100"/>
      <c r="J935" s="101"/>
      <c r="K935" s="101"/>
      <c r="L935" s="102" t="str">
        <f>IF(I935&lt;&gt;0,((VLOOKUP(I935,'1. Standard_Cost'!$B$4:$D$8,2)+VLOOKUP(I935,'1. Standard_Cost'!$B$4:$D$8,3))*J935*K935),"0")</f>
        <v>0</v>
      </c>
      <c r="M935" s="102">
        <f>L935*'1. Standard_Cost'!F529</f>
        <v>0</v>
      </c>
      <c r="N935" s="103"/>
      <c r="O935" s="103"/>
      <c r="P935" s="103"/>
      <c r="Q935" s="103"/>
      <c r="R935" s="104">
        <f>+N935*P935*'1. Standard_Cost'!$B$12</f>
        <v>0</v>
      </c>
      <c r="S935" s="104">
        <f>+N935*O935*P935*'1. Standard_Cost'!$C$12</f>
        <v>0</v>
      </c>
      <c r="T935" s="104">
        <f>+N935*P935*Q935*'1. Standard_Cost'!$D$12</f>
        <v>0</v>
      </c>
      <c r="U935" s="104">
        <f>+N935*O935*'1. Standard_Cost'!$E$12</f>
        <v>0</v>
      </c>
      <c r="V935" s="103"/>
      <c r="W935" s="103"/>
      <c r="X935" s="103"/>
      <c r="Y935" s="104">
        <f>+V935*((X935*'1. Standard_Cost'!$B$16)+(W935*X935*'1. Standard_Cost'!$C$16))</f>
        <v>0</v>
      </c>
      <c r="Z935" s="103">
        <v>2</v>
      </c>
      <c r="AA935" s="103">
        <v>2</v>
      </c>
      <c r="AB935" s="104">
        <f>+Z935*'1. Standard_Cost'!$B$20+AA935*'1. Standard_Cost'!$C$20</f>
        <v>250000</v>
      </c>
      <c r="AC935" s="105">
        <v>350</v>
      </c>
      <c r="AD935" s="106"/>
      <c r="AE935" s="104">
        <f>SUM(AD935,AC935,AB935,Y935,U935,T935,S935,R935)*'1. Standard_Cost'!B553</f>
        <v>0</v>
      </c>
      <c r="AF935" s="104">
        <f>SUM(AD935,AE935)</f>
        <v>0</v>
      </c>
      <c r="AG935" s="103"/>
      <c r="AH935" s="103"/>
      <c r="AI935" s="103"/>
      <c r="AJ935" s="107"/>
      <c r="AK935" s="107"/>
      <c r="AL935" s="107"/>
      <c r="AM935" s="104">
        <f>AG935*'1. Standard_Cost'!B549+'Incremental_Cost Year 2021'!AH937*'1. Standard_Cost'!C549+'Incremental_Cost Year 2021'!AI937*'1. Standard_Cost'!D549+'Incremental_Cost Year 2021'!AJ937+'Incremental_Cost Year 2021'!AL937+AK935</f>
        <v>0</v>
      </c>
      <c r="AN935" s="104">
        <f>AM935*'1. Standard_Cost'!C553</f>
        <v>0</v>
      </c>
      <c r="AO935" s="107"/>
      <c r="AQ935" s="104">
        <f t="shared" ref="AQ935:AQ938" si="1790">L935+M935</f>
        <v>0</v>
      </c>
      <c r="AR935" s="104">
        <f t="shared" ref="AR935:AR938" si="1791">AF935</f>
        <v>0</v>
      </c>
      <c r="AS935" s="104">
        <f t="shared" ref="AS935:AS938" si="1792">AM935+AN935</f>
        <v>0</v>
      </c>
      <c r="AT935" s="104">
        <f>SUM(AQ935,AR935,AS935)</f>
        <v>0</v>
      </c>
      <c r="AU935" s="108">
        <f t="shared" ref="AU935:AU938" si="1793">AT935</f>
        <v>0</v>
      </c>
      <c r="AV935" s="108"/>
      <c r="AW935" s="108"/>
      <c r="AX935" s="108"/>
      <c r="AY935" s="108"/>
      <c r="AZ935" s="108"/>
      <c r="BA935" s="109">
        <f t="shared" ref="BA935:BA938" si="1794">SUM(AU935:AZ935)-AT935</f>
        <v>0</v>
      </c>
    </row>
    <row r="936" spans="1:53" ht="14.1" customHeight="1" outlineLevel="2" x14ac:dyDescent="0.2">
      <c r="A936" s="68"/>
      <c r="B936" s="94"/>
      <c r="C936" s="251"/>
      <c r="D936" s="239"/>
      <c r="E936" s="239" t="s">
        <v>511</v>
      </c>
      <c r="F936" s="110"/>
      <c r="G936" s="111"/>
      <c r="H936" s="99" t="s">
        <v>50</v>
      </c>
      <c r="I936" s="100"/>
      <c r="J936" s="101"/>
      <c r="K936" s="101"/>
      <c r="L936" s="102" t="str">
        <f>IF(I936&lt;&gt;0,((VLOOKUP(I936,'1. Standard_Cost'!$B$4:$D$8,2)+VLOOKUP(I936,'1. Standard_Cost'!$B$4:$D$8,3))*J936*K936),"0")</f>
        <v>0</v>
      </c>
      <c r="M936" s="102">
        <f>L936*'1. Standard_Cost'!F529</f>
        <v>0</v>
      </c>
      <c r="N936" s="103"/>
      <c r="O936" s="103"/>
      <c r="P936" s="103"/>
      <c r="Q936" s="103"/>
      <c r="R936" s="104">
        <f>+N936*P936*'1. Standard_Cost'!$B$12</f>
        <v>0</v>
      </c>
      <c r="S936" s="104">
        <f>+N936*O936*P936*'1. Standard_Cost'!$C$12</f>
        <v>0</v>
      </c>
      <c r="T936" s="104">
        <f>+N936*P936*Q936*'1. Standard_Cost'!$D$12</f>
        <v>0</v>
      </c>
      <c r="U936" s="104">
        <f>+N936*O936*'1. Standard_Cost'!$E$12</f>
        <v>0</v>
      </c>
      <c r="V936" s="103"/>
      <c r="W936" s="103"/>
      <c r="X936" s="103"/>
      <c r="Y936" s="104">
        <f>+V936*((X936*'1. Standard_Cost'!$B$16)+(W936*X936*'1. Standard_Cost'!$C$16))</f>
        <v>0</v>
      </c>
      <c r="Z936" s="103"/>
      <c r="AA936" s="103"/>
      <c r="AB936" s="104">
        <f>+Z936*'1. Standard_Cost'!$B$20+AA936*'1. Standard_Cost'!$C$20</f>
        <v>0</v>
      </c>
      <c r="AC936" s="105"/>
      <c r="AD936" s="106"/>
      <c r="AE936" s="104">
        <f>SUM(AD936,AC936,AB936,Y936,U936,T936,S936,R936)*'1. Standard_Cost'!B553</f>
        <v>0</v>
      </c>
      <c r="AF936" s="104">
        <f t="shared" ref="AF936:AF938" si="1795">SUM(AD936,AE936)</f>
        <v>0</v>
      </c>
      <c r="AG936" s="103"/>
      <c r="AH936" s="103">
        <v>0</v>
      </c>
      <c r="AI936" s="103">
        <v>0</v>
      </c>
      <c r="AJ936" s="107"/>
      <c r="AK936" s="107"/>
      <c r="AL936" s="107"/>
      <c r="AM936" s="104">
        <f>AG936*'1. Standard_Cost'!B549+'Incremental_Cost Year 2021'!AH938*'1. Standard_Cost'!C549+'Incremental_Cost Year 2021'!AI938*'1. Standard_Cost'!D549+'Incremental_Cost Year 2021'!AJ938+'Incremental_Cost Year 2021'!AL938+AK936</f>
        <v>0</v>
      </c>
      <c r="AN936" s="104">
        <f>AM936*'1. Standard_Cost'!C553</f>
        <v>0</v>
      </c>
      <c r="AO936" s="107"/>
      <c r="AQ936" s="104">
        <f t="shared" si="1790"/>
        <v>0</v>
      </c>
      <c r="AR936" s="104">
        <f t="shared" si="1791"/>
        <v>0</v>
      </c>
      <c r="AS936" s="104">
        <f t="shared" si="1792"/>
        <v>0</v>
      </c>
      <c r="AT936" s="104">
        <f t="shared" ref="AT936:AT938" si="1796">SUM(AQ936,AR936,AS936)</f>
        <v>0</v>
      </c>
      <c r="AU936" s="108">
        <f t="shared" si="1793"/>
        <v>0</v>
      </c>
      <c r="AV936" s="108">
        <v>0</v>
      </c>
      <c r="AW936" s="108"/>
      <c r="AX936" s="108"/>
      <c r="AY936" s="108"/>
      <c r="AZ936" s="108"/>
      <c r="BA936" s="109">
        <f t="shared" si="1794"/>
        <v>0</v>
      </c>
    </row>
    <row r="937" spans="1:53" ht="14.1" customHeight="1" outlineLevel="2" x14ac:dyDescent="0.2">
      <c r="A937" s="68"/>
      <c r="B937" s="94"/>
      <c r="C937" s="251"/>
      <c r="D937" s="239"/>
      <c r="E937" s="239"/>
      <c r="F937" s="110"/>
      <c r="G937" s="111"/>
      <c r="H937" s="99" t="s">
        <v>51</v>
      </c>
      <c r="I937" s="100"/>
      <c r="J937" s="101"/>
      <c r="K937" s="101"/>
      <c r="L937" s="102" t="str">
        <f>IF(I937&lt;&gt;0,((VLOOKUP(I937,'1. Standard_Cost'!$B$4:$D$8,2)+VLOOKUP(I937,'1. Standard_Cost'!$B$4:$D$8,3))*J937*K937),"0")</f>
        <v>0</v>
      </c>
      <c r="M937" s="102">
        <f>L937*'1. Standard_Cost'!F529</f>
        <v>0</v>
      </c>
      <c r="N937" s="103"/>
      <c r="O937" s="103"/>
      <c r="P937" s="103"/>
      <c r="Q937" s="103"/>
      <c r="R937" s="104">
        <f>+N937*P937*'1. Standard_Cost'!$B$12</f>
        <v>0</v>
      </c>
      <c r="S937" s="104">
        <f>+N937*O937*P937*'1. Standard_Cost'!$C$12</f>
        <v>0</v>
      </c>
      <c r="T937" s="104">
        <f>+N937*P937*Q937*'1. Standard_Cost'!$D$12</f>
        <v>0</v>
      </c>
      <c r="U937" s="104">
        <f>+N937*O937*'1. Standard_Cost'!$E$12</f>
        <v>0</v>
      </c>
      <c r="V937" s="103"/>
      <c r="W937" s="103"/>
      <c r="X937" s="103"/>
      <c r="Y937" s="104">
        <f>+V937*((X937*'1. Standard_Cost'!$B$16)+(W937*X937*'1. Standard_Cost'!$C$16))</f>
        <v>0</v>
      </c>
      <c r="Z937" s="103"/>
      <c r="AA937" s="103"/>
      <c r="AB937" s="104">
        <f>+Z937*'1. Standard_Cost'!$B$20+AA937*'1. Standard_Cost'!$C$20</f>
        <v>0</v>
      </c>
      <c r="AC937" s="105"/>
      <c r="AD937" s="106"/>
      <c r="AE937" s="104">
        <f>SUM(AD937,AC937,AB937,Y937,U937,T937,S937,R937)*'1. Standard_Cost'!B553</f>
        <v>0</v>
      </c>
      <c r="AF937" s="104">
        <f t="shared" si="1795"/>
        <v>0</v>
      </c>
      <c r="AG937" s="103"/>
      <c r="AH937" s="103"/>
      <c r="AI937" s="103"/>
      <c r="AJ937" s="107"/>
      <c r="AK937" s="107"/>
      <c r="AL937" s="107"/>
      <c r="AM937" s="104">
        <f>AG937*'1. Standard_Cost'!B549+'Incremental_Cost Year 2021'!AH939*'1. Standard_Cost'!C549+'Incremental_Cost Year 2021'!AI939*'1. Standard_Cost'!D549+'Incremental_Cost Year 2021'!AJ939+'Incremental_Cost Year 2021'!AL939+AK937</f>
        <v>0</v>
      </c>
      <c r="AN937" s="104">
        <f>AM937*'1. Standard_Cost'!C553</f>
        <v>0</v>
      </c>
      <c r="AO937" s="107"/>
      <c r="AQ937" s="104">
        <f t="shared" si="1790"/>
        <v>0</v>
      </c>
      <c r="AR937" s="104">
        <f t="shared" si="1791"/>
        <v>0</v>
      </c>
      <c r="AS937" s="104">
        <f t="shared" si="1792"/>
        <v>0</v>
      </c>
      <c r="AT937" s="104">
        <f t="shared" si="1796"/>
        <v>0</v>
      </c>
      <c r="AU937" s="108">
        <f t="shared" si="1793"/>
        <v>0</v>
      </c>
      <c r="AV937" s="108"/>
      <c r="AW937" s="108"/>
      <c r="AX937" s="108"/>
      <c r="AY937" s="108"/>
      <c r="AZ937" s="108"/>
      <c r="BA937" s="109">
        <f t="shared" si="1794"/>
        <v>0</v>
      </c>
    </row>
    <row r="938" spans="1:53" ht="14.1" customHeight="1" outlineLevel="2" x14ac:dyDescent="0.2">
      <c r="A938" s="68"/>
      <c r="B938" s="94"/>
      <c r="C938" s="251"/>
      <c r="D938" s="239"/>
      <c r="E938" s="239"/>
      <c r="F938" s="110"/>
      <c r="G938" s="111"/>
      <c r="H938" s="112" t="s">
        <v>179</v>
      </c>
      <c r="I938" s="100"/>
      <c r="J938" s="101"/>
      <c r="K938" s="101"/>
      <c r="L938" s="102" t="str">
        <f>IF(I938&lt;&gt;0,((VLOOKUP(I938,'1. Standard_Cost'!$B$4:$D$8,2)+VLOOKUP(I938,'1. Standard_Cost'!$B$4:$D$8,3))*J938*K938),"0")</f>
        <v>0</v>
      </c>
      <c r="M938" s="102">
        <f>L938*'1. Standard_Cost'!F529</f>
        <v>0</v>
      </c>
      <c r="N938" s="103"/>
      <c r="O938" s="103"/>
      <c r="P938" s="103"/>
      <c r="Q938" s="103"/>
      <c r="R938" s="104">
        <f>+N938*P938*'1. Standard_Cost'!$B$12</f>
        <v>0</v>
      </c>
      <c r="S938" s="104">
        <f>+N938*O938*P938*'1. Standard_Cost'!$C$12</f>
        <v>0</v>
      </c>
      <c r="T938" s="104">
        <f>+N938*P938*Q938*'1. Standard_Cost'!$D$12</f>
        <v>0</v>
      </c>
      <c r="U938" s="104">
        <f>+N938*O938*'1. Standard_Cost'!$E$12</f>
        <v>0</v>
      </c>
      <c r="V938" s="103"/>
      <c r="W938" s="103"/>
      <c r="X938" s="103"/>
      <c r="Y938" s="104">
        <f>+V938*((X938*'1. Standard_Cost'!$B$16)+(W938*X938*'1. Standard_Cost'!$C$16))</f>
        <v>0</v>
      </c>
      <c r="Z938" s="103"/>
      <c r="AA938" s="103"/>
      <c r="AB938" s="104">
        <f>+Z938*'1. Standard_Cost'!$B$20+AA938*'1. Standard_Cost'!$C$20</f>
        <v>0</v>
      </c>
      <c r="AC938" s="105"/>
      <c r="AD938" s="106"/>
      <c r="AE938" s="104">
        <f>SUM(AD938,AC938,AB938,Y938,U938,T938,S938,R938)*'1. Standard_Cost'!B553</f>
        <v>0</v>
      </c>
      <c r="AF938" s="104">
        <f t="shared" si="1795"/>
        <v>0</v>
      </c>
      <c r="AG938" s="103"/>
      <c r="AH938" s="103"/>
      <c r="AI938" s="103"/>
      <c r="AJ938" s="107"/>
      <c r="AK938" s="107"/>
      <c r="AL938" s="107"/>
      <c r="AM938" s="104">
        <f>AG938*'1. Standard_Cost'!B549+'Incremental_Cost Year 2021'!AH940*'1. Standard_Cost'!C549+'Incremental_Cost Year 2021'!AI940*'1. Standard_Cost'!D549+'Incremental_Cost Year 2021'!AJ940+'Incremental_Cost Year 2021'!AL940+AK938</f>
        <v>0</v>
      </c>
      <c r="AN938" s="104">
        <f>AM938*'1. Standard_Cost'!C553</f>
        <v>0</v>
      </c>
      <c r="AO938" s="107"/>
      <c r="AQ938" s="104">
        <f t="shared" si="1790"/>
        <v>0</v>
      </c>
      <c r="AR938" s="104">
        <f t="shared" si="1791"/>
        <v>0</v>
      </c>
      <c r="AS938" s="104">
        <f t="shared" si="1792"/>
        <v>0</v>
      </c>
      <c r="AT938" s="104">
        <f t="shared" si="1796"/>
        <v>0</v>
      </c>
      <c r="AU938" s="108">
        <f t="shared" si="1793"/>
        <v>0</v>
      </c>
      <c r="AV938" s="108"/>
      <c r="AW938" s="108"/>
      <c r="AX938" s="108"/>
      <c r="AY938" s="108"/>
      <c r="AZ938" s="108"/>
      <c r="BA938" s="109">
        <f t="shared" si="1794"/>
        <v>0</v>
      </c>
    </row>
    <row r="939" spans="1:53" ht="25.7" customHeight="1" outlineLevel="1" x14ac:dyDescent="0.2">
      <c r="A939" s="68"/>
      <c r="B939" s="94"/>
      <c r="C939" s="251"/>
      <c r="D939" s="240"/>
      <c r="E939" s="240"/>
      <c r="F939" s="114" t="s">
        <v>154</v>
      </c>
      <c r="G939" s="115" t="s">
        <v>155</v>
      </c>
      <c r="H939" s="122" t="s">
        <v>512</v>
      </c>
      <c r="I939" s="117"/>
      <c r="J939" s="117"/>
      <c r="K939" s="117"/>
      <c r="L939" s="118">
        <f>SUM(L935:L938)</f>
        <v>0</v>
      </c>
      <c r="M939" s="118">
        <f>SUM(M935:M938)</f>
        <v>0</v>
      </c>
      <c r="N939" s="117"/>
      <c r="O939" s="117"/>
      <c r="P939" s="117"/>
      <c r="Q939" s="117"/>
      <c r="R939" s="119">
        <f>SUM(R935:R938)</f>
        <v>0</v>
      </c>
      <c r="S939" s="119">
        <f>SUM(S935:S938)</f>
        <v>0</v>
      </c>
      <c r="T939" s="119">
        <f>SUM(T935:T938)</f>
        <v>0</v>
      </c>
      <c r="U939" s="119">
        <f>SUM(U935:U938)</f>
        <v>0</v>
      </c>
      <c r="V939" s="117"/>
      <c r="W939" s="117"/>
      <c r="X939" s="117"/>
      <c r="Y939" s="118">
        <f>SUM(Y935:Y938)</f>
        <v>0</v>
      </c>
      <c r="Z939" s="117"/>
      <c r="AA939" s="117"/>
      <c r="AB939" s="118">
        <f t="shared" ref="AB939:AF939" si="1797">SUM(AB935:AB938)</f>
        <v>250000</v>
      </c>
      <c r="AC939" s="118">
        <f t="shared" si="1797"/>
        <v>350</v>
      </c>
      <c r="AD939" s="118">
        <f t="shared" si="1797"/>
        <v>0</v>
      </c>
      <c r="AE939" s="118">
        <f t="shared" si="1797"/>
        <v>0</v>
      </c>
      <c r="AF939" s="118">
        <f t="shared" si="1797"/>
        <v>0</v>
      </c>
      <c r="AG939" s="117"/>
      <c r="AH939" s="117"/>
      <c r="AI939" s="117"/>
      <c r="AJ939" s="119">
        <f>SUM(AJ935:AJ938)</f>
        <v>0</v>
      </c>
      <c r="AK939" s="119">
        <f t="shared" ref="AK939:AN939" si="1798">SUM(AK935:AK938)</f>
        <v>0</v>
      </c>
      <c r="AL939" s="119">
        <f t="shared" si="1798"/>
        <v>0</v>
      </c>
      <c r="AM939" s="119">
        <f t="shared" si="1798"/>
        <v>0</v>
      </c>
      <c r="AN939" s="119">
        <f t="shared" si="1798"/>
        <v>0</v>
      </c>
      <c r="AO939" s="116"/>
      <c r="AP939" s="120"/>
      <c r="AQ939" s="121">
        <f t="shared" ref="AQ939:BA939" si="1799">SUM(AQ935:AQ938)</f>
        <v>0</v>
      </c>
      <c r="AR939" s="121">
        <f t="shared" si="1799"/>
        <v>0</v>
      </c>
      <c r="AS939" s="121">
        <f t="shared" si="1799"/>
        <v>0</v>
      </c>
      <c r="AT939" s="121">
        <f t="shared" si="1799"/>
        <v>0</v>
      </c>
      <c r="AU939" s="121">
        <f t="shared" si="1799"/>
        <v>0</v>
      </c>
      <c r="AV939" s="121">
        <f t="shared" si="1799"/>
        <v>0</v>
      </c>
      <c r="AW939" s="121">
        <f t="shared" si="1799"/>
        <v>0</v>
      </c>
      <c r="AX939" s="121">
        <f t="shared" si="1799"/>
        <v>0</v>
      </c>
      <c r="AY939" s="121">
        <f t="shared" si="1799"/>
        <v>0</v>
      </c>
      <c r="AZ939" s="121">
        <f t="shared" si="1799"/>
        <v>0</v>
      </c>
      <c r="BA939" s="121">
        <f t="shared" si="1799"/>
        <v>0</v>
      </c>
    </row>
    <row r="940" spans="1:53" ht="14.1" customHeight="1" outlineLevel="2" x14ac:dyDescent="0.2">
      <c r="A940" s="68"/>
      <c r="B940" s="94"/>
      <c r="C940" s="251"/>
      <c r="D940" s="238" t="s">
        <v>515</v>
      </c>
      <c r="E940" s="243" t="s">
        <v>513</v>
      </c>
      <c r="F940" s="97"/>
      <c r="G940" s="98"/>
      <c r="H940" s="99" t="s">
        <v>542</v>
      </c>
      <c r="I940" s="100"/>
      <c r="J940" s="101"/>
      <c r="K940" s="101"/>
      <c r="L940" s="102" t="str">
        <f>IF(I940&lt;&gt;0,((VLOOKUP(I940,'1. Standard_Cost'!$B$4:$D$8,2)+VLOOKUP(I940,'1. Standard_Cost'!$B$4:$D$8,3))*J940*K940),"0")</f>
        <v>0</v>
      </c>
      <c r="M940" s="102">
        <f>L940*'1. Standard_Cost'!F529</f>
        <v>0</v>
      </c>
      <c r="N940" s="103"/>
      <c r="O940" s="103"/>
      <c r="P940" s="103"/>
      <c r="Q940" s="103"/>
      <c r="R940" s="104">
        <f>+N940*P940*'1. Standard_Cost'!$B$12</f>
        <v>0</v>
      </c>
      <c r="S940" s="104">
        <f>+N940*O940*P940*'1. Standard_Cost'!$C$12</f>
        <v>0</v>
      </c>
      <c r="T940" s="104">
        <f>+N940*P940*Q940*'1. Standard_Cost'!$D$12</f>
        <v>0</v>
      </c>
      <c r="U940" s="104">
        <f>+N940*O940*'1. Standard_Cost'!$E$12</f>
        <v>0</v>
      </c>
      <c r="V940" s="103"/>
      <c r="W940" s="103"/>
      <c r="X940" s="103"/>
      <c r="Y940" s="104">
        <f>+V940*((X940*'1. Standard_Cost'!$B$16)+(W940*X940*'1. Standard_Cost'!$C$16))</f>
        <v>0</v>
      </c>
      <c r="Z940" s="103">
        <v>2</v>
      </c>
      <c r="AA940" s="103">
        <v>2</v>
      </c>
      <c r="AB940" s="104">
        <f>+Z940*'1. Standard_Cost'!$B$20+AA940*'1. Standard_Cost'!$C$20</f>
        <v>250000</v>
      </c>
      <c r="AC940" s="105">
        <v>350</v>
      </c>
      <c r="AD940" s="106"/>
      <c r="AE940" s="104">
        <f>SUM(AD940,AC940,AB940,Y940,U940,T940,S940,R940)*'1. Standard_Cost'!B553</f>
        <v>0</v>
      </c>
      <c r="AF940" s="104">
        <f>SUM(AD940,AE940)</f>
        <v>0</v>
      </c>
      <c r="AG940" s="103"/>
      <c r="AH940" s="103"/>
      <c r="AI940" s="103"/>
      <c r="AJ940" s="107"/>
      <c r="AK940" s="107"/>
      <c r="AL940" s="107"/>
      <c r="AM940" s="104">
        <f>AG940*'1. Standard_Cost'!B549+'Incremental_Cost Year 2021'!AH942*'1. Standard_Cost'!C549+'Incremental_Cost Year 2021'!AI942*'1. Standard_Cost'!D549+'Incremental_Cost Year 2021'!AJ942+'Incremental_Cost Year 2021'!AL942+AK940</f>
        <v>0</v>
      </c>
      <c r="AN940" s="104">
        <f>AM940*'1. Standard_Cost'!C553</f>
        <v>0</v>
      </c>
      <c r="AO940" s="107"/>
      <c r="AQ940" s="104">
        <f t="shared" ref="AQ940:AQ945" si="1800">L940+M940</f>
        <v>0</v>
      </c>
      <c r="AR940" s="104">
        <f t="shared" ref="AR940:AR945" si="1801">AF940</f>
        <v>0</v>
      </c>
      <c r="AS940" s="104">
        <f t="shared" ref="AS940:AS945" si="1802">AM940+AN940</f>
        <v>0</v>
      </c>
      <c r="AT940" s="104">
        <f>SUM(AQ940,AR940,AS940)</f>
        <v>0</v>
      </c>
      <c r="AU940" s="108">
        <f t="shared" ref="AU940:AU945" si="1803">AT940</f>
        <v>0</v>
      </c>
      <c r="AV940" s="108"/>
      <c r="AW940" s="108"/>
      <c r="AX940" s="108"/>
      <c r="AY940" s="108"/>
      <c r="AZ940" s="108"/>
      <c r="BA940" s="109">
        <f t="shared" ref="BA940:BA945" si="1804">SUM(AU940:AZ940)-AT940</f>
        <v>0</v>
      </c>
    </row>
    <row r="941" spans="1:53" ht="14.1" customHeight="1" outlineLevel="2" x14ac:dyDescent="0.2">
      <c r="A941" s="68"/>
      <c r="B941" s="94"/>
      <c r="C941" s="251"/>
      <c r="D941" s="239"/>
      <c r="E941" s="241"/>
      <c r="F941" s="110"/>
      <c r="G941" s="111"/>
      <c r="H941" s="99" t="s">
        <v>570</v>
      </c>
      <c r="I941" s="100" t="s">
        <v>4</v>
      </c>
      <c r="J941" s="101">
        <v>3</v>
      </c>
      <c r="K941" s="101">
        <v>4</v>
      </c>
      <c r="L941" s="102">
        <f>IF(I941&lt;&gt;0,((VLOOKUP(I941,'1. Standard_Cost'!$B$4:$D$8,2)+VLOOKUP(I941,'1. Standard_Cost'!$B$4:$D$8,3))*J941*K941),"0")</f>
        <v>961200</v>
      </c>
      <c r="M941" s="102">
        <f>L941*'1. Standard_Cost'!F4</f>
        <v>160520.40000000002</v>
      </c>
      <c r="N941" s="103"/>
      <c r="O941" s="103"/>
      <c r="P941" s="103"/>
      <c r="Q941" s="103"/>
      <c r="R941" s="104"/>
      <c r="S941" s="104"/>
      <c r="T941" s="104"/>
      <c r="U941" s="104"/>
      <c r="V941" s="103"/>
      <c r="W941" s="103"/>
      <c r="X941" s="103"/>
      <c r="Y941" s="104"/>
      <c r="Z941" s="103"/>
      <c r="AA941" s="103"/>
      <c r="AB941" s="104"/>
      <c r="AC941" s="105"/>
      <c r="AD941" s="106"/>
      <c r="AE941" s="104"/>
      <c r="AF941" s="104"/>
      <c r="AG941" s="103"/>
      <c r="AH941" s="103"/>
      <c r="AI941" s="103"/>
      <c r="AJ941" s="107"/>
      <c r="AK941" s="107"/>
      <c r="AL941" s="107"/>
      <c r="AM941" s="104"/>
      <c r="AN941" s="104"/>
      <c r="AO941" s="107"/>
      <c r="AQ941" s="104"/>
      <c r="AR941" s="104"/>
      <c r="AS941" s="104"/>
      <c r="AT941" s="104"/>
      <c r="AU941" s="108">
        <f t="shared" si="1803"/>
        <v>0</v>
      </c>
      <c r="AV941" s="108"/>
      <c r="AW941" s="108"/>
      <c r="AX941" s="108"/>
      <c r="AY941" s="108"/>
      <c r="AZ941" s="108"/>
      <c r="BA941" s="109"/>
    </row>
    <row r="942" spans="1:53" ht="14.1" customHeight="1" outlineLevel="2" x14ac:dyDescent="0.2">
      <c r="A942" s="68"/>
      <c r="B942" s="94"/>
      <c r="C942" s="251"/>
      <c r="D942" s="239"/>
      <c r="E942" s="241"/>
      <c r="F942" s="110"/>
      <c r="G942" s="111"/>
      <c r="H942" s="99" t="s">
        <v>608</v>
      </c>
      <c r="I942" s="100" t="s">
        <v>3</v>
      </c>
      <c r="J942" s="101">
        <v>3</v>
      </c>
      <c r="K942" s="101">
        <v>2</v>
      </c>
      <c r="L942" s="102">
        <f>IF(I942&lt;&gt;0,((VLOOKUP(I942,'1. Standard_Cost'!$B$4:$D$8,2)+VLOOKUP(I942,'1. Standard_Cost'!$B$4:$D$8,3))*J942*K942),"0")</f>
        <v>600600</v>
      </c>
      <c r="M942" s="102">
        <f>L942*'1. Standard_Cost'!F4</f>
        <v>100300.20000000001</v>
      </c>
      <c r="N942" s="103"/>
      <c r="O942" s="103"/>
      <c r="P942" s="103"/>
      <c r="Q942" s="103"/>
      <c r="R942" s="104"/>
      <c r="S942" s="104"/>
      <c r="T942" s="104"/>
      <c r="U942" s="104"/>
      <c r="V942" s="103"/>
      <c r="W942" s="103"/>
      <c r="X942" s="103"/>
      <c r="Y942" s="104"/>
      <c r="Z942" s="103"/>
      <c r="AA942" s="103"/>
      <c r="AB942" s="104"/>
      <c r="AC942" s="105"/>
      <c r="AD942" s="106"/>
      <c r="AE942" s="104"/>
      <c r="AF942" s="104"/>
      <c r="AG942" s="103"/>
      <c r="AH942" s="103"/>
      <c r="AI942" s="103"/>
      <c r="AJ942" s="107"/>
      <c r="AK942" s="107"/>
      <c r="AL942" s="107"/>
      <c r="AM942" s="104"/>
      <c r="AN942" s="104"/>
      <c r="AO942" s="107"/>
      <c r="AQ942" s="104"/>
      <c r="AR942" s="104"/>
      <c r="AS942" s="104"/>
      <c r="AT942" s="104"/>
      <c r="AU942" s="108">
        <f t="shared" si="1803"/>
        <v>0</v>
      </c>
      <c r="AV942" s="108"/>
      <c r="AW942" s="108"/>
      <c r="AX942" s="108"/>
      <c r="AY942" s="108"/>
      <c r="AZ942" s="108"/>
      <c r="BA942" s="109"/>
    </row>
    <row r="943" spans="1:53" ht="14.1" customHeight="1" outlineLevel="2" x14ac:dyDescent="0.2">
      <c r="A943" s="68"/>
      <c r="B943" s="94"/>
      <c r="C943" s="251"/>
      <c r="D943" s="239"/>
      <c r="E943" s="241"/>
      <c r="F943" s="110"/>
      <c r="G943" s="111"/>
      <c r="H943" s="99" t="s">
        <v>593</v>
      </c>
      <c r="I943" s="100" t="s">
        <v>2</v>
      </c>
      <c r="J943" s="101">
        <v>3</v>
      </c>
      <c r="K943" s="101">
        <v>2</v>
      </c>
      <c r="L943" s="102">
        <f>IF(I943&lt;&gt;0,((VLOOKUP(I943,'1. Standard_Cost'!$B$4:$D$8,2)+VLOOKUP(I943,'1. Standard_Cost'!$B$4:$D$8,3))*J943*K943),"0")</f>
        <v>721200</v>
      </c>
      <c r="M943" s="102">
        <f>L943*'1. Standard_Cost'!F4</f>
        <v>120440.40000000001</v>
      </c>
      <c r="N943" s="103"/>
      <c r="O943" s="103"/>
      <c r="P943" s="103"/>
      <c r="Q943" s="103"/>
      <c r="R943" s="104">
        <f>+N943*P943*'1. Standard_Cost'!$B$12</f>
        <v>0</v>
      </c>
      <c r="S943" s="104">
        <f>+N943*O943*P943*'1. Standard_Cost'!$C$12</f>
        <v>0</v>
      </c>
      <c r="T943" s="104">
        <f>+N943*P943*Q943*'1. Standard_Cost'!$D$12</f>
        <v>0</v>
      </c>
      <c r="U943" s="104">
        <f>+N943*O943*'1. Standard_Cost'!$E$12</f>
        <v>0</v>
      </c>
      <c r="V943" s="103"/>
      <c r="W943" s="103"/>
      <c r="X943" s="103"/>
      <c r="Y943" s="104">
        <f>+V943*((X943*'1. Standard_Cost'!$B$16)+(W943*X943*'1. Standard_Cost'!$C$16))</f>
        <v>0</v>
      </c>
      <c r="Z943" s="103"/>
      <c r="AA943" s="103"/>
      <c r="AB943" s="104">
        <f>+Z943*'1. Standard_Cost'!$B$20+AA943*'1. Standard_Cost'!$C$20</f>
        <v>0</v>
      </c>
      <c r="AC943" s="105"/>
      <c r="AD943" s="106"/>
      <c r="AE943" s="104">
        <f>SUM(AD943,AC943,AB943,Y943,U943,T943,S943,R943)*'1. Standard_Cost'!B553</f>
        <v>0</v>
      </c>
      <c r="AF943" s="104">
        <f t="shared" ref="AF943:AF945" si="1805">SUM(AD943,AE943)</f>
        <v>0</v>
      </c>
      <c r="AG943" s="103"/>
      <c r="AH943" s="103">
        <v>0</v>
      </c>
      <c r="AI943" s="103">
        <v>0</v>
      </c>
      <c r="AJ943" s="107"/>
      <c r="AK943" s="107"/>
      <c r="AL943" s="107"/>
      <c r="AM943" s="104">
        <f>AG943*'1. Standard_Cost'!B549+'Incremental_Cost Year 2021'!AH943*'1. Standard_Cost'!C549+'Incremental_Cost Year 2021'!AI943*'1. Standard_Cost'!D549+'Incremental_Cost Year 2021'!AJ943+'Incremental_Cost Year 2021'!AL943+AK943</f>
        <v>0</v>
      </c>
      <c r="AN943" s="104">
        <f>AM943*'1. Standard_Cost'!C553</f>
        <v>0</v>
      </c>
      <c r="AO943" s="107"/>
      <c r="AQ943" s="104">
        <f t="shared" si="1800"/>
        <v>841640.4</v>
      </c>
      <c r="AR943" s="104">
        <f t="shared" si="1801"/>
        <v>0</v>
      </c>
      <c r="AS943" s="104">
        <f t="shared" si="1802"/>
        <v>0</v>
      </c>
      <c r="AT943" s="104">
        <f t="shared" ref="AT943:AT945" si="1806">SUM(AQ943,AR943,AS943)</f>
        <v>841640.4</v>
      </c>
      <c r="AU943" s="108">
        <f t="shared" si="1803"/>
        <v>841640.4</v>
      </c>
      <c r="AV943" s="108">
        <v>0</v>
      </c>
      <c r="AW943" s="108"/>
      <c r="AX943" s="108"/>
      <c r="AY943" s="108"/>
      <c r="AZ943" s="108"/>
      <c r="BA943" s="109">
        <f t="shared" si="1804"/>
        <v>0</v>
      </c>
    </row>
    <row r="944" spans="1:53" ht="14.1" customHeight="1" outlineLevel="2" x14ac:dyDescent="0.2">
      <c r="A944" s="68"/>
      <c r="B944" s="94"/>
      <c r="C944" s="251"/>
      <c r="D944" s="239"/>
      <c r="E944" s="241"/>
      <c r="F944" s="110"/>
      <c r="G944" s="111"/>
      <c r="H944" s="112" t="s">
        <v>609</v>
      </c>
      <c r="I944" s="100" t="s">
        <v>2</v>
      </c>
      <c r="J944" s="101">
        <v>3</v>
      </c>
      <c r="K944" s="101">
        <v>2</v>
      </c>
      <c r="L944" s="102">
        <f>IF(I944&lt;&gt;0,((VLOOKUP(I944,'1. Standard_Cost'!$B$4:$D$8,2)+VLOOKUP(I944,'1. Standard_Cost'!$B$4:$D$8,3))*J944*K944),"0")</f>
        <v>721200</v>
      </c>
      <c r="M944" s="102">
        <f>L944*'1. Standard_Cost'!F4</f>
        <v>120440.40000000001</v>
      </c>
      <c r="N944" s="103"/>
      <c r="O944" s="103"/>
      <c r="P944" s="103"/>
      <c r="Q944" s="103"/>
      <c r="R944" s="104">
        <f>+N944*P944*'1. Standard_Cost'!$B$12</f>
        <v>0</v>
      </c>
      <c r="S944" s="104">
        <f>+N944*O944*P944*'1. Standard_Cost'!$C$12</f>
        <v>0</v>
      </c>
      <c r="T944" s="104">
        <f>+N944*P944*Q944*'1. Standard_Cost'!$D$12</f>
        <v>0</v>
      </c>
      <c r="U944" s="104">
        <f>+N944*O944*'1. Standard_Cost'!$E$12</f>
        <v>0</v>
      </c>
      <c r="V944" s="103"/>
      <c r="W944" s="103"/>
      <c r="X944" s="103"/>
      <c r="Y944" s="104">
        <f>+V944*((X944*'1. Standard_Cost'!$B$16)+(W944*X944*'1. Standard_Cost'!$C$16))</f>
        <v>0</v>
      </c>
      <c r="Z944" s="103"/>
      <c r="AA944" s="103"/>
      <c r="AB944" s="104">
        <f>+Z944*'1. Standard_Cost'!$B$20+AA944*'1. Standard_Cost'!$C$20</f>
        <v>0</v>
      </c>
      <c r="AC944" s="105"/>
      <c r="AD944" s="106"/>
      <c r="AE944" s="104">
        <f>SUM(AD944,AC944,AB944,Y944,U944,T944,S944,R944)*'1. Standard_Cost'!B553</f>
        <v>0</v>
      </c>
      <c r="AF944" s="104">
        <f t="shared" si="1805"/>
        <v>0</v>
      </c>
      <c r="AG944" s="103"/>
      <c r="AH944" s="103"/>
      <c r="AI944" s="103"/>
      <c r="AJ944" s="107"/>
      <c r="AK944" s="107"/>
      <c r="AL944" s="107"/>
      <c r="AM944" s="104">
        <f>AG944*'1. Standard_Cost'!B549+'Incremental_Cost Year 2021'!AH944*'1. Standard_Cost'!C549+'Incremental_Cost Year 2021'!AI944*'1. Standard_Cost'!D549+'Incremental_Cost Year 2021'!AJ944+'Incremental_Cost Year 2021'!AL944+AK944</f>
        <v>0</v>
      </c>
      <c r="AN944" s="104">
        <f>AM944*'1. Standard_Cost'!C553</f>
        <v>0</v>
      </c>
      <c r="AO944" s="107"/>
      <c r="AQ944" s="104">
        <f t="shared" si="1800"/>
        <v>841640.4</v>
      </c>
      <c r="AR944" s="104">
        <f t="shared" si="1801"/>
        <v>0</v>
      </c>
      <c r="AS944" s="104">
        <f t="shared" si="1802"/>
        <v>0</v>
      </c>
      <c r="AT944" s="104">
        <f t="shared" si="1806"/>
        <v>841640.4</v>
      </c>
      <c r="AU944" s="108">
        <f t="shared" si="1803"/>
        <v>841640.4</v>
      </c>
      <c r="AV944" s="108"/>
      <c r="AW944" s="108"/>
      <c r="AX944" s="108"/>
      <c r="AY944" s="108"/>
      <c r="AZ944" s="108"/>
      <c r="BA944" s="109">
        <f t="shared" si="1804"/>
        <v>0</v>
      </c>
    </row>
    <row r="945" spans="1:53" ht="14.1" customHeight="1" outlineLevel="2" x14ac:dyDescent="0.2">
      <c r="A945" s="68"/>
      <c r="B945" s="94"/>
      <c r="C945" s="251"/>
      <c r="D945" s="239"/>
      <c r="E945" s="241"/>
      <c r="F945" s="110"/>
      <c r="G945" s="111"/>
      <c r="H945" s="112" t="s">
        <v>179</v>
      </c>
      <c r="I945" s="100"/>
      <c r="J945" s="101"/>
      <c r="K945" s="101"/>
      <c r="L945" s="102" t="str">
        <f>IF(I945&lt;&gt;0,((VLOOKUP(I945,'1. Standard_Cost'!$B$4:$D$8,2)+VLOOKUP(I945,'1. Standard_Cost'!$B$4:$D$8,3))*J945*K945),"0")</f>
        <v>0</v>
      </c>
      <c r="M945" s="102">
        <f>L945*'1. Standard_Cost'!F529</f>
        <v>0</v>
      </c>
      <c r="N945" s="103"/>
      <c r="O945" s="103"/>
      <c r="P945" s="103"/>
      <c r="Q945" s="103"/>
      <c r="R945" s="104">
        <f>+N945*P945*'1. Standard_Cost'!$B$12</f>
        <v>0</v>
      </c>
      <c r="S945" s="104">
        <f>+N945*O945*P945*'1. Standard_Cost'!$C$12</f>
        <v>0</v>
      </c>
      <c r="T945" s="104">
        <f>+N945*P945*Q945*'1. Standard_Cost'!$D$12</f>
        <v>0</v>
      </c>
      <c r="U945" s="104">
        <f>+N945*O945*'1. Standard_Cost'!$E$12</f>
        <v>0</v>
      </c>
      <c r="V945" s="103"/>
      <c r="W945" s="103"/>
      <c r="X945" s="103"/>
      <c r="Y945" s="104">
        <f>+V945*((X945*'1. Standard_Cost'!$B$16)+(W945*X945*'1. Standard_Cost'!$C$16))</f>
        <v>0</v>
      </c>
      <c r="Z945" s="103"/>
      <c r="AA945" s="103"/>
      <c r="AB945" s="104">
        <f>+Z945*'1. Standard_Cost'!$B$20+AA945*'1. Standard_Cost'!$C$20</f>
        <v>0</v>
      </c>
      <c r="AC945" s="105"/>
      <c r="AD945" s="106"/>
      <c r="AE945" s="104">
        <f>SUM(AD945,AC945,AB945,Y945,U945,T945,S945,R945)*'1. Standard_Cost'!B553</f>
        <v>0</v>
      </c>
      <c r="AF945" s="104">
        <f t="shared" si="1805"/>
        <v>0</v>
      </c>
      <c r="AG945" s="103"/>
      <c r="AH945" s="103"/>
      <c r="AI945" s="103"/>
      <c r="AJ945" s="107"/>
      <c r="AK945" s="107"/>
      <c r="AL945" s="107"/>
      <c r="AM945" s="104">
        <f>AG945*'1. Standard_Cost'!B549+'Incremental_Cost Year 2021'!AH947*'1. Standard_Cost'!C549+'Incremental_Cost Year 2021'!AI947*'1. Standard_Cost'!D549+'Incremental_Cost Year 2021'!AJ947+'Incremental_Cost Year 2021'!AL947+AK945</f>
        <v>0</v>
      </c>
      <c r="AN945" s="104">
        <f>AM945*'1. Standard_Cost'!C553</f>
        <v>0</v>
      </c>
      <c r="AO945" s="107"/>
      <c r="AQ945" s="104">
        <f t="shared" si="1800"/>
        <v>0</v>
      </c>
      <c r="AR945" s="104">
        <f t="shared" si="1801"/>
        <v>0</v>
      </c>
      <c r="AS945" s="104">
        <f t="shared" si="1802"/>
        <v>0</v>
      </c>
      <c r="AT945" s="104">
        <f t="shared" si="1806"/>
        <v>0</v>
      </c>
      <c r="AU945" s="108">
        <f t="shared" si="1803"/>
        <v>0</v>
      </c>
      <c r="AV945" s="108"/>
      <c r="AW945" s="108"/>
      <c r="AX945" s="108"/>
      <c r="AY945" s="108"/>
      <c r="AZ945" s="108"/>
      <c r="BA945" s="109">
        <f t="shared" si="1804"/>
        <v>0</v>
      </c>
    </row>
    <row r="946" spans="1:53" ht="24.6" customHeight="1" outlineLevel="1" x14ac:dyDescent="0.2">
      <c r="A946" s="68"/>
      <c r="B946" s="141"/>
      <c r="C946" s="251"/>
      <c r="D946" s="240"/>
      <c r="E946" s="242"/>
      <c r="F946" s="114" t="s">
        <v>154</v>
      </c>
      <c r="G946" s="115" t="s">
        <v>155</v>
      </c>
      <c r="H946" s="122" t="s">
        <v>514</v>
      </c>
      <c r="I946" s="117"/>
      <c r="J946" s="117"/>
      <c r="K946" s="117"/>
      <c r="L946" s="118">
        <f>SUM(L940:L945)</f>
        <v>3004200</v>
      </c>
      <c r="M946" s="118">
        <f>SUM(M940:M945)</f>
        <v>501701.40000000008</v>
      </c>
      <c r="N946" s="117"/>
      <c r="O946" s="117"/>
      <c r="P946" s="117"/>
      <c r="Q946" s="117"/>
      <c r="R946" s="119">
        <f>SUM(R940:R945)</f>
        <v>0</v>
      </c>
      <c r="S946" s="119">
        <f>SUM(S940:S945)</f>
        <v>0</v>
      </c>
      <c r="T946" s="119">
        <f>SUM(T940:T945)</f>
        <v>0</v>
      </c>
      <c r="U946" s="119">
        <f>SUM(U940:U945)</f>
        <v>0</v>
      </c>
      <c r="V946" s="117"/>
      <c r="W946" s="117"/>
      <c r="X946" s="117"/>
      <c r="Y946" s="118">
        <f>SUM(Y940:Y945)</f>
        <v>0</v>
      </c>
      <c r="Z946" s="117"/>
      <c r="AA946" s="117"/>
      <c r="AB946" s="118">
        <f t="shared" ref="AB946:AF946" si="1807">SUM(AB940:AB945)</f>
        <v>250000</v>
      </c>
      <c r="AC946" s="118">
        <f t="shared" si="1807"/>
        <v>350</v>
      </c>
      <c r="AD946" s="118">
        <f t="shared" si="1807"/>
        <v>0</v>
      </c>
      <c r="AE946" s="118">
        <f t="shared" si="1807"/>
        <v>0</v>
      </c>
      <c r="AF946" s="118">
        <f t="shared" si="1807"/>
        <v>0</v>
      </c>
      <c r="AG946" s="117"/>
      <c r="AH946" s="117"/>
      <c r="AI946" s="117"/>
      <c r="AJ946" s="119">
        <f>SUM(AJ940:AJ945)</f>
        <v>0</v>
      </c>
      <c r="AK946" s="119">
        <f t="shared" ref="AK946:AN946" si="1808">SUM(AK940:AK945)</f>
        <v>0</v>
      </c>
      <c r="AL946" s="119">
        <f t="shared" si="1808"/>
        <v>0</v>
      </c>
      <c r="AM946" s="119">
        <f t="shared" si="1808"/>
        <v>0</v>
      </c>
      <c r="AN946" s="119">
        <f t="shared" si="1808"/>
        <v>0</v>
      </c>
      <c r="AO946" s="116"/>
      <c r="AP946" s="120"/>
      <c r="AQ946" s="121">
        <f t="shared" ref="AQ946:BA946" si="1809">SUM(AQ940:AQ945)</f>
        <v>1683280.8</v>
      </c>
      <c r="AR946" s="121">
        <f t="shared" si="1809"/>
        <v>0</v>
      </c>
      <c r="AS946" s="121">
        <f t="shared" si="1809"/>
        <v>0</v>
      </c>
      <c r="AT946" s="121">
        <f t="shared" si="1809"/>
        <v>1683280.8</v>
      </c>
      <c r="AU946" s="121">
        <f t="shared" si="1809"/>
        <v>1683280.8</v>
      </c>
      <c r="AV946" s="121">
        <f t="shared" si="1809"/>
        <v>0</v>
      </c>
      <c r="AW946" s="121">
        <f t="shared" si="1809"/>
        <v>0</v>
      </c>
      <c r="AX946" s="121">
        <f t="shared" si="1809"/>
        <v>0</v>
      </c>
      <c r="AY946" s="121">
        <f t="shared" si="1809"/>
        <v>0</v>
      </c>
      <c r="AZ946" s="121">
        <f t="shared" si="1809"/>
        <v>0</v>
      </c>
      <c r="BA946" s="121">
        <f t="shared" si="1809"/>
        <v>0</v>
      </c>
    </row>
    <row r="947" spans="1:53" s="61" customFormat="1" x14ac:dyDescent="0.2">
      <c r="C947" s="143"/>
      <c r="D947" s="143"/>
      <c r="E947" s="143"/>
      <c r="F947" s="143"/>
      <c r="G947" s="143"/>
      <c r="L947" s="144"/>
      <c r="M947" s="144"/>
      <c r="S947" s="145"/>
      <c r="AU947" s="63"/>
      <c r="AV947" s="63"/>
      <c r="AW947" s="63"/>
      <c r="AX947" s="63"/>
      <c r="AY947" s="63"/>
      <c r="AZ947" s="63"/>
      <c r="BA947" s="63"/>
    </row>
    <row r="948" spans="1:53" s="61" customFormat="1" x14ac:dyDescent="0.2">
      <c r="C948" s="143"/>
      <c r="D948" s="143"/>
      <c r="E948" s="146"/>
      <c r="F948" s="146"/>
      <c r="G948" s="146"/>
      <c r="H948" s="147"/>
      <c r="AT948" s="219">
        <f>AT6+AT124+AT420+AT760</f>
        <v>41000602.995000005</v>
      </c>
      <c r="AU948" s="219">
        <f>AU6+AU124+AU420+AU760</f>
        <v>41000602.995000005</v>
      </c>
      <c r="AV948" s="145">
        <f>AV6+AV124+AV420+AV760</f>
        <v>0</v>
      </c>
      <c r="AW948" s="63"/>
      <c r="AX948" s="63"/>
      <c r="AY948" s="63"/>
      <c r="AZ948" s="63"/>
      <c r="BA948" s="63"/>
    </row>
    <row r="949" spans="1:53" s="61" customFormat="1" x14ac:dyDescent="0.2">
      <c r="C949" s="143"/>
      <c r="D949" s="143"/>
      <c r="E949" s="143"/>
      <c r="F949" s="143"/>
      <c r="G949" s="143"/>
      <c r="AU949" s="63"/>
      <c r="AV949" s="63"/>
      <c r="AW949" s="63"/>
      <c r="AX949" s="63"/>
      <c r="AY949" s="63"/>
      <c r="AZ949" s="63"/>
      <c r="BA949" s="63"/>
    </row>
    <row r="950" spans="1:53" s="61" customFormat="1" x14ac:dyDescent="0.2">
      <c r="C950" s="143"/>
      <c r="D950" s="143"/>
      <c r="E950" s="143"/>
      <c r="F950" s="143"/>
      <c r="G950" s="143"/>
      <c r="AU950" s="63"/>
      <c r="AV950" s="63"/>
      <c r="AW950" s="63"/>
      <c r="AX950" s="63"/>
      <c r="AY950" s="63"/>
      <c r="AZ950" s="63"/>
      <c r="BA950" s="63"/>
    </row>
    <row r="951" spans="1:53" s="61" customFormat="1" x14ac:dyDescent="0.2">
      <c r="C951" s="143"/>
      <c r="D951" s="143"/>
      <c r="E951" s="143"/>
      <c r="F951" s="143"/>
      <c r="G951" s="143"/>
      <c r="AU951" s="63"/>
      <c r="AV951" s="63"/>
      <c r="AW951" s="63"/>
      <c r="AX951" s="63"/>
      <c r="AY951" s="63"/>
      <c r="AZ951" s="63"/>
      <c r="BA951" s="63"/>
    </row>
    <row r="952" spans="1:53" s="61" customFormat="1" x14ac:dyDescent="0.2">
      <c r="C952" s="143"/>
      <c r="D952" s="143"/>
      <c r="E952" s="143"/>
      <c r="F952" s="143"/>
      <c r="G952" s="143"/>
      <c r="H952" s="147"/>
      <c r="AU952" s="63"/>
      <c r="AV952" s="63"/>
      <c r="AW952" s="63"/>
      <c r="AX952" s="63"/>
      <c r="AY952" s="63"/>
      <c r="AZ952" s="63"/>
      <c r="BA952" s="63"/>
    </row>
    <row r="953" spans="1:53" s="61" customFormat="1" x14ac:dyDescent="0.2">
      <c r="C953" s="143"/>
      <c r="D953" s="143"/>
      <c r="E953" s="146"/>
      <c r="F953" s="146"/>
      <c r="G953" s="146"/>
      <c r="H953" s="62"/>
      <c r="AU953" s="63"/>
      <c r="AV953" s="63"/>
      <c r="AW953" s="63"/>
      <c r="AX953" s="63"/>
      <c r="AY953" s="63"/>
      <c r="AZ953" s="63"/>
      <c r="BA953" s="63"/>
    </row>
    <row r="954" spans="1:53" s="61" customFormat="1" x14ac:dyDescent="0.2">
      <c r="C954" s="143"/>
      <c r="D954" s="143"/>
      <c r="E954" s="143"/>
      <c r="F954" s="143"/>
      <c r="G954" s="143"/>
      <c r="AU954" s="63"/>
      <c r="AV954" s="63"/>
      <c r="AW954" s="63"/>
      <c r="AX954" s="63"/>
      <c r="AY954" s="63"/>
      <c r="AZ954" s="63"/>
      <c r="BA954" s="63"/>
    </row>
    <row r="955" spans="1:53" s="61" customFormat="1" x14ac:dyDescent="0.2">
      <c r="C955" s="143"/>
      <c r="D955" s="143"/>
      <c r="E955" s="143"/>
      <c r="F955" s="143"/>
      <c r="G955" s="143"/>
      <c r="AU955" s="63"/>
      <c r="AV955" s="63"/>
      <c r="AW955" s="63"/>
      <c r="AX955" s="63"/>
      <c r="AY955" s="63"/>
      <c r="AZ955" s="63"/>
      <c r="BA955" s="63"/>
    </row>
    <row r="956" spans="1:53" s="61" customFormat="1" x14ac:dyDescent="0.2">
      <c r="C956" s="143"/>
      <c r="D956" s="143"/>
      <c r="E956" s="143"/>
      <c r="F956" s="143"/>
      <c r="G956" s="143"/>
      <c r="AU956" s="63"/>
      <c r="AV956" s="63"/>
      <c r="AW956" s="63"/>
      <c r="AX956" s="63"/>
      <c r="AY956" s="63"/>
      <c r="AZ956" s="63"/>
      <c r="BA956" s="63"/>
    </row>
    <row r="957" spans="1:53" s="61" customFormat="1" x14ac:dyDescent="0.2">
      <c r="C957" s="143"/>
      <c r="D957" s="143"/>
      <c r="E957" s="143"/>
      <c r="F957" s="143"/>
      <c r="G957" s="143"/>
      <c r="H957" s="147"/>
      <c r="AU957" s="63"/>
      <c r="AV957" s="63"/>
      <c r="AW957" s="63"/>
      <c r="AX957" s="63"/>
      <c r="AY957" s="63"/>
      <c r="AZ957" s="63"/>
      <c r="BA957" s="63"/>
    </row>
    <row r="958" spans="1:53" s="61" customFormat="1" x14ac:dyDescent="0.2">
      <c r="C958" s="143"/>
      <c r="D958" s="143"/>
      <c r="E958" s="146"/>
      <c r="F958" s="146"/>
      <c r="G958" s="146"/>
      <c r="H958" s="62"/>
      <c r="AU958" s="63"/>
      <c r="AV958" s="63"/>
      <c r="AW958" s="63"/>
      <c r="AX958" s="63"/>
      <c r="AY958" s="63"/>
      <c r="AZ958" s="63"/>
      <c r="BA958" s="63"/>
    </row>
    <row r="959" spans="1:53" s="61" customFormat="1" x14ac:dyDescent="0.2">
      <c r="C959" s="143"/>
      <c r="D959" s="143"/>
      <c r="E959" s="148"/>
      <c r="F959" s="148"/>
      <c r="G959" s="148"/>
      <c r="AU959" s="63"/>
      <c r="AV959" s="63"/>
      <c r="AW959" s="63"/>
      <c r="AX959" s="63"/>
      <c r="AY959" s="63"/>
      <c r="AZ959" s="63"/>
      <c r="BA959" s="63"/>
    </row>
  </sheetData>
  <mergeCells count="63">
    <mergeCell ref="C761:E761"/>
    <mergeCell ref="C762:C776"/>
    <mergeCell ref="C787:C801"/>
    <mergeCell ref="C822:E822"/>
    <mergeCell ref="C905:C919"/>
    <mergeCell ref="C930:C946"/>
    <mergeCell ref="C823:C837"/>
    <mergeCell ref="C848:C862"/>
    <mergeCell ref="C873:E873"/>
    <mergeCell ref="C874:C888"/>
    <mergeCell ref="C904:E904"/>
    <mergeCell ref="D930:D934"/>
    <mergeCell ref="E930:E934"/>
    <mergeCell ref="D935:D939"/>
    <mergeCell ref="E936:E939"/>
    <mergeCell ref="D940:D946"/>
    <mergeCell ref="E940:E946"/>
    <mergeCell ref="C675:C689"/>
    <mergeCell ref="C700:C714"/>
    <mergeCell ref="C730:C744"/>
    <mergeCell ref="B760:E760"/>
    <mergeCell ref="C563:C577"/>
    <mergeCell ref="C583:E583"/>
    <mergeCell ref="C584:C598"/>
    <mergeCell ref="C609:C623"/>
    <mergeCell ref="C639:C653"/>
    <mergeCell ref="D639:D643"/>
    <mergeCell ref="D659:D663"/>
    <mergeCell ref="D654:D658"/>
    <mergeCell ref="D649:D653"/>
    <mergeCell ref="D644:D648"/>
    <mergeCell ref="C674:E674"/>
    <mergeCell ref="C447:C461"/>
    <mergeCell ref="C477:C491"/>
    <mergeCell ref="C507:E507"/>
    <mergeCell ref="C508:C522"/>
    <mergeCell ref="C533:C547"/>
    <mergeCell ref="C345:C359"/>
    <mergeCell ref="C366:C379"/>
    <mergeCell ref="B420:E420"/>
    <mergeCell ref="C421:E421"/>
    <mergeCell ref="C422:C436"/>
    <mergeCell ref="C249:C262"/>
    <mergeCell ref="C303:E303"/>
    <mergeCell ref="C304:C313"/>
    <mergeCell ref="C320:C333"/>
    <mergeCell ref="C344:E344"/>
    <mergeCell ref="C196:E196"/>
    <mergeCell ref="C197:C206"/>
    <mergeCell ref="C213:C226"/>
    <mergeCell ref="C227:E227"/>
    <mergeCell ref="C228:C242"/>
    <mergeCell ref="C94:E94"/>
    <mergeCell ref="B124:E124"/>
    <mergeCell ref="C125:E125"/>
    <mergeCell ref="C33:E33"/>
    <mergeCell ref="C126:C140"/>
    <mergeCell ref="AQ2:BA2"/>
    <mergeCell ref="B3:E3"/>
    <mergeCell ref="B6:E6"/>
    <mergeCell ref="C7:E7"/>
    <mergeCell ref="B1:L1"/>
    <mergeCell ref="B2:E2"/>
  </mergeCells>
  <conditionalFormatting sqref="BA8:BA12">
    <cfRule type="cellIs" dxfId="773" priority="261" operator="lessThan">
      <formula>0</formula>
    </cfRule>
    <cfRule type="cellIs" dxfId="772" priority="262" operator="lessThan">
      <formula>-105575</formula>
    </cfRule>
  </conditionalFormatting>
  <conditionalFormatting sqref="BA17">
    <cfRule type="cellIs" dxfId="771" priority="259" operator="lessThan">
      <formula>0</formula>
    </cfRule>
    <cfRule type="cellIs" dxfId="770" priority="260" operator="lessThan">
      <formula>-105575</formula>
    </cfRule>
  </conditionalFormatting>
  <conditionalFormatting sqref="BA13:BA16">
    <cfRule type="cellIs" dxfId="769" priority="257" operator="lessThan">
      <formula>0</formula>
    </cfRule>
    <cfRule type="cellIs" dxfId="768" priority="258" operator="lessThan">
      <formula>-105575</formula>
    </cfRule>
  </conditionalFormatting>
  <conditionalFormatting sqref="BA23:BA26">
    <cfRule type="cellIs" dxfId="767" priority="255" operator="lessThan">
      <formula>0</formula>
    </cfRule>
    <cfRule type="cellIs" dxfId="766" priority="256" operator="lessThan">
      <formula>-105575</formula>
    </cfRule>
  </conditionalFormatting>
  <conditionalFormatting sqref="BA34:BA37">
    <cfRule type="cellIs" dxfId="765" priority="253" operator="lessThan">
      <formula>0</formula>
    </cfRule>
    <cfRule type="cellIs" dxfId="764" priority="254" operator="lessThan">
      <formula>-105575</formula>
    </cfRule>
  </conditionalFormatting>
  <conditionalFormatting sqref="BA39:BA42 BA44:BA47 BA126:BA129 BA131:BA134 BA136:BA139">
    <cfRule type="cellIs" dxfId="763" priority="251" operator="lessThan">
      <formula>0</formula>
    </cfRule>
    <cfRule type="cellIs" dxfId="762" priority="252" operator="lessThan">
      <formula>-105575</formula>
    </cfRule>
  </conditionalFormatting>
  <conditionalFormatting sqref="BA18:BA21">
    <cfRule type="cellIs" dxfId="761" priority="249" operator="lessThan">
      <formula>0</formula>
    </cfRule>
    <cfRule type="cellIs" dxfId="760" priority="250" operator="lessThan">
      <formula>-105575</formula>
    </cfRule>
  </conditionalFormatting>
  <conditionalFormatting sqref="BA28:BA31">
    <cfRule type="cellIs" dxfId="759" priority="247" operator="lessThan">
      <formula>0</formula>
    </cfRule>
    <cfRule type="cellIs" dxfId="758" priority="248" operator="lessThan">
      <formula>-105575</formula>
    </cfRule>
  </conditionalFormatting>
  <conditionalFormatting sqref="BA100:BA107 BA109:BA112">
    <cfRule type="cellIs" dxfId="757" priority="239" operator="lessThan">
      <formula>0</formula>
    </cfRule>
    <cfRule type="cellIs" dxfId="756" priority="240" operator="lessThan">
      <formula>-105575</formula>
    </cfRule>
  </conditionalFormatting>
  <conditionalFormatting sqref="BA95:BA98">
    <cfRule type="cellIs" dxfId="755" priority="241" operator="lessThan">
      <formula>0</formula>
    </cfRule>
    <cfRule type="cellIs" dxfId="754" priority="242" operator="lessThan">
      <formula>-105575</formula>
    </cfRule>
  </conditionalFormatting>
  <conditionalFormatting sqref="BA49:BA52">
    <cfRule type="cellIs" dxfId="753" priority="237" operator="lessThan">
      <formula>0</formula>
    </cfRule>
    <cfRule type="cellIs" dxfId="752" priority="238" operator="lessThan">
      <formula>-105575</formula>
    </cfRule>
  </conditionalFormatting>
  <conditionalFormatting sqref="BA54:BA57">
    <cfRule type="cellIs" dxfId="751" priority="235" operator="lessThan">
      <formula>0</formula>
    </cfRule>
    <cfRule type="cellIs" dxfId="750" priority="236" operator="lessThan">
      <formula>-105575</formula>
    </cfRule>
  </conditionalFormatting>
  <conditionalFormatting sqref="BA59:BA62">
    <cfRule type="cellIs" dxfId="749" priority="233" operator="lessThan">
      <formula>0</formula>
    </cfRule>
    <cfRule type="cellIs" dxfId="748" priority="234" operator="lessThan">
      <formula>-105575</formula>
    </cfRule>
  </conditionalFormatting>
  <conditionalFormatting sqref="BA64:BA67">
    <cfRule type="cellIs" dxfId="747" priority="231" operator="lessThan">
      <formula>0</formula>
    </cfRule>
    <cfRule type="cellIs" dxfId="746" priority="232" operator="lessThan">
      <formula>-105575</formula>
    </cfRule>
  </conditionalFormatting>
  <conditionalFormatting sqref="BA69:BA72">
    <cfRule type="cellIs" dxfId="745" priority="229" operator="lessThan">
      <formula>0</formula>
    </cfRule>
    <cfRule type="cellIs" dxfId="744" priority="230" operator="lessThan">
      <formula>-105575</formula>
    </cfRule>
  </conditionalFormatting>
  <conditionalFormatting sqref="BA74:BA77">
    <cfRule type="cellIs" dxfId="743" priority="227" operator="lessThan">
      <formula>0</formula>
    </cfRule>
    <cfRule type="cellIs" dxfId="742" priority="228" operator="lessThan">
      <formula>-105575</formula>
    </cfRule>
  </conditionalFormatting>
  <conditionalFormatting sqref="BA79:BA82">
    <cfRule type="cellIs" dxfId="741" priority="225" operator="lessThan">
      <formula>0</formula>
    </cfRule>
    <cfRule type="cellIs" dxfId="740" priority="226" operator="lessThan">
      <formula>-105575</formula>
    </cfRule>
  </conditionalFormatting>
  <conditionalFormatting sqref="BA84:BA87">
    <cfRule type="cellIs" dxfId="739" priority="223" operator="lessThan">
      <formula>0</formula>
    </cfRule>
    <cfRule type="cellIs" dxfId="738" priority="224" operator="lessThan">
      <formula>-105575</formula>
    </cfRule>
  </conditionalFormatting>
  <conditionalFormatting sqref="BA89:BA92">
    <cfRule type="cellIs" dxfId="737" priority="221" operator="lessThan">
      <formula>0</formula>
    </cfRule>
    <cfRule type="cellIs" dxfId="736" priority="222" operator="lessThan">
      <formula>-105575</formula>
    </cfRule>
  </conditionalFormatting>
  <conditionalFormatting sqref="BA114:BA117">
    <cfRule type="cellIs" dxfId="735" priority="219" operator="lessThan">
      <formula>0</formula>
    </cfRule>
    <cfRule type="cellIs" dxfId="734" priority="220" operator="lessThan">
      <formula>-105575</formula>
    </cfRule>
  </conditionalFormatting>
  <conditionalFormatting sqref="BA119:BA122">
    <cfRule type="cellIs" dxfId="733" priority="217" operator="lessThan">
      <formula>0</formula>
    </cfRule>
    <cfRule type="cellIs" dxfId="732" priority="218" operator="lessThan">
      <formula>-105575</formula>
    </cfRule>
  </conditionalFormatting>
  <conditionalFormatting sqref="BA422:BA425 BA427:BA430 BA432:BA435">
    <cfRule type="cellIs" dxfId="731" priority="215" operator="lessThan">
      <formula>0</formula>
    </cfRule>
    <cfRule type="cellIs" dxfId="730" priority="216" operator="lessThan">
      <formula>-105575</formula>
    </cfRule>
  </conditionalFormatting>
  <conditionalFormatting sqref="BA197:BA200 BA202:BA205">
    <cfRule type="cellIs" dxfId="729" priority="213" operator="lessThan">
      <formula>0</formula>
    </cfRule>
    <cfRule type="cellIs" dxfId="728" priority="214" operator="lessThan">
      <formula>-105575</formula>
    </cfRule>
  </conditionalFormatting>
  <conditionalFormatting sqref="BA217:BA220 BA222:BA225">
    <cfRule type="cellIs" dxfId="727" priority="211" operator="lessThan">
      <formula>0</formula>
    </cfRule>
    <cfRule type="cellIs" dxfId="726" priority="212" operator="lessThan">
      <formula>-105575</formula>
    </cfRule>
  </conditionalFormatting>
  <conditionalFormatting sqref="BA141:BA144">
    <cfRule type="cellIs" dxfId="725" priority="209" operator="lessThan">
      <formula>0</formula>
    </cfRule>
    <cfRule type="cellIs" dxfId="724" priority="210" operator="lessThan">
      <formula>-105575</formula>
    </cfRule>
  </conditionalFormatting>
  <conditionalFormatting sqref="BA146:BA149">
    <cfRule type="cellIs" dxfId="723" priority="207" operator="lessThan">
      <formula>0</formula>
    </cfRule>
    <cfRule type="cellIs" dxfId="722" priority="208" operator="lessThan">
      <formula>-105575</formula>
    </cfRule>
  </conditionalFormatting>
  <conditionalFormatting sqref="BA151:BA154">
    <cfRule type="cellIs" dxfId="721" priority="205" operator="lessThan">
      <formula>0</formula>
    </cfRule>
    <cfRule type="cellIs" dxfId="720" priority="206" operator="lessThan">
      <formula>-105575</formula>
    </cfRule>
  </conditionalFormatting>
  <conditionalFormatting sqref="BA156:BA159">
    <cfRule type="cellIs" dxfId="719" priority="203" operator="lessThan">
      <formula>0</formula>
    </cfRule>
    <cfRule type="cellIs" dxfId="718" priority="204" operator="lessThan">
      <formula>-105575</formula>
    </cfRule>
  </conditionalFormatting>
  <conditionalFormatting sqref="BA161:BA164">
    <cfRule type="cellIs" dxfId="717" priority="201" operator="lessThan">
      <formula>0</formula>
    </cfRule>
    <cfRule type="cellIs" dxfId="716" priority="202" operator="lessThan">
      <formula>-105575</formula>
    </cfRule>
  </conditionalFormatting>
  <conditionalFormatting sqref="BA166:BA169">
    <cfRule type="cellIs" dxfId="715" priority="199" operator="lessThan">
      <formula>0</formula>
    </cfRule>
    <cfRule type="cellIs" dxfId="714" priority="200" operator="lessThan">
      <formula>-105575</formula>
    </cfRule>
  </conditionalFormatting>
  <conditionalFormatting sqref="BA171:BA174">
    <cfRule type="cellIs" dxfId="713" priority="197" operator="lessThan">
      <formula>0</formula>
    </cfRule>
    <cfRule type="cellIs" dxfId="712" priority="198" operator="lessThan">
      <formula>-105575</formula>
    </cfRule>
  </conditionalFormatting>
  <conditionalFormatting sqref="BA176:BA179">
    <cfRule type="cellIs" dxfId="711" priority="195" operator="lessThan">
      <formula>0</formula>
    </cfRule>
    <cfRule type="cellIs" dxfId="710" priority="196" operator="lessThan">
      <formula>-105575</formula>
    </cfRule>
  </conditionalFormatting>
  <conditionalFormatting sqref="BA181:BA184">
    <cfRule type="cellIs" dxfId="709" priority="193" operator="lessThan">
      <formula>0</formula>
    </cfRule>
    <cfRule type="cellIs" dxfId="708" priority="194" operator="lessThan">
      <formula>-105575</formula>
    </cfRule>
  </conditionalFormatting>
  <conditionalFormatting sqref="BA186:BA189">
    <cfRule type="cellIs" dxfId="707" priority="191" operator="lessThan">
      <formula>0</formula>
    </cfRule>
    <cfRule type="cellIs" dxfId="706" priority="192" operator="lessThan">
      <formula>-105575</formula>
    </cfRule>
  </conditionalFormatting>
  <conditionalFormatting sqref="BA191:BA194">
    <cfRule type="cellIs" dxfId="705" priority="189" operator="lessThan">
      <formula>0</formula>
    </cfRule>
    <cfRule type="cellIs" dxfId="704" priority="190" operator="lessThan">
      <formula>-105575</formula>
    </cfRule>
  </conditionalFormatting>
  <conditionalFormatting sqref="BA212:BA215">
    <cfRule type="cellIs" dxfId="703" priority="185" operator="lessThan">
      <formula>0</formula>
    </cfRule>
    <cfRule type="cellIs" dxfId="702" priority="186" operator="lessThan">
      <formula>-105575</formula>
    </cfRule>
  </conditionalFormatting>
  <conditionalFormatting sqref="BA248:BA251">
    <cfRule type="cellIs" dxfId="701" priority="177" operator="lessThan">
      <formula>0</formula>
    </cfRule>
    <cfRule type="cellIs" dxfId="700" priority="178" operator="lessThan">
      <formula>-105575</formula>
    </cfRule>
  </conditionalFormatting>
  <conditionalFormatting sqref="BA263:BA266">
    <cfRule type="cellIs" dxfId="699" priority="175" operator="lessThan">
      <formula>0</formula>
    </cfRule>
    <cfRule type="cellIs" dxfId="698" priority="176" operator="lessThan">
      <formula>-105575</formula>
    </cfRule>
  </conditionalFormatting>
  <conditionalFormatting sqref="BA207:BA210">
    <cfRule type="cellIs" dxfId="697" priority="187" operator="lessThan">
      <formula>0</formula>
    </cfRule>
    <cfRule type="cellIs" dxfId="696" priority="188" operator="lessThan">
      <formula>-105575</formula>
    </cfRule>
  </conditionalFormatting>
  <conditionalFormatting sqref="BA268:BA271">
    <cfRule type="cellIs" dxfId="695" priority="173" operator="lessThan">
      <formula>0</formula>
    </cfRule>
    <cfRule type="cellIs" dxfId="694" priority="174" operator="lessThan">
      <formula>-105575</formula>
    </cfRule>
  </conditionalFormatting>
  <conditionalFormatting sqref="BA273:BA276">
    <cfRule type="cellIs" dxfId="693" priority="171" operator="lessThan">
      <formula>0</formula>
    </cfRule>
    <cfRule type="cellIs" dxfId="692" priority="172" operator="lessThan">
      <formula>-105575</formula>
    </cfRule>
  </conditionalFormatting>
  <conditionalFormatting sqref="BA228:BA231 BA233:BA236 BA238:BA241">
    <cfRule type="cellIs" dxfId="691" priority="183" operator="lessThan">
      <formula>0</formula>
    </cfRule>
    <cfRule type="cellIs" dxfId="690" priority="184" operator="lessThan">
      <formula>-105575</formula>
    </cfRule>
  </conditionalFormatting>
  <conditionalFormatting sqref="BA253:BA256 BA258:BA261">
    <cfRule type="cellIs" dxfId="689" priority="181" operator="lessThan">
      <formula>0</formula>
    </cfRule>
    <cfRule type="cellIs" dxfId="688" priority="182" operator="lessThan">
      <formula>-105575</formula>
    </cfRule>
  </conditionalFormatting>
  <conditionalFormatting sqref="BA278:BA281">
    <cfRule type="cellIs" dxfId="687" priority="169" operator="lessThan">
      <formula>0</formula>
    </cfRule>
    <cfRule type="cellIs" dxfId="686" priority="170" operator="lessThan">
      <formula>-105575</formula>
    </cfRule>
  </conditionalFormatting>
  <conditionalFormatting sqref="BA243:BA246">
    <cfRule type="cellIs" dxfId="685" priority="179" operator="lessThan">
      <formula>0</formula>
    </cfRule>
    <cfRule type="cellIs" dxfId="684" priority="180" operator="lessThan">
      <formula>-105575</formula>
    </cfRule>
  </conditionalFormatting>
  <conditionalFormatting sqref="BA283:BA286">
    <cfRule type="cellIs" dxfId="683" priority="167" operator="lessThan">
      <formula>0</formula>
    </cfRule>
    <cfRule type="cellIs" dxfId="682" priority="168" operator="lessThan">
      <formula>-105575</formula>
    </cfRule>
  </conditionalFormatting>
  <conditionalFormatting sqref="BA288:BA291">
    <cfRule type="cellIs" dxfId="681" priority="165" operator="lessThan">
      <formula>0</formula>
    </cfRule>
    <cfRule type="cellIs" dxfId="680" priority="166" operator="lessThan">
      <formula>-105575</formula>
    </cfRule>
  </conditionalFormatting>
  <conditionalFormatting sqref="BA293:BA296">
    <cfRule type="cellIs" dxfId="679" priority="163" operator="lessThan">
      <formula>0</formula>
    </cfRule>
    <cfRule type="cellIs" dxfId="678" priority="164" operator="lessThan">
      <formula>-105575</formula>
    </cfRule>
  </conditionalFormatting>
  <conditionalFormatting sqref="BA298:BA301">
    <cfRule type="cellIs" dxfId="677" priority="161" operator="lessThan">
      <formula>0</formula>
    </cfRule>
    <cfRule type="cellIs" dxfId="676" priority="162" operator="lessThan">
      <formula>-105575</formula>
    </cfRule>
  </conditionalFormatting>
  <conditionalFormatting sqref="BA415:BA418">
    <cfRule type="cellIs" dxfId="675" priority="125" operator="lessThan">
      <formula>0</formula>
    </cfRule>
    <cfRule type="cellIs" dxfId="674" priority="126" operator="lessThan">
      <formula>-105575</formula>
    </cfRule>
  </conditionalFormatting>
  <conditionalFormatting sqref="BA437:BA440">
    <cfRule type="cellIs" dxfId="673" priority="123" operator="lessThan">
      <formula>0</formula>
    </cfRule>
    <cfRule type="cellIs" dxfId="672" priority="124" operator="lessThan">
      <formula>-105575</formula>
    </cfRule>
  </conditionalFormatting>
  <conditionalFormatting sqref="BA442:BA445">
    <cfRule type="cellIs" dxfId="671" priority="121" operator="lessThan">
      <formula>0</formula>
    </cfRule>
    <cfRule type="cellIs" dxfId="670" priority="122" operator="lessThan">
      <formula>-105575</formula>
    </cfRule>
  </conditionalFormatting>
  <conditionalFormatting sqref="BA467:BA470">
    <cfRule type="cellIs" dxfId="669" priority="115" operator="lessThan">
      <formula>0</formula>
    </cfRule>
    <cfRule type="cellIs" dxfId="668" priority="116" operator="lessThan">
      <formula>-105575</formula>
    </cfRule>
  </conditionalFormatting>
  <conditionalFormatting sqref="BA497:BA500">
    <cfRule type="cellIs" dxfId="667" priority="107" operator="lessThan">
      <formula>0</formula>
    </cfRule>
    <cfRule type="cellIs" dxfId="666" priority="108" operator="lessThan">
      <formula>-105575</formula>
    </cfRule>
  </conditionalFormatting>
  <conditionalFormatting sqref="BA502:BA505">
    <cfRule type="cellIs" dxfId="665" priority="105" operator="lessThan">
      <formula>0</formula>
    </cfRule>
    <cfRule type="cellIs" dxfId="664" priority="106" operator="lessThan">
      <formula>-105575</formula>
    </cfRule>
  </conditionalFormatting>
  <conditionalFormatting sqref="BA319:BA322">
    <cfRule type="cellIs" dxfId="663" priority="153" operator="lessThan">
      <formula>0</formula>
    </cfRule>
    <cfRule type="cellIs" dxfId="662" priority="154" operator="lessThan">
      <formula>-105575</formula>
    </cfRule>
  </conditionalFormatting>
  <conditionalFormatting sqref="BA334:BA337">
    <cfRule type="cellIs" dxfId="661" priority="151" operator="lessThan">
      <formula>0</formula>
    </cfRule>
    <cfRule type="cellIs" dxfId="660" priority="152" operator="lessThan">
      <formula>-105575</formula>
    </cfRule>
  </conditionalFormatting>
  <conditionalFormatting sqref="BA339:BA342">
    <cfRule type="cellIs" dxfId="659" priority="149" operator="lessThan">
      <formula>0</formula>
    </cfRule>
    <cfRule type="cellIs" dxfId="658" priority="150" operator="lessThan">
      <formula>-105575</formula>
    </cfRule>
  </conditionalFormatting>
  <conditionalFormatting sqref="BA304:BA307 BA309:BA312">
    <cfRule type="cellIs" dxfId="657" priority="159" operator="lessThan">
      <formula>0</formula>
    </cfRule>
    <cfRule type="cellIs" dxfId="656" priority="160" operator="lessThan">
      <formula>-105575</formula>
    </cfRule>
  </conditionalFormatting>
  <conditionalFormatting sqref="BA324:BA327 BA329:BA332">
    <cfRule type="cellIs" dxfId="655" priority="157" operator="lessThan">
      <formula>0</formula>
    </cfRule>
    <cfRule type="cellIs" dxfId="654" priority="158" operator="lessThan">
      <formula>-105575</formula>
    </cfRule>
  </conditionalFormatting>
  <conditionalFormatting sqref="BA314:BA317">
    <cfRule type="cellIs" dxfId="653" priority="155" operator="lessThan">
      <formula>0</formula>
    </cfRule>
    <cfRule type="cellIs" dxfId="652" priority="156" operator="lessThan">
      <formula>-105575</formula>
    </cfRule>
  </conditionalFormatting>
  <conditionalFormatting sqref="BA365:BA368">
    <cfRule type="cellIs" dxfId="651" priority="141" operator="lessThan">
      <formula>0</formula>
    </cfRule>
    <cfRule type="cellIs" dxfId="650" priority="142" operator="lessThan">
      <formula>-105575</formula>
    </cfRule>
  </conditionalFormatting>
  <conditionalFormatting sqref="BA380:BA383">
    <cfRule type="cellIs" dxfId="649" priority="139" operator="lessThan">
      <formula>0</formula>
    </cfRule>
    <cfRule type="cellIs" dxfId="648" priority="140" operator="lessThan">
      <formula>-105575</formula>
    </cfRule>
  </conditionalFormatting>
  <conditionalFormatting sqref="BA385:BA388">
    <cfRule type="cellIs" dxfId="647" priority="137" operator="lessThan">
      <formula>0</formula>
    </cfRule>
    <cfRule type="cellIs" dxfId="646" priority="138" operator="lessThan">
      <formula>-105575</formula>
    </cfRule>
  </conditionalFormatting>
  <conditionalFormatting sqref="BA390:BA393">
    <cfRule type="cellIs" dxfId="645" priority="135" operator="lessThan">
      <formula>0</formula>
    </cfRule>
    <cfRule type="cellIs" dxfId="644" priority="136" operator="lessThan">
      <formula>-105575</formula>
    </cfRule>
  </conditionalFormatting>
  <conditionalFormatting sqref="BA345:BA348 BA350:BA353 BA355:BA358">
    <cfRule type="cellIs" dxfId="643" priority="147" operator="lessThan">
      <formula>0</formula>
    </cfRule>
    <cfRule type="cellIs" dxfId="642" priority="148" operator="lessThan">
      <formula>-105575</formula>
    </cfRule>
  </conditionalFormatting>
  <conditionalFormatting sqref="BA370:BA373 BA375:BA378">
    <cfRule type="cellIs" dxfId="641" priority="145" operator="lessThan">
      <formula>0</formula>
    </cfRule>
    <cfRule type="cellIs" dxfId="640" priority="146" operator="lessThan">
      <formula>-105575</formula>
    </cfRule>
  </conditionalFormatting>
  <conditionalFormatting sqref="BA395:BA398">
    <cfRule type="cellIs" dxfId="639" priority="133" operator="lessThan">
      <formula>0</formula>
    </cfRule>
    <cfRule type="cellIs" dxfId="638" priority="134" operator="lessThan">
      <formula>-105575</formula>
    </cfRule>
  </conditionalFormatting>
  <conditionalFormatting sqref="BA360:BA363">
    <cfRule type="cellIs" dxfId="637" priority="143" operator="lessThan">
      <formula>0</formula>
    </cfRule>
    <cfRule type="cellIs" dxfId="636" priority="144" operator="lessThan">
      <formula>-105575</formula>
    </cfRule>
  </conditionalFormatting>
  <conditionalFormatting sqref="BA400:BA403">
    <cfRule type="cellIs" dxfId="635" priority="131" operator="lessThan">
      <formula>0</formula>
    </cfRule>
    <cfRule type="cellIs" dxfId="634" priority="132" operator="lessThan">
      <formula>-105575</formula>
    </cfRule>
  </conditionalFormatting>
  <conditionalFormatting sqref="BA405:BA408">
    <cfRule type="cellIs" dxfId="633" priority="129" operator="lessThan">
      <formula>0</formula>
    </cfRule>
    <cfRule type="cellIs" dxfId="632" priority="130" operator="lessThan">
      <formula>-105575</formula>
    </cfRule>
  </conditionalFormatting>
  <conditionalFormatting sqref="BA410:BA413">
    <cfRule type="cellIs" dxfId="631" priority="127" operator="lessThan">
      <formula>0</formula>
    </cfRule>
    <cfRule type="cellIs" dxfId="630" priority="128" operator="lessThan">
      <formula>-105575</formula>
    </cfRule>
  </conditionalFormatting>
  <conditionalFormatting sqref="BA447:BA450 BA452:BA455 BA457:BA460">
    <cfRule type="cellIs" dxfId="629" priority="119" operator="lessThan">
      <formula>0</formula>
    </cfRule>
    <cfRule type="cellIs" dxfId="628" priority="120" operator="lessThan">
      <formula>-105575</formula>
    </cfRule>
  </conditionalFormatting>
  <conditionalFormatting sqref="BA462:BA465">
    <cfRule type="cellIs" dxfId="627" priority="117" operator="lessThan">
      <formula>0</formula>
    </cfRule>
    <cfRule type="cellIs" dxfId="626" priority="118" operator="lessThan">
      <formula>-105575</formula>
    </cfRule>
  </conditionalFormatting>
  <conditionalFormatting sqref="BA472:BA475">
    <cfRule type="cellIs" dxfId="625" priority="113" operator="lessThan">
      <formula>0</formula>
    </cfRule>
    <cfRule type="cellIs" dxfId="624" priority="114" operator="lessThan">
      <formula>-105575</formula>
    </cfRule>
  </conditionalFormatting>
  <conditionalFormatting sqref="BA477:BA480 BA482:BA485 BA487:BA490">
    <cfRule type="cellIs" dxfId="623" priority="111" operator="lessThan">
      <formula>0</formula>
    </cfRule>
    <cfRule type="cellIs" dxfId="622" priority="112" operator="lessThan">
      <formula>-105575</formula>
    </cfRule>
  </conditionalFormatting>
  <conditionalFormatting sqref="BA492:BA495">
    <cfRule type="cellIs" dxfId="621" priority="109" operator="lessThan">
      <formula>0</formula>
    </cfRule>
    <cfRule type="cellIs" dxfId="620" priority="110" operator="lessThan">
      <formula>-105575</formula>
    </cfRule>
  </conditionalFormatting>
  <conditionalFormatting sqref="BA508:BA511 BA513:BA516 BA518:BA521">
    <cfRule type="cellIs" dxfId="619" priority="103" operator="lessThan">
      <formula>0</formula>
    </cfRule>
    <cfRule type="cellIs" dxfId="618" priority="104" operator="lessThan">
      <formula>-105575</formula>
    </cfRule>
  </conditionalFormatting>
  <conditionalFormatting sqref="BA523:BA526">
    <cfRule type="cellIs" dxfId="617" priority="101" operator="lessThan">
      <formula>0</formula>
    </cfRule>
    <cfRule type="cellIs" dxfId="616" priority="102" operator="lessThan">
      <formula>-105575</formula>
    </cfRule>
  </conditionalFormatting>
  <conditionalFormatting sqref="BA528:BA531">
    <cfRule type="cellIs" dxfId="615" priority="99" operator="lessThan">
      <formula>0</formula>
    </cfRule>
    <cfRule type="cellIs" dxfId="614" priority="100" operator="lessThan">
      <formula>-105575</formula>
    </cfRule>
  </conditionalFormatting>
  <conditionalFormatting sqref="BA553:BA556">
    <cfRule type="cellIs" dxfId="613" priority="93" operator="lessThan">
      <formula>0</formula>
    </cfRule>
    <cfRule type="cellIs" dxfId="612" priority="94" operator="lessThan">
      <formula>-105575</formula>
    </cfRule>
  </conditionalFormatting>
  <conditionalFormatting sqref="BA533:BA536 BA538:BA541 BA543:BA546">
    <cfRule type="cellIs" dxfId="611" priority="97" operator="lessThan">
      <formula>0</formula>
    </cfRule>
    <cfRule type="cellIs" dxfId="610" priority="98" operator="lessThan">
      <formula>-105575</formula>
    </cfRule>
  </conditionalFormatting>
  <conditionalFormatting sqref="BA548:BA551">
    <cfRule type="cellIs" dxfId="609" priority="95" operator="lessThan">
      <formula>0</formula>
    </cfRule>
    <cfRule type="cellIs" dxfId="608" priority="96" operator="lessThan">
      <formula>-105575</formula>
    </cfRule>
  </conditionalFormatting>
  <conditionalFormatting sqref="BA558:BA561">
    <cfRule type="cellIs" dxfId="607" priority="91" operator="lessThan">
      <formula>0</formula>
    </cfRule>
    <cfRule type="cellIs" dxfId="606" priority="92" operator="lessThan">
      <formula>-105575</formula>
    </cfRule>
  </conditionalFormatting>
  <conditionalFormatting sqref="BA563:BA566 BA568:BA571 BA573:BA576">
    <cfRule type="cellIs" dxfId="605" priority="89" operator="lessThan">
      <formula>0</formula>
    </cfRule>
    <cfRule type="cellIs" dxfId="604" priority="90" operator="lessThan">
      <formula>-105575</formula>
    </cfRule>
  </conditionalFormatting>
  <conditionalFormatting sqref="BA578:BA581">
    <cfRule type="cellIs" dxfId="603" priority="87" operator="lessThan">
      <formula>0</formula>
    </cfRule>
    <cfRule type="cellIs" dxfId="602" priority="88" operator="lessThan">
      <formula>-105575</formula>
    </cfRule>
  </conditionalFormatting>
  <conditionalFormatting sqref="BA584:BA587 BA589:BA592 BA594:BA597">
    <cfRule type="cellIs" dxfId="601" priority="85" operator="lessThan">
      <formula>0</formula>
    </cfRule>
    <cfRule type="cellIs" dxfId="600" priority="86" operator="lessThan">
      <formula>-105575</formula>
    </cfRule>
  </conditionalFormatting>
  <conditionalFormatting sqref="BA599:BA602">
    <cfRule type="cellIs" dxfId="599" priority="83" operator="lessThan">
      <formula>0</formula>
    </cfRule>
    <cfRule type="cellIs" dxfId="598" priority="84" operator="lessThan">
      <formula>-105575</formula>
    </cfRule>
  </conditionalFormatting>
  <conditionalFormatting sqref="BA604:BA607">
    <cfRule type="cellIs" dxfId="597" priority="81" operator="lessThan">
      <formula>0</formula>
    </cfRule>
    <cfRule type="cellIs" dxfId="596" priority="82" operator="lessThan">
      <formula>-105575</formula>
    </cfRule>
  </conditionalFormatting>
  <conditionalFormatting sqref="BA629:BA632">
    <cfRule type="cellIs" dxfId="595" priority="75" operator="lessThan">
      <formula>0</formula>
    </cfRule>
    <cfRule type="cellIs" dxfId="594" priority="76" operator="lessThan">
      <formula>-105575</formula>
    </cfRule>
  </conditionalFormatting>
  <conditionalFormatting sqref="BA609:BA612 BA614:BA617 BA619:BA622">
    <cfRule type="cellIs" dxfId="593" priority="79" operator="lessThan">
      <formula>0</formula>
    </cfRule>
    <cfRule type="cellIs" dxfId="592" priority="80" operator="lessThan">
      <formula>-105575</formula>
    </cfRule>
  </conditionalFormatting>
  <conditionalFormatting sqref="BA624:BA627">
    <cfRule type="cellIs" dxfId="591" priority="77" operator="lessThan">
      <formula>0</formula>
    </cfRule>
    <cfRule type="cellIs" dxfId="590" priority="78" operator="lessThan">
      <formula>-105575</formula>
    </cfRule>
  </conditionalFormatting>
  <conditionalFormatting sqref="BA634:BA637">
    <cfRule type="cellIs" dxfId="589" priority="73" operator="lessThan">
      <formula>0</formula>
    </cfRule>
    <cfRule type="cellIs" dxfId="588" priority="74" operator="lessThan">
      <formula>-105575</formula>
    </cfRule>
  </conditionalFormatting>
  <conditionalFormatting sqref="BA639:BA642 BA644:BA647 BA649:BA652">
    <cfRule type="cellIs" dxfId="587" priority="71" operator="lessThan">
      <formula>0</formula>
    </cfRule>
    <cfRule type="cellIs" dxfId="586" priority="72" operator="lessThan">
      <formula>-105575</formula>
    </cfRule>
  </conditionalFormatting>
  <conditionalFormatting sqref="BA654:BA657">
    <cfRule type="cellIs" dxfId="585" priority="69" operator="lessThan">
      <formula>0</formula>
    </cfRule>
    <cfRule type="cellIs" dxfId="584" priority="70" operator="lessThan">
      <formula>-105575</formula>
    </cfRule>
  </conditionalFormatting>
  <conditionalFormatting sqref="BA659:BA662 BA664:BA667">
    <cfRule type="cellIs" dxfId="583" priority="67" operator="lessThan">
      <formula>0</formula>
    </cfRule>
    <cfRule type="cellIs" dxfId="582" priority="68" operator="lessThan">
      <formula>-105575</formula>
    </cfRule>
  </conditionalFormatting>
  <conditionalFormatting sqref="BA669:BA672">
    <cfRule type="cellIs" dxfId="581" priority="65" operator="lessThan">
      <formula>0</formula>
    </cfRule>
    <cfRule type="cellIs" dxfId="580" priority="66" operator="lessThan">
      <formula>-105575</formula>
    </cfRule>
  </conditionalFormatting>
  <conditionalFormatting sqref="BA675:BA678 BA680:BA683 BA685:BA688">
    <cfRule type="cellIs" dxfId="579" priority="63" operator="lessThan">
      <formula>0</formula>
    </cfRule>
    <cfRule type="cellIs" dxfId="578" priority="64" operator="lessThan">
      <formula>-105575</formula>
    </cfRule>
  </conditionalFormatting>
  <conditionalFormatting sqref="BA690:BA693">
    <cfRule type="cellIs" dxfId="577" priority="61" operator="lessThan">
      <formula>0</formula>
    </cfRule>
    <cfRule type="cellIs" dxfId="576" priority="62" operator="lessThan">
      <formula>-105575</formula>
    </cfRule>
  </conditionalFormatting>
  <conditionalFormatting sqref="BA695:BA698">
    <cfRule type="cellIs" dxfId="575" priority="59" operator="lessThan">
      <formula>0</formula>
    </cfRule>
    <cfRule type="cellIs" dxfId="574" priority="60" operator="lessThan">
      <formula>-105575</formula>
    </cfRule>
  </conditionalFormatting>
  <conditionalFormatting sqref="BA720:BA723">
    <cfRule type="cellIs" dxfId="573" priority="53" operator="lessThan">
      <formula>0</formula>
    </cfRule>
    <cfRule type="cellIs" dxfId="572" priority="54" operator="lessThan">
      <formula>-105575</formula>
    </cfRule>
  </conditionalFormatting>
  <conditionalFormatting sqref="BA700:BA703 BA705:BA708 BA710:BA713">
    <cfRule type="cellIs" dxfId="571" priority="57" operator="lessThan">
      <formula>0</formula>
    </cfRule>
    <cfRule type="cellIs" dxfId="570" priority="58" operator="lessThan">
      <formula>-105575</formula>
    </cfRule>
  </conditionalFormatting>
  <conditionalFormatting sqref="BA715:BA718">
    <cfRule type="cellIs" dxfId="569" priority="55" operator="lessThan">
      <formula>0</formula>
    </cfRule>
    <cfRule type="cellIs" dxfId="568" priority="56" operator="lessThan">
      <formula>-105575</formula>
    </cfRule>
  </conditionalFormatting>
  <conditionalFormatting sqref="BA725:BA728">
    <cfRule type="cellIs" dxfId="567" priority="51" operator="lessThan">
      <formula>0</formula>
    </cfRule>
    <cfRule type="cellIs" dxfId="566" priority="52" operator="lessThan">
      <formula>-105575</formula>
    </cfRule>
  </conditionalFormatting>
  <conditionalFormatting sqref="BA730:BA733 BA735:BA738 BA740:BA743">
    <cfRule type="cellIs" dxfId="565" priority="49" operator="lessThan">
      <formula>0</formula>
    </cfRule>
    <cfRule type="cellIs" dxfId="564" priority="50" operator="lessThan">
      <formula>-105575</formula>
    </cfRule>
  </conditionalFormatting>
  <conditionalFormatting sqref="BA745:BA748">
    <cfRule type="cellIs" dxfId="563" priority="47" operator="lessThan">
      <formula>0</formula>
    </cfRule>
    <cfRule type="cellIs" dxfId="562" priority="48" operator="lessThan">
      <formula>-105575</formula>
    </cfRule>
  </conditionalFormatting>
  <conditionalFormatting sqref="BA750:BA753 BA755:BA758">
    <cfRule type="cellIs" dxfId="561" priority="45" operator="lessThan">
      <formula>0</formula>
    </cfRule>
    <cfRule type="cellIs" dxfId="560" priority="46" operator="lessThan">
      <formula>-105575</formula>
    </cfRule>
  </conditionalFormatting>
  <conditionalFormatting sqref="BA762:BA765 BA767:BA770 BA772:BA775">
    <cfRule type="cellIs" dxfId="559" priority="43" operator="lessThan">
      <formula>0</formula>
    </cfRule>
    <cfRule type="cellIs" dxfId="558" priority="44" operator="lessThan">
      <formula>-105575</formula>
    </cfRule>
  </conditionalFormatting>
  <conditionalFormatting sqref="BA777:BA780">
    <cfRule type="cellIs" dxfId="557" priority="41" operator="lessThan">
      <formula>0</formula>
    </cfRule>
    <cfRule type="cellIs" dxfId="556" priority="42" operator="lessThan">
      <formula>-105575</formula>
    </cfRule>
  </conditionalFormatting>
  <conditionalFormatting sqref="BA782:BA785">
    <cfRule type="cellIs" dxfId="555" priority="39" operator="lessThan">
      <formula>0</formula>
    </cfRule>
    <cfRule type="cellIs" dxfId="554" priority="40" operator="lessThan">
      <formula>-105575</formula>
    </cfRule>
  </conditionalFormatting>
  <conditionalFormatting sqref="BA807:BA810">
    <cfRule type="cellIs" dxfId="553" priority="33" operator="lessThan">
      <formula>0</formula>
    </cfRule>
    <cfRule type="cellIs" dxfId="552" priority="34" operator="lessThan">
      <formula>-105575</formula>
    </cfRule>
  </conditionalFormatting>
  <conditionalFormatting sqref="BA787:BA790 BA792:BA795 BA797:BA800">
    <cfRule type="cellIs" dxfId="551" priority="37" operator="lessThan">
      <formula>0</formula>
    </cfRule>
    <cfRule type="cellIs" dxfId="550" priority="38" operator="lessThan">
      <formula>-105575</formula>
    </cfRule>
  </conditionalFormatting>
  <conditionalFormatting sqref="BA802:BA805">
    <cfRule type="cellIs" dxfId="549" priority="35" operator="lessThan">
      <formula>0</formula>
    </cfRule>
    <cfRule type="cellIs" dxfId="548" priority="36" operator="lessThan">
      <formula>-105575</formula>
    </cfRule>
  </conditionalFormatting>
  <conditionalFormatting sqref="BA812:BA815">
    <cfRule type="cellIs" dxfId="547" priority="31" operator="lessThan">
      <formula>0</formula>
    </cfRule>
    <cfRule type="cellIs" dxfId="546" priority="32" operator="lessThan">
      <formula>-105575</formula>
    </cfRule>
  </conditionalFormatting>
  <conditionalFormatting sqref="BA817:BA820">
    <cfRule type="cellIs" dxfId="545" priority="29" operator="lessThan">
      <formula>0</formula>
    </cfRule>
    <cfRule type="cellIs" dxfId="544" priority="30" operator="lessThan">
      <formula>-105575</formula>
    </cfRule>
  </conditionalFormatting>
  <conditionalFormatting sqref="BA823:BA826 BA828:BA831 BA833:BA836">
    <cfRule type="cellIs" dxfId="543" priority="27" operator="lessThan">
      <formula>0</formula>
    </cfRule>
    <cfRule type="cellIs" dxfId="542" priority="28" operator="lessThan">
      <formula>-105575</formula>
    </cfRule>
  </conditionalFormatting>
  <conditionalFormatting sqref="BA838:BA841">
    <cfRule type="cellIs" dxfId="541" priority="25" operator="lessThan">
      <formula>0</formula>
    </cfRule>
    <cfRule type="cellIs" dxfId="540" priority="26" operator="lessThan">
      <formula>-105575</formula>
    </cfRule>
  </conditionalFormatting>
  <conditionalFormatting sqref="BA843:BA846">
    <cfRule type="cellIs" dxfId="539" priority="23" operator="lessThan">
      <formula>0</formula>
    </cfRule>
    <cfRule type="cellIs" dxfId="538" priority="24" operator="lessThan">
      <formula>-105575</formula>
    </cfRule>
  </conditionalFormatting>
  <conditionalFormatting sqref="BA868:BA871">
    <cfRule type="cellIs" dxfId="537" priority="17" operator="lessThan">
      <formula>0</formula>
    </cfRule>
    <cfRule type="cellIs" dxfId="536" priority="18" operator="lessThan">
      <formula>-105575</formula>
    </cfRule>
  </conditionalFormatting>
  <conditionalFormatting sqref="BA848:BA851 BA853:BA856 BA858:BA861">
    <cfRule type="cellIs" dxfId="535" priority="21" operator="lessThan">
      <formula>0</formula>
    </cfRule>
    <cfRule type="cellIs" dxfId="534" priority="22" operator="lessThan">
      <formula>-105575</formula>
    </cfRule>
  </conditionalFormatting>
  <conditionalFormatting sqref="BA863:BA866">
    <cfRule type="cellIs" dxfId="533" priority="19" operator="lessThan">
      <formula>0</formula>
    </cfRule>
    <cfRule type="cellIs" dxfId="532" priority="20" operator="lessThan">
      <formula>-105575</formula>
    </cfRule>
  </conditionalFormatting>
  <conditionalFormatting sqref="BA874:BA877 BA879:BA882 BA884:BA887">
    <cfRule type="cellIs" dxfId="531" priority="15" operator="lessThan">
      <formula>0</formula>
    </cfRule>
    <cfRule type="cellIs" dxfId="530" priority="16" operator="lessThan">
      <formula>-105575</formula>
    </cfRule>
  </conditionalFormatting>
  <conditionalFormatting sqref="BA889:BA892">
    <cfRule type="cellIs" dxfId="529" priority="13" operator="lessThan">
      <formula>0</formula>
    </cfRule>
    <cfRule type="cellIs" dxfId="528" priority="14" operator="lessThan">
      <formula>-105575</formula>
    </cfRule>
  </conditionalFormatting>
  <conditionalFormatting sqref="BA894:BA897">
    <cfRule type="cellIs" dxfId="527" priority="11" operator="lessThan">
      <formula>0</formula>
    </cfRule>
    <cfRule type="cellIs" dxfId="526" priority="12" operator="lessThan">
      <formula>-105575</formula>
    </cfRule>
  </conditionalFormatting>
  <conditionalFormatting sqref="BA899:BA902">
    <cfRule type="cellIs" dxfId="525" priority="9" operator="lessThan">
      <formula>0</formula>
    </cfRule>
    <cfRule type="cellIs" dxfId="524" priority="10" operator="lessThan">
      <formula>-105575</formula>
    </cfRule>
  </conditionalFormatting>
  <conditionalFormatting sqref="BA905:BA908 BA910:BA913 BA915:BA918">
    <cfRule type="cellIs" dxfId="523" priority="7" operator="lessThan">
      <formula>0</formula>
    </cfRule>
    <cfRule type="cellIs" dxfId="522" priority="8" operator="lessThan">
      <formula>-105575</formula>
    </cfRule>
  </conditionalFormatting>
  <conditionalFormatting sqref="BA920:BA923">
    <cfRule type="cellIs" dxfId="521" priority="5" operator="lessThan">
      <formula>0</formula>
    </cfRule>
    <cfRule type="cellIs" dxfId="520" priority="6" operator="lessThan">
      <formula>-105575</formula>
    </cfRule>
  </conditionalFormatting>
  <conditionalFormatting sqref="BA925:BA928">
    <cfRule type="cellIs" dxfId="519" priority="3" operator="lessThan">
      <formula>0</formula>
    </cfRule>
    <cfRule type="cellIs" dxfId="518" priority="4" operator="lessThan">
      <formula>-105575</formula>
    </cfRule>
  </conditionalFormatting>
  <conditionalFormatting sqref="BA930:BA933 BA935:BA938 BA940:BA945">
    <cfRule type="cellIs" dxfId="517" priority="1" operator="lessThan">
      <formula>0</formula>
    </cfRule>
    <cfRule type="cellIs" dxfId="516"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 Standard_Cost'!$B$4:$B$9</xm:f>
          </x14:formula1>
          <xm:sqref>I8:I11 I136:I139 I930:I933 I126:I129 I44:I47 I39:I42 I34:I37 I23:I26 I13:I16 I18:I21 I28:I31 I109:I112 I910:I913 I935:I938 I49:I52 I54:I57 I59:I62 I64:I67 I69:I72 I74:I77 I79:I82 I84:I87 I89:I92 I114:I117 I119:I122 I432:I435 I427:I430 I422:I425 I202:I205 I197:I200 I222:I225 I217:I220 I207:I210 I141:I144 I134 I151:I154 I156:I159 I149 I166:I169 I171:I174 I176:I179 I181:I184 I186:I189 I191:I194 I212:I215 I164 I233:I236 I228:I231 I258:I261 I253:I256 I243:I246 I248:I251 I263:I266 I268:I271 I273:I276 I278:I281 I283:I286 I288:I291 I293:I296 I298:I301 I161 I304:I307 I329:I332 I324:I327 I314:I317 I319:I322 I334:I337 I339:I342 I874:I877 I889:I892 I894:I897 I899:I902 I915:I918 I940 I945 I380:I383 I385:I388 I390:I393 I395:I398 I400:I403 I405:I408 I410:I413 I415:I418 I437:I440 I442:I445 I457:I460 I452:I455 I447:I450 I462:I465 I467:I470 I472:I475 I487:I490 I482:I485 I477:I480 I492:I495 I497:I500 I502:I505 I518:I521 I513:I516 I508:I511 I523:I526 I528:I531 I543:I546 I538:I541 I533:I536 I548:I551 I553:I556 I558:I561 I573:I576 I568:I571 I563:I566 I578:I581 I594:I597 I589:I592 I584:I587 I599:I602 I604:I607 I619:I622 I614:I617 I736:I738 I624:I627 I629:I632 I634:I637 I649:I652 I644:I647 I639:I642 I654:I657 I664:I667 I659:I662 I669:I672 I685:I688 I680:I683 I675:I678 I690:I693 I695:I698 I710:I713 I705:I708 I700:I703 I715:I718 I720:I723 I725:I728 I740:I743 I609:I612 I730:I733 I745:I748 I755:I758 I750:I753 I131 I146 I762:I765 I925:I928 I773:I775 I920:I923 I792:I795 I787:I790 I802:I805 I807:I810 I812:I815 I817:I820 I833:I836 I828:I831 I823:I826 I838:I841 I843:I846 I858:I861 I905:I908 I848:I851 I863:I866 I868:I871 I884:I887 I879:I882</xm:sqref>
        </x14:dataValidation>
        <x14:dataValidation type="list" allowBlank="1" showInputMessage="1" showErrorMessage="1">
          <x14:formula1>
            <xm:f>'C:\Users\anisa.leka\Desktop\SND Finale\[4.Formati IV_Modeli i Kostimit Financiar_Metodologjia e Kostimit_IPSIS Standart 903211633 (2).xlsx]1. Standard_Cost'!#REF!</xm:f>
          </x14:formula1>
          <xm:sqref>I735</xm:sqref>
        </x14:dataValidation>
        <x14:dataValidation type="list" allowBlank="1" showInputMessage="1" showErrorMessage="1">
          <x14:formula1>
            <xm:f>'C:\Users\anisa.leka\Desktop\[Copy of 4 Formati IV_Modeli i Kostimit Financiar_Metodologjia e Kostimit_IPSIS Standart 903211633 KLGJ 18 03 2021.xlsx]1. Standard_Cost'!#REF!</xm:f>
          </x14:formula1>
          <xm:sqref>I95:I98 I100:I107 I132:I133 I147:I148 I162:I163 I238:I241 I309:I312 I767:I771 I777:I780 I782:I785 I797:I800 I853:I856 I941:I944</xm:sqref>
        </x14:dataValidation>
        <x14:dataValidation type="list" allowBlank="1" showInputMessage="1" showErrorMessage="1">
          <x14:formula1>
            <xm:f>'C:\Users\anisa.leka\Desktop\[Ndihma Juridike.xlsx]1. Standard_Cost'!#REF!</xm:f>
          </x14:formula1>
          <xm:sqref>I345:I348 I375:I378 I370:I373 I365:I368 I360:I363 I350:I353 I355:I358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9"/>
  <sheetViews>
    <sheetView zoomScale="82" zoomScaleNormal="82" workbookViewId="0">
      <pane xSplit="6" ySplit="5" topLeftCell="AL941" activePane="bottomRight" state="frozen"/>
      <selection pane="topRight" activeCell="G1" sqref="G1"/>
      <selection pane="bottomLeft" activeCell="A6" sqref="A6"/>
      <selection pane="bottomRight" activeCell="AQ303" sqref="AQ303:BA303"/>
    </sheetView>
  </sheetViews>
  <sheetFormatPr defaultColWidth="8.85546875" defaultRowHeight="12.75" outlineLevelRow="2" outlineLevelCol="2" x14ac:dyDescent="0.2"/>
  <cols>
    <col min="1" max="1" width="3.5703125" style="61" customWidth="1"/>
    <col min="2" max="2" width="2.42578125" style="61" customWidth="1"/>
    <col min="3" max="3" width="2.42578125" style="149" customWidth="1"/>
    <col min="4" max="4" width="22.7109375" style="149" customWidth="1"/>
    <col min="5" max="5" width="36.7109375" style="149" customWidth="1" outlineLevel="1"/>
    <col min="6" max="6" width="8.5703125" style="149" customWidth="1" outlineLevel="1"/>
    <col min="7" max="7" width="9.42578125" style="149" customWidth="1" outlineLevel="1"/>
    <col min="8" max="8" width="14.5703125" style="68" customWidth="1" outlineLevel="2"/>
    <col min="9" max="9" width="7.85546875" style="68" customWidth="1" outlineLevel="2"/>
    <col min="10" max="10" width="7.140625" style="68" customWidth="1" outlineLevel="2"/>
    <col min="11" max="11" width="8.140625" style="68" customWidth="1" outlineLevel="2"/>
    <col min="12" max="12" width="11" style="68" customWidth="1" outlineLevel="1"/>
    <col min="13" max="13" width="12.7109375" style="68" customWidth="1" outlineLevel="1"/>
    <col min="14" max="14" width="6.140625" style="68" customWidth="1" outlineLevel="2"/>
    <col min="15" max="15" width="5.42578125" style="68" customWidth="1" outlineLevel="2"/>
    <col min="16" max="16" width="6.85546875" style="68" customWidth="1" outlineLevel="2"/>
    <col min="17" max="17" width="6.140625" style="68" customWidth="1" outlineLevel="2"/>
    <col min="18" max="19" width="7.5703125" style="68" customWidth="1" outlineLevel="2"/>
    <col min="20" max="20" width="9.42578125" style="68" customWidth="1" outlineLevel="2"/>
    <col min="21" max="21" width="9.5703125" style="68" customWidth="1" outlineLevel="2"/>
    <col min="22" max="23" width="5.42578125" style="68" customWidth="1" outlineLevel="2"/>
    <col min="24" max="24" width="7.42578125" style="68" customWidth="1" outlineLevel="2"/>
    <col min="25" max="25" width="11.140625" style="68" customWidth="1" outlineLevel="1"/>
    <col min="26" max="27" width="7.5703125" style="68" customWidth="1" outlineLevel="2"/>
    <col min="28" max="28" width="10.140625" style="68" customWidth="1" outlineLevel="1"/>
    <col min="29" max="29" width="10" style="68" customWidth="1" outlineLevel="1"/>
    <col min="30" max="30" width="15.5703125" style="68" customWidth="1" outlineLevel="2"/>
    <col min="31" max="31" width="12.42578125" style="68" customWidth="1" outlineLevel="2"/>
    <col min="32" max="32" width="11.5703125" style="68" customWidth="1" outlineLevel="1"/>
    <col min="33" max="33" width="6.5703125" style="68" customWidth="1" outlineLevel="2"/>
    <col min="34" max="34" width="5.42578125" style="68" customWidth="1" outlineLevel="2"/>
    <col min="35" max="35" width="6.5703125" style="68" customWidth="1" outlineLevel="2"/>
    <col min="36" max="37" width="8.5703125" style="68" customWidth="1" outlineLevel="2"/>
    <col min="38" max="38" width="8" style="68" customWidth="1" outlineLevel="2"/>
    <col min="39" max="39" width="11.5703125" style="68" customWidth="1" outlineLevel="1"/>
    <col min="40" max="40" width="10" style="68" customWidth="1" outlineLevel="1"/>
    <col min="41" max="41" width="18.42578125" style="68" customWidth="1" outlineLevel="2"/>
    <col min="42" max="42" width="2.5703125" style="68" customWidth="1"/>
    <col min="43" max="43" width="12.5703125" style="68" customWidth="1"/>
    <col min="44" max="44" width="13" style="68" customWidth="1"/>
    <col min="45" max="45" width="12.7109375" style="68" customWidth="1"/>
    <col min="46" max="46" width="11.5703125" style="68" bestFit="1" customWidth="1"/>
    <col min="47" max="47" width="15.5703125" style="63" customWidth="1"/>
    <col min="48" max="48" width="8.5703125" style="63" bestFit="1" customWidth="1"/>
    <col min="49" max="52" width="8.5703125" style="63" customWidth="1"/>
    <col min="53" max="53" width="9.42578125" style="63" bestFit="1" customWidth="1"/>
    <col min="54" max="16384" width="8.85546875" style="68"/>
  </cols>
  <sheetData>
    <row r="1" spans="1:53" s="61" customFormat="1" ht="61.5" customHeight="1" x14ac:dyDescent="0.2">
      <c r="B1" s="259" t="s">
        <v>181</v>
      </c>
      <c r="C1" s="259"/>
      <c r="D1" s="259"/>
      <c r="E1" s="259"/>
      <c r="F1" s="259"/>
      <c r="G1" s="259"/>
      <c r="H1" s="259"/>
      <c r="I1" s="259"/>
      <c r="J1" s="259"/>
      <c r="K1" s="259"/>
      <c r="L1" s="259"/>
      <c r="M1" s="62"/>
      <c r="AU1" s="63"/>
      <c r="AV1" s="63"/>
      <c r="AW1" s="63"/>
      <c r="AX1" s="63"/>
      <c r="AY1" s="63"/>
      <c r="AZ1" s="63"/>
      <c r="BA1" s="63"/>
    </row>
    <row r="2" spans="1:53" ht="24.75" customHeight="1" x14ac:dyDescent="0.2">
      <c r="A2" s="61" t="s">
        <v>62</v>
      </c>
      <c r="B2" s="263" t="s">
        <v>136</v>
      </c>
      <c r="C2" s="264"/>
      <c r="D2" s="264"/>
      <c r="E2" s="265"/>
      <c r="F2" s="152" t="s">
        <v>151</v>
      </c>
      <c r="G2" s="152" t="s">
        <v>152</v>
      </c>
      <c r="H2" s="64" t="s">
        <v>61</v>
      </c>
      <c r="I2" s="65" t="s">
        <v>0</v>
      </c>
      <c r="J2" s="65" t="s">
        <v>15</v>
      </c>
      <c r="K2" s="65" t="s">
        <v>16</v>
      </c>
      <c r="L2" s="66" t="s">
        <v>11</v>
      </c>
      <c r="M2" s="66" t="s">
        <v>91</v>
      </c>
      <c r="N2" s="65" t="s">
        <v>17</v>
      </c>
      <c r="O2" s="65" t="s">
        <v>7</v>
      </c>
      <c r="P2" s="65" t="s">
        <v>6</v>
      </c>
      <c r="Q2" s="65" t="s">
        <v>8</v>
      </c>
      <c r="R2" s="66" t="s">
        <v>64</v>
      </c>
      <c r="S2" s="66" t="s">
        <v>74</v>
      </c>
      <c r="T2" s="66" t="s">
        <v>73</v>
      </c>
      <c r="U2" s="66" t="s">
        <v>72</v>
      </c>
      <c r="V2" s="65" t="s">
        <v>18</v>
      </c>
      <c r="W2" s="65" t="s">
        <v>76</v>
      </c>
      <c r="X2" s="65" t="s">
        <v>6</v>
      </c>
      <c r="Y2" s="66" t="s">
        <v>80</v>
      </c>
      <c r="Z2" s="65" t="s">
        <v>10</v>
      </c>
      <c r="AA2" s="65" t="s">
        <v>9</v>
      </c>
      <c r="AB2" s="66" t="s">
        <v>79</v>
      </c>
      <c r="AC2" s="67" t="s">
        <v>20</v>
      </c>
      <c r="AD2" s="66" t="s">
        <v>88</v>
      </c>
      <c r="AE2" s="66" t="s">
        <v>25</v>
      </c>
      <c r="AF2" s="66" t="s">
        <v>89</v>
      </c>
      <c r="AG2" s="65" t="s">
        <v>22</v>
      </c>
      <c r="AH2" s="65" t="s">
        <v>23</v>
      </c>
      <c r="AI2" s="65" t="s">
        <v>24</v>
      </c>
      <c r="AJ2" s="65" t="s">
        <v>109</v>
      </c>
      <c r="AK2" s="65" t="s">
        <v>111</v>
      </c>
      <c r="AL2" s="65" t="s">
        <v>99</v>
      </c>
      <c r="AM2" s="66" t="s">
        <v>101</v>
      </c>
      <c r="AN2" s="66" t="s">
        <v>13</v>
      </c>
      <c r="AO2" s="65" t="s">
        <v>14</v>
      </c>
      <c r="AQ2" s="260" t="s">
        <v>712</v>
      </c>
      <c r="AR2" s="261"/>
      <c r="AS2" s="261"/>
      <c r="AT2" s="261"/>
      <c r="AU2" s="261"/>
      <c r="AV2" s="261"/>
      <c r="AW2" s="261"/>
      <c r="AX2" s="261"/>
      <c r="AY2" s="261"/>
      <c r="AZ2" s="261"/>
      <c r="BA2" s="262"/>
    </row>
    <row r="3" spans="1:53" s="70" customFormat="1" ht="83.1" customHeight="1" x14ac:dyDescent="0.25">
      <c r="A3" s="69" t="s">
        <v>63</v>
      </c>
      <c r="B3" s="263" t="s">
        <v>137</v>
      </c>
      <c r="C3" s="264"/>
      <c r="D3" s="264"/>
      <c r="E3" s="265"/>
      <c r="F3" s="152" t="s">
        <v>153</v>
      </c>
      <c r="G3" s="152" t="s">
        <v>153</v>
      </c>
      <c r="H3" s="152" t="s">
        <v>47</v>
      </c>
      <c r="I3" s="65" t="s">
        <v>58</v>
      </c>
      <c r="J3" s="65" t="s">
        <v>59</v>
      </c>
      <c r="K3" s="65" t="s">
        <v>60</v>
      </c>
      <c r="L3" s="66" t="s">
        <v>133</v>
      </c>
      <c r="M3" s="66" t="s">
        <v>132</v>
      </c>
      <c r="N3" s="65" t="s">
        <v>82</v>
      </c>
      <c r="O3" s="65" t="s">
        <v>81</v>
      </c>
      <c r="P3" s="65" t="s">
        <v>83</v>
      </c>
      <c r="Q3" s="65" t="s">
        <v>84</v>
      </c>
      <c r="R3" s="66" t="s">
        <v>131</v>
      </c>
      <c r="S3" s="66" t="s">
        <v>130</v>
      </c>
      <c r="T3" s="66" t="s">
        <v>129</v>
      </c>
      <c r="U3" s="66" t="s">
        <v>128</v>
      </c>
      <c r="V3" s="65" t="s">
        <v>85</v>
      </c>
      <c r="W3" s="65" t="s">
        <v>86</v>
      </c>
      <c r="X3" s="65" t="s">
        <v>87</v>
      </c>
      <c r="Y3" s="66" t="s">
        <v>127</v>
      </c>
      <c r="Z3" s="65" t="s">
        <v>77</v>
      </c>
      <c r="AA3" s="65" t="s">
        <v>78</v>
      </c>
      <c r="AB3" s="66" t="s">
        <v>126</v>
      </c>
      <c r="AC3" s="67" t="s">
        <v>125</v>
      </c>
      <c r="AD3" s="66" t="s">
        <v>124</v>
      </c>
      <c r="AE3" s="66" t="s">
        <v>123</v>
      </c>
      <c r="AF3" s="66" t="s">
        <v>122</v>
      </c>
      <c r="AG3" s="65" t="s">
        <v>96</v>
      </c>
      <c r="AH3" s="65" t="s">
        <v>98</v>
      </c>
      <c r="AI3" s="65" t="s">
        <v>97</v>
      </c>
      <c r="AJ3" s="66" t="s">
        <v>110</v>
      </c>
      <c r="AK3" s="66" t="s">
        <v>112</v>
      </c>
      <c r="AL3" s="66" t="s">
        <v>106</v>
      </c>
      <c r="AM3" s="66" t="s">
        <v>120</v>
      </c>
      <c r="AN3" s="66" t="s">
        <v>121</v>
      </c>
      <c r="AO3" s="65" t="s">
        <v>105</v>
      </c>
      <c r="AQ3" s="71" t="s">
        <v>139</v>
      </c>
      <c r="AR3" s="71" t="s">
        <v>26</v>
      </c>
      <c r="AS3" s="71" t="s">
        <v>12</v>
      </c>
      <c r="AT3" s="71" t="s">
        <v>21</v>
      </c>
      <c r="AU3" s="72" t="s">
        <v>140</v>
      </c>
      <c r="AV3" s="72" t="s">
        <v>141</v>
      </c>
      <c r="AW3" s="72" t="s">
        <v>156</v>
      </c>
      <c r="AX3" s="72" t="s">
        <v>157</v>
      </c>
      <c r="AY3" s="72" t="s">
        <v>168</v>
      </c>
      <c r="AZ3" s="73" t="s">
        <v>144</v>
      </c>
      <c r="BA3" s="72" t="s">
        <v>27</v>
      </c>
    </row>
    <row r="4" spans="1:53" s="80" customFormat="1" ht="34.5" customHeight="1" x14ac:dyDescent="0.2">
      <c r="A4" s="74"/>
      <c r="B4" s="75"/>
      <c r="C4" s="76"/>
      <c r="D4" s="76"/>
      <c r="E4" s="77"/>
      <c r="F4" s="77" t="s">
        <v>149</v>
      </c>
      <c r="G4" s="77" t="s">
        <v>150</v>
      </c>
      <c r="H4" s="78" t="s">
        <v>135</v>
      </c>
      <c r="I4" s="79" t="s">
        <v>134</v>
      </c>
      <c r="J4" s="79">
        <v>2</v>
      </c>
      <c r="K4" s="79">
        <v>3</v>
      </c>
      <c r="L4" s="79" t="s">
        <v>90</v>
      </c>
      <c r="M4" s="79" t="s">
        <v>92</v>
      </c>
      <c r="N4" s="79">
        <v>6</v>
      </c>
      <c r="O4" s="79">
        <v>7</v>
      </c>
      <c r="P4" s="79">
        <v>8</v>
      </c>
      <c r="Q4" s="79">
        <v>9</v>
      </c>
      <c r="R4" s="79" t="s">
        <v>28</v>
      </c>
      <c r="S4" s="79" t="s">
        <v>29</v>
      </c>
      <c r="T4" s="79" t="s">
        <v>30</v>
      </c>
      <c r="U4" s="79" t="s">
        <v>31</v>
      </c>
      <c r="V4" s="79">
        <v>14</v>
      </c>
      <c r="W4" s="79">
        <v>15</v>
      </c>
      <c r="X4" s="79">
        <v>16</v>
      </c>
      <c r="Y4" s="79" t="s">
        <v>93</v>
      </c>
      <c r="Z4" s="79">
        <v>18</v>
      </c>
      <c r="AA4" s="79">
        <v>19</v>
      </c>
      <c r="AB4" s="79" t="s">
        <v>94</v>
      </c>
      <c r="AC4" s="79">
        <v>21</v>
      </c>
      <c r="AD4" s="79">
        <v>22</v>
      </c>
      <c r="AE4" s="79" t="s">
        <v>103</v>
      </c>
      <c r="AF4" s="79" t="s">
        <v>95</v>
      </c>
      <c r="AG4" s="79">
        <v>25</v>
      </c>
      <c r="AH4" s="79">
        <v>26</v>
      </c>
      <c r="AI4" s="79">
        <v>27</v>
      </c>
      <c r="AJ4" s="79">
        <v>28</v>
      </c>
      <c r="AK4" s="79">
        <v>29</v>
      </c>
      <c r="AL4" s="79">
        <v>30</v>
      </c>
      <c r="AM4" s="79" t="s">
        <v>104</v>
      </c>
      <c r="AN4" s="79" t="s">
        <v>113</v>
      </c>
      <c r="AO4" s="79"/>
      <c r="AQ4" s="79" t="s">
        <v>145</v>
      </c>
      <c r="AR4" s="79" t="s">
        <v>146</v>
      </c>
      <c r="AS4" s="79" t="s">
        <v>147</v>
      </c>
      <c r="AT4" s="79" t="s">
        <v>148</v>
      </c>
      <c r="AU4" s="81">
        <v>37</v>
      </c>
      <c r="AV4" s="81">
        <v>38</v>
      </c>
      <c r="AW4" s="81">
        <v>39</v>
      </c>
      <c r="AX4" s="81">
        <v>40</v>
      </c>
      <c r="AY4" s="81">
        <v>41</v>
      </c>
      <c r="AZ4" s="81">
        <v>42</v>
      </c>
      <c r="BA4" s="81" t="s">
        <v>169</v>
      </c>
    </row>
    <row r="5" spans="1:53" s="80" customFormat="1" ht="34.5" customHeight="1" x14ac:dyDescent="0.2">
      <c r="A5" s="74"/>
      <c r="B5" s="159"/>
      <c r="C5" s="76"/>
      <c r="D5" s="76"/>
      <c r="E5" s="77"/>
      <c r="F5" s="160"/>
      <c r="G5" s="160"/>
      <c r="H5" s="161"/>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Q5" s="79"/>
      <c r="AR5" s="79"/>
      <c r="AS5" s="79"/>
      <c r="AT5" s="79"/>
      <c r="AU5" s="81"/>
      <c r="AV5" s="81"/>
      <c r="AW5" s="81"/>
      <c r="AX5" s="81"/>
      <c r="AY5" s="81"/>
      <c r="AZ5" s="81"/>
      <c r="BA5" s="81"/>
    </row>
    <row r="6" spans="1:53" s="86" customFormat="1" ht="69.599999999999994" customHeight="1" x14ac:dyDescent="0.2">
      <c r="A6" s="82"/>
      <c r="B6" s="268" t="s">
        <v>697</v>
      </c>
      <c r="C6" s="269"/>
      <c r="D6" s="269"/>
      <c r="E6" s="270"/>
      <c r="F6" s="83"/>
      <c r="G6" s="83"/>
      <c r="H6" s="83" t="s">
        <v>65</v>
      </c>
      <c r="I6" s="84"/>
      <c r="J6" s="84"/>
      <c r="K6" s="84"/>
      <c r="L6" s="85">
        <f>SUM(L7,L33)</f>
        <v>0</v>
      </c>
      <c r="M6" s="85">
        <f>SUM(M7,M33)</f>
        <v>0</v>
      </c>
      <c r="N6" s="84"/>
      <c r="O6" s="84"/>
      <c r="P6" s="84"/>
      <c r="Q6" s="84"/>
      <c r="R6" s="85">
        <f>SUM(R7,R33)</f>
        <v>0</v>
      </c>
      <c r="S6" s="85">
        <f>SUM(S7,S33)</f>
        <v>0</v>
      </c>
      <c r="T6" s="85">
        <f>SUM(T7,T33)</f>
        <v>0</v>
      </c>
      <c r="U6" s="85">
        <f>SUM(U7,U33)</f>
        <v>0</v>
      </c>
      <c r="V6" s="84"/>
      <c r="W6" s="84"/>
      <c r="X6" s="84"/>
      <c r="Y6" s="85">
        <f>SUM(Y7,Y33)</f>
        <v>0</v>
      </c>
      <c r="Z6" s="84"/>
      <c r="AA6" s="84"/>
      <c r="AB6" s="85">
        <f>SUM(AB7,AB33)</f>
        <v>0</v>
      </c>
      <c r="AC6" s="84"/>
      <c r="AD6" s="84"/>
      <c r="AE6" s="85">
        <f>SUM(AE7,AE33)</f>
        <v>0</v>
      </c>
      <c r="AF6" s="85">
        <f>SUM(AF7,AF33)</f>
        <v>0</v>
      </c>
      <c r="AG6" s="84"/>
      <c r="AH6" s="84"/>
      <c r="AI6" s="84"/>
      <c r="AJ6" s="85">
        <f>SUM(AJ7,AJ33)</f>
        <v>0</v>
      </c>
      <c r="AK6" s="85">
        <f>SUM(AK7,AK33)</f>
        <v>0</v>
      </c>
      <c r="AL6" s="85">
        <f>SUM(AL7,AL33)</f>
        <v>0</v>
      </c>
      <c r="AM6" s="85">
        <f>SUM(AM7,AM33)</f>
        <v>0</v>
      </c>
      <c r="AN6" s="85">
        <f>SUM(AN7,AN33)</f>
        <v>0</v>
      </c>
      <c r="AO6" s="84"/>
      <c r="AQ6" s="85">
        <f t="shared" ref="AQ6:AV6" si="0">AQ7+AQ33+AQ94</f>
        <v>946641.22500000009</v>
      </c>
      <c r="AR6" s="85">
        <f t="shared" si="0"/>
        <v>3000</v>
      </c>
      <c r="AS6" s="85">
        <f t="shared" si="0"/>
        <v>0</v>
      </c>
      <c r="AT6" s="85">
        <f t="shared" si="0"/>
        <v>949641.22500000009</v>
      </c>
      <c r="AU6" s="85">
        <f t="shared" si="0"/>
        <v>949641.22500000009</v>
      </c>
      <c r="AV6" s="85">
        <f t="shared" si="0"/>
        <v>0</v>
      </c>
      <c r="AW6" s="85">
        <f>SUM(AW7,AW33)</f>
        <v>0</v>
      </c>
      <c r="AX6" s="85">
        <f>SUM(AX7,AX33)</f>
        <v>0</v>
      </c>
      <c r="AY6" s="85">
        <f>SUM(AY7,AY33)</f>
        <v>0</v>
      </c>
      <c r="AZ6" s="85">
        <f>SUM(AZ7,AZ33)</f>
        <v>0</v>
      </c>
      <c r="BA6" s="87">
        <f>SUM(BA7,BA33)</f>
        <v>0</v>
      </c>
    </row>
    <row r="7" spans="1:53" s="86" customFormat="1" ht="46.5" customHeight="1" x14ac:dyDescent="0.2">
      <c r="A7" s="82"/>
      <c r="B7" s="88"/>
      <c r="C7" s="247" t="s">
        <v>721</v>
      </c>
      <c r="D7" s="247"/>
      <c r="E7" s="252"/>
      <c r="F7" s="154"/>
      <c r="G7" s="154"/>
      <c r="H7" s="89" t="s">
        <v>66</v>
      </c>
      <c r="I7" s="90"/>
      <c r="J7" s="90"/>
      <c r="K7" s="90"/>
      <c r="L7" s="91">
        <f>SUM(L12+L17+L27)</f>
        <v>0</v>
      </c>
      <c r="M7" s="91">
        <f>SUM(M12+M17+M27)</f>
        <v>0</v>
      </c>
      <c r="N7" s="92"/>
      <c r="O7" s="92"/>
      <c r="P7" s="92"/>
      <c r="Q7" s="92"/>
      <c r="R7" s="91">
        <f>SUM(R12+R17+R27)</f>
        <v>0</v>
      </c>
      <c r="S7" s="91">
        <f>SUM(S12+S17+S27)</f>
        <v>0</v>
      </c>
      <c r="T7" s="91">
        <f>SUM(T12+T17+T27)</f>
        <v>0</v>
      </c>
      <c r="U7" s="91">
        <f>SUM(U12+U17+U27)</f>
        <v>0</v>
      </c>
      <c r="V7" s="92"/>
      <c r="W7" s="92"/>
      <c r="X7" s="92"/>
      <c r="Y7" s="91">
        <f>SUM(Y12+Y17+Y27)</f>
        <v>0</v>
      </c>
      <c r="Z7" s="92"/>
      <c r="AA7" s="92"/>
      <c r="AB7" s="91">
        <f>SUM(AB12+AB17+AB27)</f>
        <v>0</v>
      </c>
      <c r="AC7" s="91">
        <f>SUM(AC12+AC17+AC27)</f>
        <v>0</v>
      </c>
      <c r="AD7" s="91">
        <f>SUM(AD12+AD17+AD27)</f>
        <v>0</v>
      </c>
      <c r="AE7" s="91">
        <f>SUM(AE12+AE17+AE27)</f>
        <v>0</v>
      </c>
      <c r="AF7" s="91">
        <f>SUM(AF12+AF17+AF27)</f>
        <v>0</v>
      </c>
      <c r="AG7" s="92"/>
      <c r="AH7" s="92"/>
      <c r="AI7" s="92"/>
      <c r="AJ7" s="91">
        <f>SUM(AJ12+AJ17+AJ27)</f>
        <v>0</v>
      </c>
      <c r="AK7" s="91">
        <f>SUM(AK12+AK17+AK27)</f>
        <v>0</v>
      </c>
      <c r="AL7" s="91">
        <f>SUM(AL12+AL17+AL27)</f>
        <v>0</v>
      </c>
      <c r="AM7" s="91">
        <f>SUM(AM12+AM17+AM27)</f>
        <v>0</v>
      </c>
      <c r="AN7" s="91">
        <f>SUM(AN12+AN17+AN27)</f>
        <v>0</v>
      </c>
      <c r="AO7" s="92"/>
      <c r="AQ7" s="91">
        <f t="shared" ref="AQ7:BA7" si="1">SUM(AQ12+AQ17+AQ27)</f>
        <v>0</v>
      </c>
      <c r="AR7" s="91">
        <f t="shared" si="1"/>
        <v>0</v>
      </c>
      <c r="AS7" s="91">
        <f t="shared" si="1"/>
        <v>0</v>
      </c>
      <c r="AT7" s="91">
        <f t="shared" si="1"/>
        <v>0</v>
      </c>
      <c r="AU7" s="91">
        <f t="shared" si="1"/>
        <v>0</v>
      </c>
      <c r="AV7" s="91">
        <f t="shared" si="1"/>
        <v>0</v>
      </c>
      <c r="AW7" s="91">
        <f t="shared" si="1"/>
        <v>0</v>
      </c>
      <c r="AX7" s="91">
        <f t="shared" si="1"/>
        <v>0</v>
      </c>
      <c r="AY7" s="91">
        <f t="shared" si="1"/>
        <v>0</v>
      </c>
      <c r="AZ7" s="91">
        <f t="shared" si="1"/>
        <v>0</v>
      </c>
      <c r="BA7" s="93">
        <f t="shared" si="1"/>
        <v>0</v>
      </c>
    </row>
    <row r="8" spans="1:53" ht="14.1" customHeight="1" outlineLevel="2" x14ac:dyDescent="0.2">
      <c r="B8" s="94"/>
      <c r="C8" s="95"/>
      <c r="D8" s="96"/>
      <c r="E8" s="96"/>
      <c r="F8" s="97"/>
      <c r="G8" s="98"/>
      <c r="H8" s="99" t="s">
        <v>49</v>
      </c>
      <c r="I8" s="100"/>
      <c r="J8" s="101"/>
      <c r="K8" s="101"/>
      <c r="L8" s="102" t="str">
        <f>IF(I8&lt;&gt;0,((VLOOKUP(I8,'1. Standard_Cost'!$B$4:$D$8,2)+VLOOKUP(I8,'1. Standard_Cost'!$B$4:$D$8,3))*J8*K8),"0")</f>
        <v>0</v>
      </c>
      <c r="M8" s="102">
        <f>L8*'1. Standard_Cost'!F4</f>
        <v>0</v>
      </c>
      <c r="N8" s="103"/>
      <c r="O8" s="103"/>
      <c r="P8" s="103"/>
      <c r="Q8" s="103"/>
      <c r="R8" s="104">
        <f>+N8*P8*'1. Standard_Cost'!$B$12</f>
        <v>0</v>
      </c>
      <c r="S8" s="104">
        <f>+N8*O8*P8*'1. Standard_Cost'!$C$12</f>
        <v>0</v>
      </c>
      <c r="T8" s="104">
        <f>+N8*P8*Q8*'1. Standard_Cost'!$D$12</f>
        <v>0</v>
      </c>
      <c r="U8" s="104">
        <f>+N8*O8*'1. Standard_Cost'!$E$12</f>
        <v>0</v>
      </c>
      <c r="V8" s="103"/>
      <c r="W8" s="103"/>
      <c r="X8" s="103"/>
      <c r="Y8" s="104">
        <f>+V8*((X8*'1. Standard_Cost'!$B$16)+(W8*X8*'1. Standard_Cost'!$C$16))</f>
        <v>0</v>
      </c>
      <c r="Z8" s="103"/>
      <c r="AA8" s="103"/>
      <c r="AB8" s="104">
        <f>+Z8*'1. Standard_Cost'!$B$20+AA8*'1. Standard_Cost'!$C$20</f>
        <v>0</v>
      </c>
      <c r="AC8" s="105"/>
      <c r="AD8" s="106"/>
      <c r="AE8" s="104">
        <f>SUM(AD8,AC8,AB8,Y8,U8,T8,S8,R8)*'1. Standard_Cost'!B28</f>
        <v>0</v>
      </c>
      <c r="AF8" s="104">
        <f>SUM(AE8,AD8,AC8,AB8,Y8,U8,T8,S8,R8)</f>
        <v>0</v>
      </c>
      <c r="AG8" s="103"/>
      <c r="AH8" s="103"/>
      <c r="AI8" s="103"/>
      <c r="AJ8" s="107"/>
      <c r="AK8" s="107"/>
      <c r="AL8" s="107"/>
      <c r="AM8" s="104">
        <f>AG8*'1. Standard_Cost'!B24+'Incremental_Cost Year 2021'!AH7*'1. Standard_Cost'!C24+'Incremental_Cost Year 2021'!AI7*'1. Standard_Cost'!D24+'Incremental_Cost Year 2021'!AJ7+'Incremental_Cost Year 2021'!AL7+AK8</f>
        <v>0</v>
      </c>
      <c r="AN8" s="104">
        <f>AM8*'1. Standard_Cost'!C28</f>
        <v>0</v>
      </c>
      <c r="AO8" s="107"/>
      <c r="AQ8" s="104">
        <f>L8+M8</f>
        <v>0</v>
      </c>
      <c r="AR8" s="104">
        <f>AF8</f>
        <v>0</v>
      </c>
      <c r="AS8" s="104">
        <f>AM8+AN8</f>
        <v>0</v>
      </c>
      <c r="AT8" s="104">
        <f>SUM(AQ8,AR8,AS8)</f>
        <v>0</v>
      </c>
      <c r="AU8" s="108"/>
      <c r="AV8" s="108"/>
      <c r="AW8" s="108"/>
      <c r="AX8" s="108"/>
      <c r="AY8" s="108"/>
      <c r="AZ8" s="108"/>
      <c r="BA8" s="109">
        <f>SUM(AU8:AZ8)-AT8</f>
        <v>0</v>
      </c>
    </row>
    <row r="9" spans="1:53" ht="14.1" customHeight="1" outlineLevel="2" x14ac:dyDescent="0.2">
      <c r="B9" s="94"/>
      <c r="C9" s="95"/>
      <c r="D9" s="110"/>
      <c r="E9" s="110"/>
      <c r="F9" s="110"/>
      <c r="G9" s="111"/>
      <c r="H9" s="99" t="s">
        <v>50</v>
      </c>
      <c r="I9" s="100"/>
      <c r="J9" s="101"/>
      <c r="K9" s="101"/>
      <c r="L9" s="102" t="str">
        <f>IF(I9&lt;&gt;0,((VLOOKUP(I9,'1. Standard_Cost'!$B$4:$D$8,2)+VLOOKUP(I9,'1. Standard_Cost'!$B$4:$D$8,3))*J9*K9),"0")</f>
        <v>0</v>
      </c>
      <c r="M9" s="102">
        <f>L9*'1. Standard_Cost'!F4</f>
        <v>0</v>
      </c>
      <c r="N9" s="103"/>
      <c r="O9" s="103"/>
      <c r="P9" s="103"/>
      <c r="Q9" s="103"/>
      <c r="R9" s="104">
        <f>+N9*P9*'1. Standard_Cost'!$B$12</f>
        <v>0</v>
      </c>
      <c r="S9" s="104">
        <f>+N9*O9*P9*'1. Standard_Cost'!$C$12</f>
        <v>0</v>
      </c>
      <c r="T9" s="104">
        <f>+N9*P9*Q9*'1. Standard_Cost'!$D$12</f>
        <v>0</v>
      </c>
      <c r="U9" s="104">
        <f>+N9*O9*'1. Standard_Cost'!$E$12</f>
        <v>0</v>
      </c>
      <c r="V9" s="103"/>
      <c r="W9" s="103"/>
      <c r="X9" s="103"/>
      <c r="Y9" s="104">
        <f>+V9*((X9*'1. Standard_Cost'!$B$16)+(W9*X9*'1. Standard_Cost'!$C$16))</f>
        <v>0</v>
      </c>
      <c r="Z9" s="103"/>
      <c r="AA9" s="103"/>
      <c r="AB9" s="104">
        <f>+Z9*'1. Standard_Cost'!$B$20+AA9*'1. Standard_Cost'!$C$20</f>
        <v>0</v>
      </c>
      <c r="AC9" s="105"/>
      <c r="AD9" s="106"/>
      <c r="AE9" s="104">
        <f>SUM(AD9,AC9,AB9,Y9,U9,T9,S9,R9)*'1. Standard_Cost'!B28</f>
        <v>0</v>
      </c>
      <c r="AF9" s="104">
        <f t="shared" ref="AF9:AF16" si="2">SUM(AE9,AD9,AC9,AB9,Y9,U9,T9,S9,R9)</f>
        <v>0</v>
      </c>
      <c r="AG9" s="103"/>
      <c r="AH9" s="103"/>
      <c r="AI9" s="103"/>
      <c r="AJ9" s="107"/>
      <c r="AK9" s="107"/>
      <c r="AL9" s="107"/>
      <c r="AM9" s="104">
        <f>AG9*'1. Standard_Cost'!B24+'Incremental_Cost Year 2021'!AH8*'1. Standard_Cost'!C24+'Incremental_Cost Year 2021'!AI8*'1. Standard_Cost'!D24+'Incremental_Cost Year 2021'!AJ8+'Incremental_Cost Year 2021'!AL8+AK9</f>
        <v>0</v>
      </c>
      <c r="AN9" s="104">
        <f>AM9*'1. Standard_Cost'!C28</f>
        <v>0</v>
      </c>
      <c r="AO9" s="107"/>
      <c r="AQ9" s="104">
        <f t="shared" ref="AQ9:AQ11" si="3">L9+M9</f>
        <v>0</v>
      </c>
      <c r="AR9" s="104">
        <f t="shared" ref="AR9:AR26" si="4">AF9</f>
        <v>0</v>
      </c>
      <c r="AS9" s="104">
        <f t="shared" ref="AS9:AS25" si="5">AM9+AN9</f>
        <v>0</v>
      </c>
      <c r="AT9" s="104">
        <f t="shared" ref="AT9:AT11" si="6">SUM(AQ9,AR9,AS9)</f>
        <v>0</v>
      </c>
      <c r="AU9" s="108"/>
      <c r="AV9" s="108"/>
      <c r="AW9" s="108"/>
      <c r="AX9" s="108"/>
      <c r="AY9" s="108"/>
      <c r="AZ9" s="108"/>
      <c r="BA9" s="109">
        <f t="shared" ref="BA9:BA26" si="7">SUM(AU9:AZ9)-AT9</f>
        <v>0</v>
      </c>
    </row>
    <row r="10" spans="1:53" ht="14.1" customHeight="1" outlineLevel="2" x14ac:dyDescent="0.2">
      <c r="B10" s="94"/>
      <c r="C10" s="95"/>
      <c r="D10" s="110"/>
      <c r="E10" s="110"/>
      <c r="F10" s="110"/>
      <c r="G10" s="111"/>
      <c r="H10" s="99" t="s">
        <v>51</v>
      </c>
      <c r="I10" s="100"/>
      <c r="J10" s="101"/>
      <c r="K10" s="101"/>
      <c r="L10" s="102" t="str">
        <f>IF(I10&lt;&gt;0,((VLOOKUP(I10,'1. Standard_Cost'!$B$4:$D$8,2)+VLOOKUP(I10,'1. Standard_Cost'!$B$4:$D$8,3))*J10*K10),"0")</f>
        <v>0</v>
      </c>
      <c r="M10" s="102">
        <f>L10*'1. Standard_Cost'!F4</f>
        <v>0</v>
      </c>
      <c r="N10" s="103"/>
      <c r="O10" s="103"/>
      <c r="P10" s="103"/>
      <c r="Q10" s="103"/>
      <c r="R10" s="104">
        <f>+N10*P10*'1. Standard_Cost'!$B$12</f>
        <v>0</v>
      </c>
      <c r="S10" s="104">
        <f>+N10*O10*P10*'1. Standard_Cost'!$C$12</f>
        <v>0</v>
      </c>
      <c r="T10" s="104">
        <f>+N10*P10*Q10*'1. Standard_Cost'!$D$12</f>
        <v>0</v>
      </c>
      <c r="U10" s="104">
        <f>+N10*O10*'1. Standard_Cost'!$E$12</f>
        <v>0</v>
      </c>
      <c r="V10" s="103"/>
      <c r="W10" s="103"/>
      <c r="X10" s="103"/>
      <c r="Y10" s="104">
        <f>+V10*((X10*'1. Standard_Cost'!$B$16)+(W10*X10*'1. Standard_Cost'!$C$16))</f>
        <v>0</v>
      </c>
      <c r="Z10" s="103"/>
      <c r="AA10" s="103"/>
      <c r="AB10" s="104">
        <f>+Z10*'1. Standard_Cost'!$B$20+AA10*'1. Standard_Cost'!$C$20</f>
        <v>0</v>
      </c>
      <c r="AC10" s="105"/>
      <c r="AD10" s="106"/>
      <c r="AE10" s="104">
        <f>SUM(AD10,AC10,AB10,Y10,U10,T10,S10,R10)*'1. Standard_Cost'!B28</f>
        <v>0</v>
      </c>
      <c r="AF10" s="104">
        <f t="shared" si="2"/>
        <v>0</v>
      </c>
      <c r="AG10" s="103"/>
      <c r="AH10" s="103"/>
      <c r="AI10" s="103"/>
      <c r="AJ10" s="107"/>
      <c r="AK10" s="107"/>
      <c r="AL10" s="107"/>
      <c r="AM10" s="104">
        <f>AG10*'1. Standard_Cost'!B24+'Incremental_Cost Year 2021'!AH9*'1. Standard_Cost'!C24+'Incremental_Cost Year 2021'!AI9*'1. Standard_Cost'!D24+'Incremental_Cost Year 2021'!AJ9+'Incremental_Cost Year 2021'!AL9+AK10</f>
        <v>0</v>
      </c>
      <c r="AN10" s="104">
        <f>AM10*'1. Standard_Cost'!C28</f>
        <v>0</v>
      </c>
      <c r="AO10" s="107"/>
      <c r="AQ10" s="104">
        <f t="shared" si="3"/>
        <v>0</v>
      </c>
      <c r="AR10" s="104">
        <f t="shared" si="4"/>
        <v>0</v>
      </c>
      <c r="AS10" s="104">
        <f t="shared" si="5"/>
        <v>0</v>
      </c>
      <c r="AT10" s="104">
        <f t="shared" si="6"/>
        <v>0</v>
      </c>
      <c r="AU10" s="108"/>
      <c r="AV10" s="108"/>
      <c r="AW10" s="108"/>
      <c r="AX10" s="108"/>
      <c r="AY10" s="108"/>
      <c r="AZ10" s="108"/>
      <c r="BA10" s="109">
        <f t="shared" si="7"/>
        <v>0</v>
      </c>
    </row>
    <row r="11" spans="1:53" ht="14.1" customHeight="1" outlineLevel="2" x14ac:dyDescent="0.2">
      <c r="B11" s="94"/>
      <c r="C11" s="95"/>
      <c r="D11" s="110"/>
      <c r="E11" s="110"/>
      <c r="F11" s="110"/>
      <c r="G11" s="111"/>
      <c r="H11" s="112" t="s">
        <v>179</v>
      </c>
      <c r="I11" s="100"/>
      <c r="J11" s="101"/>
      <c r="K11" s="101"/>
      <c r="L11" s="102" t="str">
        <f>IF(I11&lt;&gt;0,((VLOOKUP(I11,'1. Standard_Cost'!$B$4:$D$8,2)+VLOOKUP(I11,'1. Standard_Cost'!$B$4:$D$8,3))*J11*K11),"0")</f>
        <v>0</v>
      </c>
      <c r="M11" s="102">
        <f>L11*'1. Standard_Cost'!F4</f>
        <v>0</v>
      </c>
      <c r="N11" s="103"/>
      <c r="O11" s="103"/>
      <c r="P11" s="103"/>
      <c r="Q11" s="103"/>
      <c r="R11" s="104">
        <f>+N11*P11*'1. Standard_Cost'!$B$12</f>
        <v>0</v>
      </c>
      <c r="S11" s="104">
        <f>+N11*O11*P11*'1. Standard_Cost'!$C$12</f>
        <v>0</v>
      </c>
      <c r="T11" s="104">
        <f>+N11*P11*Q11*'1. Standard_Cost'!$D$12</f>
        <v>0</v>
      </c>
      <c r="U11" s="104">
        <f>+N11*O11*'1. Standard_Cost'!$E$12</f>
        <v>0</v>
      </c>
      <c r="V11" s="103"/>
      <c r="W11" s="103"/>
      <c r="X11" s="103"/>
      <c r="Y11" s="104">
        <f>+V11*((X11*'1. Standard_Cost'!$B$16)+(W11*X11*'1. Standard_Cost'!$C$16))</f>
        <v>0</v>
      </c>
      <c r="Z11" s="103"/>
      <c r="AA11" s="103"/>
      <c r="AB11" s="104">
        <f>+Z11*'1. Standard_Cost'!$B$20+AA11*'1. Standard_Cost'!$C$20</f>
        <v>0</v>
      </c>
      <c r="AC11" s="105"/>
      <c r="AD11" s="106"/>
      <c r="AE11" s="104">
        <f>SUM(AD11,AC11,AB11,Y11,U11,T11,S11,R11)*'1. Standard_Cost'!B28</f>
        <v>0</v>
      </c>
      <c r="AF11" s="104">
        <f t="shared" si="2"/>
        <v>0</v>
      </c>
      <c r="AG11" s="103"/>
      <c r="AH11" s="103"/>
      <c r="AI11" s="103"/>
      <c r="AJ11" s="107"/>
      <c r="AK11" s="107"/>
      <c r="AL11" s="107"/>
      <c r="AM11" s="104">
        <f>AG11*'1. Standard_Cost'!B24+'Incremental_Cost Year 2021'!AH10*'1. Standard_Cost'!C24+'Incremental_Cost Year 2021'!AI10*'1. Standard_Cost'!D24+'Incremental_Cost Year 2021'!AJ10+'Incremental_Cost Year 2021'!AL10+AK11</f>
        <v>0</v>
      </c>
      <c r="AN11" s="104">
        <f>AM11*'1. Standard_Cost'!C28</f>
        <v>0</v>
      </c>
      <c r="AO11" s="107"/>
      <c r="AQ11" s="104">
        <f t="shared" si="3"/>
        <v>0</v>
      </c>
      <c r="AR11" s="104">
        <f t="shared" si="4"/>
        <v>0</v>
      </c>
      <c r="AS11" s="104">
        <f t="shared" si="5"/>
        <v>0</v>
      </c>
      <c r="AT11" s="104">
        <f t="shared" si="6"/>
        <v>0</v>
      </c>
      <c r="AU11" s="108"/>
      <c r="AV11" s="108"/>
      <c r="AW11" s="108"/>
      <c r="AX11" s="108"/>
      <c r="AY11" s="108"/>
      <c r="AZ11" s="108"/>
      <c r="BA11" s="109">
        <f t="shared" si="7"/>
        <v>0</v>
      </c>
    </row>
    <row r="12" spans="1:53" ht="68.45" customHeight="1" outlineLevel="1" x14ac:dyDescent="0.2">
      <c r="B12" s="94"/>
      <c r="C12" s="95"/>
      <c r="D12" s="113" t="s">
        <v>48</v>
      </c>
      <c r="E12" s="113" t="s">
        <v>658</v>
      </c>
      <c r="F12" s="114" t="s">
        <v>154</v>
      </c>
      <c r="G12" s="115" t="s">
        <v>155</v>
      </c>
      <c r="H12" s="116" t="s">
        <v>52</v>
      </c>
      <c r="I12" s="117"/>
      <c r="J12" s="117"/>
      <c r="K12" s="117"/>
      <c r="L12" s="118">
        <f>SUM(L8:L11)</f>
        <v>0</v>
      </c>
      <c r="M12" s="118">
        <f>SUM(M8:M11)</f>
        <v>0</v>
      </c>
      <c r="N12" s="117"/>
      <c r="O12" s="117"/>
      <c r="P12" s="117"/>
      <c r="Q12" s="117"/>
      <c r="R12" s="119">
        <f>SUM(R8:R11)</f>
        <v>0</v>
      </c>
      <c r="S12" s="119">
        <f>SUM(S8:S11)</f>
        <v>0</v>
      </c>
      <c r="T12" s="119">
        <f>SUM(T8:T11)</f>
        <v>0</v>
      </c>
      <c r="U12" s="119">
        <f>SUM(U8:U11)</f>
        <v>0</v>
      </c>
      <c r="V12" s="117"/>
      <c r="W12" s="117"/>
      <c r="X12" s="117"/>
      <c r="Y12" s="118">
        <f>SUM(Y8:Y11)</f>
        <v>0</v>
      </c>
      <c r="Z12" s="117"/>
      <c r="AA12" s="117"/>
      <c r="AB12" s="118">
        <f>SUM(AB8:AB11)</f>
        <v>0</v>
      </c>
      <c r="AC12" s="118">
        <f>SUM(AC8:AC11)</f>
        <v>0</v>
      </c>
      <c r="AD12" s="118">
        <f>SUM(AD8:AD11)</f>
        <v>0</v>
      </c>
      <c r="AE12" s="118">
        <f>SUM(AE8:AE11)</f>
        <v>0</v>
      </c>
      <c r="AF12" s="118">
        <f>SUM(AF8:AF11)</f>
        <v>0</v>
      </c>
      <c r="AG12" s="117"/>
      <c r="AH12" s="117"/>
      <c r="AI12" s="117"/>
      <c r="AJ12" s="119">
        <f>SUM(AJ8:AJ11)</f>
        <v>0</v>
      </c>
      <c r="AK12" s="119">
        <f>SUM(AK8:AK11)</f>
        <v>0</v>
      </c>
      <c r="AL12" s="119">
        <f>SUM(AL8:AL11)</f>
        <v>0</v>
      </c>
      <c r="AM12" s="118">
        <f>SUM(AM8:AM11)</f>
        <v>0</v>
      </c>
      <c r="AN12" s="118">
        <f>SUM(AN8:AN11)</f>
        <v>0</v>
      </c>
      <c r="AO12" s="116"/>
      <c r="AP12" s="120"/>
      <c r="AQ12" s="121">
        <f t="shared" ref="AQ12:BA12" si="8">SUM(AQ8:AQ11)</f>
        <v>0</v>
      </c>
      <c r="AR12" s="121">
        <f t="shared" si="8"/>
        <v>0</v>
      </c>
      <c r="AS12" s="121">
        <f t="shared" si="8"/>
        <v>0</v>
      </c>
      <c r="AT12" s="121">
        <f t="shared" si="8"/>
        <v>0</v>
      </c>
      <c r="AU12" s="121">
        <f t="shared" si="8"/>
        <v>0</v>
      </c>
      <c r="AV12" s="121">
        <f t="shared" si="8"/>
        <v>0</v>
      </c>
      <c r="AW12" s="121">
        <f t="shared" si="8"/>
        <v>0</v>
      </c>
      <c r="AX12" s="121">
        <f t="shared" si="8"/>
        <v>0</v>
      </c>
      <c r="AY12" s="121">
        <f t="shared" si="8"/>
        <v>0</v>
      </c>
      <c r="AZ12" s="121">
        <f t="shared" si="8"/>
        <v>0</v>
      </c>
      <c r="BA12" s="121">
        <f t="shared" si="8"/>
        <v>0</v>
      </c>
    </row>
    <row r="13" spans="1:53" ht="14.1" customHeight="1" outlineLevel="2" x14ac:dyDescent="0.2">
      <c r="B13" s="94"/>
      <c r="C13" s="95"/>
      <c r="D13" s="96"/>
      <c r="E13" s="96"/>
      <c r="F13" s="97"/>
      <c r="G13" s="98"/>
      <c r="H13" s="99" t="s">
        <v>49</v>
      </c>
      <c r="I13" s="100"/>
      <c r="J13" s="101"/>
      <c r="K13" s="101"/>
      <c r="L13" s="102" t="str">
        <f>IF(I13&lt;&gt;0,((VLOOKUP(I13,'1. Standard_Cost'!$B$4:$D$8,2)+VLOOKUP(I13,'1. Standard_Cost'!$B$4:$D$8,3))*J13*K13),"0")</f>
        <v>0</v>
      </c>
      <c r="M13" s="102">
        <f>L13*'1. Standard_Cost'!F4</f>
        <v>0</v>
      </c>
      <c r="N13" s="103"/>
      <c r="O13" s="103"/>
      <c r="P13" s="103"/>
      <c r="Q13" s="103"/>
      <c r="R13" s="104">
        <f>+N13*P13*'1. Standard_Cost'!$B$12</f>
        <v>0</v>
      </c>
      <c r="S13" s="104">
        <f>+N13*O13*P13*'1. Standard_Cost'!$C$12</f>
        <v>0</v>
      </c>
      <c r="T13" s="104">
        <f>+N13*P13*Q13*'1. Standard_Cost'!$D$12</f>
        <v>0</v>
      </c>
      <c r="U13" s="104">
        <f>+N13*O13*'1. Standard_Cost'!$E$12</f>
        <v>0</v>
      </c>
      <c r="V13" s="103"/>
      <c r="W13" s="103"/>
      <c r="X13" s="103"/>
      <c r="Y13" s="104">
        <f>+V13*((X13*'1. Standard_Cost'!$B$16)+(W13*X13*'1. Standard_Cost'!$C$16))</f>
        <v>0</v>
      </c>
      <c r="Z13" s="103"/>
      <c r="AA13" s="103"/>
      <c r="AB13" s="104">
        <f>+Z13*'1. Standard_Cost'!$B$20+AA13*'1. Standard_Cost'!$C$20</f>
        <v>0</v>
      </c>
      <c r="AC13" s="105"/>
      <c r="AD13" s="106"/>
      <c r="AE13" s="104">
        <f>SUM(AD13,AC13,AB13,Y13,U13,T13,S13,R13)*'1. Standard_Cost'!B28</f>
        <v>0</v>
      </c>
      <c r="AF13" s="104">
        <f t="shared" si="2"/>
        <v>0</v>
      </c>
      <c r="AG13" s="103"/>
      <c r="AH13" s="103"/>
      <c r="AI13" s="103"/>
      <c r="AJ13" s="107"/>
      <c r="AK13" s="107"/>
      <c r="AL13" s="107"/>
      <c r="AM13" s="104">
        <f>AG13*'1. Standard_Cost'!B24+'Incremental_Cost Year 2021'!AH12*'1. Standard_Cost'!C24+'Incremental_Cost Year 2021'!AI12*'1. Standard_Cost'!D24+'Incremental_Cost Year 2021'!AJ12+'Incremental_Cost Year 2021'!AL12+AK13</f>
        <v>0</v>
      </c>
      <c r="AN13" s="104">
        <f>AM13*'1. Standard_Cost'!C28</f>
        <v>0</v>
      </c>
      <c r="AO13" s="107"/>
      <c r="AQ13" s="104">
        <f t="shared" ref="AQ13:AQ16" si="9">L13+M13</f>
        <v>0</v>
      </c>
      <c r="AR13" s="104">
        <f t="shared" si="4"/>
        <v>0</v>
      </c>
      <c r="AS13" s="104">
        <f t="shared" si="5"/>
        <v>0</v>
      </c>
      <c r="AT13" s="104">
        <f>SUM(AQ13,AR13,AS13)</f>
        <v>0</v>
      </c>
      <c r="AU13" s="108"/>
      <c r="AV13" s="108"/>
      <c r="AW13" s="108"/>
      <c r="AX13" s="108"/>
      <c r="AY13" s="108"/>
      <c r="AZ13" s="108"/>
      <c r="BA13" s="109">
        <f t="shared" si="7"/>
        <v>0</v>
      </c>
    </row>
    <row r="14" spans="1:53" ht="14.1" customHeight="1" outlineLevel="2" x14ac:dyDescent="0.2">
      <c r="B14" s="94"/>
      <c r="C14" s="95"/>
      <c r="D14" s="110"/>
      <c r="E14" s="110"/>
      <c r="F14" s="110"/>
      <c r="G14" s="111"/>
      <c r="H14" s="99" t="s">
        <v>50</v>
      </c>
      <c r="I14" s="100"/>
      <c r="J14" s="101"/>
      <c r="K14" s="101"/>
      <c r="L14" s="102" t="str">
        <f>IF(I14&lt;&gt;0,((VLOOKUP(I14,'1. Standard_Cost'!$B$4:$D$8,2)+VLOOKUP(I14,'1. Standard_Cost'!$B$4:$D$8,3))*J14*K14),"0")</f>
        <v>0</v>
      </c>
      <c r="M14" s="102">
        <f>L14*'1. Standard_Cost'!F4</f>
        <v>0</v>
      </c>
      <c r="N14" s="103"/>
      <c r="O14" s="103"/>
      <c r="P14" s="103"/>
      <c r="Q14" s="103"/>
      <c r="R14" s="104">
        <f>+N14*P14*'1. Standard_Cost'!$B$12</f>
        <v>0</v>
      </c>
      <c r="S14" s="104">
        <f>+N14*O14*P14*'1. Standard_Cost'!$C$12</f>
        <v>0</v>
      </c>
      <c r="T14" s="104">
        <f>+N14*P14*Q14*'1. Standard_Cost'!$D$12</f>
        <v>0</v>
      </c>
      <c r="U14" s="104">
        <f>+N14*O14*'1. Standard_Cost'!$E$12</f>
        <v>0</v>
      </c>
      <c r="V14" s="103"/>
      <c r="W14" s="103"/>
      <c r="X14" s="103"/>
      <c r="Y14" s="104">
        <f>+V14*((X14*'1. Standard_Cost'!$B$16)+(W14*X14*'1. Standard_Cost'!$C$16))</f>
        <v>0</v>
      </c>
      <c r="Z14" s="103"/>
      <c r="AA14" s="103"/>
      <c r="AB14" s="104">
        <f>+Z14*'1. Standard_Cost'!$B$20+AA14*'1. Standard_Cost'!$C$20</f>
        <v>0</v>
      </c>
      <c r="AC14" s="105"/>
      <c r="AD14" s="106"/>
      <c r="AE14" s="104">
        <f>SUM(AD14,AC14,AB14,Y14,U14,T14,S14,R14)*'1. Standard_Cost'!B28</f>
        <v>0</v>
      </c>
      <c r="AF14" s="104">
        <f t="shared" si="2"/>
        <v>0</v>
      </c>
      <c r="AG14" s="103"/>
      <c r="AH14" s="103"/>
      <c r="AI14" s="103"/>
      <c r="AJ14" s="107"/>
      <c r="AK14" s="107"/>
      <c r="AL14" s="107"/>
      <c r="AM14" s="104">
        <f>AG14*'1. Standard_Cost'!B24+'Incremental_Cost Year 2021'!AH13*'1. Standard_Cost'!C24+'Incremental_Cost Year 2021'!AI13*'1. Standard_Cost'!D24+'Incremental_Cost Year 2021'!AJ13+'Incremental_Cost Year 2021'!AL13+AK14</f>
        <v>0</v>
      </c>
      <c r="AN14" s="104">
        <f>AM14*'1. Standard_Cost'!C28</f>
        <v>0</v>
      </c>
      <c r="AO14" s="107"/>
      <c r="AQ14" s="104">
        <f t="shared" si="9"/>
        <v>0</v>
      </c>
      <c r="AR14" s="104">
        <f t="shared" si="4"/>
        <v>0</v>
      </c>
      <c r="AS14" s="104">
        <f t="shared" si="5"/>
        <v>0</v>
      </c>
      <c r="AT14" s="104">
        <f t="shared" ref="AT14:AT16" si="10">SUM(AQ14,AR14,AS14)</f>
        <v>0</v>
      </c>
      <c r="AU14" s="108"/>
      <c r="AV14" s="108">
        <v>0</v>
      </c>
      <c r="AW14" s="108"/>
      <c r="AX14" s="108"/>
      <c r="AY14" s="108"/>
      <c r="AZ14" s="108"/>
      <c r="BA14" s="109">
        <f t="shared" si="7"/>
        <v>0</v>
      </c>
    </row>
    <row r="15" spans="1:53" ht="14.1" customHeight="1" outlineLevel="2" x14ac:dyDescent="0.2">
      <c r="B15" s="94"/>
      <c r="C15" s="95"/>
      <c r="D15" s="110"/>
      <c r="E15" s="110"/>
      <c r="F15" s="110"/>
      <c r="G15" s="111"/>
      <c r="H15" s="99" t="s">
        <v>51</v>
      </c>
      <c r="I15" s="100"/>
      <c r="J15" s="101"/>
      <c r="K15" s="101"/>
      <c r="L15" s="102" t="str">
        <f>IF(I15&lt;&gt;0,((VLOOKUP(I15,'1. Standard_Cost'!$B$4:$D$8,2)+VLOOKUP(I15,'1. Standard_Cost'!$B$4:$D$8,3))*J15*K15),"0")</f>
        <v>0</v>
      </c>
      <c r="M15" s="102">
        <f>L15*'1. Standard_Cost'!F4</f>
        <v>0</v>
      </c>
      <c r="N15" s="103"/>
      <c r="O15" s="103"/>
      <c r="P15" s="103"/>
      <c r="Q15" s="103"/>
      <c r="R15" s="104">
        <f>+N15*P15*'1. Standard_Cost'!$B$12</f>
        <v>0</v>
      </c>
      <c r="S15" s="104">
        <f>+N15*O15*P15*'1. Standard_Cost'!$C$12</f>
        <v>0</v>
      </c>
      <c r="T15" s="104">
        <f>+N15*P15*Q15*'1. Standard_Cost'!$D$12</f>
        <v>0</v>
      </c>
      <c r="U15" s="104">
        <f>+N15*O15*'1. Standard_Cost'!$E$12</f>
        <v>0</v>
      </c>
      <c r="V15" s="103"/>
      <c r="W15" s="103"/>
      <c r="X15" s="103"/>
      <c r="Y15" s="104">
        <f>+V15*((X15*'1. Standard_Cost'!$B$16)+(W15*X15*'1. Standard_Cost'!$C$16))</f>
        <v>0</v>
      </c>
      <c r="Z15" s="103"/>
      <c r="AA15" s="103"/>
      <c r="AB15" s="104">
        <f>+Z15*'1. Standard_Cost'!$B$20+AA15*'1. Standard_Cost'!$C$20</f>
        <v>0</v>
      </c>
      <c r="AC15" s="105"/>
      <c r="AD15" s="106"/>
      <c r="AE15" s="104">
        <f>SUM(AD15,AC15,AB15,Y15,U15,T15,S15,R15)*'1. Standard_Cost'!B28</f>
        <v>0</v>
      </c>
      <c r="AF15" s="104">
        <f t="shared" si="2"/>
        <v>0</v>
      </c>
      <c r="AG15" s="103"/>
      <c r="AH15" s="103"/>
      <c r="AI15" s="103"/>
      <c r="AJ15" s="107"/>
      <c r="AK15" s="107"/>
      <c r="AL15" s="107"/>
      <c r="AM15" s="104">
        <f>AG15*'1. Standard_Cost'!B24+'Incremental_Cost Year 2021'!AH14*'1. Standard_Cost'!C24+'Incremental_Cost Year 2021'!AI14*'1. Standard_Cost'!D24+'Incremental_Cost Year 2021'!AJ14+'Incremental_Cost Year 2021'!AL14+AK15</f>
        <v>0</v>
      </c>
      <c r="AN15" s="104">
        <f>AM15*'1. Standard_Cost'!C28</f>
        <v>0</v>
      </c>
      <c r="AO15" s="107"/>
      <c r="AQ15" s="104">
        <f t="shared" si="9"/>
        <v>0</v>
      </c>
      <c r="AR15" s="104">
        <f t="shared" si="4"/>
        <v>0</v>
      </c>
      <c r="AS15" s="104">
        <f t="shared" si="5"/>
        <v>0</v>
      </c>
      <c r="AT15" s="104">
        <f t="shared" si="10"/>
        <v>0</v>
      </c>
      <c r="AU15" s="108"/>
      <c r="AV15" s="108"/>
      <c r="AW15" s="108"/>
      <c r="AX15" s="108"/>
      <c r="AY15" s="108"/>
      <c r="AZ15" s="108"/>
      <c r="BA15" s="109">
        <f t="shared" si="7"/>
        <v>0</v>
      </c>
    </row>
    <row r="16" spans="1:53" ht="14.1" customHeight="1" outlineLevel="2" x14ac:dyDescent="0.2">
      <c r="B16" s="94"/>
      <c r="C16" s="95"/>
      <c r="D16" s="110"/>
      <c r="E16" s="110"/>
      <c r="F16" s="110"/>
      <c r="G16" s="111"/>
      <c r="H16" s="112" t="s">
        <v>179</v>
      </c>
      <c r="I16" s="100"/>
      <c r="J16" s="101"/>
      <c r="K16" s="101"/>
      <c r="L16" s="102" t="str">
        <f>IF(I16&lt;&gt;0,((VLOOKUP(I16,'1. Standard_Cost'!$B$4:$D$8,2)+VLOOKUP(I16,'1. Standard_Cost'!$B$4:$D$8,3))*J16*K16),"0")</f>
        <v>0</v>
      </c>
      <c r="M16" s="102">
        <f>L16*'1. Standard_Cost'!F4</f>
        <v>0</v>
      </c>
      <c r="N16" s="103"/>
      <c r="O16" s="103"/>
      <c r="P16" s="103"/>
      <c r="Q16" s="103"/>
      <c r="R16" s="104">
        <f>+N16*P16*'1. Standard_Cost'!$B$12</f>
        <v>0</v>
      </c>
      <c r="S16" s="104">
        <f>+N16*O16*P16*'1. Standard_Cost'!$C$12</f>
        <v>0</v>
      </c>
      <c r="T16" s="104">
        <f>+N16*P16*Q16*'1. Standard_Cost'!$D$12</f>
        <v>0</v>
      </c>
      <c r="U16" s="104">
        <f>+N16*O16*'1. Standard_Cost'!$E$12</f>
        <v>0</v>
      </c>
      <c r="V16" s="103"/>
      <c r="W16" s="103"/>
      <c r="X16" s="103"/>
      <c r="Y16" s="104">
        <f>+V16*((X16*'1. Standard_Cost'!$B$16)+(W16*X16*'1. Standard_Cost'!$C$16))</f>
        <v>0</v>
      </c>
      <c r="Z16" s="103"/>
      <c r="AA16" s="103"/>
      <c r="AB16" s="104">
        <f>+Z16*'1. Standard_Cost'!$B$20+AA16*'1. Standard_Cost'!$C$20</f>
        <v>0</v>
      </c>
      <c r="AC16" s="105"/>
      <c r="AD16" s="106"/>
      <c r="AE16" s="104">
        <f>SUM(AD16,AC16,AB16,Y16,U16,T16,S16,R16)*'1. Standard_Cost'!B28</f>
        <v>0</v>
      </c>
      <c r="AF16" s="104">
        <f t="shared" si="2"/>
        <v>0</v>
      </c>
      <c r="AG16" s="103"/>
      <c r="AH16" s="103"/>
      <c r="AI16" s="103"/>
      <c r="AJ16" s="107"/>
      <c r="AK16" s="107"/>
      <c r="AL16" s="107"/>
      <c r="AM16" s="104">
        <f>AG16*'1. Standard_Cost'!B24+'Incremental_Cost Year 2021'!AH15*'1. Standard_Cost'!C24+'Incremental_Cost Year 2021'!AI15*'1. Standard_Cost'!D24+'Incremental_Cost Year 2021'!AJ15+'Incremental_Cost Year 2021'!AL15+AK16</f>
        <v>0</v>
      </c>
      <c r="AN16" s="104">
        <f>AM16*'1. Standard_Cost'!C28</f>
        <v>0</v>
      </c>
      <c r="AO16" s="107"/>
      <c r="AQ16" s="104">
        <f t="shared" si="9"/>
        <v>0</v>
      </c>
      <c r="AR16" s="104">
        <f t="shared" si="4"/>
        <v>0</v>
      </c>
      <c r="AS16" s="104">
        <f t="shared" si="5"/>
        <v>0</v>
      </c>
      <c r="AT16" s="104">
        <f t="shared" si="10"/>
        <v>0</v>
      </c>
      <c r="AU16" s="108"/>
      <c r="AV16" s="108"/>
      <c r="AW16" s="108"/>
      <c r="AX16" s="108"/>
      <c r="AY16" s="108"/>
      <c r="AZ16" s="108"/>
      <c r="BA16" s="109">
        <f t="shared" si="7"/>
        <v>0</v>
      </c>
    </row>
    <row r="17" spans="1:53" ht="26.45" customHeight="1" outlineLevel="1" x14ac:dyDescent="0.2">
      <c r="B17" s="94"/>
      <c r="C17" s="95"/>
      <c r="D17" s="113" t="s">
        <v>48</v>
      </c>
      <c r="E17" s="113" t="s">
        <v>722</v>
      </c>
      <c r="F17" s="114" t="s">
        <v>154</v>
      </c>
      <c r="G17" s="115" t="s">
        <v>155</v>
      </c>
      <c r="H17" s="122" t="s">
        <v>53</v>
      </c>
      <c r="I17" s="117"/>
      <c r="J17" s="117"/>
      <c r="K17" s="117"/>
      <c r="L17" s="118">
        <f>SUM(L13:L16)</f>
        <v>0</v>
      </c>
      <c r="M17" s="118">
        <f>SUM(M13:M16)</f>
        <v>0</v>
      </c>
      <c r="N17" s="117"/>
      <c r="O17" s="117"/>
      <c r="P17" s="117"/>
      <c r="Q17" s="117"/>
      <c r="R17" s="119">
        <f>SUM(R13:R16)</f>
        <v>0</v>
      </c>
      <c r="S17" s="119">
        <f>SUM(S13:S16)</f>
        <v>0</v>
      </c>
      <c r="T17" s="119">
        <f>SUM(T13:T16)</f>
        <v>0</v>
      </c>
      <c r="U17" s="119">
        <f>SUM(U13:U16)</f>
        <v>0</v>
      </c>
      <c r="V17" s="117"/>
      <c r="W17" s="117"/>
      <c r="X17" s="117"/>
      <c r="Y17" s="118">
        <f>SUM(Y13:Y16)</f>
        <v>0</v>
      </c>
      <c r="Z17" s="117"/>
      <c r="AA17" s="117"/>
      <c r="AB17" s="118">
        <f t="shared" ref="AB17:AF17" si="11">SUM(AB13:AB16)</f>
        <v>0</v>
      </c>
      <c r="AC17" s="118">
        <f t="shared" si="11"/>
        <v>0</v>
      </c>
      <c r="AD17" s="118">
        <f t="shared" si="11"/>
        <v>0</v>
      </c>
      <c r="AE17" s="118">
        <f t="shared" si="11"/>
        <v>0</v>
      </c>
      <c r="AF17" s="118">
        <f t="shared" si="11"/>
        <v>0</v>
      </c>
      <c r="AG17" s="117"/>
      <c r="AH17" s="117"/>
      <c r="AI17" s="117"/>
      <c r="AJ17" s="119">
        <f>SUM(AJ13:AJ16)</f>
        <v>0</v>
      </c>
      <c r="AK17" s="119">
        <f t="shared" ref="AK17:AL17" si="12">SUM(AK13:AK16)</f>
        <v>0</v>
      </c>
      <c r="AL17" s="119">
        <f t="shared" si="12"/>
        <v>0</v>
      </c>
      <c r="AM17" s="118">
        <f>SUM(AM13:AM16)</f>
        <v>0</v>
      </c>
      <c r="AN17" s="118">
        <f>SUM(AN13:AN16)</f>
        <v>0</v>
      </c>
      <c r="AO17" s="116"/>
      <c r="AP17" s="120"/>
      <c r="AQ17" s="121">
        <f t="shared" ref="AQ17:BA17" si="13">SUM(AQ13:AQ16)</f>
        <v>0</v>
      </c>
      <c r="AR17" s="121">
        <f t="shared" si="13"/>
        <v>0</v>
      </c>
      <c r="AS17" s="121">
        <f t="shared" si="13"/>
        <v>0</v>
      </c>
      <c r="AT17" s="121">
        <f t="shared" si="13"/>
        <v>0</v>
      </c>
      <c r="AU17" s="121">
        <f t="shared" si="13"/>
        <v>0</v>
      </c>
      <c r="AV17" s="121">
        <f t="shared" si="13"/>
        <v>0</v>
      </c>
      <c r="AW17" s="121">
        <f t="shared" si="13"/>
        <v>0</v>
      </c>
      <c r="AX17" s="121">
        <f t="shared" si="13"/>
        <v>0</v>
      </c>
      <c r="AY17" s="121">
        <f t="shared" si="13"/>
        <v>0</v>
      </c>
      <c r="AZ17" s="121">
        <f t="shared" si="13"/>
        <v>0</v>
      </c>
      <c r="BA17" s="121">
        <f t="shared" si="13"/>
        <v>0</v>
      </c>
    </row>
    <row r="18" spans="1:53" ht="14.1" hidden="1" customHeight="1" outlineLevel="2" x14ac:dyDescent="0.2">
      <c r="A18" s="68"/>
      <c r="B18" s="94"/>
      <c r="C18" s="95"/>
      <c r="D18" s="96"/>
      <c r="E18" s="96"/>
      <c r="F18" s="97"/>
      <c r="G18" s="98"/>
      <c r="H18" s="99" t="s">
        <v>49</v>
      </c>
      <c r="I18" s="100"/>
      <c r="J18" s="101"/>
      <c r="K18" s="101"/>
      <c r="L18" s="102" t="str">
        <f>IF(I18&lt;&gt;0,((VLOOKUP(I18,'1. Standard_Cost'!$B$4:$D$8,2)+VLOOKUP(I18,'1. Standard_Cost'!$B$4:$D$8,3))*J18*K18),"0")</f>
        <v>0</v>
      </c>
      <c r="M18" s="102">
        <f>L18*'1. Standard_Cost'!F4</f>
        <v>0</v>
      </c>
      <c r="N18" s="103"/>
      <c r="O18" s="103"/>
      <c r="P18" s="103"/>
      <c r="Q18" s="103"/>
      <c r="R18" s="104">
        <f>+N18*P18*'1. Standard_Cost'!$B$12</f>
        <v>0</v>
      </c>
      <c r="S18" s="104">
        <f>+N18*O18*P18*'1. Standard_Cost'!$C$12</f>
        <v>0</v>
      </c>
      <c r="T18" s="104">
        <f>+N18*P18*Q18*'1. Standard_Cost'!$D$12</f>
        <v>0</v>
      </c>
      <c r="U18" s="104">
        <f>+N18*O18*'1. Standard_Cost'!$E$12</f>
        <v>0</v>
      </c>
      <c r="V18" s="103"/>
      <c r="W18" s="103"/>
      <c r="X18" s="103"/>
      <c r="Y18" s="104">
        <f>+V18*((X18*'1. Standard_Cost'!$B$16)+(W18*X18*'1. Standard_Cost'!$C$16))</f>
        <v>0</v>
      </c>
      <c r="Z18" s="103"/>
      <c r="AA18" s="103"/>
      <c r="AB18" s="104">
        <f>+Z18*'1. Standard_Cost'!$B$20+AA18*'1. Standard_Cost'!$C$20</f>
        <v>0</v>
      </c>
      <c r="AC18" s="105"/>
      <c r="AD18" s="106"/>
      <c r="AE18" s="104" t="e">
        <f>SUM(AD18,AC18,AB18,Y18,U18,T18,S18,R18)*'1. Standard_Cost'!B23</f>
        <v>#VALUE!</v>
      </c>
      <c r="AF18" s="104" t="e">
        <f>SUM(AD18,AE18)</f>
        <v>#VALUE!</v>
      </c>
      <c r="AG18" s="103"/>
      <c r="AH18" s="103"/>
      <c r="AI18" s="103"/>
      <c r="AJ18" s="107"/>
      <c r="AK18" s="107"/>
      <c r="AL18" s="107"/>
      <c r="AM18" s="104" t="e">
        <f>AG18*'1. Standard_Cost'!B19+'Incremental_Cost Year 2021'!AH17*'1. Standard_Cost'!C19+'Incremental_Cost Year 2021'!AI17*'1. Standard_Cost'!D19+'Incremental_Cost Year 2021'!AJ17+'Incremental_Cost Year 2021'!AL17+AK18</f>
        <v>#VALUE!</v>
      </c>
      <c r="AN18" s="104" t="e">
        <f>AM18*'1. Standard_Cost'!C23</f>
        <v>#VALUE!</v>
      </c>
      <c r="AO18" s="107"/>
      <c r="AQ18" s="104">
        <f t="shared" ref="AQ18:AQ21" si="14">L18+M18</f>
        <v>0</v>
      </c>
      <c r="AR18" s="104" t="e">
        <f t="shared" ref="AR18:AR21" si="15">AF18</f>
        <v>#VALUE!</v>
      </c>
      <c r="AS18" s="104" t="e">
        <f t="shared" ref="AS18:AS21" si="16">AM18+AN18</f>
        <v>#VALUE!</v>
      </c>
      <c r="AT18" s="104" t="e">
        <f>SUM(AQ18,AR18,AS18)</f>
        <v>#VALUE!</v>
      </c>
      <c r="AU18" s="108"/>
      <c r="AV18" s="108"/>
      <c r="AW18" s="108"/>
      <c r="AX18" s="108"/>
      <c r="AY18" s="108"/>
      <c r="AZ18" s="108"/>
      <c r="BA18" s="109" t="e">
        <f t="shared" ref="BA18:BA21" si="17">SUM(AU18:AZ18)-AT18</f>
        <v>#VALUE!</v>
      </c>
    </row>
    <row r="19" spans="1:53" ht="14.1" hidden="1" customHeight="1" outlineLevel="2" x14ac:dyDescent="0.2">
      <c r="A19" s="68"/>
      <c r="B19" s="94"/>
      <c r="C19" s="95"/>
      <c r="D19" s="110"/>
      <c r="E19" s="110"/>
      <c r="F19" s="110"/>
      <c r="G19" s="111"/>
      <c r="H19" s="99" t="s">
        <v>50</v>
      </c>
      <c r="I19" s="100"/>
      <c r="J19" s="101"/>
      <c r="K19" s="101"/>
      <c r="L19" s="102" t="str">
        <f>IF(I19&lt;&gt;0,((VLOOKUP(I19,'1. Standard_Cost'!$B$4:$D$8,2)+VLOOKUP(I19,'1. Standard_Cost'!$B$4:$D$8,3))*J19*K19),"0")</f>
        <v>0</v>
      </c>
      <c r="M19" s="102">
        <f>L19*'1. Standard_Cost'!F4</f>
        <v>0</v>
      </c>
      <c r="N19" s="103"/>
      <c r="O19" s="103"/>
      <c r="P19" s="103"/>
      <c r="Q19" s="103"/>
      <c r="R19" s="104">
        <f>+N19*P19*'1. Standard_Cost'!$B$12</f>
        <v>0</v>
      </c>
      <c r="S19" s="104">
        <f>+N19*O19*P19*'1. Standard_Cost'!$C$12</f>
        <v>0</v>
      </c>
      <c r="T19" s="104">
        <f>+N19*P19*Q19*'1. Standard_Cost'!$D$12</f>
        <v>0</v>
      </c>
      <c r="U19" s="104">
        <f>+N19*O19*'1. Standard_Cost'!$E$12</f>
        <v>0</v>
      </c>
      <c r="V19" s="103"/>
      <c r="W19" s="103"/>
      <c r="X19" s="103"/>
      <c r="Y19" s="104">
        <f>+V19*((X19*'1. Standard_Cost'!$B$16)+(W19*X19*'1. Standard_Cost'!$C$16))</f>
        <v>0</v>
      </c>
      <c r="Z19" s="103"/>
      <c r="AA19" s="103"/>
      <c r="AB19" s="104">
        <f>+Z19*'1. Standard_Cost'!$B$20+AA19*'1. Standard_Cost'!$C$20</f>
        <v>0</v>
      </c>
      <c r="AC19" s="105"/>
      <c r="AD19" s="106"/>
      <c r="AE19" s="104" t="e">
        <f>SUM(AD19,AC19,AB19,Y19,U19,T19,S19,R19)*'1. Standard_Cost'!B23</f>
        <v>#VALUE!</v>
      </c>
      <c r="AF19" s="104" t="e">
        <f t="shared" ref="AF19:AF21" si="18">SUM(AD19,AE19)</f>
        <v>#VALUE!</v>
      </c>
      <c r="AG19" s="103"/>
      <c r="AH19" s="103"/>
      <c r="AI19" s="103"/>
      <c r="AJ19" s="107"/>
      <c r="AK19" s="107"/>
      <c r="AL19" s="107"/>
      <c r="AM19" s="104" t="e">
        <f>AG19*'1. Standard_Cost'!B19+'Incremental_Cost Year 2021'!AH18*'1. Standard_Cost'!C19+'Incremental_Cost Year 2021'!AI18*'1. Standard_Cost'!D19+'Incremental_Cost Year 2021'!AJ18+'Incremental_Cost Year 2021'!AL18+AK19</f>
        <v>#VALUE!</v>
      </c>
      <c r="AN19" s="104" t="e">
        <f>AM19*'1. Standard_Cost'!C23</f>
        <v>#VALUE!</v>
      </c>
      <c r="AO19" s="107"/>
      <c r="AQ19" s="104">
        <f t="shared" si="14"/>
        <v>0</v>
      </c>
      <c r="AR19" s="104" t="e">
        <f t="shared" si="15"/>
        <v>#VALUE!</v>
      </c>
      <c r="AS19" s="104" t="e">
        <f t="shared" si="16"/>
        <v>#VALUE!</v>
      </c>
      <c r="AT19" s="104" t="e">
        <f t="shared" ref="AT19:AT21" si="19">SUM(AQ19,AR19,AS19)</f>
        <v>#VALUE!</v>
      </c>
      <c r="AU19" s="108"/>
      <c r="AV19" s="108"/>
      <c r="AW19" s="108"/>
      <c r="AX19" s="108"/>
      <c r="AY19" s="108"/>
      <c r="AZ19" s="108"/>
      <c r="BA19" s="109" t="e">
        <f t="shared" si="17"/>
        <v>#VALUE!</v>
      </c>
    </row>
    <row r="20" spans="1:53" ht="14.1" hidden="1" customHeight="1" outlineLevel="2" x14ac:dyDescent="0.2">
      <c r="A20" s="68"/>
      <c r="B20" s="94"/>
      <c r="C20" s="95"/>
      <c r="D20" s="110"/>
      <c r="E20" s="110"/>
      <c r="F20" s="110"/>
      <c r="G20" s="111"/>
      <c r="H20" s="99" t="s">
        <v>51</v>
      </c>
      <c r="I20" s="100"/>
      <c r="J20" s="101"/>
      <c r="K20" s="101"/>
      <c r="L20" s="102" t="str">
        <f>IF(I20&lt;&gt;0,((VLOOKUP(I20,'1. Standard_Cost'!$B$4:$D$8,2)+VLOOKUP(I20,'1. Standard_Cost'!$B$4:$D$8,3))*J20*K20),"0")</f>
        <v>0</v>
      </c>
      <c r="M20" s="102">
        <f>L20*'1. Standard_Cost'!F4</f>
        <v>0</v>
      </c>
      <c r="N20" s="103"/>
      <c r="O20" s="103"/>
      <c r="P20" s="103"/>
      <c r="Q20" s="103"/>
      <c r="R20" s="104">
        <f>+N20*P20*'1. Standard_Cost'!$B$12</f>
        <v>0</v>
      </c>
      <c r="S20" s="104">
        <f>+N20*O20*P20*'1. Standard_Cost'!$C$12</f>
        <v>0</v>
      </c>
      <c r="T20" s="104">
        <f>+N20*P20*Q20*'1. Standard_Cost'!$D$12</f>
        <v>0</v>
      </c>
      <c r="U20" s="104">
        <f>+N20*O20*'1. Standard_Cost'!$E$12</f>
        <v>0</v>
      </c>
      <c r="V20" s="103"/>
      <c r="W20" s="103"/>
      <c r="X20" s="103"/>
      <c r="Y20" s="104">
        <f>+V20*((X20*'1. Standard_Cost'!$B$16)+(W20*X20*'1. Standard_Cost'!$C$16))</f>
        <v>0</v>
      </c>
      <c r="Z20" s="103"/>
      <c r="AA20" s="103"/>
      <c r="AB20" s="104">
        <f>+Z20*'1. Standard_Cost'!$B$20+AA20*'1. Standard_Cost'!$C$20</f>
        <v>0</v>
      </c>
      <c r="AC20" s="105"/>
      <c r="AD20" s="106"/>
      <c r="AE20" s="104" t="e">
        <f>SUM(AD20,AC20,AB20,Y20,U20,T20,S20,R20)*'1. Standard_Cost'!B23</f>
        <v>#VALUE!</v>
      </c>
      <c r="AF20" s="104" t="e">
        <f t="shared" si="18"/>
        <v>#VALUE!</v>
      </c>
      <c r="AG20" s="103"/>
      <c r="AH20" s="103"/>
      <c r="AI20" s="103"/>
      <c r="AJ20" s="107"/>
      <c r="AK20" s="107"/>
      <c r="AL20" s="107"/>
      <c r="AM20" s="104" t="e">
        <f>AG20*'1. Standard_Cost'!B19+'Incremental_Cost Year 2021'!AH19*'1. Standard_Cost'!C19+'Incremental_Cost Year 2021'!AI19*'1. Standard_Cost'!D19+'Incremental_Cost Year 2021'!AJ19+'Incremental_Cost Year 2021'!AL19+AK20</f>
        <v>#VALUE!</v>
      </c>
      <c r="AN20" s="104" t="e">
        <f>AM20*'1. Standard_Cost'!C23</f>
        <v>#VALUE!</v>
      </c>
      <c r="AO20" s="107"/>
      <c r="AQ20" s="104">
        <f t="shared" si="14"/>
        <v>0</v>
      </c>
      <c r="AR20" s="104" t="e">
        <f t="shared" si="15"/>
        <v>#VALUE!</v>
      </c>
      <c r="AS20" s="104" t="e">
        <f t="shared" si="16"/>
        <v>#VALUE!</v>
      </c>
      <c r="AT20" s="104" t="e">
        <f t="shared" si="19"/>
        <v>#VALUE!</v>
      </c>
      <c r="AU20" s="108"/>
      <c r="AV20" s="108"/>
      <c r="AW20" s="108"/>
      <c r="AX20" s="108"/>
      <c r="AY20" s="108"/>
      <c r="AZ20" s="108"/>
      <c r="BA20" s="109" t="e">
        <f t="shared" si="17"/>
        <v>#VALUE!</v>
      </c>
    </row>
    <row r="21" spans="1:53" ht="14.1" hidden="1" customHeight="1" outlineLevel="2" x14ac:dyDescent="0.2">
      <c r="A21" s="68"/>
      <c r="B21" s="94"/>
      <c r="C21" s="95"/>
      <c r="D21" s="110"/>
      <c r="E21" s="110"/>
      <c r="F21" s="110"/>
      <c r="G21" s="111"/>
      <c r="H21" s="112" t="s">
        <v>179</v>
      </c>
      <c r="I21" s="100"/>
      <c r="J21" s="101"/>
      <c r="K21" s="101"/>
      <c r="L21" s="102" t="str">
        <f>IF(I21&lt;&gt;0,((VLOOKUP(I21,'1. Standard_Cost'!$B$4:$D$8,2)+VLOOKUP(I21,'1. Standard_Cost'!$B$4:$D$8,3))*J21*K21),"0")</f>
        <v>0</v>
      </c>
      <c r="M21" s="102">
        <f>L21*'1. Standard_Cost'!F4</f>
        <v>0</v>
      </c>
      <c r="N21" s="103"/>
      <c r="O21" s="103"/>
      <c r="P21" s="103"/>
      <c r="Q21" s="103"/>
      <c r="R21" s="104">
        <f>+N21*P21*'1. Standard_Cost'!$B$12</f>
        <v>0</v>
      </c>
      <c r="S21" s="104">
        <f>+N21*O21*P21*'1. Standard_Cost'!$C$12</f>
        <v>0</v>
      </c>
      <c r="T21" s="104">
        <f>+N21*P21*Q21*'1. Standard_Cost'!$D$12</f>
        <v>0</v>
      </c>
      <c r="U21" s="104">
        <f>+N21*O21*'1. Standard_Cost'!$E$12</f>
        <v>0</v>
      </c>
      <c r="V21" s="103"/>
      <c r="W21" s="103"/>
      <c r="X21" s="103"/>
      <c r="Y21" s="104">
        <f>+V21*((X21*'1. Standard_Cost'!$B$16)+(W21*X21*'1. Standard_Cost'!$C$16))</f>
        <v>0</v>
      </c>
      <c r="Z21" s="103"/>
      <c r="AA21" s="103"/>
      <c r="AB21" s="104">
        <f>+Z21*'1. Standard_Cost'!$B$20+AA21*'1. Standard_Cost'!$C$20</f>
        <v>0</v>
      </c>
      <c r="AC21" s="105"/>
      <c r="AD21" s="106"/>
      <c r="AE21" s="104" t="e">
        <f>SUM(AD21,AC21,AB21,Y21,U21,T21,S21,R21)*'1. Standard_Cost'!B23</f>
        <v>#VALUE!</v>
      </c>
      <c r="AF21" s="104" t="e">
        <f t="shared" si="18"/>
        <v>#VALUE!</v>
      </c>
      <c r="AG21" s="103"/>
      <c r="AH21" s="103"/>
      <c r="AI21" s="103"/>
      <c r="AJ21" s="107"/>
      <c r="AK21" s="107"/>
      <c r="AL21" s="107"/>
      <c r="AM21" s="104" t="e">
        <f>AG21*'1. Standard_Cost'!B19+'Incremental_Cost Year 2021'!AH20*'1. Standard_Cost'!C19+'Incremental_Cost Year 2021'!AI20*'1. Standard_Cost'!D19+'Incremental_Cost Year 2021'!AJ20+'Incremental_Cost Year 2021'!AL20+AK21</f>
        <v>#VALUE!</v>
      </c>
      <c r="AN21" s="104" t="e">
        <f>AM21*'1. Standard_Cost'!C23</f>
        <v>#VALUE!</v>
      </c>
      <c r="AO21" s="107"/>
      <c r="AQ21" s="104">
        <f t="shared" si="14"/>
        <v>0</v>
      </c>
      <c r="AR21" s="104" t="e">
        <f t="shared" si="15"/>
        <v>#VALUE!</v>
      </c>
      <c r="AS21" s="104" t="e">
        <f t="shared" si="16"/>
        <v>#VALUE!</v>
      </c>
      <c r="AT21" s="104" t="e">
        <f t="shared" si="19"/>
        <v>#VALUE!</v>
      </c>
      <c r="AU21" s="108"/>
      <c r="AV21" s="108"/>
      <c r="AW21" s="108"/>
      <c r="AX21" s="108"/>
      <c r="AY21" s="108"/>
      <c r="AZ21" s="108"/>
      <c r="BA21" s="109" t="e">
        <f t="shared" si="17"/>
        <v>#VALUE!</v>
      </c>
    </row>
    <row r="22" spans="1:53" ht="25.7" customHeight="1" outlineLevel="1" collapsed="1" x14ac:dyDescent="0.2">
      <c r="A22" s="68"/>
      <c r="B22" s="94"/>
      <c r="C22" s="95"/>
      <c r="D22" s="113" t="s">
        <v>48</v>
      </c>
      <c r="E22" s="113" t="s">
        <v>716</v>
      </c>
      <c r="F22" s="114" t="s">
        <v>154</v>
      </c>
      <c r="G22" s="115" t="s">
        <v>155</v>
      </c>
      <c r="H22" s="122" t="s">
        <v>54</v>
      </c>
      <c r="I22" s="117"/>
      <c r="J22" s="117"/>
      <c r="K22" s="117"/>
      <c r="L22" s="118">
        <f>SUM(L18:L21)</f>
        <v>0</v>
      </c>
      <c r="M22" s="118">
        <f>SUM(M18:M21)</f>
        <v>0</v>
      </c>
      <c r="N22" s="117"/>
      <c r="O22" s="117"/>
      <c r="P22" s="117"/>
      <c r="Q22" s="117"/>
      <c r="R22" s="119">
        <f>SUM(R18:R21)</f>
        <v>0</v>
      </c>
      <c r="S22" s="119">
        <f>SUM(S18:S21)</f>
        <v>0</v>
      </c>
      <c r="T22" s="119">
        <f>SUM(T18:T21)</f>
        <v>0</v>
      </c>
      <c r="U22" s="119">
        <f>SUM(U18:U21)</f>
        <v>0</v>
      </c>
      <c r="V22" s="117"/>
      <c r="W22" s="117"/>
      <c r="X22" s="117"/>
      <c r="Y22" s="118">
        <f>SUM(Y18:Y21)</f>
        <v>0</v>
      </c>
      <c r="Z22" s="117"/>
      <c r="AA22" s="117"/>
      <c r="AB22" s="118">
        <f t="shared" ref="AB22:AD22" si="20">SUM(AB18:AB21)</f>
        <v>0</v>
      </c>
      <c r="AC22" s="118">
        <f t="shared" si="20"/>
        <v>0</v>
      </c>
      <c r="AD22" s="118">
        <f t="shared" si="20"/>
        <v>0</v>
      </c>
      <c r="AE22" s="118"/>
      <c r="AF22" s="118"/>
      <c r="AG22" s="117"/>
      <c r="AH22" s="117"/>
      <c r="AI22" s="117"/>
      <c r="AJ22" s="119">
        <f>SUM(AJ18:AJ21)</f>
        <v>0</v>
      </c>
      <c r="AK22" s="119">
        <f t="shared" ref="AK22:AL22" si="21">SUM(AK18:AK21)</f>
        <v>0</v>
      </c>
      <c r="AL22" s="119">
        <f t="shared" si="21"/>
        <v>0</v>
      </c>
      <c r="AM22" s="118"/>
      <c r="AN22" s="118"/>
      <c r="AO22" s="116"/>
      <c r="AP22" s="120"/>
      <c r="AQ22" s="121">
        <f t="shared" ref="AQ22" si="22">SUM(AQ18:AQ21)</f>
        <v>0</v>
      </c>
      <c r="AR22" s="121"/>
      <c r="AS22" s="121"/>
      <c r="AT22" s="121"/>
      <c r="AU22" s="121"/>
      <c r="AV22" s="121"/>
      <c r="AW22" s="121"/>
      <c r="AX22" s="121"/>
      <c r="AY22" s="121"/>
      <c r="AZ22" s="121"/>
      <c r="BA22" s="123"/>
    </row>
    <row r="23" spans="1:53" ht="14.1" customHeight="1" outlineLevel="2" x14ac:dyDescent="0.2">
      <c r="A23" s="68"/>
      <c r="B23" s="94"/>
      <c r="C23" s="95"/>
      <c r="D23" s="96"/>
      <c r="E23" s="96"/>
      <c r="F23" s="97"/>
      <c r="G23" s="98"/>
      <c r="H23" s="99" t="s">
        <v>49</v>
      </c>
      <c r="I23" s="100"/>
      <c r="J23" s="101"/>
      <c r="K23" s="101"/>
      <c r="L23" s="102" t="str">
        <f>IF(I23&lt;&gt;0,((VLOOKUP(I23,'1. Standard_Cost'!$B$4:$D$8,2)+VLOOKUP(I23,'1. Standard_Cost'!$B$4:$D$8,3))*J23*K23),"0")</f>
        <v>0</v>
      </c>
      <c r="M23" s="102">
        <f>L23*'1. Standard_Cost'!F4</f>
        <v>0</v>
      </c>
      <c r="N23" s="103"/>
      <c r="O23" s="103"/>
      <c r="P23" s="103"/>
      <c r="Q23" s="103"/>
      <c r="R23" s="104">
        <f>+N23*P23*'1. Standard_Cost'!$B$12</f>
        <v>0</v>
      </c>
      <c r="S23" s="104">
        <f>+N23*O23*P23*'1. Standard_Cost'!$C$12</f>
        <v>0</v>
      </c>
      <c r="T23" s="104">
        <f>+N23*P23*Q23*'1. Standard_Cost'!$D$12</f>
        <v>0</v>
      </c>
      <c r="U23" s="104">
        <f>+N23*O23*'1. Standard_Cost'!$E$12</f>
        <v>0</v>
      </c>
      <c r="V23" s="103"/>
      <c r="W23" s="103"/>
      <c r="X23" s="103"/>
      <c r="Y23" s="104">
        <f>+V23*((X23*'1. Standard_Cost'!$B$16)+(W23*X23*'1. Standard_Cost'!$C$16))</f>
        <v>0</v>
      </c>
      <c r="Z23" s="103"/>
      <c r="AA23" s="103"/>
      <c r="AB23" s="104">
        <f>+Z23*'1. Standard_Cost'!$B$20+AA23*'1. Standard_Cost'!$C$20</f>
        <v>0</v>
      </c>
      <c r="AC23" s="105"/>
      <c r="AD23" s="106"/>
      <c r="AE23" s="104">
        <f>SUM(AD23,AC23,AB23,Y23,U23,T23,S23,R23)*'1. Standard_Cost'!B28</f>
        <v>0</v>
      </c>
      <c r="AF23" s="104">
        <f>SUM(AD23,AE23)</f>
        <v>0</v>
      </c>
      <c r="AG23" s="103"/>
      <c r="AH23" s="103"/>
      <c r="AI23" s="103"/>
      <c r="AJ23" s="107"/>
      <c r="AK23" s="107"/>
      <c r="AL23" s="107"/>
      <c r="AM23" s="104">
        <v>0</v>
      </c>
      <c r="AN23" s="104">
        <v>0</v>
      </c>
      <c r="AO23" s="107"/>
      <c r="AQ23" s="104">
        <f t="shared" ref="AQ23:AQ26" si="23">L23+M23</f>
        <v>0</v>
      </c>
      <c r="AR23" s="104">
        <f t="shared" si="4"/>
        <v>0</v>
      </c>
      <c r="AS23" s="104">
        <f t="shared" si="5"/>
        <v>0</v>
      </c>
      <c r="AT23" s="104">
        <f>SUM(AQ23,AR23,AS23)</f>
        <v>0</v>
      </c>
      <c r="AU23" s="108"/>
      <c r="AV23" s="108"/>
      <c r="AW23" s="108"/>
      <c r="AX23" s="108"/>
      <c r="AY23" s="108"/>
      <c r="AZ23" s="108"/>
      <c r="BA23" s="109">
        <f t="shared" si="7"/>
        <v>0</v>
      </c>
    </row>
    <row r="24" spans="1:53" ht="14.1" customHeight="1" outlineLevel="2" x14ac:dyDescent="0.2">
      <c r="A24" s="68"/>
      <c r="B24" s="94"/>
      <c r="C24" s="95"/>
      <c r="D24" s="110"/>
      <c r="E24" s="110"/>
      <c r="F24" s="110"/>
      <c r="G24" s="111"/>
      <c r="H24" s="99" t="s">
        <v>50</v>
      </c>
      <c r="I24" s="100"/>
      <c r="J24" s="101"/>
      <c r="K24" s="101"/>
      <c r="L24" s="102" t="str">
        <f>IF(I24&lt;&gt;0,((VLOOKUP(I24,'1. Standard_Cost'!$B$4:$D$8,2)+VLOOKUP(I24,'1. Standard_Cost'!$B$4:$D$8,3))*J24*K24),"0")</f>
        <v>0</v>
      </c>
      <c r="M24" s="102">
        <f>L24*'1. Standard_Cost'!F4</f>
        <v>0</v>
      </c>
      <c r="N24" s="103"/>
      <c r="O24" s="103"/>
      <c r="P24" s="103"/>
      <c r="Q24" s="103"/>
      <c r="R24" s="104">
        <f>+N24*P24*'1. Standard_Cost'!$B$12</f>
        <v>0</v>
      </c>
      <c r="S24" s="104">
        <f>+N24*O24*P24*'1. Standard_Cost'!$C$12</f>
        <v>0</v>
      </c>
      <c r="T24" s="104">
        <f>+N24*P24*Q24*'1. Standard_Cost'!$D$12</f>
        <v>0</v>
      </c>
      <c r="U24" s="104">
        <f>+N24*O24*'1. Standard_Cost'!$E$12</f>
        <v>0</v>
      </c>
      <c r="V24" s="103"/>
      <c r="W24" s="103"/>
      <c r="X24" s="103"/>
      <c r="Y24" s="104">
        <f>+V24*((X24*'1. Standard_Cost'!$B$16)+(W24*X24*'1. Standard_Cost'!$C$16))</f>
        <v>0</v>
      </c>
      <c r="Z24" s="103"/>
      <c r="AA24" s="103"/>
      <c r="AB24" s="104">
        <f>+Z24*'1. Standard_Cost'!$B$20+AA24*'1. Standard_Cost'!$C$20</f>
        <v>0</v>
      </c>
      <c r="AC24" s="105"/>
      <c r="AD24" s="106"/>
      <c r="AE24" s="104">
        <f>SUM(AD24,AC24,AB24,Y24,U24,T24,S24,R24)*'1. Standard_Cost'!B28</f>
        <v>0</v>
      </c>
      <c r="AF24" s="104">
        <f t="shared" ref="AF24:AF26" si="24">SUM(AD24,AE24)</f>
        <v>0</v>
      </c>
      <c r="AG24" s="103"/>
      <c r="AH24" s="103"/>
      <c r="AI24" s="103"/>
      <c r="AJ24" s="107"/>
      <c r="AK24" s="107"/>
      <c r="AL24" s="107"/>
      <c r="AM24" s="104">
        <f>AG24*'1. Standard_Cost'!B24+'Incremental_Cost Year 2021'!AH17*'1. Standard_Cost'!C24+'Incremental_Cost Year 2021'!AI17*'1. Standard_Cost'!D24+'Incremental_Cost Year 2021'!AJ17+'Incremental_Cost Year 2021'!AL17+AK24</f>
        <v>0</v>
      </c>
      <c r="AN24" s="104">
        <f>AM24*'1. Standard_Cost'!C28</f>
        <v>0</v>
      </c>
      <c r="AO24" s="107"/>
      <c r="AQ24" s="104">
        <f t="shared" si="23"/>
        <v>0</v>
      </c>
      <c r="AR24" s="104">
        <f t="shared" si="4"/>
        <v>0</v>
      </c>
      <c r="AS24" s="104">
        <f t="shared" si="5"/>
        <v>0</v>
      </c>
      <c r="AT24" s="104">
        <f t="shared" ref="AT24:AT25" si="25">SUM(AQ24,AR24,AS24)</f>
        <v>0</v>
      </c>
      <c r="AU24" s="108"/>
      <c r="AV24" s="108"/>
      <c r="AW24" s="108"/>
      <c r="AX24" s="108"/>
      <c r="AY24" s="108"/>
      <c r="AZ24" s="108"/>
      <c r="BA24" s="109">
        <f t="shared" si="7"/>
        <v>0</v>
      </c>
    </row>
    <row r="25" spans="1:53" ht="14.1" customHeight="1" outlineLevel="2" x14ac:dyDescent="0.2">
      <c r="A25" s="68"/>
      <c r="B25" s="94"/>
      <c r="C25" s="95"/>
      <c r="D25" s="110"/>
      <c r="E25" s="110"/>
      <c r="F25" s="110"/>
      <c r="G25" s="111"/>
      <c r="H25" s="99" t="s">
        <v>51</v>
      </c>
      <c r="I25" s="100"/>
      <c r="J25" s="101"/>
      <c r="K25" s="101"/>
      <c r="L25" s="102" t="str">
        <f>IF(I25&lt;&gt;0,((VLOOKUP(I25,'1. Standard_Cost'!$B$4:$D$8,2)+VLOOKUP(I25,'1. Standard_Cost'!$B$4:$D$8,3))*J25*K25),"0")</f>
        <v>0</v>
      </c>
      <c r="M25" s="102">
        <f>L25*'1. Standard_Cost'!F4</f>
        <v>0</v>
      </c>
      <c r="N25" s="103"/>
      <c r="O25" s="103"/>
      <c r="P25" s="103"/>
      <c r="Q25" s="103"/>
      <c r="R25" s="104">
        <f>+N25*P25*'1. Standard_Cost'!$B$12</f>
        <v>0</v>
      </c>
      <c r="S25" s="104">
        <f>+N25*O25*P25*'1. Standard_Cost'!$C$12</f>
        <v>0</v>
      </c>
      <c r="T25" s="104">
        <f>+N25*P25*Q25*'1. Standard_Cost'!$D$12</f>
        <v>0</v>
      </c>
      <c r="U25" s="104">
        <f>+N25*O25*'1. Standard_Cost'!$E$12</f>
        <v>0</v>
      </c>
      <c r="V25" s="103"/>
      <c r="W25" s="103"/>
      <c r="X25" s="103"/>
      <c r="Y25" s="104">
        <f>+V25*((X25*'1. Standard_Cost'!$B$16)+(W25*X25*'1. Standard_Cost'!$C$16))</f>
        <v>0</v>
      </c>
      <c r="Z25" s="103"/>
      <c r="AA25" s="103"/>
      <c r="AB25" s="104">
        <f>+Z25*'1. Standard_Cost'!$B$20+AA25*'1. Standard_Cost'!$C$20</f>
        <v>0</v>
      </c>
      <c r="AC25" s="105"/>
      <c r="AD25" s="106"/>
      <c r="AE25" s="104">
        <f>SUM(AD25,AC25,AB25,Y25,U25,T25,S25,R25)*'1. Standard_Cost'!B28</f>
        <v>0</v>
      </c>
      <c r="AF25" s="104">
        <f t="shared" si="24"/>
        <v>0</v>
      </c>
      <c r="AG25" s="103"/>
      <c r="AH25" s="103"/>
      <c r="AI25" s="103"/>
      <c r="AJ25" s="107"/>
      <c r="AK25" s="107"/>
      <c r="AL25" s="107"/>
      <c r="AM25" s="104">
        <f>AG25*'1. Standard_Cost'!B25+'Incremental_Cost Year 2021'!AH18*'1. Standard_Cost'!C25+'Incremental_Cost Year 2021'!AI18*'1. Standard_Cost'!D25+'Incremental_Cost Year 2021'!AJ18+'Incremental_Cost Year 2021'!AL18+AK25</f>
        <v>0</v>
      </c>
      <c r="AN25" s="104">
        <f>AM25*'1. Standard_Cost'!C29</f>
        <v>0</v>
      </c>
      <c r="AO25" s="107"/>
      <c r="AQ25" s="104">
        <f t="shared" si="23"/>
        <v>0</v>
      </c>
      <c r="AR25" s="104">
        <f t="shared" si="4"/>
        <v>0</v>
      </c>
      <c r="AS25" s="104">
        <f t="shared" si="5"/>
        <v>0</v>
      </c>
      <c r="AT25" s="104">
        <f t="shared" si="25"/>
        <v>0</v>
      </c>
      <c r="AU25" s="108"/>
      <c r="AV25" s="108"/>
      <c r="AW25" s="108"/>
      <c r="AX25" s="108"/>
      <c r="AY25" s="108"/>
      <c r="AZ25" s="108"/>
      <c r="BA25" s="109">
        <f t="shared" si="7"/>
        <v>0</v>
      </c>
    </row>
    <row r="26" spans="1:53" ht="14.1" customHeight="1" outlineLevel="2" x14ac:dyDescent="0.2">
      <c r="A26" s="68"/>
      <c r="B26" s="94"/>
      <c r="C26" s="95"/>
      <c r="D26" s="110"/>
      <c r="E26" s="110"/>
      <c r="F26" s="110"/>
      <c r="G26" s="111"/>
      <c r="H26" s="112" t="s">
        <v>179</v>
      </c>
      <c r="I26" s="100"/>
      <c r="J26" s="101"/>
      <c r="K26" s="101"/>
      <c r="L26" s="102" t="str">
        <f>IF(I26&lt;&gt;0,((VLOOKUP(I26,'1. Standard_Cost'!$B$4:$D$8,2)+VLOOKUP(I26,'1. Standard_Cost'!$B$4:$D$8,3))*J26*K26),"0")</f>
        <v>0</v>
      </c>
      <c r="M26" s="102">
        <f>L26*'1. Standard_Cost'!F4</f>
        <v>0</v>
      </c>
      <c r="N26" s="103"/>
      <c r="O26" s="103"/>
      <c r="P26" s="103"/>
      <c r="Q26" s="103"/>
      <c r="R26" s="104">
        <f>+N26*P26*'1. Standard_Cost'!$B$12</f>
        <v>0</v>
      </c>
      <c r="S26" s="104">
        <f>+N26*O26*P26*'1. Standard_Cost'!$C$12</f>
        <v>0</v>
      </c>
      <c r="T26" s="104">
        <f>+N26*P26*Q26*'1. Standard_Cost'!$D$12</f>
        <v>0</v>
      </c>
      <c r="U26" s="104">
        <f>+N26*O26*'1. Standard_Cost'!$E$12</f>
        <v>0</v>
      </c>
      <c r="V26" s="103"/>
      <c r="W26" s="103"/>
      <c r="X26" s="103"/>
      <c r="Y26" s="104">
        <f>+V26*((X26*'1. Standard_Cost'!$B$16)+(W26*X26*'1. Standard_Cost'!$C$16))</f>
        <v>0</v>
      </c>
      <c r="Z26" s="103"/>
      <c r="AA26" s="103"/>
      <c r="AB26" s="104">
        <f>+Z26*'1. Standard_Cost'!$B$20+AA26*'1. Standard_Cost'!$C$20</f>
        <v>0</v>
      </c>
      <c r="AC26" s="105"/>
      <c r="AD26" s="106"/>
      <c r="AE26" s="104">
        <f>SUM(AD26,AC26,AB26,Y26,U26,T26,S26,R26)*'1. Standard_Cost'!B28</f>
        <v>0</v>
      </c>
      <c r="AF26" s="104">
        <f t="shared" si="24"/>
        <v>0</v>
      </c>
      <c r="AG26" s="103"/>
      <c r="AH26" s="103"/>
      <c r="AI26" s="103"/>
      <c r="AJ26" s="107"/>
      <c r="AK26" s="107"/>
      <c r="AL26" s="107"/>
      <c r="AM26" s="104">
        <v>0</v>
      </c>
      <c r="AN26" s="104">
        <f>AM26*'1. Standard_Cost'!C30</f>
        <v>0</v>
      </c>
      <c r="AO26" s="107"/>
      <c r="AQ26" s="104">
        <f t="shared" si="23"/>
        <v>0</v>
      </c>
      <c r="AR26" s="104">
        <f t="shared" si="4"/>
        <v>0</v>
      </c>
      <c r="AS26" s="104">
        <v>0</v>
      </c>
      <c r="AT26" s="104">
        <v>0</v>
      </c>
      <c r="AU26" s="108"/>
      <c r="AV26" s="108"/>
      <c r="AW26" s="108"/>
      <c r="AX26" s="108"/>
      <c r="AY26" s="108"/>
      <c r="AZ26" s="108"/>
      <c r="BA26" s="109">
        <f t="shared" si="7"/>
        <v>0</v>
      </c>
    </row>
    <row r="27" spans="1:53" ht="25.7" customHeight="1" outlineLevel="1" x14ac:dyDescent="0.2">
      <c r="A27" s="68"/>
      <c r="B27" s="94"/>
      <c r="C27" s="95"/>
      <c r="D27" s="113" t="s">
        <v>48</v>
      </c>
      <c r="E27" s="113" t="s">
        <v>726</v>
      </c>
      <c r="F27" s="114" t="s">
        <v>154</v>
      </c>
      <c r="G27" s="115" t="s">
        <v>155</v>
      </c>
      <c r="H27" s="122" t="s">
        <v>188</v>
      </c>
      <c r="I27" s="117"/>
      <c r="J27" s="117"/>
      <c r="K27" s="117"/>
      <c r="L27" s="118">
        <f>SUM(L23:L26)</f>
        <v>0</v>
      </c>
      <c r="M27" s="118">
        <f>SUM(M23:M26)</f>
        <v>0</v>
      </c>
      <c r="N27" s="117"/>
      <c r="O27" s="117"/>
      <c r="P27" s="117"/>
      <c r="Q27" s="117"/>
      <c r="R27" s="119">
        <f>SUM(R23:R26)</f>
        <v>0</v>
      </c>
      <c r="S27" s="119">
        <f>SUM(S23:S26)</f>
        <v>0</v>
      </c>
      <c r="T27" s="119">
        <f>SUM(T23:T26)</f>
        <v>0</v>
      </c>
      <c r="U27" s="119">
        <f>SUM(U23:U26)</f>
        <v>0</v>
      </c>
      <c r="V27" s="117"/>
      <c r="W27" s="117"/>
      <c r="X27" s="117"/>
      <c r="Y27" s="118">
        <f>SUM(Y23:Y26)</f>
        <v>0</v>
      </c>
      <c r="Z27" s="117"/>
      <c r="AA27" s="117"/>
      <c r="AB27" s="118">
        <f>SUM(AB23:AB26)</f>
        <v>0</v>
      </c>
      <c r="AC27" s="118">
        <f>SUM(AC23:AC26)</f>
        <v>0</v>
      </c>
      <c r="AD27" s="118">
        <f>SUM(AD23:AD26)</f>
        <v>0</v>
      </c>
      <c r="AE27" s="118">
        <f>SUM(AE23:AE26)</f>
        <v>0</v>
      </c>
      <c r="AF27" s="118">
        <f>SUM(AF23:AF26)</f>
        <v>0</v>
      </c>
      <c r="AG27" s="117"/>
      <c r="AH27" s="117"/>
      <c r="AI27" s="117"/>
      <c r="AJ27" s="119">
        <f>SUM(AJ23:AJ26)</f>
        <v>0</v>
      </c>
      <c r="AK27" s="119">
        <f>SUM(AK23:AK26)</f>
        <v>0</v>
      </c>
      <c r="AL27" s="119">
        <f>SUM(AL23:AL26)</f>
        <v>0</v>
      </c>
      <c r="AM27" s="104">
        <v>0</v>
      </c>
      <c r="AN27" s="104">
        <f>AM27*'1. Standard_Cost'!C31</f>
        <v>0</v>
      </c>
      <c r="AO27" s="116"/>
      <c r="AP27" s="120"/>
      <c r="AQ27" s="121">
        <f t="shared" ref="AQ27:BA27" si="26">SUM(AQ23:AQ26)</f>
        <v>0</v>
      </c>
      <c r="AR27" s="121">
        <f t="shared" si="26"/>
        <v>0</v>
      </c>
      <c r="AS27" s="121">
        <f t="shared" si="26"/>
        <v>0</v>
      </c>
      <c r="AT27" s="121">
        <f t="shared" si="26"/>
        <v>0</v>
      </c>
      <c r="AU27" s="121">
        <f t="shared" si="26"/>
        <v>0</v>
      </c>
      <c r="AV27" s="121">
        <f t="shared" si="26"/>
        <v>0</v>
      </c>
      <c r="AW27" s="121">
        <f t="shared" si="26"/>
        <v>0</v>
      </c>
      <c r="AX27" s="121">
        <f t="shared" si="26"/>
        <v>0</v>
      </c>
      <c r="AY27" s="121">
        <f t="shared" si="26"/>
        <v>0</v>
      </c>
      <c r="AZ27" s="121">
        <f t="shared" si="26"/>
        <v>0</v>
      </c>
      <c r="BA27" s="123">
        <f t="shared" si="26"/>
        <v>0</v>
      </c>
    </row>
    <row r="28" spans="1:53" ht="14.1" customHeight="1" outlineLevel="2" x14ac:dyDescent="0.2">
      <c r="A28" s="68"/>
      <c r="B28" s="94"/>
      <c r="C28" s="95"/>
      <c r="D28" s="96"/>
      <c r="E28" s="96"/>
      <c r="F28" s="97"/>
      <c r="G28" s="98"/>
      <c r="H28" s="99" t="s">
        <v>49</v>
      </c>
      <c r="I28" s="100"/>
      <c r="J28" s="101"/>
      <c r="K28" s="101"/>
      <c r="L28" s="102" t="str">
        <f>IF(I28&lt;&gt;0,((VLOOKUP(I28,'1. Standard_Cost'!$B$4:$D$8,2)+VLOOKUP(I28,'1. Standard_Cost'!$B$4:$D$8,3))*J28*K28),"0")</f>
        <v>0</v>
      </c>
      <c r="M28" s="102">
        <f>L28*'1. Standard_Cost'!F9</f>
        <v>0</v>
      </c>
      <c r="N28" s="103"/>
      <c r="O28" s="103"/>
      <c r="P28" s="103"/>
      <c r="Q28" s="103"/>
      <c r="R28" s="104">
        <f>+N28*P28*'1. Standard_Cost'!$B$12</f>
        <v>0</v>
      </c>
      <c r="S28" s="104">
        <f>+N28*O28*P28*'1. Standard_Cost'!$C$12</f>
        <v>0</v>
      </c>
      <c r="T28" s="104">
        <f>+N28*P28*Q28*'1. Standard_Cost'!$D$12</f>
        <v>0</v>
      </c>
      <c r="U28" s="104">
        <f>+N28*O28*'1. Standard_Cost'!$E$12</f>
        <v>0</v>
      </c>
      <c r="V28" s="103"/>
      <c r="W28" s="103"/>
      <c r="X28" s="103"/>
      <c r="Y28" s="104">
        <f>+V28*((X28*'1. Standard_Cost'!$B$16)+(W28*X28*'1. Standard_Cost'!$C$16))</f>
        <v>0</v>
      </c>
      <c r="Z28" s="103"/>
      <c r="AA28" s="103"/>
      <c r="AB28" s="104">
        <f>+Z28*'1. Standard_Cost'!$B$20+AA28*'1. Standard_Cost'!$C$20</f>
        <v>0</v>
      </c>
      <c r="AC28" s="105"/>
      <c r="AD28" s="106"/>
      <c r="AE28" s="104">
        <f>SUM(AD28,AC28,AB28,Y28,U28,T28,S28,R28)*'1. Standard_Cost'!B33</f>
        <v>0</v>
      </c>
      <c r="AF28" s="104">
        <f>SUM(AD28,AE28)</f>
        <v>0</v>
      </c>
      <c r="AG28" s="103"/>
      <c r="AH28" s="103"/>
      <c r="AI28" s="103"/>
      <c r="AJ28" s="107"/>
      <c r="AK28" s="107"/>
      <c r="AL28" s="107"/>
      <c r="AM28" s="104">
        <f>AG28*'1. Standard_Cost'!B28+'Incremental_Cost Year 2021'!AH21*'1. Standard_Cost'!C28+'Incremental_Cost Year 2021'!AI21*'1. Standard_Cost'!D28+'Incremental_Cost Year 2021'!AJ21+'Incremental_Cost Year 2021'!AL21+AK28</f>
        <v>0</v>
      </c>
      <c r="AN28" s="104">
        <f>AM28*'1. Standard_Cost'!C32</f>
        <v>0</v>
      </c>
      <c r="AO28" s="107"/>
      <c r="AQ28" s="104">
        <f t="shared" ref="AQ28:AQ31" si="27">L28+M28</f>
        <v>0</v>
      </c>
      <c r="AR28" s="104">
        <f t="shared" ref="AR28:AR31" si="28">AF28</f>
        <v>0</v>
      </c>
      <c r="AS28" s="104">
        <f t="shared" ref="AS28:AS31" si="29">AM28+AN28</f>
        <v>0</v>
      </c>
      <c r="AT28" s="104">
        <f>SUM(AQ28,AR28,AS28)</f>
        <v>0</v>
      </c>
      <c r="AU28" s="108"/>
      <c r="AV28" s="108"/>
      <c r="AW28" s="108"/>
      <c r="AX28" s="108"/>
      <c r="AY28" s="108"/>
      <c r="AZ28" s="108"/>
      <c r="BA28" s="109">
        <f t="shared" ref="BA28:BA31" si="30">SUM(AU28:AZ28)-AT28</f>
        <v>0</v>
      </c>
    </row>
    <row r="29" spans="1:53" ht="14.1" customHeight="1" outlineLevel="2" x14ac:dyDescent="0.2">
      <c r="A29" s="68"/>
      <c r="B29" s="94"/>
      <c r="C29" s="95"/>
      <c r="D29" s="110"/>
      <c r="E29" s="110"/>
      <c r="F29" s="110"/>
      <c r="G29" s="111"/>
      <c r="H29" s="99" t="s">
        <v>50</v>
      </c>
      <c r="I29" s="100"/>
      <c r="J29" s="101"/>
      <c r="K29" s="101"/>
      <c r="L29" s="102" t="str">
        <f>IF(I29&lt;&gt;0,((VLOOKUP(I29,'1. Standard_Cost'!$B$4:$D$8,2)+VLOOKUP(I29,'1. Standard_Cost'!$B$4:$D$8,3))*J29*K29),"0")</f>
        <v>0</v>
      </c>
      <c r="M29" s="102">
        <f>L29*'1. Standard_Cost'!F9</f>
        <v>0</v>
      </c>
      <c r="N29" s="103"/>
      <c r="O29" s="103"/>
      <c r="P29" s="103"/>
      <c r="Q29" s="103"/>
      <c r="R29" s="104">
        <f>+N29*P29*'1. Standard_Cost'!$B$12</f>
        <v>0</v>
      </c>
      <c r="S29" s="104">
        <f>+N29*O29*P29*'1. Standard_Cost'!$C$12</f>
        <v>0</v>
      </c>
      <c r="T29" s="104">
        <f>+N29*P29*Q29*'1. Standard_Cost'!$D$12</f>
        <v>0</v>
      </c>
      <c r="U29" s="104">
        <f>+N29*O29*'1. Standard_Cost'!$E$12</f>
        <v>0</v>
      </c>
      <c r="V29" s="103"/>
      <c r="W29" s="103"/>
      <c r="X29" s="103"/>
      <c r="Y29" s="104">
        <f>+V29*((X29*'1. Standard_Cost'!$B$16)+(W29*X29*'1. Standard_Cost'!$C$16))</f>
        <v>0</v>
      </c>
      <c r="Z29" s="103"/>
      <c r="AA29" s="103"/>
      <c r="AB29" s="104">
        <f>+Z29*'1. Standard_Cost'!$B$20+AA29*'1. Standard_Cost'!$C$20</f>
        <v>0</v>
      </c>
      <c r="AC29" s="105"/>
      <c r="AD29" s="106"/>
      <c r="AE29" s="104">
        <f>SUM(AD29,AC29,AB29,Y29,U29,T29,S29,R29)*'1. Standard_Cost'!B33</f>
        <v>0</v>
      </c>
      <c r="AF29" s="104">
        <f t="shared" ref="AF29:AF31" si="31">SUM(AD29,AE29)</f>
        <v>0</v>
      </c>
      <c r="AG29" s="103"/>
      <c r="AH29" s="103"/>
      <c r="AI29" s="103"/>
      <c r="AJ29" s="107"/>
      <c r="AK29" s="107"/>
      <c r="AL29" s="107"/>
      <c r="AM29" s="104">
        <f>AG29*'1. Standard_Cost'!B29+'Incremental_Cost Year 2021'!AH22*'1. Standard_Cost'!C29+'Incremental_Cost Year 2021'!AI22*'1. Standard_Cost'!D29+'Incremental_Cost Year 2021'!AJ22+'Incremental_Cost Year 2021'!AL22+AK29</f>
        <v>0</v>
      </c>
      <c r="AN29" s="104">
        <f>AM29*'1. Standard_Cost'!C33</f>
        <v>0</v>
      </c>
      <c r="AO29" s="107"/>
      <c r="AQ29" s="104">
        <f t="shared" si="27"/>
        <v>0</v>
      </c>
      <c r="AR29" s="104">
        <f t="shared" si="28"/>
        <v>0</v>
      </c>
      <c r="AS29" s="104">
        <f t="shared" si="29"/>
        <v>0</v>
      </c>
      <c r="AT29" s="104">
        <f t="shared" ref="AT29:AT31" si="32">SUM(AQ29,AR29,AS29)</f>
        <v>0</v>
      </c>
      <c r="AU29" s="108"/>
      <c r="AV29" s="108"/>
      <c r="AW29" s="108"/>
      <c r="AX29" s="108"/>
      <c r="AY29" s="108"/>
      <c r="AZ29" s="108"/>
      <c r="BA29" s="109">
        <f t="shared" si="30"/>
        <v>0</v>
      </c>
    </row>
    <row r="30" spans="1:53" ht="14.1" customHeight="1" outlineLevel="2" x14ac:dyDescent="0.2">
      <c r="A30" s="68"/>
      <c r="B30" s="94"/>
      <c r="C30" s="95"/>
      <c r="D30" s="110"/>
      <c r="E30" s="110"/>
      <c r="F30" s="110"/>
      <c r="G30" s="111"/>
      <c r="H30" s="99" t="s">
        <v>51</v>
      </c>
      <c r="I30" s="100"/>
      <c r="J30" s="101"/>
      <c r="K30" s="101"/>
      <c r="L30" s="102" t="str">
        <f>IF(I30&lt;&gt;0,((VLOOKUP(I30,'1. Standard_Cost'!$B$4:$D$8,2)+VLOOKUP(I30,'1. Standard_Cost'!$B$4:$D$8,3))*J30*K30),"0")</f>
        <v>0</v>
      </c>
      <c r="M30" s="102">
        <f>L30*'1. Standard_Cost'!F9</f>
        <v>0</v>
      </c>
      <c r="N30" s="103"/>
      <c r="O30" s="103"/>
      <c r="P30" s="103"/>
      <c r="Q30" s="103"/>
      <c r="R30" s="104">
        <f>+N30*P30*'1. Standard_Cost'!$B$12</f>
        <v>0</v>
      </c>
      <c r="S30" s="104">
        <f>+N30*O30*P30*'1. Standard_Cost'!$C$12</f>
        <v>0</v>
      </c>
      <c r="T30" s="104">
        <f>+N30*P30*Q30*'1. Standard_Cost'!$D$12</f>
        <v>0</v>
      </c>
      <c r="U30" s="104">
        <f>+N30*O30*'1. Standard_Cost'!$E$12</f>
        <v>0</v>
      </c>
      <c r="V30" s="103"/>
      <c r="W30" s="103"/>
      <c r="X30" s="103"/>
      <c r="Y30" s="104">
        <f>+V30*((X30*'1. Standard_Cost'!$B$16)+(W30*X30*'1. Standard_Cost'!$C$16))</f>
        <v>0</v>
      </c>
      <c r="Z30" s="103"/>
      <c r="AA30" s="103"/>
      <c r="AB30" s="104">
        <f>+Z30*'1. Standard_Cost'!$B$20+AA30*'1. Standard_Cost'!$C$20</f>
        <v>0</v>
      </c>
      <c r="AC30" s="105"/>
      <c r="AD30" s="106"/>
      <c r="AE30" s="104">
        <f>SUM(AD30,AC30,AB30,Y30,U30,T30,S30,R30)*'1. Standard_Cost'!B33</f>
        <v>0</v>
      </c>
      <c r="AF30" s="104">
        <f t="shared" si="31"/>
        <v>0</v>
      </c>
      <c r="AG30" s="103"/>
      <c r="AH30" s="103"/>
      <c r="AI30" s="103"/>
      <c r="AJ30" s="107"/>
      <c r="AK30" s="107"/>
      <c r="AL30" s="107"/>
      <c r="AM30" s="104">
        <f>AG30*'1. Standard_Cost'!B29+'Incremental_Cost Year 2021'!AH23*'1. Standard_Cost'!C29+'Incremental_Cost Year 2021'!AI23*'1. Standard_Cost'!D29+'Incremental_Cost Year 2021'!AJ23+'Incremental_Cost Year 2021'!AL23+AK30</f>
        <v>0</v>
      </c>
      <c r="AN30" s="104">
        <f>AM30*'1. Standard_Cost'!C33</f>
        <v>0</v>
      </c>
      <c r="AO30" s="107"/>
      <c r="AQ30" s="104">
        <f t="shared" si="27"/>
        <v>0</v>
      </c>
      <c r="AR30" s="104">
        <f t="shared" si="28"/>
        <v>0</v>
      </c>
      <c r="AS30" s="104">
        <f t="shared" si="29"/>
        <v>0</v>
      </c>
      <c r="AT30" s="104">
        <f t="shared" si="32"/>
        <v>0</v>
      </c>
      <c r="AU30" s="108"/>
      <c r="AV30" s="108"/>
      <c r="AW30" s="108"/>
      <c r="AX30" s="108"/>
      <c r="AY30" s="108"/>
      <c r="AZ30" s="108"/>
      <c r="BA30" s="109">
        <f t="shared" si="30"/>
        <v>0</v>
      </c>
    </row>
    <row r="31" spans="1:53" ht="14.1" customHeight="1" outlineLevel="2" x14ac:dyDescent="0.2">
      <c r="A31" s="68"/>
      <c r="B31" s="94"/>
      <c r="C31" s="95"/>
      <c r="D31" s="110"/>
      <c r="E31" s="110"/>
      <c r="F31" s="110"/>
      <c r="G31" s="111"/>
      <c r="H31" s="112" t="s">
        <v>179</v>
      </c>
      <c r="I31" s="100"/>
      <c r="J31" s="101"/>
      <c r="K31" s="101"/>
      <c r="L31" s="102" t="str">
        <f>IF(I31&lt;&gt;0,((VLOOKUP(I31,'1. Standard_Cost'!$B$4:$D$8,2)+VLOOKUP(I31,'1. Standard_Cost'!$B$4:$D$8,3))*J31*K31),"0")</f>
        <v>0</v>
      </c>
      <c r="M31" s="102">
        <f>L31*'1. Standard_Cost'!F9</f>
        <v>0</v>
      </c>
      <c r="N31" s="103"/>
      <c r="O31" s="103"/>
      <c r="P31" s="103"/>
      <c r="Q31" s="103"/>
      <c r="R31" s="104">
        <f>+N31*P31*'1. Standard_Cost'!$B$12</f>
        <v>0</v>
      </c>
      <c r="S31" s="104">
        <f>+N31*O31*P31*'1. Standard_Cost'!$C$12</f>
        <v>0</v>
      </c>
      <c r="T31" s="104">
        <f>+N31*P31*Q31*'1. Standard_Cost'!$D$12</f>
        <v>0</v>
      </c>
      <c r="U31" s="104">
        <f>+N31*O31*'1. Standard_Cost'!$E$12</f>
        <v>0</v>
      </c>
      <c r="V31" s="103"/>
      <c r="W31" s="103"/>
      <c r="X31" s="103"/>
      <c r="Y31" s="104">
        <f>+V31*((X31*'1. Standard_Cost'!$B$16)+(W31*X31*'1. Standard_Cost'!$C$16))</f>
        <v>0</v>
      </c>
      <c r="Z31" s="103"/>
      <c r="AA31" s="103"/>
      <c r="AB31" s="104">
        <f>+Z31*'1. Standard_Cost'!$B$20+AA31*'1. Standard_Cost'!$C$20</f>
        <v>0</v>
      </c>
      <c r="AC31" s="105"/>
      <c r="AD31" s="106"/>
      <c r="AE31" s="104">
        <f>SUM(AD31,AC31,AB31,Y31,U31,T31,S31,R31)*'1. Standard_Cost'!B33</f>
        <v>0</v>
      </c>
      <c r="AF31" s="104">
        <f t="shared" si="31"/>
        <v>0</v>
      </c>
      <c r="AG31" s="103"/>
      <c r="AH31" s="103"/>
      <c r="AI31" s="103"/>
      <c r="AJ31" s="107"/>
      <c r="AK31" s="107"/>
      <c r="AL31" s="107"/>
      <c r="AM31" s="104">
        <f>AG31*'1. Standard_Cost'!B29+'Incremental_Cost Year 2021'!AH24*'1. Standard_Cost'!C29+'Incremental_Cost Year 2021'!AI24*'1. Standard_Cost'!D29+'Incremental_Cost Year 2021'!AJ24+'Incremental_Cost Year 2021'!AL24+AK31</f>
        <v>0</v>
      </c>
      <c r="AN31" s="104">
        <f>AM31*'1. Standard_Cost'!C33</f>
        <v>0</v>
      </c>
      <c r="AO31" s="107"/>
      <c r="AQ31" s="104">
        <f t="shared" si="27"/>
        <v>0</v>
      </c>
      <c r="AR31" s="104">
        <f t="shared" si="28"/>
        <v>0</v>
      </c>
      <c r="AS31" s="104">
        <f t="shared" si="29"/>
        <v>0</v>
      </c>
      <c r="AT31" s="104">
        <f t="shared" si="32"/>
        <v>0</v>
      </c>
      <c r="AU31" s="108"/>
      <c r="AV31" s="108"/>
      <c r="AW31" s="108"/>
      <c r="AX31" s="108"/>
      <c r="AY31" s="108"/>
      <c r="AZ31" s="108"/>
      <c r="BA31" s="109">
        <f t="shared" si="30"/>
        <v>0</v>
      </c>
    </row>
    <row r="32" spans="1:53" ht="58.5" customHeight="1" outlineLevel="1" x14ac:dyDescent="0.2">
      <c r="A32" s="68"/>
      <c r="B32" s="94"/>
      <c r="C32" s="95"/>
      <c r="D32" s="113" t="s">
        <v>48</v>
      </c>
      <c r="E32" s="113" t="s">
        <v>727</v>
      </c>
      <c r="F32" s="114" t="s">
        <v>154</v>
      </c>
      <c r="G32" s="115" t="s">
        <v>155</v>
      </c>
      <c r="H32" s="122" t="s">
        <v>189</v>
      </c>
      <c r="I32" s="117"/>
      <c r="J32" s="117"/>
      <c r="K32" s="117"/>
      <c r="L32" s="118">
        <f>SUM(L28:L31)</f>
        <v>0</v>
      </c>
      <c r="M32" s="118">
        <f>SUM(M28:M31)</f>
        <v>0</v>
      </c>
      <c r="N32" s="117"/>
      <c r="O32" s="117"/>
      <c r="P32" s="117"/>
      <c r="Q32" s="117"/>
      <c r="R32" s="119">
        <f>SUM(R28:R31)</f>
        <v>0</v>
      </c>
      <c r="S32" s="119">
        <f>SUM(S28:S31)</f>
        <v>0</v>
      </c>
      <c r="T32" s="119">
        <f>SUM(T28:T31)</f>
        <v>0</v>
      </c>
      <c r="U32" s="119">
        <f>SUM(U28:U31)</f>
        <v>0</v>
      </c>
      <c r="V32" s="117"/>
      <c r="W32" s="117"/>
      <c r="X32" s="117"/>
      <c r="Y32" s="118">
        <f>SUM(Y28:Y31)</f>
        <v>0</v>
      </c>
      <c r="Z32" s="117"/>
      <c r="AA32" s="117"/>
      <c r="AB32" s="118">
        <f>SUM(AB28:AB31)</f>
        <v>0</v>
      </c>
      <c r="AC32" s="118">
        <f>SUM(AC28:AC31)</f>
        <v>0</v>
      </c>
      <c r="AD32" s="118">
        <f>SUM(AD28:AD31)</f>
        <v>0</v>
      </c>
      <c r="AE32" s="118">
        <f>SUM(AE28:AE31)</f>
        <v>0</v>
      </c>
      <c r="AF32" s="118">
        <f>SUM(AF28:AF31)</f>
        <v>0</v>
      </c>
      <c r="AG32" s="117"/>
      <c r="AH32" s="117"/>
      <c r="AI32" s="117"/>
      <c r="AJ32" s="119">
        <f>SUM(AJ28:AJ31)</f>
        <v>0</v>
      </c>
      <c r="AK32" s="119">
        <f>SUM(AK28:AK31)</f>
        <v>0</v>
      </c>
      <c r="AL32" s="119">
        <f>SUM(AL28:AL31)</f>
        <v>0</v>
      </c>
      <c r="AM32" s="118">
        <f>SUM(AM28:AM31)</f>
        <v>0</v>
      </c>
      <c r="AN32" s="118">
        <f>SUM(AN28:AN31)</f>
        <v>0</v>
      </c>
      <c r="AO32" s="116"/>
      <c r="AP32" s="120"/>
      <c r="AQ32" s="121">
        <f t="shared" ref="AQ32:BA32" si="33">SUM(AQ28:AQ31)</f>
        <v>0</v>
      </c>
      <c r="AR32" s="121">
        <f t="shared" si="33"/>
        <v>0</v>
      </c>
      <c r="AS32" s="121">
        <f t="shared" si="33"/>
        <v>0</v>
      </c>
      <c r="AT32" s="121">
        <f t="shared" si="33"/>
        <v>0</v>
      </c>
      <c r="AU32" s="121">
        <f t="shared" si="33"/>
        <v>0</v>
      </c>
      <c r="AV32" s="121">
        <f t="shared" si="33"/>
        <v>0</v>
      </c>
      <c r="AW32" s="121">
        <f t="shared" si="33"/>
        <v>0</v>
      </c>
      <c r="AX32" s="121">
        <f t="shared" si="33"/>
        <v>0</v>
      </c>
      <c r="AY32" s="121">
        <f t="shared" si="33"/>
        <v>0</v>
      </c>
      <c r="AZ32" s="121">
        <f t="shared" si="33"/>
        <v>0</v>
      </c>
      <c r="BA32" s="123">
        <f t="shared" si="33"/>
        <v>0</v>
      </c>
    </row>
    <row r="33" spans="1:53" s="124" customFormat="1" ht="79.5" customHeight="1" x14ac:dyDescent="0.2">
      <c r="B33" s="125"/>
      <c r="C33" s="248" t="s">
        <v>729</v>
      </c>
      <c r="D33" s="248"/>
      <c r="E33" s="249"/>
      <c r="F33" s="126"/>
      <c r="G33" s="126"/>
      <c r="H33" s="127" t="s">
        <v>67</v>
      </c>
      <c r="I33" s="128"/>
      <c r="J33" s="128"/>
      <c r="K33" s="128"/>
      <c r="L33" s="129">
        <f>SUM(L38,L43,L48)</f>
        <v>0</v>
      </c>
      <c r="M33" s="129">
        <f>SUM(M38,M43,M48)</f>
        <v>0</v>
      </c>
      <c r="N33" s="128"/>
      <c r="O33" s="128"/>
      <c r="P33" s="128"/>
      <c r="Q33" s="128"/>
      <c r="R33" s="129">
        <f>SUM(R38,R43,R48)</f>
        <v>0</v>
      </c>
      <c r="S33" s="129">
        <f t="shared" ref="S33:U33" si="34">SUM(S38,S43,S48)</f>
        <v>0</v>
      </c>
      <c r="T33" s="129">
        <f t="shared" si="34"/>
        <v>0</v>
      </c>
      <c r="U33" s="129">
        <f t="shared" si="34"/>
        <v>0</v>
      </c>
      <c r="V33" s="128"/>
      <c r="W33" s="128"/>
      <c r="X33" s="128"/>
      <c r="Y33" s="129">
        <f t="shared" ref="Y33" si="35">SUM(Y38,Y43,Y48)</f>
        <v>0</v>
      </c>
      <c r="Z33" s="128"/>
      <c r="AA33" s="128"/>
      <c r="AB33" s="129">
        <f t="shared" ref="AB33:AF33" si="36">SUM(AB38,AB43,AB48)</f>
        <v>0</v>
      </c>
      <c r="AC33" s="129">
        <f t="shared" si="36"/>
        <v>0</v>
      </c>
      <c r="AD33" s="129">
        <f t="shared" si="36"/>
        <v>0</v>
      </c>
      <c r="AE33" s="129">
        <f t="shared" si="36"/>
        <v>0</v>
      </c>
      <c r="AF33" s="129">
        <f t="shared" si="36"/>
        <v>0</v>
      </c>
      <c r="AG33" s="128"/>
      <c r="AH33" s="128"/>
      <c r="AI33" s="128"/>
      <c r="AJ33" s="129">
        <f t="shared" ref="AJ33:AN33" si="37">SUM(AJ38,AJ43,AJ48)</f>
        <v>0</v>
      </c>
      <c r="AK33" s="129">
        <f t="shared" si="37"/>
        <v>0</v>
      </c>
      <c r="AL33" s="129">
        <f t="shared" si="37"/>
        <v>0</v>
      </c>
      <c r="AM33" s="129">
        <f t="shared" si="37"/>
        <v>0</v>
      </c>
      <c r="AN33" s="129">
        <f t="shared" si="37"/>
        <v>0</v>
      </c>
      <c r="AO33" s="130"/>
      <c r="AP33" s="131"/>
      <c r="AQ33" s="129">
        <f>AQ38+AQ43+AQ48+AQ53+AQ58+AQ63+AQ68+AQ73+AQ78+AQ83+AQ88+AQ93</f>
        <v>105175.875</v>
      </c>
      <c r="AR33" s="129">
        <f t="shared" ref="AR33:AT33" si="38">AR38+AR43+AR48+AR53+AR58+AR63+AR68+AR73+AR78+AR83+AR88+AR93</f>
        <v>3000</v>
      </c>
      <c r="AS33" s="129">
        <f t="shared" si="38"/>
        <v>0</v>
      </c>
      <c r="AT33" s="129">
        <f t="shared" si="38"/>
        <v>108175.875</v>
      </c>
      <c r="AU33" s="129">
        <f>AU38+AU43+AU48+AU53+AU58+AU63+AU68+AU73+AU78+AU83+AU88+AU93</f>
        <v>108175.875</v>
      </c>
      <c r="AV33" s="129">
        <f t="shared" ref="AV33:BA33" si="39">SUM(AV38,AV43,AV48)</f>
        <v>0</v>
      </c>
      <c r="AW33" s="129">
        <f t="shared" si="39"/>
        <v>0</v>
      </c>
      <c r="AX33" s="129">
        <f t="shared" si="39"/>
        <v>0</v>
      </c>
      <c r="AY33" s="129">
        <f t="shared" si="39"/>
        <v>0</v>
      </c>
      <c r="AZ33" s="129">
        <f t="shared" si="39"/>
        <v>0</v>
      </c>
      <c r="BA33" s="132">
        <f t="shared" si="39"/>
        <v>0</v>
      </c>
    </row>
    <row r="34" spans="1:53" ht="14.1" customHeight="1" outlineLevel="2" x14ac:dyDescent="0.2">
      <c r="A34" s="68"/>
      <c r="B34" s="94"/>
      <c r="C34" s="95"/>
      <c r="D34" s="96"/>
      <c r="E34" s="96"/>
      <c r="F34" s="97"/>
      <c r="G34" s="98"/>
      <c r="H34" s="99" t="s">
        <v>49</v>
      </c>
      <c r="I34" s="100"/>
      <c r="J34" s="101"/>
      <c r="K34" s="101"/>
      <c r="L34" s="102" t="str">
        <f>IF(I34&lt;&gt;0,((VLOOKUP(I34,'1. Standard_Cost'!$B$4:$D$8,2)+VLOOKUP(I34,'1. Standard_Cost'!$B$4:$D$8,3))*J34*K34),"0")</f>
        <v>0</v>
      </c>
      <c r="M34" s="102">
        <f>L34*'1. Standard_Cost'!F4</f>
        <v>0</v>
      </c>
      <c r="N34" s="103"/>
      <c r="O34" s="103"/>
      <c r="P34" s="103"/>
      <c r="Q34" s="103"/>
      <c r="R34" s="104">
        <f>+N34*P34*'1. Standard_Cost'!$B$12</f>
        <v>0</v>
      </c>
      <c r="S34" s="104">
        <f>+N34*O34*P34*'1. Standard_Cost'!$C$12</f>
        <v>0</v>
      </c>
      <c r="T34" s="104">
        <f>+N34*P34*Q34*'1. Standard_Cost'!$D$12</f>
        <v>0</v>
      </c>
      <c r="U34" s="104">
        <f>+N34*O34*'1. Standard_Cost'!$E$12</f>
        <v>0</v>
      </c>
      <c r="V34" s="103"/>
      <c r="W34" s="103"/>
      <c r="X34" s="103"/>
      <c r="Y34" s="104">
        <f>+V34*((X34*'1. Standard_Cost'!$B$16)+(W34*X34*'1. Standard_Cost'!$C$16))</f>
        <v>0</v>
      </c>
      <c r="Z34" s="103"/>
      <c r="AA34" s="103"/>
      <c r="AB34" s="104">
        <f>+Z34*'1. Standard_Cost'!$B$20+AA34*'1. Standard_Cost'!$C$20</f>
        <v>0</v>
      </c>
      <c r="AC34" s="105"/>
      <c r="AD34" s="106"/>
      <c r="AE34" s="104">
        <f>SUM(AD34,AC34,AB34,Y34,U34,T34,S34,R34)*'1. Standard_Cost'!B28</f>
        <v>0</v>
      </c>
      <c r="AF34" s="104">
        <f>SUM(AD34,AE34)</f>
        <v>0</v>
      </c>
      <c r="AG34" s="103"/>
      <c r="AH34" s="103"/>
      <c r="AI34" s="103"/>
      <c r="AJ34" s="107"/>
      <c r="AK34" s="107"/>
      <c r="AL34" s="107"/>
      <c r="AM34" s="104">
        <f>AG34*'1. Standard_Cost'!B24+'Incremental_Cost Year 2021'!AH37*'1. Standard_Cost'!C24+'Incremental_Cost Year 2021'!AI37*'1. Standard_Cost'!D24+'Incremental_Cost Year 2021'!AJ37+'Incremental_Cost Year 2021'!AL37+AK34</f>
        <v>0</v>
      </c>
      <c r="AN34" s="104">
        <f>AM34*'1. Standard_Cost'!C28</f>
        <v>0</v>
      </c>
      <c r="AO34" s="107"/>
      <c r="AQ34" s="104">
        <f t="shared" ref="AQ34:AQ47" si="40">L34+M34</f>
        <v>0</v>
      </c>
      <c r="AR34" s="104">
        <f t="shared" ref="AR34:AR37" si="41">AF34</f>
        <v>0</v>
      </c>
      <c r="AS34" s="104">
        <f t="shared" ref="AS34:AS37" si="42">AM34+AN34</f>
        <v>0</v>
      </c>
      <c r="AT34" s="104">
        <f>SUM(AQ34,AR34,AS34)</f>
        <v>0</v>
      </c>
      <c r="AU34" s="108"/>
      <c r="AV34" s="108"/>
      <c r="AW34" s="108"/>
      <c r="AX34" s="108"/>
      <c r="AY34" s="108"/>
      <c r="AZ34" s="108"/>
      <c r="BA34" s="109">
        <f t="shared" ref="BA34:BA139" si="43">SUM(AU34:AZ34)-AT34</f>
        <v>0</v>
      </c>
    </row>
    <row r="35" spans="1:53" ht="14.1" customHeight="1" outlineLevel="2" x14ac:dyDescent="0.2">
      <c r="A35" s="68"/>
      <c r="B35" s="94"/>
      <c r="C35" s="95"/>
      <c r="D35" s="110"/>
      <c r="E35" s="110"/>
      <c r="F35" s="110"/>
      <c r="G35" s="111"/>
      <c r="H35" s="99" t="s">
        <v>50</v>
      </c>
      <c r="I35" s="100"/>
      <c r="J35" s="101"/>
      <c r="K35" s="101"/>
      <c r="L35" s="102" t="str">
        <f>IF(I35&lt;&gt;0,((VLOOKUP(I35,'1. Standard_Cost'!$B$4:$D$8,2)+VLOOKUP(I35,'1. Standard_Cost'!$B$4:$D$8,3))*J35*K35),"0")</f>
        <v>0</v>
      </c>
      <c r="M35" s="102">
        <f>L35*'1. Standard_Cost'!F4</f>
        <v>0</v>
      </c>
      <c r="N35" s="103"/>
      <c r="O35" s="103"/>
      <c r="P35" s="103"/>
      <c r="Q35" s="103"/>
      <c r="R35" s="104">
        <f>+N35*P35*'1. Standard_Cost'!$B$12</f>
        <v>0</v>
      </c>
      <c r="S35" s="104">
        <f>+N35*O35*P35*'1. Standard_Cost'!$C$12</f>
        <v>0</v>
      </c>
      <c r="T35" s="104">
        <f>+N35*P35*Q35*'1. Standard_Cost'!$D$12</f>
        <v>0</v>
      </c>
      <c r="U35" s="104">
        <f>+N35*O35*'1. Standard_Cost'!$E$12</f>
        <v>0</v>
      </c>
      <c r="V35" s="103"/>
      <c r="W35" s="103"/>
      <c r="X35" s="103"/>
      <c r="Y35" s="104">
        <f>+V35*((X35*'1. Standard_Cost'!$B$16)+(W35*X35*'1. Standard_Cost'!$C$16))</f>
        <v>0</v>
      </c>
      <c r="Z35" s="103"/>
      <c r="AA35" s="103"/>
      <c r="AB35" s="104">
        <f>+Z35*'1. Standard_Cost'!$B$20+AA35*'1. Standard_Cost'!$C$20</f>
        <v>0</v>
      </c>
      <c r="AC35" s="105"/>
      <c r="AD35" s="106"/>
      <c r="AE35" s="104">
        <f>SUM(AD35,AC35,AB35,Y35,U35,T35,S35,R35)*'1. Standard_Cost'!B28</f>
        <v>0</v>
      </c>
      <c r="AF35" s="104">
        <f t="shared" ref="AF35:AF37" si="44">SUM(AD35,AE35)</f>
        <v>0</v>
      </c>
      <c r="AG35" s="103"/>
      <c r="AH35" s="103"/>
      <c r="AI35" s="103"/>
      <c r="AJ35" s="107"/>
      <c r="AK35" s="107"/>
      <c r="AL35" s="107"/>
      <c r="AM35" s="104">
        <f>AG35*'1. Standard_Cost'!B24+'Incremental_Cost Year 2021'!AH38*'1. Standard_Cost'!C24+'Incremental_Cost Year 2021'!AI38*'1. Standard_Cost'!D24+'Incremental_Cost Year 2021'!AJ38+'Incremental_Cost Year 2021'!AL38+AK35</f>
        <v>0</v>
      </c>
      <c r="AN35" s="104">
        <f>AM35*'1. Standard_Cost'!C28</f>
        <v>0</v>
      </c>
      <c r="AO35" s="107"/>
      <c r="AQ35" s="104">
        <f t="shared" si="40"/>
        <v>0</v>
      </c>
      <c r="AR35" s="104">
        <f t="shared" si="41"/>
        <v>0</v>
      </c>
      <c r="AS35" s="104">
        <f t="shared" si="42"/>
        <v>0</v>
      </c>
      <c r="AT35" s="104">
        <f t="shared" ref="AT35:AT37" si="45">SUM(AQ35,AR35,AS35)</f>
        <v>0</v>
      </c>
      <c r="AU35" s="108"/>
      <c r="AV35" s="108"/>
      <c r="AW35" s="108"/>
      <c r="AX35" s="108"/>
      <c r="AY35" s="108"/>
      <c r="AZ35" s="108"/>
      <c r="BA35" s="109">
        <f t="shared" si="43"/>
        <v>0</v>
      </c>
    </row>
    <row r="36" spans="1:53" ht="14.1" customHeight="1" outlineLevel="2" x14ac:dyDescent="0.2">
      <c r="A36" s="68"/>
      <c r="B36" s="94"/>
      <c r="C36" s="95"/>
      <c r="D36" s="110"/>
      <c r="E36" s="110"/>
      <c r="F36" s="110"/>
      <c r="G36" s="111"/>
      <c r="H36" s="99" t="s">
        <v>51</v>
      </c>
      <c r="I36" s="100"/>
      <c r="J36" s="101"/>
      <c r="K36" s="101"/>
      <c r="L36" s="102" t="str">
        <f>IF(I36&lt;&gt;0,((VLOOKUP(I36,'1. Standard_Cost'!$B$4:$D$8,2)+VLOOKUP(I36,'1. Standard_Cost'!$B$4:$D$8,3))*J36*K36),"0")</f>
        <v>0</v>
      </c>
      <c r="M36" s="102">
        <f>L36*'1. Standard_Cost'!F4</f>
        <v>0</v>
      </c>
      <c r="N36" s="103"/>
      <c r="O36" s="103"/>
      <c r="P36" s="103"/>
      <c r="Q36" s="103"/>
      <c r="R36" s="104">
        <f>+N36*P36*'1. Standard_Cost'!$B$12</f>
        <v>0</v>
      </c>
      <c r="S36" s="104">
        <f>+N36*O36*P36*'1. Standard_Cost'!$C$12</f>
        <v>0</v>
      </c>
      <c r="T36" s="104">
        <f>+N36*P36*Q36*'1. Standard_Cost'!$D$12</f>
        <v>0</v>
      </c>
      <c r="U36" s="104">
        <f>+N36*O36*'1. Standard_Cost'!$E$12</f>
        <v>0</v>
      </c>
      <c r="V36" s="103"/>
      <c r="W36" s="103"/>
      <c r="X36" s="103"/>
      <c r="Y36" s="104">
        <f>+V36*((X36*'1. Standard_Cost'!$B$16)+(W36*X36*'1. Standard_Cost'!$C$16))</f>
        <v>0</v>
      </c>
      <c r="Z36" s="103"/>
      <c r="AA36" s="103"/>
      <c r="AB36" s="104">
        <f>+Z36*'1. Standard_Cost'!$B$20+AA36*'1. Standard_Cost'!$C$20</f>
        <v>0</v>
      </c>
      <c r="AC36" s="105"/>
      <c r="AD36" s="106"/>
      <c r="AE36" s="104">
        <f>SUM(AD36,AC36,AB36,Y36,U36,T36,S36,R36)*'1. Standard_Cost'!B28</f>
        <v>0</v>
      </c>
      <c r="AF36" s="104">
        <f t="shared" si="44"/>
        <v>0</v>
      </c>
      <c r="AG36" s="103"/>
      <c r="AH36" s="103"/>
      <c r="AI36" s="103"/>
      <c r="AJ36" s="107"/>
      <c r="AK36" s="107"/>
      <c r="AL36" s="107"/>
      <c r="AM36" s="104">
        <f>AG36*'1. Standard_Cost'!B24+'Incremental_Cost Year 2021'!AH39*'1. Standard_Cost'!C24+'Incremental_Cost Year 2021'!AI39*'1. Standard_Cost'!D24+'Incremental_Cost Year 2021'!AJ39+'Incremental_Cost Year 2021'!AL39+AK36</f>
        <v>0</v>
      </c>
      <c r="AN36" s="104">
        <f>AM36*'1. Standard_Cost'!C28</f>
        <v>0</v>
      </c>
      <c r="AO36" s="107"/>
      <c r="AQ36" s="104">
        <f t="shared" si="40"/>
        <v>0</v>
      </c>
      <c r="AR36" s="104">
        <f t="shared" si="41"/>
        <v>0</v>
      </c>
      <c r="AS36" s="104">
        <f t="shared" si="42"/>
        <v>0</v>
      </c>
      <c r="AT36" s="104">
        <f t="shared" si="45"/>
        <v>0</v>
      </c>
      <c r="AU36" s="108"/>
      <c r="AV36" s="108"/>
      <c r="AW36" s="108"/>
      <c r="AX36" s="108"/>
      <c r="AY36" s="108"/>
      <c r="AZ36" s="108"/>
      <c r="BA36" s="109">
        <f t="shared" si="43"/>
        <v>0</v>
      </c>
    </row>
    <row r="37" spans="1:53" ht="14.1" customHeight="1" outlineLevel="2" x14ac:dyDescent="0.2">
      <c r="A37" s="68"/>
      <c r="B37" s="94"/>
      <c r="C37" s="95"/>
      <c r="D37" s="110"/>
      <c r="E37" s="110"/>
      <c r="F37" s="110"/>
      <c r="G37" s="111"/>
      <c r="H37" s="112" t="s">
        <v>179</v>
      </c>
      <c r="I37" s="100"/>
      <c r="J37" s="101"/>
      <c r="K37" s="101"/>
      <c r="L37" s="102" t="str">
        <f>IF(I37&lt;&gt;0,((VLOOKUP(I37,'1. Standard_Cost'!$B$4:$D$8,2)+VLOOKUP(I37,'1. Standard_Cost'!$B$4:$D$8,3))*J37*K37),"0")</f>
        <v>0</v>
      </c>
      <c r="M37" s="102">
        <f>L37*'1. Standard_Cost'!F4</f>
        <v>0</v>
      </c>
      <c r="N37" s="103"/>
      <c r="O37" s="103"/>
      <c r="P37" s="103"/>
      <c r="Q37" s="103"/>
      <c r="R37" s="104">
        <f>+N37*P37*'1. Standard_Cost'!$B$12</f>
        <v>0</v>
      </c>
      <c r="S37" s="104">
        <f>+N37*O37*P37*'1. Standard_Cost'!$C$12</f>
        <v>0</v>
      </c>
      <c r="T37" s="104">
        <f>+N37*P37*Q37*'1. Standard_Cost'!$D$12</f>
        <v>0</v>
      </c>
      <c r="U37" s="104">
        <f>+N37*O37*'1. Standard_Cost'!$E$12</f>
        <v>0</v>
      </c>
      <c r="V37" s="103"/>
      <c r="W37" s="103"/>
      <c r="X37" s="103"/>
      <c r="Y37" s="104">
        <f>+V37*((X37*'1. Standard_Cost'!$B$16)+(W37*X37*'1. Standard_Cost'!$C$16))</f>
        <v>0</v>
      </c>
      <c r="Z37" s="103"/>
      <c r="AA37" s="103"/>
      <c r="AB37" s="104">
        <f>+Z37*'1. Standard_Cost'!$B$20+AA37*'1. Standard_Cost'!$C$20</f>
        <v>0</v>
      </c>
      <c r="AC37" s="105"/>
      <c r="AD37" s="106"/>
      <c r="AE37" s="104">
        <f>SUM(AD37,AC37,AB37,Y37,U37,T37,S37,R37)*'1. Standard_Cost'!B28</f>
        <v>0</v>
      </c>
      <c r="AF37" s="104">
        <f t="shared" si="44"/>
        <v>0</v>
      </c>
      <c r="AG37" s="103"/>
      <c r="AH37" s="103"/>
      <c r="AI37" s="103"/>
      <c r="AJ37" s="107"/>
      <c r="AK37" s="107"/>
      <c r="AL37" s="107"/>
      <c r="AM37" s="104">
        <f>AG37*'1. Standard_Cost'!B24+'Incremental_Cost Year 2021'!AH40*'1. Standard_Cost'!C24+'Incremental_Cost Year 2021'!AI40*'1. Standard_Cost'!D24+'Incremental_Cost Year 2021'!AJ40+'Incremental_Cost Year 2021'!AL40+AK37</f>
        <v>0</v>
      </c>
      <c r="AN37" s="104">
        <f>AM37*'1. Standard_Cost'!C28</f>
        <v>0</v>
      </c>
      <c r="AO37" s="107"/>
      <c r="AQ37" s="104">
        <f t="shared" si="40"/>
        <v>0</v>
      </c>
      <c r="AR37" s="104">
        <f t="shared" si="41"/>
        <v>0</v>
      </c>
      <c r="AS37" s="104">
        <f t="shared" si="42"/>
        <v>0</v>
      </c>
      <c r="AT37" s="104">
        <f t="shared" si="45"/>
        <v>0</v>
      </c>
      <c r="AU37" s="108"/>
      <c r="AV37" s="108"/>
      <c r="AW37" s="108"/>
      <c r="AX37" s="108"/>
      <c r="AY37" s="108"/>
      <c r="AZ37" s="108"/>
      <c r="BA37" s="109">
        <f t="shared" si="43"/>
        <v>0</v>
      </c>
    </row>
    <row r="38" spans="1:53" ht="46.5" customHeight="1" outlineLevel="1" x14ac:dyDescent="0.2">
      <c r="A38" s="68"/>
      <c r="B38" s="94"/>
      <c r="C38" s="95"/>
      <c r="D38" s="113" t="s">
        <v>48</v>
      </c>
      <c r="E38" s="113" t="s">
        <v>190</v>
      </c>
      <c r="F38" s="114" t="s">
        <v>154</v>
      </c>
      <c r="G38" s="115" t="s">
        <v>155</v>
      </c>
      <c r="H38" s="122" t="s">
        <v>116</v>
      </c>
      <c r="I38" s="117"/>
      <c r="J38" s="117"/>
      <c r="K38" s="117"/>
      <c r="L38" s="118">
        <f>SUM(L34:L37)</f>
        <v>0</v>
      </c>
      <c r="M38" s="118">
        <f>SUM(M34:M37)</f>
        <v>0</v>
      </c>
      <c r="N38" s="117"/>
      <c r="O38" s="117"/>
      <c r="P38" s="117"/>
      <c r="Q38" s="117"/>
      <c r="R38" s="119">
        <f>SUM(R34:R37)</f>
        <v>0</v>
      </c>
      <c r="S38" s="119">
        <f>SUM(S34:S37)</f>
        <v>0</v>
      </c>
      <c r="T38" s="119">
        <f>SUM(T34:T37)</f>
        <v>0</v>
      </c>
      <c r="U38" s="119">
        <f>SUM(U34:U37)</f>
        <v>0</v>
      </c>
      <c r="V38" s="117"/>
      <c r="W38" s="117"/>
      <c r="X38" s="117"/>
      <c r="Y38" s="118">
        <f>SUM(Y34:Y37)</f>
        <v>0</v>
      </c>
      <c r="Z38" s="117"/>
      <c r="AA38" s="117"/>
      <c r="AB38" s="118">
        <f t="shared" ref="AB38:AF38" si="46">SUM(AB34:AB37)</f>
        <v>0</v>
      </c>
      <c r="AC38" s="118">
        <f t="shared" si="46"/>
        <v>0</v>
      </c>
      <c r="AD38" s="118">
        <f t="shared" si="46"/>
        <v>0</v>
      </c>
      <c r="AE38" s="118">
        <f t="shared" si="46"/>
        <v>0</v>
      </c>
      <c r="AF38" s="118">
        <f t="shared" si="46"/>
        <v>0</v>
      </c>
      <c r="AG38" s="117"/>
      <c r="AH38" s="117"/>
      <c r="AI38" s="117"/>
      <c r="AJ38" s="119">
        <f>SUM(AJ34:AJ37)</f>
        <v>0</v>
      </c>
      <c r="AK38" s="119">
        <f>SUM(AK34:AK37)</f>
        <v>0</v>
      </c>
      <c r="AL38" s="119">
        <f>SUM(AL34:AL37)</f>
        <v>0</v>
      </c>
      <c r="AM38" s="118">
        <f>SUM(AM34:AM37)</f>
        <v>0</v>
      </c>
      <c r="AN38" s="118">
        <f>SUM(AN34:AN37)</f>
        <v>0</v>
      </c>
      <c r="AO38" s="116"/>
      <c r="AP38" s="120"/>
      <c r="AQ38" s="121">
        <f t="shared" ref="AQ38:BA38" si="47">SUM(AQ34:AQ37)</f>
        <v>0</v>
      </c>
      <c r="AR38" s="121">
        <f t="shared" si="47"/>
        <v>0</v>
      </c>
      <c r="AS38" s="121">
        <f t="shared" si="47"/>
        <v>0</v>
      </c>
      <c r="AT38" s="121">
        <f t="shared" si="47"/>
        <v>0</v>
      </c>
      <c r="AU38" s="121">
        <f t="shared" si="47"/>
        <v>0</v>
      </c>
      <c r="AV38" s="121">
        <f t="shared" si="47"/>
        <v>0</v>
      </c>
      <c r="AW38" s="121">
        <f t="shared" si="47"/>
        <v>0</v>
      </c>
      <c r="AX38" s="121">
        <f t="shared" si="47"/>
        <v>0</v>
      </c>
      <c r="AY38" s="121">
        <f t="shared" si="47"/>
        <v>0</v>
      </c>
      <c r="AZ38" s="121">
        <f t="shared" si="47"/>
        <v>0</v>
      </c>
      <c r="BA38" s="121">
        <f t="shared" si="47"/>
        <v>0</v>
      </c>
    </row>
    <row r="39" spans="1:53" ht="14.1" hidden="1" customHeight="1" outlineLevel="2" x14ac:dyDescent="0.2">
      <c r="A39" s="68"/>
      <c r="B39" s="94"/>
      <c r="C39" s="95"/>
      <c r="D39" s="96"/>
      <c r="E39" s="96"/>
      <c r="F39" s="97"/>
      <c r="G39" s="98"/>
      <c r="H39" s="99" t="s">
        <v>49</v>
      </c>
      <c r="I39" s="100"/>
      <c r="J39" s="101"/>
      <c r="K39" s="101"/>
      <c r="L39" s="102" t="str">
        <f>IF(I39&lt;&gt;0,((VLOOKUP(I39,'1. Standard_Cost'!$B$4:$D$8,2)+VLOOKUP(I39,'1. Standard_Cost'!$B$4:$D$8,3))*J39*K39),"0")</f>
        <v>0</v>
      </c>
      <c r="M39" s="102">
        <f>L39*'1. Standard_Cost'!F4</f>
        <v>0</v>
      </c>
      <c r="N39" s="103"/>
      <c r="O39" s="103"/>
      <c r="P39" s="103"/>
      <c r="Q39" s="103"/>
      <c r="R39" s="104">
        <f>+N39*P39*'1. Standard_Cost'!$B$12</f>
        <v>0</v>
      </c>
      <c r="S39" s="104">
        <f>+N39*O39*P39*'1. Standard_Cost'!$C$12</f>
        <v>0</v>
      </c>
      <c r="T39" s="104">
        <f>+N39*P39*Q39*'1. Standard_Cost'!$D$12</f>
        <v>0</v>
      </c>
      <c r="U39" s="104">
        <f>+N39*O39*'1. Standard_Cost'!$E$12</f>
        <v>0</v>
      </c>
      <c r="V39" s="103"/>
      <c r="W39" s="103"/>
      <c r="X39" s="103"/>
      <c r="Y39" s="104">
        <f>+V39*((X39*'1. Standard_Cost'!$B$16)+(W39*X39*'1. Standard_Cost'!$C$16))</f>
        <v>0</v>
      </c>
      <c r="Z39" s="103"/>
      <c r="AA39" s="103"/>
      <c r="AB39" s="104">
        <f>+Z39*'1. Standard_Cost'!$B$20+AA39*'1. Standard_Cost'!$C$20</f>
        <v>0</v>
      </c>
      <c r="AC39" s="105"/>
      <c r="AD39" s="106"/>
      <c r="AE39" s="104">
        <f>SUM(AD39,AC39,AB39,Y39,U39,T39,S39,R39)*'1. Standard_Cost'!B28</f>
        <v>0</v>
      </c>
      <c r="AF39" s="104">
        <f>SUM(AD39,AE39)</f>
        <v>0</v>
      </c>
      <c r="AG39" s="103"/>
      <c r="AH39" s="103"/>
      <c r="AI39" s="103"/>
      <c r="AJ39" s="107"/>
      <c r="AK39" s="107"/>
      <c r="AL39" s="107"/>
      <c r="AM39" s="104">
        <f>AG39*'1. Standard_Cost'!B24+'Incremental_Cost Year 2021'!AH42*'1. Standard_Cost'!C24+'Incremental_Cost Year 2021'!AI42*'1. Standard_Cost'!D24+'Incremental_Cost Year 2021'!AJ42+'Incremental_Cost Year 2021'!AL42+AK39</f>
        <v>0</v>
      </c>
      <c r="AN39" s="104">
        <f>AM39*'1. Standard_Cost'!C28</f>
        <v>0</v>
      </c>
      <c r="AO39" s="107"/>
      <c r="AQ39" s="104">
        <f t="shared" si="40"/>
        <v>0</v>
      </c>
      <c r="AR39" s="104">
        <f t="shared" ref="AR39:AR42" si="48">AF39</f>
        <v>0</v>
      </c>
      <c r="AS39" s="104">
        <f t="shared" ref="AS39:AS42" si="49">AM39+AN39</f>
        <v>0</v>
      </c>
      <c r="AT39" s="104">
        <f>SUM(AQ39,AR39,AS39)</f>
        <v>0</v>
      </c>
      <c r="AU39" s="108"/>
      <c r="AV39" s="108"/>
      <c r="AW39" s="108"/>
      <c r="AX39" s="108"/>
      <c r="AY39" s="108"/>
      <c r="AZ39" s="108"/>
      <c r="BA39" s="109">
        <f t="shared" si="43"/>
        <v>0</v>
      </c>
    </row>
    <row r="40" spans="1:53" ht="14.1" hidden="1" customHeight="1" outlineLevel="2" x14ac:dyDescent="0.2">
      <c r="A40" s="68"/>
      <c r="B40" s="94"/>
      <c r="C40" s="95"/>
      <c r="D40" s="110"/>
      <c r="E40" s="110"/>
      <c r="F40" s="110"/>
      <c r="G40" s="111"/>
      <c r="H40" s="99" t="s">
        <v>50</v>
      </c>
      <c r="I40" s="100"/>
      <c r="J40" s="101"/>
      <c r="K40" s="101"/>
      <c r="L40" s="102" t="str">
        <f>IF(I40&lt;&gt;0,((VLOOKUP(I40,'1. Standard_Cost'!$B$4:$D$8,2)+VLOOKUP(I40,'1. Standard_Cost'!$B$4:$D$8,3))*J40*K40),"0")</f>
        <v>0</v>
      </c>
      <c r="M40" s="102">
        <f>L40*'1. Standard_Cost'!F4</f>
        <v>0</v>
      </c>
      <c r="N40" s="103"/>
      <c r="O40" s="103"/>
      <c r="P40" s="103"/>
      <c r="Q40" s="103"/>
      <c r="R40" s="104">
        <f>+N40*P40*'1. Standard_Cost'!$B$12</f>
        <v>0</v>
      </c>
      <c r="S40" s="104">
        <f>+N40*O40*P40*'1. Standard_Cost'!$C$12</f>
        <v>0</v>
      </c>
      <c r="T40" s="104">
        <f>+N40*P40*Q40*'1. Standard_Cost'!$D$12</f>
        <v>0</v>
      </c>
      <c r="U40" s="104">
        <f>+N40*O40*'1. Standard_Cost'!$E$12</f>
        <v>0</v>
      </c>
      <c r="V40" s="103"/>
      <c r="W40" s="103"/>
      <c r="X40" s="103"/>
      <c r="Y40" s="104">
        <f>+V40*((X40*'1. Standard_Cost'!$B$16)+(W40*X40*'1. Standard_Cost'!$C$16))</f>
        <v>0</v>
      </c>
      <c r="Z40" s="103"/>
      <c r="AA40" s="103"/>
      <c r="AB40" s="104">
        <f>+Z40*'1. Standard_Cost'!$B$20+AA40*'1. Standard_Cost'!$C$20</f>
        <v>0</v>
      </c>
      <c r="AC40" s="105"/>
      <c r="AD40" s="106"/>
      <c r="AE40" s="104">
        <f>SUM(AD40,AC40,AB40,Y40,U40,T40,S40,R40)*'1. Standard_Cost'!B28</f>
        <v>0</v>
      </c>
      <c r="AF40" s="104">
        <f t="shared" ref="AF40:AF42" si="50">SUM(AD40,AE40)</f>
        <v>0</v>
      </c>
      <c r="AG40" s="103"/>
      <c r="AH40" s="103"/>
      <c r="AI40" s="103"/>
      <c r="AJ40" s="107"/>
      <c r="AK40" s="107"/>
      <c r="AL40" s="107"/>
      <c r="AM40" s="104">
        <f>AG40*'1. Standard_Cost'!B24+'Incremental_Cost Year 2021'!AH43*'1. Standard_Cost'!C24+'Incremental_Cost Year 2021'!AI43*'1. Standard_Cost'!D24+'Incremental_Cost Year 2021'!AJ43+'Incremental_Cost Year 2021'!AL43+AK40</f>
        <v>0</v>
      </c>
      <c r="AN40" s="104">
        <f>AM40*'1. Standard_Cost'!C28</f>
        <v>0</v>
      </c>
      <c r="AO40" s="107"/>
      <c r="AQ40" s="104">
        <f t="shared" si="40"/>
        <v>0</v>
      </c>
      <c r="AR40" s="104">
        <f t="shared" si="48"/>
        <v>0</v>
      </c>
      <c r="AS40" s="104">
        <f t="shared" si="49"/>
        <v>0</v>
      </c>
      <c r="AT40" s="104">
        <f t="shared" ref="AT40:AT42" si="51">SUM(AQ40,AR40,AS40)</f>
        <v>0</v>
      </c>
      <c r="AU40" s="108"/>
      <c r="AV40" s="108">
        <v>0</v>
      </c>
      <c r="AW40" s="108"/>
      <c r="AX40" s="108"/>
      <c r="AY40" s="108"/>
      <c r="AZ40" s="108"/>
      <c r="BA40" s="109">
        <f t="shared" si="43"/>
        <v>0</v>
      </c>
    </row>
    <row r="41" spans="1:53" ht="14.1" hidden="1" customHeight="1" outlineLevel="2" x14ac:dyDescent="0.2">
      <c r="A41" s="68"/>
      <c r="B41" s="94"/>
      <c r="C41" s="95"/>
      <c r="D41" s="110"/>
      <c r="E41" s="110"/>
      <c r="F41" s="110"/>
      <c r="G41" s="111"/>
      <c r="H41" s="99" t="s">
        <v>51</v>
      </c>
      <c r="I41" s="100"/>
      <c r="J41" s="101"/>
      <c r="K41" s="101"/>
      <c r="L41" s="102" t="str">
        <f>IF(I41&lt;&gt;0,((VLOOKUP(I41,'1. Standard_Cost'!$B$4:$D$8,2)+VLOOKUP(I41,'1. Standard_Cost'!$B$4:$D$8,3))*J41*K41),"0")</f>
        <v>0</v>
      </c>
      <c r="M41" s="102">
        <f>L41*'1. Standard_Cost'!F4</f>
        <v>0</v>
      </c>
      <c r="N41" s="103"/>
      <c r="O41" s="103"/>
      <c r="P41" s="103"/>
      <c r="Q41" s="103"/>
      <c r="R41" s="104">
        <f>+N41*P41*'1. Standard_Cost'!$B$12</f>
        <v>0</v>
      </c>
      <c r="S41" s="104">
        <f>+N41*O41*P41*'1. Standard_Cost'!$C$12</f>
        <v>0</v>
      </c>
      <c r="T41" s="104">
        <f>+N41*P41*Q41*'1. Standard_Cost'!$D$12</f>
        <v>0</v>
      </c>
      <c r="U41" s="104">
        <f>+N41*O41*'1. Standard_Cost'!$E$12</f>
        <v>0</v>
      </c>
      <c r="V41" s="103"/>
      <c r="W41" s="103"/>
      <c r="X41" s="103"/>
      <c r="Y41" s="104">
        <f>+V41*((X41*'1. Standard_Cost'!$B$16)+(W41*X41*'1. Standard_Cost'!$C$16))</f>
        <v>0</v>
      </c>
      <c r="Z41" s="103"/>
      <c r="AA41" s="103"/>
      <c r="AB41" s="104">
        <f>+Z41*'1. Standard_Cost'!$B$20+AA41*'1. Standard_Cost'!$C$20</f>
        <v>0</v>
      </c>
      <c r="AC41" s="105"/>
      <c r="AD41" s="106"/>
      <c r="AE41" s="104">
        <f>SUM(AD41,AC41,AB41,Y41,U41,T41,S41,R41)*'1. Standard_Cost'!B28</f>
        <v>0</v>
      </c>
      <c r="AF41" s="104">
        <f t="shared" si="50"/>
        <v>0</v>
      </c>
      <c r="AG41" s="103"/>
      <c r="AH41" s="103"/>
      <c r="AI41" s="103"/>
      <c r="AJ41" s="107"/>
      <c r="AK41" s="107"/>
      <c r="AL41" s="107"/>
      <c r="AM41" s="104">
        <f>AG41*'1. Standard_Cost'!B24+'Incremental_Cost Year 2021'!AH44*'1. Standard_Cost'!C24+'Incremental_Cost Year 2021'!AI44*'1. Standard_Cost'!D24+'Incremental_Cost Year 2021'!AJ44+'Incremental_Cost Year 2021'!AL44+AK41</f>
        <v>0</v>
      </c>
      <c r="AN41" s="104">
        <f>AM41*'1. Standard_Cost'!C28</f>
        <v>0</v>
      </c>
      <c r="AO41" s="107"/>
      <c r="AQ41" s="104">
        <f t="shared" si="40"/>
        <v>0</v>
      </c>
      <c r="AR41" s="104">
        <f t="shared" si="48"/>
        <v>0</v>
      </c>
      <c r="AS41" s="104">
        <f t="shared" si="49"/>
        <v>0</v>
      </c>
      <c r="AT41" s="104">
        <f t="shared" si="51"/>
        <v>0</v>
      </c>
      <c r="AU41" s="108"/>
      <c r="AV41" s="108"/>
      <c r="AW41" s="108"/>
      <c r="AX41" s="108"/>
      <c r="AY41" s="108"/>
      <c r="AZ41" s="108"/>
      <c r="BA41" s="109">
        <f t="shared" si="43"/>
        <v>0</v>
      </c>
    </row>
    <row r="42" spans="1:53" ht="9.75" customHeight="1" outlineLevel="2" x14ac:dyDescent="0.2">
      <c r="A42" s="68"/>
      <c r="B42" s="94"/>
      <c r="C42" s="95"/>
      <c r="D42" s="110"/>
      <c r="E42" s="110"/>
      <c r="F42" s="110"/>
      <c r="G42" s="111"/>
      <c r="H42" s="112" t="s">
        <v>179</v>
      </c>
      <c r="I42" s="100"/>
      <c r="J42" s="101"/>
      <c r="K42" s="101"/>
      <c r="L42" s="102" t="str">
        <f>IF(I42&lt;&gt;0,((VLOOKUP(I42,'1. Standard_Cost'!$B$4:$D$8,2)+VLOOKUP(I42,'1. Standard_Cost'!$B$4:$D$8,3))*J42*K42),"0")</f>
        <v>0</v>
      </c>
      <c r="M42" s="102">
        <f>L42*'1. Standard_Cost'!F4</f>
        <v>0</v>
      </c>
      <c r="N42" s="103"/>
      <c r="O42" s="103"/>
      <c r="P42" s="103"/>
      <c r="Q42" s="103"/>
      <c r="R42" s="104">
        <f>+N42*P42*'1. Standard_Cost'!$B$12</f>
        <v>0</v>
      </c>
      <c r="S42" s="104">
        <f>+N42*O42*P42*'1. Standard_Cost'!$C$12</f>
        <v>0</v>
      </c>
      <c r="T42" s="104">
        <f>+N42*P42*Q42*'1. Standard_Cost'!$D$12</f>
        <v>0</v>
      </c>
      <c r="U42" s="104">
        <f>+N42*O42*'1. Standard_Cost'!$E$12</f>
        <v>0</v>
      </c>
      <c r="V42" s="103"/>
      <c r="W42" s="103"/>
      <c r="X42" s="103"/>
      <c r="Y42" s="104">
        <f>+V42*((X42*'1. Standard_Cost'!$B$16)+(W42*X42*'1. Standard_Cost'!$C$16))</f>
        <v>0</v>
      </c>
      <c r="Z42" s="103"/>
      <c r="AA42" s="103"/>
      <c r="AB42" s="104">
        <f>+Z42*'1. Standard_Cost'!$B$20+AA42*'1. Standard_Cost'!$C$20</f>
        <v>0</v>
      </c>
      <c r="AC42" s="105"/>
      <c r="AD42" s="106"/>
      <c r="AE42" s="104">
        <f>SUM(AD42,AC42,AB42,Y42,U42,T42,S42,R42)*'1. Standard_Cost'!B28</f>
        <v>0</v>
      </c>
      <c r="AF42" s="104">
        <f t="shared" si="50"/>
        <v>0</v>
      </c>
      <c r="AG42" s="103"/>
      <c r="AH42" s="103"/>
      <c r="AI42" s="103"/>
      <c r="AJ42" s="107"/>
      <c r="AK42" s="107"/>
      <c r="AL42" s="107"/>
      <c r="AM42" s="104">
        <f>AG42*'1. Standard_Cost'!B24+'Incremental_Cost Year 2021'!AH45*'1. Standard_Cost'!C24+'Incremental_Cost Year 2021'!AI45*'1. Standard_Cost'!D24+'Incremental_Cost Year 2021'!AJ45+'Incremental_Cost Year 2021'!AL45+AK42</f>
        <v>0</v>
      </c>
      <c r="AN42" s="104">
        <f>AM42*'1. Standard_Cost'!C28</f>
        <v>0</v>
      </c>
      <c r="AO42" s="107"/>
      <c r="AQ42" s="104">
        <f t="shared" si="40"/>
        <v>0</v>
      </c>
      <c r="AR42" s="104">
        <f t="shared" si="48"/>
        <v>0</v>
      </c>
      <c r="AS42" s="104">
        <f t="shared" si="49"/>
        <v>0</v>
      </c>
      <c r="AT42" s="104">
        <f t="shared" si="51"/>
        <v>0</v>
      </c>
      <c r="AU42" s="108"/>
      <c r="AV42" s="108"/>
      <c r="AW42" s="108"/>
      <c r="AX42" s="108"/>
      <c r="AY42" s="108"/>
      <c r="AZ42" s="108"/>
      <c r="BA42" s="109">
        <f t="shared" si="43"/>
        <v>0</v>
      </c>
    </row>
    <row r="43" spans="1:53" ht="70.5" customHeight="1" outlineLevel="1" x14ac:dyDescent="0.2">
      <c r="A43" s="68"/>
      <c r="B43" s="94"/>
      <c r="C43" s="95"/>
      <c r="D43" s="113" t="s">
        <v>48</v>
      </c>
      <c r="E43" s="113" t="s">
        <v>191</v>
      </c>
      <c r="F43" s="114" t="s">
        <v>154</v>
      </c>
      <c r="G43" s="115" t="s">
        <v>155</v>
      </c>
      <c r="H43" s="122" t="s">
        <v>115</v>
      </c>
      <c r="I43" s="117"/>
      <c r="J43" s="117"/>
      <c r="K43" s="117"/>
      <c r="L43" s="118">
        <f>SUM(L39:L42)</f>
        <v>0</v>
      </c>
      <c r="M43" s="118">
        <f>SUM(M39:M42)</f>
        <v>0</v>
      </c>
      <c r="N43" s="117"/>
      <c r="O43" s="117"/>
      <c r="P43" s="117"/>
      <c r="Q43" s="117"/>
      <c r="R43" s="119">
        <f>SUM(R39:R42)</f>
        <v>0</v>
      </c>
      <c r="S43" s="119">
        <f>SUM(S39:S42)</f>
        <v>0</v>
      </c>
      <c r="T43" s="119">
        <f>SUM(T39:T42)</f>
        <v>0</v>
      </c>
      <c r="U43" s="119">
        <f>SUM(U39:U42)</f>
        <v>0</v>
      </c>
      <c r="V43" s="117"/>
      <c r="W43" s="117"/>
      <c r="X43" s="117"/>
      <c r="Y43" s="118">
        <f>SUM(Y39:Y42)</f>
        <v>0</v>
      </c>
      <c r="Z43" s="117"/>
      <c r="AA43" s="117"/>
      <c r="AB43" s="118">
        <f t="shared" ref="AB43:AF43" si="52">SUM(AB39:AB42)</f>
        <v>0</v>
      </c>
      <c r="AC43" s="118">
        <f t="shared" si="52"/>
        <v>0</v>
      </c>
      <c r="AD43" s="118">
        <f t="shared" si="52"/>
        <v>0</v>
      </c>
      <c r="AE43" s="118">
        <f t="shared" si="52"/>
        <v>0</v>
      </c>
      <c r="AF43" s="118">
        <f t="shared" si="52"/>
        <v>0</v>
      </c>
      <c r="AG43" s="117"/>
      <c r="AH43" s="117"/>
      <c r="AI43" s="117"/>
      <c r="AJ43" s="119">
        <f>SUM(AJ39:AJ42)</f>
        <v>0</v>
      </c>
      <c r="AK43" s="119">
        <f>SUM(AK39:AK42)</f>
        <v>0</v>
      </c>
      <c r="AL43" s="119">
        <f>SUM(AL39:AL42)</f>
        <v>0</v>
      </c>
      <c r="AM43" s="118">
        <f>SUM(AM39:AM42)</f>
        <v>0</v>
      </c>
      <c r="AN43" s="118">
        <f>SUM(AN39:AN42)</f>
        <v>0</v>
      </c>
      <c r="AO43" s="116"/>
      <c r="AP43" s="120"/>
      <c r="AQ43" s="121">
        <f t="shared" ref="AQ43:BA43" si="53">SUM(AQ39:AQ42)</f>
        <v>0</v>
      </c>
      <c r="AR43" s="121">
        <f t="shared" si="53"/>
        <v>0</v>
      </c>
      <c r="AS43" s="121">
        <f t="shared" si="53"/>
        <v>0</v>
      </c>
      <c r="AT43" s="121">
        <f t="shared" si="53"/>
        <v>0</v>
      </c>
      <c r="AU43" s="121">
        <f t="shared" si="53"/>
        <v>0</v>
      </c>
      <c r="AV43" s="121">
        <f t="shared" si="53"/>
        <v>0</v>
      </c>
      <c r="AW43" s="121">
        <f t="shared" si="53"/>
        <v>0</v>
      </c>
      <c r="AX43" s="121">
        <f t="shared" si="53"/>
        <v>0</v>
      </c>
      <c r="AY43" s="121">
        <f t="shared" si="53"/>
        <v>0</v>
      </c>
      <c r="AZ43" s="121">
        <f t="shared" si="53"/>
        <v>0</v>
      </c>
      <c r="BA43" s="121">
        <f t="shared" si="53"/>
        <v>0</v>
      </c>
    </row>
    <row r="44" spans="1:53" ht="14.1" customHeight="1" outlineLevel="2" x14ac:dyDescent="0.2">
      <c r="A44" s="68"/>
      <c r="B44" s="94"/>
      <c r="C44" s="95"/>
      <c r="D44" s="96"/>
      <c r="E44" s="96"/>
      <c r="F44" s="97"/>
      <c r="G44" s="98"/>
      <c r="H44" s="99" t="s">
        <v>49</v>
      </c>
      <c r="I44" s="100"/>
      <c r="J44" s="101"/>
      <c r="K44" s="101"/>
      <c r="L44" s="102" t="str">
        <f>IF(I44&lt;&gt;0,((VLOOKUP(I44,'1. Standard_Cost'!$B$4:$D$8,2)+VLOOKUP(I44,'1. Standard_Cost'!$B$4:$D$8,3))*J44*K44),"0")</f>
        <v>0</v>
      </c>
      <c r="M44" s="102">
        <f>L44*'1. Standard_Cost'!F4</f>
        <v>0</v>
      </c>
      <c r="N44" s="103"/>
      <c r="O44" s="103"/>
      <c r="P44" s="103"/>
      <c r="Q44" s="103"/>
      <c r="R44" s="104">
        <f>+N44*P44*'1. Standard_Cost'!$B$12</f>
        <v>0</v>
      </c>
      <c r="S44" s="104">
        <f>+N44*O44*P44*'1. Standard_Cost'!$C$12</f>
        <v>0</v>
      </c>
      <c r="T44" s="104">
        <f>+N44*P44*Q44*'1. Standard_Cost'!$D$12</f>
        <v>0</v>
      </c>
      <c r="U44" s="104">
        <f>+N44*O44*'1. Standard_Cost'!$E$12</f>
        <v>0</v>
      </c>
      <c r="V44" s="103"/>
      <c r="W44" s="103"/>
      <c r="X44" s="103"/>
      <c r="Y44" s="104">
        <f>+V44*((X44*'1. Standard_Cost'!$B$16)+(W44*X44*'1. Standard_Cost'!$C$16))</f>
        <v>0</v>
      </c>
      <c r="Z44" s="103"/>
      <c r="AA44" s="103"/>
      <c r="AB44" s="104">
        <f>+Z44*'1. Standard_Cost'!$B$20+AA44*'1. Standard_Cost'!$C$20</f>
        <v>0</v>
      </c>
      <c r="AC44" s="105"/>
      <c r="AD44" s="106"/>
      <c r="AE44" s="104">
        <f>SUM(AD44,AC44,AB44,Y44,U44,T44,S44,R44)*'1. Standard_Cost'!B28</f>
        <v>0</v>
      </c>
      <c r="AF44" s="104">
        <f>SUM(AD44,AE44)</f>
        <v>0</v>
      </c>
      <c r="AG44" s="103"/>
      <c r="AH44" s="103"/>
      <c r="AI44" s="103"/>
      <c r="AJ44" s="107"/>
      <c r="AK44" s="107"/>
      <c r="AL44" s="107"/>
      <c r="AM44" s="104">
        <f>AG44*'1. Standard_Cost'!B24+'Incremental_Cost Year 2021'!AH51*'1. Standard_Cost'!C24+'Incremental_Cost Year 2021'!AI51*'1. Standard_Cost'!D24+'Incremental_Cost Year 2021'!AJ51+'Incremental_Cost Year 2021'!AL51+AK44</f>
        <v>0</v>
      </c>
      <c r="AN44" s="104">
        <f>AM44*'1. Standard_Cost'!C28</f>
        <v>0</v>
      </c>
      <c r="AO44" s="107"/>
      <c r="AQ44" s="104">
        <f t="shared" si="40"/>
        <v>0</v>
      </c>
      <c r="AR44" s="104">
        <f t="shared" ref="AR44:AR47" si="54">AF44</f>
        <v>0</v>
      </c>
      <c r="AS44" s="104">
        <f t="shared" ref="AS44:AS47" si="55">AM44+AN44</f>
        <v>0</v>
      </c>
      <c r="AT44" s="104">
        <f>SUM(AQ44,AR44,AS44)</f>
        <v>0</v>
      </c>
      <c r="AU44" s="108"/>
      <c r="AV44" s="108"/>
      <c r="AW44" s="108"/>
      <c r="AX44" s="108"/>
      <c r="AY44" s="108"/>
      <c r="AZ44" s="108"/>
      <c r="BA44" s="109">
        <f t="shared" si="43"/>
        <v>0</v>
      </c>
    </row>
    <row r="45" spans="1:53" ht="14.1" customHeight="1" outlineLevel="2" x14ac:dyDescent="0.2">
      <c r="A45" s="68"/>
      <c r="B45" s="94"/>
      <c r="C45" s="95"/>
      <c r="D45" s="110"/>
      <c r="E45" s="110"/>
      <c r="F45" s="110"/>
      <c r="G45" s="111"/>
      <c r="H45" s="99" t="s">
        <v>50</v>
      </c>
      <c r="I45" s="100"/>
      <c r="J45" s="101"/>
      <c r="K45" s="101"/>
      <c r="L45" s="102" t="str">
        <f>IF(I45&lt;&gt;0,((VLOOKUP(I45,'1. Standard_Cost'!$B$4:$D$8,2)+VLOOKUP(I45,'1. Standard_Cost'!$B$4:$D$8,3))*J45*K45),"0")</f>
        <v>0</v>
      </c>
      <c r="M45" s="102">
        <f>L45*'1. Standard_Cost'!F4</f>
        <v>0</v>
      </c>
      <c r="N45" s="103"/>
      <c r="O45" s="103"/>
      <c r="P45" s="103"/>
      <c r="Q45" s="103"/>
      <c r="R45" s="104">
        <f>+N45*P45*'1. Standard_Cost'!$B$12</f>
        <v>0</v>
      </c>
      <c r="S45" s="104">
        <f>+N45*O45*P45*'1. Standard_Cost'!$C$12</f>
        <v>0</v>
      </c>
      <c r="T45" s="104">
        <f>+N45*P45*Q45*'1. Standard_Cost'!$D$12</f>
        <v>0</v>
      </c>
      <c r="U45" s="104">
        <f>+N45*O45*'1. Standard_Cost'!$E$12</f>
        <v>0</v>
      </c>
      <c r="V45" s="103"/>
      <c r="W45" s="103"/>
      <c r="X45" s="103"/>
      <c r="Y45" s="104">
        <f>+V45*((X45*'1. Standard_Cost'!$B$16)+(W45*X45*'1. Standard_Cost'!$C$16))</f>
        <v>0</v>
      </c>
      <c r="Z45" s="103"/>
      <c r="AA45" s="103"/>
      <c r="AB45" s="104">
        <f>+Z45*'1. Standard_Cost'!$B$20+AA45*'1. Standard_Cost'!$C$20</f>
        <v>0</v>
      </c>
      <c r="AC45" s="105"/>
      <c r="AD45" s="106"/>
      <c r="AE45" s="104">
        <f>SUM(AD45,AC45,AB45,Y45,U45,T45,S45,R45)*'1. Standard_Cost'!B28</f>
        <v>0</v>
      </c>
      <c r="AF45" s="104">
        <f t="shared" ref="AF45:AF47" si="56">SUM(AD45,AE45)</f>
        <v>0</v>
      </c>
      <c r="AG45" s="103"/>
      <c r="AH45" s="103"/>
      <c r="AI45" s="103"/>
      <c r="AJ45" s="107"/>
      <c r="AK45" s="107"/>
      <c r="AL45" s="107"/>
      <c r="AM45" s="104">
        <f>AG45*'1. Standard_Cost'!B24+'Incremental_Cost Year 2021'!AH52*'1. Standard_Cost'!C24+'Incremental_Cost Year 2021'!AI52*'1. Standard_Cost'!D24+'Incremental_Cost Year 2021'!AJ52+'Incremental_Cost Year 2021'!AL52+AK45</f>
        <v>0</v>
      </c>
      <c r="AN45" s="104">
        <f>AM45*'1. Standard_Cost'!C28</f>
        <v>0</v>
      </c>
      <c r="AO45" s="107"/>
      <c r="AQ45" s="104">
        <f t="shared" si="40"/>
        <v>0</v>
      </c>
      <c r="AR45" s="104">
        <f t="shared" si="54"/>
        <v>0</v>
      </c>
      <c r="AS45" s="104">
        <f t="shared" si="55"/>
        <v>0</v>
      </c>
      <c r="AT45" s="104">
        <f t="shared" ref="AT45:AT47" si="57">SUM(AQ45,AR45,AS45)</f>
        <v>0</v>
      </c>
      <c r="AU45" s="108"/>
      <c r="AV45" s="108">
        <v>0</v>
      </c>
      <c r="AW45" s="108"/>
      <c r="AX45" s="108"/>
      <c r="AY45" s="108"/>
      <c r="AZ45" s="108"/>
      <c r="BA45" s="109">
        <f t="shared" si="43"/>
        <v>0</v>
      </c>
    </row>
    <row r="46" spans="1:53" ht="14.1" customHeight="1" outlineLevel="2" x14ac:dyDescent="0.2">
      <c r="A46" s="68"/>
      <c r="B46" s="94"/>
      <c r="C46" s="95"/>
      <c r="D46" s="110"/>
      <c r="E46" s="110"/>
      <c r="F46" s="110"/>
      <c r="G46" s="111"/>
      <c r="H46" s="99" t="s">
        <v>51</v>
      </c>
      <c r="I46" s="100"/>
      <c r="J46" s="101"/>
      <c r="K46" s="101"/>
      <c r="L46" s="102" t="str">
        <f>IF(I46&lt;&gt;0,((VLOOKUP(I46,'1. Standard_Cost'!$B$4:$D$8,2)+VLOOKUP(I46,'1. Standard_Cost'!$B$4:$D$8,3))*J46*K46),"0")</f>
        <v>0</v>
      </c>
      <c r="M46" s="102">
        <f>L46*'1. Standard_Cost'!F4</f>
        <v>0</v>
      </c>
      <c r="N46" s="103"/>
      <c r="O46" s="103"/>
      <c r="P46" s="103"/>
      <c r="Q46" s="103"/>
      <c r="R46" s="104">
        <f>+N46*P46*'1. Standard_Cost'!$B$12</f>
        <v>0</v>
      </c>
      <c r="S46" s="104">
        <f>+N46*O46*P46*'1. Standard_Cost'!$C$12</f>
        <v>0</v>
      </c>
      <c r="T46" s="104">
        <f>+N46*P46*Q46*'1. Standard_Cost'!$D$12</f>
        <v>0</v>
      </c>
      <c r="U46" s="104">
        <f>+N46*O46*'1. Standard_Cost'!$E$12</f>
        <v>0</v>
      </c>
      <c r="V46" s="103"/>
      <c r="W46" s="103"/>
      <c r="X46" s="103"/>
      <c r="Y46" s="104">
        <f>+V46*((X46*'1. Standard_Cost'!$B$16)+(W46*X46*'1. Standard_Cost'!$C$16))</f>
        <v>0</v>
      </c>
      <c r="Z46" s="103"/>
      <c r="AA46" s="103"/>
      <c r="AB46" s="104">
        <f>+Z46*'1. Standard_Cost'!$B$20+AA46*'1. Standard_Cost'!$C$20</f>
        <v>0</v>
      </c>
      <c r="AC46" s="105"/>
      <c r="AD46" s="106"/>
      <c r="AE46" s="104">
        <f>SUM(AD46,AC46,AB46,Y46,U46,T46,S46,R46)*'1. Standard_Cost'!B28</f>
        <v>0</v>
      </c>
      <c r="AF46" s="104">
        <f t="shared" si="56"/>
        <v>0</v>
      </c>
      <c r="AG46" s="103"/>
      <c r="AH46" s="103"/>
      <c r="AI46" s="103"/>
      <c r="AJ46" s="107"/>
      <c r="AK46" s="107"/>
      <c r="AL46" s="107"/>
      <c r="AM46" s="104">
        <f>AG46*'1. Standard_Cost'!B24+'Incremental_Cost Year 2021'!AH53*'1. Standard_Cost'!C24+'Incremental_Cost Year 2021'!AI53*'1. Standard_Cost'!D24+'Incremental_Cost Year 2021'!AJ53+'Incremental_Cost Year 2021'!AL53+AK46</f>
        <v>0</v>
      </c>
      <c r="AN46" s="104">
        <f>AM46*'1. Standard_Cost'!C28</f>
        <v>0</v>
      </c>
      <c r="AO46" s="107"/>
      <c r="AQ46" s="104">
        <f t="shared" si="40"/>
        <v>0</v>
      </c>
      <c r="AR46" s="104">
        <f t="shared" si="54"/>
        <v>0</v>
      </c>
      <c r="AS46" s="104">
        <f t="shared" si="55"/>
        <v>0</v>
      </c>
      <c r="AT46" s="104">
        <f t="shared" si="57"/>
        <v>0</v>
      </c>
      <c r="AU46" s="108"/>
      <c r="AV46" s="108"/>
      <c r="AW46" s="108"/>
      <c r="AX46" s="108"/>
      <c r="AY46" s="108"/>
      <c r="AZ46" s="108"/>
      <c r="BA46" s="109">
        <f t="shared" si="43"/>
        <v>0</v>
      </c>
    </row>
    <row r="47" spans="1:53" ht="14.1" customHeight="1" outlineLevel="2" x14ac:dyDescent="0.2">
      <c r="A47" s="68"/>
      <c r="B47" s="94"/>
      <c r="C47" s="95"/>
      <c r="D47" s="110"/>
      <c r="E47" s="110"/>
      <c r="F47" s="110"/>
      <c r="G47" s="111"/>
      <c r="H47" s="112" t="s">
        <v>179</v>
      </c>
      <c r="I47" s="100"/>
      <c r="J47" s="101"/>
      <c r="K47" s="101"/>
      <c r="L47" s="102" t="str">
        <f>IF(I47&lt;&gt;0,((VLOOKUP(I47,'1. Standard_Cost'!$B$4:$D$8,2)+VLOOKUP(I47,'1. Standard_Cost'!$B$4:$D$8,3))*J47*K47),"0")</f>
        <v>0</v>
      </c>
      <c r="M47" s="102">
        <f>L47*'1. Standard_Cost'!F4</f>
        <v>0</v>
      </c>
      <c r="N47" s="103"/>
      <c r="O47" s="103"/>
      <c r="P47" s="103"/>
      <c r="Q47" s="103"/>
      <c r="R47" s="104">
        <f>+N47*P47*'1. Standard_Cost'!$B$12</f>
        <v>0</v>
      </c>
      <c r="S47" s="104">
        <f>+N47*O47*P47*'1. Standard_Cost'!$C$12</f>
        <v>0</v>
      </c>
      <c r="T47" s="104">
        <f>+N47*P47*Q47*'1. Standard_Cost'!$D$12</f>
        <v>0</v>
      </c>
      <c r="U47" s="104">
        <f>+N47*O47*'1. Standard_Cost'!$E$12</f>
        <v>0</v>
      </c>
      <c r="V47" s="103"/>
      <c r="W47" s="103"/>
      <c r="X47" s="103"/>
      <c r="Y47" s="104">
        <f>+V47*((X47*'1. Standard_Cost'!$B$16)+(W47*X47*'1. Standard_Cost'!$C$16))</f>
        <v>0</v>
      </c>
      <c r="Z47" s="103"/>
      <c r="AA47" s="103"/>
      <c r="AB47" s="104">
        <f>+Z47*'1. Standard_Cost'!$B$20+AA47*'1. Standard_Cost'!$C$20</f>
        <v>0</v>
      </c>
      <c r="AC47" s="105"/>
      <c r="AD47" s="106"/>
      <c r="AE47" s="104">
        <f>SUM(AD47,AC47,AB47,Y47,U47,T47,S47,R47)*'1. Standard_Cost'!B28</f>
        <v>0</v>
      </c>
      <c r="AF47" s="104">
        <f t="shared" si="56"/>
        <v>0</v>
      </c>
      <c r="AG47" s="103"/>
      <c r="AH47" s="103"/>
      <c r="AI47" s="103"/>
      <c r="AJ47" s="107"/>
      <c r="AK47" s="107"/>
      <c r="AL47" s="107"/>
      <c r="AM47" s="104">
        <f>AG47*'1. Standard_Cost'!B24+'Incremental_Cost Year 2021'!AH54*'1. Standard_Cost'!C24+'Incremental_Cost Year 2021'!AI54*'1. Standard_Cost'!D24+'Incremental_Cost Year 2021'!AJ54+'Incremental_Cost Year 2021'!AL54+AK47</f>
        <v>0</v>
      </c>
      <c r="AN47" s="104">
        <f>AM47*'1. Standard_Cost'!C28</f>
        <v>0</v>
      </c>
      <c r="AO47" s="107"/>
      <c r="AQ47" s="104">
        <f t="shared" si="40"/>
        <v>0</v>
      </c>
      <c r="AR47" s="104">
        <f t="shared" si="54"/>
        <v>0</v>
      </c>
      <c r="AS47" s="104">
        <f t="shared" si="55"/>
        <v>0</v>
      </c>
      <c r="AT47" s="104">
        <f t="shared" si="57"/>
        <v>0</v>
      </c>
      <c r="AU47" s="108"/>
      <c r="AV47" s="108"/>
      <c r="AW47" s="108"/>
      <c r="AX47" s="108"/>
      <c r="AY47" s="108"/>
      <c r="AZ47" s="108"/>
      <c r="BA47" s="109">
        <f t="shared" si="43"/>
        <v>0</v>
      </c>
    </row>
    <row r="48" spans="1:53" ht="25.7" customHeight="1" outlineLevel="1" x14ac:dyDescent="0.2">
      <c r="A48" s="68"/>
      <c r="B48" s="94"/>
      <c r="C48" s="95"/>
      <c r="D48" s="113" t="s">
        <v>48</v>
      </c>
      <c r="E48" s="113" t="s">
        <v>192</v>
      </c>
      <c r="F48" s="114" t="s">
        <v>154</v>
      </c>
      <c r="G48" s="115" t="s">
        <v>155</v>
      </c>
      <c r="H48" s="122" t="s">
        <v>114</v>
      </c>
      <c r="I48" s="117"/>
      <c r="J48" s="117"/>
      <c r="K48" s="117"/>
      <c r="L48" s="118">
        <f>SUM(L44:L47)</f>
        <v>0</v>
      </c>
      <c r="M48" s="118">
        <f>SUM(M44:M47)</f>
        <v>0</v>
      </c>
      <c r="N48" s="117"/>
      <c r="O48" s="117"/>
      <c r="P48" s="117"/>
      <c r="Q48" s="117"/>
      <c r="R48" s="119">
        <f>SUM(R44:R47)</f>
        <v>0</v>
      </c>
      <c r="S48" s="119">
        <f>SUM(S44:S47)</f>
        <v>0</v>
      </c>
      <c r="T48" s="119">
        <f>SUM(T44:T47)</f>
        <v>0</v>
      </c>
      <c r="U48" s="119">
        <f>SUM(U44:U47)</f>
        <v>0</v>
      </c>
      <c r="V48" s="117"/>
      <c r="W48" s="117"/>
      <c r="X48" s="117"/>
      <c r="Y48" s="118">
        <f>SUM(Y44:Y47)</f>
        <v>0</v>
      </c>
      <c r="Z48" s="117"/>
      <c r="AA48" s="117"/>
      <c r="AB48" s="118">
        <f t="shared" ref="AB48:AF48" si="58">SUM(AB44:AB47)</f>
        <v>0</v>
      </c>
      <c r="AC48" s="118">
        <f t="shared" si="58"/>
        <v>0</v>
      </c>
      <c r="AD48" s="118">
        <f t="shared" si="58"/>
        <v>0</v>
      </c>
      <c r="AE48" s="118">
        <f t="shared" si="58"/>
        <v>0</v>
      </c>
      <c r="AF48" s="118">
        <f t="shared" si="58"/>
        <v>0</v>
      </c>
      <c r="AG48" s="117"/>
      <c r="AH48" s="117"/>
      <c r="AI48" s="117"/>
      <c r="AJ48" s="119">
        <f>SUM(AJ44:AJ47)</f>
        <v>0</v>
      </c>
      <c r="AK48" s="119">
        <f>SUM(AK44:AK47)</f>
        <v>0</v>
      </c>
      <c r="AL48" s="119">
        <f>SUM(AL44:AL47)</f>
        <v>0</v>
      </c>
      <c r="AM48" s="118">
        <f>SUM(AM44:AM47)</f>
        <v>0</v>
      </c>
      <c r="AN48" s="118">
        <f>SUM(AN44:AN47)</f>
        <v>0</v>
      </c>
      <c r="AO48" s="116"/>
      <c r="AP48" s="120"/>
      <c r="AQ48" s="121">
        <f t="shared" ref="AQ48:BA48" si="59">SUM(AQ44:AQ47)</f>
        <v>0</v>
      </c>
      <c r="AR48" s="121">
        <f t="shared" si="59"/>
        <v>0</v>
      </c>
      <c r="AS48" s="121">
        <f t="shared" si="59"/>
        <v>0</v>
      </c>
      <c r="AT48" s="121">
        <f t="shared" si="59"/>
        <v>0</v>
      </c>
      <c r="AU48" s="121">
        <f t="shared" si="59"/>
        <v>0</v>
      </c>
      <c r="AV48" s="121">
        <f t="shared" si="59"/>
        <v>0</v>
      </c>
      <c r="AW48" s="121">
        <f t="shared" si="59"/>
        <v>0</v>
      </c>
      <c r="AX48" s="121">
        <f t="shared" si="59"/>
        <v>0</v>
      </c>
      <c r="AY48" s="121">
        <f t="shared" si="59"/>
        <v>0</v>
      </c>
      <c r="AZ48" s="121">
        <f t="shared" si="59"/>
        <v>0</v>
      </c>
      <c r="BA48" s="121">
        <f t="shared" si="59"/>
        <v>0</v>
      </c>
    </row>
    <row r="49" spans="1:53" ht="14.1" customHeight="1" outlineLevel="2" x14ac:dyDescent="0.2">
      <c r="A49" s="68"/>
      <c r="B49" s="94"/>
      <c r="C49" s="95"/>
      <c r="D49" s="96"/>
      <c r="E49" s="96"/>
      <c r="F49" s="97"/>
      <c r="G49" s="98"/>
      <c r="H49" s="99" t="s">
        <v>49</v>
      </c>
      <c r="I49" s="100"/>
      <c r="J49" s="101"/>
      <c r="K49" s="101"/>
      <c r="L49" s="102" t="str">
        <f>IF(I49&lt;&gt;0,((VLOOKUP(I49,'1. Standard_Cost'!$B$4:$D$8,2)+VLOOKUP(I49,'1. Standard_Cost'!$B$4:$D$8,3))*J49*K49),"0")</f>
        <v>0</v>
      </c>
      <c r="M49" s="102">
        <f>L49*'1. Standard_Cost'!F9</f>
        <v>0</v>
      </c>
      <c r="N49" s="103"/>
      <c r="O49" s="103"/>
      <c r="P49" s="103"/>
      <c r="Q49" s="103"/>
      <c r="R49" s="104">
        <f>+N49*P49*'1. Standard_Cost'!$B$12</f>
        <v>0</v>
      </c>
      <c r="S49" s="104">
        <f>+N49*O49*P49*'1. Standard_Cost'!$C$12</f>
        <v>0</v>
      </c>
      <c r="T49" s="104">
        <f>+N49*P49*Q49*'1. Standard_Cost'!$D$12</f>
        <v>0</v>
      </c>
      <c r="U49" s="104">
        <f>+N49*O49*'1. Standard_Cost'!$E$12</f>
        <v>0</v>
      </c>
      <c r="V49" s="103"/>
      <c r="W49" s="103"/>
      <c r="X49" s="103"/>
      <c r="Y49" s="104">
        <f>+V49*((X49*'1. Standard_Cost'!$B$16)+(W49*X49*'1. Standard_Cost'!$C$16))</f>
        <v>0</v>
      </c>
      <c r="Z49" s="103"/>
      <c r="AA49" s="103"/>
      <c r="AB49" s="104">
        <f>+Z49*'1. Standard_Cost'!$B$20+AA49*'1. Standard_Cost'!$C$20</f>
        <v>0</v>
      </c>
      <c r="AC49" s="105"/>
      <c r="AD49" s="106"/>
      <c r="AE49" s="104">
        <f>SUM(AD49,AC49,AB49,Y49,U49,T49,S49,R49)*'1. Standard_Cost'!B33</f>
        <v>0</v>
      </c>
      <c r="AF49" s="104">
        <f>SUM(AD49,AE49)</f>
        <v>0</v>
      </c>
      <c r="AG49" s="103"/>
      <c r="AH49" s="103"/>
      <c r="AI49" s="103"/>
      <c r="AJ49" s="107"/>
      <c r="AK49" s="107"/>
      <c r="AL49" s="107"/>
      <c r="AM49" s="104">
        <f>AG49*'1. Standard_Cost'!B29+'Incremental_Cost Year 2021'!AH56*'1. Standard_Cost'!C29+'Incremental_Cost Year 2021'!AI56*'1. Standard_Cost'!D29+'Incremental_Cost Year 2021'!AJ56+'Incremental_Cost Year 2021'!AL56+AK49</f>
        <v>0</v>
      </c>
      <c r="AN49" s="104">
        <f>AM49*'1. Standard_Cost'!C33</f>
        <v>0</v>
      </c>
      <c r="AO49" s="107"/>
      <c r="AQ49" s="104">
        <f t="shared" ref="AQ49:AQ52" si="60">L49+M49</f>
        <v>0</v>
      </c>
      <c r="AR49" s="104">
        <f t="shared" ref="AR49:AR52" si="61">AF49</f>
        <v>0</v>
      </c>
      <c r="AS49" s="104">
        <f t="shared" ref="AS49:AS52" si="62">AM49+AN49</f>
        <v>0</v>
      </c>
      <c r="AT49" s="104">
        <f>SUM(AQ49,AR49,AS49)</f>
        <v>0</v>
      </c>
      <c r="AU49" s="108"/>
      <c r="AV49" s="108"/>
      <c r="AW49" s="108"/>
      <c r="AX49" s="108"/>
      <c r="AY49" s="108"/>
      <c r="AZ49" s="108"/>
      <c r="BA49" s="109">
        <f t="shared" ref="BA49:BA52" si="63">SUM(AU49:AZ49)-AT49</f>
        <v>0</v>
      </c>
    </row>
    <row r="50" spans="1:53" ht="14.1" customHeight="1" outlineLevel="2" x14ac:dyDescent="0.2">
      <c r="A50" s="68"/>
      <c r="B50" s="94"/>
      <c r="C50" s="95"/>
      <c r="D50" s="110"/>
      <c r="E50" s="110"/>
      <c r="F50" s="110"/>
      <c r="G50" s="111"/>
      <c r="H50" s="99" t="s">
        <v>50</v>
      </c>
      <c r="I50" s="100"/>
      <c r="J50" s="101"/>
      <c r="K50" s="101"/>
      <c r="L50" s="102" t="str">
        <f>IF(I50&lt;&gt;0,((VLOOKUP(I50,'1. Standard_Cost'!$B$4:$D$8,2)+VLOOKUP(I50,'1. Standard_Cost'!$B$4:$D$8,3))*J50*K50),"0")</f>
        <v>0</v>
      </c>
      <c r="M50" s="102">
        <f>L50*'1. Standard_Cost'!F9</f>
        <v>0</v>
      </c>
      <c r="N50" s="103"/>
      <c r="O50" s="103"/>
      <c r="P50" s="103"/>
      <c r="Q50" s="103"/>
      <c r="R50" s="104">
        <f>+N50*P50*'1. Standard_Cost'!$B$12</f>
        <v>0</v>
      </c>
      <c r="S50" s="104">
        <f>+N50*O50*P50*'1. Standard_Cost'!$C$12</f>
        <v>0</v>
      </c>
      <c r="T50" s="104">
        <f>+N50*P50*Q50*'1. Standard_Cost'!$D$12</f>
        <v>0</v>
      </c>
      <c r="U50" s="104">
        <f>+N50*O50*'1. Standard_Cost'!$E$12</f>
        <v>0</v>
      </c>
      <c r="V50" s="103"/>
      <c r="W50" s="103"/>
      <c r="X50" s="103"/>
      <c r="Y50" s="104">
        <f>+V50*((X50*'1. Standard_Cost'!$B$16)+(W50*X50*'1. Standard_Cost'!$C$16))</f>
        <v>0</v>
      </c>
      <c r="Z50" s="103"/>
      <c r="AA50" s="103"/>
      <c r="AB50" s="104">
        <f>+Z50*'1. Standard_Cost'!$B$20+AA50*'1. Standard_Cost'!$C$20</f>
        <v>0</v>
      </c>
      <c r="AC50" s="105"/>
      <c r="AD50" s="106"/>
      <c r="AE50" s="104">
        <f>SUM(AD50,AC50,AB50,Y50,U50,T50,S50,R50)*'1. Standard_Cost'!B33</f>
        <v>0</v>
      </c>
      <c r="AF50" s="104">
        <f t="shared" ref="AF50:AF52" si="64">SUM(AD50,AE50)</f>
        <v>0</v>
      </c>
      <c r="AG50" s="103"/>
      <c r="AH50" s="103"/>
      <c r="AI50" s="103"/>
      <c r="AJ50" s="107"/>
      <c r="AK50" s="107"/>
      <c r="AL50" s="107"/>
      <c r="AM50" s="104">
        <f>AG50*'1. Standard_Cost'!B29+'Incremental_Cost Year 2021'!AH57*'1. Standard_Cost'!C29+'Incremental_Cost Year 2021'!AI57*'1. Standard_Cost'!D29+'Incremental_Cost Year 2021'!AJ57+'Incremental_Cost Year 2021'!AL57+AK50</f>
        <v>0</v>
      </c>
      <c r="AN50" s="104">
        <f>AM50*'1. Standard_Cost'!C33</f>
        <v>0</v>
      </c>
      <c r="AO50" s="107"/>
      <c r="AQ50" s="104">
        <f t="shared" si="60"/>
        <v>0</v>
      </c>
      <c r="AR50" s="104">
        <f t="shared" si="61"/>
        <v>0</v>
      </c>
      <c r="AS50" s="104">
        <f t="shared" si="62"/>
        <v>0</v>
      </c>
      <c r="AT50" s="104">
        <f t="shared" ref="AT50:AT52" si="65">SUM(AQ50,AR50,AS50)</f>
        <v>0</v>
      </c>
      <c r="AU50" s="108"/>
      <c r="AV50" s="108">
        <v>0</v>
      </c>
      <c r="AW50" s="108"/>
      <c r="AX50" s="108"/>
      <c r="AY50" s="108"/>
      <c r="AZ50" s="108"/>
      <c r="BA50" s="109">
        <f t="shared" si="63"/>
        <v>0</v>
      </c>
    </row>
    <row r="51" spans="1:53" ht="14.1" customHeight="1" outlineLevel="2" x14ac:dyDescent="0.2">
      <c r="A51" s="68"/>
      <c r="B51" s="94"/>
      <c r="C51" s="95"/>
      <c r="D51" s="110"/>
      <c r="E51" s="110"/>
      <c r="F51" s="110"/>
      <c r="G51" s="111"/>
      <c r="H51" s="99" t="s">
        <v>51</v>
      </c>
      <c r="I51" s="100"/>
      <c r="J51" s="101"/>
      <c r="K51" s="101"/>
      <c r="L51" s="102" t="str">
        <f>IF(I51&lt;&gt;0,((VLOOKUP(I51,'1. Standard_Cost'!$B$4:$D$8,2)+VLOOKUP(I51,'1. Standard_Cost'!$B$4:$D$8,3))*J51*K51),"0")</f>
        <v>0</v>
      </c>
      <c r="M51" s="102">
        <f>L51*'1. Standard_Cost'!F9</f>
        <v>0</v>
      </c>
      <c r="N51" s="103"/>
      <c r="O51" s="103"/>
      <c r="P51" s="103"/>
      <c r="Q51" s="103"/>
      <c r="R51" s="104">
        <f>+N51*P51*'1. Standard_Cost'!$B$12</f>
        <v>0</v>
      </c>
      <c r="S51" s="104">
        <f>+N51*O51*P51*'1. Standard_Cost'!$C$12</f>
        <v>0</v>
      </c>
      <c r="T51" s="104">
        <f>+N51*P51*Q51*'1. Standard_Cost'!$D$12</f>
        <v>0</v>
      </c>
      <c r="U51" s="104">
        <f>+N51*O51*'1. Standard_Cost'!$E$12</f>
        <v>0</v>
      </c>
      <c r="V51" s="103"/>
      <c r="W51" s="103"/>
      <c r="X51" s="103"/>
      <c r="Y51" s="104">
        <f>+V51*((X51*'1. Standard_Cost'!$B$16)+(W51*X51*'1. Standard_Cost'!$C$16))</f>
        <v>0</v>
      </c>
      <c r="Z51" s="103"/>
      <c r="AA51" s="103"/>
      <c r="AB51" s="104">
        <f>+Z51*'1. Standard_Cost'!$B$20+AA51*'1. Standard_Cost'!$C$20</f>
        <v>0</v>
      </c>
      <c r="AC51" s="105"/>
      <c r="AD51" s="106"/>
      <c r="AE51" s="104">
        <f>SUM(AD51,AC51,AB51,Y51,U51,T51,S51,R51)*'1. Standard_Cost'!B33</f>
        <v>0</v>
      </c>
      <c r="AF51" s="104">
        <f t="shared" si="64"/>
        <v>0</v>
      </c>
      <c r="AG51" s="103"/>
      <c r="AH51" s="103"/>
      <c r="AI51" s="103"/>
      <c r="AJ51" s="107"/>
      <c r="AK51" s="107"/>
      <c r="AL51" s="107"/>
      <c r="AM51" s="104">
        <f>AG51*'1. Standard_Cost'!B29+'Incremental_Cost Year 2021'!AH58*'1. Standard_Cost'!C29+'Incremental_Cost Year 2021'!AI58*'1. Standard_Cost'!D29+'Incremental_Cost Year 2021'!AJ58+'Incremental_Cost Year 2021'!AL58+AK51</f>
        <v>0</v>
      </c>
      <c r="AN51" s="104">
        <f>AM51*'1. Standard_Cost'!C33</f>
        <v>0</v>
      </c>
      <c r="AO51" s="107"/>
      <c r="AQ51" s="104">
        <f t="shared" si="60"/>
        <v>0</v>
      </c>
      <c r="AR51" s="104">
        <f t="shared" si="61"/>
        <v>0</v>
      </c>
      <c r="AS51" s="104">
        <f t="shared" si="62"/>
        <v>0</v>
      </c>
      <c r="AT51" s="104">
        <f t="shared" si="65"/>
        <v>0</v>
      </c>
      <c r="AU51" s="108"/>
      <c r="AV51" s="108"/>
      <c r="AW51" s="108"/>
      <c r="AX51" s="108"/>
      <c r="AY51" s="108"/>
      <c r="AZ51" s="108"/>
      <c r="BA51" s="109">
        <f t="shared" si="63"/>
        <v>0</v>
      </c>
    </row>
    <row r="52" spans="1:53" ht="14.1" customHeight="1" outlineLevel="2" x14ac:dyDescent="0.2">
      <c r="A52" s="68"/>
      <c r="B52" s="94"/>
      <c r="C52" s="95"/>
      <c r="D52" s="110"/>
      <c r="E52" s="110"/>
      <c r="F52" s="110"/>
      <c r="G52" s="111"/>
      <c r="H52" s="112" t="s">
        <v>179</v>
      </c>
      <c r="I52" s="100"/>
      <c r="J52" s="101"/>
      <c r="K52" s="101"/>
      <c r="L52" s="102" t="str">
        <f>IF(I52&lt;&gt;0,((VLOOKUP(I52,'1. Standard_Cost'!$B$4:$D$8,2)+VLOOKUP(I52,'1. Standard_Cost'!$B$4:$D$8,3))*J52*K52),"0")</f>
        <v>0</v>
      </c>
      <c r="M52" s="102">
        <f>L52*'1. Standard_Cost'!F9</f>
        <v>0</v>
      </c>
      <c r="N52" s="103"/>
      <c r="O52" s="103"/>
      <c r="P52" s="103"/>
      <c r="Q52" s="103"/>
      <c r="R52" s="104">
        <f>+N52*P52*'1. Standard_Cost'!$B$12</f>
        <v>0</v>
      </c>
      <c r="S52" s="104">
        <f>+N52*O52*P52*'1. Standard_Cost'!$C$12</f>
        <v>0</v>
      </c>
      <c r="T52" s="104">
        <f>+N52*P52*Q52*'1. Standard_Cost'!$D$12</f>
        <v>0</v>
      </c>
      <c r="U52" s="104">
        <f>+N52*O52*'1. Standard_Cost'!$E$12</f>
        <v>0</v>
      </c>
      <c r="V52" s="103"/>
      <c r="W52" s="103"/>
      <c r="X52" s="103"/>
      <c r="Y52" s="104">
        <f>+V52*((X52*'1. Standard_Cost'!$B$16)+(W52*X52*'1. Standard_Cost'!$C$16))</f>
        <v>0</v>
      </c>
      <c r="Z52" s="103"/>
      <c r="AA52" s="103"/>
      <c r="AB52" s="104">
        <f>+Z52*'1. Standard_Cost'!$B$20+AA52*'1. Standard_Cost'!$C$20</f>
        <v>0</v>
      </c>
      <c r="AC52" s="105"/>
      <c r="AD52" s="106"/>
      <c r="AE52" s="104">
        <f>SUM(AD52,AC52,AB52,Y52,U52,T52,S52,R52)*'1. Standard_Cost'!B33</f>
        <v>0</v>
      </c>
      <c r="AF52" s="104">
        <f t="shared" si="64"/>
        <v>0</v>
      </c>
      <c r="AG52" s="103"/>
      <c r="AH52" s="103"/>
      <c r="AI52" s="103"/>
      <c r="AJ52" s="107"/>
      <c r="AK52" s="107"/>
      <c r="AL52" s="107"/>
      <c r="AM52" s="104">
        <f>AG52*'1. Standard_Cost'!B29+'Incremental_Cost Year 2021'!AH59*'1. Standard_Cost'!C29+'Incremental_Cost Year 2021'!AI59*'1. Standard_Cost'!D29+'Incremental_Cost Year 2021'!AJ59+'Incremental_Cost Year 2021'!AL59+AK52</f>
        <v>0</v>
      </c>
      <c r="AN52" s="104">
        <f>AM52*'1. Standard_Cost'!C33</f>
        <v>0</v>
      </c>
      <c r="AO52" s="107"/>
      <c r="AQ52" s="104">
        <f t="shared" si="60"/>
        <v>0</v>
      </c>
      <c r="AR52" s="104">
        <f t="shared" si="61"/>
        <v>0</v>
      </c>
      <c r="AS52" s="104">
        <f t="shared" si="62"/>
        <v>0</v>
      </c>
      <c r="AT52" s="104">
        <f t="shared" si="65"/>
        <v>0</v>
      </c>
      <c r="AU52" s="108"/>
      <c r="AV52" s="108"/>
      <c r="AW52" s="108"/>
      <c r="AX52" s="108"/>
      <c r="AY52" s="108"/>
      <c r="AZ52" s="108"/>
      <c r="BA52" s="109">
        <f t="shared" si="63"/>
        <v>0</v>
      </c>
    </row>
    <row r="53" spans="1:53" ht="25.7" customHeight="1" outlineLevel="1" x14ac:dyDescent="0.2">
      <c r="A53" s="68"/>
      <c r="B53" s="94"/>
      <c r="C53" s="95"/>
      <c r="D53" s="113" t="s">
        <v>48</v>
      </c>
      <c r="E53" s="113" t="s">
        <v>193</v>
      </c>
      <c r="F53" s="114" t="s">
        <v>154</v>
      </c>
      <c r="G53" s="115" t="s">
        <v>155</v>
      </c>
      <c r="H53" s="122" t="s">
        <v>194</v>
      </c>
      <c r="I53" s="117"/>
      <c r="J53" s="117"/>
      <c r="K53" s="117"/>
      <c r="L53" s="118">
        <f>SUM(L49:L52)</f>
        <v>0</v>
      </c>
      <c r="M53" s="118">
        <f>SUM(M49:M52)</f>
        <v>0</v>
      </c>
      <c r="N53" s="117"/>
      <c r="O53" s="117"/>
      <c r="P53" s="117"/>
      <c r="Q53" s="117"/>
      <c r="R53" s="119">
        <f>SUM(R49:R52)</f>
        <v>0</v>
      </c>
      <c r="S53" s="119">
        <f>SUM(S49:S52)</f>
        <v>0</v>
      </c>
      <c r="T53" s="119">
        <f>SUM(T49:T52)</f>
        <v>0</v>
      </c>
      <c r="U53" s="119">
        <f>SUM(U49:U52)</f>
        <v>0</v>
      </c>
      <c r="V53" s="117"/>
      <c r="W53" s="117"/>
      <c r="X53" s="117"/>
      <c r="Y53" s="118">
        <f>SUM(Y49:Y52)</f>
        <v>0</v>
      </c>
      <c r="Z53" s="117"/>
      <c r="AA53" s="117"/>
      <c r="AB53" s="118">
        <f t="shared" ref="AB53:AF53" si="66">SUM(AB49:AB52)</f>
        <v>0</v>
      </c>
      <c r="AC53" s="118">
        <f t="shared" si="66"/>
        <v>0</v>
      </c>
      <c r="AD53" s="118">
        <f t="shared" si="66"/>
        <v>0</v>
      </c>
      <c r="AE53" s="118">
        <f t="shared" si="66"/>
        <v>0</v>
      </c>
      <c r="AF53" s="118">
        <f t="shared" si="66"/>
        <v>0</v>
      </c>
      <c r="AG53" s="117"/>
      <c r="AH53" s="117"/>
      <c r="AI53" s="117"/>
      <c r="AJ53" s="119">
        <f>SUM(AJ49:AJ52)</f>
        <v>0</v>
      </c>
      <c r="AK53" s="119">
        <f>SUM(AK49:AK52)</f>
        <v>0</v>
      </c>
      <c r="AL53" s="119">
        <f>SUM(AL49:AL52)</f>
        <v>0</v>
      </c>
      <c r="AM53" s="118">
        <f>SUM(AM49:AM52)</f>
        <v>0</v>
      </c>
      <c r="AN53" s="118">
        <f>SUM(AN49:AN52)</f>
        <v>0</v>
      </c>
      <c r="AO53" s="116"/>
      <c r="AP53" s="120"/>
      <c r="AQ53" s="121">
        <f t="shared" ref="AQ53:BA53" si="67">SUM(AQ49:AQ52)</f>
        <v>0</v>
      </c>
      <c r="AR53" s="121">
        <f t="shared" si="67"/>
        <v>0</v>
      </c>
      <c r="AS53" s="121">
        <f t="shared" si="67"/>
        <v>0</v>
      </c>
      <c r="AT53" s="121">
        <f t="shared" si="67"/>
        <v>0</v>
      </c>
      <c r="AU53" s="121">
        <f t="shared" si="67"/>
        <v>0</v>
      </c>
      <c r="AV53" s="121">
        <f t="shared" si="67"/>
        <v>0</v>
      </c>
      <c r="AW53" s="121">
        <f t="shared" si="67"/>
        <v>0</v>
      </c>
      <c r="AX53" s="121">
        <f t="shared" si="67"/>
        <v>0</v>
      </c>
      <c r="AY53" s="121">
        <f t="shared" si="67"/>
        <v>0</v>
      </c>
      <c r="AZ53" s="121">
        <f t="shared" si="67"/>
        <v>0</v>
      </c>
      <c r="BA53" s="121">
        <f t="shared" si="67"/>
        <v>0</v>
      </c>
    </row>
    <row r="54" spans="1:53" ht="14.1" customHeight="1" outlineLevel="2" x14ac:dyDescent="0.2">
      <c r="A54" s="68"/>
      <c r="B54" s="94"/>
      <c r="C54" s="95"/>
      <c r="D54" s="96"/>
      <c r="E54" s="96"/>
      <c r="F54" s="97"/>
      <c r="G54" s="98"/>
      <c r="H54" s="99" t="s">
        <v>49</v>
      </c>
      <c r="I54" s="100"/>
      <c r="J54" s="101"/>
      <c r="K54" s="101"/>
      <c r="L54" s="102" t="str">
        <f>IF(I54&lt;&gt;0,((VLOOKUP(I54,'1. Standard_Cost'!$B$4:$D$8,2)+VLOOKUP(I54,'1. Standard_Cost'!$B$4:$D$8,3))*J54*K54),"0")</f>
        <v>0</v>
      </c>
      <c r="M54" s="102">
        <f>L54*'1. Standard_Cost'!F14</f>
        <v>0</v>
      </c>
      <c r="N54" s="103"/>
      <c r="O54" s="103"/>
      <c r="P54" s="103"/>
      <c r="Q54" s="103"/>
      <c r="R54" s="104">
        <f>+N54*P54*'1. Standard_Cost'!$B$12</f>
        <v>0</v>
      </c>
      <c r="S54" s="104">
        <f>+N54*O54*P54*'1. Standard_Cost'!$C$12</f>
        <v>0</v>
      </c>
      <c r="T54" s="104">
        <f>+N54*P54*Q54*'1. Standard_Cost'!$D$12</f>
        <v>0</v>
      </c>
      <c r="U54" s="104">
        <f>+N54*O54*'1. Standard_Cost'!$E$12</f>
        <v>0</v>
      </c>
      <c r="V54" s="103"/>
      <c r="W54" s="103"/>
      <c r="X54" s="103"/>
      <c r="Y54" s="104">
        <f>+V54*((X54*'1. Standard_Cost'!$B$16)+(W54*X54*'1. Standard_Cost'!$C$16))</f>
        <v>0</v>
      </c>
      <c r="Z54" s="103"/>
      <c r="AA54" s="103"/>
      <c r="AB54" s="104">
        <f>+Z54*'1. Standard_Cost'!$B$20+AA54*'1. Standard_Cost'!$C$20</f>
        <v>0</v>
      </c>
      <c r="AC54" s="105"/>
      <c r="AD54" s="106"/>
      <c r="AE54" s="104">
        <f>SUM(AD54,AC54,AB54,Y54,U54,T54,S54,R54)*'1. Standard_Cost'!B38</f>
        <v>0</v>
      </c>
      <c r="AF54" s="104">
        <f>SUM(AD54,AE54)</f>
        <v>0</v>
      </c>
      <c r="AG54" s="103"/>
      <c r="AH54" s="103"/>
      <c r="AI54" s="103"/>
      <c r="AJ54" s="107"/>
      <c r="AK54" s="107"/>
      <c r="AL54" s="107"/>
      <c r="AM54" s="104">
        <f>AG54*'1. Standard_Cost'!B34+'Incremental_Cost Year 2021'!AH61*'1. Standard_Cost'!C34+'Incremental_Cost Year 2021'!AI61*'1. Standard_Cost'!D34+'Incremental_Cost Year 2021'!AJ61+'Incremental_Cost Year 2021'!AL61+AK54</f>
        <v>0</v>
      </c>
      <c r="AN54" s="104">
        <f>AM54*'1. Standard_Cost'!C38</f>
        <v>0</v>
      </c>
      <c r="AO54" s="107"/>
      <c r="AQ54" s="104">
        <f t="shared" ref="AQ54:AQ57" si="68">L54+M54</f>
        <v>0</v>
      </c>
      <c r="AR54" s="104">
        <f t="shared" ref="AR54:AR57" si="69">AF54</f>
        <v>0</v>
      </c>
      <c r="AS54" s="104">
        <f t="shared" ref="AS54:AS57" si="70">AM54+AN54</f>
        <v>0</v>
      </c>
      <c r="AT54" s="104">
        <f>SUM(AQ54,AR54,AS54)</f>
        <v>0</v>
      </c>
      <c r="AU54" s="108"/>
      <c r="AV54" s="108"/>
      <c r="AW54" s="108"/>
      <c r="AX54" s="108"/>
      <c r="AY54" s="108"/>
      <c r="AZ54" s="108"/>
      <c r="BA54" s="109">
        <f t="shared" ref="BA54:BA57" si="71">SUM(AU54:AZ54)-AT54</f>
        <v>0</v>
      </c>
    </row>
    <row r="55" spans="1:53" ht="14.1" customHeight="1" outlineLevel="2" x14ac:dyDescent="0.2">
      <c r="A55" s="68"/>
      <c r="B55" s="94"/>
      <c r="C55" s="95"/>
      <c r="D55" s="110"/>
      <c r="E55" s="110"/>
      <c r="F55" s="110"/>
      <c r="G55" s="111"/>
      <c r="H55" s="99" t="s">
        <v>50</v>
      </c>
      <c r="I55" s="100"/>
      <c r="J55" s="101"/>
      <c r="K55" s="101"/>
      <c r="L55" s="102" t="str">
        <f>IF(I55&lt;&gt;0,((VLOOKUP(I55,'1. Standard_Cost'!$B$4:$D$8,2)+VLOOKUP(I55,'1. Standard_Cost'!$B$4:$D$8,3))*J55*K55),"0")</f>
        <v>0</v>
      </c>
      <c r="M55" s="102">
        <f>L55*'1. Standard_Cost'!F14</f>
        <v>0</v>
      </c>
      <c r="N55" s="103"/>
      <c r="O55" s="103"/>
      <c r="P55" s="103"/>
      <c r="Q55" s="103"/>
      <c r="R55" s="104">
        <f>+N55*P55*'1. Standard_Cost'!$B$12</f>
        <v>0</v>
      </c>
      <c r="S55" s="104">
        <f>+N55*O55*P55*'1. Standard_Cost'!$C$12</f>
        <v>0</v>
      </c>
      <c r="T55" s="104">
        <f>+N55*P55*Q55*'1. Standard_Cost'!$D$12</f>
        <v>0</v>
      </c>
      <c r="U55" s="104">
        <f>+N55*O55*'1. Standard_Cost'!$E$12</f>
        <v>0</v>
      </c>
      <c r="V55" s="103"/>
      <c r="W55" s="103"/>
      <c r="X55" s="103"/>
      <c r="Y55" s="104">
        <f>+V55*((X55*'1. Standard_Cost'!$B$16)+(W55*X55*'1. Standard_Cost'!$C$16))</f>
        <v>0</v>
      </c>
      <c r="Z55" s="103"/>
      <c r="AA55" s="103"/>
      <c r="AB55" s="104">
        <f>+Z55*'1. Standard_Cost'!$B$20+AA55*'1. Standard_Cost'!$C$20</f>
        <v>0</v>
      </c>
      <c r="AC55" s="105"/>
      <c r="AD55" s="106"/>
      <c r="AE55" s="104">
        <f>SUM(AD55,AC55,AB55,Y55,U55,T55,S55,R55)*'1. Standard_Cost'!B38</f>
        <v>0</v>
      </c>
      <c r="AF55" s="104">
        <f t="shared" ref="AF55:AF57" si="72">SUM(AD55,AE55)</f>
        <v>0</v>
      </c>
      <c r="AG55" s="103"/>
      <c r="AH55" s="103"/>
      <c r="AI55" s="103"/>
      <c r="AJ55" s="107"/>
      <c r="AK55" s="107"/>
      <c r="AL55" s="107"/>
      <c r="AM55" s="104">
        <f>AG55*'1. Standard_Cost'!B34+'Incremental_Cost Year 2021'!AH62*'1. Standard_Cost'!C34+'Incremental_Cost Year 2021'!AI62*'1. Standard_Cost'!D34+'Incremental_Cost Year 2021'!AJ62+'Incremental_Cost Year 2021'!AL62+AK55</f>
        <v>0</v>
      </c>
      <c r="AN55" s="104">
        <f>AM55*'1. Standard_Cost'!C38</f>
        <v>0</v>
      </c>
      <c r="AO55" s="107"/>
      <c r="AQ55" s="104">
        <f t="shared" si="68"/>
        <v>0</v>
      </c>
      <c r="AR55" s="104">
        <f t="shared" si="69"/>
        <v>0</v>
      </c>
      <c r="AS55" s="104">
        <f t="shared" si="70"/>
        <v>0</v>
      </c>
      <c r="AT55" s="104">
        <f t="shared" ref="AT55:AT57" si="73">SUM(AQ55,AR55,AS55)</f>
        <v>0</v>
      </c>
      <c r="AU55" s="108"/>
      <c r="AV55" s="108">
        <v>0</v>
      </c>
      <c r="AW55" s="108"/>
      <c r="AX55" s="108"/>
      <c r="AY55" s="108"/>
      <c r="AZ55" s="108"/>
      <c r="BA55" s="109">
        <f t="shared" si="71"/>
        <v>0</v>
      </c>
    </row>
    <row r="56" spans="1:53" ht="14.1" customHeight="1" outlineLevel="2" x14ac:dyDescent="0.2">
      <c r="A56" s="68"/>
      <c r="B56" s="94"/>
      <c r="C56" s="95"/>
      <c r="D56" s="110"/>
      <c r="E56" s="110"/>
      <c r="F56" s="110"/>
      <c r="G56" s="111"/>
      <c r="H56" s="99" t="s">
        <v>51</v>
      </c>
      <c r="I56" s="100"/>
      <c r="J56" s="101"/>
      <c r="K56" s="101"/>
      <c r="L56" s="102" t="str">
        <f>IF(I56&lt;&gt;0,((VLOOKUP(I56,'1. Standard_Cost'!$B$4:$D$8,2)+VLOOKUP(I56,'1. Standard_Cost'!$B$4:$D$8,3))*J56*K56),"0")</f>
        <v>0</v>
      </c>
      <c r="M56" s="102">
        <f>L56*'1. Standard_Cost'!F14</f>
        <v>0</v>
      </c>
      <c r="N56" s="103"/>
      <c r="O56" s="103"/>
      <c r="P56" s="103"/>
      <c r="Q56" s="103"/>
      <c r="R56" s="104">
        <f>+N56*P56*'1. Standard_Cost'!$B$12</f>
        <v>0</v>
      </c>
      <c r="S56" s="104">
        <f>+N56*O56*P56*'1. Standard_Cost'!$C$12</f>
        <v>0</v>
      </c>
      <c r="T56" s="104">
        <f>+N56*P56*Q56*'1. Standard_Cost'!$D$12</f>
        <v>0</v>
      </c>
      <c r="U56" s="104">
        <f>+N56*O56*'1. Standard_Cost'!$E$12</f>
        <v>0</v>
      </c>
      <c r="V56" s="103"/>
      <c r="W56" s="103"/>
      <c r="X56" s="103"/>
      <c r="Y56" s="104">
        <f>+V56*((X56*'1. Standard_Cost'!$B$16)+(W56*X56*'1. Standard_Cost'!$C$16))</f>
        <v>0</v>
      </c>
      <c r="Z56" s="103"/>
      <c r="AA56" s="103"/>
      <c r="AB56" s="104">
        <f>+Z56*'1. Standard_Cost'!$B$20+AA56*'1. Standard_Cost'!$C$20</f>
        <v>0</v>
      </c>
      <c r="AC56" s="105"/>
      <c r="AD56" s="106"/>
      <c r="AE56" s="104">
        <f>SUM(AD56,AC56,AB56,Y56,U56,T56,S56,R56)*'1. Standard_Cost'!B38</f>
        <v>0</v>
      </c>
      <c r="AF56" s="104">
        <f t="shared" si="72"/>
        <v>0</v>
      </c>
      <c r="AG56" s="103"/>
      <c r="AH56" s="103"/>
      <c r="AI56" s="103"/>
      <c r="AJ56" s="107"/>
      <c r="AK56" s="107"/>
      <c r="AL56" s="107"/>
      <c r="AM56" s="104">
        <f>AG56*'1. Standard_Cost'!B34+'Incremental_Cost Year 2021'!AH63*'1. Standard_Cost'!C34+'Incremental_Cost Year 2021'!AI63*'1. Standard_Cost'!D34+'Incremental_Cost Year 2021'!AJ63+'Incremental_Cost Year 2021'!AL63+AK56</f>
        <v>0</v>
      </c>
      <c r="AN56" s="104">
        <f>AM56*'1. Standard_Cost'!C38</f>
        <v>0</v>
      </c>
      <c r="AO56" s="107"/>
      <c r="AQ56" s="104">
        <f t="shared" si="68"/>
        <v>0</v>
      </c>
      <c r="AR56" s="104">
        <f t="shared" si="69"/>
        <v>0</v>
      </c>
      <c r="AS56" s="104">
        <f t="shared" si="70"/>
        <v>0</v>
      </c>
      <c r="AT56" s="104">
        <f t="shared" si="73"/>
        <v>0</v>
      </c>
      <c r="AU56" s="108"/>
      <c r="AV56" s="108"/>
      <c r="AW56" s="108"/>
      <c r="AX56" s="108"/>
      <c r="AY56" s="108"/>
      <c r="AZ56" s="108"/>
      <c r="BA56" s="109">
        <f t="shared" si="71"/>
        <v>0</v>
      </c>
    </row>
    <row r="57" spans="1:53" ht="14.1" customHeight="1" outlineLevel="2" x14ac:dyDescent="0.2">
      <c r="A57" s="68"/>
      <c r="B57" s="94"/>
      <c r="C57" s="95"/>
      <c r="D57" s="110"/>
      <c r="E57" s="110"/>
      <c r="F57" s="110"/>
      <c r="G57" s="111"/>
      <c r="H57" s="112" t="s">
        <v>179</v>
      </c>
      <c r="I57" s="100"/>
      <c r="J57" s="101"/>
      <c r="K57" s="101"/>
      <c r="L57" s="102" t="str">
        <f>IF(I57&lt;&gt;0,((VLOOKUP(I57,'1. Standard_Cost'!$B$4:$D$8,2)+VLOOKUP(I57,'1. Standard_Cost'!$B$4:$D$8,3))*J57*K57),"0")</f>
        <v>0</v>
      </c>
      <c r="M57" s="102">
        <f>L57*'1. Standard_Cost'!F14</f>
        <v>0</v>
      </c>
      <c r="N57" s="103"/>
      <c r="O57" s="103"/>
      <c r="P57" s="103"/>
      <c r="Q57" s="103"/>
      <c r="R57" s="104">
        <f>+N57*P57*'1. Standard_Cost'!$B$12</f>
        <v>0</v>
      </c>
      <c r="S57" s="104">
        <f>+N57*O57*P57*'1. Standard_Cost'!$C$12</f>
        <v>0</v>
      </c>
      <c r="T57" s="104">
        <f>+N57*P57*Q57*'1. Standard_Cost'!$D$12</f>
        <v>0</v>
      </c>
      <c r="U57" s="104">
        <f>+N57*O57*'1. Standard_Cost'!$E$12</f>
        <v>0</v>
      </c>
      <c r="V57" s="103"/>
      <c r="W57" s="103"/>
      <c r="X57" s="103"/>
      <c r="Y57" s="104">
        <f>+V57*((X57*'1. Standard_Cost'!$B$16)+(W57*X57*'1. Standard_Cost'!$C$16))</f>
        <v>0</v>
      </c>
      <c r="Z57" s="103"/>
      <c r="AA57" s="103"/>
      <c r="AB57" s="104">
        <f>+Z57*'1. Standard_Cost'!$B$20+AA57*'1. Standard_Cost'!$C$20</f>
        <v>0</v>
      </c>
      <c r="AC57" s="105"/>
      <c r="AD57" s="106"/>
      <c r="AE57" s="104">
        <f>SUM(AD57,AC57,AB57,Y57,U57,T57,S57,R57)*'1. Standard_Cost'!B38</f>
        <v>0</v>
      </c>
      <c r="AF57" s="104">
        <f t="shared" si="72"/>
        <v>0</v>
      </c>
      <c r="AG57" s="103"/>
      <c r="AH57" s="103"/>
      <c r="AI57" s="103"/>
      <c r="AJ57" s="107"/>
      <c r="AK57" s="107"/>
      <c r="AL57" s="107"/>
      <c r="AM57" s="104">
        <f>AG57*'1. Standard_Cost'!B34+'Incremental_Cost Year 2021'!AH64*'1. Standard_Cost'!C34+'Incremental_Cost Year 2021'!AI64*'1. Standard_Cost'!D34+'Incremental_Cost Year 2021'!AJ64+'Incremental_Cost Year 2021'!AL64+AK57</f>
        <v>0</v>
      </c>
      <c r="AN57" s="104">
        <f>AM57*'1. Standard_Cost'!C38</f>
        <v>0</v>
      </c>
      <c r="AO57" s="107"/>
      <c r="AQ57" s="104">
        <f t="shared" si="68"/>
        <v>0</v>
      </c>
      <c r="AR57" s="104">
        <f t="shared" si="69"/>
        <v>0</v>
      </c>
      <c r="AS57" s="104">
        <f t="shared" si="70"/>
        <v>0</v>
      </c>
      <c r="AT57" s="104">
        <f t="shared" si="73"/>
        <v>0</v>
      </c>
      <c r="AU57" s="108"/>
      <c r="AV57" s="108"/>
      <c r="AW57" s="108"/>
      <c r="AX57" s="108"/>
      <c r="AY57" s="108"/>
      <c r="AZ57" s="108"/>
      <c r="BA57" s="109">
        <f t="shared" si="71"/>
        <v>0</v>
      </c>
    </row>
    <row r="58" spans="1:53" ht="46.5" customHeight="1" outlineLevel="1" x14ac:dyDescent="0.2">
      <c r="A58" s="68"/>
      <c r="B58" s="94"/>
      <c r="C58" s="95"/>
      <c r="D58" s="113" t="s">
        <v>48</v>
      </c>
      <c r="E58" s="113" t="s">
        <v>195</v>
      </c>
      <c r="F58" s="114" t="s">
        <v>154</v>
      </c>
      <c r="G58" s="115" t="s">
        <v>155</v>
      </c>
      <c r="H58" s="122" t="s">
        <v>196</v>
      </c>
      <c r="I58" s="117"/>
      <c r="J58" s="117"/>
      <c r="K58" s="117"/>
      <c r="L58" s="118">
        <f>SUM(L54:L57)</f>
        <v>0</v>
      </c>
      <c r="M58" s="118">
        <f>SUM(M54:M57)</f>
        <v>0</v>
      </c>
      <c r="N58" s="117"/>
      <c r="O58" s="117"/>
      <c r="P58" s="117"/>
      <c r="Q58" s="117"/>
      <c r="R58" s="119">
        <f>SUM(R54:R57)</f>
        <v>0</v>
      </c>
      <c r="S58" s="119">
        <f>SUM(S54:S57)</f>
        <v>0</v>
      </c>
      <c r="T58" s="119">
        <f>SUM(T54:T57)</f>
        <v>0</v>
      </c>
      <c r="U58" s="119">
        <f>SUM(U54:U57)</f>
        <v>0</v>
      </c>
      <c r="V58" s="117"/>
      <c r="W58" s="117"/>
      <c r="X58" s="117"/>
      <c r="Y58" s="118">
        <f>SUM(Y54:Y57)</f>
        <v>0</v>
      </c>
      <c r="Z58" s="117"/>
      <c r="AA58" s="117"/>
      <c r="AB58" s="118">
        <f t="shared" ref="AB58:AF58" si="74">SUM(AB54:AB57)</f>
        <v>0</v>
      </c>
      <c r="AC58" s="118">
        <f t="shared" si="74"/>
        <v>0</v>
      </c>
      <c r="AD58" s="118">
        <f t="shared" si="74"/>
        <v>0</v>
      </c>
      <c r="AE58" s="118">
        <f t="shared" si="74"/>
        <v>0</v>
      </c>
      <c r="AF58" s="118">
        <f t="shared" si="74"/>
        <v>0</v>
      </c>
      <c r="AG58" s="117"/>
      <c r="AH58" s="117"/>
      <c r="AI58" s="117"/>
      <c r="AJ58" s="119">
        <f>SUM(AJ54:AJ57)</f>
        <v>0</v>
      </c>
      <c r="AK58" s="119">
        <f>SUM(AK54:AK57)</f>
        <v>0</v>
      </c>
      <c r="AL58" s="119">
        <f>SUM(AL54:AL57)</f>
        <v>0</v>
      </c>
      <c r="AM58" s="118">
        <f>SUM(AM54:AM57)</f>
        <v>0</v>
      </c>
      <c r="AN58" s="118">
        <f>SUM(AN54:AN57)</f>
        <v>0</v>
      </c>
      <c r="AO58" s="116"/>
      <c r="AP58" s="120"/>
      <c r="AQ58" s="121">
        <f t="shared" ref="AQ58:BA58" si="75">SUM(AQ54:AQ57)</f>
        <v>0</v>
      </c>
      <c r="AR58" s="121">
        <f t="shared" si="75"/>
        <v>0</v>
      </c>
      <c r="AS58" s="121">
        <f t="shared" si="75"/>
        <v>0</v>
      </c>
      <c r="AT58" s="121">
        <f t="shared" si="75"/>
        <v>0</v>
      </c>
      <c r="AU58" s="121">
        <f t="shared" si="75"/>
        <v>0</v>
      </c>
      <c r="AV58" s="121">
        <f t="shared" si="75"/>
        <v>0</v>
      </c>
      <c r="AW58" s="121">
        <f t="shared" si="75"/>
        <v>0</v>
      </c>
      <c r="AX58" s="121">
        <f t="shared" si="75"/>
        <v>0</v>
      </c>
      <c r="AY58" s="121">
        <f t="shared" si="75"/>
        <v>0</v>
      </c>
      <c r="AZ58" s="121">
        <f t="shared" si="75"/>
        <v>0</v>
      </c>
      <c r="BA58" s="121">
        <f t="shared" si="75"/>
        <v>0</v>
      </c>
    </row>
    <row r="59" spans="1:53" ht="14.1" customHeight="1" outlineLevel="2" x14ac:dyDescent="0.2">
      <c r="A59" s="68"/>
      <c r="B59" s="94"/>
      <c r="C59" s="95"/>
      <c r="D59" s="96"/>
      <c r="E59" s="96"/>
      <c r="F59" s="97"/>
      <c r="G59" s="98"/>
      <c r="H59" s="99" t="s">
        <v>49</v>
      </c>
      <c r="I59" s="100"/>
      <c r="J59" s="101"/>
      <c r="K59" s="101"/>
      <c r="L59" s="102" t="str">
        <f>IF(I59&lt;&gt;0,((VLOOKUP(I59,'1. Standard_Cost'!$B$4:$D$8,2)+VLOOKUP(I59,'1. Standard_Cost'!$B$4:$D$8,3))*J59*K59),"0")</f>
        <v>0</v>
      </c>
      <c r="M59" s="102">
        <f>L59*'1. Standard_Cost'!F19</f>
        <v>0</v>
      </c>
      <c r="N59" s="103"/>
      <c r="O59" s="103"/>
      <c r="P59" s="103"/>
      <c r="Q59" s="103"/>
      <c r="R59" s="104">
        <f>+N59*P59*'1. Standard_Cost'!$B$12</f>
        <v>0</v>
      </c>
      <c r="S59" s="104">
        <f>+N59*O59*P59*'1. Standard_Cost'!$C$12</f>
        <v>0</v>
      </c>
      <c r="T59" s="104">
        <f>+N59*P59*Q59*'1. Standard_Cost'!$D$12</f>
        <v>0</v>
      </c>
      <c r="U59" s="104">
        <f>+N59*O59*'1. Standard_Cost'!$E$12</f>
        <v>0</v>
      </c>
      <c r="V59" s="103"/>
      <c r="W59" s="103"/>
      <c r="X59" s="103"/>
      <c r="Y59" s="104">
        <f>+V59*((X59*'1. Standard_Cost'!$B$16)+(W59*X59*'1. Standard_Cost'!$C$16))</f>
        <v>0</v>
      </c>
      <c r="Z59" s="103"/>
      <c r="AA59" s="103"/>
      <c r="AB59" s="104">
        <f>+Z59*'1. Standard_Cost'!$B$20+AA59*'1. Standard_Cost'!$C$20</f>
        <v>0</v>
      </c>
      <c r="AC59" s="105"/>
      <c r="AD59" s="106"/>
      <c r="AE59" s="104">
        <f>SUM(AD59,AC59,AB59,Y59,U59,T59,S59,R59)*'1. Standard_Cost'!B43</f>
        <v>0</v>
      </c>
      <c r="AF59" s="104">
        <f>SUM(AD59,AE59)</f>
        <v>0</v>
      </c>
      <c r="AG59" s="103"/>
      <c r="AH59" s="103"/>
      <c r="AI59" s="103"/>
      <c r="AJ59" s="107"/>
      <c r="AK59" s="107"/>
      <c r="AL59" s="107"/>
      <c r="AM59" s="104">
        <f>AG59*'1. Standard_Cost'!B39+'Incremental_Cost Year 2021'!AH66*'1. Standard_Cost'!C39+'Incremental_Cost Year 2021'!AI66*'1. Standard_Cost'!D39+'Incremental_Cost Year 2021'!AJ66+'Incremental_Cost Year 2021'!AL66+AK59</f>
        <v>0</v>
      </c>
      <c r="AN59" s="104">
        <f>AM59*'1. Standard_Cost'!C43</f>
        <v>0</v>
      </c>
      <c r="AO59" s="107"/>
      <c r="AQ59" s="104">
        <f t="shared" ref="AQ59:AQ62" si="76">L59+M59</f>
        <v>0</v>
      </c>
      <c r="AR59" s="104">
        <f t="shared" ref="AR59:AR62" si="77">AF59</f>
        <v>0</v>
      </c>
      <c r="AS59" s="104">
        <f t="shared" ref="AS59:AS62" si="78">AM59+AN59</f>
        <v>0</v>
      </c>
      <c r="AT59" s="104">
        <f>SUM(AQ59,AR59,AS59)</f>
        <v>0</v>
      </c>
      <c r="AU59" s="108"/>
      <c r="AV59" s="108"/>
      <c r="AW59" s="108"/>
      <c r="AX59" s="108"/>
      <c r="AY59" s="108"/>
      <c r="AZ59" s="108"/>
      <c r="BA59" s="109">
        <f t="shared" ref="BA59:BA62" si="79">SUM(AU59:AZ59)-AT59</f>
        <v>0</v>
      </c>
    </row>
    <row r="60" spans="1:53" ht="14.1" customHeight="1" outlineLevel="2" x14ac:dyDescent="0.2">
      <c r="A60" s="68"/>
      <c r="B60" s="94"/>
      <c r="C60" s="95"/>
      <c r="D60" s="110"/>
      <c r="E60" s="110"/>
      <c r="F60" s="110"/>
      <c r="G60" s="111"/>
      <c r="H60" s="99" t="s">
        <v>50</v>
      </c>
      <c r="I60" s="100"/>
      <c r="J60" s="101"/>
      <c r="K60" s="101"/>
      <c r="L60" s="102" t="str">
        <f>IF(I60&lt;&gt;0,((VLOOKUP(I60,'1. Standard_Cost'!$B$4:$D$8,2)+VLOOKUP(I60,'1. Standard_Cost'!$B$4:$D$8,3))*J60*K60),"0")</f>
        <v>0</v>
      </c>
      <c r="M60" s="102">
        <f>L60*'1. Standard_Cost'!F19</f>
        <v>0</v>
      </c>
      <c r="N60" s="103"/>
      <c r="O60" s="103"/>
      <c r="P60" s="103"/>
      <c r="Q60" s="103"/>
      <c r="R60" s="104">
        <f>+N60*P60*'1. Standard_Cost'!$B$12</f>
        <v>0</v>
      </c>
      <c r="S60" s="104">
        <f>+N60*O60*P60*'1. Standard_Cost'!$C$12</f>
        <v>0</v>
      </c>
      <c r="T60" s="104">
        <f>+N60*P60*Q60*'1. Standard_Cost'!$D$12</f>
        <v>0</v>
      </c>
      <c r="U60" s="104">
        <f>+N60*O60*'1. Standard_Cost'!$E$12</f>
        <v>0</v>
      </c>
      <c r="V60" s="103"/>
      <c r="W60" s="103"/>
      <c r="X60" s="103"/>
      <c r="Y60" s="104">
        <f>+V60*((X60*'1. Standard_Cost'!$B$16)+(W60*X60*'1. Standard_Cost'!$C$16))</f>
        <v>0</v>
      </c>
      <c r="Z60" s="103"/>
      <c r="AA60" s="103"/>
      <c r="AB60" s="104">
        <f>+Z60*'1. Standard_Cost'!$B$20+AA60*'1. Standard_Cost'!$C$20</f>
        <v>0</v>
      </c>
      <c r="AC60" s="105"/>
      <c r="AD60" s="106"/>
      <c r="AE60" s="104">
        <f>SUM(AD60,AC60,AB60,Y60,U60,T60,S60,R60)*'1. Standard_Cost'!B43</f>
        <v>0</v>
      </c>
      <c r="AF60" s="104">
        <f t="shared" ref="AF60:AF62" si="80">SUM(AD60,AE60)</f>
        <v>0</v>
      </c>
      <c r="AG60" s="103"/>
      <c r="AH60" s="103"/>
      <c r="AI60" s="103"/>
      <c r="AJ60" s="107"/>
      <c r="AK60" s="107"/>
      <c r="AL60" s="107"/>
      <c r="AM60" s="104">
        <f>AG60*'1. Standard_Cost'!B39+'Incremental_Cost Year 2021'!AH67*'1. Standard_Cost'!C39+'Incremental_Cost Year 2021'!AI67*'1. Standard_Cost'!D39+'Incremental_Cost Year 2021'!AJ67+'Incremental_Cost Year 2021'!AL67+AK60</f>
        <v>0</v>
      </c>
      <c r="AN60" s="104">
        <f>AM60*'1. Standard_Cost'!C43</f>
        <v>0</v>
      </c>
      <c r="AO60" s="107"/>
      <c r="AQ60" s="104">
        <f t="shared" si="76"/>
        <v>0</v>
      </c>
      <c r="AR60" s="104">
        <f t="shared" si="77"/>
        <v>0</v>
      </c>
      <c r="AS60" s="104">
        <f t="shared" si="78"/>
        <v>0</v>
      </c>
      <c r="AT60" s="104">
        <f t="shared" ref="AT60:AT62" si="81">SUM(AQ60,AR60,AS60)</f>
        <v>0</v>
      </c>
      <c r="AU60" s="108"/>
      <c r="AV60" s="108">
        <v>0</v>
      </c>
      <c r="AW60" s="108"/>
      <c r="AX60" s="108"/>
      <c r="AY60" s="108"/>
      <c r="AZ60" s="108"/>
      <c r="BA60" s="109">
        <f t="shared" si="79"/>
        <v>0</v>
      </c>
    </row>
    <row r="61" spans="1:53" ht="14.1" customHeight="1" outlineLevel="2" x14ac:dyDescent="0.2">
      <c r="A61" s="68"/>
      <c r="B61" s="94"/>
      <c r="C61" s="95"/>
      <c r="D61" s="110"/>
      <c r="E61" s="110"/>
      <c r="F61" s="110"/>
      <c r="G61" s="111"/>
      <c r="H61" s="99" t="s">
        <v>51</v>
      </c>
      <c r="I61" s="100"/>
      <c r="J61" s="101"/>
      <c r="K61" s="101"/>
      <c r="L61" s="102" t="str">
        <f>IF(I61&lt;&gt;0,((VLOOKUP(I61,'1. Standard_Cost'!$B$4:$D$8,2)+VLOOKUP(I61,'1. Standard_Cost'!$B$4:$D$8,3))*J61*K61),"0")</f>
        <v>0</v>
      </c>
      <c r="M61" s="102">
        <f>L61*'1. Standard_Cost'!F19</f>
        <v>0</v>
      </c>
      <c r="N61" s="103"/>
      <c r="O61" s="103"/>
      <c r="P61" s="103"/>
      <c r="Q61" s="103"/>
      <c r="R61" s="104">
        <f>+N61*P61*'1. Standard_Cost'!$B$12</f>
        <v>0</v>
      </c>
      <c r="S61" s="104">
        <f>+N61*O61*P61*'1. Standard_Cost'!$C$12</f>
        <v>0</v>
      </c>
      <c r="T61" s="104">
        <f>+N61*P61*Q61*'1. Standard_Cost'!$D$12</f>
        <v>0</v>
      </c>
      <c r="U61" s="104">
        <f>+N61*O61*'1. Standard_Cost'!$E$12</f>
        <v>0</v>
      </c>
      <c r="V61" s="103"/>
      <c r="W61" s="103"/>
      <c r="X61" s="103"/>
      <c r="Y61" s="104">
        <f>+V61*((X61*'1. Standard_Cost'!$B$16)+(W61*X61*'1. Standard_Cost'!$C$16))</f>
        <v>0</v>
      </c>
      <c r="Z61" s="103"/>
      <c r="AA61" s="103"/>
      <c r="AB61" s="104">
        <f>+Z61*'1. Standard_Cost'!$B$20+AA61*'1. Standard_Cost'!$C$20</f>
        <v>0</v>
      </c>
      <c r="AC61" s="105"/>
      <c r="AD61" s="106"/>
      <c r="AE61" s="104">
        <f>SUM(AD61,AC61,AB61,Y61,U61,T61,S61,R61)*'1. Standard_Cost'!B43</f>
        <v>0</v>
      </c>
      <c r="AF61" s="104">
        <f t="shared" si="80"/>
        <v>0</v>
      </c>
      <c r="AG61" s="103"/>
      <c r="AH61" s="103"/>
      <c r="AI61" s="103"/>
      <c r="AJ61" s="107"/>
      <c r="AK61" s="107"/>
      <c r="AL61" s="107"/>
      <c r="AM61" s="104">
        <f>AG61*'1. Standard_Cost'!B39+'Incremental_Cost Year 2021'!AH68*'1. Standard_Cost'!C39+'Incremental_Cost Year 2021'!AI68*'1. Standard_Cost'!D39+'Incremental_Cost Year 2021'!AJ68+'Incremental_Cost Year 2021'!AL68+AK61</f>
        <v>0</v>
      </c>
      <c r="AN61" s="104">
        <f>AM61*'1. Standard_Cost'!C43</f>
        <v>0</v>
      </c>
      <c r="AO61" s="107"/>
      <c r="AQ61" s="104">
        <f t="shared" si="76"/>
        <v>0</v>
      </c>
      <c r="AR61" s="104">
        <f t="shared" si="77"/>
        <v>0</v>
      </c>
      <c r="AS61" s="104">
        <f t="shared" si="78"/>
        <v>0</v>
      </c>
      <c r="AT61" s="104">
        <f t="shared" si="81"/>
        <v>0</v>
      </c>
      <c r="AU61" s="108"/>
      <c r="AV61" s="108"/>
      <c r="AW61" s="108"/>
      <c r="AX61" s="108"/>
      <c r="AY61" s="108"/>
      <c r="AZ61" s="108"/>
      <c r="BA61" s="109">
        <f t="shared" si="79"/>
        <v>0</v>
      </c>
    </row>
    <row r="62" spans="1:53" ht="14.1" customHeight="1" outlineLevel="2" x14ac:dyDescent="0.2">
      <c r="A62" s="68"/>
      <c r="B62" s="94"/>
      <c r="C62" s="95"/>
      <c r="D62" s="110"/>
      <c r="E62" s="110"/>
      <c r="F62" s="110"/>
      <c r="G62" s="111"/>
      <c r="H62" s="112" t="s">
        <v>179</v>
      </c>
      <c r="I62" s="100"/>
      <c r="J62" s="101"/>
      <c r="K62" s="101"/>
      <c r="L62" s="102" t="str">
        <f>IF(I62&lt;&gt;0,((VLOOKUP(I62,'1. Standard_Cost'!$B$4:$D$8,2)+VLOOKUP(I62,'1. Standard_Cost'!$B$4:$D$8,3))*J62*K62),"0")</f>
        <v>0</v>
      </c>
      <c r="M62" s="102">
        <f>L62*'1. Standard_Cost'!F19</f>
        <v>0</v>
      </c>
      <c r="N62" s="103"/>
      <c r="O62" s="103"/>
      <c r="P62" s="103"/>
      <c r="Q62" s="103"/>
      <c r="R62" s="104">
        <f>+N62*P62*'1. Standard_Cost'!$B$12</f>
        <v>0</v>
      </c>
      <c r="S62" s="104">
        <f>+N62*O62*P62*'1. Standard_Cost'!$C$12</f>
        <v>0</v>
      </c>
      <c r="T62" s="104">
        <f>+N62*P62*Q62*'1. Standard_Cost'!$D$12</f>
        <v>0</v>
      </c>
      <c r="U62" s="104">
        <f>+N62*O62*'1. Standard_Cost'!$E$12</f>
        <v>0</v>
      </c>
      <c r="V62" s="103"/>
      <c r="W62" s="103"/>
      <c r="X62" s="103"/>
      <c r="Y62" s="104">
        <f>+V62*((X62*'1. Standard_Cost'!$B$16)+(W62*X62*'1. Standard_Cost'!$C$16))</f>
        <v>0</v>
      </c>
      <c r="Z62" s="103"/>
      <c r="AA62" s="103"/>
      <c r="AB62" s="104">
        <f>+Z62*'1. Standard_Cost'!$B$20+AA62*'1. Standard_Cost'!$C$20</f>
        <v>0</v>
      </c>
      <c r="AC62" s="105"/>
      <c r="AD62" s="106"/>
      <c r="AE62" s="104">
        <f>SUM(AD62,AC62,AB62,Y62,U62,T62,S62,R62)*'1. Standard_Cost'!B43</f>
        <v>0</v>
      </c>
      <c r="AF62" s="104">
        <f t="shared" si="80"/>
        <v>0</v>
      </c>
      <c r="AG62" s="103"/>
      <c r="AH62" s="103"/>
      <c r="AI62" s="103"/>
      <c r="AJ62" s="107"/>
      <c r="AK62" s="107"/>
      <c r="AL62" s="107"/>
      <c r="AM62" s="104">
        <f>AG62*'1. Standard_Cost'!B39+'Incremental_Cost Year 2021'!AH69*'1. Standard_Cost'!C39+'Incremental_Cost Year 2021'!AI69*'1. Standard_Cost'!D39+'Incremental_Cost Year 2021'!AJ69+'Incremental_Cost Year 2021'!AL69+AK62</f>
        <v>0</v>
      </c>
      <c r="AN62" s="104">
        <f>AM62*'1. Standard_Cost'!C43</f>
        <v>0</v>
      </c>
      <c r="AO62" s="107"/>
      <c r="AQ62" s="104">
        <f t="shared" si="76"/>
        <v>0</v>
      </c>
      <c r="AR62" s="104">
        <f t="shared" si="77"/>
        <v>0</v>
      </c>
      <c r="AS62" s="104">
        <f t="shared" si="78"/>
        <v>0</v>
      </c>
      <c r="AT62" s="104">
        <f t="shared" si="81"/>
        <v>0</v>
      </c>
      <c r="AU62" s="108"/>
      <c r="AV62" s="108"/>
      <c r="AW62" s="108"/>
      <c r="AX62" s="108"/>
      <c r="AY62" s="108"/>
      <c r="AZ62" s="108"/>
      <c r="BA62" s="109">
        <f t="shared" si="79"/>
        <v>0</v>
      </c>
    </row>
    <row r="63" spans="1:53" ht="51" customHeight="1" outlineLevel="1" x14ac:dyDescent="0.2">
      <c r="A63" s="68"/>
      <c r="B63" s="94"/>
      <c r="C63" s="95"/>
      <c r="D63" s="113" t="s">
        <v>48</v>
      </c>
      <c r="E63" s="113" t="s">
        <v>197</v>
      </c>
      <c r="F63" s="114" t="s">
        <v>154</v>
      </c>
      <c r="G63" s="115" t="s">
        <v>155</v>
      </c>
      <c r="H63" s="122" t="s">
        <v>198</v>
      </c>
      <c r="I63" s="117"/>
      <c r="J63" s="117"/>
      <c r="K63" s="117"/>
      <c r="L63" s="118">
        <f>SUM(L59:L62)</f>
        <v>0</v>
      </c>
      <c r="M63" s="118">
        <f>SUM(M59:M62)</f>
        <v>0</v>
      </c>
      <c r="N63" s="117"/>
      <c r="O63" s="117"/>
      <c r="P63" s="117"/>
      <c r="Q63" s="117"/>
      <c r="R63" s="119">
        <f>SUM(R59:R62)</f>
        <v>0</v>
      </c>
      <c r="S63" s="119">
        <f>SUM(S59:S62)</f>
        <v>0</v>
      </c>
      <c r="T63" s="119">
        <f>SUM(T59:T62)</f>
        <v>0</v>
      </c>
      <c r="U63" s="119">
        <f>SUM(U59:U62)</f>
        <v>0</v>
      </c>
      <c r="V63" s="117"/>
      <c r="W63" s="117"/>
      <c r="X63" s="117"/>
      <c r="Y63" s="118">
        <f>SUM(Y59:Y62)</f>
        <v>0</v>
      </c>
      <c r="Z63" s="117"/>
      <c r="AA63" s="117"/>
      <c r="AB63" s="118">
        <f t="shared" ref="AB63:AF63" si="82">SUM(AB59:AB62)</f>
        <v>0</v>
      </c>
      <c r="AC63" s="118">
        <f t="shared" si="82"/>
        <v>0</v>
      </c>
      <c r="AD63" s="118">
        <f t="shared" si="82"/>
        <v>0</v>
      </c>
      <c r="AE63" s="118">
        <f t="shared" si="82"/>
        <v>0</v>
      </c>
      <c r="AF63" s="118">
        <f t="shared" si="82"/>
        <v>0</v>
      </c>
      <c r="AG63" s="117"/>
      <c r="AH63" s="117"/>
      <c r="AI63" s="117"/>
      <c r="AJ63" s="119">
        <f>SUM(AJ59:AJ62)</f>
        <v>0</v>
      </c>
      <c r="AK63" s="119">
        <f>SUM(AK59:AK62)</f>
        <v>0</v>
      </c>
      <c r="AL63" s="119">
        <f>SUM(AL59:AL62)</f>
        <v>0</v>
      </c>
      <c r="AM63" s="118">
        <f>SUM(AM59:AM62)</f>
        <v>0</v>
      </c>
      <c r="AN63" s="118">
        <f>SUM(AN59:AN62)</f>
        <v>0</v>
      </c>
      <c r="AO63" s="116"/>
      <c r="AP63" s="120"/>
      <c r="AQ63" s="121">
        <f t="shared" ref="AQ63:BA63" si="83">SUM(AQ59:AQ62)</f>
        <v>0</v>
      </c>
      <c r="AR63" s="121">
        <f t="shared" si="83"/>
        <v>0</v>
      </c>
      <c r="AS63" s="121">
        <f t="shared" si="83"/>
        <v>0</v>
      </c>
      <c r="AT63" s="121">
        <f t="shared" si="83"/>
        <v>0</v>
      </c>
      <c r="AU63" s="121">
        <f t="shared" si="83"/>
        <v>0</v>
      </c>
      <c r="AV63" s="121">
        <f t="shared" si="83"/>
        <v>0</v>
      </c>
      <c r="AW63" s="121">
        <f t="shared" si="83"/>
        <v>0</v>
      </c>
      <c r="AX63" s="121">
        <f t="shared" si="83"/>
        <v>0</v>
      </c>
      <c r="AY63" s="121">
        <f t="shared" si="83"/>
        <v>0</v>
      </c>
      <c r="AZ63" s="121">
        <f t="shared" si="83"/>
        <v>0</v>
      </c>
      <c r="BA63" s="121">
        <f t="shared" si="83"/>
        <v>0</v>
      </c>
    </row>
    <row r="64" spans="1:53" ht="14.1" customHeight="1" outlineLevel="2" x14ac:dyDescent="0.2">
      <c r="A64" s="68"/>
      <c r="B64" s="94"/>
      <c r="C64" s="95"/>
      <c r="D64" s="96"/>
      <c r="E64" s="96"/>
      <c r="F64" s="97"/>
      <c r="G64" s="98"/>
      <c r="H64" s="99" t="s">
        <v>49</v>
      </c>
      <c r="I64" s="100"/>
      <c r="J64" s="101"/>
      <c r="K64" s="101"/>
      <c r="L64" s="102" t="str">
        <f>IF(I64&lt;&gt;0,((VLOOKUP(I64,'1. Standard_Cost'!$B$4:$D$8,2)+VLOOKUP(I64,'1. Standard_Cost'!$B$4:$D$8,3))*J64*K64),"0")</f>
        <v>0</v>
      </c>
      <c r="M64" s="102">
        <f>L64*'1. Standard_Cost'!F24</f>
        <v>0</v>
      </c>
      <c r="N64" s="103"/>
      <c r="O64" s="103"/>
      <c r="P64" s="103"/>
      <c r="Q64" s="103"/>
      <c r="R64" s="104">
        <f>+N64*P64*'1. Standard_Cost'!$B$12</f>
        <v>0</v>
      </c>
      <c r="S64" s="104">
        <f>+N64*O64*P64*'1. Standard_Cost'!$C$12</f>
        <v>0</v>
      </c>
      <c r="T64" s="104">
        <f>+N64*P64*Q64*'1. Standard_Cost'!$D$12</f>
        <v>0</v>
      </c>
      <c r="U64" s="104">
        <f>+N64*O64*'1. Standard_Cost'!$E$12</f>
        <v>0</v>
      </c>
      <c r="V64" s="103"/>
      <c r="W64" s="103"/>
      <c r="X64" s="103"/>
      <c r="Y64" s="104">
        <f>+V64*((X64*'1. Standard_Cost'!$B$16)+(W64*X64*'1. Standard_Cost'!$C$16))</f>
        <v>0</v>
      </c>
      <c r="Z64" s="103"/>
      <c r="AA64" s="103"/>
      <c r="AB64" s="104">
        <f>+Z64*'1. Standard_Cost'!$B$20+AA64*'1. Standard_Cost'!$C$20</f>
        <v>0</v>
      </c>
      <c r="AC64" s="105"/>
      <c r="AD64" s="106"/>
      <c r="AE64" s="104">
        <f>SUM(AD64,AC64,AB64,Y64,U64,T64,S64,R64)*'1. Standard_Cost'!B48</f>
        <v>0</v>
      </c>
      <c r="AF64" s="104">
        <f>SUM(AD64,AE64)</f>
        <v>0</v>
      </c>
      <c r="AG64" s="103"/>
      <c r="AH64" s="103"/>
      <c r="AI64" s="103"/>
      <c r="AJ64" s="107"/>
      <c r="AK64" s="107"/>
      <c r="AL64" s="107"/>
      <c r="AM64" s="104">
        <f>AG64*'1. Standard_Cost'!B44+'Incremental_Cost Year 2021'!AH71*'1. Standard_Cost'!C44+'Incremental_Cost Year 2021'!AI71*'1. Standard_Cost'!D44+'Incremental_Cost Year 2021'!AJ71+'Incremental_Cost Year 2021'!AL71+AK64</f>
        <v>0</v>
      </c>
      <c r="AN64" s="104">
        <f>AM64*'1. Standard_Cost'!C48</f>
        <v>0</v>
      </c>
      <c r="AO64" s="107"/>
      <c r="AQ64" s="104">
        <f t="shared" ref="AQ64:AQ67" si="84">L64+M64</f>
        <v>0</v>
      </c>
      <c r="AR64" s="104">
        <f t="shared" ref="AR64:AR67" si="85">AF64</f>
        <v>0</v>
      </c>
      <c r="AS64" s="104">
        <f t="shared" ref="AS64:AS67" si="86">AM64+AN64</f>
        <v>0</v>
      </c>
      <c r="AT64" s="104">
        <f>SUM(AQ64,AR64,AS64)</f>
        <v>0</v>
      </c>
      <c r="AU64" s="108"/>
      <c r="AV64" s="108"/>
      <c r="AW64" s="108"/>
      <c r="AX64" s="108"/>
      <c r="AY64" s="108"/>
      <c r="AZ64" s="108"/>
      <c r="BA64" s="109">
        <f t="shared" ref="BA64:BA67" si="87">SUM(AU64:AZ64)-AT64</f>
        <v>0</v>
      </c>
    </row>
    <row r="65" spans="1:53" ht="14.1" customHeight="1" outlineLevel="2" x14ac:dyDescent="0.2">
      <c r="A65" s="68"/>
      <c r="B65" s="94"/>
      <c r="C65" s="95"/>
      <c r="D65" s="110"/>
      <c r="E65" s="110"/>
      <c r="F65" s="110"/>
      <c r="G65" s="111"/>
      <c r="H65" s="99" t="s">
        <v>50</v>
      </c>
      <c r="I65" s="100"/>
      <c r="J65" s="101"/>
      <c r="K65" s="101"/>
      <c r="L65" s="102" t="str">
        <f>IF(I65&lt;&gt;0,((VLOOKUP(I65,'1. Standard_Cost'!$B$4:$D$8,2)+VLOOKUP(I65,'1. Standard_Cost'!$B$4:$D$8,3))*J65*K65),"0")</f>
        <v>0</v>
      </c>
      <c r="M65" s="102">
        <f>L65*'1. Standard_Cost'!F24</f>
        <v>0</v>
      </c>
      <c r="N65" s="103"/>
      <c r="O65" s="103"/>
      <c r="P65" s="103"/>
      <c r="Q65" s="103"/>
      <c r="R65" s="104">
        <f>+N65*P65*'1. Standard_Cost'!$B$12</f>
        <v>0</v>
      </c>
      <c r="S65" s="104">
        <f>+N65*O65*P65*'1. Standard_Cost'!$C$12</f>
        <v>0</v>
      </c>
      <c r="T65" s="104">
        <f>+N65*P65*Q65*'1. Standard_Cost'!$D$12</f>
        <v>0</v>
      </c>
      <c r="U65" s="104">
        <f>+N65*O65*'1. Standard_Cost'!$E$12</f>
        <v>0</v>
      </c>
      <c r="V65" s="103"/>
      <c r="W65" s="103"/>
      <c r="X65" s="103"/>
      <c r="Y65" s="104">
        <f>+V65*((X65*'1. Standard_Cost'!$B$16)+(W65*X65*'1. Standard_Cost'!$C$16))</f>
        <v>0</v>
      </c>
      <c r="Z65" s="103"/>
      <c r="AA65" s="103"/>
      <c r="AB65" s="104">
        <f>+Z65*'1. Standard_Cost'!$B$20+AA65*'1. Standard_Cost'!$C$20</f>
        <v>0</v>
      </c>
      <c r="AC65" s="105"/>
      <c r="AD65" s="106"/>
      <c r="AE65" s="104">
        <f>SUM(AD65,AC65,AB65,Y65,U65,T65,S65,R65)*'1. Standard_Cost'!B48</f>
        <v>0</v>
      </c>
      <c r="AF65" s="104">
        <f t="shared" ref="AF65:AF67" si="88">SUM(AD65,AE65)</f>
        <v>0</v>
      </c>
      <c r="AG65" s="103"/>
      <c r="AH65" s="103"/>
      <c r="AI65" s="103"/>
      <c r="AJ65" s="107"/>
      <c r="AK65" s="107"/>
      <c r="AL65" s="107"/>
      <c r="AM65" s="104">
        <f>AG65*'1. Standard_Cost'!B44+'Incremental_Cost Year 2021'!AH72*'1. Standard_Cost'!C44+'Incremental_Cost Year 2021'!AI72*'1. Standard_Cost'!D44+'Incremental_Cost Year 2021'!AJ72+'Incremental_Cost Year 2021'!AL72+AK65</f>
        <v>0</v>
      </c>
      <c r="AN65" s="104">
        <f>AM65*'1. Standard_Cost'!C48</f>
        <v>0</v>
      </c>
      <c r="AO65" s="107"/>
      <c r="AQ65" s="104">
        <f t="shared" si="84"/>
        <v>0</v>
      </c>
      <c r="AR65" s="104">
        <f t="shared" si="85"/>
        <v>0</v>
      </c>
      <c r="AS65" s="104">
        <f t="shared" si="86"/>
        <v>0</v>
      </c>
      <c r="AT65" s="104">
        <f t="shared" ref="AT65:AT67" si="89">SUM(AQ65,AR65,AS65)</f>
        <v>0</v>
      </c>
      <c r="AU65" s="108"/>
      <c r="AV65" s="108">
        <v>0</v>
      </c>
      <c r="AW65" s="108"/>
      <c r="AX65" s="108"/>
      <c r="AY65" s="108"/>
      <c r="AZ65" s="108"/>
      <c r="BA65" s="109">
        <f t="shared" si="87"/>
        <v>0</v>
      </c>
    </row>
    <row r="66" spans="1:53" ht="14.1" customHeight="1" outlineLevel="2" x14ac:dyDescent="0.2">
      <c r="A66" s="68"/>
      <c r="B66" s="94"/>
      <c r="C66" s="95"/>
      <c r="D66" s="110"/>
      <c r="E66" s="110"/>
      <c r="F66" s="110"/>
      <c r="G66" s="111"/>
      <c r="H66" s="99" t="s">
        <v>51</v>
      </c>
      <c r="I66" s="100"/>
      <c r="J66" s="101"/>
      <c r="K66" s="101"/>
      <c r="L66" s="102" t="str">
        <f>IF(I66&lt;&gt;0,((VLOOKUP(I66,'1. Standard_Cost'!$B$4:$D$8,2)+VLOOKUP(I66,'1. Standard_Cost'!$B$4:$D$8,3))*J66*K66),"0")</f>
        <v>0</v>
      </c>
      <c r="M66" s="102">
        <f>L66*'1. Standard_Cost'!F24</f>
        <v>0</v>
      </c>
      <c r="N66" s="103"/>
      <c r="O66" s="103"/>
      <c r="P66" s="103"/>
      <c r="Q66" s="103"/>
      <c r="R66" s="104">
        <f>+N66*P66*'1. Standard_Cost'!$B$12</f>
        <v>0</v>
      </c>
      <c r="S66" s="104">
        <f>+N66*O66*P66*'1. Standard_Cost'!$C$12</f>
        <v>0</v>
      </c>
      <c r="T66" s="104">
        <f>+N66*P66*Q66*'1. Standard_Cost'!$D$12</f>
        <v>0</v>
      </c>
      <c r="U66" s="104">
        <f>+N66*O66*'1. Standard_Cost'!$E$12</f>
        <v>0</v>
      </c>
      <c r="V66" s="103"/>
      <c r="W66" s="103"/>
      <c r="X66" s="103"/>
      <c r="Y66" s="104">
        <f>+V66*((X66*'1. Standard_Cost'!$B$16)+(W66*X66*'1. Standard_Cost'!$C$16))</f>
        <v>0</v>
      </c>
      <c r="Z66" s="103"/>
      <c r="AA66" s="103"/>
      <c r="AB66" s="104">
        <f>+Z66*'1. Standard_Cost'!$B$20+AA66*'1. Standard_Cost'!$C$20</f>
        <v>0</v>
      </c>
      <c r="AC66" s="105"/>
      <c r="AD66" s="106"/>
      <c r="AE66" s="104">
        <f>SUM(AD66,AC66,AB66,Y66,U66,T66,S66,R66)*'1. Standard_Cost'!B48</f>
        <v>0</v>
      </c>
      <c r="AF66" s="104">
        <f t="shared" si="88"/>
        <v>0</v>
      </c>
      <c r="AG66" s="103"/>
      <c r="AH66" s="103"/>
      <c r="AI66" s="103"/>
      <c r="AJ66" s="107"/>
      <c r="AK66" s="107"/>
      <c r="AL66" s="107"/>
      <c r="AM66" s="104">
        <f>AG66*'1. Standard_Cost'!B44+'Incremental_Cost Year 2021'!AH73*'1. Standard_Cost'!C44+'Incremental_Cost Year 2021'!AI73*'1. Standard_Cost'!D44+'Incremental_Cost Year 2021'!AJ73+'Incremental_Cost Year 2021'!AL73+AK66</f>
        <v>0</v>
      </c>
      <c r="AN66" s="104">
        <f>AM66*'1. Standard_Cost'!C48</f>
        <v>0</v>
      </c>
      <c r="AO66" s="107"/>
      <c r="AQ66" s="104">
        <f t="shared" si="84"/>
        <v>0</v>
      </c>
      <c r="AR66" s="104">
        <f t="shared" si="85"/>
        <v>0</v>
      </c>
      <c r="AS66" s="104">
        <f t="shared" si="86"/>
        <v>0</v>
      </c>
      <c r="AT66" s="104">
        <f t="shared" si="89"/>
        <v>0</v>
      </c>
      <c r="AU66" s="108"/>
      <c r="AV66" s="108"/>
      <c r="AW66" s="108"/>
      <c r="AX66" s="108"/>
      <c r="AY66" s="108"/>
      <c r="AZ66" s="108"/>
      <c r="BA66" s="109">
        <f t="shared" si="87"/>
        <v>0</v>
      </c>
    </row>
    <row r="67" spans="1:53" ht="14.1" customHeight="1" outlineLevel="2" x14ac:dyDescent="0.2">
      <c r="A67" s="68"/>
      <c r="B67" s="94"/>
      <c r="C67" s="95"/>
      <c r="D67" s="110"/>
      <c r="E67" s="110"/>
      <c r="F67" s="110"/>
      <c r="G67" s="111"/>
      <c r="H67" s="112" t="s">
        <v>179</v>
      </c>
      <c r="I67" s="100"/>
      <c r="J67" s="101"/>
      <c r="K67" s="101"/>
      <c r="L67" s="102" t="str">
        <f>IF(I67&lt;&gt;0,((VLOOKUP(I67,'1. Standard_Cost'!$B$4:$D$8,2)+VLOOKUP(I67,'1. Standard_Cost'!$B$4:$D$8,3))*J67*K67),"0")</f>
        <v>0</v>
      </c>
      <c r="M67" s="102">
        <f>L67*'1. Standard_Cost'!F24</f>
        <v>0</v>
      </c>
      <c r="N67" s="103"/>
      <c r="O67" s="103"/>
      <c r="P67" s="103"/>
      <c r="Q67" s="103"/>
      <c r="R67" s="104">
        <f>+N67*P67*'1. Standard_Cost'!$B$12</f>
        <v>0</v>
      </c>
      <c r="S67" s="104">
        <f>+N67*O67*P67*'1. Standard_Cost'!$C$12</f>
        <v>0</v>
      </c>
      <c r="T67" s="104">
        <f>+N67*P67*Q67*'1. Standard_Cost'!$D$12</f>
        <v>0</v>
      </c>
      <c r="U67" s="104">
        <f>+N67*O67*'1. Standard_Cost'!$E$12</f>
        <v>0</v>
      </c>
      <c r="V67" s="103"/>
      <c r="W67" s="103"/>
      <c r="X67" s="103"/>
      <c r="Y67" s="104">
        <f>+V67*((X67*'1. Standard_Cost'!$B$16)+(W67*X67*'1. Standard_Cost'!$C$16))</f>
        <v>0</v>
      </c>
      <c r="Z67" s="103"/>
      <c r="AA67" s="103"/>
      <c r="AB67" s="104">
        <f>+Z67*'1. Standard_Cost'!$B$20+AA67*'1. Standard_Cost'!$C$20</f>
        <v>0</v>
      </c>
      <c r="AC67" s="105"/>
      <c r="AD67" s="106"/>
      <c r="AE67" s="104">
        <f>SUM(AD67,AC67,AB67,Y67,U67,T67,S67,R67)*'1. Standard_Cost'!B48</f>
        <v>0</v>
      </c>
      <c r="AF67" s="104">
        <f t="shared" si="88"/>
        <v>0</v>
      </c>
      <c r="AG67" s="103"/>
      <c r="AH67" s="103"/>
      <c r="AI67" s="103"/>
      <c r="AJ67" s="107"/>
      <c r="AK67" s="107"/>
      <c r="AL67" s="107"/>
      <c r="AM67" s="104">
        <f>AG67*'1. Standard_Cost'!B44+'Incremental_Cost Year 2021'!AH74*'1. Standard_Cost'!C44+'Incremental_Cost Year 2021'!AI74*'1. Standard_Cost'!D44+'Incremental_Cost Year 2021'!AJ74+'Incremental_Cost Year 2021'!AL74+AK67</f>
        <v>0</v>
      </c>
      <c r="AN67" s="104">
        <f>AM67*'1. Standard_Cost'!C48</f>
        <v>0</v>
      </c>
      <c r="AO67" s="107"/>
      <c r="AQ67" s="104">
        <f t="shared" si="84"/>
        <v>0</v>
      </c>
      <c r="AR67" s="104">
        <f t="shared" si="85"/>
        <v>0</v>
      </c>
      <c r="AS67" s="104">
        <f t="shared" si="86"/>
        <v>0</v>
      </c>
      <c r="AT67" s="104">
        <f t="shared" si="89"/>
        <v>0</v>
      </c>
      <c r="AU67" s="108"/>
      <c r="AV67" s="108"/>
      <c r="AW67" s="108"/>
      <c r="AX67" s="108"/>
      <c r="AY67" s="108"/>
      <c r="AZ67" s="108"/>
      <c r="BA67" s="109">
        <f t="shared" si="87"/>
        <v>0</v>
      </c>
    </row>
    <row r="68" spans="1:53" ht="63.75" customHeight="1" outlineLevel="1" x14ac:dyDescent="0.2">
      <c r="A68" s="68"/>
      <c r="B68" s="94"/>
      <c r="C68" s="95"/>
      <c r="D68" s="113" t="s">
        <v>48</v>
      </c>
      <c r="E68" s="113" t="s">
        <v>199</v>
      </c>
      <c r="F68" s="114" t="s">
        <v>154</v>
      </c>
      <c r="G68" s="115" t="s">
        <v>155</v>
      </c>
      <c r="H68" s="122" t="s">
        <v>201</v>
      </c>
      <c r="I68" s="117"/>
      <c r="J68" s="117"/>
      <c r="K68" s="117"/>
      <c r="L68" s="118">
        <f>SUM(L64:L67)</f>
        <v>0</v>
      </c>
      <c r="M68" s="118">
        <f>SUM(M64:M67)</f>
        <v>0</v>
      </c>
      <c r="N68" s="117"/>
      <c r="O68" s="117"/>
      <c r="P68" s="117"/>
      <c r="Q68" s="117"/>
      <c r="R68" s="119">
        <f>SUM(R64:R67)</f>
        <v>0</v>
      </c>
      <c r="S68" s="119">
        <f>SUM(S64:S67)</f>
        <v>0</v>
      </c>
      <c r="T68" s="119">
        <f>SUM(T64:T67)</f>
        <v>0</v>
      </c>
      <c r="U68" s="119">
        <f>SUM(U64:U67)</f>
        <v>0</v>
      </c>
      <c r="V68" s="117"/>
      <c r="W68" s="117"/>
      <c r="X68" s="117"/>
      <c r="Y68" s="118">
        <f>SUM(Y64:Y67)</f>
        <v>0</v>
      </c>
      <c r="Z68" s="117"/>
      <c r="AA68" s="117"/>
      <c r="AB68" s="118">
        <f t="shared" ref="AB68:AF68" si="90">SUM(AB64:AB67)</f>
        <v>0</v>
      </c>
      <c r="AC68" s="118">
        <f t="shared" si="90"/>
        <v>0</v>
      </c>
      <c r="AD68" s="118">
        <f t="shared" si="90"/>
        <v>0</v>
      </c>
      <c r="AE68" s="118">
        <f t="shared" si="90"/>
        <v>0</v>
      </c>
      <c r="AF68" s="118">
        <f t="shared" si="90"/>
        <v>0</v>
      </c>
      <c r="AG68" s="117"/>
      <c r="AH68" s="117"/>
      <c r="AI68" s="117"/>
      <c r="AJ68" s="119">
        <f>SUM(AJ64:AJ67)</f>
        <v>0</v>
      </c>
      <c r="AK68" s="119">
        <f>SUM(AK64:AK67)</f>
        <v>0</v>
      </c>
      <c r="AL68" s="119">
        <f>SUM(AL64:AL67)</f>
        <v>0</v>
      </c>
      <c r="AM68" s="118">
        <f>SUM(AM64:AM67)</f>
        <v>0</v>
      </c>
      <c r="AN68" s="118">
        <f>SUM(AN64:AN67)</f>
        <v>0</v>
      </c>
      <c r="AO68" s="116"/>
      <c r="AP68" s="120"/>
      <c r="AQ68" s="121">
        <f t="shared" ref="AQ68:BA68" si="91">SUM(AQ64:AQ67)</f>
        <v>0</v>
      </c>
      <c r="AR68" s="121">
        <f t="shared" si="91"/>
        <v>0</v>
      </c>
      <c r="AS68" s="121">
        <f t="shared" si="91"/>
        <v>0</v>
      </c>
      <c r="AT68" s="121">
        <f t="shared" si="91"/>
        <v>0</v>
      </c>
      <c r="AU68" s="121">
        <f t="shared" si="91"/>
        <v>0</v>
      </c>
      <c r="AV68" s="121">
        <f t="shared" si="91"/>
        <v>0</v>
      </c>
      <c r="AW68" s="121">
        <f t="shared" si="91"/>
        <v>0</v>
      </c>
      <c r="AX68" s="121">
        <f t="shared" si="91"/>
        <v>0</v>
      </c>
      <c r="AY68" s="121">
        <f t="shared" si="91"/>
        <v>0</v>
      </c>
      <c r="AZ68" s="121">
        <f t="shared" si="91"/>
        <v>0</v>
      </c>
      <c r="BA68" s="121">
        <f t="shared" si="91"/>
        <v>0</v>
      </c>
    </row>
    <row r="69" spans="1:53" ht="14.1" customHeight="1" outlineLevel="2" x14ac:dyDescent="0.2">
      <c r="A69" s="68"/>
      <c r="B69" s="94"/>
      <c r="C69" s="95"/>
      <c r="D69" s="96"/>
      <c r="E69" s="96"/>
      <c r="F69" s="97"/>
      <c r="G69" s="98"/>
      <c r="H69" s="99" t="s">
        <v>49</v>
      </c>
      <c r="I69" s="100"/>
      <c r="J69" s="101"/>
      <c r="K69" s="101"/>
      <c r="L69" s="102" t="str">
        <f>IF(I69&lt;&gt;0,((VLOOKUP(I69,'1. Standard_Cost'!$B$4:$D$8,2)+VLOOKUP(I69,'1. Standard_Cost'!$B$4:$D$8,3))*J69*K69),"0")</f>
        <v>0</v>
      </c>
      <c r="M69" s="102">
        <f>L69*'1. Standard_Cost'!F29</f>
        <v>0</v>
      </c>
      <c r="N69" s="103"/>
      <c r="O69" s="103"/>
      <c r="P69" s="103"/>
      <c r="Q69" s="103"/>
      <c r="R69" s="104">
        <f>+N69*P69*'1. Standard_Cost'!$B$12</f>
        <v>0</v>
      </c>
      <c r="S69" s="104">
        <f>+N69*O69*P69*'1. Standard_Cost'!$C$12</f>
        <v>0</v>
      </c>
      <c r="T69" s="104">
        <f>+N69*P69*Q69*'1. Standard_Cost'!$D$12</f>
        <v>0</v>
      </c>
      <c r="U69" s="104">
        <f>+N69*O69*'1. Standard_Cost'!$E$12</f>
        <v>0</v>
      </c>
      <c r="V69" s="103"/>
      <c r="W69" s="103"/>
      <c r="X69" s="103"/>
      <c r="Y69" s="104">
        <f>+V69*((X69*'1. Standard_Cost'!$B$16)+(W69*X69*'1. Standard_Cost'!$C$16))</f>
        <v>0</v>
      </c>
      <c r="Z69" s="103"/>
      <c r="AA69" s="103"/>
      <c r="AB69" s="104">
        <f>+Z69*'1. Standard_Cost'!$B$20+AA69*'1. Standard_Cost'!$C$20</f>
        <v>0</v>
      </c>
      <c r="AC69" s="105"/>
      <c r="AD69" s="106"/>
      <c r="AE69" s="104">
        <f>SUM(AD69,AC69,AB69,Y69,U69,T69,S69,R69)*'1. Standard_Cost'!B53</f>
        <v>0</v>
      </c>
      <c r="AF69" s="104">
        <f>SUM(AD69,AE69)</f>
        <v>0</v>
      </c>
      <c r="AG69" s="103"/>
      <c r="AH69" s="103"/>
      <c r="AI69" s="103"/>
      <c r="AJ69" s="107"/>
      <c r="AK69" s="107"/>
      <c r="AL69" s="107"/>
      <c r="AM69" s="104">
        <f>AG69*'1. Standard_Cost'!B49+'Incremental_Cost Year 2021'!AH76*'1. Standard_Cost'!C49+'Incremental_Cost Year 2021'!AI76*'1. Standard_Cost'!D49+'Incremental_Cost Year 2021'!AJ76+'Incremental_Cost Year 2021'!AL76+AK69</f>
        <v>0</v>
      </c>
      <c r="AN69" s="104">
        <f>AM69*'1. Standard_Cost'!C53</f>
        <v>0</v>
      </c>
      <c r="AO69" s="107"/>
      <c r="AQ69" s="104">
        <f t="shared" ref="AQ69:AQ72" si="92">L69+M69</f>
        <v>0</v>
      </c>
      <c r="AR69" s="104">
        <f t="shared" ref="AR69:AR72" si="93">AF69</f>
        <v>0</v>
      </c>
      <c r="AS69" s="104">
        <f t="shared" ref="AS69:AS72" si="94">AM69+AN69</f>
        <v>0</v>
      </c>
      <c r="AT69" s="104">
        <f>SUM(AQ69,AR69,AS69)</f>
        <v>0</v>
      </c>
      <c r="AU69" s="108"/>
      <c r="AV69" s="108"/>
      <c r="AW69" s="108"/>
      <c r="AX69" s="108"/>
      <c r="AY69" s="108"/>
      <c r="AZ69" s="108"/>
      <c r="BA69" s="109">
        <f t="shared" ref="BA69:BA72" si="95">SUM(AU69:AZ69)-AT69</f>
        <v>0</v>
      </c>
    </row>
    <row r="70" spans="1:53" ht="14.1" customHeight="1" outlineLevel="2" x14ac:dyDescent="0.2">
      <c r="A70" s="68"/>
      <c r="B70" s="94"/>
      <c r="C70" s="95"/>
      <c r="D70" s="110"/>
      <c r="E70" s="110"/>
      <c r="F70" s="110"/>
      <c r="G70" s="111"/>
      <c r="H70" s="99" t="s">
        <v>50</v>
      </c>
      <c r="I70" s="100"/>
      <c r="J70" s="101"/>
      <c r="K70" s="101"/>
      <c r="L70" s="102" t="str">
        <f>IF(I70&lt;&gt;0,((VLOOKUP(I70,'1. Standard_Cost'!$B$4:$D$8,2)+VLOOKUP(I70,'1. Standard_Cost'!$B$4:$D$8,3))*J70*K70),"0")</f>
        <v>0</v>
      </c>
      <c r="M70" s="102">
        <f>L70*'1. Standard_Cost'!F29</f>
        <v>0</v>
      </c>
      <c r="N70" s="103"/>
      <c r="O70" s="103"/>
      <c r="P70" s="103"/>
      <c r="Q70" s="103"/>
      <c r="R70" s="104">
        <f>+N70*P70*'1. Standard_Cost'!$B$12</f>
        <v>0</v>
      </c>
      <c r="S70" s="104">
        <f>+N70*O70*P70*'1. Standard_Cost'!$C$12</f>
        <v>0</v>
      </c>
      <c r="T70" s="104">
        <f>+N70*P70*Q70*'1. Standard_Cost'!$D$12</f>
        <v>0</v>
      </c>
      <c r="U70" s="104">
        <f>+N70*O70*'1. Standard_Cost'!$E$12</f>
        <v>0</v>
      </c>
      <c r="V70" s="103"/>
      <c r="W70" s="103"/>
      <c r="X70" s="103"/>
      <c r="Y70" s="104">
        <f>+V70*((X70*'1. Standard_Cost'!$B$16)+(W70*X70*'1. Standard_Cost'!$C$16))</f>
        <v>0</v>
      </c>
      <c r="Z70" s="103"/>
      <c r="AA70" s="103"/>
      <c r="AB70" s="104">
        <f>+Z70*'1. Standard_Cost'!$B$20+AA70*'1. Standard_Cost'!$C$20</f>
        <v>0</v>
      </c>
      <c r="AC70" s="105"/>
      <c r="AD70" s="106"/>
      <c r="AE70" s="104">
        <f>SUM(AD70,AC70,AB70,Y70,U70,T70,S70,R70)*'1. Standard_Cost'!B53</f>
        <v>0</v>
      </c>
      <c r="AF70" s="104">
        <f t="shared" ref="AF70:AF72" si="96">SUM(AD70,AE70)</f>
        <v>0</v>
      </c>
      <c r="AG70" s="103"/>
      <c r="AH70" s="103"/>
      <c r="AI70" s="103"/>
      <c r="AJ70" s="107"/>
      <c r="AK70" s="107"/>
      <c r="AL70" s="107"/>
      <c r="AM70" s="104">
        <f>AG70*'1. Standard_Cost'!B49+'Incremental_Cost Year 2021'!AH77*'1. Standard_Cost'!C49+'Incremental_Cost Year 2021'!AI77*'1. Standard_Cost'!D49+'Incremental_Cost Year 2021'!AJ77+'Incremental_Cost Year 2021'!AL77+AK70</f>
        <v>0</v>
      </c>
      <c r="AN70" s="104">
        <f>AM70*'1. Standard_Cost'!C53</f>
        <v>0</v>
      </c>
      <c r="AO70" s="107"/>
      <c r="AQ70" s="104">
        <f t="shared" si="92"/>
        <v>0</v>
      </c>
      <c r="AR70" s="104">
        <f t="shared" si="93"/>
        <v>0</v>
      </c>
      <c r="AS70" s="104">
        <f t="shared" si="94"/>
        <v>0</v>
      </c>
      <c r="AT70" s="104">
        <f t="shared" ref="AT70:AT72" si="97">SUM(AQ70,AR70,AS70)</f>
        <v>0</v>
      </c>
      <c r="AU70" s="108"/>
      <c r="AV70" s="108">
        <v>0</v>
      </c>
      <c r="AW70" s="108"/>
      <c r="AX70" s="108"/>
      <c r="AY70" s="108"/>
      <c r="AZ70" s="108"/>
      <c r="BA70" s="109">
        <f t="shared" si="95"/>
        <v>0</v>
      </c>
    </row>
    <row r="71" spans="1:53" ht="14.1" customHeight="1" outlineLevel="2" x14ac:dyDescent="0.2">
      <c r="A71" s="68"/>
      <c r="B71" s="94"/>
      <c r="C71" s="95"/>
      <c r="D71" s="110"/>
      <c r="E71" s="110"/>
      <c r="F71" s="110"/>
      <c r="G71" s="111"/>
      <c r="H71" s="99" t="s">
        <v>51</v>
      </c>
      <c r="I71" s="100"/>
      <c r="J71" s="101"/>
      <c r="K71" s="101"/>
      <c r="L71" s="102" t="str">
        <f>IF(I71&lt;&gt;0,((VLOOKUP(I71,'1. Standard_Cost'!$B$4:$D$8,2)+VLOOKUP(I71,'1. Standard_Cost'!$B$4:$D$8,3))*J71*K71),"0")</f>
        <v>0</v>
      </c>
      <c r="M71" s="102">
        <f>L71*'1. Standard_Cost'!F29</f>
        <v>0</v>
      </c>
      <c r="N71" s="103"/>
      <c r="O71" s="103"/>
      <c r="P71" s="103"/>
      <c r="Q71" s="103"/>
      <c r="R71" s="104">
        <f>+N71*P71*'1. Standard_Cost'!$B$12</f>
        <v>0</v>
      </c>
      <c r="S71" s="104">
        <f>+N71*O71*P71*'1. Standard_Cost'!$C$12</f>
        <v>0</v>
      </c>
      <c r="T71" s="104">
        <f>+N71*P71*Q71*'1. Standard_Cost'!$D$12</f>
        <v>0</v>
      </c>
      <c r="U71" s="104">
        <f>+N71*O71*'1. Standard_Cost'!$E$12</f>
        <v>0</v>
      </c>
      <c r="V71" s="103"/>
      <c r="W71" s="103"/>
      <c r="X71" s="103"/>
      <c r="Y71" s="104">
        <f>+V71*((X71*'1. Standard_Cost'!$B$16)+(W71*X71*'1. Standard_Cost'!$C$16))</f>
        <v>0</v>
      </c>
      <c r="Z71" s="103"/>
      <c r="AA71" s="103"/>
      <c r="AB71" s="104">
        <f>+Z71*'1. Standard_Cost'!$B$20+AA71*'1. Standard_Cost'!$C$20</f>
        <v>0</v>
      </c>
      <c r="AC71" s="105"/>
      <c r="AD71" s="106"/>
      <c r="AE71" s="104">
        <f>SUM(AD71,AC71,AB71,Y71,U71,T71,S71,R71)*'1. Standard_Cost'!B53</f>
        <v>0</v>
      </c>
      <c r="AF71" s="104">
        <f t="shared" si="96"/>
        <v>0</v>
      </c>
      <c r="AG71" s="103"/>
      <c r="AH71" s="103"/>
      <c r="AI71" s="103"/>
      <c r="AJ71" s="107"/>
      <c r="AK71" s="107"/>
      <c r="AL71" s="107"/>
      <c r="AM71" s="104">
        <f>AG71*'1. Standard_Cost'!B49+'Incremental_Cost Year 2021'!AH78*'1. Standard_Cost'!C49+'Incremental_Cost Year 2021'!AI78*'1. Standard_Cost'!D49+'Incremental_Cost Year 2021'!AJ78+'Incremental_Cost Year 2021'!AL78+AK71</f>
        <v>0</v>
      </c>
      <c r="AN71" s="104">
        <f>AM71*'1. Standard_Cost'!C53</f>
        <v>0</v>
      </c>
      <c r="AO71" s="107"/>
      <c r="AQ71" s="104">
        <f t="shared" si="92"/>
        <v>0</v>
      </c>
      <c r="AR71" s="104">
        <f t="shared" si="93"/>
        <v>0</v>
      </c>
      <c r="AS71" s="104">
        <f t="shared" si="94"/>
        <v>0</v>
      </c>
      <c r="AT71" s="104">
        <f t="shared" si="97"/>
        <v>0</v>
      </c>
      <c r="AU71" s="108"/>
      <c r="AV71" s="108"/>
      <c r="AW71" s="108"/>
      <c r="AX71" s="108"/>
      <c r="AY71" s="108"/>
      <c r="AZ71" s="108"/>
      <c r="BA71" s="109">
        <f t="shared" si="95"/>
        <v>0</v>
      </c>
    </row>
    <row r="72" spans="1:53" ht="14.1" customHeight="1" outlineLevel="2" x14ac:dyDescent="0.2">
      <c r="B72" s="94"/>
      <c r="C72" s="95"/>
      <c r="D72" s="110"/>
      <c r="E72" s="110"/>
      <c r="F72" s="110"/>
      <c r="G72" s="111"/>
      <c r="H72" s="112" t="s">
        <v>179</v>
      </c>
      <c r="I72" s="100"/>
      <c r="J72" s="101"/>
      <c r="K72" s="101"/>
      <c r="L72" s="102" t="str">
        <f>IF(I72&lt;&gt;0,((VLOOKUP(I72,'1. Standard_Cost'!$B$4:$D$8,2)+VLOOKUP(I72,'1. Standard_Cost'!$B$4:$D$8,3))*J72*K72),"0")</f>
        <v>0</v>
      </c>
      <c r="M72" s="102">
        <f>L72*'1. Standard_Cost'!F29</f>
        <v>0</v>
      </c>
      <c r="N72" s="103"/>
      <c r="O72" s="103"/>
      <c r="P72" s="103"/>
      <c r="Q72" s="103"/>
      <c r="R72" s="104">
        <f>+N72*P72*'1. Standard_Cost'!$B$12</f>
        <v>0</v>
      </c>
      <c r="S72" s="104">
        <f>+N72*O72*P72*'1. Standard_Cost'!$C$12</f>
        <v>0</v>
      </c>
      <c r="T72" s="104">
        <f>+N72*P72*Q72*'1. Standard_Cost'!$D$12</f>
        <v>0</v>
      </c>
      <c r="U72" s="104">
        <f>+N72*O72*'1. Standard_Cost'!$E$12</f>
        <v>0</v>
      </c>
      <c r="V72" s="103"/>
      <c r="W72" s="103"/>
      <c r="X72" s="103"/>
      <c r="Y72" s="104">
        <f>+V72*((X72*'1. Standard_Cost'!$B$16)+(W72*X72*'1. Standard_Cost'!$C$16))</f>
        <v>0</v>
      </c>
      <c r="Z72" s="103"/>
      <c r="AA72" s="103"/>
      <c r="AB72" s="104">
        <f>+Z72*'1. Standard_Cost'!$B$20+AA72*'1. Standard_Cost'!$C$20</f>
        <v>0</v>
      </c>
      <c r="AC72" s="105"/>
      <c r="AD72" s="106"/>
      <c r="AE72" s="104">
        <f>SUM(AD72,AC72,AB72,Y72,U72,T72,S72,R72)*'1. Standard_Cost'!B53</f>
        <v>0</v>
      </c>
      <c r="AF72" s="104">
        <f t="shared" si="96"/>
        <v>0</v>
      </c>
      <c r="AG72" s="103"/>
      <c r="AH72" s="103"/>
      <c r="AI72" s="103"/>
      <c r="AJ72" s="107"/>
      <c r="AK72" s="107"/>
      <c r="AL72" s="107"/>
      <c r="AM72" s="104">
        <f>AG72*'1. Standard_Cost'!B49+'Incremental_Cost Year 2021'!AH79*'1. Standard_Cost'!C49+'Incremental_Cost Year 2021'!AI79*'1. Standard_Cost'!D49+'Incremental_Cost Year 2021'!AJ79+'Incremental_Cost Year 2021'!AL79+AK72</f>
        <v>0</v>
      </c>
      <c r="AN72" s="104">
        <f>AM72*'1. Standard_Cost'!C53</f>
        <v>0</v>
      </c>
      <c r="AO72" s="107"/>
      <c r="AQ72" s="104">
        <f t="shared" si="92"/>
        <v>0</v>
      </c>
      <c r="AR72" s="104">
        <f t="shared" si="93"/>
        <v>0</v>
      </c>
      <c r="AS72" s="104">
        <f t="shared" si="94"/>
        <v>0</v>
      </c>
      <c r="AT72" s="104">
        <f t="shared" si="97"/>
        <v>0</v>
      </c>
      <c r="AU72" s="108"/>
      <c r="AV72" s="108"/>
      <c r="AW72" s="108"/>
      <c r="AX72" s="108"/>
      <c r="AY72" s="108"/>
      <c r="AZ72" s="108"/>
      <c r="BA72" s="109">
        <f t="shared" si="95"/>
        <v>0</v>
      </c>
    </row>
    <row r="73" spans="1:53" ht="25.7" customHeight="1" outlineLevel="1" x14ac:dyDescent="0.2">
      <c r="B73" s="94"/>
      <c r="C73" s="95"/>
      <c r="D73" s="113" t="s">
        <v>48</v>
      </c>
      <c r="E73" s="113" t="s">
        <v>200</v>
      </c>
      <c r="F73" s="114" t="s">
        <v>154</v>
      </c>
      <c r="G73" s="115" t="s">
        <v>155</v>
      </c>
      <c r="H73" s="122" t="s">
        <v>202</v>
      </c>
      <c r="I73" s="117"/>
      <c r="J73" s="117"/>
      <c r="K73" s="117"/>
      <c r="L73" s="118">
        <f>SUM(L69:L72)</f>
        <v>0</v>
      </c>
      <c r="M73" s="118">
        <f>SUM(M69:M72)</f>
        <v>0</v>
      </c>
      <c r="N73" s="117"/>
      <c r="O73" s="117"/>
      <c r="P73" s="117"/>
      <c r="Q73" s="117"/>
      <c r="R73" s="119">
        <f>SUM(R69:R72)</f>
        <v>0</v>
      </c>
      <c r="S73" s="119">
        <f>SUM(S69:S72)</f>
        <v>0</v>
      </c>
      <c r="T73" s="119">
        <f>SUM(T69:T72)</f>
        <v>0</v>
      </c>
      <c r="U73" s="119">
        <f>SUM(U69:U72)</f>
        <v>0</v>
      </c>
      <c r="V73" s="117"/>
      <c r="W73" s="117"/>
      <c r="X73" s="117"/>
      <c r="Y73" s="118">
        <f>SUM(Y69:Y72)</f>
        <v>0</v>
      </c>
      <c r="Z73" s="117"/>
      <c r="AA73" s="117"/>
      <c r="AB73" s="118">
        <f t="shared" ref="AB73:AF73" si="98">SUM(AB69:AB72)</f>
        <v>0</v>
      </c>
      <c r="AC73" s="118">
        <f t="shared" si="98"/>
        <v>0</v>
      </c>
      <c r="AD73" s="118">
        <f t="shared" si="98"/>
        <v>0</v>
      </c>
      <c r="AE73" s="118">
        <f t="shared" si="98"/>
        <v>0</v>
      </c>
      <c r="AF73" s="118">
        <f t="shared" si="98"/>
        <v>0</v>
      </c>
      <c r="AG73" s="117"/>
      <c r="AH73" s="117"/>
      <c r="AI73" s="117"/>
      <c r="AJ73" s="119">
        <f>SUM(AJ69:AJ72)</f>
        <v>0</v>
      </c>
      <c r="AK73" s="119">
        <f>SUM(AK69:AK72)</f>
        <v>0</v>
      </c>
      <c r="AL73" s="119">
        <f>SUM(AL69:AL72)</f>
        <v>0</v>
      </c>
      <c r="AM73" s="118">
        <f>SUM(AM69:AM72)</f>
        <v>0</v>
      </c>
      <c r="AN73" s="118">
        <f>SUM(AN69:AN72)</f>
        <v>0</v>
      </c>
      <c r="AO73" s="116"/>
      <c r="AP73" s="120"/>
      <c r="AQ73" s="121">
        <f t="shared" ref="AQ73:BA73" si="99">SUM(AQ69:AQ72)</f>
        <v>0</v>
      </c>
      <c r="AR73" s="121">
        <f t="shared" si="99"/>
        <v>0</v>
      </c>
      <c r="AS73" s="121">
        <f t="shared" si="99"/>
        <v>0</v>
      </c>
      <c r="AT73" s="121">
        <f t="shared" si="99"/>
        <v>0</v>
      </c>
      <c r="AU73" s="121">
        <f t="shared" si="99"/>
        <v>0</v>
      </c>
      <c r="AV73" s="121">
        <f t="shared" si="99"/>
        <v>0</v>
      </c>
      <c r="AW73" s="121">
        <f t="shared" si="99"/>
        <v>0</v>
      </c>
      <c r="AX73" s="121">
        <f t="shared" si="99"/>
        <v>0</v>
      </c>
      <c r="AY73" s="121">
        <f t="shared" si="99"/>
        <v>0</v>
      </c>
      <c r="AZ73" s="121">
        <f t="shared" si="99"/>
        <v>0</v>
      </c>
      <c r="BA73" s="121">
        <f t="shared" si="99"/>
        <v>0</v>
      </c>
    </row>
    <row r="74" spans="1:53" ht="14.1" customHeight="1" outlineLevel="2" x14ac:dyDescent="0.2">
      <c r="B74" s="94"/>
      <c r="C74" s="95"/>
      <c r="D74" s="96"/>
      <c r="E74" s="96"/>
      <c r="F74" s="97"/>
      <c r="G74" s="98"/>
      <c r="H74" s="99" t="s">
        <v>49</v>
      </c>
      <c r="I74" s="100"/>
      <c r="J74" s="101"/>
      <c r="K74" s="101"/>
      <c r="L74" s="102" t="str">
        <f>IF(I74&lt;&gt;0,((VLOOKUP(I74,'1. Standard_Cost'!$B$4:$D$8,2)+VLOOKUP(I74,'1. Standard_Cost'!$B$4:$D$8,3))*J74*K74),"0")</f>
        <v>0</v>
      </c>
      <c r="M74" s="102">
        <f>L74*'1. Standard_Cost'!F34</f>
        <v>0</v>
      </c>
      <c r="N74" s="103"/>
      <c r="O74" s="103"/>
      <c r="P74" s="103"/>
      <c r="Q74" s="103"/>
      <c r="R74" s="104">
        <f>+N74*P74*'1. Standard_Cost'!$B$12</f>
        <v>0</v>
      </c>
      <c r="S74" s="104">
        <f>+N74*O74*P74*'1. Standard_Cost'!$C$12</f>
        <v>0</v>
      </c>
      <c r="T74" s="104">
        <f>+N74*P74*Q74*'1. Standard_Cost'!$D$12</f>
        <v>0</v>
      </c>
      <c r="U74" s="104">
        <f>+N74*O74*'1. Standard_Cost'!$E$12</f>
        <v>0</v>
      </c>
      <c r="V74" s="103"/>
      <c r="W74" s="103"/>
      <c r="X74" s="103"/>
      <c r="Y74" s="104">
        <f>+V74*((X74*'1. Standard_Cost'!$B$16)+(W74*X74*'1. Standard_Cost'!$C$16))</f>
        <v>0</v>
      </c>
      <c r="Z74" s="103"/>
      <c r="AA74" s="103"/>
      <c r="AB74" s="104">
        <f>+Z74*'1. Standard_Cost'!$B$20+AA74*'1. Standard_Cost'!$C$20</f>
        <v>0</v>
      </c>
      <c r="AC74" s="105"/>
      <c r="AD74" s="106"/>
      <c r="AE74" s="104">
        <f>SUM(AD74,AC74,AB74,Y74,U74,T74,S74,R74)*'1. Standard_Cost'!B58</f>
        <v>0</v>
      </c>
      <c r="AF74" s="104">
        <f>SUM(AD74,AE74)</f>
        <v>0</v>
      </c>
      <c r="AG74" s="103"/>
      <c r="AH74" s="103"/>
      <c r="AI74" s="103"/>
      <c r="AJ74" s="107"/>
      <c r="AK74" s="107"/>
      <c r="AL74" s="107"/>
      <c r="AM74" s="104">
        <f>AG74*'1. Standard_Cost'!B54+'Incremental_Cost Year 2021'!AH81*'1. Standard_Cost'!C54+'Incremental_Cost Year 2021'!AI81*'1. Standard_Cost'!D54+'Incremental_Cost Year 2021'!AJ81+'Incremental_Cost Year 2021'!AL81+AK74</f>
        <v>0</v>
      </c>
      <c r="AN74" s="104">
        <f>AM74*'1. Standard_Cost'!C58</f>
        <v>0</v>
      </c>
      <c r="AO74" s="107"/>
      <c r="AQ74" s="104">
        <f t="shared" ref="AQ74:AQ77" si="100">L74+M74</f>
        <v>0</v>
      </c>
      <c r="AR74" s="104">
        <f t="shared" ref="AR74:AR77" si="101">AF74</f>
        <v>0</v>
      </c>
      <c r="AS74" s="104">
        <f t="shared" ref="AS74:AS77" si="102">AM74+AN74</f>
        <v>0</v>
      </c>
      <c r="AT74" s="104">
        <f>SUM(AQ74,AR74,AS74)</f>
        <v>0</v>
      </c>
      <c r="AU74" s="108"/>
      <c r="AV74" s="108"/>
      <c r="AW74" s="108"/>
      <c r="AX74" s="108"/>
      <c r="AY74" s="108"/>
      <c r="AZ74" s="108"/>
      <c r="BA74" s="109">
        <f t="shared" ref="BA74:BA77" si="103">SUM(AU74:AZ74)-AT74</f>
        <v>0</v>
      </c>
    </row>
    <row r="75" spans="1:53" ht="14.1" customHeight="1" outlineLevel="2" x14ac:dyDescent="0.2">
      <c r="B75" s="94"/>
      <c r="C75" s="95"/>
      <c r="D75" s="110"/>
      <c r="E75" s="110"/>
      <c r="F75" s="110"/>
      <c r="G75" s="111"/>
      <c r="H75" s="99" t="s">
        <v>50</v>
      </c>
      <c r="I75" s="100"/>
      <c r="J75" s="101"/>
      <c r="K75" s="101"/>
      <c r="L75" s="102" t="str">
        <f>IF(I75&lt;&gt;0,((VLOOKUP(I75,'1. Standard_Cost'!$B$4:$D$8,2)+VLOOKUP(I75,'1. Standard_Cost'!$B$4:$D$8,3))*J75*K75),"0")</f>
        <v>0</v>
      </c>
      <c r="M75" s="102">
        <f>L75*'1. Standard_Cost'!F34</f>
        <v>0</v>
      </c>
      <c r="N75" s="103"/>
      <c r="O75" s="103"/>
      <c r="P75" s="103"/>
      <c r="Q75" s="103"/>
      <c r="R75" s="104">
        <f>+N75*P75*'1. Standard_Cost'!$B$12</f>
        <v>0</v>
      </c>
      <c r="S75" s="104">
        <f>+N75*O75*P75*'1. Standard_Cost'!$C$12</f>
        <v>0</v>
      </c>
      <c r="T75" s="104">
        <f>+N75*P75*Q75*'1. Standard_Cost'!$D$12</f>
        <v>0</v>
      </c>
      <c r="U75" s="104">
        <f>+N75*O75*'1. Standard_Cost'!$E$12</f>
        <v>0</v>
      </c>
      <c r="V75" s="103"/>
      <c r="W75" s="103"/>
      <c r="X75" s="103"/>
      <c r="Y75" s="104">
        <f>+V75*((X75*'1. Standard_Cost'!$B$16)+(W75*X75*'1. Standard_Cost'!$C$16))</f>
        <v>0</v>
      </c>
      <c r="Z75" s="103"/>
      <c r="AA75" s="103"/>
      <c r="AB75" s="104">
        <f>+Z75*'1. Standard_Cost'!$B$20+AA75*'1. Standard_Cost'!$C$20</f>
        <v>0</v>
      </c>
      <c r="AC75" s="105"/>
      <c r="AD75" s="106"/>
      <c r="AE75" s="104">
        <f>SUM(AD75,AC75,AB75,Y75,U75,T75,S75,R75)*'1. Standard_Cost'!B58</f>
        <v>0</v>
      </c>
      <c r="AF75" s="104">
        <f t="shared" ref="AF75:AF77" si="104">SUM(AD75,AE75)</f>
        <v>0</v>
      </c>
      <c r="AG75" s="103"/>
      <c r="AH75" s="103"/>
      <c r="AI75" s="103"/>
      <c r="AJ75" s="107"/>
      <c r="AK75" s="107"/>
      <c r="AL75" s="107"/>
      <c r="AM75" s="104">
        <f>AG75*'1. Standard_Cost'!B54+'Incremental_Cost Year 2021'!AH82*'1. Standard_Cost'!C54+'Incremental_Cost Year 2021'!AI82*'1. Standard_Cost'!D54+'Incremental_Cost Year 2021'!AJ82+'Incremental_Cost Year 2021'!AL82+AK75</f>
        <v>0</v>
      </c>
      <c r="AN75" s="104">
        <f>AM75*'1. Standard_Cost'!C58</f>
        <v>0</v>
      </c>
      <c r="AO75" s="107"/>
      <c r="AQ75" s="104">
        <f t="shared" si="100"/>
        <v>0</v>
      </c>
      <c r="AR75" s="104">
        <f t="shared" si="101"/>
        <v>0</v>
      </c>
      <c r="AS75" s="104">
        <f t="shared" si="102"/>
        <v>0</v>
      </c>
      <c r="AT75" s="104">
        <f t="shared" ref="AT75:AT77" si="105">SUM(AQ75,AR75,AS75)</f>
        <v>0</v>
      </c>
      <c r="AU75" s="108"/>
      <c r="AV75" s="108">
        <v>0</v>
      </c>
      <c r="AW75" s="108"/>
      <c r="AX75" s="108"/>
      <c r="AY75" s="108"/>
      <c r="AZ75" s="108"/>
      <c r="BA75" s="109">
        <f t="shared" si="103"/>
        <v>0</v>
      </c>
    </row>
    <row r="76" spans="1:53" ht="14.1" customHeight="1" outlineLevel="2" x14ac:dyDescent="0.2">
      <c r="B76" s="94"/>
      <c r="C76" s="95"/>
      <c r="D76" s="110"/>
      <c r="E76" s="110"/>
      <c r="F76" s="110"/>
      <c r="G76" s="111"/>
      <c r="H76" s="99" t="s">
        <v>51</v>
      </c>
      <c r="I76" s="100"/>
      <c r="J76" s="101"/>
      <c r="K76" s="101"/>
      <c r="L76" s="102" t="str">
        <f>IF(I76&lt;&gt;0,((VLOOKUP(I76,'1. Standard_Cost'!$B$4:$D$8,2)+VLOOKUP(I76,'1. Standard_Cost'!$B$4:$D$8,3))*J76*K76),"0")</f>
        <v>0</v>
      </c>
      <c r="M76" s="102">
        <f>L76*'1. Standard_Cost'!F34</f>
        <v>0</v>
      </c>
      <c r="N76" s="103"/>
      <c r="O76" s="103"/>
      <c r="P76" s="103"/>
      <c r="Q76" s="103"/>
      <c r="R76" s="104">
        <f>+N76*P76*'1. Standard_Cost'!$B$12</f>
        <v>0</v>
      </c>
      <c r="S76" s="104">
        <f>+N76*O76*P76*'1. Standard_Cost'!$C$12</f>
        <v>0</v>
      </c>
      <c r="T76" s="104">
        <f>+N76*P76*Q76*'1. Standard_Cost'!$D$12</f>
        <v>0</v>
      </c>
      <c r="U76" s="104">
        <f>+N76*O76*'1. Standard_Cost'!$E$12</f>
        <v>0</v>
      </c>
      <c r="V76" s="103"/>
      <c r="W76" s="103"/>
      <c r="X76" s="103"/>
      <c r="Y76" s="104">
        <f>+V76*((X76*'1. Standard_Cost'!$B$16)+(W76*X76*'1. Standard_Cost'!$C$16))</f>
        <v>0</v>
      </c>
      <c r="Z76" s="103"/>
      <c r="AA76" s="103"/>
      <c r="AB76" s="104">
        <f>+Z76*'1. Standard_Cost'!$B$20+AA76*'1. Standard_Cost'!$C$20</f>
        <v>0</v>
      </c>
      <c r="AC76" s="105"/>
      <c r="AD76" s="106"/>
      <c r="AE76" s="104">
        <f>SUM(AD76,AC76,AB76,Y76,U76,T76,S76,R76)*'1. Standard_Cost'!B58</f>
        <v>0</v>
      </c>
      <c r="AF76" s="104">
        <f t="shared" si="104"/>
        <v>0</v>
      </c>
      <c r="AG76" s="103"/>
      <c r="AH76" s="103"/>
      <c r="AI76" s="103"/>
      <c r="AJ76" s="107"/>
      <c r="AK76" s="107"/>
      <c r="AL76" s="107"/>
      <c r="AM76" s="104">
        <f>AG76*'1. Standard_Cost'!B54+'Incremental_Cost Year 2021'!AH83*'1. Standard_Cost'!C54+'Incremental_Cost Year 2021'!AI83*'1. Standard_Cost'!D54+'Incremental_Cost Year 2021'!AJ83+'Incremental_Cost Year 2021'!AL83+AK76</f>
        <v>0</v>
      </c>
      <c r="AN76" s="104">
        <f>AM76*'1. Standard_Cost'!C58</f>
        <v>0</v>
      </c>
      <c r="AO76" s="107"/>
      <c r="AQ76" s="104">
        <f t="shared" si="100"/>
        <v>0</v>
      </c>
      <c r="AR76" s="104">
        <f t="shared" si="101"/>
        <v>0</v>
      </c>
      <c r="AS76" s="104">
        <f t="shared" si="102"/>
        <v>0</v>
      </c>
      <c r="AT76" s="104">
        <f t="shared" si="105"/>
        <v>0</v>
      </c>
      <c r="AU76" s="108"/>
      <c r="AV76" s="108"/>
      <c r="AW76" s="108"/>
      <c r="AX76" s="108"/>
      <c r="AY76" s="108"/>
      <c r="AZ76" s="108"/>
      <c r="BA76" s="109">
        <f t="shared" si="103"/>
        <v>0</v>
      </c>
    </row>
    <row r="77" spans="1:53" ht="14.1" customHeight="1" outlineLevel="2" x14ac:dyDescent="0.2">
      <c r="B77" s="94"/>
      <c r="C77" s="95"/>
      <c r="D77" s="110"/>
      <c r="E77" s="110"/>
      <c r="F77" s="110"/>
      <c r="G77" s="111"/>
      <c r="H77" s="112" t="s">
        <v>179</v>
      </c>
      <c r="I77" s="100"/>
      <c r="J77" s="101"/>
      <c r="K77" s="101"/>
      <c r="L77" s="102" t="str">
        <f>IF(I77&lt;&gt;0,((VLOOKUP(I77,'1. Standard_Cost'!$B$4:$D$8,2)+VLOOKUP(I77,'1. Standard_Cost'!$B$4:$D$8,3))*J77*K77),"0")</f>
        <v>0</v>
      </c>
      <c r="M77" s="102">
        <f>L77*'1. Standard_Cost'!F34</f>
        <v>0</v>
      </c>
      <c r="N77" s="103"/>
      <c r="O77" s="103"/>
      <c r="P77" s="103"/>
      <c r="Q77" s="103"/>
      <c r="R77" s="104">
        <f>+N77*P77*'1. Standard_Cost'!$B$12</f>
        <v>0</v>
      </c>
      <c r="S77" s="104">
        <f>+N77*O77*P77*'1. Standard_Cost'!$C$12</f>
        <v>0</v>
      </c>
      <c r="T77" s="104">
        <f>+N77*P77*Q77*'1. Standard_Cost'!$D$12</f>
        <v>0</v>
      </c>
      <c r="U77" s="104">
        <f>+N77*O77*'1. Standard_Cost'!$E$12</f>
        <v>0</v>
      </c>
      <c r="V77" s="103"/>
      <c r="W77" s="103"/>
      <c r="X77" s="103"/>
      <c r="Y77" s="104">
        <f>+V77*((X77*'1. Standard_Cost'!$B$16)+(W77*X77*'1. Standard_Cost'!$C$16))</f>
        <v>0</v>
      </c>
      <c r="Z77" s="103"/>
      <c r="AA77" s="103"/>
      <c r="AB77" s="104">
        <f>+Z77*'1. Standard_Cost'!$B$20+AA77*'1. Standard_Cost'!$C$20</f>
        <v>0</v>
      </c>
      <c r="AC77" s="105"/>
      <c r="AD77" s="106"/>
      <c r="AE77" s="104">
        <f>SUM(AD77,AC77,AB77,Y77,U77,T77,S77,R77)*'1. Standard_Cost'!B58</f>
        <v>0</v>
      </c>
      <c r="AF77" s="104">
        <f t="shared" si="104"/>
        <v>0</v>
      </c>
      <c r="AG77" s="103"/>
      <c r="AH77" s="103"/>
      <c r="AI77" s="103"/>
      <c r="AJ77" s="107"/>
      <c r="AK77" s="107"/>
      <c r="AL77" s="107"/>
      <c r="AM77" s="104">
        <f>AG77*'1. Standard_Cost'!B54+'Incremental_Cost Year 2021'!AH84*'1. Standard_Cost'!C54+'Incremental_Cost Year 2021'!AI84*'1. Standard_Cost'!D54+'Incremental_Cost Year 2021'!AJ84+'Incremental_Cost Year 2021'!AL84+AK77</f>
        <v>0</v>
      </c>
      <c r="AN77" s="104">
        <f>AM77*'1. Standard_Cost'!C58</f>
        <v>0</v>
      </c>
      <c r="AO77" s="107"/>
      <c r="AQ77" s="104">
        <f t="shared" si="100"/>
        <v>0</v>
      </c>
      <c r="AR77" s="104">
        <f t="shared" si="101"/>
        <v>0</v>
      </c>
      <c r="AS77" s="104">
        <f t="shared" si="102"/>
        <v>0</v>
      </c>
      <c r="AT77" s="104">
        <f t="shared" si="105"/>
        <v>0</v>
      </c>
      <c r="AU77" s="108"/>
      <c r="AV77" s="108"/>
      <c r="AW77" s="108"/>
      <c r="AX77" s="108"/>
      <c r="AY77" s="108"/>
      <c r="AZ77" s="108"/>
      <c r="BA77" s="109">
        <f t="shared" si="103"/>
        <v>0</v>
      </c>
    </row>
    <row r="78" spans="1:53" ht="53.25" customHeight="1" outlineLevel="1" x14ac:dyDescent="0.2">
      <c r="B78" s="94"/>
      <c r="C78" s="95"/>
      <c r="D78" s="113" t="s">
        <v>48</v>
      </c>
      <c r="E78" s="113" t="s">
        <v>203</v>
      </c>
      <c r="F78" s="114" t="s">
        <v>154</v>
      </c>
      <c r="G78" s="115" t="s">
        <v>155</v>
      </c>
      <c r="H78" s="122" t="s">
        <v>204</v>
      </c>
      <c r="I78" s="117"/>
      <c r="J78" s="117"/>
      <c r="K78" s="117"/>
      <c r="L78" s="118">
        <f>SUM(L74:L77)</f>
        <v>0</v>
      </c>
      <c r="M78" s="118">
        <f>SUM(M74:M77)</f>
        <v>0</v>
      </c>
      <c r="N78" s="117"/>
      <c r="O78" s="117"/>
      <c r="P78" s="117"/>
      <c r="Q78" s="117"/>
      <c r="R78" s="119">
        <f>SUM(R74:R77)</f>
        <v>0</v>
      </c>
      <c r="S78" s="119">
        <f>SUM(S74:S77)</f>
        <v>0</v>
      </c>
      <c r="T78" s="119">
        <f>SUM(T74:T77)</f>
        <v>0</v>
      </c>
      <c r="U78" s="119">
        <f>SUM(U74:U77)</f>
        <v>0</v>
      </c>
      <c r="V78" s="117"/>
      <c r="W78" s="117"/>
      <c r="X78" s="117"/>
      <c r="Y78" s="118">
        <f>SUM(Y74:Y77)</f>
        <v>0</v>
      </c>
      <c r="Z78" s="117"/>
      <c r="AA78" s="117"/>
      <c r="AB78" s="118">
        <f t="shared" ref="AB78:AF78" si="106">SUM(AB74:AB77)</f>
        <v>0</v>
      </c>
      <c r="AC78" s="118">
        <f t="shared" si="106"/>
        <v>0</v>
      </c>
      <c r="AD78" s="118">
        <f t="shared" si="106"/>
        <v>0</v>
      </c>
      <c r="AE78" s="118">
        <f t="shared" si="106"/>
        <v>0</v>
      </c>
      <c r="AF78" s="118">
        <f t="shared" si="106"/>
        <v>0</v>
      </c>
      <c r="AG78" s="117"/>
      <c r="AH78" s="117"/>
      <c r="AI78" s="117"/>
      <c r="AJ78" s="119">
        <f>SUM(AJ74:AJ77)</f>
        <v>0</v>
      </c>
      <c r="AK78" s="119">
        <f>SUM(AK74:AK77)</f>
        <v>0</v>
      </c>
      <c r="AL78" s="119">
        <f>SUM(AL74:AL77)</f>
        <v>0</v>
      </c>
      <c r="AM78" s="118">
        <f>SUM(AM74:AM77)</f>
        <v>0</v>
      </c>
      <c r="AN78" s="118">
        <f>SUM(AN74:AN77)</f>
        <v>0</v>
      </c>
      <c r="AO78" s="116"/>
      <c r="AP78" s="120"/>
      <c r="AQ78" s="121">
        <f t="shared" ref="AQ78:BA78" si="107">SUM(AQ74:AQ77)</f>
        <v>0</v>
      </c>
      <c r="AR78" s="121">
        <f t="shared" si="107"/>
        <v>0</v>
      </c>
      <c r="AS78" s="121">
        <f t="shared" si="107"/>
        <v>0</v>
      </c>
      <c r="AT78" s="121">
        <f t="shared" si="107"/>
        <v>0</v>
      </c>
      <c r="AU78" s="121">
        <f t="shared" si="107"/>
        <v>0</v>
      </c>
      <c r="AV78" s="121">
        <f t="shared" si="107"/>
        <v>0</v>
      </c>
      <c r="AW78" s="121">
        <f t="shared" si="107"/>
        <v>0</v>
      </c>
      <c r="AX78" s="121">
        <f t="shared" si="107"/>
        <v>0</v>
      </c>
      <c r="AY78" s="121">
        <f t="shared" si="107"/>
        <v>0</v>
      </c>
      <c r="AZ78" s="121">
        <f t="shared" si="107"/>
        <v>0</v>
      </c>
      <c r="BA78" s="121">
        <f t="shared" si="107"/>
        <v>0</v>
      </c>
    </row>
    <row r="79" spans="1:53" ht="14.1" customHeight="1" outlineLevel="2" x14ac:dyDescent="0.2">
      <c r="B79" s="94"/>
      <c r="C79" s="95"/>
      <c r="D79" s="96"/>
      <c r="E79" s="96"/>
      <c r="F79" s="97"/>
      <c r="G79" s="98"/>
      <c r="H79" s="99" t="s">
        <v>49</v>
      </c>
      <c r="I79" s="100" t="s">
        <v>1</v>
      </c>
      <c r="J79" s="101">
        <v>1</v>
      </c>
      <c r="K79" s="101">
        <v>1</v>
      </c>
      <c r="L79" s="102">
        <f>IF(I79&lt;&gt;0,((VLOOKUP(I79,'1. Standard_Cost'!$B$4:$D$8,2)+VLOOKUP(I79,'1. Standard_Cost'!$B$4:$D$8,3))*J79*K79),"0")</f>
        <v>90125</v>
      </c>
      <c r="M79" s="102">
        <f>L79*'1. Standard_Cost'!F4</f>
        <v>15050.875</v>
      </c>
      <c r="N79" s="103"/>
      <c r="O79" s="103"/>
      <c r="P79" s="103"/>
      <c r="Q79" s="103"/>
      <c r="R79" s="104">
        <f>+N79*P79*'1. Standard_Cost'!$B$12</f>
        <v>0</v>
      </c>
      <c r="S79" s="104">
        <f>+N79*O79*P79*'1. Standard_Cost'!$C$12</f>
        <v>0</v>
      </c>
      <c r="T79" s="104">
        <f>+N79*P79*Q79*'1. Standard_Cost'!$D$12</f>
        <v>0</v>
      </c>
      <c r="U79" s="104">
        <f>+N79*O79*'1. Standard_Cost'!$E$12</f>
        <v>0</v>
      </c>
      <c r="V79" s="103"/>
      <c r="W79" s="103"/>
      <c r="X79" s="103"/>
      <c r="Y79" s="104">
        <f>+V79*((X79*'1. Standard_Cost'!$B$16)+(W79*X79*'1. Standard_Cost'!$C$16))</f>
        <v>0</v>
      </c>
      <c r="Z79" s="103"/>
      <c r="AA79" s="103"/>
      <c r="AB79" s="104">
        <f>+Z79*'1. Standard_Cost'!$B$20+AA79*'1. Standard_Cost'!$C$20</f>
        <v>0</v>
      </c>
      <c r="AC79" s="105">
        <v>15000</v>
      </c>
      <c r="AD79" s="106"/>
      <c r="AE79" s="104">
        <f>SUM(AD79,AC79,AB79,Y79,U79,T79,S79,R79)*'1. Standard_Cost'!B28</f>
        <v>3000</v>
      </c>
      <c r="AF79" s="104">
        <f>SUM(AD79,AE79)</f>
        <v>3000</v>
      </c>
      <c r="AG79" s="103"/>
      <c r="AH79" s="103"/>
      <c r="AI79" s="103"/>
      <c r="AJ79" s="107"/>
      <c r="AK79" s="107"/>
      <c r="AL79" s="107"/>
      <c r="AM79" s="104">
        <f>AG79*'1. Standard_Cost'!B59+'Incremental_Cost Year 2021'!AH86*'1. Standard_Cost'!C59+'Incremental_Cost Year 2021'!AI86*'1. Standard_Cost'!D59+'Incremental_Cost Year 2021'!AJ86+'Incremental_Cost Year 2021'!AL86+AK79</f>
        <v>0</v>
      </c>
      <c r="AN79" s="104">
        <f>AM79*'1. Standard_Cost'!C63</f>
        <v>0</v>
      </c>
      <c r="AO79" s="107"/>
      <c r="AQ79" s="104">
        <f t="shared" ref="AQ79:AQ82" si="108">L79+M79</f>
        <v>105175.875</v>
      </c>
      <c r="AR79" s="104">
        <f t="shared" ref="AR79:AR82" si="109">AF79</f>
        <v>3000</v>
      </c>
      <c r="AS79" s="104">
        <f t="shared" ref="AS79:AS82" si="110">AM79+AN79</f>
        <v>0</v>
      </c>
      <c r="AT79" s="104">
        <f>SUM(AQ79,AR79,AS79)</f>
        <v>108175.875</v>
      </c>
      <c r="AU79" s="108">
        <f>AT79</f>
        <v>108175.875</v>
      </c>
      <c r="AV79" s="108"/>
      <c r="AW79" s="108"/>
      <c r="AX79" s="108"/>
      <c r="AY79" s="108"/>
      <c r="AZ79" s="108"/>
      <c r="BA79" s="109">
        <f t="shared" ref="BA79:BA82" si="111">SUM(AU79:AZ79)-AT79</f>
        <v>0</v>
      </c>
    </row>
    <row r="80" spans="1:53" ht="14.1" customHeight="1" outlineLevel="2" x14ac:dyDescent="0.2">
      <c r="B80" s="94"/>
      <c r="C80" s="95"/>
      <c r="D80" s="110"/>
      <c r="E80" s="110"/>
      <c r="F80" s="110"/>
      <c r="G80" s="111"/>
      <c r="H80" s="99" t="s">
        <v>50</v>
      </c>
      <c r="I80" s="100"/>
      <c r="J80" s="101"/>
      <c r="K80" s="101"/>
      <c r="L80" s="102" t="str">
        <f>IF(I80&lt;&gt;0,((VLOOKUP(I80,'1. Standard_Cost'!$B$4:$D$8,2)+VLOOKUP(I80,'1. Standard_Cost'!$B$4:$D$8,3))*J80*K80),"0")</f>
        <v>0</v>
      </c>
      <c r="M80" s="102">
        <f>L80*'1. Standard_Cost'!F39</f>
        <v>0</v>
      </c>
      <c r="N80" s="103"/>
      <c r="O80" s="103"/>
      <c r="P80" s="103"/>
      <c r="Q80" s="103"/>
      <c r="R80" s="104">
        <f>+N80*P80*'1. Standard_Cost'!$B$12</f>
        <v>0</v>
      </c>
      <c r="S80" s="104">
        <f>+N80*O80*P80*'1. Standard_Cost'!$C$12</f>
        <v>0</v>
      </c>
      <c r="T80" s="104">
        <f>+N80*P80*Q80*'1. Standard_Cost'!$D$12</f>
        <v>0</v>
      </c>
      <c r="U80" s="104">
        <f>+N80*O80*'1. Standard_Cost'!$E$12</f>
        <v>0</v>
      </c>
      <c r="V80" s="103"/>
      <c r="W80" s="103"/>
      <c r="X80" s="103"/>
      <c r="Y80" s="104">
        <f>+V80*((X80*'1. Standard_Cost'!$B$16)+(W80*X80*'1. Standard_Cost'!$C$16))</f>
        <v>0</v>
      </c>
      <c r="Z80" s="103"/>
      <c r="AA80" s="103"/>
      <c r="AB80" s="104">
        <f>+Z80*'1. Standard_Cost'!$B$20+AA80*'1. Standard_Cost'!$C$20</f>
        <v>0</v>
      </c>
      <c r="AC80" s="105"/>
      <c r="AD80" s="106"/>
      <c r="AE80" s="104">
        <f>SUM(AD80,AC80,AB80,Y80,U80,T80,S80,R80)*'1. Standard_Cost'!B63</f>
        <v>0</v>
      </c>
      <c r="AF80" s="104">
        <f t="shared" ref="AF80:AF82" si="112">SUM(AD80,AE80)</f>
        <v>0</v>
      </c>
      <c r="AG80" s="103"/>
      <c r="AH80" s="103"/>
      <c r="AI80" s="103"/>
      <c r="AJ80" s="107"/>
      <c r="AK80" s="107"/>
      <c r="AL80" s="107"/>
      <c r="AM80" s="104">
        <f>AG80*'1. Standard_Cost'!B59+'Incremental_Cost Year 2021'!AH87*'1. Standard_Cost'!C59+'Incremental_Cost Year 2021'!AI87*'1. Standard_Cost'!D59+'Incremental_Cost Year 2021'!AJ87+'Incremental_Cost Year 2021'!AL87+AK80</f>
        <v>0</v>
      </c>
      <c r="AN80" s="104">
        <f>AM80*'1. Standard_Cost'!C63</f>
        <v>0</v>
      </c>
      <c r="AO80" s="107"/>
      <c r="AQ80" s="104">
        <f t="shared" si="108"/>
        <v>0</v>
      </c>
      <c r="AR80" s="104">
        <f t="shared" si="109"/>
        <v>0</v>
      </c>
      <c r="AS80" s="104">
        <f t="shared" si="110"/>
        <v>0</v>
      </c>
      <c r="AT80" s="104">
        <f t="shared" ref="AT80:AT82" si="113">SUM(AQ80,AR80,AS80)</f>
        <v>0</v>
      </c>
      <c r="AU80" s="108">
        <f t="shared" ref="AU80:AU81" si="114">AT80</f>
        <v>0</v>
      </c>
      <c r="AV80" s="108">
        <v>0</v>
      </c>
      <c r="AW80" s="108"/>
      <c r="AX80" s="108"/>
      <c r="AY80" s="108"/>
      <c r="AZ80" s="108"/>
      <c r="BA80" s="109">
        <f t="shared" si="111"/>
        <v>0</v>
      </c>
    </row>
    <row r="81" spans="1:53" ht="14.1" customHeight="1" outlineLevel="2" x14ac:dyDescent="0.2">
      <c r="B81" s="94"/>
      <c r="C81" s="95"/>
      <c r="D81" s="110"/>
      <c r="E81" s="110"/>
      <c r="F81" s="110"/>
      <c r="G81" s="111"/>
      <c r="H81" s="99" t="s">
        <v>51</v>
      </c>
      <c r="I81" s="100"/>
      <c r="J81" s="101"/>
      <c r="K81" s="101"/>
      <c r="L81" s="102" t="str">
        <f>IF(I81&lt;&gt;0,((VLOOKUP(I81,'1. Standard_Cost'!$B$4:$D$8,2)+VLOOKUP(I81,'1. Standard_Cost'!$B$4:$D$8,3))*J81*K81),"0")</f>
        <v>0</v>
      </c>
      <c r="M81" s="102">
        <f>L81*'1. Standard_Cost'!F39</f>
        <v>0</v>
      </c>
      <c r="N81" s="103"/>
      <c r="O81" s="103"/>
      <c r="P81" s="103"/>
      <c r="Q81" s="103"/>
      <c r="R81" s="104">
        <f>+N81*P81*'1. Standard_Cost'!$B$12</f>
        <v>0</v>
      </c>
      <c r="S81" s="104">
        <f>+N81*O81*P81*'1. Standard_Cost'!$C$12</f>
        <v>0</v>
      </c>
      <c r="T81" s="104">
        <f>+N81*P81*Q81*'1. Standard_Cost'!$D$12</f>
        <v>0</v>
      </c>
      <c r="U81" s="104">
        <f>+N81*O81*'1. Standard_Cost'!$E$12</f>
        <v>0</v>
      </c>
      <c r="V81" s="103"/>
      <c r="W81" s="103"/>
      <c r="X81" s="103"/>
      <c r="Y81" s="104">
        <f>+V81*((X81*'1. Standard_Cost'!$B$16)+(W81*X81*'1. Standard_Cost'!$C$16))</f>
        <v>0</v>
      </c>
      <c r="Z81" s="103"/>
      <c r="AA81" s="103"/>
      <c r="AB81" s="104">
        <f>+Z81*'1. Standard_Cost'!$B$20+AA81*'1. Standard_Cost'!$C$20</f>
        <v>0</v>
      </c>
      <c r="AC81" s="105"/>
      <c r="AD81" s="106"/>
      <c r="AE81" s="104">
        <f>SUM(AD81,AC81,AB81,Y81,U81,T81,S81,R81)*'1. Standard_Cost'!B63</f>
        <v>0</v>
      </c>
      <c r="AF81" s="104">
        <f t="shared" si="112"/>
        <v>0</v>
      </c>
      <c r="AG81" s="103"/>
      <c r="AH81" s="103"/>
      <c r="AI81" s="103"/>
      <c r="AJ81" s="107"/>
      <c r="AK81" s="107"/>
      <c r="AL81" s="107"/>
      <c r="AM81" s="104">
        <f>AG81*'1. Standard_Cost'!B59+'Incremental_Cost Year 2021'!AH88*'1. Standard_Cost'!C59+'Incremental_Cost Year 2021'!AI88*'1. Standard_Cost'!D59+'Incremental_Cost Year 2021'!AJ88+'Incremental_Cost Year 2021'!AL88+AK81</f>
        <v>0</v>
      </c>
      <c r="AN81" s="104">
        <f>AM81*'1. Standard_Cost'!C63</f>
        <v>0</v>
      </c>
      <c r="AO81" s="107"/>
      <c r="AQ81" s="104">
        <f t="shared" si="108"/>
        <v>0</v>
      </c>
      <c r="AR81" s="104">
        <f t="shared" si="109"/>
        <v>0</v>
      </c>
      <c r="AS81" s="104">
        <f t="shared" si="110"/>
        <v>0</v>
      </c>
      <c r="AT81" s="104">
        <f t="shared" si="113"/>
        <v>0</v>
      </c>
      <c r="AU81" s="108">
        <f t="shared" si="114"/>
        <v>0</v>
      </c>
      <c r="AV81" s="108"/>
      <c r="AW81" s="108"/>
      <c r="AX81" s="108"/>
      <c r="AY81" s="108"/>
      <c r="AZ81" s="108"/>
      <c r="BA81" s="109">
        <f t="shared" si="111"/>
        <v>0</v>
      </c>
    </row>
    <row r="82" spans="1:53" ht="14.1" customHeight="1" outlineLevel="2" x14ac:dyDescent="0.2">
      <c r="B82" s="94"/>
      <c r="C82" s="95"/>
      <c r="D82" s="110"/>
      <c r="E82" s="110"/>
      <c r="F82" s="110"/>
      <c r="G82" s="111"/>
      <c r="H82" s="112" t="s">
        <v>179</v>
      </c>
      <c r="I82" s="100"/>
      <c r="J82" s="101"/>
      <c r="K82" s="101"/>
      <c r="L82" s="102" t="str">
        <f>IF(I82&lt;&gt;0,((VLOOKUP(I82,'1. Standard_Cost'!$B$4:$D$8,2)+VLOOKUP(I82,'1. Standard_Cost'!$B$4:$D$8,3))*J82*K82),"0")</f>
        <v>0</v>
      </c>
      <c r="M82" s="102">
        <f>L82*'1. Standard_Cost'!F39</f>
        <v>0</v>
      </c>
      <c r="N82" s="103"/>
      <c r="O82" s="103"/>
      <c r="P82" s="103"/>
      <c r="Q82" s="103"/>
      <c r="R82" s="104">
        <f>+N82*P82*'1. Standard_Cost'!$B$12</f>
        <v>0</v>
      </c>
      <c r="S82" s="104">
        <f>+N82*O82*P82*'1. Standard_Cost'!$C$12</f>
        <v>0</v>
      </c>
      <c r="T82" s="104">
        <f>+N82*P82*Q82*'1. Standard_Cost'!$D$12</f>
        <v>0</v>
      </c>
      <c r="U82" s="104">
        <f>+N82*O82*'1. Standard_Cost'!$E$12</f>
        <v>0</v>
      </c>
      <c r="V82" s="103"/>
      <c r="W82" s="103"/>
      <c r="X82" s="103"/>
      <c r="Y82" s="104">
        <f>+V82*((X82*'1. Standard_Cost'!$B$16)+(W82*X82*'1. Standard_Cost'!$C$16))</f>
        <v>0</v>
      </c>
      <c r="Z82" s="103"/>
      <c r="AA82" s="103"/>
      <c r="AB82" s="104">
        <f>+Z82*'1. Standard_Cost'!$B$20+AA82*'1. Standard_Cost'!$C$20</f>
        <v>0</v>
      </c>
      <c r="AC82" s="105"/>
      <c r="AD82" s="106"/>
      <c r="AE82" s="104">
        <f>SUM(AD82,AC82,AB82,Y82,U82,T82,S82,R82)*'1. Standard_Cost'!B63</f>
        <v>0</v>
      </c>
      <c r="AF82" s="104">
        <f t="shared" si="112"/>
        <v>0</v>
      </c>
      <c r="AG82" s="103"/>
      <c r="AH82" s="103"/>
      <c r="AI82" s="103"/>
      <c r="AJ82" s="107"/>
      <c r="AK82" s="107"/>
      <c r="AL82" s="107"/>
      <c r="AM82" s="104">
        <f>AG82*'1. Standard_Cost'!B59+'Incremental_Cost Year 2021'!AH89*'1. Standard_Cost'!C59+'Incremental_Cost Year 2021'!AI89*'1. Standard_Cost'!D59+'Incremental_Cost Year 2021'!AJ89+'Incremental_Cost Year 2021'!AL89+AK82</f>
        <v>0</v>
      </c>
      <c r="AN82" s="104">
        <f>AM82*'1. Standard_Cost'!C63</f>
        <v>0</v>
      </c>
      <c r="AO82" s="107"/>
      <c r="AQ82" s="104">
        <f t="shared" si="108"/>
        <v>0</v>
      </c>
      <c r="AR82" s="104">
        <f t="shared" si="109"/>
        <v>0</v>
      </c>
      <c r="AS82" s="104">
        <f t="shared" si="110"/>
        <v>0</v>
      </c>
      <c r="AT82" s="104">
        <f t="shared" si="113"/>
        <v>0</v>
      </c>
      <c r="AU82" s="108">
        <f>AT82</f>
        <v>0</v>
      </c>
      <c r="AV82" s="108"/>
      <c r="AW82" s="108"/>
      <c r="AX82" s="108"/>
      <c r="AY82" s="108"/>
      <c r="AZ82" s="108"/>
      <c r="BA82" s="109">
        <f t="shared" si="111"/>
        <v>0</v>
      </c>
    </row>
    <row r="83" spans="1:53" ht="25.7" customHeight="1" outlineLevel="1" x14ac:dyDescent="0.2">
      <c r="A83" s="150"/>
      <c r="B83" s="94"/>
      <c r="C83" s="95"/>
      <c r="D83" s="113" t="s">
        <v>515</v>
      </c>
      <c r="E83" s="113" t="s">
        <v>206</v>
      </c>
      <c r="F83" s="114" t="s">
        <v>154</v>
      </c>
      <c r="G83" s="115" t="s">
        <v>155</v>
      </c>
      <c r="H83" s="122" t="s">
        <v>205</v>
      </c>
      <c r="I83" s="117"/>
      <c r="J83" s="117"/>
      <c r="K83" s="117"/>
      <c r="L83" s="118">
        <f>SUM(L79:L82)</f>
        <v>90125</v>
      </c>
      <c r="M83" s="118">
        <f>SUM(M79:M82)</f>
        <v>15050.875</v>
      </c>
      <c r="N83" s="117"/>
      <c r="O83" s="117"/>
      <c r="P83" s="117"/>
      <c r="Q83" s="117"/>
      <c r="R83" s="119">
        <f>SUM(R79:R82)</f>
        <v>0</v>
      </c>
      <c r="S83" s="119">
        <f>SUM(S79:S82)</f>
        <v>0</v>
      </c>
      <c r="T83" s="119">
        <f>SUM(T79:T82)</f>
        <v>0</v>
      </c>
      <c r="U83" s="119">
        <f>SUM(U79:U82)</f>
        <v>0</v>
      </c>
      <c r="V83" s="117"/>
      <c r="W83" s="117"/>
      <c r="X83" s="117"/>
      <c r="Y83" s="118">
        <f>SUM(Y79:Y82)</f>
        <v>0</v>
      </c>
      <c r="Z83" s="117"/>
      <c r="AA83" s="117"/>
      <c r="AB83" s="118">
        <f t="shared" ref="AB83:AF83" si="115">SUM(AB79:AB82)</f>
        <v>0</v>
      </c>
      <c r="AC83" s="118">
        <f t="shared" si="115"/>
        <v>15000</v>
      </c>
      <c r="AD83" s="118">
        <f t="shared" si="115"/>
        <v>0</v>
      </c>
      <c r="AE83" s="118">
        <f t="shared" si="115"/>
        <v>3000</v>
      </c>
      <c r="AF83" s="118">
        <f t="shared" si="115"/>
        <v>3000</v>
      </c>
      <c r="AG83" s="117"/>
      <c r="AH83" s="117"/>
      <c r="AI83" s="117"/>
      <c r="AJ83" s="119">
        <f>SUM(AJ79:AJ82)</f>
        <v>0</v>
      </c>
      <c r="AK83" s="119">
        <f>SUM(AK79:AK82)</f>
        <v>0</v>
      </c>
      <c r="AL83" s="119">
        <f>SUM(AL79:AL82)</f>
        <v>0</v>
      </c>
      <c r="AM83" s="118">
        <f>SUM(AM79:AM82)</f>
        <v>0</v>
      </c>
      <c r="AN83" s="118">
        <f>SUM(AN79:AN82)</f>
        <v>0</v>
      </c>
      <c r="AO83" s="116"/>
      <c r="AP83" s="120"/>
      <c r="AQ83" s="121">
        <f t="shared" ref="AQ83:BA83" si="116">SUM(AQ79:AQ82)</f>
        <v>105175.875</v>
      </c>
      <c r="AR83" s="121">
        <f t="shared" si="116"/>
        <v>3000</v>
      </c>
      <c r="AS83" s="121">
        <f t="shared" si="116"/>
        <v>0</v>
      </c>
      <c r="AT83" s="121">
        <f t="shared" si="116"/>
        <v>108175.875</v>
      </c>
      <c r="AU83" s="121">
        <f t="shared" si="116"/>
        <v>108175.875</v>
      </c>
      <c r="AV83" s="121">
        <f t="shared" si="116"/>
        <v>0</v>
      </c>
      <c r="AW83" s="121">
        <f t="shared" si="116"/>
        <v>0</v>
      </c>
      <c r="AX83" s="121">
        <f t="shared" si="116"/>
        <v>0</v>
      </c>
      <c r="AY83" s="121">
        <f t="shared" si="116"/>
        <v>0</v>
      </c>
      <c r="AZ83" s="121">
        <f t="shared" si="116"/>
        <v>0</v>
      </c>
      <c r="BA83" s="121">
        <f t="shared" si="116"/>
        <v>0</v>
      </c>
    </row>
    <row r="84" spans="1:53" ht="14.1" customHeight="1" outlineLevel="2" x14ac:dyDescent="0.2">
      <c r="B84" s="94"/>
      <c r="C84" s="95"/>
      <c r="D84" s="96"/>
      <c r="E84" s="96"/>
      <c r="F84" s="97"/>
      <c r="G84" s="98"/>
      <c r="H84" s="99" t="s">
        <v>49</v>
      </c>
      <c r="I84" s="100"/>
      <c r="J84" s="101"/>
      <c r="K84" s="101"/>
      <c r="L84" s="102" t="str">
        <f>IF(I84&lt;&gt;0,((VLOOKUP(I84,'1. Standard_Cost'!$B$4:$D$8,2)+VLOOKUP(I84,'1. Standard_Cost'!$B$4:$D$8,3))*J84*K84),"0")</f>
        <v>0</v>
      </c>
      <c r="M84" s="102">
        <f>L84*'1. Standard_Cost'!F44</f>
        <v>0</v>
      </c>
      <c r="N84" s="103"/>
      <c r="O84" s="103"/>
      <c r="P84" s="103"/>
      <c r="Q84" s="103"/>
      <c r="R84" s="104">
        <f>+N84*P84*'1. Standard_Cost'!$B$12</f>
        <v>0</v>
      </c>
      <c r="S84" s="104">
        <f>+N84*O84*P84*'1. Standard_Cost'!$C$12</f>
        <v>0</v>
      </c>
      <c r="T84" s="104">
        <f>+N84*P84*Q84*'1. Standard_Cost'!$D$12</f>
        <v>0</v>
      </c>
      <c r="U84" s="104">
        <f>+N84*O84*'1. Standard_Cost'!$E$12</f>
        <v>0</v>
      </c>
      <c r="V84" s="103"/>
      <c r="W84" s="103"/>
      <c r="X84" s="103"/>
      <c r="Y84" s="104">
        <f>+V84*((X84*'1. Standard_Cost'!$B$16)+(W84*X84*'1. Standard_Cost'!$C$16))</f>
        <v>0</v>
      </c>
      <c r="Z84" s="103"/>
      <c r="AA84" s="103"/>
      <c r="AB84" s="104">
        <f>+Z84*'1. Standard_Cost'!$B$20+AA84*'1. Standard_Cost'!$C$20</f>
        <v>0</v>
      </c>
      <c r="AC84" s="105"/>
      <c r="AD84" s="106"/>
      <c r="AE84" s="104">
        <f>SUM(AD84,AC84,AB84,Y84,U84,T84,S84,R84)*'1. Standard_Cost'!B68</f>
        <v>0</v>
      </c>
      <c r="AF84" s="104">
        <f>SUM(AD84,AE84)</f>
        <v>0</v>
      </c>
      <c r="AG84" s="103"/>
      <c r="AH84" s="103"/>
      <c r="AI84" s="103"/>
      <c r="AJ84" s="107"/>
      <c r="AK84" s="107"/>
      <c r="AL84" s="107"/>
      <c r="AM84" s="104">
        <f>AG84*'1. Standard_Cost'!B64+'Incremental_Cost Year 2021'!AH91*'1. Standard_Cost'!C64+'Incremental_Cost Year 2021'!AI91*'1. Standard_Cost'!D64+'Incremental_Cost Year 2021'!AJ91+'Incremental_Cost Year 2021'!AL91+AK84</f>
        <v>0</v>
      </c>
      <c r="AN84" s="104">
        <f>AM84*'1. Standard_Cost'!C68</f>
        <v>0</v>
      </c>
      <c r="AO84" s="107"/>
      <c r="AQ84" s="104">
        <f t="shared" ref="AQ84:AQ87" si="117">L84+M84</f>
        <v>0</v>
      </c>
      <c r="AR84" s="104">
        <f t="shared" ref="AR84:AR87" si="118">AF84</f>
        <v>0</v>
      </c>
      <c r="AS84" s="104">
        <f t="shared" ref="AS84:AS87" si="119">AM84+AN84</f>
        <v>0</v>
      </c>
      <c r="AT84" s="104">
        <f>SUM(AQ84,AR84,AS84)</f>
        <v>0</v>
      </c>
      <c r="AU84" s="108">
        <f t="shared" ref="AU84:AU87" si="120">AT84</f>
        <v>0</v>
      </c>
      <c r="AV84" s="108"/>
      <c r="AW84" s="108"/>
      <c r="AX84" s="108"/>
      <c r="AY84" s="108"/>
      <c r="AZ84" s="108"/>
      <c r="BA84" s="109">
        <f t="shared" ref="BA84:BA87" si="121">SUM(AU84:AZ84)-AT84</f>
        <v>0</v>
      </c>
    </row>
    <row r="85" spans="1:53" ht="14.1" customHeight="1" outlineLevel="2" x14ac:dyDescent="0.2">
      <c r="B85" s="94"/>
      <c r="C85" s="95"/>
      <c r="D85" s="110"/>
      <c r="E85" s="110"/>
      <c r="F85" s="110"/>
      <c r="G85" s="111"/>
      <c r="H85" s="99" t="s">
        <v>50</v>
      </c>
      <c r="I85" s="100"/>
      <c r="J85" s="101"/>
      <c r="K85" s="101"/>
      <c r="L85" s="102" t="str">
        <f>IF(I85&lt;&gt;0,((VLOOKUP(I85,'1. Standard_Cost'!$B$4:$D$8,2)+VLOOKUP(I85,'1. Standard_Cost'!$B$4:$D$8,3))*J85*K85),"0")</f>
        <v>0</v>
      </c>
      <c r="M85" s="102">
        <f>L85*'1. Standard_Cost'!F44</f>
        <v>0</v>
      </c>
      <c r="N85" s="103"/>
      <c r="O85" s="103"/>
      <c r="P85" s="103"/>
      <c r="Q85" s="103"/>
      <c r="R85" s="104">
        <f>+N85*P85*'1. Standard_Cost'!$B$12</f>
        <v>0</v>
      </c>
      <c r="S85" s="104">
        <f>+N85*O85*P85*'1. Standard_Cost'!$C$12</f>
        <v>0</v>
      </c>
      <c r="T85" s="104">
        <f>+N85*P85*Q85*'1. Standard_Cost'!$D$12</f>
        <v>0</v>
      </c>
      <c r="U85" s="104">
        <f>+N85*O85*'1. Standard_Cost'!$E$12</f>
        <v>0</v>
      </c>
      <c r="V85" s="103"/>
      <c r="W85" s="103"/>
      <c r="X85" s="103"/>
      <c r="Y85" s="104">
        <f>+V85*((X85*'1. Standard_Cost'!$B$16)+(W85*X85*'1. Standard_Cost'!$C$16))</f>
        <v>0</v>
      </c>
      <c r="Z85" s="103"/>
      <c r="AA85" s="103"/>
      <c r="AB85" s="104">
        <f>+Z85*'1. Standard_Cost'!$B$20+AA85*'1. Standard_Cost'!$C$20</f>
        <v>0</v>
      </c>
      <c r="AC85" s="105"/>
      <c r="AD85" s="106"/>
      <c r="AE85" s="104">
        <f>SUM(AD85,AC85,AB85,Y85,U85,T85,S85,R85)*'1. Standard_Cost'!B68</f>
        <v>0</v>
      </c>
      <c r="AF85" s="104">
        <f t="shared" ref="AF85:AF87" si="122">SUM(AD85,AE85)</f>
        <v>0</v>
      </c>
      <c r="AG85" s="103"/>
      <c r="AH85" s="103"/>
      <c r="AI85" s="103"/>
      <c r="AJ85" s="107"/>
      <c r="AK85" s="107"/>
      <c r="AL85" s="107"/>
      <c r="AM85" s="104">
        <f>AG85*'1. Standard_Cost'!B64+'Incremental_Cost Year 2021'!AH92*'1. Standard_Cost'!C64+'Incremental_Cost Year 2021'!AI92*'1. Standard_Cost'!D64+'Incremental_Cost Year 2021'!AJ92+'Incremental_Cost Year 2021'!AL92+AK85</f>
        <v>0</v>
      </c>
      <c r="AN85" s="104">
        <f>AM85*'1. Standard_Cost'!C68</f>
        <v>0</v>
      </c>
      <c r="AO85" s="107"/>
      <c r="AQ85" s="104">
        <f t="shared" si="117"/>
        <v>0</v>
      </c>
      <c r="AR85" s="104">
        <f t="shared" si="118"/>
        <v>0</v>
      </c>
      <c r="AS85" s="104">
        <f t="shared" si="119"/>
        <v>0</v>
      </c>
      <c r="AT85" s="104">
        <f t="shared" ref="AT85:AT87" si="123">SUM(AQ85,AR85,AS85)</f>
        <v>0</v>
      </c>
      <c r="AU85" s="108">
        <f t="shared" si="120"/>
        <v>0</v>
      </c>
      <c r="AV85" s="108">
        <v>0</v>
      </c>
      <c r="AW85" s="108"/>
      <c r="AX85" s="108"/>
      <c r="AY85" s="108"/>
      <c r="AZ85" s="108"/>
      <c r="BA85" s="109">
        <f t="shared" si="121"/>
        <v>0</v>
      </c>
    </row>
    <row r="86" spans="1:53" ht="14.1" customHeight="1" outlineLevel="2" x14ac:dyDescent="0.2">
      <c r="B86" s="94"/>
      <c r="C86" s="95"/>
      <c r="D86" s="110"/>
      <c r="E86" s="110"/>
      <c r="F86" s="110"/>
      <c r="G86" s="111"/>
      <c r="H86" s="99" t="s">
        <v>51</v>
      </c>
      <c r="I86" s="100"/>
      <c r="J86" s="101"/>
      <c r="K86" s="101"/>
      <c r="L86" s="102" t="str">
        <f>IF(I86&lt;&gt;0,((VLOOKUP(I86,'1. Standard_Cost'!$B$4:$D$8,2)+VLOOKUP(I86,'1. Standard_Cost'!$B$4:$D$8,3))*J86*K86),"0")</f>
        <v>0</v>
      </c>
      <c r="M86" s="102">
        <f>L86*'1. Standard_Cost'!F44</f>
        <v>0</v>
      </c>
      <c r="N86" s="103"/>
      <c r="O86" s="103"/>
      <c r="P86" s="103"/>
      <c r="Q86" s="103"/>
      <c r="R86" s="104">
        <f>+N86*P86*'1. Standard_Cost'!$B$12</f>
        <v>0</v>
      </c>
      <c r="S86" s="104">
        <f>+N86*O86*P86*'1. Standard_Cost'!$C$12</f>
        <v>0</v>
      </c>
      <c r="T86" s="104">
        <f>+N86*P86*Q86*'1. Standard_Cost'!$D$12</f>
        <v>0</v>
      </c>
      <c r="U86" s="104">
        <f>+N86*O86*'1. Standard_Cost'!$E$12</f>
        <v>0</v>
      </c>
      <c r="V86" s="103"/>
      <c r="W86" s="103"/>
      <c r="X86" s="103"/>
      <c r="Y86" s="104">
        <f>+V86*((X86*'1. Standard_Cost'!$B$16)+(W86*X86*'1. Standard_Cost'!$C$16))</f>
        <v>0</v>
      </c>
      <c r="Z86" s="103"/>
      <c r="AA86" s="103"/>
      <c r="AB86" s="104">
        <f>+Z86*'1. Standard_Cost'!$B$20+AA86*'1. Standard_Cost'!$C$20</f>
        <v>0</v>
      </c>
      <c r="AC86" s="105"/>
      <c r="AD86" s="106"/>
      <c r="AE86" s="104">
        <f>SUM(AD86,AC86,AB86,Y86,U86,T86,S86,R86)*'1. Standard_Cost'!B68</f>
        <v>0</v>
      </c>
      <c r="AF86" s="104">
        <f t="shared" si="122"/>
        <v>0</v>
      </c>
      <c r="AG86" s="103"/>
      <c r="AH86" s="103"/>
      <c r="AI86" s="103"/>
      <c r="AJ86" s="107"/>
      <c r="AK86" s="107"/>
      <c r="AL86" s="107"/>
      <c r="AM86" s="104">
        <f>AG86*'1. Standard_Cost'!B64+'Incremental_Cost Year 2021'!AH93*'1. Standard_Cost'!C64+'Incremental_Cost Year 2021'!AI93*'1. Standard_Cost'!D64+'Incremental_Cost Year 2021'!AJ93+'Incremental_Cost Year 2021'!AL93+AK86</f>
        <v>0</v>
      </c>
      <c r="AN86" s="104">
        <f>AM86*'1. Standard_Cost'!C68</f>
        <v>0</v>
      </c>
      <c r="AO86" s="107"/>
      <c r="AQ86" s="104">
        <f t="shared" si="117"/>
        <v>0</v>
      </c>
      <c r="AR86" s="104">
        <f t="shared" si="118"/>
        <v>0</v>
      </c>
      <c r="AS86" s="104">
        <f t="shared" si="119"/>
        <v>0</v>
      </c>
      <c r="AT86" s="104">
        <f t="shared" si="123"/>
        <v>0</v>
      </c>
      <c r="AU86" s="108">
        <f t="shared" si="120"/>
        <v>0</v>
      </c>
      <c r="AV86" s="108"/>
      <c r="AW86" s="108"/>
      <c r="AX86" s="108"/>
      <c r="AY86" s="108"/>
      <c r="AZ86" s="108"/>
      <c r="BA86" s="109">
        <f t="shared" si="121"/>
        <v>0</v>
      </c>
    </row>
    <row r="87" spans="1:53" ht="14.1" customHeight="1" outlineLevel="2" x14ac:dyDescent="0.2">
      <c r="B87" s="94"/>
      <c r="C87" s="95"/>
      <c r="D87" s="110"/>
      <c r="E87" s="110"/>
      <c r="F87" s="110"/>
      <c r="G87" s="111"/>
      <c r="H87" s="112" t="s">
        <v>179</v>
      </c>
      <c r="I87" s="100"/>
      <c r="J87" s="101"/>
      <c r="K87" s="101"/>
      <c r="L87" s="102" t="str">
        <f>IF(I87&lt;&gt;0,((VLOOKUP(I87,'1. Standard_Cost'!$B$4:$D$8,2)+VLOOKUP(I87,'1. Standard_Cost'!$B$4:$D$8,3))*J87*K87),"0")</f>
        <v>0</v>
      </c>
      <c r="M87" s="102">
        <f>L87*'1. Standard_Cost'!F44</f>
        <v>0</v>
      </c>
      <c r="N87" s="103"/>
      <c r="O87" s="103"/>
      <c r="P87" s="103"/>
      <c r="Q87" s="103"/>
      <c r="R87" s="104">
        <f>+N87*P87*'1. Standard_Cost'!$B$12</f>
        <v>0</v>
      </c>
      <c r="S87" s="104">
        <f>+N87*O87*P87*'1. Standard_Cost'!$C$12</f>
        <v>0</v>
      </c>
      <c r="T87" s="104">
        <f>+N87*P87*Q87*'1. Standard_Cost'!$D$12</f>
        <v>0</v>
      </c>
      <c r="U87" s="104">
        <f>+N87*O87*'1. Standard_Cost'!$E$12</f>
        <v>0</v>
      </c>
      <c r="V87" s="103"/>
      <c r="W87" s="103"/>
      <c r="X87" s="103"/>
      <c r="Y87" s="104">
        <f>+V87*((X87*'1. Standard_Cost'!$B$16)+(W87*X87*'1. Standard_Cost'!$C$16))</f>
        <v>0</v>
      </c>
      <c r="Z87" s="103"/>
      <c r="AA87" s="103"/>
      <c r="AB87" s="104">
        <f>+Z87*'1. Standard_Cost'!$B$20+AA87*'1. Standard_Cost'!$C$20</f>
        <v>0</v>
      </c>
      <c r="AC87" s="105"/>
      <c r="AD87" s="106"/>
      <c r="AE87" s="104">
        <f>SUM(AD87,AC87,AB87,Y87,U87,T87,S87,R87)*'1. Standard_Cost'!B68</f>
        <v>0</v>
      </c>
      <c r="AF87" s="104">
        <f t="shared" si="122"/>
        <v>0</v>
      </c>
      <c r="AG87" s="103"/>
      <c r="AH87" s="103"/>
      <c r="AI87" s="103"/>
      <c r="AJ87" s="107"/>
      <c r="AK87" s="107"/>
      <c r="AL87" s="107"/>
      <c r="AM87" s="104">
        <f>AG87*'1. Standard_Cost'!B64+'Incremental_Cost Year 2021'!AH94*'1. Standard_Cost'!C64+'Incremental_Cost Year 2021'!AI94*'1. Standard_Cost'!D64+'Incremental_Cost Year 2021'!AJ94+'Incremental_Cost Year 2021'!AL94+AK87</f>
        <v>0</v>
      </c>
      <c r="AN87" s="104">
        <f>AM87*'1. Standard_Cost'!C68</f>
        <v>0</v>
      </c>
      <c r="AO87" s="107"/>
      <c r="AQ87" s="104">
        <f t="shared" si="117"/>
        <v>0</v>
      </c>
      <c r="AR87" s="104">
        <f t="shared" si="118"/>
        <v>0</v>
      </c>
      <c r="AS87" s="104">
        <f t="shared" si="119"/>
        <v>0</v>
      </c>
      <c r="AT87" s="104">
        <f t="shared" si="123"/>
        <v>0</v>
      </c>
      <c r="AU87" s="108">
        <f t="shared" si="120"/>
        <v>0</v>
      </c>
      <c r="AV87" s="108"/>
      <c r="AW87" s="108"/>
      <c r="AX87" s="108"/>
      <c r="AY87" s="108"/>
      <c r="AZ87" s="108"/>
      <c r="BA87" s="109">
        <f t="shared" si="121"/>
        <v>0</v>
      </c>
    </row>
    <row r="88" spans="1:53" ht="25.7" customHeight="1" outlineLevel="1" x14ac:dyDescent="0.2">
      <c r="A88" s="68"/>
      <c r="B88" s="94"/>
      <c r="C88" s="95"/>
      <c r="D88" s="113" t="s">
        <v>48</v>
      </c>
      <c r="E88" s="113" t="s">
        <v>207</v>
      </c>
      <c r="F88" s="114" t="s">
        <v>154</v>
      </c>
      <c r="G88" s="115" t="s">
        <v>155</v>
      </c>
      <c r="H88" s="122" t="s">
        <v>208</v>
      </c>
      <c r="I88" s="117"/>
      <c r="J88" s="117"/>
      <c r="K88" s="117"/>
      <c r="L88" s="118">
        <f>SUM(L84:L87)</f>
        <v>0</v>
      </c>
      <c r="M88" s="118">
        <f>SUM(M84:M87)</f>
        <v>0</v>
      </c>
      <c r="N88" s="117"/>
      <c r="O88" s="117"/>
      <c r="P88" s="117"/>
      <c r="Q88" s="117"/>
      <c r="R88" s="119">
        <f>SUM(R84:R87)</f>
        <v>0</v>
      </c>
      <c r="S88" s="119">
        <f>SUM(S84:S87)</f>
        <v>0</v>
      </c>
      <c r="T88" s="119">
        <f>SUM(T84:T87)</f>
        <v>0</v>
      </c>
      <c r="U88" s="119">
        <f>SUM(U84:U87)</f>
        <v>0</v>
      </c>
      <c r="V88" s="117"/>
      <c r="W88" s="117"/>
      <c r="X88" s="117"/>
      <c r="Y88" s="118">
        <f>SUM(Y84:Y87)</f>
        <v>0</v>
      </c>
      <c r="Z88" s="117"/>
      <c r="AA88" s="117"/>
      <c r="AB88" s="118">
        <f t="shared" ref="AB88:AF88" si="124">SUM(AB84:AB87)</f>
        <v>0</v>
      </c>
      <c r="AC88" s="118">
        <f t="shared" si="124"/>
        <v>0</v>
      </c>
      <c r="AD88" s="118">
        <f t="shared" si="124"/>
        <v>0</v>
      </c>
      <c r="AE88" s="118">
        <f t="shared" si="124"/>
        <v>0</v>
      </c>
      <c r="AF88" s="118">
        <f t="shared" si="124"/>
        <v>0</v>
      </c>
      <c r="AG88" s="117"/>
      <c r="AH88" s="117"/>
      <c r="AI88" s="117"/>
      <c r="AJ88" s="119">
        <f>SUM(AJ84:AJ87)</f>
        <v>0</v>
      </c>
      <c r="AK88" s="119">
        <f>SUM(AK84:AK87)</f>
        <v>0</v>
      </c>
      <c r="AL88" s="119">
        <f>SUM(AL84:AL87)</f>
        <v>0</v>
      </c>
      <c r="AM88" s="118">
        <f>SUM(AM84:AM87)</f>
        <v>0</v>
      </c>
      <c r="AN88" s="118">
        <f>SUM(AN84:AN87)</f>
        <v>0</v>
      </c>
      <c r="AO88" s="116"/>
      <c r="AP88" s="120"/>
      <c r="AQ88" s="121">
        <f t="shared" ref="AQ88:BA88" si="125">SUM(AQ84:AQ87)</f>
        <v>0</v>
      </c>
      <c r="AR88" s="121">
        <f t="shared" si="125"/>
        <v>0</v>
      </c>
      <c r="AS88" s="121">
        <f t="shared" si="125"/>
        <v>0</v>
      </c>
      <c r="AT88" s="121">
        <f t="shared" si="125"/>
        <v>0</v>
      </c>
      <c r="AU88" s="121">
        <f t="shared" si="125"/>
        <v>0</v>
      </c>
      <c r="AV88" s="121">
        <f t="shared" si="125"/>
        <v>0</v>
      </c>
      <c r="AW88" s="121">
        <f t="shared" si="125"/>
        <v>0</v>
      </c>
      <c r="AX88" s="121">
        <f t="shared" si="125"/>
        <v>0</v>
      </c>
      <c r="AY88" s="121">
        <f t="shared" si="125"/>
        <v>0</v>
      </c>
      <c r="AZ88" s="121">
        <f t="shared" si="125"/>
        <v>0</v>
      </c>
      <c r="BA88" s="121">
        <f t="shared" si="125"/>
        <v>0</v>
      </c>
    </row>
    <row r="89" spans="1:53" ht="14.1" customHeight="1" outlineLevel="2" x14ac:dyDescent="0.2">
      <c r="A89" s="68"/>
      <c r="B89" s="94"/>
      <c r="C89" s="95"/>
      <c r="D89" s="96"/>
      <c r="E89" s="96"/>
      <c r="F89" s="97"/>
      <c r="G89" s="98"/>
      <c r="H89" s="99" t="s">
        <v>49</v>
      </c>
      <c r="I89" s="100"/>
      <c r="J89" s="101"/>
      <c r="K89" s="101"/>
      <c r="L89" s="102" t="str">
        <f>IF(I89&lt;&gt;0,((VLOOKUP(I89,'1. Standard_Cost'!$B$4:$D$8,2)+VLOOKUP(I89,'1. Standard_Cost'!$B$4:$D$8,3))*J89*K89),"0")</f>
        <v>0</v>
      </c>
      <c r="M89" s="102">
        <f>L89*'1. Standard_Cost'!F49</f>
        <v>0</v>
      </c>
      <c r="N89" s="103"/>
      <c r="O89" s="103"/>
      <c r="P89" s="103"/>
      <c r="Q89" s="103"/>
      <c r="R89" s="104">
        <f>+N89*P89*'1. Standard_Cost'!$B$12</f>
        <v>0</v>
      </c>
      <c r="S89" s="104">
        <f>+N89*O89*P89*'1. Standard_Cost'!$C$12</f>
        <v>0</v>
      </c>
      <c r="T89" s="104">
        <f>+N89*P89*Q89*'1. Standard_Cost'!$D$12</f>
        <v>0</v>
      </c>
      <c r="U89" s="104">
        <f>+N89*O89*'1. Standard_Cost'!$E$12</f>
        <v>0</v>
      </c>
      <c r="V89" s="103"/>
      <c r="W89" s="103"/>
      <c r="X89" s="103"/>
      <c r="Y89" s="104">
        <f>+V89*((X89*'1. Standard_Cost'!$B$16)+(W89*X89*'1. Standard_Cost'!$C$16))</f>
        <v>0</v>
      </c>
      <c r="Z89" s="103"/>
      <c r="AA89" s="103"/>
      <c r="AB89" s="104">
        <f>+Z89*'1. Standard_Cost'!$B$20+AA89*'1. Standard_Cost'!$C$20</f>
        <v>0</v>
      </c>
      <c r="AC89" s="105"/>
      <c r="AD89" s="106"/>
      <c r="AE89" s="104">
        <f>SUM(AD89,AC89,AB89,Y89,U89,T89,S89,R89)*'1. Standard_Cost'!B73</f>
        <v>0</v>
      </c>
      <c r="AF89" s="104">
        <f>SUM(AD89,AE89)</f>
        <v>0</v>
      </c>
      <c r="AG89" s="103"/>
      <c r="AH89" s="103"/>
      <c r="AI89" s="103"/>
      <c r="AJ89" s="107"/>
      <c r="AK89" s="107"/>
      <c r="AL89" s="107"/>
      <c r="AM89" s="104">
        <f>AG89*'1. Standard_Cost'!B69+'Incremental_Cost Year 2021'!AH96*'1. Standard_Cost'!C69+'Incremental_Cost Year 2021'!AI96*'1. Standard_Cost'!D69+'Incremental_Cost Year 2021'!AJ96+'Incremental_Cost Year 2021'!AL96+AK89</f>
        <v>0</v>
      </c>
      <c r="AN89" s="104">
        <f>AM89*'1. Standard_Cost'!C73</f>
        <v>0</v>
      </c>
      <c r="AO89" s="107"/>
      <c r="AQ89" s="104">
        <f t="shared" ref="AQ89:AQ92" si="126">L89+M89</f>
        <v>0</v>
      </c>
      <c r="AR89" s="104">
        <f t="shared" ref="AR89:AR92" si="127">AF89</f>
        <v>0</v>
      </c>
      <c r="AS89" s="104">
        <f t="shared" ref="AS89:AS92" si="128">AM89+AN89</f>
        <v>0</v>
      </c>
      <c r="AT89" s="104">
        <f>SUM(AQ89,AR89,AS89)</f>
        <v>0</v>
      </c>
      <c r="AU89" s="108">
        <f t="shared" ref="AU89:AU92" si="129">AT89</f>
        <v>0</v>
      </c>
      <c r="AV89" s="108"/>
      <c r="AW89" s="108"/>
      <c r="AX89" s="108"/>
      <c r="AY89" s="108"/>
      <c r="AZ89" s="108"/>
      <c r="BA89" s="109">
        <f t="shared" ref="BA89:BA92" si="130">SUM(AU89:AZ89)-AT89</f>
        <v>0</v>
      </c>
    </row>
    <row r="90" spans="1:53" ht="14.1" customHeight="1" outlineLevel="2" x14ac:dyDescent="0.2">
      <c r="A90" s="68"/>
      <c r="B90" s="94"/>
      <c r="C90" s="95"/>
      <c r="D90" s="110"/>
      <c r="E90" s="110"/>
      <c r="F90" s="110"/>
      <c r="G90" s="111"/>
      <c r="H90" s="99" t="s">
        <v>50</v>
      </c>
      <c r="I90" s="100"/>
      <c r="J90" s="101"/>
      <c r="K90" s="101"/>
      <c r="L90" s="102" t="str">
        <f>IF(I90&lt;&gt;0,((VLOOKUP(I90,'1. Standard_Cost'!$B$4:$D$8,2)+VLOOKUP(I90,'1. Standard_Cost'!$B$4:$D$8,3))*J90*K90),"0")</f>
        <v>0</v>
      </c>
      <c r="M90" s="102">
        <f>L90*'1. Standard_Cost'!F49</f>
        <v>0</v>
      </c>
      <c r="N90" s="103"/>
      <c r="O90" s="103"/>
      <c r="P90" s="103"/>
      <c r="Q90" s="103"/>
      <c r="R90" s="104">
        <f>+N90*P90*'1. Standard_Cost'!$B$12</f>
        <v>0</v>
      </c>
      <c r="S90" s="104">
        <f>+N90*O90*P90*'1. Standard_Cost'!$C$12</f>
        <v>0</v>
      </c>
      <c r="T90" s="104">
        <f>+N90*P90*Q90*'1. Standard_Cost'!$D$12</f>
        <v>0</v>
      </c>
      <c r="U90" s="104">
        <f>+N90*O90*'1. Standard_Cost'!$E$12</f>
        <v>0</v>
      </c>
      <c r="V90" s="103"/>
      <c r="W90" s="103"/>
      <c r="X90" s="103"/>
      <c r="Y90" s="104">
        <f>+V90*((X90*'1. Standard_Cost'!$B$16)+(W90*X90*'1. Standard_Cost'!$C$16))</f>
        <v>0</v>
      </c>
      <c r="Z90" s="103"/>
      <c r="AA90" s="103"/>
      <c r="AB90" s="104">
        <f>+Z90*'1. Standard_Cost'!$B$20+AA90*'1. Standard_Cost'!$C$20</f>
        <v>0</v>
      </c>
      <c r="AC90" s="105"/>
      <c r="AD90" s="106"/>
      <c r="AE90" s="104">
        <f>SUM(AD90,AC90,AB90,Y90,U90,T90,S90,R90)*'1. Standard_Cost'!B73</f>
        <v>0</v>
      </c>
      <c r="AF90" s="104">
        <f t="shared" ref="AF90:AF92" si="131">SUM(AD90,AE90)</f>
        <v>0</v>
      </c>
      <c r="AG90" s="103"/>
      <c r="AH90" s="103"/>
      <c r="AI90" s="103"/>
      <c r="AJ90" s="107"/>
      <c r="AK90" s="107"/>
      <c r="AL90" s="107"/>
      <c r="AM90" s="104">
        <f>AG90*'1. Standard_Cost'!B69+'Incremental_Cost Year 2021'!AH97*'1. Standard_Cost'!C69+'Incremental_Cost Year 2021'!AI97*'1. Standard_Cost'!D69+'Incremental_Cost Year 2021'!AJ97+'Incremental_Cost Year 2021'!AL97+AK90</f>
        <v>0</v>
      </c>
      <c r="AN90" s="104">
        <f>AM90*'1. Standard_Cost'!C73</f>
        <v>0</v>
      </c>
      <c r="AO90" s="107"/>
      <c r="AQ90" s="104">
        <f t="shared" si="126"/>
        <v>0</v>
      </c>
      <c r="AR90" s="104">
        <f t="shared" si="127"/>
        <v>0</v>
      </c>
      <c r="AS90" s="104">
        <f t="shared" si="128"/>
        <v>0</v>
      </c>
      <c r="AT90" s="104">
        <f t="shared" ref="AT90:AT92" si="132">SUM(AQ90,AR90,AS90)</f>
        <v>0</v>
      </c>
      <c r="AU90" s="108">
        <f t="shared" si="129"/>
        <v>0</v>
      </c>
      <c r="AV90" s="108">
        <v>0</v>
      </c>
      <c r="AW90" s="108"/>
      <c r="AX90" s="108"/>
      <c r="AY90" s="108"/>
      <c r="AZ90" s="108"/>
      <c r="BA90" s="109">
        <f t="shared" si="130"/>
        <v>0</v>
      </c>
    </row>
    <row r="91" spans="1:53" ht="14.1" customHeight="1" outlineLevel="2" x14ac:dyDescent="0.2">
      <c r="A91" s="68"/>
      <c r="B91" s="94"/>
      <c r="C91" s="95"/>
      <c r="D91" s="110"/>
      <c r="E91" s="110"/>
      <c r="F91" s="110"/>
      <c r="G91" s="111"/>
      <c r="H91" s="99" t="s">
        <v>51</v>
      </c>
      <c r="I91" s="100"/>
      <c r="J91" s="101"/>
      <c r="K91" s="101"/>
      <c r="L91" s="102" t="str">
        <f>IF(I91&lt;&gt;0,((VLOOKUP(I91,'1. Standard_Cost'!$B$4:$D$8,2)+VLOOKUP(I91,'1. Standard_Cost'!$B$4:$D$8,3))*J91*K91),"0")</f>
        <v>0</v>
      </c>
      <c r="M91" s="102">
        <f>L91*'1. Standard_Cost'!F49</f>
        <v>0</v>
      </c>
      <c r="N91" s="103"/>
      <c r="O91" s="103"/>
      <c r="P91" s="103"/>
      <c r="Q91" s="103"/>
      <c r="R91" s="104">
        <f>+N91*P91*'1. Standard_Cost'!$B$12</f>
        <v>0</v>
      </c>
      <c r="S91" s="104">
        <f>+N91*O91*P91*'1. Standard_Cost'!$C$12</f>
        <v>0</v>
      </c>
      <c r="T91" s="104">
        <f>+N91*P91*Q91*'1. Standard_Cost'!$D$12</f>
        <v>0</v>
      </c>
      <c r="U91" s="104">
        <f>+N91*O91*'1. Standard_Cost'!$E$12</f>
        <v>0</v>
      </c>
      <c r="V91" s="103"/>
      <c r="W91" s="103"/>
      <c r="X91" s="103"/>
      <c r="Y91" s="104">
        <f>+V91*((X91*'1. Standard_Cost'!$B$16)+(W91*X91*'1. Standard_Cost'!$C$16))</f>
        <v>0</v>
      </c>
      <c r="Z91" s="103"/>
      <c r="AA91" s="103"/>
      <c r="AB91" s="104">
        <f>+Z91*'1. Standard_Cost'!$B$20+AA91*'1. Standard_Cost'!$C$20</f>
        <v>0</v>
      </c>
      <c r="AC91" s="105"/>
      <c r="AD91" s="106"/>
      <c r="AE91" s="104">
        <f>SUM(AD91,AC91,AB91,Y91,U91,T91,S91,R91)*'1. Standard_Cost'!B73</f>
        <v>0</v>
      </c>
      <c r="AF91" s="104">
        <f t="shared" si="131"/>
        <v>0</v>
      </c>
      <c r="AG91" s="103"/>
      <c r="AH91" s="103"/>
      <c r="AI91" s="103"/>
      <c r="AJ91" s="107"/>
      <c r="AK91" s="107"/>
      <c r="AL91" s="107"/>
      <c r="AM91" s="104">
        <f>AG91*'1. Standard_Cost'!B69+'Incremental_Cost Year 2021'!AH98*'1. Standard_Cost'!C69+'Incremental_Cost Year 2021'!AI98*'1. Standard_Cost'!D69+'Incremental_Cost Year 2021'!AJ98+'Incremental_Cost Year 2021'!AL98+AK91</f>
        <v>0</v>
      </c>
      <c r="AN91" s="104">
        <f>AM91*'1. Standard_Cost'!C73</f>
        <v>0</v>
      </c>
      <c r="AO91" s="107"/>
      <c r="AQ91" s="104">
        <f t="shared" si="126"/>
        <v>0</v>
      </c>
      <c r="AR91" s="104">
        <f t="shared" si="127"/>
        <v>0</v>
      </c>
      <c r="AS91" s="104">
        <f t="shared" si="128"/>
        <v>0</v>
      </c>
      <c r="AT91" s="104">
        <f t="shared" si="132"/>
        <v>0</v>
      </c>
      <c r="AU91" s="108">
        <f t="shared" si="129"/>
        <v>0</v>
      </c>
      <c r="AV91" s="108"/>
      <c r="AW91" s="108"/>
      <c r="AX91" s="108"/>
      <c r="AY91" s="108"/>
      <c r="AZ91" s="108"/>
      <c r="BA91" s="109">
        <f t="shared" si="130"/>
        <v>0</v>
      </c>
    </row>
    <row r="92" spans="1:53" ht="14.1" customHeight="1" outlineLevel="2" x14ac:dyDescent="0.2">
      <c r="A92" s="68"/>
      <c r="B92" s="94"/>
      <c r="C92" s="95"/>
      <c r="D92" s="110"/>
      <c r="E92" s="110"/>
      <c r="F92" s="110"/>
      <c r="G92" s="111"/>
      <c r="H92" s="112" t="s">
        <v>179</v>
      </c>
      <c r="I92" s="100"/>
      <c r="J92" s="101"/>
      <c r="K92" s="101"/>
      <c r="L92" s="102" t="str">
        <f>IF(I92&lt;&gt;0,((VLOOKUP(I92,'1. Standard_Cost'!$B$4:$D$8,2)+VLOOKUP(I92,'1. Standard_Cost'!$B$4:$D$8,3))*J92*K92),"0")</f>
        <v>0</v>
      </c>
      <c r="M92" s="102">
        <f>L92*'1. Standard_Cost'!F49</f>
        <v>0</v>
      </c>
      <c r="N92" s="103"/>
      <c r="O92" s="103"/>
      <c r="P92" s="103"/>
      <c r="Q92" s="103"/>
      <c r="R92" s="104">
        <f>+N92*P92*'1. Standard_Cost'!$B$12</f>
        <v>0</v>
      </c>
      <c r="S92" s="104">
        <f>+N92*O92*P92*'1. Standard_Cost'!$C$12</f>
        <v>0</v>
      </c>
      <c r="T92" s="104">
        <f>+N92*P92*Q92*'1. Standard_Cost'!$D$12</f>
        <v>0</v>
      </c>
      <c r="U92" s="104">
        <f>+N92*O92*'1. Standard_Cost'!$E$12</f>
        <v>0</v>
      </c>
      <c r="V92" s="103"/>
      <c r="W92" s="103"/>
      <c r="X92" s="103"/>
      <c r="Y92" s="104">
        <f>+V92*((X92*'1. Standard_Cost'!$B$16)+(W92*X92*'1. Standard_Cost'!$C$16))</f>
        <v>0</v>
      </c>
      <c r="Z92" s="103"/>
      <c r="AA92" s="103"/>
      <c r="AB92" s="104">
        <f>+Z92*'1. Standard_Cost'!$B$20+AA92*'1. Standard_Cost'!$C$20</f>
        <v>0</v>
      </c>
      <c r="AC92" s="105"/>
      <c r="AD92" s="106"/>
      <c r="AE92" s="104">
        <f>SUM(AD92,AC92,AB92,Y92,U92,T92,S92,R92)*'1. Standard_Cost'!B73</f>
        <v>0</v>
      </c>
      <c r="AF92" s="104">
        <f t="shared" si="131"/>
        <v>0</v>
      </c>
      <c r="AG92" s="103"/>
      <c r="AH92" s="103"/>
      <c r="AI92" s="103"/>
      <c r="AJ92" s="107"/>
      <c r="AK92" s="107"/>
      <c r="AL92" s="107"/>
      <c r="AM92" s="104">
        <f>AG92*'1. Standard_Cost'!B69+'Incremental_Cost Year 2021'!AH99*'1. Standard_Cost'!C69+'Incremental_Cost Year 2021'!AI99*'1. Standard_Cost'!D69+'Incremental_Cost Year 2021'!AJ99+'Incremental_Cost Year 2021'!AL99+AK92</f>
        <v>0</v>
      </c>
      <c r="AN92" s="104">
        <f>AM92*'1. Standard_Cost'!C73</f>
        <v>0</v>
      </c>
      <c r="AO92" s="107"/>
      <c r="AQ92" s="104">
        <f t="shared" si="126"/>
        <v>0</v>
      </c>
      <c r="AR92" s="104">
        <f t="shared" si="127"/>
        <v>0</v>
      </c>
      <c r="AS92" s="104">
        <f t="shared" si="128"/>
        <v>0</v>
      </c>
      <c r="AT92" s="104">
        <f t="shared" si="132"/>
        <v>0</v>
      </c>
      <c r="AU92" s="108">
        <f t="shared" si="129"/>
        <v>0</v>
      </c>
      <c r="AV92" s="108"/>
      <c r="AW92" s="108"/>
      <c r="AX92" s="108"/>
      <c r="AY92" s="108"/>
      <c r="AZ92" s="108"/>
      <c r="BA92" s="109">
        <f t="shared" si="130"/>
        <v>0</v>
      </c>
    </row>
    <row r="93" spans="1:53" ht="25.7" customHeight="1" outlineLevel="1" x14ac:dyDescent="0.2">
      <c r="A93" s="68"/>
      <c r="B93" s="94"/>
      <c r="C93" s="95"/>
      <c r="D93" s="113" t="s">
        <v>48</v>
      </c>
      <c r="E93" s="113" t="s">
        <v>209</v>
      </c>
      <c r="F93" s="114" t="s">
        <v>154</v>
      </c>
      <c r="G93" s="115" t="s">
        <v>155</v>
      </c>
      <c r="H93" s="122" t="s">
        <v>210</v>
      </c>
      <c r="I93" s="117"/>
      <c r="J93" s="117"/>
      <c r="K93" s="117"/>
      <c r="L93" s="118">
        <f>SUM(L89:L92)</f>
        <v>0</v>
      </c>
      <c r="M93" s="118">
        <f>SUM(M89:M92)</f>
        <v>0</v>
      </c>
      <c r="N93" s="117"/>
      <c r="O93" s="117"/>
      <c r="P93" s="117"/>
      <c r="Q93" s="117"/>
      <c r="R93" s="119">
        <f>SUM(R89:R92)</f>
        <v>0</v>
      </c>
      <c r="S93" s="119">
        <f>SUM(S89:S92)</f>
        <v>0</v>
      </c>
      <c r="T93" s="119">
        <f>SUM(T89:T92)</f>
        <v>0</v>
      </c>
      <c r="U93" s="119">
        <f>SUM(U89:U92)</f>
        <v>0</v>
      </c>
      <c r="V93" s="117"/>
      <c r="W93" s="117"/>
      <c r="X93" s="117"/>
      <c r="Y93" s="118">
        <f>SUM(Y89:Y92)</f>
        <v>0</v>
      </c>
      <c r="Z93" s="117"/>
      <c r="AA93" s="117"/>
      <c r="AB93" s="118">
        <f t="shared" ref="AB93:AF93" si="133">SUM(AB89:AB92)</f>
        <v>0</v>
      </c>
      <c r="AC93" s="118">
        <f t="shared" si="133"/>
        <v>0</v>
      </c>
      <c r="AD93" s="118">
        <f t="shared" si="133"/>
        <v>0</v>
      </c>
      <c r="AE93" s="118">
        <f t="shared" si="133"/>
        <v>0</v>
      </c>
      <c r="AF93" s="118">
        <f t="shared" si="133"/>
        <v>0</v>
      </c>
      <c r="AG93" s="117"/>
      <c r="AH93" s="117"/>
      <c r="AI93" s="117"/>
      <c r="AJ93" s="119">
        <f>SUM(AJ89:AJ92)</f>
        <v>0</v>
      </c>
      <c r="AK93" s="119">
        <f>SUM(AK89:AK92)</f>
        <v>0</v>
      </c>
      <c r="AL93" s="119">
        <f>SUM(AL89:AL92)</f>
        <v>0</v>
      </c>
      <c r="AM93" s="118">
        <f>SUM(AM89:AM92)</f>
        <v>0</v>
      </c>
      <c r="AN93" s="118">
        <f>SUM(AN89:AN92)</f>
        <v>0</v>
      </c>
      <c r="AO93" s="116"/>
      <c r="AP93" s="120"/>
      <c r="AQ93" s="121">
        <f t="shared" ref="AQ93:BA93" si="134">SUM(AQ89:AQ92)</f>
        <v>0</v>
      </c>
      <c r="AR93" s="121">
        <f t="shared" si="134"/>
        <v>0</v>
      </c>
      <c r="AS93" s="121">
        <f t="shared" si="134"/>
        <v>0</v>
      </c>
      <c r="AT93" s="121">
        <f t="shared" si="134"/>
        <v>0</v>
      </c>
      <c r="AU93" s="121">
        <f t="shared" si="134"/>
        <v>0</v>
      </c>
      <c r="AV93" s="121">
        <f t="shared" si="134"/>
        <v>0</v>
      </c>
      <c r="AW93" s="121">
        <f t="shared" si="134"/>
        <v>0</v>
      </c>
      <c r="AX93" s="121">
        <f t="shared" si="134"/>
        <v>0</v>
      </c>
      <c r="AY93" s="121">
        <f t="shared" si="134"/>
        <v>0</v>
      </c>
      <c r="AZ93" s="121">
        <f t="shared" si="134"/>
        <v>0</v>
      </c>
      <c r="BA93" s="121">
        <f t="shared" si="134"/>
        <v>0</v>
      </c>
    </row>
    <row r="94" spans="1:53" s="124" customFormat="1" ht="66" customHeight="1" x14ac:dyDescent="0.2">
      <c r="B94" s="125"/>
      <c r="C94" s="248" t="s">
        <v>731</v>
      </c>
      <c r="D94" s="248"/>
      <c r="E94" s="249"/>
      <c r="F94" s="126"/>
      <c r="G94" s="126"/>
      <c r="H94" s="127" t="s">
        <v>211</v>
      </c>
      <c r="I94" s="128"/>
      <c r="J94" s="128"/>
      <c r="K94" s="128"/>
      <c r="L94" s="129">
        <f>SUM(L99,L108,L113)</f>
        <v>721050</v>
      </c>
      <c r="M94" s="129">
        <f>SUM(M99,M108,M113)</f>
        <v>120415.35</v>
      </c>
      <c r="N94" s="128"/>
      <c r="O94" s="128"/>
      <c r="P94" s="128"/>
      <c r="Q94" s="128"/>
      <c r="R94" s="129">
        <f>SUM(R99,R108,R113)</f>
        <v>0</v>
      </c>
      <c r="S94" s="129">
        <f t="shared" ref="S94:U94" si="135">SUM(S99,S108,S113)</f>
        <v>0</v>
      </c>
      <c r="T94" s="129">
        <f t="shared" si="135"/>
        <v>0</v>
      </c>
      <c r="U94" s="129">
        <f t="shared" si="135"/>
        <v>0</v>
      </c>
      <c r="V94" s="128"/>
      <c r="W94" s="128"/>
      <c r="X94" s="128"/>
      <c r="Y94" s="129">
        <f t="shared" ref="Y94" si="136">SUM(Y99,Y108,Y113)</f>
        <v>0</v>
      </c>
      <c r="Z94" s="128"/>
      <c r="AA94" s="128"/>
      <c r="AB94" s="129">
        <f t="shared" ref="AB94:AF94" si="137">SUM(AB99,AB108,AB113)</f>
        <v>0</v>
      </c>
      <c r="AC94" s="129">
        <f t="shared" si="137"/>
        <v>0</v>
      </c>
      <c r="AD94" s="129">
        <f t="shared" si="137"/>
        <v>0</v>
      </c>
      <c r="AE94" s="129">
        <f t="shared" si="137"/>
        <v>0</v>
      </c>
      <c r="AF94" s="129">
        <f t="shared" si="137"/>
        <v>0</v>
      </c>
      <c r="AG94" s="128"/>
      <c r="AH94" s="128"/>
      <c r="AI94" s="128"/>
      <c r="AJ94" s="129">
        <f t="shared" ref="AJ94:AN94" si="138">SUM(AJ99,AJ108,AJ113)</f>
        <v>0</v>
      </c>
      <c r="AK94" s="129">
        <f t="shared" si="138"/>
        <v>0</v>
      </c>
      <c r="AL94" s="129">
        <f t="shared" si="138"/>
        <v>0</v>
      </c>
      <c r="AM94" s="129">
        <f t="shared" si="138"/>
        <v>0</v>
      </c>
      <c r="AN94" s="129">
        <f t="shared" si="138"/>
        <v>0</v>
      </c>
      <c r="AO94" s="130"/>
      <c r="AP94" s="131"/>
      <c r="AQ94" s="129">
        <f>AQ99+AQ108+AQ113+AQ118+AQ123</f>
        <v>841465.35000000009</v>
      </c>
      <c r="AR94" s="129">
        <f t="shared" ref="AR94:BA94" si="139">SUM(AR99,AR108,AR113)</f>
        <v>0</v>
      </c>
      <c r="AS94" s="129">
        <f t="shared" si="139"/>
        <v>0</v>
      </c>
      <c r="AT94" s="129">
        <f t="shared" si="139"/>
        <v>841465.35000000009</v>
      </c>
      <c r="AU94" s="129">
        <f t="shared" si="139"/>
        <v>841465.35000000009</v>
      </c>
      <c r="AV94" s="129">
        <f t="shared" si="139"/>
        <v>0</v>
      </c>
      <c r="AW94" s="129">
        <f t="shared" si="139"/>
        <v>0</v>
      </c>
      <c r="AX94" s="129">
        <f t="shared" si="139"/>
        <v>0</v>
      </c>
      <c r="AY94" s="129">
        <f t="shared" si="139"/>
        <v>0</v>
      </c>
      <c r="AZ94" s="129">
        <f t="shared" si="139"/>
        <v>0</v>
      </c>
      <c r="BA94" s="132">
        <f t="shared" si="139"/>
        <v>0</v>
      </c>
    </row>
    <row r="95" spans="1:53" ht="14.1" customHeight="1" outlineLevel="2" x14ac:dyDescent="0.2">
      <c r="A95" s="68"/>
      <c r="B95" s="94"/>
      <c r="C95" s="95"/>
      <c r="D95" s="96"/>
      <c r="E95" s="96"/>
      <c r="F95" s="97"/>
      <c r="G95" s="98"/>
      <c r="H95" s="99" t="s">
        <v>570</v>
      </c>
      <c r="I95" s="100"/>
      <c r="J95" s="101">
        <v>1.5</v>
      </c>
      <c r="K95" s="101">
        <v>3</v>
      </c>
      <c r="L95" s="102">
        <v>360450</v>
      </c>
      <c r="M95" s="102">
        <f>L95*'1. Standard_Cost'!F4</f>
        <v>60195.15</v>
      </c>
      <c r="N95" s="103"/>
      <c r="O95" s="103"/>
      <c r="P95" s="103"/>
      <c r="Q95" s="103"/>
      <c r="R95" s="104">
        <f>+N95*P95*'[1]1. Standard_Cost'!$B$12</f>
        <v>0</v>
      </c>
      <c r="S95" s="104">
        <f>+N95*O95*P95*'[1]1. Standard_Cost'!$C$12</f>
        <v>0</v>
      </c>
      <c r="T95" s="104">
        <f>+N95*P95*Q95*'[1]1. Standard_Cost'!$D$12</f>
        <v>0</v>
      </c>
      <c r="U95" s="104">
        <f>+N95*O95*'[1]1. Standard_Cost'!$E$12</f>
        <v>0</v>
      </c>
      <c r="V95" s="103"/>
      <c r="W95" s="103"/>
      <c r="X95" s="103"/>
      <c r="Y95" s="104">
        <f>+V95*((X95*'[1]1. Standard_Cost'!$B$16)+(W95*X95*'[1]1. Standard_Cost'!$C$16))</f>
        <v>0</v>
      </c>
      <c r="Z95" s="103"/>
      <c r="AA95" s="103"/>
      <c r="AB95" s="104">
        <f>+Z95*'[1]1. Standard_Cost'!$B$20+AA95*'[1]1. Standard_Cost'!$C$20</f>
        <v>0</v>
      </c>
      <c r="AC95" s="105"/>
      <c r="AD95" s="106"/>
      <c r="AE95" s="104">
        <f>SUM(AD95,AC95,AB95,Y95,U95,T95,S95,R95)*'[1]1. Standard_Cost'!B45</f>
        <v>0</v>
      </c>
      <c r="AF95" s="104">
        <f>SUM(AD95,AE95)</f>
        <v>0</v>
      </c>
      <c r="AG95" s="103"/>
      <c r="AH95" s="103"/>
      <c r="AI95" s="103"/>
      <c r="AJ95" s="107"/>
      <c r="AK95" s="107"/>
      <c r="AL95" s="107"/>
      <c r="AM95" s="104">
        <f>AG95*'[1]1. Standard_Cost'!B41+'[1]Incremental_Cost Year 2024'!AH105*'[1]1. Standard_Cost'!C41+'[1]Incremental_Cost Year 2024'!AI105*'[1]1. Standard_Cost'!D41+'[1]Incremental_Cost Year 2024'!AJ105+'[1]Incremental_Cost Year 2024'!AL105+AK95</f>
        <v>0</v>
      </c>
      <c r="AN95" s="104">
        <f>AM95*'[1]1. Standard_Cost'!C45</f>
        <v>0</v>
      </c>
      <c r="AO95" s="107"/>
      <c r="AQ95" s="104">
        <f t="shared" ref="AQ95:AQ98" si="140">L95+M95</f>
        <v>420645.15</v>
      </c>
      <c r="AR95" s="104">
        <f t="shared" ref="AR95:AR98" si="141">AF95</f>
        <v>0</v>
      </c>
      <c r="AS95" s="104">
        <f t="shared" ref="AS95:AS98" si="142">AM95+AN95</f>
        <v>0</v>
      </c>
      <c r="AT95" s="104">
        <f>SUM(AQ95,AR95,AS95)</f>
        <v>420645.15</v>
      </c>
      <c r="AU95" s="108">
        <f t="shared" ref="AU95:AU98" si="143">AT95</f>
        <v>420645.15</v>
      </c>
      <c r="AV95" s="108"/>
      <c r="AW95" s="108"/>
      <c r="AX95" s="108"/>
      <c r="AY95" s="108"/>
      <c r="AZ95" s="108"/>
      <c r="BA95" s="109">
        <f t="shared" ref="BA95:BA98" si="144">SUM(AU95:AZ95)-AT95</f>
        <v>0</v>
      </c>
    </row>
    <row r="96" spans="1:53" ht="14.1" customHeight="1" outlineLevel="2" x14ac:dyDescent="0.2">
      <c r="A96" s="68"/>
      <c r="B96" s="94"/>
      <c r="C96" s="95"/>
      <c r="D96" s="110"/>
      <c r="E96" s="110"/>
      <c r="F96" s="110"/>
      <c r="G96" s="111"/>
      <c r="H96" s="99" t="s">
        <v>578</v>
      </c>
      <c r="I96" s="100"/>
      <c r="J96" s="101">
        <v>1.5</v>
      </c>
      <c r="K96" s="101">
        <v>2</v>
      </c>
      <c r="L96" s="102">
        <v>360600</v>
      </c>
      <c r="M96" s="102">
        <f>L96*'1. Standard_Cost'!F4</f>
        <v>60220.200000000004</v>
      </c>
      <c r="N96" s="103"/>
      <c r="O96" s="103"/>
      <c r="P96" s="103"/>
      <c r="Q96" s="103"/>
      <c r="R96" s="104">
        <f>+N96*P96*'[1]1. Standard_Cost'!$B$12</f>
        <v>0</v>
      </c>
      <c r="S96" s="104">
        <f>+N96*O96*P96*'[1]1. Standard_Cost'!$C$12</f>
        <v>0</v>
      </c>
      <c r="T96" s="104">
        <f>+N96*P96*Q96*'[1]1. Standard_Cost'!$D$12</f>
        <v>0</v>
      </c>
      <c r="U96" s="104">
        <f>+N96*O96*'[1]1. Standard_Cost'!$E$12</f>
        <v>0</v>
      </c>
      <c r="V96" s="103"/>
      <c r="W96" s="103"/>
      <c r="X96" s="103"/>
      <c r="Y96" s="104">
        <f>+V96*((X96*'[1]1. Standard_Cost'!$B$16)+(W96*X96*'[1]1. Standard_Cost'!$C$16))</f>
        <v>0</v>
      </c>
      <c r="Z96" s="103"/>
      <c r="AA96" s="103"/>
      <c r="AB96" s="104">
        <f>+Z96*'[1]1. Standard_Cost'!$B$20+AA96*'[1]1. Standard_Cost'!$C$20</f>
        <v>0</v>
      </c>
      <c r="AC96" s="105"/>
      <c r="AD96" s="106"/>
      <c r="AE96" s="104">
        <f>SUM(AD96,AC96,AB96,Y96,U96,T96,S96,R96)*'[1]1. Standard_Cost'!B45</f>
        <v>0</v>
      </c>
      <c r="AF96" s="104">
        <f t="shared" ref="AF96:AF98" si="145">SUM(AD96,AE96)</f>
        <v>0</v>
      </c>
      <c r="AG96" s="103"/>
      <c r="AH96" s="103"/>
      <c r="AI96" s="103"/>
      <c r="AJ96" s="107"/>
      <c r="AK96" s="107"/>
      <c r="AL96" s="107"/>
      <c r="AM96" s="104">
        <f>AG96*'[1]1. Standard_Cost'!B41+'[1]Incremental_Cost Year 2024'!AH106*'[1]1. Standard_Cost'!C41+'[1]Incremental_Cost Year 2024'!AI106*'[1]1. Standard_Cost'!D41+'[1]Incremental_Cost Year 2024'!AJ106+'[1]Incremental_Cost Year 2024'!AL106+AK96</f>
        <v>0</v>
      </c>
      <c r="AN96" s="104">
        <f>AM96*'[1]1. Standard_Cost'!C45</f>
        <v>0</v>
      </c>
      <c r="AO96" s="107"/>
      <c r="AQ96" s="104">
        <f t="shared" si="140"/>
        <v>420820.2</v>
      </c>
      <c r="AR96" s="104">
        <f t="shared" si="141"/>
        <v>0</v>
      </c>
      <c r="AS96" s="104">
        <f t="shared" si="142"/>
        <v>0</v>
      </c>
      <c r="AT96" s="104">
        <f t="shared" ref="AT96:AT98" si="146">SUM(AQ96,AR96,AS96)</f>
        <v>420820.2</v>
      </c>
      <c r="AU96" s="108">
        <f t="shared" si="143"/>
        <v>420820.2</v>
      </c>
      <c r="AV96" s="108"/>
      <c r="AW96" s="108"/>
      <c r="AX96" s="108"/>
      <c r="AY96" s="108"/>
      <c r="AZ96" s="108"/>
      <c r="BA96" s="109">
        <f t="shared" si="144"/>
        <v>0</v>
      </c>
    </row>
    <row r="97" spans="1:53" ht="14.1" customHeight="1" outlineLevel="2" x14ac:dyDescent="0.2">
      <c r="A97" s="68"/>
      <c r="B97" s="94"/>
      <c r="C97" s="95"/>
      <c r="D97" s="110"/>
      <c r="E97" s="110"/>
      <c r="F97" s="110"/>
      <c r="G97" s="111"/>
      <c r="H97" s="99" t="s">
        <v>51</v>
      </c>
      <c r="I97" s="100"/>
      <c r="J97" s="101"/>
      <c r="K97" s="101"/>
      <c r="L97" s="102" t="str">
        <f>IF(I97&lt;&gt;0,((VLOOKUP(I97,'[1]1. Standard_Cost'!$B$4:$D$8,2)+VLOOKUP(I97,'[1]1. Standard_Cost'!$B$4:$D$8,3))*J97*K97),"0")</f>
        <v>0</v>
      </c>
      <c r="M97" s="102">
        <f>L97*'[1]1. Standard_Cost'!F7</f>
        <v>0</v>
      </c>
      <c r="N97" s="103"/>
      <c r="O97" s="103"/>
      <c r="P97" s="103"/>
      <c r="Q97" s="103"/>
      <c r="R97" s="104">
        <f>+N97*P97*'[1]1. Standard_Cost'!$B$12</f>
        <v>0</v>
      </c>
      <c r="S97" s="104">
        <f>+N97*O97*P97*'[1]1. Standard_Cost'!$C$12</f>
        <v>0</v>
      </c>
      <c r="T97" s="104">
        <f>+N97*P97*Q97*'[1]1. Standard_Cost'!$D$12</f>
        <v>0</v>
      </c>
      <c r="U97" s="104">
        <f>+N97*O97*'[1]1. Standard_Cost'!$E$12</f>
        <v>0</v>
      </c>
      <c r="V97" s="103"/>
      <c r="W97" s="103"/>
      <c r="X97" s="103"/>
      <c r="Y97" s="104">
        <f>+V97*((X97*'[1]1. Standard_Cost'!$B$16)+(W97*X97*'[1]1. Standard_Cost'!$C$16))</f>
        <v>0</v>
      </c>
      <c r="Z97" s="103"/>
      <c r="AA97" s="103"/>
      <c r="AB97" s="104">
        <f>+Z97*'[1]1. Standard_Cost'!$B$20+AA97*'[1]1. Standard_Cost'!$C$20</f>
        <v>0</v>
      </c>
      <c r="AC97" s="105"/>
      <c r="AD97" s="106"/>
      <c r="AE97" s="104">
        <f>SUM(AD97,AC97,AB97,Y97,U97,T97,S97,R97)*'[1]1. Standard_Cost'!B45</f>
        <v>0</v>
      </c>
      <c r="AF97" s="104">
        <f t="shared" si="145"/>
        <v>0</v>
      </c>
      <c r="AG97" s="103"/>
      <c r="AH97" s="103"/>
      <c r="AI97" s="103"/>
      <c r="AJ97" s="107"/>
      <c r="AK97" s="107"/>
      <c r="AL97" s="107"/>
      <c r="AM97" s="104">
        <f>AG97*'[1]1. Standard_Cost'!B41+'[1]Incremental_Cost Year 2024'!AH107*'[1]1. Standard_Cost'!C41+'[1]Incremental_Cost Year 2024'!AI107*'[1]1. Standard_Cost'!D41+'[1]Incremental_Cost Year 2024'!AJ107+'[1]Incremental_Cost Year 2024'!AL107+AK97</f>
        <v>0</v>
      </c>
      <c r="AN97" s="104">
        <f>AM97*'[1]1. Standard_Cost'!C45</f>
        <v>0</v>
      </c>
      <c r="AO97" s="107"/>
      <c r="AQ97" s="104">
        <f t="shared" si="140"/>
        <v>0</v>
      </c>
      <c r="AR97" s="104">
        <f t="shared" si="141"/>
        <v>0</v>
      </c>
      <c r="AS97" s="104">
        <f t="shared" si="142"/>
        <v>0</v>
      </c>
      <c r="AT97" s="104">
        <f t="shared" si="146"/>
        <v>0</v>
      </c>
      <c r="AU97" s="108">
        <f t="shared" si="143"/>
        <v>0</v>
      </c>
      <c r="AV97" s="108"/>
      <c r="AW97" s="108"/>
      <c r="AX97" s="108"/>
      <c r="AY97" s="108"/>
      <c r="AZ97" s="108"/>
      <c r="BA97" s="109">
        <f t="shared" si="144"/>
        <v>0</v>
      </c>
    </row>
    <row r="98" spans="1:53" ht="14.1" customHeight="1" outlineLevel="2" x14ac:dyDescent="0.2">
      <c r="A98" s="68"/>
      <c r="B98" s="94"/>
      <c r="C98" s="95"/>
      <c r="D98" s="110"/>
      <c r="E98" s="110"/>
      <c r="F98" s="110"/>
      <c r="G98" s="111"/>
      <c r="H98" s="112" t="s">
        <v>179</v>
      </c>
      <c r="I98" s="100"/>
      <c r="J98" s="101"/>
      <c r="K98" s="101"/>
      <c r="L98" s="102" t="str">
        <f>IF(I98&lt;&gt;0,((VLOOKUP(I98,'[1]1. Standard_Cost'!$B$4:$D$8,2)+VLOOKUP(I98,'[1]1. Standard_Cost'!$B$4:$D$8,3))*J98*K98),"0")</f>
        <v>0</v>
      </c>
      <c r="M98" s="102">
        <f>L98*'[1]1. Standard_Cost'!F21</f>
        <v>0</v>
      </c>
      <c r="N98" s="103"/>
      <c r="O98" s="103"/>
      <c r="P98" s="103"/>
      <c r="Q98" s="103"/>
      <c r="R98" s="104">
        <f>+N98*P98*'[1]1. Standard_Cost'!$B$12</f>
        <v>0</v>
      </c>
      <c r="S98" s="104">
        <f>+N98*O98*P98*'[1]1. Standard_Cost'!$C$12</f>
        <v>0</v>
      </c>
      <c r="T98" s="104">
        <f>+N98*P98*Q98*'[1]1. Standard_Cost'!$D$12</f>
        <v>0</v>
      </c>
      <c r="U98" s="104">
        <f>+N98*O98*'[1]1. Standard_Cost'!$E$12</f>
        <v>0</v>
      </c>
      <c r="V98" s="103"/>
      <c r="W98" s="103"/>
      <c r="X98" s="103"/>
      <c r="Y98" s="104">
        <f>+V98*((X98*'[1]1. Standard_Cost'!$B$16)+(W98*X98*'[1]1. Standard_Cost'!$C$16))</f>
        <v>0</v>
      </c>
      <c r="Z98" s="103"/>
      <c r="AA98" s="103"/>
      <c r="AB98" s="104">
        <f>+Z98*'[1]1. Standard_Cost'!$B$20+AA98*'[1]1. Standard_Cost'!$C$20</f>
        <v>0</v>
      </c>
      <c r="AC98" s="105"/>
      <c r="AD98" s="106"/>
      <c r="AE98" s="104">
        <f>SUM(AD98,AC98,AB98,Y98,U98,T98,S98,R98)*'[1]1. Standard_Cost'!B45</f>
        <v>0</v>
      </c>
      <c r="AF98" s="104">
        <f t="shared" si="145"/>
        <v>0</v>
      </c>
      <c r="AG98" s="103"/>
      <c r="AH98" s="103"/>
      <c r="AI98" s="103"/>
      <c r="AJ98" s="107"/>
      <c r="AK98" s="107"/>
      <c r="AL98" s="107"/>
      <c r="AM98" s="104">
        <f>AG98*'[1]1. Standard_Cost'!B41+'[1]Incremental_Cost Year 2024'!AH108*'[1]1. Standard_Cost'!C41+'[1]Incremental_Cost Year 2024'!AI108*'[1]1. Standard_Cost'!D41+'[1]Incremental_Cost Year 2024'!AJ108+'[1]Incremental_Cost Year 2024'!AL108+AK98</f>
        <v>0</v>
      </c>
      <c r="AN98" s="104">
        <f>AM98*'[1]1. Standard_Cost'!C45</f>
        <v>0</v>
      </c>
      <c r="AO98" s="107"/>
      <c r="AQ98" s="104">
        <f t="shared" si="140"/>
        <v>0</v>
      </c>
      <c r="AR98" s="104">
        <f t="shared" si="141"/>
        <v>0</v>
      </c>
      <c r="AS98" s="104">
        <f t="shared" si="142"/>
        <v>0</v>
      </c>
      <c r="AT98" s="104">
        <f t="shared" si="146"/>
        <v>0</v>
      </c>
      <c r="AU98" s="108">
        <f t="shared" si="143"/>
        <v>0</v>
      </c>
      <c r="AV98" s="108"/>
      <c r="AW98" s="108"/>
      <c r="AX98" s="108"/>
      <c r="AY98" s="108"/>
      <c r="AZ98" s="108"/>
      <c r="BA98" s="109">
        <f t="shared" si="144"/>
        <v>0</v>
      </c>
    </row>
    <row r="99" spans="1:53" ht="54.75" customHeight="1" outlineLevel="1" x14ac:dyDescent="0.2">
      <c r="A99" s="68"/>
      <c r="B99" s="94"/>
      <c r="C99" s="95"/>
      <c r="D99" s="113" t="s">
        <v>574</v>
      </c>
      <c r="E99" s="113" t="s">
        <v>212</v>
      </c>
      <c r="F99" s="114">
        <v>2021</v>
      </c>
      <c r="G99" s="115">
        <v>2025</v>
      </c>
      <c r="H99" s="122" t="s">
        <v>213</v>
      </c>
      <c r="I99" s="117"/>
      <c r="J99" s="117"/>
      <c r="K99" s="117"/>
      <c r="L99" s="118">
        <f>SUM(L95:L98)</f>
        <v>721050</v>
      </c>
      <c r="M99" s="118">
        <f>SUM(M95:M98)</f>
        <v>120415.35</v>
      </c>
      <c r="N99" s="117"/>
      <c r="O99" s="117"/>
      <c r="P99" s="117"/>
      <c r="Q99" s="117"/>
      <c r="R99" s="119">
        <f>SUM(R95:R98)</f>
        <v>0</v>
      </c>
      <c r="S99" s="119">
        <f>SUM(S95:S98)</f>
        <v>0</v>
      </c>
      <c r="T99" s="119">
        <f>SUM(T95:T98)</f>
        <v>0</v>
      </c>
      <c r="U99" s="119">
        <f>SUM(U95:U98)</f>
        <v>0</v>
      </c>
      <c r="V99" s="117"/>
      <c r="W99" s="117"/>
      <c r="X99" s="117"/>
      <c r="Y99" s="118">
        <f>SUM(Y95:Y98)</f>
        <v>0</v>
      </c>
      <c r="Z99" s="117"/>
      <c r="AA99" s="117"/>
      <c r="AB99" s="118">
        <f t="shared" ref="AB99:AF99" si="147">SUM(AB95:AB98)</f>
        <v>0</v>
      </c>
      <c r="AC99" s="118">
        <f t="shared" si="147"/>
        <v>0</v>
      </c>
      <c r="AD99" s="118">
        <f t="shared" si="147"/>
        <v>0</v>
      </c>
      <c r="AE99" s="118">
        <f t="shared" si="147"/>
        <v>0</v>
      </c>
      <c r="AF99" s="118">
        <f t="shared" si="147"/>
        <v>0</v>
      </c>
      <c r="AG99" s="117"/>
      <c r="AH99" s="117"/>
      <c r="AI99" s="117"/>
      <c r="AJ99" s="119">
        <f>SUM(AJ95:AJ98)</f>
        <v>0</v>
      </c>
      <c r="AK99" s="119">
        <f>SUM(AK95:AK98)</f>
        <v>0</v>
      </c>
      <c r="AL99" s="119">
        <f>SUM(AL95:AL98)</f>
        <v>0</v>
      </c>
      <c r="AM99" s="118">
        <f>SUM(AM95:AM98)</f>
        <v>0</v>
      </c>
      <c r="AN99" s="118">
        <f>SUM(AN95:AN98)</f>
        <v>0</v>
      </c>
      <c r="AO99" s="116"/>
      <c r="AP99" s="120"/>
      <c r="AQ99" s="121">
        <f t="shared" ref="AQ99:BA99" si="148">SUM(AQ95:AQ98)</f>
        <v>841465.35000000009</v>
      </c>
      <c r="AR99" s="121">
        <f t="shared" si="148"/>
        <v>0</v>
      </c>
      <c r="AS99" s="121">
        <f t="shared" si="148"/>
        <v>0</v>
      </c>
      <c r="AT99" s="121">
        <f t="shared" si="148"/>
        <v>841465.35000000009</v>
      </c>
      <c r="AU99" s="121">
        <f t="shared" si="148"/>
        <v>841465.35000000009</v>
      </c>
      <c r="AV99" s="121">
        <f t="shared" si="148"/>
        <v>0</v>
      </c>
      <c r="AW99" s="121">
        <f t="shared" si="148"/>
        <v>0</v>
      </c>
      <c r="AX99" s="121">
        <f t="shared" si="148"/>
        <v>0</v>
      </c>
      <c r="AY99" s="121">
        <f t="shared" si="148"/>
        <v>0</v>
      </c>
      <c r="AZ99" s="121">
        <f t="shared" si="148"/>
        <v>0</v>
      </c>
      <c r="BA99" s="121">
        <f t="shared" si="148"/>
        <v>0</v>
      </c>
    </row>
    <row r="100" spans="1:53" ht="14.1" hidden="1" customHeight="1" outlineLevel="2" x14ac:dyDescent="0.2">
      <c r="A100" s="68"/>
      <c r="B100" s="94"/>
      <c r="C100" s="95"/>
      <c r="D100" s="96"/>
      <c r="E100" s="96"/>
      <c r="F100" s="97"/>
      <c r="G100" s="98"/>
      <c r="H100" s="99" t="s">
        <v>49</v>
      </c>
      <c r="I100" s="100"/>
      <c r="J100" s="101"/>
      <c r="K100" s="101"/>
      <c r="L100" s="102" t="str">
        <f>IF(I100&lt;&gt;0,((VLOOKUP(I100,'1. Standard_Cost'!$B$4:$D$8,2)+VLOOKUP(I100,'1. Standard_Cost'!$B$4:$D$8,3))*J100*K100),"0")</f>
        <v>0</v>
      </c>
      <c r="M100" s="102">
        <f>L100*'1. Standard_Cost'!F20</f>
        <v>0</v>
      </c>
      <c r="N100" s="103"/>
      <c r="O100" s="103"/>
      <c r="P100" s="103"/>
      <c r="Q100" s="103"/>
      <c r="R100" s="104">
        <f>+N100*P100*'1. Standard_Cost'!$B$12</f>
        <v>0</v>
      </c>
      <c r="S100" s="104">
        <f>+N100*O100*P100*'1. Standard_Cost'!$C$12</f>
        <v>0</v>
      </c>
      <c r="T100" s="104">
        <f>+N100*P100*Q100*'1. Standard_Cost'!$D$12</f>
        <v>0</v>
      </c>
      <c r="U100" s="104">
        <f>+N100*O100*'1. Standard_Cost'!$E$12</f>
        <v>0</v>
      </c>
      <c r="V100" s="103"/>
      <c r="W100" s="103"/>
      <c r="X100" s="103"/>
      <c r="Y100" s="104">
        <f>+V100*((X100*'1. Standard_Cost'!$B$16)+(W100*X100*'1. Standard_Cost'!$C$16))</f>
        <v>0</v>
      </c>
      <c r="Z100" s="103"/>
      <c r="AA100" s="103"/>
      <c r="AB100" s="104">
        <f>+Z100*'1. Standard_Cost'!$B$20+AA100*'1. Standard_Cost'!$C$20</f>
        <v>0</v>
      </c>
      <c r="AC100" s="105"/>
      <c r="AD100" s="106"/>
      <c r="AE100" s="104">
        <f>SUM(AD100,AC100,AB100,Y100,U100,T100,S100,R100)*'1. Standard_Cost'!B44</f>
        <v>0</v>
      </c>
      <c r="AF100" s="104">
        <f>SUM(AD100,AE100)</f>
        <v>0</v>
      </c>
      <c r="AG100" s="103"/>
      <c r="AH100" s="103"/>
      <c r="AI100" s="103"/>
      <c r="AJ100" s="107"/>
      <c r="AK100" s="107"/>
      <c r="AL100" s="107"/>
      <c r="AM100" s="104">
        <f>AG100*'1. Standard_Cost'!B40+'Incremental_Cost Year 2021'!AH107*'1. Standard_Cost'!C40+'Incremental_Cost Year 2021'!AI107*'1. Standard_Cost'!D40+'Incremental_Cost Year 2021'!AJ107+'Incremental_Cost Year 2021'!AL107+AK100</f>
        <v>0</v>
      </c>
      <c r="AN100" s="104">
        <f>AM100*'1. Standard_Cost'!C44</f>
        <v>0</v>
      </c>
      <c r="AO100" s="107"/>
      <c r="AQ100" s="104">
        <f t="shared" ref="AQ100:AQ107" si="149">L100+M100</f>
        <v>0</v>
      </c>
      <c r="AR100" s="104">
        <f t="shared" ref="AR100:AR103" si="150">AF100</f>
        <v>0</v>
      </c>
      <c r="AS100" s="104">
        <f t="shared" ref="AS100:AS103" si="151">AM100+AN100</f>
        <v>0</v>
      </c>
      <c r="AT100" s="104">
        <f>SUM(AQ100,AR100,AS100)</f>
        <v>0</v>
      </c>
      <c r="AU100" s="108"/>
      <c r="AV100" s="108"/>
      <c r="AW100" s="108"/>
      <c r="AX100" s="108"/>
      <c r="AY100" s="108"/>
      <c r="AZ100" s="108"/>
      <c r="BA100" s="109">
        <f t="shared" ref="BA100:BA103" si="152">SUM(AU100:AZ100)-AT100</f>
        <v>0</v>
      </c>
    </row>
    <row r="101" spans="1:53" ht="14.1" hidden="1" customHeight="1" outlineLevel="2" x14ac:dyDescent="0.2">
      <c r="A101" s="68"/>
      <c r="B101" s="94"/>
      <c r="C101" s="95"/>
      <c r="D101" s="110"/>
      <c r="E101" s="110"/>
      <c r="F101" s="110"/>
      <c r="G101" s="111"/>
      <c r="H101" s="99" t="s">
        <v>50</v>
      </c>
      <c r="I101" s="100"/>
      <c r="J101" s="101"/>
      <c r="K101" s="101"/>
      <c r="L101" s="102" t="str">
        <f>IF(I101&lt;&gt;0,((VLOOKUP(I101,'1. Standard_Cost'!$B$4:$D$8,2)+VLOOKUP(I101,'1. Standard_Cost'!$B$4:$D$8,3))*J101*K101),"0")</f>
        <v>0</v>
      </c>
      <c r="M101" s="102">
        <f>L101*'1. Standard_Cost'!F20</f>
        <v>0</v>
      </c>
      <c r="N101" s="103"/>
      <c r="O101" s="103"/>
      <c r="P101" s="103"/>
      <c r="Q101" s="103"/>
      <c r="R101" s="104">
        <f>+N101*P101*'1. Standard_Cost'!$B$12</f>
        <v>0</v>
      </c>
      <c r="S101" s="104">
        <f>+N101*O101*P101*'1. Standard_Cost'!$C$12</f>
        <v>0</v>
      </c>
      <c r="T101" s="104">
        <f>+N101*P101*Q101*'1. Standard_Cost'!$D$12</f>
        <v>0</v>
      </c>
      <c r="U101" s="104">
        <f>+N101*O101*'1. Standard_Cost'!$E$12</f>
        <v>0</v>
      </c>
      <c r="V101" s="103"/>
      <c r="W101" s="103"/>
      <c r="X101" s="103"/>
      <c r="Y101" s="104">
        <f>+V101*((X101*'1. Standard_Cost'!$B$16)+(W101*X101*'1. Standard_Cost'!$C$16))</f>
        <v>0</v>
      </c>
      <c r="Z101" s="103"/>
      <c r="AA101" s="103"/>
      <c r="AB101" s="104">
        <f>+Z101*'1. Standard_Cost'!$B$20+AA101*'1. Standard_Cost'!$C$20</f>
        <v>0</v>
      </c>
      <c r="AC101" s="105"/>
      <c r="AD101" s="106"/>
      <c r="AE101" s="104">
        <f>SUM(AD101,AC101,AB101,Y101,U101,T101,S101,R101)*'1. Standard_Cost'!B44</f>
        <v>0</v>
      </c>
      <c r="AF101" s="104">
        <f t="shared" ref="AF101:AF103" si="153">SUM(AD101,AE101)</f>
        <v>0</v>
      </c>
      <c r="AG101" s="103"/>
      <c r="AH101" s="103"/>
      <c r="AI101" s="103"/>
      <c r="AJ101" s="107"/>
      <c r="AK101" s="107"/>
      <c r="AL101" s="107"/>
      <c r="AM101" s="104">
        <f>AG101*'1. Standard_Cost'!B40+'Incremental_Cost Year 2021'!AH108*'1. Standard_Cost'!C40+'Incremental_Cost Year 2021'!AI108*'1. Standard_Cost'!D40+'Incremental_Cost Year 2021'!AJ108+'Incremental_Cost Year 2021'!AL108+AK101</f>
        <v>0</v>
      </c>
      <c r="AN101" s="104">
        <f>AM101*'1. Standard_Cost'!C44</f>
        <v>0</v>
      </c>
      <c r="AO101" s="107"/>
      <c r="AQ101" s="104">
        <f t="shared" si="149"/>
        <v>0</v>
      </c>
      <c r="AR101" s="104">
        <f t="shared" si="150"/>
        <v>0</v>
      </c>
      <c r="AS101" s="104">
        <f t="shared" si="151"/>
        <v>0</v>
      </c>
      <c r="AT101" s="104">
        <f t="shared" ref="AT101:AT103" si="154">SUM(AQ101,AR101,AS101)</f>
        <v>0</v>
      </c>
      <c r="AU101" s="108"/>
      <c r="AV101" s="108">
        <v>0</v>
      </c>
      <c r="AW101" s="108"/>
      <c r="AX101" s="108"/>
      <c r="AY101" s="108"/>
      <c r="AZ101" s="108"/>
      <c r="BA101" s="109">
        <f t="shared" si="152"/>
        <v>0</v>
      </c>
    </row>
    <row r="102" spans="1:53" ht="14.1" hidden="1" customHeight="1" outlineLevel="2" x14ac:dyDescent="0.2">
      <c r="A102" s="68"/>
      <c r="B102" s="94"/>
      <c r="C102" s="95"/>
      <c r="D102" s="110"/>
      <c r="E102" s="110"/>
      <c r="F102" s="110"/>
      <c r="G102" s="111"/>
      <c r="H102" s="99" t="s">
        <v>51</v>
      </c>
      <c r="I102" s="100"/>
      <c r="J102" s="101"/>
      <c r="K102" s="101"/>
      <c r="L102" s="102" t="str">
        <f>IF(I102&lt;&gt;0,((VLOOKUP(I102,'1. Standard_Cost'!$B$4:$D$8,2)+VLOOKUP(I102,'1. Standard_Cost'!$B$4:$D$8,3))*J102*K102),"0")</f>
        <v>0</v>
      </c>
      <c r="M102" s="102">
        <f>L102*'1. Standard_Cost'!F20</f>
        <v>0</v>
      </c>
      <c r="N102" s="103"/>
      <c r="O102" s="103"/>
      <c r="P102" s="103"/>
      <c r="Q102" s="103"/>
      <c r="R102" s="104">
        <f>+N102*P102*'1. Standard_Cost'!$B$12</f>
        <v>0</v>
      </c>
      <c r="S102" s="104">
        <f>+N102*O102*P102*'1. Standard_Cost'!$C$12</f>
        <v>0</v>
      </c>
      <c r="T102" s="104">
        <f>+N102*P102*Q102*'1. Standard_Cost'!$D$12</f>
        <v>0</v>
      </c>
      <c r="U102" s="104">
        <f>+N102*O102*'1. Standard_Cost'!$E$12</f>
        <v>0</v>
      </c>
      <c r="V102" s="103"/>
      <c r="W102" s="103"/>
      <c r="X102" s="103"/>
      <c r="Y102" s="104">
        <f>+V102*((X102*'1. Standard_Cost'!$B$16)+(W102*X102*'1. Standard_Cost'!$C$16))</f>
        <v>0</v>
      </c>
      <c r="Z102" s="103"/>
      <c r="AA102" s="103"/>
      <c r="AB102" s="104">
        <f>+Z102*'1. Standard_Cost'!$B$20+AA102*'1. Standard_Cost'!$C$20</f>
        <v>0</v>
      </c>
      <c r="AC102" s="105"/>
      <c r="AD102" s="106"/>
      <c r="AE102" s="104">
        <f>SUM(AD102,AC102,AB102,Y102,U102,T102,S102,R102)*'1. Standard_Cost'!B44</f>
        <v>0</v>
      </c>
      <c r="AF102" s="104">
        <f t="shared" si="153"/>
        <v>0</v>
      </c>
      <c r="AG102" s="103"/>
      <c r="AH102" s="103"/>
      <c r="AI102" s="103"/>
      <c r="AJ102" s="107"/>
      <c r="AK102" s="107"/>
      <c r="AL102" s="107"/>
      <c r="AM102" s="104">
        <f>AG102*'1. Standard_Cost'!B40+'Incremental_Cost Year 2021'!AH109*'1. Standard_Cost'!C40+'Incremental_Cost Year 2021'!AI109*'1. Standard_Cost'!D40+'Incremental_Cost Year 2021'!AJ109+'Incremental_Cost Year 2021'!AL109+AK102</f>
        <v>0</v>
      </c>
      <c r="AN102" s="104">
        <f>AM102*'1. Standard_Cost'!C44</f>
        <v>0</v>
      </c>
      <c r="AO102" s="107"/>
      <c r="AQ102" s="104">
        <f t="shared" si="149"/>
        <v>0</v>
      </c>
      <c r="AR102" s="104">
        <f t="shared" si="150"/>
        <v>0</v>
      </c>
      <c r="AS102" s="104">
        <f t="shared" si="151"/>
        <v>0</v>
      </c>
      <c r="AT102" s="104">
        <f t="shared" si="154"/>
        <v>0</v>
      </c>
      <c r="AU102" s="108"/>
      <c r="AV102" s="108"/>
      <c r="AW102" s="108"/>
      <c r="AX102" s="108"/>
      <c r="AY102" s="108"/>
      <c r="AZ102" s="108"/>
      <c r="BA102" s="109">
        <f t="shared" si="152"/>
        <v>0</v>
      </c>
    </row>
    <row r="103" spans="1:53" ht="14.1" hidden="1" customHeight="1" outlineLevel="2" x14ac:dyDescent="0.2">
      <c r="A103" s="68"/>
      <c r="B103" s="94"/>
      <c r="C103" s="95"/>
      <c r="D103" s="110"/>
      <c r="E103" s="110"/>
      <c r="F103" s="110"/>
      <c r="G103" s="111"/>
      <c r="H103" s="112" t="s">
        <v>179</v>
      </c>
      <c r="I103" s="100"/>
      <c r="J103" s="101"/>
      <c r="K103" s="101"/>
      <c r="L103" s="102" t="str">
        <f>IF(I103&lt;&gt;0,((VLOOKUP(I103,'1. Standard_Cost'!$B$4:$D$8,2)+VLOOKUP(I103,'1. Standard_Cost'!$B$4:$D$8,3))*J103*K103),"0")</f>
        <v>0</v>
      </c>
      <c r="M103" s="102">
        <f>L103*'1. Standard_Cost'!F20</f>
        <v>0</v>
      </c>
      <c r="N103" s="103"/>
      <c r="O103" s="103"/>
      <c r="P103" s="103"/>
      <c r="Q103" s="103"/>
      <c r="R103" s="104">
        <f>+N103*P103*'1. Standard_Cost'!$B$12</f>
        <v>0</v>
      </c>
      <c r="S103" s="104">
        <f>+N103*O103*P103*'1. Standard_Cost'!$C$12</f>
        <v>0</v>
      </c>
      <c r="T103" s="104">
        <f>+N103*P103*Q103*'1. Standard_Cost'!$D$12</f>
        <v>0</v>
      </c>
      <c r="U103" s="104">
        <f>+N103*O103*'1. Standard_Cost'!$E$12</f>
        <v>0</v>
      </c>
      <c r="V103" s="103"/>
      <c r="W103" s="103"/>
      <c r="X103" s="103"/>
      <c r="Y103" s="104">
        <f>+V103*((X103*'1. Standard_Cost'!$B$16)+(W103*X103*'1. Standard_Cost'!$C$16))</f>
        <v>0</v>
      </c>
      <c r="Z103" s="103"/>
      <c r="AA103" s="103"/>
      <c r="AB103" s="104">
        <f>+Z103*'1. Standard_Cost'!$B$20+AA103*'1. Standard_Cost'!$C$20</f>
        <v>0</v>
      </c>
      <c r="AC103" s="105"/>
      <c r="AD103" s="106"/>
      <c r="AE103" s="104">
        <f>SUM(AD103,AC103,AB103,Y103,U103,T103,S103,R103)*'1. Standard_Cost'!B44</f>
        <v>0</v>
      </c>
      <c r="AF103" s="104">
        <f t="shared" si="153"/>
        <v>0</v>
      </c>
      <c r="AG103" s="103"/>
      <c r="AH103" s="103"/>
      <c r="AI103" s="103"/>
      <c r="AJ103" s="107"/>
      <c r="AK103" s="107"/>
      <c r="AL103" s="107"/>
      <c r="AM103" s="104">
        <f>AG103*'1. Standard_Cost'!B40+'Incremental_Cost Year 2021'!AH110*'1. Standard_Cost'!C40+'Incremental_Cost Year 2021'!AI110*'1. Standard_Cost'!D40+'Incremental_Cost Year 2021'!AJ110+'Incremental_Cost Year 2021'!AL110+AK103</f>
        <v>0</v>
      </c>
      <c r="AN103" s="104">
        <f>AM103*'1. Standard_Cost'!C44</f>
        <v>0</v>
      </c>
      <c r="AO103" s="107"/>
      <c r="AQ103" s="104">
        <f t="shared" si="149"/>
        <v>0</v>
      </c>
      <c r="AR103" s="104">
        <f t="shared" si="150"/>
        <v>0</v>
      </c>
      <c r="AS103" s="104">
        <f t="shared" si="151"/>
        <v>0</v>
      </c>
      <c r="AT103" s="104">
        <f t="shared" si="154"/>
        <v>0</v>
      </c>
      <c r="AU103" s="108"/>
      <c r="AV103" s="108"/>
      <c r="AW103" s="108"/>
      <c r="AX103" s="108"/>
      <c r="AY103" s="108"/>
      <c r="AZ103" s="108"/>
      <c r="BA103" s="109">
        <f t="shared" si="152"/>
        <v>0</v>
      </c>
    </row>
    <row r="104" spans="1:53" ht="14.1" customHeight="1" outlineLevel="2" x14ac:dyDescent="0.2">
      <c r="A104" s="68"/>
      <c r="B104" s="94"/>
      <c r="C104" s="95"/>
      <c r="D104" s="110"/>
      <c r="E104" s="110"/>
      <c r="F104" s="110"/>
      <c r="G104" s="111"/>
      <c r="H104" s="112"/>
      <c r="I104" s="100"/>
      <c r="J104" s="101"/>
      <c r="K104" s="101"/>
      <c r="L104" s="102"/>
      <c r="M104" s="102"/>
      <c r="N104" s="103"/>
      <c r="O104" s="103"/>
      <c r="P104" s="103"/>
      <c r="Q104" s="103"/>
      <c r="R104" s="104"/>
      <c r="S104" s="104"/>
      <c r="T104" s="104"/>
      <c r="U104" s="104"/>
      <c r="V104" s="103"/>
      <c r="W104" s="103"/>
      <c r="X104" s="103"/>
      <c r="Y104" s="104"/>
      <c r="Z104" s="103"/>
      <c r="AA104" s="103"/>
      <c r="AB104" s="104"/>
      <c r="AC104" s="105"/>
      <c r="AD104" s="106"/>
      <c r="AE104" s="104"/>
      <c r="AF104" s="104"/>
      <c r="AG104" s="103"/>
      <c r="AH104" s="103"/>
      <c r="AI104" s="103"/>
      <c r="AJ104" s="107"/>
      <c r="AK104" s="107"/>
      <c r="AL104" s="107"/>
      <c r="AM104" s="104"/>
      <c r="AN104" s="104"/>
      <c r="AO104" s="107"/>
      <c r="AQ104" s="104">
        <f t="shared" si="149"/>
        <v>0</v>
      </c>
      <c r="AR104" s="104"/>
      <c r="AS104" s="104"/>
      <c r="AT104" s="104"/>
      <c r="AU104" s="108">
        <f t="shared" ref="AU104:AU107" si="155">AT104</f>
        <v>0</v>
      </c>
      <c r="AV104" s="108"/>
      <c r="AW104" s="108"/>
      <c r="AX104" s="108"/>
      <c r="AY104" s="108"/>
      <c r="AZ104" s="108"/>
      <c r="BA104" s="109"/>
    </row>
    <row r="105" spans="1:53" ht="14.1" customHeight="1" outlineLevel="2" x14ac:dyDescent="0.2">
      <c r="A105" s="68"/>
      <c r="B105" s="94"/>
      <c r="C105" s="95"/>
      <c r="D105" s="110"/>
      <c r="E105" s="110"/>
      <c r="F105" s="110"/>
      <c r="G105" s="111"/>
      <c r="H105" s="112"/>
      <c r="I105" s="100"/>
      <c r="J105" s="101"/>
      <c r="K105" s="101"/>
      <c r="L105" s="102"/>
      <c r="M105" s="102"/>
      <c r="N105" s="103"/>
      <c r="O105" s="103"/>
      <c r="P105" s="103"/>
      <c r="Q105" s="103"/>
      <c r="R105" s="104"/>
      <c r="S105" s="104"/>
      <c r="T105" s="104"/>
      <c r="U105" s="104"/>
      <c r="V105" s="103"/>
      <c r="W105" s="103"/>
      <c r="X105" s="103"/>
      <c r="Y105" s="104"/>
      <c r="Z105" s="103"/>
      <c r="AA105" s="103"/>
      <c r="AB105" s="104"/>
      <c r="AC105" s="105"/>
      <c r="AD105" s="106"/>
      <c r="AE105" s="104"/>
      <c r="AF105" s="104"/>
      <c r="AG105" s="103"/>
      <c r="AH105" s="103"/>
      <c r="AI105" s="103"/>
      <c r="AJ105" s="107"/>
      <c r="AK105" s="107"/>
      <c r="AL105" s="107"/>
      <c r="AM105" s="104"/>
      <c r="AN105" s="104"/>
      <c r="AO105" s="107"/>
      <c r="AQ105" s="104">
        <f t="shared" si="149"/>
        <v>0</v>
      </c>
      <c r="AR105" s="104"/>
      <c r="AS105" s="104"/>
      <c r="AT105" s="104"/>
      <c r="AU105" s="108">
        <f t="shared" si="155"/>
        <v>0</v>
      </c>
      <c r="AV105" s="108"/>
      <c r="AW105" s="108"/>
      <c r="AX105" s="108"/>
      <c r="AY105" s="108"/>
      <c r="AZ105" s="108"/>
      <c r="BA105" s="109"/>
    </row>
    <row r="106" spans="1:53" ht="14.1" customHeight="1" outlineLevel="2" x14ac:dyDescent="0.2">
      <c r="A106" s="68"/>
      <c r="B106" s="94"/>
      <c r="C106" s="95"/>
      <c r="D106" s="110"/>
      <c r="E106" s="110"/>
      <c r="F106" s="110"/>
      <c r="G106" s="111"/>
      <c r="H106" s="112"/>
      <c r="I106" s="100"/>
      <c r="J106" s="101"/>
      <c r="K106" s="101"/>
      <c r="L106" s="102"/>
      <c r="M106" s="102"/>
      <c r="N106" s="103"/>
      <c r="O106" s="103"/>
      <c r="P106" s="103"/>
      <c r="Q106" s="103"/>
      <c r="R106" s="104"/>
      <c r="S106" s="104"/>
      <c r="T106" s="104"/>
      <c r="U106" s="104"/>
      <c r="V106" s="103"/>
      <c r="W106" s="103"/>
      <c r="X106" s="103"/>
      <c r="Y106" s="104"/>
      <c r="Z106" s="103"/>
      <c r="AA106" s="103"/>
      <c r="AB106" s="104"/>
      <c r="AC106" s="105"/>
      <c r="AD106" s="106"/>
      <c r="AE106" s="104"/>
      <c r="AF106" s="104"/>
      <c r="AG106" s="103"/>
      <c r="AH106" s="103"/>
      <c r="AI106" s="103"/>
      <c r="AJ106" s="107"/>
      <c r="AK106" s="107"/>
      <c r="AL106" s="107"/>
      <c r="AM106" s="104"/>
      <c r="AN106" s="104"/>
      <c r="AO106" s="107"/>
      <c r="AQ106" s="104">
        <f t="shared" si="149"/>
        <v>0</v>
      </c>
      <c r="AR106" s="104"/>
      <c r="AS106" s="104"/>
      <c r="AT106" s="104"/>
      <c r="AU106" s="108">
        <f t="shared" si="155"/>
        <v>0</v>
      </c>
      <c r="AV106" s="108"/>
      <c r="AW106" s="108"/>
      <c r="AX106" s="108"/>
      <c r="AY106" s="108"/>
      <c r="AZ106" s="108"/>
      <c r="BA106" s="109"/>
    </row>
    <row r="107" spans="1:53" ht="14.1" customHeight="1" outlineLevel="2" x14ac:dyDescent="0.2">
      <c r="A107" s="68"/>
      <c r="B107" s="94"/>
      <c r="C107" s="95"/>
      <c r="D107" s="110"/>
      <c r="E107" s="110"/>
      <c r="F107" s="110"/>
      <c r="G107" s="111"/>
      <c r="H107" s="112"/>
      <c r="I107" s="100"/>
      <c r="J107" s="101"/>
      <c r="K107" s="101"/>
      <c r="L107" s="102"/>
      <c r="M107" s="102"/>
      <c r="N107" s="103"/>
      <c r="O107" s="103"/>
      <c r="P107" s="103"/>
      <c r="Q107" s="103"/>
      <c r="R107" s="104"/>
      <c r="S107" s="104"/>
      <c r="T107" s="104"/>
      <c r="U107" s="104"/>
      <c r="V107" s="103"/>
      <c r="W107" s="103"/>
      <c r="X107" s="103"/>
      <c r="Y107" s="104"/>
      <c r="Z107" s="103"/>
      <c r="AA107" s="103"/>
      <c r="AB107" s="104"/>
      <c r="AC107" s="105"/>
      <c r="AD107" s="106"/>
      <c r="AE107" s="104"/>
      <c r="AF107" s="104"/>
      <c r="AG107" s="103"/>
      <c r="AH107" s="103"/>
      <c r="AI107" s="103"/>
      <c r="AJ107" s="107"/>
      <c r="AK107" s="107"/>
      <c r="AL107" s="107"/>
      <c r="AM107" s="104"/>
      <c r="AN107" s="104"/>
      <c r="AO107" s="107"/>
      <c r="AQ107" s="104">
        <f t="shared" si="149"/>
        <v>0</v>
      </c>
      <c r="AR107" s="104"/>
      <c r="AS107" s="104"/>
      <c r="AT107" s="104"/>
      <c r="AU107" s="108">
        <f t="shared" si="155"/>
        <v>0</v>
      </c>
      <c r="AV107" s="108"/>
      <c r="AW107" s="108"/>
      <c r="AX107" s="108"/>
      <c r="AY107" s="108"/>
      <c r="AZ107" s="108"/>
      <c r="BA107" s="109"/>
    </row>
    <row r="108" spans="1:53" ht="69.75" customHeight="1" outlineLevel="1" x14ac:dyDescent="0.2">
      <c r="A108" s="68"/>
      <c r="B108" s="94"/>
      <c r="C108" s="95"/>
      <c r="D108" s="113" t="s">
        <v>48</v>
      </c>
      <c r="E108" s="113" t="s">
        <v>734</v>
      </c>
      <c r="F108" s="114" t="s">
        <v>154</v>
      </c>
      <c r="G108" s="115" t="s">
        <v>155</v>
      </c>
      <c r="H108" s="122" t="s">
        <v>214</v>
      </c>
      <c r="I108" s="122"/>
      <c r="J108" s="122"/>
      <c r="K108" s="122"/>
      <c r="L108" s="118">
        <f>SUM(L100:L103)</f>
        <v>0</v>
      </c>
      <c r="M108" s="118">
        <f>SUM(M100:M103)</f>
        <v>0</v>
      </c>
      <c r="N108" s="122"/>
      <c r="O108" s="122"/>
      <c r="P108" s="122"/>
      <c r="Q108" s="122"/>
      <c r="R108" s="118">
        <f>SUM(R100:R103)</f>
        <v>0</v>
      </c>
      <c r="S108" s="118">
        <f>SUM(S100:S103)</f>
        <v>0</v>
      </c>
      <c r="T108" s="118">
        <f>SUM(T100:T103)</f>
        <v>0</v>
      </c>
      <c r="U108" s="118">
        <f>SUM(U100:U103)</f>
        <v>0</v>
      </c>
      <c r="V108" s="122"/>
      <c r="W108" s="122"/>
      <c r="X108" s="122"/>
      <c r="Y108" s="118">
        <f>SUM(Y100:Y103)</f>
        <v>0</v>
      </c>
      <c r="Z108" s="122"/>
      <c r="AA108" s="122"/>
      <c r="AB108" s="118">
        <f t="shared" ref="AB108:AF108" si="156">SUM(AB100:AB103)</f>
        <v>0</v>
      </c>
      <c r="AC108" s="118">
        <f t="shared" si="156"/>
        <v>0</v>
      </c>
      <c r="AD108" s="118">
        <f t="shared" si="156"/>
        <v>0</v>
      </c>
      <c r="AE108" s="118">
        <f t="shared" si="156"/>
        <v>0</v>
      </c>
      <c r="AF108" s="118">
        <f t="shared" si="156"/>
        <v>0</v>
      </c>
      <c r="AG108" s="122"/>
      <c r="AH108" s="122"/>
      <c r="AI108" s="122"/>
      <c r="AJ108" s="118">
        <f>SUM(AJ100:AJ103)</f>
        <v>0</v>
      </c>
      <c r="AK108" s="118">
        <f>SUM(AK100:AK103)</f>
        <v>0</v>
      </c>
      <c r="AL108" s="118">
        <f>SUM(AL100:AL103)</f>
        <v>0</v>
      </c>
      <c r="AM108" s="118">
        <f>SUM(AM100:AM103)</f>
        <v>0</v>
      </c>
      <c r="AN108" s="118">
        <f>SUM(AN100:AN103)</f>
        <v>0</v>
      </c>
      <c r="AO108" s="122"/>
      <c r="AP108" s="120"/>
      <c r="AQ108" s="121">
        <f t="shared" ref="AQ108:BA108" si="157">SUM(AQ100:AQ103)</f>
        <v>0</v>
      </c>
      <c r="AR108" s="121">
        <f t="shared" si="157"/>
        <v>0</v>
      </c>
      <c r="AS108" s="121">
        <f t="shared" si="157"/>
        <v>0</v>
      </c>
      <c r="AT108" s="121">
        <f t="shared" si="157"/>
        <v>0</v>
      </c>
      <c r="AU108" s="121">
        <f t="shared" si="157"/>
        <v>0</v>
      </c>
      <c r="AV108" s="121">
        <f t="shared" si="157"/>
        <v>0</v>
      </c>
      <c r="AW108" s="121">
        <f t="shared" si="157"/>
        <v>0</v>
      </c>
      <c r="AX108" s="121">
        <f t="shared" si="157"/>
        <v>0</v>
      </c>
      <c r="AY108" s="121">
        <f t="shared" si="157"/>
        <v>0</v>
      </c>
      <c r="AZ108" s="121">
        <f t="shared" si="157"/>
        <v>0</v>
      </c>
      <c r="BA108" s="121">
        <f t="shared" si="157"/>
        <v>0</v>
      </c>
    </row>
    <row r="109" spans="1:53" ht="14.1" customHeight="1" outlineLevel="2" x14ac:dyDescent="0.2">
      <c r="A109" s="68"/>
      <c r="B109" s="94"/>
      <c r="C109" s="95"/>
      <c r="D109" s="96"/>
      <c r="E109" s="96"/>
      <c r="F109" s="97"/>
      <c r="G109" s="98"/>
      <c r="H109" s="99" t="s">
        <v>49</v>
      </c>
      <c r="I109" s="100"/>
      <c r="J109" s="101"/>
      <c r="K109" s="101"/>
      <c r="L109" s="102" t="str">
        <f>IF(I109&lt;&gt;0,((VLOOKUP(I109,'1. Standard_Cost'!$B$4:$D$8,2)+VLOOKUP(I109,'1. Standard_Cost'!$B$4:$D$8,3))*J109*K109),"0")</f>
        <v>0</v>
      </c>
      <c r="M109" s="102">
        <f>L109*'1. Standard_Cost'!F20</f>
        <v>0</v>
      </c>
      <c r="N109" s="103"/>
      <c r="O109" s="103"/>
      <c r="P109" s="103"/>
      <c r="Q109" s="103"/>
      <c r="R109" s="104">
        <f>+N109*P109*'1. Standard_Cost'!$B$12</f>
        <v>0</v>
      </c>
      <c r="S109" s="104">
        <f>+N109*O109*P109*'1. Standard_Cost'!$C$12</f>
        <v>0</v>
      </c>
      <c r="T109" s="104">
        <f>+N109*P109*Q109*'1. Standard_Cost'!$D$12</f>
        <v>0</v>
      </c>
      <c r="U109" s="104">
        <f>+N109*O109*'1. Standard_Cost'!$E$12</f>
        <v>0</v>
      </c>
      <c r="V109" s="103"/>
      <c r="W109" s="103"/>
      <c r="X109" s="103"/>
      <c r="Y109" s="104">
        <f>+V109*((X109*'1. Standard_Cost'!$B$16)+(W109*X109*'1. Standard_Cost'!$C$16))</f>
        <v>0</v>
      </c>
      <c r="Z109" s="103"/>
      <c r="AA109" s="103"/>
      <c r="AB109" s="104">
        <f>+Z109*'1. Standard_Cost'!$B$20+AA109*'1. Standard_Cost'!$C$20</f>
        <v>0</v>
      </c>
      <c r="AC109" s="105"/>
      <c r="AD109" s="106"/>
      <c r="AE109" s="104">
        <f>SUM(AD109,AC109,AB109,Y109,U109,T109,S109,R109)*'1. Standard_Cost'!B44</f>
        <v>0</v>
      </c>
      <c r="AF109" s="104">
        <f>SUM(AD109,AE109)</f>
        <v>0</v>
      </c>
      <c r="AG109" s="103"/>
      <c r="AH109" s="103"/>
      <c r="AI109" s="103"/>
      <c r="AJ109" s="107"/>
      <c r="AK109" s="107"/>
      <c r="AL109" s="107"/>
      <c r="AM109" s="104">
        <f>AG109*'1. Standard_Cost'!B40+'Incremental_Cost Year 2021'!AH116*'1. Standard_Cost'!C40+'Incremental_Cost Year 2021'!AI116*'1. Standard_Cost'!D40+'Incremental_Cost Year 2021'!AJ116+'Incremental_Cost Year 2021'!AL116+AK109</f>
        <v>0</v>
      </c>
      <c r="AN109" s="104">
        <f>AM109*'1. Standard_Cost'!C44</f>
        <v>0</v>
      </c>
      <c r="AO109" s="107"/>
      <c r="AQ109" s="104">
        <f t="shared" ref="AQ109:AQ112" si="158">L109+M109</f>
        <v>0</v>
      </c>
      <c r="AR109" s="104">
        <f t="shared" ref="AR109:AR112" si="159">AF109</f>
        <v>0</v>
      </c>
      <c r="AS109" s="104">
        <f t="shared" ref="AS109:AS112" si="160">AM109+AN109</f>
        <v>0</v>
      </c>
      <c r="AT109" s="104">
        <f>SUM(AQ109,AR109,AS109)</f>
        <v>0</v>
      </c>
      <c r="AU109" s="108">
        <f t="shared" ref="AU109:AU112" si="161">AT109</f>
        <v>0</v>
      </c>
      <c r="AV109" s="108"/>
      <c r="AW109" s="108"/>
      <c r="AX109" s="108"/>
      <c r="AY109" s="108"/>
      <c r="AZ109" s="108"/>
      <c r="BA109" s="109">
        <f t="shared" ref="BA109:BA112" si="162">SUM(AU109:AZ109)-AT109</f>
        <v>0</v>
      </c>
    </row>
    <row r="110" spans="1:53" ht="14.1" customHeight="1" outlineLevel="2" x14ac:dyDescent="0.2">
      <c r="A110" s="68"/>
      <c r="B110" s="94"/>
      <c r="C110" s="95"/>
      <c r="D110" s="110"/>
      <c r="E110" s="110"/>
      <c r="F110" s="110"/>
      <c r="G110" s="111"/>
      <c r="H110" s="99" t="s">
        <v>50</v>
      </c>
      <c r="I110" s="100"/>
      <c r="J110" s="101"/>
      <c r="K110" s="101"/>
      <c r="L110" s="102" t="str">
        <f>IF(I110&lt;&gt;0,((VLOOKUP(I110,'1. Standard_Cost'!$B$4:$D$8,2)+VLOOKUP(I110,'1. Standard_Cost'!$B$4:$D$8,3))*J110*K110),"0")</f>
        <v>0</v>
      </c>
      <c r="M110" s="102">
        <f>L110*'1. Standard_Cost'!F20</f>
        <v>0</v>
      </c>
      <c r="N110" s="103"/>
      <c r="O110" s="103"/>
      <c r="P110" s="103"/>
      <c r="Q110" s="103"/>
      <c r="R110" s="104">
        <f>+N110*P110*'1. Standard_Cost'!$B$12</f>
        <v>0</v>
      </c>
      <c r="S110" s="104">
        <f>+N110*O110*P110*'1. Standard_Cost'!$C$12</f>
        <v>0</v>
      </c>
      <c r="T110" s="104">
        <f>+N110*P110*Q110*'1. Standard_Cost'!$D$12</f>
        <v>0</v>
      </c>
      <c r="U110" s="104">
        <f>+N110*O110*'1. Standard_Cost'!$E$12</f>
        <v>0</v>
      </c>
      <c r="V110" s="103"/>
      <c r="W110" s="103"/>
      <c r="X110" s="103"/>
      <c r="Y110" s="104">
        <f>+V110*((X110*'1. Standard_Cost'!$B$16)+(W110*X110*'1. Standard_Cost'!$C$16))</f>
        <v>0</v>
      </c>
      <c r="Z110" s="103"/>
      <c r="AA110" s="103"/>
      <c r="AB110" s="104">
        <f>+Z110*'1. Standard_Cost'!$B$20+AA110*'1. Standard_Cost'!$C$20</f>
        <v>0</v>
      </c>
      <c r="AC110" s="105"/>
      <c r="AD110" s="106"/>
      <c r="AE110" s="104">
        <f>SUM(AD110,AC110,AB110,Y110,U110,T110,S110,R110)*'1. Standard_Cost'!B44</f>
        <v>0</v>
      </c>
      <c r="AF110" s="104">
        <f t="shared" ref="AF110:AF112" si="163">SUM(AD110,AE110)</f>
        <v>0</v>
      </c>
      <c r="AG110" s="103"/>
      <c r="AH110" s="103"/>
      <c r="AI110" s="103"/>
      <c r="AJ110" s="107"/>
      <c r="AK110" s="107"/>
      <c r="AL110" s="107"/>
      <c r="AM110" s="104">
        <f>AG110*'1. Standard_Cost'!B40+'Incremental_Cost Year 2021'!AH117*'1. Standard_Cost'!C40+'Incremental_Cost Year 2021'!AI117*'1. Standard_Cost'!D40+'Incremental_Cost Year 2021'!AJ117+'Incremental_Cost Year 2021'!AL117+AK110</f>
        <v>0</v>
      </c>
      <c r="AN110" s="104">
        <f>AM110*'1. Standard_Cost'!C44</f>
        <v>0</v>
      </c>
      <c r="AO110" s="107"/>
      <c r="AQ110" s="104">
        <f t="shared" si="158"/>
        <v>0</v>
      </c>
      <c r="AR110" s="104">
        <f t="shared" si="159"/>
        <v>0</v>
      </c>
      <c r="AS110" s="104">
        <f t="shared" si="160"/>
        <v>0</v>
      </c>
      <c r="AT110" s="104">
        <f t="shared" ref="AT110:AT112" si="164">SUM(AQ110,AR110,AS110)</f>
        <v>0</v>
      </c>
      <c r="AU110" s="108">
        <f t="shared" si="161"/>
        <v>0</v>
      </c>
      <c r="AV110" s="108">
        <v>0</v>
      </c>
      <c r="AW110" s="108"/>
      <c r="AX110" s="108"/>
      <c r="AY110" s="108"/>
      <c r="AZ110" s="108"/>
      <c r="BA110" s="109">
        <f t="shared" si="162"/>
        <v>0</v>
      </c>
    </row>
    <row r="111" spans="1:53" ht="14.1" customHeight="1" outlineLevel="2" x14ac:dyDescent="0.2">
      <c r="A111" s="68"/>
      <c r="B111" s="94"/>
      <c r="C111" s="95"/>
      <c r="D111" s="110"/>
      <c r="E111" s="110"/>
      <c r="F111" s="110"/>
      <c r="G111" s="111"/>
      <c r="H111" s="99" t="s">
        <v>51</v>
      </c>
      <c r="I111" s="100"/>
      <c r="J111" s="101"/>
      <c r="K111" s="101"/>
      <c r="L111" s="102" t="str">
        <f>IF(I111&lt;&gt;0,((VLOOKUP(I111,'1. Standard_Cost'!$B$4:$D$8,2)+VLOOKUP(I111,'1. Standard_Cost'!$B$4:$D$8,3))*J111*K111),"0")</f>
        <v>0</v>
      </c>
      <c r="M111" s="102">
        <f>L111*'1. Standard_Cost'!F20</f>
        <v>0</v>
      </c>
      <c r="N111" s="103"/>
      <c r="O111" s="103"/>
      <c r="P111" s="103"/>
      <c r="Q111" s="103"/>
      <c r="R111" s="104">
        <f>+N111*P111*'1. Standard_Cost'!$B$12</f>
        <v>0</v>
      </c>
      <c r="S111" s="104">
        <f>+N111*O111*P111*'1. Standard_Cost'!$C$12</f>
        <v>0</v>
      </c>
      <c r="T111" s="104">
        <f>+N111*P111*Q111*'1. Standard_Cost'!$D$12</f>
        <v>0</v>
      </c>
      <c r="U111" s="104">
        <f>+N111*O111*'1. Standard_Cost'!$E$12</f>
        <v>0</v>
      </c>
      <c r="V111" s="103"/>
      <c r="W111" s="103"/>
      <c r="X111" s="103"/>
      <c r="Y111" s="104">
        <f>+V111*((X111*'1. Standard_Cost'!$B$16)+(W111*X111*'1. Standard_Cost'!$C$16))</f>
        <v>0</v>
      </c>
      <c r="Z111" s="103"/>
      <c r="AA111" s="103"/>
      <c r="AB111" s="104">
        <f>+Z111*'1. Standard_Cost'!$B$20+AA111*'1. Standard_Cost'!$C$20</f>
        <v>0</v>
      </c>
      <c r="AC111" s="105"/>
      <c r="AD111" s="106"/>
      <c r="AE111" s="104">
        <f>SUM(AD111,AC111,AB111,Y111,U111,T111,S111,R111)*'1. Standard_Cost'!B44</f>
        <v>0</v>
      </c>
      <c r="AF111" s="104">
        <f t="shared" si="163"/>
        <v>0</v>
      </c>
      <c r="AG111" s="103"/>
      <c r="AH111" s="103"/>
      <c r="AI111" s="103"/>
      <c r="AJ111" s="107"/>
      <c r="AK111" s="107"/>
      <c r="AL111" s="107"/>
      <c r="AM111" s="104">
        <f>AG111*'1. Standard_Cost'!B40+'Incremental_Cost Year 2021'!AH118*'1. Standard_Cost'!C40+'Incremental_Cost Year 2021'!AI118*'1. Standard_Cost'!D40+'Incremental_Cost Year 2021'!AJ118+'Incremental_Cost Year 2021'!AL118+AK111</f>
        <v>0</v>
      </c>
      <c r="AN111" s="104">
        <f>AM111*'1. Standard_Cost'!C44</f>
        <v>0</v>
      </c>
      <c r="AO111" s="107"/>
      <c r="AQ111" s="104">
        <f t="shared" si="158"/>
        <v>0</v>
      </c>
      <c r="AR111" s="104">
        <f t="shared" si="159"/>
        <v>0</v>
      </c>
      <c r="AS111" s="104">
        <f t="shared" si="160"/>
        <v>0</v>
      </c>
      <c r="AT111" s="104">
        <f t="shared" si="164"/>
        <v>0</v>
      </c>
      <c r="AU111" s="108">
        <f t="shared" si="161"/>
        <v>0</v>
      </c>
      <c r="AV111" s="108"/>
      <c r="AW111" s="108"/>
      <c r="AX111" s="108"/>
      <c r="AY111" s="108"/>
      <c r="AZ111" s="108"/>
      <c r="BA111" s="109">
        <f t="shared" si="162"/>
        <v>0</v>
      </c>
    </row>
    <row r="112" spans="1:53" ht="14.1" customHeight="1" outlineLevel="2" x14ac:dyDescent="0.2">
      <c r="A112" s="68"/>
      <c r="B112" s="94"/>
      <c r="C112" s="95"/>
      <c r="D112" s="110"/>
      <c r="E112" s="110"/>
      <c r="F112" s="110"/>
      <c r="G112" s="111"/>
      <c r="H112" s="112" t="s">
        <v>179</v>
      </c>
      <c r="I112" s="100"/>
      <c r="J112" s="101"/>
      <c r="K112" s="101"/>
      <c r="L112" s="102" t="str">
        <f>IF(I112&lt;&gt;0,((VLOOKUP(I112,'1. Standard_Cost'!$B$4:$D$8,2)+VLOOKUP(I112,'1. Standard_Cost'!$B$4:$D$8,3))*J112*K112),"0")</f>
        <v>0</v>
      </c>
      <c r="M112" s="102">
        <f>L112*'1. Standard_Cost'!F20</f>
        <v>0</v>
      </c>
      <c r="N112" s="103"/>
      <c r="O112" s="103"/>
      <c r="P112" s="103"/>
      <c r="Q112" s="103"/>
      <c r="R112" s="104">
        <f>+N112*P112*'1. Standard_Cost'!$B$12</f>
        <v>0</v>
      </c>
      <c r="S112" s="104">
        <f>+N112*O112*P112*'1. Standard_Cost'!$C$12</f>
        <v>0</v>
      </c>
      <c r="T112" s="104">
        <f>+N112*P112*Q112*'1. Standard_Cost'!$D$12</f>
        <v>0</v>
      </c>
      <c r="U112" s="104">
        <f>+N112*O112*'1. Standard_Cost'!$E$12</f>
        <v>0</v>
      </c>
      <c r="V112" s="103"/>
      <c r="W112" s="103"/>
      <c r="X112" s="103"/>
      <c r="Y112" s="104">
        <f>+V112*((X112*'1. Standard_Cost'!$B$16)+(W112*X112*'1. Standard_Cost'!$C$16))</f>
        <v>0</v>
      </c>
      <c r="Z112" s="103"/>
      <c r="AA112" s="103"/>
      <c r="AB112" s="104">
        <f>+Z112*'1. Standard_Cost'!$B$20+AA112*'1. Standard_Cost'!$C$20</f>
        <v>0</v>
      </c>
      <c r="AC112" s="105"/>
      <c r="AD112" s="106"/>
      <c r="AE112" s="104">
        <f>SUM(AD112,AC112,AB112,Y112,U112,T112,S112,R112)*'1. Standard_Cost'!B44</f>
        <v>0</v>
      </c>
      <c r="AF112" s="104">
        <f t="shared" si="163"/>
        <v>0</v>
      </c>
      <c r="AG112" s="103"/>
      <c r="AH112" s="103"/>
      <c r="AI112" s="103"/>
      <c r="AJ112" s="107"/>
      <c r="AK112" s="107"/>
      <c r="AL112" s="107"/>
      <c r="AM112" s="104">
        <f>AG112*'1. Standard_Cost'!B40+'Incremental_Cost Year 2021'!AH119*'1. Standard_Cost'!C40+'Incremental_Cost Year 2021'!AI119*'1. Standard_Cost'!D40+'Incremental_Cost Year 2021'!AJ119+'Incremental_Cost Year 2021'!AL119+AK112</f>
        <v>0</v>
      </c>
      <c r="AN112" s="104">
        <f>AM112*'1. Standard_Cost'!C44</f>
        <v>0</v>
      </c>
      <c r="AO112" s="107"/>
      <c r="AQ112" s="104">
        <f t="shared" si="158"/>
        <v>0</v>
      </c>
      <c r="AR112" s="104">
        <f t="shared" si="159"/>
        <v>0</v>
      </c>
      <c r="AS112" s="104">
        <f t="shared" si="160"/>
        <v>0</v>
      </c>
      <c r="AT112" s="104">
        <f t="shared" si="164"/>
        <v>0</v>
      </c>
      <c r="AU112" s="108">
        <f t="shared" si="161"/>
        <v>0</v>
      </c>
      <c r="AV112" s="108"/>
      <c r="AW112" s="108"/>
      <c r="AX112" s="108"/>
      <c r="AY112" s="108"/>
      <c r="AZ112" s="108"/>
      <c r="BA112" s="109">
        <f t="shared" si="162"/>
        <v>0</v>
      </c>
    </row>
    <row r="113" spans="1:53" ht="47.25" customHeight="1" outlineLevel="1" x14ac:dyDescent="0.2">
      <c r="A113" s="68"/>
      <c r="B113" s="94"/>
      <c r="C113" s="95"/>
      <c r="D113" s="113" t="s">
        <v>48</v>
      </c>
      <c r="E113" s="113" t="s">
        <v>217</v>
      </c>
      <c r="F113" s="114" t="s">
        <v>154</v>
      </c>
      <c r="G113" s="115" t="s">
        <v>155</v>
      </c>
      <c r="H113" s="122" t="s">
        <v>215</v>
      </c>
      <c r="I113" s="117">
        <v>2022</v>
      </c>
      <c r="J113" s="117"/>
      <c r="K113" s="117"/>
      <c r="L113" s="118">
        <f>SUM(L109:L112)</f>
        <v>0</v>
      </c>
      <c r="M113" s="118">
        <f>SUM(M109:M112)</f>
        <v>0</v>
      </c>
      <c r="N113" s="117"/>
      <c r="O113" s="117"/>
      <c r="P113" s="117"/>
      <c r="Q113" s="117"/>
      <c r="R113" s="119">
        <f>SUM(R109:R112)</f>
        <v>0</v>
      </c>
      <c r="S113" s="119">
        <f>SUM(S109:S112)</f>
        <v>0</v>
      </c>
      <c r="T113" s="119">
        <f>SUM(T109:T112)</f>
        <v>0</v>
      </c>
      <c r="U113" s="119">
        <f>SUM(U109:U112)</f>
        <v>0</v>
      </c>
      <c r="V113" s="117"/>
      <c r="W113" s="117"/>
      <c r="X113" s="117"/>
      <c r="Y113" s="118">
        <f>SUM(Y109:Y112)</f>
        <v>0</v>
      </c>
      <c r="Z113" s="117"/>
      <c r="AA113" s="117"/>
      <c r="AB113" s="118">
        <f t="shared" ref="AB113:AF113" si="165">SUM(AB109:AB112)</f>
        <v>0</v>
      </c>
      <c r="AC113" s="118">
        <f t="shared" si="165"/>
        <v>0</v>
      </c>
      <c r="AD113" s="118">
        <f t="shared" si="165"/>
        <v>0</v>
      </c>
      <c r="AE113" s="118">
        <f t="shared" si="165"/>
        <v>0</v>
      </c>
      <c r="AF113" s="118">
        <f t="shared" si="165"/>
        <v>0</v>
      </c>
      <c r="AG113" s="117"/>
      <c r="AH113" s="117"/>
      <c r="AI113" s="117"/>
      <c r="AJ113" s="119">
        <f>SUM(AJ109:AJ112)</f>
        <v>0</v>
      </c>
      <c r="AK113" s="119">
        <f>SUM(AK109:AK112)</f>
        <v>0</v>
      </c>
      <c r="AL113" s="119">
        <f>SUM(AL109:AL112)</f>
        <v>0</v>
      </c>
      <c r="AM113" s="118">
        <f>SUM(AM109:AM112)</f>
        <v>0</v>
      </c>
      <c r="AN113" s="118">
        <f>SUM(AN109:AN112)</f>
        <v>0</v>
      </c>
      <c r="AO113" s="116"/>
      <c r="AP113" s="120"/>
      <c r="AQ113" s="121">
        <f t="shared" ref="AQ113:BA113" si="166">SUM(AQ109:AQ112)</f>
        <v>0</v>
      </c>
      <c r="AR113" s="121">
        <f t="shared" si="166"/>
        <v>0</v>
      </c>
      <c r="AS113" s="121">
        <f t="shared" si="166"/>
        <v>0</v>
      </c>
      <c r="AT113" s="121">
        <f t="shared" si="166"/>
        <v>0</v>
      </c>
      <c r="AU113" s="121">
        <f t="shared" si="166"/>
        <v>0</v>
      </c>
      <c r="AV113" s="121">
        <f t="shared" si="166"/>
        <v>0</v>
      </c>
      <c r="AW113" s="121">
        <f t="shared" si="166"/>
        <v>0</v>
      </c>
      <c r="AX113" s="121">
        <f t="shared" si="166"/>
        <v>0</v>
      </c>
      <c r="AY113" s="121">
        <f t="shared" si="166"/>
        <v>0</v>
      </c>
      <c r="AZ113" s="121">
        <f t="shared" si="166"/>
        <v>0</v>
      </c>
      <c r="BA113" s="121">
        <f t="shared" si="166"/>
        <v>0</v>
      </c>
    </row>
    <row r="114" spans="1:53" ht="14.1" customHeight="1" outlineLevel="2" x14ac:dyDescent="0.2">
      <c r="A114" s="68"/>
      <c r="B114" s="94"/>
      <c r="C114" s="95"/>
      <c r="D114" s="96"/>
      <c r="E114" s="96"/>
      <c r="F114" s="97"/>
      <c r="G114" s="98"/>
      <c r="H114" s="99">
        <v>2021</v>
      </c>
      <c r="I114" s="100"/>
      <c r="J114" s="101"/>
      <c r="K114" s="101"/>
      <c r="L114" s="102" t="str">
        <f>IF(I114&lt;&gt;0,((VLOOKUP(I114,'1. Standard_Cost'!$B$4:$D$8,2)+VLOOKUP(I114,'1. Standard_Cost'!$B$4:$D$8,3))*J114*K114),"0")</f>
        <v>0</v>
      </c>
      <c r="M114" s="102">
        <f>L114*'1. Standard_Cost'!F25</f>
        <v>0</v>
      </c>
      <c r="N114" s="103"/>
      <c r="O114" s="103"/>
      <c r="P114" s="103"/>
      <c r="Q114" s="103"/>
      <c r="R114" s="104">
        <f>+N114*P114*'1. Standard_Cost'!$B$12</f>
        <v>0</v>
      </c>
      <c r="S114" s="104">
        <f>+N114*O114*P114*'1. Standard_Cost'!$C$12</f>
        <v>0</v>
      </c>
      <c r="T114" s="104">
        <f>+N114*P114*Q114*'1. Standard_Cost'!$D$12</f>
        <v>0</v>
      </c>
      <c r="U114" s="104">
        <f>+N114*O114*'1. Standard_Cost'!$E$12</f>
        <v>0</v>
      </c>
      <c r="V114" s="103"/>
      <c r="W114" s="103"/>
      <c r="X114" s="103"/>
      <c r="Y114" s="104">
        <f>+V114*((X114*'1. Standard_Cost'!$B$16)+(W114*X114*'1. Standard_Cost'!$C$16))</f>
        <v>0</v>
      </c>
      <c r="Z114" s="103"/>
      <c r="AA114" s="103"/>
      <c r="AB114" s="104">
        <f>+Z114*'1. Standard_Cost'!$B$20+AA114*'1. Standard_Cost'!$C$20</f>
        <v>0</v>
      </c>
      <c r="AC114" s="105"/>
      <c r="AD114" s="106"/>
      <c r="AE114" s="104">
        <f>SUM(AD114,AC114,AB114,Y114,U114,T114,S114,R114)*'1. Standard_Cost'!B49</f>
        <v>0</v>
      </c>
      <c r="AF114" s="104">
        <f>SUM(AD114,AE114)</f>
        <v>0</v>
      </c>
      <c r="AG114" s="103"/>
      <c r="AH114" s="103"/>
      <c r="AI114" s="103"/>
      <c r="AJ114" s="107"/>
      <c r="AK114" s="107"/>
      <c r="AL114" s="107"/>
      <c r="AM114" s="104">
        <f>AG114*'1. Standard_Cost'!B45+'Incremental_Cost Year 2021'!AH121*'1. Standard_Cost'!C45+'Incremental_Cost Year 2021'!AI121*'1. Standard_Cost'!D45+'Incremental_Cost Year 2021'!AJ121+'Incremental_Cost Year 2021'!AL121+AK114</f>
        <v>0</v>
      </c>
      <c r="AN114" s="104">
        <f>AM114*'1. Standard_Cost'!C49</f>
        <v>0</v>
      </c>
      <c r="AO114" s="107"/>
      <c r="AQ114" s="104">
        <f t="shared" ref="AQ114:AQ117" si="167">L114+M114</f>
        <v>0</v>
      </c>
      <c r="AR114" s="104">
        <f t="shared" ref="AR114:AR117" si="168">AF114</f>
        <v>0</v>
      </c>
      <c r="AS114" s="104">
        <f t="shared" ref="AS114:AS117" si="169">AM114+AN114</f>
        <v>0</v>
      </c>
      <c r="AT114" s="104">
        <f>SUM(AQ114,AR114,AS114)</f>
        <v>0</v>
      </c>
      <c r="AU114" s="108">
        <f t="shared" ref="AU114:AU117" si="170">AT114</f>
        <v>0</v>
      </c>
      <c r="AV114" s="108"/>
      <c r="AW114" s="108"/>
      <c r="AX114" s="108"/>
      <c r="AY114" s="108"/>
      <c r="AZ114" s="108"/>
      <c r="BA114" s="109">
        <f t="shared" ref="BA114:BA117" si="171">SUM(AU114:AZ114)-AT114</f>
        <v>0</v>
      </c>
    </row>
    <row r="115" spans="1:53" ht="14.1" customHeight="1" outlineLevel="2" x14ac:dyDescent="0.2">
      <c r="A115" s="68"/>
      <c r="B115" s="94"/>
      <c r="C115" s="95"/>
      <c r="D115" s="110"/>
      <c r="E115" s="110"/>
      <c r="F115" s="110"/>
      <c r="G115" s="111"/>
      <c r="H115" s="99" t="s">
        <v>50</v>
      </c>
      <c r="I115" s="100"/>
      <c r="J115" s="101"/>
      <c r="K115" s="101"/>
      <c r="L115" s="102" t="str">
        <f>IF(I115&lt;&gt;0,((VLOOKUP(I115,'1. Standard_Cost'!$B$4:$D$8,2)+VLOOKUP(I115,'1. Standard_Cost'!$B$4:$D$8,3))*J115*K115),"0")</f>
        <v>0</v>
      </c>
      <c r="M115" s="102">
        <f>L115*'1. Standard_Cost'!F25</f>
        <v>0</v>
      </c>
      <c r="N115" s="103"/>
      <c r="O115" s="103"/>
      <c r="P115" s="103"/>
      <c r="Q115" s="103"/>
      <c r="R115" s="104">
        <f>+N115*P115*'1. Standard_Cost'!$B$12</f>
        <v>0</v>
      </c>
      <c r="S115" s="104">
        <f>+N115*O115*P115*'1. Standard_Cost'!$C$12</f>
        <v>0</v>
      </c>
      <c r="T115" s="104">
        <f>+N115*P115*Q115*'1. Standard_Cost'!$D$12</f>
        <v>0</v>
      </c>
      <c r="U115" s="104">
        <f>+N115*O115*'1. Standard_Cost'!$E$12</f>
        <v>0</v>
      </c>
      <c r="V115" s="103"/>
      <c r="W115" s="103"/>
      <c r="X115" s="103"/>
      <c r="Y115" s="104">
        <f>+V115*((X115*'1. Standard_Cost'!$B$16)+(W115*X115*'1. Standard_Cost'!$C$16))</f>
        <v>0</v>
      </c>
      <c r="Z115" s="103"/>
      <c r="AA115" s="103"/>
      <c r="AB115" s="104">
        <f>+Z115*'1. Standard_Cost'!$B$20+AA115*'1. Standard_Cost'!$C$20</f>
        <v>0</v>
      </c>
      <c r="AC115" s="105"/>
      <c r="AD115" s="106"/>
      <c r="AE115" s="104">
        <f>SUM(AD115,AC115,AB115,Y115,U115,T115,S115,R115)*'1. Standard_Cost'!B49</f>
        <v>0</v>
      </c>
      <c r="AF115" s="104">
        <f t="shared" ref="AF115:AF117" si="172">SUM(AD115,AE115)</f>
        <v>0</v>
      </c>
      <c r="AG115" s="103"/>
      <c r="AH115" s="103"/>
      <c r="AI115" s="103"/>
      <c r="AJ115" s="107"/>
      <c r="AK115" s="107"/>
      <c r="AL115" s="107"/>
      <c r="AM115" s="104">
        <f>AG115*'1. Standard_Cost'!B45+'Incremental_Cost Year 2021'!AH122*'1. Standard_Cost'!C45+'Incremental_Cost Year 2021'!AI122*'1. Standard_Cost'!D45+'Incremental_Cost Year 2021'!AJ122+'Incremental_Cost Year 2021'!AL122+AK115</f>
        <v>0</v>
      </c>
      <c r="AN115" s="104">
        <f>AM115*'1. Standard_Cost'!C49</f>
        <v>0</v>
      </c>
      <c r="AO115" s="107"/>
      <c r="AQ115" s="104">
        <f t="shared" si="167"/>
        <v>0</v>
      </c>
      <c r="AR115" s="104">
        <f t="shared" si="168"/>
        <v>0</v>
      </c>
      <c r="AS115" s="104">
        <f t="shared" si="169"/>
        <v>0</v>
      </c>
      <c r="AT115" s="104">
        <f t="shared" ref="AT115:AT117" si="173">SUM(AQ115,AR115,AS115)</f>
        <v>0</v>
      </c>
      <c r="AU115" s="108">
        <f t="shared" si="170"/>
        <v>0</v>
      </c>
      <c r="AV115" s="108">
        <v>0</v>
      </c>
      <c r="AW115" s="108"/>
      <c r="AX115" s="108"/>
      <c r="AY115" s="108"/>
      <c r="AZ115" s="108"/>
      <c r="BA115" s="109">
        <f t="shared" si="171"/>
        <v>0</v>
      </c>
    </row>
    <row r="116" spans="1:53" ht="14.1" customHeight="1" outlineLevel="2" x14ac:dyDescent="0.2">
      <c r="A116" s="68"/>
      <c r="B116" s="94"/>
      <c r="C116" s="95"/>
      <c r="D116" s="110"/>
      <c r="E116" s="110"/>
      <c r="F116" s="110"/>
      <c r="G116" s="111"/>
      <c r="H116" s="99" t="s">
        <v>51</v>
      </c>
      <c r="I116" s="100"/>
      <c r="J116" s="101"/>
      <c r="K116" s="101"/>
      <c r="L116" s="102" t="str">
        <f>IF(I116&lt;&gt;0,((VLOOKUP(I116,'1. Standard_Cost'!$B$4:$D$8,2)+VLOOKUP(I116,'1. Standard_Cost'!$B$4:$D$8,3))*J116*K116),"0")</f>
        <v>0</v>
      </c>
      <c r="M116" s="102">
        <f>L116*'1. Standard_Cost'!F25</f>
        <v>0</v>
      </c>
      <c r="N116" s="103"/>
      <c r="O116" s="103"/>
      <c r="P116" s="103"/>
      <c r="Q116" s="103"/>
      <c r="R116" s="104">
        <f>+N116*P116*'1. Standard_Cost'!$B$12</f>
        <v>0</v>
      </c>
      <c r="S116" s="104">
        <f>+N116*O116*P116*'1. Standard_Cost'!$C$12</f>
        <v>0</v>
      </c>
      <c r="T116" s="104">
        <f>+N116*P116*Q116*'1. Standard_Cost'!$D$12</f>
        <v>0</v>
      </c>
      <c r="U116" s="104">
        <f>+N116*O116*'1. Standard_Cost'!$E$12</f>
        <v>0</v>
      </c>
      <c r="V116" s="103"/>
      <c r="W116" s="103"/>
      <c r="X116" s="103"/>
      <c r="Y116" s="104">
        <f>+V116*((X116*'1. Standard_Cost'!$B$16)+(W116*X116*'1. Standard_Cost'!$C$16))</f>
        <v>0</v>
      </c>
      <c r="Z116" s="103"/>
      <c r="AA116" s="103"/>
      <c r="AB116" s="104">
        <f>+Z116*'1. Standard_Cost'!$B$20+AA116*'1. Standard_Cost'!$C$20</f>
        <v>0</v>
      </c>
      <c r="AC116" s="105"/>
      <c r="AD116" s="106"/>
      <c r="AE116" s="104">
        <f>SUM(AD116,AC116,AB116,Y116,U116,T116,S116,R116)*'1. Standard_Cost'!B49</f>
        <v>0</v>
      </c>
      <c r="AF116" s="104">
        <f t="shared" si="172"/>
        <v>0</v>
      </c>
      <c r="AG116" s="103"/>
      <c r="AH116" s="103"/>
      <c r="AI116" s="103"/>
      <c r="AJ116" s="107"/>
      <c r="AK116" s="107"/>
      <c r="AL116" s="107"/>
      <c r="AM116" s="104">
        <f>AG116*'1. Standard_Cost'!B45+'Incremental_Cost Year 2021'!AH123*'1. Standard_Cost'!C45+'Incremental_Cost Year 2021'!AI123*'1. Standard_Cost'!D45+'Incremental_Cost Year 2021'!AJ123+'Incremental_Cost Year 2021'!AL123+AK116</f>
        <v>0</v>
      </c>
      <c r="AN116" s="104">
        <f>AM116*'1. Standard_Cost'!C49</f>
        <v>0</v>
      </c>
      <c r="AO116" s="107"/>
      <c r="AQ116" s="104">
        <f t="shared" si="167"/>
        <v>0</v>
      </c>
      <c r="AR116" s="104">
        <f t="shared" si="168"/>
        <v>0</v>
      </c>
      <c r="AS116" s="104">
        <f t="shared" si="169"/>
        <v>0</v>
      </c>
      <c r="AT116" s="104">
        <f t="shared" si="173"/>
        <v>0</v>
      </c>
      <c r="AU116" s="108">
        <f t="shared" si="170"/>
        <v>0</v>
      </c>
      <c r="AV116" s="108"/>
      <c r="AW116" s="108"/>
      <c r="AX116" s="108"/>
      <c r="AY116" s="108"/>
      <c r="AZ116" s="108"/>
      <c r="BA116" s="109">
        <f t="shared" si="171"/>
        <v>0</v>
      </c>
    </row>
    <row r="117" spans="1:53" ht="14.1" customHeight="1" outlineLevel="2" x14ac:dyDescent="0.2">
      <c r="A117" s="68"/>
      <c r="B117" s="94"/>
      <c r="C117" s="95"/>
      <c r="D117" s="110"/>
      <c r="E117" s="110"/>
      <c r="F117" s="110"/>
      <c r="G117" s="111"/>
      <c r="H117" s="112" t="s">
        <v>179</v>
      </c>
      <c r="I117" s="100"/>
      <c r="J117" s="101"/>
      <c r="K117" s="101"/>
      <c r="L117" s="102" t="str">
        <f>IF(I117&lt;&gt;0,((VLOOKUP(I117,'1. Standard_Cost'!$B$4:$D$8,2)+VLOOKUP(I117,'1. Standard_Cost'!$B$4:$D$8,3))*J117*K117),"0")</f>
        <v>0</v>
      </c>
      <c r="M117" s="102">
        <f>L117*'1. Standard_Cost'!F25</f>
        <v>0</v>
      </c>
      <c r="N117" s="103"/>
      <c r="O117" s="103"/>
      <c r="P117" s="103"/>
      <c r="Q117" s="103"/>
      <c r="R117" s="104">
        <f>+N117*P117*'1. Standard_Cost'!$B$12</f>
        <v>0</v>
      </c>
      <c r="S117" s="104">
        <f>+N117*O117*P117*'1. Standard_Cost'!$C$12</f>
        <v>0</v>
      </c>
      <c r="T117" s="104">
        <f>+N117*P117*Q117*'1. Standard_Cost'!$D$12</f>
        <v>0</v>
      </c>
      <c r="U117" s="104">
        <f>+N117*O117*'1. Standard_Cost'!$E$12</f>
        <v>0</v>
      </c>
      <c r="V117" s="103"/>
      <c r="W117" s="103"/>
      <c r="X117" s="103"/>
      <c r="Y117" s="104">
        <f>+V117*((X117*'1. Standard_Cost'!$B$16)+(W117*X117*'1. Standard_Cost'!$C$16))</f>
        <v>0</v>
      </c>
      <c r="Z117" s="103"/>
      <c r="AA117" s="103"/>
      <c r="AB117" s="104">
        <f>+Z117*'1. Standard_Cost'!$B$20+AA117*'1. Standard_Cost'!$C$20</f>
        <v>0</v>
      </c>
      <c r="AC117" s="105"/>
      <c r="AD117" s="106"/>
      <c r="AE117" s="104">
        <f>SUM(AD117,AC117,AB117,Y117,U117,T117,S117,R117)*'1. Standard_Cost'!B49</f>
        <v>0</v>
      </c>
      <c r="AF117" s="104">
        <f t="shared" si="172"/>
        <v>0</v>
      </c>
      <c r="AG117" s="103"/>
      <c r="AH117" s="103"/>
      <c r="AI117" s="103"/>
      <c r="AJ117" s="107"/>
      <c r="AK117" s="107"/>
      <c r="AL117" s="107"/>
      <c r="AM117" s="104">
        <f>AG117*'1. Standard_Cost'!B45+'Incremental_Cost Year 2021'!AH124*'1. Standard_Cost'!C45+'Incremental_Cost Year 2021'!AI124*'1. Standard_Cost'!D45+'Incremental_Cost Year 2021'!AJ124+'Incremental_Cost Year 2021'!AL124+AK117</f>
        <v>0</v>
      </c>
      <c r="AN117" s="104">
        <f>AM117*'1. Standard_Cost'!C49</f>
        <v>0</v>
      </c>
      <c r="AO117" s="107"/>
      <c r="AQ117" s="104">
        <f t="shared" si="167"/>
        <v>0</v>
      </c>
      <c r="AR117" s="104">
        <f t="shared" si="168"/>
        <v>0</v>
      </c>
      <c r="AS117" s="104">
        <f t="shared" si="169"/>
        <v>0</v>
      </c>
      <c r="AT117" s="104">
        <f t="shared" si="173"/>
        <v>0</v>
      </c>
      <c r="AU117" s="108">
        <f t="shared" si="170"/>
        <v>0</v>
      </c>
      <c r="AV117" s="108"/>
      <c r="AW117" s="108"/>
      <c r="AX117" s="108"/>
      <c r="AY117" s="108"/>
      <c r="AZ117" s="108"/>
      <c r="BA117" s="109">
        <f t="shared" si="171"/>
        <v>0</v>
      </c>
    </row>
    <row r="118" spans="1:53" ht="67.5" customHeight="1" outlineLevel="1" x14ac:dyDescent="0.2">
      <c r="A118" s="68"/>
      <c r="B118" s="94"/>
      <c r="C118" s="95"/>
      <c r="D118" s="113" t="s">
        <v>48</v>
      </c>
      <c r="E118" s="113" t="s">
        <v>218</v>
      </c>
      <c r="F118" s="114" t="s">
        <v>154</v>
      </c>
      <c r="G118" s="115" t="s">
        <v>155</v>
      </c>
      <c r="H118" s="122" t="s">
        <v>219</v>
      </c>
      <c r="I118" s="117"/>
      <c r="J118" s="117"/>
      <c r="K118" s="117"/>
      <c r="L118" s="118">
        <f>SUM(L114:L117)</f>
        <v>0</v>
      </c>
      <c r="M118" s="118">
        <f>SUM(M114:M117)</f>
        <v>0</v>
      </c>
      <c r="N118" s="117"/>
      <c r="O118" s="117"/>
      <c r="P118" s="117"/>
      <c r="Q118" s="117"/>
      <c r="R118" s="119">
        <f>SUM(R114:R117)</f>
        <v>0</v>
      </c>
      <c r="S118" s="119">
        <f>SUM(S114:S117)</f>
        <v>0</v>
      </c>
      <c r="T118" s="119">
        <f>SUM(T114:T117)</f>
        <v>0</v>
      </c>
      <c r="U118" s="119">
        <f>SUM(U114:U117)</f>
        <v>0</v>
      </c>
      <c r="V118" s="117"/>
      <c r="W118" s="117"/>
      <c r="X118" s="117"/>
      <c r="Y118" s="118">
        <f>SUM(Y114:Y117)</f>
        <v>0</v>
      </c>
      <c r="Z118" s="117"/>
      <c r="AA118" s="117"/>
      <c r="AB118" s="118">
        <f t="shared" ref="AB118:AF118" si="174">SUM(AB114:AB117)</f>
        <v>0</v>
      </c>
      <c r="AC118" s="118">
        <f t="shared" si="174"/>
        <v>0</v>
      </c>
      <c r="AD118" s="118">
        <f t="shared" si="174"/>
        <v>0</v>
      </c>
      <c r="AE118" s="118">
        <f t="shared" si="174"/>
        <v>0</v>
      </c>
      <c r="AF118" s="118">
        <f t="shared" si="174"/>
        <v>0</v>
      </c>
      <c r="AG118" s="117"/>
      <c r="AH118" s="117"/>
      <c r="AI118" s="117"/>
      <c r="AJ118" s="119">
        <f>SUM(AJ114:AJ117)</f>
        <v>0</v>
      </c>
      <c r="AK118" s="119">
        <f>SUM(AK114:AK117)</f>
        <v>0</v>
      </c>
      <c r="AL118" s="119">
        <f>SUM(AL114:AL117)</f>
        <v>0</v>
      </c>
      <c r="AM118" s="118">
        <f>SUM(AM114:AM117)</f>
        <v>0</v>
      </c>
      <c r="AN118" s="118">
        <f>SUM(AN114:AN117)</f>
        <v>0</v>
      </c>
      <c r="AO118" s="116"/>
      <c r="AP118" s="120"/>
      <c r="AQ118" s="121">
        <f t="shared" ref="AQ118:BA118" si="175">SUM(AQ114:AQ117)</f>
        <v>0</v>
      </c>
      <c r="AR118" s="121">
        <f t="shared" si="175"/>
        <v>0</v>
      </c>
      <c r="AS118" s="121">
        <f t="shared" si="175"/>
        <v>0</v>
      </c>
      <c r="AT118" s="121">
        <f t="shared" si="175"/>
        <v>0</v>
      </c>
      <c r="AU118" s="121">
        <f t="shared" si="175"/>
        <v>0</v>
      </c>
      <c r="AV118" s="121">
        <f t="shared" si="175"/>
        <v>0</v>
      </c>
      <c r="AW118" s="121">
        <f t="shared" si="175"/>
        <v>0</v>
      </c>
      <c r="AX118" s="121">
        <f t="shared" si="175"/>
        <v>0</v>
      </c>
      <c r="AY118" s="121">
        <f t="shared" si="175"/>
        <v>0</v>
      </c>
      <c r="AZ118" s="121">
        <f t="shared" si="175"/>
        <v>0</v>
      </c>
      <c r="BA118" s="121">
        <f t="shared" si="175"/>
        <v>0</v>
      </c>
    </row>
    <row r="119" spans="1:53" ht="14.1" customHeight="1" outlineLevel="2" x14ac:dyDescent="0.2">
      <c r="A119" s="68"/>
      <c r="B119" s="94"/>
      <c r="C119" s="95"/>
      <c r="D119" s="96"/>
      <c r="E119" s="96"/>
      <c r="F119" s="97"/>
      <c r="G119" s="98"/>
      <c r="H119" s="99" t="s">
        <v>49</v>
      </c>
      <c r="I119" s="100"/>
      <c r="J119" s="101"/>
      <c r="K119" s="101"/>
      <c r="L119" s="102" t="str">
        <f>IF(I119&lt;&gt;0,((VLOOKUP(I119,'1. Standard_Cost'!$B$4:$D$8,2)+VLOOKUP(I119,'1. Standard_Cost'!$B$4:$D$8,3))*J119*K119),"0")</f>
        <v>0</v>
      </c>
      <c r="M119" s="102">
        <f>L119*'1. Standard_Cost'!F30</f>
        <v>0</v>
      </c>
      <c r="N119" s="103"/>
      <c r="O119" s="103"/>
      <c r="P119" s="103"/>
      <c r="Q119" s="103"/>
      <c r="R119" s="104">
        <f>+N119*P119*'1. Standard_Cost'!$B$12</f>
        <v>0</v>
      </c>
      <c r="S119" s="104">
        <f>+N119*O119*P119*'1. Standard_Cost'!$C$12</f>
        <v>0</v>
      </c>
      <c r="T119" s="104">
        <f>+N119*P119*Q119*'1. Standard_Cost'!$D$12</f>
        <v>0</v>
      </c>
      <c r="U119" s="104">
        <f>+N119*O119*'1. Standard_Cost'!$E$12</f>
        <v>0</v>
      </c>
      <c r="V119" s="103"/>
      <c r="W119" s="103"/>
      <c r="X119" s="103"/>
      <c r="Y119" s="104">
        <f>+V119*((X119*'1. Standard_Cost'!$B$16)+(W119*X119*'1. Standard_Cost'!$C$16))</f>
        <v>0</v>
      </c>
      <c r="Z119" s="103"/>
      <c r="AA119" s="103"/>
      <c r="AB119" s="104">
        <f>+Z119*'1. Standard_Cost'!$B$20+AA119*'1. Standard_Cost'!$C$20</f>
        <v>0</v>
      </c>
      <c r="AC119" s="105"/>
      <c r="AD119" s="106"/>
      <c r="AE119" s="104">
        <f>SUM(AD119,AC119,AB119,Y119,U119,T119,S119,R119)*'1. Standard_Cost'!B54</f>
        <v>0</v>
      </c>
      <c r="AF119" s="104">
        <f>SUM(AD119,AE119)</f>
        <v>0</v>
      </c>
      <c r="AG119" s="103"/>
      <c r="AH119" s="103"/>
      <c r="AI119" s="103"/>
      <c r="AJ119" s="107"/>
      <c r="AK119" s="107"/>
      <c r="AL119" s="107"/>
      <c r="AM119" s="104">
        <f>AG119*'1. Standard_Cost'!B50+'Incremental_Cost Year 2021'!AH126*'1. Standard_Cost'!C50+'Incremental_Cost Year 2021'!AI126*'1. Standard_Cost'!D50+'Incremental_Cost Year 2021'!AJ126+'Incremental_Cost Year 2021'!AL126+AK119</f>
        <v>0</v>
      </c>
      <c r="AN119" s="104">
        <f>AM119*'1. Standard_Cost'!C54</f>
        <v>0</v>
      </c>
      <c r="AO119" s="107"/>
      <c r="AQ119" s="104">
        <f t="shared" ref="AQ119:AQ122" si="176">L119+M119</f>
        <v>0</v>
      </c>
      <c r="AR119" s="104">
        <f t="shared" ref="AR119:AR122" si="177">AF119</f>
        <v>0</v>
      </c>
      <c r="AS119" s="104">
        <f t="shared" ref="AS119:AS122" si="178">AM119+AN119</f>
        <v>0</v>
      </c>
      <c r="AT119" s="104">
        <f>SUM(AQ119,AR119,AS119)</f>
        <v>0</v>
      </c>
      <c r="AU119" s="108">
        <f t="shared" ref="AU119:AU122" si="179">AT119</f>
        <v>0</v>
      </c>
      <c r="AV119" s="108"/>
      <c r="AW119" s="108"/>
      <c r="AX119" s="108"/>
      <c r="AY119" s="108"/>
      <c r="AZ119" s="108"/>
      <c r="BA119" s="109">
        <f t="shared" ref="BA119:BA122" si="180">SUM(AU119:AZ119)-AT119</f>
        <v>0</v>
      </c>
    </row>
    <row r="120" spans="1:53" ht="14.1" customHeight="1" outlineLevel="2" x14ac:dyDescent="0.2">
      <c r="A120" s="68"/>
      <c r="B120" s="94"/>
      <c r="C120" s="95"/>
      <c r="D120" s="110"/>
      <c r="E120" s="110"/>
      <c r="F120" s="110"/>
      <c r="G120" s="111"/>
      <c r="H120" s="99" t="s">
        <v>50</v>
      </c>
      <c r="I120" s="100"/>
      <c r="J120" s="101"/>
      <c r="K120" s="101"/>
      <c r="L120" s="102" t="str">
        <f>IF(I120&lt;&gt;0,((VLOOKUP(I120,'1. Standard_Cost'!$B$4:$D$8,2)+VLOOKUP(I120,'1. Standard_Cost'!$B$4:$D$8,3))*J120*K120),"0")</f>
        <v>0</v>
      </c>
      <c r="M120" s="102">
        <f>L120*'1. Standard_Cost'!F30</f>
        <v>0</v>
      </c>
      <c r="N120" s="103"/>
      <c r="O120" s="103"/>
      <c r="P120" s="103"/>
      <c r="Q120" s="103"/>
      <c r="R120" s="104">
        <f>+N120*P120*'1. Standard_Cost'!$B$12</f>
        <v>0</v>
      </c>
      <c r="S120" s="104">
        <f>+N120*O120*P120*'1. Standard_Cost'!$C$12</f>
        <v>0</v>
      </c>
      <c r="T120" s="104">
        <f>+N120*P120*Q120*'1. Standard_Cost'!$D$12</f>
        <v>0</v>
      </c>
      <c r="U120" s="104">
        <f>+N120*O120*'1. Standard_Cost'!$E$12</f>
        <v>0</v>
      </c>
      <c r="V120" s="103"/>
      <c r="W120" s="103"/>
      <c r="X120" s="103"/>
      <c r="Y120" s="104">
        <f>+V120*((X120*'1. Standard_Cost'!$B$16)+(W120*X120*'1. Standard_Cost'!$C$16))</f>
        <v>0</v>
      </c>
      <c r="Z120" s="103"/>
      <c r="AA120" s="103"/>
      <c r="AB120" s="104">
        <f>+Z120*'1. Standard_Cost'!$B$20+AA120*'1. Standard_Cost'!$C$20</f>
        <v>0</v>
      </c>
      <c r="AC120" s="105"/>
      <c r="AD120" s="106"/>
      <c r="AE120" s="104">
        <f>SUM(AD120,AC120,AB120,Y120,U120,T120,S120,R120)*'1. Standard_Cost'!B54</f>
        <v>0</v>
      </c>
      <c r="AF120" s="104">
        <f t="shared" ref="AF120:AF122" si="181">SUM(AD120,AE120)</f>
        <v>0</v>
      </c>
      <c r="AG120" s="103"/>
      <c r="AH120" s="103"/>
      <c r="AI120" s="103"/>
      <c r="AJ120" s="107"/>
      <c r="AK120" s="107"/>
      <c r="AL120" s="107"/>
      <c r="AM120" s="104">
        <f>AG120*'1. Standard_Cost'!B50+'Incremental_Cost Year 2021'!AH127*'1. Standard_Cost'!C50+'Incremental_Cost Year 2021'!AI127*'1. Standard_Cost'!D50+'Incremental_Cost Year 2021'!AJ127+'Incremental_Cost Year 2021'!AL127+AK120</f>
        <v>0</v>
      </c>
      <c r="AN120" s="104">
        <f>AM120*'1. Standard_Cost'!C54</f>
        <v>0</v>
      </c>
      <c r="AO120" s="107"/>
      <c r="AQ120" s="104">
        <f t="shared" si="176"/>
        <v>0</v>
      </c>
      <c r="AR120" s="104">
        <f t="shared" si="177"/>
        <v>0</v>
      </c>
      <c r="AS120" s="104">
        <f t="shared" si="178"/>
        <v>0</v>
      </c>
      <c r="AT120" s="104">
        <f t="shared" ref="AT120:AT122" si="182">SUM(AQ120,AR120,AS120)</f>
        <v>0</v>
      </c>
      <c r="AU120" s="108">
        <f t="shared" si="179"/>
        <v>0</v>
      </c>
      <c r="AV120" s="108">
        <v>0</v>
      </c>
      <c r="AW120" s="108"/>
      <c r="AX120" s="108"/>
      <c r="AY120" s="108"/>
      <c r="AZ120" s="108"/>
      <c r="BA120" s="109">
        <f t="shared" si="180"/>
        <v>0</v>
      </c>
    </row>
    <row r="121" spans="1:53" ht="14.1" customHeight="1" outlineLevel="2" x14ac:dyDescent="0.2">
      <c r="A121" s="68"/>
      <c r="B121" s="94"/>
      <c r="C121" s="95"/>
      <c r="D121" s="110"/>
      <c r="E121" s="110"/>
      <c r="F121" s="110"/>
      <c r="G121" s="111"/>
      <c r="H121" s="99" t="s">
        <v>51</v>
      </c>
      <c r="I121" s="100"/>
      <c r="J121" s="101"/>
      <c r="K121" s="101"/>
      <c r="L121" s="102" t="str">
        <f>IF(I121&lt;&gt;0,((VLOOKUP(I121,'1. Standard_Cost'!$B$4:$D$8,2)+VLOOKUP(I121,'1. Standard_Cost'!$B$4:$D$8,3))*J121*K121),"0")</f>
        <v>0</v>
      </c>
      <c r="M121" s="102">
        <f>L121*'1. Standard_Cost'!F30</f>
        <v>0</v>
      </c>
      <c r="N121" s="103"/>
      <c r="O121" s="103"/>
      <c r="P121" s="103"/>
      <c r="Q121" s="103"/>
      <c r="R121" s="104">
        <f>+N121*P121*'1. Standard_Cost'!$B$12</f>
        <v>0</v>
      </c>
      <c r="S121" s="104">
        <f>+N121*O121*P121*'1. Standard_Cost'!$C$12</f>
        <v>0</v>
      </c>
      <c r="T121" s="104">
        <f>+N121*P121*Q121*'1. Standard_Cost'!$D$12</f>
        <v>0</v>
      </c>
      <c r="U121" s="104">
        <f>+N121*O121*'1. Standard_Cost'!$E$12</f>
        <v>0</v>
      </c>
      <c r="V121" s="103"/>
      <c r="W121" s="103"/>
      <c r="X121" s="103"/>
      <c r="Y121" s="104">
        <f>+V121*((X121*'1. Standard_Cost'!$B$16)+(W121*X121*'1. Standard_Cost'!$C$16))</f>
        <v>0</v>
      </c>
      <c r="Z121" s="103"/>
      <c r="AA121" s="103"/>
      <c r="AB121" s="104">
        <f>+Z121*'1. Standard_Cost'!$B$20+AA121*'1. Standard_Cost'!$C$20</f>
        <v>0</v>
      </c>
      <c r="AC121" s="105"/>
      <c r="AD121" s="106"/>
      <c r="AE121" s="104">
        <f>SUM(AD121,AC121,AB121,Y121,U121,T121,S121,R121)*'1. Standard_Cost'!B54</f>
        <v>0</v>
      </c>
      <c r="AF121" s="104">
        <f t="shared" si="181"/>
        <v>0</v>
      </c>
      <c r="AG121" s="103"/>
      <c r="AH121" s="103"/>
      <c r="AI121" s="103"/>
      <c r="AJ121" s="107"/>
      <c r="AK121" s="107"/>
      <c r="AL121" s="107"/>
      <c r="AM121" s="104">
        <f>AG121*'1. Standard_Cost'!B50+'Incremental_Cost Year 2021'!AH128*'1. Standard_Cost'!C50+'Incremental_Cost Year 2021'!AI128*'1. Standard_Cost'!D50+'Incremental_Cost Year 2021'!AJ128+'Incremental_Cost Year 2021'!AL128+AK121</f>
        <v>0</v>
      </c>
      <c r="AN121" s="104">
        <f>AM121*'1. Standard_Cost'!C54</f>
        <v>0</v>
      </c>
      <c r="AO121" s="107"/>
      <c r="AQ121" s="104">
        <f t="shared" si="176"/>
        <v>0</v>
      </c>
      <c r="AR121" s="104">
        <f t="shared" si="177"/>
        <v>0</v>
      </c>
      <c r="AS121" s="104">
        <f t="shared" si="178"/>
        <v>0</v>
      </c>
      <c r="AT121" s="104">
        <f t="shared" si="182"/>
        <v>0</v>
      </c>
      <c r="AU121" s="108">
        <f t="shared" si="179"/>
        <v>0</v>
      </c>
      <c r="AV121" s="108"/>
      <c r="AW121" s="108"/>
      <c r="AX121" s="108"/>
      <c r="AY121" s="108"/>
      <c r="AZ121" s="108"/>
      <c r="BA121" s="109">
        <f t="shared" si="180"/>
        <v>0</v>
      </c>
    </row>
    <row r="122" spans="1:53" ht="14.1" customHeight="1" outlineLevel="2" x14ac:dyDescent="0.2">
      <c r="A122" s="68"/>
      <c r="B122" s="94"/>
      <c r="C122" s="95"/>
      <c r="D122" s="110"/>
      <c r="E122" s="110"/>
      <c r="F122" s="110"/>
      <c r="G122" s="111"/>
      <c r="H122" s="112" t="s">
        <v>179</v>
      </c>
      <c r="I122" s="100"/>
      <c r="J122" s="101"/>
      <c r="K122" s="101"/>
      <c r="L122" s="102" t="str">
        <f>IF(I122&lt;&gt;0,((VLOOKUP(I122,'1. Standard_Cost'!$B$4:$D$8,2)+VLOOKUP(I122,'1. Standard_Cost'!$B$4:$D$8,3))*J122*K122),"0")</f>
        <v>0</v>
      </c>
      <c r="M122" s="102">
        <f>L122*'1. Standard_Cost'!F30</f>
        <v>0</v>
      </c>
      <c r="N122" s="103"/>
      <c r="O122" s="103"/>
      <c r="P122" s="103"/>
      <c r="Q122" s="103"/>
      <c r="R122" s="104">
        <f>+N122*P122*'1. Standard_Cost'!$B$12</f>
        <v>0</v>
      </c>
      <c r="S122" s="104">
        <f>+N122*O122*P122*'1. Standard_Cost'!$C$12</f>
        <v>0</v>
      </c>
      <c r="T122" s="104">
        <f>+N122*P122*Q122*'1. Standard_Cost'!$D$12</f>
        <v>0</v>
      </c>
      <c r="U122" s="104">
        <f>+N122*O122*'1. Standard_Cost'!$E$12</f>
        <v>0</v>
      </c>
      <c r="V122" s="103"/>
      <c r="W122" s="103"/>
      <c r="X122" s="103"/>
      <c r="Y122" s="104">
        <f>+V122*((X122*'1. Standard_Cost'!$B$16)+(W122*X122*'1. Standard_Cost'!$C$16))</f>
        <v>0</v>
      </c>
      <c r="Z122" s="103"/>
      <c r="AA122" s="103"/>
      <c r="AB122" s="104">
        <f>+Z122*'1. Standard_Cost'!$B$20+AA122*'1. Standard_Cost'!$C$20</f>
        <v>0</v>
      </c>
      <c r="AC122" s="105"/>
      <c r="AD122" s="106"/>
      <c r="AE122" s="104">
        <f>SUM(AD122,AC122,AB122,Y122,U122,T122,S122,R122)*'1. Standard_Cost'!B54</f>
        <v>0</v>
      </c>
      <c r="AF122" s="104">
        <f t="shared" si="181"/>
        <v>0</v>
      </c>
      <c r="AG122" s="103"/>
      <c r="AH122" s="103"/>
      <c r="AI122" s="103"/>
      <c r="AJ122" s="107"/>
      <c r="AK122" s="107"/>
      <c r="AL122" s="107"/>
      <c r="AM122" s="104">
        <f>AG122*'1. Standard_Cost'!B50+'Incremental_Cost Year 2021'!AH129*'1. Standard_Cost'!C50+'Incremental_Cost Year 2021'!AI129*'1. Standard_Cost'!D50+'Incremental_Cost Year 2021'!AJ129+'Incremental_Cost Year 2021'!AL129+AK122</f>
        <v>0</v>
      </c>
      <c r="AN122" s="104">
        <f>AM122*'1. Standard_Cost'!C54</f>
        <v>0</v>
      </c>
      <c r="AO122" s="107"/>
      <c r="AQ122" s="104">
        <f t="shared" si="176"/>
        <v>0</v>
      </c>
      <c r="AR122" s="104">
        <f t="shared" si="177"/>
        <v>0</v>
      </c>
      <c r="AS122" s="104">
        <f t="shared" si="178"/>
        <v>0</v>
      </c>
      <c r="AT122" s="104">
        <f t="shared" si="182"/>
        <v>0</v>
      </c>
      <c r="AU122" s="108">
        <f t="shared" si="179"/>
        <v>0</v>
      </c>
      <c r="AV122" s="108"/>
      <c r="AW122" s="108"/>
      <c r="AX122" s="108"/>
      <c r="AY122" s="108"/>
      <c r="AZ122" s="108"/>
      <c r="BA122" s="109">
        <f t="shared" si="180"/>
        <v>0</v>
      </c>
    </row>
    <row r="123" spans="1:53" ht="69.75" customHeight="1" outlineLevel="1" x14ac:dyDescent="0.2">
      <c r="A123" s="68"/>
      <c r="B123" s="94"/>
      <c r="C123" s="95"/>
      <c r="D123" s="113" t="s">
        <v>48</v>
      </c>
      <c r="E123" s="113" t="s">
        <v>220</v>
      </c>
      <c r="F123" s="114" t="s">
        <v>154</v>
      </c>
      <c r="G123" s="115" t="s">
        <v>155</v>
      </c>
      <c r="H123" s="122" t="s">
        <v>221</v>
      </c>
      <c r="I123" s="117"/>
      <c r="J123" s="117"/>
      <c r="K123" s="117"/>
      <c r="L123" s="118">
        <f>SUM(L119:L122)</f>
        <v>0</v>
      </c>
      <c r="M123" s="118">
        <f>SUM(M119:M122)</f>
        <v>0</v>
      </c>
      <c r="N123" s="117"/>
      <c r="O123" s="117"/>
      <c r="P123" s="117"/>
      <c r="Q123" s="117"/>
      <c r="R123" s="119">
        <f>SUM(R119:R122)</f>
        <v>0</v>
      </c>
      <c r="S123" s="119">
        <f>SUM(S119:S122)</f>
        <v>0</v>
      </c>
      <c r="T123" s="119">
        <f>SUM(T119:T122)</f>
        <v>0</v>
      </c>
      <c r="U123" s="119">
        <f>SUM(U119:U122)</f>
        <v>0</v>
      </c>
      <c r="V123" s="117"/>
      <c r="W123" s="117"/>
      <c r="X123" s="117"/>
      <c r="Y123" s="118">
        <f>SUM(Y119:Y122)</f>
        <v>0</v>
      </c>
      <c r="Z123" s="117"/>
      <c r="AA123" s="117"/>
      <c r="AB123" s="118">
        <f t="shared" ref="AB123:AF123" si="183">SUM(AB119:AB122)</f>
        <v>0</v>
      </c>
      <c r="AC123" s="118">
        <f t="shared" si="183"/>
        <v>0</v>
      </c>
      <c r="AD123" s="118">
        <f t="shared" si="183"/>
        <v>0</v>
      </c>
      <c r="AE123" s="118">
        <f t="shared" si="183"/>
        <v>0</v>
      </c>
      <c r="AF123" s="118">
        <f t="shared" si="183"/>
        <v>0</v>
      </c>
      <c r="AG123" s="117"/>
      <c r="AH123" s="117"/>
      <c r="AI123" s="117"/>
      <c r="AJ123" s="119">
        <f>SUM(AJ119:AJ122)</f>
        <v>0</v>
      </c>
      <c r="AK123" s="119">
        <f>SUM(AK119:AK122)</f>
        <v>0</v>
      </c>
      <c r="AL123" s="119">
        <f>SUM(AL119:AL122)</f>
        <v>0</v>
      </c>
      <c r="AM123" s="118">
        <f>SUM(AM119:AM122)</f>
        <v>0</v>
      </c>
      <c r="AN123" s="118">
        <f>SUM(AN119:AN122)</f>
        <v>0</v>
      </c>
      <c r="AO123" s="116"/>
      <c r="AP123" s="120"/>
      <c r="AQ123" s="121">
        <f t="shared" ref="AQ123:BA123" si="184">SUM(AQ119:AQ122)</f>
        <v>0</v>
      </c>
      <c r="AR123" s="121">
        <f t="shared" si="184"/>
        <v>0</v>
      </c>
      <c r="AS123" s="121">
        <f t="shared" si="184"/>
        <v>0</v>
      </c>
      <c r="AT123" s="121">
        <f t="shared" si="184"/>
        <v>0</v>
      </c>
      <c r="AU123" s="121">
        <f t="shared" si="184"/>
        <v>0</v>
      </c>
      <c r="AV123" s="121">
        <f t="shared" si="184"/>
        <v>0</v>
      </c>
      <c r="AW123" s="121">
        <f t="shared" si="184"/>
        <v>0</v>
      </c>
      <c r="AX123" s="121">
        <f t="shared" si="184"/>
        <v>0</v>
      </c>
      <c r="AY123" s="121">
        <f t="shared" si="184"/>
        <v>0</v>
      </c>
      <c r="AZ123" s="121">
        <f t="shared" si="184"/>
        <v>0</v>
      </c>
      <c r="BA123" s="121">
        <f t="shared" si="184"/>
        <v>0</v>
      </c>
    </row>
    <row r="124" spans="1:53" ht="30.75" customHeight="1" outlineLevel="1" x14ac:dyDescent="0.2">
      <c r="A124" s="68"/>
      <c r="B124" s="256" t="s">
        <v>700</v>
      </c>
      <c r="C124" s="266"/>
      <c r="D124" s="266"/>
      <c r="E124" s="267"/>
      <c r="F124" s="155"/>
      <c r="G124" s="155"/>
      <c r="H124" s="83" t="s">
        <v>68</v>
      </c>
      <c r="I124" s="133"/>
      <c r="J124" s="133"/>
      <c r="K124" s="133"/>
      <c r="L124" s="134">
        <f>SUM(L125)</f>
        <v>630875</v>
      </c>
      <c r="M124" s="134">
        <f>SUM(M125)</f>
        <v>105356.125</v>
      </c>
      <c r="N124" s="135"/>
      <c r="O124" s="135"/>
      <c r="P124" s="135"/>
      <c r="Q124" s="135"/>
      <c r="R124" s="134">
        <f>SUM(R125)</f>
        <v>0</v>
      </c>
      <c r="S124" s="134">
        <f>SUM(S125)</f>
        <v>0</v>
      </c>
      <c r="T124" s="134">
        <f>SUM(T125)</f>
        <v>0</v>
      </c>
      <c r="U124" s="134">
        <f>SUM(U125)</f>
        <v>0</v>
      </c>
      <c r="V124" s="135"/>
      <c r="W124" s="135"/>
      <c r="X124" s="135"/>
      <c r="Y124" s="134">
        <f>SUM(Y125)</f>
        <v>0</v>
      </c>
      <c r="Z124" s="135"/>
      <c r="AA124" s="135"/>
      <c r="AB124" s="134">
        <f>SUM(AB125)</f>
        <v>0</v>
      </c>
      <c r="AC124" s="134">
        <f>SUM(AC125)</f>
        <v>105000</v>
      </c>
      <c r="AD124" s="134">
        <f>SUM(AD125)</f>
        <v>0</v>
      </c>
      <c r="AE124" s="134">
        <f>SUM(AE125)</f>
        <v>21000</v>
      </c>
      <c r="AF124" s="134">
        <f>SUM(AF125)</f>
        <v>21000</v>
      </c>
      <c r="AG124" s="135"/>
      <c r="AH124" s="135"/>
      <c r="AI124" s="135"/>
      <c r="AJ124" s="134">
        <f>SUM(AJ125)</f>
        <v>0</v>
      </c>
      <c r="AK124" s="134">
        <f>SUM(AK125)</f>
        <v>0</v>
      </c>
      <c r="AL124" s="134">
        <f>SUM(AL125)</f>
        <v>0</v>
      </c>
      <c r="AM124" s="134">
        <f>SUM(AM125)</f>
        <v>0</v>
      </c>
      <c r="AN124" s="134">
        <f>SUM(AN125)</f>
        <v>0</v>
      </c>
      <c r="AO124" s="136"/>
      <c r="AP124" s="137"/>
      <c r="AQ124" s="134">
        <f>AQ125+AQ196+AQ227+AQ303+AQ344</f>
        <v>10214237.52</v>
      </c>
      <c r="AR124" s="134">
        <f>AR125+AR196+AR227+AR303+AR344</f>
        <v>1227000</v>
      </c>
      <c r="AS124" s="134">
        <f>AS125+AS196+AS227+AS303+AS344</f>
        <v>0</v>
      </c>
      <c r="AT124" s="134">
        <f>AT125+AT196+AT227+AT303+AT344</f>
        <v>11441237.52</v>
      </c>
      <c r="AU124" s="134">
        <f>AU125+AU196+AU227+AU303+AU344</f>
        <v>11441237.52</v>
      </c>
      <c r="AV124" s="134">
        <f t="shared" ref="AV124:BA124" si="185">SUM(AV125)</f>
        <v>0</v>
      </c>
      <c r="AW124" s="134">
        <f t="shared" si="185"/>
        <v>0</v>
      </c>
      <c r="AX124" s="134">
        <f t="shared" si="185"/>
        <v>0</v>
      </c>
      <c r="AY124" s="134">
        <f t="shared" si="185"/>
        <v>0</v>
      </c>
      <c r="AZ124" s="134">
        <f t="shared" si="185"/>
        <v>0</v>
      </c>
      <c r="BA124" s="134">
        <f t="shared" si="185"/>
        <v>0</v>
      </c>
    </row>
    <row r="125" spans="1:53" s="124" customFormat="1" ht="14.45" customHeight="1" x14ac:dyDescent="0.2">
      <c r="B125" s="138"/>
      <c r="C125" s="247" t="s">
        <v>223</v>
      </c>
      <c r="D125" s="248"/>
      <c r="E125" s="249"/>
      <c r="F125" s="153"/>
      <c r="G125" s="153"/>
      <c r="H125" s="130" t="s">
        <v>69</v>
      </c>
      <c r="I125" s="128"/>
      <c r="J125" s="128"/>
      <c r="K125" s="128"/>
      <c r="L125" s="129">
        <f>SUM(L130,L135,L140)</f>
        <v>630875</v>
      </c>
      <c r="M125" s="129">
        <f>SUM(M130,M135,M140)</f>
        <v>105356.125</v>
      </c>
      <c r="N125" s="128"/>
      <c r="O125" s="128"/>
      <c r="P125" s="128"/>
      <c r="Q125" s="128"/>
      <c r="R125" s="129">
        <f>SUM(R130,R135,R140)</f>
        <v>0</v>
      </c>
      <c r="S125" s="129">
        <f t="shared" ref="S125:U125" si="186">SUM(S130,S135,S140)</f>
        <v>0</v>
      </c>
      <c r="T125" s="129">
        <f t="shared" si="186"/>
        <v>0</v>
      </c>
      <c r="U125" s="129">
        <f t="shared" si="186"/>
        <v>0</v>
      </c>
      <c r="V125" s="128"/>
      <c r="W125" s="128"/>
      <c r="X125" s="128"/>
      <c r="Y125" s="129">
        <f t="shared" ref="Y125" si="187">SUM(Y130,Y135,Y140)</f>
        <v>0</v>
      </c>
      <c r="Z125" s="128"/>
      <c r="AA125" s="128"/>
      <c r="AB125" s="129">
        <f t="shared" ref="AB125:AF125" si="188">SUM(AB130,AB135,AB140)</f>
        <v>0</v>
      </c>
      <c r="AC125" s="129">
        <f t="shared" si="188"/>
        <v>105000</v>
      </c>
      <c r="AD125" s="129">
        <f t="shared" si="188"/>
        <v>0</v>
      </c>
      <c r="AE125" s="129">
        <f t="shared" si="188"/>
        <v>21000</v>
      </c>
      <c r="AF125" s="129">
        <f t="shared" si="188"/>
        <v>21000</v>
      </c>
      <c r="AG125" s="128"/>
      <c r="AH125" s="128"/>
      <c r="AI125" s="128"/>
      <c r="AJ125" s="129">
        <f t="shared" ref="AJ125:AN125" si="189">SUM(AJ130,AJ135,AJ140)</f>
        <v>0</v>
      </c>
      <c r="AK125" s="129">
        <f t="shared" si="189"/>
        <v>0</v>
      </c>
      <c r="AL125" s="129">
        <f t="shared" si="189"/>
        <v>0</v>
      </c>
      <c r="AM125" s="129">
        <f t="shared" si="189"/>
        <v>0</v>
      </c>
      <c r="AN125" s="139">
        <f t="shared" si="189"/>
        <v>0</v>
      </c>
      <c r="AO125" s="130"/>
      <c r="AP125" s="131"/>
      <c r="AQ125" s="129">
        <f>AQ130+AQ135+AQ140+AQ145+AQ150+AQ155+AQ160+AQ165+AQ170+AQ175+AQ180+AQ185+AQ195</f>
        <v>3540707.1749999998</v>
      </c>
      <c r="AR125" s="129">
        <f t="shared" ref="AR125:AU125" si="190">AR130+AR135+AR140+AR145+AR150+AR155+AR160+AR165+AR170+AR175+AR180+AR185+AR195</f>
        <v>81000</v>
      </c>
      <c r="AS125" s="129">
        <f t="shared" si="190"/>
        <v>0</v>
      </c>
      <c r="AT125" s="129">
        <f t="shared" si="190"/>
        <v>3621707.1749999998</v>
      </c>
      <c r="AU125" s="129">
        <f t="shared" si="190"/>
        <v>3621707.1749999998</v>
      </c>
      <c r="AV125" s="139">
        <f t="shared" ref="AV125:BA125" si="191">SUM(AV130,AV135,AV140)</f>
        <v>0</v>
      </c>
      <c r="AW125" s="139">
        <f t="shared" si="191"/>
        <v>0</v>
      </c>
      <c r="AX125" s="139">
        <f t="shared" si="191"/>
        <v>0</v>
      </c>
      <c r="AY125" s="139">
        <f t="shared" si="191"/>
        <v>0</v>
      </c>
      <c r="AZ125" s="139">
        <f t="shared" si="191"/>
        <v>0</v>
      </c>
      <c r="BA125" s="139">
        <f t="shared" si="191"/>
        <v>0</v>
      </c>
    </row>
    <row r="126" spans="1:53" ht="14.1" customHeight="1" outlineLevel="2" x14ac:dyDescent="0.2">
      <c r="A126" s="68"/>
      <c r="B126" s="94"/>
      <c r="C126" s="250"/>
      <c r="D126" s="96"/>
      <c r="E126" s="96"/>
      <c r="F126" s="97"/>
      <c r="G126" s="98"/>
      <c r="H126" s="99" t="s">
        <v>49</v>
      </c>
      <c r="I126" s="151" t="s">
        <v>1</v>
      </c>
      <c r="J126" s="101">
        <v>2</v>
      </c>
      <c r="K126" s="101">
        <v>1</v>
      </c>
      <c r="L126" s="102">
        <f>IF(I126&lt;&gt;0,((VLOOKUP(I126,'1. Standard_Cost'!$B$4:$D$8,2)+VLOOKUP(I126,'1. Standard_Cost'!$B$4:$D$8,3))*J126*K126),"0")</f>
        <v>180250</v>
      </c>
      <c r="M126" s="102">
        <f>L126*'1. Standard_Cost'!F4</f>
        <v>30101.75</v>
      </c>
      <c r="N126" s="103"/>
      <c r="O126" s="103"/>
      <c r="P126" s="103"/>
      <c r="Q126" s="103"/>
      <c r="R126" s="104">
        <f>+N126*P126*'1. Standard_Cost'!$B$12</f>
        <v>0</v>
      </c>
      <c r="S126" s="104">
        <f>+N126*O126*P126*'1. Standard_Cost'!$C$12</f>
        <v>0</v>
      </c>
      <c r="T126" s="104">
        <f>+N126*P126*Q126*'1. Standard_Cost'!$D$12</f>
        <v>0</v>
      </c>
      <c r="U126" s="104">
        <f>+N126*O126*'1. Standard_Cost'!$E$12</f>
        <v>0</v>
      </c>
      <c r="V126" s="103"/>
      <c r="W126" s="103"/>
      <c r="X126" s="103"/>
      <c r="Y126" s="104">
        <f>+V126*((X126*'1. Standard_Cost'!$B$16)+(W126*X126*'1. Standard_Cost'!$C$16))</f>
        <v>0</v>
      </c>
      <c r="Z126" s="103"/>
      <c r="AA126" s="103"/>
      <c r="AB126" s="104">
        <f>+Z126*'1. Standard_Cost'!$B$20+AA126*'1. Standard_Cost'!$C$20</f>
        <v>0</v>
      </c>
      <c r="AC126" s="105">
        <v>30000</v>
      </c>
      <c r="AD126" s="106"/>
      <c r="AE126" s="104">
        <f>SUM(AD126,AC126,AB126,Y126,U126,T126,S126,R126)*'1. Standard_Cost'!B28</f>
        <v>6000</v>
      </c>
      <c r="AF126" s="104">
        <f>SUM(AD126,AE126)</f>
        <v>6000</v>
      </c>
      <c r="AG126" s="103"/>
      <c r="AH126" s="103"/>
      <c r="AI126" s="103"/>
      <c r="AJ126" s="107"/>
      <c r="AK126" s="107"/>
      <c r="AL126" s="107"/>
      <c r="AM126" s="104">
        <f>AG126*'1. Standard_Cost'!B24+'Incremental_Cost Year 2021'!AH133*'1. Standard_Cost'!C24+'Incremental_Cost Year 2021'!AI133*'1. Standard_Cost'!D24+'Incremental_Cost Year 2021'!AJ133+'Incremental_Cost Year 2021'!AL133+AK126</f>
        <v>0</v>
      </c>
      <c r="AN126" s="104">
        <f>AM126*'1. Standard_Cost'!C28</f>
        <v>0</v>
      </c>
      <c r="AO126" s="107"/>
      <c r="AQ126" s="104">
        <f t="shared" ref="AQ126:AQ139" si="192">L126+M126</f>
        <v>210351.75</v>
      </c>
      <c r="AR126" s="104">
        <f t="shared" ref="AR126:AR129" si="193">AF126</f>
        <v>6000</v>
      </c>
      <c r="AS126" s="104">
        <f t="shared" ref="AS126:AS129" si="194">AM126+AN126</f>
        <v>0</v>
      </c>
      <c r="AT126" s="104">
        <f>SUM(AQ126,AR126,AS126)</f>
        <v>216351.75</v>
      </c>
      <c r="AU126" s="108">
        <f t="shared" ref="AU126:AU129" si="195">AT126</f>
        <v>216351.75</v>
      </c>
      <c r="AV126" s="108"/>
      <c r="AW126" s="108"/>
      <c r="AX126" s="108"/>
      <c r="AY126" s="108"/>
      <c r="AZ126" s="108"/>
      <c r="BA126" s="109">
        <f t="shared" si="43"/>
        <v>0</v>
      </c>
    </row>
    <row r="127" spans="1:53" ht="14.1" customHeight="1" outlineLevel="2" x14ac:dyDescent="0.2">
      <c r="A127" s="68"/>
      <c r="B127" s="94"/>
      <c r="C127" s="251"/>
      <c r="D127" s="110"/>
      <c r="E127" s="110"/>
      <c r="F127" s="110"/>
      <c r="G127" s="111"/>
      <c r="H127" s="99" t="s">
        <v>50</v>
      </c>
      <c r="I127" s="100"/>
      <c r="J127" s="101"/>
      <c r="K127" s="101"/>
      <c r="L127" s="102" t="str">
        <f>IF(I127&lt;&gt;0,((VLOOKUP(I127,'1. Standard_Cost'!$B$4:$D$8,2)+VLOOKUP(I127,'1. Standard_Cost'!$B$4:$D$8,3))*J127*K127),"0")</f>
        <v>0</v>
      </c>
      <c r="M127" s="102">
        <f>L127*'1. Standard_Cost'!F4</f>
        <v>0</v>
      </c>
      <c r="N127" s="103"/>
      <c r="O127" s="103"/>
      <c r="P127" s="103"/>
      <c r="Q127" s="103"/>
      <c r="R127" s="104">
        <f>+N127*P127*'1. Standard_Cost'!$B$12</f>
        <v>0</v>
      </c>
      <c r="S127" s="104">
        <f>+N127*O127*P127*'1. Standard_Cost'!$C$12</f>
        <v>0</v>
      </c>
      <c r="T127" s="104">
        <f>+N127*P127*Q127*'1. Standard_Cost'!$D$12</f>
        <v>0</v>
      </c>
      <c r="U127" s="104">
        <f>+N127*O127*'1. Standard_Cost'!$E$12</f>
        <v>0</v>
      </c>
      <c r="V127" s="103"/>
      <c r="W127" s="103"/>
      <c r="X127" s="103"/>
      <c r="Y127" s="104">
        <f>+V127*((X127*'1. Standard_Cost'!$B$16)+(W127*X127*'1. Standard_Cost'!$C$16))</f>
        <v>0</v>
      </c>
      <c r="Z127" s="103"/>
      <c r="AA127" s="103"/>
      <c r="AB127" s="104">
        <f>+Z127*'1. Standard_Cost'!$B$20+AA127*'1. Standard_Cost'!$C$20</f>
        <v>0</v>
      </c>
      <c r="AC127" s="105"/>
      <c r="AD127" s="106"/>
      <c r="AE127" s="104">
        <f>SUM(AD127,AC127,AB127,Y127,U127,T127,S127,R127)*'1. Standard_Cost'!B28</f>
        <v>0</v>
      </c>
      <c r="AF127" s="104">
        <f t="shared" ref="AF127:AF129" si="196">SUM(AD127,AE127)</f>
        <v>0</v>
      </c>
      <c r="AG127" s="103"/>
      <c r="AH127" s="103">
        <v>0</v>
      </c>
      <c r="AI127" s="103">
        <v>0</v>
      </c>
      <c r="AJ127" s="107"/>
      <c r="AK127" s="107"/>
      <c r="AL127" s="107"/>
      <c r="AM127" s="104">
        <f>AG127*'1. Standard_Cost'!B24+'Incremental_Cost Year 2021'!AH134*'1. Standard_Cost'!C24+'Incremental_Cost Year 2021'!AI134*'1. Standard_Cost'!D24+'Incremental_Cost Year 2021'!AJ134+'Incremental_Cost Year 2021'!AL134+AK127</f>
        <v>0</v>
      </c>
      <c r="AN127" s="104">
        <f>AM127*'1. Standard_Cost'!C28</f>
        <v>0</v>
      </c>
      <c r="AO127" s="107"/>
      <c r="AQ127" s="104">
        <f t="shared" si="192"/>
        <v>0</v>
      </c>
      <c r="AR127" s="104">
        <f t="shared" si="193"/>
        <v>0</v>
      </c>
      <c r="AS127" s="104">
        <f t="shared" si="194"/>
        <v>0</v>
      </c>
      <c r="AT127" s="104">
        <f t="shared" ref="AT127:AT129" si="197">SUM(AQ127,AR127,AS127)</f>
        <v>0</v>
      </c>
      <c r="AU127" s="108">
        <f t="shared" si="195"/>
        <v>0</v>
      </c>
      <c r="AV127" s="108">
        <v>0</v>
      </c>
      <c r="AW127" s="108"/>
      <c r="AX127" s="108"/>
      <c r="AY127" s="108"/>
      <c r="AZ127" s="108"/>
      <c r="BA127" s="109">
        <f t="shared" si="43"/>
        <v>0</v>
      </c>
    </row>
    <row r="128" spans="1:53" ht="14.1" customHeight="1" outlineLevel="2" x14ac:dyDescent="0.2">
      <c r="A128" s="68"/>
      <c r="B128" s="94"/>
      <c r="C128" s="251"/>
      <c r="D128" s="110"/>
      <c r="E128" s="110"/>
      <c r="F128" s="110"/>
      <c r="G128" s="111"/>
      <c r="H128" s="99" t="s">
        <v>51</v>
      </c>
      <c r="I128" s="100"/>
      <c r="J128" s="101"/>
      <c r="K128" s="101"/>
      <c r="L128" s="102" t="str">
        <f>IF(I128&lt;&gt;0,((VLOOKUP(I128,'1. Standard_Cost'!$B$4:$D$8,2)+VLOOKUP(I128,'1. Standard_Cost'!$B$4:$D$8,3))*J128*K128),"0")</f>
        <v>0</v>
      </c>
      <c r="M128" s="102">
        <f>L128*'1. Standard_Cost'!F4</f>
        <v>0</v>
      </c>
      <c r="N128" s="103"/>
      <c r="O128" s="103"/>
      <c r="P128" s="103"/>
      <c r="Q128" s="103"/>
      <c r="R128" s="104">
        <f>+N128*P128*'1. Standard_Cost'!$B$12</f>
        <v>0</v>
      </c>
      <c r="S128" s="104">
        <f>+N128*O128*P128*'1. Standard_Cost'!$C$12</f>
        <v>0</v>
      </c>
      <c r="T128" s="104">
        <f>+N128*P128*Q128*'1. Standard_Cost'!$D$12</f>
        <v>0</v>
      </c>
      <c r="U128" s="104">
        <f>+N128*O128*'1. Standard_Cost'!$E$12</f>
        <v>0</v>
      </c>
      <c r="V128" s="103"/>
      <c r="W128" s="103"/>
      <c r="X128" s="103"/>
      <c r="Y128" s="104">
        <f>+V128*((X128*'1. Standard_Cost'!$B$16)+(W128*X128*'1. Standard_Cost'!$C$16))</f>
        <v>0</v>
      </c>
      <c r="Z128" s="103"/>
      <c r="AA128" s="103"/>
      <c r="AB128" s="104">
        <f>+Z128*'1. Standard_Cost'!$B$20+AA128*'1. Standard_Cost'!$C$20</f>
        <v>0</v>
      </c>
      <c r="AC128" s="105"/>
      <c r="AD128" s="106"/>
      <c r="AE128" s="104">
        <f>SUM(AD128,AC128,AB128,Y128,U128,T128,S128,R128)*'1. Standard_Cost'!B28</f>
        <v>0</v>
      </c>
      <c r="AF128" s="104">
        <f t="shared" si="196"/>
        <v>0</v>
      </c>
      <c r="AG128" s="103"/>
      <c r="AH128" s="103"/>
      <c r="AI128" s="103"/>
      <c r="AJ128" s="107"/>
      <c r="AK128" s="107"/>
      <c r="AL128" s="107"/>
      <c r="AM128" s="104">
        <f>AG128*'1. Standard_Cost'!B24+'Incremental_Cost Year 2021'!AH135*'1. Standard_Cost'!C24+'Incremental_Cost Year 2021'!AI135*'1. Standard_Cost'!D24+'Incremental_Cost Year 2021'!AJ135+'Incremental_Cost Year 2021'!AL135+AK128</f>
        <v>0</v>
      </c>
      <c r="AN128" s="104">
        <f>AM128*'1. Standard_Cost'!C28</f>
        <v>0</v>
      </c>
      <c r="AO128" s="107"/>
      <c r="AQ128" s="104">
        <f t="shared" si="192"/>
        <v>0</v>
      </c>
      <c r="AR128" s="104">
        <f t="shared" si="193"/>
        <v>0</v>
      </c>
      <c r="AS128" s="104">
        <f t="shared" si="194"/>
        <v>0</v>
      </c>
      <c r="AT128" s="104">
        <f t="shared" si="197"/>
        <v>0</v>
      </c>
      <c r="AU128" s="108">
        <f t="shared" si="195"/>
        <v>0</v>
      </c>
      <c r="AV128" s="108"/>
      <c r="AW128" s="108"/>
      <c r="AX128" s="108"/>
      <c r="AY128" s="108"/>
      <c r="AZ128" s="108"/>
      <c r="BA128" s="109">
        <f t="shared" si="43"/>
        <v>0</v>
      </c>
    </row>
    <row r="129" spans="1:53" ht="14.1" customHeight="1" outlineLevel="2" x14ac:dyDescent="0.2">
      <c r="A129" s="68"/>
      <c r="B129" s="94"/>
      <c r="C129" s="251"/>
      <c r="D129" s="110"/>
      <c r="E129" s="110"/>
      <c r="F129" s="110"/>
      <c r="G129" s="111"/>
      <c r="H129" s="112" t="s">
        <v>179</v>
      </c>
      <c r="I129" s="100"/>
      <c r="J129" s="101"/>
      <c r="K129" s="101"/>
      <c r="L129" s="102" t="str">
        <f>IF(I129&lt;&gt;0,((VLOOKUP(I129,'1. Standard_Cost'!$B$4:$D$8,2)+VLOOKUP(I129,'1. Standard_Cost'!$B$4:$D$8,3))*J129*K129),"0")</f>
        <v>0</v>
      </c>
      <c r="M129" s="102">
        <f>L129*'1. Standard_Cost'!F4</f>
        <v>0</v>
      </c>
      <c r="N129" s="103"/>
      <c r="O129" s="103"/>
      <c r="P129" s="103"/>
      <c r="Q129" s="103"/>
      <c r="R129" s="104">
        <f>+N129*P129*'1. Standard_Cost'!$B$12</f>
        <v>0</v>
      </c>
      <c r="S129" s="104">
        <f>+N129*O129*P129*'1. Standard_Cost'!$C$12</f>
        <v>0</v>
      </c>
      <c r="T129" s="104">
        <f>+N129*P129*Q129*'1. Standard_Cost'!$D$12</f>
        <v>0</v>
      </c>
      <c r="U129" s="104">
        <f>+N129*O129*'1. Standard_Cost'!$E$12</f>
        <v>0</v>
      </c>
      <c r="V129" s="103"/>
      <c r="W129" s="103"/>
      <c r="X129" s="103"/>
      <c r="Y129" s="104">
        <f>+V129*((X129*'1. Standard_Cost'!$B$16)+(W129*X129*'1. Standard_Cost'!$C$16))</f>
        <v>0</v>
      </c>
      <c r="Z129" s="103"/>
      <c r="AA129" s="103"/>
      <c r="AB129" s="104">
        <f>+Z129*'1. Standard_Cost'!$B$20+AA129*'1. Standard_Cost'!$C$20</f>
        <v>0</v>
      </c>
      <c r="AC129" s="105"/>
      <c r="AD129" s="106"/>
      <c r="AE129" s="104">
        <f>SUM(AD129,AC129,AB129,Y129,U129,T129,S129,R129)*'1. Standard_Cost'!B28</f>
        <v>0</v>
      </c>
      <c r="AF129" s="104">
        <f t="shared" si="196"/>
        <v>0</v>
      </c>
      <c r="AG129" s="103"/>
      <c r="AH129" s="103"/>
      <c r="AI129" s="103"/>
      <c r="AJ129" s="107"/>
      <c r="AK129" s="107"/>
      <c r="AL129" s="107"/>
      <c r="AM129" s="104">
        <f>AG129*'1. Standard_Cost'!B24+'Incremental_Cost Year 2021'!AH136*'1. Standard_Cost'!C24+'Incremental_Cost Year 2021'!AI136*'1. Standard_Cost'!D24+'Incremental_Cost Year 2021'!AJ136+'Incremental_Cost Year 2021'!AL136+AK129</f>
        <v>0</v>
      </c>
      <c r="AN129" s="104">
        <f>AM129*'1. Standard_Cost'!C28</f>
        <v>0</v>
      </c>
      <c r="AO129" s="107"/>
      <c r="AQ129" s="104">
        <f t="shared" si="192"/>
        <v>0</v>
      </c>
      <c r="AR129" s="104">
        <f t="shared" si="193"/>
        <v>0</v>
      </c>
      <c r="AS129" s="104">
        <f t="shared" si="194"/>
        <v>0</v>
      </c>
      <c r="AT129" s="104">
        <f t="shared" si="197"/>
        <v>0</v>
      </c>
      <c r="AU129" s="108">
        <f t="shared" si="195"/>
        <v>0</v>
      </c>
      <c r="AV129" s="108"/>
      <c r="AW129" s="108"/>
      <c r="AX129" s="108"/>
      <c r="AY129" s="108"/>
      <c r="AZ129" s="108"/>
      <c r="BA129" s="109">
        <f t="shared" si="43"/>
        <v>0</v>
      </c>
    </row>
    <row r="130" spans="1:53" ht="41.25" customHeight="1" outlineLevel="1" x14ac:dyDescent="0.2">
      <c r="A130" s="68"/>
      <c r="B130" s="94"/>
      <c r="C130" s="251"/>
      <c r="D130" s="113" t="s">
        <v>515</v>
      </c>
      <c r="E130" s="113" t="s">
        <v>224</v>
      </c>
      <c r="F130" s="114" t="s">
        <v>154</v>
      </c>
      <c r="G130" s="115" t="s">
        <v>155</v>
      </c>
      <c r="H130" s="140" t="s">
        <v>117</v>
      </c>
      <c r="I130" s="117"/>
      <c r="J130" s="117"/>
      <c r="K130" s="117"/>
      <c r="L130" s="118">
        <f>SUM(L126:L129)</f>
        <v>180250</v>
      </c>
      <c r="M130" s="118">
        <f>SUM(M126:M129)</f>
        <v>30101.75</v>
      </c>
      <c r="N130" s="117"/>
      <c r="O130" s="117"/>
      <c r="P130" s="117"/>
      <c r="Q130" s="117"/>
      <c r="R130" s="119">
        <f>SUM(R126:R129)</f>
        <v>0</v>
      </c>
      <c r="S130" s="119">
        <f>SUM(S126:S129)</f>
        <v>0</v>
      </c>
      <c r="T130" s="119">
        <f>SUM(T126:T129)</f>
        <v>0</v>
      </c>
      <c r="U130" s="119">
        <f>SUM(U126:U129)</f>
        <v>0</v>
      </c>
      <c r="V130" s="117"/>
      <c r="W130" s="117"/>
      <c r="X130" s="117"/>
      <c r="Y130" s="118">
        <f>SUM(Y126:Y129)</f>
        <v>0</v>
      </c>
      <c r="Z130" s="117"/>
      <c r="AA130" s="117"/>
      <c r="AB130" s="118">
        <f t="shared" ref="AB130:AF130" si="198">SUM(AB126:AB129)</f>
        <v>0</v>
      </c>
      <c r="AC130" s="118">
        <f t="shared" si="198"/>
        <v>30000</v>
      </c>
      <c r="AD130" s="118">
        <f t="shared" si="198"/>
        <v>0</v>
      </c>
      <c r="AE130" s="118">
        <f t="shared" si="198"/>
        <v>6000</v>
      </c>
      <c r="AF130" s="118">
        <f t="shared" si="198"/>
        <v>6000</v>
      </c>
      <c r="AG130" s="117"/>
      <c r="AH130" s="117"/>
      <c r="AI130" s="117"/>
      <c r="AJ130" s="119">
        <f>SUM(AJ126:AJ129)</f>
        <v>0</v>
      </c>
      <c r="AK130" s="119">
        <f t="shared" ref="AK130:AN130" si="199">SUM(AK126:AK129)</f>
        <v>0</v>
      </c>
      <c r="AL130" s="119">
        <f t="shared" si="199"/>
        <v>0</v>
      </c>
      <c r="AM130" s="119">
        <f t="shared" si="199"/>
        <v>0</v>
      </c>
      <c r="AN130" s="119">
        <f t="shared" si="199"/>
        <v>0</v>
      </c>
      <c r="AO130" s="116"/>
      <c r="AP130" s="120"/>
      <c r="AQ130" s="118">
        <f t="shared" ref="AQ130:BA130" si="200">SUM(AQ126:AQ129)</f>
        <v>210351.75</v>
      </c>
      <c r="AR130" s="118">
        <f t="shared" si="200"/>
        <v>6000</v>
      </c>
      <c r="AS130" s="118">
        <f t="shared" si="200"/>
        <v>0</v>
      </c>
      <c r="AT130" s="118">
        <f t="shared" si="200"/>
        <v>216351.75</v>
      </c>
      <c r="AU130" s="118">
        <f t="shared" si="200"/>
        <v>216351.75</v>
      </c>
      <c r="AV130" s="118">
        <f t="shared" si="200"/>
        <v>0</v>
      </c>
      <c r="AW130" s="118">
        <f t="shared" si="200"/>
        <v>0</v>
      </c>
      <c r="AX130" s="118">
        <f t="shared" si="200"/>
        <v>0</v>
      </c>
      <c r="AY130" s="118">
        <f t="shared" si="200"/>
        <v>0</v>
      </c>
      <c r="AZ130" s="118">
        <f t="shared" si="200"/>
        <v>0</v>
      </c>
      <c r="BA130" s="118">
        <f t="shared" si="200"/>
        <v>0</v>
      </c>
    </row>
    <row r="131" spans="1:53" ht="14.1" customHeight="1" outlineLevel="2" x14ac:dyDescent="0.2">
      <c r="A131" s="68"/>
      <c r="B131" s="94"/>
      <c r="C131" s="251"/>
      <c r="D131" s="96"/>
      <c r="E131" s="96"/>
      <c r="F131" s="97"/>
      <c r="G131" s="98"/>
      <c r="H131" s="99" t="s">
        <v>49</v>
      </c>
      <c r="I131" s="100" t="s">
        <v>1</v>
      </c>
      <c r="J131" s="101">
        <v>3</v>
      </c>
      <c r="K131" s="101">
        <v>1</v>
      </c>
      <c r="L131" s="102">
        <f>IF(I131&lt;&gt;0,((VLOOKUP(I131,'1. Standard_Cost'!$B$4:$D$8,2)+VLOOKUP(I131,'1. Standard_Cost'!$B$4:$D$8,3))*J131*K131),"0")</f>
        <v>270375</v>
      </c>
      <c r="M131" s="102">
        <f>L131*'1. Standard_Cost'!F4</f>
        <v>45152.625</v>
      </c>
      <c r="N131" s="103"/>
      <c r="O131" s="103"/>
      <c r="P131" s="103"/>
      <c r="Q131" s="103"/>
      <c r="R131" s="104">
        <f>+N131*P131*'1. Standard_Cost'!$B$12</f>
        <v>0</v>
      </c>
      <c r="S131" s="104">
        <f>+N131*O131*P131*'1. Standard_Cost'!$C$12</f>
        <v>0</v>
      </c>
      <c r="T131" s="104">
        <f>+N131*P131*Q131*'1. Standard_Cost'!$D$12</f>
        <v>0</v>
      </c>
      <c r="U131" s="104">
        <f>+N131*O131*'1. Standard_Cost'!$E$12</f>
        <v>0</v>
      </c>
      <c r="V131" s="103"/>
      <c r="W131" s="103"/>
      <c r="X131" s="103"/>
      <c r="Y131" s="104">
        <f>+V131*((X131*'1. Standard_Cost'!$B$16)+(W131*X131*'1. Standard_Cost'!$C$16))</f>
        <v>0</v>
      </c>
      <c r="Z131" s="103"/>
      <c r="AA131" s="103"/>
      <c r="AB131" s="104">
        <f>+Z131*'1. Standard_Cost'!$B$20+AA131*'1. Standard_Cost'!$C$20</f>
        <v>0</v>
      </c>
      <c r="AC131" s="105">
        <v>45000</v>
      </c>
      <c r="AD131" s="106"/>
      <c r="AE131" s="104">
        <f>SUM(AD131,AC131,AB131,Y131,U131,T131,S131,R131)*'1. Standard_Cost'!B28</f>
        <v>9000</v>
      </c>
      <c r="AF131" s="104">
        <f>SUM(AD131,AE131)</f>
        <v>9000</v>
      </c>
      <c r="AG131" s="103"/>
      <c r="AH131" s="103"/>
      <c r="AI131" s="103"/>
      <c r="AJ131" s="107"/>
      <c r="AK131" s="107"/>
      <c r="AL131" s="107"/>
      <c r="AM131" s="104">
        <f>AG131*'1. Standard_Cost'!B24+'Incremental_Cost Year 2021'!AH138*'1. Standard_Cost'!C24+'Incremental_Cost Year 2021'!AI138*'1. Standard_Cost'!D24+'Incremental_Cost Year 2021'!AJ138+'Incremental_Cost Year 2021'!AL138+AK131</f>
        <v>0</v>
      </c>
      <c r="AN131" s="104">
        <f>AM131*'1. Standard_Cost'!C28</f>
        <v>0</v>
      </c>
      <c r="AO131" s="107"/>
      <c r="AQ131" s="104">
        <f t="shared" si="192"/>
        <v>315527.625</v>
      </c>
      <c r="AR131" s="104">
        <f t="shared" ref="AR131:AR134" si="201">AF131</f>
        <v>9000</v>
      </c>
      <c r="AS131" s="104">
        <f t="shared" ref="AS131:AS134" si="202">AM131+AN131</f>
        <v>0</v>
      </c>
      <c r="AT131" s="104">
        <f>SUM(AQ131,AR131,AS131)</f>
        <v>324527.625</v>
      </c>
      <c r="AU131" s="108">
        <f t="shared" ref="AU131:AU134" si="203">AT131</f>
        <v>324527.625</v>
      </c>
      <c r="AV131" s="108"/>
      <c r="AW131" s="108"/>
      <c r="AX131" s="108"/>
      <c r="AY131" s="108"/>
      <c r="AZ131" s="108"/>
      <c r="BA131" s="109">
        <f t="shared" si="43"/>
        <v>0</v>
      </c>
    </row>
    <row r="132" spans="1:53" ht="14.1" customHeight="1" outlineLevel="2" x14ac:dyDescent="0.2">
      <c r="A132" s="68"/>
      <c r="B132" s="94"/>
      <c r="C132" s="251"/>
      <c r="D132" s="110"/>
      <c r="E132" s="110"/>
      <c r="F132" s="110"/>
      <c r="G132" s="111"/>
      <c r="H132" s="99" t="s">
        <v>50</v>
      </c>
      <c r="I132" s="100"/>
      <c r="J132" s="101"/>
      <c r="K132" s="101"/>
      <c r="L132" s="102" t="str">
        <f>IF(I132&lt;&gt;0,((VLOOKUP(I132,'1. Standard_Cost'!$B$4:$D$8,2)+VLOOKUP(I132,'1. Standard_Cost'!$B$4:$D$8,3))*J132*K132),"0")</f>
        <v>0</v>
      </c>
      <c r="M132" s="102">
        <f>L132*'1. Standard_Cost'!F4</f>
        <v>0</v>
      </c>
      <c r="N132" s="103"/>
      <c r="O132" s="103"/>
      <c r="P132" s="103"/>
      <c r="Q132" s="103"/>
      <c r="R132" s="104">
        <f>+N132*P132*'1. Standard_Cost'!$B$12</f>
        <v>0</v>
      </c>
      <c r="S132" s="104">
        <f>+N132*O132*P132*'1. Standard_Cost'!$C$12</f>
        <v>0</v>
      </c>
      <c r="T132" s="104">
        <f>+N132*P132*Q132*'1. Standard_Cost'!$D$12</f>
        <v>0</v>
      </c>
      <c r="U132" s="104">
        <f>+N132*O132*'1. Standard_Cost'!$E$12</f>
        <v>0</v>
      </c>
      <c r="V132" s="103"/>
      <c r="W132" s="103"/>
      <c r="X132" s="103"/>
      <c r="Y132" s="104">
        <f>+V132*((X132*'1. Standard_Cost'!$B$16)+(W132*X132*'1. Standard_Cost'!$C$16))</f>
        <v>0</v>
      </c>
      <c r="Z132" s="103"/>
      <c r="AA132" s="103"/>
      <c r="AB132" s="104">
        <f>+Z132*'1. Standard_Cost'!$B$20+AA132*'1. Standard_Cost'!$C$20</f>
        <v>0</v>
      </c>
      <c r="AC132" s="105"/>
      <c r="AD132" s="106"/>
      <c r="AE132" s="104">
        <f>SUM(AD132,AC132,AB132,Y132,U132,T132,S132,R132)*'1. Standard_Cost'!B28</f>
        <v>0</v>
      </c>
      <c r="AF132" s="104">
        <f t="shared" ref="AF132:AF134" si="204">SUM(AD132,AE132)</f>
        <v>0</v>
      </c>
      <c r="AG132" s="103"/>
      <c r="AH132" s="103">
        <v>0</v>
      </c>
      <c r="AI132" s="103">
        <v>0</v>
      </c>
      <c r="AJ132" s="107"/>
      <c r="AK132" s="107"/>
      <c r="AL132" s="107"/>
      <c r="AM132" s="104">
        <f>AG132*'1. Standard_Cost'!B24+'Incremental_Cost Year 2021'!AH139*'1. Standard_Cost'!C24+'Incremental_Cost Year 2021'!AI139*'1. Standard_Cost'!D24+'Incremental_Cost Year 2021'!AJ139+'Incremental_Cost Year 2021'!AL139+AK132</f>
        <v>0</v>
      </c>
      <c r="AN132" s="104">
        <f>AM132*'1. Standard_Cost'!C28</f>
        <v>0</v>
      </c>
      <c r="AO132" s="107"/>
      <c r="AQ132" s="104">
        <f t="shared" si="192"/>
        <v>0</v>
      </c>
      <c r="AR132" s="104">
        <f t="shared" si="201"/>
        <v>0</v>
      </c>
      <c r="AS132" s="104">
        <f t="shared" si="202"/>
        <v>0</v>
      </c>
      <c r="AT132" s="104">
        <f t="shared" ref="AT132:AT134" si="205">SUM(AQ132,AR132,AS132)</f>
        <v>0</v>
      </c>
      <c r="AU132" s="108">
        <f t="shared" si="203"/>
        <v>0</v>
      </c>
      <c r="AV132" s="108">
        <v>0</v>
      </c>
      <c r="AW132" s="108"/>
      <c r="AX132" s="108"/>
      <c r="AY132" s="108"/>
      <c r="AZ132" s="108"/>
      <c r="BA132" s="109">
        <f t="shared" si="43"/>
        <v>0</v>
      </c>
    </row>
    <row r="133" spans="1:53" ht="14.1" customHeight="1" outlineLevel="2" x14ac:dyDescent="0.2">
      <c r="A133" s="68"/>
      <c r="B133" s="94"/>
      <c r="C133" s="251"/>
      <c r="D133" s="110"/>
      <c r="E133" s="110"/>
      <c r="F133" s="110"/>
      <c r="G133" s="111"/>
      <c r="H133" s="99" t="s">
        <v>51</v>
      </c>
      <c r="I133" s="100"/>
      <c r="J133" s="101"/>
      <c r="K133" s="101"/>
      <c r="L133" s="102" t="str">
        <f>IF(I133&lt;&gt;0,((VLOOKUP(I133,'1. Standard_Cost'!$B$4:$D$8,2)+VLOOKUP(I133,'1. Standard_Cost'!$B$4:$D$8,3))*J133*K133),"0")</f>
        <v>0</v>
      </c>
      <c r="M133" s="102">
        <f>L133*'1. Standard_Cost'!F4</f>
        <v>0</v>
      </c>
      <c r="N133" s="103"/>
      <c r="O133" s="103"/>
      <c r="P133" s="103"/>
      <c r="Q133" s="103"/>
      <c r="R133" s="104">
        <f>+N133*P133*'1. Standard_Cost'!$B$12</f>
        <v>0</v>
      </c>
      <c r="S133" s="104">
        <f>+N133*O133*P133*'1. Standard_Cost'!$C$12</f>
        <v>0</v>
      </c>
      <c r="T133" s="104">
        <f>+N133*P133*Q133*'1. Standard_Cost'!$D$12</f>
        <v>0</v>
      </c>
      <c r="U133" s="104">
        <f>+N133*O133*'1. Standard_Cost'!$E$12</f>
        <v>0</v>
      </c>
      <c r="V133" s="103"/>
      <c r="W133" s="103"/>
      <c r="X133" s="103"/>
      <c r="Y133" s="104">
        <f>+V133*((X133*'1. Standard_Cost'!$B$16)+(W133*X133*'1. Standard_Cost'!$C$16))</f>
        <v>0</v>
      </c>
      <c r="Z133" s="103"/>
      <c r="AA133" s="103"/>
      <c r="AB133" s="104">
        <f>+Z133*'1. Standard_Cost'!$B$20+AA133*'1. Standard_Cost'!$C$20</f>
        <v>0</v>
      </c>
      <c r="AC133" s="105"/>
      <c r="AD133" s="106"/>
      <c r="AE133" s="104">
        <f>SUM(AD133,AC133,AB133,Y133,U133,T133,S133,R133)*'1. Standard_Cost'!B28</f>
        <v>0</v>
      </c>
      <c r="AF133" s="104">
        <f t="shared" si="204"/>
        <v>0</v>
      </c>
      <c r="AG133" s="103"/>
      <c r="AH133" s="103"/>
      <c r="AI133" s="103"/>
      <c r="AJ133" s="107"/>
      <c r="AK133" s="107"/>
      <c r="AL133" s="107"/>
      <c r="AM133" s="104">
        <f>AG133*'1. Standard_Cost'!B24+'Incremental_Cost Year 2021'!AH140*'1. Standard_Cost'!C24+'Incremental_Cost Year 2021'!AI140*'1. Standard_Cost'!D24+'Incremental_Cost Year 2021'!AJ140+'Incremental_Cost Year 2021'!AL140+AK133</f>
        <v>0</v>
      </c>
      <c r="AN133" s="104">
        <f>AM133*'1. Standard_Cost'!C28</f>
        <v>0</v>
      </c>
      <c r="AO133" s="107"/>
      <c r="AQ133" s="104">
        <f t="shared" si="192"/>
        <v>0</v>
      </c>
      <c r="AR133" s="104">
        <f t="shared" si="201"/>
        <v>0</v>
      </c>
      <c r="AS133" s="104">
        <f t="shared" si="202"/>
        <v>0</v>
      </c>
      <c r="AT133" s="104">
        <f t="shared" si="205"/>
        <v>0</v>
      </c>
      <c r="AU133" s="108">
        <f t="shared" si="203"/>
        <v>0</v>
      </c>
      <c r="AV133" s="108"/>
      <c r="AW133" s="108"/>
      <c r="AX133" s="108"/>
      <c r="AY133" s="108"/>
      <c r="AZ133" s="108"/>
      <c r="BA133" s="109">
        <f t="shared" si="43"/>
        <v>0</v>
      </c>
    </row>
    <row r="134" spans="1:53" ht="14.1" customHeight="1" outlineLevel="2" x14ac:dyDescent="0.2">
      <c r="A134" s="68"/>
      <c r="B134" s="94"/>
      <c r="C134" s="251"/>
      <c r="D134" s="110"/>
      <c r="E134" s="110"/>
      <c r="F134" s="110"/>
      <c r="G134" s="111"/>
      <c r="H134" s="112" t="s">
        <v>179</v>
      </c>
      <c r="I134" s="100"/>
      <c r="J134" s="101"/>
      <c r="K134" s="101"/>
      <c r="L134" s="102" t="str">
        <f>IF(I134&lt;&gt;0,((VLOOKUP(I134,'1. Standard_Cost'!$B$4:$D$8,2)+VLOOKUP(I134,'1. Standard_Cost'!$B$4:$D$8,3))*J134*K134),"0")</f>
        <v>0</v>
      </c>
      <c r="M134" s="102">
        <f>L134*'1. Standard_Cost'!F4</f>
        <v>0</v>
      </c>
      <c r="N134" s="103"/>
      <c r="O134" s="103"/>
      <c r="P134" s="103"/>
      <c r="Q134" s="103"/>
      <c r="R134" s="104">
        <f>+N134*P134*'1. Standard_Cost'!$B$12</f>
        <v>0</v>
      </c>
      <c r="S134" s="104">
        <f>+N134*O134*P134*'1. Standard_Cost'!$C$12</f>
        <v>0</v>
      </c>
      <c r="T134" s="104">
        <f>+N134*P134*Q134*'1. Standard_Cost'!$D$12</f>
        <v>0</v>
      </c>
      <c r="U134" s="104">
        <f>+N134*O134*'1. Standard_Cost'!$E$12</f>
        <v>0</v>
      </c>
      <c r="V134" s="103"/>
      <c r="W134" s="103"/>
      <c r="X134" s="103"/>
      <c r="Y134" s="104">
        <f>+V134*((X134*'1. Standard_Cost'!$B$16)+(W134*X134*'1. Standard_Cost'!$C$16))</f>
        <v>0</v>
      </c>
      <c r="Z134" s="103"/>
      <c r="AA134" s="103"/>
      <c r="AB134" s="104">
        <f>+Z134*'1. Standard_Cost'!$B$20+AA134*'1. Standard_Cost'!$C$20</f>
        <v>0</v>
      </c>
      <c r="AC134" s="105"/>
      <c r="AD134" s="106"/>
      <c r="AE134" s="104">
        <f>SUM(AD134,AC134,AB134,Y134,U134,T134,S134,R134)*'1. Standard_Cost'!B28</f>
        <v>0</v>
      </c>
      <c r="AF134" s="104">
        <f t="shared" si="204"/>
        <v>0</v>
      </c>
      <c r="AG134" s="103"/>
      <c r="AH134" s="103"/>
      <c r="AI134" s="103"/>
      <c r="AJ134" s="107"/>
      <c r="AK134" s="107"/>
      <c r="AL134" s="107"/>
      <c r="AM134" s="104">
        <f>AG134*'1. Standard_Cost'!B24+'Incremental_Cost Year 2021'!AH141*'1. Standard_Cost'!C24+'Incremental_Cost Year 2021'!AI141*'1. Standard_Cost'!D24+'Incremental_Cost Year 2021'!AJ141+'Incremental_Cost Year 2021'!AL141+AK134</f>
        <v>0</v>
      </c>
      <c r="AN134" s="104">
        <f>AM134*'1. Standard_Cost'!C28</f>
        <v>0</v>
      </c>
      <c r="AO134" s="107"/>
      <c r="AQ134" s="104">
        <f t="shared" si="192"/>
        <v>0</v>
      </c>
      <c r="AR134" s="104">
        <f t="shared" si="201"/>
        <v>0</v>
      </c>
      <c r="AS134" s="104">
        <f t="shared" si="202"/>
        <v>0</v>
      </c>
      <c r="AT134" s="104">
        <f t="shared" si="205"/>
        <v>0</v>
      </c>
      <c r="AU134" s="108">
        <f t="shared" si="203"/>
        <v>0</v>
      </c>
      <c r="AV134" s="108"/>
      <c r="AW134" s="108"/>
      <c r="AX134" s="108"/>
      <c r="AY134" s="108"/>
      <c r="AZ134" s="108"/>
      <c r="BA134" s="109">
        <f t="shared" si="43"/>
        <v>0</v>
      </c>
    </row>
    <row r="135" spans="1:53" ht="25.7" customHeight="1" outlineLevel="1" x14ac:dyDescent="0.2">
      <c r="A135" s="68"/>
      <c r="B135" s="94"/>
      <c r="C135" s="251"/>
      <c r="D135" s="113" t="s">
        <v>515</v>
      </c>
      <c r="E135" s="113" t="s">
        <v>225</v>
      </c>
      <c r="F135" s="114" t="s">
        <v>154</v>
      </c>
      <c r="G135" s="115" t="s">
        <v>155</v>
      </c>
      <c r="H135" s="122" t="s">
        <v>118</v>
      </c>
      <c r="I135" s="117"/>
      <c r="J135" s="117"/>
      <c r="K135" s="117"/>
      <c r="L135" s="118">
        <f>SUM(L131:L134)</f>
        <v>270375</v>
      </c>
      <c r="M135" s="118">
        <f>SUM(M131:M134)</f>
        <v>45152.625</v>
      </c>
      <c r="N135" s="117"/>
      <c r="O135" s="117"/>
      <c r="P135" s="117"/>
      <c r="Q135" s="117"/>
      <c r="R135" s="119">
        <f>SUM(R131:R134)</f>
        <v>0</v>
      </c>
      <c r="S135" s="119">
        <f>SUM(S131:S134)</f>
        <v>0</v>
      </c>
      <c r="T135" s="119">
        <f>SUM(T131:T134)</f>
        <v>0</v>
      </c>
      <c r="U135" s="119">
        <f>SUM(U131:U134)</f>
        <v>0</v>
      </c>
      <c r="V135" s="117"/>
      <c r="W135" s="117"/>
      <c r="X135" s="117"/>
      <c r="Y135" s="118">
        <f>SUM(Y131:Y134)</f>
        <v>0</v>
      </c>
      <c r="Z135" s="117"/>
      <c r="AA135" s="117"/>
      <c r="AB135" s="118">
        <f t="shared" ref="AB135:AF135" si="206">SUM(AB131:AB134)</f>
        <v>0</v>
      </c>
      <c r="AC135" s="118">
        <f t="shared" si="206"/>
        <v>45000</v>
      </c>
      <c r="AD135" s="118">
        <f t="shared" si="206"/>
        <v>0</v>
      </c>
      <c r="AE135" s="118">
        <f t="shared" si="206"/>
        <v>9000</v>
      </c>
      <c r="AF135" s="118">
        <f t="shared" si="206"/>
        <v>9000</v>
      </c>
      <c r="AG135" s="117"/>
      <c r="AH135" s="117"/>
      <c r="AI135" s="117"/>
      <c r="AJ135" s="119">
        <f>SUM(AJ131:AJ134)</f>
        <v>0</v>
      </c>
      <c r="AK135" s="119">
        <f t="shared" ref="AK135:AN135" si="207">SUM(AK131:AK134)</f>
        <v>0</v>
      </c>
      <c r="AL135" s="119">
        <f t="shared" si="207"/>
        <v>0</v>
      </c>
      <c r="AM135" s="119">
        <f t="shared" si="207"/>
        <v>0</v>
      </c>
      <c r="AN135" s="119">
        <f t="shared" si="207"/>
        <v>0</v>
      </c>
      <c r="AO135" s="116"/>
      <c r="AP135" s="120"/>
      <c r="AQ135" s="121">
        <f t="shared" ref="AQ135:BA135" si="208">SUM(AQ131:AQ134)</f>
        <v>315527.625</v>
      </c>
      <c r="AR135" s="121">
        <f t="shared" si="208"/>
        <v>9000</v>
      </c>
      <c r="AS135" s="121">
        <f t="shared" si="208"/>
        <v>0</v>
      </c>
      <c r="AT135" s="121">
        <f t="shared" si="208"/>
        <v>324527.625</v>
      </c>
      <c r="AU135" s="121">
        <f t="shared" si="208"/>
        <v>324527.625</v>
      </c>
      <c r="AV135" s="121">
        <f t="shared" si="208"/>
        <v>0</v>
      </c>
      <c r="AW135" s="121">
        <f t="shared" si="208"/>
        <v>0</v>
      </c>
      <c r="AX135" s="121">
        <f t="shared" si="208"/>
        <v>0</v>
      </c>
      <c r="AY135" s="121">
        <f t="shared" si="208"/>
        <v>0</v>
      </c>
      <c r="AZ135" s="121">
        <f t="shared" si="208"/>
        <v>0</v>
      </c>
      <c r="BA135" s="121">
        <f t="shared" si="208"/>
        <v>0</v>
      </c>
    </row>
    <row r="136" spans="1:53" ht="14.1" customHeight="1" outlineLevel="2" x14ac:dyDescent="0.2">
      <c r="A136" s="68"/>
      <c r="B136" s="94"/>
      <c r="C136" s="251"/>
      <c r="D136" s="96"/>
      <c r="E136" s="96"/>
      <c r="F136" s="97"/>
      <c r="G136" s="98"/>
      <c r="H136" s="99" t="s">
        <v>49</v>
      </c>
      <c r="I136" s="100" t="s">
        <v>1</v>
      </c>
      <c r="J136" s="101">
        <v>1</v>
      </c>
      <c r="K136" s="101">
        <v>2</v>
      </c>
      <c r="L136" s="102">
        <f>IF(I136&lt;&gt;0,((VLOOKUP(I136,'1. Standard_Cost'!$B$4:$D$8,2)+VLOOKUP(I136,'1. Standard_Cost'!$B$4:$D$8,3))*J136*K136),"0")</f>
        <v>180250</v>
      </c>
      <c r="M136" s="102">
        <f>L136*'1. Standard_Cost'!F4</f>
        <v>30101.75</v>
      </c>
      <c r="N136" s="103"/>
      <c r="O136" s="103"/>
      <c r="P136" s="103"/>
      <c r="Q136" s="103"/>
      <c r="R136" s="104">
        <f>+N136*P136*'1. Standard_Cost'!$B$12</f>
        <v>0</v>
      </c>
      <c r="S136" s="104">
        <f>+N136*O136*P136*'1. Standard_Cost'!$C$12</f>
        <v>0</v>
      </c>
      <c r="T136" s="104">
        <f>+N136*P136*Q136*'1. Standard_Cost'!$D$12</f>
        <v>0</v>
      </c>
      <c r="U136" s="104">
        <f>+N136*O136*'1. Standard_Cost'!$E$12</f>
        <v>0</v>
      </c>
      <c r="V136" s="103"/>
      <c r="W136" s="103"/>
      <c r="X136" s="103"/>
      <c r="Y136" s="104">
        <f>+V136*((X136*'1. Standard_Cost'!$B$16)+(W136*X136*'1. Standard_Cost'!$C$16))</f>
        <v>0</v>
      </c>
      <c r="Z136" s="103"/>
      <c r="AA136" s="103"/>
      <c r="AB136" s="104">
        <f>+Z136*'1. Standard_Cost'!$B$20+AA136*'1. Standard_Cost'!$C$20</f>
        <v>0</v>
      </c>
      <c r="AC136" s="105">
        <v>30000</v>
      </c>
      <c r="AD136" s="106"/>
      <c r="AE136" s="104">
        <f>SUM(AD136,AC136,AB136,Y136,U136,T136,S136,R136)*'1. Standard_Cost'!B28</f>
        <v>6000</v>
      </c>
      <c r="AF136" s="104">
        <f>SUM(AD136,AE136)</f>
        <v>6000</v>
      </c>
      <c r="AG136" s="103"/>
      <c r="AH136" s="103"/>
      <c r="AI136" s="103"/>
      <c r="AJ136" s="107"/>
      <c r="AK136" s="107"/>
      <c r="AL136" s="107"/>
      <c r="AM136" s="104">
        <f>AG136*'1. Standard_Cost'!B24+'Incremental_Cost Year 2021'!AH143*'1. Standard_Cost'!C24+'Incremental_Cost Year 2021'!AI143*'1. Standard_Cost'!D24+'Incremental_Cost Year 2021'!AJ143+'Incremental_Cost Year 2021'!AL143+AK136</f>
        <v>0</v>
      </c>
      <c r="AN136" s="104">
        <f>AM136*'1. Standard_Cost'!C28</f>
        <v>0</v>
      </c>
      <c r="AO136" s="107"/>
      <c r="AQ136" s="104">
        <f t="shared" si="192"/>
        <v>210351.75</v>
      </c>
      <c r="AR136" s="104">
        <f t="shared" ref="AR136:AR139" si="209">AF136</f>
        <v>6000</v>
      </c>
      <c r="AS136" s="104">
        <f t="shared" ref="AS136:AS139" si="210">AM136+AN136</f>
        <v>0</v>
      </c>
      <c r="AT136" s="104">
        <f>SUM(AQ136,AR136,AS136)</f>
        <v>216351.75</v>
      </c>
      <c r="AU136" s="108">
        <f t="shared" ref="AU136:AU139" si="211">AT136</f>
        <v>216351.75</v>
      </c>
      <c r="AV136" s="108"/>
      <c r="AW136" s="108"/>
      <c r="AX136" s="108"/>
      <c r="AY136" s="108"/>
      <c r="AZ136" s="108"/>
      <c r="BA136" s="109">
        <f t="shared" si="43"/>
        <v>0</v>
      </c>
    </row>
    <row r="137" spans="1:53" ht="14.1" customHeight="1" outlineLevel="2" x14ac:dyDescent="0.2">
      <c r="A137" s="68"/>
      <c r="B137" s="94"/>
      <c r="C137" s="251"/>
      <c r="D137" s="110"/>
      <c r="E137" s="110"/>
      <c r="F137" s="110"/>
      <c r="G137" s="111"/>
      <c r="H137" s="99" t="s">
        <v>50</v>
      </c>
      <c r="I137" s="100"/>
      <c r="J137" s="101"/>
      <c r="K137" s="101"/>
      <c r="L137" s="102" t="str">
        <f>IF(I137&lt;&gt;0,((VLOOKUP(I137,'1. Standard_Cost'!$B$4:$D$8,2)+VLOOKUP(I137,'1. Standard_Cost'!$B$4:$D$8,3))*J137*K137),"0")</f>
        <v>0</v>
      </c>
      <c r="M137" s="102">
        <f>L137*'1. Standard_Cost'!F4</f>
        <v>0</v>
      </c>
      <c r="N137" s="103"/>
      <c r="O137" s="103"/>
      <c r="P137" s="103"/>
      <c r="Q137" s="103"/>
      <c r="R137" s="104">
        <f>+N137*P137*'1. Standard_Cost'!$B$12</f>
        <v>0</v>
      </c>
      <c r="S137" s="104">
        <f>+N137*O137*P137*'1. Standard_Cost'!$C$12</f>
        <v>0</v>
      </c>
      <c r="T137" s="104">
        <f>+N137*P137*Q137*'1. Standard_Cost'!$D$12</f>
        <v>0</v>
      </c>
      <c r="U137" s="104">
        <f>+N137*O137*'1. Standard_Cost'!$E$12</f>
        <v>0</v>
      </c>
      <c r="V137" s="103"/>
      <c r="W137" s="103"/>
      <c r="X137" s="103"/>
      <c r="Y137" s="104">
        <f>+V137*((X137*'1. Standard_Cost'!$B$16)+(W137*X137*'1. Standard_Cost'!$C$16))</f>
        <v>0</v>
      </c>
      <c r="Z137" s="103"/>
      <c r="AA137" s="103"/>
      <c r="AB137" s="104">
        <f>+Z137*'1. Standard_Cost'!$B$20+AA137*'1. Standard_Cost'!$C$20</f>
        <v>0</v>
      </c>
      <c r="AC137" s="105"/>
      <c r="AD137" s="106"/>
      <c r="AE137" s="104">
        <f>SUM(AD137,AC137,AB137,Y137,U137,T137,S137,R137)*'1. Standard_Cost'!B28</f>
        <v>0</v>
      </c>
      <c r="AF137" s="104">
        <f t="shared" ref="AF137:AF139" si="212">SUM(AD137,AE137)</f>
        <v>0</v>
      </c>
      <c r="AG137" s="103"/>
      <c r="AH137" s="103">
        <v>0</v>
      </c>
      <c r="AI137" s="103">
        <v>0</v>
      </c>
      <c r="AJ137" s="107"/>
      <c r="AK137" s="107"/>
      <c r="AL137" s="107"/>
      <c r="AM137" s="104">
        <f>AG137*'1. Standard_Cost'!B24+'Incremental_Cost Year 2021'!AH144*'1. Standard_Cost'!C24+'Incremental_Cost Year 2021'!AI144*'1. Standard_Cost'!D24+'Incremental_Cost Year 2021'!AJ144+'Incremental_Cost Year 2021'!AL144+AK137</f>
        <v>0</v>
      </c>
      <c r="AN137" s="104">
        <f>AM137*'1. Standard_Cost'!C28</f>
        <v>0</v>
      </c>
      <c r="AO137" s="107"/>
      <c r="AQ137" s="104">
        <f t="shared" si="192"/>
        <v>0</v>
      </c>
      <c r="AR137" s="104">
        <f t="shared" si="209"/>
        <v>0</v>
      </c>
      <c r="AS137" s="104">
        <f t="shared" si="210"/>
        <v>0</v>
      </c>
      <c r="AT137" s="104">
        <f t="shared" ref="AT137:AT139" si="213">SUM(AQ137,AR137,AS137)</f>
        <v>0</v>
      </c>
      <c r="AU137" s="108">
        <f t="shared" si="211"/>
        <v>0</v>
      </c>
      <c r="AV137" s="108">
        <v>0</v>
      </c>
      <c r="AW137" s="108"/>
      <c r="AX137" s="108"/>
      <c r="AY137" s="108"/>
      <c r="AZ137" s="108"/>
      <c r="BA137" s="109">
        <f t="shared" si="43"/>
        <v>0</v>
      </c>
    </row>
    <row r="138" spans="1:53" ht="14.1" customHeight="1" outlineLevel="2" x14ac:dyDescent="0.2">
      <c r="A138" s="68"/>
      <c r="B138" s="94"/>
      <c r="C138" s="251"/>
      <c r="D138" s="110"/>
      <c r="E138" s="110"/>
      <c r="F138" s="110"/>
      <c r="G138" s="111"/>
      <c r="H138" s="99" t="s">
        <v>51</v>
      </c>
      <c r="I138" s="100"/>
      <c r="J138" s="101"/>
      <c r="K138" s="101"/>
      <c r="L138" s="102" t="str">
        <f>IF(I138&lt;&gt;0,((VLOOKUP(I138,'1. Standard_Cost'!$B$4:$D$8,2)+VLOOKUP(I138,'1. Standard_Cost'!$B$4:$D$8,3))*J138*K138),"0")</f>
        <v>0</v>
      </c>
      <c r="M138" s="102">
        <f>L138*'1. Standard_Cost'!F4</f>
        <v>0</v>
      </c>
      <c r="N138" s="103"/>
      <c r="O138" s="103"/>
      <c r="P138" s="103"/>
      <c r="Q138" s="103"/>
      <c r="R138" s="104">
        <f>+N138*P138*'1. Standard_Cost'!$B$12</f>
        <v>0</v>
      </c>
      <c r="S138" s="104">
        <f>+N138*O138*P138*'1. Standard_Cost'!$C$12</f>
        <v>0</v>
      </c>
      <c r="T138" s="104">
        <f>+N138*P138*Q138*'1. Standard_Cost'!$D$12</f>
        <v>0</v>
      </c>
      <c r="U138" s="104">
        <f>+N138*O138*'1. Standard_Cost'!$E$12</f>
        <v>0</v>
      </c>
      <c r="V138" s="103"/>
      <c r="W138" s="103"/>
      <c r="X138" s="103"/>
      <c r="Y138" s="104">
        <f>+V138*((X138*'1. Standard_Cost'!$B$16)+(W138*X138*'1. Standard_Cost'!$C$16))</f>
        <v>0</v>
      </c>
      <c r="Z138" s="103"/>
      <c r="AA138" s="103"/>
      <c r="AB138" s="104">
        <f>+Z138*'1. Standard_Cost'!$B$20+AA138*'1. Standard_Cost'!$C$20</f>
        <v>0</v>
      </c>
      <c r="AC138" s="105"/>
      <c r="AD138" s="106"/>
      <c r="AE138" s="104">
        <f>SUM(AD138,AC138,AB138,Y138,U138,T138,S138,R138)*'1. Standard_Cost'!B28</f>
        <v>0</v>
      </c>
      <c r="AF138" s="104">
        <f t="shared" si="212"/>
        <v>0</v>
      </c>
      <c r="AG138" s="103"/>
      <c r="AH138" s="103"/>
      <c r="AI138" s="103"/>
      <c r="AJ138" s="107"/>
      <c r="AK138" s="107"/>
      <c r="AL138" s="107"/>
      <c r="AM138" s="104">
        <f>AG138*'1. Standard_Cost'!B24+'Incremental_Cost Year 2021'!AH145*'1. Standard_Cost'!C24+'Incremental_Cost Year 2021'!AI145*'1. Standard_Cost'!D24+'Incremental_Cost Year 2021'!AJ145+'Incremental_Cost Year 2021'!AL145+AK138</f>
        <v>0</v>
      </c>
      <c r="AN138" s="104">
        <f>AM138*'1. Standard_Cost'!C28</f>
        <v>0</v>
      </c>
      <c r="AO138" s="107"/>
      <c r="AQ138" s="104">
        <f t="shared" si="192"/>
        <v>0</v>
      </c>
      <c r="AR138" s="104">
        <f t="shared" si="209"/>
        <v>0</v>
      </c>
      <c r="AS138" s="104">
        <f t="shared" si="210"/>
        <v>0</v>
      </c>
      <c r="AT138" s="104">
        <f t="shared" si="213"/>
        <v>0</v>
      </c>
      <c r="AU138" s="108">
        <f t="shared" si="211"/>
        <v>0</v>
      </c>
      <c r="AV138" s="108"/>
      <c r="AW138" s="108"/>
      <c r="AX138" s="108"/>
      <c r="AY138" s="108"/>
      <c r="AZ138" s="108"/>
      <c r="BA138" s="109">
        <f t="shared" si="43"/>
        <v>0</v>
      </c>
    </row>
    <row r="139" spans="1:53" ht="14.1" customHeight="1" outlineLevel="2" x14ac:dyDescent="0.2">
      <c r="A139" s="68"/>
      <c r="B139" s="94"/>
      <c r="C139" s="251"/>
      <c r="D139" s="110"/>
      <c r="E139" s="110"/>
      <c r="F139" s="110"/>
      <c r="G139" s="111"/>
      <c r="H139" s="112" t="s">
        <v>179</v>
      </c>
      <c r="I139" s="100"/>
      <c r="J139" s="101"/>
      <c r="K139" s="101"/>
      <c r="L139" s="102" t="str">
        <f>IF(I139&lt;&gt;0,((VLOOKUP(I139,'1. Standard_Cost'!$B$4:$D$8,2)+VLOOKUP(I139,'1. Standard_Cost'!$B$4:$D$8,3))*J139*K139),"0")</f>
        <v>0</v>
      </c>
      <c r="M139" s="102">
        <f>L139*'1. Standard_Cost'!F4</f>
        <v>0</v>
      </c>
      <c r="N139" s="103"/>
      <c r="O139" s="103"/>
      <c r="P139" s="103"/>
      <c r="Q139" s="103"/>
      <c r="R139" s="104">
        <f>+N139*P139*'1. Standard_Cost'!$B$12</f>
        <v>0</v>
      </c>
      <c r="S139" s="104">
        <f>+N139*O139*P139*'1. Standard_Cost'!$C$12</f>
        <v>0</v>
      </c>
      <c r="T139" s="104">
        <f>+N139*P139*Q139*'1. Standard_Cost'!$D$12</f>
        <v>0</v>
      </c>
      <c r="U139" s="104">
        <f>+N139*O139*'1. Standard_Cost'!$E$12</f>
        <v>0</v>
      </c>
      <c r="V139" s="103"/>
      <c r="W139" s="103"/>
      <c r="X139" s="103"/>
      <c r="Y139" s="104">
        <f>+V139*((X139*'1. Standard_Cost'!$B$16)+(W139*X139*'1. Standard_Cost'!$C$16))</f>
        <v>0</v>
      </c>
      <c r="Z139" s="103"/>
      <c r="AA139" s="103"/>
      <c r="AB139" s="104">
        <f>+Z139*'1. Standard_Cost'!$B$20+AA139*'1. Standard_Cost'!$C$20</f>
        <v>0</v>
      </c>
      <c r="AC139" s="105"/>
      <c r="AD139" s="106"/>
      <c r="AE139" s="104">
        <f>SUM(AD139,AC139,AB139,Y139,U139,T139,S139,R139)*'1. Standard_Cost'!B28</f>
        <v>0</v>
      </c>
      <c r="AF139" s="104">
        <f t="shared" si="212"/>
        <v>0</v>
      </c>
      <c r="AG139" s="103"/>
      <c r="AH139" s="103"/>
      <c r="AI139" s="103"/>
      <c r="AJ139" s="107"/>
      <c r="AK139" s="107"/>
      <c r="AL139" s="107"/>
      <c r="AM139" s="104">
        <f>AG139*'1. Standard_Cost'!B24+'Incremental_Cost Year 2021'!AH146*'1. Standard_Cost'!C24+'Incremental_Cost Year 2021'!AI146*'1. Standard_Cost'!D24+'Incremental_Cost Year 2021'!AJ146+'Incremental_Cost Year 2021'!AL146+AK139</f>
        <v>0</v>
      </c>
      <c r="AN139" s="104">
        <f>AM139*'1. Standard_Cost'!C28</f>
        <v>0</v>
      </c>
      <c r="AO139" s="107"/>
      <c r="AQ139" s="104">
        <f t="shared" si="192"/>
        <v>0</v>
      </c>
      <c r="AR139" s="104">
        <f t="shared" si="209"/>
        <v>0</v>
      </c>
      <c r="AS139" s="104">
        <f t="shared" si="210"/>
        <v>0</v>
      </c>
      <c r="AT139" s="104">
        <f t="shared" si="213"/>
        <v>0</v>
      </c>
      <c r="AU139" s="108">
        <f t="shared" si="211"/>
        <v>0</v>
      </c>
      <c r="AV139" s="108"/>
      <c r="AW139" s="108"/>
      <c r="AX139" s="108"/>
      <c r="AY139" s="108"/>
      <c r="AZ139" s="108"/>
      <c r="BA139" s="109">
        <f t="shared" si="43"/>
        <v>0</v>
      </c>
    </row>
    <row r="140" spans="1:53" ht="24.6" customHeight="1" outlineLevel="1" x14ac:dyDescent="0.2">
      <c r="A140" s="68"/>
      <c r="B140" s="141"/>
      <c r="C140" s="251"/>
      <c r="D140" s="113" t="s">
        <v>515</v>
      </c>
      <c r="E140" s="113" t="s">
        <v>226</v>
      </c>
      <c r="F140" s="114" t="s">
        <v>154</v>
      </c>
      <c r="G140" s="115" t="s">
        <v>155</v>
      </c>
      <c r="H140" s="122" t="s">
        <v>119</v>
      </c>
      <c r="I140" s="117"/>
      <c r="J140" s="117"/>
      <c r="K140" s="117"/>
      <c r="L140" s="118">
        <f>SUM(L136:L139)</f>
        <v>180250</v>
      </c>
      <c r="M140" s="118">
        <f>SUM(M136:M139)</f>
        <v>30101.75</v>
      </c>
      <c r="N140" s="117"/>
      <c r="O140" s="117"/>
      <c r="P140" s="117"/>
      <c r="Q140" s="117"/>
      <c r="R140" s="119">
        <f>SUM(R136:R139)</f>
        <v>0</v>
      </c>
      <c r="S140" s="119">
        <f>SUM(S136:S139)</f>
        <v>0</v>
      </c>
      <c r="T140" s="119">
        <f>SUM(T136:T139)</f>
        <v>0</v>
      </c>
      <c r="U140" s="119">
        <f>SUM(U136:U139)</f>
        <v>0</v>
      </c>
      <c r="V140" s="117"/>
      <c r="W140" s="117"/>
      <c r="X140" s="117"/>
      <c r="Y140" s="118">
        <f>SUM(Y136:Y139)</f>
        <v>0</v>
      </c>
      <c r="Z140" s="117"/>
      <c r="AA140" s="117"/>
      <c r="AB140" s="118">
        <f t="shared" ref="AB140:AF140" si="214">SUM(AB136:AB139)</f>
        <v>0</v>
      </c>
      <c r="AC140" s="118">
        <f t="shared" si="214"/>
        <v>30000</v>
      </c>
      <c r="AD140" s="118">
        <f t="shared" si="214"/>
        <v>0</v>
      </c>
      <c r="AE140" s="118">
        <f t="shared" si="214"/>
        <v>6000</v>
      </c>
      <c r="AF140" s="118">
        <f t="shared" si="214"/>
        <v>6000</v>
      </c>
      <c r="AG140" s="117"/>
      <c r="AH140" s="117"/>
      <c r="AI140" s="117"/>
      <c r="AJ140" s="119">
        <f>SUM(AJ136:AJ139)</f>
        <v>0</v>
      </c>
      <c r="AK140" s="119">
        <f t="shared" ref="AK140:AN140" si="215">SUM(AK136:AK139)</f>
        <v>0</v>
      </c>
      <c r="AL140" s="119">
        <f t="shared" si="215"/>
        <v>0</v>
      </c>
      <c r="AM140" s="119">
        <f t="shared" si="215"/>
        <v>0</v>
      </c>
      <c r="AN140" s="119">
        <f t="shared" si="215"/>
        <v>0</v>
      </c>
      <c r="AO140" s="116"/>
      <c r="AP140" s="120"/>
      <c r="AQ140" s="121">
        <f t="shared" ref="AQ140:BA140" si="216">SUM(AQ136:AQ139)</f>
        <v>210351.75</v>
      </c>
      <c r="AR140" s="121">
        <f t="shared" si="216"/>
        <v>6000</v>
      </c>
      <c r="AS140" s="121">
        <f t="shared" si="216"/>
        <v>0</v>
      </c>
      <c r="AT140" s="121">
        <f t="shared" si="216"/>
        <v>216351.75</v>
      </c>
      <c r="AU140" s="121">
        <f t="shared" si="216"/>
        <v>216351.75</v>
      </c>
      <c r="AV140" s="121">
        <f t="shared" si="216"/>
        <v>0</v>
      </c>
      <c r="AW140" s="121">
        <f t="shared" si="216"/>
        <v>0</v>
      </c>
      <c r="AX140" s="121">
        <f t="shared" si="216"/>
        <v>0</v>
      </c>
      <c r="AY140" s="121">
        <f t="shared" si="216"/>
        <v>0</v>
      </c>
      <c r="AZ140" s="121">
        <f t="shared" si="216"/>
        <v>0</v>
      </c>
      <c r="BA140" s="121">
        <f t="shared" si="216"/>
        <v>0</v>
      </c>
    </row>
    <row r="141" spans="1:53" ht="14.1" customHeight="1" outlineLevel="2" x14ac:dyDescent="0.2">
      <c r="A141" s="68"/>
      <c r="B141" s="94"/>
      <c r="C141" s="142"/>
      <c r="D141" s="96"/>
      <c r="E141" s="96"/>
      <c r="F141" s="97"/>
      <c r="G141" s="98"/>
      <c r="H141" s="99" t="s">
        <v>49</v>
      </c>
      <c r="I141" s="100" t="s">
        <v>1</v>
      </c>
      <c r="J141" s="101">
        <v>2</v>
      </c>
      <c r="K141" s="101">
        <v>1</v>
      </c>
      <c r="L141" s="102">
        <f>IF(I141&lt;&gt;0,((VLOOKUP(I141,'1. Standard_Cost'!$B$4:$D$8,2)+VLOOKUP(I141,'1. Standard_Cost'!$B$4:$D$8,3))*J141*K141),"0")</f>
        <v>180250</v>
      </c>
      <c r="M141" s="102">
        <f>L141*'1. Standard_Cost'!F4</f>
        <v>30101.75</v>
      </c>
      <c r="N141" s="103"/>
      <c r="O141" s="103"/>
      <c r="P141" s="103"/>
      <c r="Q141" s="103"/>
      <c r="R141" s="104">
        <f>+N141*P141*'1. Standard_Cost'!$B$12</f>
        <v>0</v>
      </c>
      <c r="S141" s="104">
        <f>+N141*O141*P141*'1. Standard_Cost'!$C$12</f>
        <v>0</v>
      </c>
      <c r="T141" s="104">
        <f>+N141*P141*Q141*'1. Standard_Cost'!$D$12</f>
        <v>0</v>
      </c>
      <c r="U141" s="104">
        <f>+N141*O141*'1. Standard_Cost'!$E$12</f>
        <v>0</v>
      </c>
      <c r="V141" s="103"/>
      <c r="W141" s="103"/>
      <c r="X141" s="103"/>
      <c r="Y141" s="104">
        <f>+V141*((X141*'1. Standard_Cost'!$B$16)+(W141*X141*'1. Standard_Cost'!$C$16))</f>
        <v>0</v>
      </c>
      <c r="Z141" s="103"/>
      <c r="AA141" s="103"/>
      <c r="AB141" s="104">
        <f>+Z141*'1. Standard_Cost'!$B$20+AA141*'1. Standard_Cost'!$C$20</f>
        <v>0</v>
      </c>
      <c r="AC141" s="105">
        <v>30000</v>
      </c>
      <c r="AD141" s="106"/>
      <c r="AE141" s="104">
        <f>SUM(AD141,AC141,AB141,Y141,U141,T141,S141,R141)*'1. Standard_Cost'!B28</f>
        <v>6000</v>
      </c>
      <c r="AF141" s="104">
        <f>SUM(AD141,AE141)</f>
        <v>6000</v>
      </c>
      <c r="AG141" s="103"/>
      <c r="AH141" s="103"/>
      <c r="AI141" s="103"/>
      <c r="AJ141" s="107"/>
      <c r="AK141" s="107"/>
      <c r="AL141" s="107"/>
      <c r="AM141" s="104">
        <f>AG141*'1. Standard_Cost'!B29+'Incremental_Cost Year 2021'!AH148*'1. Standard_Cost'!C29+'Incremental_Cost Year 2021'!AI148*'1. Standard_Cost'!D29+'Incremental_Cost Year 2021'!AJ148+'Incremental_Cost Year 2021'!AL148+AK141</f>
        <v>0</v>
      </c>
      <c r="AN141" s="104">
        <f>AM141*'1. Standard_Cost'!C33</f>
        <v>0</v>
      </c>
      <c r="AO141" s="107"/>
      <c r="AQ141" s="104">
        <f t="shared" ref="AQ141:AQ144" si="217">L141+M141</f>
        <v>210351.75</v>
      </c>
      <c r="AR141" s="104">
        <f t="shared" ref="AR141:AR144" si="218">AF141</f>
        <v>6000</v>
      </c>
      <c r="AS141" s="104">
        <f t="shared" ref="AS141:AS144" si="219">AM141+AN141</f>
        <v>0</v>
      </c>
      <c r="AT141" s="104">
        <f>SUM(AQ141,AR141,AS141)</f>
        <v>216351.75</v>
      </c>
      <c r="AU141" s="108">
        <f t="shared" ref="AU141:AU144" si="220">AT141</f>
        <v>216351.75</v>
      </c>
      <c r="AV141" s="108"/>
      <c r="AW141" s="108"/>
      <c r="AX141" s="108"/>
      <c r="AY141" s="108"/>
      <c r="AZ141" s="108"/>
      <c r="BA141" s="109">
        <f t="shared" ref="BA141:BA144" si="221">SUM(AU141:AZ141)-AT141</f>
        <v>0</v>
      </c>
    </row>
    <row r="142" spans="1:53" ht="14.1" customHeight="1" outlineLevel="2" x14ac:dyDescent="0.2">
      <c r="A142" s="68"/>
      <c r="B142" s="94"/>
      <c r="C142" s="142"/>
      <c r="D142" s="110"/>
      <c r="E142" s="110"/>
      <c r="F142" s="110"/>
      <c r="G142" s="111"/>
      <c r="H142" s="99" t="s">
        <v>50</v>
      </c>
      <c r="I142" s="100"/>
      <c r="J142" s="101"/>
      <c r="K142" s="101"/>
      <c r="L142" s="102" t="str">
        <f>IF(I142&lt;&gt;0,((VLOOKUP(I142,'1. Standard_Cost'!$B$4:$D$8,2)+VLOOKUP(I142,'1. Standard_Cost'!$B$4:$D$8,3))*J142*K142),"0")</f>
        <v>0</v>
      </c>
      <c r="M142" s="102">
        <f>L142*'1. Standard_Cost'!F9</f>
        <v>0</v>
      </c>
      <c r="N142" s="103"/>
      <c r="O142" s="103"/>
      <c r="P142" s="103"/>
      <c r="Q142" s="103"/>
      <c r="R142" s="104">
        <f>+N142*P142*'1. Standard_Cost'!$B$12</f>
        <v>0</v>
      </c>
      <c r="S142" s="104">
        <f>+N142*O142*P142*'1. Standard_Cost'!$C$12</f>
        <v>0</v>
      </c>
      <c r="T142" s="104">
        <f>+N142*P142*Q142*'1. Standard_Cost'!$D$12</f>
        <v>0</v>
      </c>
      <c r="U142" s="104">
        <f>+N142*O142*'1. Standard_Cost'!$E$12</f>
        <v>0</v>
      </c>
      <c r="V142" s="103"/>
      <c r="W142" s="103"/>
      <c r="X142" s="103"/>
      <c r="Y142" s="104">
        <f>+V142*((X142*'1. Standard_Cost'!$B$16)+(W142*X142*'1. Standard_Cost'!$C$16))</f>
        <v>0</v>
      </c>
      <c r="Z142" s="103"/>
      <c r="AA142" s="103"/>
      <c r="AB142" s="104">
        <f>+Z142*'1. Standard_Cost'!$B$20+AA142*'1. Standard_Cost'!$C$20</f>
        <v>0</v>
      </c>
      <c r="AC142" s="105"/>
      <c r="AD142" s="106"/>
      <c r="AE142" s="104">
        <f>SUM(AD142,AC142,AB142,Y142,U142,T142,S142,R142)*'1. Standard_Cost'!B33</f>
        <v>0</v>
      </c>
      <c r="AF142" s="104">
        <f t="shared" ref="AF142:AF144" si="222">SUM(AD142,AE142)</f>
        <v>0</v>
      </c>
      <c r="AG142" s="103"/>
      <c r="AH142" s="103">
        <v>0</v>
      </c>
      <c r="AI142" s="103">
        <v>0</v>
      </c>
      <c r="AJ142" s="107"/>
      <c r="AK142" s="107"/>
      <c r="AL142" s="107"/>
      <c r="AM142" s="104">
        <f>AG142*'1. Standard_Cost'!B29+'Incremental_Cost Year 2021'!AH149*'1. Standard_Cost'!C29+'Incremental_Cost Year 2021'!AI149*'1. Standard_Cost'!D29+'Incremental_Cost Year 2021'!AJ149+'Incremental_Cost Year 2021'!AL149+AK142</f>
        <v>0</v>
      </c>
      <c r="AN142" s="104">
        <f>AM142*'1. Standard_Cost'!C33</f>
        <v>0</v>
      </c>
      <c r="AO142" s="107"/>
      <c r="AQ142" s="104">
        <f t="shared" si="217"/>
        <v>0</v>
      </c>
      <c r="AR142" s="104">
        <f t="shared" si="218"/>
        <v>0</v>
      </c>
      <c r="AS142" s="104">
        <f t="shared" si="219"/>
        <v>0</v>
      </c>
      <c r="AT142" s="104">
        <f t="shared" ref="AT142:AT144" si="223">SUM(AQ142,AR142,AS142)</f>
        <v>0</v>
      </c>
      <c r="AU142" s="108">
        <f t="shared" si="220"/>
        <v>0</v>
      </c>
      <c r="AV142" s="108">
        <v>0</v>
      </c>
      <c r="AW142" s="108"/>
      <c r="AX142" s="108"/>
      <c r="AY142" s="108"/>
      <c r="AZ142" s="108"/>
      <c r="BA142" s="109">
        <f t="shared" si="221"/>
        <v>0</v>
      </c>
    </row>
    <row r="143" spans="1:53" ht="14.1" customHeight="1" outlineLevel="2" x14ac:dyDescent="0.2">
      <c r="A143" s="68"/>
      <c r="B143" s="94"/>
      <c r="C143" s="142"/>
      <c r="D143" s="110"/>
      <c r="E143" s="110"/>
      <c r="F143" s="110"/>
      <c r="G143" s="111"/>
      <c r="H143" s="99" t="s">
        <v>51</v>
      </c>
      <c r="I143" s="100"/>
      <c r="J143" s="101"/>
      <c r="K143" s="101"/>
      <c r="L143" s="102" t="str">
        <f>IF(I143&lt;&gt;0,((VLOOKUP(I143,'1. Standard_Cost'!$B$4:$D$8,2)+VLOOKUP(I143,'1. Standard_Cost'!$B$4:$D$8,3))*J143*K143),"0")</f>
        <v>0</v>
      </c>
      <c r="M143" s="102">
        <f>L143*'1. Standard_Cost'!F9</f>
        <v>0</v>
      </c>
      <c r="N143" s="103"/>
      <c r="O143" s="103"/>
      <c r="P143" s="103"/>
      <c r="Q143" s="103"/>
      <c r="R143" s="104">
        <f>+N143*P143*'1. Standard_Cost'!$B$12</f>
        <v>0</v>
      </c>
      <c r="S143" s="104">
        <f>+N143*O143*P143*'1. Standard_Cost'!$C$12</f>
        <v>0</v>
      </c>
      <c r="T143" s="104">
        <f>+N143*P143*Q143*'1. Standard_Cost'!$D$12</f>
        <v>0</v>
      </c>
      <c r="U143" s="104">
        <f>+N143*O143*'1. Standard_Cost'!$E$12</f>
        <v>0</v>
      </c>
      <c r="V143" s="103"/>
      <c r="W143" s="103"/>
      <c r="X143" s="103"/>
      <c r="Y143" s="104">
        <f>+V143*((X143*'1. Standard_Cost'!$B$16)+(W143*X143*'1. Standard_Cost'!$C$16))</f>
        <v>0</v>
      </c>
      <c r="Z143" s="103"/>
      <c r="AA143" s="103"/>
      <c r="AB143" s="104">
        <f>+Z143*'1. Standard_Cost'!$B$20+AA143*'1. Standard_Cost'!$C$20</f>
        <v>0</v>
      </c>
      <c r="AC143" s="105"/>
      <c r="AD143" s="106"/>
      <c r="AE143" s="104">
        <f>SUM(AD143,AC143,AB143,Y143,U143,T143,S143,R143)*'1. Standard_Cost'!B33</f>
        <v>0</v>
      </c>
      <c r="AF143" s="104">
        <f t="shared" si="222"/>
        <v>0</v>
      </c>
      <c r="AG143" s="103"/>
      <c r="AH143" s="103"/>
      <c r="AI143" s="103"/>
      <c r="AJ143" s="107"/>
      <c r="AK143" s="107"/>
      <c r="AL143" s="107"/>
      <c r="AM143" s="104">
        <f>AG143*'1. Standard_Cost'!B29+'Incremental_Cost Year 2021'!AH150*'1. Standard_Cost'!C29+'Incremental_Cost Year 2021'!AI150*'1. Standard_Cost'!D29+'Incremental_Cost Year 2021'!AJ150+'Incremental_Cost Year 2021'!AL150+AK143</f>
        <v>0</v>
      </c>
      <c r="AN143" s="104">
        <f>AM143*'1. Standard_Cost'!C33</f>
        <v>0</v>
      </c>
      <c r="AO143" s="107"/>
      <c r="AQ143" s="104">
        <f t="shared" si="217"/>
        <v>0</v>
      </c>
      <c r="AR143" s="104">
        <f t="shared" si="218"/>
        <v>0</v>
      </c>
      <c r="AS143" s="104">
        <f t="shared" si="219"/>
        <v>0</v>
      </c>
      <c r="AT143" s="104">
        <f t="shared" si="223"/>
        <v>0</v>
      </c>
      <c r="AU143" s="108">
        <f t="shared" si="220"/>
        <v>0</v>
      </c>
      <c r="AV143" s="108"/>
      <c r="AW143" s="108"/>
      <c r="AX143" s="108"/>
      <c r="AY143" s="108"/>
      <c r="AZ143" s="108"/>
      <c r="BA143" s="109">
        <f t="shared" si="221"/>
        <v>0</v>
      </c>
    </row>
    <row r="144" spans="1:53" ht="14.1" customHeight="1" outlineLevel="2" x14ac:dyDescent="0.2">
      <c r="A144" s="68"/>
      <c r="B144" s="94"/>
      <c r="C144" s="142"/>
      <c r="D144" s="110"/>
      <c r="E144" s="110"/>
      <c r="F144" s="110"/>
      <c r="G144" s="111"/>
      <c r="H144" s="112" t="s">
        <v>179</v>
      </c>
      <c r="I144" s="100"/>
      <c r="J144" s="101"/>
      <c r="K144" s="101"/>
      <c r="L144" s="102" t="str">
        <f>IF(I144&lt;&gt;0,((VLOOKUP(I144,'1. Standard_Cost'!$B$4:$D$8,2)+VLOOKUP(I144,'1. Standard_Cost'!$B$4:$D$8,3))*J144*K144),"0")</f>
        <v>0</v>
      </c>
      <c r="M144" s="102">
        <f>L144*'1. Standard_Cost'!F9</f>
        <v>0</v>
      </c>
      <c r="N144" s="103"/>
      <c r="O144" s="103"/>
      <c r="P144" s="103"/>
      <c r="Q144" s="103"/>
      <c r="R144" s="104">
        <f>+N144*P144*'1. Standard_Cost'!$B$12</f>
        <v>0</v>
      </c>
      <c r="S144" s="104">
        <f>+N144*O144*P144*'1. Standard_Cost'!$C$12</f>
        <v>0</v>
      </c>
      <c r="T144" s="104">
        <f>+N144*P144*Q144*'1. Standard_Cost'!$D$12</f>
        <v>0</v>
      </c>
      <c r="U144" s="104">
        <f>+N144*O144*'1. Standard_Cost'!$E$12</f>
        <v>0</v>
      </c>
      <c r="V144" s="103"/>
      <c r="W144" s="103"/>
      <c r="X144" s="103"/>
      <c r="Y144" s="104">
        <f>+V144*((X144*'1. Standard_Cost'!$B$16)+(W144*X144*'1. Standard_Cost'!$C$16))</f>
        <v>0</v>
      </c>
      <c r="Z144" s="103"/>
      <c r="AA144" s="103"/>
      <c r="AB144" s="104">
        <f>+Z144*'1. Standard_Cost'!$B$20+AA144*'1. Standard_Cost'!$C$20</f>
        <v>0</v>
      </c>
      <c r="AC144" s="105"/>
      <c r="AD144" s="106"/>
      <c r="AE144" s="104">
        <f>SUM(AD144,AC144,AB144,Y144,U144,T144,S144,R144)*'1. Standard_Cost'!B33</f>
        <v>0</v>
      </c>
      <c r="AF144" s="104">
        <f t="shared" si="222"/>
        <v>0</v>
      </c>
      <c r="AG144" s="103"/>
      <c r="AH144" s="103"/>
      <c r="AI144" s="103"/>
      <c r="AJ144" s="107"/>
      <c r="AK144" s="107"/>
      <c r="AL144" s="107"/>
      <c r="AM144" s="104">
        <f>AG144*'1. Standard_Cost'!B29+'Incremental_Cost Year 2021'!AH151*'1. Standard_Cost'!C29+'Incremental_Cost Year 2021'!AI151*'1. Standard_Cost'!D29+'Incremental_Cost Year 2021'!AJ151+'Incremental_Cost Year 2021'!AL151+AK144</f>
        <v>0</v>
      </c>
      <c r="AN144" s="104">
        <f>AM144*'1. Standard_Cost'!C33</f>
        <v>0</v>
      </c>
      <c r="AO144" s="107"/>
      <c r="AQ144" s="104">
        <f t="shared" si="217"/>
        <v>0</v>
      </c>
      <c r="AR144" s="104">
        <f t="shared" si="218"/>
        <v>0</v>
      </c>
      <c r="AS144" s="104">
        <f t="shared" si="219"/>
        <v>0</v>
      </c>
      <c r="AT144" s="104">
        <f t="shared" si="223"/>
        <v>0</v>
      </c>
      <c r="AU144" s="108">
        <f t="shared" si="220"/>
        <v>0</v>
      </c>
      <c r="AV144" s="108"/>
      <c r="AW144" s="108"/>
      <c r="AX144" s="108"/>
      <c r="AY144" s="108"/>
      <c r="AZ144" s="108"/>
      <c r="BA144" s="109">
        <f t="shared" si="221"/>
        <v>0</v>
      </c>
    </row>
    <row r="145" spans="1:53" ht="24.6" customHeight="1" outlineLevel="1" x14ac:dyDescent="0.2">
      <c r="A145" s="68"/>
      <c r="B145" s="141"/>
      <c r="C145" s="142"/>
      <c r="D145" s="113" t="s">
        <v>515</v>
      </c>
      <c r="E145" s="113" t="s">
        <v>227</v>
      </c>
      <c r="F145" s="114" t="s">
        <v>154</v>
      </c>
      <c r="G145" s="115" t="s">
        <v>155</v>
      </c>
      <c r="H145" s="122" t="s">
        <v>228</v>
      </c>
      <c r="I145" s="117"/>
      <c r="J145" s="117"/>
      <c r="K145" s="117"/>
      <c r="L145" s="118">
        <f>SUM(L141:L144)</f>
        <v>180250</v>
      </c>
      <c r="M145" s="118">
        <f>SUM(M141:M144)</f>
        <v>30101.75</v>
      </c>
      <c r="N145" s="117"/>
      <c r="O145" s="117"/>
      <c r="P145" s="117"/>
      <c r="Q145" s="117"/>
      <c r="R145" s="119">
        <f>SUM(R141:R144)</f>
        <v>0</v>
      </c>
      <c r="S145" s="119">
        <f>SUM(S141:S144)</f>
        <v>0</v>
      </c>
      <c r="T145" s="119">
        <f>SUM(T141:T144)</f>
        <v>0</v>
      </c>
      <c r="U145" s="119">
        <f>SUM(U141:U144)</f>
        <v>0</v>
      </c>
      <c r="V145" s="117"/>
      <c r="W145" s="117"/>
      <c r="X145" s="117"/>
      <c r="Y145" s="118">
        <f>SUM(Y141:Y144)</f>
        <v>0</v>
      </c>
      <c r="Z145" s="117"/>
      <c r="AA145" s="117"/>
      <c r="AB145" s="118">
        <f t="shared" ref="AB145:AF145" si="224">SUM(AB141:AB144)</f>
        <v>0</v>
      </c>
      <c r="AC145" s="118">
        <f t="shared" si="224"/>
        <v>30000</v>
      </c>
      <c r="AD145" s="118">
        <f t="shared" si="224"/>
        <v>0</v>
      </c>
      <c r="AE145" s="118">
        <f t="shared" si="224"/>
        <v>6000</v>
      </c>
      <c r="AF145" s="118">
        <f t="shared" si="224"/>
        <v>6000</v>
      </c>
      <c r="AG145" s="117"/>
      <c r="AH145" s="117"/>
      <c r="AI145" s="117"/>
      <c r="AJ145" s="119">
        <f>SUM(AJ141:AJ144)</f>
        <v>0</v>
      </c>
      <c r="AK145" s="119">
        <f t="shared" ref="AK145:AN145" si="225">SUM(AK141:AK144)</f>
        <v>0</v>
      </c>
      <c r="AL145" s="119">
        <f t="shared" si="225"/>
        <v>0</v>
      </c>
      <c r="AM145" s="119">
        <f t="shared" si="225"/>
        <v>0</v>
      </c>
      <c r="AN145" s="119">
        <f t="shared" si="225"/>
        <v>0</v>
      </c>
      <c r="AO145" s="116"/>
      <c r="AP145" s="120"/>
      <c r="AQ145" s="121">
        <f t="shared" ref="AQ145:BA145" si="226">SUM(AQ141:AQ144)</f>
        <v>210351.75</v>
      </c>
      <c r="AR145" s="121">
        <f t="shared" si="226"/>
        <v>6000</v>
      </c>
      <c r="AS145" s="121">
        <f t="shared" si="226"/>
        <v>0</v>
      </c>
      <c r="AT145" s="121">
        <f t="shared" si="226"/>
        <v>216351.75</v>
      </c>
      <c r="AU145" s="121">
        <f t="shared" si="226"/>
        <v>216351.75</v>
      </c>
      <c r="AV145" s="121">
        <f t="shared" si="226"/>
        <v>0</v>
      </c>
      <c r="AW145" s="121">
        <f t="shared" si="226"/>
        <v>0</v>
      </c>
      <c r="AX145" s="121">
        <f t="shared" si="226"/>
        <v>0</v>
      </c>
      <c r="AY145" s="121">
        <f t="shared" si="226"/>
        <v>0</v>
      </c>
      <c r="AZ145" s="121">
        <f t="shared" si="226"/>
        <v>0</v>
      </c>
      <c r="BA145" s="121">
        <f t="shared" si="226"/>
        <v>0</v>
      </c>
    </row>
    <row r="146" spans="1:53" ht="14.1" customHeight="1" outlineLevel="2" x14ac:dyDescent="0.2">
      <c r="A146" s="68"/>
      <c r="B146" s="94"/>
      <c r="C146" s="142"/>
      <c r="D146" s="96"/>
      <c r="E146" s="96"/>
      <c r="F146" s="97"/>
      <c r="G146" s="98"/>
      <c r="H146" s="99" t="s">
        <v>49</v>
      </c>
      <c r="I146" s="100" t="s">
        <v>1</v>
      </c>
      <c r="J146" s="101">
        <v>3</v>
      </c>
      <c r="K146" s="101">
        <v>1</v>
      </c>
      <c r="L146" s="102">
        <f>IF(I146&lt;&gt;0,((VLOOKUP(I146,'1. Standard_Cost'!$B$4:$D$8,2)+VLOOKUP(I146,'1. Standard_Cost'!$B$4:$D$8,3))*J146*K146),"0")</f>
        <v>270375</v>
      </c>
      <c r="M146" s="102">
        <f>L146*'1. Standard_Cost'!F4</f>
        <v>45152.625</v>
      </c>
      <c r="N146" s="103"/>
      <c r="O146" s="103"/>
      <c r="P146" s="103"/>
      <c r="Q146" s="103"/>
      <c r="R146" s="104">
        <f>+N146*P146*'1. Standard_Cost'!$B$12</f>
        <v>0</v>
      </c>
      <c r="S146" s="104">
        <f>+N146*O146*P146*'1. Standard_Cost'!$C$12</f>
        <v>0</v>
      </c>
      <c r="T146" s="104">
        <f>+N146*P146*Q146*'1. Standard_Cost'!$D$12</f>
        <v>0</v>
      </c>
      <c r="U146" s="104">
        <f>+N146*O146*'1. Standard_Cost'!$E$12</f>
        <v>0</v>
      </c>
      <c r="V146" s="103"/>
      <c r="W146" s="103"/>
      <c r="X146" s="103"/>
      <c r="Y146" s="104">
        <f>+V146*((X146*'1. Standard_Cost'!$B$16)+(W146*X146*'1. Standard_Cost'!$C$16))</f>
        <v>0</v>
      </c>
      <c r="Z146" s="103"/>
      <c r="AA146" s="103"/>
      <c r="AB146" s="104">
        <f>+Z146*'1. Standard_Cost'!$B$20+AA146*'1. Standard_Cost'!$C$20</f>
        <v>0</v>
      </c>
      <c r="AC146" s="105">
        <v>15000</v>
      </c>
      <c r="AD146" s="106"/>
      <c r="AE146" s="104">
        <f>SUM(AD146,AC146,AB146,Y146,U146,T146,S146,R146)*'1. Standard_Cost'!B28</f>
        <v>3000</v>
      </c>
      <c r="AF146" s="104">
        <f>SUM(AD146,AE146)</f>
        <v>3000</v>
      </c>
      <c r="AG146" s="103"/>
      <c r="AH146" s="103"/>
      <c r="AI146" s="103"/>
      <c r="AJ146" s="107"/>
      <c r="AK146" s="107"/>
      <c r="AL146" s="107"/>
      <c r="AM146" s="104">
        <f>AG146*'1. Standard_Cost'!B34+'Incremental_Cost Year 2021'!AH153*'1. Standard_Cost'!C34+'Incremental_Cost Year 2021'!AI153*'1. Standard_Cost'!D34+'Incremental_Cost Year 2021'!AJ153+'Incremental_Cost Year 2021'!AL153+AK146</f>
        <v>0</v>
      </c>
      <c r="AN146" s="104">
        <f>AM146*'1. Standard_Cost'!C38</f>
        <v>0</v>
      </c>
      <c r="AO146" s="107"/>
      <c r="AQ146" s="104">
        <f t="shared" ref="AQ146:AQ149" si="227">L146+M146</f>
        <v>315527.625</v>
      </c>
      <c r="AR146" s="104">
        <f t="shared" ref="AR146:AR149" si="228">AF146</f>
        <v>3000</v>
      </c>
      <c r="AS146" s="104">
        <f t="shared" ref="AS146:AS149" si="229">AM146+AN146</f>
        <v>0</v>
      </c>
      <c r="AT146" s="104">
        <f>SUM(AQ146,AR146,AS146)</f>
        <v>318527.625</v>
      </c>
      <c r="AU146" s="108">
        <f t="shared" ref="AU146:AU149" si="230">AT146</f>
        <v>318527.625</v>
      </c>
      <c r="AV146" s="108"/>
      <c r="AW146" s="108"/>
      <c r="AX146" s="108"/>
      <c r="AY146" s="108"/>
      <c r="AZ146" s="108"/>
      <c r="BA146" s="109">
        <f t="shared" ref="BA146:BA149" si="231">SUM(AU146:AZ146)-AT146</f>
        <v>0</v>
      </c>
    </row>
    <row r="147" spans="1:53" ht="14.1" customHeight="1" outlineLevel="2" x14ac:dyDescent="0.2">
      <c r="A147" s="68"/>
      <c r="B147" s="94"/>
      <c r="C147" s="142"/>
      <c r="D147" s="110"/>
      <c r="E147" s="110"/>
      <c r="F147" s="110"/>
      <c r="G147" s="111"/>
      <c r="H147" s="99" t="s">
        <v>50</v>
      </c>
      <c r="I147" s="100"/>
      <c r="J147" s="101"/>
      <c r="K147" s="101"/>
      <c r="L147" s="102" t="str">
        <f>IF(I147&lt;&gt;0,((VLOOKUP(I147,'1. Standard_Cost'!$B$4:$D$8,2)+VLOOKUP(I147,'1. Standard_Cost'!$B$4:$D$8,3))*J147*K147),"0")</f>
        <v>0</v>
      </c>
      <c r="M147" s="102">
        <f>L147*'1. Standard_Cost'!F14</f>
        <v>0</v>
      </c>
      <c r="N147" s="103"/>
      <c r="O147" s="103"/>
      <c r="P147" s="103"/>
      <c r="Q147" s="103"/>
      <c r="R147" s="104">
        <f>+N147*P147*'1. Standard_Cost'!$B$12</f>
        <v>0</v>
      </c>
      <c r="S147" s="104">
        <f>+N147*O147*P147*'1. Standard_Cost'!$C$12</f>
        <v>0</v>
      </c>
      <c r="T147" s="104">
        <f>+N147*P147*Q147*'1. Standard_Cost'!$D$12</f>
        <v>0</v>
      </c>
      <c r="U147" s="104">
        <f>+N147*O147*'1. Standard_Cost'!$E$12</f>
        <v>0</v>
      </c>
      <c r="V147" s="103"/>
      <c r="W147" s="103"/>
      <c r="X147" s="103"/>
      <c r="Y147" s="104">
        <f>+V147*((X147*'1. Standard_Cost'!$B$16)+(W147*X147*'1. Standard_Cost'!$C$16))</f>
        <v>0</v>
      </c>
      <c r="Z147" s="103"/>
      <c r="AA147" s="103"/>
      <c r="AB147" s="104">
        <f>+Z147*'1. Standard_Cost'!$B$20+AA147*'1. Standard_Cost'!$C$20</f>
        <v>0</v>
      </c>
      <c r="AC147" s="105"/>
      <c r="AD147" s="106"/>
      <c r="AE147" s="104">
        <f>SUM(AD147,AC147,AB147,Y147,U147,T147,S147,R147)*'1. Standard_Cost'!B38</f>
        <v>0</v>
      </c>
      <c r="AF147" s="104">
        <f t="shared" ref="AF147:AF149" si="232">SUM(AD147,AE147)</f>
        <v>0</v>
      </c>
      <c r="AG147" s="103"/>
      <c r="AH147" s="103">
        <v>0</v>
      </c>
      <c r="AI147" s="103">
        <v>0</v>
      </c>
      <c r="AJ147" s="107"/>
      <c r="AK147" s="107"/>
      <c r="AL147" s="107"/>
      <c r="AM147" s="104">
        <f>AG147*'1. Standard_Cost'!B34+'Incremental_Cost Year 2021'!AH154*'1. Standard_Cost'!C34+'Incremental_Cost Year 2021'!AI154*'1. Standard_Cost'!D34+'Incremental_Cost Year 2021'!AJ154+'Incremental_Cost Year 2021'!AL154+AK147</f>
        <v>0</v>
      </c>
      <c r="AN147" s="104">
        <f>AM147*'1. Standard_Cost'!C38</f>
        <v>0</v>
      </c>
      <c r="AO147" s="107"/>
      <c r="AQ147" s="104">
        <f t="shared" si="227"/>
        <v>0</v>
      </c>
      <c r="AR147" s="104">
        <f t="shared" si="228"/>
        <v>0</v>
      </c>
      <c r="AS147" s="104">
        <f t="shared" si="229"/>
        <v>0</v>
      </c>
      <c r="AT147" s="104">
        <f t="shared" ref="AT147:AT149" si="233">SUM(AQ147,AR147,AS147)</f>
        <v>0</v>
      </c>
      <c r="AU147" s="108">
        <f t="shared" si="230"/>
        <v>0</v>
      </c>
      <c r="AV147" s="108">
        <v>0</v>
      </c>
      <c r="AW147" s="108"/>
      <c r="AX147" s="108"/>
      <c r="AY147" s="108"/>
      <c r="AZ147" s="108"/>
      <c r="BA147" s="109">
        <f t="shared" si="231"/>
        <v>0</v>
      </c>
    </row>
    <row r="148" spans="1:53" ht="14.1" customHeight="1" outlineLevel="2" x14ac:dyDescent="0.2">
      <c r="A148" s="68"/>
      <c r="B148" s="94"/>
      <c r="C148" s="142"/>
      <c r="D148" s="110"/>
      <c r="E148" s="110"/>
      <c r="F148" s="110"/>
      <c r="G148" s="111"/>
      <c r="H148" s="99" t="s">
        <v>51</v>
      </c>
      <c r="I148" s="100"/>
      <c r="J148" s="101"/>
      <c r="K148" s="101"/>
      <c r="L148" s="102" t="str">
        <f>IF(I148&lt;&gt;0,((VLOOKUP(I148,'1. Standard_Cost'!$B$4:$D$8,2)+VLOOKUP(I148,'1. Standard_Cost'!$B$4:$D$8,3))*J148*K148),"0")</f>
        <v>0</v>
      </c>
      <c r="M148" s="102">
        <f>L148*'1. Standard_Cost'!F14</f>
        <v>0</v>
      </c>
      <c r="N148" s="103"/>
      <c r="O148" s="103"/>
      <c r="P148" s="103"/>
      <c r="Q148" s="103"/>
      <c r="R148" s="104">
        <f>+N148*P148*'1. Standard_Cost'!$B$12</f>
        <v>0</v>
      </c>
      <c r="S148" s="104">
        <f>+N148*O148*P148*'1. Standard_Cost'!$C$12</f>
        <v>0</v>
      </c>
      <c r="T148" s="104">
        <f>+N148*P148*Q148*'1. Standard_Cost'!$D$12</f>
        <v>0</v>
      </c>
      <c r="U148" s="104">
        <f>+N148*O148*'1. Standard_Cost'!$E$12</f>
        <v>0</v>
      </c>
      <c r="V148" s="103"/>
      <c r="W148" s="103"/>
      <c r="X148" s="103"/>
      <c r="Y148" s="104">
        <f>+V148*((X148*'1. Standard_Cost'!$B$16)+(W148*X148*'1. Standard_Cost'!$C$16))</f>
        <v>0</v>
      </c>
      <c r="Z148" s="103"/>
      <c r="AA148" s="103"/>
      <c r="AB148" s="104">
        <f>+Z148*'1. Standard_Cost'!$B$20+AA148*'1. Standard_Cost'!$C$20</f>
        <v>0</v>
      </c>
      <c r="AC148" s="105"/>
      <c r="AD148" s="106"/>
      <c r="AE148" s="104">
        <f>SUM(AD148,AC148,AB148,Y148,U148,T148,S148,R148)*'1. Standard_Cost'!B38</f>
        <v>0</v>
      </c>
      <c r="AF148" s="104">
        <f t="shared" si="232"/>
        <v>0</v>
      </c>
      <c r="AG148" s="103"/>
      <c r="AH148" s="103"/>
      <c r="AI148" s="103"/>
      <c r="AJ148" s="107"/>
      <c r="AK148" s="107"/>
      <c r="AL148" s="107"/>
      <c r="AM148" s="104">
        <f>AG148*'1. Standard_Cost'!B34+'Incremental_Cost Year 2021'!AH155*'1. Standard_Cost'!C34+'Incremental_Cost Year 2021'!AI155*'1. Standard_Cost'!D34+'Incremental_Cost Year 2021'!AJ155+'Incremental_Cost Year 2021'!AL155+AK148</f>
        <v>0</v>
      </c>
      <c r="AN148" s="104">
        <f>AM148*'1. Standard_Cost'!C38</f>
        <v>0</v>
      </c>
      <c r="AO148" s="107"/>
      <c r="AQ148" s="104">
        <f t="shared" si="227"/>
        <v>0</v>
      </c>
      <c r="AR148" s="104">
        <f t="shared" si="228"/>
        <v>0</v>
      </c>
      <c r="AS148" s="104">
        <f t="shared" si="229"/>
        <v>0</v>
      </c>
      <c r="AT148" s="104">
        <f t="shared" si="233"/>
        <v>0</v>
      </c>
      <c r="AU148" s="108">
        <f t="shared" si="230"/>
        <v>0</v>
      </c>
      <c r="AV148" s="108"/>
      <c r="AW148" s="108"/>
      <c r="AX148" s="108"/>
      <c r="AY148" s="108"/>
      <c r="AZ148" s="108"/>
      <c r="BA148" s="109">
        <f t="shared" si="231"/>
        <v>0</v>
      </c>
    </row>
    <row r="149" spans="1:53" ht="14.1" customHeight="1" outlineLevel="2" x14ac:dyDescent="0.2">
      <c r="A149" s="68"/>
      <c r="B149" s="94"/>
      <c r="C149" s="142"/>
      <c r="D149" s="110"/>
      <c r="E149" s="110"/>
      <c r="F149" s="110"/>
      <c r="G149" s="111"/>
      <c r="H149" s="112" t="s">
        <v>179</v>
      </c>
      <c r="I149" s="100"/>
      <c r="J149" s="101"/>
      <c r="K149" s="101"/>
      <c r="L149" s="102" t="str">
        <f>IF(I149&lt;&gt;0,((VLOOKUP(I149,'1. Standard_Cost'!$B$4:$D$8,2)+VLOOKUP(I149,'1. Standard_Cost'!$B$4:$D$8,3))*J149*K149),"0")</f>
        <v>0</v>
      </c>
      <c r="M149" s="102">
        <f>L149*'1. Standard_Cost'!F14</f>
        <v>0</v>
      </c>
      <c r="N149" s="103"/>
      <c r="O149" s="103"/>
      <c r="P149" s="103"/>
      <c r="Q149" s="103"/>
      <c r="R149" s="104">
        <f>+N149*P149*'1. Standard_Cost'!$B$12</f>
        <v>0</v>
      </c>
      <c r="S149" s="104">
        <f>+N149*O149*P149*'1. Standard_Cost'!$C$12</f>
        <v>0</v>
      </c>
      <c r="T149" s="104">
        <f>+N149*P149*Q149*'1. Standard_Cost'!$D$12</f>
        <v>0</v>
      </c>
      <c r="U149" s="104">
        <f>+N149*O149*'1. Standard_Cost'!$E$12</f>
        <v>0</v>
      </c>
      <c r="V149" s="103"/>
      <c r="W149" s="103"/>
      <c r="X149" s="103"/>
      <c r="Y149" s="104">
        <f>+V149*((X149*'1. Standard_Cost'!$B$16)+(W149*X149*'1. Standard_Cost'!$C$16))</f>
        <v>0</v>
      </c>
      <c r="Z149" s="103"/>
      <c r="AA149" s="103"/>
      <c r="AB149" s="104">
        <f>+Z149*'1. Standard_Cost'!$B$20+AA149*'1. Standard_Cost'!$C$20</f>
        <v>0</v>
      </c>
      <c r="AC149" s="105"/>
      <c r="AD149" s="106"/>
      <c r="AE149" s="104">
        <f>SUM(AD149,AC149,AB149,Y149,U149,T149,S149,R149)*'1. Standard_Cost'!B38</f>
        <v>0</v>
      </c>
      <c r="AF149" s="104">
        <f t="shared" si="232"/>
        <v>0</v>
      </c>
      <c r="AG149" s="103"/>
      <c r="AH149" s="103"/>
      <c r="AI149" s="103"/>
      <c r="AJ149" s="107"/>
      <c r="AK149" s="107"/>
      <c r="AL149" s="107"/>
      <c r="AM149" s="104">
        <f>AG149*'1. Standard_Cost'!B34+'Incremental_Cost Year 2021'!AH156*'1. Standard_Cost'!C34+'Incremental_Cost Year 2021'!AI156*'1. Standard_Cost'!D34+'Incremental_Cost Year 2021'!AJ156+'Incremental_Cost Year 2021'!AL156+AK149</f>
        <v>0</v>
      </c>
      <c r="AN149" s="104">
        <f>AM149*'1. Standard_Cost'!C38</f>
        <v>0</v>
      </c>
      <c r="AO149" s="107"/>
      <c r="AQ149" s="104">
        <f t="shared" si="227"/>
        <v>0</v>
      </c>
      <c r="AR149" s="104">
        <f t="shared" si="228"/>
        <v>0</v>
      </c>
      <c r="AS149" s="104">
        <f t="shared" si="229"/>
        <v>0</v>
      </c>
      <c r="AT149" s="104">
        <f t="shared" si="233"/>
        <v>0</v>
      </c>
      <c r="AU149" s="108">
        <f t="shared" si="230"/>
        <v>0</v>
      </c>
      <c r="AV149" s="108"/>
      <c r="AW149" s="108"/>
      <c r="AX149" s="108"/>
      <c r="AY149" s="108"/>
      <c r="AZ149" s="108"/>
      <c r="BA149" s="109">
        <f t="shared" si="231"/>
        <v>0</v>
      </c>
    </row>
    <row r="150" spans="1:53" ht="24.6" customHeight="1" outlineLevel="1" x14ac:dyDescent="0.2">
      <c r="A150" s="68"/>
      <c r="B150" s="141"/>
      <c r="C150" s="142"/>
      <c r="D150" s="113" t="s">
        <v>515</v>
      </c>
      <c r="E150" s="113" t="s">
        <v>229</v>
      </c>
      <c r="F150" s="114" t="s">
        <v>154</v>
      </c>
      <c r="G150" s="115" t="s">
        <v>155</v>
      </c>
      <c r="H150" s="122" t="s">
        <v>230</v>
      </c>
      <c r="I150" s="117"/>
      <c r="J150" s="117"/>
      <c r="K150" s="117"/>
      <c r="L150" s="118">
        <f>SUM(L146:L149)</f>
        <v>270375</v>
      </c>
      <c r="M150" s="118">
        <f>SUM(M146:M149)</f>
        <v>45152.625</v>
      </c>
      <c r="N150" s="117"/>
      <c r="O150" s="117"/>
      <c r="P150" s="117"/>
      <c r="Q150" s="117"/>
      <c r="R150" s="119">
        <f>SUM(R146:R149)</f>
        <v>0</v>
      </c>
      <c r="S150" s="119">
        <f>SUM(S146:S149)</f>
        <v>0</v>
      </c>
      <c r="T150" s="119">
        <f>SUM(T146:T149)</f>
        <v>0</v>
      </c>
      <c r="U150" s="119">
        <f>SUM(U146:U149)</f>
        <v>0</v>
      </c>
      <c r="V150" s="117"/>
      <c r="W150" s="117"/>
      <c r="X150" s="117"/>
      <c r="Y150" s="118">
        <f>SUM(Y146:Y149)</f>
        <v>0</v>
      </c>
      <c r="Z150" s="117"/>
      <c r="AA150" s="117"/>
      <c r="AB150" s="118">
        <f t="shared" ref="AB150:AF150" si="234">SUM(AB146:AB149)</f>
        <v>0</v>
      </c>
      <c r="AC150" s="118">
        <f t="shared" si="234"/>
        <v>15000</v>
      </c>
      <c r="AD150" s="118">
        <f t="shared" si="234"/>
        <v>0</v>
      </c>
      <c r="AE150" s="118">
        <f t="shared" si="234"/>
        <v>3000</v>
      </c>
      <c r="AF150" s="118">
        <f t="shared" si="234"/>
        <v>3000</v>
      </c>
      <c r="AG150" s="117"/>
      <c r="AH150" s="117"/>
      <c r="AI150" s="117"/>
      <c r="AJ150" s="119">
        <f>SUM(AJ146:AJ149)</f>
        <v>0</v>
      </c>
      <c r="AK150" s="119">
        <f t="shared" ref="AK150:AN150" si="235">SUM(AK146:AK149)</f>
        <v>0</v>
      </c>
      <c r="AL150" s="119">
        <f t="shared" si="235"/>
        <v>0</v>
      </c>
      <c r="AM150" s="119">
        <f t="shared" si="235"/>
        <v>0</v>
      </c>
      <c r="AN150" s="119">
        <f t="shared" si="235"/>
        <v>0</v>
      </c>
      <c r="AO150" s="116"/>
      <c r="AP150" s="120"/>
      <c r="AQ150" s="121">
        <f t="shared" ref="AQ150:BA150" si="236">SUM(AQ146:AQ149)</f>
        <v>315527.625</v>
      </c>
      <c r="AR150" s="121">
        <f t="shared" si="236"/>
        <v>3000</v>
      </c>
      <c r="AS150" s="121">
        <f t="shared" si="236"/>
        <v>0</v>
      </c>
      <c r="AT150" s="121">
        <f t="shared" si="236"/>
        <v>318527.625</v>
      </c>
      <c r="AU150" s="121">
        <f t="shared" si="236"/>
        <v>318527.625</v>
      </c>
      <c r="AV150" s="121">
        <f t="shared" si="236"/>
        <v>0</v>
      </c>
      <c r="AW150" s="121">
        <f t="shared" si="236"/>
        <v>0</v>
      </c>
      <c r="AX150" s="121">
        <f t="shared" si="236"/>
        <v>0</v>
      </c>
      <c r="AY150" s="121">
        <f t="shared" si="236"/>
        <v>0</v>
      </c>
      <c r="AZ150" s="121">
        <f t="shared" si="236"/>
        <v>0</v>
      </c>
      <c r="BA150" s="121">
        <f t="shared" si="236"/>
        <v>0</v>
      </c>
    </row>
    <row r="151" spans="1:53" ht="14.1" customHeight="1" outlineLevel="2" x14ac:dyDescent="0.2">
      <c r="A151" s="68"/>
      <c r="B151" s="94"/>
      <c r="C151" s="142"/>
      <c r="D151" s="96"/>
      <c r="E151" s="96"/>
      <c r="F151" s="97"/>
      <c r="G151" s="98"/>
      <c r="H151" s="99" t="s">
        <v>49</v>
      </c>
      <c r="I151" s="100" t="s">
        <v>1</v>
      </c>
      <c r="J151" s="101">
        <v>1</v>
      </c>
      <c r="K151" s="101">
        <v>2</v>
      </c>
      <c r="L151" s="102">
        <f>IF(I151&lt;&gt;0,((VLOOKUP(I151,'1. Standard_Cost'!$B$4:$D$8,2)+VLOOKUP(I151,'1. Standard_Cost'!$B$4:$D$8,3))*J151*K151),"0")</f>
        <v>180250</v>
      </c>
      <c r="M151" s="102">
        <f>L151*'1. Standard_Cost'!F4</f>
        <v>30101.75</v>
      </c>
      <c r="N151" s="103"/>
      <c r="O151" s="103"/>
      <c r="P151" s="103"/>
      <c r="Q151" s="103"/>
      <c r="R151" s="104">
        <f>+N151*P151*'1. Standard_Cost'!$B$12</f>
        <v>0</v>
      </c>
      <c r="S151" s="104">
        <f>+N151*O151*P151*'1. Standard_Cost'!$C$12</f>
        <v>0</v>
      </c>
      <c r="T151" s="104">
        <f>+N151*P151*Q151*'1. Standard_Cost'!$D$12</f>
        <v>0</v>
      </c>
      <c r="U151" s="104">
        <f>+N151*O151*'1. Standard_Cost'!$E$12</f>
        <v>0</v>
      </c>
      <c r="V151" s="103"/>
      <c r="W151" s="103"/>
      <c r="X151" s="103"/>
      <c r="Y151" s="104">
        <f>+V151*((X151*'1. Standard_Cost'!$B$16)+(W151*X151*'1. Standard_Cost'!$C$16))</f>
        <v>0</v>
      </c>
      <c r="Z151" s="103"/>
      <c r="AA151" s="103"/>
      <c r="AB151" s="104">
        <f>+Z151*'1. Standard_Cost'!$B$20+AA151*'1. Standard_Cost'!$C$20</f>
        <v>0</v>
      </c>
      <c r="AC151" s="105">
        <v>30000</v>
      </c>
      <c r="AD151" s="106"/>
      <c r="AE151" s="104">
        <f>SUM(AD151,AC151,AB151,Y151,U151,T151,S151,R151)*'1. Standard_Cost'!B28</f>
        <v>6000</v>
      </c>
      <c r="AF151" s="104">
        <f>SUM(AD151,AE151)</f>
        <v>6000</v>
      </c>
      <c r="AG151" s="103"/>
      <c r="AH151" s="103"/>
      <c r="AI151" s="103"/>
      <c r="AJ151" s="107"/>
      <c r="AK151" s="107"/>
      <c r="AL151" s="107"/>
      <c r="AM151" s="104">
        <f>AG151*'1. Standard_Cost'!B39+'Incremental_Cost Year 2021'!AH158*'1. Standard_Cost'!C39+'Incremental_Cost Year 2021'!AI158*'1. Standard_Cost'!D39+'Incremental_Cost Year 2021'!AJ158+'Incremental_Cost Year 2021'!AL158+AK151</f>
        <v>0</v>
      </c>
      <c r="AN151" s="104">
        <f>AM151*'1. Standard_Cost'!C43</f>
        <v>0</v>
      </c>
      <c r="AO151" s="107"/>
      <c r="AQ151" s="104">
        <f t="shared" ref="AQ151:AQ154" si="237">L151+M151</f>
        <v>210351.75</v>
      </c>
      <c r="AR151" s="104">
        <f t="shared" ref="AR151:AR154" si="238">AF151</f>
        <v>6000</v>
      </c>
      <c r="AS151" s="104">
        <f t="shared" ref="AS151:AS154" si="239">AM151+AN151</f>
        <v>0</v>
      </c>
      <c r="AT151" s="104">
        <f>SUM(AQ151,AR151,AS151)</f>
        <v>216351.75</v>
      </c>
      <c r="AU151" s="108">
        <f t="shared" ref="AU151:AU154" si="240">AT151</f>
        <v>216351.75</v>
      </c>
      <c r="AV151" s="108"/>
      <c r="AW151" s="108"/>
      <c r="AX151" s="108"/>
      <c r="AY151" s="108"/>
      <c r="AZ151" s="108"/>
      <c r="BA151" s="109">
        <f t="shared" ref="BA151:BA154" si="241">SUM(AU151:AZ151)-AT151</f>
        <v>0</v>
      </c>
    </row>
    <row r="152" spans="1:53" ht="14.1" customHeight="1" outlineLevel="2" x14ac:dyDescent="0.2">
      <c r="A152" s="68"/>
      <c r="B152" s="94"/>
      <c r="C152" s="142"/>
      <c r="D152" s="110"/>
      <c r="E152" s="110"/>
      <c r="F152" s="110"/>
      <c r="G152" s="111"/>
      <c r="H152" s="99" t="s">
        <v>50</v>
      </c>
      <c r="I152" s="100"/>
      <c r="J152" s="101"/>
      <c r="K152" s="101"/>
      <c r="L152" s="102" t="str">
        <f>IF(I152&lt;&gt;0,((VLOOKUP(I152,'1. Standard_Cost'!$B$4:$D$8,2)+VLOOKUP(I152,'1. Standard_Cost'!$B$4:$D$8,3))*J152*K152),"0")</f>
        <v>0</v>
      </c>
      <c r="M152" s="102">
        <f>L152*'1. Standard_Cost'!F19</f>
        <v>0</v>
      </c>
      <c r="N152" s="103"/>
      <c r="O152" s="103"/>
      <c r="P152" s="103"/>
      <c r="Q152" s="103"/>
      <c r="R152" s="104">
        <f>+N152*P152*'1. Standard_Cost'!$B$12</f>
        <v>0</v>
      </c>
      <c r="S152" s="104">
        <f>+N152*O152*P152*'1. Standard_Cost'!$C$12</f>
        <v>0</v>
      </c>
      <c r="T152" s="104">
        <f>+N152*P152*Q152*'1. Standard_Cost'!$D$12</f>
        <v>0</v>
      </c>
      <c r="U152" s="104">
        <f>+N152*O152*'1. Standard_Cost'!$E$12</f>
        <v>0</v>
      </c>
      <c r="V152" s="103"/>
      <c r="W152" s="103"/>
      <c r="X152" s="103"/>
      <c r="Y152" s="104">
        <f>+V152*((X152*'1. Standard_Cost'!$B$16)+(W152*X152*'1. Standard_Cost'!$C$16))</f>
        <v>0</v>
      </c>
      <c r="Z152" s="103"/>
      <c r="AA152" s="103"/>
      <c r="AB152" s="104">
        <f>+Z152*'1. Standard_Cost'!$B$20+AA152*'1. Standard_Cost'!$C$20</f>
        <v>0</v>
      </c>
      <c r="AC152" s="105"/>
      <c r="AD152" s="106"/>
      <c r="AE152" s="104">
        <f>SUM(AD152,AC152,AB152,Y152,U152,T152,S152,R152)*'1. Standard_Cost'!B43</f>
        <v>0</v>
      </c>
      <c r="AF152" s="104">
        <f t="shared" ref="AF152:AF154" si="242">SUM(AD152,AE152)</f>
        <v>0</v>
      </c>
      <c r="AG152" s="103"/>
      <c r="AH152" s="103">
        <v>0</v>
      </c>
      <c r="AI152" s="103">
        <v>0</v>
      </c>
      <c r="AJ152" s="107"/>
      <c r="AK152" s="107"/>
      <c r="AL152" s="107"/>
      <c r="AM152" s="104">
        <f>AG152*'1. Standard_Cost'!B39+'Incremental_Cost Year 2021'!AH159*'1. Standard_Cost'!C39+'Incremental_Cost Year 2021'!AI159*'1. Standard_Cost'!D39+'Incremental_Cost Year 2021'!AJ159+'Incremental_Cost Year 2021'!AL159+AK152</f>
        <v>0</v>
      </c>
      <c r="AN152" s="104">
        <f>AM152*'1. Standard_Cost'!C43</f>
        <v>0</v>
      </c>
      <c r="AO152" s="107"/>
      <c r="AQ152" s="104">
        <f t="shared" si="237"/>
        <v>0</v>
      </c>
      <c r="AR152" s="104">
        <f t="shared" si="238"/>
        <v>0</v>
      </c>
      <c r="AS152" s="104">
        <f t="shared" si="239"/>
        <v>0</v>
      </c>
      <c r="AT152" s="104">
        <f t="shared" ref="AT152:AT154" si="243">SUM(AQ152,AR152,AS152)</f>
        <v>0</v>
      </c>
      <c r="AU152" s="108">
        <f t="shared" si="240"/>
        <v>0</v>
      </c>
      <c r="AV152" s="108">
        <v>0</v>
      </c>
      <c r="AW152" s="108"/>
      <c r="AX152" s="108"/>
      <c r="AY152" s="108"/>
      <c r="AZ152" s="108"/>
      <c r="BA152" s="109">
        <f t="shared" si="241"/>
        <v>0</v>
      </c>
    </row>
    <row r="153" spans="1:53" ht="14.1" customHeight="1" outlineLevel="2" x14ac:dyDescent="0.2">
      <c r="A153" s="68"/>
      <c r="B153" s="94"/>
      <c r="C153" s="142"/>
      <c r="D153" s="110"/>
      <c r="E153" s="110"/>
      <c r="F153" s="110"/>
      <c r="G153" s="111"/>
      <c r="H153" s="99" t="s">
        <v>51</v>
      </c>
      <c r="I153" s="100"/>
      <c r="J153" s="101"/>
      <c r="K153" s="101"/>
      <c r="L153" s="102" t="str">
        <f>IF(I153&lt;&gt;0,((VLOOKUP(I153,'1. Standard_Cost'!$B$4:$D$8,2)+VLOOKUP(I153,'1. Standard_Cost'!$B$4:$D$8,3))*J153*K153),"0")</f>
        <v>0</v>
      </c>
      <c r="M153" s="102">
        <f>L153*'1. Standard_Cost'!F19</f>
        <v>0</v>
      </c>
      <c r="N153" s="103"/>
      <c r="O153" s="103"/>
      <c r="P153" s="103"/>
      <c r="Q153" s="103"/>
      <c r="R153" s="104">
        <f>+N153*P153*'1. Standard_Cost'!$B$12</f>
        <v>0</v>
      </c>
      <c r="S153" s="104">
        <f>+N153*O153*P153*'1. Standard_Cost'!$C$12</f>
        <v>0</v>
      </c>
      <c r="T153" s="104">
        <f>+N153*P153*Q153*'1. Standard_Cost'!$D$12</f>
        <v>0</v>
      </c>
      <c r="U153" s="104">
        <f>+N153*O153*'1. Standard_Cost'!$E$12</f>
        <v>0</v>
      </c>
      <c r="V153" s="103"/>
      <c r="W153" s="103"/>
      <c r="X153" s="103"/>
      <c r="Y153" s="104">
        <f>+V153*((X153*'1. Standard_Cost'!$B$16)+(W153*X153*'1. Standard_Cost'!$C$16))</f>
        <v>0</v>
      </c>
      <c r="Z153" s="103"/>
      <c r="AA153" s="103"/>
      <c r="AB153" s="104">
        <f>+Z153*'1. Standard_Cost'!$B$20+AA153*'1. Standard_Cost'!$C$20</f>
        <v>0</v>
      </c>
      <c r="AC153" s="105"/>
      <c r="AD153" s="106"/>
      <c r="AE153" s="104">
        <f>SUM(AD153,AC153,AB153,Y153,U153,T153,S153,R153)*'1. Standard_Cost'!B43</f>
        <v>0</v>
      </c>
      <c r="AF153" s="104">
        <f t="shared" si="242"/>
        <v>0</v>
      </c>
      <c r="AG153" s="103"/>
      <c r="AH153" s="103"/>
      <c r="AI153" s="103"/>
      <c r="AJ153" s="107"/>
      <c r="AK153" s="107"/>
      <c r="AL153" s="107"/>
      <c r="AM153" s="104">
        <f>AG153*'1. Standard_Cost'!B39+'Incremental_Cost Year 2021'!AH160*'1. Standard_Cost'!C39+'Incremental_Cost Year 2021'!AI160*'1. Standard_Cost'!D39+'Incremental_Cost Year 2021'!AJ160+'Incremental_Cost Year 2021'!AL160+AK153</f>
        <v>0</v>
      </c>
      <c r="AN153" s="104">
        <f>AM153*'1. Standard_Cost'!C43</f>
        <v>0</v>
      </c>
      <c r="AO153" s="107"/>
      <c r="AQ153" s="104">
        <f t="shared" si="237"/>
        <v>0</v>
      </c>
      <c r="AR153" s="104">
        <f t="shared" si="238"/>
        <v>0</v>
      </c>
      <c r="AS153" s="104">
        <f t="shared" si="239"/>
        <v>0</v>
      </c>
      <c r="AT153" s="104">
        <f t="shared" si="243"/>
        <v>0</v>
      </c>
      <c r="AU153" s="108">
        <f t="shared" si="240"/>
        <v>0</v>
      </c>
      <c r="AV153" s="108"/>
      <c r="AW153" s="108"/>
      <c r="AX153" s="108"/>
      <c r="AY153" s="108"/>
      <c r="AZ153" s="108"/>
      <c r="BA153" s="109">
        <f t="shared" si="241"/>
        <v>0</v>
      </c>
    </row>
    <row r="154" spans="1:53" ht="14.1" customHeight="1" outlineLevel="2" x14ac:dyDescent="0.2">
      <c r="A154" s="68"/>
      <c r="B154" s="94"/>
      <c r="C154" s="142"/>
      <c r="D154" s="110"/>
      <c r="E154" s="110"/>
      <c r="F154" s="110"/>
      <c r="G154" s="111"/>
      <c r="H154" s="112" t="s">
        <v>179</v>
      </c>
      <c r="I154" s="100"/>
      <c r="J154" s="101"/>
      <c r="K154" s="101"/>
      <c r="L154" s="102" t="str">
        <f>IF(I154&lt;&gt;0,((VLOOKUP(I154,'1. Standard_Cost'!$B$4:$D$8,2)+VLOOKUP(I154,'1. Standard_Cost'!$B$4:$D$8,3))*J154*K154),"0")</f>
        <v>0</v>
      </c>
      <c r="M154" s="102">
        <f>L154*'1. Standard_Cost'!F19</f>
        <v>0</v>
      </c>
      <c r="N154" s="103"/>
      <c r="O154" s="103"/>
      <c r="P154" s="103"/>
      <c r="Q154" s="103"/>
      <c r="R154" s="104">
        <f>+N154*P154*'1. Standard_Cost'!$B$12</f>
        <v>0</v>
      </c>
      <c r="S154" s="104">
        <f>+N154*O154*P154*'1. Standard_Cost'!$C$12</f>
        <v>0</v>
      </c>
      <c r="T154" s="104">
        <f>+N154*P154*Q154*'1. Standard_Cost'!$D$12</f>
        <v>0</v>
      </c>
      <c r="U154" s="104">
        <f>+N154*O154*'1. Standard_Cost'!$E$12</f>
        <v>0</v>
      </c>
      <c r="V154" s="103"/>
      <c r="W154" s="103"/>
      <c r="X154" s="103"/>
      <c r="Y154" s="104">
        <f>+V154*((X154*'1. Standard_Cost'!$B$16)+(W154*X154*'1. Standard_Cost'!$C$16))</f>
        <v>0</v>
      </c>
      <c r="Z154" s="103"/>
      <c r="AA154" s="103"/>
      <c r="AB154" s="104">
        <f>+Z154*'1. Standard_Cost'!$B$20+AA154*'1. Standard_Cost'!$C$20</f>
        <v>0</v>
      </c>
      <c r="AC154" s="105"/>
      <c r="AD154" s="106"/>
      <c r="AE154" s="104">
        <f>SUM(AD154,AC154,AB154,Y154,U154,T154,S154,R154)*'1. Standard_Cost'!B43</f>
        <v>0</v>
      </c>
      <c r="AF154" s="104">
        <f t="shared" si="242"/>
        <v>0</v>
      </c>
      <c r="AG154" s="103"/>
      <c r="AH154" s="103"/>
      <c r="AI154" s="103"/>
      <c r="AJ154" s="107"/>
      <c r="AK154" s="107"/>
      <c r="AL154" s="107"/>
      <c r="AM154" s="104">
        <f>AG154*'1. Standard_Cost'!B39+'Incremental_Cost Year 2021'!AH161*'1. Standard_Cost'!C39+'Incremental_Cost Year 2021'!AI161*'1. Standard_Cost'!D39+'Incremental_Cost Year 2021'!AJ161+'Incremental_Cost Year 2021'!AL161+AK154</f>
        <v>0</v>
      </c>
      <c r="AN154" s="104">
        <f>AM154*'1. Standard_Cost'!C43</f>
        <v>0</v>
      </c>
      <c r="AO154" s="107"/>
      <c r="AQ154" s="104">
        <f t="shared" si="237"/>
        <v>0</v>
      </c>
      <c r="AR154" s="104">
        <f t="shared" si="238"/>
        <v>0</v>
      </c>
      <c r="AS154" s="104">
        <f t="shared" si="239"/>
        <v>0</v>
      </c>
      <c r="AT154" s="104">
        <f t="shared" si="243"/>
        <v>0</v>
      </c>
      <c r="AU154" s="108">
        <f t="shared" si="240"/>
        <v>0</v>
      </c>
      <c r="AV154" s="108"/>
      <c r="AW154" s="108"/>
      <c r="AX154" s="108"/>
      <c r="AY154" s="108"/>
      <c r="AZ154" s="108"/>
      <c r="BA154" s="109">
        <f t="shared" si="241"/>
        <v>0</v>
      </c>
    </row>
    <row r="155" spans="1:53" ht="24.6" customHeight="1" outlineLevel="1" x14ac:dyDescent="0.2">
      <c r="A155" s="68"/>
      <c r="B155" s="141"/>
      <c r="C155" s="142"/>
      <c r="D155" s="113" t="s">
        <v>515</v>
      </c>
      <c r="E155" s="113" t="s">
        <v>231</v>
      </c>
      <c r="F155" s="114" t="s">
        <v>154</v>
      </c>
      <c r="G155" s="115" t="s">
        <v>155</v>
      </c>
      <c r="H155" s="122" t="s">
        <v>232</v>
      </c>
      <c r="I155" s="117"/>
      <c r="J155" s="117"/>
      <c r="K155" s="117"/>
      <c r="L155" s="118">
        <f>SUM(L151:L154)</f>
        <v>180250</v>
      </c>
      <c r="M155" s="118">
        <f>SUM(M151:M154)</f>
        <v>30101.75</v>
      </c>
      <c r="N155" s="117"/>
      <c r="O155" s="117"/>
      <c r="P155" s="117"/>
      <c r="Q155" s="117"/>
      <c r="R155" s="119">
        <f>SUM(R151:R154)</f>
        <v>0</v>
      </c>
      <c r="S155" s="119">
        <f>SUM(S151:S154)</f>
        <v>0</v>
      </c>
      <c r="T155" s="119">
        <f>SUM(T151:T154)</f>
        <v>0</v>
      </c>
      <c r="U155" s="119">
        <f>SUM(U151:U154)</f>
        <v>0</v>
      </c>
      <c r="V155" s="117"/>
      <c r="W155" s="117"/>
      <c r="X155" s="117"/>
      <c r="Y155" s="118">
        <f>SUM(Y151:Y154)</f>
        <v>0</v>
      </c>
      <c r="Z155" s="117"/>
      <c r="AA155" s="117"/>
      <c r="AB155" s="118">
        <f t="shared" ref="AB155:AF155" si="244">SUM(AB151:AB154)</f>
        <v>0</v>
      </c>
      <c r="AC155" s="118">
        <f t="shared" si="244"/>
        <v>30000</v>
      </c>
      <c r="AD155" s="118">
        <f t="shared" si="244"/>
        <v>0</v>
      </c>
      <c r="AE155" s="118">
        <f t="shared" si="244"/>
        <v>6000</v>
      </c>
      <c r="AF155" s="118">
        <f t="shared" si="244"/>
        <v>6000</v>
      </c>
      <c r="AG155" s="117"/>
      <c r="AH155" s="117"/>
      <c r="AI155" s="117"/>
      <c r="AJ155" s="119">
        <f>SUM(AJ151:AJ154)</f>
        <v>0</v>
      </c>
      <c r="AK155" s="119">
        <f t="shared" ref="AK155:AN155" si="245">SUM(AK151:AK154)</f>
        <v>0</v>
      </c>
      <c r="AL155" s="119">
        <f t="shared" si="245"/>
        <v>0</v>
      </c>
      <c r="AM155" s="119">
        <f t="shared" si="245"/>
        <v>0</v>
      </c>
      <c r="AN155" s="119">
        <f t="shared" si="245"/>
        <v>0</v>
      </c>
      <c r="AO155" s="116"/>
      <c r="AP155" s="120"/>
      <c r="AQ155" s="121">
        <f t="shared" ref="AQ155:BA155" si="246">SUM(AQ151:AQ154)</f>
        <v>210351.75</v>
      </c>
      <c r="AR155" s="121">
        <f t="shared" si="246"/>
        <v>6000</v>
      </c>
      <c r="AS155" s="121">
        <f t="shared" si="246"/>
        <v>0</v>
      </c>
      <c r="AT155" s="121">
        <f t="shared" si="246"/>
        <v>216351.75</v>
      </c>
      <c r="AU155" s="121">
        <f t="shared" si="246"/>
        <v>216351.75</v>
      </c>
      <c r="AV155" s="121">
        <f t="shared" si="246"/>
        <v>0</v>
      </c>
      <c r="AW155" s="121">
        <f t="shared" si="246"/>
        <v>0</v>
      </c>
      <c r="AX155" s="121">
        <f t="shared" si="246"/>
        <v>0</v>
      </c>
      <c r="AY155" s="121">
        <f t="shared" si="246"/>
        <v>0</v>
      </c>
      <c r="AZ155" s="121">
        <f t="shared" si="246"/>
        <v>0</v>
      </c>
      <c r="BA155" s="121">
        <f t="shared" si="246"/>
        <v>0</v>
      </c>
    </row>
    <row r="156" spans="1:53" ht="14.1" customHeight="1" outlineLevel="2" x14ac:dyDescent="0.2">
      <c r="A156" s="68"/>
      <c r="B156" s="94"/>
      <c r="C156" s="142"/>
      <c r="D156" s="96"/>
      <c r="E156" s="96"/>
      <c r="F156" s="97"/>
      <c r="G156" s="98"/>
      <c r="H156" s="99" t="s">
        <v>49</v>
      </c>
      <c r="I156" s="100" t="s">
        <v>1</v>
      </c>
      <c r="J156" s="101">
        <v>2</v>
      </c>
      <c r="K156" s="101">
        <v>1</v>
      </c>
      <c r="L156" s="102">
        <f>IF(I156&lt;&gt;0,((VLOOKUP(I156,'1. Standard_Cost'!$B$4:$D$8,2)+VLOOKUP(I156,'1. Standard_Cost'!$B$4:$D$8,3))*J156*K156),"0")</f>
        <v>180250</v>
      </c>
      <c r="M156" s="102">
        <f>L156*'1. Standard_Cost'!F4</f>
        <v>30101.75</v>
      </c>
      <c r="N156" s="103"/>
      <c r="O156" s="103"/>
      <c r="P156" s="103"/>
      <c r="Q156" s="103"/>
      <c r="R156" s="104">
        <f>+N156*P156*'1. Standard_Cost'!$B$12</f>
        <v>0</v>
      </c>
      <c r="S156" s="104">
        <f>+N156*O156*P156*'1. Standard_Cost'!$C$12</f>
        <v>0</v>
      </c>
      <c r="T156" s="104">
        <f>+N156*P156*Q156*'1. Standard_Cost'!$D$12</f>
        <v>0</v>
      </c>
      <c r="U156" s="104">
        <f>+N156*O156*'1. Standard_Cost'!$E$12</f>
        <v>0</v>
      </c>
      <c r="V156" s="103"/>
      <c r="W156" s="103"/>
      <c r="X156" s="103"/>
      <c r="Y156" s="104">
        <f>+V156*((X156*'1. Standard_Cost'!$B$16)+(W156*X156*'1. Standard_Cost'!$C$16))</f>
        <v>0</v>
      </c>
      <c r="Z156" s="103"/>
      <c r="AA156" s="103"/>
      <c r="AB156" s="104">
        <f>+Z156*'1. Standard_Cost'!$B$20+AA156*'1. Standard_Cost'!$C$20</f>
        <v>0</v>
      </c>
      <c r="AC156" s="105">
        <v>30000</v>
      </c>
      <c r="AD156" s="106"/>
      <c r="AE156" s="104">
        <f>SUM(AD156,AC156,AB156,Y156,U156,T156,S156,R156)*'1. Standard_Cost'!B28</f>
        <v>6000</v>
      </c>
      <c r="AF156" s="104">
        <f>SUM(AD156,AE156)</f>
        <v>6000</v>
      </c>
      <c r="AG156" s="103"/>
      <c r="AH156" s="103"/>
      <c r="AI156" s="103"/>
      <c r="AJ156" s="107"/>
      <c r="AK156" s="107"/>
      <c r="AL156" s="107"/>
      <c r="AM156" s="104">
        <f>AG156*'1. Standard_Cost'!B44+'Incremental_Cost Year 2021'!AH163*'1. Standard_Cost'!C44+'Incremental_Cost Year 2021'!AI163*'1. Standard_Cost'!D44+'Incremental_Cost Year 2021'!AJ163+'Incremental_Cost Year 2021'!AL163+AK156</f>
        <v>0</v>
      </c>
      <c r="AN156" s="104">
        <f>AM156*'1. Standard_Cost'!C48</f>
        <v>0</v>
      </c>
      <c r="AO156" s="107"/>
      <c r="AQ156" s="104">
        <f t="shared" ref="AQ156:AQ159" si="247">L156+M156</f>
        <v>210351.75</v>
      </c>
      <c r="AR156" s="104">
        <f t="shared" ref="AR156:AR159" si="248">AF156</f>
        <v>6000</v>
      </c>
      <c r="AS156" s="104">
        <f t="shared" ref="AS156:AS159" si="249">AM156+AN156</f>
        <v>0</v>
      </c>
      <c r="AT156" s="104">
        <f>SUM(AQ156,AR156,AS156)</f>
        <v>216351.75</v>
      </c>
      <c r="AU156" s="108">
        <f t="shared" ref="AU156:AU159" si="250">AT156</f>
        <v>216351.75</v>
      </c>
      <c r="AV156" s="108"/>
      <c r="AW156" s="108"/>
      <c r="AX156" s="108"/>
      <c r="AY156" s="108"/>
      <c r="AZ156" s="108"/>
      <c r="BA156" s="109">
        <f t="shared" ref="BA156:BA159" si="251">SUM(AU156:AZ156)-AT156</f>
        <v>0</v>
      </c>
    </row>
    <row r="157" spans="1:53" ht="14.1" customHeight="1" outlineLevel="2" x14ac:dyDescent="0.2">
      <c r="A157" s="68"/>
      <c r="B157" s="94"/>
      <c r="C157" s="142"/>
      <c r="D157" s="110"/>
      <c r="E157" s="110"/>
      <c r="F157" s="110"/>
      <c r="G157" s="111"/>
      <c r="H157" s="99" t="s">
        <v>50</v>
      </c>
      <c r="I157" s="100"/>
      <c r="J157" s="101"/>
      <c r="K157" s="101"/>
      <c r="L157" s="102" t="str">
        <f>IF(I157&lt;&gt;0,((VLOOKUP(I157,'1. Standard_Cost'!$B$4:$D$8,2)+VLOOKUP(I157,'1. Standard_Cost'!$B$4:$D$8,3))*J157*K157),"0")</f>
        <v>0</v>
      </c>
      <c r="M157" s="102">
        <f>L157*'1. Standard_Cost'!F24</f>
        <v>0</v>
      </c>
      <c r="N157" s="103"/>
      <c r="O157" s="103"/>
      <c r="P157" s="103"/>
      <c r="Q157" s="103"/>
      <c r="R157" s="104">
        <f>+N157*P157*'1. Standard_Cost'!$B$12</f>
        <v>0</v>
      </c>
      <c r="S157" s="104">
        <f>+N157*O157*P157*'1. Standard_Cost'!$C$12</f>
        <v>0</v>
      </c>
      <c r="T157" s="104">
        <f>+N157*P157*Q157*'1. Standard_Cost'!$D$12</f>
        <v>0</v>
      </c>
      <c r="U157" s="104">
        <f>+N157*O157*'1. Standard_Cost'!$E$12</f>
        <v>0</v>
      </c>
      <c r="V157" s="103"/>
      <c r="W157" s="103"/>
      <c r="X157" s="103"/>
      <c r="Y157" s="104">
        <f>+V157*((X157*'1. Standard_Cost'!$B$16)+(W157*X157*'1. Standard_Cost'!$C$16))</f>
        <v>0</v>
      </c>
      <c r="Z157" s="103"/>
      <c r="AA157" s="103"/>
      <c r="AB157" s="104">
        <f>+Z157*'1. Standard_Cost'!$B$20+AA157*'1. Standard_Cost'!$C$20</f>
        <v>0</v>
      </c>
      <c r="AC157" s="105"/>
      <c r="AD157" s="106"/>
      <c r="AE157" s="104">
        <f>SUM(AD157,AC157,AB157,Y157,U157,T157,S157,R157)*'1. Standard_Cost'!B48</f>
        <v>0</v>
      </c>
      <c r="AF157" s="104">
        <f t="shared" ref="AF157:AF159" si="252">SUM(AD157,AE157)</f>
        <v>0</v>
      </c>
      <c r="AG157" s="103"/>
      <c r="AH157" s="103">
        <v>0</v>
      </c>
      <c r="AI157" s="103">
        <v>0</v>
      </c>
      <c r="AJ157" s="107"/>
      <c r="AK157" s="107"/>
      <c r="AL157" s="107"/>
      <c r="AM157" s="104">
        <f>AG157*'1. Standard_Cost'!B44+'Incremental_Cost Year 2021'!AH164*'1. Standard_Cost'!C44+'Incremental_Cost Year 2021'!AI164*'1. Standard_Cost'!D44+'Incremental_Cost Year 2021'!AJ164+'Incremental_Cost Year 2021'!AL164+AK157</f>
        <v>0</v>
      </c>
      <c r="AN157" s="104">
        <f>AM157*'1. Standard_Cost'!C48</f>
        <v>0</v>
      </c>
      <c r="AO157" s="107"/>
      <c r="AQ157" s="104">
        <f t="shared" si="247"/>
        <v>0</v>
      </c>
      <c r="AR157" s="104">
        <f t="shared" si="248"/>
        <v>0</v>
      </c>
      <c r="AS157" s="104">
        <f t="shared" si="249"/>
        <v>0</v>
      </c>
      <c r="AT157" s="104">
        <f t="shared" ref="AT157:AT159" si="253">SUM(AQ157,AR157,AS157)</f>
        <v>0</v>
      </c>
      <c r="AU157" s="108">
        <f t="shared" si="250"/>
        <v>0</v>
      </c>
      <c r="AV157" s="108">
        <v>0</v>
      </c>
      <c r="AW157" s="108"/>
      <c r="AX157" s="108"/>
      <c r="AY157" s="108"/>
      <c r="AZ157" s="108"/>
      <c r="BA157" s="109">
        <f t="shared" si="251"/>
        <v>0</v>
      </c>
    </row>
    <row r="158" spans="1:53" ht="14.1" customHeight="1" outlineLevel="2" x14ac:dyDescent="0.2">
      <c r="A158" s="68"/>
      <c r="B158" s="94"/>
      <c r="C158" s="142"/>
      <c r="D158" s="110"/>
      <c r="E158" s="110"/>
      <c r="F158" s="110"/>
      <c r="G158" s="111"/>
      <c r="H158" s="99" t="s">
        <v>51</v>
      </c>
      <c r="I158" s="100"/>
      <c r="J158" s="101"/>
      <c r="K158" s="101"/>
      <c r="L158" s="102" t="str">
        <f>IF(I158&lt;&gt;0,((VLOOKUP(I158,'1. Standard_Cost'!$B$4:$D$8,2)+VLOOKUP(I158,'1. Standard_Cost'!$B$4:$D$8,3))*J158*K158),"0")</f>
        <v>0</v>
      </c>
      <c r="M158" s="102">
        <f>L158*'1. Standard_Cost'!F24</f>
        <v>0</v>
      </c>
      <c r="N158" s="103"/>
      <c r="O158" s="103"/>
      <c r="P158" s="103"/>
      <c r="Q158" s="103"/>
      <c r="R158" s="104">
        <f>+N158*P158*'1. Standard_Cost'!$B$12</f>
        <v>0</v>
      </c>
      <c r="S158" s="104">
        <f>+N158*O158*P158*'1. Standard_Cost'!$C$12</f>
        <v>0</v>
      </c>
      <c r="T158" s="104">
        <f>+N158*P158*Q158*'1. Standard_Cost'!$D$12</f>
        <v>0</v>
      </c>
      <c r="U158" s="104">
        <f>+N158*O158*'1. Standard_Cost'!$E$12</f>
        <v>0</v>
      </c>
      <c r="V158" s="103"/>
      <c r="W158" s="103"/>
      <c r="X158" s="103"/>
      <c r="Y158" s="104">
        <f>+V158*((X158*'1. Standard_Cost'!$B$16)+(W158*X158*'1. Standard_Cost'!$C$16))</f>
        <v>0</v>
      </c>
      <c r="Z158" s="103"/>
      <c r="AA158" s="103"/>
      <c r="AB158" s="104">
        <f>+Z158*'1. Standard_Cost'!$B$20+AA158*'1. Standard_Cost'!$C$20</f>
        <v>0</v>
      </c>
      <c r="AC158" s="105"/>
      <c r="AD158" s="106"/>
      <c r="AE158" s="104">
        <f>SUM(AD158,AC158,AB158,Y158,U158,T158,S158,R158)*'1. Standard_Cost'!B48</f>
        <v>0</v>
      </c>
      <c r="AF158" s="104">
        <f t="shared" si="252"/>
        <v>0</v>
      </c>
      <c r="AG158" s="103"/>
      <c r="AH158" s="103"/>
      <c r="AI158" s="103"/>
      <c r="AJ158" s="107"/>
      <c r="AK158" s="107"/>
      <c r="AL158" s="107"/>
      <c r="AM158" s="104">
        <f>AG158*'1. Standard_Cost'!B44+'Incremental_Cost Year 2021'!AH165*'1. Standard_Cost'!C44+'Incremental_Cost Year 2021'!AI165*'1. Standard_Cost'!D44+'Incremental_Cost Year 2021'!AJ165+'Incremental_Cost Year 2021'!AL165+AK158</f>
        <v>0</v>
      </c>
      <c r="AN158" s="104">
        <f>AM158*'1. Standard_Cost'!C48</f>
        <v>0</v>
      </c>
      <c r="AO158" s="107"/>
      <c r="AQ158" s="104">
        <f t="shared" si="247"/>
        <v>0</v>
      </c>
      <c r="AR158" s="104">
        <f t="shared" si="248"/>
        <v>0</v>
      </c>
      <c r="AS158" s="104">
        <f t="shared" si="249"/>
        <v>0</v>
      </c>
      <c r="AT158" s="104">
        <f t="shared" si="253"/>
        <v>0</v>
      </c>
      <c r="AU158" s="108">
        <f t="shared" si="250"/>
        <v>0</v>
      </c>
      <c r="AV158" s="108"/>
      <c r="AW158" s="108"/>
      <c r="AX158" s="108"/>
      <c r="AY158" s="108"/>
      <c r="AZ158" s="108"/>
      <c r="BA158" s="109">
        <f t="shared" si="251"/>
        <v>0</v>
      </c>
    </row>
    <row r="159" spans="1:53" ht="14.1" customHeight="1" outlineLevel="2" x14ac:dyDescent="0.2">
      <c r="A159" s="68"/>
      <c r="B159" s="94"/>
      <c r="C159" s="142"/>
      <c r="D159" s="110"/>
      <c r="E159" s="110"/>
      <c r="F159" s="110"/>
      <c r="G159" s="111"/>
      <c r="H159" s="112" t="s">
        <v>179</v>
      </c>
      <c r="I159" s="100"/>
      <c r="J159" s="101"/>
      <c r="K159" s="101"/>
      <c r="L159" s="102" t="str">
        <f>IF(I159&lt;&gt;0,((VLOOKUP(I159,'1. Standard_Cost'!$B$4:$D$8,2)+VLOOKUP(I159,'1. Standard_Cost'!$B$4:$D$8,3))*J159*K159),"0")</f>
        <v>0</v>
      </c>
      <c r="M159" s="102">
        <f>L159*'1. Standard_Cost'!F24</f>
        <v>0</v>
      </c>
      <c r="N159" s="103"/>
      <c r="O159" s="103"/>
      <c r="P159" s="103"/>
      <c r="Q159" s="103"/>
      <c r="R159" s="104">
        <f>+N159*P159*'1. Standard_Cost'!$B$12</f>
        <v>0</v>
      </c>
      <c r="S159" s="104">
        <f>+N159*O159*P159*'1. Standard_Cost'!$C$12</f>
        <v>0</v>
      </c>
      <c r="T159" s="104">
        <f>+N159*P159*Q159*'1. Standard_Cost'!$D$12</f>
        <v>0</v>
      </c>
      <c r="U159" s="104">
        <f>+N159*O159*'1. Standard_Cost'!$E$12</f>
        <v>0</v>
      </c>
      <c r="V159" s="103"/>
      <c r="W159" s="103"/>
      <c r="X159" s="103"/>
      <c r="Y159" s="104">
        <f>+V159*((X159*'1. Standard_Cost'!$B$16)+(W159*X159*'1. Standard_Cost'!$C$16))</f>
        <v>0</v>
      </c>
      <c r="Z159" s="103"/>
      <c r="AA159" s="103"/>
      <c r="AB159" s="104">
        <f>+Z159*'1. Standard_Cost'!$B$20+AA159*'1. Standard_Cost'!$C$20</f>
        <v>0</v>
      </c>
      <c r="AC159" s="105"/>
      <c r="AD159" s="106"/>
      <c r="AE159" s="104">
        <f>SUM(AD159,AC159,AB159,Y159,U159,T159,S159,R159)*'1. Standard_Cost'!B48</f>
        <v>0</v>
      </c>
      <c r="AF159" s="104">
        <f t="shared" si="252"/>
        <v>0</v>
      </c>
      <c r="AG159" s="103"/>
      <c r="AH159" s="103"/>
      <c r="AI159" s="103"/>
      <c r="AJ159" s="107"/>
      <c r="AK159" s="107"/>
      <c r="AL159" s="107"/>
      <c r="AM159" s="104">
        <f>AG159*'1. Standard_Cost'!B44+'Incremental_Cost Year 2021'!AH166*'1. Standard_Cost'!C44+'Incremental_Cost Year 2021'!AI166*'1. Standard_Cost'!D44+'Incremental_Cost Year 2021'!AJ166+'Incremental_Cost Year 2021'!AL166+AK159</f>
        <v>0</v>
      </c>
      <c r="AN159" s="104">
        <f>AM159*'1. Standard_Cost'!C48</f>
        <v>0</v>
      </c>
      <c r="AO159" s="107"/>
      <c r="AQ159" s="104">
        <f t="shared" si="247"/>
        <v>0</v>
      </c>
      <c r="AR159" s="104">
        <f t="shared" si="248"/>
        <v>0</v>
      </c>
      <c r="AS159" s="104">
        <f t="shared" si="249"/>
        <v>0</v>
      </c>
      <c r="AT159" s="104">
        <f t="shared" si="253"/>
        <v>0</v>
      </c>
      <c r="AU159" s="108">
        <f t="shared" si="250"/>
        <v>0</v>
      </c>
      <c r="AV159" s="108"/>
      <c r="AW159" s="108"/>
      <c r="AX159" s="108"/>
      <c r="AY159" s="108"/>
      <c r="AZ159" s="108"/>
      <c r="BA159" s="109">
        <f t="shared" si="251"/>
        <v>0</v>
      </c>
    </row>
    <row r="160" spans="1:53" ht="60.75" customHeight="1" outlineLevel="1" x14ac:dyDescent="0.2">
      <c r="A160" s="68"/>
      <c r="B160" s="141"/>
      <c r="C160" s="142"/>
      <c r="D160" s="113" t="s">
        <v>515</v>
      </c>
      <c r="E160" s="113" t="s">
        <v>233</v>
      </c>
      <c r="F160" s="114" t="s">
        <v>154</v>
      </c>
      <c r="G160" s="115" t="s">
        <v>155</v>
      </c>
      <c r="H160" s="122" t="s">
        <v>234</v>
      </c>
      <c r="I160" s="117"/>
      <c r="J160" s="117"/>
      <c r="K160" s="117"/>
      <c r="L160" s="118">
        <f>SUM(L156:L159)</f>
        <v>180250</v>
      </c>
      <c r="M160" s="118">
        <f>SUM(M156:M159)</f>
        <v>30101.75</v>
      </c>
      <c r="N160" s="117"/>
      <c r="O160" s="117"/>
      <c r="P160" s="117"/>
      <c r="Q160" s="117"/>
      <c r="R160" s="119">
        <f>SUM(R156:R159)</f>
        <v>0</v>
      </c>
      <c r="S160" s="119">
        <f>SUM(S156:S159)</f>
        <v>0</v>
      </c>
      <c r="T160" s="119">
        <f>SUM(T156:T159)</f>
        <v>0</v>
      </c>
      <c r="U160" s="119">
        <f>SUM(U156:U159)</f>
        <v>0</v>
      </c>
      <c r="V160" s="117"/>
      <c r="W160" s="117"/>
      <c r="X160" s="117"/>
      <c r="Y160" s="118">
        <f>SUM(Y156:Y159)</f>
        <v>0</v>
      </c>
      <c r="Z160" s="117"/>
      <c r="AA160" s="117"/>
      <c r="AB160" s="118">
        <f t="shared" ref="AB160:AF160" si="254">SUM(AB156:AB159)</f>
        <v>0</v>
      </c>
      <c r="AC160" s="118">
        <f t="shared" si="254"/>
        <v>30000</v>
      </c>
      <c r="AD160" s="118">
        <f t="shared" si="254"/>
        <v>0</v>
      </c>
      <c r="AE160" s="118">
        <f t="shared" si="254"/>
        <v>6000</v>
      </c>
      <c r="AF160" s="118">
        <f t="shared" si="254"/>
        <v>6000</v>
      </c>
      <c r="AG160" s="117"/>
      <c r="AH160" s="117"/>
      <c r="AI160" s="117"/>
      <c r="AJ160" s="119">
        <f>SUM(AJ156:AJ159)</f>
        <v>0</v>
      </c>
      <c r="AK160" s="119">
        <f t="shared" ref="AK160:AN160" si="255">SUM(AK156:AK159)</f>
        <v>0</v>
      </c>
      <c r="AL160" s="119">
        <f t="shared" si="255"/>
        <v>0</v>
      </c>
      <c r="AM160" s="119">
        <f t="shared" si="255"/>
        <v>0</v>
      </c>
      <c r="AN160" s="119">
        <f t="shared" si="255"/>
        <v>0</v>
      </c>
      <c r="AO160" s="116"/>
      <c r="AP160" s="120"/>
      <c r="AQ160" s="121">
        <f t="shared" ref="AQ160:BA160" si="256">SUM(AQ156:AQ159)</f>
        <v>210351.75</v>
      </c>
      <c r="AR160" s="121">
        <f t="shared" si="256"/>
        <v>6000</v>
      </c>
      <c r="AS160" s="121">
        <f t="shared" si="256"/>
        <v>0</v>
      </c>
      <c r="AT160" s="121">
        <f t="shared" si="256"/>
        <v>216351.75</v>
      </c>
      <c r="AU160" s="121">
        <f t="shared" si="256"/>
        <v>216351.75</v>
      </c>
      <c r="AV160" s="121">
        <f t="shared" si="256"/>
        <v>0</v>
      </c>
      <c r="AW160" s="121">
        <f t="shared" si="256"/>
        <v>0</v>
      </c>
      <c r="AX160" s="121">
        <f t="shared" si="256"/>
        <v>0</v>
      </c>
      <c r="AY160" s="121">
        <f t="shared" si="256"/>
        <v>0</v>
      </c>
      <c r="AZ160" s="121">
        <f t="shared" si="256"/>
        <v>0</v>
      </c>
      <c r="BA160" s="121">
        <f t="shared" si="256"/>
        <v>0</v>
      </c>
    </row>
    <row r="161" spans="1:53" ht="14.1" customHeight="1" outlineLevel="2" x14ac:dyDescent="0.2">
      <c r="A161" s="68"/>
      <c r="B161" s="94"/>
      <c r="C161" s="142"/>
      <c r="D161" s="96"/>
      <c r="E161" s="96"/>
      <c r="F161" s="97"/>
      <c r="G161" s="98"/>
      <c r="H161" s="99" t="s">
        <v>49</v>
      </c>
      <c r="I161" s="100" t="s">
        <v>1</v>
      </c>
      <c r="J161" s="101">
        <v>3</v>
      </c>
      <c r="K161" s="101">
        <v>1</v>
      </c>
      <c r="L161" s="102">
        <f>IF(I161&lt;&gt;0,((VLOOKUP(I161,'1. Standard_Cost'!$B$4:$D$8,2)+VLOOKUP(I161,'1. Standard_Cost'!$B$4:$D$8,3))*J161*K161),"0")</f>
        <v>270375</v>
      </c>
      <c r="M161" s="102">
        <f>L161*'1. Standard_Cost'!F4</f>
        <v>45152.625</v>
      </c>
      <c r="N161" s="103"/>
      <c r="O161" s="103"/>
      <c r="P161" s="103"/>
      <c r="Q161" s="103"/>
      <c r="R161" s="104">
        <f>+N161*P161*'1. Standard_Cost'!$B$12</f>
        <v>0</v>
      </c>
      <c r="S161" s="104">
        <f>+N161*O161*P161*'1. Standard_Cost'!$C$12</f>
        <v>0</v>
      </c>
      <c r="T161" s="104">
        <f>+N161*P161*Q161*'1. Standard_Cost'!$D$12</f>
        <v>0</v>
      </c>
      <c r="U161" s="104">
        <f>+N161*O161*'1. Standard_Cost'!$E$12</f>
        <v>0</v>
      </c>
      <c r="V161" s="103"/>
      <c r="W161" s="103"/>
      <c r="X161" s="103"/>
      <c r="Y161" s="104">
        <f>+V161*((X161*'1. Standard_Cost'!$B$16)+(W161*X161*'1. Standard_Cost'!$C$16))</f>
        <v>0</v>
      </c>
      <c r="Z161" s="103"/>
      <c r="AA161" s="103"/>
      <c r="AB161" s="104">
        <f>+Z161*'1. Standard_Cost'!$B$20+AA161*'1. Standard_Cost'!$C$20</f>
        <v>0</v>
      </c>
      <c r="AC161" s="105">
        <v>45000</v>
      </c>
      <c r="AD161" s="106"/>
      <c r="AE161" s="104">
        <f>SUM(AD161,AC161,AB161,Y161,U161,T161,S161,R161)*'1. Standard_Cost'!B28</f>
        <v>9000</v>
      </c>
      <c r="AF161" s="104">
        <f>SUM(AD161,AE161)</f>
        <v>9000</v>
      </c>
      <c r="AG161" s="103"/>
      <c r="AH161" s="103"/>
      <c r="AI161" s="103"/>
      <c r="AJ161" s="107"/>
      <c r="AK161" s="107"/>
      <c r="AL161" s="107"/>
      <c r="AM161" s="104">
        <f>AG161*'1. Standard_Cost'!B49+'Incremental_Cost Year 2021'!AH168*'1. Standard_Cost'!C49+'Incremental_Cost Year 2021'!AI168*'1. Standard_Cost'!D49+'Incremental_Cost Year 2021'!AJ168+'Incremental_Cost Year 2021'!AL168+AK161</f>
        <v>0</v>
      </c>
      <c r="AN161" s="104">
        <f>AM161*'1. Standard_Cost'!C53</f>
        <v>0</v>
      </c>
      <c r="AO161" s="107"/>
      <c r="AQ161" s="104">
        <f t="shared" ref="AQ161:AQ164" si="257">L161+M161</f>
        <v>315527.625</v>
      </c>
      <c r="AR161" s="104">
        <f t="shared" ref="AR161:AR164" si="258">AF161</f>
        <v>9000</v>
      </c>
      <c r="AS161" s="104">
        <f t="shared" ref="AS161:AS164" si="259">AM161+AN161</f>
        <v>0</v>
      </c>
      <c r="AT161" s="104">
        <f>SUM(AQ161,AR161,AS161)</f>
        <v>324527.625</v>
      </c>
      <c r="AU161" s="108">
        <f t="shared" ref="AU161:AU164" si="260">AT161</f>
        <v>324527.625</v>
      </c>
      <c r="AV161" s="108"/>
      <c r="AW161" s="108"/>
      <c r="AX161" s="108"/>
      <c r="AY161" s="108"/>
      <c r="AZ161" s="108"/>
      <c r="BA161" s="109">
        <f t="shared" ref="BA161:BA164" si="261">SUM(AU161:AZ161)-AT161</f>
        <v>0</v>
      </c>
    </row>
    <row r="162" spans="1:53" ht="14.1" customHeight="1" outlineLevel="2" x14ac:dyDescent="0.2">
      <c r="A162" s="68"/>
      <c r="B162" s="94"/>
      <c r="C162" s="142"/>
      <c r="D162" s="110"/>
      <c r="E162" s="110"/>
      <c r="F162" s="110"/>
      <c r="G162" s="111"/>
      <c r="H162" s="99" t="s">
        <v>50</v>
      </c>
      <c r="I162" s="100"/>
      <c r="J162" s="101"/>
      <c r="K162" s="101"/>
      <c r="L162" s="102" t="str">
        <f>IF(I162&lt;&gt;0,((VLOOKUP(I162,'1. Standard_Cost'!$B$4:$D$8,2)+VLOOKUP(I162,'1. Standard_Cost'!$B$4:$D$8,3))*J162*K162),"0")</f>
        <v>0</v>
      </c>
      <c r="M162" s="102">
        <f>L162*'1. Standard_Cost'!F29</f>
        <v>0</v>
      </c>
      <c r="N162" s="103"/>
      <c r="O162" s="103"/>
      <c r="P162" s="103"/>
      <c r="Q162" s="103"/>
      <c r="R162" s="104">
        <f>+N162*P162*'1. Standard_Cost'!$B$12</f>
        <v>0</v>
      </c>
      <c r="S162" s="104">
        <f>+N162*O162*P162*'1. Standard_Cost'!$C$12</f>
        <v>0</v>
      </c>
      <c r="T162" s="104">
        <f>+N162*P162*Q162*'1. Standard_Cost'!$D$12</f>
        <v>0</v>
      </c>
      <c r="U162" s="104">
        <f>+N162*O162*'1. Standard_Cost'!$E$12</f>
        <v>0</v>
      </c>
      <c r="V162" s="103"/>
      <c r="W162" s="103"/>
      <c r="X162" s="103"/>
      <c r="Y162" s="104">
        <f>+V162*((X162*'1. Standard_Cost'!$B$16)+(W162*X162*'1. Standard_Cost'!$C$16))</f>
        <v>0</v>
      </c>
      <c r="Z162" s="103"/>
      <c r="AA162" s="103"/>
      <c r="AB162" s="104">
        <f>+Z162*'1. Standard_Cost'!$B$20+AA162*'1. Standard_Cost'!$C$20</f>
        <v>0</v>
      </c>
      <c r="AC162" s="105"/>
      <c r="AD162" s="106"/>
      <c r="AE162" s="104">
        <f>SUM(AD162,AC162,AB162,Y162,U162,T162,S162,R162)*'1. Standard_Cost'!B53</f>
        <v>0</v>
      </c>
      <c r="AF162" s="104">
        <f t="shared" ref="AF162:AF164" si="262">SUM(AD162,AE162)</f>
        <v>0</v>
      </c>
      <c r="AG162" s="103"/>
      <c r="AH162" s="103">
        <v>0</v>
      </c>
      <c r="AI162" s="103">
        <v>0</v>
      </c>
      <c r="AJ162" s="107"/>
      <c r="AK162" s="107"/>
      <c r="AL162" s="107"/>
      <c r="AM162" s="104">
        <f>AG162*'1. Standard_Cost'!B49+'Incremental_Cost Year 2021'!AH169*'1. Standard_Cost'!C49+'Incremental_Cost Year 2021'!AI169*'1. Standard_Cost'!D49+'Incremental_Cost Year 2021'!AJ169+'Incremental_Cost Year 2021'!AL169+AK162</f>
        <v>0</v>
      </c>
      <c r="AN162" s="104">
        <f>AM162*'1. Standard_Cost'!C53</f>
        <v>0</v>
      </c>
      <c r="AO162" s="107"/>
      <c r="AQ162" s="104">
        <f t="shared" si="257"/>
        <v>0</v>
      </c>
      <c r="AR162" s="104">
        <f t="shared" si="258"/>
        <v>0</v>
      </c>
      <c r="AS162" s="104">
        <f t="shared" si="259"/>
        <v>0</v>
      </c>
      <c r="AT162" s="104">
        <f t="shared" ref="AT162:AT164" si="263">SUM(AQ162,AR162,AS162)</f>
        <v>0</v>
      </c>
      <c r="AU162" s="108">
        <f t="shared" si="260"/>
        <v>0</v>
      </c>
      <c r="AV162" s="108">
        <v>0</v>
      </c>
      <c r="AW162" s="108"/>
      <c r="AX162" s="108"/>
      <c r="AY162" s="108"/>
      <c r="AZ162" s="108"/>
      <c r="BA162" s="109">
        <f t="shared" si="261"/>
        <v>0</v>
      </c>
    </row>
    <row r="163" spans="1:53" ht="14.1" customHeight="1" outlineLevel="2" x14ac:dyDescent="0.2">
      <c r="A163" s="68"/>
      <c r="B163" s="94"/>
      <c r="C163" s="142"/>
      <c r="D163" s="110"/>
      <c r="E163" s="110"/>
      <c r="F163" s="110"/>
      <c r="G163" s="111"/>
      <c r="H163" s="99" t="s">
        <v>51</v>
      </c>
      <c r="I163" s="100"/>
      <c r="J163" s="101"/>
      <c r="K163" s="101"/>
      <c r="L163" s="102" t="str">
        <f>IF(I163&lt;&gt;0,((VLOOKUP(I163,'1. Standard_Cost'!$B$4:$D$8,2)+VLOOKUP(I163,'1. Standard_Cost'!$B$4:$D$8,3))*J163*K163),"0")</f>
        <v>0</v>
      </c>
      <c r="M163" s="102">
        <f>L163*'1. Standard_Cost'!F29</f>
        <v>0</v>
      </c>
      <c r="N163" s="103"/>
      <c r="O163" s="103"/>
      <c r="P163" s="103"/>
      <c r="Q163" s="103"/>
      <c r="R163" s="104">
        <f>+N163*P163*'1. Standard_Cost'!$B$12</f>
        <v>0</v>
      </c>
      <c r="S163" s="104">
        <f>+N163*O163*P163*'1. Standard_Cost'!$C$12</f>
        <v>0</v>
      </c>
      <c r="T163" s="104">
        <f>+N163*P163*Q163*'1. Standard_Cost'!$D$12</f>
        <v>0</v>
      </c>
      <c r="U163" s="104">
        <f>+N163*O163*'1. Standard_Cost'!$E$12</f>
        <v>0</v>
      </c>
      <c r="V163" s="103"/>
      <c r="W163" s="103"/>
      <c r="X163" s="103"/>
      <c r="Y163" s="104">
        <f>+V163*((X163*'1. Standard_Cost'!$B$16)+(W163*X163*'1. Standard_Cost'!$C$16))</f>
        <v>0</v>
      </c>
      <c r="Z163" s="103"/>
      <c r="AA163" s="103"/>
      <c r="AB163" s="104">
        <f>+Z163*'1. Standard_Cost'!$B$20+AA163*'1. Standard_Cost'!$C$20</f>
        <v>0</v>
      </c>
      <c r="AC163" s="105"/>
      <c r="AD163" s="106"/>
      <c r="AE163" s="104">
        <f>SUM(AD163,AC163,AB163,Y163,U163,T163,S163,R163)*'1. Standard_Cost'!B53</f>
        <v>0</v>
      </c>
      <c r="AF163" s="104">
        <f t="shared" si="262"/>
        <v>0</v>
      </c>
      <c r="AG163" s="103"/>
      <c r="AH163" s="103"/>
      <c r="AI163" s="103"/>
      <c r="AJ163" s="107"/>
      <c r="AK163" s="107"/>
      <c r="AL163" s="107"/>
      <c r="AM163" s="104">
        <f>AG163*'1. Standard_Cost'!B49+'Incremental_Cost Year 2021'!AH170*'1. Standard_Cost'!C49+'Incremental_Cost Year 2021'!AI170*'1. Standard_Cost'!D49+'Incremental_Cost Year 2021'!AJ170+'Incremental_Cost Year 2021'!AL170+AK163</f>
        <v>0</v>
      </c>
      <c r="AN163" s="104">
        <f>AM163*'1. Standard_Cost'!C53</f>
        <v>0</v>
      </c>
      <c r="AO163" s="107"/>
      <c r="AQ163" s="104">
        <f t="shared" si="257"/>
        <v>0</v>
      </c>
      <c r="AR163" s="104">
        <f t="shared" si="258"/>
        <v>0</v>
      </c>
      <c r="AS163" s="104">
        <f t="shared" si="259"/>
        <v>0</v>
      </c>
      <c r="AT163" s="104">
        <f t="shared" si="263"/>
        <v>0</v>
      </c>
      <c r="AU163" s="108">
        <f t="shared" si="260"/>
        <v>0</v>
      </c>
      <c r="AV163" s="108"/>
      <c r="AW163" s="108"/>
      <c r="AX163" s="108"/>
      <c r="AY163" s="108"/>
      <c r="AZ163" s="108"/>
      <c r="BA163" s="109">
        <f t="shared" si="261"/>
        <v>0</v>
      </c>
    </row>
    <row r="164" spans="1:53" ht="14.1" customHeight="1" outlineLevel="2" x14ac:dyDescent="0.2">
      <c r="A164" s="68"/>
      <c r="B164" s="94"/>
      <c r="C164" s="142"/>
      <c r="D164" s="110"/>
      <c r="E164" s="110"/>
      <c r="F164" s="110"/>
      <c r="G164" s="111"/>
      <c r="H164" s="112" t="s">
        <v>179</v>
      </c>
      <c r="I164" s="100"/>
      <c r="J164" s="101"/>
      <c r="K164" s="101"/>
      <c r="L164" s="102" t="str">
        <f>IF(I164&lt;&gt;0,((VLOOKUP(I164,'1. Standard_Cost'!$B$4:$D$8,2)+VLOOKUP(I164,'1. Standard_Cost'!$B$4:$D$8,3))*J164*K164),"0")</f>
        <v>0</v>
      </c>
      <c r="M164" s="102">
        <f>L164*'1. Standard_Cost'!F29</f>
        <v>0</v>
      </c>
      <c r="N164" s="103"/>
      <c r="O164" s="103"/>
      <c r="P164" s="103"/>
      <c r="Q164" s="103"/>
      <c r="R164" s="104">
        <f>+N164*P164*'1. Standard_Cost'!$B$12</f>
        <v>0</v>
      </c>
      <c r="S164" s="104">
        <f>+N164*O164*P164*'1. Standard_Cost'!$C$12</f>
        <v>0</v>
      </c>
      <c r="T164" s="104">
        <f>+N164*P164*Q164*'1. Standard_Cost'!$D$12</f>
        <v>0</v>
      </c>
      <c r="U164" s="104">
        <f>+N164*O164*'1. Standard_Cost'!$E$12</f>
        <v>0</v>
      </c>
      <c r="V164" s="103"/>
      <c r="W164" s="103"/>
      <c r="X164" s="103"/>
      <c r="Y164" s="104">
        <f>+V164*((X164*'1. Standard_Cost'!$B$16)+(W164*X164*'1. Standard_Cost'!$C$16))</f>
        <v>0</v>
      </c>
      <c r="Z164" s="103"/>
      <c r="AA164" s="103"/>
      <c r="AB164" s="104">
        <f>+Z164*'1. Standard_Cost'!$B$20+AA164*'1. Standard_Cost'!$C$20</f>
        <v>0</v>
      </c>
      <c r="AC164" s="105"/>
      <c r="AD164" s="106"/>
      <c r="AE164" s="104">
        <f>SUM(AD164,AC164,AB164,Y164,U164,T164,S164,R164)*'1. Standard_Cost'!B53</f>
        <v>0</v>
      </c>
      <c r="AF164" s="104">
        <f t="shared" si="262"/>
        <v>0</v>
      </c>
      <c r="AG164" s="103"/>
      <c r="AH164" s="103"/>
      <c r="AI164" s="103"/>
      <c r="AJ164" s="107"/>
      <c r="AK164" s="107"/>
      <c r="AL164" s="107"/>
      <c r="AM164" s="104">
        <f>AG164*'1. Standard_Cost'!B49+'Incremental_Cost Year 2021'!AH171*'1. Standard_Cost'!C49+'Incremental_Cost Year 2021'!AI171*'1. Standard_Cost'!D49+'Incremental_Cost Year 2021'!AJ171+'Incremental_Cost Year 2021'!AL171+AK164</f>
        <v>0</v>
      </c>
      <c r="AN164" s="104">
        <f>AM164*'1. Standard_Cost'!C53</f>
        <v>0</v>
      </c>
      <c r="AO164" s="107"/>
      <c r="AQ164" s="104">
        <f t="shared" si="257"/>
        <v>0</v>
      </c>
      <c r="AR164" s="104">
        <f t="shared" si="258"/>
        <v>0</v>
      </c>
      <c r="AS164" s="104">
        <f t="shared" si="259"/>
        <v>0</v>
      </c>
      <c r="AT164" s="104">
        <f t="shared" si="263"/>
        <v>0</v>
      </c>
      <c r="AU164" s="108">
        <f t="shared" si="260"/>
        <v>0</v>
      </c>
      <c r="AV164" s="108"/>
      <c r="AW164" s="108"/>
      <c r="AX164" s="108"/>
      <c r="AY164" s="108"/>
      <c r="AZ164" s="108"/>
      <c r="BA164" s="109">
        <f t="shared" si="261"/>
        <v>0</v>
      </c>
    </row>
    <row r="165" spans="1:53" ht="24.6" customHeight="1" outlineLevel="1" x14ac:dyDescent="0.2">
      <c r="A165" s="68"/>
      <c r="B165" s="141"/>
      <c r="C165" s="142"/>
      <c r="D165" s="113" t="s">
        <v>515</v>
      </c>
      <c r="E165" s="113" t="s">
        <v>235</v>
      </c>
      <c r="F165" s="114" t="s">
        <v>154</v>
      </c>
      <c r="G165" s="115" t="s">
        <v>155</v>
      </c>
      <c r="H165" s="122" t="s">
        <v>236</v>
      </c>
      <c r="I165" s="117"/>
      <c r="J165" s="117"/>
      <c r="K165" s="117"/>
      <c r="L165" s="118">
        <f>SUM(L161:L164)</f>
        <v>270375</v>
      </c>
      <c r="M165" s="118">
        <f>SUM(M161:M164)</f>
        <v>45152.625</v>
      </c>
      <c r="N165" s="117"/>
      <c r="O165" s="117"/>
      <c r="P165" s="117"/>
      <c r="Q165" s="117"/>
      <c r="R165" s="119">
        <f>SUM(R161:R164)</f>
        <v>0</v>
      </c>
      <c r="S165" s="119">
        <f>SUM(S161:S164)</f>
        <v>0</v>
      </c>
      <c r="T165" s="119">
        <f>SUM(T161:T164)</f>
        <v>0</v>
      </c>
      <c r="U165" s="119">
        <f>SUM(U161:U164)</f>
        <v>0</v>
      </c>
      <c r="V165" s="117"/>
      <c r="W165" s="117"/>
      <c r="X165" s="117"/>
      <c r="Y165" s="118">
        <f>SUM(Y161:Y164)</f>
        <v>0</v>
      </c>
      <c r="Z165" s="117"/>
      <c r="AA165" s="117"/>
      <c r="AB165" s="118">
        <f t="shared" ref="AB165:AF165" si="264">SUM(AB161:AB164)</f>
        <v>0</v>
      </c>
      <c r="AC165" s="118">
        <f t="shared" si="264"/>
        <v>45000</v>
      </c>
      <c r="AD165" s="118">
        <f t="shared" si="264"/>
        <v>0</v>
      </c>
      <c r="AE165" s="118">
        <f t="shared" si="264"/>
        <v>9000</v>
      </c>
      <c r="AF165" s="118">
        <f t="shared" si="264"/>
        <v>9000</v>
      </c>
      <c r="AG165" s="117"/>
      <c r="AH165" s="117"/>
      <c r="AI165" s="117"/>
      <c r="AJ165" s="119">
        <f>SUM(AJ161:AJ164)</f>
        <v>0</v>
      </c>
      <c r="AK165" s="119">
        <f t="shared" ref="AK165:AN165" si="265">SUM(AK161:AK164)</f>
        <v>0</v>
      </c>
      <c r="AL165" s="119">
        <f t="shared" si="265"/>
        <v>0</v>
      </c>
      <c r="AM165" s="119">
        <f t="shared" si="265"/>
        <v>0</v>
      </c>
      <c r="AN165" s="119">
        <f t="shared" si="265"/>
        <v>0</v>
      </c>
      <c r="AO165" s="116"/>
      <c r="AP165" s="120"/>
      <c r="AQ165" s="121">
        <f t="shared" ref="AQ165:BA165" si="266">SUM(AQ161:AQ164)</f>
        <v>315527.625</v>
      </c>
      <c r="AR165" s="121">
        <f t="shared" si="266"/>
        <v>9000</v>
      </c>
      <c r="AS165" s="121">
        <f t="shared" si="266"/>
        <v>0</v>
      </c>
      <c r="AT165" s="121">
        <f t="shared" si="266"/>
        <v>324527.625</v>
      </c>
      <c r="AU165" s="121">
        <f t="shared" si="266"/>
        <v>324527.625</v>
      </c>
      <c r="AV165" s="121">
        <f t="shared" si="266"/>
        <v>0</v>
      </c>
      <c r="AW165" s="121">
        <f t="shared" si="266"/>
        <v>0</v>
      </c>
      <c r="AX165" s="121">
        <f t="shared" si="266"/>
        <v>0</v>
      </c>
      <c r="AY165" s="121">
        <f t="shared" si="266"/>
        <v>0</v>
      </c>
      <c r="AZ165" s="121">
        <f t="shared" si="266"/>
        <v>0</v>
      </c>
      <c r="BA165" s="121">
        <f t="shared" si="266"/>
        <v>0</v>
      </c>
    </row>
    <row r="166" spans="1:53" ht="14.1" customHeight="1" outlineLevel="2" x14ac:dyDescent="0.2">
      <c r="A166" s="68"/>
      <c r="B166" s="94"/>
      <c r="C166" s="142"/>
      <c r="D166" s="96"/>
      <c r="E166" s="96"/>
      <c r="F166" s="97"/>
      <c r="G166" s="98"/>
      <c r="H166" s="99" t="s">
        <v>49</v>
      </c>
      <c r="I166" s="100" t="s">
        <v>1</v>
      </c>
      <c r="J166" s="101">
        <v>1</v>
      </c>
      <c r="K166" s="101">
        <v>2</v>
      </c>
      <c r="L166" s="102">
        <f>IF(I166&lt;&gt;0,((VLOOKUP(I166,'1. Standard_Cost'!$B$4:$D$8,2)+VLOOKUP(I166,'1. Standard_Cost'!$B$4:$D$8,3))*J166*K166),"0")</f>
        <v>180250</v>
      </c>
      <c r="M166" s="102">
        <f>L166*'1. Standard_Cost'!F4</f>
        <v>30101.75</v>
      </c>
      <c r="N166" s="103"/>
      <c r="O166" s="103"/>
      <c r="P166" s="103"/>
      <c r="Q166" s="103"/>
      <c r="R166" s="104">
        <f>+N166*P166*'1. Standard_Cost'!$B$12</f>
        <v>0</v>
      </c>
      <c r="S166" s="104">
        <f>+N166*O166*P166*'1. Standard_Cost'!$C$12</f>
        <v>0</v>
      </c>
      <c r="T166" s="104">
        <f>+N166*P166*Q166*'1. Standard_Cost'!$D$12</f>
        <v>0</v>
      </c>
      <c r="U166" s="104">
        <f>+N166*O166*'1. Standard_Cost'!$E$12</f>
        <v>0</v>
      </c>
      <c r="V166" s="103"/>
      <c r="W166" s="103"/>
      <c r="X166" s="103"/>
      <c r="Y166" s="104">
        <f>+V166*((X166*'1. Standard_Cost'!$B$16)+(W166*X166*'1. Standard_Cost'!$C$16))</f>
        <v>0</v>
      </c>
      <c r="Z166" s="103"/>
      <c r="AA166" s="103"/>
      <c r="AB166" s="104">
        <f>+Z166*'1. Standard_Cost'!$B$20+AA166*'1. Standard_Cost'!$C$20</f>
        <v>0</v>
      </c>
      <c r="AC166" s="105">
        <v>30000</v>
      </c>
      <c r="AD166" s="106"/>
      <c r="AE166" s="104">
        <f>SUM(AD166,AC166,AB166,Y166,U166,T166,S166,R166)*'1. Standard_Cost'!B28</f>
        <v>6000</v>
      </c>
      <c r="AF166" s="104">
        <f>SUM(AD166,AE166)</f>
        <v>6000</v>
      </c>
      <c r="AG166" s="103"/>
      <c r="AH166" s="103"/>
      <c r="AI166" s="103"/>
      <c r="AJ166" s="107"/>
      <c r="AK166" s="107"/>
      <c r="AL166" s="107"/>
      <c r="AM166" s="104">
        <f>AG166*'1. Standard_Cost'!B54+'Incremental_Cost Year 2021'!AH173*'1. Standard_Cost'!C54+'Incremental_Cost Year 2021'!AI173*'1. Standard_Cost'!D54+'Incremental_Cost Year 2021'!AJ173+'Incremental_Cost Year 2021'!AL173+AK166</f>
        <v>0</v>
      </c>
      <c r="AN166" s="104">
        <f>AM166*'1. Standard_Cost'!C58</f>
        <v>0</v>
      </c>
      <c r="AO166" s="107"/>
      <c r="AQ166" s="104">
        <f t="shared" ref="AQ166:AQ169" si="267">L166+M166</f>
        <v>210351.75</v>
      </c>
      <c r="AR166" s="104">
        <f t="shared" ref="AR166:AR169" si="268">AF166</f>
        <v>6000</v>
      </c>
      <c r="AS166" s="104">
        <f t="shared" ref="AS166:AS169" si="269">AM166+AN166</f>
        <v>0</v>
      </c>
      <c r="AT166" s="104">
        <f>SUM(AQ166,AR166,AS166)</f>
        <v>216351.75</v>
      </c>
      <c r="AU166" s="108">
        <f t="shared" ref="AU166:AU169" si="270">AT166</f>
        <v>216351.75</v>
      </c>
      <c r="AV166" s="108"/>
      <c r="AW166" s="108"/>
      <c r="AX166" s="108"/>
      <c r="AY166" s="108"/>
      <c r="AZ166" s="108"/>
      <c r="BA166" s="109">
        <f t="shared" ref="BA166:BA169" si="271">SUM(AU166:AZ166)-AT166</f>
        <v>0</v>
      </c>
    </row>
    <row r="167" spans="1:53" ht="14.1" customHeight="1" outlineLevel="2" x14ac:dyDescent="0.2">
      <c r="A167" s="68"/>
      <c r="B167" s="94"/>
      <c r="C167" s="142"/>
      <c r="D167" s="110"/>
      <c r="E167" s="110"/>
      <c r="F167" s="110"/>
      <c r="G167" s="111"/>
      <c r="H167" s="99" t="s">
        <v>50</v>
      </c>
      <c r="I167" s="100"/>
      <c r="J167" s="101"/>
      <c r="K167" s="101"/>
      <c r="L167" s="102" t="str">
        <f>IF(I167&lt;&gt;0,((VLOOKUP(I167,'1. Standard_Cost'!$B$4:$D$8,2)+VLOOKUP(I167,'1. Standard_Cost'!$B$4:$D$8,3))*J167*K167),"0")</f>
        <v>0</v>
      </c>
      <c r="M167" s="102">
        <f>L167*'1. Standard_Cost'!F34</f>
        <v>0</v>
      </c>
      <c r="N167" s="103"/>
      <c r="O167" s="103"/>
      <c r="P167" s="103"/>
      <c r="Q167" s="103"/>
      <c r="R167" s="104">
        <f>+N167*P167*'1. Standard_Cost'!$B$12</f>
        <v>0</v>
      </c>
      <c r="S167" s="104">
        <f>+N167*O167*P167*'1. Standard_Cost'!$C$12</f>
        <v>0</v>
      </c>
      <c r="T167" s="104">
        <f>+N167*P167*Q167*'1. Standard_Cost'!$D$12</f>
        <v>0</v>
      </c>
      <c r="U167" s="104">
        <f>+N167*O167*'1. Standard_Cost'!$E$12</f>
        <v>0</v>
      </c>
      <c r="V167" s="103"/>
      <c r="W167" s="103"/>
      <c r="X167" s="103"/>
      <c r="Y167" s="104">
        <f>+V167*((X167*'1. Standard_Cost'!$B$16)+(W167*X167*'1. Standard_Cost'!$C$16))</f>
        <v>0</v>
      </c>
      <c r="Z167" s="103"/>
      <c r="AA167" s="103"/>
      <c r="AB167" s="104">
        <f>+Z167*'1. Standard_Cost'!$B$20+AA167*'1. Standard_Cost'!$C$20</f>
        <v>0</v>
      </c>
      <c r="AC167" s="105"/>
      <c r="AD167" s="106"/>
      <c r="AE167" s="104">
        <f>SUM(AD167,AC167,AB167,Y167,U167,T167,S167,R167)*'1. Standard_Cost'!B58</f>
        <v>0</v>
      </c>
      <c r="AF167" s="104">
        <f t="shared" ref="AF167:AF169" si="272">SUM(AD167,AE167)</f>
        <v>0</v>
      </c>
      <c r="AG167" s="103"/>
      <c r="AH167" s="103">
        <v>0</v>
      </c>
      <c r="AI167" s="103">
        <v>0</v>
      </c>
      <c r="AJ167" s="107"/>
      <c r="AK167" s="107"/>
      <c r="AL167" s="107"/>
      <c r="AM167" s="104">
        <f>AG167*'1. Standard_Cost'!B54+'Incremental_Cost Year 2021'!AH174*'1. Standard_Cost'!C54+'Incremental_Cost Year 2021'!AI174*'1. Standard_Cost'!D54+'Incremental_Cost Year 2021'!AJ174+'Incremental_Cost Year 2021'!AL174+AK167</f>
        <v>0</v>
      </c>
      <c r="AN167" s="104">
        <f>AM167*'1. Standard_Cost'!C58</f>
        <v>0</v>
      </c>
      <c r="AO167" s="107"/>
      <c r="AQ167" s="104">
        <f t="shared" si="267"/>
        <v>0</v>
      </c>
      <c r="AR167" s="104">
        <f t="shared" si="268"/>
        <v>0</v>
      </c>
      <c r="AS167" s="104">
        <f t="shared" si="269"/>
        <v>0</v>
      </c>
      <c r="AT167" s="104">
        <f t="shared" ref="AT167:AT169" si="273">SUM(AQ167,AR167,AS167)</f>
        <v>0</v>
      </c>
      <c r="AU167" s="108">
        <f t="shared" si="270"/>
        <v>0</v>
      </c>
      <c r="AV167" s="108">
        <v>0</v>
      </c>
      <c r="AW167" s="108"/>
      <c r="AX167" s="108"/>
      <c r="AY167" s="108"/>
      <c r="AZ167" s="108"/>
      <c r="BA167" s="109">
        <f t="shared" si="271"/>
        <v>0</v>
      </c>
    </row>
    <row r="168" spans="1:53" ht="14.1" customHeight="1" outlineLevel="2" x14ac:dyDescent="0.2">
      <c r="A168" s="68"/>
      <c r="B168" s="94"/>
      <c r="C168" s="142"/>
      <c r="D168" s="110"/>
      <c r="E168" s="110"/>
      <c r="F168" s="110"/>
      <c r="G168" s="111"/>
      <c r="H168" s="99" t="s">
        <v>51</v>
      </c>
      <c r="I168" s="100"/>
      <c r="J168" s="101"/>
      <c r="K168" s="101"/>
      <c r="L168" s="102" t="str">
        <f>IF(I168&lt;&gt;0,((VLOOKUP(I168,'1. Standard_Cost'!$B$4:$D$8,2)+VLOOKUP(I168,'1. Standard_Cost'!$B$4:$D$8,3))*J168*K168),"0")</f>
        <v>0</v>
      </c>
      <c r="M168" s="102">
        <f>L168*'1. Standard_Cost'!F34</f>
        <v>0</v>
      </c>
      <c r="N168" s="103"/>
      <c r="O168" s="103"/>
      <c r="P168" s="103"/>
      <c r="Q168" s="103"/>
      <c r="R168" s="104">
        <f>+N168*P168*'1. Standard_Cost'!$B$12</f>
        <v>0</v>
      </c>
      <c r="S168" s="104">
        <f>+N168*O168*P168*'1. Standard_Cost'!$C$12</f>
        <v>0</v>
      </c>
      <c r="T168" s="104">
        <f>+N168*P168*Q168*'1. Standard_Cost'!$D$12</f>
        <v>0</v>
      </c>
      <c r="U168" s="104">
        <f>+N168*O168*'1. Standard_Cost'!$E$12</f>
        <v>0</v>
      </c>
      <c r="V168" s="103"/>
      <c r="W168" s="103"/>
      <c r="X168" s="103"/>
      <c r="Y168" s="104">
        <f>+V168*((X168*'1. Standard_Cost'!$B$16)+(W168*X168*'1. Standard_Cost'!$C$16))</f>
        <v>0</v>
      </c>
      <c r="Z168" s="103"/>
      <c r="AA168" s="103"/>
      <c r="AB168" s="104">
        <f>+Z168*'1. Standard_Cost'!$B$20+AA168*'1. Standard_Cost'!$C$20</f>
        <v>0</v>
      </c>
      <c r="AC168" s="105"/>
      <c r="AD168" s="106"/>
      <c r="AE168" s="104">
        <f>SUM(AD168,AC168,AB168,Y168,U168,T168,S168,R168)*'1. Standard_Cost'!B58</f>
        <v>0</v>
      </c>
      <c r="AF168" s="104">
        <f t="shared" si="272"/>
        <v>0</v>
      </c>
      <c r="AG168" s="103"/>
      <c r="AH168" s="103"/>
      <c r="AI168" s="103"/>
      <c r="AJ168" s="107"/>
      <c r="AK168" s="107"/>
      <c r="AL168" s="107"/>
      <c r="AM168" s="104">
        <f>AG168*'1. Standard_Cost'!B54+'Incremental_Cost Year 2021'!AH175*'1. Standard_Cost'!C54+'Incremental_Cost Year 2021'!AI175*'1. Standard_Cost'!D54+'Incremental_Cost Year 2021'!AJ175+'Incremental_Cost Year 2021'!AL175+AK168</f>
        <v>0</v>
      </c>
      <c r="AN168" s="104">
        <f>AM168*'1. Standard_Cost'!C58</f>
        <v>0</v>
      </c>
      <c r="AO168" s="107"/>
      <c r="AQ168" s="104">
        <f t="shared" si="267"/>
        <v>0</v>
      </c>
      <c r="AR168" s="104">
        <f t="shared" si="268"/>
        <v>0</v>
      </c>
      <c r="AS168" s="104">
        <f t="shared" si="269"/>
        <v>0</v>
      </c>
      <c r="AT168" s="104">
        <f t="shared" si="273"/>
        <v>0</v>
      </c>
      <c r="AU168" s="108">
        <f t="shared" si="270"/>
        <v>0</v>
      </c>
      <c r="AV168" s="108"/>
      <c r="AW168" s="108"/>
      <c r="AX168" s="108"/>
      <c r="AY168" s="108"/>
      <c r="AZ168" s="108"/>
      <c r="BA168" s="109">
        <f t="shared" si="271"/>
        <v>0</v>
      </c>
    </row>
    <row r="169" spans="1:53" ht="14.1" customHeight="1" outlineLevel="2" x14ac:dyDescent="0.2">
      <c r="A169" s="68"/>
      <c r="B169" s="94"/>
      <c r="C169" s="142"/>
      <c r="D169" s="110"/>
      <c r="E169" s="110"/>
      <c r="F169" s="110"/>
      <c r="G169" s="111"/>
      <c r="H169" s="112" t="s">
        <v>179</v>
      </c>
      <c r="I169" s="100"/>
      <c r="J169" s="101"/>
      <c r="K169" s="101"/>
      <c r="L169" s="102" t="str">
        <f>IF(I169&lt;&gt;0,((VLOOKUP(I169,'1. Standard_Cost'!$B$4:$D$8,2)+VLOOKUP(I169,'1. Standard_Cost'!$B$4:$D$8,3))*J169*K169),"0")</f>
        <v>0</v>
      </c>
      <c r="M169" s="102">
        <f>L169*'1. Standard_Cost'!F34</f>
        <v>0</v>
      </c>
      <c r="N169" s="103"/>
      <c r="O169" s="103"/>
      <c r="P169" s="103"/>
      <c r="Q169" s="103"/>
      <c r="R169" s="104">
        <f>+N169*P169*'1. Standard_Cost'!$B$12</f>
        <v>0</v>
      </c>
      <c r="S169" s="104">
        <f>+N169*O169*P169*'1. Standard_Cost'!$C$12</f>
        <v>0</v>
      </c>
      <c r="T169" s="104">
        <f>+N169*P169*Q169*'1. Standard_Cost'!$D$12</f>
        <v>0</v>
      </c>
      <c r="U169" s="104">
        <f>+N169*O169*'1. Standard_Cost'!$E$12</f>
        <v>0</v>
      </c>
      <c r="V169" s="103"/>
      <c r="W169" s="103"/>
      <c r="X169" s="103"/>
      <c r="Y169" s="104">
        <f>+V169*((X169*'1. Standard_Cost'!$B$16)+(W169*X169*'1. Standard_Cost'!$C$16))</f>
        <v>0</v>
      </c>
      <c r="Z169" s="103"/>
      <c r="AA169" s="103"/>
      <c r="AB169" s="104">
        <f>+Z169*'1. Standard_Cost'!$B$20+AA169*'1. Standard_Cost'!$C$20</f>
        <v>0</v>
      </c>
      <c r="AC169" s="105"/>
      <c r="AD169" s="106"/>
      <c r="AE169" s="104">
        <f>SUM(AD169,AC169,AB169,Y169,U169,T169,S169,R169)*'1. Standard_Cost'!B58</f>
        <v>0</v>
      </c>
      <c r="AF169" s="104">
        <f t="shared" si="272"/>
        <v>0</v>
      </c>
      <c r="AG169" s="103"/>
      <c r="AH169" s="103"/>
      <c r="AI169" s="103"/>
      <c r="AJ169" s="107"/>
      <c r="AK169" s="107"/>
      <c r="AL169" s="107"/>
      <c r="AM169" s="104">
        <f>AG169*'1. Standard_Cost'!B54+'Incremental_Cost Year 2021'!AH176*'1. Standard_Cost'!C54+'Incremental_Cost Year 2021'!AI176*'1. Standard_Cost'!D54+'Incremental_Cost Year 2021'!AJ176+'Incremental_Cost Year 2021'!AL176+AK169</f>
        <v>0</v>
      </c>
      <c r="AN169" s="104">
        <f>AM169*'1. Standard_Cost'!C58</f>
        <v>0</v>
      </c>
      <c r="AO169" s="107"/>
      <c r="AQ169" s="104">
        <f t="shared" si="267"/>
        <v>0</v>
      </c>
      <c r="AR169" s="104">
        <f t="shared" si="268"/>
        <v>0</v>
      </c>
      <c r="AS169" s="104">
        <f t="shared" si="269"/>
        <v>0</v>
      </c>
      <c r="AT169" s="104">
        <f t="shared" si="273"/>
        <v>0</v>
      </c>
      <c r="AU169" s="108">
        <f t="shared" si="270"/>
        <v>0</v>
      </c>
      <c r="AV169" s="108"/>
      <c r="AW169" s="108"/>
      <c r="AX169" s="108"/>
      <c r="AY169" s="108"/>
      <c r="AZ169" s="108"/>
      <c r="BA169" s="109">
        <f t="shared" si="271"/>
        <v>0</v>
      </c>
    </row>
    <row r="170" spans="1:53" ht="65.25" customHeight="1" outlineLevel="1" x14ac:dyDescent="0.2">
      <c r="A170" s="68"/>
      <c r="B170" s="141"/>
      <c r="C170" s="142"/>
      <c r="D170" s="113" t="s">
        <v>515</v>
      </c>
      <c r="E170" s="113" t="s">
        <v>739</v>
      </c>
      <c r="F170" s="114" t="s">
        <v>154</v>
      </c>
      <c r="G170" s="115" t="s">
        <v>155</v>
      </c>
      <c r="H170" s="122" t="s">
        <v>238</v>
      </c>
      <c r="I170" s="117"/>
      <c r="J170" s="117"/>
      <c r="K170" s="117"/>
      <c r="L170" s="118">
        <f>SUM(L166:L169)</f>
        <v>180250</v>
      </c>
      <c r="M170" s="118">
        <f>SUM(M166:M169)</f>
        <v>30101.75</v>
      </c>
      <c r="N170" s="117"/>
      <c r="O170" s="117"/>
      <c r="P170" s="117"/>
      <c r="Q170" s="117"/>
      <c r="R170" s="119">
        <f>SUM(R166:R169)</f>
        <v>0</v>
      </c>
      <c r="S170" s="119">
        <f>SUM(S166:S169)</f>
        <v>0</v>
      </c>
      <c r="T170" s="119">
        <f>SUM(T166:T169)</f>
        <v>0</v>
      </c>
      <c r="U170" s="119">
        <f>SUM(U166:U169)</f>
        <v>0</v>
      </c>
      <c r="V170" s="117"/>
      <c r="W170" s="117"/>
      <c r="X170" s="117"/>
      <c r="Y170" s="118">
        <f>SUM(Y166:Y169)</f>
        <v>0</v>
      </c>
      <c r="Z170" s="117"/>
      <c r="AA170" s="117"/>
      <c r="AB170" s="118">
        <f t="shared" ref="AB170:AF170" si="274">SUM(AB166:AB169)</f>
        <v>0</v>
      </c>
      <c r="AC170" s="118">
        <f t="shared" si="274"/>
        <v>30000</v>
      </c>
      <c r="AD170" s="118">
        <f t="shared" si="274"/>
        <v>0</v>
      </c>
      <c r="AE170" s="118">
        <f t="shared" si="274"/>
        <v>6000</v>
      </c>
      <c r="AF170" s="118">
        <f t="shared" si="274"/>
        <v>6000</v>
      </c>
      <c r="AG170" s="117"/>
      <c r="AH170" s="117"/>
      <c r="AI170" s="117"/>
      <c r="AJ170" s="119">
        <f>SUM(AJ166:AJ169)</f>
        <v>0</v>
      </c>
      <c r="AK170" s="119">
        <f t="shared" ref="AK170:AN170" si="275">SUM(AK166:AK169)</f>
        <v>0</v>
      </c>
      <c r="AL170" s="119">
        <f t="shared" si="275"/>
        <v>0</v>
      </c>
      <c r="AM170" s="119">
        <f t="shared" si="275"/>
        <v>0</v>
      </c>
      <c r="AN170" s="119">
        <f t="shared" si="275"/>
        <v>0</v>
      </c>
      <c r="AO170" s="116"/>
      <c r="AP170" s="120"/>
      <c r="AQ170" s="121">
        <f t="shared" ref="AQ170:BA170" si="276">SUM(AQ166:AQ169)</f>
        <v>210351.75</v>
      </c>
      <c r="AR170" s="121">
        <f t="shared" si="276"/>
        <v>6000</v>
      </c>
      <c r="AS170" s="121">
        <f t="shared" si="276"/>
        <v>0</v>
      </c>
      <c r="AT170" s="121">
        <f t="shared" si="276"/>
        <v>216351.75</v>
      </c>
      <c r="AU170" s="121">
        <f t="shared" si="276"/>
        <v>216351.75</v>
      </c>
      <c r="AV170" s="121">
        <f t="shared" si="276"/>
        <v>0</v>
      </c>
      <c r="AW170" s="121">
        <f t="shared" si="276"/>
        <v>0</v>
      </c>
      <c r="AX170" s="121">
        <f t="shared" si="276"/>
        <v>0</v>
      </c>
      <c r="AY170" s="121">
        <f t="shared" si="276"/>
        <v>0</v>
      </c>
      <c r="AZ170" s="121">
        <f t="shared" si="276"/>
        <v>0</v>
      </c>
      <c r="BA170" s="121">
        <f t="shared" si="276"/>
        <v>0</v>
      </c>
    </row>
    <row r="171" spans="1:53" ht="14.1" customHeight="1" outlineLevel="2" x14ac:dyDescent="0.2">
      <c r="A171" s="68"/>
      <c r="B171" s="94"/>
      <c r="C171" s="142"/>
      <c r="D171" s="96"/>
      <c r="E171" s="96"/>
      <c r="F171" s="97"/>
      <c r="G171" s="98"/>
      <c r="H171" s="99" t="s">
        <v>49</v>
      </c>
      <c r="I171" s="100" t="s">
        <v>1</v>
      </c>
      <c r="J171" s="101">
        <v>4</v>
      </c>
      <c r="K171" s="101">
        <v>1</v>
      </c>
      <c r="L171" s="102">
        <f>IF(I171&lt;&gt;0,((VLOOKUP(I171,'1. Standard_Cost'!$B$4:$D$8,2)+VLOOKUP(I171,'1. Standard_Cost'!$B$4:$D$8,3))*J171*K171),"0")</f>
        <v>360500</v>
      </c>
      <c r="M171" s="102">
        <f>L171*'1. Standard_Cost'!F4</f>
        <v>60203.5</v>
      </c>
      <c r="N171" s="103"/>
      <c r="O171" s="103"/>
      <c r="P171" s="103"/>
      <c r="Q171" s="103"/>
      <c r="R171" s="104">
        <f>+N171*P171*'1. Standard_Cost'!$B$12</f>
        <v>0</v>
      </c>
      <c r="S171" s="104">
        <f>+N171*O171*P171*'1. Standard_Cost'!$C$12</f>
        <v>0</v>
      </c>
      <c r="T171" s="104">
        <f>+N171*P171*Q171*'1. Standard_Cost'!$D$12</f>
        <v>0</v>
      </c>
      <c r="U171" s="104">
        <f>+N171*O171*'1. Standard_Cost'!$E$12</f>
        <v>0</v>
      </c>
      <c r="V171" s="103"/>
      <c r="W171" s="103"/>
      <c r="X171" s="103"/>
      <c r="Y171" s="104">
        <f>+V171*((X171*'1. Standard_Cost'!$B$16)+(W171*X171*'1. Standard_Cost'!$C$16))</f>
        <v>0</v>
      </c>
      <c r="Z171" s="103"/>
      <c r="AA171" s="103"/>
      <c r="AB171" s="104">
        <f>+Z171*'1. Standard_Cost'!$B$20+AA171*'1. Standard_Cost'!$C$20</f>
        <v>0</v>
      </c>
      <c r="AC171" s="105">
        <v>60000</v>
      </c>
      <c r="AD171" s="106"/>
      <c r="AE171" s="104">
        <f>SUM(AD171,AC171,AB171,Y171,U171,T171,S171,R171)*'1. Standard_Cost'!B28</f>
        <v>12000</v>
      </c>
      <c r="AF171" s="104">
        <f>SUM(AD171,AE171)</f>
        <v>12000</v>
      </c>
      <c r="AG171" s="103"/>
      <c r="AH171" s="103"/>
      <c r="AI171" s="103"/>
      <c r="AJ171" s="107"/>
      <c r="AK171" s="107"/>
      <c r="AL171" s="107"/>
      <c r="AM171" s="104">
        <f>AG171*'1. Standard_Cost'!B59+'Incremental_Cost Year 2021'!AH178*'1. Standard_Cost'!C59+'Incremental_Cost Year 2021'!AI178*'1. Standard_Cost'!D59+'Incremental_Cost Year 2021'!AJ178+'Incremental_Cost Year 2021'!AL178+AK171</f>
        <v>0</v>
      </c>
      <c r="AN171" s="104">
        <f>AM171*'1. Standard_Cost'!C63</f>
        <v>0</v>
      </c>
      <c r="AO171" s="107"/>
      <c r="AQ171" s="104">
        <f t="shared" ref="AQ171:AQ174" si="277">L171+M171</f>
        <v>420703.5</v>
      </c>
      <c r="AR171" s="104">
        <f t="shared" ref="AR171:AR174" si="278">AF171</f>
        <v>12000</v>
      </c>
      <c r="AS171" s="104">
        <f t="shared" ref="AS171:AS174" si="279">AM171+AN171</f>
        <v>0</v>
      </c>
      <c r="AT171" s="104">
        <f>SUM(AQ171,AR171,AS171)</f>
        <v>432703.5</v>
      </c>
      <c r="AU171" s="108">
        <f t="shared" ref="AU171:AU174" si="280">AT171</f>
        <v>432703.5</v>
      </c>
      <c r="AV171" s="108"/>
      <c r="AW171" s="108"/>
      <c r="AX171" s="108"/>
      <c r="AY171" s="108"/>
      <c r="AZ171" s="108"/>
      <c r="BA171" s="109">
        <f t="shared" ref="BA171:BA174" si="281">SUM(AU171:AZ171)-AT171</f>
        <v>0</v>
      </c>
    </row>
    <row r="172" spans="1:53" ht="14.1" customHeight="1" outlineLevel="2" x14ac:dyDescent="0.2">
      <c r="A172" s="68"/>
      <c r="B172" s="94"/>
      <c r="C172" s="142"/>
      <c r="D172" s="110"/>
      <c r="E172" s="110"/>
      <c r="F172" s="110"/>
      <c r="G172" s="111"/>
      <c r="H172" s="99" t="s">
        <v>50</v>
      </c>
      <c r="I172" s="100" t="s">
        <v>3</v>
      </c>
      <c r="J172" s="101">
        <v>4</v>
      </c>
      <c r="K172" s="101">
        <v>1</v>
      </c>
      <c r="L172" s="102">
        <f>IF(I172&lt;&gt;0,((VLOOKUP(I172,'1. Standard_Cost'!$B$4:$D$8,2)+VLOOKUP(I172,'1. Standard_Cost'!$B$4:$D$8,3))*J172*K172),"0")</f>
        <v>400400</v>
      </c>
      <c r="M172" s="102">
        <f>L172*'1. Standard_Cost'!F4</f>
        <v>66866.8</v>
      </c>
      <c r="N172" s="103"/>
      <c r="O172" s="103"/>
      <c r="P172" s="103"/>
      <c r="Q172" s="103"/>
      <c r="R172" s="104">
        <f>+N172*P172*'1. Standard_Cost'!$B$12</f>
        <v>0</v>
      </c>
      <c r="S172" s="104">
        <f>+N172*O172*P172*'1. Standard_Cost'!$C$12</f>
        <v>0</v>
      </c>
      <c r="T172" s="104">
        <f>+N172*P172*Q172*'1. Standard_Cost'!$D$12</f>
        <v>0</v>
      </c>
      <c r="U172" s="104">
        <f>+N172*O172*'1. Standard_Cost'!$E$12</f>
        <v>0</v>
      </c>
      <c r="V172" s="103"/>
      <c r="W172" s="103"/>
      <c r="X172" s="103"/>
      <c r="Y172" s="104">
        <f>+V172*((X172*'1. Standard_Cost'!$B$16)+(W172*X172*'1. Standard_Cost'!$C$16))</f>
        <v>0</v>
      </c>
      <c r="Z172" s="103"/>
      <c r="AA172" s="103"/>
      <c r="AB172" s="104">
        <f>+Z172*'1. Standard_Cost'!$B$20+AA172*'1. Standard_Cost'!$C$20</f>
        <v>0</v>
      </c>
      <c r="AC172" s="105">
        <v>60000</v>
      </c>
      <c r="AD172" s="106"/>
      <c r="AE172" s="104">
        <f>SUM(AD172,AC172,AB172,Y172,U172,T172,S172,R172)*'1. Standard_Cost'!B28</f>
        <v>12000</v>
      </c>
      <c r="AF172" s="104">
        <f t="shared" ref="AF172:AF174" si="282">SUM(AD172,AE172)</f>
        <v>12000</v>
      </c>
      <c r="AG172" s="103"/>
      <c r="AH172" s="103">
        <v>0</v>
      </c>
      <c r="AI172" s="103">
        <v>0</v>
      </c>
      <c r="AJ172" s="107"/>
      <c r="AK172" s="107"/>
      <c r="AL172" s="107"/>
      <c r="AM172" s="104">
        <f>AG172*'1. Standard_Cost'!B59+'Incremental_Cost Year 2021'!AH179*'1. Standard_Cost'!C59+'Incremental_Cost Year 2021'!AI179*'1. Standard_Cost'!D59+'Incremental_Cost Year 2021'!AJ179+'Incremental_Cost Year 2021'!AL179+AK172</f>
        <v>0</v>
      </c>
      <c r="AN172" s="104">
        <f>AM172*'1. Standard_Cost'!C63</f>
        <v>0</v>
      </c>
      <c r="AO172" s="107"/>
      <c r="AQ172" s="104">
        <f t="shared" si="277"/>
        <v>467266.8</v>
      </c>
      <c r="AR172" s="104">
        <f t="shared" si="278"/>
        <v>12000</v>
      </c>
      <c r="AS172" s="104">
        <f t="shared" si="279"/>
        <v>0</v>
      </c>
      <c r="AT172" s="104">
        <f t="shared" ref="AT172:AT174" si="283">SUM(AQ172,AR172,AS172)</f>
        <v>479266.8</v>
      </c>
      <c r="AU172" s="108">
        <f t="shared" si="280"/>
        <v>479266.8</v>
      </c>
      <c r="AV172" s="108">
        <v>0</v>
      </c>
      <c r="AW172" s="108"/>
      <c r="AX172" s="108"/>
      <c r="AY172" s="108"/>
      <c r="AZ172" s="108"/>
      <c r="BA172" s="109">
        <f t="shared" si="281"/>
        <v>0</v>
      </c>
    </row>
    <row r="173" spans="1:53" ht="14.1" customHeight="1" outlineLevel="2" x14ac:dyDescent="0.2">
      <c r="A173" s="68"/>
      <c r="B173" s="94"/>
      <c r="C173" s="142"/>
      <c r="D173" s="110"/>
      <c r="E173" s="110"/>
      <c r="F173" s="110"/>
      <c r="G173" s="111"/>
      <c r="H173" s="99" t="s">
        <v>51</v>
      </c>
      <c r="I173" s="100"/>
      <c r="J173" s="101"/>
      <c r="K173" s="101"/>
      <c r="L173" s="102" t="str">
        <f>IF(I173&lt;&gt;0,((VLOOKUP(I173,'1. Standard_Cost'!$B$4:$D$8,2)+VLOOKUP(I173,'1. Standard_Cost'!$B$4:$D$8,3))*J173*K173),"0")</f>
        <v>0</v>
      </c>
      <c r="M173" s="102">
        <f>L173*'1. Standard_Cost'!F39</f>
        <v>0</v>
      </c>
      <c r="N173" s="103"/>
      <c r="O173" s="103"/>
      <c r="P173" s="103"/>
      <c r="Q173" s="103"/>
      <c r="R173" s="104">
        <f>+N173*P173*'1. Standard_Cost'!$B$12</f>
        <v>0</v>
      </c>
      <c r="S173" s="104">
        <f>+N173*O173*P173*'1. Standard_Cost'!$C$12</f>
        <v>0</v>
      </c>
      <c r="T173" s="104">
        <f>+N173*P173*Q173*'1. Standard_Cost'!$D$12</f>
        <v>0</v>
      </c>
      <c r="U173" s="104">
        <f>+N173*O173*'1. Standard_Cost'!$E$12</f>
        <v>0</v>
      </c>
      <c r="V173" s="103"/>
      <c r="W173" s="103"/>
      <c r="X173" s="103"/>
      <c r="Y173" s="104">
        <f>+V173*((X173*'1. Standard_Cost'!$B$16)+(W173*X173*'1. Standard_Cost'!$C$16))</f>
        <v>0</v>
      </c>
      <c r="Z173" s="103"/>
      <c r="AA173" s="103"/>
      <c r="AB173" s="104">
        <f>+Z173*'1. Standard_Cost'!$B$20+AA173*'1. Standard_Cost'!$C$20</f>
        <v>0</v>
      </c>
      <c r="AC173" s="105"/>
      <c r="AD173" s="106"/>
      <c r="AE173" s="104">
        <f>SUM(AD173,AC173,AB173,Y173,U173,T173,S173,R173)*'1. Standard_Cost'!B63</f>
        <v>0</v>
      </c>
      <c r="AF173" s="104">
        <f t="shared" si="282"/>
        <v>0</v>
      </c>
      <c r="AG173" s="103"/>
      <c r="AH173" s="103"/>
      <c r="AI173" s="103"/>
      <c r="AJ173" s="107"/>
      <c r="AK173" s="107"/>
      <c r="AL173" s="107"/>
      <c r="AM173" s="104">
        <f>AG173*'1. Standard_Cost'!B59+'Incremental_Cost Year 2021'!AH180*'1. Standard_Cost'!C59+'Incremental_Cost Year 2021'!AI180*'1. Standard_Cost'!D59+'Incremental_Cost Year 2021'!AJ180+'Incremental_Cost Year 2021'!AL180+AK173</f>
        <v>0</v>
      </c>
      <c r="AN173" s="104">
        <f>AM173*'1. Standard_Cost'!C63</f>
        <v>0</v>
      </c>
      <c r="AO173" s="107"/>
      <c r="AQ173" s="104">
        <f t="shared" si="277"/>
        <v>0</v>
      </c>
      <c r="AR173" s="104">
        <f t="shared" si="278"/>
        <v>0</v>
      </c>
      <c r="AS173" s="104">
        <f t="shared" si="279"/>
        <v>0</v>
      </c>
      <c r="AT173" s="104">
        <f t="shared" si="283"/>
        <v>0</v>
      </c>
      <c r="AU173" s="108">
        <f t="shared" si="280"/>
        <v>0</v>
      </c>
      <c r="AV173" s="108"/>
      <c r="AW173" s="108"/>
      <c r="AX173" s="108"/>
      <c r="AY173" s="108"/>
      <c r="AZ173" s="108"/>
      <c r="BA173" s="109">
        <f t="shared" si="281"/>
        <v>0</v>
      </c>
    </row>
    <row r="174" spans="1:53" ht="14.1" customHeight="1" outlineLevel="2" x14ac:dyDescent="0.2">
      <c r="A174" s="68"/>
      <c r="B174" s="94"/>
      <c r="C174" s="142"/>
      <c r="D174" s="110"/>
      <c r="E174" s="110"/>
      <c r="F174" s="110"/>
      <c r="G174" s="111"/>
      <c r="H174" s="112" t="s">
        <v>179</v>
      </c>
      <c r="I174" s="100"/>
      <c r="J174" s="101"/>
      <c r="K174" s="101"/>
      <c r="L174" s="102" t="str">
        <f>IF(I174&lt;&gt;0,((VLOOKUP(I174,'1. Standard_Cost'!$B$4:$D$8,2)+VLOOKUP(I174,'1. Standard_Cost'!$B$4:$D$8,3))*J174*K174),"0")</f>
        <v>0</v>
      </c>
      <c r="M174" s="102">
        <f>L174*'1. Standard_Cost'!F39</f>
        <v>0</v>
      </c>
      <c r="N174" s="103"/>
      <c r="O174" s="103"/>
      <c r="P174" s="103"/>
      <c r="Q174" s="103"/>
      <c r="R174" s="104">
        <f>+N174*P174*'1. Standard_Cost'!$B$12</f>
        <v>0</v>
      </c>
      <c r="S174" s="104">
        <f>+N174*O174*P174*'1. Standard_Cost'!$C$12</f>
        <v>0</v>
      </c>
      <c r="T174" s="104">
        <f>+N174*P174*Q174*'1. Standard_Cost'!$D$12</f>
        <v>0</v>
      </c>
      <c r="U174" s="104">
        <f>+N174*O174*'1. Standard_Cost'!$E$12</f>
        <v>0</v>
      </c>
      <c r="V174" s="103"/>
      <c r="W174" s="103"/>
      <c r="X174" s="103"/>
      <c r="Y174" s="104">
        <f>+V174*((X174*'1. Standard_Cost'!$B$16)+(W174*X174*'1. Standard_Cost'!$C$16))</f>
        <v>0</v>
      </c>
      <c r="Z174" s="103"/>
      <c r="AA174" s="103"/>
      <c r="AB174" s="104">
        <f>+Z174*'1. Standard_Cost'!$B$20+AA174*'1. Standard_Cost'!$C$20</f>
        <v>0</v>
      </c>
      <c r="AC174" s="105"/>
      <c r="AD174" s="106"/>
      <c r="AE174" s="104">
        <f>SUM(AD174,AC174,AB174,Y174,U174,T174,S174,R174)*'1. Standard_Cost'!B63</f>
        <v>0</v>
      </c>
      <c r="AF174" s="104">
        <f t="shared" si="282"/>
        <v>0</v>
      </c>
      <c r="AG174" s="103"/>
      <c r="AH174" s="103"/>
      <c r="AI174" s="103"/>
      <c r="AJ174" s="107"/>
      <c r="AK174" s="107"/>
      <c r="AL174" s="107"/>
      <c r="AM174" s="104">
        <f>AG174*'1. Standard_Cost'!B59+'Incremental_Cost Year 2021'!AH181*'1. Standard_Cost'!C59+'Incremental_Cost Year 2021'!AI181*'1. Standard_Cost'!D59+'Incremental_Cost Year 2021'!AJ181+'Incremental_Cost Year 2021'!AL181+AK174</f>
        <v>0</v>
      </c>
      <c r="AN174" s="104">
        <f>AM174*'1. Standard_Cost'!C63</f>
        <v>0</v>
      </c>
      <c r="AO174" s="107"/>
      <c r="AQ174" s="104">
        <f t="shared" si="277"/>
        <v>0</v>
      </c>
      <c r="AR174" s="104">
        <f t="shared" si="278"/>
        <v>0</v>
      </c>
      <c r="AS174" s="104">
        <f t="shared" si="279"/>
        <v>0</v>
      </c>
      <c r="AT174" s="104">
        <f t="shared" si="283"/>
        <v>0</v>
      </c>
      <c r="AU174" s="108">
        <f t="shared" si="280"/>
        <v>0</v>
      </c>
      <c r="AV174" s="108"/>
      <c r="AW174" s="108"/>
      <c r="AX174" s="108"/>
      <c r="AY174" s="108"/>
      <c r="AZ174" s="108"/>
      <c r="BA174" s="109">
        <f t="shared" si="281"/>
        <v>0</v>
      </c>
    </row>
    <row r="175" spans="1:53" ht="24" customHeight="1" outlineLevel="1" x14ac:dyDescent="0.2">
      <c r="A175" s="68"/>
      <c r="B175" s="141"/>
      <c r="C175" s="142"/>
      <c r="D175" s="113" t="s">
        <v>515</v>
      </c>
      <c r="E175" s="113" t="s">
        <v>239</v>
      </c>
      <c r="F175" s="114" t="s">
        <v>154</v>
      </c>
      <c r="G175" s="115" t="s">
        <v>155</v>
      </c>
      <c r="H175" s="122" t="s">
        <v>240</v>
      </c>
      <c r="I175" s="117"/>
      <c r="J175" s="117"/>
      <c r="K175" s="117"/>
      <c r="L175" s="118">
        <f>SUM(L171:L174)</f>
        <v>760900</v>
      </c>
      <c r="M175" s="118">
        <f>SUM(M171:M174)</f>
        <v>127070.3</v>
      </c>
      <c r="N175" s="117"/>
      <c r="O175" s="117"/>
      <c r="P175" s="117"/>
      <c r="Q175" s="117"/>
      <c r="R175" s="119">
        <f>SUM(R171:R174)</f>
        <v>0</v>
      </c>
      <c r="S175" s="119">
        <f>SUM(S171:S174)</f>
        <v>0</v>
      </c>
      <c r="T175" s="119">
        <f>SUM(T171:T174)</f>
        <v>0</v>
      </c>
      <c r="U175" s="119">
        <f>SUM(U171:U174)</f>
        <v>0</v>
      </c>
      <c r="V175" s="117"/>
      <c r="W175" s="117"/>
      <c r="X175" s="117"/>
      <c r="Y175" s="118">
        <f>SUM(Y171:Y174)</f>
        <v>0</v>
      </c>
      <c r="Z175" s="117"/>
      <c r="AA175" s="117"/>
      <c r="AB175" s="118">
        <f t="shared" ref="AB175:AF175" si="284">SUM(AB171:AB174)</f>
        <v>0</v>
      </c>
      <c r="AC175" s="118">
        <f t="shared" si="284"/>
        <v>120000</v>
      </c>
      <c r="AD175" s="118">
        <f t="shared" si="284"/>
        <v>0</v>
      </c>
      <c r="AE175" s="118">
        <f t="shared" si="284"/>
        <v>24000</v>
      </c>
      <c r="AF175" s="118">
        <f t="shared" si="284"/>
        <v>24000</v>
      </c>
      <c r="AG175" s="117"/>
      <c r="AH175" s="117"/>
      <c r="AI175" s="117"/>
      <c r="AJ175" s="119">
        <f>SUM(AJ171:AJ174)</f>
        <v>0</v>
      </c>
      <c r="AK175" s="119">
        <f t="shared" ref="AK175:AN175" si="285">SUM(AK171:AK174)</f>
        <v>0</v>
      </c>
      <c r="AL175" s="119">
        <f t="shared" si="285"/>
        <v>0</v>
      </c>
      <c r="AM175" s="119">
        <f t="shared" si="285"/>
        <v>0</v>
      </c>
      <c r="AN175" s="119">
        <f t="shared" si="285"/>
        <v>0</v>
      </c>
      <c r="AO175" s="116"/>
      <c r="AP175" s="120"/>
      <c r="AQ175" s="121">
        <f t="shared" ref="AQ175:BA175" si="286">SUM(AQ171:AQ174)</f>
        <v>887970.3</v>
      </c>
      <c r="AR175" s="121">
        <f t="shared" si="286"/>
        <v>24000</v>
      </c>
      <c r="AS175" s="121">
        <f t="shared" si="286"/>
        <v>0</v>
      </c>
      <c r="AT175" s="121">
        <f t="shared" si="286"/>
        <v>911970.3</v>
      </c>
      <c r="AU175" s="121">
        <f t="shared" si="286"/>
        <v>911970.3</v>
      </c>
      <c r="AV175" s="121">
        <f t="shared" si="286"/>
        <v>0</v>
      </c>
      <c r="AW175" s="121">
        <f t="shared" si="286"/>
        <v>0</v>
      </c>
      <c r="AX175" s="121">
        <f t="shared" si="286"/>
        <v>0</v>
      </c>
      <c r="AY175" s="121">
        <f t="shared" si="286"/>
        <v>0</v>
      </c>
      <c r="AZ175" s="121">
        <f t="shared" si="286"/>
        <v>0</v>
      </c>
      <c r="BA175" s="121">
        <f t="shared" si="286"/>
        <v>0</v>
      </c>
    </row>
    <row r="176" spans="1:53" ht="14.1" customHeight="1" outlineLevel="2" x14ac:dyDescent="0.2">
      <c r="A176" s="68"/>
      <c r="B176" s="94"/>
      <c r="C176" s="142"/>
      <c r="D176" s="96"/>
      <c r="E176" s="96"/>
      <c r="F176" s="97"/>
      <c r="G176" s="98"/>
      <c r="H176" s="99" t="s">
        <v>49</v>
      </c>
      <c r="I176" s="100"/>
      <c r="J176" s="101"/>
      <c r="K176" s="101"/>
      <c r="L176" s="102" t="str">
        <f>IF(I176&lt;&gt;0,((VLOOKUP(I176,'1. Standard_Cost'!$B$4:$D$8,2)+VLOOKUP(I176,'1. Standard_Cost'!$B$4:$D$8,3))*J176*K176),"0")</f>
        <v>0</v>
      </c>
      <c r="M176" s="102">
        <f>L176*'1. Standard_Cost'!F44</f>
        <v>0</v>
      </c>
      <c r="N176" s="103"/>
      <c r="O176" s="103"/>
      <c r="P176" s="103"/>
      <c r="Q176" s="103"/>
      <c r="R176" s="104">
        <f>+N176*P176*'1. Standard_Cost'!$B$12</f>
        <v>0</v>
      </c>
      <c r="S176" s="104">
        <f>+N176*O176*P176*'1. Standard_Cost'!$C$12</f>
        <v>0</v>
      </c>
      <c r="T176" s="104">
        <f>+N176*P176*Q176*'1. Standard_Cost'!$D$12</f>
        <v>0</v>
      </c>
      <c r="U176" s="104">
        <f>+N176*O176*'1. Standard_Cost'!$E$12</f>
        <v>0</v>
      </c>
      <c r="V176" s="103"/>
      <c r="W176" s="103"/>
      <c r="X176" s="103"/>
      <c r="Y176" s="104">
        <f>+V176*((X176*'1. Standard_Cost'!$B$16)+(W176*X176*'1. Standard_Cost'!$C$16))</f>
        <v>0</v>
      </c>
      <c r="Z176" s="103"/>
      <c r="AA176" s="103"/>
      <c r="AB176" s="104">
        <f>+Z176*'1. Standard_Cost'!$B$20+AA176*'1. Standard_Cost'!$C$20</f>
        <v>0</v>
      </c>
      <c r="AC176" s="105"/>
      <c r="AD176" s="106"/>
      <c r="AE176" s="104">
        <f>SUM(AD176,AC176,AB176,Y176,U176,T176,S176,R176)*'1. Standard_Cost'!B68</f>
        <v>0</v>
      </c>
      <c r="AF176" s="104">
        <f>SUM(AD176,AE176)</f>
        <v>0</v>
      </c>
      <c r="AG176" s="103"/>
      <c r="AH176" s="103"/>
      <c r="AI176" s="103"/>
      <c r="AJ176" s="107"/>
      <c r="AK176" s="107"/>
      <c r="AL176" s="107"/>
      <c r="AM176" s="104">
        <f>AG176*'1. Standard_Cost'!B64+'Incremental_Cost Year 2021'!AH183*'1. Standard_Cost'!C64+'Incremental_Cost Year 2021'!AI183*'1. Standard_Cost'!D64+'Incremental_Cost Year 2021'!AJ183+'Incremental_Cost Year 2021'!AL183+AK176</f>
        <v>0</v>
      </c>
      <c r="AN176" s="104">
        <f>AM176*'1. Standard_Cost'!C68</f>
        <v>0</v>
      </c>
      <c r="AO176" s="107"/>
      <c r="AQ176" s="104">
        <f t="shared" ref="AQ176:AQ179" si="287">L176+M176</f>
        <v>0</v>
      </c>
      <c r="AR176" s="104">
        <f t="shared" ref="AR176:AR179" si="288">AF176</f>
        <v>0</v>
      </c>
      <c r="AS176" s="104">
        <f t="shared" ref="AS176:AS179" si="289">AM176+AN176</f>
        <v>0</v>
      </c>
      <c r="AT176" s="104">
        <f>SUM(AQ176,AR176,AS176)</f>
        <v>0</v>
      </c>
      <c r="AU176" s="108">
        <f t="shared" ref="AU176:AU179" si="290">AT176</f>
        <v>0</v>
      </c>
      <c r="AV176" s="108"/>
      <c r="AW176" s="108"/>
      <c r="AX176" s="108"/>
      <c r="AY176" s="108"/>
      <c r="AZ176" s="108"/>
      <c r="BA176" s="109">
        <f t="shared" ref="BA176:BA179" si="291">SUM(AU176:AZ176)-AT176</f>
        <v>0</v>
      </c>
    </row>
    <row r="177" spans="1:53" ht="14.1" customHeight="1" outlineLevel="2" x14ac:dyDescent="0.2">
      <c r="A177" s="68"/>
      <c r="B177" s="94"/>
      <c r="C177" s="142"/>
      <c r="D177" s="110"/>
      <c r="E177" s="110"/>
      <c r="F177" s="110"/>
      <c r="G177" s="111"/>
      <c r="H177" s="99" t="s">
        <v>50</v>
      </c>
      <c r="I177" s="100"/>
      <c r="J177" s="101"/>
      <c r="K177" s="101"/>
      <c r="L177" s="102" t="str">
        <f>IF(I177&lt;&gt;0,((VLOOKUP(I177,'1. Standard_Cost'!$B$4:$D$8,2)+VLOOKUP(I177,'1. Standard_Cost'!$B$4:$D$8,3))*J177*K177),"0")</f>
        <v>0</v>
      </c>
      <c r="M177" s="102">
        <f>L177*'1. Standard_Cost'!F44</f>
        <v>0</v>
      </c>
      <c r="N177" s="103"/>
      <c r="O177" s="103"/>
      <c r="P177" s="103"/>
      <c r="Q177" s="103"/>
      <c r="R177" s="104">
        <f>+N177*P177*'1. Standard_Cost'!$B$12</f>
        <v>0</v>
      </c>
      <c r="S177" s="104">
        <f>+N177*O177*P177*'1. Standard_Cost'!$C$12</f>
        <v>0</v>
      </c>
      <c r="T177" s="104">
        <f>+N177*P177*Q177*'1. Standard_Cost'!$D$12</f>
        <v>0</v>
      </c>
      <c r="U177" s="104">
        <f>+N177*O177*'1. Standard_Cost'!$E$12</f>
        <v>0</v>
      </c>
      <c r="V177" s="103"/>
      <c r="W177" s="103"/>
      <c r="X177" s="103"/>
      <c r="Y177" s="104">
        <f>+V177*((X177*'1. Standard_Cost'!$B$16)+(W177*X177*'1. Standard_Cost'!$C$16))</f>
        <v>0</v>
      </c>
      <c r="Z177" s="103"/>
      <c r="AA177" s="103"/>
      <c r="AB177" s="104">
        <f>+Z177*'1. Standard_Cost'!$B$20+AA177*'1. Standard_Cost'!$C$20</f>
        <v>0</v>
      </c>
      <c r="AC177" s="105"/>
      <c r="AD177" s="106"/>
      <c r="AE177" s="104">
        <f>SUM(AD177,AC177,AB177,Y177,U177,T177,S177,R177)*'1. Standard_Cost'!B68</f>
        <v>0</v>
      </c>
      <c r="AF177" s="104">
        <f t="shared" ref="AF177:AF179" si="292">SUM(AD177,AE177)</f>
        <v>0</v>
      </c>
      <c r="AG177" s="103"/>
      <c r="AH177" s="103">
        <v>0</v>
      </c>
      <c r="AI177" s="103">
        <v>0</v>
      </c>
      <c r="AJ177" s="107"/>
      <c r="AK177" s="107"/>
      <c r="AL177" s="107"/>
      <c r="AM177" s="104">
        <f>AG177*'1. Standard_Cost'!B64+'Incremental_Cost Year 2021'!AH184*'1. Standard_Cost'!C64+'Incremental_Cost Year 2021'!AI184*'1. Standard_Cost'!D64+'Incremental_Cost Year 2021'!AJ184+'Incremental_Cost Year 2021'!AL184+AK177</f>
        <v>0</v>
      </c>
      <c r="AN177" s="104">
        <f>AM177*'1. Standard_Cost'!C68</f>
        <v>0</v>
      </c>
      <c r="AO177" s="107"/>
      <c r="AQ177" s="104">
        <f t="shared" si="287"/>
        <v>0</v>
      </c>
      <c r="AR177" s="104">
        <f t="shared" si="288"/>
        <v>0</v>
      </c>
      <c r="AS177" s="104">
        <f t="shared" si="289"/>
        <v>0</v>
      </c>
      <c r="AT177" s="104">
        <f t="shared" ref="AT177:AT179" si="293">SUM(AQ177,AR177,AS177)</f>
        <v>0</v>
      </c>
      <c r="AU177" s="108">
        <f t="shared" si="290"/>
        <v>0</v>
      </c>
      <c r="AV177" s="108">
        <v>0</v>
      </c>
      <c r="AW177" s="108"/>
      <c r="AX177" s="108"/>
      <c r="AY177" s="108"/>
      <c r="AZ177" s="108"/>
      <c r="BA177" s="109">
        <f t="shared" si="291"/>
        <v>0</v>
      </c>
    </row>
    <row r="178" spans="1:53" ht="14.1" customHeight="1" outlineLevel="2" x14ac:dyDescent="0.2">
      <c r="A178" s="68"/>
      <c r="B178" s="94"/>
      <c r="C178" s="142"/>
      <c r="D178" s="110"/>
      <c r="E178" s="110"/>
      <c r="F178" s="110"/>
      <c r="G178" s="111"/>
      <c r="H178" s="99" t="s">
        <v>51</v>
      </c>
      <c r="I178" s="100"/>
      <c r="J178" s="101"/>
      <c r="K178" s="101"/>
      <c r="L178" s="102" t="str">
        <f>IF(I178&lt;&gt;0,((VLOOKUP(I178,'1. Standard_Cost'!$B$4:$D$8,2)+VLOOKUP(I178,'1. Standard_Cost'!$B$4:$D$8,3))*J178*K178),"0")</f>
        <v>0</v>
      </c>
      <c r="M178" s="102">
        <f>L178*'1. Standard_Cost'!F44</f>
        <v>0</v>
      </c>
      <c r="N178" s="103"/>
      <c r="O178" s="103"/>
      <c r="P178" s="103"/>
      <c r="Q178" s="103"/>
      <c r="R178" s="104">
        <f>+N178*P178*'1. Standard_Cost'!$B$12</f>
        <v>0</v>
      </c>
      <c r="S178" s="104">
        <f>+N178*O178*P178*'1. Standard_Cost'!$C$12</f>
        <v>0</v>
      </c>
      <c r="T178" s="104">
        <f>+N178*P178*Q178*'1. Standard_Cost'!$D$12</f>
        <v>0</v>
      </c>
      <c r="U178" s="104">
        <f>+N178*O178*'1. Standard_Cost'!$E$12</f>
        <v>0</v>
      </c>
      <c r="V178" s="103"/>
      <c r="W178" s="103"/>
      <c r="X178" s="103"/>
      <c r="Y178" s="104">
        <f>+V178*((X178*'1. Standard_Cost'!$B$16)+(W178*X178*'1. Standard_Cost'!$C$16))</f>
        <v>0</v>
      </c>
      <c r="Z178" s="103"/>
      <c r="AA178" s="103"/>
      <c r="AB178" s="104">
        <f>+Z178*'1. Standard_Cost'!$B$20+AA178*'1. Standard_Cost'!$C$20</f>
        <v>0</v>
      </c>
      <c r="AC178" s="105"/>
      <c r="AD178" s="106"/>
      <c r="AE178" s="104">
        <f>SUM(AD178,AC178,AB178,Y178,U178,T178,S178,R178)*'1. Standard_Cost'!B68</f>
        <v>0</v>
      </c>
      <c r="AF178" s="104">
        <f t="shared" si="292"/>
        <v>0</v>
      </c>
      <c r="AG178" s="103"/>
      <c r="AH178" s="103"/>
      <c r="AI178" s="103"/>
      <c r="AJ178" s="107"/>
      <c r="AK178" s="107"/>
      <c r="AL178" s="107"/>
      <c r="AM178" s="104">
        <f>AG178*'1. Standard_Cost'!B64+'Incremental_Cost Year 2021'!AH185*'1. Standard_Cost'!C64+'Incremental_Cost Year 2021'!AI185*'1. Standard_Cost'!D64+'Incremental_Cost Year 2021'!AJ185+'Incremental_Cost Year 2021'!AL185+AK178</f>
        <v>0</v>
      </c>
      <c r="AN178" s="104">
        <f>AM178*'1. Standard_Cost'!C68</f>
        <v>0</v>
      </c>
      <c r="AO178" s="107"/>
      <c r="AQ178" s="104">
        <f t="shared" si="287"/>
        <v>0</v>
      </c>
      <c r="AR178" s="104">
        <f t="shared" si="288"/>
        <v>0</v>
      </c>
      <c r="AS178" s="104">
        <f t="shared" si="289"/>
        <v>0</v>
      </c>
      <c r="AT178" s="104">
        <f t="shared" si="293"/>
        <v>0</v>
      </c>
      <c r="AU178" s="108">
        <f t="shared" si="290"/>
        <v>0</v>
      </c>
      <c r="AV178" s="108"/>
      <c r="AW178" s="108"/>
      <c r="AX178" s="108"/>
      <c r="AY178" s="108"/>
      <c r="AZ178" s="108"/>
      <c r="BA178" s="109">
        <f t="shared" si="291"/>
        <v>0</v>
      </c>
    </row>
    <row r="179" spans="1:53" ht="14.1" customHeight="1" outlineLevel="2" x14ac:dyDescent="0.2">
      <c r="A179" s="68"/>
      <c r="B179" s="94"/>
      <c r="C179" s="142"/>
      <c r="D179" s="110"/>
      <c r="E179" s="110"/>
      <c r="F179" s="110"/>
      <c r="G179" s="111"/>
      <c r="H179" s="112" t="s">
        <v>179</v>
      </c>
      <c r="I179" s="100"/>
      <c r="J179" s="101"/>
      <c r="K179" s="101"/>
      <c r="L179" s="102" t="str">
        <f>IF(I179&lt;&gt;0,((VLOOKUP(I179,'1. Standard_Cost'!$B$4:$D$8,2)+VLOOKUP(I179,'1. Standard_Cost'!$B$4:$D$8,3))*J179*K179),"0")</f>
        <v>0</v>
      </c>
      <c r="M179" s="102">
        <f>L179*'1. Standard_Cost'!F44</f>
        <v>0</v>
      </c>
      <c r="N179" s="103"/>
      <c r="O179" s="103"/>
      <c r="P179" s="103"/>
      <c r="Q179" s="103"/>
      <c r="R179" s="104">
        <f>+N179*P179*'1. Standard_Cost'!$B$12</f>
        <v>0</v>
      </c>
      <c r="S179" s="104">
        <f>+N179*O179*P179*'1. Standard_Cost'!$C$12</f>
        <v>0</v>
      </c>
      <c r="T179" s="104">
        <f>+N179*P179*Q179*'1. Standard_Cost'!$D$12</f>
        <v>0</v>
      </c>
      <c r="U179" s="104">
        <f>+N179*O179*'1. Standard_Cost'!$E$12</f>
        <v>0</v>
      </c>
      <c r="V179" s="103"/>
      <c r="W179" s="103"/>
      <c r="X179" s="103"/>
      <c r="Y179" s="104">
        <f>+V179*((X179*'1. Standard_Cost'!$B$16)+(W179*X179*'1. Standard_Cost'!$C$16))</f>
        <v>0</v>
      </c>
      <c r="Z179" s="103"/>
      <c r="AA179" s="103"/>
      <c r="AB179" s="104">
        <f>+Z179*'1. Standard_Cost'!$B$20+AA179*'1. Standard_Cost'!$C$20</f>
        <v>0</v>
      </c>
      <c r="AC179" s="105"/>
      <c r="AD179" s="106"/>
      <c r="AE179" s="104">
        <f>SUM(AD179,AC179,AB179,Y179,U179,T179,S179,R179)*'1. Standard_Cost'!B68</f>
        <v>0</v>
      </c>
      <c r="AF179" s="104">
        <f t="shared" si="292"/>
        <v>0</v>
      </c>
      <c r="AG179" s="103"/>
      <c r="AH179" s="103"/>
      <c r="AI179" s="103"/>
      <c r="AJ179" s="107"/>
      <c r="AK179" s="107"/>
      <c r="AL179" s="107"/>
      <c r="AM179" s="104">
        <f>AG179*'1. Standard_Cost'!B64+'Incremental_Cost Year 2021'!AH186*'1. Standard_Cost'!C64+'Incremental_Cost Year 2021'!AI186*'1. Standard_Cost'!D64+'Incremental_Cost Year 2021'!AJ186+'Incremental_Cost Year 2021'!AL186+AK179</f>
        <v>0</v>
      </c>
      <c r="AN179" s="104">
        <f>AM179*'1. Standard_Cost'!C68</f>
        <v>0</v>
      </c>
      <c r="AO179" s="107"/>
      <c r="AQ179" s="104">
        <f t="shared" si="287"/>
        <v>0</v>
      </c>
      <c r="AR179" s="104">
        <f t="shared" si="288"/>
        <v>0</v>
      </c>
      <c r="AS179" s="104">
        <f t="shared" si="289"/>
        <v>0</v>
      </c>
      <c r="AT179" s="104">
        <f t="shared" si="293"/>
        <v>0</v>
      </c>
      <c r="AU179" s="108">
        <f t="shared" si="290"/>
        <v>0</v>
      </c>
      <c r="AV179" s="108"/>
      <c r="AW179" s="108"/>
      <c r="AX179" s="108"/>
      <c r="AY179" s="108"/>
      <c r="AZ179" s="108"/>
      <c r="BA179" s="109">
        <f t="shared" si="291"/>
        <v>0</v>
      </c>
    </row>
    <row r="180" spans="1:53" ht="24.6" customHeight="1" outlineLevel="1" x14ac:dyDescent="0.2">
      <c r="A180" s="68"/>
      <c r="B180" s="141"/>
      <c r="C180" s="142"/>
      <c r="D180" s="113" t="s">
        <v>48</v>
      </c>
      <c r="E180" s="113" t="s">
        <v>741</v>
      </c>
      <c r="F180" s="114" t="s">
        <v>154</v>
      </c>
      <c r="G180" s="115" t="s">
        <v>155</v>
      </c>
      <c r="H180" s="122" t="s">
        <v>241</v>
      </c>
      <c r="I180" s="117"/>
      <c r="J180" s="117"/>
      <c r="K180" s="117"/>
      <c r="L180" s="118">
        <f>SUM(L176:L179)</f>
        <v>0</v>
      </c>
      <c r="M180" s="118">
        <f>SUM(M176:M179)</f>
        <v>0</v>
      </c>
      <c r="N180" s="117"/>
      <c r="O180" s="117"/>
      <c r="P180" s="117"/>
      <c r="Q180" s="117"/>
      <c r="R180" s="119">
        <f>SUM(R176:R179)</f>
        <v>0</v>
      </c>
      <c r="S180" s="119">
        <f>SUM(S176:S179)</f>
        <v>0</v>
      </c>
      <c r="T180" s="119">
        <f>SUM(T176:T179)</f>
        <v>0</v>
      </c>
      <c r="U180" s="119">
        <f>SUM(U176:U179)</f>
        <v>0</v>
      </c>
      <c r="V180" s="117"/>
      <c r="W180" s="117"/>
      <c r="X180" s="117"/>
      <c r="Y180" s="118">
        <f>SUM(Y176:Y179)</f>
        <v>0</v>
      </c>
      <c r="Z180" s="117"/>
      <c r="AA180" s="117"/>
      <c r="AB180" s="118">
        <f t="shared" ref="AB180:AF180" si="294">SUM(AB176:AB179)</f>
        <v>0</v>
      </c>
      <c r="AC180" s="118">
        <f t="shared" si="294"/>
        <v>0</v>
      </c>
      <c r="AD180" s="118">
        <f t="shared" si="294"/>
        <v>0</v>
      </c>
      <c r="AE180" s="118">
        <f t="shared" si="294"/>
        <v>0</v>
      </c>
      <c r="AF180" s="118">
        <f t="shared" si="294"/>
        <v>0</v>
      </c>
      <c r="AG180" s="117"/>
      <c r="AH180" s="117"/>
      <c r="AI180" s="117"/>
      <c r="AJ180" s="119">
        <f>SUM(AJ176:AJ179)</f>
        <v>0</v>
      </c>
      <c r="AK180" s="119">
        <f t="shared" ref="AK180:AN180" si="295">SUM(AK176:AK179)</f>
        <v>0</v>
      </c>
      <c r="AL180" s="119">
        <f t="shared" si="295"/>
        <v>0</v>
      </c>
      <c r="AM180" s="119">
        <f t="shared" si="295"/>
        <v>0</v>
      </c>
      <c r="AN180" s="119">
        <f t="shared" si="295"/>
        <v>0</v>
      </c>
      <c r="AO180" s="116"/>
      <c r="AP180" s="120"/>
      <c r="AQ180" s="121">
        <f t="shared" ref="AQ180:BA180" si="296">SUM(AQ176:AQ179)</f>
        <v>0</v>
      </c>
      <c r="AR180" s="121">
        <f t="shared" si="296"/>
        <v>0</v>
      </c>
      <c r="AS180" s="121">
        <f t="shared" si="296"/>
        <v>0</v>
      </c>
      <c r="AT180" s="121">
        <f t="shared" si="296"/>
        <v>0</v>
      </c>
      <c r="AU180" s="121">
        <f t="shared" si="296"/>
        <v>0</v>
      </c>
      <c r="AV180" s="121">
        <f t="shared" si="296"/>
        <v>0</v>
      </c>
      <c r="AW180" s="121">
        <f t="shared" si="296"/>
        <v>0</v>
      </c>
      <c r="AX180" s="121">
        <f t="shared" si="296"/>
        <v>0</v>
      </c>
      <c r="AY180" s="121">
        <f t="shared" si="296"/>
        <v>0</v>
      </c>
      <c r="AZ180" s="121">
        <f t="shared" si="296"/>
        <v>0</v>
      </c>
      <c r="BA180" s="121">
        <f t="shared" si="296"/>
        <v>0</v>
      </c>
    </row>
    <row r="181" spans="1:53" ht="14.1" customHeight="1" outlineLevel="2" x14ac:dyDescent="0.2">
      <c r="A181" s="68"/>
      <c r="B181" s="94"/>
      <c r="C181" s="142"/>
      <c r="D181" s="96"/>
      <c r="E181" s="96"/>
      <c r="F181" s="97"/>
      <c r="G181" s="98"/>
      <c r="H181" s="99" t="s">
        <v>49</v>
      </c>
      <c r="I181" s="100"/>
      <c r="J181" s="101"/>
      <c r="K181" s="101"/>
      <c r="L181" s="102" t="str">
        <f>IF(I181&lt;&gt;0,((VLOOKUP(I181,'1. Standard_Cost'!$B$4:$D$8,2)+VLOOKUP(I181,'1. Standard_Cost'!$B$4:$D$8,3))*J181*K181),"0")</f>
        <v>0</v>
      </c>
      <c r="M181" s="102">
        <f>L181*'1. Standard_Cost'!F49</f>
        <v>0</v>
      </c>
      <c r="N181" s="103"/>
      <c r="O181" s="103"/>
      <c r="P181" s="103"/>
      <c r="Q181" s="103"/>
      <c r="R181" s="104">
        <f>+N181*P181*'1. Standard_Cost'!$B$12</f>
        <v>0</v>
      </c>
      <c r="S181" s="104">
        <f>+N181*O181*P181*'1. Standard_Cost'!$C$12</f>
        <v>0</v>
      </c>
      <c r="T181" s="104">
        <f>+N181*P181*Q181*'1. Standard_Cost'!$D$12</f>
        <v>0</v>
      </c>
      <c r="U181" s="104">
        <f>+N181*O181*'1. Standard_Cost'!$E$12</f>
        <v>0</v>
      </c>
      <c r="V181" s="103"/>
      <c r="W181" s="103"/>
      <c r="X181" s="103"/>
      <c r="Y181" s="104">
        <f>+V181*((X181*'1. Standard_Cost'!$B$16)+(W181*X181*'1. Standard_Cost'!$C$16))</f>
        <v>0</v>
      </c>
      <c r="Z181" s="103"/>
      <c r="AA181" s="103"/>
      <c r="AB181" s="104">
        <f>+Z181*'1. Standard_Cost'!$B$20+AA181*'1. Standard_Cost'!$C$20</f>
        <v>0</v>
      </c>
      <c r="AC181" s="105"/>
      <c r="AD181" s="106"/>
      <c r="AE181" s="104">
        <f>SUM(AD181,AC181,AB181,Y181,U181,T181,S181,R181)*'1. Standard_Cost'!B73</f>
        <v>0</v>
      </c>
      <c r="AF181" s="104">
        <f>SUM(AD181,AE181)</f>
        <v>0</v>
      </c>
      <c r="AG181" s="103"/>
      <c r="AH181" s="103"/>
      <c r="AI181" s="103"/>
      <c r="AJ181" s="107"/>
      <c r="AK181" s="107"/>
      <c r="AL181" s="107"/>
      <c r="AM181" s="104">
        <f>AG181*'1. Standard_Cost'!B69+'Incremental_Cost Year 2021'!AH188*'1. Standard_Cost'!C69+'Incremental_Cost Year 2021'!AI188*'1. Standard_Cost'!D69+'Incremental_Cost Year 2021'!AJ188+'Incremental_Cost Year 2021'!AL188+AK181</f>
        <v>0</v>
      </c>
      <c r="AN181" s="104">
        <f>AM181*'1. Standard_Cost'!C73</f>
        <v>0</v>
      </c>
      <c r="AO181" s="107"/>
      <c r="AQ181" s="104">
        <f t="shared" ref="AQ181:AQ184" si="297">L181+M181</f>
        <v>0</v>
      </c>
      <c r="AR181" s="104">
        <f t="shared" ref="AR181:AR184" si="298">AF181</f>
        <v>0</v>
      </c>
      <c r="AS181" s="104">
        <f t="shared" ref="AS181:AS184" si="299">AM181+AN181</f>
        <v>0</v>
      </c>
      <c r="AT181" s="104">
        <f>SUM(AQ181,AR181,AS181)</f>
        <v>0</v>
      </c>
      <c r="AU181" s="108">
        <f t="shared" ref="AU181:AU184" si="300">AT181</f>
        <v>0</v>
      </c>
      <c r="AV181" s="108"/>
      <c r="AW181" s="108"/>
      <c r="AX181" s="108"/>
      <c r="AY181" s="108"/>
      <c r="AZ181" s="108"/>
      <c r="BA181" s="109">
        <f t="shared" ref="BA181:BA184" si="301">SUM(AU181:AZ181)-AT181</f>
        <v>0</v>
      </c>
    </row>
    <row r="182" spans="1:53" ht="14.1" customHeight="1" outlineLevel="2" x14ac:dyDescent="0.2">
      <c r="A182" s="68"/>
      <c r="B182" s="94"/>
      <c r="C182" s="142"/>
      <c r="D182" s="110"/>
      <c r="E182" s="110"/>
      <c r="F182" s="110"/>
      <c r="G182" s="111"/>
      <c r="H182" s="99" t="s">
        <v>50</v>
      </c>
      <c r="I182" s="100"/>
      <c r="J182" s="101"/>
      <c r="K182" s="101"/>
      <c r="L182" s="102" t="str">
        <f>IF(I182&lt;&gt;0,((VLOOKUP(I182,'1. Standard_Cost'!$B$4:$D$8,2)+VLOOKUP(I182,'1. Standard_Cost'!$B$4:$D$8,3))*J182*K182),"0")</f>
        <v>0</v>
      </c>
      <c r="M182" s="102">
        <f>L182*'1. Standard_Cost'!F49</f>
        <v>0</v>
      </c>
      <c r="N182" s="103"/>
      <c r="O182" s="103"/>
      <c r="P182" s="103"/>
      <c r="Q182" s="103"/>
      <c r="R182" s="104">
        <f>+N182*P182*'1. Standard_Cost'!$B$12</f>
        <v>0</v>
      </c>
      <c r="S182" s="104">
        <f>+N182*O182*P182*'1. Standard_Cost'!$C$12</f>
        <v>0</v>
      </c>
      <c r="T182" s="104">
        <f>+N182*P182*Q182*'1. Standard_Cost'!$D$12</f>
        <v>0</v>
      </c>
      <c r="U182" s="104">
        <f>+N182*O182*'1. Standard_Cost'!$E$12</f>
        <v>0</v>
      </c>
      <c r="V182" s="103"/>
      <c r="W182" s="103"/>
      <c r="X182" s="103"/>
      <c r="Y182" s="104">
        <f>+V182*((X182*'1. Standard_Cost'!$B$16)+(W182*X182*'1. Standard_Cost'!$C$16))</f>
        <v>0</v>
      </c>
      <c r="Z182" s="103"/>
      <c r="AA182" s="103"/>
      <c r="AB182" s="104">
        <f>+Z182*'1. Standard_Cost'!$B$20+AA182*'1. Standard_Cost'!$C$20</f>
        <v>0</v>
      </c>
      <c r="AC182" s="105"/>
      <c r="AD182" s="106"/>
      <c r="AE182" s="104">
        <f>SUM(AD182,AC182,AB182,Y182,U182,T182,S182,R182)*'1. Standard_Cost'!B73</f>
        <v>0</v>
      </c>
      <c r="AF182" s="104">
        <f t="shared" ref="AF182:AF184" si="302">SUM(AD182,AE182)</f>
        <v>0</v>
      </c>
      <c r="AG182" s="103"/>
      <c r="AH182" s="103">
        <v>0</v>
      </c>
      <c r="AI182" s="103">
        <v>0</v>
      </c>
      <c r="AJ182" s="107"/>
      <c r="AK182" s="107"/>
      <c r="AL182" s="107"/>
      <c r="AM182" s="104">
        <f>AG182*'1. Standard_Cost'!B69+'Incremental_Cost Year 2021'!AH189*'1. Standard_Cost'!C69+'Incremental_Cost Year 2021'!AI189*'1. Standard_Cost'!D69+'Incremental_Cost Year 2021'!AJ189+'Incremental_Cost Year 2021'!AL189+AK182</f>
        <v>0</v>
      </c>
      <c r="AN182" s="104">
        <f>AM182*'1. Standard_Cost'!C73</f>
        <v>0</v>
      </c>
      <c r="AO182" s="107"/>
      <c r="AQ182" s="104">
        <f t="shared" si="297"/>
        <v>0</v>
      </c>
      <c r="AR182" s="104">
        <f t="shared" si="298"/>
        <v>0</v>
      </c>
      <c r="AS182" s="104">
        <f t="shared" si="299"/>
        <v>0</v>
      </c>
      <c r="AT182" s="104">
        <f t="shared" ref="AT182:AT184" si="303">SUM(AQ182,AR182,AS182)</f>
        <v>0</v>
      </c>
      <c r="AU182" s="108">
        <f t="shared" si="300"/>
        <v>0</v>
      </c>
      <c r="AV182" s="108">
        <v>0</v>
      </c>
      <c r="AW182" s="108"/>
      <c r="AX182" s="108"/>
      <c r="AY182" s="108"/>
      <c r="AZ182" s="108"/>
      <c r="BA182" s="109">
        <f t="shared" si="301"/>
        <v>0</v>
      </c>
    </row>
    <row r="183" spans="1:53" ht="14.1" customHeight="1" outlineLevel="2" x14ac:dyDescent="0.2">
      <c r="A183" s="68"/>
      <c r="B183" s="94"/>
      <c r="C183" s="142"/>
      <c r="D183" s="110"/>
      <c r="E183" s="110"/>
      <c r="F183" s="110"/>
      <c r="G183" s="111"/>
      <c r="H183" s="99" t="s">
        <v>51</v>
      </c>
      <c r="I183" s="100"/>
      <c r="J183" s="101"/>
      <c r="K183" s="101"/>
      <c r="L183" s="102" t="str">
        <f>IF(I183&lt;&gt;0,((VLOOKUP(I183,'1. Standard_Cost'!$B$4:$D$8,2)+VLOOKUP(I183,'1. Standard_Cost'!$B$4:$D$8,3))*J183*K183),"0")</f>
        <v>0</v>
      </c>
      <c r="M183" s="102">
        <f>L183*'1. Standard_Cost'!F49</f>
        <v>0</v>
      </c>
      <c r="N183" s="103"/>
      <c r="O183" s="103"/>
      <c r="P183" s="103"/>
      <c r="Q183" s="103"/>
      <c r="R183" s="104">
        <f>+N183*P183*'1. Standard_Cost'!$B$12</f>
        <v>0</v>
      </c>
      <c r="S183" s="104">
        <f>+N183*O183*P183*'1. Standard_Cost'!$C$12</f>
        <v>0</v>
      </c>
      <c r="T183" s="104">
        <f>+N183*P183*Q183*'1. Standard_Cost'!$D$12</f>
        <v>0</v>
      </c>
      <c r="U183" s="104">
        <f>+N183*O183*'1. Standard_Cost'!$E$12</f>
        <v>0</v>
      </c>
      <c r="V183" s="103"/>
      <c r="W183" s="103"/>
      <c r="X183" s="103"/>
      <c r="Y183" s="104">
        <f>+V183*((X183*'1. Standard_Cost'!$B$16)+(W183*X183*'1. Standard_Cost'!$C$16))</f>
        <v>0</v>
      </c>
      <c r="Z183" s="103"/>
      <c r="AA183" s="103"/>
      <c r="AB183" s="104">
        <f>+Z183*'1. Standard_Cost'!$B$20+AA183*'1. Standard_Cost'!$C$20</f>
        <v>0</v>
      </c>
      <c r="AC183" s="105"/>
      <c r="AD183" s="106"/>
      <c r="AE183" s="104">
        <f>SUM(AD183,AC183,AB183,Y183,U183,T183,S183,R183)*'1. Standard_Cost'!B73</f>
        <v>0</v>
      </c>
      <c r="AF183" s="104">
        <f t="shared" si="302"/>
        <v>0</v>
      </c>
      <c r="AG183" s="103"/>
      <c r="AH183" s="103"/>
      <c r="AI183" s="103"/>
      <c r="AJ183" s="107"/>
      <c r="AK183" s="107"/>
      <c r="AL183" s="107"/>
      <c r="AM183" s="104">
        <f>AG183*'1. Standard_Cost'!B69+'Incremental_Cost Year 2021'!AH190*'1. Standard_Cost'!C69+'Incremental_Cost Year 2021'!AI190*'1. Standard_Cost'!D69+'Incremental_Cost Year 2021'!AJ190+'Incremental_Cost Year 2021'!AL190+AK183</f>
        <v>0</v>
      </c>
      <c r="AN183" s="104">
        <f>AM183*'1. Standard_Cost'!C73</f>
        <v>0</v>
      </c>
      <c r="AO183" s="107"/>
      <c r="AQ183" s="104">
        <f t="shared" si="297"/>
        <v>0</v>
      </c>
      <c r="AR183" s="104">
        <f t="shared" si="298"/>
        <v>0</v>
      </c>
      <c r="AS183" s="104">
        <f t="shared" si="299"/>
        <v>0</v>
      </c>
      <c r="AT183" s="104">
        <f t="shared" si="303"/>
        <v>0</v>
      </c>
      <c r="AU183" s="108">
        <f t="shared" si="300"/>
        <v>0</v>
      </c>
      <c r="AV183" s="108"/>
      <c r="AW183" s="108"/>
      <c r="AX183" s="108"/>
      <c r="AY183" s="108"/>
      <c r="AZ183" s="108"/>
      <c r="BA183" s="109">
        <f t="shared" si="301"/>
        <v>0</v>
      </c>
    </row>
    <row r="184" spans="1:53" ht="14.1" customHeight="1" outlineLevel="2" x14ac:dyDescent="0.2">
      <c r="A184" s="68"/>
      <c r="B184" s="94"/>
      <c r="C184" s="142"/>
      <c r="D184" s="110"/>
      <c r="E184" s="110"/>
      <c r="F184" s="110"/>
      <c r="G184" s="111"/>
      <c r="H184" s="112" t="s">
        <v>179</v>
      </c>
      <c r="I184" s="100"/>
      <c r="J184" s="101"/>
      <c r="K184" s="101"/>
      <c r="L184" s="102" t="str">
        <f>IF(I184&lt;&gt;0,((VLOOKUP(I184,'1. Standard_Cost'!$B$4:$D$8,2)+VLOOKUP(I184,'1. Standard_Cost'!$B$4:$D$8,3))*J184*K184),"0")</f>
        <v>0</v>
      </c>
      <c r="M184" s="102">
        <f>L184*'1. Standard_Cost'!F49</f>
        <v>0</v>
      </c>
      <c r="N184" s="103"/>
      <c r="O184" s="103"/>
      <c r="P184" s="103"/>
      <c r="Q184" s="103"/>
      <c r="R184" s="104">
        <f>+N184*P184*'1. Standard_Cost'!$B$12</f>
        <v>0</v>
      </c>
      <c r="S184" s="104">
        <f>+N184*O184*P184*'1. Standard_Cost'!$C$12</f>
        <v>0</v>
      </c>
      <c r="T184" s="104">
        <f>+N184*P184*Q184*'1. Standard_Cost'!$D$12</f>
        <v>0</v>
      </c>
      <c r="U184" s="104">
        <f>+N184*O184*'1. Standard_Cost'!$E$12</f>
        <v>0</v>
      </c>
      <c r="V184" s="103"/>
      <c r="W184" s="103"/>
      <c r="X184" s="103"/>
      <c r="Y184" s="104">
        <f>+V184*((X184*'1. Standard_Cost'!$B$16)+(W184*X184*'1. Standard_Cost'!$C$16))</f>
        <v>0</v>
      </c>
      <c r="Z184" s="103"/>
      <c r="AA184" s="103"/>
      <c r="AB184" s="104">
        <f>+Z184*'1. Standard_Cost'!$B$20+AA184*'1. Standard_Cost'!$C$20</f>
        <v>0</v>
      </c>
      <c r="AC184" s="105"/>
      <c r="AD184" s="106"/>
      <c r="AE184" s="104">
        <f>SUM(AD184,AC184,AB184,Y184,U184,T184,S184,R184)*'1. Standard_Cost'!B73</f>
        <v>0</v>
      </c>
      <c r="AF184" s="104">
        <f t="shared" si="302"/>
        <v>0</v>
      </c>
      <c r="AG184" s="103"/>
      <c r="AH184" s="103"/>
      <c r="AI184" s="103"/>
      <c r="AJ184" s="107"/>
      <c r="AK184" s="107"/>
      <c r="AL184" s="107"/>
      <c r="AM184" s="104">
        <f>AG184*'1. Standard_Cost'!B69+'Incremental_Cost Year 2021'!AH191*'1. Standard_Cost'!C69+'Incremental_Cost Year 2021'!AI191*'1. Standard_Cost'!D69+'Incremental_Cost Year 2021'!AJ191+'Incremental_Cost Year 2021'!AL191+AK184</f>
        <v>0</v>
      </c>
      <c r="AN184" s="104">
        <f>AM184*'1. Standard_Cost'!C73</f>
        <v>0</v>
      </c>
      <c r="AO184" s="107"/>
      <c r="AQ184" s="104">
        <f t="shared" si="297"/>
        <v>0</v>
      </c>
      <c r="AR184" s="104">
        <f t="shared" si="298"/>
        <v>0</v>
      </c>
      <c r="AS184" s="104">
        <f t="shared" si="299"/>
        <v>0</v>
      </c>
      <c r="AT184" s="104">
        <f t="shared" si="303"/>
        <v>0</v>
      </c>
      <c r="AU184" s="108">
        <f t="shared" si="300"/>
        <v>0</v>
      </c>
      <c r="AV184" s="108"/>
      <c r="AW184" s="108"/>
      <c r="AX184" s="108"/>
      <c r="AY184" s="108"/>
      <c r="AZ184" s="108"/>
      <c r="BA184" s="109">
        <f t="shared" si="301"/>
        <v>0</v>
      </c>
    </row>
    <row r="185" spans="1:53" ht="24.6" customHeight="1" outlineLevel="1" x14ac:dyDescent="0.2">
      <c r="A185" s="68"/>
      <c r="B185" s="141"/>
      <c r="C185" s="142"/>
      <c r="D185" s="113" t="s">
        <v>48</v>
      </c>
      <c r="E185" s="113" t="s">
        <v>743</v>
      </c>
      <c r="F185" s="114" t="s">
        <v>154</v>
      </c>
      <c r="G185" s="115" t="s">
        <v>155</v>
      </c>
      <c r="H185" s="122" t="s">
        <v>242</v>
      </c>
      <c r="I185" s="117"/>
      <c r="J185" s="117"/>
      <c r="K185" s="117"/>
      <c r="L185" s="118">
        <f>SUM(L181:L184)</f>
        <v>0</v>
      </c>
      <c r="M185" s="118">
        <f>SUM(M181:M184)</f>
        <v>0</v>
      </c>
      <c r="N185" s="117"/>
      <c r="O185" s="117"/>
      <c r="P185" s="117"/>
      <c r="Q185" s="117"/>
      <c r="R185" s="119">
        <f>SUM(R181:R184)</f>
        <v>0</v>
      </c>
      <c r="S185" s="119">
        <f>SUM(S181:S184)</f>
        <v>0</v>
      </c>
      <c r="T185" s="119">
        <f>SUM(T181:T184)</f>
        <v>0</v>
      </c>
      <c r="U185" s="119">
        <f>SUM(U181:U184)</f>
        <v>0</v>
      </c>
      <c r="V185" s="117"/>
      <c r="W185" s="117"/>
      <c r="X185" s="117"/>
      <c r="Y185" s="118">
        <f>SUM(Y181:Y184)</f>
        <v>0</v>
      </c>
      <c r="Z185" s="117"/>
      <c r="AA185" s="117"/>
      <c r="AB185" s="118">
        <f t="shared" ref="AB185:AF185" si="304">SUM(AB181:AB184)</f>
        <v>0</v>
      </c>
      <c r="AC185" s="118">
        <f t="shared" si="304"/>
        <v>0</v>
      </c>
      <c r="AD185" s="118">
        <f t="shared" si="304"/>
        <v>0</v>
      </c>
      <c r="AE185" s="118">
        <f t="shared" si="304"/>
        <v>0</v>
      </c>
      <c r="AF185" s="118">
        <f t="shared" si="304"/>
        <v>0</v>
      </c>
      <c r="AG185" s="117"/>
      <c r="AH185" s="117"/>
      <c r="AI185" s="117"/>
      <c r="AJ185" s="119">
        <f>SUM(AJ181:AJ184)</f>
        <v>0</v>
      </c>
      <c r="AK185" s="119">
        <f t="shared" ref="AK185:AN185" si="305">SUM(AK181:AK184)</f>
        <v>0</v>
      </c>
      <c r="AL185" s="119">
        <f t="shared" si="305"/>
        <v>0</v>
      </c>
      <c r="AM185" s="119">
        <f t="shared" si="305"/>
        <v>0</v>
      </c>
      <c r="AN185" s="119">
        <f t="shared" si="305"/>
        <v>0</v>
      </c>
      <c r="AO185" s="116"/>
      <c r="AP185" s="120"/>
      <c r="AQ185" s="121">
        <f t="shared" ref="AQ185:BA185" si="306">SUM(AQ181:AQ184)</f>
        <v>0</v>
      </c>
      <c r="AR185" s="121">
        <f t="shared" si="306"/>
        <v>0</v>
      </c>
      <c r="AS185" s="121">
        <f t="shared" si="306"/>
        <v>0</v>
      </c>
      <c r="AT185" s="121">
        <f t="shared" si="306"/>
        <v>0</v>
      </c>
      <c r="AU185" s="121">
        <f t="shared" si="306"/>
        <v>0</v>
      </c>
      <c r="AV185" s="121">
        <f t="shared" si="306"/>
        <v>0</v>
      </c>
      <c r="AW185" s="121">
        <f t="shared" si="306"/>
        <v>0</v>
      </c>
      <c r="AX185" s="121">
        <f t="shared" si="306"/>
        <v>0</v>
      </c>
      <c r="AY185" s="121">
        <f t="shared" si="306"/>
        <v>0</v>
      </c>
      <c r="AZ185" s="121">
        <f t="shared" si="306"/>
        <v>0</v>
      </c>
      <c r="BA185" s="121">
        <f t="shared" si="306"/>
        <v>0</v>
      </c>
    </row>
    <row r="186" spans="1:53" ht="14.1" customHeight="1" outlineLevel="2" x14ac:dyDescent="0.2">
      <c r="A186" s="68"/>
      <c r="B186" s="94"/>
      <c r="C186" s="142"/>
      <c r="D186" s="96"/>
      <c r="E186" s="96"/>
      <c r="F186" s="97"/>
      <c r="G186" s="98"/>
      <c r="H186" s="99" t="s">
        <v>49</v>
      </c>
      <c r="I186" s="100"/>
      <c r="J186" s="101"/>
      <c r="K186" s="101"/>
      <c r="L186" s="102" t="str">
        <f>IF(I186&lt;&gt;0,((VLOOKUP(I186,'1. Standard_Cost'!$B$4:$D$8,2)+VLOOKUP(I186,'1. Standard_Cost'!$B$4:$D$8,3))*J186*K186),"0")</f>
        <v>0</v>
      </c>
      <c r="M186" s="102">
        <f>L186*'1. Standard_Cost'!F54</f>
        <v>0</v>
      </c>
      <c r="N186" s="103"/>
      <c r="O186" s="103"/>
      <c r="P186" s="103"/>
      <c r="Q186" s="103"/>
      <c r="R186" s="104">
        <f>+N186*P186*'1. Standard_Cost'!$B$12</f>
        <v>0</v>
      </c>
      <c r="S186" s="104">
        <f>+N186*O186*P186*'1. Standard_Cost'!$C$12</f>
        <v>0</v>
      </c>
      <c r="T186" s="104">
        <f>+N186*P186*Q186*'1. Standard_Cost'!$D$12</f>
        <v>0</v>
      </c>
      <c r="U186" s="104">
        <f>+N186*O186*'1. Standard_Cost'!$E$12</f>
        <v>0</v>
      </c>
      <c r="V186" s="103"/>
      <c r="W186" s="103"/>
      <c r="X186" s="103"/>
      <c r="Y186" s="104">
        <f>+V186*((X186*'1. Standard_Cost'!$B$16)+(W186*X186*'1. Standard_Cost'!$C$16))</f>
        <v>0</v>
      </c>
      <c r="Z186" s="103"/>
      <c r="AA186" s="103"/>
      <c r="AB186" s="104">
        <f>+Z186*'1. Standard_Cost'!$B$20+AA186*'1. Standard_Cost'!$C$20</f>
        <v>0</v>
      </c>
      <c r="AC186" s="105"/>
      <c r="AD186" s="106"/>
      <c r="AE186" s="104">
        <f>SUM(AD186,AC186,AB186,Y186,U186,T186,S186,R186)*'1. Standard_Cost'!B78</f>
        <v>0</v>
      </c>
      <c r="AF186" s="104">
        <f>SUM(AD186,AE186)</f>
        <v>0</v>
      </c>
      <c r="AG186" s="103"/>
      <c r="AH186" s="103"/>
      <c r="AI186" s="103"/>
      <c r="AJ186" s="107"/>
      <c r="AK186" s="107"/>
      <c r="AL186" s="107"/>
      <c r="AM186" s="104">
        <f>AG186*'1. Standard_Cost'!B74+'Incremental_Cost Year 2021'!AH193*'1. Standard_Cost'!C74+'Incremental_Cost Year 2021'!AI193*'1. Standard_Cost'!D74+'Incremental_Cost Year 2021'!AJ193+'Incremental_Cost Year 2021'!AL193+AK186</f>
        <v>0</v>
      </c>
      <c r="AN186" s="104">
        <f>AM186*'1. Standard_Cost'!C78</f>
        <v>0</v>
      </c>
      <c r="AO186" s="107"/>
      <c r="AQ186" s="104">
        <f t="shared" ref="AQ186:AQ189" si="307">L186+M186</f>
        <v>0</v>
      </c>
      <c r="AR186" s="104">
        <f t="shared" ref="AR186:AR189" si="308">AF186</f>
        <v>0</v>
      </c>
      <c r="AS186" s="104">
        <f t="shared" ref="AS186:AS189" si="309">AM186+AN186</f>
        <v>0</v>
      </c>
      <c r="AT186" s="104">
        <f>SUM(AQ186,AR186,AS186)</f>
        <v>0</v>
      </c>
      <c r="AU186" s="108">
        <f t="shared" ref="AU186:AU189" si="310">AT186</f>
        <v>0</v>
      </c>
      <c r="AV186" s="108"/>
      <c r="AW186" s="108"/>
      <c r="AX186" s="108"/>
      <c r="AY186" s="108"/>
      <c r="AZ186" s="108"/>
      <c r="BA186" s="109">
        <f t="shared" ref="BA186:BA189" si="311">SUM(AU186:AZ186)-AT186</f>
        <v>0</v>
      </c>
    </row>
    <row r="187" spans="1:53" ht="14.1" customHeight="1" outlineLevel="2" x14ac:dyDescent="0.2">
      <c r="A187" s="68"/>
      <c r="B187" s="94"/>
      <c r="C187" s="142"/>
      <c r="D187" s="110"/>
      <c r="E187" s="110"/>
      <c r="F187" s="110"/>
      <c r="G187" s="111"/>
      <c r="H187" s="99" t="s">
        <v>50</v>
      </c>
      <c r="I187" s="100"/>
      <c r="J187" s="101"/>
      <c r="K187" s="101"/>
      <c r="L187" s="102" t="str">
        <f>IF(I187&lt;&gt;0,((VLOOKUP(I187,'1. Standard_Cost'!$B$4:$D$8,2)+VLOOKUP(I187,'1. Standard_Cost'!$B$4:$D$8,3))*J187*K187),"0")</f>
        <v>0</v>
      </c>
      <c r="M187" s="102">
        <f>L187*'1. Standard_Cost'!F54</f>
        <v>0</v>
      </c>
      <c r="N187" s="103"/>
      <c r="O187" s="103"/>
      <c r="P187" s="103"/>
      <c r="Q187" s="103"/>
      <c r="R187" s="104">
        <f>+N187*P187*'1. Standard_Cost'!$B$12</f>
        <v>0</v>
      </c>
      <c r="S187" s="104">
        <f>+N187*O187*P187*'1. Standard_Cost'!$C$12</f>
        <v>0</v>
      </c>
      <c r="T187" s="104">
        <f>+N187*P187*Q187*'1. Standard_Cost'!$D$12</f>
        <v>0</v>
      </c>
      <c r="U187" s="104">
        <f>+N187*O187*'1. Standard_Cost'!$E$12</f>
        <v>0</v>
      </c>
      <c r="V187" s="103"/>
      <c r="W187" s="103"/>
      <c r="X187" s="103"/>
      <c r="Y187" s="104">
        <f>+V187*((X187*'1. Standard_Cost'!$B$16)+(W187*X187*'1. Standard_Cost'!$C$16))</f>
        <v>0</v>
      </c>
      <c r="Z187" s="103"/>
      <c r="AA187" s="103"/>
      <c r="AB187" s="104">
        <f>+Z187*'1. Standard_Cost'!$B$20+AA187*'1. Standard_Cost'!$C$20</f>
        <v>0</v>
      </c>
      <c r="AC187" s="105"/>
      <c r="AD187" s="106"/>
      <c r="AE187" s="104">
        <f>SUM(AD187,AC187,AB187,Y187,U187,T187,S187,R187)*'1. Standard_Cost'!B78</f>
        <v>0</v>
      </c>
      <c r="AF187" s="104">
        <f t="shared" ref="AF187:AF189" si="312">SUM(AD187,AE187)</f>
        <v>0</v>
      </c>
      <c r="AG187" s="103"/>
      <c r="AH187" s="103">
        <v>0</v>
      </c>
      <c r="AI187" s="103">
        <v>0</v>
      </c>
      <c r="AJ187" s="107"/>
      <c r="AK187" s="107"/>
      <c r="AL187" s="107"/>
      <c r="AM187" s="104">
        <f>AG187*'1. Standard_Cost'!B74+'Incremental_Cost Year 2021'!AH194*'1. Standard_Cost'!C74+'Incremental_Cost Year 2021'!AI194*'1. Standard_Cost'!D74+'Incremental_Cost Year 2021'!AJ194+'Incremental_Cost Year 2021'!AL194+AK187</f>
        <v>0</v>
      </c>
      <c r="AN187" s="104">
        <f>AM187*'1. Standard_Cost'!C78</f>
        <v>0</v>
      </c>
      <c r="AO187" s="107"/>
      <c r="AQ187" s="104">
        <f t="shared" si="307"/>
        <v>0</v>
      </c>
      <c r="AR187" s="104">
        <f t="shared" si="308"/>
        <v>0</v>
      </c>
      <c r="AS187" s="104">
        <f t="shared" si="309"/>
        <v>0</v>
      </c>
      <c r="AT187" s="104">
        <f t="shared" ref="AT187:AT189" si="313">SUM(AQ187,AR187,AS187)</f>
        <v>0</v>
      </c>
      <c r="AU187" s="108">
        <f t="shared" si="310"/>
        <v>0</v>
      </c>
      <c r="AV187" s="108">
        <v>0</v>
      </c>
      <c r="AW187" s="108"/>
      <c r="AX187" s="108"/>
      <c r="AY187" s="108"/>
      <c r="AZ187" s="108"/>
      <c r="BA187" s="109">
        <f t="shared" si="311"/>
        <v>0</v>
      </c>
    </row>
    <row r="188" spans="1:53" ht="14.1" customHeight="1" outlineLevel="2" x14ac:dyDescent="0.2">
      <c r="A188" s="68"/>
      <c r="B188" s="94"/>
      <c r="C188" s="142"/>
      <c r="D188" s="110"/>
      <c r="E188" s="110"/>
      <c r="F188" s="110"/>
      <c r="G188" s="111"/>
      <c r="H188" s="99" t="s">
        <v>51</v>
      </c>
      <c r="I188" s="100"/>
      <c r="J188" s="101"/>
      <c r="K188" s="101"/>
      <c r="L188" s="102" t="str">
        <f>IF(I188&lt;&gt;0,((VLOOKUP(I188,'1. Standard_Cost'!$B$4:$D$8,2)+VLOOKUP(I188,'1. Standard_Cost'!$B$4:$D$8,3))*J188*K188),"0")</f>
        <v>0</v>
      </c>
      <c r="M188" s="102">
        <f>L188*'1. Standard_Cost'!F54</f>
        <v>0</v>
      </c>
      <c r="N188" s="103"/>
      <c r="O188" s="103"/>
      <c r="P188" s="103"/>
      <c r="Q188" s="103"/>
      <c r="R188" s="104">
        <f>+N188*P188*'1. Standard_Cost'!$B$12</f>
        <v>0</v>
      </c>
      <c r="S188" s="104">
        <f>+N188*O188*P188*'1. Standard_Cost'!$C$12</f>
        <v>0</v>
      </c>
      <c r="T188" s="104">
        <f>+N188*P188*Q188*'1. Standard_Cost'!$D$12</f>
        <v>0</v>
      </c>
      <c r="U188" s="104">
        <f>+N188*O188*'1. Standard_Cost'!$E$12</f>
        <v>0</v>
      </c>
      <c r="V188" s="103"/>
      <c r="W188" s="103"/>
      <c r="X188" s="103"/>
      <c r="Y188" s="104">
        <f>+V188*((X188*'1. Standard_Cost'!$B$16)+(W188*X188*'1. Standard_Cost'!$C$16))</f>
        <v>0</v>
      </c>
      <c r="Z188" s="103"/>
      <c r="AA188" s="103"/>
      <c r="AB188" s="104">
        <f>+Z188*'1. Standard_Cost'!$B$20+AA188*'1. Standard_Cost'!$C$20</f>
        <v>0</v>
      </c>
      <c r="AC188" s="105"/>
      <c r="AD188" s="106"/>
      <c r="AE188" s="104">
        <f>SUM(AD188,AC188,AB188,Y188,U188,T188,S188,R188)*'1. Standard_Cost'!B78</f>
        <v>0</v>
      </c>
      <c r="AF188" s="104">
        <f t="shared" si="312"/>
        <v>0</v>
      </c>
      <c r="AG188" s="103"/>
      <c r="AH188" s="103"/>
      <c r="AI188" s="103"/>
      <c r="AJ188" s="107"/>
      <c r="AK188" s="107"/>
      <c r="AL188" s="107"/>
      <c r="AM188" s="104">
        <f>AG188*'1. Standard_Cost'!B74+'Incremental_Cost Year 2021'!AH195*'1. Standard_Cost'!C74+'Incremental_Cost Year 2021'!AI195*'1. Standard_Cost'!D74+'Incremental_Cost Year 2021'!AJ195+'Incremental_Cost Year 2021'!AL195+AK188</f>
        <v>0</v>
      </c>
      <c r="AN188" s="104">
        <f>AM188*'1. Standard_Cost'!C78</f>
        <v>0</v>
      </c>
      <c r="AO188" s="107"/>
      <c r="AQ188" s="104">
        <f t="shared" si="307"/>
        <v>0</v>
      </c>
      <c r="AR188" s="104">
        <f t="shared" si="308"/>
        <v>0</v>
      </c>
      <c r="AS188" s="104">
        <f t="shared" si="309"/>
        <v>0</v>
      </c>
      <c r="AT188" s="104">
        <f t="shared" si="313"/>
        <v>0</v>
      </c>
      <c r="AU188" s="108">
        <f t="shared" si="310"/>
        <v>0</v>
      </c>
      <c r="AV188" s="108"/>
      <c r="AW188" s="108"/>
      <c r="AX188" s="108"/>
      <c r="AY188" s="108"/>
      <c r="AZ188" s="108"/>
      <c r="BA188" s="109">
        <f t="shared" si="311"/>
        <v>0</v>
      </c>
    </row>
    <row r="189" spans="1:53" ht="14.1" customHeight="1" outlineLevel="2" x14ac:dyDescent="0.2">
      <c r="A189" s="68"/>
      <c r="B189" s="94"/>
      <c r="C189" s="142"/>
      <c r="D189" s="110"/>
      <c r="E189" s="110"/>
      <c r="F189" s="110"/>
      <c r="G189" s="111"/>
      <c r="H189" s="112" t="s">
        <v>179</v>
      </c>
      <c r="I189" s="100"/>
      <c r="J189" s="101"/>
      <c r="K189" s="101"/>
      <c r="L189" s="102" t="str">
        <f>IF(I189&lt;&gt;0,((VLOOKUP(I189,'1. Standard_Cost'!$B$4:$D$8,2)+VLOOKUP(I189,'1. Standard_Cost'!$B$4:$D$8,3))*J189*K189),"0")</f>
        <v>0</v>
      </c>
      <c r="M189" s="102">
        <f>L189*'1. Standard_Cost'!F54</f>
        <v>0</v>
      </c>
      <c r="N189" s="103"/>
      <c r="O189" s="103"/>
      <c r="P189" s="103"/>
      <c r="Q189" s="103"/>
      <c r="R189" s="104">
        <f>+N189*P189*'1. Standard_Cost'!$B$12</f>
        <v>0</v>
      </c>
      <c r="S189" s="104">
        <f>+N189*O189*P189*'1. Standard_Cost'!$C$12</f>
        <v>0</v>
      </c>
      <c r="T189" s="104">
        <f>+N189*P189*Q189*'1. Standard_Cost'!$D$12</f>
        <v>0</v>
      </c>
      <c r="U189" s="104">
        <f>+N189*O189*'1. Standard_Cost'!$E$12</f>
        <v>0</v>
      </c>
      <c r="V189" s="103"/>
      <c r="W189" s="103"/>
      <c r="X189" s="103"/>
      <c r="Y189" s="104">
        <f>+V189*((X189*'1. Standard_Cost'!$B$16)+(W189*X189*'1. Standard_Cost'!$C$16))</f>
        <v>0</v>
      </c>
      <c r="Z189" s="103"/>
      <c r="AA189" s="103"/>
      <c r="AB189" s="104">
        <f>+Z189*'1. Standard_Cost'!$B$20+AA189*'1. Standard_Cost'!$C$20</f>
        <v>0</v>
      </c>
      <c r="AC189" s="105"/>
      <c r="AD189" s="106"/>
      <c r="AE189" s="104">
        <f>SUM(AD189,AC189,AB189,Y189,U189,T189,S189,R189)*'1. Standard_Cost'!B78</f>
        <v>0</v>
      </c>
      <c r="AF189" s="104">
        <f t="shared" si="312"/>
        <v>0</v>
      </c>
      <c r="AG189" s="103"/>
      <c r="AH189" s="103"/>
      <c r="AI189" s="103"/>
      <c r="AJ189" s="107"/>
      <c r="AK189" s="107"/>
      <c r="AL189" s="107"/>
      <c r="AM189" s="104">
        <f>AG189*'1. Standard_Cost'!B74+'Incremental_Cost Year 2021'!AH196*'1. Standard_Cost'!C74+'Incremental_Cost Year 2021'!AI196*'1. Standard_Cost'!D74+'Incremental_Cost Year 2021'!AJ196+'Incremental_Cost Year 2021'!AL196+AK189</f>
        <v>0</v>
      </c>
      <c r="AN189" s="104">
        <f>AM189*'1. Standard_Cost'!C78</f>
        <v>0</v>
      </c>
      <c r="AO189" s="107"/>
      <c r="AQ189" s="104">
        <f t="shared" si="307"/>
        <v>0</v>
      </c>
      <c r="AR189" s="104">
        <f t="shared" si="308"/>
        <v>0</v>
      </c>
      <c r="AS189" s="104">
        <f t="shared" si="309"/>
        <v>0</v>
      </c>
      <c r="AT189" s="104">
        <f t="shared" si="313"/>
        <v>0</v>
      </c>
      <c r="AU189" s="108">
        <f t="shared" si="310"/>
        <v>0</v>
      </c>
      <c r="AV189" s="108"/>
      <c r="AW189" s="108"/>
      <c r="AX189" s="108"/>
      <c r="AY189" s="108"/>
      <c r="AZ189" s="108"/>
      <c r="BA189" s="109">
        <f t="shared" si="311"/>
        <v>0</v>
      </c>
    </row>
    <row r="190" spans="1:53" ht="24.6" customHeight="1" outlineLevel="1" x14ac:dyDescent="0.2">
      <c r="A190" s="68"/>
      <c r="B190" s="141"/>
      <c r="C190" s="142"/>
      <c r="D190" s="113" t="s">
        <v>48</v>
      </c>
      <c r="E190" s="113" t="s">
        <v>744</v>
      </c>
      <c r="F190" s="114" t="s">
        <v>154</v>
      </c>
      <c r="G190" s="115" t="s">
        <v>155</v>
      </c>
      <c r="H190" s="122" t="s">
        <v>243</v>
      </c>
      <c r="I190" s="117"/>
      <c r="J190" s="117"/>
      <c r="K190" s="117"/>
      <c r="L190" s="118">
        <f>SUM(L186:L189)</f>
        <v>0</v>
      </c>
      <c r="M190" s="118">
        <f>SUM(M186:M189)</f>
        <v>0</v>
      </c>
      <c r="N190" s="117"/>
      <c r="O190" s="117"/>
      <c r="P190" s="117"/>
      <c r="Q190" s="117"/>
      <c r="R190" s="119">
        <f>SUM(R186:R189)</f>
        <v>0</v>
      </c>
      <c r="S190" s="119">
        <f>SUM(S186:S189)</f>
        <v>0</v>
      </c>
      <c r="T190" s="119">
        <f>SUM(T186:T189)</f>
        <v>0</v>
      </c>
      <c r="U190" s="119">
        <f>SUM(U186:U189)</f>
        <v>0</v>
      </c>
      <c r="V190" s="117"/>
      <c r="W190" s="117"/>
      <c r="X190" s="117"/>
      <c r="Y190" s="118">
        <f>SUM(Y186:Y189)</f>
        <v>0</v>
      </c>
      <c r="Z190" s="117"/>
      <c r="AA190" s="117"/>
      <c r="AB190" s="118">
        <f t="shared" ref="AB190:AF190" si="314">SUM(AB186:AB189)</f>
        <v>0</v>
      </c>
      <c r="AC190" s="118">
        <f t="shared" si="314"/>
        <v>0</v>
      </c>
      <c r="AD190" s="118">
        <f t="shared" si="314"/>
        <v>0</v>
      </c>
      <c r="AE190" s="118">
        <f t="shared" si="314"/>
        <v>0</v>
      </c>
      <c r="AF190" s="118">
        <f t="shared" si="314"/>
        <v>0</v>
      </c>
      <c r="AG190" s="117"/>
      <c r="AH190" s="117"/>
      <c r="AI190" s="117"/>
      <c r="AJ190" s="119">
        <f>SUM(AJ186:AJ189)</f>
        <v>0</v>
      </c>
      <c r="AK190" s="119">
        <f t="shared" ref="AK190:AN190" si="315">SUM(AK186:AK189)</f>
        <v>0</v>
      </c>
      <c r="AL190" s="119">
        <f t="shared" si="315"/>
        <v>0</v>
      </c>
      <c r="AM190" s="119">
        <f t="shared" si="315"/>
        <v>0</v>
      </c>
      <c r="AN190" s="119">
        <f t="shared" si="315"/>
        <v>0</v>
      </c>
      <c r="AO190" s="116"/>
      <c r="AP190" s="120"/>
      <c r="AQ190" s="121">
        <f t="shared" ref="AQ190:BA190" si="316">SUM(AQ186:AQ189)</f>
        <v>0</v>
      </c>
      <c r="AR190" s="121">
        <f t="shared" si="316"/>
        <v>0</v>
      </c>
      <c r="AS190" s="121">
        <f t="shared" si="316"/>
        <v>0</v>
      </c>
      <c r="AT190" s="121">
        <f t="shared" si="316"/>
        <v>0</v>
      </c>
      <c r="AU190" s="121">
        <f t="shared" si="316"/>
        <v>0</v>
      </c>
      <c r="AV190" s="121">
        <f t="shared" si="316"/>
        <v>0</v>
      </c>
      <c r="AW190" s="121">
        <f t="shared" si="316"/>
        <v>0</v>
      </c>
      <c r="AX190" s="121">
        <f t="shared" si="316"/>
        <v>0</v>
      </c>
      <c r="AY190" s="121">
        <f t="shared" si="316"/>
        <v>0</v>
      </c>
      <c r="AZ190" s="121">
        <f t="shared" si="316"/>
        <v>0</v>
      </c>
      <c r="BA190" s="121">
        <f t="shared" si="316"/>
        <v>0</v>
      </c>
    </row>
    <row r="191" spans="1:53" ht="14.1" customHeight="1" outlineLevel="2" x14ac:dyDescent="0.2">
      <c r="A191" s="68"/>
      <c r="B191" s="94"/>
      <c r="C191" s="142"/>
      <c r="D191" s="96"/>
      <c r="E191" s="96"/>
      <c r="F191" s="97"/>
      <c r="G191" s="98"/>
      <c r="H191" s="99" t="s">
        <v>570</v>
      </c>
      <c r="I191" s="100" t="s">
        <v>4</v>
      </c>
      <c r="J191" s="101">
        <v>1</v>
      </c>
      <c r="K191" s="101">
        <v>2</v>
      </c>
      <c r="L191" s="102">
        <f>IF(I191&lt;&gt;0,((VLOOKUP(I191,'1. Standard_Cost'!$B$4:$D$8,2)+VLOOKUP(I191,'1. Standard_Cost'!$B$4:$D$8,3))*J191*K191),"0")</f>
        <v>160200</v>
      </c>
      <c r="M191" s="102">
        <f>L191*'1. Standard_Cost'!F4</f>
        <v>26753.4</v>
      </c>
      <c r="N191" s="103"/>
      <c r="O191" s="103"/>
      <c r="P191" s="103"/>
      <c r="Q191" s="103"/>
      <c r="R191" s="104">
        <f>+N191*P191*'[1]1. Standard_Cost'!$B$12</f>
        <v>0</v>
      </c>
      <c r="S191" s="104">
        <f>+N191*O191*P191*'[1]1. Standard_Cost'!$C$12</f>
        <v>0</v>
      </c>
      <c r="T191" s="104">
        <f>+N191*P191*Q191*'[1]1. Standard_Cost'!$D$12</f>
        <v>0</v>
      </c>
      <c r="U191" s="104">
        <f>+N191*O191*'[1]1. Standard_Cost'!$E$12</f>
        <v>0</v>
      </c>
      <c r="V191" s="103"/>
      <c r="W191" s="103"/>
      <c r="X191" s="103"/>
      <c r="Y191" s="104">
        <f>+V191*((X191*'[1]1. Standard_Cost'!$B$16)+(W191*X191*'[1]1. Standard_Cost'!$C$16))</f>
        <v>0</v>
      </c>
      <c r="Z191" s="103"/>
      <c r="AA191" s="103"/>
      <c r="AB191" s="104">
        <f>+Z191*'[1]1. Standard_Cost'!$B$20+AA191*'[1]1. Standard_Cost'!$C$20</f>
        <v>0</v>
      </c>
      <c r="AC191" s="105"/>
      <c r="AD191" s="106"/>
      <c r="AE191" s="104">
        <f>SUM(AD191,AC191,AB191,Y191,U191,T191,S191,R191)*'[1]1. Standard_Cost'!B88</f>
        <v>0</v>
      </c>
      <c r="AF191" s="104">
        <f>SUM(AD191,AE191)</f>
        <v>0</v>
      </c>
      <c r="AG191" s="103"/>
      <c r="AH191" s="103"/>
      <c r="AI191" s="103"/>
      <c r="AJ191" s="107"/>
      <c r="AK191" s="107"/>
      <c r="AL191" s="107"/>
      <c r="AM191" s="104">
        <f>AG191*'[1]1. Standard_Cost'!B84+'[1]Incremental_Cost Year 2024'!AH201*'[1]1. Standard_Cost'!C84+'[1]Incremental_Cost Year 2024'!AI201*'[1]1. Standard_Cost'!D84+'[1]Incremental_Cost Year 2024'!AJ201+'[1]Incremental_Cost Year 2024'!AL201+AK191</f>
        <v>0</v>
      </c>
      <c r="AN191" s="104">
        <f>AM191*'[1]1. Standard_Cost'!C88</f>
        <v>0</v>
      </c>
      <c r="AO191" s="107"/>
      <c r="AQ191" s="104">
        <f t="shared" ref="AQ191:AQ194" si="317">L191+M191</f>
        <v>186953.4</v>
      </c>
      <c r="AR191" s="104">
        <f t="shared" ref="AR191:AR194" si="318">AF191</f>
        <v>0</v>
      </c>
      <c r="AS191" s="104">
        <f t="shared" ref="AS191:AS194" si="319">AM191+AN191</f>
        <v>0</v>
      </c>
      <c r="AT191" s="104">
        <f>SUM(AQ191,AR191,AS191)</f>
        <v>186953.4</v>
      </c>
      <c r="AU191" s="108">
        <f t="shared" ref="AU191:AU194" si="320">AT191</f>
        <v>186953.4</v>
      </c>
      <c r="AV191" s="108"/>
      <c r="AW191" s="108"/>
      <c r="AX191" s="108"/>
      <c r="AY191" s="108"/>
      <c r="AZ191" s="108"/>
      <c r="BA191" s="109">
        <f t="shared" ref="BA191:BA194" si="321">SUM(AU191:AZ191)-AT191</f>
        <v>0</v>
      </c>
    </row>
    <row r="192" spans="1:53" ht="14.1" customHeight="1" outlineLevel="2" x14ac:dyDescent="0.2">
      <c r="A192" s="68"/>
      <c r="B192" s="94"/>
      <c r="C192" s="142"/>
      <c r="D192" s="110"/>
      <c r="E192" s="110"/>
      <c r="F192" s="110"/>
      <c r="G192" s="111"/>
      <c r="H192" s="99" t="s">
        <v>571</v>
      </c>
      <c r="I192" s="100" t="s">
        <v>3</v>
      </c>
      <c r="J192" s="101">
        <v>1</v>
      </c>
      <c r="K192" s="101">
        <v>1</v>
      </c>
      <c r="L192" s="102">
        <f>IF(I192&lt;&gt;0,((VLOOKUP(I192,'1. Standard_Cost'!$B$4:$D$8,2)+VLOOKUP(I192,'1. Standard_Cost'!$B$4:$D$8,3))*J192*K192),"0")</f>
        <v>100100</v>
      </c>
      <c r="M192" s="102">
        <f>L192*'1. Standard_Cost'!F4</f>
        <v>16716.7</v>
      </c>
      <c r="N192" s="103"/>
      <c r="O192" s="103"/>
      <c r="P192" s="103"/>
      <c r="Q192" s="103"/>
      <c r="R192" s="104">
        <f>+N192*P192*'[1]1. Standard_Cost'!$B$12</f>
        <v>0</v>
      </c>
      <c r="S192" s="104">
        <f>+N192*O192*P192*'[1]1. Standard_Cost'!$C$12</f>
        <v>0</v>
      </c>
      <c r="T192" s="104">
        <f>+N192*P192*Q192*'[1]1. Standard_Cost'!$D$12</f>
        <v>0</v>
      </c>
      <c r="U192" s="104">
        <f>+N192*O192*'[1]1. Standard_Cost'!$E$12</f>
        <v>0</v>
      </c>
      <c r="V192" s="103"/>
      <c r="W192" s="103"/>
      <c r="X192" s="103"/>
      <c r="Y192" s="104">
        <f>+V192*((X192*'[1]1. Standard_Cost'!$B$16)+(W192*X192*'[1]1. Standard_Cost'!$C$16))</f>
        <v>0</v>
      </c>
      <c r="Z192" s="103"/>
      <c r="AA192" s="103"/>
      <c r="AB192" s="104">
        <f>+Z192*'[1]1. Standard_Cost'!$B$20+AA192*'[1]1. Standard_Cost'!$C$20</f>
        <v>0</v>
      </c>
      <c r="AC192" s="105"/>
      <c r="AD192" s="106"/>
      <c r="AE192" s="104">
        <f>SUM(AD192,AC192,AB192,Y192,U192,T192,S192,R192)*'[1]1. Standard_Cost'!B88</f>
        <v>0</v>
      </c>
      <c r="AF192" s="104">
        <f t="shared" ref="AF192:AF194" si="322">SUM(AD192,AE192)</f>
        <v>0</v>
      </c>
      <c r="AG192" s="103"/>
      <c r="AH192" s="103">
        <v>0</v>
      </c>
      <c r="AI192" s="103">
        <v>0</v>
      </c>
      <c r="AJ192" s="107"/>
      <c r="AK192" s="107"/>
      <c r="AL192" s="107"/>
      <c r="AM192" s="104">
        <f>AG192*'[1]1. Standard_Cost'!B84+'[1]Incremental_Cost Year 2024'!AH202*'[1]1. Standard_Cost'!C84+'[1]Incremental_Cost Year 2024'!AI202*'[1]1. Standard_Cost'!D84+'[1]Incremental_Cost Year 2024'!AJ202+'[1]Incremental_Cost Year 2024'!AL202+AK192</f>
        <v>0</v>
      </c>
      <c r="AN192" s="104">
        <f>AM192*'[1]1. Standard_Cost'!C88</f>
        <v>0</v>
      </c>
      <c r="AO192" s="107"/>
      <c r="AQ192" s="104">
        <f t="shared" si="317"/>
        <v>116816.7</v>
      </c>
      <c r="AR192" s="104">
        <f t="shared" si="318"/>
        <v>0</v>
      </c>
      <c r="AS192" s="104">
        <f t="shared" si="319"/>
        <v>0</v>
      </c>
      <c r="AT192" s="104">
        <f t="shared" ref="AT192:AT194" si="323">SUM(AQ192,AR192,AS192)</f>
        <v>116816.7</v>
      </c>
      <c r="AU192" s="108">
        <f t="shared" si="320"/>
        <v>116816.7</v>
      </c>
      <c r="AV192" s="108">
        <v>0</v>
      </c>
      <c r="AW192" s="108"/>
      <c r="AX192" s="108"/>
      <c r="AY192" s="108"/>
      <c r="AZ192" s="108"/>
      <c r="BA192" s="109">
        <f t="shared" si="321"/>
        <v>0</v>
      </c>
    </row>
    <row r="193" spans="1:53" ht="14.1" customHeight="1" outlineLevel="2" x14ac:dyDescent="0.2">
      <c r="A193" s="68"/>
      <c r="B193" s="94"/>
      <c r="C193" s="142"/>
      <c r="D193" s="110"/>
      <c r="E193" s="110"/>
      <c r="F193" s="110"/>
      <c r="G193" s="111"/>
      <c r="H193" s="99" t="s">
        <v>590</v>
      </c>
      <c r="I193" s="100" t="s">
        <v>2</v>
      </c>
      <c r="J193" s="101">
        <v>1</v>
      </c>
      <c r="K193" s="101">
        <v>1</v>
      </c>
      <c r="L193" s="102">
        <f>IF(I193&lt;&gt;0,((VLOOKUP(I193,'1. Standard_Cost'!$B$4:$D$8,2)+VLOOKUP(I193,'1. Standard_Cost'!$B$4:$D$8,3))*J193*K193),"0")</f>
        <v>120200</v>
      </c>
      <c r="M193" s="102">
        <f>L193*'1. Standard_Cost'!F4</f>
        <v>20073.400000000001</v>
      </c>
      <c r="N193" s="103"/>
      <c r="O193" s="103"/>
      <c r="P193" s="103"/>
      <c r="Q193" s="103"/>
      <c r="R193" s="104">
        <f>+N193*P193*'[1]1. Standard_Cost'!$B$12</f>
        <v>0</v>
      </c>
      <c r="S193" s="104">
        <f>+N193*O193*P193*'[1]1. Standard_Cost'!$C$12</f>
        <v>0</v>
      </c>
      <c r="T193" s="104">
        <f>+N193*P193*Q193*'[1]1. Standard_Cost'!$D$12</f>
        <v>0</v>
      </c>
      <c r="U193" s="104">
        <f>+N193*O193*'[1]1. Standard_Cost'!$E$12</f>
        <v>0</v>
      </c>
      <c r="V193" s="103"/>
      <c r="W193" s="103"/>
      <c r="X193" s="103"/>
      <c r="Y193" s="104">
        <f>+V193*((X193*'[1]1. Standard_Cost'!$B$16)+(W193*X193*'[1]1. Standard_Cost'!$C$16))</f>
        <v>0</v>
      </c>
      <c r="Z193" s="103"/>
      <c r="AA193" s="103"/>
      <c r="AB193" s="104">
        <f>+Z193*'[1]1. Standard_Cost'!$B$20+AA193*'[1]1. Standard_Cost'!$C$20</f>
        <v>0</v>
      </c>
      <c r="AC193" s="105"/>
      <c r="AD193" s="106"/>
      <c r="AE193" s="104">
        <f>SUM(AD193,AC193,AB193,Y193,U193,T193,S193,R193)*'[1]1. Standard_Cost'!B88</f>
        <v>0</v>
      </c>
      <c r="AF193" s="104">
        <f t="shared" si="322"/>
        <v>0</v>
      </c>
      <c r="AG193" s="103"/>
      <c r="AH193" s="103"/>
      <c r="AI193" s="103"/>
      <c r="AJ193" s="107"/>
      <c r="AK193" s="107"/>
      <c r="AL193" s="107"/>
      <c r="AM193" s="104">
        <f>AG193*'[1]1. Standard_Cost'!B84+'[1]Incremental_Cost Year 2024'!AH203*'[1]1. Standard_Cost'!C84+'[1]Incremental_Cost Year 2024'!AI203*'[1]1. Standard_Cost'!D84+'[1]Incremental_Cost Year 2024'!AJ203+'[1]Incremental_Cost Year 2024'!AL203+AK193</f>
        <v>0</v>
      </c>
      <c r="AN193" s="104">
        <f>AM193*'[1]1. Standard_Cost'!C88</f>
        <v>0</v>
      </c>
      <c r="AO193" s="107"/>
      <c r="AQ193" s="104">
        <f t="shared" si="317"/>
        <v>140273.4</v>
      </c>
      <c r="AR193" s="104">
        <f t="shared" si="318"/>
        <v>0</v>
      </c>
      <c r="AS193" s="104">
        <f t="shared" si="319"/>
        <v>0</v>
      </c>
      <c r="AT193" s="104">
        <f t="shared" si="323"/>
        <v>140273.4</v>
      </c>
      <c r="AU193" s="108">
        <f t="shared" si="320"/>
        <v>140273.4</v>
      </c>
      <c r="AV193" s="108"/>
      <c r="AW193" s="108"/>
      <c r="AX193" s="108"/>
      <c r="AY193" s="108"/>
      <c r="AZ193" s="108"/>
      <c r="BA193" s="109">
        <f t="shared" si="321"/>
        <v>0</v>
      </c>
    </row>
    <row r="194" spans="1:53" ht="14.1" customHeight="1" outlineLevel="2" x14ac:dyDescent="0.2">
      <c r="A194" s="68"/>
      <c r="B194" s="94"/>
      <c r="C194" s="142"/>
      <c r="D194" s="110"/>
      <c r="E194" s="110"/>
      <c r="F194" s="110"/>
      <c r="G194" s="111"/>
      <c r="H194" s="112" t="s">
        <v>179</v>
      </c>
      <c r="I194" s="100"/>
      <c r="J194" s="101"/>
      <c r="K194" s="101"/>
      <c r="L194" s="102" t="str">
        <f>IF(I194&lt;&gt;0,((VLOOKUP(I194,'[1]1. Standard_Cost'!$B$4:$D$8,2)+VLOOKUP(I194,'[1]1. Standard_Cost'!$B$4:$D$8,3))*J194*K194),"0")</f>
        <v>0</v>
      </c>
      <c r="M194" s="102">
        <f>L194*'[1]1. Standard_Cost'!F9</f>
        <v>0</v>
      </c>
      <c r="N194" s="103"/>
      <c r="O194" s="103"/>
      <c r="P194" s="103"/>
      <c r="Q194" s="103"/>
      <c r="R194" s="104">
        <f>+N194*P194*'[1]1. Standard_Cost'!$B$12</f>
        <v>0</v>
      </c>
      <c r="S194" s="104">
        <f>+N194*O194*P194*'[1]1. Standard_Cost'!$C$12</f>
        <v>0</v>
      </c>
      <c r="T194" s="104">
        <f>+N194*P194*Q194*'[1]1. Standard_Cost'!$D$12</f>
        <v>0</v>
      </c>
      <c r="U194" s="104">
        <f>+N194*O194*'[1]1. Standard_Cost'!$E$12</f>
        <v>0</v>
      </c>
      <c r="V194" s="103"/>
      <c r="W194" s="103"/>
      <c r="X194" s="103"/>
      <c r="Y194" s="104">
        <f>+V194*((X194*'[1]1. Standard_Cost'!$B$16)+(W194*X194*'[1]1. Standard_Cost'!$C$16))</f>
        <v>0</v>
      </c>
      <c r="Z194" s="103"/>
      <c r="AA194" s="103"/>
      <c r="AB194" s="104">
        <f>+Z194*'[1]1. Standard_Cost'!$B$20+AA194*'[1]1. Standard_Cost'!$C$20</f>
        <v>0</v>
      </c>
      <c r="AC194" s="105"/>
      <c r="AD194" s="106"/>
      <c r="AE194" s="104">
        <f>SUM(AD194,AC194,AB194,Y194,U194,T194,S194,R194)*'[1]1. Standard_Cost'!B88</f>
        <v>0</v>
      </c>
      <c r="AF194" s="104">
        <f t="shared" si="322"/>
        <v>0</v>
      </c>
      <c r="AG194" s="103"/>
      <c r="AH194" s="103"/>
      <c r="AI194" s="103"/>
      <c r="AJ194" s="107"/>
      <c r="AK194" s="107"/>
      <c r="AL194" s="107"/>
      <c r="AM194" s="104">
        <f>AG194*'[1]1. Standard_Cost'!B84+'[1]Incremental_Cost Year 2024'!AH204*'[1]1. Standard_Cost'!C84+'[1]Incremental_Cost Year 2024'!AI204*'[1]1. Standard_Cost'!D84+'[1]Incremental_Cost Year 2024'!AJ204+'[1]Incremental_Cost Year 2024'!AL204+AK194</f>
        <v>0</v>
      </c>
      <c r="AN194" s="104">
        <f>AM194*'[1]1. Standard_Cost'!C88</f>
        <v>0</v>
      </c>
      <c r="AO194" s="107"/>
      <c r="AQ194" s="104">
        <f t="shared" si="317"/>
        <v>0</v>
      </c>
      <c r="AR194" s="104">
        <f t="shared" si="318"/>
        <v>0</v>
      </c>
      <c r="AS194" s="104">
        <f t="shared" si="319"/>
        <v>0</v>
      </c>
      <c r="AT194" s="104">
        <f t="shared" si="323"/>
        <v>0</v>
      </c>
      <c r="AU194" s="108">
        <f t="shared" si="320"/>
        <v>0</v>
      </c>
      <c r="AV194" s="108"/>
      <c r="AW194" s="108"/>
      <c r="AX194" s="108"/>
      <c r="AY194" s="108"/>
      <c r="AZ194" s="108"/>
      <c r="BA194" s="109">
        <f t="shared" si="321"/>
        <v>0</v>
      </c>
    </row>
    <row r="195" spans="1:53" ht="24.6" customHeight="1" outlineLevel="1" x14ac:dyDescent="0.2">
      <c r="A195" s="68"/>
      <c r="B195" s="141"/>
      <c r="C195" s="142"/>
      <c r="D195" s="113" t="s">
        <v>574</v>
      </c>
      <c r="E195" s="113" t="s">
        <v>245</v>
      </c>
      <c r="F195" s="114">
        <v>2024</v>
      </c>
      <c r="G195" s="115">
        <v>2025</v>
      </c>
      <c r="H195" s="122" t="s">
        <v>244</v>
      </c>
      <c r="I195" s="117"/>
      <c r="J195" s="117"/>
      <c r="K195" s="117"/>
      <c r="L195" s="118">
        <f>SUM(L191:L194)</f>
        <v>380500</v>
      </c>
      <c r="M195" s="118">
        <f>SUM(M191:M194)</f>
        <v>63543.500000000007</v>
      </c>
      <c r="N195" s="117"/>
      <c r="O195" s="117"/>
      <c r="P195" s="117"/>
      <c r="Q195" s="117"/>
      <c r="R195" s="119">
        <f>SUM(R191:R194)</f>
        <v>0</v>
      </c>
      <c r="S195" s="119">
        <f>SUM(S191:S194)</f>
        <v>0</v>
      </c>
      <c r="T195" s="119">
        <f>SUM(T191:T194)</f>
        <v>0</v>
      </c>
      <c r="U195" s="119">
        <f>SUM(U191:U194)</f>
        <v>0</v>
      </c>
      <c r="V195" s="117"/>
      <c r="W195" s="117"/>
      <c r="X195" s="117"/>
      <c r="Y195" s="118">
        <f>SUM(Y191:Y194)</f>
        <v>0</v>
      </c>
      <c r="Z195" s="117"/>
      <c r="AA195" s="117"/>
      <c r="AB195" s="118">
        <f t="shared" ref="AB195:AF195" si="324">SUM(AB191:AB194)</f>
        <v>0</v>
      </c>
      <c r="AC195" s="118">
        <f t="shared" si="324"/>
        <v>0</v>
      </c>
      <c r="AD195" s="118">
        <f t="shared" si="324"/>
        <v>0</v>
      </c>
      <c r="AE195" s="118">
        <f t="shared" si="324"/>
        <v>0</v>
      </c>
      <c r="AF195" s="118">
        <f t="shared" si="324"/>
        <v>0</v>
      </c>
      <c r="AG195" s="117"/>
      <c r="AH195" s="117"/>
      <c r="AI195" s="117"/>
      <c r="AJ195" s="119">
        <f>SUM(AJ191:AJ194)</f>
        <v>0</v>
      </c>
      <c r="AK195" s="119">
        <f t="shared" ref="AK195:AN195" si="325">SUM(AK191:AK194)</f>
        <v>0</v>
      </c>
      <c r="AL195" s="119">
        <f t="shared" si="325"/>
        <v>0</v>
      </c>
      <c r="AM195" s="119">
        <f t="shared" si="325"/>
        <v>0</v>
      </c>
      <c r="AN195" s="119">
        <f t="shared" si="325"/>
        <v>0</v>
      </c>
      <c r="AO195" s="116"/>
      <c r="AP195" s="120"/>
      <c r="AQ195" s="121">
        <f t="shared" ref="AQ195:BA195" si="326">SUM(AQ191:AQ194)</f>
        <v>444043.5</v>
      </c>
      <c r="AR195" s="121">
        <f t="shared" si="326"/>
        <v>0</v>
      </c>
      <c r="AS195" s="121">
        <f t="shared" si="326"/>
        <v>0</v>
      </c>
      <c r="AT195" s="121">
        <f t="shared" si="326"/>
        <v>444043.5</v>
      </c>
      <c r="AU195" s="121">
        <f t="shared" si="326"/>
        <v>444043.5</v>
      </c>
      <c r="AV195" s="121">
        <f t="shared" si="326"/>
        <v>0</v>
      </c>
      <c r="AW195" s="121">
        <f t="shared" si="326"/>
        <v>0</v>
      </c>
      <c r="AX195" s="121">
        <f t="shared" si="326"/>
        <v>0</v>
      </c>
      <c r="AY195" s="121">
        <f t="shared" si="326"/>
        <v>0</v>
      </c>
      <c r="AZ195" s="121">
        <f t="shared" si="326"/>
        <v>0</v>
      </c>
      <c r="BA195" s="121">
        <f t="shared" si="326"/>
        <v>0</v>
      </c>
    </row>
    <row r="196" spans="1:53" s="124" customFormat="1" ht="66.75" customHeight="1" x14ac:dyDescent="0.2">
      <c r="B196" s="138"/>
      <c r="C196" s="247" t="s">
        <v>246</v>
      </c>
      <c r="D196" s="248"/>
      <c r="E196" s="249"/>
      <c r="F196" s="153"/>
      <c r="G196" s="153"/>
      <c r="H196" s="130" t="s">
        <v>247</v>
      </c>
      <c r="I196" s="128"/>
      <c r="J196" s="128"/>
      <c r="K196" s="128"/>
      <c r="L196" s="129">
        <f>SUM(L201,L206)</f>
        <v>0</v>
      </c>
      <c r="M196" s="129">
        <f t="shared" ref="M196:AN196" si="327">SUM(M201,M206)</f>
        <v>0</v>
      </c>
      <c r="N196" s="129">
        <f t="shared" si="327"/>
        <v>0</v>
      </c>
      <c r="O196" s="129">
        <f t="shared" si="327"/>
        <v>0</v>
      </c>
      <c r="P196" s="129">
        <f t="shared" si="327"/>
        <v>0</v>
      </c>
      <c r="Q196" s="129">
        <f t="shared" si="327"/>
        <v>0</v>
      </c>
      <c r="R196" s="129">
        <f t="shared" si="327"/>
        <v>0</v>
      </c>
      <c r="S196" s="129">
        <f t="shared" si="327"/>
        <v>0</v>
      </c>
      <c r="T196" s="129">
        <f t="shared" si="327"/>
        <v>0</v>
      </c>
      <c r="U196" s="129">
        <f t="shared" si="327"/>
        <v>0</v>
      </c>
      <c r="V196" s="129">
        <f t="shared" si="327"/>
        <v>0</v>
      </c>
      <c r="W196" s="129">
        <f t="shared" si="327"/>
        <v>0</v>
      </c>
      <c r="X196" s="129">
        <f t="shared" si="327"/>
        <v>0</v>
      </c>
      <c r="Y196" s="129">
        <f t="shared" si="327"/>
        <v>0</v>
      </c>
      <c r="Z196" s="129">
        <f t="shared" si="327"/>
        <v>0</v>
      </c>
      <c r="AA196" s="129">
        <f t="shared" si="327"/>
        <v>0</v>
      </c>
      <c r="AB196" s="129">
        <f t="shared" si="327"/>
        <v>0</v>
      </c>
      <c r="AC196" s="129">
        <f t="shared" si="327"/>
        <v>0</v>
      </c>
      <c r="AD196" s="129">
        <f t="shared" si="327"/>
        <v>0</v>
      </c>
      <c r="AE196" s="129">
        <f t="shared" si="327"/>
        <v>0</v>
      </c>
      <c r="AF196" s="129">
        <f t="shared" si="327"/>
        <v>0</v>
      </c>
      <c r="AG196" s="129">
        <f t="shared" si="327"/>
        <v>0</v>
      </c>
      <c r="AH196" s="129">
        <f t="shared" si="327"/>
        <v>0</v>
      </c>
      <c r="AI196" s="129">
        <f t="shared" si="327"/>
        <v>0</v>
      </c>
      <c r="AJ196" s="129">
        <f t="shared" si="327"/>
        <v>0</v>
      </c>
      <c r="AK196" s="129">
        <f t="shared" si="327"/>
        <v>0</v>
      </c>
      <c r="AL196" s="129">
        <f t="shared" si="327"/>
        <v>0</v>
      </c>
      <c r="AM196" s="129">
        <f t="shared" si="327"/>
        <v>0</v>
      </c>
      <c r="AN196" s="129">
        <f t="shared" si="327"/>
        <v>0</v>
      </c>
      <c r="AO196" s="130"/>
      <c r="AP196" s="131"/>
      <c r="AQ196" s="139">
        <f>AQ201+AQ206+AQ211+AQ216+AQ221+AQ226</f>
        <v>0</v>
      </c>
      <c r="AR196" s="139">
        <f t="shared" ref="AR196:BA196" si="328">AR201+AR206+AR211+AR216+AR221+AR226</f>
        <v>0</v>
      </c>
      <c r="AS196" s="139">
        <f t="shared" si="328"/>
        <v>0</v>
      </c>
      <c r="AT196" s="139">
        <f t="shared" si="328"/>
        <v>0</v>
      </c>
      <c r="AU196" s="139">
        <f t="shared" si="328"/>
        <v>0</v>
      </c>
      <c r="AV196" s="139">
        <f t="shared" si="328"/>
        <v>0</v>
      </c>
      <c r="AW196" s="139">
        <f t="shared" si="328"/>
        <v>0</v>
      </c>
      <c r="AX196" s="139">
        <f t="shared" si="328"/>
        <v>0</v>
      </c>
      <c r="AY196" s="139">
        <f t="shared" si="328"/>
        <v>0</v>
      </c>
      <c r="AZ196" s="139">
        <f t="shared" si="328"/>
        <v>0</v>
      </c>
      <c r="BA196" s="139">
        <f t="shared" si="328"/>
        <v>0</v>
      </c>
    </row>
    <row r="197" spans="1:53" ht="14.1" customHeight="1" outlineLevel="2" x14ac:dyDescent="0.2">
      <c r="A197" s="68"/>
      <c r="B197" s="94"/>
      <c r="C197" s="250"/>
      <c r="D197" s="96"/>
      <c r="E197" s="96"/>
      <c r="F197" s="97"/>
      <c r="G197" s="98"/>
      <c r="H197" s="99" t="s">
        <v>49</v>
      </c>
      <c r="I197" s="100"/>
      <c r="J197" s="101"/>
      <c r="K197" s="101"/>
      <c r="L197" s="102" t="str">
        <f>IF(I197&lt;&gt;0,((VLOOKUP(I197,'1. Standard_Cost'!$B$4:$D$8,2)+VLOOKUP(I197,'1. Standard_Cost'!$B$4:$D$8,3))*J197*K197),"0")</f>
        <v>0</v>
      </c>
      <c r="M197" s="102">
        <f>L197*'1. Standard_Cost'!F20</f>
        <v>0</v>
      </c>
      <c r="N197" s="103"/>
      <c r="O197" s="103"/>
      <c r="P197" s="103"/>
      <c r="Q197" s="103"/>
      <c r="R197" s="104">
        <f>+N197*P197*'1. Standard_Cost'!$B$12</f>
        <v>0</v>
      </c>
      <c r="S197" s="104">
        <f>+N197*O197*P197*'1. Standard_Cost'!$C$12</f>
        <v>0</v>
      </c>
      <c r="T197" s="104">
        <f>+N197*P197*Q197*'1. Standard_Cost'!$D$12</f>
        <v>0</v>
      </c>
      <c r="U197" s="104">
        <f>+N197*O197*'1. Standard_Cost'!$E$12</f>
        <v>0</v>
      </c>
      <c r="V197" s="103"/>
      <c r="W197" s="103"/>
      <c r="X197" s="103"/>
      <c r="Y197" s="104">
        <f>+V197*((X197*'1. Standard_Cost'!$B$16)+(W197*X197*'1. Standard_Cost'!$C$16))</f>
        <v>0</v>
      </c>
      <c r="Z197" s="103"/>
      <c r="AA197" s="103"/>
      <c r="AB197" s="104">
        <f>+Z197*'1. Standard_Cost'!$B$20+AA197*'1. Standard_Cost'!$C$20</f>
        <v>0</v>
      </c>
      <c r="AC197" s="105"/>
      <c r="AD197" s="106"/>
      <c r="AE197" s="104">
        <f>SUM(AD197,AC197,AB197,Y197,U197,T197,S197,R197)*'1. Standard_Cost'!B44</f>
        <v>0</v>
      </c>
      <c r="AF197" s="104">
        <f>SUM(AD197,AE197)</f>
        <v>0</v>
      </c>
      <c r="AG197" s="103"/>
      <c r="AH197" s="103"/>
      <c r="AI197" s="103"/>
      <c r="AJ197" s="107"/>
      <c r="AK197" s="107"/>
      <c r="AL197" s="107"/>
      <c r="AM197" s="104">
        <f>AG197*'1. Standard_Cost'!B40+'Incremental_Cost Year 2021'!AH204*'1. Standard_Cost'!C40+'Incremental_Cost Year 2021'!AI204*'1. Standard_Cost'!D40+'Incremental_Cost Year 2021'!AJ204+'Incremental_Cost Year 2021'!AL204+AK197</f>
        <v>0</v>
      </c>
      <c r="AN197" s="104">
        <f>AM197*'1. Standard_Cost'!C44</f>
        <v>0</v>
      </c>
      <c r="AO197" s="107"/>
      <c r="AQ197" s="104">
        <f t="shared" ref="AQ197:AQ200" si="329">L197+M197</f>
        <v>0</v>
      </c>
      <c r="AR197" s="104">
        <f t="shared" ref="AR197:AR200" si="330">AF197</f>
        <v>0</v>
      </c>
      <c r="AS197" s="104">
        <f t="shared" ref="AS197:AS200" si="331">AM197+AN197</f>
        <v>0</v>
      </c>
      <c r="AT197" s="104">
        <f>SUM(AQ197,AR197,AS197)</f>
        <v>0</v>
      </c>
      <c r="AU197" s="108">
        <f t="shared" ref="AU197:AU200" si="332">AT197</f>
        <v>0</v>
      </c>
      <c r="AV197" s="108"/>
      <c r="AW197" s="108"/>
      <c r="AX197" s="108"/>
      <c r="AY197" s="108"/>
      <c r="AZ197" s="108"/>
      <c r="BA197" s="109">
        <f t="shared" ref="BA197:BA200" si="333">SUM(AU197:AZ197)-AT197</f>
        <v>0</v>
      </c>
    </row>
    <row r="198" spans="1:53" ht="14.1" customHeight="1" outlineLevel="2" x14ac:dyDescent="0.2">
      <c r="A198" s="68"/>
      <c r="B198" s="94"/>
      <c r="C198" s="251"/>
      <c r="D198" s="110"/>
      <c r="E198" s="110"/>
      <c r="F198" s="110"/>
      <c r="G198" s="111"/>
      <c r="H198" s="99" t="s">
        <v>50</v>
      </c>
      <c r="I198" s="100"/>
      <c r="J198" s="101"/>
      <c r="K198" s="101"/>
      <c r="L198" s="102" t="str">
        <f>IF(I198&lt;&gt;0,((VLOOKUP(I198,'1. Standard_Cost'!$B$4:$D$8,2)+VLOOKUP(I198,'1. Standard_Cost'!$B$4:$D$8,3))*J198*K198),"0")</f>
        <v>0</v>
      </c>
      <c r="M198" s="102">
        <f>L198*'1. Standard_Cost'!F20</f>
        <v>0</v>
      </c>
      <c r="N198" s="103"/>
      <c r="O198" s="103"/>
      <c r="P198" s="103"/>
      <c r="Q198" s="103"/>
      <c r="R198" s="104">
        <f>+N198*P198*'1. Standard_Cost'!$B$12</f>
        <v>0</v>
      </c>
      <c r="S198" s="104">
        <f>+N198*O198*P198*'1. Standard_Cost'!$C$12</f>
        <v>0</v>
      </c>
      <c r="T198" s="104">
        <f>+N198*P198*Q198*'1. Standard_Cost'!$D$12</f>
        <v>0</v>
      </c>
      <c r="U198" s="104">
        <f>+N198*O198*'1. Standard_Cost'!$E$12</f>
        <v>0</v>
      </c>
      <c r="V198" s="103"/>
      <c r="W198" s="103"/>
      <c r="X198" s="103"/>
      <c r="Y198" s="104">
        <f>+V198*((X198*'1. Standard_Cost'!$B$16)+(W198*X198*'1. Standard_Cost'!$C$16))</f>
        <v>0</v>
      </c>
      <c r="Z198" s="103"/>
      <c r="AA198" s="103"/>
      <c r="AB198" s="104">
        <f>+Z198*'1. Standard_Cost'!$B$20+AA198*'1. Standard_Cost'!$C$20</f>
        <v>0</v>
      </c>
      <c r="AC198" s="105"/>
      <c r="AD198" s="106"/>
      <c r="AE198" s="104">
        <f>SUM(AD198,AC198,AB198,Y198,U198,T198,S198,R198)*'1. Standard_Cost'!B44</f>
        <v>0</v>
      </c>
      <c r="AF198" s="104">
        <f t="shared" ref="AF198:AF200" si="334">SUM(AD198,AE198)</f>
        <v>0</v>
      </c>
      <c r="AG198" s="103"/>
      <c r="AH198" s="103">
        <v>0</v>
      </c>
      <c r="AI198" s="103">
        <v>0</v>
      </c>
      <c r="AJ198" s="107"/>
      <c r="AK198" s="107"/>
      <c r="AL198" s="107"/>
      <c r="AM198" s="104">
        <f>AG198*'1. Standard_Cost'!B40+'Incremental_Cost Year 2021'!AH205*'1. Standard_Cost'!C40+'Incremental_Cost Year 2021'!AI205*'1. Standard_Cost'!D40+'Incremental_Cost Year 2021'!AJ205+'Incremental_Cost Year 2021'!AL205+AK198</f>
        <v>0</v>
      </c>
      <c r="AN198" s="104">
        <f>AM198*'1. Standard_Cost'!C44</f>
        <v>0</v>
      </c>
      <c r="AO198" s="107"/>
      <c r="AQ198" s="104">
        <f t="shared" si="329"/>
        <v>0</v>
      </c>
      <c r="AR198" s="104">
        <f t="shared" si="330"/>
        <v>0</v>
      </c>
      <c r="AS198" s="104">
        <f t="shared" si="331"/>
        <v>0</v>
      </c>
      <c r="AT198" s="104">
        <f t="shared" ref="AT198:AT200" si="335">SUM(AQ198,AR198,AS198)</f>
        <v>0</v>
      </c>
      <c r="AU198" s="108">
        <f t="shared" si="332"/>
        <v>0</v>
      </c>
      <c r="AV198" s="108">
        <v>0</v>
      </c>
      <c r="AW198" s="108"/>
      <c r="AX198" s="108"/>
      <c r="AY198" s="108"/>
      <c r="AZ198" s="108"/>
      <c r="BA198" s="109">
        <f t="shared" si="333"/>
        <v>0</v>
      </c>
    </row>
    <row r="199" spans="1:53" ht="14.1" customHeight="1" outlineLevel="2" x14ac:dyDescent="0.2">
      <c r="A199" s="68"/>
      <c r="B199" s="94"/>
      <c r="C199" s="251"/>
      <c r="D199" s="110"/>
      <c r="E199" s="110"/>
      <c r="F199" s="110"/>
      <c r="G199" s="111"/>
      <c r="H199" s="99" t="s">
        <v>51</v>
      </c>
      <c r="I199" s="100"/>
      <c r="J199" s="101"/>
      <c r="K199" s="101"/>
      <c r="L199" s="102" t="str">
        <f>IF(I199&lt;&gt;0,((VLOOKUP(I199,'1. Standard_Cost'!$B$4:$D$8,2)+VLOOKUP(I199,'1. Standard_Cost'!$B$4:$D$8,3))*J199*K199),"0")</f>
        <v>0</v>
      </c>
      <c r="M199" s="102">
        <f>L199*'1. Standard_Cost'!F20</f>
        <v>0</v>
      </c>
      <c r="N199" s="103"/>
      <c r="O199" s="103"/>
      <c r="P199" s="103"/>
      <c r="Q199" s="103"/>
      <c r="R199" s="104">
        <f>+N199*P199*'1. Standard_Cost'!$B$12</f>
        <v>0</v>
      </c>
      <c r="S199" s="104">
        <f>+N199*O199*P199*'1. Standard_Cost'!$C$12</f>
        <v>0</v>
      </c>
      <c r="T199" s="104">
        <f>+N199*P199*Q199*'1. Standard_Cost'!$D$12</f>
        <v>0</v>
      </c>
      <c r="U199" s="104">
        <f>+N199*O199*'1. Standard_Cost'!$E$12</f>
        <v>0</v>
      </c>
      <c r="V199" s="103"/>
      <c r="W199" s="103"/>
      <c r="X199" s="103"/>
      <c r="Y199" s="104">
        <f>+V199*((X199*'1. Standard_Cost'!$B$16)+(W199*X199*'1. Standard_Cost'!$C$16))</f>
        <v>0</v>
      </c>
      <c r="Z199" s="103"/>
      <c r="AA199" s="103"/>
      <c r="AB199" s="104">
        <f>+Z199*'1. Standard_Cost'!$B$20+AA199*'1. Standard_Cost'!$C$20</f>
        <v>0</v>
      </c>
      <c r="AC199" s="105"/>
      <c r="AD199" s="106"/>
      <c r="AE199" s="104">
        <f>SUM(AD199,AC199,AB199,Y199,U199,T199,S199,R199)*'1. Standard_Cost'!B44</f>
        <v>0</v>
      </c>
      <c r="AF199" s="104">
        <f t="shared" si="334"/>
        <v>0</v>
      </c>
      <c r="AG199" s="103"/>
      <c r="AH199" s="103"/>
      <c r="AI199" s="103"/>
      <c r="AJ199" s="107"/>
      <c r="AK199" s="107"/>
      <c r="AL199" s="107"/>
      <c r="AM199" s="104">
        <f>AG199*'1. Standard_Cost'!B40+'Incremental_Cost Year 2021'!AH206*'1. Standard_Cost'!C40+'Incremental_Cost Year 2021'!AI206*'1. Standard_Cost'!D40+'Incremental_Cost Year 2021'!AJ206+'Incremental_Cost Year 2021'!AL206+AK199</f>
        <v>0</v>
      </c>
      <c r="AN199" s="104">
        <f>AM199*'1. Standard_Cost'!C44</f>
        <v>0</v>
      </c>
      <c r="AO199" s="107"/>
      <c r="AQ199" s="104">
        <f t="shared" si="329"/>
        <v>0</v>
      </c>
      <c r="AR199" s="104">
        <f t="shared" si="330"/>
        <v>0</v>
      </c>
      <c r="AS199" s="104">
        <f t="shared" si="331"/>
        <v>0</v>
      </c>
      <c r="AT199" s="104">
        <f t="shared" si="335"/>
        <v>0</v>
      </c>
      <c r="AU199" s="108">
        <f t="shared" si="332"/>
        <v>0</v>
      </c>
      <c r="AV199" s="108"/>
      <c r="AW199" s="108"/>
      <c r="AX199" s="108"/>
      <c r="AY199" s="108"/>
      <c r="AZ199" s="108"/>
      <c r="BA199" s="109">
        <f t="shared" si="333"/>
        <v>0</v>
      </c>
    </row>
    <row r="200" spans="1:53" ht="14.1" customHeight="1" outlineLevel="2" x14ac:dyDescent="0.2">
      <c r="A200" s="68"/>
      <c r="B200" s="94"/>
      <c r="C200" s="251"/>
      <c r="D200" s="110"/>
      <c r="E200" s="110"/>
      <c r="F200" s="110"/>
      <c r="G200" s="111"/>
      <c r="H200" s="112" t="s">
        <v>179</v>
      </c>
      <c r="I200" s="100"/>
      <c r="J200" s="101"/>
      <c r="K200" s="101"/>
      <c r="L200" s="102" t="str">
        <f>IF(I200&lt;&gt;0,((VLOOKUP(I200,'1. Standard_Cost'!$B$4:$D$8,2)+VLOOKUP(I200,'1. Standard_Cost'!$B$4:$D$8,3))*J200*K200),"0")</f>
        <v>0</v>
      </c>
      <c r="M200" s="102">
        <f>L200*'1. Standard_Cost'!F20</f>
        <v>0</v>
      </c>
      <c r="N200" s="103"/>
      <c r="O200" s="103"/>
      <c r="P200" s="103"/>
      <c r="Q200" s="103"/>
      <c r="R200" s="104">
        <f>+N200*P200*'1. Standard_Cost'!$B$12</f>
        <v>0</v>
      </c>
      <c r="S200" s="104">
        <f>+N200*O200*P200*'1. Standard_Cost'!$C$12</f>
        <v>0</v>
      </c>
      <c r="T200" s="104">
        <f>+N200*P200*Q200*'1. Standard_Cost'!$D$12</f>
        <v>0</v>
      </c>
      <c r="U200" s="104">
        <f>+N200*O200*'1. Standard_Cost'!$E$12</f>
        <v>0</v>
      </c>
      <c r="V200" s="103"/>
      <c r="W200" s="103"/>
      <c r="X200" s="103"/>
      <c r="Y200" s="104">
        <f>+V200*((X200*'1. Standard_Cost'!$B$16)+(W200*X200*'1. Standard_Cost'!$C$16))</f>
        <v>0</v>
      </c>
      <c r="Z200" s="103"/>
      <c r="AA200" s="103"/>
      <c r="AB200" s="104">
        <f>+Z200*'1. Standard_Cost'!$B$20+AA200*'1. Standard_Cost'!$C$20</f>
        <v>0</v>
      </c>
      <c r="AC200" s="105"/>
      <c r="AD200" s="106"/>
      <c r="AE200" s="104">
        <f>SUM(AD200,AC200,AB200,Y200,U200,T200,S200,R200)*'1. Standard_Cost'!B44</f>
        <v>0</v>
      </c>
      <c r="AF200" s="104">
        <f t="shared" si="334"/>
        <v>0</v>
      </c>
      <c r="AG200" s="103"/>
      <c r="AH200" s="103"/>
      <c r="AI200" s="103"/>
      <c r="AJ200" s="107"/>
      <c r="AK200" s="107"/>
      <c r="AL200" s="107"/>
      <c r="AM200" s="104">
        <f>AG200*'1. Standard_Cost'!B40+'Incremental_Cost Year 2021'!AH207*'1. Standard_Cost'!C40+'Incremental_Cost Year 2021'!AI207*'1. Standard_Cost'!D40+'Incremental_Cost Year 2021'!AJ207+'Incremental_Cost Year 2021'!AL207+AK200</f>
        <v>0</v>
      </c>
      <c r="AN200" s="104">
        <f>AM200*'1. Standard_Cost'!C44</f>
        <v>0</v>
      </c>
      <c r="AO200" s="107"/>
      <c r="AQ200" s="104">
        <f t="shared" si="329"/>
        <v>0</v>
      </c>
      <c r="AR200" s="104">
        <f t="shared" si="330"/>
        <v>0</v>
      </c>
      <c r="AS200" s="104">
        <f t="shared" si="331"/>
        <v>0</v>
      </c>
      <c r="AT200" s="104">
        <f t="shared" si="335"/>
        <v>0</v>
      </c>
      <c r="AU200" s="108">
        <f t="shared" si="332"/>
        <v>0</v>
      </c>
      <c r="AV200" s="108"/>
      <c r="AW200" s="108"/>
      <c r="AX200" s="108"/>
      <c r="AY200" s="108"/>
      <c r="AZ200" s="108"/>
      <c r="BA200" s="109">
        <f t="shared" si="333"/>
        <v>0</v>
      </c>
    </row>
    <row r="201" spans="1:53" ht="39.75" customHeight="1" outlineLevel="1" x14ac:dyDescent="0.2">
      <c r="A201" s="68"/>
      <c r="B201" s="94"/>
      <c r="C201" s="251"/>
      <c r="D201" s="113" t="s">
        <v>48</v>
      </c>
      <c r="E201" s="113" t="s">
        <v>250</v>
      </c>
      <c r="F201" s="114" t="s">
        <v>154</v>
      </c>
      <c r="G201" s="115" t="s">
        <v>155</v>
      </c>
      <c r="H201" s="140" t="s">
        <v>248</v>
      </c>
      <c r="I201" s="117"/>
      <c r="J201" s="117"/>
      <c r="K201" s="117"/>
      <c r="L201" s="118">
        <f>SUM(L197:L200)</f>
        <v>0</v>
      </c>
      <c r="M201" s="118">
        <f>SUM(M197:M200)</f>
        <v>0</v>
      </c>
      <c r="N201" s="117"/>
      <c r="O201" s="117"/>
      <c r="P201" s="117"/>
      <c r="Q201" s="117"/>
      <c r="R201" s="119">
        <f>SUM(R197:R200)</f>
        <v>0</v>
      </c>
      <c r="S201" s="119">
        <f>SUM(S197:S200)</f>
        <v>0</v>
      </c>
      <c r="T201" s="119">
        <f>SUM(T197:T200)</f>
        <v>0</v>
      </c>
      <c r="U201" s="119">
        <f>SUM(U197:U200)</f>
        <v>0</v>
      </c>
      <c r="V201" s="117"/>
      <c r="W201" s="117"/>
      <c r="X201" s="117"/>
      <c r="Y201" s="118">
        <f>SUM(Y197:Y200)</f>
        <v>0</v>
      </c>
      <c r="Z201" s="117"/>
      <c r="AA201" s="117"/>
      <c r="AB201" s="118">
        <f t="shared" ref="AB201:AF201" si="336">SUM(AB197:AB200)</f>
        <v>0</v>
      </c>
      <c r="AC201" s="118">
        <f t="shared" si="336"/>
        <v>0</v>
      </c>
      <c r="AD201" s="118">
        <f t="shared" si="336"/>
        <v>0</v>
      </c>
      <c r="AE201" s="118">
        <f t="shared" si="336"/>
        <v>0</v>
      </c>
      <c r="AF201" s="118">
        <f t="shared" si="336"/>
        <v>0</v>
      </c>
      <c r="AG201" s="117"/>
      <c r="AH201" s="117"/>
      <c r="AI201" s="117"/>
      <c r="AJ201" s="119">
        <f>SUM(AJ197:AJ200)</f>
        <v>0</v>
      </c>
      <c r="AK201" s="119">
        <f t="shared" ref="AK201:AN201" si="337">SUM(AK197:AK200)</f>
        <v>0</v>
      </c>
      <c r="AL201" s="119">
        <f t="shared" si="337"/>
        <v>0</v>
      </c>
      <c r="AM201" s="119">
        <f t="shared" si="337"/>
        <v>0</v>
      </c>
      <c r="AN201" s="119">
        <f t="shared" si="337"/>
        <v>0</v>
      </c>
      <c r="AO201" s="116"/>
      <c r="AP201" s="120"/>
      <c r="AQ201" s="118">
        <f t="shared" ref="AQ201:BA201" si="338">SUM(AQ197:AQ200)</f>
        <v>0</v>
      </c>
      <c r="AR201" s="118">
        <f t="shared" si="338"/>
        <v>0</v>
      </c>
      <c r="AS201" s="118">
        <f t="shared" si="338"/>
        <v>0</v>
      </c>
      <c r="AT201" s="118">
        <f t="shared" si="338"/>
        <v>0</v>
      </c>
      <c r="AU201" s="118">
        <f t="shared" si="338"/>
        <v>0</v>
      </c>
      <c r="AV201" s="118">
        <f t="shared" si="338"/>
        <v>0</v>
      </c>
      <c r="AW201" s="118">
        <f t="shared" si="338"/>
        <v>0</v>
      </c>
      <c r="AX201" s="118">
        <f t="shared" si="338"/>
        <v>0</v>
      </c>
      <c r="AY201" s="118">
        <f t="shared" si="338"/>
        <v>0</v>
      </c>
      <c r="AZ201" s="118">
        <f t="shared" si="338"/>
        <v>0</v>
      </c>
      <c r="BA201" s="118">
        <f t="shared" si="338"/>
        <v>0</v>
      </c>
    </row>
    <row r="202" spans="1:53" ht="14.1" customHeight="1" outlineLevel="2" x14ac:dyDescent="0.2">
      <c r="A202" s="68"/>
      <c r="B202" s="94"/>
      <c r="C202" s="251"/>
      <c r="D202" s="96"/>
      <c r="E202" s="96"/>
      <c r="F202" s="97"/>
      <c r="G202" s="98"/>
      <c r="H202" s="99" t="s">
        <v>49</v>
      </c>
      <c r="I202" s="100"/>
      <c r="J202" s="101"/>
      <c r="K202" s="101"/>
      <c r="L202" s="102" t="str">
        <f>IF(I202&lt;&gt;0,((VLOOKUP(I202,'1. Standard_Cost'!$B$4:$D$8,2)+VLOOKUP(I202,'1. Standard_Cost'!$B$4:$D$8,3))*J202*K202),"0")</f>
        <v>0</v>
      </c>
      <c r="M202" s="102">
        <f>L202*'1. Standard_Cost'!F20</f>
        <v>0</v>
      </c>
      <c r="N202" s="103"/>
      <c r="O202" s="103"/>
      <c r="P202" s="103"/>
      <c r="Q202" s="103"/>
      <c r="R202" s="104">
        <f>+N202*P202*'1. Standard_Cost'!$B$12</f>
        <v>0</v>
      </c>
      <c r="S202" s="104">
        <f>+N202*O202*P202*'1. Standard_Cost'!$C$12</f>
        <v>0</v>
      </c>
      <c r="T202" s="104">
        <f>+N202*P202*Q202*'1. Standard_Cost'!$D$12</f>
        <v>0</v>
      </c>
      <c r="U202" s="104">
        <f>+N202*O202*'1. Standard_Cost'!$E$12</f>
        <v>0</v>
      </c>
      <c r="V202" s="103"/>
      <c r="W202" s="103"/>
      <c r="X202" s="103"/>
      <c r="Y202" s="104">
        <f>+V202*((X202*'1. Standard_Cost'!$B$16)+(W202*X202*'1. Standard_Cost'!$C$16))</f>
        <v>0</v>
      </c>
      <c r="Z202" s="103"/>
      <c r="AA202" s="103"/>
      <c r="AB202" s="104">
        <f>+Z202*'1. Standard_Cost'!$B$20+AA202*'1. Standard_Cost'!$C$20</f>
        <v>0</v>
      </c>
      <c r="AC202" s="105"/>
      <c r="AD202" s="106"/>
      <c r="AE202" s="104">
        <f>SUM(AD202,AC202,AB202,Y202,U202,T202,S202,R202)*'1. Standard_Cost'!B44</f>
        <v>0</v>
      </c>
      <c r="AF202" s="104">
        <f>SUM(AD202,AE202)</f>
        <v>0</v>
      </c>
      <c r="AG202" s="103"/>
      <c r="AH202" s="103"/>
      <c r="AI202" s="103"/>
      <c r="AJ202" s="107"/>
      <c r="AK202" s="107"/>
      <c r="AL202" s="107"/>
      <c r="AM202" s="104">
        <f>AG202*'1. Standard_Cost'!B40+'Incremental_Cost Year 2021'!AH209*'1. Standard_Cost'!C40+'Incremental_Cost Year 2021'!AI209*'1. Standard_Cost'!D40+'Incremental_Cost Year 2021'!AJ209+'Incremental_Cost Year 2021'!AL209+AK202</f>
        <v>0</v>
      </c>
      <c r="AN202" s="104">
        <f>AM202*'1. Standard_Cost'!C44</f>
        <v>0</v>
      </c>
      <c r="AO202" s="107"/>
      <c r="AQ202" s="104">
        <f t="shared" ref="AQ202:AQ205" si="339">L202+M202</f>
        <v>0</v>
      </c>
      <c r="AR202" s="104">
        <f t="shared" ref="AR202:AR205" si="340">AF202</f>
        <v>0</v>
      </c>
      <c r="AS202" s="104">
        <f t="shared" ref="AS202:AS205" si="341">AM202+AN202</f>
        <v>0</v>
      </c>
      <c r="AT202" s="104">
        <f>SUM(AQ202,AR202,AS202)</f>
        <v>0</v>
      </c>
      <c r="AU202" s="108">
        <f t="shared" ref="AU202:AU205" si="342">AT202</f>
        <v>0</v>
      </c>
      <c r="AV202" s="108"/>
      <c r="AW202" s="108"/>
      <c r="AX202" s="108"/>
      <c r="AY202" s="108"/>
      <c r="AZ202" s="108"/>
      <c r="BA202" s="109">
        <f t="shared" ref="BA202:BA205" si="343">SUM(AU202:AZ202)-AT202</f>
        <v>0</v>
      </c>
    </row>
    <row r="203" spans="1:53" ht="14.1" customHeight="1" outlineLevel="2" x14ac:dyDescent="0.2">
      <c r="A203" s="68"/>
      <c r="B203" s="94"/>
      <c r="C203" s="251"/>
      <c r="D203" s="110"/>
      <c r="E203" s="110"/>
      <c r="F203" s="110"/>
      <c r="G203" s="111"/>
      <c r="H203" s="99" t="s">
        <v>50</v>
      </c>
      <c r="I203" s="100"/>
      <c r="J203" s="101"/>
      <c r="K203" s="101"/>
      <c r="L203" s="102" t="str">
        <f>IF(I203&lt;&gt;0,((VLOOKUP(I203,'1. Standard_Cost'!$B$4:$D$8,2)+VLOOKUP(I203,'1. Standard_Cost'!$B$4:$D$8,3))*J203*K203),"0")</f>
        <v>0</v>
      </c>
      <c r="M203" s="102">
        <f>L203*'1. Standard_Cost'!F20</f>
        <v>0</v>
      </c>
      <c r="N203" s="103"/>
      <c r="O203" s="103"/>
      <c r="P203" s="103"/>
      <c r="Q203" s="103"/>
      <c r="R203" s="104">
        <f>+N203*P203*'1. Standard_Cost'!$B$12</f>
        <v>0</v>
      </c>
      <c r="S203" s="104">
        <f>+N203*O203*P203*'1. Standard_Cost'!$C$12</f>
        <v>0</v>
      </c>
      <c r="T203" s="104">
        <f>+N203*P203*Q203*'1. Standard_Cost'!$D$12</f>
        <v>0</v>
      </c>
      <c r="U203" s="104">
        <f>+N203*O203*'1. Standard_Cost'!$E$12</f>
        <v>0</v>
      </c>
      <c r="V203" s="103"/>
      <c r="W203" s="103"/>
      <c r="X203" s="103"/>
      <c r="Y203" s="104">
        <f>+V203*((X203*'1. Standard_Cost'!$B$16)+(W203*X203*'1. Standard_Cost'!$C$16))</f>
        <v>0</v>
      </c>
      <c r="Z203" s="103"/>
      <c r="AA203" s="103"/>
      <c r="AB203" s="104">
        <f>+Z203*'1. Standard_Cost'!$B$20+AA203*'1. Standard_Cost'!$C$20</f>
        <v>0</v>
      </c>
      <c r="AC203" s="105"/>
      <c r="AD203" s="106"/>
      <c r="AE203" s="104">
        <f>SUM(AD203,AC203,AB203,Y203,U203,T203,S203,R203)*'1. Standard_Cost'!B44</f>
        <v>0</v>
      </c>
      <c r="AF203" s="104">
        <f t="shared" ref="AF203:AF205" si="344">SUM(AD203,AE203)</f>
        <v>0</v>
      </c>
      <c r="AG203" s="103"/>
      <c r="AH203" s="103">
        <v>0</v>
      </c>
      <c r="AI203" s="103">
        <v>0</v>
      </c>
      <c r="AJ203" s="107"/>
      <c r="AK203" s="107"/>
      <c r="AL203" s="107"/>
      <c r="AM203" s="104">
        <f>AG203*'1. Standard_Cost'!B40+'Incremental_Cost Year 2021'!AH210*'1. Standard_Cost'!C40+'Incremental_Cost Year 2021'!AI210*'1. Standard_Cost'!D40+'Incremental_Cost Year 2021'!AJ210+'Incremental_Cost Year 2021'!AL210+AK203</f>
        <v>0</v>
      </c>
      <c r="AN203" s="104">
        <f>AM203*'1. Standard_Cost'!C44</f>
        <v>0</v>
      </c>
      <c r="AO203" s="107"/>
      <c r="AQ203" s="104">
        <f t="shared" si="339"/>
        <v>0</v>
      </c>
      <c r="AR203" s="104">
        <f t="shared" si="340"/>
        <v>0</v>
      </c>
      <c r="AS203" s="104">
        <f t="shared" si="341"/>
        <v>0</v>
      </c>
      <c r="AT203" s="104">
        <f t="shared" ref="AT203:AT205" si="345">SUM(AQ203,AR203,AS203)</f>
        <v>0</v>
      </c>
      <c r="AU203" s="108">
        <f t="shared" si="342"/>
        <v>0</v>
      </c>
      <c r="AV203" s="108">
        <v>0</v>
      </c>
      <c r="AW203" s="108"/>
      <c r="AX203" s="108"/>
      <c r="AY203" s="108"/>
      <c r="AZ203" s="108"/>
      <c r="BA203" s="109">
        <f t="shared" si="343"/>
        <v>0</v>
      </c>
    </row>
    <row r="204" spans="1:53" ht="14.1" customHeight="1" outlineLevel="2" x14ac:dyDescent="0.2">
      <c r="A204" s="68"/>
      <c r="B204" s="94"/>
      <c r="C204" s="251"/>
      <c r="D204" s="110"/>
      <c r="E204" s="110"/>
      <c r="F204" s="110"/>
      <c r="G204" s="111"/>
      <c r="H204" s="99" t="s">
        <v>51</v>
      </c>
      <c r="I204" s="100"/>
      <c r="J204" s="101"/>
      <c r="K204" s="101"/>
      <c r="L204" s="102" t="str">
        <f>IF(I204&lt;&gt;0,((VLOOKUP(I204,'1. Standard_Cost'!$B$4:$D$8,2)+VLOOKUP(I204,'1. Standard_Cost'!$B$4:$D$8,3))*J204*K204),"0")</f>
        <v>0</v>
      </c>
      <c r="M204" s="102">
        <f>L204*'1. Standard_Cost'!F20</f>
        <v>0</v>
      </c>
      <c r="N204" s="103"/>
      <c r="O204" s="103"/>
      <c r="P204" s="103"/>
      <c r="Q204" s="103"/>
      <c r="R204" s="104">
        <f>+N204*P204*'1. Standard_Cost'!$B$12</f>
        <v>0</v>
      </c>
      <c r="S204" s="104">
        <f>+N204*O204*P204*'1. Standard_Cost'!$C$12</f>
        <v>0</v>
      </c>
      <c r="T204" s="104">
        <f>+N204*P204*Q204*'1. Standard_Cost'!$D$12</f>
        <v>0</v>
      </c>
      <c r="U204" s="104">
        <f>+N204*O204*'1. Standard_Cost'!$E$12</f>
        <v>0</v>
      </c>
      <c r="V204" s="103"/>
      <c r="W204" s="103"/>
      <c r="X204" s="103"/>
      <c r="Y204" s="104">
        <f>+V204*((X204*'1. Standard_Cost'!$B$16)+(W204*X204*'1. Standard_Cost'!$C$16))</f>
        <v>0</v>
      </c>
      <c r="Z204" s="103"/>
      <c r="AA204" s="103"/>
      <c r="AB204" s="104">
        <f>+Z204*'1. Standard_Cost'!$B$20+AA204*'1. Standard_Cost'!$C$20</f>
        <v>0</v>
      </c>
      <c r="AC204" s="105"/>
      <c r="AD204" s="106"/>
      <c r="AE204" s="104">
        <f>SUM(AD204,AC204,AB204,Y204,U204,T204,S204,R204)*'1. Standard_Cost'!B44</f>
        <v>0</v>
      </c>
      <c r="AF204" s="104">
        <f t="shared" si="344"/>
        <v>0</v>
      </c>
      <c r="AG204" s="103"/>
      <c r="AH204" s="103"/>
      <c r="AI204" s="103"/>
      <c r="AJ204" s="107"/>
      <c r="AK204" s="107"/>
      <c r="AL204" s="107"/>
      <c r="AM204" s="104">
        <f>AG204*'1. Standard_Cost'!B40+'Incremental_Cost Year 2021'!AH211*'1. Standard_Cost'!C40+'Incremental_Cost Year 2021'!AI211*'1. Standard_Cost'!D40+'Incremental_Cost Year 2021'!AJ211+'Incremental_Cost Year 2021'!AL211+AK204</f>
        <v>0</v>
      </c>
      <c r="AN204" s="104">
        <f>AM204*'1. Standard_Cost'!C44</f>
        <v>0</v>
      </c>
      <c r="AO204" s="107"/>
      <c r="AQ204" s="104">
        <f t="shared" si="339"/>
        <v>0</v>
      </c>
      <c r="AR204" s="104">
        <f t="shared" si="340"/>
        <v>0</v>
      </c>
      <c r="AS204" s="104">
        <f t="shared" si="341"/>
        <v>0</v>
      </c>
      <c r="AT204" s="104">
        <f t="shared" si="345"/>
        <v>0</v>
      </c>
      <c r="AU204" s="108">
        <f t="shared" si="342"/>
        <v>0</v>
      </c>
      <c r="AV204" s="108"/>
      <c r="AW204" s="108"/>
      <c r="AX204" s="108"/>
      <c r="AY204" s="108"/>
      <c r="AZ204" s="108"/>
      <c r="BA204" s="109">
        <f t="shared" si="343"/>
        <v>0</v>
      </c>
    </row>
    <row r="205" spans="1:53" ht="14.1" customHeight="1" outlineLevel="2" x14ac:dyDescent="0.2">
      <c r="A205" s="68"/>
      <c r="B205" s="94"/>
      <c r="C205" s="251"/>
      <c r="D205" s="110"/>
      <c r="E205" s="110"/>
      <c r="F205" s="110"/>
      <c r="G205" s="111"/>
      <c r="H205" s="112" t="s">
        <v>179</v>
      </c>
      <c r="I205" s="100"/>
      <c r="J205" s="101"/>
      <c r="K205" s="101"/>
      <c r="L205" s="102" t="str">
        <f>IF(I205&lt;&gt;0,((VLOOKUP(I205,'1. Standard_Cost'!$B$4:$D$8,2)+VLOOKUP(I205,'1. Standard_Cost'!$B$4:$D$8,3))*J205*K205),"0")</f>
        <v>0</v>
      </c>
      <c r="M205" s="102">
        <f>L205*'1. Standard_Cost'!F20</f>
        <v>0</v>
      </c>
      <c r="N205" s="103"/>
      <c r="O205" s="103"/>
      <c r="P205" s="103"/>
      <c r="Q205" s="103"/>
      <c r="R205" s="104">
        <f>+N205*P205*'1. Standard_Cost'!$B$12</f>
        <v>0</v>
      </c>
      <c r="S205" s="104">
        <f>+N205*O205*P205*'1. Standard_Cost'!$C$12</f>
        <v>0</v>
      </c>
      <c r="T205" s="104">
        <f>+N205*P205*Q205*'1. Standard_Cost'!$D$12</f>
        <v>0</v>
      </c>
      <c r="U205" s="104">
        <f>+N205*O205*'1. Standard_Cost'!$E$12</f>
        <v>0</v>
      </c>
      <c r="V205" s="103"/>
      <c r="W205" s="103"/>
      <c r="X205" s="103"/>
      <c r="Y205" s="104">
        <f>+V205*((X205*'1. Standard_Cost'!$B$16)+(W205*X205*'1. Standard_Cost'!$C$16))</f>
        <v>0</v>
      </c>
      <c r="Z205" s="103"/>
      <c r="AA205" s="103"/>
      <c r="AB205" s="104">
        <f>+Z205*'1. Standard_Cost'!$B$20+AA205*'1. Standard_Cost'!$C$20</f>
        <v>0</v>
      </c>
      <c r="AC205" s="105"/>
      <c r="AD205" s="106"/>
      <c r="AE205" s="104">
        <f>SUM(AD205,AC205,AB205,Y205,U205,T205,S205,R205)*'1. Standard_Cost'!B44</f>
        <v>0</v>
      </c>
      <c r="AF205" s="104">
        <f t="shared" si="344"/>
        <v>0</v>
      </c>
      <c r="AG205" s="103"/>
      <c r="AH205" s="103"/>
      <c r="AI205" s="103"/>
      <c r="AJ205" s="107"/>
      <c r="AK205" s="107"/>
      <c r="AL205" s="107"/>
      <c r="AM205" s="104">
        <f>AG205*'1. Standard_Cost'!B40+'Incremental_Cost Year 2021'!AH212*'1. Standard_Cost'!C40+'Incremental_Cost Year 2021'!AI212*'1. Standard_Cost'!D40+'Incremental_Cost Year 2021'!AJ212+'Incremental_Cost Year 2021'!AL212+AK205</f>
        <v>0</v>
      </c>
      <c r="AN205" s="104">
        <f>AM205*'1. Standard_Cost'!C44</f>
        <v>0</v>
      </c>
      <c r="AO205" s="107"/>
      <c r="AQ205" s="104">
        <f t="shared" si="339"/>
        <v>0</v>
      </c>
      <c r="AR205" s="104">
        <f t="shared" si="340"/>
        <v>0</v>
      </c>
      <c r="AS205" s="104">
        <f t="shared" si="341"/>
        <v>0</v>
      </c>
      <c r="AT205" s="104">
        <f t="shared" si="345"/>
        <v>0</v>
      </c>
      <c r="AU205" s="108">
        <f t="shared" si="342"/>
        <v>0</v>
      </c>
      <c r="AV205" s="108"/>
      <c r="AW205" s="108"/>
      <c r="AX205" s="108"/>
      <c r="AY205" s="108"/>
      <c r="AZ205" s="108"/>
      <c r="BA205" s="109">
        <f t="shared" si="343"/>
        <v>0</v>
      </c>
    </row>
    <row r="206" spans="1:53" ht="24.6" customHeight="1" outlineLevel="1" x14ac:dyDescent="0.2">
      <c r="A206" s="68"/>
      <c r="B206" s="141"/>
      <c r="C206" s="251"/>
      <c r="D206" s="113" t="s">
        <v>48</v>
      </c>
      <c r="E206" s="113" t="s">
        <v>746</v>
      </c>
      <c r="F206" s="114" t="s">
        <v>154</v>
      </c>
      <c r="G206" s="115" t="s">
        <v>155</v>
      </c>
      <c r="H206" s="122" t="s">
        <v>249</v>
      </c>
      <c r="I206" s="117"/>
      <c r="J206" s="117"/>
      <c r="K206" s="117"/>
      <c r="L206" s="118">
        <f>SUM(L202:L205)</f>
        <v>0</v>
      </c>
      <c r="M206" s="118">
        <f>SUM(M202:M205)</f>
        <v>0</v>
      </c>
      <c r="N206" s="117"/>
      <c r="O206" s="117"/>
      <c r="P206" s="117"/>
      <c r="Q206" s="117"/>
      <c r="R206" s="119">
        <f>SUM(R202:R205)</f>
        <v>0</v>
      </c>
      <c r="S206" s="119">
        <f>SUM(S202:S205)</f>
        <v>0</v>
      </c>
      <c r="T206" s="119">
        <f>SUM(T202:T205)</f>
        <v>0</v>
      </c>
      <c r="U206" s="119">
        <f>SUM(U202:U205)</f>
        <v>0</v>
      </c>
      <c r="V206" s="117"/>
      <c r="W206" s="117"/>
      <c r="X206" s="117"/>
      <c r="Y206" s="118">
        <f>SUM(Y202:Y205)</f>
        <v>0</v>
      </c>
      <c r="Z206" s="117"/>
      <c r="AA206" s="117"/>
      <c r="AB206" s="118">
        <f t="shared" ref="AB206:AF206" si="346">SUM(AB202:AB205)</f>
        <v>0</v>
      </c>
      <c r="AC206" s="118">
        <f t="shared" si="346"/>
        <v>0</v>
      </c>
      <c r="AD206" s="118">
        <f t="shared" si="346"/>
        <v>0</v>
      </c>
      <c r="AE206" s="118">
        <f t="shared" si="346"/>
        <v>0</v>
      </c>
      <c r="AF206" s="118">
        <f t="shared" si="346"/>
        <v>0</v>
      </c>
      <c r="AG206" s="117"/>
      <c r="AH206" s="117"/>
      <c r="AI206" s="117"/>
      <c r="AJ206" s="119">
        <f>SUM(AJ202:AJ205)</f>
        <v>0</v>
      </c>
      <c r="AK206" s="119">
        <f t="shared" ref="AK206:AN206" si="347">SUM(AK202:AK205)</f>
        <v>0</v>
      </c>
      <c r="AL206" s="119">
        <f t="shared" si="347"/>
        <v>0</v>
      </c>
      <c r="AM206" s="119">
        <f t="shared" si="347"/>
        <v>0</v>
      </c>
      <c r="AN206" s="119">
        <f t="shared" si="347"/>
        <v>0</v>
      </c>
      <c r="AO206" s="116"/>
      <c r="AP206" s="120"/>
      <c r="AQ206" s="121">
        <f t="shared" ref="AQ206:BA206" si="348">SUM(AQ202:AQ205)</f>
        <v>0</v>
      </c>
      <c r="AR206" s="121">
        <f t="shared" si="348"/>
        <v>0</v>
      </c>
      <c r="AS206" s="121">
        <f t="shared" si="348"/>
        <v>0</v>
      </c>
      <c r="AT206" s="121">
        <f t="shared" si="348"/>
        <v>0</v>
      </c>
      <c r="AU206" s="121">
        <f t="shared" si="348"/>
        <v>0</v>
      </c>
      <c r="AV206" s="121">
        <f t="shared" si="348"/>
        <v>0</v>
      </c>
      <c r="AW206" s="121">
        <f t="shared" si="348"/>
        <v>0</v>
      </c>
      <c r="AX206" s="121">
        <f t="shared" si="348"/>
        <v>0</v>
      </c>
      <c r="AY206" s="121">
        <f t="shared" si="348"/>
        <v>0</v>
      </c>
      <c r="AZ206" s="121">
        <f t="shared" si="348"/>
        <v>0</v>
      </c>
      <c r="BA206" s="121">
        <f t="shared" si="348"/>
        <v>0</v>
      </c>
    </row>
    <row r="207" spans="1:53" ht="14.1" customHeight="1" outlineLevel="2" x14ac:dyDescent="0.2">
      <c r="A207" s="68"/>
      <c r="B207" s="94"/>
      <c r="C207" s="142"/>
      <c r="D207" s="96"/>
      <c r="E207" s="96"/>
      <c r="F207" s="97"/>
      <c r="G207" s="98"/>
      <c r="H207" s="99" t="s">
        <v>49</v>
      </c>
      <c r="I207" s="100"/>
      <c r="J207" s="101"/>
      <c r="K207" s="101"/>
      <c r="L207" s="102" t="str">
        <f>IF(I207&lt;&gt;0,((VLOOKUP(I207,'1. Standard_Cost'!$B$4:$D$8,2)+VLOOKUP(I207,'1. Standard_Cost'!$B$4:$D$8,3))*J207*K207),"0")</f>
        <v>0</v>
      </c>
      <c r="M207" s="102">
        <f>L207*'1. Standard_Cost'!F25</f>
        <v>0</v>
      </c>
      <c r="N207" s="103"/>
      <c r="O207" s="103"/>
      <c r="P207" s="103"/>
      <c r="Q207" s="103"/>
      <c r="R207" s="104">
        <f>+N207*P207*'1. Standard_Cost'!$B$12</f>
        <v>0</v>
      </c>
      <c r="S207" s="104">
        <f>+N207*O207*P207*'1. Standard_Cost'!$C$12</f>
        <v>0</v>
      </c>
      <c r="T207" s="104">
        <f>+N207*P207*Q207*'1. Standard_Cost'!$D$12</f>
        <v>0</v>
      </c>
      <c r="U207" s="104">
        <f>+N207*O207*'1. Standard_Cost'!$E$12</f>
        <v>0</v>
      </c>
      <c r="V207" s="103"/>
      <c r="W207" s="103"/>
      <c r="X207" s="103"/>
      <c r="Y207" s="104">
        <f>+V207*((X207*'1. Standard_Cost'!$B$16)+(W207*X207*'1. Standard_Cost'!$C$16))</f>
        <v>0</v>
      </c>
      <c r="Z207" s="103"/>
      <c r="AA207" s="103"/>
      <c r="AB207" s="104">
        <f>+Z207*'1. Standard_Cost'!$B$20+AA207*'1. Standard_Cost'!$C$20</f>
        <v>0</v>
      </c>
      <c r="AC207" s="105"/>
      <c r="AD207" s="106"/>
      <c r="AE207" s="104">
        <f>SUM(AD207,AC207,AB207,Y207,U207,T207,S207,R207)*'1. Standard_Cost'!B49</f>
        <v>0</v>
      </c>
      <c r="AF207" s="104">
        <f>SUM(AD207,AE207)</f>
        <v>0</v>
      </c>
      <c r="AG207" s="103"/>
      <c r="AH207" s="103"/>
      <c r="AI207" s="103"/>
      <c r="AJ207" s="107"/>
      <c r="AK207" s="107"/>
      <c r="AL207" s="107"/>
      <c r="AM207" s="104">
        <f>AG207*'1. Standard_Cost'!B45+'Incremental_Cost Year 2021'!AH214*'1. Standard_Cost'!C45+'Incremental_Cost Year 2021'!AI214*'1. Standard_Cost'!D45+'Incremental_Cost Year 2021'!AJ214+'Incremental_Cost Year 2021'!AL214+AK207</f>
        <v>0</v>
      </c>
      <c r="AN207" s="104">
        <f>AM207*'1. Standard_Cost'!C49</f>
        <v>0</v>
      </c>
      <c r="AO207" s="107"/>
      <c r="AQ207" s="104">
        <f t="shared" ref="AQ207:AQ210" si="349">L207+M207</f>
        <v>0</v>
      </c>
      <c r="AR207" s="104">
        <f t="shared" ref="AR207:AR210" si="350">AF207</f>
        <v>0</v>
      </c>
      <c r="AS207" s="104">
        <f t="shared" ref="AS207:AS210" si="351">AM207+AN207</f>
        <v>0</v>
      </c>
      <c r="AT207" s="104">
        <f>SUM(AQ207,AR207,AS207)</f>
        <v>0</v>
      </c>
      <c r="AU207" s="108">
        <f t="shared" ref="AU207:AU210" si="352">AT207</f>
        <v>0</v>
      </c>
      <c r="AV207" s="108"/>
      <c r="AW207" s="108"/>
      <c r="AX207" s="108"/>
      <c r="AY207" s="108"/>
      <c r="AZ207" s="108"/>
      <c r="BA207" s="109">
        <f t="shared" ref="BA207:BA210" si="353">SUM(AU207:AZ207)-AT207</f>
        <v>0</v>
      </c>
    </row>
    <row r="208" spans="1:53" ht="14.1" customHeight="1" outlineLevel="2" x14ac:dyDescent="0.2">
      <c r="A208" s="68"/>
      <c r="B208" s="94"/>
      <c r="C208" s="142"/>
      <c r="D208" s="110"/>
      <c r="E208" s="110"/>
      <c r="F208" s="110"/>
      <c r="G208" s="111"/>
      <c r="H208" s="99" t="s">
        <v>50</v>
      </c>
      <c r="I208" s="100"/>
      <c r="J208" s="101"/>
      <c r="K208" s="101"/>
      <c r="L208" s="102" t="str">
        <f>IF(I208&lt;&gt;0,((VLOOKUP(I208,'1. Standard_Cost'!$B$4:$D$8,2)+VLOOKUP(I208,'1. Standard_Cost'!$B$4:$D$8,3))*J208*K208),"0")</f>
        <v>0</v>
      </c>
      <c r="M208" s="102">
        <f>L208*'1. Standard_Cost'!F25</f>
        <v>0</v>
      </c>
      <c r="N208" s="103"/>
      <c r="O208" s="103"/>
      <c r="P208" s="103"/>
      <c r="Q208" s="103"/>
      <c r="R208" s="104">
        <f>+N208*P208*'1. Standard_Cost'!$B$12</f>
        <v>0</v>
      </c>
      <c r="S208" s="104">
        <f>+N208*O208*P208*'1. Standard_Cost'!$C$12</f>
        <v>0</v>
      </c>
      <c r="T208" s="104">
        <f>+N208*P208*Q208*'1. Standard_Cost'!$D$12</f>
        <v>0</v>
      </c>
      <c r="U208" s="104">
        <f>+N208*O208*'1. Standard_Cost'!$E$12</f>
        <v>0</v>
      </c>
      <c r="V208" s="103"/>
      <c r="W208" s="103"/>
      <c r="X208" s="103"/>
      <c r="Y208" s="104">
        <f>+V208*((X208*'1. Standard_Cost'!$B$16)+(W208*X208*'1. Standard_Cost'!$C$16))</f>
        <v>0</v>
      </c>
      <c r="Z208" s="103"/>
      <c r="AA208" s="103"/>
      <c r="AB208" s="104">
        <f>+Z208*'1. Standard_Cost'!$B$20+AA208*'1. Standard_Cost'!$C$20</f>
        <v>0</v>
      </c>
      <c r="AC208" s="105"/>
      <c r="AD208" s="106"/>
      <c r="AE208" s="104">
        <f>SUM(AD208,AC208,AB208,Y208,U208,T208,S208,R208)*'1. Standard_Cost'!B49</f>
        <v>0</v>
      </c>
      <c r="AF208" s="104">
        <f t="shared" ref="AF208:AF210" si="354">SUM(AD208,AE208)</f>
        <v>0</v>
      </c>
      <c r="AG208" s="103"/>
      <c r="AH208" s="103">
        <v>0</v>
      </c>
      <c r="AI208" s="103">
        <v>0</v>
      </c>
      <c r="AJ208" s="107"/>
      <c r="AK208" s="107"/>
      <c r="AL208" s="107"/>
      <c r="AM208" s="104">
        <f>AG208*'1. Standard_Cost'!B45+'Incremental_Cost Year 2021'!AH215*'1. Standard_Cost'!C45+'Incremental_Cost Year 2021'!AI215*'1. Standard_Cost'!D45+'Incremental_Cost Year 2021'!AJ215+'Incremental_Cost Year 2021'!AL215+AK208</f>
        <v>0</v>
      </c>
      <c r="AN208" s="104">
        <f>AM208*'1. Standard_Cost'!C49</f>
        <v>0</v>
      </c>
      <c r="AO208" s="107"/>
      <c r="AQ208" s="104">
        <f t="shared" si="349"/>
        <v>0</v>
      </c>
      <c r="AR208" s="104">
        <f t="shared" si="350"/>
        <v>0</v>
      </c>
      <c r="AS208" s="104">
        <f t="shared" si="351"/>
        <v>0</v>
      </c>
      <c r="AT208" s="104">
        <f t="shared" ref="AT208:AT210" si="355">SUM(AQ208,AR208,AS208)</f>
        <v>0</v>
      </c>
      <c r="AU208" s="108">
        <f t="shared" si="352"/>
        <v>0</v>
      </c>
      <c r="AV208" s="108">
        <v>0</v>
      </c>
      <c r="AW208" s="108"/>
      <c r="AX208" s="108"/>
      <c r="AY208" s="108"/>
      <c r="AZ208" s="108"/>
      <c r="BA208" s="109">
        <f t="shared" si="353"/>
        <v>0</v>
      </c>
    </row>
    <row r="209" spans="1:53" ht="14.1" customHeight="1" outlineLevel="2" x14ac:dyDescent="0.2">
      <c r="A209" s="68"/>
      <c r="B209" s="94"/>
      <c r="C209" s="142"/>
      <c r="D209" s="110"/>
      <c r="E209" s="110"/>
      <c r="F209" s="110"/>
      <c r="G209" s="111"/>
      <c r="H209" s="99" t="s">
        <v>51</v>
      </c>
      <c r="I209" s="100"/>
      <c r="J209" s="101"/>
      <c r="K209" s="101"/>
      <c r="L209" s="102" t="str">
        <f>IF(I209&lt;&gt;0,((VLOOKUP(I209,'1. Standard_Cost'!$B$4:$D$8,2)+VLOOKUP(I209,'1. Standard_Cost'!$B$4:$D$8,3))*J209*K209),"0")</f>
        <v>0</v>
      </c>
      <c r="M209" s="102">
        <f>L209*'1. Standard_Cost'!F25</f>
        <v>0</v>
      </c>
      <c r="N209" s="103"/>
      <c r="O209" s="103"/>
      <c r="P209" s="103"/>
      <c r="Q209" s="103"/>
      <c r="R209" s="104">
        <f>+N209*P209*'1. Standard_Cost'!$B$12</f>
        <v>0</v>
      </c>
      <c r="S209" s="104">
        <f>+N209*O209*P209*'1. Standard_Cost'!$C$12</f>
        <v>0</v>
      </c>
      <c r="T209" s="104">
        <f>+N209*P209*Q209*'1. Standard_Cost'!$D$12</f>
        <v>0</v>
      </c>
      <c r="U209" s="104">
        <f>+N209*O209*'1. Standard_Cost'!$E$12</f>
        <v>0</v>
      </c>
      <c r="V209" s="103"/>
      <c r="W209" s="103"/>
      <c r="X209" s="103"/>
      <c r="Y209" s="104">
        <f>+V209*((X209*'1. Standard_Cost'!$B$16)+(W209*X209*'1. Standard_Cost'!$C$16))</f>
        <v>0</v>
      </c>
      <c r="Z209" s="103"/>
      <c r="AA209" s="103"/>
      <c r="AB209" s="104">
        <f>+Z209*'1. Standard_Cost'!$B$20+AA209*'1. Standard_Cost'!$C$20</f>
        <v>0</v>
      </c>
      <c r="AC209" s="105"/>
      <c r="AD209" s="106"/>
      <c r="AE209" s="104">
        <f>SUM(AD209,AC209,AB209,Y209,U209,T209,S209,R209)*'1. Standard_Cost'!B49</f>
        <v>0</v>
      </c>
      <c r="AF209" s="104">
        <f t="shared" si="354"/>
        <v>0</v>
      </c>
      <c r="AG209" s="103"/>
      <c r="AH209" s="103"/>
      <c r="AI209" s="103"/>
      <c r="AJ209" s="107"/>
      <c r="AK209" s="107"/>
      <c r="AL209" s="107"/>
      <c r="AM209" s="104">
        <f>AG209*'1. Standard_Cost'!B45+'Incremental_Cost Year 2021'!AH216*'1. Standard_Cost'!C45+'Incremental_Cost Year 2021'!AI216*'1. Standard_Cost'!D45+'Incremental_Cost Year 2021'!AJ216+'Incremental_Cost Year 2021'!AL216+AK209</f>
        <v>0</v>
      </c>
      <c r="AN209" s="104">
        <f>AM209*'1. Standard_Cost'!C49</f>
        <v>0</v>
      </c>
      <c r="AO209" s="107"/>
      <c r="AQ209" s="104">
        <f t="shared" si="349"/>
        <v>0</v>
      </c>
      <c r="AR209" s="104">
        <f t="shared" si="350"/>
        <v>0</v>
      </c>
      <c r="AS209" s="104">
        <f t="shared" si="351"/>
        <v>0</v>
      </c>
      <c r="AT209" s="104">
        <f t="shared" si="355"/>
        <v>0</v>
      </c>
      <c r="AU209" s="108">
        <f t="shared" si="352"/>
        <v>0</v>
      </c>
      <c r="AV209" s="108"/>
      <c r="AW209" s="108"/>
      <c r="AX209" s="108"/>
      <c r="AY209" s="108"/>
      <c r="AZ209" s="108"/>
      <c r="BA209" s="109">
        <f t="shared" si="353"/>
        <v>0</v>
      </c>
    </row>
    <row r="210" spans="1:53" ht="14.1" customHeight="1" outlineLevel="2" x14ac:dyDescent="0.2">
      <c r="A210" s="68"/>
      <c r="B210" s="94"/>
      <c r="C210" s="142"/>
      <c r="D210" s="110"/>
      <c r="E210" s="110"/>
      <c r="F210" s="110"/>
      <c r="G210" s="111"/>
      <c r="H210" s="112" t="s">
        <v>179</v>
      </c>
      <c r="I210" s="100"/>
      <c r="J210" s="101"/>
      <c r="K210" s="101"/>
      <c r="L210" s="102" t="str">
        <f>IF(I210&lt;&gt;0,((VLOOKUP(I210,'1. Standard_Cost'!$B$4:$D$8,2)+VLOOKUP(I210,'1. Standard_Cost'!$B$4:$D$8,3))*J210*K210),"0")</f>
        <v>0</v>
      </c>
      <c r="M210" s="102">
        <f>L210*'1. Standard_Cost'!F25</f>
        <v>0</v>
      </c>
      <c r="N210" s="103"/>
      <c r="O210" s="103"/>
      <c r="P210" s="103"/>
      <c r="Q210" s="103"/>
      <c r="R210" s="104">
        <f>+N210*P210*'1. Standard_Cost'!$B$12</f>
        <v>0</v>
      </c>
      <c r="S210" s="104">
        <f>+N210*O210*P210*'1. Standard_Cost'!$C$12</f>
        <v>0</v>
      </c>
      <c r="T210" s="104">
        <f>+N210*P210*Q210*'1. Standard_Cost'!$D$12</f>
        <v>0</v>
      </c>
      <c r="U210" s="104">
        <f>+N210*O210*'1. Standard_Cost'!$E$12</f>
        <v>0</v>
      </c>
      <c r="V210" s="103"/>
      <c r="W210" s="103"/>
      <c r="X210" s="103"/>
      <c r="Y210" s="104">
        <f>+V210*((X210*'1. Standard_Cost'!$B$16)+(W210*X210*'1. Standard_Cost'!$C$16))</f>
        <v>0</v>
      </c>
      <c r="Z210" s="103"/>
      <c r="AA210" s="103"/>
      <c r="AB210" s="104">
        <f>+Z210*'1. Standard_Cost'!$B$20+AA210*'1. Standard_Cost'!$C$20</f>
        <v>0</v>
      </c>
      <c r="AC210" s="105"/>
      <c r="AD210" s="106"/>
      <c r="AE210" s="104">
        <f>SUM(AD210,AC210,AB210,Y210,U210,T210,S210,R210)*'1. Standard_Cost'!B49</f>
        <v>0</v>
      </c>
      <c r="AF210" s="104">
        <f t="shared" si="354"/>
        <v>0</v>
      </c>
      <c r="AG210" s="103"/>
      <c r="AH210" s="103"/>
      <c r="AI210" s="103"/>
      <c r="AJ210" s="107"/>
      <c r="AK210" s="107"/>
      <c r="AL210" s="107"/>
      <c r="AM210" s="104">
        <f>AG210*'1. Standard_Cost'!B45+'Incremental_Cost Year 2021'!AH217*'1. Standard_Cost'!C45+'Incremental_Cost Year 2021'!AI217*'1. Standard_Cost'!D45+'Incremental_Cost Year 2021'!AJ217+'Incremental_Cost Year 2021'!AL217+AK210</f>
        <v>0</v>
      </c>
      <c r="AN210" s="104">
        <f>AM210*'1. Standard_Cost'!C49</f>
        <v>0</v>
      </c>
      <c r="AO210" s="107"/>
      <c r="AQ210" s="104">
        <f t="shared" si="349"/>
        <v>0</v>
      </c>
      <c r="AR210" s="104">
        <f t="shared" si="350"/>
        <v>0</v>
      </c>
      <c r="AS210" s="104">
        <f t="shared" si="351"/>
        <v>0</v>
      </c>
      <c r="AT210" s="104">
        <f t="shared" si="355"/>
        <v>0</v>
      </c>
      <c r="AU210" s="108">
        <f t="shared" si="352"/>
        <v>0</v>
      </c>
      <c r="AV210" s="108"/>
      <c r="AW210" s="108"/>
      <c r="AX210" s="108"/>
      <c r="AY210" s="108"/>
      <c r="AZ210" s="108"/>
      <c r="BA210" s="109">
        <f t="shared" si="353"/>
        <v>0</v>
      </c>
    </row>
    <row r="211" spans="1:53" ht="24.6" customHeight="1" outlineLevel="1" x14ac:dyDescent="0.2">
      <c r="A211" s="68"/>
      <c r="B211" s="141"/>
      <c r="C211" s="142"/>
      <c r="D211" s="113" t="s">
        <v>48</v>
      </c>
      <c r="E211" s="113" t="s">
        <v>747</v>
      </c>
      <c r="F211" s="114" t="s">
        <v>154</v>
      </c>
      <c r="G211" s="115" t="s">
        <v>155</v>
      </c>
      <c r="H211" s="122" t="s">
        <v>251</v>
      </c>
      <c r="I211" s="117"/>
      <c r="J211" s="117"/>
      <c r="K211" s="117"/>
      <c r="L211" s="118">
        <f>SUM(L207:L210)</f>
        <v>0</v>
      </c>
      <c r="M211" s="118">
        <f>SUM(M207:M210)</f>
        <v>0</v>
      </c>
      <c r="N211" s="117"/>
      <c r="O211" s="117"/>
      <c r="P211" s="117"/>
      <c r="Q211" s="117"/>
      <c r="R211" s="119">
        <f>SUM(R207:R210)</f>
        <v>0</v>
      </c>
      <c r="S211" s="119">
        <f>SUM(S207:S210)</f>
        <v>0</v>
      </c>
      <c r="T211" s="119">
        <f>SUM(T207:T210)</f>
        <v>0</v>
      </c>
      <c r="U211" s="119">
        <f>SUM(U207:U210)</f>
        <v>0</v>
      </c>
      <c r="V211" s="117"/>
      <c r="W211" s="117"/>
      <c r="X211" s="117"/>
      <c r="Y211" s="118">
        <f>SUM(Y207:Y210)</f>
        <v>0</v>
      </c>
      <c r="Z211" s="117"/>
      <c r="AA211" s="117"/>
      <c r="AB211" s="118">
        <f t="shared" ref="AB211:AF211" si="356">SUM(AB207:AB210)</f>
        <v>0</v>
      </c>
      <c r="AC211" s="118">
        <f t="shared" si="356"/>
        <v>0</v>
      </c>
      <c r="AD211" s="118">
        <f t="shared" si="356"/>
        <v>0</v>
      </c>
      <c r="AE211" s="118">
        <f t="shared" si="356"/>
        <v>0</v>
      </c>
      <c r="AF211" s="118">
        <f t="shared" si="356"/>
        <v>0</v>
      </c>
      <c r="AG211" s="117"/>
      <c r="AH211" s="117"/>
      <c r="AI211" s="117"/>
      <c r="AJ211" s="119">
        <f>SUM(AJ207:AJ210)</f>
        <v>0</v>
      </c>
      <c r="AK211" s="119">
        <f t="shared" ref="AK211:AN211" si="357">SUM(AK207:AK210)</f>
        <v>0</v>
      </c>
      <c r="AL211" s="119">
        <f t="shared" si="357"/>
        <v>0</v>
      </c>
      <c r="AM211" s="119">
        <f t="shared" si="357"/>
        <v>0</v>
      </c>
      <c r="AN211" s="119">
        <f t="shared" si="357"/>
        <v>0</v>
      </c>
      <c r="AO211" s="116"/>
      <c r="AP211" s="120"/>
      <c r="AQ211" s="121">
        <f t="shared" ref="AQ211:BA211" si="358">SUM(AQ207:AQ210)</f>
        <v>0</v>
      </c>
      <c r="AR211" s="121">
        <f t="shared" si="358"/>
        <v>0</v>
      </c>
      <c r="AS211" s="121">
        <f t="shared" si="358"/>
        <v>0</v>
      </c>
      <c r="AT211" s="121">
        <f t="shared" si="358"/>
        <v>0</v>
      </c>
      <c r="AU211" s="121">
        <f t="shared" si="358"/>
        <v>0</v>
      </c>
      <c r="AV211" s="121">
        <f t="shared" si="358"/>
        <v>0</v>
      </c>
      <c r="AW211" s="121">
        <f t="shared" si="358"/>
        <v>0</v>
      </c>
      <c r="AX211" s="121">
        <f t="shared" si="358"/>
        <v>0</v>
      </c>
      <c r="AY211" s="121">
        <f t="shared" si="358"/>
        <v>0</v>
      </c>
      <c r="AZ211" s="121">
        <f t="shared" si="358"/>
        <v>0</v>
      </c>
      <c r="BA211" s="121">
        <f t="shared" si="358"/>
        <v>0</v>
      </c>
    </row>
    <row r="212" spans="1:53" ht="14.1" customHeight="1" outlineLevel="2" x14ac:dyDescent="0.2">
      <c r="A212" s="68"/>
      <c r="B212" s="94"/>
      <c r="C212" s="142"/>
      <c r="D212" s="96"/>
      <c r="E212" s="96"/>
      <c r="F212" s="97"/>
      <c r="G212" s="98"/>
      <c r="H212" s="99" t="s">
        <v>49</v>
      </c>
      <c r="I212" s="100"/>
      <c r="J212" s="101"/>
      <c r="K212" s="101"/>
      <c r="L212" s="102" t="str">
        <f>IF(I212&lt;&gt;0,((VLOOKUP(I212,'1. Standard_Cost'!$B$4:$D$8,2)+VLOOKUP(I212,'1. Standard_Cost'!$B$4:$D$8,3))*J212*K212),"0")</f>
        <v>0</v>
      </c>
      <c r="M212" s="102">
        <f>L212*'1. Standard_Cost'!F30</f>
        <v>0</v>
      </c>
      <c r="N212" s="103"/>
      <c r="O212" s="103"/>
      <c r="P212" s="103"/>
      <c r="Q212" s="103"/>
      <c r="R212" s="104">
        <f>+N212*P212*'1. Standard_Cost'!$B$12</f>
        <v>0</v>
      </c>
      <c r="S212" s="104">
        <f>+N212*O212*P212*'1. Standard_Cost'!$C$12</f>
        <v>0</v>
      </c>
      <c r="T212" s="104">
        <f>+N212*P212*Q212*'1. Standard_Cost'!$D$12</f>
        <v>0</v>
      </c>
      <c r="U212" s="104">
        <f>+N212*O212*'1. Standard_Cost'!$E$12</f>
        <v>0</v>
      </c>
      <c r="V212" s="103"/>
      <c r="W212" s="103"/>
      <c r="X212" s="103"/>
      <c r="Y212" s="104">
        <f>+V212*((X212*'1. Standard_Cost'!$B$16)+(W212*X212*'1. Standard_Cost'!$C$16))</f>
        <v>0</v>
      </c>
      <c r="Z212" s="103"/>
      <c r="AA212" s="103"/>
      <c r="AB212" s="104">
        <f>+Z212*'1. Standard_Cost'!$B$20+AA212*'1. Standard_Cost'!$C$20</f>
        <v>0</v>
      </c>
      <c r="AC212" s="105"/>
      <c r="AD212" s="106"/>
      <c r="AE212" s="104">
        <f>SUM(AD212,AC212,AB212,Y212,U212,T212,S212,R212)*'1. Standard_Cost'!B54</f>
        <v>0</v>
      </c>
      <c r="AF212" s="104">
        <f>SUM(AD212,AE212)</f>
        <v>0</v>
      </c>
      <c r="AG212" s="103"/>
      <c r="AH212" s="103"/>
      <c r="AI212" s="103"/>
      <c r="AJ212" s="107"/>
      <c r="AK212" s="107"/>
      <c r="AL212" s="107"/>
      <c r="AM212" s="104">
        <f>AG212*'1. Standard_Cost'!B50+'Incremental_Cost Year 2021'!AH219*'1. Standard_Cost'!C50+'Incremental_Cost Year 2021'!AI219*'1. Standard_Cost'!D50+'Incremental_Cost Year 2021'!AJ219+'Incremental_Cost Year 2021'!AL219+AK212</f>
        <v>0</v>
      </c>
      <c r="AN212" s="104">
        <f>AM212*'1. Standard_Cost'!C54</f>
        <v>0</v>
      </c>
      <c r="AO212" s="107"/>
      <c r="AQ212" s="104">
        <f t="shared" ref="AQ212:AQ215" si="359">L212+M212</f>
        <v>0</v>
      </c>
      <c r="AR212" s="104">
        <f t="shared" ref="AR212:AR215" si="360">AF212</f>
        <v>0</v>
      </c>
      <c r="AS212" s="104">
        <f t="shared" ref="AS212:AS215" si="361">AM212+AN212</f>
        <v>0</v>
      </c>
      <c r="AT212" s="104">
        <f>SUM(AQ212,AR212,AS212)</f>
        <v>0</v>
      </c>
      <c r="AU212" s="108">
        <f t="shared" ref="AU212:AU215" si="362">AT212</f>
        <v>0</v>
      </c>
      <c r="AV212" s="108"/>
      <c r="AW212" s="108"/>
      <c r="AX212" s="108"/>
      <c r="AY212" s="108"/>
      <c r="AZ212" s="108"/>
      <c r="BA212" s="109">
        <f t="shared" ref="BA212:BA215" si="363">SUM(AU212:AZ212)-AT212</f>
        <v>0</v>
      </c>
    </row>
    <row r="213" spans="1:53" ht="14.1" customHeight="1" outlineLevel="2" x14ac:dyDescent="0.2">
      <c r="A213" s="68"/>
      <c r="B213" s="94"/>
      <c r="C213" s="250"/>
      <c r="D213" s="110"/>
      <c r="E213" s="110"/>
      <c r="F213" s="110"/>
      <c r="G213" s="111"/>
      <c r="H213" s="99" t="s">
        <v>50</v>
      </c>
      <c r="I213" s="100"/>
      <c r="J213" s="101"/>
      <c r="K213" s="101"/>
      <c r="L213" s="102" t="str">
        <f>IF(I213&lt;&gt;0,((VLOOKUP(I213,'1. Standard_Cost'!$B$4:$D$8,2)+VLOOKUP(I213,'1. Standard_Cost'!$B$4:$D$8,3))*J213*K213),"0")</f>
        <v>0</v>
      </c>
      <c r="M213" s="102">
        <f>L213*'1. Standard_Cost'!F30</f>
        <v>0</v>
      </c>
      <c r="N213" s="103"/>
      <c r="O213" s="103"/>
      <c r="P213" s="103"/>
      <c r="Q213" s="103"/>
      <c r="R213" s="104">
        <f>+N213*P213*'1. Standard_Cost'!$B$12</f>
        <v>0</v>
      </c>
      <c r="S213" s="104">
        <f>+N213*O213*P213*'1. Standard_Cost'!$C$12</f>
        <v>0</v>
      </c>
      <c r="T213" s="104">
        <f>+N213*P213*Q213*'1. Standard_Cost'!$D$12</f>
        <v>0</v>
      </c>
      <c r="U213" s="104">
        <f>+N213*O213*'1. Standard_Cost'!$E$12</f>
        <v>0</v>
      </c>
      <c r="V213" s="103"/>
      <c r="W213" s="103"/>
      <c r="X213" s="103"/>
      <c r="Y213" s="104">
        <f>+V213*((X213*'1. Standard_Cost'!$B$16)+(W213*X213*'1. Standard_Cost'!$C$16))</f>
        <v>0</v>
      </c>
      <c r="Z213" s="103"/>
      <c r="AA213" s="103"/>
      <c r="AB213" s="104">
        <f>+Z213*'1. Standard_Cost'!$B$20+AA213*'1. Standard_Cost'!$C$20</f>
        <v>0</v>
      </c>
      <c r="AC213" s="105"/>
      <c r="AD213" s="106"/>
      <c r="AE213" s="104">
        <f>SUM(AD213,AC213,AB213,Y213,U213,T213,S213,R213)*'1. Standard_Cost'!B54</f>
        <v>0</v>
      </c>
      <c r="AF213" s="104">
        <f t="shared" ref="AF213:AF215" si="364">SUM(AD213,AE213)</f>
        <v>0</v>
      </c>
      <c r="AG213" s="103"/>
      <c r="AH213" s="103">
        <v>0</v>
      </c>
      <c r="AI213" s="103">
        <v>0</v>
      </c>
      <c r="AJ213" s="107"/>
      <c r="AK213" s="107"/>
      <c r="AL213" s="107"/>
      <c r="AM213" s="104">
        <f>AG213*'1. Standard_Cost'!B50+'Incremental_Cost Year 2021'!AH220*'1. Standard_Cost'!C50+'Incremental_Cost Year 2021'!AI220*'1. Standard_Cost'!D50+'Incremental_Cost Year 2021'!AJ220+'Incremental_Cost Year 2021'!AL220+AK213</f>
        <v>0</v>
      </c>
      <c r="AN213" s="104">
        <f>AM213*'1. Standard_Cost'!C54</f>
        <v>0</v>
      </c>
      <c r="AO213" s="107"/>
      <c r="AQ213" s="104">
        <f t="shared" si="359"/>
        <v>0</v>
      </c>
      <c r="AR213" s="104">
        <f t="shared" si="360"/>
        <v>0</v>
      </c>
      <c r="AS213" s="104">
        <f t="shared" si="361"/>
        <v>0</v>
      </c>
      <c r="AT213" s="104">
        <f t="shared" ref="AT213:AT215" si="365">SUM(AQ213,AR213,AS213)</f>
        <v>0</v>
      </c>
      <c r="AU213" s="108">
        <f t="shared" si="362"/>
        <v>0</v>
      </c>
      <c r="AV213" s="108">
        <v>0</v>
      </c>
      <c r="AW213" s="108"/>
      <c r="AX213" s="108"/>
      <c r="AY213" s="108"/>
      <c r="AZ213" s="108"/>
      <c r="BA213" s="109">
        <f t="shared" si="363"/>
        <v>0</v>
      </c>
    </row>
    <row r="214" spans="1:53" ht="14.1" customHeight="1" outlineLevel="2" x14ac:dyDescent="0.2">
      <c r="A214" s="68"/>
      <c r="B214" s="94"/>
      <c r="C214" s="251"/>
      <c r="D214" s="110"/>
      <c r="E214" s="110"/>
      <c r="F214" s="110"/>
      <c r="G214" s="111"/>
      <c r="H214" s="99" t="s">
        <v>51</v>
      </c>
      <c r="I214" s="100"/>
      <c r="J214" s="101"/>
      <c r="K214" s="101"/>
      <c r="L214" s="102" t="str">
        <f>IF(I214&lt;&gt;0,((VLOOKUP(I214,'1. Standard_Cost'!$B$4:$D$8,2)+VLOOKUP(I214,'1. Standard_Cost'!$B$4:$D$8,3))*J214*K214),"0")</f>
        <v>0</v>
      </c>
      <c r="M214" s="102">
        <f>L214*'1. Standard_Cost'!F30</f>
        <v>0</v>
      </c>
      <c r="N214" s="103"/>
      <c r="O214" s="103"/>
      <c r="P214" s="103"/>
      <c r="Q214" s="103"/>
      <c r="R214" s="104">
        <f>+N214*P214*'1. Standard_Cost'!$B$12</f>
        <v>0</v>
      </c>
      <c r="S214" s="104">
        <f>+N214*O214*P214*'1. Standard_Cost'!$C$12</f>
        <v>0</v>
      </c>
      <c r="T214" s="104">
        <f>+N214*P214*Q214*'1. Standard_Cost'!$D$12</f>
        <v>0</v>
      </c>
      <c r="U214" s="104">
        <f>+N214*O214*'1. Standard_Cost'!$E$12</f>
        <v>0</v>
      </c>
      <c r="V214" s="103"/>
      <c r="W214" s="103"/>
      <c r="X214" s="103"/>
      <c r="Y214" s="104">
        <f>+V214*((X214*'1. Standard_Cost'!$B$16)+(W214*X214*'1. Standard_Cost'!$C$16))</f>
        <v>0</v>
      </c>
      <c r="Z214" s="103"/>
      <c r="AA214" s="103"/>
      <c r="AB214" s="104">
        <f>+Z214*'1. Standard_Cost'!$B$20+AA214*'1. Standard_Cost'!$C$20</f>
        <v>0</v>
      </c>
      <c r="AC214" s="105"/>
      <c r="AD214" s="106"/>
      <c r="AE214" s="104">
        <f>SUM(AD214,AC214,AB214,Y214,U214,T214,S214,R214)*'1. Standard_Cost'!B54</f>
        <v>0</v>
      </c>
      <c r="AF214" s="104">
        <f t="shared" si="364"/>
        <v>0</v>
      </c>
      <c r="AG214" s="103"/>
      <c r="AH214" s="103"/>
      <c r="AI214" s="103"/>
      <c r="AJ214" s="107"/>
      <c r="AK214" s="107"/>
      <c r="AL214" s="107"/>
      <c r="AM214" s="104">
        <f>AG214*'1. Standard_Cost'!B50+'Incremental_Cost Year 2021'!AH221*'1. Standard_Cost'!C50+'Incremental_Cost Year 2021'!AI221*'1. Standard_Cost'!D50+'Incremental_Cost Year 2021'!AJ221+'Incremental_Cost Year 2021'!AL221+AK214</f>
        <v>0</v>
      </c>
      <c r="AN214" s="104">
        <f>AM214*'1. Standard_Cost'!C54</f>
        <v>0</v>
      </c>
      <c r="AO214" s="107"/>
      <c r="AQ214" s="104">
        <f t="shared" si="359"/>
        <v>0</v>
      </c>
      <c r="AR214" s="104">
        <f t="shared" si="360"/>
        <v>0</v>
      </c>
      <c r="AS214" s="104">
        <f t="shared" si="361"/>
        <v>0</v>
      </c>
      <c r="AT214" s="104">
        <f t="shared" si="365"/>
        <v>0</v>
      </c>
      <c r="AU214" s="108">
        <f t="shared" si="362"/>
        <v>0</v>
      </c>
      <c r="AV214" s="108"/>
      <c r="AW214" s="108"/>
      <c r="AX214" s="108"/>
      <c r="AY214" s="108"/>
      <c r="AZ214" s="108"/>
      <c r="BA214" s="109">
        <f t="shared" si="363"/>
        <v>0</v>
      </c>
    </row>
    <row r="215" spans="1:53" ht="14.1" customHeight="1" outlineLevel="2" x14ac:dyDescent="0.2">
      <c r="A215" s="68"/>
      <c r="B215" s="94"/>
      <c r="C215" s="251"/>
      <c r="D215" s="110"/>
      <c r="E215" s="110"/>
      <c r="F215" s="110"/>
      <c r="G215" s="111"/>
      <c r="H215" s="112" t="s">
        <v>179</v>
      </c>
      <c r="I215" s="100"/>
      <c r="J215" s="101"/>
      <c r="K215" s="101"/>
      <c r="L215" s="102" t="str">
        <f>IF(I215&lt;&gt;0,((VLOOKUP(I215,'1. Standard_Cost'!$B$4:$D$8,2)+VLOOKUP(I215,'1. Standard_Cost'!$B$4:$D$8,3))*J215*K215),"0")</f>
        <v>0</v>
      </c>
      <c r="M215" s="102">
        <f>L215*'1. Standard_Cost'!F30</f>
        <v>0</v>
      </c>
      <c r="N215" s="103"/>
      <c r="O215" s="103"/>
      <c r="P215" s="103"/>
      <c r="Q215" s="103"/>
      <c r="R215" s="104">
        <f>+N215*P215*'1. Standard_Cost'!$B$12</f>
        <v>0</v>
      </c>
      <c r="S215" s="104">
        <f>+N215*O215*P215*'1. Standard_Cost'!$C$12</f>
        <v>0</v>
      </c>
      <c r="T215" s="104">
        <f>+N215*P215*Q215*'1. Standard_Cost'!$D$12</f>
        <v>0</v>
      </c>
      <c r="U215" s="104">
        <f>+N215*O215*'1. Standard_Cost'!$E$12</f>
        <v>0</v>
      </c>
      <c r="V215" s="103"/>
      <c r="W215" s="103"/>
      <c r="X215" s="103"/>
      <c r="Y215" s="104">
        <f>+V215*((X215*'1. Standard_Cost'!$B$16)+(W215*X215*'1. Standard_Cost'!$C$16))</f>
        <v>0</v>
      </c>
      <c r="Z215" s="103"/>
      <c r="AA215" s="103"/>
      <c r="AB215" s="104">
        <f>+Z215*'1. Standard_Cost'!$B$20+AA215*'1. Standard_Cost'!$C$20</f>
        <v>0</v>
      </c>
      <c r="AC215" s="105"/>
      <c r="AD215" s="106"/>
      <c r="AE215" s="104">
        <f>SUM(AD215,AC215,AB215,Y215,U215,T215,S215,R215)*'1. Standard_Cost'!B54</f>
        <v>0</v>
      </c>
      <c r="AF215" s="104">
        <f t="shared" si="364"/>
        <v>0</v>
      </c>
      <c r="AG215" s="103"/>
      <c r="AH215" s="103"/>
      <c r="AI215" s="103"/>
      <c r="AJ215" s="107"/>
      <c r="AK215" s="107"/>
      <c r="AL215" s="107"/>
      <c r="AM215" s="104">
        <f>AG215*'1. Standard_Cost'!B50+'Incremental_Cost Year 2021'!AH222*'1. Standard_Cost'!C50+'Incremental_Cost Year 2021'!AI222*'1. Standard_Cost'!D50+'Incremental_Cost Year 2021'!AJ222+'Incremental_Cost Year 2021'!AL222+AK215</f>
        <v>0</v>
      </c>
      <c r="AN215" s="104">
        <f>AM215*'1. Standard_Cost'!C54</f>
        <v>0</v>
      </c>
      <c r="AO215" s="107"/>
      <c r="AQ215" s="104">
        <f t="shared" si="359"/>
        <v>0</v>
      </c>
      <c r="AR215" s="104">
        <f t="shared" si="360"/>
        <v>0</v>
      </c>
      <c r="AS215" s="104">
        <f t="shared" si="361"/>
        <v>0</v>
      </c>
      <c r="AT215" s="104">
        <f t="shared" si="365"/>
        <v>0</v>
      </c>
      <c r="AU215" s="108">
        <f t="shared" si="362"/>
        <v>0</v>
      </c>
      <c r="AV215" s="108"/>
      <c r="AW215" s="108"/>
      <c r="AX215" s="108"/>
      <c r="AY215" s="108"/>
      <c r="AZ215" s="108"/>
      <c r="BA215" s="109">
        <f t="shared" si="363"/>
        <v>0</v>
      </c>
    </row>
    <row r="216" spans="1:53" ht="81.75" customHeight="1" outlineLevel="1" x14ac:dyDescent="0.2">
      <c r="A216" s="68"/>
      <c r="B216" s="141"/>
      <c r="C216" s="251"/>
      <c r="D216" s="113" t="s">
        <v>48</v>
      </c>
      <c r="E216" s="113" t="s">
        <v>748</v>
      </c>
      <c r="F216" s="114" t="s">
        <v>154</v>
      </c>
      <c r="G216" s="115" t="s">
        <v>155</v>
      </c>
      <c r="H216" s="122" t="s">
        <v>252</v>
      </c>
      <c r="I216" s="117"/>
      <c r="J216" s="117"/>
      <c r="K216" s="117"/>
      <c r="L216" s="118">
        <f>SUM(L212:L215)</f>
        <v>0</v>
      </c>
      <c r="M216" s="118">
        <f>SUM(M212:M215)</f>
        <v>0</v>
      </c>
      <c r="N216" s="117"/>
      <c r="O216" s="117"/>
      <c r="P216" s="117"/>
      <c r="Q216" s="117"/>
      <c r="R216" s="119">
        <f>SUM(R212:R215)</f>
        <v>0</v>
      </c>
      <c r="S216" s="119">
        <f>SUM(S212:S215)</f>
        <v>0</v>
      </c>
      <c r="T216" s="119">
        <f>SUM(T212:T215)</f>
        <v>0</v>
      </c>
      <c r="U216" s="119">
        <f>SUM(U212:U215)</f>
        <v>0</v>
      </c>
      <c r="V216" s="117"/>
      <c r="W216" s="117"/>
      <c r="X216" s="117"/>
      <c r="Y216" s="118">
        <f>SUM(Y212:Y215)</f>
        <v>0</v>
      </c>
      <c r="Z216" s="117"/>
      <c r="AA216" s="117"/>
      <c r="AB216" s="118">
        <f t="shared" ref="AB216:AF216" si="366">SUM(AB212:AB215)</f>
        <v>0</v>
      </c>
      <c r="AC216" s="118">
        <f t="shared" si="366"/>
        <v>0</v>
      </c>
      <c r="AD216" s="118">
        <f t="shared" si="366"/>
        <v>0</v>
      </c>
      <c r="AE216" s="118">
        <f t="shared" si="366"/>
        <v>0</v>
      </c>
      <c r="AF216" s="118">
        <f t="shared" si="366"/>
        <v>0</v>
      </c>
      <c r="AG216" s="117"/>
      <c r="AH216" s="117"/>
      <c r="AI216" s="117"/>
      <c r="AJ216" s="119">
        <f>SUM(AJ212:AJ215)</f>
        <v>0</v>
      </c>
      <c r="AK216" s="119">
        <f t="shared" ref="AK216:AN216" si="367">SUM(AK212:AK215)</f>
        <v>0</v>
      </c>
      <c r="AL216" s="119">
        <f t="shared" si="367"/>
        <v>0</v>
      </c>
      <c r="AM216" s="119">
        <f t="shared" si="367"/>
        <v>0</v>
      </c>
      <c r="AN216" s="119">
        <f t="shared" si="367"/>
        <v>0</v>
      </c>
      <c r="AO216" s="116"/>
      <c r="AP216" s="120"/>
      <c r="AQ216" s="121">
        <f t="shared" ref="AQ216:BA216" si="368">SUM(AQ212:AQ215)</f>
        <v>0</v>
      </c>
      <c r="AR216" s="121">
        <f t="shared" si="368"/>
        <v>0</v>
      </c>
      <c r="AS216" s="121">
        <f t="shared" si="368"/>
        <v>0</v>
      </c>
      <c r="AT216" s="121">
        <f t="shared" si="368"/>
        <v>0</v>
      </c>
      <c r="AU216" s="121">
        <f t="shared" si="368"/>
        <v>0</v>
      </c>
      <c r="AV216" s="121">
        <f t="shared" si="368"/>
        <v>0</v>
      </c>
      <c r="AW216" s="121">
        <f t="shared" si="368"/>
        <v>0</v>
      </c>
      <c r="AX216" s="121">
        <f t="shared" si="368"/>
        <v>0</v>
      </c>
      <c r="AY216" s="121">
        <f t="shared" si="368"/>
        <v>0</v>
      </c>
      <c r="AZ216" s="121">
        <f t="shared" si="368"/>
        <v>0</v>
      </c>
      <c r="BA216" s="121">
        <f t="shared" si="368"/>
        <v>0</v>
      </c>
    </row>
    <row r="217" spans="1:53" ht="14.1" customHeight="1" outlineLevel="2" x14ac:dyDescent="0.2">
      <c r="A217" s="68"/>
      <c r="B217" s="94"/>
      <c r="C217" s="251"/>
      <c r="D217" s="96"/>
      <c r="E217" s="96"/>
      <c r="F217" s="97"/>
      <c r="G217" s="98"/>
      <c r="H217" s="99" t="s">
        <v>49</v>
      </c>
      <c r="I217" s="100"/>
      <c r="J217" s="101"/>
      <c r="K217" s="101"/>
      <c r="L217" s="102" t="str">
        <f>IF(I217&lt;&gt;0,((VLOOKUP(I217,'1. Standard_Cost'!$B$4:$D$8,2)+VLOOKUP(I217,'1. Standard_Cost'!$B$4:$D$8,3))*J217*K217),"0")</f>
        <v>0</v>
      </c>
      <c r="M217" s="102">
        <f>L217*'1. Standard_Cost'!F36</f>
        <v>0</v>
      </c>
      <c r="N217" s="103"/>
      <c r="O217" s="103"/>
      <c r="P217" s="103"/>
      <c r="Q217" s="103"/>
      <c r="R217" s="104">
        <f>+N217*P217*'1. Standard_Cost'!$B$12</f>
        <v>0</v>
      </c>
      <c r="S217" s="104">
        <f>+N217*O217*P217*'1. Standard_Cost'!$C$12</f>
        <v>0</v>
      </c>
      <c r="T217" s="104">
        <f>+N217*P217*Q217*'1. Standard_Cost'!$D$12</f>
        <v>0</v>
      </c>
      <c r="U217" s="104">
        <f>+N217*O217*'1. Standard_Cost'!$E$12</f>
        <v>0</v>
      </c>
      <c r="V217" s="103"/>
      <c r="W217" s="103"/>
      <c r="X217" s="103"/>
      <c r="Y217" s="104">
        <f>+V217*((X217*'1. Standard_Cost'!$B$16)+(W217*X217*'1. Standard_Cost'!$C$16))</f>
        <v>0</v>
      </c>
      <c r="Z217" s="103"/>
      <c r="AA217" s="103"/>
      <c r="AB217" s="104">
        <f>+Z217*'1. Standard_Cost'!$B$20+AA217*'1. Standard_Cost'!$C$20</f>
        <v>0</v>
      </c>
      <c r="AC217" s="105"/>
      <c r="AD217" s="106"/>
      <c r="AE217" s="104">
        <f>SUM(AD217,AC217,AB217,Y217,U217,T217,S217,R217)*'1. Standard_Cost'!B60</f>
        <v>0</v>
      </c>
      <c r="AF217" s="104">
        <f>SUM(AD217,AE217)</f>
        <v>0</v>
      </c>
      <c r="AG217" s="103"/>
      <c r="AH217" s="103"/>
      <c r="AI217" s="103"/>
      <c r="AJ217" s="107"/>
      <c r="AK217" s="107"/>
      <c r="AL217" s="107"/>
      <c r="AM217" s="104">
        <f>AG217*'1. Standard_Cost'!B56+'Incremental_Cost Year 2021'!AH224*'1. Standard_Cost'!C56+'Incremental_Cost Year 2021'!AI224*'1. Standard_Cost'!D56+'Incremental_Cost Year 2021'!AJ224+'Incremental_Cost Year 2021'!AL224+AK217</f>
        <v>0</v>
      </c>
      <c r="AN217" s="104">
        <f>AM217*'1. Standard_Cost'!C60</f>
        <v>0</v>
      </c>
      <c r="AO217" s="107"/>
      <c r="AQ217" s="104">
        <f t="shared" ref="AQ217:AQ220" si="369">L217+M217</f>
        <v>0</v>
      </c>
      <c r="AR217" s="104">
        <f t="shared" ref="AR217:AR220" si="370">AF217</f>
        <v>0</v>
      </c>
      <c r="AS217" s="104">
        <f t="shared" ref="AS217:AS220" si="371">AM217+AN217</f>
        <v>0</v>
      </c>
      <c r="AT217" s="104">
        <f>SUM(AQ217,AR217,AS217)</f>
        <v>0</v>
      </c>
      <c r="AU217" s="108">
        <f t="shared" ref="AU217:AU220" si="372">AT217</f>
        <v>0</v>
      </c>
      <c r="AV217" s="108"/>
      <c r="AW217" s="108"/>
      <c r="AX217" s="108"/>
      <c r="AY217" s="108"/>
      <c r="AZ217" s="108"/>
      <c r="BA217" s="109">
        <f t="shared" ref="BA217:BA220" si="373">SUM(AU217:AZ217)-AT217</f>
        <v>0</v>
      </c>
    </row>
    <row r="218" spans="1:53" ht="14.1" customHeight="1" outlineLevel="2" x14ac:dyDescent="0.2">
      <c r="A218" s="68"/>
      <c r="B218" s="94"/>
      <c r="C218" s="251"/>
      <c r="D218" s="110"/>
      <c r="E218" s="110"/>
      <c r="F218" s="110"/>
      <c r="G218" s="111"/>
      <c r="H218" s="99" t="s">
        <v>50</v>
      </c>
      <c r="I218" s="100"/>
      <c r="J218" s="101"/>
      <c r="K218" s="101"/>
      <c r="L218" s="102" t="str">
        <f>IF(I218&lt;&gt;0,((VLOOKUP(I218,'1. Standard_Cost'!$B$4:$D$8,2)+VLOOKUP(I218,'1. Standard_Cost'!$B$4:$D$8,3))*J218*K218),"0")</f>
        <v>0</v>
      </c>
      <c r="M218" s="102">
        <f>L218*'1. Standard_Cost'!F36</f>
        <v>0</v>
      </c>
      <c r="N218" s="103"/>
      <c r="O218" s="103"/>
      <c r="P218" s="103"/>
      <c r="Q218" s="103"/>
      <c r="R218" s="104">
        <f>+N218*P218*'1. Standard_Cost'!$B$12</f>
        <v>0</v>
      </c>
      <c r="S218" s="104">
        <f>+N218*O218*P218*'1. Standard_Cost'!$C$12</f>
        <v>0</v>
      </c>
      <c r="T218" s="104">
        <f>+N218*P218*Q218*'1. Standard_Cost'!$D$12</f>
        <v>0</v>
      </c>
      <c r="U218" s="104">
        <f>+N218*O218*'1. Standard_Cost'!$E$12</f>
        <v>0</v>
      </c>
      <c r="V218" s="103"/>
      <c r="W218" s="103"/>
      <c r="X218" s="103"/>
      <c r="Y218" s="104">
        <f>+V218*((X218*'1. Standard_Cost'!$B$16)+(W218*X218*'1. Standard_Cost'!$C$16))</f>
        <v>0</v>
      </c>
      <c r="Z218" s="103"/>
      <c r="AA218" s="103"/>
      <c r="AB218" s="104">
        <f>+Z218*'1. Standard_Cost'!$B$20+AA218*'1. Standard_Cost'!$C$20</f>
        <v>0</v>
      </c>
      <c r="AC218" s="105"/>
      <c r="AD218" s="106"/>
      <c r="AE218" s="104">
        <f>SUM(AD218,AC218,AB218,Y218,U218,T218,S218,R218)*'1. Standard_Cost'!B60</f>
        <v>0</v>
      </c>
      <c r="AF218" s="104">
        <f t="shared" ref="AF218:AF220" si="374">SUM(AD218,AE218)</f>
        <v>0</v>
      </c>
      <c r="AG218" s="103"/>
      <c r="AH218" s="103">
        <v>0</v>
      </c>
      <c r="AI218" s="103">
        <v>0</v>
      </c>
      <c r="AJ218" s="107"/>
      <c r="AK218" s="107"/>
      <c r="AL218" s="107"/>
      <c r="AM218" s="104">
        <f>AG218*'1. Standard_Cost'!B56+'Incremental_Cost Year 2021'!AH225*'1. Standard_Cost'!C56+'Incremental_Cost Year 2021'!AI225*'1. Standard_Cost'!D56+'Incremental_Cost Year 2021'!AJ225+'Incremental_Cost Year 2021'!AL225+AK218</f>
        <v>0</v>
      </c>
      <c r="AN218" s="104">
        <f>AM218*'1. Standard_Cost'!C60</f>
        <v>0</v>
      </c>
      <c r="AO218" s="107"/>
      <c r="AQ218" s="104">
        <f t="shared" si="369"/>
        <v>0</v>
      </c>
      <c r="AR218" s="104">
        <f t="shared" si="370"/>
        <v>0</v>
      </c>
      <c r="AS218" s="104">
        <f t="shared" si="371"/>
        <v>0</v>
      </c>
      <c r="AT218" s="104">
        <f t="shared" ref="AT218:AT220" si="375">SUM(AQ218,AR218,AS218)</f>
        <v>0</v>
      </c>
      <c r="AU218" s="108">
        <f t="shared" si="372"/>
        <v>0</v>
      </c>
      <c r="AV218" s="108">
        <v>0</v>
      </c>
      <c r="AW218" s="108"/>
      <c r="AX218" s="108"/>
      <c r="AY218" s="108"/>
      <c r="AZ218" s="108"/>
      <c r="BA218" s="109">
        <f t="shared" si="373"/>
        <v>0</v>
      </c>
    </row>
    <row r="219" spans="1:53" ht="14.1" customHeight="1" outlineLevel="2" x14ac:dyDescent="0.2">
      <c r="A219" s="68"/>
      <c r="B219" s="94"/>
      <c r="C219" s="251"/>
      <c r="D219" s="110"/>
      <c r="E219" s="110"/>
      <c r="F219" s="110"/>
      <c r="G219" s="111"/>
      <c r="H219" s="99" t="s">
        <v>51</v>
      </c>
      <c r="I219" s="100"/>
      <c r="J219" s="101"/>
      <c r="K219" s="101"/>
      <c r="L219" s="102" t="str">
        <f>IF(I219&lt;&gt;0,((VLOOKUP(I219,'1. Standard_Cost'!$B$4:$D$8,2)+VLOOKUP(I219,'1. Standard_Cost'!$B$4:$D$8,3))*J219*K219),"0")</f>
        <v>0</v>
      </c>
      <c r="M219" s="102">
        <f>L219*'1. Standard_Cost'!F36</f>
        <v>0</v>
      </c>
      <c r="N219" s="103"/>
      <c r="O219" s="103"/>
      <c r="P219" s="103"/>
      <c r="Q219" s="103"/>
      <c r="R219" s="104">
        <f>+N219*P219*'1. Standard_Cost'!$B$12</f>
        <v>0</v>
      </c>
      <c r="S219" s="104">
        <f>+N219*O219*P219*'1. Standard_Cost'!$C$12</f>
        <v>0</v>
      </c>
      <c r="T219" s="104">
        <f>+N219*P219*Q219*'1. Standard_Cost'!$D$12</f>
        <v>0</v>
      </c>
      <c r="U219" s="104">
        <f>+N219*O219*'1. Standard_Cost'!$E$12</f>
        <v>0</v>
      </c>
      <c r="V219" s="103"/>
      <c r="W219" s="103"/>
      <c r="X219" s="103"/>
      <c r="Y219" s="104">
        <f>+V219*((X219*'1. Standard_Cost'!$B$16)+(W219*X219*'1. Standard_Cost'!$C$16))</f>
        <v>0</v>
      </c>
      <c r="Z219" s="103"/>
      <c r="AA219" s="103"/>
      <c r="AB219" s="104">
        <f>+Z219*'1. Standard_Cost'!$B$20+AA219*'1. Standard_Cost'!$C$20</f>
        <v>0</v>
      </c>
      <c r="AC219" s="105"/>
      <c r="AD219" s="106"/>
      <c r="AE219" s="104">
        <f>SUM(AD219,AC219,AB219,Y219,U219,T219,S219,R219)*'1. Standard_Cost'!B60</f>
        <v>0</v>
      </c>
      <c r="AF219" s="104">
        <f t="shared" si="374"/>
        <v>0</v>
      </c>
      <c r="AG219" s="103"/>
      <c r="AH219" s="103"/>
      <c r="AI219" s="103"/>
      <c r="AJ219" s="107"/>
      <c r="AK219" s="107"/>
      <c r="AL219" s="107"/>
      <c r="AM219" s="104">
        <f>AG219*'1. Standard_Cost'!B56+'Incremental_Cost Year 2021'!AH226*'1. Standard_Cost'!C56+'Incremental_Cost Year 2021'!AI226*'1. Standard_Cost'!D56+'Incremental_Cost Year 2021'!AJ226+'Incremental_Cost Year 2021'!AL226+AK219</f>
        <v>0</v>
      </c>
      <c r="AN219" s="104">
        <f>AM219*'1. Standard_Cost'!C60</f>
        <v>0</v>
      </c>
      <c r="AO219" s="107"/>
      <c r="AQ219" s="104">
        <f t="shared" si="369"/>
        <v>0</v>
      </c>
      <c r="AR219" s="104">
        <f t="shared" si="370"/>
        <v>0</v>
      </c>
      <c r="AS219" s="104">
        <f t="shared" si="371"/>
        <v>0</v>
      </c>
      <c r="AT219" s="104">
        <f t="shared" si="375"/>
        <v>0</v>
      </c>
      <c r="AU219" s="108">
        <f t="shared" si="372"/>
        <v>0</v>
      </c>
      <c r="AV219" s="108"/>
      <c r="AW219" s="108"/>
      <c r="AX219" s="108"/>
      <c r="AY219" s="108"/>
      <c r="AZ219" s="108"/>
      <c r="BA219" s="109">
        <f t="shared" si="373"/>
        <v>0</v>
      </c>
    </row>
    <row r="220" spans="1:53" ht="14.1" customHeight="1" outlineLevel="2" x14ac:dyDescent="0.2">
      <c r="A220" s="68"/>
      <c r="B220" s="94"/>
      <c r="C220" s="251"/>
      <c r="D220" s="110"/>
      <c r="E220" s="110"/>
      <c r="F220" s="110"/>
      <c r="G220" s="111"/>
      <c r="H220" s="112" t="s">
        <v>179</v>
      </c>
      <c r="I220" s="100"/>
      <c r="J220" s="101"/>
      <c r="K220" s="101"/>
      <c r="L220" s="102" t="str">
        <f>IF(I220&lt;&gt;0,((VLOOKUP(I220,'1. Standard_Cost'!$B$4:$D$8,2)+VLOOKUP(I220,'1. Standard_Cost'!$B$4:$D$8,3))*J220*K220),"0")</f>
        <v>0</v>
      </c>
      <c r="M220" s="102">
        <f>L220*'1. Standard_Cost'!F36</f>
        <v>0</v>
      </c>
      <c r="N220" s="103"/>
      <c r="O220" s="103"/>
      <c r="P220" s="103"/>
      <c r="Q220" s="103"/>
      <c r="R220" s="104">
        <f>+N220*P220*'1. Standard_Cost'!$B$12</f>
        <v>0</v>
      </c>
      <c r="S220" s="104">
        <f>+N220*O220*P220*'1. Standard_Cost'!$C$12</f>
        <v>0</v>
      </c>
      <c r="T220" s="104">
        <f>+N220*P220*Q220*'1. Standard_Cost'!$D$12</f>
        <v>0</v>
      </c>
      <c r="U220" s="104">
        <f>+N220*O220*'1. Standard_Cost'!$E$12</f>
        <v>0</v>
      </c>
      <c r="V220" s="103"/>
      <c r="W220" s="103"/>
      <c r="X220" s="103"/>
      <c r="Y220" s="104">
        <f>+V220*((X220*'1. Standard_Cost'!$B$16)+(W220*X220*'1. Standard_Cost'!$C$16))</f>
        <v>0</v>
      </c>
      <c r="Z220" s="103"/>
      <c r="AA220" s="103"/>
      <c r="AB220" s="104">
        <f>+Z220*'1. Standard_Cost'!$B$20+AA220*'1. Standard_Cost'!$C$20</f>
        <v>0</v>
      </c>
      <c r="AC220" s="105"/>
      <c r="AD220" s="106"/>
      <c r="AE220" s="104">
        <f>SUM(AD220,AC220,AB220,Y220,U220,T220,S220,R220)*'1. Standard_Cost'!B60</f>
        <v>0</v>
      </c>
      <c r="AF220" s="104">
        <f t="shared" si="374"/>
        <v>0</v>
      </c>
      <c r="AG220" s="103"/>
      <c r="AH220" s="103"/>
      <c r="AI220" s="103"/>
      <c r="AJ220" s="107"/>
      <c r="AK220" s="107"/>
      <c r="AL220" s="107"/>
      <c r="AM220" s="104">
        <f>AG220*'1. Standard_Cost'!B56+'Incremental_Cost Year 2021'!AH227*'1. Standard_Cost'!C56+'Incremental_Cost Year 2021'!AI227*'1. Standard_Cost'!D56+'Incremental_Cost Year 2021'!AJ227+'Incremental_Cost Year 2021'!AL227+AK220</f>
        <v>0</v>
      </c>
      <c r="AN220" s="104">
        <f>AM220*'1. Standard_Cost'!C60</f>
        <v>0</v>
      </c>
      <c r="AO220" s="107"/>
      <c r="AQ220" s="104">
        <f t="shared" si="369"/>
        <v>0</v>
      </c>
      <c r="AR220" s="104">
        <f t="shared" si="370"/>
        <v>0</v>
      </c>
      <c r="AS220" s="104">
        <f t="shared" si="371"/>
        <v>0</v>
      </c>
      <c r="AT220" s="104">
        <f t="shared" si="375"/>
        <v>0</v>
      </c>
      <c r="AU220" s="108">
        <f t="shared" si="372"/>
        <v>0</v>
      </c>
      <c r="AV220" s="108"/>
      <c r="AW220" s="108"/>
      <c r="AX220" s="108"/>
      <c r="AY220" s="108"/>
      <c r="AZ220" s="108"/>
      <c r="BA220" s="109">
        <f t="shared" si="373"/>
        <v>0</v>
      </c>
    </row>
    <row r="221" spans="1:53" ht="25.7" customHeight="1" outlineLevel="1" x14ac:dyDescent="0.2">
      <c r="A221" s="68"/>
      <c r="B221" s="94"/>
      <c r="C221" s="251"/>
      <c r="D221" s="113" t="s">
        <v>48</v>
      </c>
      <c r="E221" s="113" t="s">
        <v>749</v>
      </c>
      <c r="F221" s="114" t="s">
        <v>154</v>
      </c>
      <c r="G221" s="115" t="s">
        <v>155</v>
      </c>
      <c r="H221" s="122" t="s">
        <v>253</v>
      </c>
      <c r="I221" s="117"/>
      <c r="J221" s="117"/>
      <c r="K221" s="117"/>
      <c r="L221" s="118">
        <f>SUM(L217:L220)</f>
        <v>0</v>
      </c>
      <c r="M221" s="118">
        <f>SUM(M217:M220)</f>
        <v>0</v>
      </c>
      <c r="N221" s="117"/>
      <c r="O221" s="117"/>
      <c r="P221" s="117"/>
      <c r="Q221" s="117"/>
      <c r="R221" s="119">
        <f>SUM(R217:R220)</f>
        <v>0</v>
      </c>
      <c r="S221" s="119">
        <f>SUM(S217:S220)</f>
        <v>0</v>
      </c>
      <c r="T221" s="119">
        <f>SUM(T217:T220)</f>
        <v>0</v>
      </c>
      <c r="U221" s="119">
        <f>SUM(U217:U220)</f>
        <v>0</v>
      </c>
      <c r="V221" s="117"/>
      <c r="W221" s="117"/>
      <c r="X221" s="117"/>
      <c r="Y221" s="118">
        <f>SUM(Y217:Y220)</f>
        <v>0</v>
      </c>
      <c r="Z221" s="117"/>
      <c r="AA221" s="117"/>
      <c r="AB221" s="118">
        <f t="shared" ref="AB221:AF221" si="376">SUM(AB217:AB220)</f>
        <v>0</v>
      </c>
      <c r="AC221" s="118">
        <f t="shared" si="376"/>
        <v>0</v>
      </c>
      <c r="AD221" s="118">
        <f t="shared" si="376"/>
        <v>0</v>
      </c>
      <c r="AE221" s="118">
        <f t="shared" si="376"/>
        <v>0</v>
      </c>
      <c r="AF221" s="118">
        <f t="shared" si="376"/>
        <v>0</v>
      </c>
      <c r="AG221" s="117"/>
      <c r="AH221" s="117"/>
      <c r="AI221" s="117"/>
      <c r="AJ221" s="119">
        <f>SUM(AJ217:AJ220)</f>
        <v>0</v>
      </c>
      <c r="AK221" s="119">
        <f t="shared" ref="AK221:AN221" si="377">SUM(AK217:AK220)</f>
        <v>0</v>
      </c>
      <c r="AL221" s="119">
        <f t="shared" si="377"/>
        <v>0</v>
      </c>
      <c r="AM221" s="119">
        <f t="shared" si="377"/>
        <v>0</v>
      </c>
      <c r="AN221" s="119">
        <f t="shared" si="377"/>
        <v>0</v>
      </c>
      <c r="AO221" s="116"/>
      <c r="AP221" s="120"/>
      <c r="AQ221" s="121">
        <f t="shared" ref="AQ221:BA221" si="378">SUM(AQ217:AQ220)</f>
        <v>0</v>
      </c>
      <c r="AR221" s="121">
        <f t="shared" si="378"/>
        <v>0</v>
      </c>
      <c r="AS221" s="121">
        <f t="shared" si="378"/>
        <v>0</v>
      </c>
      <c r="AT221" s="121">
        <f t="shared" si="378"/>
        <v>0</v>
      </c>
      <c r="AU221" s="121">
        <f t="shared" si="378"/>
        <v>0</v>
      </c>
      <c r="AV221" s="121">
        <f t="shared" si="378"/>
        <v>0</v>
      </c>
      <c r="AW221" s="121">
        <f t="shared" si="378"/>
        <v>0</v>
      </c>
      <c r="AX221" s="121">
        <f t="shared" si="378"/>
        <v>0</v>
      </c>
      <c r="AY221" s="121">
        <f t="shared" si="378"/>
        <v>0</v>
      </c>
      <c r="AZ221" s="121">
        <f t="shared" si="378"/>
        <v>0</v>
      </c>
      <c r="BA221" s="121">
        <f t="shared" si="378"/>
        <v>0</v>
      </c>
    </row>
    <row r="222" spans="1:53" ht="14.1" customHeight="1" outlineLevel="2" x14ac:dyDescent="0.2">
      <c r="A222" s="68"/>
      <c r="B222" s="94"/>
      <c r="C222" s="251"/>
      <c r="D222" s="96"/>
      <c r="E222" s="96"/>
      <c r="F222" s="97"/>
      <c r="G222" s="98"/>
      <c r="H222" s="99" t="s">
        <v>49</v>
      </c>
      <c r="I222" s="100"/>
      <c r="J222" s="101"/>
      <c r="K222" s="101"/>
      <c r="L222" s="102" t="str">
        <f>IF(I222&lt;&gt;0,((VLOOKUP(I222,'1. Standard_Cost'!$B$4:$D$8,2)+VLOOKUP(I222,'1. Standard_Cost'!$B$4:$D$8,3))*J222*K222),"0")</f>
        <v>0</v>
      </c>
      <c r="M222" s="102">
        <f>L222*'1. Standard_Cost'!F36</f>
        <v>0</v>
      </c>
      <c r="N222" s="103"/>
      <c r="O222" s="103"/>
      <c r="P222" s="103"/>
      <c r="Q222" s="103"/>
      <c r="R222" s="104">
        <f>+N222*P222*'1. Standard_Cost'!$B$12</f>
        <v>0</v>
      </c>
      <c r="S222" s="104">
        <f>+N222*O222*P222*'1. Standard_Cost'!$C$12</f>
        <v>0</v>
      </c>
      <c r="T222" s="104">
        <f>+N222*P222*Q222*'1. Standard_Cost'!$D$12</f>
        <v>0</v>
      </c>
      <c r="U222" s="104">
        <f>+N222*O222*'1. Standard_Cost'!$E$12</f>
        <v>0</v>
      </c>
      <c r="V222" s="103"/>
      <c r="W222" s="103"/>
      <c r="X222" s="103"/>
      <c r="Y222" s="104">
        <f>+V222*((X222*'1. Standard_Cost'!$B$16)+(W222*X222*'1. Standard_Cost'!$C$16))</f>
        <v>0</v>
      </c>
      <c r="Z222" s="103"/>
      <c r="AA222" s="103"/>
      <c r="AB222" s="104">
        <f>+Z222*'1. Standard_Cost'!$B$20+AA222*'1. Standard_Cost'!$C$20</f>
        <v>0</v>
      </c>
      <c r="AC222" s="105"/>
      <c r="AD222" s="106"/>
      <c r="AE222" s="104">
        <f>SUM(AD222,AC222,AB222,Y222,U222,T222,S222,R222)*'1. Standard_Cost'!B60</f>
        <v>0</v>
      </c>
      <c r="AF222" s="104">
        <f>SUM(AD222,AE222)</f>
        <v>0</v>
      </c>
      <c r="AG222" s="103"/>
      <c r="AH222" s="103"/>
      <c r="AI222" s="103"/>
      <c r="AJ222" s="107"/>
      <c r="AK222" s="107"/>
      <c r="AL222" s="107"/>
      <c r="AM222" s="104">
        <f>AG222*'1. Standard_Cost'!B56+'Incremental_Cost Year 2021'!AH229*'1. Standard_Cost'!C56+'Incremental_Cost Year 2021'!AI229*'1. Standard_Cost'!D56+'Incremental_Cost Year 2021'!AJ229+'Incremental_Cost Year 2021'!AL229+AK222</f>
        <v>0</v>
      </c>
      <c r="AN222" s="104">
        <f>AM222*'1. Standard_Cost'!C60</f>
        <v>0</v>
      </c>
      <c r="AO222" s="107"/>
      <c r="AQ222" s="104">
        <f t="shared" ref="AQ222:AQ225" si="379">L222+M222</f>
        <v>0</v>
      </c>
      <c r="AR222" s="104">
        <f t="shared" ref="AR222:AR225" si="380">AF222</f>
        <v>0</v>
      </c>
      <c r="AS222" s="104">
        <f t="shared" ref="AS222:AS225" si="381">AM222+AN222</f>
        <v>0</v>
      </c>
      <c r="AT222" s="104">
        <f>SUM(AQ222,AR222,AS222)</f>
        <v>0</v>
      </c>
      <c r="AU222" s="108">
        <f t="shared" ref="AU222:AU225" si="382">AT222</f>
        <v>0</v>
      </c>
      <c r="AV222" s="108"/>
      <c r="AW222" s="108"/>
      <c r="AX222" s="108"/>
      <c r="AY222" s="108"/>
      <c r="AZ222" s="108"/>
      <c r="BA222" s="109">
        <f t="shared" ref="BA222:BA225" si="383">SUM(AU222:AZ222)-AT222</f>
        <v>0</v>
      </c>
    </row>
    <row r="223" spans="1:53" ht="14.1" customHeight="1" outlineLevel="2" x14ac:dyDescent="0.2">
      <c r="A223" s="68"/>
      <c r="B223" s="94"/>
      <c r="C223" s="251"/>
      <c r="D223" s="110"/>
      <c r="E223" s="110"/>
      <c r="F223" s="110"/>
      <c r="G223" s="111"/>
      <c r="H223" s="99" t="s">
        <v>50</v>
      </c>
      <c r="I223" s="100"/>
      <c r="J223" s="101"/>
      <c r="K223" s="101"/>
      <c r="L223" s="102" t="str">
        <f>IF(I223&lt;&gt;0,((VLOOKUP(I223,'1. Standard_Cost'!$B$4:$D$8,2)+VLOOKUP(I223,'1. Standard_Cost'!$B$4:$D$8,3))*J223*K223),"0")</f>
        <v>0</v>
      </c>
      <c r="M223" s="102">
        <f>L223*'1. Standard_Cost'!F36</f>
        <v>0</v>
      </c>
      <c r="N223" s="103"/>
      <c r="O223" s="103"/>
      <c r="P223" s="103"/>
      <c r="Q223" s="103"/>
      <c r="R223" s="104">
        <f>+N223*P223*'1. Standard_Cost'!$B$12</f>
        <v>0</v>
      </c>
      <c r="S223" s="104">
        <f>+N223*O223*P223*'1. Standard_Cost'!$C$12</f>
        <v>0</v>
      </c>
      <c r="T223" s="104">
        <f>+N223*P223*Q223*'1. Standard_Cost'!$D$12</f>
        <v>0</v>
      </c>
      <c r="U223" s="104">
        <f>+N223*O223*'1. Standard_Cost'!$E$12</f>
        <v>0</v>
      </c>
      <c r="V223" s="103"/>
      <c r="W223" s="103"/>
      <c r="X223" s="103"/>
      <c r="Y223" s="104">
        <f>+V223*((X223*'1. Standard_Cost'!$B$16)+(W223*X223*'1. Standard_Cost'!$C$16))</f>
        <v>0</v>
      </c>
      <c r="Z223" s="103"/>
      <c r="AA223" s="103"/>
      <c r="AB223" s="104">
        <f>+Z223*'1. Standard_Cost'!$B$20+AA223*'1. Standard_Cost'!$C$20</f>
        <v>0</v>
      </c>
      <c r="AC223" s="105"/>
      <c r="AD223" s="106"/>
      <c r="AE223" s="104">
        <f>SUM(AD223,AC223,AB223,Y223,U223,T223,S223,R223)*'1. Standard_Cost'!B60</f>
        <v>0</v>
      </c>
      <c r="AF223" s="104">
        <f t="shared" ref="AF223:AF225" si="384">SUM(AD223,AE223)</f>
        <v>0</v>
      </c>
      <c r="AG223" s="103"/>
      <c r="AH223" s="103">
        <v>0</v>
      </c>
      <c r="AI223" s="103">
        <v>0</v>
      </c>
      <c r="AJ223" s="107"/>
      <c r="AK223" s="107"/>
      <c r="AL223" s="107"/>
      <c r="AM223" s="104">
        <f>AG223*'1. Standard_Cost'!B56+'Incremental_Cost Year 2021'!AH230*'1. Standard_Cost'!C56+'Incremental_Cost Year 2021'!AI230*'1. Standard_Cost'!D56+'Incremental_Cost Year 2021'!AJ230+'Incremental_Cost Year 2021'!AL230+AK223</f>
        <v>0</v>
      </c>
      <c r="AN223" s="104">
        <f>AM223*'1. Standard_Cost'!C60</f>
        <v>0</v>
      </c>
      <c r="AO223" s="107"/>
      <c r="AQ223" s="104">
        <f t="shared" si="379"/>
        <v>0</v>
      </c>
      <c r="AR223" s="104">
        <f t="shared" si="380"/>
        <v>0</v>
      </c>
      <c r="AS223" s="104">
        <f t="shared" si="381"/>
        <v>0</v>
      </c>
      <c r="AT223" s="104">
        <f t="shared" ref="AT223:AT225" si="385">SUM(AQ223,AR223,AS223)</f>
        <v>0</v>
      </c>
      <c r="AU223" s="108">
        <f t="shared" si="382"/>
        <v>0</v>
      </c>
      <c r="AV223" s="108">
        <v>0</v>
      </c>
      <c r="AW223" s="108"/>
      <c r="AX223" s="108"/>
      <c r="AY223" s="108"/>
      <c r="AZ223" s="108"/>
      <c r="BA223" s="109">
        <f t="shared" si="383"/>
        <v>0</v>
      </c>
    </row>
    <row r="224" spans="1:53" ht="14.1" customHeight="1" outlineLevel="2" x14ac:dyDescent="0.2">
      <c r="A224" s="68"/>
      <c r="B224" s="94"/>
      <c r="C224" s="251"/>
      <c r="D224" s="110"/>
      <c r="E224" s="110"/>
      <c r="F224" s="110"/>
      <c r="G224" s="111"/>
      <c r="H224" s="99" t="s">
        <v>51</v>
      </c>
      <c r="I224" s="100"/>
      <c r="J224" s="101"/>
      <c r="K224" s="101"/>
      <c r="L224" s="102" t="str">
        <f>IF(I224&lt;&gt;0,((VLOOKUP(I224,'1. Standard_Cost'!$B$4:$D$8,2)+VLOOKUP(I224,'1. Standard_Cost'!$B$4:$D$8,3))*J224*K224),"0")</f>
        <v>0</v>
      </c>
      <c r="M224" s="102">
        <f>L224*'1. Standard_Cost'!F36</f>
        <v>0</v>
      </c>
      <c r="N224" s="103"/>
      <c r="O224" s="103"/>
      <c r="P224" s="103"/>
      <c r="Q224" s="103"/>
      <c r="R224" s="104">
        <f>+N224*P224*'1. Standard_Cost'!$B$12</f>
        <v>0</v>
      </c>
      <c r="S224" s="104">
        <f>+N224*O224*P224*'1. Standard_Cost'!$C$12</f>
        <v>0</v>
      </c>
      <c r="T224" s="104">
        <f>+N224*P224*Q224*'1. Standard_Cost'!$D$12</f>
        <v>0</v>
      </c>
      <c r="U224" s="104">
        <f>+N224*O224*'1. Standard_Cost'!$E$12</f>
        <v>0</v>
      </c>
      <c r="V224" s="103"/>
      <c r="W224" s="103"/>
      <c r="X224" s="103"/>
      <c r="Y224" s="104">
        <f>+V224*((X224*'1. Standard_Cost'!$B$16)+(W224*X224*'1. Standard_Cost'!$C$16))</f>
        <v>0</v>
      </c>
      <c r="Z224" s="103"/>
      <c r="AA224" s="103"/>
      <c r="AB224" s="104">
        <f>+Z224*'1. Standard_Cost'!$B$20+AA224*'1. Standard_Cost'!$C$20</f>
        <v>0</v>
      </c>
      <c r="AC224" s="105"/>
      <c r="AD224" s="106"/>
      <c r="AE224" s="104">
        <f>SUM(AD224,AC224,AB224,Y224,U224,T224,S224,R224)*'1. Standard_Cost'!B60</f>
        <v>0</v>
      </c>
      <c r="AF224" s="104">
        <f t="shared" si="384"/>
        <v>0</v>
      </c>
      <c r="AG224" s="103"/>
      <c r="AH224" s="103"/>
      <c r="AI224" s="103"/>
      <c r="AJ224" s="107"/>
      <c r="AK224" s="107"/>
      <c r="AL224" s="107"/>
      <c r="AM224" s="104">
        <f>AG224*'1. Standard_Cost'!B56+'Incremental_Cost Year 2021'!AH231*'1. Standard_Cost'!C56+'Incremental_Cost Year 2021'!AI231*'1. Standard_Cost'!D56+'Incremental_Cost Year 2021'!AJ231+'Incremental_Cost Year 2021'!AL231+AK224</f>
        <v>0</v>
      </c>
      <c r="AN224" s="104">
        <f>AM224*'1. Standard_Cost'!C60</f>
        <v>0</v>
      </c>
      <c r="AO224" s="107"/>
      <c r="AQ224" s="104">
        <f t="shared" si="379"/>
        <v>0</v>
      </c>
      <c r="AR224" s="104">
        <f t="shared" si="380"/>
        <v>0</v>
      </c>
      <c r="AS224" s="104">
        <f t="shared" si="381"/>
        <v>0</v>
      </c>
      <c r="AT224" s="104">
        <f t="shared" si="385"/>
        <v>0</v>
      </c>
      <c r="AU224" s="108">
        <f t="shared" si="382"/>
        <v>0</v>
      </c>
      <c r="AV224" s="108"/>
      <c r="AW224" s="108"/>
      <c r="AX224" s="108"/>
      <c r="AY224" s="108"/>
      <c r="AZ224" s="108"/>
      <c r="BA224" s="109">
        <f t="shared" si="383"/>
        <v>0</v>
      </c>
    </row>
    <row r="225" spans="1:53" ht="14.1" customHeight="1" outlineLevel="2" x14ac:dyDescent="0.2">
      <c r="A225" s="68"/>
      <c r="B225" s="94"/>
      <c r="C225" s="251"/>
      <c r="D225" s="110"/>
      <c r="E225" s="110"/>
      <c r="F225" s="110"/>
      <c r="G225" s="111"/>
      <c r="H225" s="112" t="s">
        <v>179</v>
      </c>
      <c r="I225" s="100"/>
      <c r="J225" s="101"/>
      <c r="K225" s="101"/>
      <c r="L225" s="102" t="str">
        <f>IF(I225&lt;&gt;0,((VLOOKUP(I225,'1. Standard_Cost'!$B$4:$D$8,2)+VLOOKUP(I225,'1. Standard_Cost'!$B$4:$D$8,3))*J225*K225),"0")</f>
        <v>0</v>
      </c>
      <c r="M225" s="102">
        <f>L225*'1. Standard_Cost'!F36</f>
        <v>0</v>
      </c>
      <c r="N225" s="103"/>
      <c r="O225" s="103"/>
      <c r="P225" s="103"/>
      <c r="Q225" s="103"/>
      <c r="R225" s="104">
        <f>+N225*P225*'1. Standard_Cost'!$B$12</f>
        <v>0</v>
      </c>
      <c r="S225" s="104">
        <f>+N225*O225*P225*'1. Standard_Cost'!$C$12</f>
        <v>0</v>
      </c>
      <c r="T225" s="104">
        <f>+N225*P225*Q225*'1. Standard_Cost'!$D$12</f>
        <v>0</v>
      </c>
      <c r="U225" s="104">
        <f>+N225*O225*'1. Standard_Cost'!$E$12</f>
        <v>0</v>
      </c>
      <c r="V225" s="103"/>
      <c r="W225" s="103"/>
      <c r="X225" s="103"/>
      <c r="Y225" s="104">
        <f>+V225*((X225*'1. Standard_Cost'!$B$16)+(W225*X225*'1. Standard_Cost'!$C$16))</f>
        <v>0</v>
      </c>
      <c r="Z225" s="103"/>
      <c r="AA225" s="103"/>
      <c r="AB225" s="104">
        <f>+Z225*'1. Standard_Cost'!$B$20+AA225*'1. Standard_Cost'!$C$20</f>
        <v>0</v>
      </c>
      <c r="AC225" s="105"/>
      <c r="AD225" s="106"/>
      <c r="AE225" s="104">
        <f>SUM(AD225,AC225,AB225,Y225,U225,T225,S225,R225)*'1. Standard_Cost'!B60</f>
        <v>0</v>
      </c>
      <c r="AF225" s="104">
        <f t="shared" si="384"/>
        <v>0</v>
      </c>
      <c r="AG225" s="103"/>
      <c r="AH225" s="103"/>
      <c r="AI225" s="103"/>
      <c r="AJ225" s="107"/>
      <c r="AK225" s="107"/>
      <c r="AL225" s="107"/>
      <c r="AM225" s="104">
        <f>AG225*'1. Standard_Cost'!B56+'Incremental_Cost Year 2021'!AH232*'1. Standard_Cost'!C56+'Incremental_Cost Year 2021'!AI232*'1. Standard_Cost'!D56+'Incremental_Cost Year 2021'!AJ232+'Incremental_Cost Year 2021'!AL232+AK225</f>
        <v>0</v>
      </c>
      <c r="AN225" s="104">
        <f>AM225*'1. Standard_Cost'!C60</f>
        <v>0</v>
      </c>
      <c r="AO225" s="107"/>
      <c r="AQ225" s="104">
        <f t="shared" si="379"/>
        <v>0</v>
      </c>
      <c r="AR225" s="104">
        <f t="shared" si="380"/>
        <v>0</v>
      </c>
      <c r="AS225" s="104">
        <f t="shared" si="381"/>
        <v>0</v>
      </c>
      <c r="AT225" s="104">
        <f t="shared" si="385"/>
        <v>0</v>
      </c>
      <c r="AU225" s="108">
        <f t="shared" si="382"/>
        <v>0</v>
      </c>
      <c r="AV225" s="108"/>
      <c r="AW225" s="108"/>
      <c r="AX225" s="108"/>
      <c r="AY225" s="108"/>
      <c r="AZ225" s="108"/>
      <c r="BA225" s="109">
        <f t="shared" si="383"/>
        <v>0</v>
      </c>
    </row>
    <row r="226" spans="1:53" ht="24.6" customHeight="1" outlineLevel="1" x14ac:dyDescent="0.2">
      <c r="A226" s="68"/>
      <c r="B226" s="141"/>
      <c r="C226" s="251"/>
      <c r="D226" s="113" t="s">
        <v>48</v>
      </c>
      <c r="E226" s="113" t="s">
        <v>753</v>
      </c>
      <c r="F226" s="114" t="s">
        <v>154</v>
      </c>
      <c r="G226" s="115" t="s">
        <v>155</v>
      </c>
      <c r="H226" s="122" t="s">
        <v>254</v>
      </c>
      <c r="I226" s="117"/>
      <c r="J226" s="117"/>
      <c r="K226" s="117"/>
      <c r="L226" s="118">
        <f>SUM(L222:L225)</f>
        <v>0</v>
      </c>
      <c r="M226" s="118">
        <f>SUM(M222:M225)</f>
        <v>0</v>
      </c>
      <c r="N226" s="117"/>
      <c r="O226" s="117"/>
      <c r="P226" s="117"/>
      <c r="Q226" s="117"/>
      <c r="R226" s="119">
        <f>SUM(R222:R225)</f>
        <v>0</v>
      </c>
      <c r="S226" s="119">
        <f>SUM(S222:S225)</f>
        <v>0</v>
      </c>
      <c r="T226" s="119">
        <f>SUM(T222:T225)</f>
        <v>0</v>
      </c>
      <c r="U226" s="119">
        <f>SUM(U222:U225)</f>
        <v>0</v>
      </c>
      <c r="V226" s="117"/>
      <c r="W226" s="117"/>
      <c r="X226" s="117"/>
      <c r="Y226" s="118">
        <f>SUM(Y222:Y225)</f>
        <v>0</v>
      </c>
      <c r="Z226" s="117"/>
      <c r="AA226" s="117"/>
      <c r="AB226" s="118">
        <f t="shared" ref="AB226:AF226" si="386">SUM(AB222:AB225)</f>
        <v>0</v>
      </c>
      <c r="AC226" s="118">
        <f t="shared" si="386"/>
        <v>0</v>
      </c>
      <c r="AD226" s="118">
        <f t="shared" si="386"/>
        <v>0</v>
      </c>
      <c r="AE226" s="118">
        <f t="shared" si="386"/>
        <v>0</v>
      </c>
      <c r="AF226" s="118">
        <f t="shared" si="386"/>
        <v>0</v>
      </c>
      <c r="AG226" s="117"/>
      <c r="AH226" s="117"/>
      <c r="AI226" s="117"/>
      <c r="AJ226" s="119">
        <f>SUM(AJ222:AJ225)</f>
        <v>0</v>
      </c>
      <c r="AK226" s="119">
        <f t="shared" ref="AK226:AN226" si="387">SUM(AK222:AK225)</f>
        <v>0</v>
      </c>
      <c r="AL226" s="119">
        <f t="shared" si="387"/>
        <v>0</v>
      </c>
      <c r="AM226" s="119">
        <f t="shared" si="387"/>
        <v>0</v>
      </c>
      <c r="AN226" s="119">
        <f t="shared" si="387"/>
        <v>0</v>
      </c>
      <c r="AO226" s="116"/>
      <c r="AP226" s="120"/>
      <c r="AQ226" s="121">
        <f t="shared" ref="AQ226:BA226" si="388">SUM(AQ222:AQ225)</f>
        <v>0</v>
      </c>
      <c r="AR226" s="121">
        <f t="shared" si="388"/>
        <v>0</v>
      </c>
      <c r="AS226" s="121">
        <f t="shared" si="388"/>
        <v>0</v>
      </c>
      <c r="AT226" s="121">
        <f t="shared" si="388"/>
        <v>0</v>
      </c>
      <c r="AU226" s="121">
        <f t="shared" si="388"/>
        <v>0</v>
      </c>
      <c r="AV226" s="121">
        <f t="shared" si="388"/>
        <v>0</v>
      </c>
      <c r="AW226" s="121">
        <f t="shared" si="388"/>
        <v>0</v>
      </c>
      <c r="AX226" s="121">
        <f t="shared" si="388"/>
        <v>0</v>
      </c>
      <c r="AY226" s="121">
        <f t="shared" si="388"/>
        <v>0</v>
      </c>
      <c r="AZ226" s="121">
        <f t="shared" si="388"/>
        <v>0</v>
      </c>
      <c r="BA226" s="121">
        <f t="shared" si="388"/>
        <v>0</v>
      </c>
    </row>
    <row r="227" spans="1:53" s="124" customFormat="1" ht="78" customHeight="1" x14ac:dyDescent="0.2">
      <c r="B227" s="138"/>
      <c r="C227" s="247" t="s">
        <v>754</v>
      </c>
      <c r="D227" s="248"/>
      <c r="E227" s="249"/>
      <c r="F227" s="153"/>
      <c r="G227" s="153"/>
      <c r="H227" s="130" t="s">
        <v>255</v>
      </c>
      <c r="I227" s="128"/>
      <c r="J227" s="128"/>
      <c r="K227" s="128"/>
      <c r="L227" s="129">
        <f>SUM(L232,L237,L242)</f>
        <v>182260</v>
      </c>
      <c r="M227" s="129">
        <f>SUM(M232,M237,M242)</f>
        <v>30437.420000000002</v>
      </c>
      <c r="N227" s="128"/>
      <c r="O227" s="128"/>
      <c r="P227" s="128"/>
      <c r="Q227" s="128"/>
      <c r="R227" s="129">
        <f>SUM(R232,R237,R242)</f>
        <v>0</v>
      </c>
      <c r="S227" s="129">
        <f t="shared" ref="S227:U227" si="389">SUM(S232,S237,S242)</f>
        <v>0</v>
      </c>
      <c r="T227" s="129">
        <f t="shared" si="389"/>
        <v>0</v>
      </c>
      <c r="U227" s="129">
        <f t="shared" si="389"/>
        <v>0</v>
      </c>
      <c r="V227" s="128"/>
      <c r="W227" s="128"/>
      <c r="X227" s="128"/>
      <c r="Y227" s="129">
        <f t="shared" ref="Y227" si="390">SUM(Y232,Y237,Y242)</f>
        <v>0</v>
      </c>
      <c r="Z227" s="128"/>
      <c r="AA227" s="128"/>
      <c r="AB227" s="129">
        <f t="shared" ref="AB227:AF227" si="391">SUM(AB232,AB237,AB242)</f>
        <v>0</v>
      </c>
      <c r="AC227" s="129">
        <f t="shared" si="391"/>
        <v>0</v>
      </c>
      <c r="AD227" s="129">
        <f t="shared" si="391"/>
        <v>0</v>
      </c>
      <c r="AE227" s="129">
        <f t="shared" si="391"/>
        <v>0</v>
      </c>
      <c r="AF227" s="129">
        <f t="shared" si="391"/>
        <v>0</v>
      </c>
      <c r="AG227" s="128"/>
      <c r="AH227" s="128"/>
      <c r="AI227" s="128"/>
      <c r="AJ227" s="129">
        <f t="shared" ref="AJ227:AN227" si="392">SUM(AJ232,AJ237,AJ242)</f>
        <v>0</v>
      </c>
      <c r="AK227" s="129">
        <f t="shared" si="392"/>
        <v>0</v>
      </c>
      <c r="AL227" s="129">
        <f t="shared" si="392"/>
        <v>0</v>
      </c>
      <c r="AM227" s="129">
        <f t="shared" si="392"/>
        <v>0</v>
      </c>
      <c r="AN227" s="139">
        <f t="shared" si="392"/>
        <v>0</v>
      </c>
      <c r="AO227" s="130"/>
      <c r="AP227" s="131"/>
      <c r="AQ227" s="129">
        <f>AQ232+AQ237+AQ242+AQ247+AQ252+AQ257+AQ262+AQ267+AQ272+AQ277+AQ282+AQ287+AQ292+AQ297</f>
        <v>2175708.12</v>
      </c>
      <c r="AR227" s="129">
        <f t="shared" ref="AR227:AU227" si="393">AR232+AR237+AR242+AR247+AR252+AR257+AR262+AR267+AR272+AR277+AR282+AR287+AR292+AR297</f>
        <v>54000</v>
      </c>
      <c r="AS227" s="129">
        <f t="shared" si="393"/>
        <v>0</v>
      </c>
      <c r="AT227" s="129">
        <f t="shared" si="393"/>
        <v>2229708.12</v>
      </c>
      <c r="AU227" s="129">
        <f t="shared" si="393"/>
        <v>2229708.12</v>
      </c>
      <c r="AV227" s="139">
        <f t="shared" ref="AV227:BA227" si="394">SUM(AV232,AV237,AV242)</f>
        <v>0</v>
      </c>
      <c r="AW227" s="139">
        <f t="shared" si="394"/>
        <v>0</v>
      </c>
      <c r="AX227" s="139">
        <f t="shared" si="394"/>
        <v>0</v>
      </c>
      <c r="AY227" s="139">
        <f t="shared" si="394"/>
        <v>0</v>
      </c>
      <c r="AZ227" s="139">
        <f t="shared" si="394"/>
        <v>0</v>
      </c>
      <c r="BA227" s="139">
        <f t="shared" si="394"/>
        <v>0</v>
      </c>
    </row>
    <row r="228" spans="1:53" ht="14.1" customHeight="1" outlineLevel="2" x14ac:dyDescent="0.2">
      <c r="A228" s="68"/>
      <c r="B228" s="94"/>
      <c r="C228" s="250"/>
      <c r="D228" s="96"/>
      <c r="E228" s="96"/>
      <c r="F228" s="97"/>
      <c r="G228" s="98"/>
      <c r="H228" s="99" t="s">
        <v>49</v>
      </c>
      <c r="I228" s="100"/>
      <c r="J228" s="101"/>
      <c r="K228" s="101"/>
      <c r="L228" s="102" t="str">
        <f>IF(I228&lt;&gt;0,((VLOOKUP(I228,'1. Standard_Cost'!$B$4:$D$8,2)+VLOOKUP(I228,'1. Standard_Cost'!$B$4:$D$8,3))*J228*K228),"0")</f>
        <v>0</v>
      </c>
      <c r="M228" s="102">
        <f>L228*'1. Standard_Cost'!F56</f>
        <v>0</v>
      </c>
      <c r="N228" s="103"/>
      <c r="O228" s="103"/>
      <c r="P228" s="103"/>
      <c r="Q228" s="103"/>
      <c r="R228" s="104">
        <f>+N228*P228*'1. Standard_Cost'!$B$12</f>
        <v>0</v>
      </c>
      <c r="S228" s="104">
        <f>+N228*O228*P228*'1. Standard_Cost'!$C$12</f>
        <v>0</v>
      </c>
      <c r="T228" s="104">
        <f>+N228*P228*Q228*'1. Standard_Cost'!$D$12</f>
        <v>0</v>
      </c>
      <c r="U228" s="104">
        <f>+N228*O228*'1. Standard_Cost'!$E$12</f>
        <v>0</v>
      </c>
      <c r="V228" s="103"/>
      <c r="W228" s="103"/>
      <c r="X228" s="103"/>
      <c r="Y228" s="104">
        <f>+V228*((X228*'1. Standard_Cost'!$B$16)+(W228*X228*'1. Standard_Cost'!$C$16))</f>
        <v>0</v>
      </c>
      <c r="Z228" s="103"/>
      <c r="AA228" s="103"/>
      <c r="AB228" s="104">
        <f>+Z228*'1. Standard_Cost'!$B$20+AA228*'1. Standard_Cost'!$C$20</f>
        <v>0</v>
      </c>
      <c r="AC228" s="105"/>
      <c r="AD228" s="106"/>
      <c r="AE228" s="104">
        <f>SUM(AD228,AC228,AB228,Y228,U228,T228,S228,R228)*'1. Standard_Cost'!B80</f>
        <v>0</v>
      </c>
      <c r="AF228" s="104">
        <f>SUM(AD228,AE228)</f>
        <v>0</v>
      </c>
      <c r="AG228" s="103"/>
      <c r="AH228" s="103"/>
      <c r="AI228" s="103"/>
      <c r="AJ228" s="107"/>
      <c r="AK228" s="107"/>
      <c r="AL228" s="107"/>
      <c r="AM228" s="104">
        <f>AG228*'1. Standard_Cost'!B76+'Incremental_Cost Year 2021'!AH235*'1. Standard_Cost'!C76+'Incremental_Cost Year 2021'!AI235*'1. Standard_Cost'!D76+'Incremental_Cost Year 2021'!AJ235+'Incremental_Cost Year 2021'!AL235+AK228</f>
        <v>0</v>
      </c>
      <c r="AN228" s="104">
        <f>AM228*'1. Standard_Cost'!C80</f>
        <v>0</v>
      </c>
      <c r="AO228" s="107"/>
      <c r="AQ228" s="104">
        <f t="shared" ref="AQ228:AQ231" si="395">L228+M228</f>
        <v>0</v>
      </c>
      <c r="AR228" s="104">
        <f t="shared" ref="AR228:AR231" si="396">AF228</f>
        <v>0</v>
      </c>
      <c r="AS228" s="104">
        <f t="shared" ref="AS228:AS231" si="397">AM228+AN228</f>
        <v>0</v>
      </c>
      <c r="AT228" s="104">
        <f>SUM(AQ228,AR228,AS228)</f>
        <v>0</v>
      </c>
      <c r="AU228" s="108">
        <f t="shared" ref="AU228:AU231" si="398">AT228</f>
        <v>0</v>
      </c>
      <c r="AV228" s="108"/>
      <c r="AW228" s="108"/>
      <c r="AX228" s="108"/>
      <c r="AY228" s="108"/>
      <c r="AZ228" s="108"/>
      <c r="BA228" s="109">
        <f t="shared" ref="BA228:BA231" si="399">SUM(AU228:AZ228)-AT228</f>
        <v>0</v>
      </c>
    </row>
    <row r="229" spans="1:53" ht="14.1" customHeight="1" outlineLevel="2" x14ac:dyDescent="0.2">
      <c r="A229" s="68"/>
      <c r="B229" s="94"/>
      <c r="C229" s="251"/>
      <c r="D229" s="110"/>
      <c r="E229" s="110"/>
      <c r="F229" s="110"/>
      <c r="G229" s="111"/>
      <c r="H229" s="99" t="s">
        <v>50</v>
      </c>
      <c r="I229" s="100"/>
      <c r="J229" s="101"/>
      <c r="K229" s="101"/>
      <c r="L229" s="102" t="str">
        <f>IF(I229&lt;&gt;0,((VLOOKUP(I229,'1. Standard_Cost'!$B$4:$D$8,2)+VLOOKUP(I229,'1. Standard_Cost'!$B$4:$D$8,3))*J229*K229),"0")</f>
        <v>0</v>
      </c>
      <c r="M229" s="102">
        <f>L229*'1. Standard_Cost'!F56</f>
        <v>0</v>
      </c>
      <c r="N229" s="103"/>
      <c r="O229" s="103"/>
      <c r="P229" s="103"/>
      <c r="Q229" s="103"/>
      <c r="R229" s="104">
        <f>+N229*P229*'1. Standard_Cost'!$B$12</f>
        <v>0</v>
      </c>
      <c r="S229" s="104">
        <f>+N229*O229*P229*'1. Standard_Cost'!$C$12</f>
        <v>0</v>
      </c>
      <c r="T229" s="104">
        <f>+N229*P229*Q229*'1. Standard_Cost'!$D$12</f>
        <v>0</v>
      </c>
      <c r="U229" s="104">
        <f>+N229*O229*'1. Standard_Cost'!$E$12</f>
        <v>0</v>
      </c>
      <c r="V229" s="103"/>
      <c r="W229" s="103"/>
      <c r="X229" s="103"/>
      <c r="Y229" s="104">
        <f>+V229*((X229*'1. Standard_Cost'!$B$16)+(W229*X229*'1. Standard_Cost'!$C$16))</f>
        <v>0</v>
      </c>
      <c r="Z229" s="103"/>
      <c r="AA229" s="103"/>
      <c r="AB229" s="104">
        <f>+Z229*'1. Standard_Cost'!$B$20+AA229*'1. Standard_Cost'!$C$20</f>
        <v>0</v>
      </c>
      <c r="AC229" s="105"/>
      <c r="AD229" s="106"/>
      <c r="AE229" s="104">
        <f>SUM(AD229,AC229,AB229,Y229,U229,T229,S229,R229)*'1. Standard_Cost'!B80</f>
        <v>0</v>
      </c>
      <c r="AF229" s="104">
        <f t="shared" ref="AF229:AF231" si="400">SUM(AD229,AE229)</f>
        <v>0</v>
      </c>
      <c r="AG229" s="103"/>
      <c r="AH229" s="103">
        <v>0</v>
      </c>
      <c r="AI229" s="103">
        <v>0</v>
      </c>
      <c r="AJ229" s="107"/>
      <c r="AK229" s="107"/>
      <c r="AL229" s="107"/>
      <c r="AM229" s="104">
        <f>AG229*'1. Standard_Cost'!B76+'Incremental_Cost Year 2021'!AH236*'1. Standard_Cost'!C76+'Incremental_Cost Year 2021'!AI236*'1. Standard_Cost'!D76+'Incremental_Cost Year 2021'!AJ236+'Incremental_Cost Year 2021'!AL236+AK229</f>
        <v>0</v>
      </c>
      <c r="AN229" s="104">
        <f>AM229*'1. Standard_Cost'!C80</f>
        <v>0</v>
      </c>
      <c r="AO229" s="107"/>
      <c r="AQ229" s="104">
        <f t="shared" si="395"/>
        <v>0</v>
      </c>
      <c r="AR229" s="104">
        <f t="shared" si="396"/>
        <v>0</v>
      </c>
      <c r="AS229" s="104">
        <f t="shared" si="397"/>
        <v>0</v>
      </c>
      <c r="AT229" s="104">
        <f t="shared" ref="AT229:AT231" si="401">SUM(AQ229,AR229,AS229)</f>
        <v>0</v>
      </c>
      <c r="AU229" s="108">
        <f t="shared" si="398"/>
        <v>0</v>
      </c>
      <c r="AV229" s="108">
        <v>0</v>
      </c>
      <c r="AW229" s="108"/>
      <c r="AX229" s="108"/>
      <c r="AY229" s="108"/>
      <c r="AZ229" s="108"/>
      <c r="BA229" s="109">
        <f t="shared" si="399"/>
        <v>0</v>
      </c>
    </row>
    <row r="230" spans="1:53" ht="14.1" customHeight="1" outlineLevel="2" x14ac:dyDescent="0.2">
      <c r="A230" s="68"/>
      <c r="B230" s="94"/>
      <c r="C230" s="251"/>
      <c r="D230" s="110"/>
      <c r="E230" s="110"/>
      <c r="F230" s="110"/>
      <c r="G230" s="111"/>
      <c r="H230" s="99" t="s">
        <v>51</v>
      </c>
      <c r="I230" s="100"/>
      <c r="J230" s="101"/>
      <c r="K230" s="101"/>
      <c r="L230" s="102" t="str">
        <f>IF(I230&lt;&gt;0,((VLOOKUP(I230,'1. Standard_Cost'!$B$4:$D$8,2)+VLOOKUP(I230,'1. Standard_Cost'!$B$4:$D$8,3))*J230*K230),"0")</f>
        <v>0</v>
      </c>
      <c r="M230" s="102">
        <f>L230*'1. Standard_Cost'!F56</f>
        <v>0</v>
      </c>
      <c r="N230" s="103"/>
      <c r="O230" s="103"/>
      <c r="P230" s="103"/>
      <c r="Q230" s="103"/>
      <c r="R230" s="104">
        <f>+N230*P230*'1. Standard_Cost'!$B$12</f>
        <v>0</v>
      </c>
      <c r="S230" s="104">
        <f>+N230*O230*P230*'1. Standard_Cost'!$C$12</f>
        <v>0</v>
      </c>
      <c r="T230" s="104">
        <f>+N230*P230*Q230*'1. Standard_Cost'!$D$12</f>
        <v>0</v>
      </c>
      <c r="U230" s="104">
        <f>+N230*O230*'1. Standard_Cost'!$E$12</f>
        <v>0</v>
      </c>
      <c r="V230" s="103"/>
      <c r="W230" s="103"/>
      <c r="X230" s="103"/>
      <c r="Y230" s="104">
        <f>+V230*((X230*'1. Standard_Cost'!$B$16)+(W230*X230*'1. Standard_Cost'!$C$16))</f>
        <v>0</v>
      </c>
      <c r="Z230" s="103"/>
      <c r="AA230" s="103"/>
      <c r="AB230" s="104">
        <f>+Z230*'1. Standard_Cost'!$B$20+AA230*'1. Standard_Cost'!$C$20</f>
        <v>0</v>
      </c>
      <c r="AC230" s="105"/>
      <c r="AD230" s="106"/>
      <c r="AE230" s="104">
        <f>SUM(AD230,AC230,AB230,Y230,U230,T230,S230,R230)*'1. Standard_Cost'!B80</f>
        <v>0</v>
      </c>
      <c r="AF230" s="104">
        <f t="shared" si="400"/>
        <v>0</v>
      </c>
      <c r="AG230" s="103"/>
      <c r="AH230" s="103"/>
      <c r="AI230" s="103"/>
      <c r="AJ230" s="107"/>
      <c r="AK230" s="107"/>
      <c r="AL230" s="107"/>
      <c r="AM230" s="104">
        <f>AG230*'1. Standard_Cost'!B76+'Incremental_Cost Year 2021'!AH237*'1. Standard_Cost'!C76+'Incremental_Cost Year 2021'!AI237*'1. Standard_Cost'!D76+'Incremental_Cost Year 2021'!AJ237+'Incremental_Cost Year 2021'!AL237+AK230</f>
        <v>0</v>
      </c>
      <c r="AN230" s="104">
        <f>AM230*'1. Standard_Cost'!C80</f>
        <v>0</v>
      </c>
      <c r="AO230" s="107"/>
      <c r="AQ230" s="104">
        <f t="shared" si="395"/>
        <v>0</v>
      </c>
      <c r="AR230" s="104">
        <f t="shared" si="396"/>
        <v>0</v>
      </c>
      <c r="AS230" s="104">
        <f t="shared" si="397"/>
        <v>0</v>
      </c>
      <c r="AT230" s="104">
        <f t="shared" si="401"/>
        <v>0</v>
      </c>
      <c r="AU230" s="108">
        <f t="shared" si="398"/>
        <v>0</v>
      </c>
      <c r="AV230" s="108"/>
      <c r="AW230" s="108"/>
      <c r="AX230" s="108"/>
      <c r="AY230" s="108"/>
      <c r="AZ230" s="108"/>
      <c r="BA230" s="109">
        <f t="shared" si="399"/>
        <v>0</v>
      </c>
    </row>
    <row r="231" spans="1:53" ht="14.1" customHeight="1" outlineLevel="2" x14ac:dyDescent="0.2">
      <c r="A231" s="68"/>
      <c r="B231" s="94"/>
      <c r="C231" s="251"/>
      <c r="D231" s="110"/>
      <c r="E231" s="110"/>
      <c r="F231" s="110"/>
      <c r="G231" s="111"/>
      <c r="H231" s="112" t="s">
        <v>179</v>
      </c>
      <c r="I231" s="100"/>
      <c r="J231" s="101"/>
      <c r="K231" s="101"/>
      <c r="L231" s="102" t="str">
        <f>IF(I231&lt;&gt;0,((VLOOKUP(I231,'1. Standard_Cost'!$B$4:$D$8,2)+VLOOKUP(I231,'1. Standard_Cost'!$B$4:$D$8,3))*J231*K231),"0")</f>
        <v>0</v>
      </c>
      <c r="M231" s="102">
        <f>L231*'1. Standard_Cost'!F56</f>
        <v>0</v>
      </c>
      <c r="N231" s="103"/>
      <c r="O231" s="103"/>
      <c r="P231" s="103"/>
      <c r="Q231" s="103"/>
      <c r="R231" s="104">
        <f>+N231*P231*'1. Standard_Cost'!$B$12</f>
        <v>0</v>
      </c>
      <c r="S231" s="104">
        <f>+N231*O231*P231*'1. Standard_Cost'!$C$12</f>
        <v>0</v>
      </c>
      <c r="T231" s="104">
        <f>+N231*P231*Q231*'1. Standard_Cost'!$D$12</f>
        <v>0</v>
      </c>
      <c r="U231" s="104">
        <f>+N231*O231*'1. Standard_Cost'!$E$12</f>
        <v>0</v>
      </c>
      <c r="V231" s="103"/>
      <c r="W231" s="103"/>
      <c r="X231" s="103"/>
      <c r="Y231" s="104">
        <f>+V231*((X231*'1. Standard_Cost'!$B$16)+(W231*X231*'1. Standard_Cost'!$C$16))</f>
        <v>0</v>
      </c>
      <c r="Z231" s="103"/>
      <c r="AA231" s="103"/>
      <c r="AB231" s="104">
        <f>+Z231*'1. Standard_Cost'!$B$20+AA231*'1. Standard_Cost'!$C$20</f>
        <v>0</v>
      </c>
      <c r="AC231" s="105"/>
      <c r="AD231" s="106"/>
      <c r="AE231" s="104">
        <f>SUM(AD231,AC231,AB231,Y231,U231,T231,S231,R231)*'1. Standard_Cost'!B80</f>
        <v>0</v>
      </c>
      <c r="AF231" s="104">
        <f t="shared" si="400"/>
        <v>0</v>
      </c>
      <c r="AG231" s="103"/>
      <c r="AH231" s="103"/>
      <c r="AI231" s="103"/>
      <c r="AJ231" s="107"/>
      <c r="AK231" s="107"/>
      <c r="AL231" s="107"/>
      <c r="AM231" s="104">
        <f>AG231*'1. Standard_Cost'!B76+'Incremental_Cost Year 2021'!AH238*'1. Standard_Cost'!C76+'Incremental_Cost Year 2021'!AI238*'1. Standard_Cost'!D76+'Incremental_Cost Year 2021'!AJ238+'Incremental_Cost Year 2021'!AL238+AK231</f>
        <v>0</v>
      </c>
      <c r="AN231" s="104">
        <f>AM231*'1. Standard_Cost'!C80</f>
        <v>0</v>
      </c>
      <c r="AO231" s="107"/>
      <c r="AQ231" s="104">
        <f t="shared" si="395"/>
        <v>0</v>
      </c>
      <c r="AR231" s="104">
        <f t="shared" si="396"/>
        <v>0</v>
      </c>
      <c r="AS231" s="104">
        <f t="shared" si="397"/>
        <v>0</v>
      </c>
      <c r="AT231" s="104">
        <f t="shared" si="401"/>
        <v>0</v>
      </c>
      <c r="AU231" s="108">
        <f t="shared" si="398"/>
        <v>0</v>
      </c>
      <c r="AV231" s="108"/>
      <c r="AW231" s="108"/>
      <c r="AX231" s="108"/>
      <c r="AY231" s="108"/>
      <c r="AZ231" s="108"/>
      <c r="BA231" s="109">
        <f t="shared" si="399"/>
        <v>0</v>
      </c>
    </row>
    <row r="232" spans="1:53" ht="57" customHeight="1" outlineLevel="1" x14ac:dyDescent="0.2">
      <c r="A232" s="68"/>
      <c r="B232" s="94"/>
      <c r="C232" s="251"/>
      <c r="D232" s="113" t="s">
        <v>48</v>
      </c>
      <c r="E232" s="113" t="s">
        <v>256</v>
      </c>
      <c r="F232" s="114" t="s">
        <v>154</v>
      </c>
      <c r="G232" s="115" t="s">
        <v>155</v>
      </c>
      <c r="H232" s="140" t="s">
        <v>257</v>
      </c>
      <c r="I232" s="117"/>
      <c r="J232" s="117"/>
      <c r="K232" s="117"/>
      <c r="L232" s="118">
        <f>SUM(L228:L231)</f>
        <v>0</v>
      </c>
      <c r="M232" s="118">
        <f>SUM(M228:M231)</f>
        <v>0</v>
      </c>
      <c r="N232" s="117"/>
      <c r="O232" s="117"/>
      <c r="P232" s="117"/>
      <c r="Q232" s="117"/>
      <c r="R232" s="119">
        <f>SUM(R228:R231)</f>
        <v>0</v>
      </c>
      <c r="S232" s="119">
        <f>SUM(S228:S231)</f>
        <v>0</v>
      </c>
      <c r="T232" s="119">
        <f>SUM(T228:T231)</f>
        <v>0</v>
      </c>
      <c r="U232" s="119">
        <f>SUM(U228:U231)</f>
        <v>0</v>
      </c>
      <c r="V232" s="117"/>
      <c r="W232" s="117"/>
      <c r="X232" s="117"/>
      <c r="Y232" s="118">
        <f>SUM(Y228:Y231)</f>
        <v>0</v>
      </c>
      <c r="Z232" s="117"/>
      <c r="AA232" s="117"/>
      <c r="AB232" s="118">
        <f t="shared" ref="AB232:AF232" si="402">SUM(AB228:AB231)</f>
        <v>0</v>
      </c>
      <c r="AC232" s="118">
        <f t="shared" si="402"/>
        <v>0</v>
      </c>
      <c r="AD232" s="118">
        <f t="shared" si="402"/>
        <v>0</v>
      </c>
      <c r="AE232" s="118">
        <f t="shared" si="402"/>
        <v>0</v>
      </c>
      <c r="AF232" s="118">
        <f t="shared" si="402"/>
        <v>0</v>
      </c>
      <c r="AG232" s="117"/>
      <c r="AH232" s="117"/>
      <c r="AI232" s="117"/>
      <c r="AJ232" s="119">
        <f>SUM(AJ228:AJ231)</f>
        <v>0</v>
      </c>
      <c r="AK232" s="119">
        <f t="shared" ref="AK232:AN232" si="403">SUM(AK228:AK231)</f>
        <v>0</v>
      </c>
      <c r="AL232" s="119">
        <f t="shared" si="403"/>
        <v>0</v>
      </c>
      <c r="AM232" s="119">
        <f t="shared" si="403"/>
        <v>0</v>
      </c>
      <c r="AN232" s="119">
        <f t="shared" si="403"/>
        <v>0</v>
      </c>
      <c r="AO232" s="116"/>
      <c r="AP232" s="120"/>
      <c r="AQ232" s="118">
        <f t="shared" ref="AQ232:BA232" si="404">SUM(AQ228:AQ231)</f>
        <v>0</v>
      </c>
      <c r="AR232" s="118">
        <f t="shared" si="404"/>
        <v>0</v>
      </c>
      <c r="AS232" s="118">
        <f t="shared" si="404"/>
        <v>0</v>
      </c>
      <c r="AT232" s="118">
        <f t="shared" si="404"/>
        <v>0</v>
      </c>
      <c r="AU232" s="118">
        <f t="shared" si="404"/>
        <v>0</v>
      </c>
      <c r="AV232" s="118">
        <f t="shared" si="404"/>
        <v>0</v>
      </c>
      <c r="AW232" s="118">
        <f t="shared" si="404"/>
        <v>0</v>
      </c>
      <c r="AX232" s="118">
        <f t="shared" si="404"/>
        <v>0</v>
      </c>
      <c r="AY232" s="118">
        <f t="shared" si="404"/>
        <v>0</v>
      </c>
      <c r="AZ232" s="118">
        <f t="shared" si="404"/>
        <v>0</v>
      </c>
      <c r="BA232" s="118">
        <f t="shared" si="404"/>
        <v>0</v>
      </c>
    </row>
    <row r="233" spans="1:53" ht="14.1" customHeight="1" outlineLevel="2" x14ac:dyDescent="0.2">
      <c r="A233" s="68"/>
      <c r="B233" s="94"/>
      <c r="C233" s="251"/>
      <c r="D233" s="96"/>
      <c r="E233" s="96"/>
      <c r="F233" s="97"/>
      <c r="G233" s="98"/>
      <c r="H233" s="99" t="s">
        <v>49</v>
      </c>
      <c r="I233" s="100"/>
      <c r="J233" s="101"/>
      <c r="K233" s="101"/>
      <c r="L233" s="102" t="str">
        <f>IF(I233&lt;&gt;0,((VLOOKUP(I233,'1. Standard_Cost'!$B$4:$D$8,2)+VLOOKUP(I233,'1. Standard_Cost'!$B$4:$D$8,3))*J233*K233),"0")</f>
        <v>0</v>
      </c>
      <c r="M233" s="102">
        <f>L233*'1. Standard_Cost'!F56</f>
        <v>0</v>
      </c>
      <c r="N233" s="103"/>
      <c r="O233" s="103"/>
      <c r="P233" s="103"/>
      <c r="Q233" s="103"/>
      <c r="R233" s="104">
        <f>+N233*P233*'1. Standard_Cost'!$B$12</f>
        <v>0</v>
      </c>
      <c r="S233" s="104">
        <f>+N233*O233*P233*'1. Standard_Cost'!$C$12</f>
        <v>0</v>
      </c>
      <c r="T233" s="104">
        <f>+N233*P233*Q233*'1. Standard_Cost'!$D$12</f>
        <v>0</v>
      </c>
      <c r="U233" s="104">
        <f>+N233*O233*'1. Standard_Cost'!$E$12</f>
        <v>0</v>
      </c>
      <c r="V233" s="103"/>
      <c r="W233" s="103"/>
      <c r="X233" s="103"/>
      <c r="Y233" s="104">
        <f>+V233*((X233*'1. Standard_Cost'!$B$16)+(W233*X233*'1. Standard_Cost'!$C$16))</f>
        <v>0</v>
      </c>
      <c r="Z233" s="103"/>
      <c r="AA233" s="103"/>
      <c r="AB233" s="104">
        <f>+Z233*'1. Standard_Cost'!$B$20+AA233*'1. Standard_Cost'!$C$20</f>
        <v>0</v>
      </c>
      <c r="AC233" s="105"/>
      <c r="AD233" s="106"/>
      <c r="AE233" s="104">
        <f>SUM(AD233,AC233,AB233,Y233,U233,T233,S233,R233)*'1. Standard_Cost'!B80</f>
        <v>0</v>
      </c>
      <c r="AF233" s="104">
        <f>SUM(AD233,AE233)</f>
        <v>0</v>
      </c>
      <c r="AG233" s="103"/>
      <c r="AH233" s="103"/>
      <c r="AI233" s="103"/>
      <c r="AJ233" s="107"/>
      <c r="AK233" s="107"/>
      <c r="AL233" s="107"/>
      <c r="AM233" s="104">
        <f>AG233*'1. Standard_Cost'!B76+'Incremental_Cost Year 2021'!AH240*'1. Standard_Cost'!C76+'Incremental_Cost Year 2021'!AI240*'1. Standard_Cost'!D76+'Incremental_Cost Year 2021'!AJ240+'Incremental_Cost Year 2021'!AL240+AK233</f>
        <v>0</v>
      </c>
      <c r="AN233" s="104">
        <f>AM233*'1. Standard_Cost'!C80</f>
        <v>0</v>
      </c>
      <c r="AO233" s="107"/>
      <c r="AQ233" s="104">
        <f t="shared" ref="AQ233:AQ236" si="405">L233+M233</f>
        <v>0</v>
      </c>
      <c r="AR233" s="104">
        <f t="shared" ref="AR233:AR236" si="406">AF233</f>
        <v>0</v>
      </c>
      <c r="AS233" s="104">
        <f t="shared" ref="AS233:AS236" si="407">AM233+AN233</f>
        <v>0</v>
      </c>
      <c r="AT233" s="104">
        <f>SUM(AQ233,AR233,AS233)</f>
        <v>0</v>
      </c>
      <c r="AU233" s="108">
        <f t="shared" ref="AU233:AU236" si="408">AT233</f>
        <v>0</v>
      </c>
      <c r="AV233" s="108"/>
      <c r="AW233" s="108"/>
      <c r="AX233" s="108"/>
      <c r="AY233" s="108"/>
      <c r="AZ233" s="108"/>
      <c r="BA233" s="109">
        <f t="shared" ref="BA233:BA236" si="409">SUM(AU233:AZ233)-AT233</f>
        <v>0</v>
      </c>
    </row>
    <row r="234" spans="1:53" ht="14.1" customHeight="1" outlineLevel="2" x14ac:dyDescent="0.2">
      <c r="A234" s="68"/>
      <c r="B234" s="94"/>
      <c r="C234" s="251"/>
      <c r="D234" s="110"/>
      <c r="E234" s="110"/>
      <c r="F234" s="110"/>
      <c r="G234" s="111"/>
      <c r="H234" s="99" t="s">
        <v>50</v>
      </c>
      <c r="I234" s="100"/>
      <c r="J234" s="101"/>
      <c r="K234" s="101"/>
      <c r="L234" s="102" t="str">
        <f>IF(I234&lt;&gt;0,((VLOOKUP(I234,'1. Standard_Cost'!$B$4:$D$8,2)+VLOOKUP(I234,'1. Standard_Cost'!$B$4:$D$8,3))*J234*K234),"0")</f>
        <v>0</v>
      </c>
      <c r="M234" s="102">
        <f>L234*'1. Standard_Cost'!F56</f>
        <v>0</v>
      </c>
      <c r="N234" s="103"/>
      <c r="O234" s="103"/>
      <c r="P234" s="103"/>
      <c r="Q234" s="103"/>
      <c r="R234" s="104">
        <f>+N234*P234*'1. Standard_Cost'!$B$12</f>
        <v>0</v>
      </c>
      <c r="S234" s="104">
        <f>+N234*O234*P234*'1. Standard_Cost'!$C$12</f>
        <v>0</v>
      </c>
      <c r="T234" s="104">
        <f>+N234*P234*Q234*'1. Standard_Cost'!$D$12</f>
        <v>0</v>
      </c>
      <c r="U234" s="104">
        <f>+N234*O234*'1. Standard_Cost'!$E$12</f>
        <v>0</v>
      </c>
      <c r="V234" s="103"/>
      <c r="W234" s="103"/>
      <c r="X234" s="103"/>
      <c r="Y234" s="104">
        <f>+V234*((X234*'1. Standard_Cost'!$B$16)+(W234*X234*'1. Standard_Cost'!$C$16))</f>
        <v>0</v>
      </c>
      <c r="Z234" s="103"/>
      <c r="AA234" s="103"/>
      <c r="AB234" s="104">
        <f>+Z234*'1. Standard_Cost'!$B$20+AA234*'1. Standard_Cost'!$C$20</f>
        <v>0</v>
      </c>
      <c r="AC234" s="105"/>
      <c r="AD234" s="106"/>
      <c r="AE234" s="104">
        <f>SUM(AD234,AC234,AB234,Y234,U234,T234,S234,R234)*'1. Standard_Cost'!B80</f>
        <v>0</v>
      </c>
      <c r="AF234" s="104">
        <f t="shared" ref="AF234:AF236" si="410">SUM(AD234,AE234)</f>
        <v>0</v>
      </c>
      <c r="AG234" s="103"/>
      <c r="AH234" s="103">
        <v>0</v>
      </c>
      <c r="AI234" s="103">
        <v>0</v>
      </c>
      <c r="AJ234" s="107"/>
      <c r="AK234" s="107"/>
      <c r="AL234" s="107"/>
      <c r="AM234" s="104">
        <f>AG234*'1. Standard_Cost'!B76+'Incremental_Cost Year 2021'!AH241*'1. Standard_Cost'!C76+'Incremental_Cost Year 2021'!AI241*'1. Standard_Cost'!D76+'Incremental_Cost Year 2021'!AJ241+'Incremental_Cost Year 2021'!AL241+AK234</f>
        <v>0</v>
      </c>
      <c r="AN234" s="104">
        <f>AM234*'1. Standard_Cost'!C80</f>
        <v>0</v>
      </c>
      <c r="AO234" s="107"/>
      <c r="AQ234" s="104">
        <f t="shared" si="405"/>
        <v>0</v>
      </c>
      <c r="AR234" s="104">
        <f t="shared" si="406"/>
        <v>0</v>
      </c>
      <c r="AS234" s="104">
        <f t="shared" si="407"/>
        <v>0</v>
      </c>
      <c r="AT234" s="104">
        <f t="shared" ref="AT234:AT236" si="411">SUM(AQ234,AR234,AS234)</f>
        <v>0</v>
      </c>
      <c r="AU234" s="108">
        <f t="shared" si="408"/>
        <v>0</v>
      </c>
      <c r="AV234" s="108">
        <v>0</v>
      </c>
      <c r="AW234" s="108"/>
      <c r="AX234" s="108"/>
      <c r="AY234" s="108"/>
      <c r="AZ234" s="108"/>
      <c r="BA234" s="109">
        <f t="shared" si="409"/>
        <v>0</v>
      </c>
    </row>
    <row r="235" spans="1:53" ht="14.1" customHeight="1" outlineLevel="2" x14ac:dyDescent="0.2">
      <c r="A235" s="68"/>
      <c r="B235" s="94"/>
      <c r="C235" s="251"/>
      <c r="D235" s="110"/>
      <c r="E235" s="110"/>
      <c r="F235" s="110"/>
      <c r="G235" s="111"/>
      <c r="H235" s="99" t="s">
        <v>51</v>
      </c>
      <c r="I235" s="100"/>
      <c r="J235" s="101"/>
      <c r="K235" s="101"/>
      <c r="L235" s="102" t="str">
        <f>IF(I235&lt;&gt;0,((VLOOKUP(I235,'1. Standard_Cost'!$B$4:$D$8,2)+VLOOKUP(I235,'1. Standard_Cost'!$B$4:$D$8,3))*J235*K235),"0")</f>
        <v>0</v>
      </c>
      <c r="M235" s="102">
        <f>L235*'1. Standard_Cost'!F56</f>
        <v>0</v>
      </c>
      <c r="N235" s="103"/>
      <c r="O235" s="103"/>
      <c r="P235" s="103"/>
      <c r="Q235" s="103"/>
      <c r="R235" s="104">
        <f>+N235*P235*'1. Standard_Cost'!$B$12</f>
        <v>0</v>
      </c>
      <c r="S235" s="104">
        <f>+N235*O235*P235*'1. Standard_Cost'!$C$12</f>
        <v>0</v>
      </c>
      <c r="T235" s="104">
        <f>+N235*P235*Q235*'1. Standard_Cost'!$D$12</f>
        <v>0</v>
      </c>
      <c r="U235" s="104">
        <f>+N235*O235*'1. Standard_Cost'!$E$12</f>
        <v>0</v>
      </c>
      <c r="V235" s="103"/>
      <c r="W235" s="103"/>
      <c r="X235" s="103"/>
      <c r="Y235" s="104">
        <f>+V235*((X235*'1. Standard_Cost'!$B$16)+(W235*X235*'1. Standard_Cost'!$C$16))</f>
        <v>0</v>
      </c>
      <c r="Z235" s="103"/>
      <c r="AA235" s="103"/>
      <c r="AB235" s="104">
        <f>+Z235*'1. Standard_Cost'!$B$20+AA235*'1. Standard_Cost'!$C$20</f>
        <v>0</v>
      </c>
      <c r="AC235" s="105"/>
      <c r="AD235" s="106"/>
      <c r="AE235" s="104">
        <f>SUM(AD235,AC235,AB235,Y235,U235,T235,S235,R235)*'1. Standard_Cost'!B80</f>
        <v>0</v>
      </c>
      <c r="AF235" s="104">
        <f t="shared" si="410"/>
        <v>0</v>
      </c>
      <c r="AG235" s="103"/>
      <c r="AH235" s="103"/>
      <c r="AI235" s="103"/>
      <c r="AJ235" s="107"/>
      <c r="AK235" s="107"/>
      <c r="AL235" s="107"/>
      <c r="AM235" s="104">
        <f>AG235*'1. Standard_Cost'!B76+'Incremental_Cost Year 2021'!AH242*'1. Standard_Cost'!C76+'Incremental_Cost Year 2021'!AI242*'1. Standard_Cost'!D76+'Incremental_Cost Year 2021'!AJ242+'Incremental_Cost Year 2021'!AL242+AK235</f>
        <v>0</v>
      </c>
      <c r="AN235" s="104">
        <f>AM235*'1. Standard_Cost'!C80</f>
        <v>0</v>
      </c>
      <c r="AO235" s="107"/>
      <c r="AQ235" s="104">
        <f t="shared" si="405"/>
        <v>0</v>
      </c>
      <c r="AR235" s="104">
        <f t="shared" si="406"/>
        <v>0</v>
      </c>
      <c r="AS235" s="104">
        <f t="shared" si="407"/>
        <v>0</v>
      </c>
      <c r="AT235" s="104">
        <f t="shared" si="411"/>
        <v>0</v>
      </c>
      <c r="AU235" s="108">
        <f t="shared" si="408"/>
        <v>0</v>
      </c>
      <c r="AV235" s="108"/>
      <c r="AW235" s="108"/>
      <c r="AX235" s="108"/>
      <c r="AY235" s="108"/>
      <c r="AZ235" s="108"/>
      <c r="BA235" s="109">
        <f t="shared" si="409"/>
        <v>0</v>
      </c>
    </row>
    <row r="236" spans="1:53" ht="14.1" customHeight="1" outlineLevel="2" x14ac:dyDescent="0.2">
      <c r="A236" s="68"/>
      <c r="B236" s="94"/>
      <c r="C236" s="251"/>
      <c r="D236" s="110"/>
      <c r="E236" s="110"/>
      <c r="F236" s="110"/>
      <c r="G236" s="111"/>
      <c r="H236" s="112" t="s">
        <v>179</v>
      </c>
      <c r="I236" s="100"/>
      <c r="J236" s="101"/>
      <c r="K236" s="101"/>
      <c r="L236" s="102" t="str">
        <f>IF(I236&lt;&gt;0,((VLOOKUP(I236,'1. Standard_Cost'!$B$4:$D$8,2)+VLOOKUP(I236,'1. Standard_Cost'!$B$4:$D$8,3))*J236*K236),"0")</f>
        <v>0</v>
      </c>
      <c r="M236" s="102">
        <f>L236*'1. Standard_Cost'!F56</f>
        <v>0</v>
      </c>
      <c r="N236" s="103"/>
      <c r="O236" s="103"/>
      <c r="P236" s="103"/>
      <c r="Q236" s="103"/>
      <c r="R236" s="104">
        <f>+N236*P236*'1. Standard_Cost'!$B$12</f>
        <v>0</v>
      </c>
      <c r="S236" s="104">
        <f>+N236*O236*P236*'1. Standard_Cost'!$C$12</f>
        <v>0</v>
      </c>
      <c r="T236" s="104">
        <f>+N236*P236*Q236*'1. Standard_Cost'!$D$12</f>
        <v>0</v>
      </c>
      <c r="U236" s="104">
        <f>+N236*O236*'1. Standard_Cost'!$E$12</f>
        <v>0</v>
      </c>
      <c r="V236" s="103"/>
      <c r="W236" s="103"/>
      <c r="X236" s="103"/>
      <c r="Y236" s="104">
        <f>+V236*((X236*'1. Standard_Cost'!$B$16)+(W236*X236*'1. Standard_Cost'!$C$16))</f>
        <v>0</v>
      </c>
      <c r="Z236" s="103"/>
      <c r="AA236" s="103"/>
      <c r="AB236" s="104">
        <f>+Z236*'1. Standard_Cost'!$B$20+AA236*'1. Standard_Cost'!$C$20</f>
        <v>0</v>
      </c>
      <c r="AC236" s="105"/>
      <c r="AD236" s="106"/>
      <c r="AE236" s="104">
        <f>SUM(AD236,AC236,AB236,Y236,U236,T236,S236,R236)*'1. Standard_Cost'!B80</f>
        <v>0</v>
      </c>
      <c r="AF236" s="104">
        <f t="shared" si="410"/>
        <v>0</v>
      </c>
      <c r="AG236" s="103"/>
      <c r="AH236" s="103"/>
      <c r="AI236" s="103"/>
      <c r="AJ236" s="107"/>
      <c r="AK236" s="107"/>
      <c r="AL236" s="107"/>
      <c r="AM236" s="104">
        <f>AG236*'1. Standard_Cost'!B76+'Incremental_Cost Year 2021'!AH243*'1. Standard_Cost'!C76+'Incremental_Cost Year 2021'!AI243*'1. Standard_Cost'!D76+'Incremental_Cost Year 2021'!AJ243+'Incremental_Cost Year 2021'!AL243+AK236</f>
        <v>0</v>
      </c>
      <c r="AN236" s="104">
        <f>AM236*'1. Standard_Cost'!C80</f>
        <v>0</v>
      </c>
      <c r="AO236" s="107"/>
      <c r="AQ236" s="104">
        <f t="shared" si="405"/>
        <v>0</v>
      </c>
      <c r="AR236" s="104">
        <f t="shared" si="406"/>
        <v>0</v>
      </c>
      <c r="AS236" s="104">
        <f t="shared" si="407"/>
        <v>0</v>
      </c>
      <c r="AT236" s="104">
        <f t="shared" si="411"/>
        <v>0</v>
      </c>
      <c r="AU236" s="108">
        <f t="shared" si="408"/>
        <v>0</v>
      </c>
      <c r="AV236" s="108"/>
      <c r="AW236" s="108"/>
      <c r="AX236" s="108"/>
      <c r="AY236" s="108"/>
      <c r="AZ236" s="108"/>
      <c r="BA236" s="109">
        <f t="shared" si="409"/>
        <v>0</v>
      </c>
    </row>
    <row r="237" spans="1:53" ht="25.7" customHeight="1" outlineLevel="1" x14ac:dyDescent="0.2">
      <c r="A237" s="68"/>
      <c r="B237" s="94"/>
      <c r="C237" s="251"/>
      <c r="D237" s="113" t="s">
        <v>48</v>
      </c>
      <c r="E237" s="113" t="s">
        <v>756</v>
      </c>
      <c r="F237" s="114" t="s">
        <v>154</v>
      </c>
      <c r="G237" s="115" t="s">
        <v>155</v>
      </c>
      <c r="H237" s="122" t="s">
        <v>258</v>
      </c>
      <c r="I237" s="117"/>
      <c r="J237" s="117"/>
      <c r="K237" s="117"/>
      <c r="L237" s="118">
        <f>SUM(L233:L236)</f>
        <v>0</v>
      </c>
      <c r="M237" s="118">
        <f>SUM(M233:M236)</f>
        <v>0</v>
      </c>
      <c r="N237" s="117"/>
      <c r="O237" s="117"/>
      <c r="P237" s="117"/>
      <c r="Q237" s="117"/>
      <c r="R237" s="119">
        <f>SUM(R233:R236)</f>
        <v>0</v>
      </c>
      <c r="S237" s="119">
        <f>SUM(S233:S236)</f>
        <v>0</v>
      </c>
      <c r="T237" s="119">
        <f>SUM(T233:T236)</f>
        <v>0</v>
      </c>
      <c r="U237" s="119">
        <f>SUM(U233:U236)</f>
        <v>0</v>
      </c>
      <c r="V237" s="117"/>
      <c r="W237" s="117"/>
      <c r="X237" s="117"/>
      <c r="Y237" s="118">
        <f>SUM(Y233:Y236)</f>
        <v>0</v>
      </c>
      <c r="Z237" s="117"/>
      <c r="AA237" s="117"/>
      <c r="AB237" s="118">
        <f t="shared" ref="AB237:AF237" si="412">SUM(AB233:AB236)</f>
        <v>0</v>
      </c>
      <c r="AC237" s="118">
        <f t="shared" si="412"/>
        <v>0</v>
      </c>
      <c r="AD237" s="118">
        <f t="shared" si="412"/>
        <v>0</v>
      </c>
      <c r="AE237" s="118">
        <f t="shared" si="412"/>
        <v>0</v>
      </c>
      <c r="AF237" s="118">
        <f t="shared" si="412"/>
        <v>0</v>
      </c>
      <c r="AG237" s="117"/>
      <c r="AH237" s="117"/>
      <c r="AI237" s="117"/>
      <c r="AJ237" s="119">
        <f>SUM(AJ233:AJ236)</f>
        <v>0</v>
      </c>
      <c r="AK237" s="119">
        <f t="shared" ref="AK237:AN237" si="413">SUM(AK233:AK236)</f>
        <v>0</v>
      </c>
      <c r="AL237" s="119">
        <f t="shared" si="413"/>
        <v>0</v>
      </c>
      <c r="AM237" s="119">
        <f t="shared" si="413"/>
        <v>0</v>
      </c>
      <c r="AN237" s="119">
        <f t="shared" si="413"/>
        <v>0</v>
      </c>
      <c r="AO237" s="116"/>
      <c r="AP237" s="120"/>
      <c r="AQ237" s="121">
        <f t="shared" ref="AQ237:BA237" si="414">SUM(AQ233:AQ236)</f>
        <v>0</v>
      </c>
      <c r="AR237" s="121">
        <f t="shared" si="414"/>
        <v>0</v>
      </c>
      <c r="AS237" s="121">
        <f t="shared" si="414"/>
        <v>0</v>
      </c>
      <c r="AT237" s="121">
        <f t="shared" si="414"/>
        <v>0</v>
      </c>
      <c r="AU237" s="121">
        <f t="shared" si="414"/>
        <v>0</v>
      </c>
      <c r="AV237" s="121">
        <f t="shared" si="414"/>
        <v>0</v>
      </c>
      <c r="AW237" s="121">
        <f t="shared" si="414"/>
        <v>0</v>
      </c>
      <c r="AX237" s="121">
        <f t="shared" si="414"/>
        <v>0</v>
      </c>
      <c r="AY237" s="121">
        <f t="shared" si="414"/>
        <v>0</v>
      </c>
      <c r="AZ237" s="121">
        <f t="shared" si="414"/>
        <v>0</v>
      </c>
      <c r="BA237" s="121">
        <f t="shared" si="414"/>
        <v>0</v>
      </c>
    </row>
    <row r="238" spans="1:53" ht="14.1" customHeight="1" outlineLevel="2" x14ac:dyDescent="0.2">
      <c r="A238" s="68"/>
      <c r="B238" s="94"/>
      <c r="C238" s="251"/>
      <c r="D238" s="96"/>
      <c r="E238" s="96"/>
      <c r="F238" s="97"/>
      <c r="G238" s="98"/>
      <c r="H238" s="99" t="s">
        <v>570</v>
      </c>
      <c r="I238" s="100" t="s">
        <v>4</v>
      </c>
      <c r="J238" s="101">
        <v>1</v>
      </c>
      <c r="K238" s="101">
        <v>1</v>
      </c>
      <c r="L238" s="102">
        <f>IF(I238&lt;&gt;0,((VLOOKUP(I238,'1. Standard_Cost'!$B$4:$D$8,2)+VLOOKUP(I238,'1. Standard_Cost'!$B$4:$D$8,3))*J238*K238),"0")</f>
        <v>80100</v>
      </c>
      <c r="M238" s="102">
        <f>L238*'1. Standard_Cost'!F4</f>
        <v>13376.7</v>
      </c>
      <c r="N238" s="103"/>
      <c r="O238" s="103"/>
      <c r="P238" s="103"/>
      <c r="Q238" s="103"/>
      <c r="R238" s="104">
        <f>+N238*P238*'[1]1. Standard_Cost'!$B$12</f>
        <v>0</v>
      </c>
      <c r="S238" s="104">
        <f>+N238*O238*P238*'[1]1. Standard_Cost'!$C$12</f>
        <v>0</v>
      </c>
      <c r="T238" s="104">
        <f>+N238*P238*Q238*'[1]1. Standard_Cost'!$D$12</f>
        <v>0</v>
      </c>
      <c r="U238" s="104">
        <f>+N238*O238*'[1]1. Standard_Cost'!$E$12</f>
        <v>0</v>
      </c>
      <c r="V238" s="103"/>
      <c r="W238" s="103"/>
      <c r="X238" s="103"/>
      <c r="Y238" s="104">
        <f>+V238*((X238*'[1]1. Standard_Cost'!$B$16)+(W238*X238*'[1]1. Standard_Cost'!$C$16))</f>
        <v>0</v>
      </c>
      <c r="Z238" s="103"/>
      <c r="AA238" s="103"/>
      <c r="AB238" s="104">
        <f>+Z238*'[1]1. Standard_Cost'!$B$20+AA238*'[1]1. Standard_Cost'!$C$20</f>
        <v>0</v>
      </c>
      <c r="AC238" s="105"/>
      <c r="AD238" s="106"/>
      <c r="AE238" s="104">
        <f>SUM(AD238,AC238,AB238,Y238,U238,T238,S238,R238)*'[1]1. Standard_Cost'!B85</f>
        <v>0</v>
      </c>
      <c r="AF238" s="104">
        <f>SUM(AD238,AE238)</f>
        <v>0</v>
      </c>
      <c r="AG238" s="103"/>
      <c r="AH238" s="103"/>
      <c r="AI238" s="103"/>
      <c r="AJ238" s="107"/>
      <c r="AK238" s="107"/>
      <c r="AL238" s="107"/>
      <c r="AM238" s="104">
        <f>AG238*'[1]1. Standard_Cost'!B81+'[1]Incremental_Cost Year 2024'!AH253*'[1]1. Standard_Cost'!C81+'[1]Incremental_Cost Year 2024'!AI253*'[1]1. Standard_Cost'!D81+'[1]Incremental_Cost Year 2024'!AJ253+'[1]Incremental_Cost Year 2024'!AL253+AK238</f>
        <v>0</v>
      </c>
      <c r="AN238" s="104">
        <f>AM238*'[1]1. Standard_Cost'!C85</f>
        <v>0</v>
      </c>
      <c r="AO238" s="107"/>
      <c r="AQ238" s="104">
        <f t="shared" ref="AQ238:AQ241" si="415">L238+M238</f>
        <v>93476.7</v>
      </c>
      <c r="AR238" s="104">
        <f t="shared" ref="AR238:AR241" si="416">AF238</f>
        <v>0</v>
      </c>
      <c r="AS238" s="104">
        <f t="shared" ref="AS238:AS241" si="417">AM238+AN238</f>
        <v>0</v>
      </c>
      <c r="AT238" s="104">
        <f>SUM(AQ238,AR238,AS238)</f>
        <v>93476.7</v>
      </c>
      <c r="AU238" s="108">
        <f t="shared" ref="AU238:AU241" si="418">AT238</f>
        <v>93476.7</v>
      </c>
      <c r="AV238" s="108"/>
      <c r="AW238" s="108"/>
      <c r="AX238" s="108"/>
      <c r="AY238" s="108"/>
      <c r="AZ238" s="108"/>
      <c r="BA238" s="109">
        <f t="shared" ref="BA238:BA241" si="419">SUM(AU238:AZ238)-AT238</f>
        <v>0</v>
      </c>
    </row>
    <row r="239" spans="1:53" ht="14.1" customHeight="1" outlineLevel="2" x14ac:dyDescent="0.2">
      <c r="A239" s="68"/>
      <c r="B239" s="94"/>
      <c r="C239" s="251"/>
      <c r="D239" s="110"/>
      <c r="E239" s="110"/>
      <c r="F239" s="110"/>
      <c r="G239" s="111"/>
      <c r="H239" s="99" t="s">
        <v>578</v>
      </c>
      <c r="I239" s="100" t="s">
        <v>2</v>
      </c>
      <c r="J239" s="101">
        <v>0.5</v>
      </c>
      <c r="K239" s="101">
        <v>1</v>
      </c>
      <c r="L239" s="102">
        <f>IF(I239&lt;&gt;0,((VLOOKUP(I239,'1. Standard_Cost'!$B$4:$D$8,2)+VLOOKUP(I239,'1. Standard_Cost'!$B$4:$D$8,3))*J239*K239),"0")</f>
        <v>60100</v>
      </c>
      <c r="M239" s="102">
        <f>L239*'1. Standard_Cost'!F4</f>
        <v>10036.700000000001</v>
      </c>
      <c r="N239" s="103"/>
      <c r="O239" s="103"/>
      <c r="P239" s="103"/>
      <c r="Q239" s="103"/>
      <c r="R239" s="104">
        <f>+N239*P239*'[1]1. Standard_Cost'!$B$12</f>
        <v>0</v>
      </c>
      <c r="S239" s="104">
        <f>+N239*O239*P239*'[1]1. Standard_Cost'!$C$12</f>
        <v>0</v>
      </c>
      <c r="T239" s="104">
        <f>+N239*P239*Q239*'[1]1. Standard_Cost'!$D$12</f>
        <v>0</v>
      </c>
      <c r="U239" s="104">
        <f>+N239*O239*'[1]1. Standard_Cost'!$E$12</f>
        <v>0</v>
      </c>
      <c r="V239" s="103"/>
      <c r="W239" s="103"/>
      <c r="X239" s="103"/>
      <c r="Y239" s="104">
        <f>+V239*((X239*'[1]1. Standard_Cost'!$B$16)+(W239*X239*'[1]1. Standard_Cost'!$C$16))</f>
        <v>0</v>
      </c>
      <c r="Z239" s="103"/>
      <c r="AA239" s="103"/>
      <c r="AB239" s="104">
        <f>+Z239*'[1]1. Standard_Cost'!$B$20+AA239*'[1]1. Standard_Cost'!$C$20</f>
        <v>0</v>
      </c>
      <c r="AC239" s="105"/>
      <c r="AD239" s="106"/>
      <c r="AE239" s="104">
        <f>SUM(AD239,AC239,AB239,Y239,U239,T239,S239,R239)*'[1]1. Standard_Cost'!B85</f>
        <v>0</v>
      </c>
      <c r="AF239" s="104">
        <f t="shared" ref="AF239:AF241" si="420">SUM(AD239,AE239)</f>
        <v>0</v>
      </c>
      <c r="AG239" s="103"/>
      <c r="AH239" s="103">
        <v>0</v>
      </c>
      <c r="AI239" s="103">
        <v>0</v>
      </c>
      <c r="AJ239" s="107"/>
      <c r="AK239" s="107"/>
      <c r="AL239" s="107"/>
      <c r="AM239" s="104">
        <f>AG239*'[1]1. Standard_Cost'!B81+'[1]Incremental_Cost Year 2024'!AH254*'[1]1. Standard_Cost'!C81+'[1]Incremental_Cost Year 2024'!AI254*'[1]1. Standard_Cost'!D81+'[1]Incremental_Cost Year 2024'!AJ254+'[1]Incremental_Cost Year 2024'!AL254+AK239</f>
        <v>0</v>
      </c>
      <c r="AN239" s="104">
        <f>AM239*'[1]1. Standard_Cost'!C85</f>
        <v>0</v>
      </c>
      <c r="AO239" s="107"/>
      <c r="AQ239" s="104">
        <f t="shared" si="415"/>
        <v>70136.7</v>
      </c>
      <c r="AR239" s="104">
        <f t="shared" si="416"/>
        <v>0</v>
      </c>
      <c r="AS239" s="104">
        <f t="shared" si="417"/>
        <v>0</v>
      </c>
      <c r="AT239" s="104">
        <f t="shared" ref="AT239:AT241" si="421">SUM(AQ239,AR239,AS239)</f>
        <v>70136.7</v>
      </c>
      <c r="AU239" s="108">
        <f t="shared" si="418"/>
        <v>70136.7</v>
      </c>
      <c r="AV239" s="108">
        <v>0</v>
      </c>
      <c r="AW239" s="108"/>
      <c r="AX239" s="108"/>
      <c r="AY239" s="108"/>
      <c r="AZ239" s="108"/>
      <c r="BA239" s="109">
        <f t="shared" si="419"/>
        <v>0</v>
      </c>
    </row>
    <row r="240" spans="1:53" ht="14.1" customHeight="1" outlineLevel="2" x14ac:dyDescent="0.2">
      <c r="A240" s="68"/>
      <c r="B240" s="94"/>
      <c r="C240" s="251"/>
      <c r="D240" s="110"/>
      <c r="E240" s="110"/>
      <c r="F240" s="110"/>
      <c r="G240" s="111"/>
      <c r="H240" s="99" t="s">
        <v>581</v>
      </c>
      <c r="I240" s="100" t="s">
        <v>5</v>
      </c>
      <c r="J240" s="101">
        <v>0.2</v>
      </c>
      <c r="K240" s="101">
        <v>3</v>
      </c>
      <c r="L240" s="102">
        <f>IF(I240&lt;&gt;0,((VLOOKUP(I240,'1. Standard_Cost'!$B$4:$D$8,2)+VLOOKUP(I240,'1. Standard_Cost'!$B$4:$D$8,3))*J240*K240),"0")</f>
        <v>42060</v>
      </c>
      <c r="M240" s="190">
        <f>L240*'1. Standard_Cost'!F4</f>
        <v>7024.02</v>
      </c>
      <c r="N240" s="103"/>
      <c r="O240" s="103"/>
      <c r="P240" s="103"/>
      <c r="Q240" s="103"/>
      <c r="R240" s="104">
        <f>+N240*P240*'[1]1. Standard_Cost'!$B$12</f>
        <v>0</v>
      </c>
      <c r="S240" s="104">
        <f>+N240*O240*P240*'[1]1. Standard_Cost'!$C$12</f>
        <v>0</v>
      </c>
      <c r="T240" s="104">
        <f>+N240*P240*Q240*'[1]1. Standard_Cost'!$D$12</f>
        <v>0</v>
      </c>
      <c r="U240" s="104">
        <f>+N240*O240*'[1]1. Standard_Cost'!$E$12</f>
        <v>0</v>
      </c>
      <c r="V240" s="103"/>
      <c r="W240" s="103"/>
      <c r="X240" s="103"/>
      <c r="Y240" s="104">
        <f>+V240*((X240*'[1]1. Standard_Cost'!$B$16)+(W240*X240*'[1]1. Standard_Cost'!$C$16))</f>
        <v>0</v>
      </c>
      <c r="Z240" s="103"/>
      <c r="AA240" s="103"/>
      <c r="AB240" s="104">
        <f>+Z240*'[1]1. Standard_Cost'!$B$20+AA240*'[1]1. Standard_Cost'!$C$20</f>
        <v>0</v>
      </c>
      <c r="AC240" s="105"/>
      <c r="AD240" s="106"/>
      <c r="AE240" s="104">
        <f>SUM(AD240,AC240,AB240,Y240,U240,T240,S240,R240)*'[1]1. Standard_Cost'!B85</f>
        <v>0</v>
      </c>
      <c r="AF240" s="104">
        <f t="shared" si="420"/>
        <v>0</v>
      </c>
      <c r="AG240" s="103"/>
      <c r="AH240" s="103"/>
      <c r="AI240" s="103"/>
      <c r="AJ240" s="107"/>
      <c r="AK240" s="107"/>
      <c r="AL240" s="107"/>
      <c r="AM240" s="104">
        <f>AG240*'[1]1. Standard_Cost'!B81+'[1]Incremental_Cost Year 2024'!AH255*'[1]1. Standard_Cost'!C81+'[1]Incremental_Cost Year 2024'!AI255*'[1]1. Standard_Cost'!D81+'[1]Incremental_Cost Year 2024'!AJ255+'[1]Incremental_Cost Year 2024'!AL255+AK240</f>
        <v>0</v>
      </c>
      <c r="AN240" s="104">
        <f>AM240*'[1]1. Standard_Cost'!C85</f>
        <v>0</v>
      </c>
      <c r="AO240" s="107"/>
      <c r="AQ240" s="104">
        <f t="shared" si="415"/>
        <v>49084.020000000004</v>
      </c>
      <c r="AR240" s="104">
        <f t="shared" si="416"/>
        <v>0</v>
      </c>
      <c r="AS240" s="104">
        <f t="shared" si="417"/>
        <v>0</v>
      </c>
      <c r="AT240" s="104">
        <f t="shared" si="421"/>
        <v>49084.020000000004</v>
      </c>
      <c r="AU240" s="108">
        <f t="shared" si="418"/>
        <v>49084.020000000004</v>
      </c>
      <c r="AV240" s="108"/>
      <c r="AW240" s="108"/>
      <c r="AX240" s="108"/>
      <c r="AY240" s="108"/>
      <c r="AZ240" s="108"/>
      <c r="BA240" s="109">
        <f t="shared" si="419"/>
        <v>0</v>
      </c>
    </row>
    <row r="241" spans="1:53" ht="14.1" customHeight="1" outlineLevel="2" x14ac:dyDescent="0.2">
      <c r="A241" s="68"/>
      <c r="B241" s="94"/>
      <c r="C241" s="251"/>
      <c r="D241" s="110"/>
      <c r="E241" s="110"/>
      <c r="F241" s="110"/>
      <c r="G241" s="111"/>
      <c r="H241" s="112" t="s">
        <v>179</v>
      </c>
      <c r="I241" s="100"/>
      <c r="J241" s="101"/>
      <c r="K241" s="101"/>
      <c r="L241" s="102" t="str">
        <f>IF(I241&lt;&gt;0,((VLOOKUP(I241,'[1]1. Standard_Cost'!$B$4:$D$8,2)+VLOOKUP(I241,'[1]1. Standard_Cost'!$B$4:$D$8,3))*J241*K241),"0")</f>
        <v>0</v>
      </c>
      <c r="M241" s="102">
        <f>L241*'[1]1. Standard_Cost'!F9</f>
        <v>0</v>
      </c>
      <c r="N241" s="103"/>
      <c r="O241" s="103"/>
      <c r="P241" s="103"/>
      <c r="Q241" s="103"/>
      <c r="R241" s="104">
        <f>+N241*P241*'[1]1. Standard_Cost'!$B$12</f>
        <v>0</v>
      </c>
      <c r="S241" s="104">
        <f>+N241*O241*P241*'[1]1. Standard_Cost'!$C$12</f>
        <v>0</v>
      </c>
      <c r="T241" s="104">
        <f>+N241*P241*Q241*'[1]1. Standard_Cost'!$D$12</f>
        <v>0</v>
      </c>
      <c r="U241" s="104">
        <f>+N241*O241*'[1]1. Standard_Cost'!$E$12</f>
        <v>0</v>
      </c>
      <c r="V241" s="103"/>
      <c r="W241" s="103"/>
      <c r="X241" s="103"/>
      <c r="Y241" s="104">
        <f>+V241*((X241*'[1]1. Standard_Cost'!$B$16)+(W241*X241*'[1]1. Standard_Cost'!$C$16))</f>
        <v>0</v>
      </c>
      <c r="Z241" s="103"/>
      <c r="AA241" s="103"/>
      <c r="AB241" s="104">
        <f>+Z241*'[1]1. Standard_Cost'!$B$20+AA241*'[1]1. Standard_Cost'!$C$20</f>
        <v>0</v>
      </c>
      <c r="AC241" s="105"/>
      <c r="AD241" s="106"/>
      <c r="AE241" s="104">
        <f>SUM(AD241,AC241,AB241,Y241,U241,T241,S241,R241)*'[1]1. Standard_Cost'!B85</f>
        <v>0</v>
      </c>
      <c r="AF241" s="104">
        <f t="shared" si="420"/>
        <v>0</v>
      </c>
      <c r="AG241" s="103"/>
      <c r="AH241" s="103"/>
      <c r="AI241" s="103"/>
      <c r="AJ241" s="107"/>
      <c r="AK241" s="107"/>
      <c r="AL241" s="107"/>
      <c r="AM241" s="104">
        <f>AG241*'[1]1. Standard_Cost'!B81+'[1]Incremental_Cost Year 2024'!AH256*'[1]1. Standard_Cost'!C81+'[1]Incremental_Cost Year 2024'!AI256*'[1]1. Standard_Cost'!D81+'[1]Incremental_Cost Year 2024'!AJ256+'[1]Incremental_Cost Year 2024'!AL256+AK241</f>
        <v>0</v>
      </c>
      <c r="AN241" s="104">
        <f>AM241*'[1]1. Standard_Cost'!C85</f>
        <v>0</v>
      </c>
      <c r="AO241" s="107"/>
      <c r="AQ241" s="104">
        <f t="shared" si="415"/>
        <v>0</v>
      </c>
      <c r="AR241" s="104">
        <f t="shared" si="416"/>
        <v>0</v>
      </c>
      <c r="AS241" s="104">
        <f t="shared" si="417"/>
        <v>0</v>
      </c>
      <c r="AT241" s="104">
        <f t="shared" si="421"/>
        <v>0</v>
      </c>
      <c r="AU241" s="108">
        <f t="shared" si="418"/>
        <v>0</v>
      </c>
      <c r="AV241" s="108"/>
      <c r="AW241" s="108"/>
      <c r="AX241" s="108"/>
      <c r="AY241" s="108"/>
      <c r="AZ241" s="108"/>
      <c r="BA241" s="109">
        <f t="shared" si="419"/>
        <v>0</v>
      </c>
    </row>
    <row r="242" spans="1:53" ht="24.6" customHeight="1" outlineLevel="1" x14ac:dyDescent="0.2">
      <c r="A242" s="68"/>
      <c r="B242" s="141"/>
      <c r="C242" s="251"/>
      <c r="D242" s="113" t="s">
        <v>574</v>
      </c>
      <c r="E242" s="113" t="s">
        <v>757</v>
      </c>
      <c r="F242" s="114">
        <v>2022</v>
      </c>
      <c r="G242" s="115">
        <v>2024</v>
      </c>
      <c r="H242" s="122" t="s">
        <v>259</v>
      </c>
      <c r="I242" s="117"/>
      <c r="J242" s="117"/>
      <c r="K242" s="117"/>
      <c r="L242" s="118">
        <f>SUM(L238:L241)</f>
        <v>182260</v>
      </c>
      <c r="M242" s="118">
        <f>SUM(M238:M241)</f>
        <v>30437.420000000002</v>
      </c>
      <c r="N242" s="117"/>
      <c r="O242" s="117"/>
      <c r="P242" s="117"/>
      <c r="Q242" s="117"/>
      <c r="R242" s="119">
        <f>SUM(R238:R241)</f>
        <v>0</v>
      </c>
      <c r="S242" s="119">
        <f>SUM(S238:S241)</f>
        <v>0</v>
      </c>
      <c r="T242" s="119">
        <f>SUM(T238:T241)</f>
        <v>0</v>
      </c>
      <c r="U242" s="119">
        <f>SUM(U238:U241)</f>
        <v>0</v>
      </c>
      <c r="V242" s="117"/>
      <c r="W242" s="117"/>
      <c r="X242" s="117"/>
      <c r="Y242" s="118">
        <f>SUM(Y238:Y241)</f>
        <v>0</v>
      </c>
      <c r="Z242" s="117"/>
      <c r="AA242" s="117"/>
      <c r="AB242" s="118">
        <f t="shared" ref="AB242:AF242" si="422">SUM(AB238:AB241)</f>
        <v>0</v>
      </c>
      <c r="AC242" s="118">
        <f t="shared" si="422"/>
        <v>0</v>
      </c>
      <c r="AD242" s="118">
        <f t="shared" si="422"/>
        <v>0</v>
      </c>
      <c r="AE242" s="118">
        <f t="shared" si="422"/>
        <v>0</v>
      </c>
      <c r="AF242" s="118">
        <f t="shared" si="422"/>
        <v>0</v>
      </c>
      <c r="AG242" s="117"/>
      <c r="AH242" s="117"/>
      <c r="AI242" s="117"/>
      <c r="AJ242" s="119">
        <f>SUM(AJ238:AJ241)</f>
        <v>0</v>
      </c>
      <c r="AK242" s="119">
        <f t="shared" ref="AK242:AN242" si="423">SUM(AK238:AK241)</f>
        <v>0</v>
      </c>
      <c r="AL242" s="119">
        <f t="shared" si="423"/>
        <v>0</v>
      </c>
      <c r="AM242" s="119">
        <f t="shared" si="423"/>
        <v>0</v>
      </c>
      <c r="AN242" s="119">
        <f t="shared" si="423"/>
        <v>0</v>
      </c>
      <c r="AO242" s="116"/>
      <c r="AP242" s="120"/>
      <c r="AQ242" s="121">
        <f t="shared" ref="AQ242:BA242" si="424">SUM(AQ238:AQ241)</f>
        <v>212697.41999999998</v>
      </c>
      <c r="AR242" s="121">
        <f t="shared" si="424"/>
        <v>0</v>
      </c>
      <c r="AS242" s="121">
        <f t="shared" si="424"/>
        <v>0</v>
      </c>
      <c r="AT242" s="121">
        <f t="shared" si="424"/>
        <v>212697.41999999998</v>
      </c>
      <c r="AU242" s="121">
        <f t="shared" si="424"/>
        <v>212697.41999999998</v>
      </c>
      <c r="AV242" s="121">
        <f t="shared" si="424"/>
        <v>0</v>
      </c>
      <c r="AW242" s="121">
        <f t="shared" si="424"/>
        <v>0</v>
      </c>
      <c r="AX242" s="121">
        <f t="shared" si="424"/>
        <v>0</v>
      </c>
      <c r="AY242" s="121">
        <f t="shared" si="424"/>
        <v>0</v>
      </c>
      <c r="AZ242" s="121">
        <f t="shared" si="424"/>
        <v>0</v>
      </c>
      <c r="BA242" s="121">
        <f t="shared" si="424"/>
        <v>0</v>
      </c>
    </row>
    <row r="243" spans="1:53" ht="14.1" customHeight="1" outlineLevel="2" x14ac:dyDescent="0.2">
      <c r="A243" s="68"/>
      <c r="B243" s="94"/>
      <c r="C243" s="142"/>
      <c r="D243" s="96"/>
      <c r="E243" s="96"/>
      <c r="F243" s="97"/>
      <c r="G243" s="98"/>
      <c r="H243" s="99" t="s">
        <v>49</v>
      </c>
      <c r="I243" s="100"/>
      <c r="J243" s="101"/>
      <c r="K243" s="101"/>
      <c r="L243" s="102" t="str">
        <f>IF(I243&lt;&gt;0,((VLOOKUP(I243,'1. Standard_Cost'!$B$4:$D$8,2)+VLOOKUP(I243,'1. Standard_Cost'!$B$4:$D$8,3))*J243*K243),"0")</f>
        <v>0</v>
      </c>
      <c r="M243" s="102">
        <f>L243*'1. Standard_Cost'!F61</f>
        <v>0</v>
      </c>
      <c r="N243" s="103"/>
      <c r="O243" s="103"/>
      <c r="P243" s="103"/>
      <c r="Q243" s="103"/>
      <c r="R243" s="104">
        <f>+N243*P243*'1. Standard_Cost'!$B$12</f>
        <v>0</v>
      </c>
      <c r="S243" s="104">
        <f>+N243*O243*P243*'1. Standard_Cost'!$C$12</f>
        <v>0</v>
      </c>
      <c r="T243" s="104">
        <f>+N243*P243*Q243*'1. Standard_Cost'!$D$12</f>
        <v>0</v>
      </c>
      <c r="U243" s="104">
        <f>+N243*O243*'1. Standard_Cost'!$E$12</f>
        <v>0</v>
      </c>
      <c r="V243" s="103"/>
      <c r="W243" s="103"/>
      <c r="X243" s="103"/>
      <c r="Y243" s="104">
        <f>+V243*((X243*'1. Standard_Cost'!$B$16)+(W243*X243*'1. Standard_Cost'!$C$16))</f>
        <v>0</v>
      </c>
      <c r="Z243" s="103"/>
      <c r="AA243" s="103"/>
      <c r="AB243" s="104">
        <f>+Z243*'1. Standard_Cost'!$B$20+AA243*'1. Standard_Cost'!$C$20</f>
        <v>0</v>
      </c>
      <c r="AC243" s="105"/>
      <c r="AD243" s="106"/>
      <c r="AE243" s="104">
        <f>SUM(AD243,AC243,AB243,Y243,U243,T243,S243,R243)*'1. Standard_Cost'!B85</f>
        <v>0</v>
      </c>
      <c r="AF243" s="104">
        <f>SUM(AD243,AE243)</f>
        <v>0</v>
      </c>
      <c r="AG243" s="103"/>
      <c r="AH243" s="103"/>
      <c r="AI243" s="103"/>
      <c r="AJ243" s="107"/>
      <c r="AK243" s="107"/>
      <c r="AL243" s="107"/>
      <c r="AM243" s="104">
        <f>AG243*'1. Standard_Cost'!B81+'Incremental_Cost Year 2021'!AH250*'1. Standard_Cost'!C81+'Incremental_Cost Year 2021'!AI250*'1. Standard_Cost'!D81+'Incremental_Cost Year 2021'!AJ250+'Incremental_Cost Year 2021'!AL250+AK243</f>
        <v>0</v>
      </c>
      <c r="AN243" s="104">
        <f>AM243*'1. Standard_Cost'!C85</f>
        <v>0</v>
      </c>
      <c r="AO243" s="107"/>
      <c r="AQ243" s="104">
        <f t="shared" ref="AQ243:AQ246" si="425">L243+M243</f>
        <v>0</v>
      </c>
      <c r="AR243" s="104">
        <f t="shared" ref="AR243:AR246" si="426">AF243</f>
        <v>0</v>
      </c>
      <c r="AS243" s="104">
        <f t="shared" ref="AS243:AS246" si="427">AM243+AN243</f>
        <v>0</v>
      </c>
      <c r="AT243" s="104">
        <f>SUM(AQ243,AR243,AS243)</f>
        <v>0</v>
      </c>
      <c r="AU243" s="108">
        <f t="shared" ref="AU243:AU246" si="428">AT243</f>
        <v>0</v>
      </c>
      <c r="AV243" s="108"/>
      <c r="AW243" s="108"/>
      <c r="AX243" s="108"/>
      <c r="AY243" s="108"/>
      <c r="AZ243" s="108"/>
      <c r="BA243" s="109">
        <f t="shared" ref="BA243:BA246" si="429">SUM(AU243:AZ243)-AT243</f>
        <v>0</v>
      </c>
    </row>
    <row r="244" spans="1:53" ht="14.1" customHeight="1" outlineLevel="2" x14ac:dyDescent="0.2">
      <c r="A244" s="68"/>
      <c r="B244" s="94"/>
      <c r="C244" s="142"/>
      <c r="D244" s="110"/>
      <c r="E244" s="110"/>
      <c r="F244" s="110"/>
      <c r="G244" s="111"/>
      <c r="H244" s="99" t="s">
        <v>50</v>
      </c>
      <c r="I244" s="100"/>
      <c r="J244" s="101"/>
      <c r="K244" s="101"/>
      <c r="L244" s="102" t="str">
        <f>IF(I244&lt;&gt;0,((VLOOKUP(I244,'1. Standard_Cost'!$B$4:$D$8,2)+VLOOKUP(I244,'1. Standard_Cost'!$B$4:$D$8,3))*J244*K244),"0")</f>
        <v>0</v>
      </c>
      <c r="M244" s="102">
        <f>L244*'1. Standard_Cost'!F61</f>
        <v>0</v>
      </c>
      <c r="N244" s="103"/>
      <c r="O244" s="103"/>
      <c r="P244" s="103"/>
      <c r="Q244" s="103"/>
      <c r="R244" s="104">
        <f>+N244*P244*'1. Standard_Cost'!$B$12</f>
        <v>0</v>
      </c>
      <c r="S244" s="104">
        <f>+N244*O244*P244*'1. Standard_Cost'!$C$12</f>
        <v>0</v>
      </c>
      <c r="T244" s="104">
        <f>+N244*P244*Q244*'1. Standard_Cost'!$D$12</f>
        <v>0</v>
      </c>
      <c r="U244" s="104">
        <f>+N244*O244*'1. Standard_Cost'!$E$12</f>
        <v>0</v>
      </c>
      <c r="V244" s="103"/>
      <c r="W244" s="103"/>
      <c r="X244" s="103"/>
      <c r="Y244" s="104">
        <f>+V244*((X244*'1. Standard_Cost'!$B$16)+(W244*X244*'1. Standard_Cost'!$C$16))</f>
        <v>0</v>
      </c>
      <c r="Z244" s="103"/>
      <c r="AA244" s="103"/>
      <c r="AB244" s="104">
        <f>+Z244*'1. Standard_Cost'!$B$20+AA244*'1. Standard_Cost'!$C$20</f>
        <v>0</v>
      </c>
      <c r="AC244" s="105"/>
      <c r="AD244" s="106"/>
      <c r="AE244" s="104">
        <f>SUM(AD244,AC244,AB244,Y244,U244,T244,S244,R244)*'1. Standard_Cost'!B85</f>
        <v>0</v>
      </c>
      <c r="AF244" s="104">
        <f t="shared" ref="AF244:AF246" si="430">SUM(AD244,AE244)</f>
        <v>0</v>
      </c>
      <c r="AG244" s="103"/>
      <c r="AH244" s="103">
        <v>0</v>
      </c>
      <c r="AI244" s="103">
        <v>0</v>
      </c>
      <c r="AJ244" s="107"/>
      <c r="AK244" s="107"/>
      <c r="AL244" s="107"/>
      <c r="AM244" s="104">
        <f>AG244*'1. Standard_Cost'!B81+'Incremental_Cost Year 2021'!AH251*'1. Standard_Cost'!C81+'Incremental_Cost Year 2021'!AI251*'1. Standard_Cost'!D81+'Incremental_Cost Year 2021'!AJ251+'Incremental_Cost Year 2021'!AL251+AK244</f>
        <v>0</v>
      </c>
      <c r="AN244" s="104">
        <f>AM244*'1. Standard_Cost'!C85</f>
        <v>0</v>
      </c>
      <c r="AO244" s="107"/>
      <c r="AQ244" s="104">
        <f t="shared" si="425"/>
        <v>0</v>
      </c>
      <c r="AR244" s="104">
        <f t="shared" si="426"/>
        <v>0</v>
      </c>
      <c r="AS244" s="104">
        <f t="shared" si="427"/>
        <v>0</v>
      </c>
      <c r="AT244" s="104">
        <f t="shared" ref="AT244:AT246" si="431">SUM(AQ244,AR244,AS244)</f>
        <v>0</v>
      </c>
      <c r="AU244" s="108">
        <f t="shared" si="428"/>
        <v>0</v>
      </c>
      <c r="AV244" s="108">
        <v>0</v>
      </c>
      <c r="AW244" s="108"/>
      <c r="AX244" s="108"/>
      <c r="AY244" s="108"/>
      <c r="AZ244" s="108"/>
      <c r="BA244" s="109">
        <f t="shared" si="429"/>
        <v>0</v>
      </c>
    </row>
    <row r="245" spans="1:53" ht="14.1" customHeight="1" outlineLevel="2" x14ac:dyDescent="0.2">
      <c r="A245" s="68"/>
      <c r="B245" s="94"/>
      <c r="C245" s="142"/>
      <c r="D245" s="110"/>
      <c r="E245" s="110"/>
      <c r="F245" s="110"/>
      <c r="G245" s="111"/>
      <c r="H245" s="99" t="s">
        <v>51</v>
      </c>
      <c r="I245" s="100"/>
      <c r="J245" s="101"/>
      <c r="K245" s="101"/>
      <c r="L245" s="102" t="str">
        <f>IF(I245&lt;&gt;0,((VLOOKUP(I245,'1. Standard_Cost'!$B$4:$D$8,2)+VLOOKUP(I245,'1. Standard_Cost'!$B$4:$D$8,3))*J245*K245),"0")</f>
        <v>0</v>
      </c>
      <c r="M245" s="102">
        <f>L245*'1. Standard_Cost'!F61</f>
        <v>0</v>
      </c>
      <c r="N245" s="103"/>
      <c r="O245" s="103"/>
      <c r="P245" s="103"/>
      <c r="Q245" s="103"/>
      <c r="R245" s="104">
        <f>+N245*P245*'1. Standard_Cost'!$B$12</f>
        <v>0</v>
      </c>
      <c r="S245" s="104">
        <f>+N245*O245*P245*'1. Standard_Cost'!$C$12</f>
        <v>0</v>
      </c>
      <c r="T245" s="104">
        <f>+N245*P245*Q245*'1. Standard_Cost'!$D$12</f>
        <v>0</v>
      </c>
      <c r="U245" s="104">
        <f>+N245*O245*'1. Standard_Cost'!$E$12</f>
        <v>0</v>
      </c>
      <c r="V245" s="103"/>
      <c r="W245" s="103"/>
      <c r="X245" s="103"/>
      <c r="Y245" s="104">
        <f>+V245*((X245*'1. Standard_Cost'!$B$16)+(W245*X245*'1. Standard_Cost'!$C$16))</f>
        <v>0</v>
      </c>
      <c r="Z245" s="103"/>
      <c r="AA245" s="103"/>
      <c r="AB245" s="104">
        <f>+Z245*'1. Standard_Cost'!$B$20+AA245*'1. Standard_Cost'!$C$20</f>
        <v>0</v>
      </c>
      <c r="AC245" s="105"/>
      <c r="AD245" s="106"/>
      <c r="AE245" s="104">
        <f>SUM(AD245,AC245,AB245,Y245,U245,T245,S245,R245)*'1. Standard_Cost'!B85</f>
        <v>0</v>
      </c>
      <c r="AF245" s="104">
        <f t="shared" si="430"/>
        <v>0</v>
      </c>
      <c r="AG245" s="103"/>
      <c r="AH245" s="103"/>
      <c r="AI245" s="103"/>
      <c r="AJ245" s="107"/>
      <c r="AK245" s="107"/>
      <c r="AL245" s="107"/>
      <c r="AM245" s="104">
        <f>AG245*'1. Standard_Cost'!B81+'Incremental_Cost Year 2021'!AH252*'1. Standard_Cost'!C81+'Incremental_Cost Year 2021'!AI252*'1. Standard_Cost'!D81+'Incremental_Cost Year 2021'!AJ252+'Incremental_Cost Year 2021'!AL252+AK245</f>
        <v>0</v>
      </c>
      <c r="AN245" s="104">
        <f>AM245*'1. Standard_Cost'!C85</f>
        <v>0</v>
      </c>
      <c r="AO245" s="107"/>
      <c r="AQ245" s="104">
        <f t="shared" si="425"/>
        <v>0</v>
      </c>
      <c r="AR245" s="104">
        <f t="shared" si="426"/>
        <v>0</v>
      </c>
      <c r="AS245" s="104">
        <f t="shared" si="427"/>
        <v>0</v>
      </c>
      <c r="AT245" s="104">
        <f t="shared" si="431"/>
        <v>0</v>
      </c>
      <c r="AU245" s="108">
        <f t="shared" si="428"/>
        <v>0</v>
      </c>
      <c r="AV245" s="108"/>
      <c r="AW245" s="108"/>
      <c r="AX245" s="108"/>
      <c r="AY245" s="108"/>
      <c r="AZ245" s="108"/>
      <c r="BA245" s="109">
        <f t="shared" si="429"/>
        <v>0</v>
      </c>
    </row>
    <row r="246" spans="1:53" ht="14.1" customHeight="1" outlineLevel="2" x14ac:dyDescent="0.2">
      <c r="A246" s="68"/>
      <c r="B246" s="94"/>
      <c r="C246" s="142"/>
      <c r="D246" s="110"/>
      <c r="E246" s="110"/>
      <c r="F246" s="110"/>
      <c r="G246" s="111"/>
      <c r="H246" s="112" t="s">
        <v>179</v>
      </c>
      <c r="I246" s="100"/>
      <c r="J246" s="101"/>
      <c r="K246" s="101"/>
      <c r="L246" s="102" t="str">
        <f>IF(I246&lt;&gt;0,((VLOOKUP(I246,'1. Standard_Cost'!$B$4:$D$8,2)+VLOOKUP(I246,'1. Standard_Cost'!$B$4:$D$8,3))*J246*K246),"0")</f>
        <v>0</v>
      </c>
      <c r="M246" s="102">
        <f>L246*'1. Standard_Cost'!F61</f>
        <v>0</v>
      </c>
      <c r="N246" s="103"/>
      <c r="O246" s="103"/>
      <c r="P246" s="103"/>
      <c r="Q246" s="103"/>
      <c r="R246" s="104">
        <f>+N246*P246*'1. Standard_Cost'!$B$12</f>
        <v>0</v>
      </c>
      <c r="S246" s="104">
        <f>+N246*O246*P246*'1. Standard_Cost'!$C$12</f>
        <v>0</v>
      </c>
      <c r="T246" s="104">
        <f>+N246*P246*Q246*'1. Standard_Cost'!$D$12</f>
        <v>0</v>
      </c>
      <c r="U246" s="104">
        <f>+N246*O246*'1. Standard_Cost'!$E$12</f>
        <v>0</v>
      </c>
      <c r="V246" s="103"/>
      <c r="W246" s="103"/>
      <c r="X246" s="103"/>
      <c r="Y246" s="104">
        <f>+V246*((X246*'1. Standard_Cost'!$B$16)+(W246*X246*'1. Standard_Cost'!$C$16))</f>
        <v>0</v>
      </c>
      <c r="Z246" s="103"/>
      <c r="AA246" s="103"/>
      <c r="AB246" s="104">
        <f>+Z246*'1. Standard_Cost'!$B$20+AA246*'1. Standard_Cost'!$C$20</f>
        <v>0</v>
      </c>
      <c r="AC246" s="105"/>
      <c r="AD246" s="106"/>
      <c r="AE246" s="104">
        <f>SUM(AD246,AC246,AB246,Y246,U246,T246,S246,R246)*'1. Standard_Cost'!B85</f>
        <v>0</v>
      </c>
      <c r="AF246" s="104">
        <f t="shared" si="430"/>
        <v>0</v>
      </c>
      <c r="AG246" s="103"/>
      <c r="AH246" s="103"/>
      <c r="AI246" s="103"/>
      <c r="AJ246" s="107"/>
      <c r="AK246" s="107"/>
      <c r="AL246" s="107"/>
      <c r="AM246" s="104">
        <f>AG246*'1. Standard_Cost'!B81+'Incremental_Cost Year 2021'!AH253*'1. Standard_Cost'!C81+'Incremental_Cost Year 2021'!AI253*'1. Standard_Cost'!D81+'Incremental_Cost Year 2021'!AJ253+'Incremental_Cost Year 2021'!AL253+AK246</f>
        <v>0</v>
      </c>
      <c r="AN246" s="104">
        <f>AM246*'1. Standard_Cost'!C85</f>
        <v>0</v>
      </c>
      <c r="AO246" s="107"/>
      <c r="AQ246" s="104">
        <f t="shared" si="425"/>
        <v>0</v>
      </c>
      <c r="AR246" s="104">
        <f t="shared" si="426"/>
        <v>0</v>
      </c>
      <c r="AS246" s="104">
        <f t="shared" si="427"/>
        <v>0</v>
      </c>
      <c r="AT246" s="104">
        <f t="shared" si="431"/>
        <v>0</v>
      </c>
      <c r="AU246" s="108">
        <f t="shared" si="428"/>
        <v>0</v>
      </c>
      <c r="AV246" s="108"/>
      <c r="AW246" s="108"/>
      <c r="AX246" s="108"/>
      <c r="AY246" s="108"/>
      <c r="AZ246" s="108"/>
      <c r="BA246" s="109">
        <f t="shared" si="429"/>
        <v>0</v>
      </c>
    </row>
    <row r="247" spans="1:53" ht="62.25" customHeight="1" outlineLevel="1" x14ac:dyDescent="0.2">
      <c r="A247" s="68"/>
      <c r="B247" s="141"/>
      <c r="C247" s="142"/>
      <c r="D247" s="113" t="s">
        <v>48</v>
      </c>
      <c r="E247" s="113" t="s">
        <v>260</v>
      </c>
      <c r="F247" s="114" t="s">
        <v>154</v>
      </c>
      <c r="G247" s="115" t="s">
        <v>155</v>
      </c>
      <c r="H247" s="122" t="s">
        <v>261</v>
      </c>
      <c r="I247" s="117"/>
      <c r="J247" s="117"/>
      <c r="K247" s="117"/>
      <c r="L247" s="118">
        <f>SUM(L243:L246)</f>
        <v>0</v>
      </c>
      <c r="M247" s="118">
        <f>SUM(M243:M246)</f>
        <v>0</v>
      </c>
      <c r="N247" s="117"/>
      <c r="O247" s="117"/>
      <c r="P247" s="117"/>
      <c r="Q247" s="117"/>
      <c r="R247" s="119">
        <f>SUM(R243:R246)</f>
        <v>0</v>
      </c>
      <c r="S247" s="119">
        <f>SUM(S243:S246)</f>
        <v>0</v>
      </c>
      <c r="T247" s="119">
        <f>SUM(T243:T246)</f>
        <v>0</v>
      </c>
      <c r="U247" s="119">
        <f>SUM(U243:U246)</f>
        <v>0</v>
      </c>
      <c r="V247" s="117"/>
      <c r="W247" s="117"/>
      <c r="X247" s="117"/>
      <c r="Y247" s="118">
        <f>SUM(Y243:Y246)</f>
        <v>0</v>
      </c>
      <c r="Z247" s="117"/>
      <c r="AA247" s="117"/>
      <c r="AB247" s="118">
        <f t="shared" ref="AB247:AF247" si="432">SUM(AB243:AB246)</f>
        <v>0</v>
      </c>
      <c r="AC247" s="118">
        <f t="shared" si="432"/>
        <v>0</v>
      </c>
      <c r="AD247" s="118">
        <f t="shared" si="432"/>
        <v>0</v>
      </c>
      <c r="AE247" s="118">
        <f t="shared" si="432"/>
        <v>0</v>
      </c>
      <c r="AF247" s="118">
        <f t="shared" si="432"/>
        <v>0</v>
      </c>
      <c r="AG247" s="117"/>
      <c r="AH247" s="117"/>
      <c r="AI247" s="117"/>
      <c r="AJ247" s="119">
        <f>SUM(AJ243:AJ246)</f>
        <v>0</v>
      </c>
      <c r="AK247" s="119">
        <f t="shared" ref="AK247:AN247" si="433">SUM(AK243:AK246)</f>
        <v>0</v>
      </c>
      <c r="AL247" s="119">
        <f t="shared" si="433"/>
        <v>0</v>
      </c>
      <c r="AM247" s="119">
        <f t="shared" si="433"/>
        <v>0</v>
      </c>
      <c r="AN247" s="119">
        <f t="shared" si="433"/>
        <v>0</v>
      </c>
      <c r="AO247" s="116"/>
      <c r="AP247" s="120"/>
      <c r="AQ247" s="121">
        <f t="shared" ref="AQ247:BA247" si="434">SUM(AQ243:AQ246)</f>
        <v>0</v>
      </c>
      <c r="AR247" s="121">
        <f t="shared" si="434"/>
        <v>0</v>
      </c>
      <c r="AS247" s="121">
        <f t="shared" si="434"/>
        <v>0</v>
      </c>
      <c r="AT247" s="121">
        <f t="shared" si="434"/>
        <v>0</v>
      </c>
      <c r="AU247" s="121">
        <f t="shared" si="434"/>
        <v>0</v>
      </c>
      <c r="AV247" s="121">
        <f t="shared" si="434"/>
        <v>0</v>
      </c>
      <c r="AW247" s="121">
        <f t="shared" si="434"/>
        <v>0</v>
      </c>
      <c r="AX247" s="121">
        <f t="shared" si="434"/>
        <v>0</v>
      </c>
      <c r="AY247" s="121">
        <f t="shared" si="434"/>
        <v>0</v>
      </c>
      <c r="AZ247" s="121">
        <f t="shared" si="434"/>
        <v>0</v>
      </c>
      <c r="BA247" s="121">
        <f t="shared" si="434"/>
        <v>0</v>
      </c>
    </row>
    <row r="248" spans="1:53" ht="14.1" customHeight="1" outlineLevel="2" x14ac:dyDescent="0.2">
      <c r="A248" s="68"/>
      <c r="B248" s="94"/>
      <c r="C248" s="142"/>
      <c r="D248" s="96"/>
      <c r="E248" s="96"/>
      <c r="F248" s="97"/>
      <c r="G248" s="98"/>
      <c r="H248" s="99" t="s">
        <v>49</v>
      </c>
      <c r="I248" s="100"/>
      <c r="J248" s="101"/>
      <c r="K248" s="101"/>
      <c r="L248" s="102" t="str">
        <f>IF(I248&lt;&gt;0,((VLOOKUP(I248,'1. Standard_Cost'!$B$4:$D$8,2)+VLOOKUP(I248,'1. Standard_Cost'!$B$4:$D$8,3))*J248*K248),"0")</f>
        <v>0</v>
      </c>
      <c r="M248" s="102">
        <f>L248*'1. Standard_Cost'!F66</f>
        <v>0</v>
      </c>
      <c r="N248" s="103"/>
      <c r="O248" s="103"/>
      <c r="P248" s="103"/>
      <c r="Q248" s="103"/>
      <c r="R248" s="104">
        <f>+N248*P248*'1. Standard_Cost'!$B$12</f>
        <v>0</v>
      </c>
      <c r="S248" s="104">
        <f>+N248*O248*P248*'1. Standard_Cost'!$C$12</f>
        <v>0</v>
      </c>
      <c r="T248" s="104">
        <f>+N248*P248*Q248*'1. Standard_Cost'!$D$12</f>
        <v>0</v>
      </c>
      <c r="U248" s="104">
        <f>+N248*O248*'1. Standard_Cost'!$E$12</f>
        <v>0</v>
      </c>
      <c r="V248" s="103"/>
      <c r="W248" s="103"/>
      <c r="X248" s="103"/>
      <c r="Y248" s="104">
        <f>+V248*((X248*'1. Standard_Cost'!$B$16)+(W248*X248*'1. Standard_Cost'!$C$16))</f>
        <v>0</v>
      </c>
      <c r="Z248" s="103"/>
      <c r="AA248" s="103"/>
      <c r="AB248" s="104">
        <f>+Z248*'1. Standard_Cost'!$B$20+AA248*'1. Standard_Cost'!$C$20</f>
        <v>0</v>
      </c>
      <c r="AC248" s="105"/>
      <c r="AD248" s="106"/>
      <c r="AE248" s="104">
        <f>SUM(AD248,AC248,AB248,Y248,U248,T248,S248,R248)*'1. Standard_Cost'!B90</f>
        <v>0</v>
      </c>
      <c r="AF248" s="104">
        <f>SUM(AD248,AE248)</f>
        <v>0</v>
      </c>
      <c r="AG248" s="103"/>
      <c r="AH248" s="103"/>
      <c r="AI248" s="103"/>
      <c r="AJ248" s="107"/>
      <c r="AK248" s="107"/>
      <c r="AL248" s="107"/>
      <c r="AM248" s="104">
        <f>AG248*'1. Standard_Cost'!B86+'Incremental_Cost Year 2021'!AH255*'1. Standard_Cost'!C86+'Incremental_Cost Year 2021'!AI255*'1. Standard_Cost'!D86+'Incremental_Cost Year 2021'!AJ255+'Incremental_Cost Year 2021'!AL255+AK248</f>
        <v>0</v>
      </c>
      <c r="AN248" s="104">
        <f>AM248*'1. Standard_Cost'!C90</f>
        <v>0</v>
      </c>
      <c r="AO248" s="107"/>
      <c r="AQ248" s="104">
        <f t="shared" ref="AQ248:AQ251" si="435">L248+M248</f>
        <v>0</v>
      </c>
      <c r="AR248" s="104">
        <f t="shared" ref="AR248:AR251" si="436">AF248</f>
        <v>0</v>
      </c>
      <c r="AS248" s="104">
        <f t="shared" ref="AS248:AS251" si="437">AM248+AN248</f>
        <v>0</v>
      </c>
      <c r="AT248" s="104">
        <f>SUM(AQ248,AR248,AS248)</f>
        <v>0</v>
      </c>
      <c r="AU248" s="108">
        <f t="shared" ref="AU248:AU251" si="438">AT248</f>
        <v>0</v>
      </c>
      <c r="AV248" s="108"/>
      <c r="AW248" s="108"/>
      <c r="AX248" s="108"/>
      <c r="AY248" s="108"/>
      <c r="AZ248" s="108"/>
      <c r="BA248" s="109">
        <f t="shared" ref="BA248:BA251" si="439">SUM(AU248:AZ248)-AT248</f>
        <v>0</v>
      </c>
    </row>
    <row r="249" spans="1:53" ht="14.1" customHeight="1" outlineLevel="2" x14ac:dyDescent="0.2">
      <c r="A249" s="68"/>
      <c r="B249" s="94"/>
      <c r="C249" s="250"/>
      <c r="D249" s="110"/>
      <c r="E249" s="110"/>
      <c r="F249" s="110"/>
      <c r="G249" s="111"/>
      <c r="H249" s="99" t="s">
        <v>50</v>
      </c>
      <c r="I249" s="100"/>
      <c r="J249" s="101"/>
      <c r="K249" s="101"/>
      <c r="L249" s="102" t="str">
        <f>IF(I249&lt;&gt;0,((VLOOKUP(I249,'1. Standard_Cost'!$B$4:$D$8,2)+VLOOKUP(I249,'1. Standard_Cost'!$B$4:$D$8,3))*J249*K249),"0")</f>
        <v>0</v>
      </c>
      <c r="M249" s="102">
        <f>L249*'1. Standard_Cost'!F66</f>
        <v>0</v>
      </c>
      <c r="N249" s="103"/>
      <c r="O249" s="103"/>
      <c r="P249" s="103"/>
      <c r="Q249" s="103"/>
      <c r="R249" s="104">
        <f>+N249*P249*'1. Standard_Cost'!$B$12</f>
        <v>0</v>
      </c>
      <c r="S249" s="104">
        <f>+N249*O249*P249*'1. Standard_Cost'!$C$12</f>
        <v>0</v>
      </c>
      <c r="T249" s="104">
        <f>+N249*P249*Q249*'1. Standard_Cost'!$D$12</f>
        <v>0</v>
      </c>
      <c r="U249" s="104">
        <f>+N249*O249*'1. Standard_Cost'!$E$12</f>
        <v>0</v>
      </c>
      <c r="V249" s="103"/>
      <c r="W249" s="103"/>
      <c r="X249" s="103"/>
      <c r="Y249" s="104">
        <f>+V249*((X249*'1. Standard_Cost'!$B$16)+(W249*X249*'1. Standard_Cost'!$C$16))</f>
        <v>0</v>
      </c>
      <c r="Z249" s="103"/>
      <c r="AA249" s="103"/>
      <c r="AB249" s="104">
        <f>+Z249*'1. Standard_Cost'!$B$20+AA249*'1. Standard_Cost'!$C$20</f>
        <v>0</v>
      </c>
      <c r="AC249" s="105"/>
      <c r="AD249" s="106"/>
      <c r="AE249" s="104">
        <f>SUM(AD249,AC249,AB249,Y249,U249,T249,S249,R249)*'1. Standard_Cost'!B90</f>
        <v>0</v>
      </c>
      <c r="AF249" s="104">
        <f t="shared" ref="AF249:AF251" si="440">SUM(AD249,AE249)</f>
        <v>0</v>
      </c>
      <c r="AG249" s="103"/>
      <c r="AH249" s="103">
        <v>0</v>
      </c>
      <c r="AI249" s="103">
        <v>0</v>
      </c>
      <c r="AJ249" s="107"/>
      <c r="AK249" s="107"/>
      <c r="AL249" s="107"/>
      <c r="AM249" s="104">
        <f>AG249*'1. Standard_Cost'!B86+'Incremental_Cost Year 2021'!AH256*'1. Standard_Cost'!C86+'Incremental_Cost Year 2021'!AI256*'1. Standard_Cost'!D86+'Incremental_Cost Year 2021'!AJ256+'Incremental_Cost Year 2021'!AL256+AK249</f>
        <v>0</v>
      </c>
      <c r="AN249" s="104">
        <f>AM249*'1. Standard_Cost'!C90</f>
        <v>0</v>
      </c>
      <c r="AO249" s="107"/>
      <c r="AQ249" s="104">
        <f t="shared" si="435"/>
        <v>0</v>
      </c>
      <c r="AR249" s="104">
        <f t="shared" si="436"/>
        <v>0</v>
      </c>
      <c r="AS249" s="104">
        <f t="shared" si="437"/>
        <v>0</v>
      </c>
      <c r="AT249" s="104">
        <f t="shared" ref="AT249:AT251" si="441">SUM(AQ249,AR249,AS249)</f>
        <v>0</v>
      </c>
      <c r="AU249" s="108">
        <f t="shared" si="438"/>
        <v>0</v>
      </c>
      <c r="AV249" s="108">
        <v>0</v>
      </c>
      <c r="AW249" s="108"/>
      <c r="AX249" s="108"/>
      <c r="AY249" s="108"/>
      <c r="AZ249" s="108"/>
      <c r="BA249" s="109">
        <f t="shared" si="439"/>
        <v>0</v>
      </c>
    </row>
    <row r="250" spans="1:53" ht="14.1" customHeight="1" outlineLevel="2" x14ac:dyDescent="0.2">
      <c r="A250" s="68"/>
      <c r="B250" s="94"/>
      <c r="C250" s="251"/>
      <c r="D250" s="110"/>
      <c r="E250" s="110"/>
      <c r="F250" s="110"/>
      <c r="G250" s="111"/>
      <c r="H250" s="99" t="s">
        <v>51</v>
      </c>
      <c r="I250" s="100"/>
      <c r="J250" s="101"/>
      <c r="K250" s="101"/>
      <c r="L250" s="102" t="str">
        <f>IF(I250&lt;&gt;0,((VLOOKUP(I250,'1. Standard_Cost'!$B$4:$D$8,2)+VLOOKUP(I250,'1. Standard_Cost'!$B$4:$D$8,3))*J250*K250),"0")</f>
        <v>0</v>
      </c>
      <c r="M250" s="102">
        <f>L250*'1. Standard_Cost'!F66</f>
        <v>0</v>
      </c>
      <c r="N250" s="103"/>
      <c r="O250" s="103"/>
      <c r="P250" s="103"/>
      <c r="Q250" s="103"/>
      <c r="R250" s="104">
        <f>+N250*P250*'1. Standard_Cost'!$B$12</f>
        <v>0</v>
      </c>
      <c r="S250" s="104">
        <f>+N250*O250*P250*'1. Standard_Cost'!$C$12</f>
        <v>0</v>
      </c>
      <c r="T250" s="104">
        <f>+N250*P250*Q250*'1. Standard_Cost'!$D$12</f>
        <v>0</v>
      </c>
      <c r="U250" s="104">
        <f>+N250*O250*'1. Standard_Cost'!$E$12</f>
        <v>0</v>
      </c>
      <c r="V250" s="103"/>
      <c r="W250" s="103"/>
      <c r="X250" s="103"/>
      <c r="Y250" s="104">
        <f>+V250*((X250*'1. Standard_Cost'!$B$16)+(W250*X250*'1. Standard_Cost'!$C$16))</f>
        <v>0</v>
      </c>
      <c r="Z250" s="103"/>
      <c r="AA250" s="103"/>
      <c r="AB250" s="104">
        <f>+Z250*'1. Standard_Cost'!$B$20+AA250*'1. Standard_Cost'!$C$20</f>
        <v>0</v>
      </c>
      <c r="AC250" s="105"/>
      <c r="AD250" s="106"/>
      <c r="AE250" s="104">
        <f>SUM(AD250,AC250,AB250,Y250,U250,T250,S250,R250)*'1. Standard_Cost'!B90</f>
        <v>0</v>
      </c>
      <c r="AF250" s="104">
        <f t="shared" si="440"/>
        <v>0</v>
      </c>
      <c r="AG250" s="103"/>
      <c r="AH250" s="103"/>
      <c r="AI250" s="103"/>
      <c r="AJ250" s="107"/>
      <c r="AK250" s="107"/>
      <c r="AL250" s="107"/>
      <c r="AM250" s="104">
        <f>AG250*'1. Standard_Cost'!B86+'Incremental_Cost Year 2021'!AH257*'1. Standard_Cost'!C86+'Incremental_Cost Year 2021'!AI257*'1. Standard_Cost'!D86+'Incremental_Cost Year 2021'!AJ257+'Incremental_Cost Year 2021'!AL257+AK250</f>
        <v>0</v>
      </c>
      <c r="AN250" s="104">
        <f>AM250*'1. Standard_Cost'!C90</f>
        <v>0</v>
      </c>
      <c r="AO250" s="107"/>
      <c r="AQ250" s="104">
        <f t="shared" si="435"/>
        <v>0</v>
      </c>
      <c r="AR250" s="104">
        <f t="shared" si="436"/>
        <v>0</v>
      </c>
      <c r="AS250" s="104">
        <f t="shared" si="437"/>
        <v>0</v>
      </c>
      <c r="AT250" s="104">
        <f t="shared" si="441"/>
        <v>0</v>
      </c>
      <c r="AU250" s="108">
        <f t="shared" si="438"/>
        <v>0</v>
      </c>
      <c r="AV250" s="108"/>
      <c r="AW250" s="108"/>
      <c r="AX250" s="108"/>
      <c r="AY250" s="108"/>
      <c r="AZ250" s="108"/>
      <c r="BA250" s="109">
        <f t="shared" si="439"/>
        <v>0</v>
      </c>
    </row>
    <row r="251" spans="1:53" ht="14.1" customHeight="1" outlineLevel="2" x14ac:dyDescent="0.2">
      <c r="A251" s="68"/>
      <c r="B251" s="94"/>
      <c r="C251" s="251"/>
      <c r="D251" s="110"/>
      <c r="E251" s="110"/>
      <c r="F251" s="110"/>
      <c r="G251" s="111"/>
      <c r="H251" s="112" t="s">
        <v>179</v>
      </c>
      <c r="I251" s="100"/>
      <c r="J251" s="101"/>
      <c r="K251" s="101"/>
      <c r="L251" s="102" t="str">
        <f>IF(I251&lt;&gt;0,((VLOOKUP(I251,'1. Standard_Cost'!$B$4:$D$8,2)+VLOOKUP(I251,'1. Standard_Cost'!$B$4:$D$8,3))*J251*K251),"0")</f>
        <v>0</v>
      </c>
      <c r="M251" s="102">
        <f>L251*'1. Standard_Cost'!F66</f>
        <v>0</v>
      </c>
      <c r="N251" s="103"/>
      <c r="O251" s="103"/>
      <c r="P251" s="103"/>
      <c r="Q251" s="103"/>
      <c r="R251" s="104">
        <f>+N251*P251*'1. Standard_Cost'!$B$12</f>
        <v>0</v>
      </c>
      <c r="S251" s="104">
        <f>+N251*O251*P251*'1. Standard_Cost'!$C$12</f>
        <v>0</v>
      </c>
      <c r="T251" s="104">
        <f>+N251*P251*Q251*'1. Standard_Cost'!$D$12</f>
        <v>0</v>
      </c>
      <c r="U251" s="104">
        <f>+N251*O251*'1. Standard_Cost'!$E$12</f>
        <v>0</v>
      </c>
      <c r="V251" s="103"/>
      <c r="W251" s="103"/>
      <c r="X251" s="103"/>
      <c r="Y251" s="104">
        <f>+V251*((X251*'1. Standard_Cost'!$B$16)+(W251*X251*'1. Standard_Cost'!$C$16))</f>
        <v>0</v>
      </c>
      <c r="Z251" s="103"/>
      <c r="AA251" s="103"/>
      <c r="AB251" s="104">
        <f>+Z251*'1. Standard_Cost'!$B$20+AA251*'1. Standard_Cost'!$C$20</f>
        <v>0</v>
      </c>
      <c r="AC251" s="105"/>
      <c r="AD251" s="106"/>
      <c r="AE251" s="104">
        <f>SUM(AD251,AC251,AB251,Y251,U251,T251,S251,R251)*'1. Standard_Cost'!B90</f>
        <v>0</v>
      </c>
      <c r="AF251" s="104">
        <f t="shared" si="440"/>
        <v>0</v>
      </c>
      <c r="AG251" s="103"/>
      <c r="AH251" s="103"/>
      <c r="AI251" s="103"/>
      <c r="AJ251" s="107"/>
      <c r="AK251" s="107"/>
      <c r="AL251" s="107"/>
      <c r="AM251" s="104">
        <f>AG251*'1. Standard_Cost'!B86+'Incremental_Cost Year 2021'!AH258*'1. Standard_Cost'!C86+'Incremental_Cost Year 2021'!AI258*'1. Standard_Cost'!D86+'Incremental_Cost Year 2021'!AJ258+'Incremental_Cost Year 2021'!AL258+AK251</f>
        <v>0</v>
      </c>
      <c r="AN251" s="104">
        <f>AM251*'1. Standard_Cost'!C90</f>
        <v>0</v>
      </c>
      <c r="AO251" s="107"/>
      <c r="AQ251" s="104">
        <f t="shared" si="435"/>
        <v>0</v>
      </c>
      <c r="AR251" s="104">
        <f t="shared" si="436"/>
        <v>0</v>
      </c>
      <c r="AS251" s="104">
        <f t="shared" si="437"/>
        <v>0</v>
      </c>
      <c r="AT251" s="104">
        <f t="shared" si="441"/>
        <v>0</v>
      </c>
      <c r="AU251" s="108">
        <f t="shared" si="438"/>
        <v>0</v>
      </c>
      <c r="AV251" s="108"/>
      <c r="AW251" s="108"/>
      <c r="AX251" s="108"/>
      <c r="AY251" s="108"/>
      <c r="AZ251" s="108"/>
      <c r="BA251" s="109">
        <f t="shared" si="439"/>
        <v>0</v>
      </c>
    </row>
    <row r="252" spans="1:53" ht="54" customHeight="1" outlineLevel="1" x14ac:dyDescent="0.2">
      <c r="A252" s="68"/>
      <c r="B252" s="141"/>
      <c r="C252" s="251"/>
      <c r="D252" s="113" t="s">
        <v>48</v>
      </c>
      <c r="E252" s="113" t="s">
        <v>262</v>
      </c>
      <c r="F252" s="114" t="s">
        <v>154</v>
      </c>
      <c r="G252" s="115" t="s">
        <v>155</v>
      </c>
      <c r="H252" s="122" t="s">
        <v>263</v>
      </c>
      <c r="I252" s="117"/>
      <c r="J252" s="117"/>
      <c r="K252" s="117"/>
      <c r="L252" s="118">
        <f>SUM(L248:L251)</f>
        <v>0</v>
      </c>
      <c r="M252" s="118">
        <f>SUM(M248:M251)</f>
        <v>0</v>
      </c>
      <c r="N252" s="117"/>
      <c r="O252" s="117"/>
      <c r="P252" s="117"/>
      <c r="Q252" s="117"/>
      <c r="R252" s="119">
        <f>SUM(R248:R251)</f>
        <v>0</v>
      </c>
      <c r="S252" s="119">
        <f>SUM(S248:S251)</f>
        <v>0</v>
      </c>
      <c r="T252" s="119">
        <f>SUM(T248:T251)</f>
        <v>0</v>
      </c>
      <c r="U252" s="119">
        <f>SUM(U248:U251)</f>
        <v>0</v>
      </c>
      <c r="V252" s="117"/>
      <c r="W252" s="117"/>
      <c r="X252" s="117"/>
      <c r="Y252" s="118">
        <f>SUM(Y248:Y251)</f>
        <v>0</v>
      </c>
      <c r="Z252" s="117"/>
      <c r="AA252" s="117"/>
      <c r="AB252" s="118">
        <f t="shared" ref="AB252:AF252" si="442">SUM(AB248:AB251)</f>
        <v>0</v>
      </c>
      <c r="AC252" s="118">
        <f t="shared" si="442"/>
        <v>0</v>
      </c>
      <c r="AD252" s="118">
        <f t="shared" si="442"/>
        <v>0</v>
      </c>
      <c r="AE252" s="118">
        <f t="shared" si="442"/>
        <v>0</v>
      </c>
      <c r="AF252" s="118">
        <f t="shared" si="442"/>
        <v>0</v>
      </c>
      <c r="AG252" s="117"/>
      <c r="AH252" s="117"/>
      <c r="AI252" s="117"/>
      <c r="AJ252" s="119">
        <f>SUM(AJ248:AJ251)</f>
        <v>0</v>
      </c>
      <c r="AK252" s="119">
        <f t="shared" ref="AK252:AN252" si="443">SUM(AK248:AK251)</f>
        <v>0</v>
      </c>
      <c r="AL252" s="119">
        <f t="shared" si="443"/>
        <v>0</v>
      </c>
      <c r="AM252" s="119">
        <f t="shared" si="443"/>
        <v>0</v>
      </c>
      <c r="AN252" s="119">
        <f t="shared" si="443"/>
        <v>0</v>
      </c>
      <c r="AO252" s="116"/>
      <c r="AP252" s="120"/>
      <c r="AQ252" s="121">
        <f t="shared" ref="AQ252:BA252" si="444">SUM(AQ248:AQ251)</f>
        <v>0</v>
      </c>
      <c r="AR252" s="121">
        <f t="shared" si="444"/>
        <v>0</v>
      </c>
      <c r="AS252" s="121">
        <f t="shared" si="444"/>
        <v>0</v>
      </c>
      <c r="AT252" s="121">
        <f t="shared" si="444"/>
        <v>0</v>
      </c>
      <c r="AU252" s="121">
        <f t="shared" si="444"/>
        <v>0</v>
      </c>
      <c r="AV252" s="121">
        <f t="shared" si="444"/>
        <v>0</v>
      </c>
      <c r="AW252" s="121">
        <f t="shared" si="444"/>
        <v>0</v>
      </c>
      <c r="AX252" s="121">
        <f t="shared" si="444"/>
        <v>0</v>
      </c>
      <c r="AY252" s="121">
        <f t="shared" si="444"/>
        <v>0</v>
      </c>
      <c r="AZ252" s="121">
        <f t="shared" si="444"/>
        <v>0</v>
      </c>
      <c r="BA252" s="121">
        <f t="shared" si="444"/>
        <v>0</v>
      </c>
    </row>
    <row r="253" spans="1:53" ht="14.1" customHeight="1" outlineLevel="2" x14ac:dyDescent="0.2">
      <c r="A253" s="68"/>
      <c r="B253" s="94"/>
      <c r="C253" s="251"/>
      <c r="D253" s="96"/>
      <c r="E253" s="96"/>
      <c r="F253" s="97"/>
      <c r="G253" s="98"/>
      <c r="H253" s="99" t="s">
        <v>49</v>
      </c>
      <c r="I253" s="100"/>
      <c r="J253" s="101"/>
      <c r="K253" s="101"/>
      <c r="L253" s="102" t="str">
        <f>IF(I253&lt;&gt;0,((VLOOKUP(I253,'1. Standard_Cost'!$B$4:$D$8,2)+VLOOKUP(I253,'1. Standard_Cost'!$B$4:$D$8,3))*J253*K253),"0")</f>
        <v>0</v>
      </c>
      <c r="M253" s="102">
        <f>L253*'1. Standard_Cost'!F72</f>
        <v>0</v>
      </c>
      <c r="N253" s="103"/>
      <c r="O253" s="103"/>
      <c r="P253" s="103"/>
      <c r="Q253" s="103"/>
      <c r="R253" s="104">
        <f>+N253*P253*'1. Standard_Cost'!$B$12</f>
        <v>0</v>
      </c>
      <c r="S253" s="104">
        <f>+N253*O253*P253*'1. Standard_Cost'!$C$12</f>
        <v>0</v>
      </c>
      <c r="T253" s="104">
        <f>+N253*P253*Q253*'1. Standard_Cost'!$D$12</f>
        <v>0</v>
      </c>
      <c r="U253" s="104">
        <f>+N253*O253*'1. Standard_Cost'!$E$12</f>
        <v>0</v>
      </c>
      <c r="V253" s="103"/>
      <c r="W253" s="103"/>
      <c r="X253" s="103"/>
      <c r="Y253" s="104">
        <f>+V253*((X253*'1. Standard_Cost'!$B$16)+(W253*X253*'1. Standard_Cost'!$C$16))</f>
        <v>0</v>
      </c>
      <c r="Z253" s="103"/>
      <c r="AA253" s="103"/>
      <c r="AB253" s="104">
        <f>+Z253*'1. Standard_Cost'!$B$20+AA253*'1. Standard_Cost'!$C$20</f>
        <v>0</v>
      </c>
      <c r="AC253" s="105"/>
      <c r="AD253" s="106"/>
      <c r="AE253" s="104">
        <f>SUM(AD253,AC253,AB253,Y253,U253,T253,S253,R253)*'1. Standard_Cost'!B96</f>
        <v>0</v>
      </c>
      <c r="AF253" s="104">
        <f>SUM(AD253,AE253)</f>
        <v>0</v>
      </c>
      <c r="AG253" s="103"/>
      <c r="AH253" s="103"/>
      <c r="AI253" s="103"/>
      <c r="AJ253" s="107"/>
      <c r="AK253" s="107"/>
      <c r="AL253" s="107"/>
      <c r="AM253" s="104">
        <f>AG253*'1. Standard_Cost'!B92+'Incremental_Cost Year 2021'!AH260*'1. Standard_Cost'!C92+'Incremental_Cost Year 2021'!AI260*'1. Standard_Cost'!D92+'Incremental_Cost Year 2021'!AJ260+'Incremental_Cost Year 2021'!AL260+AK253</f>
        <v>0</v>
      </c>
      <c r="AN253" s="104">
        <f>AM253*'1. Standard_Cost'!C96</f>
        <v>0</v>
      </c>
      <c r="AO253" s="107"/>
      <c r="AQ253" s="104">
        <f t="shared" ref="AQ253:AQ256" si="445">L253+M253</f>
        <v>0</v>
      </c>
      <c r="AR253" s="104">
        <f t="shared" ref="AR253:AR256" si="446">AF253</f>
        <v>0</v>
      </c>
      <c r="AS253" s="104">
        <f t="shared" ref="AS253:AS256" si="447">AM253+AN253</f>
        <v>0</v>
      </c>
      <c r="AT253" s="104">
        <f>SUM(AQ253,AR253,AS253)</f>
        <v>0</v>
      </c>
      <c r="AU253" s="108">
        <f t="shared" ref="AU253:AU256" si="448">AT253</f>
        <v>0</v>
      </c>
      <c r="AV253" s="108"/>
      <c r="AW253" s="108"/>
      <c r="AX253" s="108"/>
      <c r="AY253" s="108"/>
      <c r="AZ253" s="108"/>
      <c r="BA253" s="109">
        <f t="shared" ref="BA253:BA256" si="449">SUM(AU253:AZ253)-AT253</f>
        <v>0</v>
      </c>
    </row>
    <row r="254" spans="1:53" ht="14.1" customHeight="1" outlineLevel="2" x14ac:dyDescent="0.2">
      <c r="A254" s="68"/>
      <c r="B254" s="94"/>
      <c r="C254" s="251"/>
      <c r="D254" s="110"/>
      <c r="E254" s="110"/>
      <c r="F254" s="110"/>
      <c r="G254" s="111"/>
      <c r="H254" s="99" t="s">
        <v>50</v>
      </c>
      <c r="I254" s="100"/>
      <c r="J254" s="101"/>
      <c r="K254" s="101"/>
      <c r="L254" s="102" t="str">
        <f>IF(I254&lt;&gt;0,((VLOOKUP(I254,'1. Standard_Cost'!$B$4:$D$8,2)+VLOOKUP(I254,'1. Standard_Cost'!$B$4:$D$8,3))*J254*K254),"0")</f>
        <v>0</v>
      </c>
      <c r="M254" s="102">
        <f>L254*'1. Standard_Cost'!F72</f>
        <v>0</v>
      </c>
      <c r="N254" s="103"/>
      <c r="O254" s="103"/>
      <c r="P254" s="103"/>
      <c r="Q254" s="103"/>
      <c r="R254" s="104">
        <f>+N254*P254*'1. Standard_Cost'!$B$12</f>
        <v>0</v>
      </c>
      <c r="S254" s="104">
        <f>+N254*O254*P254*'1. Standard_Cost'!$C$12</f>
        <v>0</v>
      </c>
      <c r="T254" s="104">
        <f>+N254*P254*Q254*'1. Standard_Cost'!$D$12</f>
        <v>0</v>
      </c>
      <c r="U254" s="104">
        <f>+N254*O254*'1. Standard_Cost'!$E$12</f>
        <v>0</v>
      </c>
      <c r="V254" s="103"/>
      <c r="W254" s="103"/>
      <c r="X254" s="103"/>
      <c r="Y254" s="104">
        <f>+V254*((X254*'1. Standard_Cost'!$B$16)+(W254*X254*'1. Standard_Cost'!$C$16))</f>
        <v>0</v>
      </c>
      <c r="Z254" s="103"/>
      <c r="AA254" s="103"/>
      <c r="AB254" s="104">
        <f>+Z254*'1. Standard_Cost'!$B$20+AA254*'1. Standard_Cost'!$C$20</f>
        <v>0</v>
      </c>
      <c r="AC254" s="105"/>
      <c r="AD254" s="106"/>
      <c r="AE254" s="104">
        <f>SUM(AD254,AC254,AB254,Y254,U254,T254,S254,R254)*'1. Standard_Cost'!B96</f>
        <v>0</v>
      </c>
      <c r="AF254" s="104">
        <f t="shared" ref="AF254:AF256" si="450">SUM(AD254,AE254)</f>
        <v>0</v>
      </c>
      <c r="AG254" s="103"/>
      <c r="AH254" s="103">
        <v>0</v>
      </c>
      <c r="AI254" s="103">
        <v>0</v>
      </c>
      <c r="AJ254" s="107"/>
      <c r="AK254" s="107"/>
      <c r="AL254" s="107"/>
      <c r="AM254" s="104">
        <f>AG254*'1. Standard_Cost'!B92+'Incremental_Cost Year 2021'!AH261*'1. Standard_Cost'!C92+'Incremental_Cost Year 2021'!AI261*'1. Standard_Cost'!D92+'Incremental_Cost Year 2021'!AJ261+'Incremental_Cost Year 2021'!AL261+AK254</f>
        <v>0</v>
      </c>
      <c r="AN254" s="104">
        <f>AM254*'1. Standard_Cost'!C96</f>
        <v>0</v>
      </c>
      <c r="AO254" s="107"/>
      <c r="AQ254" s="104">
        <f t="shared" si="445"/>
        <v>0</v>
      </c>
      <c r="AR254" s="104">
        <f t="shared" si="446"/>
        <v>0</v>
      </c>
      <c r="AS254" s="104">
        <f t="shared" si="447"/>
        <v>0</v>
      </c>
      <c r="AT254" s="104">
        <f t="shared" ref="AT254:AT256" si="451">SUM(AQ254,AR254,AS254)</f>
        <v>0</v>
      </c>
      <c r="AU254" s="108">
        <f t="shared" si="448"/>
        <v>0</v>
      </c>
      <c r="AV254" s="108">
        <v>0</v>
      </c>
      <c r="AW254" s="108"/>
      <c r="AX254" s="108"/>
      <c r="AY254" s="108"/>
      <c r="AZ254" s="108"/>
      <c r="BA254" s="109">
        <f t="shared" si="449"/>
        <v>0</v>
      </c>
    </row>
    <row r="255" spans="1:53" ht="14.1" customHeight="1" outlineLevel="2" x14ac:dyDescent="0.2">
      <c r="A255" s="68"/>
      <c r="B255" s="94"/>
      <c r="C255" s="251"/>
      <c r="D255" s="110"/>
      <c r="E255" s="110"/>
      <c r="F255" s="110"/>
      <c r="G255" s="111"/>
      <c r="H255" s="99" t="s">
        <v>51</v>
      </c>
      <c r="I255" s="100"/>
      <c r="J255" s="101"/>
      <c r="K255" s="101"/>
      <c r="L255" s="102" t="str">
        <f>IF(I255&lt;&gt;0,((VLOOKUP(I255,'1. Standard_Cost'!$B$4:$D$8,2)+VLOOKUP(I255,'1. Standard_Cost'!$B$4:$D$8,3))*J255*K255),"0")</f>
        <v>0</v>
      </c>
      <c r="M255" s="102">
        <f>L255*'1. Standard_Cost'!F72</f>
        <v>0</v>
      </c>
      <c r="N255" s="103"/>
      <c r="O255" s="103"/>
      <c r="P255" s="103"/>
      <c r="Q255" s="103"/>
      <c r="R255" s="104">
        <f>+N255*P255*'1. Standard_Cost'!$B$12</f>
        <v>0</v>
      </c>
      <c r="S255" s="104">
        <f>+N255*O255*P255*'1. Standard_Cost'!$C$12</f>
        <v>0</v>
      </c>
      <c r="T255" s="104">
        <f>+N255*P255*Q255*'1. Standard_Cost'!$D$12</f>
        <v>0</v>
      </c>
      <c r="U255" s="104">
        <f>+N255*O255*'1. Standard_Cost'!$E$12</f>
        <v>0</v>
      </c>
      <c r="V255" s="103"/>
      <c r="W255" s="103"/>
      <c r="X255" s="103"/>
      <c r="Y255" s="104">
        <f>+V255*((X255*'1. Standard_Cost'!$B$16)+(W255*X255*'1. Standard_Cost'!$C$16))</f>
        <v>0</v>
      </c>
      <c r="Z255" s="103"/>
      <c r="AA255" s="103"/>
      <c r="AB255" s="104">
        <f>+Z255*'1. Standard_Cost'!$B$20+AA255*'1. Standard_Cost'!$C$20</f>
        <v>0</v>
      </c>
      <c r="AC255" s="105"/>
      <c r="AD255" s="106"/>
      <c r="AE255" s="104">
        <f>SUM(AD255,AC255,AB255,Y255,U255,T255,S255,R255)*'1. Standard_Cost'!B96</f>
        <v>0</v>
      </c>
      <c r="AF255" s="104">
        <f t="shared" si="450"/>
        <v>0</v>
      </c>
      <c r="AG255" s="103"/>
      <c r="AH255" s="103"/>
      <c r="AI255" s="103"/>
      <c r="AJ255" s="107"/>
      <c r="AK255" s="107"/>
      <c r="AL255" s="107"/>
      <c r="AM255" s="104">
        <f>AG255*'1. Standard_Cost'!B92+'Incremental_Cost Year 2021'!AH262*'1. Standard_Cost'!C92+'Incremental_Cost Year 2021'!AI262*'1. Standard_Cost'!D92+'Incremental_Cost Year 2021'!AJ262+'Incremental_Cost Year 2021'!AL262+AK255</f>
        <v>0</v>
      </c>
      <c r="AN255" s="104">
        <f>AM255*'1. Standard_Cost'!C96</f>
        <v>0</v>
      </c>
      <c r="AO255" s="107"/>
      <c r="AQ255" s="104">
        <f t="shared" si="445"/>
        <v>0</v>
      </c>
      <c r="AR255" s="104">
        <f t="shared" si="446"/>
        <v>0</v>
      </c>
      <c r="AS255" s="104">
        <f t="shared" si="447"/>
        <v>0</v>
      </c>
      <c r="AT255" s="104">
        <f t="shared" si="451"/>
        <v>0</v>
      </c>
      <c r="AU255" s="108">
        <f t="shared" si="448"/>
        <v>0</v>
      </c>
      <c r="AV255" s="108"/>
      <c r="AW255" s="108"/>
      <c r="AX255" s="108"/>
      <c r="AY255" s="108"/>
      <c r="AZ255" s="108"/>
      <c r="BA255" s="109">
        <f t="shared" si="449"/>
        <v>0</v>
      </c>
    </row>
    <row r="256" spans="1:53" ht="14.1" customHeight="1" outlineLevel="2" x14ac:dyDescent="0.2">
      <c r="A256" s="68"/>
      <c r="B256" s="94"/>
      <c r="C256" s="251"/>
      <c r="D256" s="110"/>
      <c r="E256" s="110"/>
      <c r="F256" s="110"/>
      <c r="G256" s="111"/>
      <c r="H256" s="112" t="s">
        <v>179</v>
      </c>
      <c r="I256" s="100"/>
      <c r="J256" s="101"/>
      <c r="K256" s="101"/>
      <c r="L256" s="102" t="str">
        <f>IF(I256&lt;&gt;0,((VLOOKUP(I256,'1. Standard_Cost'!$B$4:$D$8,2)+VLOOKUP(I256,'1. Standard_Cost'!$B$4:$D$8,3))*J256*K256),"0")</f>
        <v>0</v>
      </c>
      <c r="M256" s="102">
        <f>L256*'1. Standard_Cost'!F72</f>
        <v>0</v>
      </c>
      <c r="N256" s="103"/>
      <c r="O256" s="103"/>
      <c r="P256" s="103"/>
      <c r="Q256" s="103"/>
      <c r="R256" s="104">
        <f>+N256*P256*'1. Standard_Cost'!$B$12</f>
        <v>0</v>
      </c>
      <c r="S256" s="104">
        <f>+N256*O256*P256*'1. Standard_Cost'!$C$12</f>
        <v>0</v>
      </c>
      <c r="T256" s="104">
        <f>+N256*P256*Q256*'1. Standard_Cost'!$D$12</f>
        <v>0</v>
      </c>
      <c r="U256" s="104">
        <f>+N256*O256*'1. Standard_Cost'!$E$12</f>
        <v>0</v>
      </c>
      <c r="V256" s="103"/>
      <c r="W256" s="103"/>
      <c r="X256" s="103"/>
      <c r="Y256" s="104">
        <f>+V256*((X256*'1. Standard_Cost'!$B$16)+(W256*X256*'1. Standard_Cost'!$C$16))</f>
        <v>0</v>
      </c>
      <c r="Z256" s="103"/>
      <c r="AA256" s="103"/>
      <c r="AB256" s="104">
        <f>+Z256*'1. Standard_Cost'!$B$20+AA256*'1. Standard_Cost'!$C$20</f>
        <v>0</v>
      </c>
      <c r="AC256" s="105"/>
      <c r="AD256" s="106"/>
      <c r="AE256" s="104">
        <f>SUM(AD256,AC256,AB256,Y256,U256,T256,S256,R256)*'1. Standard_Cost'!B96</f>
        <v>0</v>
      </c>
      <c r="AF256" s="104">
        <f t="shared" si="450"/>
        <v>0</v>
      </c>
      <c r="AG256" s="103"/>
      <c r="AH256" s="103"/>
      <c r="AI256" s="103"/>
      <c r="AJ256" s="107"/>
      <c r="AK256" s="107"/>
      <c r="AL256" s="107"/>
      <c r="AM256" s="104">
        <f>AG256*'1. Standard_Cost'!B92+'Incremental_Cost Year 2021'!AH263*'1. Standard_Cost'!C92+'Incremental_Cost Year 2021'!AI263*'1. Standard_Cost'!D92+'Incremental_Cost Year 2021'!AJ263+'Incremental_Cost Year 2021'!AL263+AK256</f>
        <v>0</v>
      </c>
      <c r="AN256" s="104">
        <f>AM256*'1. Standard_Cost'!C96</f>
        <v>0</v>
      </c>
      <c r="AO256" s="107"/>
      <c r="AQ256" s="104">
        <f t="shared" si="445"/>
        <v>0</v>
      </c>
      <c r="AR256" s="104">
        <f t="shared" si="446"/>
        <v>0</v>
      </c>
      <c r="AS256" s="104">
        <f t="shared" si="447"/>
        <v>0</v>
      </c>
      <c r="AT256" s="104">
        <f t="shared" si="451"/>
        <v>0</v>
      </c>
      <c r="AU256" s="108">
        <f t="shared" si="448"/>
        <v>0</v>
      </c>
      <c r="AV256" s="108"/>
      <c r="AW256" s="108"/>
      <c r="AX256" s="108"/>
      <c r="AY256" s="108"/>
      <c r="AZ256" s="108"/>
      <c r="BA256" s="109">
        <f t="shared" si="449"/>
        <v>0</v>
      </c>
    </row>
    <row r="257" spans="1:53" ht="25.7" customHeight="1" outlineLevel="1" x14ac:dyDescent="0.2">
      <c r="A257" s="68"/>
      <c r="B257" s="94"/>
      <c r="C257" s="251"/>
      <c r="D257" s="113" t="s">
        <v>48</v>
      </c>
      <c r="E257" s="113" t="s">
        <v>264</v>
      </c>
      <c r="F257" s="114" t="s">
        <v>154</v>
      </c>
      <c r="G257" s="115" t="s">
        <v>155</v>
      </c>
      <c r="H257" s="122" t="s">
        <v>265</v>
      </c>
      <c r="I257" s="117"/>
      <c r="J257" s="117"/>
      <c r="K257" s="117"/>
      <c r="L257" s="118">
        <f>SUM(L253:L256)</f>
        <v>0</v>
      </c>
      <c r="M257" s="118">
        <f>SUM(M253:M256)</f>
        <v>0</v>
      </c>
      <c r="N257" s="117"/>
      <c r="O257" s="117"/>
      <c r="P257" s="117"/>
      <c r="Q257" s="117"/>
      <c r="R257" s="119">
        <f>SUM(R253:R256)</f>
        <v>0</v>
      </c>
      <c r="S257" s="119">
        <f>SUM(S253:S256)</f>
        <v>0</v>
      </c>
      <c r="T257" s="119">
        <f>SUM(T253:T256)</f>
        <v>0</v>
      </c>
      <c r="U257" s="119">
        <f>SUM(U253:U256)</f>
        <v>0</v>
      </c>
      <c r="V257" s="117"/>
      <c r="W257" s="117"/>
      <c r="X257" s="117"/>
      <c r="Y257" s="118">
        <f>SUM(Y253:Y256)</f>
        <v>0</v>
      </c>
      <c r="Z257" s="117"/>
      <c r="AA257" s="117"/>
      <c r="AB257" s="118">
        <f t="shared" ref="AB257:AF257" si="452">SUM(AB253:AB256)</f>
        <v>0</v>
      </c>
      <c r="AC257" s="118">
        <f t="shared" si="452"/>
        <v>0</v>
      </c>
      <c r="AD257" s="118">
        <f t="shared" si="452"/>
        <v>0</v>
      </c>
      <c r="AE257" s="118">
        <f t="shared" si="452"/>
        <v>0</v>
      </c>
      <c r="AF257" s="118">
        <f t="shared" si="452"/>
        <v>0</v>
      </c>
      <c r="AG257" s="117"/>
      <c r="AH257" s="117"/>
      <c r="AI257" s="117"/>
      <c r="AJ257" s="119">
        <f>SUM(AJ253:AJ256)</f>
        <v>0</v>
      </c>
      <c r="AK257" s="119">
        <f t="shared" ref="AK257:AN257" si="453">SUM(AK253:AK256)</f>
        <v>0</v>
      </c>
      <c r="AL257" s="119">
        <f t="shared" si="453"/>
        <v>0</v>
      </c>
      <c r="AM257" s="119">
        <f t="shared" si="453"/>
        <v>0</v>
      </c>
      <c r="AN257" s="119">
        <f t="shared" si="453"/>
        <v>0</v>
      </c>
      <c r="AO257" s="116"/>
      <c r="AP257" s="120"/>
      <c r="AQ257" s="121">
        <f t="shared" ref="AQ257:BA257" si="454">SUM(AQ253:AQ256)</f>
        <v>0</v>
      </c>
      <c r="AR257" s="121">
        <f t="shared" si="454"/>
        <v>0</v>
      </c>
      <c r="AS257" s="121">
        <f t="shared" si="454"/>
        <v>0</v>
      </c>
      <c r="AT257" s="121">
        <f t="shared" si="454"/>
        <v>0</v>
      </c>
      <c r="AU257" s="121">
        <f t="shared" si="454"/>
        <v>0</v>
      </c>
      <c r="AV257" s="121">
        <f t="shared" si="454"/>
        <v>0</v>
      </c>
      <c r="AW257" s="121">
        <f t="shared" si="454"/>
        <v>0</v>
      </c>
      <c r="AX257" s="121">
        <f t="shared" si="454"/>
        <v>0</v>
      </c>
      <c r="AY257" s="121">
        <f t="shared" si="454"/>
        <v>0</v>
      </c>
      <c r="AZ257" s="121">
        <f t="shared" si="454"/>
        <v>0</v>
      </c>
      <c r="BA257" s="121">
        <f t="shared" si="454"/>
        <v>0</v>
      </c>
    </row>
    <row r="258" spans="1:53" ht="14.1" customHeight="1" outlineLevel="2" x14ac:dyDescent="0.2">
      <c r="A258" s="68"/>
      <c r="B258" s="94"/>
      <c r="C258" s="251"/>
      <c r="D258" s="96"/>
      <c r="E258" s="96"/>
      <c r="F258" s="97"/>
      <c r="G258" s="98"/>
      <c r="H258" s="99" t="s">
        <v>49</v>
      </c>
      <c r="I258" s="100"/>
      <c r="J258" s="101"/>
      <c r="K258" s="101"/>
      <c r="L258" s="102" t="str">
        <f>IF(I258&lt;&gt;0,((VLOOKUP(I258,'1. Standard_Cost'!$B$4:$D$8,2)+VLOOKUP(I258,'1. Standard_Cost'!$B$4:$D$8,3))*J258*K258),"0")</f>
        <v>0</v>
      </c>
      <c r="M258" s="102">
        <f>L258*'1. Standard_Cost'!F72</f>
        <v>0</v>
      </c>
      <c r="N258" s="103"/>
      <c r="O258" s="103"/>
      <c r="P258" s="103"/>
      <c r="Q258" s="103"/>
      <c r="R258" s="104">
        <f>+N258*P258*'1. Standard_Cost'!$B$12</f>
        <v>0</v>
      </c>
      <c r="S258" s="104">
        <f>+N258*O258*P258*'1. Standard_Cost'!$C$12</f>
        <v>0</v>
      </c>
      <c r="T258" s="104">
        <f>+N258*P258*Q258*'1. Standard_Cost'!$D$12</f>
        <v>0</v>
      </c>
      <c r="U258" s="104">
        <f>+N258*O258*'1. Standard_Cost'!$E$12</f>
        <v>0</v>
      </c>
      <c r="V258" s="103"/>
      <c r="W258" s="103"/>
      <c r="X258" s="103"/>
      <c r="Y258" s="104">
        <f>+V258*((X258*'1. Standard_Cost'!$B$16)+(W258*X258*'1. Standard_Cost'!$C$16))</f>
        <v>0</v>
      </c>
      <c r="Z258" s="103"/>
      <c r="AA258" s="103"/>
      <c r="AB258" s="104">
        <f>+Z258*'1. Standard_Cost'!$B$20+AA258*'1. Standard_Cost'!$C$20</f>
        <v>0</v>
      </c>
      <c r="AC258" s="105"/>
      <c r="AD258" s="106"/>
      <c r="AE258" s="104">
        <f>SUM(AD258,AC258,AB258,Y258,U258,T258,S258,R258)*'1. Standard_Cost'!B96</f>
        <v>0</v>
      </c>
      <c r="AF258" s="104">
        <f>SUM(AD258,AE258)</f>
        <v>0</v>
      </c>
      <c r="AG258" s="103"/>
      <c r="AH258" s="103"/>
      <c r="AI258" s="103"/>
      <c r="AJ258" s="107"/>
      <c r="AK258" s="107"/>
      <c r="AL258" s="107"/>
      <c r="AM258" s="104">
        <f>AG258*'1. Standard_Cost'!B92+'Incremental_Cost Year 2021'!AH265*'1. Standard_Cost'!C92+'Incremental_Cost Year 2021'!AI265*'1. Standard_Cost'!D92+'Incremental_Cost Year 2021'!AJ265+'Incremental_Cost Year 2021'!AL265+AK258</f>
        <v>0</v>
      </c>
      <c r="AN258" s="104">
        <f>AM258*'1. Standard_Cost'!C96</f>
        <v>0</v>
      </c>
      <c r="AO258" s="107"/>
      <c r="AQ258" s="104">
        <f t="shared" ref="AQ258:AQ261" si="455">L258+M258</f>
        <v>0</v>
      </c>
      <c r="AR258" s="104">
        <f t="shared" ref="AR258:AR261" si="456">AF258</f>
        <v>0</v>
      </c>
      <c r="AS258" s="104">
        <f t="shared" ref="AS258:AS261" si="457">AM258+AN258</f>
        <v>0</v>
      </c>
      <c r="AT258" s="104">
        <f>SUM(AQ258,AR258,AS258)</f>
        <v>0</v>
      </c>
      <c r="AU258" s="108">
        <f t="shared" ref="AU258:AU261" si="458">AT258</f>
        <v>0</v>
      </c>
      <c r="AV258" s="108"/>
      <c r="AW258" s="108"/>
      <c r="AX258" s="108"/>
      <c r="AY258" s="108"/>
      <c r="AZ258" s="108"/>
      <c r="BA258" s="109">
        <f t="shared" ref="BA258:BA261" si="459">SUM(AU258:AZ258)-AT258</f>
        <v>0</v>
      </c>
    </row>
    <row r="259" spans="1:53" ht="14.1" customHeight="1" outlineLevel="2" x14ac:dyDescent="0.2">
      <c r="A259" s="68"/>
      <c r="B259" s="94"/>
      <c r="C259" s="251"/>
      <c r="D259" s="110"/>
      <c r="E259" s="110"/>
      <c r="F259" s="110"/>
      <c r="G259" s="111"/>
      <c r="H259" s="99" t="s">
        <v>50</v>
      </c>
      <c r="I259" s="100"/>
      <c r="J259" s="101"/>
      <c r="K259" s="101"/>
      <c r="L259" s="102" t="str">
        <f>IF(I259&lt;&gt;0,((VLOOKUP(I259,'1. Standard_Cost'!$B$4:$D$8,2)+VLOOKUP(I259,'1. Standard_Cost'!$B$4:$D$8,3))*J259*K259),"0")</f>
        <v>0</v>
      </c>
      <c r="M259" s="102">
        <f>L259*'1. Standard_Cost'!F72</f>
        <v>0</v>
      </c>
      <c r="N259" s="103"/>
      <c r="O259" s="103"/>
      <c r="P259" s="103"/>
      <c r="Q259" s="103"/>
      <c r="R259" s="104">
        <f>+N259*P259*'1. Standard_Cost'!$B$12</f>
        <v>0</v>
      </c>
      <c r="S259" s="104">
        <f>+N259*O259*P259*'1. Standard_Cost'!$C$12</f>
        <v>0</v>
      </c>
      <c r="T259" s="104">
        <f>+N259*P259*Q259*'1. Standard_Cost'!$D$12</f>
        <v>0</v>
      </c>
      <c r="U259" s="104">
        <f>+N259*O259*'1. Standard_Cost'!$E$12</f>
        <v>0</v>
      </c>
      <c r="V259" s="103"/>
      <c r="W259" s="103"/>
      <c r="X259" s="103"/>
      <c r="Y259" s="104">
        <f>+V259*((X259*'1. Standard_Cost'!$B$16)+(W259*X259*'1. Standard_Cost'!$C$16))</f>
        <v>0</v>
      </c>
      <c r="Z259" s="103"/>
      <c r="AA259" s="103"/>
      <c r="AB259" s="104">
        <f>+Z259*'1. Standard_Cost'!$B$20+AA259*'1. Standard_Cost'!$C$20</f>
        <v>0</v>
      </c>
      <c r="AC259" s="105"/>
      <c r="AD259" s="106"/>
      <c r="AE259" s="104">
        <f>SUM(AD259,AC259,AB259,Y259,U259,T259,S259,R259)*'1. Standard_Cost'!B96</f>
        <v>0</v>
      </c>
      <c r="AF259" s="104">
        <f t="shared" ref="AF259:AF261" si="460">SUM(AD259,AE259)</f>
        <v>0</v>
      </c>
      <c r="AG259" s="103"/>
      <c r="AH259" s="103">
        <v>0</v>
      </c>
      <c r="AI259" s="103">
        <v>0</v>
      </c>
      <c r="AJ259" s="107"/>
      <c r="AK259" s="107"/>
      <c r="AL259" s="107"/>
      <c r="AM259" s="104">
        <f>AG259*'1. Standard_Cost'!B92+'Incremental_Cost Year 2021'!AH266*'1. Standard_Cost'!C92+'Incremental_Cost Year 2021'!AI266*'1. Standard_Cost'!D92+'Incremental_Cost Year 2021'!AJ266+'Incremental_Cost Year 2021'!AL266+AK259</f>
        <v>0</v>
      </c>
      <c r="AN259" s="104">
        <f>AM259*'1. Standard_Cost'!C96</f>
        <v>0</v>
      </c>
      <c r="AO259" s="107"/>
      <c r="AQ259" s="104">
        <f t="shared" si="455"/>
        <v>0</v>
      </c>
      <c r="AR259" s="104">
        <f t="shared" si="456"/>
        <v>0</v>
      </c>
      <c r="AS259" s="104">
        <f t="shared" si="457"/>
        <v>0</v>
      </c>
      <c r="AT259" s="104">
        <f t="shared" ref="AT259:AT261" si="461">SUM(AQ259,AR259,AS259)</f>
        <v>0</v>
      </c>
      <c r="AU259" s="108">
        <f t="shared" si="458"/>
        <v>0</v>
      </c>
      <c r="AV259" s="108">
        <v>0</v>
      </c>
      <c r="AW259" s="108"/>
      <c r="AX259" s="108"/>
      <c r="AY259" s="108"/>
      <c r="AZ259" s="108"/>
      <c r="BA259" s="109">
        <f t="shared" si="459"/>
        <v>0</v>
      </c>
    </row>
    <row r="260" spans="1:53" ht="14.1" customHeight="1" outlineLevel="2" x14ac:dyDescent="0.2">
      <c r="A260" s="68"/>
      <c r="B260" s="94"/>
      <c r="C260" s="251"/>
      <c r="D260" s="110"/>
      <c r="E260" s="110"/>
      <c r="F260" s="110"/>
      <c r="G260" s="111"/>
      <c r="H260" s="99" t="s">
        <v>51</v>
      </c>
      <c r="I260" s="100"/>
      <c r="J260" s="101"/>
      <c r="K260" s="101"/>
      <c r="L260" s="102" t="str">
        <f>IF(I260&lt;&gt;0,((VLOOKUP(I260,'1. Standard_Cost'!$B$4:$D$8,2)+VLOOKUP(I260,'1. Standard_Cost'!$B$4:$D$8,3))*J260*K260),"0")</f>
        <v>0</v>
      </c>
      <c r="M260" s="102">
        <f>L260*'1. Standard_Cost'!F72</f>
        <v>0</v>
      </c>
      <c r="N260" s="103"/>
      <c r="O260" s="103"/>
      <c r="P260" s="103"/>
      <c r="Q260" s="103"/>
      <c r="R260" s="104">
        <f>+N260*P260*'1. Standard_Cost'!$B$12</f>
        <v>0</v>
      </c>
      <c r="S260" s="104">
        <f>+N260*O260*P260*'1. Standard_Cost'!$C$12</f>
        <v>0</v>
      </c>
      <c r="T260" s="104">
        <f>+N260*P260*Q260*'1. Standard_Cost'!$D$12</f>
        <v>0</v>
      </c>
      <c r="U260" s="104">
        <f>+N260*O260*'1. Standard_Cost'!$E$12</f>
        <v>0</v>
      </c>
      <c r="V260" s="103"/>
      <c r="W260" s="103"/>
      <c r="X260" s="103"/>
      <c r="Y260" s="104">
        <f>+V260*((X260*'1. Standard_Cost'!$B$16)+(W260*X260*'1. Standard_Cost'!$C$16))</f>
        <v>0</v>
      </c>
      <c r="Z260" s="103"/>
      <c r="AA260" s="103"/>
      <c r="AB260" s="104">
        <f>+Z260*'1. Standard_Cost'!$B$20+AA260*'1. Standard_Cost'!$C$20</f>
        <v>0</v>
      </c>
      <c r="AC260" s="105"/>
      <c r="AD260" s="106"/>
      <c r="AE260" s="104">
        <f>SUM(AD260,AC260,AB260,Y260,U260,T260,S260,R260)*'1. Standard_Cost'!B96</f>
        <v>0</v>
      </c>
      <c r="AF260" s="104">
        <f t="shared" si="460"/>
        <v>0</v>
      </c>
      <c r="AG260" s="103"/>
      <c r="AH260" s="103"/>
      <c r="AI260" s="103"/>
      <c r="AJ260" s="107"/>
      <c r="AK260" s="107"/>
      <c r="AL260" s="107"/>
      <c r="AM260" s="104">
        <f>AG260*'1. Standard_Cost'!B92+'Incremental_Cost Year 2021'!AH267*'1. Standard_Cost'!C92+'Incremental_Cost Year 2021'!AI267*'1. Standard_Cost'!D92+'Incremental_Cost Year 2021'!AJ267+'Incremental_Cost Year 2021'!AL267+AK260</f>
        <v>0</v>
      </c>
      <c r="AN260" s="104">
        <f>AM260*'1. Standard_Cost'!C96</f>
        <v>0</v>
      </c>
      <c r="AO260" s="107"/>
      <c r="AQ260" s="104">
        <f t="shared" si="455"/>
        <v>0</v>
      </c>
      <c r="AR260" s="104">
        <f t="shared" si="456"/>
        <v>0</v>
      </c>
      <c r="AS260" s="104">
        <f t="shared" si="457"/>
        <v>0</v>
      </c>
      <c r="AT260" s="104">
        <f t="shared" si="461"/>
        <v>0</v>
      </c>
      <c r="AU260" s="108">
        <f t="shared" si="458"/>
        <v>0</v>
      </c>
      <c r="AV260" s="108"/>
      <c r="AW260" s="108"/>
      <c r="AX260" s="108"/>
      <c r="AY260" s="108"/>
      <c r="AZ260" s="108"/>
      <c r="BA260" s="109">
        <f t="shared" si="459"/>
        <v>0</v>
      </c>
    </row>
    <row r="261" spans="1:53" ht="14.1" customHeight="1" outlineLevel="2" x14ac:dyDescent="0.2">
      <c r="A261" s="68"/>
      <c r="B261" s="94"/>
      <c r="C261" s="251"/>
      <c r="D261" s="110"/>
      <c r="E261" s="110"/>
      <c r="F261" s="110"/>
      <c r="G261" s="111"/>
      <c r="H261" s="112" t="s">
        <v>179</v>
      </c>
      <c r="I261" s="100"/>
      <c r="J261" s="101"/>
      <c r="K261" s="101"/>
      <c r="L261" s="102" t="str">
        <f>IF(I261&lt;&gt;0,((VLOOKUP(I261,'1. Standard_Cost'!$B$4:$D$8,2)+VLOOKUP(I261,'1. Standard_Cost'!$B$4:$D$8,3))*J261*K261),"0")</f>
        <v>0</v>
      </c>
      <c r="M261" s="102">
        <f>L261*'1. Standard_Cost'!F72</f>
        <v>0</v>
      </c>
      <c r="N261" s="103"/>
      <c r="O261" s="103"/>
      <c r="P261" s="103"/>
      <c r="Q261" s="103"/>
      <c r="R261" s="104">
        <f>+N261*P261*'1. Standard_Cost'!$B$12</f>
        <v>0</v>
      </c>
      <c r="S261" s="104">
        <f>+N261*O261*P261*'1. Standard_Cost'!$C$12</f>
        <v>0</v>
      </c>
      <c r="T261" s="104">
        <f>+N261*P261*Q261*'1. Standard_Cost'!$D$12</f>
        <v>0</v>
      </c>
      <c r="U261" s="104">
        <f>+N261*O261*'1. Standard_Cost'!$E$12</f>
        <v>0</v>
      </c>
      <c r="V261" s="103"/>
      <c r="W261" s="103"/>
      <c r="X261" s="103"/>
      <c r="Y261" s="104">
        <f>+V261*((X261*'1. Standard_Cost'!$B$16)+(W261*X261*'1. Standard_Cost'!$C$16))</f>
        <v>0</v>
      </c>
      <c r="Z261" s="103"/>
      <c r="AA261" s="103"/>
      <c r="AB261" s="104">
        <f>+Z261*'1. Standard_Cost'!$B$20+AA261*'1. Standard_Cost'!$C$20</f>
        <v>0</v>
      </c>
      <c r="AC261" s="105"/>
      <c r="AD261" s="106"/>
      <c r="AE261" s="104">
        <f>SUM(AD261,AC261,AB261,Y261,U261,T261,S261,R261)*'1. Standard_Cost'!B96</f>
        <v>0</v>
      </c>
      <c r="AF261" s="104">
        <f t="shared" si="460"/>
        <v>0</v>
      </c>
      <c r="AG261" s="103"/>
      <c r="AH261" s="103"/>
      <c r="AI261" s="103"/>
      <c r="AJ261" s="107"/>
      <c r="AK261" s="107"/>
      <c r="AL261" s="107"/>
      <c r="AM261" s="104">
        <f>AG261*'1. Standard_Cost'!B92+'Incremental_Cost Year 2021'!AH268*'1. Standard_Cost'!C92+'Incremental_Cost Year 2021'!AI268*'1. Standard_Cost'!D92+'Incremental_Cost Year 2021'!AJ268+'Incremental_Cost Year 2021'!AL268+AK261</f>
        <v>0</v>
      </c>
      <c r="AN261" s="104">
        <f>AM261*'1. Standard_Cost'!C96</f>
        <v>0</v>
      </c>
      <c r="AO261" s="107"/>
      <c r="AQ261" s="104">
        <f t="shared" si="455"/>
        <v>0</v>
      </c>
      <c r="AR261" s="104">
        <f t="shared" si="456"/>
        <v>0</v>
      </c>
      <c r="AS261" s="104">
        <f t="shared" si="457"/>
        <v>0</v>
      </c>
      <c r="AT261" s="104">
        <f t="shared" si="461"/>
        <v>0</v>
      </c>
      <c r="AU261" s="108">
        <f t="shared" si="458"/>
        <v>0</v>
      </c>
      <c r="AV261" s="108"/>
      <c r="AW261" s="108"/>
      <c r="AX261" s="108"/>
      <c r="AY261" s="108"/>
      <c r="AZ261" s="108"/>
      <c r="BA261" s="109">
        <f t="shared" si="459"/>
        <v>0</v>
      </c>
    </row>
    <row r="262" spans="1:53" ht="24.6" customHeight="1" outlineLevel="1" x14ac:dyDescent="0.2">
      <c r="A262" s="68"/>
      <c r="B262" s="141"/>
      <c r="C262" s="251"/>
      <c r="D262" s="113" t="s">
        <v>48</v>
      </c>
      <c r="E262" s="113" t="s">
        <v>266</v>
      </c>
      <c r="F262" s="114" t="s">
        <v>154</v>
      </c>
      <c r="G262" s="115" t="s">
        <v>155</v>
      </c>
      <c r="H262" s="122" t="s">
        <v>267</v>
      </c>
      <c r="I262" s="117"/>
      <c r="J262" s="117"/>
      <c r="K262" s="117"/>
      <c r="L262" s="118">
        <f>SUM(L258:L261)</f>
        <v>0</v>
      </c>
      <c r="M262" s="118">
        <f>SUM(M258:M261)</f>
        <v>0</v>
      </c>
      <c r="N262" s="117"/>
      <c r="O262" s="117"/>
      <c r="P262" s="117"/>
      <c r="Q262" s="117"/>
      <c r="R262" s="119">
        <f>SUM(R258:R261)</f>
        <v>0</v>
      </c>
      <c r="S262" s="119">
        <f>SUM(S258:S261)</f>
        <v>0</v>
      </c>
      <c r="T262" s="119">
        <f>SUM(T258:T261)</f>
        <v>0</v>
      </c>
      <c r="U262" s="119">
        <f>SUM(U258:U261)</f>
        <v>0</v>
      </c>
      <c r="V262" s="117"/>
      <c r="W262" s="117"/>
      <c r="X262" s="117"/>
      <c r="Y262" s="118">
        <f>SUM(Y258:Y261)</f>
        <v>0</v>
      </c>
      <c r="Z262" s="117"/>
      <c r="AA262" s="117"/>
      <c r="AB262" s="118">
        <f t="shared" ref="AB262:AF262" si="462">SUM(AB258:AB261)</f>
        <v>0</v>
      </c>
      <c r="AC262" s="118">
        <f t="shared" si="462"/>
        <v>0</v>
      </c>
      <c r="AD262" s="118">
        <f t="shared" si="462"/>
        <v>0</v>
      </c>
      <c r="AE262" s="118">
        <f t="shared" si="462"/>
        <v>0</v>
      </c>
      <c r="AF262" s="118">
        <f t="shared" si="462"/>
        <v>0</v>
      </c>
      <c r="AG262" s="117"/>
      <c r="AH262" s="117"/>
      <c r="AI262" s="117"/>
      <c r="AJ262" s="119">
        <f>SUM(AJ258:AJ261)</f>
        <v>0</v>
      </c>
      <c r="AK262" s="119">
        <f t="shared" ref="AK262:AN262" si="463">SUM(AK258:AK261)</f>
        <v>0</v>
      </c>
      <c r="AL262" s="119">
        <f t="shared" si="463"/>
        <v>0</v>
      </c>
      <c r="AM262" s="119">
        <f t="shared" si="463"/>
        <v>0</v>
      </c>
      <c r="AN262" s="119">
        <f t="shared" si="463"/>
        <v>0</v>
      </c>
      <c r="AO262" s="116"/>
      <c r="AP262" s="120"/>
      <c r="AQ262" s="121">
        <f t="shared" ref="AQ262:BA262" si="464">SUM(AQ258:AQ261)</f>
        <v>0</v>
      </c>
      <c r="AR262" s="121">
        <f t="shared" si="464"/>
        <v>0</v>
      </c>
      <c r="AS262" s="121">
        <f t="shared" si="464"/>
        <v>0</v>
      </c>
      <c r="AT262" s="121">
        <f t="shared" si="464"/>
        <v>0</v>
      </c>
      <c r="AU262" s="121">
        <f t="shared" si="464"/>
        <v>0</v>
      </c>
      <c r="AV262" s="121">
        <f t="shared" si="464"/>
        <v>0</v>
      </c>
      <c r="AW262" s="121">
        <f t="shared" si="464"/>
        <v>0</v>
      </c>
      <c r="AX262" s="121">
        <f t="shared" si="464"/>
        <v>0</v>
      </c>
      <c r="AY262" s="121">
        <f t="shared" si="464"/>
        <v>0</v>
      </c>
      <c r="AZ262" s="121">
        <f t="shared" si="464"/>
        <v>0</v>
      </c>
      <c r="BA262" s="121">
        <f t="shared" si="464"/>
        <v>0</v>
      </c>
    </row>
    <row r="263" spans="1:53" ht="14.1" customHeight="1" outlineLevel="2" x14ac:dyDescent="0.2">
      <c r="A263" s="68"/>
      <c r="B263" s="94"/>
      <c r="C263" s="142"/>
      <c r="D263" s="96"/>
      <c r="E263" s="96"/>
      <c r="F263" s="97"/>
      <c r="G263" s="98"/>
      <c r="H263" s="99" t="s">
        <v>49</v>
      </c>
      <c r="I263" s="100"/>
      <c r="J263" s="101"/>
      <c r="K263" s="101"/>
      <c r="L263" s="102" t="str">
        <f>IF(I263&lt;&gt;0,((VLOOKUP(I263,'1. Standard_Cost'!$B$4:$D$8,2)+VLOOKUP(I263,'1. Standard_Cost'!$B$4:$D$8,3))*J263*K263),"0")</f>
        <v>0</v>
      </c>
      <c r="M263" s="102">
        <f>L263*'1. Standard_Cost'!F77</f>
        <v>0</v>
      </c>
      <c r="N263" s="103"/>
      <c r="O263" s="103"/>
      <c r="P263" s="103"/>
      <c r="Q263" s="103"/>
      <c r="R263" s="104">
        <f>+N263*P263*'1. Standard_Cost'!$B$12</f>
        <v>0</v>
      </c>
      <c r="S263" s="104">
        <f>+N263*O263*P263*'1. Standard_Cost'!$C$12</f>
        <v>0</v>
      </c>
      <c r="T263" s="104">
        <f>+N263*P263*Q263*'1. Standard_Cost'!$D$12</f>
        <v>0</v>
      </c>
      <c r="U263" s="104">
        <f>+N263*O263*'1. Standard_Cost'!$E$12</f>
        <v>0</v>
      </c>
      <c r="V263" s="103"/>
      <c r="W263" s="103"/>
      <c r="X263" s="103"/>
      <c r="Y263" s="104">
        <f>+V263*((X263*'1. Standard_Cost'!$B$16)+(W263*X263*'1. Standard_Cost'!$C$16))</f>
        <v>0</v>
      </c>
      <c r="Z263" s="103"/>
      <c r="AA263" s="103"/>
      <c r="AB263" s="104">
        <f>+Z263*'1. Standard_Cost'!$B$20+AA263*'1. Standard_Cost'!$C$20</f>
        <v>0</v>
      </c>
      <c r="AC263" s="105"/>
      <c r="AD263" s="106"/>
      <c r="AE263" s="104">
        <f>SUM(AD263,AC263,AB263,Y263,U263,T263,S263,R263)*'1. Standard_Cost'!B101</f>
        <v>0</v>
      </c>
      <c r="AF263" s="104">
        <f>SUM(AD263,AE263)</f>
        <v>0</v>
      </c>
      <c r="AG263" s="103"/>
      <c r="AH263" s="103"/>
      <c r="AI263" s="103"/>
      <c r="AJ263" s="107"/>
      <c r="AK263" s="107"/>
      <c r="AL263" s="107"/>
      <c r="AM263" s="104">
        <f>AG263*'1. Standard_Cost'!B97+'Incremental_Cost Year 2021'!AH270*'1. Standard_Cost'!C97+'Incremental_Cost Year 2021'!AI270*'1. Standard_Cost'!D97+'Incremental_Cost Year 2021'!AJ270+'Incremental_Cost Year 2021'!AL270+AK263</f>
        <v>0</v>
      </c>
      <c r="AN263" s="104">
        <f>AM263*'1. Standard_Cost'!C101</f>
        <v>0</v>
      </c>
      <c r="AO263" s="107"/>
      <c r="AQ263" s="104">
        <f t="shared" ref="AQ263:AQ266" si="465">L263+M263</f>
        <v>0</v>
      </c>
      <c r="AR263" s="104">
        <f t="shared" ref="AR263:AR266" si="466">AF263</f>
        <v>0</v>
      </c>
      <c r="AS263" s="104">
        <f t="shared" ref="AS263:AS266" si="467">AM263+AN263</f>
        <v>0</v>
      </c>
      <c r="AT263" s="104">
        <f>SUM(AQ263,AR263,AS263)</f>
        <v>0</v>
      </c>
      <c r="AU263" s="108">
        <f t="shared" ref="AU263:AU266" si="468">AT263</f>
        <v>0</v>
      </c>
      <c r="AV263" s="108"/>
      <c r="AW263" s="108"/>
      <c r="AX263" s="108"/>
      <c r="AY263" s="108"/>
      <c r="AZ263" s="108"/>
      <c r="BA263" s="109">
        <f t="shared" ref="BA263:BA266" si="469">SUM(AU263:AZ263)-AT263</f>
        <v>0</v>
      </c>
    </row>
    <row r="264" spans="1:53" ht="14.1" customHeight="1" outlineLevel="2" x14ac:dyDescent="0.2">
      <c r="A264" s="68"/>
      <c r="B264" s="94"/>
      <c r="C264" s="142"/>
      <c r="D264" s="110"/>
      <c r="E264" s="110"/>
      <c r="F264" s="110"/>
      <c r="G264" s="111"/>
      <c r="H264" s="99" t="s">
        <v>50</v>
      </c>
      <c r="I264" s="100"/>
      <c r="J264" s="101"/>
      <c r="K264" s="101"/>
      <c r="L264" s="102" t="str">
        <f>IF(I264&lt;&gt;0,((VLOOKUP(I264,'1. Standard_Cost'!$B$4:$D$8,2)+VLOOKUP(I264,'1. Standard_Cost'!$B$4:$D$8,3))*J264*K264),"0")</f>
        <v>0</v>
      </c>
      <c r="M264" s="102">
        <f>L264*'1. Standard_Cost'!F77</f>
        <v>0</v>
      </c>
      <c r="N264" s="103"/>
      <c r="O264" s="103"/>
      <c r="P264" s="103"/>
      <c r="Q264" s="103"/>
      <c r="R264" s="104">
        <f>+N264*P264*'1. Standard_Cost'!$B$12</f>
        <v>0</v>
      </c>
      <c r="S264" s="104">
        <f>+N264*O264*P264*'1. Standard_Cost'!$C$12</f>
        <v>0</v>
      </c>
      <c r="T264" s="104">
        <f>+N264*P264*Q264*'1. Standard_Cost'!$D$12</f>
        <v>0</v>
      </c>
      <c r="U264" s="104">
        <f>+N264*O264*'1. Standard_Cost'!$E$12</f>
        <v>0</v>
      </c>
      <c r="V264" s="103"/>
      <c r="W264" s="103"/>
      <c r="X264" s="103"/>
      <c r="Y264" s="104">
        <f>+V264*((X264*'1. Standard_Cost'!$B$16)+(W264*X264*'1. Standard_Cost'!$C$16))</f>
        <v>0</v>
      </c>
      <c r="Z264" s="103"/>
      <c r="AA264" s="103"/>
      <c r="AB264" s="104">
        <f>+Z264*'1. Standard_Cost'!$B$20+AA264*'1. Standard_Cost'!$C$20</f>
        <v>0</v>
      </c>
      <c r="AC264" s="105"/>
      <c r="AD264" s="106"/>
      <c r="AE264" s="104">
        <f>SUM(AD264,AC264,AB264,Y264,U264,T264,S264,R264)*'1. Standard_Cost'!B101</f>
        <v>0</v>
      </c>
      <c r="AF264" s="104">
        <f t="shared" ref="AF264:AF266" si="470">SUM(AD264,AE264)</f>
        <v>0</v>
      </c>
      <c r="AG264" s="103"/>
      <c r="AH264" s="103">
        <v>0</v>
      </c>
      <c r="AI264" s="103">
        <v>0</v>
      </c>
      <c r="AJ264" s="107"/>
      <c r="AK264" s="107"/>
      <c r="AL264" s="107"/>
      <c r="AM264" s="104">
        <f>AG264*'1. Standard_Cost'!B97+'Incremental_Cost Year 2021'!AH271*'1. Standard_Cost'!C97+'Incremental_Cost Year 2021'!AI271*'1. Standard_Cost'!D97+'Incremental_Cost Year 2021'!AJ271+'Incremental_Cost Year 2021'!AL271+AK264</f>
        <v>0</v>
      </c>
      <c r="AN264" s="104">
        <f>AM264*'1. Standard_Cost'!C101</f>
        <v>0</v>
      </c>
      <c r="AO264" s="107"/>
      <c r="AQ264" s="104">
        <f t="shared" si="465"/>
        <v>0</v>
      </c>
      <c r="AR264" s="104">
        <f t="shared" si="466"/>
        <v>0</v>
      </c>
      <c r="AS264" s="104">
        <f t="shared" si="467"/>
        <v>0</v>
      </c>
      <c r="AT264" s="104">
        <f t="shared" ref="AT264:AT266" si="471">SUM(AQ264,AR264,AS264)</f>
        <v>0</v>
      </c>
      <c r="AU264" s="108">
        <f t="shared" si="468"/>
        <v>0</v>
      </c>
      <c r="AV264" s="108">
        <v>0</v>
      </c>
      <c r="AW264" s="108"/>
      <c r="AX264" s="108"/>
      <c r="AY264" s="108"/>
      <c r="AZ264" s="108"/>
      <c r="BA264" s="109">
        <f t="shared" si="469"/>
        <v>0</v>
      </c>
    </row>
    <row r="265" spans="1:53" ht="14.1" customHeight="1" outlineLevel="2" x14ac:dyDescent="0.2">
      <c r="A265" s="68"/>
      <c r="B265" s="94"/>
      <c r="C265" s="142"/>
      <c r="D265" s="110"/>
      <c r="E265" s="110"/>
      <c r="F265" s="110"/>
      <c r="G265" s="111"/>
      <c r="H265" s="99" t="s">
        <v>51</v>
      </c>
      <c r="I265" s="100"/>
      <c r="J265" s="101"/>
      <c r="K265" s="101"/>
      <c r="L265" s="102" t="str">
        <f>IF(I265&lt;&gt;0,((VLOOKUP(I265,'1. Standard_Cost'!$B$4:$D$8,2)+VLOOKUP(I265,'1. Standard_Cost'!$B$4:$D$8,3))*J265*K265),"0")</f>
        <v>0</v>
      </c>
      <c r="M265" s="102">
        <f>L265*'1. Standard_Cost'!F77</f>
        <v>0</v>
      </c>
      <c r="N265" s="103"/>
      <c r="O265" s="103"/>
      <c r="P265" s="103"/>
      <c r="Q265" s="103"/>
      <c r="R265" s="104">
        <f>+N265*P265*'1. Standard_Cost'!$B$12</f>
        <v>0</v>
      </c>
      <c r="S265" s="104">
        <f>+N265*O265*P265*'1. Standard_Cost'!$C$12</f>
        <v>0</v>
      </c>
      <c r="T265" s="104">
        <f>+N265*P265*Q265*'1. Standard_Cost'!$D$12</f>
        <v>0</v>
      </c>
      <c r="U265" s="104">
        <f>+N265*O265*'1. Standard_Cost'!$E$12</f>
        <v>0</v>
      </c>
      <c r="V265" s="103"/>
      <c r="W265" s="103"/>
      <c r="X265" s="103"/>
      <c r="Y265" s="104">
        <f>+V265*((X265*'1. Standard_Cost'!$B$16)+(W265*X265*'1. Standard_Cost'!$C$16))</f>
        <v>0</v>
      </c>
      <c r="Z265" s="103"/>
      <c r="AA265" s="103"/>
      <c r="AB265" s="104">
        <f>+Z265*'1. Standard_Cost'!$B$20+AA265*'1. Standard_Cost'!$C$20</f>
        <v>0</v>
      </c>
      <c r="AC265" s="105"/>
      <c r="AD265" s="106"/>
      <c r="AE265" s="104">
        <f>SUM(AD265,AC265,AB265,Y265,U265,T265,S265,R265)*'1. Standard_Cost'!B101</f>
        <v>0</v>
      </c>
      <c r="AF265" s="104">
        <f t="shared" si="470"/>
        <v>0</v>
      </c>
      <c r="AG265" s="103"/>
      <c r="AH265" s="103"/>
      <c r="AI265" s="103"/>
      <c r="AJ265" s="107"/>
      <c r="AK265" s="107"/>
      <c r="AL265" s="107"/>
      <c r="AM265" s="104">
        <f>AG265*'1. Standard_Cost'!B97+'Incremental_Cost Year 2021'!AH272*'1. Standard_Cost'!C97+'Incremental_Cost Year 2021'!AI272*'1. Standard_Cost'!D97+'Incremental_Cost Year 2021'!AJ272+'Incremental_Cost Year 2021'!AL272+AK265</f>
        <v>0</v>
      </c>
      <c r="AN265" s="104">
        <f>AM265*'1. Standard_Cost'!C101</f>
        <v>0</v>
      </c>
      <c r="AO265" s="107"/>
      <c r="AQ265" s="104">
        <f t="shared" si="465"/>
        <v>0</v>
      </c>
      <c r="AR265" s="104">
        <f t="shared" si="466"/>
        <v>0</v>
      </c>
      <c r="AS265" s="104">
        <f t="shared" si="467"/>
        <v>0</v>
      </c>
      <c r="AT265" s="104">
        <f t="shared" si="471"/>
        <v>0</v>
      </c>
      <c r="AU265" s="108">
        <f t="shared" si="468"/>
        <v>0</v>
      </c>
      <c r="AV265" s="108"/>
      <c r="AW265" s="108"/>
      <c r="AX265" s="108"/>
      <c r="AY265" s="108"/>
      <c r="AZ265" s="108"/>
      <c r="BA265" s="109">
        <f t="shared" si="469"/>
        <v>0</v>
      </c>
    </row>
    <row r="266" spans="1:53" ht="14.1" customHeight="1" outlineLevel="2" x14ac:dyDescent="0.2">
      <c r="A266" s="68"/>
      <c r="B266" s="94"/>
      <c r="C266" s="142"/>
      <c r="D266" s="110"/>
      <c r="E266" s="110"/>
      <c r="F266" s="110"/>
      <c r="G266" s="111"/>
      <c r="H266" s="112" t="s">
        <v>179</v>
      </c>
      <c r="I266" s="100"/>
      <c r="J266" s="101"/>
      <c r="K266" s="101"/>
      <c r="L266" s="102" t="str">
        <f>IF(I266&lt;&gt;0,((VLOOKUP(I266,'1. Standard_Cost'!$B$4:$D$8,2)+VLOOKUP(I266,'1. Standard_Cost'!$B$4:$D$8,3))*J266*K266),"0")</f>
        <v>0</v>
      </c>
      <c r="M266" s="102">
        <f>L266*'1. Standard_Cost'!F77</f>
        <v>0</v>
      </c>
      <c r="N266" s="103"/>
      <c r="O266" s="103"/>
      <c r="P266" s="103"/>
      <c r="Q266" s="103"/>
      <c r="R266" s="104">
        <f>+N266*P266*'1. Standard_Cost'!$B$12</f>
        <v>0</v>
      </c>
      <c r="S266" s="104">
        <f>+N266*O266*P266*'1. Standard_Cost'!$C$12</f>
        <v>0</v>
      </c>
      <c r="T266" s="104">
        <f>+N266*P266*Q266*'1. Standard_Cost'!$D$12</f>
        <v>0</v>
      </c>
      <c r="U266" s="104">
        <f>+N266*O266*'1. Standard_Cost'!$E$12</f>
        <v>0</v>
      </c>
      <c r="V266" s="103"/>
      <c r="W266" s="103"/>
      <c r="X266" s="103"/>
      <c r="Y266" s="104">
        <f>+V266*((X266*'1. Standard_Cost'!$B$16)+(W266*X266*'1. Standard_Cost'!$C$16))</f>
        <v>0</v>
      </c>
      <c r="Z266" s="103"/>
      <c r="AA266" s="103"/>
      <c r="AB266" s="104">
        <f>+Z266*'1. Standard_Cost'!$B$20+AA266*'1. Standard_Cost'!$C$20</f>
        <v>0</v>
      </c>
      <c r="AC266" s="105"/>
      <c r="AD266" s="106"/>
      <c r="AE266" s="104">
        <f>SUM(AD266,AC266,AB266,Y266,U266,T266,S266,R266)*'1. Standard_Cost'!B101</f>
        <v>0</v>
      </c>
      <c r="AF266" s="104">
        <f t="shared" si="470"/>
        <v>0</v>
      </c>
      <c r="AG266" s="103"/>
      <c r="AH266" s="103"/>
      <c r="AI266" s="103"/>
      <c r="AJ266" s="107"/>
      <c r="AK266" s="107"/>
      <c r="AL266" s="107"/>
      <c r="AM266" s="104">
        <f>AG266*'1. Standard_Cost'!B97+'Incremental_Cost Year 2021'!AH273*'1. Standard_Cost'!C97+'Incremental_Cost Year 2021'!AI273*'1. Standard_Cost'!D97+'Incremental_Cost Year 2021'!AJ273+'Incremental_Cost Year 2021'!AL273+AK266</f>
        <v>0</v>
      </c>
      <c r="AN266" s="104">
        <f>AM266*'1. Standard_Cost'!C101</f>
        <v>0</v>
      </c>
      <c r="AO266" s="107"/>
      <c r="AQ266" s="104">
        <f t="shared" si="465"/>
        <v>0</v>
      </c>
      <c r="AR266" s="104">
        <f t="shared" si="466"/>
        <v>0</v>
      </c>
      <c r="AS266" s="104">
        <f t="shared" si="467"/>
        <v>0</v>
      </c>
      <c r="AT266" s="104">
        <f t="shared" si="471"/>
        <v>0</v>
      </c>
      <c r="AU266" s="108">
        <f t="shared" si="468"/>
        <v>0</v>
      </c>
      <c r="AV266" s="108"/>
      <c r="AW266" s="108"/>
      <c r="AX266" s="108"/>
      <c r="AY266" s="108"/>
      <c r="AZ266" s="108"/>
      <c r="BA266" s="109">
        <f t="shared" si="469"/>
        <v>0</v>
      </c>
    </row>
    <row r="267" spans="1:53" ht="50.25" customHeight="1" outlineLevel="1" x14ac:dyDescent="0.2">
      <c r="A267" s="68"/>
      <c r="B267" s="141"/>
      <c r="C267" s="142"/>
      <c r="D267" s="113" t="s">
        <v>48</v>
      </c>
      <c r="E267" s="113" t="s">
        <v>268</v>
      </c>
      <c r="F267" s="114" t="s">
        <v>154</v>
      </c>
      <c r="G267" s="115" t="s">
        <v>155</v>
      </c>
      <c r="H267" s="122" t="s">
        <v>269</v>
      </c>
      <c r="I267" s="117"/>
      <c r="J267" s="117"/>
      <c r="K267" s="117"/>
      <c r="L267" s="118">
        <f>SUM(L263:L266)</f>
        <v>0</v>
      </c>
      <c r="M267" s="118">
        <f>SUM(M263:M266)</f>
        <v>0</v>
      </c>
      <c r="N267" s="117"/>
      <c r="O267" s="117"/>
      <c r="P267" s="117"/>
      <c r="Q267" s="117"/>
      <c r="R267" s="119">
        <f>SUM(R263:R266)</f>
        <v>0</v>
      </c>
      <c r="S267" s="119">
        <f>SUM(S263:S266)</f>
        <v>0</v>
      </c>
      <c r="T267" s="119">
        <f>SUM(T263:T266)</f>
        <v>0</v>
      </c>
      <c r="U267" s="119">
        <f>SUM(U263:U266)</f>
        <v>0</v>
      </c>
      <c r="V267" s="117"/>
      <c r="W267" s="117"/>
      <c r="X267" s="117"/>
      <c r="Y267" s="118">
        <f>SUM(Y263:Y266)</f>
        <v>0</v>
      </c>
      <c r="Z267" s="117"/>
      <c r="AA267" s="117"/>
      <c r="AB267" s="118">
        <f t="shared" ref="AB267:AF267" si="472">SUM(AB263:AB266)</f>
        <v>0</v>
      </c>
      <c r="AC267" s="118">
        <f t="shared" si="472"/>
        <v>0</v>
      </c>
      <c r="AD267" s="118">
        <f t="shared" si="472"/>
        <v>0</v>
      </c>
      <c r="AE267" s="118">
        <f t="shared" si="472"/>
        <v>0</v>
      </c>
      <c r="AF267" s="118">
        <f t="shared" si="472"/>
        <v>0</v>
      </c>
      <c r="AG267" s="117"/>
      <c r="AH267" s="117"/>
      <c r="AI267" s="117"/>
      <c r="AJ267" s="119">
        <f>SUM(AJ263:AJ266)</f>
        <v>0</v>
      </c>
      <c r="AK267" s="119">
        <f t="shared" ref="AK267:AN267" si="473">SUM(AK263:AK266)</f>
        <v>0</v>
      </c>
      <c r="AL267" s="119">
        <f t="shared" si="473"/>
        <v>0</v>
      </c>
      <c r="AM267" s="119">
        <f t="shared" si="473"/>
        <v>0</v>
      </c>
      <c r="AN267" s="119">
        <f t="shared" si="473"/>
        <v>0</v>
      </c>
      <c r="AO267" s="116"/>
      <c r="AP267" s="120"/>
      <c r="AQ267" s="121">
        <f t="shared" ref="AQ267:BA267" si="474">SUM(AQ263:AQ266)</f>
        <v>0</v>
      </c>
      <c r="AR267" s="121">
        <f t="shared" si="474"/>
        <v>0</v>
      </c>
      <c r="AS267" s="121">
        <f t="shared" si="474"/>
        <v>0</v>
      </c>
      <c r="AT267" s="121">
        <f t="shared" si="474"/>
        <v>0</v>
      </c>
      <c r="AU267" s="121">
        <f t="shared" si="474"/>
        <v>0</v>
      </c>
      <c r="AV267" s="121">
        <f t="shared" si="474"/>
        <v>0</v>
      </c>
      <c r="AW267" s="121">
        <f t="shared" si="474"/>
        <v>0</v>
      </c>
      <c r="AX267" s="121">
        <f t="shared" si="474"/>
        <v>0</v>
      </c>
      <c r="AY267" s="121">
        <f t="shared" si="474"/>
        <v>0</v>
      </c>
      <c r="AZ267" s="121">
        <f t="shared" si="474"/>
        <v>0</v>
      </c>
      <c r="BA267" s="121">
        <f t="shared" si="474"/>
        <v>0</v>
      </c>
    </row>
    <row r="268" spans="1:53" ht="14.1" customHeight="1" outlineLevel="2" x14ac:dyDescent="0.2">
      <c r="A268" s="68"/>
      <c r="B268" s="94"/>
      <c r="C268" s="142"/>
      <c r="D268" s="96"/>
      <c r="E268" s="96"/>
      <c r="F268" s="97"/>
      <c r="G268" s="98"/>
      <c r="H268" s="99" t="s">
        <v>49</v>
      </c>
      <c r="I268" s="100"/>
      <c r="J268" s="101"/>
      <c r="K268" s="101"/>
      <c r="L268" s="102" t="str">
        <f>IF(I268&lt;&gt;0,((VLOOKUP(I268,'1. Standard_Cost'!$B$4:$D$8,2)+VLOOKUP(I268,'1. Standard_Cost'!$B$4:$D$8,3))*J268*K268),"0")</f>
        <v>0</v>
      </c>
      <c r="M268" s="102">
        <f>L268*'1. Standard_Cost'!F82</f>
        <v>0</v>
      </c>
      <c r="N268" s="103"/>
      <c r="O268" s="103"/>
      <c r="P268" s="103"/>
      <c r="Q268" s="103"/>
      <c r="R268" s="104">
        <f>+N268*P268*'1. Standard_Cost'!$B$12</f>
        <v>0</v>
      </c>
      <c r="S268" s="104">
        <f>+N268*O268*P268*'1. Standard_Cost'!$C$12</f>
        <v>0</v>
      </c>
      <c r="T268" s="104">
        <f>+N268*P268*Q268*'1. Standard_Cost'!$D$12</f>
        <v>0</v>
      </c>
      <c r="U268" s="104">
        <f>+N268*O268*'1. Standard_Cost'!$E$12</f>
        <v>0</v>
      </c>
      <c r="V268" s="103"/>
      <c r="W268" s="103"/>
      <c r="X268" s="103"/>
      <c r="Y268" s="104">
        <f>+V268*((X268*'1. Standard_Cost'!$B$16)+(W268*X268*'1. Standard_Cost'!$C$16))</f>
        <v>0</v>
      </c>
      <c r="Z268" s="103"/>
      <c r="AA268" s="103"/>
      <c r="AB268" s="104">
        <f>+Z268*'1. Standard_Cost'!$B$20+AA268*'1. Standard_Cost'!$C$20</f>
        <v>0</v>
      </c>
      <c r="AC268" s="105"/>
      <c r="AD268" s="106"/>
      <c r="AE268" s="104">
        <f>SUM(AD268,AC268,AB268,Y268,U268,T268,S268,R268)*'1. Standard_Cost'!B106</f>
        <v>0</v>
      </c>
      <c r="AF268" s="104">
        <f>SUM(AD268,AE268)</f>
        <v>0</v>
      </c>
      <c r="AG268" s="103"/>
      <c r="AH268" s="103"/>
      <c r="AI268" s="103"/>
      <c r="AJ268" s="107"/>
      <c r="AK268" s="107"/>
      <c r="AL268" s="107"/>
      <c r="AM268" s="104">
        <f>AG268*'1. Standard_Cost'!B102+'Incremental_Cost Year 2021'!AH275*'1. Standard_Cost'!C102+'Incremental_Cost Year 2021'!AI275*'1. Standard_Cost'!D102+'Incremental_Cost Year 2021'!AJ275+'Incremental_Cost Year 2021'!AL275+AK268</f>
        <v>0</v>
      </c>
      <c r="AN268" s="104">
        <f>AM268*'1. Standard_Cost'!C106</f>
        <v>0</v>
      </c>
      <c r="AO268" s="107"/>
      <c r="AQ268" s="104">
        <f t="shared" ref="AQ268:AQ271" si="475">L268+M268</f>
        <v>0</v>
      </c>
      <c r="AR268" s="104">
        <f t="shared" ref="AR268:AR271" si="476">AF268</f>
        <v>0</v>
      </c>
      <c r="AS268" s="104">
        <f t="shared" ref="AS268:AS271" si="477">AM268+AN268</f>
        <v>0</v>
      </c>
      <c r="AT268" s="104">
        <f>SUM(AQ268,AR268,AS268)</f>
        <v>0</v>
      </c>
      <c r="AU268" s="108">
        <f t="shared" ref="AU268:AU271" si="478">AT268</f>
        <v>0</v>
      </c>
      <c r="AV268" s="108"/>
      <c r="AW268" s="108"/>
      <c r="AX268" s="108"/>
      <c r="AY268" s="108"/>
      <c r="AZ268" s="108"/>
      <c r="BA268" s="109">
        <f t="shared" ref="BA268:BA271" si="479">SUM(AU268:AZ268)-AT268</f>
        <v>0</v>
      </c>
    </row>
    <row r="269" spans="1:53" ht="14.1" customHeight="1" outlineLevel="2" x14ac:dyDescent="0.2">
      <c r="A269" s="68"/>
      <c r="B269" s="94"/>
      <c r="C269" s="142"/>
      <c r="D269" s="110"/>
      <c r="E269" s="110"/>
      <c r="F269" s="110"/>
      <c r="G269" s="111"/>
      <c r="H269" s="99" t="s">
        <v>50</v>
      </c>
      <c r="I269" s="100"/>
      <c r="J269" s="101"/>
      <c r="K269" s="101"/>
      <c r="L269" s="102" t="str">
        <f>IF(I269&lt;&gt;0,((VLOOKUP(I269,'1. Standard_Cost'!$B$4:$D$8,2)+VLOOKUP(I269,'1. Standard_Cost'!$B$4:$D$8,3))*J269*K269),"0")</f>
        <v>0</v>
      </c>
      <c r="M269" s="102">
        <f>L269*'1. Standard_Cost'!F82</f>
        <v>0</v>
      </c>
      <c r="N269" s="103"/>
      <c r="O269" s="103"/>
      <c r="P269" s="103"/>
      <c r="Q269" s="103"/>
      <c r="R269" s="104">
        <f>+N269*P269*'1. Standard_Cost'!$B$12</f>
        <v>0</v>
      </c>
      <c r="S269" s="104">
        <f>+N269*O269*P269*'1. Standard_Cost'!$C$12</f>
        <v>0</v>
      </c>
      <c r="T269" s="104">
        <f>+N269*P269*Q269*'1. Standard_Cost'!$D$12</f>
        <v>0</v>
      </c>
      <c r="U269" s="104">
        <f>+N269*O269*'1. Standard_Cost'!$E$12</f>
        <v>0</v>
      </c>
      <c r="V269" s="103"/>
      <c r="W269" s="103"/>
      <c r="X269" s="103"/>
      <c r="Y269" s="104">
        <f>+V269*((X269*'1. Standard_Cost'!$B$16)+(W269*X269*'1. Standard_Cost'!$C$16))</f>
        <v>0</v>
      </c>
      <c r="Z269" s="103"/>
      <c r="AA269" s="103"/>
      <c r="AB269" s="104">
        <f>+Z269*'1. Standard_Cost'!$B$20+AA269*'1. Standard_Cost'!$C$20</f>
        <v>0</v>
      </c>
      <c r="AC269" s="105"/>
      <c r="AD269" s="106"/>
      <c r="AE269" s="104">
        <f>SUM(AD269,AC269,AB269,Y269,U269,T269,S269,R269)*'1. Standard_Cost'!B106</f>
        <v>0</v>
      </c>
      <c r="AF269" s="104">
        <f t="shared" ref="AF269:AF271" si="480">SUM(AD269,AE269)</f>
        <v>0</v>
      </c>
      <c r="AG269" s="103"/>
      <c r="AH269" s="103">
        <v>0</v>
      </c>
      <c r="AI269" s="103">
        <v>0</v>
      </c>
      <c r="AJ269" s="107"/>
      <c r="AK269" s="107"/>
      <c r="AL269" s="107"/>
      <c r="AM269" s="104">
        <f>AG269*'1. Standard_Cost'!B102+'Incremental_Cost Year 2021'!AH276*'1. Standard_Cost'!C102+'Incremental_Cost Year 2021'!AI276*'1. Standard_Cost'!D102+'Incremental_Cost Year 2021'!AJ276+'Incremental_Cost Year 2021'!AL276+AK269</f>
        <v>0</v>
      </c>
      <c r="AN269" s="104">
        <f>AM269*'1. Standard_Cost'!C106</f>
        <v>0</v>
      </c>
      <c r="AO269" s="107"/>
      <c r="AQ269" s="104">
        <f t="shared" si="475"/>
        <v>0</v>
      </c>
      <c r="AR269" s="104">
        <f t="shared" si="476"/>
        <v>0</v>
      </c>
      <c r="AS269" s="104">
        <f t="shared" si="477"/>
        <v>0</v>
      </c>
      <c r="AT269" s="104">
        <f t="shared" ref="AT269:AT271" si="481">SUM(AQ269,AR269,AS269)</f>
        <v>0</v>
      </c>
      <c r="AU269" s="108">
        <f t="shared" si="478"/>
        <v>0</v>
      </c>
      <c r="AV269" s="108">
        <v>0</v>
      </c>
      <c r="AW269" s="108"/>
      <c r="AX269" s="108"/>
      <c r="AY269" s="108"/>
      <c r="AZ269" s="108"/>
      <c r="BA269" s="109">
        <f t="shared" si="479"/>
        <v>0</v>
      </c>
    </row>
    <row r="270" spans="1:53" ht="14.1" customHeight="1" outlineLevel="2" x14ac:dyDescent="0.2">
      <c r="A270" s="68"/>
      <c r="B270" s="94"/>
      <c r="C270" s="142"/>
      <c r="D270" s="110"/>
      <c r="E270" s="110"/>
      <c r="F270" s="110"/>
      <c r="G270" s="111"/>
      <c r="H270" s="99" t="s">
        <v>51</v>
      </c>
      <c r="I270" s="100"/>
      <c r="J270" s="101"/>
      <c r="K270" s="101"/>
      <c r="L270" s="102" t="str">
        <f>IF(I270&lt;&gt;0,((VLOOKUP(I270,'1. Standard_Cost'!$B$4:$D$8,2)+VLOOKUP(I270,'1. Standard_Cost'!$B$4:$D$8,3))*J270*K270),"0")</f>
        <v>0</v>
      </c>
      <c r="M270" s="102">
        <f>L270*'1. Standard_Cost'!F82</f>
        <v>0</v>
      </c>
      <c r="N270" s="103"/>
      <c r="O270" s="103"/>
      <c r="P270" s="103"/>
      <c r="Q270" s="103"/>
      <c r="R270" s="104">
        <f>+N270*P270*'1. Standard_Cost'!$B$12</f>
        <v>0</v>
      </c>
      <c r="S270" s="104">
        <f>+N270*O270*P270*'1. Standard_Cost'!$C$12</f>
        <v>0</v>
      </c>
      <c r="T270" s="104">
        <f>+N270*P270*Q270*'1. Standard_Cost'!$D$12</f>
        <v>0</v>
      </c>
      <c r="U270" s="104">
        <f>+N270*O270*'1. Standard_Cost'!$E$12</f>
        <v>0</v>
      </c>
      <c r="V270" s="103"/>
      <c r="W270" s="103"/>
      <c r="X270" s="103"/>
      <c r="Y270" s="104">
        <f>+V270*((X270*'1. Standard_Cost'!$B$16)+(W270*X270*'1. Standard_Cost'!$C$16))</f>
        <v>0</v>
      </c>
      <c r="Z270" s="103"/>
      <c r="AA270" s="103"/>
      <c r="AB270" s="104">
        <f>+Z270*'1. Standard_Cost'!$B$20+AA270*'1. Standard_Cost'!$C$20</f>
        <v>0</v>
      </c>
      <c r="AC270" s="105"/>
      <c r="AD270" s="106"/>
      <c r="AE270" s="104">
        <f>SUM(AD270,AC270,AB270,Y270,U270,T270,S270,R270)*'1. Standard_Cost'!B106</f>
        <v>0</v>
      </c>
      <c r="AF270" s="104">
        <f t="shared" si="480"/>
        <v>0</v>
      </c>
      <c r="AG270" s="103"/>
      <c r="AH270" s="103"/>
      <c r="AI270" s="103"/>
      <c r="AJ270" s="107"/>
      <c r="AK270" s="107"/>
      <c r="AL270" s="107"/>
      <c r="AM270" s="104">
        <f>AG270*'1. Standard_Cost'!B102+'Incremental_Cost Year 2021'!AH277*'1. Standard_Cost'!C102+'Incremental_Cost Year 2021'!AI277*'1. Standard_Cost'!D102+'Incremental_Cost Year 2021'!AJ277+'Incremental_Cost Year 2021'!AL277+AK270</f>
        <v>0</v>
      </c>
      <c r="AN270" s="104">
        <f>AM270*'1. Standard_Cost'!C106</f>
        <v>0</v>
      </c>
      <c r="AO270" s="107"/>
      <c r="AQ270" s="104">
        <f t="shared" si="475"/>
        <v>0</v>
      </c>
      <c r="AR270" s="104">
        <f t="shared" si="476"/>
        <v>0</v>
      </c>
      <c r="AS270" s="104">
        <f t="shared" si="477"/>
        <v>0</v>
      </c>
      <c r="AT270" s="104">
        <f t="shared" si="481"/>
        <v>0</v>
      </c>
      <c r="AU270" s="108">
        <f t="shared" si="478"/>
        <v>0</v>
      </c>
      <c r="AV270" s="108"/>
      <c r="AW270" s="108"/>
      <c r="AX270" s="108"/>
      <c r="AY270" s="108"/>
      <c r="AZ270" s="108"/>
      <c r="BA270" s="109">
        <f t="shared" si="479"/>
        <v>0</v>
      </c>
    </row>
    <row r="271" spans="1:53" ht="14.1" customHeight="1" outlineLevel="2" x14ac:dyDescent="0.2">
      <c r="A271" s="68"/>
      <c r="B271" s="94"/>
      <c r="C271" s="142"/>
      <c r="D271" s="110"/>
      <c r="E271" s="110"/>
      <c r="F271" s="110"/>
      <c r="G271" s="111"/>
      <c r="H271" s="112" t="s">
        <v>179</v>
      </c>
      <c r="I271" s="100"/>
      <c r="J271" s="101"/>
      <c r="K271" s="101"/>
      <c r="L271" s="102" t="str">
        <f>IF(I271&lt;&gt;0,((VLOOKUP(I271,'1. Standard_Cost'!$B$4:$D$8,2)+VLOOKUP(I271,'1. Standard_Cost'!$B$4:$D$8,3))*J271*K271),"0")</f>
        <v>0</v>
      </c>
      <c r="M271" s="102">
        <f>L271*'1. Standard_Cost'!F82</f>
        <v>0</v>
      </c>
      <c r="N271" s="103"/>
      <c r="O271" s="103"/>
      <c r="P271" s="103"/>
      <c r="Q271" s="103"/>
      <c r="R271" s="104">
        <f>+N271*P271*'1. Standard_Cost'!$B$12</f>
        <v>0</v>
      </c>
      <c r="S271" s="104">
        <f>+N271*O271*P271*'1. Standard_Cost'!$C$12</f>
        <v>0</v>
      </c>
      <c r="T271" s="104">
        <f>+N271*P271*Q271*'1. Standard_Cost'!$D$12</f>
        <v>0</v>
      </c>
      <c r="U271" s="104">
        <f>+N271*O271*'1. Standard_Cost'!$E$12</f>
        <v>0</v>
      </c>
      <c r="V271" s="103"/>
      <c r="W271" s="103"/>
      <c r="X271" s="103"/>
      <c r="Y271" s="104">
        <f>+V271*((X271*'1. Standard_Cost'!$B$16)+(W271*X271*'1. Standard_Cost'!$C$16))</f>
        <v>0</v>
      </c>
      <c r="Z271" s="103"/>
      <c r="AA271" s="103"/>
      <c r="AB271" s="104">
        <f>+Z271*'1. Standard_Cost'!$B$20+AA271*'1. Standard_Cost'!$C$20</f>
        <v>0</v>
      </c>
      <c r="AC271" s="105"/>
      <c r="AD271" s="106"/>
      <c r="AE271" s="104">
        <f>SUM(AD271,AC271,AB271,Y271,U271,T271,S271,R271)*'1. Standard_Cost'!B106</f>
        <v>0</v>
      </c>
      <c r="AF271" s="104">
        <f t="shared" si="480"/>
        <v>0</v>
      </c>
      <c r="AG271" s="103"/>
      <c r="AH271" s="103"/>
      <c r="AI271" s="103"/>
      <c r="AJ271" s="107"/>
      <c r="AK271" s="107"/>
      <c r="AL271" s="107"/>
      <c r="AM271" s="104">
        <f>AG271*'1. Standard_Cost'!B102+'Incremental_Cost Year 2021'!AH278*'1. Standard_Cost'!C102+'Incremental_Cost Year 2021'!AI278*'1. Standard_Cost'!D102+'Incremental_Cost Year 2021'!AJ278+'Incremental_Cost Year 2021'!AL278+AK271</f>
        <v>0</v>
      </c>
      <c r="AN271" s="104">
        <f>AM271*'1. Standard_Cost'!C106</f>
        <v>0</v>
      </c>
      <c r="AO271" s="107"/>
      <c r="AQ271" s="104">
        <f t="shared" si="475"/>
        <v>0</v>
      </c>
      <c r="AR271" s="104">
        <f t="shared" si="476"/>
        <v>0</v>
      </c>
      <c r="AS271" s="104">
        <f t="shared" si="477"/>
        <v>0</v>
      </c>
      <c r="AT271" s="104">
        <f t="shared" si="481"/>
        <v>0</v>
      </c>
      <c r="AU271" s="108">
        <f t="shared" si="478"/>
        <v>0</v>
      </c>
      <c r="AV271" s="108"/>
      <c r="AW271" s="108"/>
      <c r="AX271" s="108"/>
      <c r="AY271" s="108"/>
      <c r="AZ271" s="108"/>
      <c r="BA271" s="109">
        <f t="shared" si="479"/>
        <v>0</v>
      </c>
    </row>
    <row r="272" spans="1:53" ht="24.6" customHeight="1" outlineLevel="1" x14ac:dyDescent="0.2">
      <c r="A272" s="68"/>
      <c r="B272" s="141"/>
      <c r="C272" s="142"/>
      <c r="D272" s="113" t="s">
        <v>48</v>
      </c>
      <c r="E272" s="113" t="s">
        <v>272</v>
      </c>
      <c r="F272" s="114" t="s">
        <v>154</v>
      </c>
      <c r="G272" s="115" t="s">
        <v>155</v>
      </c>
      <c r="H272" s="122" t="s">
        <v>270</v>
      </c>
      <c r="I272" s="117"/>
      <c r="J272" s="117"/>
      <c r="K272" s="117"/>
      <c r="L272" s="118">
        <f>SUM(L268:L271)</f>
        <v>0</v>
      </c>
      <c r="M272" s="118">
        <f>SUM(M268:M271)</f>
        <v>0</v>
      </c>
      <c r="N272" s="117"/>
      <c r="O272" s="117"/>
      <c r="P272" s="117"/>
      <c r="Q272" s="117"/>
      <c r="R272" s="119">
        <f>SUM(R268:R271)</f>
        <v>0</v>
      </c>
      <c r="S272" s="119">
        <f>SUM(S268:S271)</f>
        <v>0</v>
      </c>
      <c r="T272" s="119">
        <f>SUM(T268:T271)</f>
        <v>0</v>
      </c>
      <c r="U272" s="119">
        <f>SUM(U268:U271)</f>
        <v>0</v>
      </c>
      <c r="V272" s="117"/>
      <c r="W272" s="117"/>
      <c r="X272" s="117"/>
      <c r="Y272" s="118">
        <f>SUM(Y268:Y271)</f>
        <v>0</v>
      </c>
      <c r="Z272" s="117"/>
      <c r="AA272" s="117"/>
      <c r="AB272" s="118">
        <f t="shared" ref="AB272:AF272" si="482">SUM(AB268:AB271)</f>
        <v>0</v>
      </c>
      <c r="AC272" s="118">
        <f t="shared" si="482"/>
        <v>0</v>
      </c>
      <c r="AD272" s="118">
        <f t="shared" si="482"/>
        <v>0</v>
      </c>
      <c r="AE272" s="118">
        <f t="shared" si="482"/>
        <v>0</v>
      </c>
      <c r="AF272" s="118">
        <f t="shared" si="482"/>
        <v>0</v>
      </c>
      <c r="AG272" s="117"/>
      <c r="AH272" s="117"/>
      <c r="AI272" s="117"/>
      <c r="AJ272" s="119">
        <f>SUM(AJ268:AJ271)</f>
        <v>0</v>
      </c>
      <c r="AK272" s="119">
        <f t="shared" ref="AK272:AN272" si="483">SUM(AK268:AK271)</f>
        <v>0</v>
      </c>
      <c r="AL272" s="119">
        <f t="shared" si="483"/>
        <v>0</v>
      </c>
      <c r="AM272" s="119">
        <f t="shared" si="483"/>
        <v>0</v>
      </c>
      <c r="AN272" s="119">
        <f t="shared" si="483"/>
        <v>0</v>
      </c>
      <c r="AO272" s="116"/>
      <c r="AP272" s="120"/>
      <c r="AQ272" s="121">
        <f t="shared" ref="AQ272:BA272" si="484">SUM(AQ268:AQ271)</f>
        <v>0</v>
      </c>
      <c r="AR272" s="121">
        <f t="shared" si="484"/>
        <v>0</v>
      </c>
      <c r="AS272" s="121">
        <f t="shared" si="484"/>
        <v>0</v>
      </c>
      <c r="AT272" s="121">
        <f t="shared" si="484"/>
        <v>0</v>
      </c>
      <c r="AU272" s="121">
        <f t="shared" si="484"/>
        <v>0</v>
      </c>
      <c r="AV272" s="121">
        <f t="shared" si="484"/>
        <v>0</v>
      </c>
      <c r="AW272" s="121">
        <f t="shared" si="484"/>
        <v>0</v>
      </c>
      <c r="AX272" s="121">
        <f t="shared" si="484"/>
        <v>0</v>
      </c>
      <c r="AY272" s="121">
        <f t="shared" si="484"/>
        <v>0</v>
      </c>
      <c r="AZ272" s="121">
        <f t="shared" si="484"/>
        <v>0</v>
      </c>
      <c r="BA272" s="121">
        <f t="shared" si="484"/>
        <v>0</v>
      </c>
    </row>
    <row r="273" spans="1:53" ht="14.1" customHeight="1" outlineLevel="2" x14ac:dyDescent="0.2">
      <c r="A273" s="68"/>
      <c r="B273" s="94"/>
      <c r="C273" s="142"/>
      <c r="D273" s="96"/>
      <c r="E273" s="96"/>
      <c r="F273" s="97"/>
      <c r="G273" s="98"/>
      <c r="H273" s="99" t="s">
        <v>49</v>
      </c>
      <c r="I273" s="100"/>
      <c r="J273" s="101"/>
      <c r="K273" s="101"/>
      <c r="L273" s="102" t="str">
        <f>IF(I273&lt;&gt;0,((VLOOKUP(I273,'1. Standard_Cost'!$B$4:$D$8,2)+VLOOKUP(I273,'1. Standard_Cost'!$B$4:$D$8,3))*J273*K273),"0")</f>
        <v>0</v>
      </c>
      <c r="M273" s="102">
        <f>L273*'1. Standard_Cost'!F87</f>
        <v>0</v>
      </c>
      <c r="N273" s="103"/>
      <c r="O273" s="103"/>
      <c r="P273" s="103"/>
      <c r="Q273" s="103"/>
      <c r="R273" s="104">
        <f>+N273*P273*'1. Standard_Cost'!$B$12</f>
        <v>0</v>
      </c>
      <c r="S273" s="104">
        <f>+N273*O273*P273*'1. Standard_Cost'!$C$12</f>
        <v>0</v>
      </c>
      <c r="T273" s="104">
        <f>+N273*P273*Q273*'1. Standard_Cost'!$D$12</f>
        <v>0</v>
      </c>
      <c r="U273" s="104">
        <f>+N273*O273*'1. Standard_Cost'!$E$12</f>
        <v>0</v>
      </c>
      <c r="V273" s="103"/>
      <c r="W273" s="103"/>
      <c r="X273" s="103"/>
      <c r="Y273" s="104">
        <f>+V273*((X273*'1. Standard_Cost'!$B$16)+(W273*X273*'1. Standard_Cost'!$C$16))</f>
        <v>0</v>
      </c>
      <c r="Z273" s="103"/>
      <c r="AA273" s="103"/>
      <c r="AB273" s="104">
        <f>+Z273*'1. Standard_Cost'!$B$20+AA273*'1. Standard_Cost'!$C$20</f>
        <v>0</v>
      </c>
      <c r="AC273" s="105"/>
      <c r="AD273" s="106"/>
      <c r="AE273" s="104">
        <f>SUM(AD273,AC273,AB273,Y273,U273,T273,S273,R273)*'1. Standard_Cost'!B111</f>
        <v>0</v>
      </c>
      <c r="AF273" s="104">
        <f>SUM(AD273,AE273)</f>
        <v>0</v>
      </c>
      <c r="AG273" s="103"/>
      <c r="AH273" s="103"/>
      <c r="AI273" s="103"/>
      <c r="AJ273" s="107"/>
      <c r="AK273" s="107"/>
      <c r="AL273" s="107"/>
      <c r="AM273" s="104">
        <f>AG273*'1. Standard_Cost'!B107+'Incremental_Cost Year 2021'!AH280*'1. Standard_Cost'!C107+'Incremental_Cost Year 2021'!AI280*'1. Standard_Cost'!D107+'Incremental_Cost Year 2021'!AJ280+'Incremental_Cost Year 2021'!AL280+AK273</f>
        <v>0</v>
      </c>
      <c r="AN273" s="104">
        <f>AM273*'1. Standard_Cost'!C111</f>
        <v>0</v>
      </c>
      <c r="AO273" s="107"/>
      <c r="AQ273" s="104">
        <f t="shared" ref="AQ273:AQ276" si="485">L273+M273</f>
        <v>0</v>
      </c>
      <c r="AR273" s="104">
        <f t="shared" ref="AR273:AR276" si="486">AF273</f>
        <v>0</v>
      </c>
      <c r="AS273" s="104">
        <f t="shared" ref="AS273:AS276" si="487">AM273+AN273</f>
        <v>0</v>
      </c>
      <c r="AT273" s="104">
        <f>SUM(AQ273,AR273,AS273)</f>
        <v>0</v>
      </c>
      <c r="AU273" s="108">
        <f t="shared" ref="AU273:AU276" si="488">AT273</f>
        <v>0</v>
      </c>
      <c r="AV273" s="108"/>
      <c r="AW273" s="108"/>
      <c r="AX273" s="108"/>
      <c r="AY273" s="108"/>
      <c r="AZ273" s="108"/>
      <c r="BA273" s="109">
        <f t="shared" ref="BA273:BA276" si="489">SUM(AU273:AZ273)-AT273</f>
        <v>0</v>
      </c>
    </row>
    <row r="274" spans="1:53" ht="14.1" customHeight="1" outlineLevel="2" x14ac:dyDescent="0.2">
      <c r="A274" s="68"/>
      <c r="B274" s="94"/>
      <c r="C274" s="142"/>
      <c r="D274" s="110"/>
      <c r="E274" s="110"/>
      <c r="F274" s="110"/>
      <c r="G274" s="111"/>
      <c r="H274" s="99" t="s">
        <v>50</v>
      </c>
      <c r="I274" s="100"/>
      <c r="J274" s="101"/>
      <c r="K274" s="101"/>
      <c r="L274" s="102" t="str">
        <f>IF(I274&lt;&gt;0,((VLOOKUP(I274,'1. Standard_Cost'!$B$4:$D$8,2)+VLOOKUP(I274,'1. Standard_Cost'!$B$4:$D$8,3))*J274*K274),"0")</f>
        <v>0</v>
      </c>
      <c r="M274" s="102">
        <f>L274*'1. Standard_Cost'!F87</f>
        <v>0</v>
      </c>
      <c r="N274" s="103"/>
      <c r="O274" s="103"/>
      <c r="P274" s="103"/>
      <c r="Q274" s="103"/>
      <c r="R274" s="104">
        <f>+N274*P274*'1. Standard_Cost'!$B$12</f>
        <v>0</v>
      </c>
      <c r="S274" s="104">
        <f>+N274*O274*P274*'1. Standard_Cost'!$C$12</f>
        <v>0</v>
      </c>
      <c r="T274" s="104">
        <f>+N274*P274*Q274*'1. Standard_Cost'!$D$12</f>
        <v>0</v>
      </c>
      <c r="U274" s="104">
        <f>+N274*O274*'1. Standard_Cost'!$E$12</f>
        <v>0</v>
      </c>
      <c r="V274" s="103"/>
      <c r="W274" s="103"/>
      <c r="X274" s="103"/>
      <c r="Y274" s="104">
        <f>+V274*((X274*'1. Standard_Cost'!$B$16)+(W274*X274*'1. Standard_Cost'!$C$16))</f>
        <v>0</v>
      </c>
      <c r="Z274" s="103"/>
      <c r="AA274" s="103"/>
      <c r="AB274" s="104">
        <f>+Z274*'1. Standard_Cost'!$B$20+AA274*'1. Standard_Cost'!$C$20</f>
        <v>0</v>
      </c>
      <c r="AC274" s="105"/>
      <c r="AD274" s="106"/>
      <c r="AE274" s="104">
        <f>SUM(AD274,AC274,AB274,Y274,U274,T274,S274,R274)*'1. Standard_Cost'!B111</f>
        <v>0</v>
      </c>
      <c r="AF274" s="104">
        <f t="shared" ref="AF274:AF276" si="490">SUM(AD274,AE274)</f>
        <v>0</v>
      </c>
      <c r="AG274" s="103"/>
      <c r="AH274" s="103">
        <v>0</v>
      </c>
      <c r="AI274" s="103">
        <v>0</v>
      </c>
      <c r="AJ274" s="107"/>
      <c r="AK274" s="107"/>
      <c r="AL274" s="107"/>
      <c r="AM274" s="104">
        <f>AG274*'1. Standard_Cost'!B107+'Incremental_Cost Year 2021'!AH281*'1. Standard_Cost'!C107+'Incremental_Cost Year 2021'!AI281*'1. Standard_Cost'!D107+'Incremental_Cost Year 2021'!AJ281+'Incremental_Cost Year 2021'!AL281+AK274</f>
        <v>0</v>
      </c>
      <c r="AN274" s="104">
        <f>AM274*'1. Standard_Cost'!C111</f>
        <v>0</v>
      </c>
      <c r="AO274" s="107"/>
      <c r="AQ274" s="104">
        <f t="shared" si="485"/>
        <v>0</v>
      </c>
      <c r="AR274" s="104">
        <f t="shared" si="486"/>
        <v>0</v>
      </c>
      <c r="AS274" s="104">
        <f t="shared" si="487"/>
        <v>0</v>
      </c>
      <c r="AT274" s="104">
        <f t="shared" ref="AT274:AT276" si="491">SUM(AQ274,AR274,AS274)</f>
        <v>0</v>
      </c>
      <c r="AU274" s="108">
        <f t="shared" si="488"/>
        <v>0</v>
      </c>
      <c r="AV274" s="108">
        <v>0</v>
      </c>
      <c r="AW274" s="108"/>
      <c r="AX274" s="108"/>
      <c r="AY274" s="108"/>
      <c r="AZ274" s="108"/>
      <c r="BA274" s="109">
        <f t="shared" si="489"/>
        <v>0</v>
      </c>
    </row>
    <row r="275" spans="1:53" ht="14.1" customHeight="1" outlineLevel="2" x14ac:dyDescent="0.2">
      <c r="A275" s="68"/>
      <c r="B275" s="94"/>
      <c r="C275" s="142"/>
      <c r="D275" s="110"/>
      <c r="E275" s="110"/>
      <c r="F275" s="110"/>
      <c r="G275" s="111"/>
      <c r="H275" s="99" t="s">
        <v>51</v>
      </c>
      <c r="I275" s="100"/>
      <c r="J275" s="101"/>
      <c r="K275" s="101"/>
      <c r="L275" s="102" t="str">
        <f>IF(I275&lt;&gt;0,((VLOOKUP(I275,'1. Standard_Cost'!$B$4:$D$8,2)+VLOOKUP(I275,'1. Standard_Cost'!$B$4:$D$8,3))*J275*K275),"0")</f>
        <v>0</v>
      </c>
      <c r="M275" s="102">
        <f>L275*'1. Standard_Cost'!F87</f>
        <v>0</v>
      </c>
      <c r="N275" s="103"/>
      <c r="O275" s="103"/>
      <c r="P275" s="103"/>
      <c r="Q275" s="103"/>
      <c r="R275" s="104">
        <f>+N275*P275*'1. Standard_Cost'!$B$12</f>
        <v>0</v>
      </c>
      <c r="S275" s="104">
        <f>+N275*O275*P275*'1. Standard_Cost'!$C$12</f>
        <v>0</v>
      </c>
      <c r="T275" s="104">
        <f>+N275*P275*Q275*'1. Standard_Cost'!$D$12</f>
        <v>0</v>
      </c>
      <c r="U275" s="104">
        <f>+N275*O275*'1. Standard_Cost'!$E$12</f>
        <v>0</v>
      </c>
      <c r="V275" s="103"/>
      <c r="W275" s="103"/>
      <c r="X275" s="103"/>
      <c r="Y275" s="104">
        <f>+V275*((X275*'1. Standard_Cost'!$B$16)+(W275*X275*'1. Standard_Cost'!$C$16))</f>
        <v>0</v>
      </c>
      <c r="Z275" s="103"/>
      <c r="AA275" s="103"/>
      <c r="AB275" s="104">
        <f>+Z275*'1. Standard_Cost'!$B$20+AA275*'1. Standard_Cost'!$C$20</f>
        <v>0</v>
      </c>
      <c r="AC275" s="105"/>
      <c r="AD275" s="106"/>
      <c r="AE275" s="104">
        <f>SUM(AD275,AC275,AB275,Y275,U275,T275,S275,R275)*'1. Standard_Cost'!B111</f>
        <v>0</v>
      </c>
      <c r="AF275" s="104">
        <f t="shared" si="490"/>
        <v>0</v>
      </c>
      <c r="AG275" s="103"/>
      <c r="AH275" s="103"/>
      <c r="AI275" s="103"/>
      <c r="AJ275" s="107"/>
      <c r="AK275" s="107"/>
      <c r="AL275" s="107"/>
      <c r="AM275" s="104">
        <f>AG275*'1. Standard_Cost'!B107+'Incremental_Cost Year 2021'!AH282*'1. Standard_Cost'!C107+'Incremental_Cost Year 2021'!AI282*'1. Standard_Cost'!D107+'Incremental_Cost Year 2021'!AJ282+'Incremental_Cost Year 2021'!AL282+AK275</f>
        <v>0</v>
      </c>
      <c r="AN275" s="104">
        <f>AM275*'1. Standard_Cost'!C111</f>
        <v>0</v>
      </c>
      <c r="AO275" s="107"/>
      <c r="AQ275" s="104">
        <f t="shared" si="485"/>
        <v>0</v>
      </c>
      <c r="AR275" s="104">
        <f t="shared" si="486"/>
        <v>0</v>
      </c>
      <c r="AS275" s="104">
        <f t="shared" si="487"/>
        <v>0</v>
      </c>
      <c r="AT275" s="104">
        <f t="shared" si="491"/>
        <v>0</v>
      </c>
      <c r="AU275" s="108">
        <f t="shared" si="488"/>
        <v>0</v>
      </c>
      <c r="AV275" s="108"/>
      <c r="AW275" s="108"/>
      <c r="AX275" s="108"/>
      <c r="AY275" s="108"/>
      <c r="AZ275" s="108"/>
      <c r="BA275" s="109">
        <f t="shared" si="489"/>
        <v>0</v>
      </c>
    </row>
    <row r="276" spans="1:53" ht="14.1" customHeight="1" outlineLevel="2" x14ac:dyDescent="0.2">
      <c r="A276" s="68"/>
      <c r="B276" s="94"/>
      <c r="C276" s="142"/>
      <c r="D276" s="110"/>
      <c r="E276" s="110"/>
      <c r="F276" s="110"/>
      <c r="G276" s="111"/>
      <c r="H276" s="112" t="s">
        <v>179</v>
      </c>
      <c r="I276" s="100"/>
      <c r="J276" s="101"/>
      <c r="K276" s="101"/>
      <c r="L276" s="102" t="str">
        <f>IF(I276&lt;&gt;0,((VLOOKUP(I276,'1. Standard_Cost'!$B$4:$D$8,2)+VLOOKUP(I276,'1. Standard_Cost'!$B$4:$D$8,3))*J276*K276),"0")</f>
        <v>0</v>
      </c>
      <c r="M276" s="102">
        <f>L276*'1. Standard_Cost'!F87</f>
        <v>0</v>
      </c>
      <c r="N276" s="103"/>
      <c r="O276" s="103"/>
      <c r="P276" s="103"/>
      <c r="Q276" s="103"/>
      <c r="R276" s="104">
        <f>+N276*P276*'1. Standard_Cost'!$B$12</f>
        <v>0</v>
      </c>
      <c r="S276" s="104">
        <f>+N276*O276*P276*'1. Standard_Cost'!$C$12</f>
        <v>0</v>
      </c>
      <c r="T276" s="104">
        <f>+N276*P276*Q276*'1. Standard_Cost'!$D$12</f>
        <v>0</v>
      </c>
      <c r="U276" s="104">
        <f>+N276*O276*'1. Standard_Cost'!$E$12</f>
        <v>0</v>
      </c>
      <c r="V276" s="103"/>
      <c r="W276" s="103"/>
      <c r="X276" s="103"/>
      <c r="Y276" s="104">
        <f>+V276*((X276*'1. Standard_Cost'!$B$16)+(W276*X276*'1. Standard_Cost'!$C$16))</f>
        <v>0</v>
      </c>
      <c r="Z276" s="103"/>
      <c r="AA276" s="103"/>
      <c r="AB276" s="104">
        <f>+Z276*'1. Standard_Cost'!$B$20+AA276*'1. Standard_Cost'!$C$20</f>
        <v>0</v>
      </c>
      <c r="AC276" s="105"/>
      <c r="AD276" s="106"/>
      <c r="AE276" s="104">
        <f>SUM(AD276,AC276,AB276,Y276,U276,T276,S276,R276)*'1. Standard_Cost'!B111</f>
        <v>0</v>
      </c>
      <c r="AF276" s="104">
        <f t="shared" si="490"/>
        <v>0</v>
      </c>
      <c r="AG276" s="103"/>
      <c r="AH276" s="103"/>
      <c r="AI276" s="103"/>
      <c r="AJ276" s="107"/>
      <c r="AK276" s="107"/>
      <c r="AL276" s="107"/>
      <c r="AM276" s="104">
        <f>AG276*'1. Standard_Cost'!B107+'Incremental_Cost Year 2021'!AH283*'1. Standard_Cost'!C107+'Incremental_Cost Year 2021'!AI283*'1. Standard_Cost'!D107+'Incremental_Cost Year 2021'!AJ283+'Incremental_Cost Year 2021'!AL283+AK276</f>
        <v>0</v>
      </c>
      <c r="AN276" s="104">
        <f>AM276*'1. Standard_Cost'!C111</f>
        <v>0</v>
      </c>
      <c r="AO276" s="107"/>
      <c r="AQ276" s="104">
        <f t="shared" si="485"/>
        <v>0</v>
      </c>
      <c r="AR276" s="104">
        <f t="shared" si="486"/>
        <v>0</v>
      </c>
      <c r="AS276" s="104">
        <f t="shared" si="487"/>
        <v>0</v>
      </c>
      <c r="AT276" s="104">
        <f t="shared" si="491"/>
        <v>0</v>
      </c>
      <c r="AU276" s="108">
        <f t="shared" si="488"/>
        <v>0</v>
      </c>
      <c r="AV276" s="108"/>
      <c r="AW276" s="108"/>
      <c r="AX276" s="108"/>
      <c r="AY276" s="108"/>
      <c r="AZ276" s="108"/>
      <c r="BA276" s="109">
        <f t="shared" si="489"/>
        <v>0</v>
      </c>
    </row>
    <row r="277" spans="1:53" ht="24.6" customHeight="1" outlineLevel="1" x14ac:dyDescent="0.2">
      <c r="A277" s="68"/>
      <c r="B277" s="141"/>
      <c r="C277" s="142"/>
      <c r="D277" s="113" t="s">
        <v>48</v>
      </c>
      <c r="E277" s="113" t="s">
        <v>273</v>
      </c>
      <c r="F277" s="114" t="s">
        <v>154</v>
      </c>
      <c r="G277" s="115" t="s">
        <v>155</v>
      </c>
      <c r="H277" s="122" t="s">
        <v>271</v>
      </c>
      <c r="I277" s="117"/>
      <c r="J277" s="117"/>
      <c r="K277" s="117"/>
      <c r="L277" s="118">
        <f>SUM(L273:L276)</f>
        <v>0</v>
      </c>
      <c r="M277" s="118">
        <f>SUM(M273:M276)</f>
        <v>0</v>
      </c>
      <c r="N277" s="117"/>
      <c r="O277" s="117"/>
      <c r="P277" s="117"/>
      <c r="Q277" s="117"/>
      <c r="R277" s="119">
        <f>SUM(R273:R276)</f>
        <v>0</v>
      </c>
      <c r="S277" s="119">
        <f>SUM(S273:S276)</f>
        <v>0</v>
      </c>
      <c r="T277" s="119">
        <f>SUM(T273:T276)</f>
        <v>0</v>
      </c>
      <c r="U277" s="119">
        <f>SUM(U273:U276)</f>
        <v>0</v>
      </c>
      <c r="V277" s="117"/>
      <c r="W277" s="117"/>
      <c r="X277" s="117"/>
      <c r="Y277" s="118">
        <f>SUM(Y273:Y276)</f>
        <v>0</v>
      </c>
      <c r="Z277" s="117"/>
      <c r="AA277" s="117"/>
      <c r="AB277" s="118">
        <f t="shared" ref="AB277:AF277" si="492">SUM(AB273:AB276)</f>
        <v>0</v>
      </c>
      <c r="AC277" s="118">
        <f t="shared" si="492"/>
        <v>0</v>
      </c>
      <c r="AD277" s="118">
        <f t="shared" si="492"/>
        <v>0</v>
      </c>
      <c r="AE277" s="118">
        <f t="shared" si="492"/>
        <v>0</v>
      </c>
      <c r="AF277" s="118">
        <f t="shared" si="492"/>
        <v>0</v>
      </c>
      <c r="AG277" s="117"/>
      <c r="AH277" s="117"/>
      <c r="AI277" s="117"/>
      <c r="AJ277" s="119">
        <f>SUM(AJ273:AJ276)</f>
        <v>0</v>
      </c>
      <c r="AK277" s="119">
        <f t="shared" ref="AK277:AN277" si="493">SUM(AK273:AK276)</f>
        <v>0</v>
      </c>
      <c r="AL277" s="119">
        <f t="shared" si="493"/>
        <v>0</v>
      </c>
      <c r="AM277" s="119">
        <f t="shared" si="493"/>
        <v>0</v>
      </c>
      <c r="AN277" s="119">
        <f t="shared" si="493"/>
        <v>0</v>
      </c>
      <c r="AO277" s="116"/>
      <c r="AP277" s="120"/>
      <c r="AQ277" s="121">
        <f t="shared" ref="AQ277:BA277" si="494">SUM(AQ273:AQ276)</f>
        <v>0</v>
      </c>
      <c r="AR277" s="121">
        <f t="shared" si="494"/>
        <v>0</v>
      </c>
      <c r="AS277" s="121">
        <f t="shared" si="494"/>
        <v>0</v>
      </c>
      <c r="AT277" s="121">
        <f t="shared" si="494"/>
        <v>0</v>
      </c>
      <c r="AU277" s="121">
        <f t="shared" si="494"/>
        <v>0</v>
      </c>
      <c r="AV277" s="121">
        <f t="shared" si="494"/>
        <v>0</v>
      </c>
      <c r="AW277" s="121">
        <f t="shared" si="494"/>
        <v>0</v>
      </c>
      <c r="AX277" s="121">
        <f t="shared" si="494"/>
        <v>0</v>
      </c>
      <c r="AY277" s="121">
        <f t="shared" si="494"/>
        <v>0</v>
      </c>
      <c r="AZ277" s="121">
        <f t="shared" si="494"/>
        <v>0</v>
      </c>
      <c r="BA277" s="121">
        <f t="shared" si="494"/>
        <v>0</v>
      </c>
    </row>
    <row r="278" spans="1:53" ht="14.1" customHeight="1" outlineLevel="2" x14ac:dyDescent="0.2">
      <c r="A278" s="68"/>
      <c r="B278" s="94"/>
      <c r="C278" s="142"/>
      <c r="D278" s="96"/>
      <c r="E278" s="96"/>
      <c r="F278" s="97"/>
      <c r="G278" s="98"/>
      <c r="H278" s="99" t="s">
        <v>49</v>
      </c>
      <c r="I278" s="100"/>
      <c r="J278" s="101"/>
      <c r="K278" s="101"/>
      <c r="L278" s="102" t="str">
        <f>IF(I278&lt;&gt;0,((VLOOKUP(I278,'1. Standard_Cost'!$B$4:$D$8,2)+VLOOKUP(I278,'1. Standard_Cost'!$B$4:$D$8,3))*J278*K278),"0")</f>
        <v>0</v>
      </c>
      <c r="M278" s="102">
        <f>L278*'1. Standard_Cost'!F92</f>
        <v>0</v>
      </c>
      <c r="N278" s="103"/>
      <c r="O278" s="103"/>
      <c r="P278" s="103"/>
      <c r="Q278" s="103"/>
      <c r="R278" s="104">
        <f>+N278*P278*'1. Standard_Cost'!$B$12</f>
        <v>0</v>
      </c>
      <c r="S278" s="104">
        <f>+N278*O278*P278*'1. Standard_Cost'!$C$12</f>
        <v>0</v>
      </c>
      <c r="T278" s="104">
        <f>+N278*P278*Q278*'1. Standard_Cost'!$D$12</f>
        <v>0</v>
      </c>
      <c r="U278" s="104">
        <f>+N278*O278*'1. Standard_Cost'!$E$12</f>
        <v>0</v>
      </c>
      <c r="V278" s="103"/>
      <c r="W278" s="103"/>
      <c r="X278" s="103"/>
      <c r="Y278" s="104">
        <f>+V278*((X278*'1. Standard_Cost'!$B$16)+(W278*X278*'1. Standard_Cost'!$C$16))</f>
        <v>0</v>
      </c>
      <c r="Z278" s="103"/>
      <c r="AA278" s="103"/>
      <c r="AB278" s="104">
        <f>+Z278*'1. Standard_Cost'!$B$20+AA278*'1. Standard_Cost'!$C$20</f>
        <v>0</v>
      </c>
      <c r="AC278" s="105"/>
      <c r="AD278" s="106"/>
      <c r="AE278" s="104">
        <f>SUM(AD278,AC278,AB278,Y278,U278,T278,S278,R278)*'1. Standard_Cost'!B116</f>
        <v>0</v>
      </c>
      <c r="AF278" s="104">
        <f>SUM(AD278,AE278)</f>
        <v>0</v>
      </c>
      <c r="AG278" s="103"/>
      <c r="AH278" s="103"/>
      <c r="AI278" s="103"/>
      <c r="AJ278" s="107"/>
      <c r="AK278" s="107"/>
      <c r="AL278" s="107"/>
      <c r="AM278" s="104">
        <f>AG278*'1. Standard_Cost'!B112+'Incremental_Cost Year 2021'!AH285*'1. Standard_Cost'!C112+'Incremental_Cost Year 2021'!AI285*'1. Standard_Cost'!D112+'Incremental_Cost Year 2021'!AJ285+'Incremental_Cost Year 2021'!AL285+AK278</f>
        <v>0</v>
      </c>
      <c r="AN278" s="104">
        <f>AM278*'1. Standard_Cost'!C116</f>
        <v>0</v>
      </c>
      <c r="AO278" s="107"/>
      <c r="AQ278" s="104">
        <f t="shared" ref="AQ278:AQ281" si="495">L278+M278</f>
        <v>0</v>
      </c>
      <c r="AR278" s="104">
        <f t="shared" ref="AR278:AR281" si="496">AF278</f>
        <v>0</v>
      </c>
      <c r="AS278" s="104">
        <f t="shared" ref="AS278:AS281" si="497">AM278+AN278</f>
        <v>0</v>
      </c>
      <c r="AT278" s="104">
        <f>SUM(AQ278,AR278,AS278)</f>
        <v>0</v>
      </c>
      <c r="AU278" s="108">
        <f t="shared" ref="AU278:AU281" si="498">AT278</f>
        <v>0</v>
      </c>
      <c r="AV278" s="108"/>
      <c r="AW278" s="108"/>
      <c r="AX278" s="108"/>
      <c r="AY278" s="108"/>
      <c r="AZ278" s="108"/>
      <c r="BA278" s="109">
        <f t="shared" ref="BA278:BA281" si="499">SUM(AU278:AZ278)-AT278</f>
        <v>0</v>
      </c>
    </row>
    <row r="279" spans="1:53" ht="14.1" customHeight="1" outlineLevel="2" x14ac:dyDescent="0.2">
      <c r="A279" s="68"/>
      <c r="B279" s="94"/>
      <c r="C279" s="142"/>
      <c r="D279" s="110"/>
      <c r="E279" s="110"/>
      <c r="F279" s="110"/>
      <c r="G279" s="111"/>
      <c r="H279" s="99" t="s">
        <v>50</v>
      </c>
      <c r="I279" s="100"/>
      <c r="J279" s="101"/>
      <c r="K279" s="101"/>
      <c r="L279" s="102" t="str">
        <f>IF(I279&lt;&gt;0,((VLOOKUP(I279,'1. Standard_Cost'!$B$4:$D$8,2)+VLOOKUP(I279,'1. Standard_Cost'!$B$4:$D$8,3))*J279*K279),"0")</f>
        <v>0</v>
      </c>
      <c r="M279" s="102">
        <f>L279*'1. Standard_Cost'!F92</f>
        <v>0</v>
      </c>
      <c r="N279" s="103"/>
      <c r="O279" s="103"/>
      <c r="P279" s="103"/>
      <c r="Q279" s="103"/>
      <c r="R279" s="104">
        <f>+N279*P279*'1. Standard_Cost'!$B$12</f>
        <v>0</v>
      </c>
      <c r="S279" s="104">
        <f>+N279*O279*P279*'1. Standard_Cost'!$C$12</f>
        <v>0</v>
      </c>
      <c r="T279" s="104">
        <f>+N279*P279*Q279*'1. Standard_Cost'!$D$12</f>
        <v>0</v>
      </c>
      <c r="U279" s="104">
        <f>+N279*O279*'1. Standard_Cost'!$E$12</f>
        <v>0</v>
      </c>
      <c r="V279" s="103"/>
      <c r="W279" s="103"/>
      <c r="X279" s="103"/>
      <c r="Y279" s="104">
        <f>+V279*((X279*'1. Standard_Cost'!$B$16)+(W279*X279*'1. Standard_Cost'!$C$16))</f>
        <v>0</v>
      </c>
      <c r="Z279" s="103"/>
      <c r="AA279" s="103"/>
      <c r="AB279" s="104">
        <f>+Z279*'1. Standard_Cost'!$B$20+AA279*'1. Standard_Cost'!$C$20</f>
        <v>0</v>
      </c>
      <c r="AC279" s="105"/>
      <c r="AD279" s="106"/>
      <c r="AE279" s="104">
        <f>SUM(AD279,AC279,AB279,Y279,U279,T279,S279,R279)*'1. Standard_Cost'!B116</f>
        <v>0</v>
      </c>
      <c r="AF279" s="104">
        <f t="shared" ref="AF279:AF281" si="500">SUM(AD279,AE279)</f>
        <v>0</v>
      </c>
      <c r="AG279" s="103"/>
      <c r="AH279" s="103">
        <v>0</v>
      </c>
      <c r="AI279" s="103">
        <v>0</v>
      </c>
      <c r="AJ279" s="107"/>
      <c r="AK279" s="107"/>
      <c r="AL279" s="107"/>
      <c r="AM279" s="104">
        <f>AG279*'1. Standard_Cost'!B112+'Incremental_Cost Year 2021'!AH286*'1. Standard_Cost'!C112+'Incremental_Cost Year 2021'!AI286*'1. Standard_Cost'!D112+'Incremental_Cost Year 2021'!AJ286+'Incremental_Cost Year 2021'!AL286+AK279</f>
        <v>0</v>
      </c>
      <c r="AN279" s="104">
        <f>AM279*'1. Standard_Cost'!C116</f>
        <v>0</v>
      </c>
      <c r="AO279" s="107"/>
      <c r="AQ279" s="104">
        <f t="shared" si="495"/>
        <v>0</v>
      </c>
      <c r="AR279" s="104">
        <f t="shared" si="496"/>
        <v>0</v>
      </c>
      <c r="AS279" s="104">
        <f t="shared" si="497"/>
        <v>0</v>
      </c>
      <c r="AT279" s="104">
        <f t="shared" ref="AT279:AT281" si="501">SUM(AQ279,AR279,AS279)</f>
        <v>0</v>
      </c>
      <c r="AU279" s="108">
        <f t="shared" si="498"/>
        <v>0</v>
      </c>
      <c r="AV279" s="108">
        <v>0</v>
      </c>
      <c r="AW279" s="108"/>
      <c r="AX279" s="108"/>
      <c r="AY279" s="108"/>
      <c r="AZ279" s="108"/>
      <c r="BA279" s="109">
        <f t="shared" si="499"/>
        <v>0</v>
      </c>
    </row>
    <row r="280" spans="1:53" ht="14.1" customHeight="1" outlineLevel="2" x14ac:dyDescent="0.2">
      <c r="A280" s="68"/>
      <c r="B280" s="94"/>
      <c r="C280" s="142"/>
      <c r="D280" s="110"/>
      <c r="E280" s="110"/>
      <c r="F280" s="110"/>
      <c r="G280" s="111"/>
      <c r="H280" s="99" t="s">
        <v>51</v>
      </c>
      <c r="I280" s="100"/>
      <c r="J280" s="101"/>
      <c r="K280" s="101"/>
      <c r="L280" s="102" t="str">
        <f>IF(I280&lt;&gt;0,((VLOOKUP(I280,'1. Standard_Cost'!$B$4:$D$8,2)+VLOOKUP(I280,'1. Standard_Cost'!$B$4:$D$8,3))*J280*K280),"0")</f>
        <v>0</v>
      </c>
      <c r="M280" s="102">
        <f>L280*'1. Standard_Cost'!F92</f>
        <v>0</v>
      </c>
      <c r="N280" s="103"/>
      <c r="O280" s="103"/>
      <c r="P280" s="103"/>
      <c r="Q280" s="103"/>
      <c r="R280" s="104">
        <f>+N280*P280*'1. Standard_Cost'!$B$12</f>
        <v>0</v>
      </c>
      <c r="S280" s="104">
        <f>+N280*O280*P280*'1. Standard_Cost'!$C$12</f>
        <v>0</v>
      </c>
      <c r="T280" s="104">
        <f>+N280*P280*Q280*'1. Standard_Cost'!$D$12</f>
        <v>0</v>
      </c>
      <c r="U280" s="104">
        <f>+N280*O280*'1. Standard_Cost'!$E$12</f>
        <v>0</v>
      </c>
      <c r="V280" s="103"/>
      <c r="W280" s="103"/>
      <c r="X280" s="103"/>
      <c r="Y280" s="104">
        <f>+V280*((X280*'1. Standard_Cost'!$B$16)+(W280*X280*'1. Standard_Cost'!$C$16))</f>
        <v>0</v>
      </c>
      <c r="Z280" s="103"/>
      <c r="AA280" s="103"/>
      <c r="AB280" s="104">
        <f>+Z280*'1. Standard_Cost'!$B$20+AA280*'1. Standard_Cost'!$C$20</f>
        <v>0</v>
      </c>
      <c r="AC280" s="105"/>
      <c r="AD280" s="106"/>
      <c r="AE280" s="104">
        <f>SUM(AD280,AC280,AB280,Y280,U280,T280,S280,R280)*'1. Standard_Cost'!B116</f>
        <v>0</v>
      </c>
      <c r="AF280" s="104">
        <f t="shared" si="500"/>
        <v>0</v>
      </c>
      <c r="AG280" s="103"/>
      <c r="AH280" s="103"/>
      <c r="AI280" s="103"/>
      <c r="AJ280" s="107"/>
      <c r="AK280" s="107"/>
      <c r="AL280" s="107"/>
      <c r="AM280" s="104">
        <f>AG280*'1. Standard_Cost'!B112+'Incremental_Cost Year 2021'!AH287*'1. Standard_Cost'!C112+'Incremental_Cost Year 2021'!AI287*'1. Standard_Cost'!D112+'Incremental_Cost Year 2021'!AJ287+'Incremental_Cost Year 2021'!AL287+AK280</f>
        <v>0</v>
      </c>
      <c r="AN280" s="104">
        <f>AM280*'1. Standard_Cost'!C116</f>
        <v>0</v>
      </c>
      <c r="AO280" s="107"/>
      <c r="AQ280" s="104">
        <f t="shared" si="495"/>
        <v>0</v>
      </c>
      <c r="AR280" s="104">
        <f t="shared" si="496"/>
        <v>0</v>
      </c>
      <c r="AS280" s="104">
        <f t="shared" si="497"/>
        <v>0</v>
      </c>
      <c r="AT280" s="104">
        <f t="shared" si="501"/>
        <v>0</v>
      </c>
      <c r="AU280" s="108">
        <f t="shared" si="498"/>
        <v>0</v>
      </c>
      <c r="AV280" s="108"/>
      <c r="AW280" s="108"/>
      <c r="AX280" s="108"/>
      <c r="AY280" s="108"/>
      <c r="AZ280" s="108"/>
      <c r="BA280" s="109">
        <f t="shared" si="499"/>
        <v>0</v>
      </c>
    </row>
    <row r="281" spans="1:53" ht="14.1" customHeight="1" outlineLevel="2" x14ac:dyDescent="0.2">
      <c r="A281" s="68"/>
      <c r="B281" s="94"/>
      <c r="C281" s="142"/>
      <c r="D281" s="110"/>
      <c r="E281" s="110"/>
      <c r="F281" s="110"/>
      <c r="G281" s="111"/>
      <c r="H281" s="112" t="s">
        <v>179</v>
      </c>
      <c r="I281" s="100"/>
      <c r="J281" s="101"/>
      <c r="K281" s="101"/>
      <c r="L281" s="102" t="str">
        <f>IF(I281&lt;&gt;0,((VLOOKUP(I281,'1. Standard_Cost'!$B$4:$D$8,2)+VLOOKUP(I281,'1. Standard_Cost'!$B$4:$D$8,3))*J281*K281),"0")</f>
        <v>0</v>
      </c>
      <c r="M281" s="102">
        <f>L281*'1. Standard_Cost'!F92</f>
        <v>0</v>
      </c>
      <c r="N281" s="103"/>
      <c r="O281" s="103"/>
      <c r="P281" s="103"/>
      <c r="Q281" s="103"/>
      <c r="R281" s="104">
        <f>+N281*P281*'1. Standard_Cost'!$B$12</f>
        <v>0</v>
      </c>
      <c r="S281" s="104">
        <f>+N281*O281*P281*'1. Standard_Cost'!$C$12</f>
        <v>0</v>
      </c>
      <c r="T281" s="104">
        <f>+N281*P281*Q281*'1. Standard_Cost'!$D$12</f>
        <v>0</v>
      </c>
      <c r="U281" s="104">
        <f>+N281*O281*'1. Standard_Cost'!$E$12</f>
        <v>0</v>
      </c>
      <c r="V281" s="103"/>
      <c r="W281" s="103"/>
      <c r="X281" s="103"/>
      <c r="Y281" s="104">
        <f>+V281*((X281*'1. Standard_Cost'!$B$16)+(W281*X281*'1. Standard_Cost'!$C$16))</f>
        <v>0</v>
      </c>
      <c r="Z281" s="103"/>
      <c r="AA281" s="103"/>
      <c r="AB281" s="104">
        <f>+Z281*'1. Standard_Cost'!$B$20+AA281*'1. Standard_Cost'!$C$20</f>
        <v>0</v>
      </c>
      <c r="AC281" s="105"/>
      <c r="AD281" s="106"/>
      <c r="AE281" s="104">
        <f>SUM(AD281,AC281,AB281,Y281,U281,T281,S281,R281)*'1. Standard_Cost'!B116</f>
        <v>0</v>
      </c>
      <c r="AF281" s="104">
        <f t="shared" si="500"/>
        <v>0</v>
      </c>
      <c r="AG281" s="103"/>
      <c r="AH281" s="103"/>
      <c r="AI281" s="103"/>
      <c r="AJ281" s="107"/>
      <c r="AK281" s="107"/>
      <c r="AL281" s="107"/>
      <c r="AM281" s="104">
        <f>AG281*'1. Standard_Cost'!B112+'Incremental_Cost Year 2021'!AH288*'1. Standard_Cost'!C112+'Incremental_Cost Year 2021'!AI288*'1. Standard_Cost'!D112+'Incremental_Cost Year 2021'!AJ288+'Incremental_Cost Year 2021'!AL288+AK281</f>
        <v>0</v>
      </c>
      <c r="AN281" s="104">
        <f>AM281*'1. Standard_Cost'!C116</f>
        <v>0</v>
      </c>
      <c r="AO281" s="107"/>
      <c r="AQ281" s="104">
        <f t="shared" si="495"/>
        <v>0</v>
      </c>
      <c r="AR281" s="104">
        <f t="shared" si="496"/>
        <v>0</v>
      </c>
      <c r="AS281" s="104">
        <f t="shared" si="497"/>
        <v>0</v>
      </c>
      <c r="AT281" s="104">
        <f t="shared" si="501"/>
        <v>0</v>
      </c>
      <c r="AU281" s="108">
        <f t="shared" si="498"/>
        <v>0</v>
      </c>
      <c r="AV281" s="108"/>
      <c r="AW281" s="108"/>
      <c r="AX281" s="108"/>
      <c r="AY281" s="108"/>
      <c r="AZ281" s="108"/>
      <c r="BA281" s="109">
        <f t="shared" si="499"/>
        <v>0</v>
      </c>
    </row>
    <row r="282" spans="1:53" ht="52.5" customHeight="1" outlineLevel="1" x14ac:dyDescent="0.2">
      <c r="A282" s="68"/>
      <c r="B282" s="141"/>
      <c r="C282" s="142"/>
      <c r="D282" s="113" t="s">
        <v>48</v>
      </c>
      <c r="E282" s="113" t="s">
        <v>276</v>
      </c>
      <c r="F282" s="114" t="s">
        <v>154</v>
      </c>
      <c r="G282" s="115" t="s">
        <v>155</v>
      </c>
      <c r="H282" s="122" t="s">
        <v>274</v>
      </c>
      <c r="I282" s="117"/>
      <c r="J282" s="117"/>
      <c r="K282" s="117"/>
      <c r="L282" s="118">
        <f>SUM(L278:L281)</f>
        <v>0</v>
      </c>
      <c r="M282" s="118">
        <f>SUM(M278:M281)</f>
        <v>0</v>
      </c>
      <c r="N282" s="117"/>
      <c r="O282" s="117"/>
      <c r="P282" s="117"/>
      <c r="Q282" s="117"/>
      <c r="R282" s="119">
        <f>SUM(R278:R281)</f>
        <v>0</v>
      </c>
      <c r="S282" s="119">
        <f>SUM(S278:S281)</f>
        <v>0</v>
      </c>
      <c r="T282" s="119">
        <f>SUM(T278:T281)</f>
        <v>0</v>
      </c>
      <c r="U282" s="119">
        <f>SUM(U278:U281)</f>
        <v>0</v>
      </c>
      <c r="V282" s="117"/>
      <c r="W282" s="117"/>
      <c r="X282" s="117"/>
      <c r="Y282" s="118">
        <f>SUM(Y278:Y281)</f>
        <v>0</v>
      </c>
      <c r="Z282" s="117"/>
      <c r="AA282" s="117"/>
      <c r="AB282" s="118">
        <f t="shared" ref="AB282:AF282" si="502">SUM(AB278:AB281)</f>
        <v>0</v>
      </c>
      <c r="AC282" s="118">
        <f t="shared" si="502"/>
        <v>0</v>
      </c>
      <c r="AD282" s="118">
        <f t="shared" si="502"/>
        <v>0</v>
      </c>
      <c r="AE282" s="118">
        <f t="shared" si="502"/>
        <v>0</v>
      </c>
      <c r="AF282" s="118">
        <f t="shared" si="502"/>
        <v>0</v>
      </c>
      <c r="AG282" s="117"/>
      <c r="AH282" s="117"/>
      <c r="AI282" s="117"/>
      <c r="AJ282" s="119">
        <f>SUM(AJ278:AJ281)</f>
        <v>0</v>
      </c>
      <c r="AK282" s="119">
        <f t="shared" ref="AK282:AN282" si="503">SUM(AK278:AK281)</f>
        <v>0</v>
      </c>
      <c r="AL282" s="119">
        <f t="shared" si="503"/>
        <v>0</v>
      </c>
      <c r="AM282" s="119">
        <f t="shared" si="503"/>
        <v>0</v>
      </c>
      <c r="AN282" s="119">
        <f t="shared" si="503"/>
        <v>0</v>
      </c>
      <c r="AO282" s="116"/>
      <c r="AP282" s="120"/>
      <c r="AQ282" s="121">
        <f t="shared" ref="AQ282:BA282" si="504">SUM(AQ278:AQ281)</f>
        <v>0</v>
      </c>
      <c r="AR282" s="121">
        <f t="shared" si="504"/>
        <v>0</v>
      </c>
      <c r="AS282" s="121">
        <f t="shared" si="504"/>
        <v>0</v>
      </c>
      <c r="AT282" s="121">
        <f t="shared" si="504"/>
        <v>0</v>
      </c>
      <c r="AU282" s="121">
        <f t="shared" si="504"/>
        <v>0</v>
      </c>
      <c r="AV282" s="121">
        <f t="shared" si="504"/>
        <v>0</v>
      </c>
      <c r="AW282" s="121">
        <f t="shared" si="504"/>
        <v>0</v>
      </c>
      <c r="AX282" s="121">
        <f t="shared" si="504"/>
        <v>0</v>
      </c>
      <c r="AY282" s="121">
        <f t="shared" si="504"/>
        <v>0</v>
      </c>
      <c r="AZ282" s="121">
        <f t="shared" si="504"/>
        <v>0</v>
      </c>
      <c r="BA282" s="121">
        <f t="shared" si="504"/>
        <v>0</v>
      </c>
    </row>
    <row r="283" spans="1:53" ht="14.1" customHeight="1" outlineLevel="2" x14ac:dyDescent="0.2">
      <c r="A283" s="68"/>
      <c r="B283" s="94"/>
      <c r="C283" s="142"/>
      <c r="D283" s="96"/>
      <c r="E283" s="96"/>
      <c r="F283" s="97"/>
      <c r="G283" s="98"/>
      <c r="H283" s="99" t="s">
        <v>49</v>
      </c>
      <c r="I283" s="100" t="s">
        <v>1</v>
      </c>
      <c r="J283" s="101">
        <v>3</v>
      </c>
      <c r="K283" s="101">
        <v>2</v>
      </c>
      <c r="L283" s="102">
        <f>IF(I283&lt;&gt;0,((VLOOKUP(I283,'1. Standard_Cost'!$B$4:$D$8,2)+VLOOKUP(I283,'1. Standard_Cost'!$B$4:$D$8,3))*J283*K283),"0")</f>
        <v>540750</v>
      </c>
      <c r="M283" s="102">
        <f>L283*'1. Standard_Cost'!F4</f>
        <v>90305.25</v>
      </c>
      <c r="N283" s="103"/>
      <c r="O283" s="103"/>
      <c r="P283" s="103"/>
      <c r="Q283" s="103"/>
      <c r="R283" s="104">
        <f>+N283*P283*'1. Standard_Cost'!$B$12</f>
        <v>0</v>
      </c>
      <c r="S283" s="104">
        <f>+N283*O283*P283*'1. Standard_Cost'!$C$12</f>
        <v>0</v>
      </c>
      <c r="T283" s="104">
        <f>+N283*P283*Q283*'1. Standard_Cost'!$D$12</f>
        <v>0</v>
      </c>
      <c r="U283" s="104">
        <f>+N283*O283*'1. Standard_Cost'!$E$12</f>
        <v>0</v>
      </c>
      <c r="V283" s="103"/>
      <c r="W283" s="103"/>
      <c r="X283" s="103"/>
      <c r="Y283" s="104">
        <f>+V283*((X283*'1. Standard_Cost'!$B$16)+(W283*X283*'1. Standard_Cost'!$C$16))</f>
        <v>0</v>
      </c>
      <c r="Z283" s="103"/>
      <c r="AA283" s="103"/>
      <c r="AB283" s="104">
        <f>+Z283*'1. Standard_Cost'!$B$20+AA283*'1. Standard_Cost'!$C$20</f>
        <v>0</v>
      </c>
      <c r="AC283" s="105">
        <v>90000</v>
      </c>
      <c r="AD283" s="106"/>
      <c r="AE283" s="104">
        <f>SUM(AD283,AC283,AB283,Y283,U283,T283,S283,R283)*'1. Standard_Cost'!B28</f>
        <v>18000</v>
      </c>
      <c r="AF283" s="104">
        <f>SUM(AD283,AE283)</f>
        <v>18000</v>
      </c>
      <c r="AG283" s="103"/>
      <c r="AH283" s="103"/>
      <c r="AI283" s="103"/>
      <c r="AJ283" s="107"/>
      <c r="AK283" s="107"/>
      <c r="AL283" s="107"/>
      <c r="AM283" s="104">
        <f>AG283*'1. Standard_Cost'!B117+'Incremental_Cost Year 2021'!AH290*'1. Standard_Cost'!C117+'Incremental_Cost Year 2021'!AI290*'1. Standard_Cost'!D117+'Incremental_Cost Year 2021'!AJ290+'Incremental_Cost Year 2021'!AL290+AK283</f>
        <v>0</v>
      </c>
      <c r="AN283" s="104">
        <f>AM283*'1. Standard_Cost'!C121</f>
        <v>0</v>
      </c>
      <c r="AO283" s="107"/>
      <c r="AQ283" s="104">
        <f t="shared" ref="AQ283:AQ286" si="505">L283+M283</f>
        <v>631055.25</v>
      </c>
      <c r="AR283" s="104">
        <f t="shared" ref="AR283:AR286" si="506">AF283</f>
        <v>18000</v>
      </c>
      <c r="AS283" s="104">
        <f t="shared" ref="AS283:AS286" si="507">AM283+AN283</f>
        <v>0</v>
      </c>
      <c r="AT283" s="104">
        <f>SUM(AQ283,AR283,AS283)</f>
        <v>649055.25</v>
      </c>
      <c r="AU283" s="108">
        <f t="shared" ref="AU283:AU286" si="508">AT283</f>
        <v>649055.25</v>
      </c>
      <c r="AV283" s="108"/>
      <c r="AW283" s="108"/>
      <c r="AX283" s="108"/>
      <c r="AY283" s="108"/>
      <c r="AZ283" s="108"/>
      <c r="BA283" s="109">
        <f t="shared" ref="BA283:BA286" si="509">SUM(AU283:AZ283)-AT283</f>
        <v>0</v>
      </c>
    </row>
    <row r="284" spans="1:53" ht="14.1" customHeight="1" outlineLevel="2" x14ac:dyDescent="0.2">
      <c r="A284" s="68"/>
      <c r="B284" s="94"/>
      <c r="C284" s="142"/>
      <c r="D284" s="110"/>
      <c r="E284" s="110"/>
      <c r="F284" s="110"/>
      <c r="G284" s="111"/>
      <c r="H284" s="99" t="s">
        <v>50</v>
      </c>
      <c r="I284" s="100"/>
      <c r="J284" s="101"/>
      <c r="K284" s="101"/>
      <c r="L284" s="102" t="str">
        <f>IF(I284&lt;&gt;0,((VLOOKUP(I284,'1. Standard_Cost'!$B$4:$D$8,2)+VLOOKUP(I284,'1. Standard_Cost'!$B$4:$D$8,3))*J284*K284),"0")</f>
        <v>0</v>
      </c>
      <c r="M284" s="102">
        <f>L284*'1. Standard_Cost'!F97</f>
        <v>0</v>
      </c>
      <c r="N284" s="103"/>
      <c r="O284" s="103"/>
      <c r="P284" s="103"/>
      <c r="Q284" s="103"/>
      <c r="R284" s="104">
        <f>+N284*P284*'1. Standard_Cost'!$B$12</f>
        <v>0</v>
      </c>
      <c r="S284" s="104">
        <f>+N284*O284*P284*'1. Standard_Cost'!$C$12</f>
        <v>0</v>
      </c>
      <c r="T284" s="104">
        <f>+N284*P284*Q284*'1. Standard_Cost'!$D$12</f>
        <v>0</v>
      </c>
      <c r="U284" s="104">
        <f>+N284*O284*'1. Standard_Cost'!$E$12</f>
        <v>0</v>
      </c>
      <c r="V284" s="103"/>
      <c r="W284" s="103"/>
      <c r="X284" s="103"/>
      <c r="Y284" s="104">
        <f>+V284*((X284*'1. Standard_Cost'!$B$16)+(W284*X284*'1. Standard_Cost'!$C$16))</f>
        <v>0</v>
      </c>
      <c r="Z284" s="103"/>
      <c r="AA284" s="103"/>
      <c r="AB284" s="104">
        <f>+Z284*'1. Standard_Cost'!$B$20+AA284*'1. Standard_Cost'!$C$20</f>
        <v>0</v>
      </c>
      <c r="AC284" s="105"/>
      <c r="AD284" s="106"/>
      <c r="AE284" s="104">
        <f>SUM(AD284,AC284,AB284,Y284,U284,T284,S284,R284)*'1. Standard_Cost'!B121</f>
        <v>0</v>
      </c>
      <c r="AF284" s="104">
        <f t="shared" ref="AF284:AF286" si="510">SUM(AD284,AE284)</f>
        <v>0</v>
      </c>
      <c r="AG284" s="103"/>
      <c r="AH284" s="103">
        <v>0</v>
      </c>
      <c r="AI284" s="103">
        <v>0</v>
      </c>
      <c r="AJ284" s="107"/>
      <c r="AK284" s="107"/>
      <c r="AL284" s="107"/>
      <c r="AM284" s="104">
        <f>AG284*'1. Standard_Cost'!B117+'Incremental_Cost Year 2021'!AH291*'1. Standard_Cost'!C117+'Incremental_Cost Year 2021'!AI291*'1. Standard_Cost'!D117+'Incremental_Cost Year 2021'!AJ291+'Incremental_Cost Year 2021'!AL291+AK284</f>
        <v>0</v>
      </c>
      <c r="AN284" s="104">
        <f>AM284*'1. Standard_Cost'!C121</f>
        <v>0</v>
      </c>
      <c r="AO284" s="107"/>
      <c r="AQ284" s="104">
        <f t="shared" si="505"/>
        <v>0</v>
      </c>
      <c r="AR284" s="104">
        <f t="shared" si="506"/>
        <v>0</v>
      </c>
      <c r="AS284" s="104">
        <f t="shared" si="507"/>
        <v>0</v>
      </c>
      <c r="AT284" s="104">
        <f t="shared" ref="AT284:AT286" si="511">SUM(AQ284,AR284,AS284)</f>
        <v>0</v>
      </c>
      <c r="AU284" s="108">
        <f t="shared" si="508"/>
        <v>0</v>
      </c>
      <c r="AV284" s="108">
        <v>0</v>
      </c>
      <c r="AW284" s="108"/>
      <c r="AX284" s="108"/>
      <c r="AY284" s="108"/>
      <c r="AZ284" s="108"/>
      <c r="BA284" s="109">
        <f t="shared" si="509"/>
        <v>0</v>
      </c>
    </row>
    <row r="285" spans="1:53" ht="14.1" customHeight="1" outlineLevel="2" x14ac:dyDescent="0.2">
      <c r="A285" s="68"/>
      <c r="B285" s="94"/>
      <c r="C285" s="142"/>
      <c r="D285" s="110"/>
      <c r="E285" s="110"/>
      <c r="F285" s="110"/>
      <c r="G285" s="111"/>
      <c r="H285" s="99" t="s">
        <v>51</v>
      </c>
      <c r="I285" s="100"/>
      <c r="J285" s="101"/>
      <c r="K285" s="101"/>
      <c r="L285" s="102" t="str">
        <f>IF(I285&lt;&gt;0,((VLOOKUP(I285,'1. Standard_Cost'!$B$4:$D$8,2)+VLOOKUP(I285,'1. Standard_Cost'!$B$4:$D$8,3))*J285*K285),"0")</f>
        <v>0</v>
      </c>
      <c r="M285" s="102">
        <f>L285*'1. Standard_Cost'!F97</f>
        <v>0</v>
      </c>
      <c r="N285" s="103"/>
      <c r="O285" s="103"/>
      <c r="P285" s="103"/>
      <c r="Q285" s="103"/>
      <c r="R285" s="104">
        <f>+N285*P285*'1. Standard_Cost'!$B$12</f>
        <v>0</v>
      </c>
      <c r="S285" s="104">
        <f>+N285*O285*P285*'1. Standard_Cost'!$C$12</f>
        <v>0</v>
      </c>
      <c r="T285" s="104">
        <f>+N285*P285*Q285*'1. Standard_Cost'!$D$12</f>
        <v>0</v>
      </c>
      <c r="U285" s="104">
        <f>+N285*O285*'1. Standard_Cost'!$E$12</f>
        <v>0</v>
      </c>
      <c r="V285" s="103"/>
      <c r="W285" s="103"/>
      <c r="X285" s="103"/>
      <c r="Y285" s="104">
        <f>+V285*((X285*'1. Standard_Cost'!$B$16)+(W285*X285*'1. Standard_Cost'!$C$16))</f>
        <v>0</v>
      </c>
      <c r="Z285" s="103"/>
      <c r="AA285" s="103"/>
      <c r="AB285" s="104">
        <f>+Z285*'1. Standard_Cost'!$B$20+AA285*'1. Standard_Cost'!$C$20</f>
        <v>0</v>
      </c>
      <c r="AC285" s="105"/>
      <c r="AD285" s="106"/>
      <c r="AE285" s="104">
        <f>SUM(AD285,AC285,AB285,Y285,U285,T285,S285,R285)*'1. Standard_Cost'!B121</f>
        <v>0</v>
      </c>
      <c r="AF285" s="104">
        <f t="shared" si="510"/>
        <v>0</v>
      </c>
      <c r="AG285" s="103"/>
      <c r="AH285" s="103"/>
      <c r="AI285" s="103"/>
      <c r="AJ285" s="107"/>
      <c r="AK285" s="107"/>
      <c r="AL285" s="107"/>
      <c r="AM285" s="104">
        <f>AG285*'1. Standard_Cost'!B117+'Incremental_Cost Year 2021'!AH292*'1. Standard_Cost'!C117+'Incremental_Cost Year 2021'!AI292*'1. Standard_Cost'!D117+'Incremental_Cost Year 2021'!AJ292+'Incremental_Cost Year 2021'!AL292+AK285</f>
        <v>0</v>
      </c>
      <c r="AN285" s="104">
        <f>AM285*'1. Standard_Cost'!C121</f>
        <v>0</v>
      </c>
      <c r="AO285" s="107"/>
      <c r="AQ285" s="104">
        <f t="shared" si="505"/>
        <v>0</v>
      </c>
      <c r="AR285" s="104">
        <f t="shared" si="506"/>
        <v>0</v>
      </c>
      <c r="AS285" s="104">
        <f t="shared" si="507"/>
        <v>0</v>
      </c>
      <c r="AT285" s="104">
        <f t="shared" si="511"/>
        <v>0</v>
      </c>
      <c r="AU285" s="108">
        <f t="shared" si="508"/>
        <v>0</v>
      </c>
      <c r="AV285" s="108"/>
      <c r="AW285" s="108"/>
      <c r="AX285" s="108"/>
      <c r="AY285" s="108"/>
      <c r="AZ285" s="108"/>
      <c r="BA285" s="109">
        <f t="shared" si="509"/>
        <v>0</v>
      </c>
    </row>
    <row r="286" spans="1:53" ht="14.1" customHeight="1" outlineLevel="2" x14ac:dyDescent="0.2">
      <c r="A286" s="68"/>
      <c r="B286" s="94"/>
      <c r="C286" s="142"/>
      <c r="D286" s="110"/>
      <c r="E286" s="110"/>
      <c r="F286" s="110"/>
      <c r="G286" s="111"/>
      <c r="H286" s="112" t="s">
        <v>179</v>
      </c>
      <c r="I286" s="100"/>
      <c r="J286" s="101"/>
      <c r="K286" s="101"/>
      <c r="L286" s="102" t="str">
        <f>IF(I286&lt;&gt;0,((VLOOKUP(I286,'1. Standard_Cost'!$B$4:$D$8,2)+VLOOKUP(I286,'1. Standard_Cost'!$B$4:$D$8,3))*J286*K286),"0")</f>
        <v>0</v>
      </c>
      <c r="M286" s="102">
        <f>L286*'1. Standard_Cost'!F97</f>
        <v>0</v>
      </c>
      <c r="N286" s="103"/>
      <c r="O286" s="103"/>
      <c r="P286" s="103"/>
      <c r="Q286" s="103"/>
      <c r="R286" s="104">
        <f>+N286*P286*'1. Standard_Cost'!$B$12</f>
        <v>0</v>
      </c>
      <c r="S286" s="104">
        <f>+N286*O286*P286*'1. Standard_Cost'!$C$12</f>
        <v>0</v>
      </c>
      <c r="T286" s="104">
        <f>+N286*P286*Q286*'1. Standard_Cost'!$D$12</f>
        <v>0</v>
      </c>
      <c r="U286" s="104">
        <f>+N286*O286*'1. Standard_Cost'!$E$12</f>
        <v>0</v>
      </c>
      <c r="V286" s="103"/>
      <c r="W286" s="103"/>
      <c r="X286" s="103"/>
      <c r="Y286" s="104">
        <f>+V286*((X286*'1. Standard_Cost'!$B$16)+(W286*X286*'1. Standard_Cost'!$C$16))</f>
        <v>0</v>
      </c>
      <c r="Z286" s="103"/>
      <c r="AA286" s="103"/>
      <c r="AB286" s="104">
        <f>+Z286*'1. Standard_Cost'!$B$20+AA286*'1. Standard_Cost'!$C$20</f>
        <v>0</v>
      </c>
      <c r="AC286" s="105"/>
      <c r="AD286" s="106"/>
      <c r="AE286" s="104">
        <f>SUM(AD286,AC286,AB286,Y286,U286,T286,S286,R286)*'1. Standard_Cost'!B121</f>
        <v>0</v>
      </c>
      <c r="AF286" s="104">
        <f t="shared" si="510"/>
        <v>0</v>
      </c>
      <c r="AG286" s="103"/>
      <c r="AH286" s="103"/>
      <c r="AI286" s="103"/>
      <c r="AJ286" s="107"/>
      <c r="AK286" s="107"/>
      <c r="AL286" s="107"/>
      <c r="AM286" s="104">
        <f>AG286*'1. Standard_Cost'!B117+'Incremental_Cost Year 2021'!AH293*'1. Standard_Cost'!C117+'Incremental_Cost Year 2021'!AI293*'1. Standard_Cost'!D117+'Incremental_Cost Year 2021'!AJ293+'Incremental_Cost Year 2021'!AL293+AK286</f>
        <v>0</v>
      </c>
      <c r="AN286" s="104">
        <f>AM286*'1. Standard_Cost'!C121</f>
        <v>0</v>
      </c>
      <c r="AO286" s="107"/>
      <c r="AQ286" s="104">
        <f t="shared" si="505"/>
        <v>0</v>
      </c>
      <c r="AR286" s="104">
        <f t="shared" si="506"/>
        <v>0</v>
      </c>
      <c r="AS286" s="104">
        <f t="shared" si="507"/>
        <v>0</v>
      </c>
      <c r="AT286" s="104">
        <f t="shared" si="511"/>
        <v>0</v>
      </c>
      <c r="AU286" s="108">
        <f t="shared" si="508"/>
        <v>0</v>
      </c>
      <c r="AV286" s="108"/>
      <c r="AW286" s="108"/>
      <c r="AX286" s="108"/>
      <c r="AY286" s="108"/>
      <c r="AZ286" s="108"/>
      <c r="BA286" s="109">
        <f t="shared" si="509"/>
        <v>0</v>
      </c>
    </row>
    <row r="287" spans="1:53" ht="49.5" customHeight="1" outlineLevel="1" x14ac:dyDescent="0.2">
      <c r="A287" s="68"/>
      <c r="B287" s="141"/>
      <c r="C287" s="142"/>
      <c r="D287" s="113" t="s">
        <v>515</v>
      </c>
      <c r="E287" s="113" t="s">
        <v>277</v>
      </c>
      <c r="F287" s="114" t="s">
        <v>154</v>
      </c>
      <c r="G287" s="115" t="s">
        <v>155</v>
      </c>
      <c r="H287" s="122" t="s">
        <v>275</v>
      </c>
      <c r="I287" s="117"/>
      <c r="J287" s="117"/>
      <c r="K287" s="117"/>
      <c r="L287" s="118">
        <f>SUM(L283:L286)</f>
        <v>540750</v>
      </c>
      <c r="M287" s="118">
        <f>SUM(M283:M286)</f>
        <v>90305.25</v>
      </c>
      <c r="N287" s="117"/>
      <c r="O287" s="117"/>
      <c r="P287" s="117"/>
      <c r="Q287" s="117"/>
      <c r="R287" s="119">
        <f>SUM(R283:R286)</f>
        <v>0</v>
      </c>
      <c r="S287" s="119">
        <f>SUM(S283:S286)</f>
        <v>0</v>
      </c>
      <c r="T287" s="119">
        <f>SUM(T283:T286)</f>
        <v>0</v>
      </c>
      <c r="U287" s="119">
        <f>SUM(U283:U286)</f>
        <v>0</v>
      </c>
      <c r="V287" s="117"/>
      <c r="W287" s="117"/>
      <c r="X287" s="117"/>
      <c r="Y287" s="118">
        <f>SUM(Y283:Y286)</f>
        <v>0</v>
      </c>
      <c r="Z287" s="117"/>
      <c r="AA287" s="117"/>
      <c r="AB287" s="118">
        <f t="shared" ref="AB287:AF287" si="512">SUM(AB283:AB286)</f>
        <v>0</v>
      </c>
      <c r="AC287" s="118">
        <f t="shared" si="512"/>
        <v>90000</v>
      </c>
      <c r="AD287" s="118">
        <f t="shared" si="512"/>
        <v>0</v>
      </c>
      <c r="AE287" s="118">
        <f t="shared" si="512"/>
        <v>18000</v>
      </c>
      <c r="AF287" s="118">
        <f t="shared" si="512"/>
        <v>18000</v>
      </c>
      <c r="AG287" s="117"/>
      <c r="AH287" s="117"/>
      <c r="AI287" s="117"/>
      <c r="AJ287" s="119">
        <f>SUM(AJ283:AJ286)</f>
        <v>0</v>
      </c>
      <c r="AK287" s="119">
        <f t="shared" ref="AK287:AN287" si="513">SUM(AK283:AK286)</f>
        <v>0</v>
      </c>
      <c r="AL287" s="119">
        <f t="shared" si="513"/>
        <v>0</v>
      </c>
      <c r="AM287" s="119">
        <f t="shared" si="513"/>
        <v>0</v>
      </c>
      <c r="AN287" s="119">
        <f t="shared" si="513"/>
        <v>0</v>
      </c>
      <c r="AO287" s="116"/>
      <c r="AP287" s="120"/>
      <c r="AQ287" s="121">
        <f t="shared" ref="AQ287:BA287" si="514">SUM(AQ283:AQ286)</f>
        <v>631055.25</v>
      </c>
      <c r="AR287" s="121">
        <f t="shared" si="514"/>
        <v>18000</v>
      </c>
      <c r="AS287" s="121">
        <f t="shared" si="514"/>
        <v>0</v>
      </c>
      <c r="AT287" s="121">
        <f t="shared" si="514"/>
        <v>649055.25</v>
      </c>
      <c r="AU287" s="121">
        <f t="shared" si="514"/>
        <v>649055.25</v>
      </c>
      <c r="AV287" s="121">
        <f t="shared" si="514"/>
        <v>0</v>
      </c>
      <c r="AW287" s="121">
        <f t="shared" si="514"/>
        <v>0</v>
      </c>
      <c r="AX287" s="121">
        <f t="shared" si="514"/>
        <v>0</v>
      </c>
      <c r="AY287" s="121">
        <f t="shared" si="514"/>
        <v>0</v>
      </c>
      <c r="AZ287" s="121">
        <f t="shared" si="514"/>
        <v>0</v>
      </c>
      <c r="BA287" s="121">
        <f t="shared" si="514"/>
        <v>0</v>
      </c>
    </row>
    <row r="288" spans="1:53" ht="14.1" customHeight="1" outlineLevel="2" x14ac:dyDescent="0.2">
      <c r="A288" s="68"/>
      <c r="B288" s="94"/>
      <c r="C288" s="142"/>
      <c r="D288" s="96"/>
      <c r="E288" s="96"/>
      <c r="F288" s="97"/>
      <c r="G288" s="98"/>
      <c r="H288" s="99" t="s">
        <v>49</v>
      </c>
      <c r="I288" s="100" t="s">
        <v>1</v>
      </c>
      <c r="J288" s="101">
        <v>6</v>
      </c>
      <c r="K288" s="101">
        <v>1</v>
      </c>
      <c r="L288" s="102">
        <f>IF(I288&lt;&gt;0,((VLOOKUP(I288,'1. Standard_Cost'!$B$4:$D$8,2)+VLOOKUP(I288,'1. Standard_Cost'!$B$4:$D$8,3))*J288*K288),"0")</f>
        <v>540750</v>
      </c>
      <c r="M288" s="102">
        <f>L288*'1. Standard_Cost'!F4</f>
        <v>90305.25</v>
      </c>
      <c r="N288" s="103"/>
      <c r="O288" s="103"/>
      <c r="P288" s="103"/>
      <c r="Q288" s="103"/>
      <c r="R288" s="104">
        <f>+N288*P288*'1. Standard_Cost'!$B$12</f>
        <v>0</v>
      </c>
      <c r="S288" s="104">
        <f>+N288*O288*P288*'1. Standard_Cost'!$C$12</f>
        <v>0</v>
      </c>
      <c r="T288" s="104">
        <f>+N288*P288*Q288*'1. Standard_Cost'!$D$12</f>
        <v>0</v>
      </c>
      <c r="U288" s="104">
        <f>+N288*O288*'1. Standard_Cost'!$E$12</f>
        <v>0</v>
      </c>
      <c r="V288" s="103"/>
      <c r="W288" s="103"/>
      <c r="X288" s="103"/>
      <c r="Y288" s="104">
        <f>+V288*((X288*'1. Standard_Cost'!$B$16)+(W288*X288*'1. Standard_Cost'!$C$16))</f>
        <v>0</v>
      </c>
      <c r="Z288" s="103"/>
      <c r="AA288" s="103"/>
      <c r="AB288" s="104">
        <f>+Z288*'1. Standard_Cost'!$B$20+AA288*'1. Standard_Cost'!$C$20</f>
        <v>0</v>
      </c>
      <c r="AC288" s="105">
        <v>90000</v>
      </c>
      <c r="AD288" s="106"/>
      <c r="AE288" s="104">
        <f>SUM(AD288,AC288,AB288,Y288,U288,T288,S288,R288)*'1. Standard_Cost'!B28</f>
        <v>18000</v>
      </c>
      <c r="AF288" s="104">
        <f>SUM(AD288,AE288)</f>
        <v>18000</v>
      </c>
      <c r="AG288" s="103"/>
      <c r="AH288" s="103"/>
      <c r="AI288" s="103"/>
      <c r="AJ288" s="107"/>
      <c r="AK288" s="107"/>
      <c r="AL288" s="107"/>
      <c r="AM288" s="104">
        <f>AG288*'1. Standard_Cost'!B122+'Incremental_Cost Year 2021'!AH295*'1. Standard_Cost'!C122+'Incremental_Cost Year 2021'!AI295*'1. Standard_Cost'!D122+'Incremental_Cost Year 2021'!AJ295+'Incremental_Cost Year 2021'!AL295+AK288</f>
        <v>0</v>
      </c>
      <c r="AN288" s="104">
        <f>AM288*'1. Standard_Cost'!C126</f>
        <v>0</v>
      </c>
      <c r="AO288" s="107"/>
      <c r="AQ288" s="104">
        <f t="shared" ref="AQ288:AQ291" si="515">L288+M288</f>
        <v>631055.25</v>
      </c>
      <c r="AR288" s="104">
        <f t="shared" ref="AR288:AR291" si="516">AF288</f>
        <v>18000</v>
      </c>
      <c r="AS288" s="104">
        <f t="shared" ref="AS288:AS291" si="517">AM288+AN288</f>
        <v>0</v>
      </c>
      <c r="AT288" s="104">
        <f>SUM(AQ288,AR288,AS288)</f>
        <v>649055.25</v>
      </c>
      <c r="AU288" s="108">
        <f t="shared" ref="AU288:AU291" si="518">AT288</f>
        <v>649055.25</v>
      </c>
      <c r="AV288" s="108"/>
      <c r="AW288" s="108"/>
      <c r="AX288" s="108"/>
      <c r="AY288" s="108"/>
      <c r="AZ288" s="108"/>
      <c r="BA288" s="109">
        <f t="shared" ref="BA288:BA291" si="519">SUM(AU288:AZ288)-AT288</f>
        <v>0</v>
      </c>
    </row>
    <row r="289" spans="1:53" ht="14.1" customHeight="1" outlineLevel="2" x14ac:dyDescent="0.2">
      <c r="A289" s="68"/>
      <c r="B289" s="94"/>
      <c r="C289" s="142"/>
      <c r="D289" s="110"/>
      <c r="E289" s="110"/>
      <c r="F289" s="110"/>
      <c r="G289" s="111"/>
      <c r="H289" s="99" t="s">
        <v>50</v>
      </c>
      <c r="I289" s="100" t="s">
        <v>3</v>
      </c>
      <c r="J289" s="101">
        <v>6</v>
      </c>
      <c r="K289" s="101">
        <v>1</v>
      </c>
      <c r="L289" s="102">
        <f>IF(I289&lt;&gt;0,((VLOOKUP(I289,'1. Standard_Cost'!$B$4:$D$8,2)+VLOOKUP(I289,'1. Standard_Cost'!$B$4:$D$8,3))*J289*K289),"0")</f>
        <v>600600</v>
      </c>
      <c r="M289" s="102">
        <f>L289*'1. Standard_Cost'!F4</f>
        <v>100300.20000000001</v>
      </c>
      <c r="N289" s="103"/>
      <c r="O289" s="103"/>
      <c r="P289" s="103"/>
      <c r="Q289" s="103"/>
      <c r="R289" s="104">
        <f>+N289*P289*'1. Standard_Cost'!$B$12</f>
        <v>0</v>
      </c>
      <c r="S289" s="104">
        <f>+N289*O289*P289*'1. Standard_Cost'!$C$12</f>
        <v>0</v>
      </c>
      <c r="T289" s="104">
        <f>+N289*P289*Q289*'1. Standard_Cost'!$D$12</f>
        <v>0</v>
      </c>
      <c r="U289" s="104">
        <f>+N289*O289*'1. Standard_Cost'!$E$12</f>
        <v>0</v>
      </c>
      <c r="V289" s="103"/>
      <c r="W289" s="103"/>
      <c r="X289" s="103"/>
      <c r="Y289" s="104">
        <f>+V289*((X289*'1. Standard_Cost'!$B$16)+(W289*X289*'1. Standard_Cost'!$C$16))</f>
        <v>0</v>
      </c>
      <c r="Z289" s="103"/>
      <c r="AA289" s="103"/>
      <c r="AB289" s="104">
        <f>+Z289*'1. Standard_Cost'!$B$20+AA289*'1. Standard_Cost'!$C$20</f>
        <v>0</v>
      </c>
      <c r="AC289" s="105">
        <v>90000</v>
      </c>
      <c r="AD289" s="106"/>
      <c r="AE289" s="104">
        <f>SUM(AD289,AC289,AB289,Y289,U289,T289,S289,R289)*'1. Standard_Cost'!B28</f>
        <v>18000</v>
      </c>
      <c r="AF289" s="104">
        <f t="shared" ref="AF289:AF291" si="520">SUM(AD289,AE289)</f>
        <v>18000</v>
      </c>
      <c r="AG289" s="103"/>
      <c r="AH289" s="103">
        <v>0</v>
      </c>
      <c r="AI289" s="103">
        <v>0</v>
      </c>
      <c r="AJ289" s="107"/>
      <c r="AK289" s="107"/>
      <c r="AL289" s="107"/>
      <c r="AM289" s="104">
        <f>AG289*'1. Standard_Cost'!B122+'Incremental_Cost Year 2021'!AH296*'1. Standard_Cost'!C122+'Incremental_Cost Year 2021'!AI296*'1. Standard_Cost'!D122+'Incremental_Cost Year 2021'!AJ296+'Incremental_Cost Year 2021'!AL296+AK289</f>
        <v>0</v>
      </c>
      <c r="AN289" s="104">
        <f>AM289*'1. Standard_Cost'!C126</f>
        <v>0</v>
      </c>
      <c r="AO289" s="107"/>
      <c r="AQ289" s="104">
        <f t="shared" si="515"/>
        <v>700900.2</v>
      </c>
      <c r="AR289" s="104">
        <f t="shared" si="516"/>
        <v>18000</v>
      </c>
      <c r="AS289" s="104">
        <f t="shared" si="517"/>
        <v>0</v>
      </c>
      <c r="AT289" s="104">
        <f t="shared" ref="AT289:AT291" si="521">SUM(AQ289,AR289,AS289)</f>
        <v>718900.2</v>
      </c>
      <c r="AU289" s="108">
        <f t="shared" si="518"/>
        <v>718900.2</v>
      </c>
      <c r="AV289" s="108">
        <v>0</v>
      </c>
      <c r="AW289" s="108"/>
      <c r="AX289" s="108"/>
      <c r="AY289" s="108"/>
      <c r="AZ289" s="108"/>
      <c r="BA289" s="109">
        <f t="shared" si="519"/>
        <v>0</v>
      </c>
    </row>
    <row r="290" spans="1:53" ht="14.1" customHeight="1" outlineLevel="2" x14ac:dyDescent="0.2">
      <c r="A290" s="68"/>
      <c r="B290" s="94"/>
      <c r="C290" s="142"/>
      <c r="D290" s="110"/>
      <c r="E290" s="110"/>
      <c r="F290" s="110"/>
      <c r="G290" s="111"/>
      <c r="H290" s="99" t="s">
        <v>51</v>
      </c>
      <c r="I290" s="100"/>
      <c r="J290" s="101"/>
      <c r="K290" s="101"/>
      <c r="L290" s="102" t="str">
        <f>IF(I290&lt;&gt;0,((VLOOKUP(I290,'1. Standard_Cost'!$B$4:$D$8,2)+VLOOKUP(I290,'1. Standard_Cost'!$B$4:$D$8,3))*J290*K290),"0")</f>
        <v>0</v>
      </c>
      <c r="M290" s="102">
        <f>L290*'1. Standard_Cost'!F102</f>
        <v>0</v>
      </c>
      <c r="N290" s="103"/>
      <c r="O290" s="103"/>
      <c r="P290" s="103"/>
      <c r="Q290" s="103"/>
      <c r="R290" s="104">
        <f>+N290*P290*'1. Standard_Cost'!$B$12</f>
        <v>0</v>
      </c>
      <c r="S290" s="104">
        <f>+N290*O290*P290*'1. Standard_Cost'!$C$12</f>
        <v>0</v>
      </c>
      <c r="T290" s="104">
        <f>+N290*P290*Q290*'1. Standard_Cost'!$D$12</f>
        <v>0</v>
      </c>
      <c r="U290" s="104">
        <f>+N290*O290*'1. Standard_Cost'!$E$12</f>
        <v>0</v>
      </c>
      <c r="V290" s="103"/>
      <c r="W290" s="103"/>
      <c r="X290" s="103"/>
      <c r="Y290" s="104">
        <f>+V290*((X290*'1. Standard_Cost'!$B$16)+(W290*X290*'1. Standard_Cost'!$C$16))</f>
        <v>0</v>
      </c>
      <c r="Z290" s="103"/>
      <c r="AA290" s="103"/>
      <c r="AB290" s="104">
        <f>+Z290*'1. Standard_Cost'!$B$20+AA290*'1. Standard_Cost'!$C$20</f>
        <v>0</v>
      </c>
      <c r="AC290" s="105"/>
      <c r="AD290" s="106"/>
      <c r="AE290" s="104">
        <f>SUM(AD290,AC290,AB290,Y290,U290,T290,S290,R290)*'1. Standard_Cost'!B126</f>
        <v>0</v>
      </c>
      <c r="AF290" s="104">
        <f t="shared" si="520"/>
        <v>0</v>
      </c>
      <c r="AG290" s="103"/>
      <c r="AH290" s="103"/>
      <c r="AI290" s="103"/>
      <c r="AJ290" s="107"/>
      <c r="AK290" s="107"/>
      <c r="AL290" s="107"/>
      <c r="AM290" s="104">
        <f>AG290*'1. Standard_Cost'!B122+'Incremental_Cost Year 2021'!AH297*'1. Standard_Cost'!C122+'Incremental_Cost Year 2021'!AI297*'1. Standard_Cost'!D122+'Incremental_Cost Year 2021'!AJ297+'Incremental_Cost Year 2021'!AL297+AK290</f>
        <v>0</v>
      </c>
      <c r="AN290" s="104">
        <f>AM290*'1. Standard_Cost'!C126</f>
        <v>0</v>
      </c>
      <c r="AO290" s="107"/>
      <c r="AQ290" s="104">
        <f t="shared" si="515"/>
        <v>0</v>
      </c>
      <c r="AR290" s="104">
        <f t="shared" si="516"/>
        <v>0</v>
      </c>
      <c r="AS290" s="104">
        <f t="shared" si="517"/>
        <v>0</v>
      </c>
      <c r="AT290" s="104">
        <f t="shared" si="521"/>
        <v>0</v>
      </c>
      <c r="AU290" s="108">
        <f t="shared" si="518"/>
        <v>0</v>
      </c>
      <c r="AV290" s="108"/>
      <c r="AW290" s="108"/>
      <c r="AX290" s="108"/>
      <c r="AY290" s="108"/>
      <c r="AZ290" s="108"/>
      <c r="BA290" s="109">
        <f t="shared" si="519"/>
        <v>0</v>
      </c>
    </row>
    <row r="291" spans="1:53" ht="14.1" customHeight="1" outlineLevel="2" x14ac:dyDescent="0.2">
      <c r="A291" s="68"/>
      <c r="B291" s="94"/>
      <c r="C291" s="142"/>
      <c r="D291" s="110"/>
      <c r="E291" s="110"/>
      <c r="F291" s="110"/>
      <c r="G291" s="111"/>
      <c r="H291" s="112" t="s">
        <v>179</v>
      </c>
      <c r="I291" s="100"/>
      <c r="J291" s="101"/>
      <c r="K291" s="101"/>
      <c r="L291" s="102" t="str">
        <f>IF(I291&lt;&gt;0,((VLOOKUP(I291,'1. Standard_Cost'!$B$4:$D$8,2)+VLOOKUP(I291,'1. Standard_Cost'!$B$4:$D$8,3))*J291*K291),"0")</f>
        <v>0</v>
      </c>
      <c r="M291" s="102">
        <f>L291*'1. Standard_Cost'!F102</f>
        <v>0</v>
      </c>
      <c r="N291" s="103"/>
      <c r="O291" s="103"/>
      <c r="P291" s="103"/>
      <c r="Q291" s="103"/>
      <c r="R291" s="104">
        <f>+N291*P291*'1. Standard_Cost'!$B$12</f>
        <v>0</v>
      </c>
      <c r="S291" s="104">
        <f>+N291*O291*P291*'1. Standard_Cost'!$C$12</f>
        <v>0</v>
      </c>
      <c r="T291" s="104">
        <f>+N291*P291*Q291*'1. Standard_Cost'!$D$12</f>
        <v>0</v>
      </c>
      <c r="U291" s="104">
        <f>+N291*O291*'1. Standard_Cost'!$E$12</f>
        <v>0</v>
      </c>
      <c r="V291" s="103"/>
      <c r="W291" s="103"/>
      <c r="X291" s="103"/>
      <c r="Y291" s="104">
        <f>+V291*((X291*'1. Standard_Cost'!$B$16)+(W291*X291*'1. Standard_Cost'!$C$16))</f>
        <v>0</v>
      </c>
      <c r="Z291" s="103"/>
      <c r="AA291" s="103"/>
      <c r="AB291" s="104">
        <f>+Z291*'1. Standard_Cost'!$B$20+AA291*'1. Standard_Cost'!$C$20</f>
        <v>0</v>
      </c>
      <c r="AC291" s="105"/>
      <c r="AD291" s="106"/>
      <c r="AE291" s="104">
        <f>SUM(AD291,AC291,AB291,Y291,U291,T291,S291,R291)*'1. Standard_Cost'!B126</f>
        <v>0</v>
      </c>
      <c r="AF291" s="104">
        <f t="shared" si="520"/>
        <v>0</v>
      </c>
      <c r="AG291" s="103"/>
      <c r="AH291" s="103"/>
      <c r="AI291" s="103"/>
      <c r="AJ291" s="107"/>
      <c r="AK291" s="107"/>
      <c r="AL291" s="107"/>
      <c r="AM291" s="104">
        <f>AG291*'1. Standard_Cost'!B122+'Incremental_Cost Year 2021'!AH298*'1. Standard_Cost'!C122+'Incremental_Cost Year 2021'!AI298*'1. Standard_Cost'!D122+'Incremental_Cost Year 2021'!AJ298+'Incremental_Cost Year 2021'!AL298+AK291</f>
        <v>0</v>
      </c>
      <c r="AN291" s="104">
        <f>AM291*'1. Standard_Cost'!C126</f>
        <v>0</v>
      </c>
      <c r="AO291" s="107"/>
      <c r="AQ291" s="104">
        <f t="shared" si="515"/>
        <v>0</v>
      </c>
      <c r="AR291" s="104">
        <f t="shared" si="516"/>
        <v>0</v>
      </c>
      <c r="AS291" s="104">
        <f t="shared" si="517"/>
        <v>0</v>
      </c>
      <c r="AT291" s="104">
        <f t="shared" si="521"/>
        <v>0</v>
      </c>
      <c r="AU291" s="108">
        <f t="shared" si="518"/>
        <v>0</v>
      </c>
      <c r="AV291" s="108"/>
      <c r="AW291" s="108"/>
      <c r="AX291" s="108"/>
      <c r="AY291" s="108"/>
      <c r="AZ291" s="108"/>
      <c r="BA291" s="109">
        <f t="shared" si="519"/>
        <v>0</v>
      </c>
    </row>
    <row r="292" spans="1:53" ht="24.6" customHeight="1" outlineLevel="1" x14ac:dyDescent="0.2">
      <c r="A292" s="68"/>
      <c r="B292" s="141"/>
      <c r="C292" s="142"/>
      <c r="D292" s="113" t="s">
        <v>515</v>
      </c>
      <c r="E292" s="113" t="s">
        <v>279</v>
      </c>
      <c r="F292" s="114" t="s">
        <v>154</v>
      </c>
      <c r="G292" s="115" t="s">
        <v>155</v>
      </c>
      <c r="H292" s="122" t="s">
        <v>278</v>
      </c>
      <c r="I292" s="117"/>
      <c r="J292" s="117"/>
      <c r="K292" s="117"/>
      <c r="L292" s="118">
        <f>SUM(L288:L291)</f>
        <v>1141350</v>
      </c>
      <c r="M292" s="118">
        <f>SUM(M288:M291)</f>
        <v>190605.45</v>
      </c>
      <c r="N292" s="117"/>
      <c r="O292" s="117"/>
      <c r="P292" s="117"/>
      <c r="Q292" s="117"/>
      <c r="R292" s="119">
        <f>SUM(R288:R291)</f>
        <v>0</v>
      </c>
      <c r="S292" s="119">
        <f>SUM(S288:S291)</f>
        <v>0</v>
      </c>
      <c r="T292" s="119">
        <f>SUM(T288:T291)</f>
        <v>0</v>
      </c>
      <c r="U292" s="119">
        <f>SUM(U288:U291)</f>
        <v>0</v>
      </c>
      <c r="V292" s="117"/>
      <c r="W292" s="117"/>
      <c r="X292" s="117"/>
      <c r="Y292" s="118">
        <f>SUM(Y288:Y291)</f>
        <v>0</v>
      </c>
      <c r="Z292" s="117"/>
      <c r="AA292" s="117"/>
      <c r="AB292" s="118">
        <f t="shared" ref="AB292:AF292" si="522">SUM(AB288:AB291)</f>
        <v>0</v>
      </c>
      <c r="AC292" s="118">
        <f t="shared" si="522"/>
        <v>180000</v>
      </c>
      <c r="AD292" s="118">
        <f t="shared" si="522"/>
        <v>0</v>
      </c>
      <c r="AE292" s="118">
        <f t="shared" si="522"/>
        <v>36000</v>
      </c>
      <c r="AF292" s="118">
        <f t="shared" si="522"/>
        <v>36000</v>
      </c>
      <c r="AG292" s="117"/>
      <c r="AH292" s="117"/>
      <c r="AI292" s="117"/>
      <c r="AJ292" s="119">
        <f>SUM(AJ288:AJ291)</f>
        <v>0</v>
      </c>
      <c r="AK292" s="119">
        <f t="shared" ref="AK292:AN292" si="523">SUM(AK288:AK291)</f>
        <v>0</v>
      </c>
      <c r="AL292" s="119">
        <f t="shared" si="523"/>
        <v>0</v>
      </c>
      <c r="AM292" s="119">
        <f t="shared" si="523"/>
        <v>0</v>
      </c>
      <c r="AN292" s="119">
        <f t="shared" si="523"/>
        <v>0</v>
      </c>
      <c r="AO292" s="116"/>
      <c r="AP292" s="120"/>
      <c r="AQ292" s="121">
        <f t="shared" ref="AQ292:BA292" si="524">SUM(AQ288:AQ291)</f>
        <v>1331955.45</v>
      </c>
      <c r="AR292" s="121">
        <f t="shared" si="524"/>
        <v>36000</v>
      </c>
      <c r="AS292" s="121">
        <f t="shared" si="524"/>
        <v>0</v>
      </c>
      <c r="AT292" s="121">
        <f t="shared" si="524"/>
        <v>1367955.45</v>
      </c>
      <c r="AU292" s="121">
        <f t="shared" si="524"/>
        <v>1367955.45</v>
      </c>
      <c r="AV292" s="121">
        <f t="shared" si="524"/>
        <v>0</v>
      </c>
      <c r="AW292" s="121">
        <f t="shared" si="524"/>
        <v>0</v>
      </c>
      <c r="AX292" s="121">
        <f t="shared" si="524"/>
        <v>0</v>
      </c>
      <c r="AY292" s="121">
        <f t="shared" si="524"/>
        <v>0</v>
      </c>
      <c r="AZ292" s="121">
        <f t="shared" si="524"/>
        <v>0</v>
      </c>
      <c r="BA292" s="121">
        <f t="shared" si="524"/>
        <v>0</v>
      </c>
    </row>
    <row r="293" spans="1:53" ht="14.1" customHeight="1" outlineLevel="2" x14ac:dyDescent="0.2">
      <c r="A293" s="68"/>
      <c r="B293" s="94"/>
      <c r="C293" s="142"/>
      <c r="D293" s="96"/>
      <c r="E293" s="96"/>
      <c r="F293" s="97"/>
      <c r="G293" s="98"/>
      <c r="H293" s="99" t="s">
        <v>49</v>
      </c>
      <c r="I293" s="100"/>
      <c r="J293" s="101"/>
      <c r="K293" s="101"/>
      <c r="L293" s="102" t="str">
        <f>IF(I293&lt;&gt;0,((VLOOKUP(I293,'1. Standard_Cost'!$B$4:$D$8,2)+VLOOKUP(I293,'1. Standard_Cost'!$B$4:$D$8,3))*J293*K293),"0")</f>
        <v>0</v>
      </c>
      <c r="M293" s="102">
        <f>L293*'1. Standard_Cost'!F107</f>
        <v>0</v>
      </c>
      <c r="N293" s="103"/>
      <c r="O293" s="103"/>
      <c r="P293" s="103"/>
      <c r="Q293" s="103"/>
      <c r="R293" s="104">
        <f>+N293*P293*'1. Standard_Cost'!$B$12</f>
        <v>0</v>
      </c>
      <c r="S293" s="104">
        <f>+N293*O293*P293*'1. Standard_Cost'!$C$12</f>
        <v>0</v>
      </c>
      <c r="T293" s="104">
        <f>+N293*P293*Q293*'1. Standard_Cost'!$D$12</f>
        <v>0</v>
      </c>
      <c r="U293" s="104">
        <f>+N293*O293*'1. Standard_Cost'!$E$12</f>
        <v>0</v>
      </c>
      <c r="V293" s="103"/>
      <c r="W293" s="103"/>
      <c r="X293" s="103"/>
      <c r="Y293" s="104">
        <f>+V293*((X293*'1. Standard_Cost'!$B$16)+(W293*X293*'1. Standard_Cost'!$C$16))</f>
        <v>0</v>
      </c>
      <c r="Z293" s="103"/>
      <c r="AA293" s="103"/>
      <c r="AB293" s="104">
        <f>+Z293*'1. Standard_Cost'!$B$20+AA293*'1. Standard_Cost'!$C$20</f>
        <v>0</v>
      </c>
      <c r="AC293" s="105"/>
      <c r="AD293" s="106"/>
      <c r="AE293" s="104">
        <f>SUM(AD293,AC293,AB293,Y293,U293,T293,S293,R293)*'1. Standard_Cost'!B131</f>
        <v>0</v>
      </c>
      <c r="AF293" s="104">
        <f>SUM(AD293,AE293)</f>
        <v>0</v>
      </c>
      <c r="AG293" s="103"/>
      <c r="AH293" s="103"/>
      <c r="AI293" s="103"/>
      <c r="AJ293" s="107"/>
      <c r="AK293" s="107"/>
      <c r="AL293" s="107"/>
      <c r="AM293" s="104">
        <f>AG293*'1. Standard_Cost'!B127+'Incremental_Cost Year 2021'!AH300*'1. Standard_Cost'!C127+'Incremental_Cost Year 2021'!AI300*'1. Standard_Cost'!D127+'Incremental_Cost Year 2021'!AJ300+'Incremental_Cost Year 2021'!AL300+AK293</f>
        <v>0</v>
      </c>
      <c r="AN293" s="104">
        <f>AM293*'1. Standard_Cost'!C131</f>
        <v>0</v>
      </c>
      <c r="AO293" s="107"/>
      <c r="AQ293" s="104">
        <f t="shared" ref="AQ293:AQ296" si="525">L293+M293</f>
        <v>0</v>
      </c>
      <c r="AR293" s="104">
        <f t="shared" ref="AR293:AR296" si="526">AF293</f>
        <v>0</v>
      </c>
      <c r="AS293" s="104">
        <f t="shared" ref="AS293:AS296" si="527">AM293+AN293</f>
        <v>0</v>
      </c>
      <c r="AT293" s="104">
        <f>SUM(AQ293,AR293,AS293)</f>
        <v>0</v>
      </c>
      <c r="AU293" s="108">
        <f t="shared" ref="AU293:AU296" si="528">AT293</f>
        <v>0</v>
      </c>
      <c r="AV293" s="108"/>
      <c r="AW293" s="108"/>
      <c r="AX293" s="108"/>
      <c r="AY293" s="108"/>
      <c r="AZ293" s="108"/>
      <c r="BA293" s="109">
        <f t="shared" ref="BA293:BA296" si="529">SUM(AU293:AZ293)-AT293</f>
        <v>0</v>
      </c>
    </row>
    <row r="294" spans="1:53" ht="14.1" customHeight="1" outlineLevel="2" x14ac:dyDescent="0.2">
      <c r="A294" s="68"/>
      <c r="B294" s="94"/>
      <c r="C294" s="142"/>
      <c r="D294" s="110"/>
      <c r="E294" s="110"/>
      <c r="F294" s="110"/>
      <c r="G294" s="111"/>
      <c r="H294" s="99" t="s">
        <v>50</v>
      </c>
      <c r="I294" s="100"/>
      <c r="J294" s="101"/>
      <c r="K294" s="101"/>
      <c r="L294" s="102" t="str">
        <f>IF(I294&lt;&gt;0,((VLOOKUP(I294,'1. Standard_Cost'!$B$4:$D$8,2)+VLOOKUP(I294,'1. Standard_Cost'!$B$4:$D$8,3))*J294*K294),"0")</f>
        <v>0</v>
      </c>
      <c r="M294" s="102">
        <f>L294*'1. Standard_Cost'!F107</f>
        <v>0</v>
      </c>
      <c r="N294" s="103"/>
      <c r="O294" s="103"/>
      <c r="P294" s="103"/>
      <c r="Q294" s="103"/>
      <c r="R294" s="104">
        <f>+N294*P294*'1. Standard_Cost'!$B$12</f>
        <v>0</v>
      </c>
      <c r="S294" s="104">
        <f>+N294*O294*P294*'1. Standard_Cost'!$C$12</f>
        <v>0</v>
      </c>
      <c r="T294" s="104">
        <f>+N294*P294*Q294*'1. Standard_Cost'!$D$12</f>
        <v>0</v>
      </c>
      <c r="U294" s="104">
        <f>+N294*O294*'1. Standard_Cost'!$E$12</f>
        <v>0</v>
      </c>
      <c r="V294" s="103"/>
      <c r="W294" s="103"/>
      <c r="X294" s="103"/>
      <c r="Y294" s="104">
        <f>+V294*((X294*'1. Standard_Cost'!$B$16)+(W294*X294*'1. Standard_Cost'!$C$16))</f>
        <v>0</v>
      </c>
      <c r="Z294" s="103"/>
      <c r="AA294" s="103"/>
      <c r="AB294" s="104">
        <f>+Z294*'1. Standard_Cost'!$B$20+AA294*'1. Standard_Cost'!$C$20</f>
        <v>0</v>
      </c>
      <c r="AC294" s="105"/>
      <c r="AD294" s="106"/>
      <c r="AE294" s="104">
        <f>SUM(AD294,AC294,AB294,Y294,U294,T294,S294,R294)*'1. Standard_Cost'!B131</f>
        <v>0</v>
      </c>
      <c r="AF294" s="104">
        <f t="shared" ref="AF294:AF296" si="530">SUM(AD294,AE294)</f>
        <v>0</v>
      </c>
      <c r="AG294" s="103"/>
      <c r="AH294" s="103">
        <v>0</v>
      </c>
      <c r="AI294" s="103">
        <v>0</v>
      </c>
      <c r="AJ294" s="107"/>
      <c r="AK294" s="107"/>
      <c r="AL294" s="107"/>
      <c r="AM294" s="104">
        <f>AG294*'1. Standard_Cost'!B127+'Incremental_Cost Year 2021'!AH301*'1. Standard_Cost'!C127+'Incremental_Cost Year 2021'!AI301*'1. Standard_Cost'!D127+'Incremental_Cost Year 2021'!AJ301+'Incremental_Cost Year 2021'!AL301+AK294</f>
        <v>0</v>
      </c>
      <c r="AN294" s="104">
        <f>AM294*'1. Standard_Cost'!C131</f>
        <v>0</v>
      </c>
      <c r="AO294" s="107"/>
      <c r="AQ294" s="104">
        <f t="shared" si="525"/>
        <v>0</v>
      </c>
      <c r="AR294" s="104">
        <f t="shared" si="526"/>
        <v>0</v>
      </c>
      <c r="AS294" s="104">
        <f t="shared" si="527"/>
        <v>0</v>
      </c>
      <c r="AT294" s="104">
        <f t="shared" ref="AT294:AT296" si="531">SUM(AQ294,AR294,AS294)</f>
        <v>0</v>
      </c>
      <c r="AU294" s="108">
        <f t="shared" si="528"/>
        <v>0</v>
      </c>
      <c r="AV294" s="108">
        <v>0</v>
      </c>
      <c r="AW294" s="108"/>
      <c r="AX294" s="108"/>
      <c r="AY294" s="108"/>
      <c r="AZ294" s="108"/>
      <c r="BA294" s="109">
        <f t="shared" si="529"/>
        <v>0</v>
      </c>
    </row>
    <row r="295" spans="1:53" ht="14.1" customHeight="1" outlineLevel="2" x14ac:dyDescent="0.2">
      <c r="A295" s="68"/>
      <c r="B295" s="94"/>
      <c r="C295" s="142"/>
      <c r="D295" s="110"/>
      <c r="E295" s="110"/>
      <c r="F295" s="110"/>
      <c r="G295" s="111"/>
      <c r="H295" s="99" t="s">
        <v>51</v>
      </c>
      <c r="I295" s="100"/>
      <c r="J295" s="101"/>
      <c r="K295" s="101"/>
      <c r="L295" s="102" t="str">
        <f>IF(I295&lt;&gt;0,((VLOOKUP(I295,'1. Standard_Cost'!$B$4:$D$8,2)+VLOOKUP(I295,'1. Standard_Cost'!$B$4:$D$8,3))*J295*K295),"0")</f>
        <v>0</v>
      </c>
      <c r="M295" s="102">
        <f>L295*'1. Standard_Cost'!F107</f>
        <v>0</v>
      </c>
      <c r="N295" s="103"/>
      <c r="O295" s="103"/>
      <c r="P295" s="103"/>
      <c r="Q295" s="103"/>
      <c r="R295" s="104">
        <f>+N295*P295*'1. Standard_Cost'!$B$12</f>
        <v>0</v>
      </c>
      <c r="S295" s="104">
        <f>+N295*O295*P295*'1. Standard_Cost'!$C$12</f>
        <v>0</v>
      </c>
      <c r="T295" s="104">
        <f>+N295*P295*Q295*'1. Standard_Cost'!$D$12</f>
        <v>0</v>
      </c>
      <c r="U295" s="104">
        <f>+N295*O295*'1. Standard_Cost'!$E$12</f>
        <v>0</v>
      </c>
      <c r="V295" s="103"/>
      <c r="W295" s="103"/>
      <c r="X295" s="103"/>
      <c r="Y295" s="104">
        <f>+V295*((X295*'1. Standard_Cost'!$B$16)+(W295*X295*'1. Standard_Cost'!$C$16))</f>
        <v>0</v>
      </c>
      <c r="Z295" s="103"/>
      <c r="AA295" s="103"/>
      <c r="AB295" s="104">
        <f>+Z295*'1. Standard_Cost'!$B$20+AA295*'1. Standard_Cost'!$C$20</f>
        <v>0</v>
      </c>
      <c r="AC295" s="105"/>
      <c r="AD295" s="106"/>
      <c r="AE295" s="104">
        <f>SUM(AD295,AC295,AB295,Y295,U295,T295,S295,R295)*'1. Standard_Cost'!B131</f>
        <v>0</v>
      </c>
      <c r="AF295" s="104">
        <f t="shared" si="530"/>
        <v>0</v>
      </c>
      <c r="AG295" s="103"/>
      <c r="AH295" s="103"/>
      <c r="AI295" s="103"/>
      <c r="AJ295" s="107"/>
      <c r="AK295" s="107"/>
      <c r="AL295" s="107"/>
      <c r="AM295" s="104">
        <f>AG295*'1. Standard_Cost'!B127+'Incremental_Cost Year 2021'!AH302*'1. Standard_Cost'!C127+'Incremental_Cost Year 2021'!AI302*'1. Standard_Cost'!D127+'Incremental_Cost Year 2021'!AJ302+'Incremental_Cost Year 2021'!AL302+AK295</f>
        <v>0</v>
      </c>
      <c r="AN295" s="104">
        <f>AM295*'1. Standard_Cost'!C131</f>
        <v>0</v>
      </c>
      <c r="AO295" s="107"/>
      <c r="AQ295" s="104">
        <f t="shared" si="525"/>
        <v>0</v>
      </c>
      <c r="AR295" s="104">
        <f t="shared" si="526"/>
        <v>0</v>
      </c>
      <c r="AS295" s="104">
        <f t="shared" si="527"/>
        <v>0</v>
      </c>
      <c r="AT295" s="104">
        <f t="shared" si="531"/>
        <v>0</v>
      </c>
      <c r="AU295" s="108">
        <f t="shared" si="528"/>
        <v>0</v>
      </c>
      <c r="AV295" s="108"/>
      <c r="AW295" s="108"/>
      <c r="AX295" s="108"/>
      <c r="AY295" s="108"/>
      <c r="AZ295" s="108"/>
      <c r="BA295" s="109">
        <f t="shared" si="529"/>
        <v>0</v>
      </c>
    </row>
    <row r="296" spans="1:53" ht="14.1" customHeight="1" outlineLevel="2" x14ac:dyDescent="0.2">
      <c r="A296" s="68"/>
      <c r="B296" s="94"/>
      <c r="C296" s="142"/>
      <c r="D296" s="110"/>
      <c r="E296" s="110"/>
      <c r="F296" s="110"/>
      <c r="G296" s="111"/>
      <c r="H296" s="112" t="s">
        <v>179</v>
      </c>
      <c r="I296" s="100"/>
      <c r="J296" s="101"/>
      <c r="K296" s="101"/>
      <c r="L296" s="102" t="str">
        <f>IF(I296&lt;&gt;0,((VLOOKUP(I296,'1. Standard_Cost'!$B$4:$D$8,2)+VLOOKUP(I296,'1. Standard_Cost'!$B$4:$D$8,3))*J296*K296),"0")</f>
        <v>0</v>
      </c>
      <c r="M296" s="102">
        <f>L296*'1. Standard_Cost'!F107</f>
        <v>0</v>
      </c>
      <c r="N296" s="103"/>
      <c r="O296" s="103"/>
      <c r="P296" s="103"/>
      <c r="Q296" s="103"/>
      <c r="R296" s="104">
        <f>+N296*P296*'1. Standard_Cost'!$B$12</f>
        <v>0</v>
      </c>
      <c r="S296" s="104">
        <f>+N296*O296*P296*'1. Standard_Cost'!$C$12</f>
        <v>0</v>
      </c>
      <c r="T296" s="104">
        <f>+N296*P296*Q296*'1. Standard_Cost'!$D$12</f>
        <v>0</v>
      </c>
      <c r="U296" s="104">
        <f>+N296*O296*'1. Standard_Cost'!$E$12</f>
        <v>0</v>
      </c>
      <c r="V296" s="103"/>
      <c r="W296" s="103"/>
      <c r="X296" s="103"/>
      <c r="Y296" s="104">
        <f>+V296*((X296*'1. Standard_Cost'!$B$16)+(W296*X296*'1. Standard_Cost'!$C$16))</f>
        <v>0</v>
      </c>
      <c r="Z296" s="103"/>
      <c r="AA296" s="103"/>
      <c r="AB296" s="104">
        <f>+Z296*'1. Standard_Cost'!$B$20+AA296*'1. Standard_Cost'!$C$20</f>
        <v>0</v>
      </c>
      <c r="AC296" s="105"/>
      <c r="AD296" s="106"/>
      <c r="AE296" s="104">
        <f>SUM(AD296,AC296,AB296,Y296,U296,T296,S296,R296)*'1. Standard_Cost'!B131</f>
        <v>0</v>
      </c>
      <c r="AF296" s="104">
        <f t="shared" si="530"/>
        <v>0</v>
      </c>
      <c r="AG296" s="103"/>
      <c r="AH296" s="103"/>
      <c r="AI296" s="103"/>
      <c r="AJ296" s="107"/>
      <c r="AK296" s="107"/>
      <c r="AL296" s="107"/>
      <c r="AM296" s="104">
        <f>AG296*'1. Standard_Cost'!B127+'Incremental_Cost Year 2021'!AH303*'1. Standard_Cost'!C127+'Incremental_Cost Year 2021'!AI303*'1. Standard_Cost'!D127+'Incremental_Cost Year 2021'!AJ303+'Incremental_Cost Year 2021'!AL303+AK296</f>
        <v>0</v>
      </c>
      <c r="AN296" s="104">
        <f>AM296*'1. Standard_Cost'!C131</f>
        <v>0</v>
      </c>
      <c r="AO296" s="107"/>
      <c r="AQ296" s="104">
        <f t="shared" si="525"/>
        <v>0</v>
      </c>
      <c r="AR296" s="104">
        <f t="shared" si="526"/>
        <v>0</v>
      </c>
      <c r="AS296" s="104">
        <f t="shared" si="527"/>
        <v>0</v>
      </c>
      <c r="AT296" s="104">
        <f t="shared" si="531"/>
        <v>0</v>
      </c>
      <c r="AU296" s="108">
        <f t="shared" si="528"/>
        <v>0</v>
      </c>
      <c r="AV296" s="108"/>
      <c r="AW296" s="108"/>
      <c r="AX296" s="108"/>
      <c r="AY296" s="108"/>
      <c r="AZ296" s="108"/>
      <c r="BA296" s="109">
        <f t="shared" si="529"/>
        <v>0</v>
      </c>
    </row>
    <row r="297" spans="1:53" ht="24.6" customHeight="1" outlineLevel="1" x14ac:dyDescent="0.2">
      <c r="A297" s="68"/>
      <c r="B297" s="141"/>
      <c r="C297" s="142"/>
      <c r="D297" s="113" t="s">
        <v>48</v>
      </c>
      <c r="E297" s="113" t="s">
        <v>760</v>
      </c>
      <c r="F297" s="114" t="s">
        <v>154</v>
      </c>
      <c r="G297" s="115" t="s">
        <v>155</v>
      </c>
      <c r="H297" s="122" t="s">
        <v>280</v>
      </c>
      <c r="I297" s="117"/>
      <c r="J297" s="117"/>
      <c r="K297" s="117"/>
      <c r="L297" s="118">
        <f>SUM(L293:L296)</f>
        <v>0</v>
      </c>
      <c r="M297" s="118">
        <f>SUM(M293:M296)</f>
        <v>0</v>
      </c>
      <c r="N297" s="117"/>
      <c r="O297" s="117"/>
      <c r="P297" s="117"/>
      <c r="Q297" s="117"/>
      <c r="R297" s="119">
        <f>SUM(R293:R296)</f>
        <v>0</v>
      </c>
      <c r="S297" s="119">
        <f>SUM(S293:S296)</f>
        <v>0</v>
      </c>
      <c r="T297" s="119">
        <f>SUM(T293:T296)</f>
        <v>0</v>
      </c>
      <c r="U297" s="119">
        <f>SUM(U293:U296)</f>
        <v>0</v>
      </c>
      <c r="V297" s="117"/>
      <c r="W297" s="117"/>
      <c r="X297" s="117"/>
      <c r="Y297" s="118">
        <f>SUM(Y293:Y296)</f>
        <v>0</v>
      </c>
      <c r="Z297" s="117"/>
      <c r="AA297" s="117"/>
      <c r="AB297" s="118">
        <f t="shared" ref="AB297:AF297" si="532">SUM(AB293:AB296)</f>
        <v>0</v>
      </c>
      <c r="AC297" s="118">
        <f t="shared" si="532"/>
        <v>0</v>
      </c>
      <c r="AD297" s="118">
        <f t="shared" si="532"/>
        <v>0</v>
      </c>
      <c r="AE297" s="118">
        <f t="shared" si="532"/>
        <v>0</v>
      </c>
      <c r="AF297" s="118">
        <f t="shared" si="532"/>
        <v>0</v>
      </c>
      <c r="AG297" s="117"/>
      <c r="AH297" s="117"/>
      <c r="AI297" s="117"/>
      <c r="AJ297" s="119">
        <f>SUM(AJ293:AJ296)</f>
        <v>0</v>
      </c>
      <c r="AK297" s="119">
        <f t="shared" ref="AK297:AN297" si="533">SUM(AK293:AK296)</f>
        <v>0</v>
      </c>
      <c r="AL297" s="119">
        <f t="shared" si="533"/>
        <v>0</v>
      </c>
      <c r="AM297" s="119">
        <f t="shared" si="533"/>
        <v>0</v>
      </c>
      <c r="AN297" s="119">
        <f t="shared" si="533"/>
        <v>0</v>
      </c>
      <c r="AO297" s="116"/>
      <c r="AP297" s="120"/>
      <c r="AQ297" s="121">
        <f t="shared" ref="AQ297:BA297" si="534">SUM(AQ293:AQ296)</f>
        <v>0</v>
      </c>
      <c r="AR297" s="121">
        <f t="shared" si="534"/>
        <v>0</v>
      </c>
      <c r="AS297" s="121">
        <f t="shared" si="534"/>
        <v>0</v>
      </c>
      <c r="AT297" s="121">
        <f t="shared" si="534"/>
        <v>0</v>
      </c>
      <c r="AU297" s="121">
        <f t="shared" si="534"/>
        <v>0</v>
      </c>
      <c r="AV297" s="121">
        <f t="shared" si="534"/>
        <v>0</v>
      </c>
      <c r="AW297" s="121">
        <f t="shared" si="534"/>
        <v>0</v>
      </c>
      <c r="AX297" s="121">
        <f t="shared" si="534"/>
        <v>0</v>
      </c>
      <c r="AY297" s="121">
        <f t="shared" si="534"/>
        <v>0</v>
      </c>
      <c r="AZ297" s="121">
        <f t="shared" si="534"/>
        <v>0</v>
      </c>
      <c r="BA297" s="121">
        <f t="shared" si="534"/>
        <v>0</v>
      </c>
    </row>
    <row r="298" spans="1:53" ht="14.1" customHeight="1" outlineLevel="2" x14ac:dyDescent="0.2">
      <c r="A298" s="68"/>
      <c r="B298" s="94"/>
      <c r="C298" s="142"/>
      <c r="D298" s="96"/>
      <c r="E298" s="96"/>
      <c r="F298" s="97"/>
      <c r="G298" s="98"/>
      <c r="H298" s="99" t="s">
        <v>49</v>
      </c>
      <c r="I298" s="100"/>
      <c r="J298" s="101"/>
      <c r="K298" s="101"/>
      <c r="L298" s="102" t="str">
        <f>IF(I298&lt;&gt;0,((VLOOKUP(I298,'1. Standard_Cost'!$B$4:$D$8,2)+VLOOKUP(I298,'1. Standard_Cost'!$B$4:$D$8,3))*J298*K298),"0")</f>
        <v>0</v>
      </c>
      <c r="M298" s="102">
        <f>L298*'1. Standard_Cost'!F112</f>
        <v>0</v>
      </c>
      <c r="N298" s="103"/>
      <c r="O298" s="103"/>
      <c r="P298" s="103"/>
      <c r="Q298" s="103"/>
      <c r="R298" s="104">
        <f>+N298*P298*'1. Standard_Cost'!$B$12</f>
        <v>0</v>
      </c>
      <c r="S298" s="104">
        <f>+N298*O298*P298*'1. Standard_Cost'!$C$12</f>
        <v>0</v>
      </c>
      <c r="T298" s="104">
        <f>+N298*P298*Q298*'1. Standard_Cost'!$D$12</f>
        <v>0</v>
      </c>
      <c r="U298" s="104">
        <f>+N298*O298*'1. Standard_Cost'!$E$12</f>
        <v>0</v>
      </c>
      <c r="V298" s="103"/>
      <c r="W298" s="103"/>
      <c r="X298" s="103"/>
      <c r="Y298" s="104">
        <f>+V298*((X298*'1. Standard_Cost'!$B$16)+(W298*X298*'1. Standard_Cost'!$C$16))</f>
        <v>0</v>
      </c>
      <c r="Z298" s="103"/>
      <c r="AA298" s="103"/>
      <c r="AB298" s="104">
        <f>+Z298*'1. Standard_Cost'!$B$20+AA298*'1. Standard_Cost'!$C$20</f>
        <v>0</v>
      </c>
      <c r="AC298" s="105"/>
      <c r="AD298" s="106"/>
      <c r="AE298" s="104">
        <f>SUM(AD298,AC298,AB298,Y298,U298,T298,S298,R298)*'1. Standard_Cost'!B136</f>
        <v>0</v>
      </c>
      <c r="AF298" s="104">
        <f>SUM(AD298,AE298)</f>
        <v>0</v>
      </c>
      <c r="AG298" s="103"/>
      <c r="AH298" s="103"/>
      <c r="AI298" s="103"/>
      <c r="AJ298" s="107"/>
      <c r="AK298" s="107"/>
      <c r="AL298" s="107"/>
      <c r="AM298" s="104">
        <f>AG298*'1. Standard_Cost'!B132+'Incremental_Cost Year 2021'!AH305*'1. Standard_Cost'!C132+'Incremental_Cost Year 2021'!AI305*'1. Standard_Cost'!D132+'Incremental_Cost Year 2021'!AJ305+'Incremental_Cost Year 2021'!AL305+AK298</f>
        <v>0</v>
      </c>
      <c r="AN298" s="104">
        <f>AM298*'1. Standard_Cost'!C136</f>
        <v>0</v>
      </c>
      <c r="AO298" s="107"/>
      <c r="AQ298" s="104">
        <f t="shared" ref="AQ298:AQ301" si="535">L298+M298</f>
        <v>0</v>
      </c>
      <c r="AR298" s="104">
        <f t="shared" ref="AR298:AR301" si="536">AF298</f>
        <v>0</v>
      </c>
      <c r="AS298" s="104">
        <f t="shared" ref="AS298:AS301" si="537">AM298+AN298</f>
        <v>0</v>
      </c>
      <c r="AT298" s="104">
        <f>SUM(AQ298,AR298,AS298)</f>
        <v>0</v>
      </c>
      <c r="AU298" s="108">
        <f t="shared" ref="AU298:AU301" si="538">AT298</f>
        <v>0</v>
      </c>
      <c r="AV298" s="108"/>
      <c r="AW298" s="108"/>
      <c r="AX298" s="108"/>
      <c r="AY298" s="108"/>
      <c r="AZ298" s="108"/>
      <c r="BA298" s="109">
        <f t="shared" ref="BA298:BA301" si="539">SUM(AU298:AZ298)-AT298</f>
        <v>0</v>
      </c>
    </row>
    <row r="299" spans="1:53" ht="14.1" customHeight="1" outlineLevel="2" x14ac:dyDescent="0.2">
      <c r="A299" s="68"/>
      <c r="B299" s="94"/>
      <c r="C299" s="142"/>
      <c r="D299" s="110"/>
      <c r="E299" s="110"/>
      <c r="F299" s="110"/>
      <c r="G299" s="111"/>
      <c r="H299" s="99" t="s">
        <v>50</v>
      </c>
      <c r="I299" s="100"/>
      <c r="J299" s="101"/>
      <c r="K299" s="101"/>
      <c r="L299" s="102" t="str">
        <f>IF(I299&lt;&gt;0,((VLOOKUP(I299,'1. Standard_Cost'!$B$4:$D$8,2)+VLOOKUP(I299,'1. Standard_Cost'!$B$4:$D$8,3))*J299*K299),"0")</f>
        <v>0</v>
      </c>
      <c r="M299" s="102">
        <f>L299*'1. Standard_Cost'!F112</f>
        <v>0</v>
      </c>
      <c r="N299" s="103"/>
      <c r="O299" s="103"/>
      <c r="P299" s="103"/>
      <c r="Q299" s="103"/>
      <c r="R299" s="104">
        <f>+N299*P299*'1. Standard_Cost'!$B$12</f>
        <v>0</v>
      </c>
      <c r="S299" s="104">
        <f>+N299*O299*P299*'1. Standard_Cost'!$C$12</f>
        <v>0</v>
      </c>
      <c r="T299" s="104">
        <f>+N299*P299*Q299*'1. Standard_Cost'!$D$12</f>
        <v>0</v>
      </c>
      <c r="U299" s="104">
        <f>+N299*O299*'1. Standard_Cost'!$E$12</f>
        <v>0</v>
      </c>
      <c r="V299" s="103"/>
      <c r="W299" s="103"/>
      <c r="X299" s="103"/>
      <c r="Y299" s="104">
        <f>+V299*((X299*'1. Standard_Cost'!$B$16)+(W299*X299*'1. Standard_Cost'!$C$16))</f>
        <v>0</v>
      </c>
      <c r="Z299" s="103"/>
      <c r="AA299" s="103"/>
      <c r="AB299" s="104">
        <f>+Z299*'1. Standard_Cost'!$B$20+AA299*'1. Standard_Cost'!$C$20</f>
        <v>0</v>
      </c>
      <c r="AC299" s="105"/>
      <c r="AD299" s="106"/>
      <c r="AE299" s="104">
        <f>SUM(AD299,AC299,AB299,Y299,U299,T299,S299,R299)*'1. Standard_Cost'!B136</f>
        <v>0</v>
      </c>
      <c r="AF299" s="104">
        <f t="shared" ref="AF299:AF301" si="540">SUM(AD299,AE299)</f>
        <v>0</v>
      </c>
      <c r="AG299" s="103"/>
      <c r="AH299" s="103">
        <v>0</v>
      </c>
      <c r="AI299" s="103">
        <v>0</v>
      </c>
      <c r="AJ299" s="107"/>
      <c r="AK299" s="107"/>
      <c r="AL299" s="107"/>
      <c r="AM299" s="104">
        <f>AG299*'1. Standard_Cost'!B132+'Incremental_Cost Year 2021'!AH306*'1. Standard_Cost'!C132+'Incremental_Cost Year 2021'!AI306*'1. Standard_Cost'!D132+'Incremental_Cost Year 2021'!AJ306+'Incremental_Cost Year 2021'!AL306+AK299</f>
        <v>0</v>
      </c>
      <c r="AN299" s="104">
        <f>AM299*'1. Standard_Cost'!C136</f>
        <v>0</v>
      </c>
      <c r="AO299" s="107"/>
      <c r="AQ299" s="104">
        <f t="shared" si="535"/>
        <v>0</v>
      </c>
      <c r="AR299" s="104">
        <f t="shared" si="536"/>
        <v>0</v>
      </c>
      <c r="AS299" s="104">
        <f t="shared" si="537"/>
        <v>0</v>
      </c>
      <c r="AT299" s="104">
        <f t="shared" ref="AT299:AT301" si="541">SUM(AQ299,AR299,AS299)</f>
        <v>0</v>
      </c>
      <c r="AU299" s="108">
        <f t="shared" si="538"/>
        <v>0</v>
      </c>
      <c r="AV299" s="108">
        <v>0</v>
      </c>
      <c r="AW299" s="108"/>
      <c r="AX299" s="108"/>
      <c r="AY299" s="108"/>
      <c r="AZ299" s="108"/>
      <c r="BA299" s="109">
        <f t="shared" si="539"/>
        <v>0</v>
      </c>
    </row>
    <row r="300" spans="1:53" ht="14.1" customHeight="1" outlineLevel="2" x14ac:dyDescent="0.2">
      <c r="A300" s="68"/>
      <c r="B300" s="94"/>
      <c r="C300" s="142"/>
      <c r="D300" s="110"/>
      <c r="E300" s="110"/>
      <c r="F300" s="110"/>
      <c r="G300" s="111"/>
      <c r="H300" s="99" t="s">
        <v>51</v>
      </c>
      <c r="I300" s="100"/>
      <c r="J300" s="101"/>
      <c r="K300" s="101"/>
      <c r="L300" s="102" t="str">
        <f>IF(I300&lt;&gt;0,((VLOOKUP(I300,'1. Standard_Cost'!$B$4:$D$8,2)+VLOOKUP(I300,'1. Standard_Cost'!$B$4:$D$8,3))*J300*K300),"0")</f>
        <v>0</v>
      </c>
      <c r="M300" s="102">
        <f>L300*'1. Standard_Cost'!F112</f>
        <v>0</v>
      </c>
      <c r="N300" s="103"/>
      <c r="O300" s="103"/>
      <c r="P300" s="103"/>
      <c r="Q300" s="103"/>
      <c r="R300" s="104">
        <f>+N300*P300*'1. Standard_Cost'!$B$12</f>
        <v>0</v>
      </c>
      <c r="S300" s="104">
        <f>+N300*O300*P300*'1. Standard_Cost'!$C$12</f>
        <v>0</v>
      </c>
      <c r="T300" s="104">
        <f>+N300*P300*Q300*'1. Standard_Cost'!$D$12</f>
        <v>0</v>
      </c>
      <c r="U300" s="104">
        <f>+N300*O300*'1. Standard_Cost'!$E$12</f>
        <v>0</v>
      </c>
      <c r="V300" s="103"/>
      <c r="W300" s="103"/>
      <c r="X300" s="103"/>
      <c r="Y300" s="104">
        <f>+V300*((X300*'1. Standard_Cost'!$B$16)+(W300*X300*'1. Standard_Cost'!$C$16))</f>
        <v>0</v>
      </c>
      <c r="Z300" s="103"/>
      <c r="AA300" s="103"/>
      <c r="AB300" s="104">
        <f>+Z300*'1. Standard_Cost'!$B$20+AA300*'1. Standard_Cost'!$C$20</f>
        <v>0</v>
      </c>
      <c r="AC300" s="105"/>
      <c r="AD300" s="106"/>
      <c r="AE300" s="104">
        <f>SUM(AD300,AC300,AB300,Y300,U300,T300,S300,R300)*'1. Standard_Cost'!B136</f>
        <v>0</v>
      </c>
      <c r="AF300" s="104">
        <f t="shared" si="540"/>
        <v>0</v>
      </c>
      <c r="AG300" s="103"/>
      <c r="AH300" s="103"/>
      <c r="AI300" s="103"/>
      <c r="AJ300" s="107"/>
      <c r="AK300" s="107"/>
      <c r="AL300" s="107"/>
      <c r="AM300" s="104">
        <f>AG300*'1. Standard_Cost'!B132+'Incremental_Cost Year 2021'!AH307*'1. Standard_Cost'!C132+'Incremental_Cost Year 2021'!AI307*'1. Standard_Cost'!D132+'Incremental_Cost Year 2021'!AJ307+'Incremental_Cost Year 2021'!AL307+AK300</f>
        <v>0</v>
      </c>
      <c r="AN300" s="104">
        <f>AM300*'1. Standard_Cost'!C136</f>
        <v>0</v>
      </c>
      <c r="AO300" s="107"/>
      <c r="AQ300" s="104">
        <f t="shared" si="535"/>
        <v>0</v>
      </c>
      <c r="AR300" s="104">
        <f t="shared" si="536"/>
        <v>0</v>
      </c>
      <c r="AS300" s="104">
        <f t="shared" si="537"/>
        <v>0</v>
      </c>
      <c r="AT300" s="104">
        <f t="shared" si="541"/>
        <v>0</v>
      </c>
      <c r="AU300" s="108">
        <f t="shared" si="538"/>
        <v>0</v>
      </c>
      <c r="AV300" s="108"/>
      <c r="AW300" s="108"/>
      <c r="AX300" s="108"/>
      <c r="AY300" s="108"/>
      <c r="AZ300" s="108"/>
      <c r="BA300" s="109">
        <f t="shared" si="539"/>
        <v>0</v>
      </c>
    </row>
    <row r="301" spans="1:53" ht="14.1" customHeight="1" outlineLevel="2" x14ac:dyDescent="0.2">
      <c r="A301" s="68"/>
      <c r="B301" s="94"/>
      <c r="C301" s="142"/>
      <c r="D301" s="110"/>
      <c r="E301" s="110"/>
      <c r="F301" s="110"/>
      <c r="G301" s="111"/>
      <c r="H301" s="112" t="s">
        <v>179</v>
      </c>
      <c r="I301" s="100"/>
      <c r="J301" s="101"/>
      <c r="K301" s="101"/>
      <c r="L301" s="102" t="str">
        <f>IF(I301&lt;&gt;0,((VLOOKUP(I301,'1. Standard_Cost'!$B$4:$D$8,2)+VLOOKUP(I301,'1. Standard_Cost'!$B$4:$D$8,3))*J301*K301),"0")</f>
        <v>0</v>
      </c>
      <c r="M301" s="102">
        <f>L301*'1. Standard_Cost'!F112</f>
        <v>0</v>
      </c>
      <c r="N301" s="103"/>
      <c r="O301" s="103"/>
      <c r="P301" s="103"/>
      <c r="Q301" s="103"/>
      <c r="R301" s="104">
        <f>+N301*P301*'1. Standard_Cost'!$B$12</f>
        <v>0</v>
      </c>
      <c r="S301" s="104">
        <f>+N301*O301*P301*'1. Standard_Cost'!$C$12</f>
        <v>0</v>
      </c>
      <c r="T301" s="104">
        <f>+N301*P301*Q301*'1. Standard_Cost'!$D$12</f>
        <v>0</v>
      </c>
      <c r="U301" s="104">
        <f>+N301*O301*'1. Standard_Cost'!$E$12</f>
        <v>0</v>
      </c>
      <c r="V301" s="103"/>
      <c r="W301" s="103"/>
      <c r="X301" s="103"/>
      <c r="Y301" s="104">
        <f>+V301*((X301*'1. Standard_Cost'!$B$16)+(W301*X301*'1. Standard_Cost'!$C$16))</f>
        <v>0</v>
      </c>
      <c r="Z301" s="103"/>
      <c r="AA301" s="103"/>
      <c r="AB301" s="104">
        <f>+Z301*'1. Standard_Cost'!$B$20+AA301*'1. Standard_Cost'!$C$20</f>
        <v>0</v>
      </c>
      <c r="AC301" s="105"/>
      <c r="AD301" s="106"/>
      <c r="AE301" s="104">
        <f>SUM(AD301,AC301,AB301,Y301,U301,T301,S301,R301)*'1. Standard_Cost'!B136</f>
        <v>0</v>
      </c>
      <c r="AF301" s="104">
        <f t="shared" si="540"/>
        <v>0</v>
      </c>
      <c r="AG301" s="103"/>
      <c r="AH301" s="103"/>
      <c r="AI301" s="103"/>
      <c r="AJ301" s="107"/>
      <c r="AK301" s="107"/>
      <c r="AL301" s="107"/>
      <c r="AM301" s="104">
        <f>AG301*'1. Standard_Cost'!B132+'Incremental_Cost Year 2021'!AH308*'1. Standard_Cost'!C132+'Incremental_Cost Year 2021'!AI308*'1. Standard_Cost'!D132+'Incremental_Cost Year 2021'!AJ308+'Incremental_Cost Year 2021'!AL308+AK301</f>
        <v>0</v>
      </c>
      <c r="AN301" s="104">
        <f>AM301*'1. Standard_Cost'!C136</f>
        <v>0</v>
      </c>
      <c r="AO301" s="107"/>
      <c r="AQ301" s="104">
        <f t="shared" si="535"/>
        <v>0</v>
      </c>
      <c r="AR301" s="104">
        <f t="shared" si="536"/>
        <v>0</v>
      </c>
      <c r="AS301" s="104">
        <f t="shared" si="537"/>
        <v>0</v>
      </c>
      <c r="AT301" s="104">
        <f t="shared" si="541"/>
        <v>0</v>
      </c>
      <c r="AU301" s="108">
        <f t="shared" si="538"/>
        <v>0</v>
      </c>
      <c r="AV301" s="108"/>
      <c r="AW301" s="108"/>
      <c r="AX301" s="108"/>
      <c r="AY301" s="108"/>
      <c r="AZ301" s="108"/>
      <c r="BA301" s="109">
        <f t="shared" si="539"/>
        <v>0</v>
      </c>
    </row>
    <row r="302" spans="1:53" ht="24.6" customHeight="1" outlineLevel="1" x14ac:dyDescent="0.2">
      <c r="A302" s="68"/>
      <c r="B302" s="141"/>
      <c r="C302" s="142"/>
      <c r="D302" s="113" t="s">
        <v>48</v>
      </c>
      <c r="E302" s="113" t="s">
        <v>761</v>
      </c>
      <c r="F302" s="114" t="s">
        <v>154</v>
      </c>
      <c r="G302" s="115" t="s">
        <v>155</v>
      </c>
      <c r="H302" s="122" t="s">
        <v>281</v>
      </c>
      <c r="I302" s="117"/>
      <c r="J302" s="117"/>
      <c r="K302" s="117"/>
      <c r="L302" s="118">
        <f>SUM(L298:L301)</f>
        <v>0</v>
      </c>
      <c r="M302" s="118">
        <f>SUM(M298:M301)</f>
        <v>0</v>
      </c>
      <c r="N302" s="117"/>
      <c r="O302" s="117"/>
      <c r="P302" s="117"/>
      <c r="Q302" s="117"/>
      <c r="R302" s="119">
        <f>SUM(R298:R301)</f>
        <v>0</v>
      </c>
      <c r="S302" s="119">
        <f>SUM(S298:S301)</f>
        <v>0</v>
      </c>
      <c r="T302" s="119">
        <f>SUM(T298:T301)</f>
        <v>0</v>
      </c>
      <c r="U302" s="119">
        <f>SUM(U298:U301)</f>
        <v>0</v>
      </c>
      <c r="V302" s="117"/>
      <c r="W302" s="117"/>
      <c r="X302" s="117"/>
      <c r="Y302" s="118">
        <f>SUM(Y298:Y301)</f>
        <v>0</v>
      </c>
      <c r="Z302" s="117"/>
      <c r="AA302" s="117"/>
      <c r="AB302" s="118">
        <f t="shared" ref="AB302:AF302" si="542">SUM(AB298:AB301)</f>
        <v>0</v>
      </c>
      <c r="AC302" s="118">
        <f t="shared" si="542"/>
        <v>0</v>
      </c>
      <c r="AD302" s="118">
        <f t="shared" si="542"/>
        <v>0</v>
      </c>
      <c r="AE302" s="118">
        <f t="shared" si="542"/>
        <v>0</v>
      </c>
      <c r="AF302" s="118">
        <f t="shared" si="542"/>
        <v>0</v>
      </c>
      <c r="AG302" s="117"/>
      <c r="AH302" s="117"/>
      <c r="AI302" s="117"/>
      <c r="AJ302" s="119">
        <f>SUM(AJ298:AJ301)</f>
        <v>0</v>
      </c>
      <c r="AK302" s="119">
        <f t="shared" ref="AK302:AN302" si="543">SUM(AK298:AK301)</f>
        <v>0</v>
      </c>
      <c r="AL302" s="119">
        <f t="shared" si="543"/>
        <v>0</v>
      </c>
      <c r="AM302" s="119">
        <f t="shared" si="543"/>
        <v>0</v>
      </c>
      <c r="AN302" s="119">
        <f t="shared" si="543"/>
        <v>0</v>
      </c>
      <c r="AO302" s="116"/>
      <c r="AP302" s="120"/>
      <c r="AQ302" s="121">
        <f t="shared" ref="AQ302:BA302" si="544">SUM(AQ298:AQ301)</f>
        <v>0</v>
      </c>
      <c r="AR302" s="121">
        <f t="shared" si="544"/>
        <v>0</v>
      </c>
      <c r="AS302" s="121">
        <f t="shared" si="544"/>
        <v>0</v>
      </c>
      <c r="AT302" s="121">
        <f t="shared" si="544"/>
        <v>0</v>
      </c>
      <c r="AU302" s="121">
        <f t="shared" si="544"/>
        <v>0</v>
      </c>
      <c r="AV302" s="121">
        <f t="shared" si="544"/>
        <v>0</v>
      </c>
      <c r="AW302" s="121">
        <f t="shared" si="544"/>
        <v>0</v>
      </c>
      <c r="AX302" s="121">
        <f t="shared" si="544"/>
        <v>0</v>
      </c>
      <c r="AY302" s="121">
        <f t="shared" si="544"/>
        <v>0</v>
      </c>
      <c r="AZ302" s="121">
        <f t="shared" si="544"/>
        <v>0</v>
      </c>
      <c r="BA302" s="121">
        <f t="shared" si="544"/>
        <v>0</v>
      </c>
    </row>
    <row r="303" spans="1:53" s="124" customFormat="1" ht="72.75" customHeight="1" x14ac:dyDescent="0.2">
      <c r="B303" s="138"/>
      <c r="C303" s="247" t="s">
        <v>285</v>
      </c>
      <c r="D303" s="248"/>
      <c r="E303" s="249"/>
      <c r="F303" s="153"/>
      <c r="G303" s="153"/>
      <c r="H303" s="130" t="s">
        <v>284</v>
      </c>
      <c r="I303" s="128"/>
      <c r="J303" s="128"/>
      <c r="K303" s="128"/>
      <c r="L303" s="129">
        <f>SUM(L308,L313)</f>
        <v>1180700</v>
      </c>
      <c r="M303" s="129">
        <f t="shared" ref="M303:AN303" si="545">SUM(M308,M313)</f>
        <v>197176.90000000002</v>
      </c>
      <c r="N303" s="129">
        <f t="shared" si="545"/>
        <v>0</v>
      </c>
      <c r="O303" s="129">
        <f t="shared" si="545"/>
        <v>0</v>
      </c>
      <c r="P303" s="129">
        <f t="shared" si="545"/>
        <v>0</v>
      </c>
      <c r="Q303" s="129">
        <f t="shared" si="545"/>
        <v>0</v>
      </c>
      <c r="R303" s="129">
        <f t="shared" si="545"/>
        <v>0</v>
      </c>
      <c r="S303" s="129">
        <f t="shared" si="545"/>
        <v>0</v>
      </c>
      <c r="T303" s="129">
        <f t="shared" si="545"/>
        <v>0</v>
      </c>
      <c r="U303" s="129">
        <f t="shared" si="545"/>
        <v>0</v>
      </c>
      <c r="V303" s="129">
        <f t="shared" si="545"/>
        <v>0</v>
      </c>
      <c r="W303" s="129">
        <f t="shared" si="545"/>
        <v>0</v>
      </c>
      <c r="X303" s="129">
        <f t="shared" si="545"/>
        <v>0</v>
      </c>
      <c r="Y303" s="129">
        <f t="shared" si="545"/>
        <v>0</v>
      </c>
      <c r="Z303" s="129">
        <f t="shared" si="545"/>
        <v>0</v>
      </c>
      <c r="AA303" s="129">
        <f t="shared" si="545"/>
        <v>0</v>
      </c>
      <c r="AB303" s="129">
        <f t="shared" si="545"/>
        <v>0</v>
      </c>
      <c r="AC303" s="129">
        <f t="shared" si="545"/>
        <v>0</v>
      </c>
      <c r="AD303" s="129">
        <f t="shared" si="545"/>
        <v>0</v>
      </c>
      <c r="AE303" s="129">
        <f t="shared" si="545"/>
        <v>0</v>
      </c>
      <c r="AF303" s="129">
        <f t="shared" si="545"/>
        <v>0</v>
      </c>
      <c r="AG303" s="129">
        <f t="shared" si="545"/>
        <v>0</v>
      </c>
      <c r="AH303" s="129">
        <f t="shared" si="545"/>
        <v>0</v>
      </c>
      <c r="AI303" s="129">
        <f t="shared" si="545"/>
        <v>0</v>
      </c>
      <c r="AJ303" s="129">
        <f t="shared" si="545"/>
        <v>0</v>
      </c>
      <c r="AK303" s="129">
        <f t="shared" si="545"/>
        <v>0</v>
      </c>
      <c r="AL303" s="129">
        <f t="shared" si="545"/>
        <v>0</v>
      </c>
      <c r="AM303" s="129">
        <f t="shared" si="545"/>
        <v>0</v>
      </c>
      <c r="AN303" s="129">
        <f t="shared" si="545"/>
        <v>0</v>
      </c>
      <c r="AO303" s="130"/>
      <c r="AP303" s="131"/>
      <c r="AQ303" s="129">
        <f>AQ308+AQ313+AQ318+AQ323+AQ328+AQ333+AQ338</f>
        <v>2172487.2000000002</v>
      </c>
      <c r="AR303" s="129">
        <f t="shared" ref="AR303:BA303" si="546">AR308+AR313+AR318+AR323+AR328+AR333+AR338</f>
        <v>24000</v>
      </c>
      <c r="AS303" s="129">
        <f t="shared" si="546"/>
        <v>0</v>
      </c>
      <c r="AT303" s="129">
        <f t="shared" si="546"/>
        <v>2196487.2000000002</v>
      </c>
      <c r="AU303" s="129">
        <f t="shared" si="546"/>
        <v>2196487.2000000002</v>
      </c>
      <c r="AV303" s="129">
        <f t="shared" si="546"/>
        <v>0</v>
      </c>
      <c r="AW303" s="129">
        <f t="shared" si="546"/>
        <v>0</v>
      </c>
      <c r="AX303" s="129">
        <f t="shared" si="546"/>
        <v>0</v>
      </c>
      <c r="AY303" s="129">
        <f t="shared" si="546"/>
        <v>0</v>
      </c>
      <c r="AZ303" s="129">
        <f t="shared" si="546"/>
        <v>0</v>
      </c>
      <c r="BA303" s="129">
        <f t="shared" si="546"/>
        <v>0</v>
      </c>
    </row>
    <row r="304" spans="1:53" ht="14.1" customHeight="1" outlineLevel="2" x14ac:dyDescent="0.2">
      <c r="A304" s="68"/>
      <c r="B304" s="94"/>
      <c r="C304" s="250"/>
      <c r="D304" s="96"/>
      <c r="E304" s="96"/>
      <c r="F304" s="97"/>
      <c r="G304" s="98"/>
      <c r="H304" s="99" t="s">
        <v>49</v>
      </c>
      <c r="I304" s="100"/>
      <c r="J304" s="101"/>
      <c r="K304" s="101"/>
      <c r="L304" s="102" t="str">
        <f>IF(I304&lt;&gt;0,((VLOOKUP(I304,'1. Standard_Cost'!$B$4:$D$8,2)+VLOOKUP(I304,'1. Standard_Cost'!$B$4:$D$8,3))*J304*K304),"0")</f>
        <v>0</v>
      </c>
      <c r="M304" s="102">
        <f>L304*'1. Standard_Cost'!F132</f>
        <v>0</v>
      </c>
      <c r="N304" s="103"/>
      <c r="O304" s="103"/>
      <c r="P304" s="103"/>
      <c r="Q304" s="103"/>
      <c r="R304" s="104">
        <f>+N304*P304*'1. Standard_Cost'!$B$12</f>
        <v>0</v>
      </c>
      <c r="S304" s="104">
        <f>+N304*O304*P304*'1. Standard_Cost'!$C$12</f>
        <v>0</v>
      </c>
      <c r="T304" s="104">
        <f>+N304*P304*Q304*'1. Standard_Cost'!$D$12</f>
        <v>0</v>
      </c>
      <c r="U304" s="104">
        <f>+N304*O304*'1. Standard_Cost'!$E$12</f>
        <v>0</v>
      </c>
      <c r="V304" s="103"/>
      <c r="W304" s="103"/>
      <c r="X304" s="103"/>
      <c r="Y304" s="104">
        <f>+V304*((X304*'1. Standard_Cost'!$B$16)+(W304*X304*'1. Standard_Cost'!$C$16))</f>
        <v>0</v>
      </c>
      <c r="Z304" s="103"/>
      <c r="AA304" s="103"/>
      <c r="AB304" s="104">
        <f>+Z304*'1. Standard_Cost'!$B$20+AA304*'1. Standard_Cost'!$C$20</f>
        <v>0</v>
      </c>
      <c r="AC304" s="105"/>
      <c r="AD304" s="106"/>
      <c r="AE304" s="104">
        <f>SUM(AD304,AC304,AB304,Y304,U304,T304,S304,R304)*'1. Standard_Cost'!B156</f>
        <v>0</v>
      </c>
      <c r="AF304" s="104">
        <f>SUM(AD304,AE304)</f>
        <v>0</v>
      </c>
      <c r="AG304" s="103"/>
      <c r="AH304" s="103"/>
      <c r="AI304" s="103"/>
      <c r="AJ304" s="107"/>
      <c r="AK304" s="107"/>
      <c r="AL304" s="107"/>
      <c r="AM304" s="104">
        <f>AG304*'1. Standard_Cost'!B152+'Incremental_Cost Year 2021'!AH311*'1. Standard_Cost'!C152+'Incremental_Cost Year 2021'!AI311*'1. Standard_Cost'!D152+'Incremental_Cost Year 2021'!AJ311+'Incremental_Cost Year 2021'!AL311+AK304</f>
        <v>0</v>
      </c>
      <c r="AN304" s="104">
        <f>AM304*'1. Standard_Cost'!C156</f>
        <v>0</v>
      </c>
      <c r="AO304" s="107"/>
      <c r="AQ304" s="104">
        <f t="shared" ref="AQ304:AQ307" si="547">L304+M304</f>
        <v>0</v>
      </c>
      <c r="AR304" s="104">
        <f t="shared" ref="AR304:AR307" si="548">AF304</f>
        <v>0</v>
      </c>
      <c r="AS304" s="104">
        <f t="shared" ref="AS304:AS307" si="549">AM304+AN304</f>
        <v>0</v>
      </c>
      <c r="AT304" s="104">
        <f>SUM(AQ304,AR304,AS304)</f>
        <v>0</v>
      </c>
      <c r="AU304" s="108">
        <f t="shared" ref="AU304:AU307" si="550">AT304</f>
        <v>0</v>
      </c>
      <c r="AV304" s="108"/>
      <c r="AW304" s="108"/>
      <c r="AX304" s="108"/>
      <c r="AY304" s="108"/>
      <c r="AZ304" s="108"/>
      <c r="BA304" s="109">
        <f t="shared" ref="BA304:BA307" si="551">SUM(AU304:AZ304)-AT304</f>
        <v>0</v>
      </c>
    </row>
    <row r="305" spans="1:53" ht="14.1" customHeight="1" outlineLevel="2" x14ac:dyDescent="0.2">
      <c r="A305" s="68"/>
      <c r="B305" s="94"/>
      <c r="C305" s="251"/>
      <c r="D305" s="110"/>
      <c r="E305" s="110"/>
      <c r="F305" s="110"/>
      <c r="G305" s="111"/>
      <c r="H305" s="99" t="s">
        <v>50</v>
      </c>
      <c r="I305" s="100"/>
      <c r="J305" s="101"/>
      <c r="K305" s="101"/>
      <c r="L305" s="102" t="str">
        <f>IF(I305&lt;&gt;0,((VLOOKUP(I305,'1. Standard_Cost'!$B$4:$D$8,2)+VLOOKUP(I305,'1. Standard_Cost'!$B$4:$D$8,3))*J305*K305),"0")</f>
        <v>0</v>
      </c>
      <c r="M305" s="102">
        <f>L305*'1. Standard_Cost'!F132</f>
        <v>0</v>
      </c>
      <c r="N305" s="103"/>
      <c r="O305" s="103"/>
      <c r="P305" s="103"/>
      <c r="Q305" s="103"/>
      <c r="R305" s="104">
        <f>+N305*P305*'1. Standard_Cost'!$B$12</f>
        <v>0</v>
      </c>
      <c r="S305" s="104">
        <f>+N305*O305*P305*'1. Standard_Cost'!$C$12</f>
        <v>0</v>
      </c>
      <c r="T305" s="104">
        <f>+N305*P305*Q305*'1. Standard_Cost'!$D$12</f>
        <v>0</v>
      </c>
      <c r="U305" s="104">
        <f>+N305*O305*'1. Standard_Cost'!$E$12</f>
        <v>0</v>
      </c>
      <c r="V305" s="103"/>
      <c r="W305" s="103"/>
      <c r="X305" s="103"/>
      <c r="Y305" s="104">
        <f>+V305*((X305*'1. Standard_Cost'!$B$16)+(W305*X305*'1. Standard_Cost'!$C$16))</f>
        <v>0</v>
      </c>
      <c r="Z305" s="103"/>
      <c r="AA305" s="103"/>
      <c r="AB305" s="104">
        <f>+Z305*'1. Standard_Cost'!$B$20+AA305*'1. Standard_Cost'!$C$20</f>
        <v>0</v>
      </c>
      <c r="AC305" s="105"/>
      <c r="AD305" s="106"/>
      <c r="AE305" s="104">
        <f>SUM(AD305,AC305,AB305,Y305,U305,T305,S305,R305)*'1. Standard_Cost'!B156</f>
        <v>0</v>
      </c>
      <c r="AF305" s="104">
        <f t="shared" ref="AF305:AF307" si="552">SUM(AD305,AE305)</f>
        <v>0</v>
      </c>
      <c r="AG305" s="103"/>
      <c r="AH305" s="103">
        <v>0</v>
      </c>
      <c r="AI305" s="103">
        <v>0</v>
      </c>
      <c r="AJ305" s="107"/>
      <c r="AK305" s="107"/>
      <c r="AL305" s="107"/>
      <c r="AM305" s="104">
        <f>AG305*'1. Standard_Cost'!B152+'Incremental_Cost Year 2021'!AH312*'1. Standard_Cost'!C152+'Incremental_Cost Year 2021'!AI312*'1. Standard_Cost'!D152+'Incremental_Cost Year 2021'!AJ312+'Incremental_Cost Year 2021'!AL312+AK305</f>
        <v>0</v>
      </c>
      <c r="AN305" s="104">
        <f>AM305*'1. Standard_Cost'!C156</f>
        <v>0</v>
      </c>
      <c r="AO305" s="107"/>
      <c r="AQ305" s="104">
        <f t="shared" si="547"/>
        <v>0</v>
      </c>
      <c r="AR305" s="104">
        <f t="shared" si="548"/>
        <v>0</v>
      </c>
      <c r="AS305" s="104">
        <f t="shared" si="549"/>
        <v>0</v>
      </c>
      <c r="AT305" s="104">
        <f t="shared" ref="AT305:AT307" si="553">SUM(AQ305,AR305,AS305)</f>
        <v>0</v>
      </c>
      <c r="AU305" s="108">
        <f t="shared" si="550"/>
        <v>0</v>
      </c>
      <c r="AV305" s="108">
        <v>0</v>
      </c>
      <c r="AW305" s="108"/>
      <c r="AX305" s="108"/>
      <c r="AY305" s="108"/>
      <c r="AZ305" s="108"/>
      <c r="BA305" s="109">
        <f t="shared" si="551"/>
        <v>0</v>
      </c>
    </row>
    <row r="306" spans="1:53" ht="14.1" customHeight="1" outlineLevel="2" x14ac:dyDescent="0.2">
      <c r="A306" s="68"/>
      <c r="B306" s="94"/>
      <c r="C306" s="251"/>
      <c r="D306" s="110"/>
      <c r="E306" s="110"/>
      <c r="F306" s="110"/>
      <c r="G306" s="111"/>
      <c r="H306" s="99" t="s">
        <v>51</v>
      </c>
      <c r="I306" s="100"/>
      <c r="J306" s="101"/>
      <c r="K306" s="101"/>
      <c r="L306" s="102" t="str">
        <f>IF(I306&lt;&gt;0,((VLOOKUP(I306,'1. Standard_Cost'!$B$4:$D$8,2)+VLOOKUP(I306,'1. Standard_Cost'!$B$4:$D$8,3))*J306*K306),"0")</f>
        <v>0</v>
      </c>
      <c r="M306" s="102">
        <f>L306*'1. Standard_Cost'!F132</f>
        <v>0</v>
      </c>
      <c r="N306" s="103"/>
      <c r="O306" s="103"/>
      <c r="P306" s="103"/>
      <c r="Q306" s="103"/>
      <c r="R306" s="104">
        <f>+N306*P306*'1. Standard_Cost'!$B$12</f>
        <v>0</v>
      </c>
      <c r="S306" s="104">
        <f>+N306*O306*P306*'1. Standard_Cost'!$C$12</f>
        <v>0</v>
      </c>
      <c r="T306" s="104">
        <f>+N306*P306*Q306*'1. Standard_Cost'!$D$12</f>
        <v>0</v>
      </c>
      <c r="U306" s="104">
        <f>+N306*O306*'1. Standard_Cost'!$E$12</f>
        <v>0</v>
      </c>
      <c r="V306" s="103"/>
      <c r="W306" s="103"/>
      <c r="X306" s="103"/>
      <c r="Y306" s="104">
        <f>+V306*((X306*'1. Standard_Cost'!$B$16)+(W306*X306*'1. Standard_Cost'!$C$16))</f>
        <v>0</v>
      </c>
      <c r="Z306" s="103"/>
      <c r="AA306" s="103"/>
      <c r="AB306" s="104">
        <f>+Z306*'1. Standard_Cost'!$B$20+AA306*'1. Standard_Cost'!$C$20</f>
        <v>0</v>
      </c>
      <c r="AC306" s="105"/>
      <c r="AD306" s="106"/>
      <c r="AE306" s="104">
        <f>SUM(AD306,AC306,AB306,Y306,U306,T306,S306,R306)*'1. Standard_Cost'!B156</f>
        <v>0</v>
      </c>
      <c r="AF306" s="104">
        <f t="shared" si="552"/>
        <v>0</v>
      </c>
      <c r="AG306" s="103"/>
      <c r="AH306" s="103"/>
      <c r="AI306" s="103"/>
      <c r="AJ306" s="107"/>
      <c r="AK306" s="107"/>
      <c r="AL306" s="107"/>
      <c r="AM306" s="104">
        <f>AG306*'1. Standard_Cost'!B152+'Incremental_Cost Year 2021'!AH313*'1. Standard_Cost'!C152+'Incremental_Cost Year 2021'!AI313*'1. Standard_Cost'!D152+'Incremental_Cost Year 2021'!AJ313+'Incremental_Cost Year 2021'!AL313+AK306</f>
        <v>0</v>
      </c>
      <c r="AN306" s="104">
        <f>AM306*'1. Standard_Cost'!C156</f>
        <v>0</v>
      </c>
      <c r="AO306" s="107"/>
      <c r="AQ306" s="104">
        <f t="shared" si="547"/>
        <v>0</v>
      </c>
      <c r="AR306" s="104">
        <f t="shared" si="548"/>
        <v>0</v>
      </c>
      <c r="AS306" s="104">
        <f t="shared" si="549"/>
        <v>0</v>
      </c>
      <c r="AT306" s="104">
        <f t="shared" si="553"/>
        <v>0</v>
      </c>
      <c r="AU306" s="108">
        <f t="shared" si="550"/>
        <v>0</v>
      </c>
      <c r="AV306" s="108"/>
      <c r="AW306" s="108"/>
      <c r="AX306" s="108"/>
      <c r="AY306" s="108"/>
      <c r="AZ306" s="108"/>
      <c r="BA306" s="109">
        <f t="shared" si="551"/>
        <v>0</v>
      </c>
    </row>
    <row r="307" spans="1:53" ht="14.1" customHeight="1" outlineLevel="2" x14ac:dyDescent="0.2">
      <c r="A307" s="68"/>
      <c r="B307" s="94"/>
      <c r="C307" s="251"/>
      <c r="D307" s="110"/>
      <c r="E307" s="110"/>
      <c r="F307" s="110"/>
      <c r="G307" s="111"/>
      <c r="H307" s="112" t="s">
        <v>179</v>
      </c>
      <c r="I307" s="100"/>
      <c r="J307" s="101"/>
      <c r="K307" s="101"/>
      <c r="L307" s="102" t="str">
        <f>IF(I307&lt;&gt;0,((VLOOKUP(I307,'1. Standard_Cost'!$B$4:$D$8,2)+VLOOKUP(I307,'1. Standard_Cost'!$B$4:$D$8,3))*J307*K307),"0")</f>
        <v>0</v>
      </c>
      <c r="M307" s="102">
        <f>L307*'1. Standard_Cost'!F132</f>
        <v>0</v>
      </c>
      <c r="N307" s="103"/>
      <c r="O307" s="103"/>
      <c r="P307" s="103"/>
      <c r="Q307" s="103"/>
      <c r="R307" s="104">
        <f>+N307*P307*'1. Standard_Cost'!$B$12</f>
        <v>0</v>
      </c>
      <c r="S307" s="104">
        <f>+N307*O307*P307*'1. Standard_Cost'!$C$12</f>
        <v>0</v>
      </c>
      <c r="T307" s="104">
        <f>+N307*P307*Q307*'1. Standard_Cost'!$D$12</f>
        <v>0</v>
      </c>
      <c r="U307" s="104">
        <f>+N307*O307*'1. Standard_Cost'!$E$12</f>
        <v>0</v>
      </c>
      <c r="V307" s="103"/>
      <c r="W307" s="103"/>
      <c r="X307" s="103"/>
      <c r="Y307" s="104">
        <f>+V307*((X307*'1. Standard_Cost'!$B$16)+(W307*X307*'1. Standard_Cost'!$C$16))</f>
        <v>0</v>
      </c>
      <c r="Z307" s="103"/>
      <c r="AA307" s="103"/>
      <c r="AB307" s="104">
        <f>+Z307*'1. Standard_Cost'!$B$20+AA307*'1. Standard_Cost'!$C$20</f>
        <v>0</v>
      </c>
      <c r="AC307" s="105"/>
      <c r="AD307" s="106"/>
      <c r="AE307" s="104">
        <f>SUM(AD307,AC307,AB307,Y307,U307,T307,S307,R307)*'1. Standard_Cost'!B156</f>
        <v>0</v>
      </c>
      <c r="AF307" s="104">
        <f t="shared" si="552"/>
        <v>0</v>
      </c>
      <c r="AG307" s="103"/>
      <c r="AH307" s="103"/>
      <c r="AI307" s="103"/>
      <c r="AJ307" s="107"/>
      <c r="AK307" s="107"/>
      <c r="AL307" s="107"/>
      <c r="AM307" s="104">
        <f>AG307*'1. Standard_Cost'!B152+'Incremental_Cost Year 2021'!AH314*'1. Standard_Cost'!C152+'Incremental_Cost Year 2021'!AI314*'1. Standard_Cost'!D152+'Incremental_Cost Year 2021'!AJ314+'Incremental_Cost Year 2021'!AL314+AK307</f>
        <v>0</v>
      </c>
      <c r="AN307" s="104">
        <f>AM307*'1. Standard_Cost'!C156</f>
        <v>0</v>
      </c>
      <c r="AO307" s="107"/>
      <c r="AQ307" s="104">
        <f t="shared" si="547"/>
        <v>0</v>
      </c>
      <c r="AR307" s="104">
        <f t="shared" si="548"/>
        <v>0</v>
      </c>
      <c r="AS307" s="104">
        <f t="shared" si="549"/>
        <v>0</v>
      </c>
      <c r="AT307" s="104">
        <f t="shared" si="553"/>
        <v>0</v>
      </c>
      <c r="AU307" s="108">
        <f t="shared" si="550"/>
        <v>0</v>
      </c>
      <c r="AV307" s="108"/>
      <c r="AW307" s="108"/>
      <c r="AX307" s="108"/>
      <c r="AY307" s="108"/>
      <c r="AZ307" s="108"/>
      <c r="BA307" s="109">
        <f t="shared" si="551"/>
        <v>0</v>
      </c>
    </row>
    <row r="308" spans="1:53" ht="25.35" customHeight="1" outlineLevel="1" x14ac:dyDescent="0.2">
      <c r="A308" s="68"/>
      <c r="B308" s="94"/>
      <c r="C308" s="251"/>
      <c r="D308" s="113" t="s">
        <v>48</v>
      </c>
      <c r="E308" s="113" t="s">
        <v>286</v>
      </c>
      <c r="F308" s="114" t="s">
        <v>154</v>
      </c>
      <c r="G308" s="115" t="s">
        <v>155</v>
      </c>
      <c r="H308" s="140" t="s">
        <v>287</v>
      </c>
      <c r="I308" s="117"/>
      <c r="J308" s="117"/>
      <c r="K308" s="117"/>
      <c r="L308" s="118">
        <f>SUM(L304:L307)</f>
        <v>0</v>
      </c>
      <c r="M308" s="118">
        <f>SUM(M304:M307)</f>
        <v>0</v>
      </c>
      <c r="N308" s="117"/>
      <c r="O308" s="117"/>
      <c r="P308" s="117"/>
      <c r="Q308" s="117"/>
      <c r="R308" s="119">
        <f>SUM(R304:R307)</f>
        <v>0</v>
      </c>
      <c r="S308" s="119">
        <f>SUM(S304:S307)</f>
        <v>0</v>
      </c>
      <c r="T308" s="119">
        <f>SUM(T304:T307)</f>
        <v>0</v>
      </c>
      <c r="U308" s="119">
        <f>SUM(U304:U307)</f>
        <v>0</v>
      </c>
      <c r="V308" s="117"/>
      <c r="W308" s="117"/>
      <c r="X308" s="117"/>
      <c r="Y308" s="118">
        <f>SUM(Y304:Y307)</f>
        <v>0</v>
      </c>
      <c r="Z308" s="117"/>
      <c r="AA308" s="117"/>
      <c r="AB308" s="118">
        <f t="shared" ref="AB308:AF308" si="554">SUM(AB304:AB307)</f>
        <v>0</v>
      </c>
      <c r="AC308" s="118">
        <f t="shared" si="554"/>
        <v>0</v>
      </c>
      <c r="AD308" s="118">
        <f t="shared" si="554"/>
        <v>0</v>
      </c>
      <c r="AE308" s="118">
        <f t="shared" si="554"/>
        <v>0</v>
      </c>
      <c r="AF308" s="118">
        <f t="shared" si="554"/>
        <v>0</v>
      </c>
      <c r="AG308" s="117"/>
      <c r="AH308" s="117"/>
      <c r="AI308" s="117"/>
      <c r="AJ308" s="119">
        <f>SUM(AJ304:AJ307)</f>
        <v>0</v>
      </c>
      <c r="AK308" s="119">
        <f t="shared" ref="AK308:AN308" si="555">SUM(AK304:AK307)</f>
        <v>0</v>
      </c>
      <c r="AL308" s="119">
        <f t="shared" si="555"/>
        <v>0</v>
      </c>
      <c r="AM308" s="119">
        <f t="shared" si="555"/>
        <v>0</v>
      </c>
      <c r="AN308" s="119">
        <f t="shared" si="555"/>
        <v>0</v>
      </c>
      <c r="AO308" s="116"/>
      <c r="AP308" s="120"/>
      <c r="AQ308" s="118">
        <f t="shared" ref="AQ308:BA308" si="556">SUM(AQ304:AQ307)</f>
        <v>0</v>
      </c>
      <c r="AR308" s="118">
        <f t="shared" si="556"/>
        <v>0</v>
      </c>
      <c r="AS308" s="118">
        <f t="shared" si="556"/>
        <v>0</v>
      </c>
      <c r="AT308" s="118">
        <f t="shared" si="556"/>
        <v>0</v>
      </c>
      <c r="AU308" s="118">
        <f t="shared" si="556"/>
        <v>0</v>
      </c>
      <c r="AV308" s="118">
        <f t="shared" si="556"/>
        <v>0</v>
      </c>
      <c r="AW308" s="118">
        <f t="shared" si="556"/>
        <v>0</v>
      </c>
      <c r="AX308" s="118">
        <f t="shared" si="556"/>
        <v>0</v>
      </c>
      <c r="AY308" s="118">
        <f t="shared" si="556"/>
        <v>0</v>
      </c>
      <c r="AZ308" s="118">
        <f t="shared" si="556"/>
        <v>0</v>
      </c>
      <c r="BA308" s="118">
        <f t="shared" si="556"/>
        <v>0</v>
      </c>
    </row>
    <row r="309" spans="1:53" ht="14.1" customHeight="1" outlineLevel="2" x14ac:dyDescent="0.2">
      <c r="A309" s="68"/>
      <c r="B309" s="94"/>
      <c r="C309" s="251"/>
      <c r="D309" s="96"/>
      <c r="E309" s="96"/>
      <c r="F309" s="97"/>
      <c r="G309" s="98"/>
      <c r="H309" s="99" t="s">
        <v>570</v>
      </c>
      <c r="I309" s="100"/>
      <c r="J309" s="101">
        <v>1</v>
      </c>
      <c r="K309" s="101">
        <v>2</v>
      </c>
      <c r="L309" s="102">
        <v>160200</v>
      </c>
      <c r="M309" s="102">
        <f>L309*'1. Standard_Cost'!F4</f>
        <v>26753.4</v>
      </c>
      <c r="N309" s="103"/>
      <c r="O309" s="103"/>
      <c r="P309" s="103"/>
      <c r="Q309" s="103"/>
      <c r="R309" s="104">
        <f>+N309*P309*'[1]1. Standard_Cost'!$B$12</f>
        <v>0</v>
      </c>
      <c r="S309" s="104">
        <f>+N309*O309*P309*'[1]1. Standard_Cost'!$C$12</f>
        <v>0</v>
      </c>
      <c r="T309" s="104">
        <f>+N309*P309*Q309*'[1]1. Standard_Cost'!$D$12</f>
        <v>0</v>
      </c>
      <c r="U309" s="104">
        <f>+N309*O309*'[1]1. Standard_Cost'!$E$12</f>
        <v>0</v>
      </c>
      <c r="V309" s="103"/>
      <c r="W309" s="103"/>
      <c r="X309" s="103"/>
      <c r="Y309" s="104">
        <f>+V309*((X309*'[1]1. Standard_Cost'!$B$16)+(W309*X309*'[1]1. Standard_Cost'!$C$16))</f>
        <v>0</v>
      </c>
      <c r="Z309" s="103"/>
      <c r="AA309" s="103"/>
      <c r="AB309" s="104">
        <f>+Z309*'[1]1. Standard_Cost'!$B$20+AA309*'[1]1. Standard_Cost'!$C$20</f>
        <v>0</v>
      </c>
      <c r="AC309" s="105"/>
      <c r="AD309" s="106"/>
      <c r="AE309" s="104">
        <f>SUM(AD309,AC309,AB309,Y309,U309,T309,S309,R309)*'[1]1. Standard_Cost'!B161</f>
        <v>0</v>
      </c>
      <c r="AF309" s="104">
        <f>SUM(AD309,AE309)</f>
        <v>0</v>
      </c>
      <c r="AG309" s="103"/>
      <c r="AH309" s="103"/>
      <c r="AI309" s="103"/>
      <c r="AJ309" s="107"/>
      <c r="AK309" s="107"/>
      <c r="AL309" s="107"/>
      <c r="AM309" s="104">
        <f>AG309*'[1]1. Standard_Cost'!B157+'[1]Incremental_Cost Year 2024'!AH324*'[1]1. Standard_Cost'!C157+'[1]Incremental_Cost Year 2024'!AI324*'[1]1. Standard_Cost'!D157+'[1]Incremental_Cost Year 2024'!AJ324+'[1]Incremental_Cost Year 2024'!AL324+AK309</f>
        <v>0</v>
      </c>
      <c r="AN309" s="104">
        <f>AM309*'[1]1. Standard_Cost'!C161</f>
        <v>0</v>
      </c>
      <c r="AO309" s="107"/>
      <c r="AQ309" s="104">
        <f t="shared" ref="AQ309:AQ312" si="557">L309+M309</f>
        <v>186953.4</v>
      </c>
      <c r="AR309" s="104">
        <f t="shared" ref="AR309:AR312" si="558">AF309</f>
        <v>0</v>
      </c>
      <c r="AS309" s="104">
        <f t="shared" ref="AS309:AS312" si="559">AM309+AN309</f>
        <v>0</v>
      </c>
      <c r="AT309" s="104">
        <f>SUM(AQ309,AR309,AS309)</f>
        <v>186953.4</v>
      </c>
      <c r="AU309" s="108">
        <f t="shared" ref="AU309:AU312" si="560">AT309</f>
        <v>186953.4</v>
      </c>
      <c r="AV309" s="108"/>
      <c r="AW309" s="108"/>
      <c r="AX309" s="108"/>
      <c r="AY309" s="108"/>
      <c r="AZ309" s="108"/>
      <c r="BA309" s="109">
        <f t="shared" ref="BA309:BA312" si="561">SUM(AU309:AZ309)-AT309</f>
        <v>0</v>
      </c>
    </row>
    <row r="310" spans="1:53" ht="14.1" customHeight="1" outlineLevel="2" x14ac:dyDescent="0.2">
      <c r="A310" s="68"/>
      <c r="B310" s="94"/>
      <c r="C310" s="251"/>
      <c r="D310" s="110"/>
      <c r="E310" s="110"/>
      <c r="F310" s="110"/>
      <c r="G310" s="111"/>
      <c r="H310" s="99" t="s">
        <v>578</v>
      </c>
      <c r="I310" s="100"/>
      <c r="J310" s="101">
        <v>1</v>
      </c>
      <c r="K310" s="101">
        <v>1</v>
      </c>
      <c r="L310" s="102">
        <v>120200</v>
      </c>
      <c r="M310" s="102">
        <f>L310*'1. Standard_Cost'!F4</f>
        <v>20073.400000000001</v>
      </c>
      <c r="N310" s="103"/>
      <c r="O310" s="103"/>
      <c r="P310" s="103"/>
      <c r="Q310" s="103"/>
      <c r="R310" s="104">
        <f>+N310*P310*'[1]1. Standard_Cost'!$B$12</f>
        <v>0</v>
      </c>
      <c r="S310" s="104">
        <f>+N310*O310*P310*'[1]1. Standard_Cost'!$C$12</f>
        <v>0</v>
      </c>
      <c r="T310" s="104">
        <f>+N310*P310*Q310*'[1]1. Standard_Cost'!$D$12</f>
        <v>0</v>
      </c>
      <c r="U310" s="104">
        <f>+N310*O310*'[1]1. Standard_Cost'!$E$12</f>
        <v>0</v>
      </c>
      <c r="V310" s="103"/>
      <c r="W310" s="103"/>
      <c r="X310" s="103"/>
      <c r="Y310" s="104">
        <f>+V310*((X310*'[1]1. Standard_Cost'!$B$16)+(W310*X310*'[1]1. Standard_Cost'!$C$16))</f>
        <v>0</v>
      </c>
      <c r="Z310" s="103"/>
      <c r="AA310" s="103"/>
      <c r="AB310" s="104">
        <f>+Z310*'[1]1. Standard_Cost'!$B$20+AA310*'[1]1. Standard_Cost'!$C$20</f>
        <v>0</v>
      </c>
      <c r="AC310" s="105"/>
      <c r="AD310" s="106"/>
      <c r="AE310" s="104">
        <f>SUM(AD310,AC310,AB310,Y310,U310,T310,S310,R310)*'[1]1. Standard_Cost'!B161</f>
        <v>0</v>
      </c>
      <c r="AF310" s="104">
        <f t="shared" ref="AF310:AF312" si="562">SUM(AD310,AE310)</f>
        <v>0</v>
      </c>
      <c r="AG310" s="103"/>
      <c r="AH310" s="103">
        <v>0</v>
      </c>
      <c r="AI310" s="103">
        <v>0</v>
      </c>
      <c r="AJ310" s="107"/>
      <c r="AK310" s="107"/>
      <c r="AL310" s="107"/>
      <c r="AM310" s="104">
        <f>AG310*'[1]1. Standard_Cost'!B157+'[1]Incremental_Cost Year 2024'!AH325*'[1]1. Standard_Cost'!C157+'[1]Incremental_Cost Year 2024'!AI325*'[1]1. Standard_Cost'!D157+'[1]Incremental_Cost Year 2024'!AJ325+'[1]Incremental_Cost Year 2024'!AL325+AK310</f>
        <v>0</v>
      </c>
      <c r="AN310" s="104">
        <f>AM310*'[1]1. Standard_Cost'!C161</f>
        <v>0</v>
      </c>
      <c r="AO310" s="107"/>
      <c r="AQ310" s="104">
        <f t="shared" si="557"/>
        <v>140273.4</v>
      </c>
      <c r="AR310" s="104">
        <f t="shared" si="558"/>
        <v>0</v>
      </c>
      <c r="AS310" s="104">
        <f t="shared" si="559"/>
        <v>0</v>
      </c>
      <c r="AT310" s="104">
        <f t="shared" ref="AT310:AT312" si="563">SUM(AQ310,AR310,AS310)</f>
        <v>140273.4</v>
      </c>
      <c r="AU310" s="108">
        <f t="shared" si="560"/>
        <v>140273.4</v>
      </c>
      <c r="AV310" s="108">
        <v>0</v>
      </c>
      <c r="AW310" s="108"/>
      <c r="AX310" s="108"/>
      <c r="AY310" s="108"/>
      <c r="AZ310" s="108"/>
      <c r="BA310" s="109">
        <f t="shared" si="561"/>
        <v>0</v>
      </c>
    </row>
    <row r="311" spans="1:53" ht="14.1" customHeight="1" outlineLevel="2" x14ac:dyDescent="0.2">
      <c r="A311" s="68"/>
      <c r="B311" s="94"/>
      <c r="C311" s="251"/>
      <c r="D311" s="110"/>
      <c r="E311" s="110"/>
      <c r="F311" s="110"/>
      <c r="G311" s="111"/>
      <c r="H311" s="99" t="s">
        <v>581</v>
      </c>
      <c r="I311" s="100"/>
      <c r="J311" s="101">
        <v>1</v>
      </c>
      <c r="K311" s="101">
        <v>3</v>
      </c>
      <c r="L311" s="102">
        <v>900300</v>
      </c>
      <c r="M311" s="102">
        <f>L311*'1. Standard_Cost'!F4</f>
        <v>150350.1</v>
      </c>
      <c r="N311" s="103"/>
      <c r="O311" s="103"/>
      <c r="P311" s="103"/>
      <c r="Q311" s="103"/>
      <c r="R311" s="104">
        <f>+N311*P311*'[1]1. Standard_Cost'!$B$12</f>
        <v>0</v>
      </c>
      <c r="S311" s="104">
        <f>+N311*O311*P311*'[1]1. Standard_Cost'!$C$12</f>
        <v>0</v>
      </c>
      <c r="T311" s="104">
        <f>+N311*P311*Q311*'[1]1. Standard_Cost'!$D$12</f>
        <v>0</v>
      </c>
      <c r="U311" s="104">
        <f>+N311*O311*'[1]1. Standard_Cost'!$E$12</f>
        <v>0</v>
      </c>
      <c r="V311" s="103"/>
      <c r="W311" s="103"/>
      <c r="X311" s="103"/>
      <c r="Y311" s="104">
        <f>+V311*((X311*'[1]1. Standard_Cost'!$B$16)+(W311*X311*'[1]1. Standard_Cost'!$C$16))</f>
        <v>0</v>
      </c>
      <c r="Z311" s="103"/>
      <c r="AA311" s="103"/>
      <c r="AB311" s="104">
        <f>+Z311*'[1]1. Standard_Cost'!$B$20+AA311*'[1]1. Standard_Cost'!$C$20</f>
        <v>0</v>
      </c>
      <c r="AC311" s="105"/>
      <c r="AD311" s="106"/>
      <c r="AE311" s="104">
        <f>SUM(AD311,AC311,AB311,Y311,U311,T311,S311,R311)*'[1]1. Standard_Cost'!B161</f>
        <v>0</v>
      </c>
      <c r="AF311" s="104">
        <f t="shared" si="562"/>
        <v>0</v>
      </c>
      <c r="AG311" s="103"/>
      <c r="AH311" s="103"/>
      <c r="AI311" s="103"/>
      <c r="AJ311" s="107"/>
      <c r="AK311" s="107"/>
      <c r="AL311" s="107"/>
      <c r="AM311" s="104">
        <f>AG311*'[1]1. Standard_Cost'!B157+'[1]Incremental_Cost Year 2024'!AH326*'[1]1. Standard_Cost'!C157+'[1]Incremental_Cost Year 2024'!AI326*'[1]1. Standard_Cost'!D157+'[1]Incremental_Cost Year 2024'!AJ326+'[1]Incremental_Cost Year 2024'!AL326+AK311</f>
        <v>0</v>
      </c>
      <c r="AN311" s="104">
        <f>AM311*'[1]1. Standard_Cost'!C161</f>
        <v>0</v>
      </c>
      <c r="AO311" s="107"/>
      <c r="AQ311" s="104">
        <f t="shared" si="557"/>
        <v>1050650.1000000001</v>
      </c>
      <c r="AR311" s="104">
        <f t="shared" si="558"/>
        <v>0</v>
      </c>
      <c r="AS311" s="104">
        <f t="shared" si="559"/>
        <v>0</v>
      </c>
      <c r="AT311" s="104">
        <f t="shared" si="563"/>
        <v>1050650.1000000001</v>
      </c>
      <c r="AU311" s="108">
        <f t="shared" si="560"/>
        <v>1050650.1000000001</v>
      </c>
      <c r="AV311" s="108"/>
      <c r="AW311" s="108"/>
      <c r="AX311" s="108"/>
      <c r="AY311" s="108"/>
      <c r="AZ311" s="108"/>
      <c r="BA311" s="109">
        <f t="shared" si="561"/>
        <v>0</v>
      </c>
    </row>
    <row r="312" spans="1:53" ht="14.1" customHeight="1" outlineLevel="2" x14ac:dyDescent="0.2">
      <c r="A312" s="68"/>
      <c r="B312" s="94"/>
      <c r="C312" s="251"/>
      <c r="D312" s="110"/>
      <c r="E312" s="110"/>
      <c r="F312" s="110"/>
      <c r="G312" s="111"/>
      <c r="H312" s="112" t="s">
        <v>179</v>
      </c>
      <c r="I312" s="100"/>
      <c r="J312" s="101"/>
      <c r="K312" s="101"/>
      <c r="L312" s="102" t="str">
        <f>IF(I312&lt;&gt;0,((VLOOKUP(I312,'[1]1. Standard_Cost'!$B$4:$D$8,2)+VLOOKUP(I312,'[1]1. Standard_Cost'!$B$4:$D$8,3))*J312*K312),"0")</f>
        <v>0</v>
      </c>
      <c r="M312" s="102">
        <f>L312*'[1]1. Standard_Cost'!F4</f>
        <v>0</v>
      </c>
      <c r="N312" s="103"/>
      <c r="O312" s="103"/>
      <c r="P312" s="103"/>
      <c r="Q312" s="103"/>
      <c r="R312" s="104">
        <f>+N312*P312*'[1]1. Standard_Cost'!$B$12</f>
        <v>0</v>
      </c>
      <c r="S312" s="104">
        <f>+N312*O312*P312*'[1]1. Standard_Cost'!$C$12</f>
        <v>0</v>
      </c>
      <c r="T312" s="104">
        <f>+N312*P312*Q312*'[1]1. Standard_Cost'!$D$12</f>
        <v>0</v>
      </c>
      <c r="U312" s="104">
        <f>+N312*O312*'[1]1. Standard_Cost'!$E$12</f>
        <v>0</v>
      </c>
      <c r="V312" s="103"/>
      <c r="W312" s="103"/>
      <c r="X312" s="103"/>
      <c r="Y312" s="104">
        <f>+V312*((X312*'[1]1. Standard_Cost'!$B$16)+(W312*X312*'[1]1. Standard_Cost'!$C$16))</f>
        <v>0</v>
      </c>
      <c r="Z312" s="103"/>
      <c r="AA312" s="103"/>
      <c r="AB312" s="104">
        <f>+Z312*'[1]1. Standard_Cost'!$B$20+AA312*'[1]1. Standard_Cost'!$C$20</f>
        <v>0</v>
      </c>
      <c r="AC312" s="105"/>
      <c r="AD312" s="106"/>
      <c r="AE312" s="104">
        <f>SUM(AD312,AC312,AB312,Y312,U312,T312,S312,R312)*'[1]1. Standard_Cost'!B161</f>
        <v>0</v>
      </c>
      <c r="AF312" s="104">
        <f t="shared" si="562"/>
        <v>0</v>
      </c>
      <c r="AG312" s="103"/>
      <c r="AH312" s="103"/>
      <c r="AI312" s="103"/>
      <c r="AJ312" s="107"/>
      <c r="AK312" s="107"/>
      <c r="AL312" s="107"/>
      <c r="AM312" s="104">
        <f>AG312*'[1]1. Standard_Cost'!B157+'[1]Incremental_Cost Year 2024'!AH327*'[1]1. Standard_Cost'!C157+'[1]Incremental_Cost Year 2024'!AI327*'[1]1. Standard_Cost'!D157+'[1]Incremental_Cost Year 2024'!AJ327+'[1]Incremental_Cost Year 2024'!AL327+AK312</f>
        <v>0</v>
      </c>
      <c r="AN312" s="104">
        <f>AM312*'[1]1. Standard_Cost'!C161</f>
        <v>0</v>
      </c>
      <c r="AO312" s="107"/>
      <c r="AQ312" s="104">
        <f t="shared" si="557"/>
        <v>0</v>
      </c>
      <c r="AR312" s="104">
        <f t="shared" si="558"/>
        <v>0</v>
      </c>
      <c r="AS312" s="104">
        <f t="shared" si="559"/>
        <v>0</v>
      </c>
      <c r="AT312" s="104">
        <f t="shared" si="563"/>
        <v>0</v>
      </c>
      <c r="AU312" s="108">
        <f t="shared" si="560"/>
        <v>0</v>
      </c>
      <c r="AV312" s="108"/>
      <c r="AW312" s="108"/>
      <c r="AX312" s="108"/>
      <c r="AY312" s="108"/>
      <c r="AZ312" s="108"/>
      <c r="BA312" s="109">
        <f t="shared" si="561"/>
        <v>0</v>
      </c>
    </row>
    <row r="313" spans="1:53" ht="59.25" customHeight="1" outlineLevel="1" x14ac:dyDescent="0.2">
      <c r="A313" s="68"/>
      <c r="B313" s="94"/>
      <c r="C313" s="251"/>
      <c r="D313" s="113" t="s">
        <v>574</v>
      </c>
      <c r="E313" s="113" t="s">
        <v>288</v>
      </c>
      <c r="F313" s="114">
        <v>2021</v>
      </c>
      <c r="G313" s="115">
        <v>2025</v>
      </c>
      <c r="H313" s="122" t="s">
        <v>289</v>
      </c>
      <c r="I313" s="117"/>
      <c r="J313" s="117"/>
      <c r="K313" s="117"/>
      <c r="L313" s="118">
        <f>SUM(L309:L312)</f>
        <v>1180700</v>
      </c>
      <c r="M313" s="118">
        <f>SUM(M309:M312)</f>
        <v>197176.90000000002</v>
      </c>
      <c r="N313" s="117"/>
      <c r="O313" s="117"/>
      <c r="P313" s="117"/>
      <c r="Q313" s="117"/>
      <c r="R313" s="119">
        <f>SUM(R309:R312)</f>
        <v>0</v>
      </c>
      <c r="S313" s="119">
        <f>SUM(S309:S312)</f>
        <v>0</v>
      </c>
      <c r="T313" s="119">
        <f>SUM(T309:T312)</f>
        <v>0</v>
      </c>
      <c r="U313" s="119">
        <f>SUM(U309:U312)</f>
        <v>0</v>
      </c>
      <c r="V313" s="117"/>
      <c r="W313" s="117"/>
      <c r="X313" s="117"/>
      <c r="Y313" s="118">
        <f>SUM(Y309:Y312)</f>
        <v>0</v>
      </c>
      <c r="Z313" s="117"/>
      <c r="AA313" s="117"/>
      <c r="AB313" s="118">
        <f t="shared" ref="AB313:AF313" si="564">SUM(AB309:AB312)</f>
        <v>0</v>
      </c>
      <c r="AC313" s="118">
        <f t="shared" si="564"/>
        <v>0</v>
      </c>
      <c r="AD313" s="118">
        <f t="shared" si="564"/>
        <v>0</v>
      </c>
      <c r="AE313" s="118">
        <f t="shared" si="564"/>
        <v>0</v>
      </c>
      <c r="AF313" s="118">
        <f t="shared" si="564"/>
        <v>0</v>
      </c>
      <c r="AG313" s="117"/>
      <c r="AH313" s="117"/>
      <c r="AI313" s="117"/>
      <c r="AJ313" s="119">
        <f>SUM(AJ309:AJ312)</f>
        <v>0</v>
      </c>
      <c r="AK313" s="119">
        <f t="shared" ref="AK313:AN313" si="565">SUM(AK309:AK312)</f>
        <v>0</v>
      </c>
      <c r="AL313" s="119">
        <f t="shared" si="565"/>
        <v>0</v>
      </c>
      <c r="AM313" s="119">
        <f t="shared" si="565"/>
        <v>0</v>
      </c>
      <c r="AN313" s="119">
        <f t="shared" si="565"/>
        <v>0</v>
      </c>
      <c r="AO313" s="116"/>
      <c r="AP313" s="120"/>
      <c r="AQ313" s="121">
        <f t="shared" ref="AQ313:BA313" si="566">SUM(AQ309:AQ312)</f>
        <v>1377876.9000000001</v>
      </c>
      <c r="AR313" s="121">
        <f t="shared" si="566"/>
        <v>0</v>
      </c>
      <c r="AS313" s="121">
        <f t="shared" si="566"/>
        <v>0</v>
      </c>
      <c r="AT313" s="121">
        <f t="shared" si="566"/>
        <v>1377876.9000000001</v>
      </c>
      <c r="AU313" s="121">
        <f t="shared" si="566"/>
        <v>1377876.9000000001</v>
      </c>
      <c r="AV313" s="121">
        <f t="shared" si="566"/>
        <v>0</v>
      </c>
      <c r="AW313" s="121">
        <f t="shared" si="566"/>
        <v>0</v>
      </c>
      <c r="AX313" s="121">
        <f t="shared" si="566"/>
        <v>0</v>
      </c>
      <c r="AY313" s="121">
        <f t="shared" si="566"/>
        <v>0</v>
      </c>
      <c r="AZ313" s="121">
        <f t="shared" si="566"/>
        <v>0</v>
      </c>
      <c r="BA313" s="121">
        <f t="shared" si="566"/>
        <v>0</v>
      </c>
    </row>
    <row r="314" spans="1:53" ht="14.1" customHeight="1" outlineLevel="2" x14ac:dyDescent="0.2">
      <c r="A314" s="68"/>
      <c r="B314" s="94"/>
      <c r="C314" s="142"/>
      <c r="D314" s="96"/>
      <c r="E314" s="96"/>
      <c r="F314" s="97"/>
      <c r="G314" s="98"/>
      <c r="H314" s="99" t="s">
        <v>49</v>
      </c>
      <c r="I314" s="100"/>
      <c r="J314" s="101"/>
      <c r="K314" s="101"/>
      <c r="L314" s="102" t="str">
        <f>IF(I314&lt;&gt;0,((VLOOKUP(I314,'1. Standard_Cost'!$B$4:$D$8,2)+VLOOKUP(I314,'1. Standard_Cost'!$B$4:$D$8,3))*J314*K314),"0")</f>
        <v>0</v>
      </c>
      <c r="M314" s="102">
        <f>L314*'1. Standard_Cost'!F137</f>
        <v>0</v>
      </c>
      <c r="N314" s="103"/>
      <c r="O314" s="103"/>
      <c r="P314" s="103"/>
      <c r="Q314" s="103"/>
      <c r="R314" s="104">
        <f>+N314*P314*'1. Standard_Cost'!$B$12</f>
        <v>0</v>
      </c>
      <c r="S314" s="104">
        <f>+N314*O314*P314*'1. Standard_Cost'!$C$12</f>
        <v>0</v>
      </c>
      <c r="T314" s="104">
        <f>+N314*P314*Q314*'1. Standard_Cost'!$D$12</f>
        <v>0</v>
      </c>
      <c r="U314" s="104">
        <f>+N314*O314*'1. Standard_Cost'!$E$12</f>
        <v>0</v>
      </c>
      <c r="V314" s="103"/>
      <c r="W314" s="103"/>
      <c r="X314" s="103"/>
      <c r="Y314" s="104">
        <f>+V314*((X314*'1. Standard_Cost'!$B$16)+(W314*X314*'1. Standard_Cost'!$C$16))</f>
        <v>0</v>
      </c>
      <c r="Z314" s="103"/>
      <c r="AA314" s="103"/>
      <c r="AB314" s="104">
        <f>+Z314*'1. Standard_Cost'!$B$20+AA314*'1. Standard_Cost'!$C$20</f>
        <v>0</v>
      </c>
      <c r="AC314" s="105"/>
      <c r="AD314" s="106"/>
      <c r="AE314" s="104">
        <f>SUM(AD314,AC314,AB314,Y314,U314,T314,S314,R314)*'1. Standard_Cost'!B161</f>
        <v>0</v>
      </c>
      <c r="AF314" s="104">
        <f>SUM(AD314,AE314)</f>
        <v>0</v>
      </c>
      <c r="AG314" s="103"/>
      <c r="AH314" s="103"/>
      <c r="AI314" s="103"/>
      <c r="AJ314" s="107"/>
      <c r="AK314" s="107"/>
      <c r="AL314" s="107"/>
      <c r="AM314" s="104">
        <f>AG314*'1. Standard_Cost'!B157+'Incremental_Cost Year 2021'!AH321*'1. Standard_Cost'!C157+'Incremental_Cost Year 2021'!AI321*'1. Standard_Cost'!D157+'Incremental_Cost Year 2021'!AJ321+'Incremental_Cost Year 2021'!AL321+AK314</f>
        <v>0</v>
      </c>
      <c r="AN314" s="104">
        <f>AM314*'1. Standard_Cost'!C161</f>
        <v>0</v>
      </c>
      <c r="AO314" s="107"/>
      <c r="AQ314" s="104">
        <f t="shared" ref="AQ314:AQ317" si="567">L314+M314</f>
        <v>0</v>
      </c>
      <c r="AR314" s="104">
        <f t="shared" ref="AR314:AR317" si="568">AF314</f>
        <v>0</v>
      </c>
      <c r="AS314" s="104">
        <f t="shared" ref="AS314:AS317" si="569">AM314+AN314</f>
        <v>0</v>
      </c>
      <c r="AT314" s="104">
        <f>SUM(AQ314,AR314,AS314)</f>
        <v>0</v>
      </c>
      <c r="AU314" s="108">
        <f t="shared" ref="AU314:AU317" si="570">AT314</f>
        <v>0</v>
      </c>
      <c r="AV314" s="108"/>
      <c r="AW314" s="108"/>
      <c r="AX314" s="108"/>
      <c r="AY314" s="108"/>
      <c r="AZ314" s="108"/>
      <c r="BA314" s="109">
        <f t="shared" ref="BA314:BA317" si="571">SUM(AU314:AZ314)-AT314</f>
        <v>0</v>
      </c>
    </row>
    <row r="315" spans="1:53" ht="14.1" customHeight="1" outlineLevel="2" x14ac:dyDescent="0.2">
      <c r="A315" s="68"/>
      <c r="B315" s="94"/>
      <c r="C315" s="142"/>
      <c r="D315" s="110"/>
      <c r="E315" s="110"/>
      <c r="F315" s="110"/>
      <c r="G315" s="111"/>
      <c r="H315" s="99" t="s">
        <v>50</v>
      </c>
      <c r="I315" s="100"/>
      <c r="J315" s="101"/>
      <c r="K315" s="101"/>
      <c r="L315" s="102" t="str">
        <f>IF(I315&lt;&gt;0,((VLOOKUP(I315,'1. Standard_Cost'!$B$4:$D$8,2)+VLOOKUP(I315,'1. Standard_Cost'!$B$4:$D$8,3))*J315*K315),"0")</f>
        <v>0</v>
      </c>
      <c r="M315" s="102">
        <f>L315*'1. Standard_Cost'!F137</f>
        <v>0</v>
      </c>
      <c r="N315" s="103"/>
      <c r="O315" s="103"/>
      <c r="P315" s="103"/>
      <c r="Q315" s="103"/>
      <c r="R315" s="104">
        <f>+N315*P315*'1. Standard_Cost'!$B$12</f>
        <v>0</v>
      </c>
      <c r="S315" s="104">
        <f>+N315*O315*P315*'1. Standard_Cost'!$C$12</f>
        <v>0</v>
      </c>
      <c r="T315" s="104">
        <f>+N315*P315*Q315*'1. Standard_Cost'!$D$12</f>
        <v>0</v>
      </c>
      <c r="U315" s="104">
        <f>+N315*O315*'1. Standard_Cost'!$E$12</f>
        <v>0</v>
      </c>
      <c r="V315" s="103"/>
      <c r="W315" s="103"/>
      <c r="X315" s="103"/>
      <c r="Y315" s="104">
        <f>+V315*((X315*'1. Standard_Cost'!$B$16)+(W315*X315*'1. Standard_Cost'!$C$16))</f>
        <v>0</v>
      </c>
      <c r="Z315" s="103"/>
      <c r="AA315" s="103"/>
      <c r="AB315" s="104">
        <f>+Z315*'1. Standard_Cost'!$B$20+AA315*'1. Standard_Cost'!$C$20</f>
        <v>0</v>
      </c>
      <c r="AC315" s="105"/>
      <c r="AD315" s="106"/>
      <c r="AE315" s="104">
        <f>SUM(AD315,AC315,AB315,Y315,U315,T315,S315,R315)*'1. Standard_Cost'!B161</f>
        <v>0</v>
      </c>
      <c r="AF315" s="104">
        <f t="shared" ref="AF315:AF317" si="572">SUM(AD315,AE315)</f>
        <v>0</v>
      </c>
      <c r="AG315" s="103"/>
      <c r="AH315" s="103">
        <v>0</v>
      </c>
      <c r="AI315" s="103">
        <v>0</v>
      </c>
      <c r="AJ315" s="107"/>
      <c r="AK315" s="107"/>
      <c r="AL315" s="107"/>
      <c r="AM315" s="104">
        <f>AG315*'1. Standard_Cost'!B157+'Incremental_Cost Year 2021'!AH322*'1. Standard_Cost'!C157+'Incremental_Cost Year 2021'!AI322*'1. Standard_Cost'!D157+'Incremental_Cost Year 2021'!AJ322+'Incremental_Cost Year 2021'!AL322+AK315</f>
        <v>0</v>
      </c>
      <c r="AN315" s="104">
        <f>AM315*'1. Standard_Cost'!C161</f>
        <v>0</v>
      </c>
      <c r="AO315" s="107"/>
      <c r="AQ315" s="104">
        <f t="shared" si="567"/>
        <v>0</v>
      </c>
      <c r="AR315" s="104">
        <f t="shared" si="568"/>
        <v>0</v>
      </c>
      <c r="AS315" s="104">
        <f t="shared" si="569"/>
        <v>0</v>
      </c>
      <c r="AT315" s="104">
        <f t="shared" ref="AT315:AT317" si="573">SUM(AQ315,AR315,AS315)</f>
        <v>0</v>
      </c>
      <c r="AU315" s="108">
        <f t="shared" si="570"/>
        <v>0</v>
      </c>
      <c r="AV315" s="108">
        <v>0</v>
      </c>
      <c r="AW315" s="108"/>
      <c r="AX315" s="108"/>
      <c r="AY315" s="108"/>
      <c r="AZ315" s="108"/>
      <c r="BA315" s="109">
        <f t="shared" si="571"/>
        <v>0</v>
      </c>
    </row>
    <row r="316" spans="1:53" ht="14.1" customHeight="1" outlineLevel="2" x14ac:dyDescent="0.2">
      <c r="A316" s="68"/>
      <c r="B316" s="94"/>
      <c r="C316" s="142"/>
      <c r="D316" s="110"/>
      <c r="E316" s="110"/>
      <c r="F316" s="110"/>
      <c r="G316" s="111"/>
      <c r="H316" s="99" t="s">
        <v>51</v>
      </c>
      <c r="I316" s="100"/>
      <c r="J316" s="101"/>
      <c r="K316" s="101"/>
      <c r="L316" s="102" t="str">
        <f>IF(I316&lt;&gt;0,((VLOOKUP(I316,'1. Standard_Cost'!$B$4:$D$8,2)+VLOOKUP(I316,'1. Standard_Cost'!$B$4:$D$8,3))*J316*K316),"0")</f>
        <v>0</v>
      </c>
      <c r="M316" s="102">
        <f>L316*'1. Standard_Cost'!F137</f>
        <v>0</v>
      </c>
      <c r="N316" s="103"/>
      <c r="O316" s="103"/>
      <c r="P316" s="103"/>
      <c r="Q316" s="103"/>
      <c r="R316" s="104">
        <f>+N316*P316*'1. Standard_Cost'!$B$12</f>
        <v>0</v>
      </c>
      <c r="S316" s="104">
        <f>+N316*O316*P316*'1. Standard_Cost'!$C$12</f>
        <v>0</v>
      </c>
      <c r="T316" s="104">
        <f>+N316*P316*Q316*'1. Standard_Cost'!$D$12</f>
        <v>0</v>
      </c>
      <c r="U316" s="104">
        <f>+N316*O316*'1. Standard_Cost'!$E$12</f>
        <v>0</v>
      </c>
      <c r="V316" s="103"/>
      <c r="W316" s="103"/>
      <c r="X316" s="103"/>
      <c r="Y316" s="104">
        <f>+V316*((X316*'1. Standard_Cost'!$B$16)+(W316*X316*'1. Standard_Cost'!$C$16))</f>
        <v>0</v>
      </c>
      <c r="Z316" s="103"/>
      <c r="AA316" s="103"/>
      <c r="AB316" s="104">
        <f>+Z316*'1. Standard_Cost'!$B$20+AA316*'1. Standard_Cost'!$C$20</f>
        <v>0</v>
      </c>
      <c r="AC316" s="105"/>
      <c r="AD316" s="106"/>
      <c r="AE316" s="104">
        <f>SUM(AD316,AC316,AB316,Y316,U316,T316,S316,R316)*'1. Standard_Cost'!B161</f>
        <v>0</v>
      </c>
      <c r="AF316" s="104">
        <f t="shared" si="572"/>
        <v>0</v>
      </c>
      <c r="AG316" s="103"/>
      <c r="AH316" s="103"/>
      <c r="AI316" s="103"/>
      <c r="AJ316" s="107"/>
      <c r="AK316" s="107"/>
      <c r="AL316" s="107"/>
      <c r="AM316" s="104">
        <f>AG316*'1. Standard_Cost'!B157+'Incremental_Cost Year 2021'!AH323*'1. Standard_Cost'!C157+'Incremental_Cost Year 2021'!AI323*'1. Standard_Cost'!D157+'Incremental_Cost Year 2021'!AJ323+'Incremental_Cost Year 2021'!AL323+AK316</f>
        <v>0</v>
      </c>
      <c r="AN316" s="104">
        <f>AM316*'1. Standard_Cost'!C161</f>
        <v>0</v>
      </c>
      <c r="AO316" s="107"/>
      <c r="AQ316" s="104">
        <f t="shared" si="567"/>
        <v>0</v>
      </c>
      <c r="AR316" s="104">
        <f t="shared" si="568"/>
        <v>0</v>
      </c>
      <c r="AS316" s="104">
        <f t="shared" si="569"/>
        <v>0</v>
      </c>
      <c r="AT316" s="104">
        <f t="shared" si="573"/>
        <v>0</v>
      </c>
      <c r="AU316" s="108">
        <f t="shared" si="570"/>
        <v>0</v>
      </c>
      <c r="AV316" s="108"/>
      <c r="AW316" s="108"/>
      <c r="AX316" s="108"/>
      <c r="AY316" s="108"/>
      <c r="AZ316" s="108"/>
      <c r="BA316" s="109">
        <f t="shared" si="571"/>
        <v>0</v>
      </c>
    </row>
    <row r="317" spans="1:53" ht="14.1" customHeight="1" outlineLevel="2" x14ac:dyDescent="0.2">
      <c r="A317" s="68"/>
      <c r="B317" s="94"/>
      <c r="C317" s="142"/>
      <c r="D317" s="110"/>
      <c r="E317" s="110"/>
      <c r="F317" s="110"/>
      <c r="G317" s="111"/>
      <c r="H317" s="112" t="s">
        <v>179</v>
      </c>
      <c r="I317" s="100"/>
      <c r="J317" s="101"/>
      <c r="K317" s="101"/>
      <c r="L317" s="102" t="str">
        <f>IF(I317&lt;&gt;0,((VLOOKUP(I317,'1. Standard_Cost'!$B$4:$D$8,2)+VLOOKUP(I317,'1. Standard_Cost'!$B$4:$D$8,3))*J317*K317),"0")</f>
        <v>0</v>
      </c>
      <c r="M317" s="102">
        <f>L317*'1. Standard_Cost'!F137</f>
        <v>0</v>
      </c>
      <c r="N317" s="103"/>
      <c r="O317" s="103"/>
      <c r="P317" s="103"/>
      <c r="Q317" s="103"/>
      <c r="R317" s="104">
        <f>+N317*P317*'1. Standard_Cost'!$B$12</f>
        <v>0</v>
      </c>
      <c r="S317" s="104">
        <f>+N317*O317*P317*'1. Standard_Cost'!$C$12</f>
        <v>0</v>
      </c>
      <c r="T317" s="104">
        <f>+N317*P317*Q317*'1. Standard_Cost'!$D$12</f>
        <v>0</v>
      </c>
      <c r="U317" s="104">
        <f>+N317*O317*'1. Standard_Cost'!$E$12</f>
        <v>0</v>
      </c>
      <c r="V317" s="103"/>
      <c r="W317" s="103"/>
      <c r="X317" s="103"/>
      <c r="Y317" s="104">
        <f>+V317*((X317*'1. Standard_Cost'!$B$16)+(W317*X317*'1. Standard_Cost'!$C$16))</f>
        <v>0</v>
      </c>
      <c r="Z317" s="103"/>
      <c r="AA317" s="103"/>
      <c r="AB317" s="104">
        <f>+Z317*'1. Standard_Cost'!$B$20+AA317*'1. Standard_Cost'!$C$20</f>
        <v>0</v>
      </c>
      <c r="AC317" s="105"/>
      <c r="AD317" s="106"/>
      <c r="AE317" s="104">
        <f>SUM(AD317,AC317,AB317,Y317,U317,T317,S317,R317)*'1. Standard_Cost'!B161</f>
        <v>0</v>
      </c>
      <c r="AF317" s="104">
        <f t="shared" si="572"/>
        <v>0</v>
      </c>
      <c r="AG317" s="103"/>
      <c r="AH317" s="103"/>
      <c r="AI317" s="103"/>
      <c r="AJ317" s="107"/>
      <c r="AK317" s="107"/>
      <c r="AL317" s="107"/>
      <c r="AM317" s="104">
        <f>AG317*'1. Standard_Cost'!B157+'Incremental_Cost Year 2021'!AH324*'1. Standard_Cost'!C157+'Incremental_Cost Year 2021'!AI324*'1. Standard_Cost'!D157+'Incremental_Cost Year 2021'!AJ324+'Incremental_Cost Year 2021'!AL324+AK317</f>
        <v>0</v>
      </c>
      <c r="AN317" s="104">
        <f>AM317*'1. Standard_Cost'!C161</f>
        <v>0</v>
      </c>
      <c r="AO317" s="107"/>
      <c r="AQ317" s="104">
        <f t="shared" si="567"/>
        <v>0</v>
      </c>
      <c r="AR317" s="104">
        <f t="shared" si="568"/>
        <v>0</v>
      </c>
      <c r="AS317" s="104">
        <f t="shared" si="569"/>
        <v>0</v>
      </c>
      <c r="AT317" s="104">
        <f t="shared" si="573"/>
        <v>0</v>
      </c>
      <c r="AU317" s="108">
        <f t="shared" si="570"/>
        <v>0</v>
      </c>
      <c r="AV317" s="108"/>
      <c r="AW317" s="108"/>
      <c r="AX317" s="108"/>
      <c r="AY317" s="108"/>
      <c r="AZ317" s="108"/>
      <c r="BA317" s="109">
        <f t="shared" si="571"/>
        <v>0</v>
      </c>
    </row>
    <row r="318" spans="1:53" ht="24.6" customHeight="1" outlineLevel="1" x14ac:dyDescent="0.2">
      <c r="A318" s="68"/>
      <c r="B318" s="141"/>
      <c r="C318" s="142"/>
      <c r="D318" s="113" t="s">
        <v>48</v>
      </c>
      <c r="E318" s="113" t="s">
        <v>765</v>
      </c>
      <c r="F318" s="114" t="s">
        <v>154</v>
      </c>
      <c r="G318" s="115" t="s">
        <v>155</v>
      </c>
      <c r="H318" s="122" t="s">
        <v>290</v>
      </c>
      <c r="I318" s="117"/>
      <c r="J318" s="117"/>
      <c r="K318" s="117"/>
      <c r="L318" s="118">
        <f>SUM(L314:L317)</f>
        <v>0</v>
      </c>
      <c r="M318" s="118">
        <f>SUM(M314:M317)</f>
        <v>0</v>
      </c>
      <c r="N318" s="117"/>
      <c r="O318" s="117"/>
      <c r="P318" s="117"/>
      <c r="Q318" s="117"/>
      <c r="R318" s="119">
        <f>SUM(R314:R317)</f>
        <v>0</v>
      </c>
      <c r="S318" s="119">
        <f>SUM(S314:S317)</f>
        <v>0</v>
      </c>
      <c r="T318" s="119">
        <f>SUM(T314:T317)</f>
        <v>0</v>
      </c>
      <c r="U318" s="119">
        <f>SUM(U314:U317)</f>
        <v>0</v>
      </c>
      <c r="V318" s="117"/>
      <c r="W318" s="117"/>
      <c r="X318" s="117"/>
      <c r="Y318" s="118">
        <f>SUM(Y314:Y317)</f>
        <v>0</v>
      </c>
      <c r="Z318" s="117"/>
      <c r="AA318" s="117"/>
      <c r="AB318" s="118">
        <f t="shared" ref="AB318:AF318" si="574">SUM(AB314:AB317)</f>
        <v>0</v>
      </c>
      <c r="AC318" s="118">
        <f t="shared" si="574"/>
        <v>0</v>
      </c>
      <c r="AD318" s="118">
        <f t="shared" si="574"/>
        <v>0</v>
      </c>
      <c r="AE318" s="118">
        <f t="shared" si="574"/>
        <v>0</v>
      </c>
      <c r="AF318" s="118">
        <f t="shared" si="574"/>
        <v>0</v>
      </c>
      <c r="AG318" s="117"/>
      <c r="AH318" s="117"/>
      <c r="AI318" s="117"/>
      <c r="AJ318" s="119">
        <f>SUM(AJ314:AJ317)</f>
        <v>0</v>
      </c>
      <c r="AK318" s="119">
        <f t="shared" ref="AK318:AN318" si="575">SUM(AK314:AK317)</f>
        <v>0</v>
      </c>
      <c r="AL318" s="119">
        <f t="shared" si="575"/>
        <v>0</v>
      </c>
      <c r="AM318" s="119">
        <f t="shared" si="575"/>
        <v>0</v>
      </c>
      <c r="AN318" s="119">
        <f t="shared" si="575"/>
        <v>0</v>
      </c>
      <c r="AO318" s="116"/>
      <c r="AP318" s="120"/>
      <c r="AQ318" s="121">
        <f t="shared" ref="AQ318:BA318" si="576">SUM(AQ314:AQ317)</f>
        <v>0</v>
      </c>
      <c r="AR318" s="121">
        <f t="shared" si="576"/>
        <v>0</v>
      </c>
      <c r="AS318" s="121">
        <f t="shared" si="576"/>
        <v>0</v>
      </c>
      <c r="AT318" s="121">
        <f t="shared" si="576"/>
        <v>0</v>
      </c>
      <c r="AU318" s="121">
        <f t="shared" si="576"/>
        <v>0</v>
      </c>
      <c r="AV318" s="121">
        <f t="shared" si="576"/>
        <v>0</v>
      </c>
      <c r="AW318" s="121">
        <f t="shared" si="576"/>
        <v>0</v>
      </c>
      <c r="AX318" s="121">
        <f t="shared" si="576"/>
        <v>0</v>
      </c>
      <c r="AY318" s="121">
        <f t="shared" si="576"/>
        <v>0</v>
      </c>
      <c r="AZ318" s="121">
        <f t="shared" si="576"/>
        <v>0</v>
      </c>
      <c r="BA318" s="121">
        <f t="shared" si="576"/>
        <v>0</v>
      </c>
    </row>
    <row r="319" spans="1:53" ht="14.1" customHeight="1" outlineLevel="2" x14ac:dyDescent="0.2">
      <c r="A319" s="68"/>
      <c r="B319" s="94"/>
      <c r="C319" s="142"/>
      <c r="D319" s="96"/>
      <c r="E319" s="96"/>
      <c r="F319" s="97"/>
      <c r="G319" s="98"/>
      <c r="H319" s="99" t="s">
        <v>49</v>
      </c>
      <c r="I319" s="100" t="s">
        <v>1</v>
      </c>
      <c r="J319" s="101">
        <v>4</v>
      </c>
      <c r="K319" s="101">
        <v>1</v>
      </c>
      <c r="L319" s="102">
        <f>IF(I319&lt;&gt;0,((VLOOKUP(I319,'1. Standard_Cost'!$B$4:$D$8,2)+VLOOKUP(I319,'1. Standard_Cost'!$B$4:$D$8,3))*J319*K319),"0")</f>
        <v>360500</v>
      </c>
      <c r="M319" s="102">
        <f>L319*'1. Standard_Cost'!F4</f>
        <v>60203.5</v>
      </c>
      <c r="N319" s="103"/>
      <c r="O319" s="103"/>
      <c r="P319" s="103"/>
      <c r="Q319" s="103"/>
      <c r="R319" s="104">
        <f>+N319*P319*'1. Standard_Cost'!$B$12</f>
        <v>0</v>
      </c>
      <c r="S319" s="104">
        <f>+N319*O319*P319*'1. Standard_Cost'!$C$12</f>
        <v>0</v>
      </c>
      <c r="T319" s="104">
        <f>+N319*P319*Q319*'1. Standard_Cost'!$D$12</f>
        <v>0</v>
      </c>
      <c r="U319" s="104">
        <f>+N319*O319*'1. Standard_Cost'!$E$12</f>
        <v>0</v>
      </c>
      <c r="V319" s="103"/>
      <c r="W319" s="103"/>
      <c r="X319" s="103"/>
      <c r="Y319" s="104">
        <f>+V319*((X319*'1. Standard_Cost'!$B$16)+(W319*X319*'1. Standard_Cost'!$C$16))</f>
        <v>0</v>
      </c>
      <c r="Z319" s="103"/>
      <c r="AA319" s="103"/>
      <c r="AB319" s="104">
        <f>+Z319*'1. Standard_Cost'!$B$20+AA319*'1. Standard_Cost'!$C$20</f>
        <v>0</v>
      </c>
      <c r="AC319" s="105">
        <v>60000</v>
      </c>
      <c r="AD319" s="106"/>
      <c r="AE319" s="104">
        <f>SUM(AD319,AC319,AB319,Y319,U319,T319,S319,R319)*'1. Standard_Cost'!B28</f>
        <v>12000</v>
      </c>
      <c r="AF319" s="104">
        <f>SUM(AD319,AE319)</f>
        <v>12000</v>
      </c>
      <c r="AG319" s="103"/>
      <c r="AH319" s="103"/>
      <c r="AI319" s="103"/>
      <c r="AJ319" s="107"/>
      <c r="AK319" s="107"/>
      <c r="AL319" s="107"/>
      <c r="AM319" s="104">
        <f>AG319*'1. Standard_Cost'!B162+'Incremental_Cost Year 2021'!AH326*'1. Standard_Cost'!C162+'Incremental_Cost Year 2021'!AI326*'1. Standard_Cost'!D162+'Incremental_Cost Year 2021'!AJ326+'Incremental_Cost Year 2021'!AL326+AK319</f>
        <v>0</v>
      </c>
      <c r="AN319" s="104">
        <f>AM319*'1. Standard_Cost'!C166</f>
        <v>0</v>
      </c>
      <c r="AO319" s="107"/>
      <c r="AQ319" s="104">
        <f t="shared" ref="AQ319:AQ322" si="577">L319+M319</f>
        <v>420703.5</v>
      </c>
      <c r="AR319" s="104">
        <f t="shared" ref="AR319:AR322" si="578">AF319</f>
        <v>12000</v>
      </c>
      <c r="AS319" s="104">
        <f t="shared" ref="AS319:AS322" si="579">AM319+AN319</f>
        <v>0</v>
      </c>
      <c r="AT319" s="104">
        <f>SUM(AQ319,AR319,AS319)</f>
        <v>432703.5</v>
      </c>
      <c r="AU319" s="108">
        <f t="shared" ref="AU319:AU322" si="580">AT319</f>
        <v>432703.5</v>
      </c>
      <c r="AV319" s="108"/>
      <c r="AW319" s="108"/>
      <c r="AX319" s="108"/>
      <c r="AY319" s="108"/>
      <c r="AZ319" s="108"/>
      <c r="BA319" s="109">
        <f t="shared" ref="BA319:BA322" si="581">SUM(AU319:AZ319)-AT319</f>
        <v>0</v>
      </c>
    </row>
    <row r="320" spans="1:53" ht="14.1" customHeight="1" outlineLevel="2" x14ac:dyDescent="0.2">
      <c r="A320" s="68"/>
      <c r="B320" s="94"/>
      <c r="C320" s="250"/>
      <c r="D320" s="110"/>
      <c r="E320" s="110"/>
      <c r="F320" s="110"/>
      <c r="G320" s="111"/>
      <c r="H320" s="99" t="s">
        <v>50</v>
      </c>
      <c r="I320" s="100" t="s">
        <v>4</v>
      </c>
      <c r="J320" s="101">
        <v>4</v>
      </c>
      <c r="K320" s="101">
        <v>1</v>
      </c>
      <c r="L320" s="102">
        <f>IF(I320&lt;&gt;0,((VLOOKUP(I320,'1. Standard_Cost'!$B$4:$D$8,2)+VLOOKUP(I320,'1. Standard_Cost'!$B$4:$D$8,3))*J320*K320),"0")</f>
        <v>320400</v>
      </c>
      <c r="M320" s="102">
        <f>L320*'1. Standard_Cost'!F4</f>
        <v>53506.8</v>
      </c>
      <c r="N320" s="103"/>
      <c r="O320" s="103"/>
      <c r="P320" s="103"/>
      <c r="Q320" s="103"/>
      <c r="R320" s="104">
        <f>+N320*P320*'1. Standard_Cost'!$B$12</f>
        <v>0</v>
      </c>
      <c r="S320" s="104">
        <f>+N320*O320*P320*'1. Standard_Cost'!$C$12</f>
        <v>0</v>
      </c>
      <c r="T320" s="104">
        <f>+N320*P320*Q320*'1. Standard_Cost'!$D$12</f>
        <v>0</v>
      </c>
      <c r="U320" s="104">
        <f>+N320*O320*'1. Standard_Cost'!$E$12</f>
        <v>0</v>
      </c>
      <c r="V320" s="103"/>
      <c r="W320" s="103"/>
      <c r="X320" s="103"/>
      <c r="Y320" s="104">
        <f>+V320*((X320*'1. Standard_Cost'!$B$16)+(W320*X320*'1. Standard_Cost'!$C$16))</f>
        <v>0</v>
      </c>
      <c r="Z320" s="103"/>
      <c r="AA320" s="103"/>
      <c r="AB320" s="104">
        <f>+Z320*'1. Standard_Cost'!$B$20+AA320*'1. Standard_Cost'!$C$20</f>
        <v>0</v>
      </c>
      <c r="AC320" s="105">
        <v>60000</v>
      </c>
      <c r="AD320" s="106"/>
      <c r="AE320" s="104">
        <f>SUM(AD320,AC320,AB320,Y320,U320,T320,S320,R320)*'1. Standard_Cost'!B28</f>
        <v>12000</v>
      </c>
      <c r="AF320" s="104">
        <f t="shared" ref="AF320:AF322" si="582">SUM(AD320,AE320)</f>
        <v>12000</v>
      </c>
      <c r="AG320" s="103"/>
      <c r="AH320" s="103">
        <v>0</v>
      </c>
      <c r="AI320" s="103">
        <v>0</v>
      </c>
      <c r="AJ320" s="107"/>
      <c r="AK320" s="107"/>
      <c r="AL320" s="107"/>
      <c r="AM320" s="104">
        <f>AG320*'1. Standard_Cost'!B162+'Incremental_Cost Year 2021'!AH327*'1. Standard_Cost'!C162+'Incremental_Cost Year 2021'!AI327*'1. Standard_Cost'!D162+'Incremental_Cost Year 2021'!AJ327+'Incremental_Cost Year 2021'!AL327+AK320</f>
        <v>0</v>
      </c>
      <c r="AN320" s="104">
        <f>AM320*'1. Standard_Cost'!C166</f>
        <v>0</v>
      </c>
      <c r="AO320" s="107"/>
      <c r="AQ320" s="104">
        <f t="shared" si="577"/>
        <v>373906.8</v>
      </c>
      <c r="AR320" s="104">
        <f t="shared" si="578"/>
        <v>12000</v>
      </c>
      <c r="AS320" s="104">
        <f t="shared" si="579"/>
        <v>0</v>
      </c>
      <c r="AT320" s="104">
        <f t="shared" ref="AT320:AT322" si="583">SUM(AQ320,AR320,AS320)</f>
        <v>385906.8</v>
      </c>
      <c r="AU320" s="108">
        <f t="shared" si="580"/>
        <v>385906.8</v>
      </c>
      <c r="AV320" s="108">
        <v>0</v>
      </c>
      <c r="AW320" s="108"/>
      <c r="AX320" s="108"/>
      <c r="AY320" s="108"/>
      <c r="AZ320" s="108"/>
      <c r="BA320" s="109">
        <f t="shared" si="581"/>
        <v>0</v>
      </c>
    </row>
    <row r="321" spans="1:53" ht="14.1" customHeight="1" outlineLevel="2" x14ac:dyDescent="0.2">
      <c r="A321" s="68"/>
      <c r="B321" s="94"/>
      <c r="C321" s="251"/>
      <c r="D321" s="110"/>
      <c r="E321" s="110"/>
      <c r="F321" s="110"/>
      <c r="G321" s="111"/>
      <c r="H321" s="99" t="s">
        <v>51</v>
      </c>
      <c r="I321" s="100"/>
      <c r="J321" s="101"/>
      <c r="K321" s="101"/>
      <c r="L321" s="102" t="str">
        <f>IF(I321&lt;&gt;0,((VLOOKUP(I321,'1. Standard_Cost'!$B$4:$D$8,2)+VLOOKUP(I321,'1. Standard_Cost'!$B$4:$D$8,3))*J321*K321),"0")</f>
        <v>0</v>
      </c>
      <c r="M321" s="102">
        <f>L321*'1. Standard_Cost'!F142</f>
        <v>0</v>
      </c>
      <c r="N321" s="103"/>
      <c r="O321" s="103"/>
      <c r="P321" s="103"/>
      <c r="Q321" s="103"/>
      <c r="R321" s="104">
        <f>+N321*P321*'1. Standard_Cost'!$B$12</f>
        <v>0</v>
      </c>
      <c r="S321" s="104">
        <f>+N321*O321*P321*'1. Standard_Cost'!$C$12</f>
        <v>0</v>
      </c>
      <c r="T321" s="104">
        <f>+N321*P321*Q321*'1. Standard_Cost'!$D$12</f>
        <v>0</v>
      </c>
      <c r="U321" s="104">
        <f>+N321*O321*'1. Standard_Cost'!$E$12</f>
        <v>0</v>
      </c>
      <c r="V321" s="103"/>
      <c r="W321" s="103"/>
      <c r="X321" s="103"/>
      <c r="Y321" s="104">
        <f>+V321*((X321*'1. Standard_Cost'!$B$16)+(W321*X321*'1. Standard_Cost'!$C$16))</f>
        <v>0</v>
      </c>
      <c r="Z321" s="103"/>
      <c r="AA321" s="103"/>
      <c r="AB321" s="104">
        <f>+Z321*'1. Standard_Cost'!$B$20+AA321*'1. Standard_Cost'!$C$20</f>
        <v>0</v>
      </c>
      <c r="AC321" s="105"/>
      <c r="AD321" s="106"/>
      <c r="AE321" s="104">
        <f>SUM(AD321,AC321,AB321,Y321,U321,T321,S321,R321)*'1. Standard_Cost'!B166</f>
        <v>0</v>
      </c>
      <c r="AF321" s="104">
        <f t="shared" si="582"/>
        <v>0</v>
      </c>
      <c r="AG321" s="103"/>
      <c r="AH321" s="103"/>
      <c r="AI321" s="103"/>
      <c r="AJ321" s="107"/>
      <c r="AK321" s="107"/>
      <c r="AL321" s="107"/>
      <c r="AM321" s="104">
        <f>AG321*'1. Standard_Cost'!B162+'Incremental_Cost Year 2021'!AH328*'1. Standard_Cost'!C162+'Incremental_Cost Year 2021'!AI328*'1. Standard_Cost'!D162+'Incremental_Cost Year 2021'!AJ328+'Incremental_Cost Year 2021'!AL328+AK321</f>
        <v>0</v>
      </c>
      <c r="AN321" s="104">
        <f>AM321*'1. Standard_Cost'!C166</f>
        <v>0</v>
      </c>
      <c r="AO321" s="107"/>
      <c r="AQ321" s="104">
        <f t="shared" si="577"/>
        <v>0</v>
      </c>
      <c r="AR321" s="104">
        <f t="shared" si="578"/>
        <v>0</v>
      </c>
      <c r="AS321" s="104">
        <f t="shared" si="579"/>
        <v>0</v>
      </c>
      <c r="AT321" s="104">
        <f t="shared" si="583"/>
        <v>0</v>
      </c>
      <c r="AU321" s="108">
        <f t="shared" si="580"/>
        <v>0</v>
      </c>
      <c r="AV321" s="108"/>
      <c r="AW321" s="108"/>
      <c r="AX321" s="108"/>
      <c r="AY321" s="108"/>
      <c r="AZ321" s="108"/>
      <c r="BA321" s="109">
        <f t="shared" si="581"/>
        <v>0</v>
      </c>
    </row>
    <row r="322" spans="1:53" ht="14.1" customHeight="1" outlineLevel="2" x14ac:dyDescent="0.2">
      <c r="A322" s="68"/>
      <c r="B322" s="94"/>
      <c r="C322" s="251"/>
      <c r="D322" s="110"/>
      <c r="E322" s="110"/>
      <c r="F322" s="110"/>
      <c r="G322" s="111"/>
      <c r="H322" s="112" t="s">
        <v>179</v>
      </c>
      <c r="I322" s="100"/>
      <c r="J322" s="101"/>
      <c r="K322" s="101"/>
      <c r="L322" s="102" t="str">
        <f>IF(I322&lt;&gt;0,((VLOOKUP(I322,'1. Standard_Cost'!$B$4:$D$8,2)+VLOOKUP(I322,'1. Standard_Cost'!$B$4:$D$8,3))*J322*K322),"0")</f>
        <v>0</v>
      </c>
      <c r="M322" s="102">
        <f>L322*'1. Standard_Cost'!F142</f>
        <v>0</v>
      </c>
      <c r="N322" s="103"/>
      <c r="O322" s="103"/>
      <c r="P322" s="103"/>
      <c r="Q322" s="103"/>
      <c r="R322" s="104">
        <f>+N322*P322*'1. Standard_Cost'!$B$12</f>
        <v>0</v>
      </c>
      <c r="S322" s="104">
        <f>+N322*O322*P322*'1. Standard_Cost'!$C$12</f>
        <v>0</v>
      </c>
      <c r="T322" s="104">
        <f>+N322*P322*Q322*'1. Standard_Cost'!$D$12</f>
        <v>0</v>
      </c>
      <c r="U322" s="104">
        <f>+N322*O322*'1. Standard_Cost'!$E$12</f>
        <v>0</v>
      </c>
      <c r="V322" s="103"/>
      <c r="W322" s="103"/>
      <c r="X322" s="103"/>
      <c r="Y322" s="104">
        <f>+V322*((X322*'1. Standard_Cost'!$B$16)+(W322*X322*'1. Standard_Cost'!$C$16))</f>
        <v>0</v>
      </c>
      <c r="Z322" s="103"/>
      <c r="AA322" s="103"/>
      <c r="AB322" s="104">
        <f>+Z322*'1. Standard_Cost'!$B$20+AA322*'1. Standard_Cost'!$C$20</f>
        <v>0</v>
      </c>
      <c r="AC322" s="105"/>
      <c r="AD322" s="106"/>
      <c r="AE322" s="104">
        <f>SUM(AD322,AC322,AB322,Y322,U322,T322,S322,R322)*'1. Standard_Cost'!B166</f>
        <v>0</v>
      </c>
      <c r="AF322" s="104">
        <f t="shared" si="582"/>
        <v>0</v>
      </c>
      <c r="AG322" s="103"/>
      <c r="AH322" s="103"/>
      <c r="AI322" s="103"/>
      <c r="AJ322" s="107"/>
      <c r="AK322" s="107"/>
      <c r="AL322" s="107"/>
      <c r="AM322" s="104">
        <f>AG322*'1. Standard_Cost'!B162+'Incremental_Cost Year 2021'!AH329*'1. Standard_Cost'!C162+'Incremental_Cost Year 2021'!AI329*'1. Standard_Cost'!D162+'Incremental_Cost Year 2021'!AJ329+'Incremental_Cost Year 2021'!AL329+AK322</f>
        <v>0</v>
      </c>
      <c r="AN322" s="104">
        <f>AM322*'1. Standard_Cost'!C166</f>
        <v>0</v>
      </c>
      <c r="AO322" s="107"/>
      <c r="AQ322" s="104">
        <f t="shared" si="577"/>
        <v>0</v>
      </c>
      <c r="AR322" s="104">
        <f t="shared" si="578"/>
        <v>0</v>
      </c>
      <c r="AS322" s="104">
        <f t="shared" si="579"/>
        <v>0</v>
      </c>
      <c r="AT322" s="104">
        <f t="shared" si="583"/>
        <v>0</v>
      </c>
      <c r="AU322" s="108">
        <f t="shared" si="580"/>
        <v>0</v>
      </c>
      <c r="AV322" s="108"/>
      <c r="AW322" s="108"/>
      <c r="AX322" s="108"/>
      <c r="AY322" s="108"/>
      <c r="AZ322" s="108"/>
      <c r="BA322" s="109">
        <f t="shared" si="581"/>
        <v>0</v>
      </c>
    </row>
    <row r="323" spans="1:53" ht="24.6" customHeight="1" outlineLevel="1" x14ac:dyDescent="0.2">
      <c r="A323" s="68"/>
      <c r="B323" s="141"/>
      <c r="C323" s="251"/>
      <c r="D323" s="113" t="s">
        <v>48</v>
      </c>
      <c r="E323" s="113" t="s">
        <v>767</v>
      </c>
      <c r="F323" s="114" t="s">
        <v>154</v>
      </c>
      <c r="G323" s="115" t="s">
        <v>155</v>
      </c>
      <c r="H323" s="122" t="s">
        <v>291</v>
      </c>
      <c r="I323" s="117"/>
      <c r="J323" s="117"/>
      <c r="K323" s="117"/>
      <c r="L323" s="118">
        <f>SUM(L319:L322)</f>
        <v>680900</v>
      </c>
      <c r="M323" s="118">
        <f>SUM(M319:M322)</f>
        <v>113710.3</v>
      </c>
      <c r="N323" s="117"/>
      <c r="O323" s="117"/>
      <c r="P323" s="117"/>
      <c r="Q323" s="117"/>
      <c r="R323" s="119">
        <f>SUM(R319:R322)</f>
        <v>0</v>
      </c>
      <c r="S323" s="119">
        <f>SUM(S319:S322)</f>
        <v>0</v>
      </c>
      <c r="T323" s="119">
        <f>SUM(T319:T322)</f>
        <v>0</v>
      </c>
      <c r="U323" s="119">
        <f>SUM(U319:U322)</f>
        <v>0</v>
      </c>
      <c r="V323" s="117"/>
      <c r="W323" s="117"/>
      <c r="X323" s="117"/>
      <c r="Y323" s="118">
        <f>SUM(Y319:Y322)</f>
        <v>0</v>
      </c>
      <c r="Z323" s="117"/>
      <c r="AA323" s="117"/>
      <c r="AB323" s="118">
        <f t="shared" ref="AB323:AF323" si="584">SUM(AB319:AB322)</f>
        <v>0</v>
      </c>
      <c r="AC323" s="118">
        <f t="shared" si="584"/>
        <v>120000</v>
      </c>
      <c r="AD323" s="118">
        <f t="shared" si="584"/>
        <v>0</v>
      </c>
      <c r="AE323" s="118">
        <f t="shared" si="584"/>
        <v>24000</v>
      </c>
      <c r="AF323" s="118">
        <f t="shared" si="584"/>
        <v>24000</v>
      </c>
      <c r="AG323" s="117"/>
      <c r="AH323" s="117"/>
      <c r="AI323" s="117"/>
      <c r="AJ323" s="119">
        <f>SUM(AJ319:AJ322)</f>
        <v>0</v>
      </c>
      <c r="AK323" s="119">
        <f t="shared" ref="AK323:AN323" si="585">SUM(AK319:AK322)</f>
        <v>0</v>
      </c>
      <c r="AL323" s="119">
        <f t="shared" si="585"/>
        <v>0</v>
      </c>
      <c r="AM323" s="119">
        <f t="shared" si="585"/>
        <v>0</v>
      </c>
      <c r="AN323" s="119">
        <f t="shared" si="585"/>
        <v>0</v>
      </c>
      <c r="AO323" s="116"/>
      <c r="AP323" s="120"/>
      <c r="AQ323" s="121">
        <f t="shared" ref="AQ323:BA323" si="586">SUM(AQ319:AQ322)</f>
        <v>794610.3</v>
      </c>
      <c r="AR323" s="121">
        <f t="shared" si="586"/>
        <v>24000</v>
      </c>
      <c r="AS323" s="121">
        <f t="shared" si="586"/>
        <v>0</v>
      </c>
      <c r="AT323" s="121">
        <f t="shared" si="586"/>
        <v>818610.3</v>
      </c>
      <c r="AU323" s="121">
        <f t="shared" si="586"/>
        <v>818610.3</v>
      </c>
      <c r="AV323" s="121">
        <f t="shared" si="586"/>
        <v>0</v>
      </c>
      <c r="AW323" s="121">
        <f t="shared" si="586"/>
        <v>0</v>
      </c>
      <c r="AX323" s="121">
        <f t="shared" si="586"/>
        <v>0</v>
      </c>
      <c r="AY323" s="121">
        <f t="shared" si="586"/>
        <v>0</v>
      </c>
      <c r="AZ323" s="121">
        <f t="shared" si="586"/>
        <v>0</v>
      </c>
      <c r="BA323" s="121">
        <f t="shared" si="586"/>
        <v>0</v>
      </c>
    </row>
    <row r="324" spans="1:53" ht="14.1" customHeight="1" outlineLevel="2" x14ac:dyDescent="0.2">
      <c r="A324" s="68"/>
      <c r="B324" s="94"/>
      <c r="C324" s="251"/>
      <c r="D324" s="96"/>
      <c r="E324" s="96"/>
      <c r="F324" s="97"/>
      <c r="G324" s="98"/>
      <c r="H324" s="99" t="s">
        <v>49</v>
      </c>
      <c r="I324" s="100"/>
      <c r="J324" s="101"/>
      <c r="K324" s="101"/>
      <c r="L324" s="102" t="str">
        <f>IF(I324&lt;&gt;0,((VLOOKUP(I324,'1. Standard_Cost'!$B$4:$D$8,2)+VLOOKUP(I324,'1. Standard_Cost'!$B$4:$D$8,3))*J324*K324),"0")</f>
        <v>0</v>
      </c>
      <c r="M324" s="102">
        <f>L324*'1. Standard_Cost'!F148</f>
        <v>0</v>
      </c>
      <c r="N324" s="103"/>
      <c r="O324" s="103"/>
      <c r="P324" s="103"/>
      <c r="Q324" s="103"/>
      <c r="R324" s="104">
        <f>+N324*P324*'1. Standard_Cost'!$B$12</f>
        <v>0</v>
      </c>
      <c r="S324" s="104">
        <f>+N324*O324*P324*'1. Standard_Cost'!$C$12</f>
        <v>0</v>
      </c>
      <c r="T324" s="104">
        <f>+N324*P324*Q324*'1. Standard_Cost'!$D$12</f>
        <v>0</v>
      </c>
      <c r="U324" s="104">
        <f>+N324*O324*'1. Standard_Cost'!$E$12</f>
        <v>0</v>
      </c>
      <c r="V324" s="103"/>
      <c r="W324" s="103"/>
      <c r="X324" s="103"/>
      <c r="Y324" s="104">
        <f>+V324*((X324*'1. Standard_Cost'!$B$16)+(W324*X324*'1. Standard_Cost'!$C$16))</f>
        <v>0</v>
      </c>
      <c r="Z324" s="103"/>
      <c r="AA324" s="103"/>
      <c r="AB324" s="104">
        <f>+Z324*'1. Standard_Cost'!$B$20+AA324*'1. Standard_Cost'!$C$20</f>
        <v>0</v>
      </c>
      <c r="AC324" s="105"/>
      <c r="AD324" s="106"/>
      <c r="AE324" s="104">
        <f>SUM(AD324,AC324,AB324,Y324,U324,T324,S324,R324)*'1. Standard_Cost'!B172</f>
        <v>0</v>
      </c>
      <c r="AF324" s="104">
        <f>SUM(AD324,AE324)</f>
        <v>0</v>
      </c>
      <c r="AG324" s="103"/>
      <c r="AH324" s="103"/>
      <c r="AI324" s="103"/>
      <c r="AJ324" s="107"/>
      <c r="AK324" s="107"/>
      <c r="AL324" s="107"/>
      <c r="AM324" s="104">
        <f>AG324*'1. Standard_Cost'!B168+'Incremental_Cost Year 2021'!AH331*'1. Standard_Cost'!C168+'Incremental_Cost Year 2021'!AI331*'1. Standard_Cost'!D168+'Incremental_Cost Year 2021'!AJ331+'Incremental_Cost Year 2021'!AL331+AK324</f>
        <v>0</v>
      </c>
      <c r="AN324" s="104">
        <f>AM324*'1. Standard_Cost'!C172</f>
        <v>0</v>
      </c>
      <c r="AO324" s="107"/>
      <c r="AQ324" s="104">
        <f t="shared" ref="AQ324:AQ327" si="587">L324+M324</f>
        <v>0</v>
      </c>
      <c r="AR324" s="104">
        <f t="shared" ref="AR324:AR327" si="588">AF324</f>
        <v>0</v>
      </c>
      <c r="AS324" s="104">
        <f t="shared" ref="AS324:AS327" si="589">AM324+AN324</f>
        <v>0</v>
      </c>
      <c r="AT324" s="104">
        <f>SUM(AQ324,AR324,AS324)</f>
        <v>0</v>
      </c>
      <c r="AU324" s="108">
        <f t="shared" ref="AU324:AU327" si="590">AT324</f>
        <v>0</v>
      </c>
      <c r="AV324" s="108"/>
      <c r="AW324" s="108"/>
      <c r="AX324" s="108"/>
      <c r="AY324" s="108"/>
      <c r="AZ324" s="108"/>
      <c r="BA324" s="109">
        <f t="shared" ref="BA324:BA327" si="591">SUM(AU324:AZ324)-AT324</f>
        <v>0</v>
      </c>
    </row>
    <row r="325" spans="1:53" ht="14.1" customHeight="1" outlineLevel="2" x14ac:dyDescent="0.2">
      <c r="A325" s="68"/>
      <c r="B325" s="94"/>
      <c r="C325" s="251"/>
      <c r="D325" s="110"/>
      <c r="E325" s="110"/>
      <c r="F325" s="110"/>
      <c r="G325" s="111"/>
      <c r="H325" s="99" t="s">
        <v>50</v>
      </c>
      <c r="I325" s="100"/>
      <c r="J325" s="101"/>
      <c r="K325" s="101"/>
      <c r="L325" s="102" t="str">
        <f>IF(I325&lt;&gt;0,((VLOOKUP(I325,'1. Standard_Cost'!$B$4:$D$8,2)+VLOOKUP(I325,'1. Standard_Cost'!$B$4:$D$8,3))*J325*K325),"0")</f>
        <v>0</v>
      </c>
      <c r="M325" s="102">
        <f>L325*'1. Standard_Cost'!F148</f>
        <v>0</v>
      </c>
      <c r="N325" s="103"/>
      <c r="O325" s="103"/>
      <c r="P325" s="103"/>
      <c r="Q325" s="103"/>
      <c r="R325" s="104">
        <f>+N325*P325*'1. Standard_Cost'!$B$12</f>
        <v>0</v>
      </c>
      <c r="S325" s="104">
        <f>+N325*O325*P325*'1. Standard_Cost'!$C$12</f>
        <v>0</v>
      </c>
      <c r="T325" s="104">
        <f>+N325*P325*Q325*'1. Standard_Cost'!$D$12</f>
        <v>0</v>
      </c>
      <c r="U325" s="104">
        <f>+N325*O325*'1. Standard_Cost'!$E$12</f>
        <v>0</v>
      </c>
      <c r="V325" s="103"/>
      <c r="W325" s="103"/>
      <c r="X325" s="103"/>
      <c r="Y325" s="104">
        <f>+V325*((X325*'1. Standard_Cost'!$B$16)+(W325*X325*'1. Standard_Cost'!$C$16))</f>
        <v>0</v>
      </c>
      <c r="Z325" s="103"/>
      <c r="AA325" s="103"/>
      <c r="AB325" s="104">
        <f>+Z325*'1. Standard_Cost'!$B$20+AA325*'1. Standard_Cost'!$C$20</f>
        <v>0</v>
      </c>
      <c r="AC325" s="105"/>
      <c r="AD325" s="106"/>
      <c r="AE325" s="104">
        <f>SUM(AD325,AC325,AB325,Y325,U325,T325,S325,R325)*'1. Standard_Cost'!B172</f>
        <v>0</v>
      </c>
      <c r="AF325" s="104">
        <f t="shared" ref="AF325:AF327" si="592">SUM(AD325,AE325)</f>
        <v>0</v>
      </c>
      <c r="AG325" s="103"/>
      <c r="AH325" s="103">
        <v>0</v>
      </c>
      <c r="AI325" s="103">
        <v>0</v>
      </c>
      <c r="AJ325" s="107"/>
      <c r="AK325" s="107"/>
      <c r="AL325" s="107"/>
      <c r="AM325" s="104">
        <f>AG325*'1. Standard_Cost'!B168+'Incremental_Cost Year 2021'!AH332*'1. Standard_Cost'!C168+'Incremental_Cost Year 2021'!AI332*'1. Standard_Cost'!D168+'Incremental_Cost Year 2021'!AJ332+'Incremental_Cost Year 2021'!AL332+AK325</f>
        <v>0</v>
      </c>
      <c r="AN325" s="104">
        <f>AM325*'1. Standard_Cost'!C172</f>
        <v>0</v>
      </c>
      <c r="AO325" s="107"/>
      <c r="AQ325" s="104">
        <f t="shared" si="587"/>
        <v>0</v>
      </c>
      <c r="AR325" s="104">
        <f t="shared" si="588"/>
        <v>0</v>
      </c>
      <c r="AS325" s="104">
        <f t="shared" si="589"/>
        <v>0</v>
      </c>
      <c r="AT325" s="104">
        <f t="shared" ref="AT325:AT327" si="593">SUM(AQ325,AR325,AS325)</f>
        <v>0</v>
      </c>
      <c r="AU325" s="108">
        <f t="shared" si="590"/>
        <v>0</v>
      </c>
      <c r="AV325" s="108">
        <v>0</v>
      </c>
      <c r="AW325" s="108"/>
      <c r="AX325" s="108"/>
      <c r="AY325" s="108"/>
      <c r="AZ325" s="108"/>
      <c r="BA325" s="109">
        <f t="shared" si="591"/>
        <v>0</v>
      </c>
    </row>
    <row r="326" spans="1:53" ht="14.1" customHeight="1" outlineLevel="2" x14ac:dyDescent="0.2">
      <c r="A326" s="68"/>
      <c r="B326" s="94"/>
      <c r="C326" s="251"/>
      <c r="D326" s="110"/>
      <c r="E326" s="110"/>
      <c r="F326" s="110"/>
      <c r="G326" s="111"/>
      <c r="H326" s="99" t="s">
        <v>51</v>
      </c>
      <c r="I326" s="100"/>
      <c r="J326" s="101"/>
      <c r="K326" s="101"/>
      <c r="L326" s="102" t="str">
        <f>IF(I326&lt;&gt;0,((VLOOKUP(I326,'1. Standard_Cost'!$B$4:$D$8,2)+VLOOKUP(I326,'1. Standard_Cost'!$B$4:$D$8,3))*J326*K326),"0")</f>
        <v>0</v>
      </c>
      <c r="M326" s="102">
        <f>L326*'1. Standard_Cost'!F148</f>
        <v>0</v>
      </c>
      <c r="N326" s="103"/>
      <c r="O326" s="103"/>
      <c r="P326" s="103"/>
      <c r="Q326" s="103"/>
      <c r="R326" s="104">
        <f>+N326*P326*'1. Standard_Cost'!$B$12</f>
        <v>0</v>
      </c>
      <c r="S326" s="104">
        <f>+N326*O326*P326*'1. Standard_Cost'!$C$12</f>
        <v>0</v>
      </c>
      <c r="T326" s="104">
        <f>+N326*P326*Q326*'1. Standard_Cost'!$D$12</f>
        <v>0</v>
      </c>
      <c r="U326" s="104">
        <f>+N326*O326*'1. Standard_Cost'!$E$12</f>
        <v>0</v>
      </c>
      <c r="V326" s="103"/>
      <c r="W326" s="103"/>
      <c r="X326" s="103"/>
      <c r="Y326" s="104">
        <f>+V326*((X326*'1. Standard_Cost'!$B$16)+(W326*X326*'1. Standard_Cost'!$C$16))</f>
        <v>0</v>
      </c>
      <c r="Z326" s="103"/>
      <c r="AA326" s="103"/>
      <c r="AB326" s="104">
        <f>+Z326*'1. Standard_Cost'!$B$20+AA326*'1. Standard_Cost'!$C$20</f>
        <v>0</v>
      </c>
      <c r="AC326" s="105"/>
      <c r="AD326" s="106"/>
      <c r="AE326" s="104">
        <f>SUM(AD326,AC326,AB326,Y326,U326,T326,S326,R326)*'1. Standard_Cost'!B172</f>
        <v>0</v>
      </c>
      <c r="AF326" s="104">
        <f t="shared" si="592"/>
        <v>0</v>
      </c>
      <c r="AG326" s="103"/>
      <c r="AH326" s="103"/>
      <c r="AI326" s="103"/>
      <c r="AJ326" s="107"/>
      <c r="AK326" s="107"/>
      <c r="AL326" s="107"/>
      <c r="AM326" s="104">
        <f>AG326*'1. Standard_Cost'!B168+'Incremental_Cost Year 2021'!AH333*'1. Standard_Cost'!C168+'Incremental_Cost Year 2021'!AI333*'1. Standard_Cost'!D168+'Incremental_Cost Year 2021'!AJ333+'Incremental_Cost Year 2021'!AL333+AK326</f>
        <v>0</v>
      </c>
      <c r="AN326" s="104">
        <f>AM326*'1. Standard_Cost'!C172</f>
        <v>0</v>
      </c>
      <c r="AO326" s="107"/>
      <c r="AQ326" s="104">
        <f t="shared" si="587"/>
        <v>0</v>
      </c>
      <c r="AR326" s="104">
        <f t="shared" si="588"/>
        <v>0</v>
      </c>
      <c r="AS326" s="104">
        <f t="shared" si="589"/>
        <v>0</v>
      </c>
      <c r="AT326" s="104">
        <f t="shared" si="593"/>
        <v>0</v>
      </c>
      <c r="AU326" s="108">
        <f t="shared" si="590"/>
        <v>0</v>
      </c>
      <c r="AV326" s="108"/>
      <c r="AW326" s="108"/>
      <c r="AX326" s="108"/>
      <c r="AY326" s="108"/>
      <c r="AZ326" s="108"/>
      <c r="BA326" s="109">
        <f t="shared" si="591"/>
        <v>0</v>
      </c>
    </row>
    <row r="327" spans="1:53" ht="14.1" customHeight="1" outlineLevel="2" x14ac:dyDescent="0.2">
      <c r="A327" s="68"/>
      <c r="B327" s="94"/>
      <c r="C327" s="251"/>
      <c r="D327" s="110"/>
      <c r="E327" s="110"/>
      <c r="F327" s="110"/>
      <c r="G327" s="111"/>
      <c r="H327" s="112" t="s">
        <v>179</v>
      </c>
      <c r="I327" s="100"/>
      <c r="J327" s="101"/>
      <c r="K327" s="101"/>
      <c r="L327" s="102" t="str">
        <f>IF(I327&lt;&gt;0,((VLOOKUP(I327,'1. Standard_Cost'!$B$4:$D$8,2)+VLOOKUP(I327,'1. Standard_Cost'!$B$4:$D$8,3))*J327*K327),"0")</f>
        <v>0</v>
      </c>
      <c r="M327" s="102">
        <f>L327*'1. Standard_Cost'!F148</f>
        <v>0</v>
      </c>
      <c r="N327" s="103"/>
      <c r="O327" s="103"/>
      <c r="P327" s="103"/>
      <c r="Q327" s="103"/>
      <c r="R327" s="104">
        <f>+N327*P327*'1. Standard_Cost'!$B$12</f>
        <v>0</v>
      </c>
      <c r="S327" s="104">
        <f>+N327*O327*P327*'1. Standard_Cost'!$C$12</f>
        <v>0</v>
      </c>
      <c r="T327" s="104">
        <f>+N327*P327*Q327*'1. Standard_Cost'!$D$12</f>
        <v>0</v>
      </c>
      <c r="U327" s="104">
        <f>+N327*O327*'1. Standard_Cost'!$E$12</f>
        <v>0</v>
      </c>
      <c r="V327" s="103"/>
      <c r="W327" s="103"/>
      <c r="X327" s="103"/>
      <c r="Y327" s="104">
        <f>+V327*((X327*'1. Standard_Cost'!$B$16)+(W327*X327*'1. Standard_Cost'!$C$16))</f>
        <v>0</v>
      </c>
      <c r="Z327" s="103"/>
      <c r="AA327" s="103"/>
      <c r="AB327" s="104">
        <f>+Z327*'1. Standard_Cost'!$B$20+AA327*'1. Standard_Cost'!$C$20</f>
        <v>0</v>
      </c>
      <c r="AC327" s="105"/>
      <c r="AD327" s="106"/>
      <c r="AE327" s="104">
        <f>SUM(AD327,AC327,AB327,Y327,U327,T327,S327,R327)*'1. Standard_Cost'!B172</f>
        <v>0</v>
      </c>
      <c r="AF327" s="104">
        <f t="shared" si="592"/>
        <v>0</v>
      </c>
      <c r="AG327" s="103"/>
      <c r="AH327" s="103"/>
      <c r="AI327" s="103"/>
      <c r="AJ327" s="107"/>
      <c r="AK327" s="107"/>
      <c r="AL327" s="107"/>
      <c r="AM327" s="104">
        <f>AG327*'1. Standard_Cost'!B168+'Incremental_Cost Year 2021'!AH334*'1. Standard_Cost'!C168+'Incremental_Cost Year 2021'!AI334*'1. Standard_Cost'!D168+'Incremental_Cost Year 2021'!AJ334+'Incremental_Cost Year 2021'!AL334+AK327</f>
        <v>0</v>
      </c>
      <c r="AN327" s="104">
        <f>AM327*'1. Standard_Cost'!C172</f>
        <v>0</v>
      </c>
      <c r="AO327" s="107"/>
      <c r="AQ327" s="104">
        <f t="shared" si="587"/>
        <v>0</v>
      </c>
      <c r="AR327" s="104">
        <f t="shared" si="588"/>
        <v>0</v>
      </c>
      <c r="AS327" s="104">
        <f t="shared" si="589"/>
        <v>0</v>
      </c>
      <c r="AT327" s="104">
        <f t="shared" si="593"/>
        <v>0</v>
      </c>
      <c r="AU327" s="108">
        <f t="shared" si="590"/>
        <v>0</v>
      </c>
      <c r="AV327" s="108"/>
      <c r="AW327" s="108"/>
      <c r="AX327" s="108"/>
      <c r="AY327" s="108"/>
      <c r="AZ327" s="108"/>
      <c r="BA327" s="109">
        <f t="shared" si="591"/>
        <v>0</v>
      </c>
    </row>
    <row r="328" spans="1:53" ht="25.7" customHeight="1" outlineLevel="1" x14ac:dyDescent="0.2">
      <c r="A328" s="68"/>
      <c r="B328" s="94"/>
      <c r="C328" s="251"/>
      <c r="D328" s="113" t="s">
        <v>48</v>
      </c>
      <c r="E328" s="113" t="s">
        <v>769</v>
      </c>
      <c r="F328" s="114" t="s">
        <v>154</v>
      </c>
      <c r="G328" s="115" t="s">
        <v>155</v>
      </c>
      <c r="H328" s="122" t="s">
        <v>292</v>
      </c>
      <c r="I328" s="117"/>
      <c r="J328" s="117"/>
      <c r="K328" s="117"/>
      <c r="L328" s="118">
        <f>SUM(L324:L327)</f>
        <v>0</v>
      </c>
      <c r="M328" s="118">
        <f>SUM(M324:M327)</f>
        <v>0</v>
      </c>
      <c r="N328" s="117"/>
      <c r="O328" s="117"/>
      <c r="P328" s="117"/>
      <c r="Q328" s="117"/>
      <c r="R328" s="119">
        <f>SUM(R324:R327)</f>
        <v>0</v>
      </c>
      <c r="S328" s="119">
        <f>SUM(S324:S327)</f>
        <v>0</v>
      </c>
      <c r="T328" s="119">
        <f>SUM(T324:T327)</f>
        <v>0</v>
      </c>
      <c r="U328" s="119">
        <f>SUM(U324:U327)</f>
        <v>0</v>
      </c>
      <c r="V328" s="117"/>
      <c r="W328" s="117"/>
      <c r="X328" s="117"/>
      <c r="Y328" s="118">
        <f>SUM(Y324:Y327)</f>
        <v>0</v>
      </c>
      <c r="Z328" s="117"/>
      <c r="AA328" s="117"/>
      <c r="AB328" s="118">
        <f t="shared" ref="AB328:AF328" si="594">SUM(AB324:AB327)</f>
        <v>0</v>
      </c>
      <c r="AC328" s="118">
        <f t="shared" si="594"/>
        <v>0</v>
      </c>
      <c r="AD328" s="118">
        <f t="shared" si="594"/>
        <v>0</v>
      </c>
      <c r="AE328" s="118">
        <f t="shared" si="594"/>
        <v>0</v>
      </c>
      <c r="AF328" s="118">
        <f t="shared" si="594"/>
        <v>0</v>
      </c>
      <c r="AG328" s="117"/>
      <c r="AH328" s="117"/>
      <c r="AI328" s="117"/>
      <c r="AJ328" s="119">
        <f>SUM(AJ324:AJ327)</f>
        <v>0</v>
      </c>
      <c r="AK328" s="119">
        <f t="shared" ref="AK328:AN328" si="595">SUM(AK324:AK327)</f>
        <v>0</v>
      </c>
      <c r="AL328" s="119">
        <f t="shared" si="595"/>
        <v>0</v>
      </c>
      <c r="AM328" s="119">
        <f t="shared" si="595"/>
        <v>0</v>
      </c>
      <c r="AN328" s="119">
        <f t="shared" si="595"/>
        <v>0</v>
      </c>
      <c r="AO328" s="116"/>
      <c r="AP328" s="120"/>
      <c r="AQ328" s="121">
        <f t="shared" ref="AQ328:BA328" si="596">SUM(AQ324:AQ327)</f>
        <v>0</v>
      </c>
      <c r="AR328" s="121">
        <f t="shared" si="596"/>
        <v>0</v>
      </c>
      <c r="AS328" s="121">
        <f t="shared" si="596"/>
        <v>0</v>
      </c>
      <c r="AT328" s="121">
        <f t="shared" si="596"/>
        <v>0</v>
      </c>
      <c r="AU328" s="121">
        <f t="shared" si="596"/>
        <v>0</v>
      </c>
      <c r="AV328" s="121">
        <f t="shared" si="596"/>
        <v>0</v>
      </c>
      <c r="AW328" s="121">
        <f t="shared" si="596"/>
        <v>0</v>
      </c>
      <c r="AX328" s="121">
        <f t="shared" si="596"/>
        <v>0</v>
      </c>
      <c r="AY328" s="121">
        <f t="shared" si="596"/>
        <v>0</v>
      </c>
      <c r="AZ328" s="121">
        <f t="shared" si="596"/>
        <v>0</v>
      </c>
      <c r="BA328" s="121">
        <f t="shared" si="596"/>
        <v>0</v>
      </c>
    </row>
    <row r="329" spans="1:53" ht="14.1" customHeight="1" outlineLevel="2" x14ac:dyDescent="0.2">
      <c r="A329" s="68"/>
      <c r="B329" s="94"/>
      <c r="C329" s="251"/>
      <c r="D329" s="96"/>
      <c r="E329" s="96"/>
      <c r="F329" s="97"/>
      <c r="G329" s="98"/>
      <c r="H329" s="99" t="s">
        <v>49</v>
      </c>
      <c r="I329" s="100"/>
      <c r="J329" s="101"/>
      <c r="K329" s="101"/>
      <c r="L329" s="102" t="str">
        <f>IF(I329&lt;&gt;0,((VLOOKUP(I329,'1. Standard_Cost'!$B$4:$D$8,2)+VLOOKUP(I329,'1. Standard_Cost'!$B$4:$D$8,3))*J329*K329),"0")</f>
        <v>0</v>
      </c>
      <c r="M329" s="102">
        <f>L329*'1. Standard_Cost'!F148</f>
        <v>0</v>
      </c>
      <c r="N329" s="103"/>
      <c r="O329" s="103"/>
      <c r="P329" s="103"/>
      <c r="Q329" s="103"/>
      <c r="R329" s="104">
        <f>+N329*P329*'1. Standard_Cost'!$B$12</f>
        <v>0</v>
      </c>
      <c r="S329" s="104">
        <f>+N329*O329*P329*'1. Standard_Cost'!$C$12</f>
        <v>0</v>
      </c>
      <c r="T329" s="104">
        <f>+N329*P329*Q329*'1. Standard_Cost'!$D$12</f>
        <v>0</v>
      </c>
      <c r="U329" s="104">
        <f>+N329*O329*'1. Standard_Cost'!$E$12</f>
        <v>0</v>
      </c>
      <c r="V329" s="103"/>
      <c r="W329" s="103"/>
      <c r="X329" s="103"/>
      <c r="Y329" s="104">
        <f>+V329*((X329*'1. Standard_Cost'!$B$16)+(W329*X329*'1. Standard_Cost'!$C$16))</f>
        <v>0</v>
      </c>
      <c r="Z329" s="103"/>
      <c r="AA329" s="103"/>
      <c r="AB329" s="104">
        <f>+Z329*'1. Standard_Cost'!$B$20+AA329*'1. Standard_Cost'!$C$20</f>
        <v>0</v>
      </c>
      <c r="AC329" s="105"/>
      <c r="AD329" s="106"/>
      <c r="AE329" s="104">
        <f>SUM(AD329,AC329,AB329,Y329,U329,T329,S329,R329)*'1. Standard_Cost'!B172</f>
        <v>0</v>
      </c>
      <c r="AF329" s="104">
        <f>SUM(AD329,AE329)</f>
        <v>0</v>
      </c>
      <c r="AG329" s="103"/>
      <c r="AH329" s="103"/>
      <c r="AI329" s="103"/>
      <c r="AJ329" s="107"/>
      <c r="AK329" s="107"/>
      <c r="AL329" s="107"/>
      <c r="AM329" s="104">
        <f>AG329*'1. Standard_Cost'!B168+'Incremental_Cost Year 2021'!AH336*'1. Standard_Cost'!C168+'Incremental_Cost Year 2021'!AI336*'1. Standard_Cost'!D168+'Incremental_Cost Year 2021'!AJ336+'Incremental_Cost Year 2021'!AL336+AK329</f>
        <v>0</v>
      </c>
      <c r="AN329" s="104">
        <f>AM329*'1. Standard_Cost'!C172</f>
        <v>0</v>
      </c>
      <c r="AO329" s="107"/>
      <c r="AQ329" s="104">
        <f t="shared" ref="AQ329:AQ332" si="597">L329+M329</f>
        <v>0</v>
      </c>
      <c r="AR329" s="104">
        <f t="shared" ref="AR329:AR332" si="598">AF329</f>
        <v>0</v>
      </c>
      <c r="AS329" s="104">
        <f t="shared" ref="AS329:AS332" si="599">AM329+AN329</f>
        <v>0</v>
      </c>
      <c r="AT329" s="104">
        <f>SUM(AQ329,AR329,AS329)</f>
        <v>0</v>
      </c>
      <c r="AU329" s="108">
        <f t="shared" ref="AU329:AU332" si="600">AT329</f>
        <v>0</v>
      </c>
      <c r="AV329" s="108"/>
      <c r="AW329" s="108"/>
      <c r="AX329" s="108"/>
      <c r="AY329" s="108"/>
      <c r="AZ329" s="108"/>
      <c r="BA329" s="109">
        <f t="shared" ref="BA329:BA332" si="601">SUM(AU329:AZ329)-AT329</f>
        <v>0</v>
      </c>
    </row>
    <row r="330" spans="1:53" ht="14.1" customHeight="1" outlineLevel="2" x14ac:dyDescent="0.2">
      <c r="A330" s="68"/>
      <c r="B330" s="94"/>
      <c r="C330" s="251"/>
      <c r="D330" s="110"/>
      <c r="E330" s="110"/>
      <c r="F330" s="110"/>
      <c r="G330" s="111"/>
      <c r="H330" s="99" t="s">
        <v>50</v>
      </c>
      <c r="I330" s="100"/>
      <c r="J330" s="101"/>
      <c r="K330" s="101"/>
      <c r="L330" s="102" t="str">
        <f>IF(I330&lt;&gt;0,((VLOOKUP(I330,'1. Standard_Cost'!$B$4:$D$8,2)+VLOOKUP(I330,'1. Standard_Cost'!$B$4:$D$8,3))*J330*K330),"0")</f>
        <v>0</v>
      </c>
      <c r="M330" s="102">
        <f>L330*'1. Standard_Cost'!F148</f>
        <v>0</v>
      </c>
      <c r="N330" s="103"/>
      <c r="O330" s="103"/>
      <c r="P330" s="103"/>
      <c r="Q330" s="103"/>
      <c r="R330" s="104">
        <f>+N330*P330*'1. Standard_Cost'!$B$12</f>
        <v>0</v>
      </c>
      <c r="S330" s="104">
        <f>+N330*O330*P330*'1. Standard_Cost'!$C$12</f>
        <v>0</v>
      </c>
      <c r="T330" s="104">
        <f>+N330*P330*Q330*'1. Standard_Cost'!$D$12</f>
        <v>0</v>
      </c>
      <c r="U330" s="104">
        <f>+N330*O330*'1. Standard_Cost'!$E$12</f>
        <v>0</v>
      </c>
      <c r="V330" s="103"/>
      <c r="W330" s="103"/>
      <c r="X330" s="103"/>
      <c r="Y330" s="104">
        <f>+V330*((X330*'1. Standard_Cost'!$B$16)+(W330*X330*'1. Standard_Cost'!$C$16))</f>
        <v>0</v>
      </c>
      <c r="Z330" s="103"/>
      <c r="AA330" s="103"/>
      <c r="AB330" s="104">
        <f>+Z330*'1. Standard_Cost'!$B$20+AA330*'1. Standard_Cost'!$C$20</f>
        <v>0</v>
      </c>
      <c r="AC330" s="105"/>
      <c r="AD330" s="106"/>
      <c r="AE330" s="104">
        <f>SUM(AD330,AC330,AB330,Y330,U330,T330,S330,R330)*'1. Standard_Cost'!B172</f>
        <v>0</v>
      </c>
      <c r="AF330" s="104">
        <f t="shared" ref="AF330:AF332" si="602">SUM(AD330,AE330)</f>
        <v>0</v>
      </c>
      <c r="AG330" s="103"/>
      <c r="AH330" s="103">
        <v>0</v>
      </c>
      <c r="AI330" s="103">
        <v>0</v>
      </c>
      <c r="AJ330" s="107"/>
      <c r="AK330" s="107"/>
      <c r="AL330" s="107"/>
      <c r="AM330" s="104">
        <f>AG330*'1. Standard_Cost'!B168+'Incremental_Cost Year 2021'!AH337*'1. Standard_Cost'!C168+'Incremental_Cost Year 2021'!AI337*'1. Standard_Cost'!D168+'Incremental_Cost Year 2021'!AJ337+'Incremental_Cost Year 2021'!AL337+AK330</f>
        <v>0</v>
      </c>
      <c r="AN330" s="104">
        <f>AM330*'1. Standard_Cost'!C172</f>
        <v>0</v>
      </c>
      <c r="AO330" s="107"/>
      <c r="AQ330" s="104">
        <f t="shared" si="597"/>
        <v>0</v>
      </c>
      <c r="AR330" s="104">
        <f t="shared" si="598"/>
        <v>0</v>
      </c>
      <c r="AS330" s="104">
        <f t="shared" si="599"/>
        <v>0</v>
      </c>
      <c r="AT330" s="104">
        <f t="shared" ref="AT330:AT332" si="603">SUM(AQ330,AR330,AS330)</f>
        <v>0</v>
      </c>
      <c r="AU330" s="108">
        <f t="shared" si="600"/>
        <v>0</v>
      </c>
      <c r="AV330" s="108">
        <v>0</v>
      </c>
      <c r="AW330" s="108"/>
      <c r="AX330" s="108"/>
      <c r="AY330" s="108"/>
      <c r="AZ330" s="108"/>
      <c r="BA330" s="109">
        <f t="shared" si="601"/>
        <v>0</v>
      </c>
    </row>
    <row r="331" spans="1:53" ht="14.1" customHeight="1" outlineLevel="2" x14ac:dyDescent="0.2">
      <c r="A331" s="68"/>
      <c r="B331" s="94"/>
      <c r="C331" s="251"/>
      <c r="D331" s="110"/>
      <c r="E331" s="110"/>
      <c r="F331" s="110"/>
      <c r="G331" s="111"/>
      <c r="H331" s="99" t="s">
        <v>51</v>
      </c>
      <c r="I331" s="100"/>
      <c r="J331" s="101"/>
      <c r="K331" s="101"/>
      <c r="L331" s="102" t="str">
        <f>IF(I331&lt;&gt;0,((VLOOKUP(I331,'1. Standard_Cost'!$B$4:$D$8,2)+VLOOKUP(I331,'1. Standard_Cost'!$B$4:$D$8,3))*J331*K331),"0")</f>
        <v>0</v>
      </c>
      <c r="M331" s="102">
        <f>L331*'1. Standard_Cost'!F148</f>
        <v>0</v>
      </c>
      <c r="N331" s="103"/>
      <c r="O331" s="103"/>
      <c r="P331" s="103"/>
      <c r="Q331" s="103"/>
      <c r="R331" s="104">
        <f>+N331*P331*'1. Standard_Cost'!$B$12</f>
        <v>0</v>
      </c>
      <c r="S331" s="104">
        <f>+N331*O331*P331*'1. Standard_Cost'!$C$12</f>
        <v>0</v>
      </c>
      <c r="T331" s="104">
        <f>+N331*P331*Q331*'1. Standard_Cost'!$D$12</f>
        <v>0</v>
      </c>
      <c r="U331" s="104">
        <f>+N331*O331*'1. Standard_Cost'!$E$12</f>
        <v>0</v>
      </c>
      <c r="V331" s="103"/>
      <c r="W331" s="103"/>
      <c r="X331" s="103"/>
      <c r="Y331" s="104">
        <f>+V331*((X331*'1. Standard_Cost'!$B$16)+(W331*X331*'1. Standard_Cost'!$C$16))</f>
        <v>0</v>
      </c>
      <c r="Z331" s="103"/>
      <c r="AA331" s="103"/>
      <c r="AB331" s="104">
        <f>+Z331*'1. Standard_Cost'!$B$20+AA331*'1. Standard_Cost'!$C$20</f>
        <v>0</v>
      </c>
      <c r="AC331" s="105"/>
      <c r="AD331" s="106"/>
      <c r="AE331" s="104">
        <f>SUM(AD331,AC331,AB331,Y331,U331,T331,S331,R331)*'1. Standard_Cost'!B172</f>
        <v>0</v>
      </c>
      <c r="AF331" s="104">
        <f t="shared" si="602"/>
        <v>0</v>
      </c>
      <c r="AG331" s="103"/>
      <c r="AH331" s="103"/>
      <c r="AI331" s="103"/>
      <c r="AJ331" s="107"/>
      <c r="AK331" s="107"/>
      <c r="AL331" s="107"/>
      <c r="AM331" s="104">
        <f>AG331*'1. Standard_Cost'!B168+'Incremental_Cost Year 2021'!AH338*'1. Standard_Cost'!C168+'Incremental_Cost Year 2021'!AI338*'1. Standard_Cost'!D168+'Incremental_Cost Year 2021'!AJ338+'Incremental_Cost Year 2021'!AL338+AK331</f>
        <v>0</v>
      </c>
      <c r="AN331" s="104">
        <f>AM331*'1. Standard_Cost'!C172</f>
        <v>0</v>
      </c>
      <c r="AO331" s="107"/>
      <c r="AQ331" s="104">
        <f t="shared" si="597"/>
        <v>0</v>
      </c>
      <c r="AR331" s="104">
        <f t="shared" si="598"/>
        <v>0</v>
      </c>
      <c r="AS331" s="104">
        <f t="shared" si="599"/>
        <v>0</v>
      </c>
      <c r="AT331" s="104">
        <f t="shared" si="603"/>
        <v>0</v>
      </c>
      <c r="AU331" s="108">
        <f t="shared" si="600"/>
        <v>0</v>
      </c>
      <c r="AV331" s="108"/>
      <c r="AW331" s="108"/>
      <c r="AX331" s="108"/>
      <c r="AY331" s="108"/>
      <c r="AZ331" s="108"/>
      <c r="BA331" s="109">
        <f t="shared" si="601"/>
        <v>0</v>
      </c>
    </row>
    <row r="332" spans="1:53" ht="14.1" customHeight="1" outlineLevel="2" x14ac:dyDescent="0.2">
      <c r="A332" s="68"/>
      <c r="B332" s="94"/>
      <c r="C332" s="251"/>
      <c r="D332" s="110"/>
      <c r="E332" s="110"/>
      <c r="F332" s="110"/>
      <c r="G332" s="111"/>
      <c r="H332" s="112" t="s">
        <v>179</v>
      </c>
      <c r="I332" s="100"/>
      <c r="J332" s="101"/>
      <c r="K332" s="101"/>
      <c r="L332" s="102" t="str">
        <f>IF(I332&lt;&gt;0,((VLOOKUP(I332,'1. Standard_Cost'!$B$4:$D$8,2)+VLOOKUP(I332,'1. Standard_Cost'!$B$4:$D$8,3))*J332*K332),"0")</f>
        <v>0</v>
      </c>
      <c r="M332" s="102">
        <f>L332*'1. Standard_Cost'!F148</f>
        <v>0</v>
      </c>
      <c r="N332" s="103"/>
      <c r="O332" s="103"/>
      <c r="P332" s="103"/>
      <c r="Q332" s="103"/>
      <c r="R332" s="104">
        <f>+N332*P332*'1. Standard_Cost'!$B$12</f>
        <v>0</v>
      </c>
      <c r="S332" s="104">
        <f>+N332*O332*P332*'1. Standard_Cost'!$C$12</f>
        <v>0</v>
      </c>
      <c r="T332" s="104">
        <f>+N332*P332*Q332*'1. Standard_Cost'!$D$12</f>
        <v>0</v>
      </c>
      <c r="U332" s="104">
        <f>+N332*O332*'1. Standard_Cost'!$E$12</f>
        <v>0</v>
      </c>
      <c r="V332" s="103"/>
      <c r="W332" s="103"/>
      <c r="X332" s="103"/>
      <c r="Y332" s="104">
        <f>+V332*((X332*'1. Standard_Cost'!$B$16)+(W332*X332*'1. Standard_Cost'!$C$16))</f>
        <v>0</v>
      </c>
      <c r="Z332" s="103"/>
      <c r="AA332" s="103"/>
      <c r="AB332" s="104">
        <f>+Z332*'1. Standard_Cost'!$B$20+AA332*'1. Standard_Cost'!$C$20</f>
        <v>0</v>
      </c>
      <c r="AC332" s="105"/>
      <c r="AD332" s="106"/>
      <c r="AE332" s="104">
        <f>SUM(AD332,AC332,AB332,Y332,U332,T332,S332,R332)*'1. Standard_Cost'!B172</f>
        <v>0</v>
      </c>
      <c r="AF332" s="104">
        <f t="shared" si="602"/>
        <v>0</v>
      </c>
      <c r="AG332" s="103"/>
      <c r="AH332" s="103"/>
      <c r="AI332" s="103"/>
      <c r="AJ332" s="107"/>
      <c r="AK332" s="107"/>
      <c r="AL332" s="107"/>
      <c r="AM332" s="104">
        <f>AG332*'1. Standard_Cost'!B168+'Incremental_Cost Year 2021'!AH339*'1. Standard_Cost'!C168+'Incremental_Cost Year 2021'!AI339*'1. Standard_Cost'!D168+'Incremental_Cost Year 2021'!AJ339+'Incremental_Cost Year 2021'!AL339+AK332</f>
        <v>0</v>
      </c>
      <c r="AN332" s="104">
        <f>AM332*'1. Standard_Cost'!C172</f>
        <v>0</v>
      </c>
      <c r="AO332" s="107"/>
      <c r="AQ332" s="104">
        <f t="shared" si="597"/>
        <v>0</v>
      </c>
      <c r="AR332" s="104">
        <f t="shared" si="598"/>
        <v>0</v>
      </c>
      <c r="AS332" s="104">
        <f t="shared" si="599"/>
        <v>0</v>
      </c>
      <c r="AT332" s="104">
        <f t="shared" si="603"/>
        <v>0</v>
      </c>
      <c r="AU332" s="108">
        <f t="shared" si="600"/>
        <v>0</v>
      </c>
      <c r="AV332" s="108"/>
      <c r="AW332" s="108"/>
      <c r="AX332" s="108"/>
      <c r="AY332" s="108"/>
      <c r="AZ332" s="108"/>
      <c r="BA332" s="109">
        <f t="shared" si="601"/>
        <v>0</v>
      </c>
    </row>
    <row r="333" spans="1:53" ht="24.6" customHeight="1" outlineLevel="1" x14ac:dyDescent="0.2">
      <c r="A333" s="68"/>
      <c r="B333" s="141"/>
      <c r="C333" s="251"/>
      <c r="D333" s="113" t="s">
        <v>48</v>
      </c>
      <c r="E333" s="113" t="s">
        <v>770</v>
      </c>
      <c r="F333" s="114" t="s">
        <v>154</v>
      </c>
      <c r="G333" s="115" t="s">
        <v>155</v>
      </c>
      <c r="H333" s="122" t="s">
        <v>267</v>
      </c>
      <c r="I333" s="117"/>
      <c r="J333" s="117"/>
      <c r="K333" s="117"/>
      <c r="L333" s="118">
        <f>SUM(L329:L332)</f>
        <v>0</v>
      </c>
      <c r="M333" s="118">
        <f>SUM(M329:M332)</f>
        <v>0</v>
      </c>
      <c r="N333" s="117"/>
      <c r="O333" s="117"/>
      <c r="P333" s="117"/>
      <c r="Q333" s="117"/>
      <c r="R333" s="119">
        <f>SUM(R329:R332)</f>
        <v>0</v>
      </c>
      <c r="S333" s="119">
        <f>SUM(S329:S332)</f>
        <v>0</v>
      </c>
      <c r="T333" s="119">
        <f>SUM(T329:T332)</f>
        <v>0</v>
      </c>
      <c r="U333" s="119">
        <f>SUM(U329:U332)</f>
        <v>0</v>
      </c>
      <c r="V333" s="117"/>
      <c r="W333" s="117"/>
      <c r="X333" s="117"/>
      <c r="Y333" s="118">
        <f>SUM(Y329:Y332)</f>
        <v>0</v>
      </c>
      <c r="Z333" s="117"/>
      <c r="AA333" s="117"/>
      <c r="AB333" s="118">
        <f t="shared" ref="AB333:AF333" si="604">SUM(AB329:AB332)</f>
        <v>0</v>
      </c>
      <c r="AC333" s="118">
        <f t="shared" si="604"/>
        <v>0</v>
      </c>
      <c r="AD333" s="118">
        <f t="shared" si="604"/>
        <v>0</v>
      </c>
      <c r="AE333" s="118">
        <f t="shared" si="604"/>
        <v>0</v>
      </c>
      <c r="AF333" s="118">
        <f t="shared" si="604"/>
        <v>0</v>
      </c>
      <c r="AG333" s="117"/>
      <c r="AH333" s="117"/>
      <c r="AI333" s="117"/>
      <c r="AJ333" s="119">
        <f>SUM(AJ329:AJ332)</f>
        <v>0</v>
      </c>
      <c r="AK333" s="119">
        <f t="shared" ref="AK333:AN333" si="605">SUM(AK329:AK332)</f>
        <v>0</v>
      </c>
      <c r="AL333" s="119">
        <f t="shared" si="605"/>
        <v>0</v>
      </c>
      <c r="AM333" s="119">
        <f t="shared" si="605"/>
        <v>0</v>
      </c>
      <c r="AN333" s="119">
        <f t="shared" si="605"/>
        <v>0</v>
      </c>
      <c r="AO333" s="116"/>
      <c r="AP333" s="120"/>
      <c r="AQ333" s="121">
        <f t="shared" ref="AQ333:BA333" si="606">SUM(AQ329:AQ332)</f>
        <v>0</v>
      </c>
      <c r="AR333" s="121">
        <f t="shared" si="606"/>
        <v>0</v>
      </c>
      <c r="AS333" s="121">
        <f t="shared" si="606"/>
        <v>0</v>
      </c>
      <c r="AT333" s="121">
        <f t="shared" si="606"/>
        <v>0</v>
      </c>
      <c r="AU333" s="121">
        <f t="shared" si="606"/>
        <v>0</v>
      </c>
      <c r="AV333" s="121">
        <f t="shared" si="606"/>
        <v>0</v>
      </c>
      <c r="AW333" s="121">
        <f t="shared" si="606"/>
        <v>0</v>
      </c>
      <c r="AX333" s="121">
        <f t="shared" si="606"/>
        <v>0</v>
      </c>
      <c r="AY333" s="121">
        <f t="shared" si="606"/>
        <v>0</v>
      </c>
      <c r="AZ333" s="121">
        <f t="shared" si="606"/>
        <v>0</v>
      </c>
      <c r="BA333" s="121">
        <f t="shared" si="606"/>
        <v>0</v>
      </c>
    </row>
    <row r="334" spans="1:53" ht="14.1" customHeight="1" outlineLevel="2" x14ac:dyDescent="0.2">
      <c r="A334" s="68"/>
      <c r="B334" s="94"/>
      <c r="C334" s="142"/>
      <c r="D334" s="96"/>
      <c r="E334" s="96"/>
      <c r="F334" s="97"/>
      <c r="G334" s="98"/>
      <c r="H334" s="99" t="s">
        <v>49</v>
      </c>
      <c r="I334" s="100"/>
      <c r="J334" s="101"/>
      <c r="K334" s="101"/>
      <c r="L334" s="102" t="str">
        <f>IF(I334&lt;&gt;0,((VLOOKUP(I334,'1. Standard_Cost'!$B$4:$D$8,2)+VLOOKUP(I334,'1. Standard_Cost'!$B$4:$D$8,3))*J334*K334),"0")</f>
        <v>0</v>
      </c>
      <c r="M334" s="102">
        <f>L334*'1. Standard_Cost'!F153</f>
        <v>0</v>
      </c>
      <c r="N334" s="103"/>
      <c r="O334" s="103"/>
      <c r="P334" s="103"/>
      <c r="Q334" s="103"/>
      <c r="R334" s="104">
        <f>+N334*P334*'1. Standard_Cost'!$B$12</f>
        <v>0</v>
      </c>
      <c r="S334" s="104">
        <f>+N334*O334*P334*'1. Standard_Cost'!$C$12</f>
        <v>0</v>
      </c>
      <c r="T334" s="104">
        <f>+N334*P334*Q334*'1. Standard_Cost'!$D$12</f>
        <v>0</v>
      </c>
      <c r="U334" s="104">
        <f>+N334*O334*'1. Standard_Cost'!$E$12</f>
        <v>0</v>
      </c>
      <c r="V334" s="103"/>
      <c r="W334" s="103"/>
      <c r="X334" s="103"/>
      <c r="Y334" s="104">
        <f>+V334*((X334*'1. Standard_Cost'!$B$16)+(W334*X334*'1. Standard_Cost'!$C$16))</f>
        <v>0</v>
      </c>
      <c r="Z334" s="103"/>
      <c r="AA334" s="103"/>
      <c r="AB334" s="104">
        <f>+Z334*'1. Standard_Cost'!$B$20+AA334*'1. Standard_Cost'!$C$20</f>
        <v>0</v>
      </c>
      <c r="AC334" s="105"/>
      <c r="AD334" s="106"/>
      <c r="AE334" s="104">
        <f>SUM(AD334,AC334,AB334,Y334,U334,T334,S334,R334)*'1. Standard_Cost'!B177</f>
        <v>0</v>
      </c>
      <c r="AF334" s="104">
        <f>SUM(AD334,AE334)</f>
        <v>0</v>
      </c>
      <c r="AG334" s="103"/>
      <c r="AH334" s="103"/>
      <c r="AI334" s="103"/>
      <c r="AJ334" s="107"/>
      <c r="AK334" s="107"/>
      <c r="AL334" s="107"/>
      <c r="AM334" s="104">
        <f>AG334*'1. Standard_Cost'!B173+'Incremental_Cost Year 2021'!AH341*'1. Standard_Cost'!C173+'Incremental_Cost Year 2021'!AI341*'1. Standard_Cost'!D173+'Incremental_Cost Year 2021'!AJ341+'Incremental_Cost Year 2021'!AL341+AK334</f>
        <v>0</v>
      </c>
      <c r="AN334" s="104">
        <f>AM334*'1. Standard_Cost'!C177</f>
        <v>0</v>
      </c>
      <c r="AO334" s="107"/>
      <c r="AQ334" s="104">
        <f t="shared" ref="AQ334:AQ337" si="607">L334+M334</f>
        <v>0</v>
      </c>
      <c r="AR334" s="104">
        <f t="shared" ref="AR334:AR337" si="608">AF334</f>
        <v>0</v>
      </c>
      <c r="AS334" s="104">
        <f t="shared" ref="AS334:AS337" si="609">AM334+AN334</f>
        <v>0</v>
      </c>
      <c r="AT334" s="104">
        <f>SUM(AQ334,AR334,AS334)</f>
        <v>0</v>
      </c>
      <c r="AU334" s="108">
        <f t="shared" ref="AU334:AU337" si="610">AT334</f>
        <v>0</v>
      </c>
      <c r="AV334" s="108"/>
      <c r="AW334" s="108"/>
      <c r="AX334" s="108"/>
      <c r="AY334" s="108"/>
      <c r="AZ334" s="108"/>
      <c r="BA334" s="109">
        <f t="shared" ref="BA334:BA337" si="611">SUM(AU334:AZ334)-AT334</f>
        <v>0</v>
      </c>
    </row>
    <row r="335" spans="1:53" ht="14.1" customHeight="1" outlineLevel="2" x14ac:dyDescent="0.2">
      <c r="A335" s="68"/>
      <c r="B335" s="94"/>
      <c r="C335" s="142"/>
      <c r="D335" s="110"/>
      <c r="E335" s="110"/>
      <c r="F335" s="110"/>
      <c r="G335" s="111"/>
      <c r="H335" s="99" t="s">
        <v>50</v>
      </c>
      <c r="I335" s="100"/>
      <c r="J335" s="101"/>
      <c r="K335" s="101"/>
      <c r="L335" s="102" t="str">
        <f>IF(I335&lt;&gt;0,((VLOOKUP(I335,'1. Standard_Cost'!$B$4:$D$8,2)+VLOOKUP(I335,'1. Standard_Cost'!$B$4:$D$8,3))*J335*K335),"0")</f>
        <v>0</v>
      </c>
      <c r="M335" s="102">
        <f>L335*'1. Standard_Cost'!F153</f>
        <v>0</v>
      </c>
      <c r="N335" s="103"/>
      <c r="O335" s="103"/>
      <c r="P335" s="103"/>
      <c r="Q335" s="103"/>
      <c r="R335" s="104">
        <f>+N335*P335*'1. Standard_Cost'!$B$12</f>
        <v>0</v>
      </c>
      <c r="S335" s="104">
        <f>+N335*O335*P335*'1. Standard_Cost'!$C$12</f>
        <v>0</v>
      </c>
      <c r="T335" s="104">
        <f>+N335*P335*Q335*'1. Standard_Cost'!$D$12</f>
        <v>0</v>
      </c>
      <c r="U335" s="104">
        <f>+N335*O335*'1. Standard_Cost'!$E$12</f>
        <v>0</v>
      </c>
      <c r="V335" s="103"/>
      <c r="W335" s="103"/>
      <c r="X335" s="103"/>
      <c r="Y335" s="104">
        <f>+V335*((X335*'1. Standard_Cost'!$B$16)+(W335*X335*'1. Standard_Cost'!$C$16))</f>
        <v>0</v>
      </c>
      <c r="Z335" s="103"/>
      <c r="AA335" s="103"/>
      <c r="AB335" s="104">
        <f>+Z335*'1. Standard_Cost'!$B$20+AA335*'1. Standard_Cost'!$C$20</f>
        <v>0</v>
      </c>
      <c r="AC335" s="105"/>
      <c r="AD335" s="106"/>
      <c r="AE335" s="104">
        <f>SUM(AD335,AC335,AB335,Y335,U335,T335,S335,R335)*'1. Standard_Cost'!B177</f>
        <v>0</v>
      </c>
      <c r="AF335" s="104">
        <f t="shared" ref="AF335:AF337" si="612">SUM(AD335,AE335)</f>
        <v>0</v>
      </c>
      <c r="AG335" s="103"/>
      <c r="AH335" s="103">
        <v>0</v>
      </c>
      <c r="AI335" s="103">
        <v>0</v>
      </c>
      <c r="AJ335" s="107"/>
      <c r="AK335" s="107"/>
      <c r="AL335" s="107"/>
      <c r="AM335" s="104">
        <f>AG335*'1. Standard_Cost'!B173+'Incremental_Cost Year 2021'!AH342*'1. Standard_Cost'!C173+'Incremental_Cost Year 2021'!AI342*'1. Standard_Cost'!D173+'Incremental_Cost Year 2021'!AJ342+'Incremental_Cost Year 2021'!AL342+AK335</f>
        <v>0</v>
      </c>
      <c r="AN335" s="104">
        <f>AM335*'1. Standard_Cost'!C177</f>
        <v>0</v>
      </c>
      <c r="AO335" s="107"/>
      <c r="AQ335" s="104">
        <f t="shared" si="607"/>
        <v>0</v>
      </c>
      <c r="AR335" s="104">
        <f t="shared" si="608"/>
        <v>0</v>
      </c>
      <c r="AS335" s="104">
        <f t="shared" si="609"/>
        <v>0</v>
      </c>
      <c r="AT335" s="104">
        <f t="shared" ref="AT335:AT337" si="613">SUM(AQ335,AR335,AS335)</f>
        <v>0</v>
      </c>
      <c r="AU335" s="108">
        <f t="shared" si="610"/>
        <v>0</v>
      </c>
      <c r="AV335" s="108">
        <v>0</v>
      </c>
      <c r="AW335" s="108"/>
      <c r="AX335" s="108"/>
      <c r="AY335" s="108"/>
      <c r="AZ335" s="108"/>
      <c r="BA335" s="109">
        <f t="shared" si="611"/>
        <v>0</v>
      </c>
    </row>
    <row r="336" spans="1:53" ht="14.1" customHeight="1" outlineLevel="2" x14ac:dyDescent="0.2">
      <c r="A336" s="68"/>
      <c r="B336" s="94"/>
      <c r="C336" s="142"/>
      <c r="D336" s="110"/>
      <c r="E336" s="110"/>
      <c r="F336" s="110"/>
      <c r="G336" s="111"/>
      <c r="H336" s="99" t="s">
        <v>51</v>
      </c>
      <c r="I336" s="100"/>
      <c r="J336" s="101"/>
      <c r="K336" s="101"/>
      <c r="L336" s="102" t="str">
        <f>IF(I336&lt;&gt;0,((VLOOKUP(I336,'1. Standard_Cost'!$B$4:$D$8,2)+VLOOKUP(I336,'1. Standard_Cost'!$B$4:$D$8,3))*J336*K336),"0")</f>
        <v>0</v>
      </c>
      <c r="M336" s="102">
        <f>L336*'1. Standard_Cost'!F153</f>
        <v>0</v>
      </c>
      <c r="N336" s="103"/>
      <c r="O336" s="103"/>
      <c r="P336" s="103"/>
      <c r="Q336" s="103"/>
      <c r="R336" s="104">
        <f>+N336*P336*'1. Standard_Cost'!$B$12</f>
        <v>0</v>
      </c>
      <c r="S336" s="104">
        <f>+N336*O336*P336*'1. Standard_Cost'!$C$12</f>
        <v>0</v>
      </c>
      <c r="T336" s="104">
        <f>+N336*P336*Q336*'1. Standard_Cost'!$D$12</f>
        <v>0</v>
      </c>
      <c r="U336" s="104">
        <f>+N336*O336*'1. Standard_Cost'!$E$12</f>
        <v>0</v>
      </c>
      <c r="V336" s="103"/>
      <c r="W336" s="103"/>
      <c r="X336" s="103"/>
      <c r="Y336" s="104">
        <f>+V336*((X336*'1. Standard_Cost'!$B$16)+(W336*X336*'1. Standard_Cost'!$C$16))</f>
        <v>0</v>
      </c>
      <c r="Z336" s="103"/>
      <c r="AA336" s="103"/>
      <c r="AB336" s="104">
        <f>+Z336*'1. Standard_Cost'!$B$20+AA336*'1. Standard_Cost'!$C$20</f>
        <v>0</v>
      </c>
      <c r="AC336" s="105"/>
      <c r="AD336" s="106"/>
      <c r="AE336" s="104">
        <f>SUM(AD336,AC336,AB336,Y336,U336,T336,S336,R336)*'1. Standard_Cost'!B177</f>
        <v>0</v>
      </c>
      <c r="AF336" s="104">
        <f t="shared" si="612"/>
        <v>0</v>
      </c>
      <c r="AG336" s="103"/>
      <c r="AH336" s="103"/>
      <c r="AI336" s="103"/>
      <c r="AJ336" s="107"/>
      <c r="AK336" s="107"/>
      <c r="AL336" s="107"/>
      <c r="AM336" s="104">
        <f>AG336*'1. Standard_Cost'!B173+'Incremental_Cost Year 2021'!AH343*'1. Standard_Cost'!C173+'Incremental_Cost Year 2021'!AI343*'1. Standard_Cost'!D173+'Incremental_Cost Year 2021'!AJ343+'Incremental_Cost Year 2021'!AL343+AK336</f>
        <v>0</v>
      </c>
      <c r="AN336" s="104">
        <f>AM336*'1. Standard_Cost'!C177</f>
        <v>0</v>
      </c>
      <c r="AO336" s="107"/>
      <c r="AQ336" s="104">
        <f t="shared" si="607"/>
        <v>0</v>
      </c>
      <c r="AR336" s="104">
        <f t="shared" si="608"/>
        <v>0</v>
      </c>
      <c r="AS336" s="104">
        <f t="shared" si="609"/>
        <v>0</v>
      </c>
      <c r="AT336" s="104">
        <f t="shared" si="613"/>
        <v>0</v>
      </c>
      <c r="AU336" s="108">
        <f t="shared" si="610"/>
        <v>0</v>
      </c>
      <c r="AV336" s="108"/>
      <c r="AW336" s="108"/>
      <c r="AX336" s="108"/>
      <c r="AY336" s="108"/>
      <c r="AZ336" s="108"/>
      <c r="BA336" s="109">
        <f t="shared" si="611"/>
        <v>0</v>
      </c>
    </row>
    <row r="337" spans="1:53" ht="14.1" customHeight="1" outlineLevel="2" x14ac:dyDescent="0.2">
      <c r="A337" s="68"/>
      <c r="B337" s="94"/>
      <c r="C337" s="142"/>
      <c r="D337" s="110"/>
      <c r="E337" s="110"/>
      <c r="F337" s="110"/>
      <c r="G337" s="111"/>
      <c r="H337" s="112" t="s">
        <v>179</v>
      </c>
      <c r="I337" s="100"/>
      <c r="J337" s="101"/>
      <c r="K337" s="101"/>
      <c r="L337" s="102" t="str">
        <f>IF(I337&lt;&gt;0,((VLOOKUP(I337,'1. Standard_Cost'!$B$4:$D$8,2)+VLOOKUP(I337,'1. Standard_Cost'!$B$4:$D$8,3))*J337*K337),"0")</f>
        <v>0</v>
      </c>
      <c r="M337" s="102">
        <f>L337*'1. Standard_Cost'!F153</f>
        <v>0</v>
      </c>
      <c r="N337" s="103"/>
      <c r="O337" s="103"/>
      <c r="P337" s="103"/>
      <c r="Q337" s="103"/>
      <c r="R337" s="104">
        <f>+N337*P337*'1. Standard_Cost'!$B$12</f>
        <v>0</v>
      </c>
      <c r="S337" s="104">
        <f>+N337*O337*P337*'1. Standard_Cost'!$C$12</f>
        <v>0</v>
      </c>
      <c r="T337" s="104">
        <f>+N337*P337*Q337*'1. Standard_Cost'!$D$12</f>
        <v>0</v>
      </c>
      <c r="U337" s="104">
        <f>+N337*O337*'1. Standard_Cost'!$E$12</f>
        <v>0</v>
      </c>
      <c r="V337" s="103"/>
      <c r="W337" s="103"/>
      <c r="X337" s="103"/>
      <c r="Y337" s="104">
        <f>+V337*((X337*'1. Standard_Cost'!$B$16)+(W337*X337*'1. Standard_Cost'!$C$16))</f>
        <v>0</v>
      </c>
      <c r="Z337" s="103"/>
      <c r="AA337" s="103"/>
      <c r="AB337" s="104">
        <f>+Z337*'1. Standard_Cost'!$B$20+AA337*'1. Standard_Cost'!$C$20</f>
        <v>0</v>
      </c>
      <c r="AC337" s="105"/>
      <c r="AD337" s="106"/>
      <c r="AE337" s="104">
        <f>SUM(AD337,AC337,AB337,Y337,U337,T337,S337,R337)*'1. Standard_Cost'!B177</f>
        <v>0</v>
      </c>
      <c r="AF337" s="104">
        <f t="shared" si="612"/>
        <v>0</v>
      </c>
      <c r="AG337" s="103"/>
      <c r="AH337" s="103"/>
      <c r="AI337" s="103"/>
      <c r="AJ337" s="107"/>
      <c r="AK337" s="107"/>
      <c r="AL337" s="107"/>
      <c r="AM337" s="104">
        <f>AG337*'1. Standard_Cost'!B173+'Incremental_Cost Year 2021'!AH344*'1. Standard_Cost'!C173+'Incremental_Cost Year 2021'!AI344*'1. Standard_Cost'!D173+'Incremental_Cost Year 2021'!AJ344+'Incremental_Cost Year 2021'!AL344+AK337</f>
        <v>0</v>
      </c>
      <c r="AN337" s="104">
        <f>AM337*'1. Standard_Cost'!C177</f>
        <v>0</v>
      </c>
      <c r="AO337" s="107"/>
      <c r="AQ337" s="104">
        <f t="shared" si="607"/>
        <v>0</v>
      </c>
      <c r="AR337" s="104">
        <f t="shared" si="608"/>
        <v>0</v>
      </c>
      <c r="AS337" s="104">
        <f t="shared" si="609"/>
        <v>0</v>
      </c>
      <c r="AT337" s="104">
        <f t="shared" si="613"/>
        <v>0</v>
      </c>
      <c r="AU337" s="108">
        <f t="shared" si="610"/>
        <v>0</v>
      </c>
      <c r="AV337" s="108"/>
      <c r="AW337" s="108"/>
      <c r="AX337" s="108"/>
      <c r="AY337" s="108"/>
      <c r="AZ337" s="108"/>
      <c r="BA337" s="109">
        <f t="shared" si="611"/>
        <v>0</v>
      </c>
    </row>
    <row r="338" spans="1:53" ht="24.6" customHeight="1" outlineLevel="1" x14ac:dyDescent="0.2">
      <c r="A338" s="68"/>
      <c r="B338" s="141"/>
      <c r="C338" s="142"/>
      <c r="D338" s="113" t="s">
        <v>48</v>
      </c>
      <c r="E338" s="113" t="s">
        <v>771</v>
      </c>
      <c r="F338" s="114" t="s">
        <v>154</v>
      </c>
      <c r="G338" s="115" t="s">
        <v>155</v>
      </c>
      <c r="H338" s="122" t="s">
        <v>293</v>
      </c>
      <c r="I338" s="117"/>
      <c r="J338" s="117"/>
      <c r="K338" s="117"/>
      <c r="L338" s="118">
        <f>SUM(L334:L337)</f>
        <v>0</v>
      </c>
      <c r="M338" s="118">
        <f>SUM(M334:M337)</f>
        <v>0</v>
      </c>
      <c r="N338" s="117"/>
      <c r="O338" s="117"/>
      <c r="P338" s="117"/>
      <c r="Q338" s="117"/>
      <c r="R338" s="119">
        <f>SUM(R334:R337)</f>
        <v>0</v>
      </c>
      <c r="S338" s="119">
        <f>SUM(S334:S337)</f>
        <v>0</v>
      </c>
      <c r="T338" s="119">
        <f>SUM(T334:T337)</f>
        <v>0</v>
      </c>
      <c r="U338" s="119">
        <f>SUM(U334:U337)</f>
        <v>0</v>
      </c>
      <c r="V338" s="117"/>
      <c r="W338" s="117"/>
      <c r="X338" s="117"/>
      <c r="Y338" s="118">
        <f>SUM(Y334:Y337)</f>
        <v>0</v>
      </c>
      <c r="Z338" s="117"/>
      <c r="AA338" s="117"/>
      <c r="AB338" s="118">
        <f t="shared" ref="AB338:AF338" si="614">SUM(AB334:AB337)</f>
        <v>0</v>
      </c>
      <c r="AC338" s="118">
        <f t="shared" si="614"/>
        <v>0</v>
      </c>
      <c r="AD338" s="118">
        <f t="shared" si="614"/>
        <v>0</v>
      </c>
      <c r="AE338" s="118">
        <f t="shared" si="614"/>
        <v>0</v>
      </c>
      <c r="AF338" s="118">
        <f t="shared" si="614"/>
        <v>0</v>
      </c>
      <c r="AG338" s="117"/>
      <c r="AH338" s="117"/>
      <c r="AI338" s="117"/>
      <c r="AJ338" s="119">
        <f>SUM(AJ334:AJ337)</f>
        <v>0</v>
      </c>
      <c r="AK338" s="119">
        <f t="shared" ref="AK338:AN338" si="615">SUM(AK334:AK337)</f>
        <v>0</v>
      </c>
      <c r="AL338" s="119">
        <f t="shared" si="615"/>
        <v>0</v>
      </c>
      <c r="AM338" s="119">
        <f t="shared" si="615"/>
        <v>0</v>
      </c>
      <c r="AN338" s="119">
        <f t="shared" si="615"/>
        <v>0</v>
      </c>
      <c r="AO338" s="116"/>
      <c r="AP338" s="120"/>
      <c r="AQ338" s="121">
        <f t="shared" ref="AQ338:BA338" si="616">SUM(AQ334:AQ337)</f>
        <v>0</v>
      </c>
      <c r="AR338" s="121">
        <f t="shared" si="616"/>
        <v>0</v>
      </c>
      <c r="AS338" s="121">
        <f t="shared" si="616"/>
        <v>0</v>
      </c>
      <c r="AT338" s="121">
        <f t="shared" si="616"/>
        <v>0</v>
      </c>
      <c r="AU338" s="121">
        <f t="shared" si="616"/>
        <v>0</v>
      </c>
      <c r="AV338" s="121">
        <f t="shared" si="616"/>
        <v>0</v>
      </c>
      <c r="AW338" s="121">
        <f t="shared" si="616"/>
        <v>0</v>
      </c>
      <c r="AX338" s="121">
        <f t="shared" si="616"/>
        <v>0</v>
      </c>
      <c r="AY338" s="121">
        <f t="shared" si="616"/>
        <v>0</v>
      </c>
      <c r="AZ338" s="121">
        <f t="shared" si="616"/>
        <v>0</v>
      </c>
      <c r="BA338" s="121">
        <f t="shared" si="616"/>
        <v>0</v>
      </c>
    </row>
    <row r="339" spans="1:53" ht="14.1" customHeight="1" outlineLevel="2" x14ac:dyDescent="0.2">
      <c r="A339" s="68"/>
      <c r="B339" s="94"/>
      <c r="C339" s="142"/>
      <c r="D339" s="96"/>
      <c r="E339" s="96"/>
      <c r="F339" s="97"/>
      <c r="G339" s="98"/>
      <c r="H339" s="99" t="s">
        <v>49</v>
      </c>
      <c r="I339" s="100"/>
      <c r="J339" s="101"/>
      <c r="K339" s="101"/>
      <c r="L339" s="102" t="str">
        <f>IF(I339&lt;&gt;0,((VLOOKUP(I339,'1. Standard_Cost'!$B$4:$D$8,2)+VLOOKUP(I339,'1. Standard_Cost'!$B$4:$D$8,3))*J339*K339),"0")</f>
        <v>0</v>
      </c>
      <c r="M339" s="102">
        <f>L339*'1. Standard_Cost'!F158</f>
        <v>0</v>
      </c>
      <c r="N339" s="103"/>
      <c r="O339" s="103"/>
      <c r="P339" s="103"/>
      <c r="Q339" s="103"/>
      <c r="R339" s="104">
        <f>+N339*P339*'1. Standard_Cost'!$B$12</f>
        <v>0</v>
      </c>
      <c r="S339" s="104">
        <f>+N339*O339*P339*'1. Standard_Cost'!$C$12</f>
        <v>0</v>
      </c>
      <c r="T339" s="104">
        <f>+N339*P339*Q339*'1. Standard_Cost'!$D$12</f>
        <v>0</v>
      </c>
      <c r="U339" s="104">
        <f>+N339*O339*'1. Standard_Cost'!$E$12</f>
        <v>0</v>
      </c>
      <c r="V339" s="103"/>
      <c r="W339" s="103"/>
      <c r="X339" s="103"/>
      <c r="Y339" s="104">
        <f>+V339*((X339*'1. Standard_Cost'!$B$16)+(W339*X339*'1. Standard_Cost'!$C$16))</f>
        <v>0</v>
      </c>
      <c r="Z339" s="103"/>
      <c r="AA339" s="103"/>
      <c r="AB339" s="104">
        <f>+Z339*'1. Standard_Cost'!$B$20+AA339*'1. Standard_Cost'!$C$20</f>
        <v>0</v>
      </c>
      <c r="AC339" s="105"/>
      <c r="AD339" s="106"/>
      <c r="AE339" s="104">
        <f>SUM(AD339,AC339,AB339,Y339,U339,T339,S339,R339)*'1. Standard_Cost'!B182</f>
        <v>0</v>
      </c>
      <c r="AF339" s="104">
        <f>SUM(AD339,AE339)</f>
        <v>0</v>
      </c>
      <c r="AG339" s="103"/>
      <c r="AH339" s="103"/>
      <c r="AI339" s="103"/>
      <c r="AJ339" s="107"/>
      <c r="AK339" s="107"/>
      <c r="AL339" s="107"/>
      <c r="AM339" s="104">
        <f>AG339*'1. Standard_Cost'!B178+'Incremental_Cost Year 2021'!AH346*'1. Standard_Cost'!C178+'Incremental_Cost Year 2021'!AI346*'1. Standard_Cost'!D178+'Incremental_Cost Year 2021'!AJ346+'Incremental_Cost Year 2021'!AL346+AK339</f>
        <v>0</v>
      </c>
      <c r="AN339" s="104">
        <f>AM339*'1. Standard_Cost'!C182</f>
        <v>0</v>
      </c>
      <c r="AO339" s="107"/>
      <c r="AQ339" s="104">
        <f t="shared" ref="AQ339:AQ342" si="617">L339+M339</f>
        <v>0</v>
      </c>
      <c r="AR339" s="104">
        <f t="shared" ref="AR339:AR342" si="618">AF339</f>
        <v>0</v>
      </c>
      <c r="AS339" s="104">
        <f t="shared" ref="AS339:AS342" si="619">AM339+AN339</f>
        <v>0</v>
      </c>
      <c r="AT339" s="104">
        <f>SUM(AQ339,AR339,AS339)</f>
        <v>0</v>
      </c>
      <c r="AU339" s="108">
        <f t="shared" ref="AU339:AU342" si="620">AT339</f>
        <v>0</v>
      </c>
      <c r="AV339" s="108"/>
      <c r="AW339" s="108"/>
      <c r="AX339" s="108"/>
      <c r="AY339" s="108"/>
      <c r="AZ339" s="108"/>
      <c r="BA339" s="109">
        <f t="shared" ref="BA339:BA342" si="621">SUM(AU339:AZ339)-AT339</f>
        <v>0</v>
      </c>
    </row>
    <row r="340" spans="1:53" ht="14.1" customHeight="1" outlineLevel="2" x14ac:dyDescent="0.2">
      <c r="A340" s="68"/>
      <c r="B340" s="94"/>
      <c r="C340" s="142"/>
      <c r="D340" s="110"/>
      <c r="E340" s="110"/>
      <c r="F340" s="110"/>
      <c r="G340" s="111"/>
      <c r="H340" s="99" t="s">
        <v>50</v>
      </c>
      <c r="I340" s="100"/>
      <c r="J340" s="101"/>
      <c r="K340" s="101"/>
      <c r="L340" s="102" t="str">
        <f>IF(I340&lt;&gt;0,((VLOOKUP(I340,'1. Standard_Cost'!$B$4:$D$8,2)+VLOOKUP(I340,'1. Standard_Cost'!$B$4:$D$8,3))*J340*K340),"0")</f>
        <v>0</v>
      </c>
      <c r="M340" s="102">
        <f>L340*'1. Standard_Cost'!F158</f>
        <v>0</v>
      </c>
      <c r="N340" s="103"/>
      <c r="O340" s="103"/>
      <c r="P340" s="103"/>
      <c r="Q340" s="103"/>
      <c r="R340" s="104">
        <f>+N340*P340*'1. Standard_Cost'!$B$12</f>
        <v>0</v>
      </c>
      <c r="S340" s="104">
        <f>+N340*O340*P340*'1. Standard_Cost'!$C$12</f>
        <v>0</v>
      </c>
      <c r="T340" s="104">
        <f>+N340*P340*Q340*'1. Standard_Cost'!$D$12</f>
        <v>0</v>
      </c>
      <c r="U340" s="104">
        <f>+N340*O340*'1. Standard_Cost'!$E$12</f>
        <v>0</v>
      </c>
      <c r="V340" s="103"/>
      <c r="W340" s="103"/>
      <c r="X340" s="103"/>
      <c r="Y340" s="104">
        <f>+V340*((X340*'1. Standard_Cost'!$B$16)+(W340*X340*'1. Standard_Cost'!$C$16))</f>
        <v>0</v>
      </c>
      <c r="Z340" s="103"/>
      <c r="AA340" s="103"/>
      <c r="AB340" s="104">
        <f>+Z340*'1. Standard_Cost'!$B$20+AA340*'1. Standard_Cost'!$C$20</f>
        <v>0</v>
      </c>
      <c r="AC340" s="105"/>
      <c r="AD340" s="106"/>
      <c r="AE340" s="104">
        <f>SUM(AD340,AC340,AB340,Y340,U340,T340,S340,R340)*'1. Standard_Cost'!B182</f>
        <v>0</v>
      </c>
      <c r="AF340" s="104">
        <f t="shared" ref="AF340:AF342" si="622">SUM(AD340,AE340)</f>
        <v>0</v>
      </c>
      <c r="AG340" s="103"/>
      <c r="AH340" s="103">
        <v>0</v>
      </c>
      <c r="AI340" s="103">
        <v>0</v>
      </c>
      <c r="AJ340" s="107"/>
      <c r="AK340" s="107"/>
      <c r="AL340" s="107"/>
      <c r="AM340" s="104">
        <f>AG340*'1. Standard_Cost'!B178+'Incremental_Cost Year 2021'!AH347*'1. Standard_Cost'!C178+'Incremental_Cost Year 2021'!AI347*'1. Standard_Cost'!D178+'Incremental_Cost Year 2021'!AJ347+'Incremental_Cost Year 2021'!AL347+AK340</f>
        <v>0</v>
      </c>
      <c r="AN340" s="104">
        <f>AM340*'1. Standard_Cost'!C182</f>
        <v>0</v>
      </c>
      <c r="AO340" s="107"/>
      <c r="AQ340" s="104">
        <f t="shared" si="617"/>
        <v>0</v>
      </c>
      <c r="AR340" s="104">
        <f t="shared" si="618"/>
        <v>0</v>
      </c>
      <c r="AS340" s="104">
        <f t="shared" si="619"/>
        <v>0</v>
      </c>
      <c r="AT340" s="104">
        <f t="shared" ref="AT340:AT342" si="623">SUM(AQ340,AR340,AS340)</f>
        <v>0</v>
      </c>
      <c r="AU340" s="108">
        <f t="shared" si="620"/>
        <v>0</v>
      </c>
      <c r="AV340" s="108">
        <v>0</v>
      </c>
      <c r="AW340" s="108"/>
      <c r="AX340" s="108"/>
      <c r="AY340" s="108"/>
      <c r="AZ340" s="108"/>
      <c r="BA340" s="109">
        <f t="shared" si="621"/>
        <v>0</v>
      </c>
    </row>
    <row r="341" spans="1:53" ht="14.1" customHeight="1" outlineLevel="2" x14ac:dyDescent="0.2">
      <c r="A341" s="68"/>
      <c r="B341" s="94"/>
      <c r="C341" s="142"/>
      <c r="D341" s="110"/>
      <c r="E341" s="110"/>
      <c r="F341" s="110"/>
      <c r="G341" s="111"/>
      <c r="H341" s="99" t="s">
        <v>51</v>
      </c>
      <c r="I341" s="100"/>
      <c r="J341" s="101"/>
      <c r="K341" s="101"/>
      <c r="L341" s="102" t="str">
        <f>IF(I341&lt;&gt;0,((VLOOKUP(I341,'1. Standard_Cost'!$B$4:$D$8,2)+VLOOKUP(I341,'1. Standard_Cost'!$B$4:$D$8,3))*J341*K341),"0")</f>
        <v>0</v>
      </c>
      <c r="M341" s="102">
        <f>L341*'1. Standard_Cost'!F158</f>
        <v>0</v>
      </c>
      <c r="N341" s="103"/>
      <c r="O341" s="103"/>
      <c r="P341" s="103"/>
      <c r="Q341" s="103"/>
      <c r="R341" s="104">
        <f>+N341*P341*'1. Standard_Cost'!$B$12</f>
        <v>0</v>
      </c>
      <c r="S341" s="104">
        <f>+N341*O341*P341*'1. Standard_Cost'!$C$12</f>
        <v>0</v>
      </c>
      <c r="T341" s="104">
        <f>+N341*P341*Q341*'1. Standard_Cost'!$D$12</f>
        <v>0</v>
      </c>
      <c r="U341" s="104">
        <f>+N341*O341*'1. Standard_Cost'!$E$12</f>
        <v>0</v>
      </c>
      <c r="V341" s="103"/>
      <c r="W341" s="103"/>
      <c r="X341" s="103"/>
      <c r="Y341" s="104">
        <f>+V341*((X341*'1. Standard_Cost'!$B$16)+(W341*X341*'1. Standard_Cost'!$C$16))</f>
        <v>0</v>
      </c>
      <c r="Z341" s="103"/>
      <c r="AA341" s="103"/>
      <c r="AB341" s="104">
        <f>+Z341*'1. Standard_Cost'!$B$20+AA341*'1. Standard_Cost'!$C$20</f>
        <v>0</v>
      </c>
      <c r="AC341" s="105"/>
      <c r="AD341" s="106"/>
      <c r="AE341" s="104">
        <f>SUM(AD341,AC341,AB341,Y341,U341,T341,S341,R341)*'1. Standard_Cost'!B182</f>
        <v>0</v>
      </c>
      <c r="AF341" s="104">
        <f t="shared" si="622"/>
        <v>0</v>
      </c>
      <c r="AG341" s="103"/>
      <c r="AH341" s="103"/>
      <c r="AI341" s="103"/>
      <c r="AJ341" s="107"/>
      <c r="AK341" s="107"/>
      <c r="AL341" s="107"/>
      <c r="AM341" s="104">
        <f>AG341*'1. Standard_Cost'!B178+'Incremental_Cost Year 2021'!AH348*'1. Standard_Cost'!C178+'Incremental_Cost Year 2021'!AI348*'1. Standard_Cost'!D178+'Incremental_Cost Year 2021'!AJ348+'Incremental_Cost Year 2021'!AL348+AK341</f>
        <v>0</v>
      </c>
      <c r="AN341" s="104">
        <f>AM341*'1. Standard_Cost'!C182</f>
        <v>0</v>
      </c>
      <c r="AO341" s="107"/>
      <c r="AQ341" s="104">
        <f t="shared" si="617"/>
        <v>0</v>
      </c>
      <c r="AR341" s="104">
        <f t="shared" si="618"/>
        <v>0</v>
      </c>
      <c r="AS341" s="104">
        <f t="shared" si="619"/>
        <v>0</v>
      </c>
      <c r="AT341" s="104">
        <f t="shared" si="623"/>
        <v>0</v>
      </c>
      <c r="AU341" s="108">
        <f t="shared" si="620"/>
        <v>0</v>
      </c>
      <c r="AV341" s="108"/>
      <c r="AW341" s="108"/>
      <c r="AX341" s="108"/>
      <c r="AY341" s="108"/>
      <c r="AZ341" s="108"/>
      <c r="BA341" s="109">
        <f t="shared" si="621"/>
        <v>0</v>
      </c>
    </row>
    <row r="342" spans="1:53" ht="14.1" customHeight="1" outlineLevel="2" x14ac:dyDescent="0.2">
      <c r="A342" s="68"/>
      <c r="B342" s="94"/>
      <c r="C342" s="142"/>
      <c r="D342" s="110"/>
      <c r="E342" s="110"/>
      <c r="F342" s="110"/>
      <c r="G342" s="111"/>
      <c r="H342" s="112" t="s">
        <v>179</v>
      </c>
      <c r="I342" s="100"/>
      <c r="J342" s="101"/>
      <c r="K342" s="101"/>
      <c r="L342" s="102" t="str">
        <f>IF(I342&lt;&gt;0,((VLOOKUP(I342,'1. Standard_Cost'!$B$4:$D$8,2)+VLOOKUP(I342,'1. Standard_Cost'!$B$4:$D$8,3))*J342*K342),"0")</f>
        <v>0</v>
      </c>
      <c r="M342" s="102">
        <f>L342*'1. Standard_Cost'!F158</f>
        <v>0</v>
      </c>
      <c r="N342" s="103"/>
      <c r="O342" s="103"/>
      <c r="P342" s="103"/>
      <c r="Q342" s="103"/>
      <c r="R342" s="104">
        <f>+N342*P342*'1. Standard_Cost'!$B$12</f>
        <v>0</v>
      </c>
      <c r="S342" s="104">
        <f>+N342*O342*P342*'1. Standard_Cost'!$C$12</f>
        <v>0</v>
      </c>
      <c r="T342" s="104">
        <f>+N342*P342*Q342*'1. Standard_Cost'!$D$12</f>
        <v>0</v>
      </c>
      <c r="U342" s="104">
        <f>+N342*O342*'1. Standard_Cost'!$E$12</f>
        <v>0</v>
      </c>
      <c r="V342" s="103"/>
      <c r="W342" s="103"/>
      <c r="X342" s="103"/>
      <c r="Y342" s="104">
        <f>+V342*((X342*'1. Standard_Cost'!$B$16)+(W342*X342*'1. Standard_Cost'!$C$16))</f>
        <v>0</v>
      </c>
      <c r="Z342" s="103"/>
      <c r="AA342" s="103"/>
      <c r="AB342" s="104">
        <f>+Z342*'1. Standard_Cost'!$B$20+AA342*'1. Standard_Cost'!$C$20</f>
        <v>0</v>
      </c>
      <c r="AC342" s="105"/>
      <c r="AD342" s="106"/>
      <c r="AE342" s="104">
        <f>SUM(AD342,AC342,AB342,Y342,U342,T342,S342,R342)*'1. Standard_Cost'!B182</f>
        <v>0</v>
      </c>
      <c r="AF342" s="104">
        <f t="shared" si="622"/>
        <v>0</v>
      </c>
      <c r="AG342" s="103"/>
      <c r="AH342" s="103"/>
      <c r="AI342" s="103"/>
      <c r="AJ342" s="107"/>
      <c r="AK342" s="107"/>
      <c r="AL342" s="107"/>
      <c r="AM342" s="104">
        <f>AG342*'1. Standard_Cost'!B178+'Incremental_Cost Year 2021'!AH349*'1. Standard_Cost'!C178+'Incremental_Cost Year 2021'!AI349*'1. Standard_Cost'!D178+'Incremental_Cost Year 2021'!AJ349+'Incremental_Cost Year 2021'!AL349+AK342</f>
        <v>0</v>
      </c>
      <c r="AN342" s="104">
        <f>AM342*'1. Standard_Cost'!C182</f>
        <v>0</v>
      </c>
      <c r="AO342" s="107"/>
      <c r="AQ342" s="104">
        <f t="shared" si="617"/>
        <v>0</v>
      </c>
      <c r="AR342" s="104">
        <f t="shared" si="618"/>
        <v>0</v>
      </c>
      <c r="AS342" s="104">
        <f t="shared" si="619"/>
        <v>0</v>
      </c>
      <c r="AT342" s="104">
        <f t="shared" si="623"/>
        <v>0</v>
      </c>
      <c r="AU342" s="108">
        <f t="shared" si="620"/>
        <v>0</v>
      </c>
      <c r="AV342" s="108"/>
      <c r="AW342" s="108"/>
      <c r="AX342" s="108"/>
      <c r="AY342" s="108"/>
      <c r="AZ342" s="108"/>
      <c r="BA342" s="109">
        <f t="shared" si="621"/>
        <v>0</v>
      </c>
    </row>
    <row r="343" spans="1:53" ht="42" customHeight="1" outlineLevel="1" x14ac:dyDescent="0.2">
      <c r="A343" s="68"/>
      <c r="B343" s="141"/>
      <c r="C343" s="142"/>
      <c r="D343" s="113" t="s">
        <v>48</v>
      </c>
      <c r="E343" s="113" t="s">
        <v>773</v>
      </c>
      <c r="F343" s="114" t="s">
        <v>154</v>
      </c>
      <c r="G343" s="115" t="s">
        <v>155</v>
      </c>
      <c r="H343" s="122" t="s">
        <v>294</v>
      </c>
      <c r="I343" s="117"/>
      <c r="J343" s="117"/>
      <c r="K343" s="117"/>
      <c r="L343" s="118">
        <f>SUM(L339:L342)</f>
        <v>0</v>
      </c>
      <c r="M343" s="118">
        <f>SUM(M339:M342)</f>
        <v>0</v>
      </c>
      <c r="N343" s="117"/>
      <c r="O343" s="117"/>
      <c r="P343" s="117"/>
      <c r="Q343" s="117"/>
      <c r="R343" s="119">
        <f>SUM(R339:R342)</f>
        <v>0</v>
      </c>
      <c r="S343" s="119">
        <f>SUM(S339:S342)</f>
        <v>0</v>
      </c>
      <c r="T343" s="119">
        <f>SUM(T339:T342)</f>
        <v>0</v>
      </c>
      <c r="U343" s="119">
        <f>SUM(U339:U342)</f>
        <v>0</v>
      </c>
      <c r="V343" s="117"/>
      <c r="W343" s="117"/>
      <c r="X343" s="117"/>
      <c r="Y343" s="118">
        <f>SUM(Y339:Y342)</f>
        <v>0</v>
      </c>
      <c r="Z343" s="117"/>
      <c r="AA343" s="117"/>
      <c r="AB343" s="118">
        <f t="shared" ref="AB343:AF343" si="624">SUM(AB339:AB342)</f>
        <v>0</v>
      </c>
      <c r="AC343" s="118">
        <f t="shared" si="624"/>
        <v>0</v>
      </c>
      <c r="AD343" s="118">
        <f t="shared" si="624"/>
        <v>0</v>
      </c>
      <c r="AE343" s="118">
        <f t="shared" si="624"/>
        <v>0</v>
      </c>
      <c r="AF343" s="118">
        <f t="shared" si="624"/>
        <v>0</v>
      </c>
      <c r="AG343" s="117"/>
      <c r="AH343" s="117"/>
      <c r="AI343" s="117"/>
      <c r="AJ343" s="119">
        <f>SUM(AJ339:AJ342)</f>
        <v>0</v>
      </c>
      <c r="AK343" s="119">
        <f t="shared" ref="AK343:AN343" si="625">SUM(AK339:AK342)</f>
        <v>0</v>
      </c>
      <c r="AL343" s="119">
        <f t="shared" si="625"/>
        <v>0</v>
      </c>
      <c r="AM343" s="119">
        <f t="shared" si="625"/>
        <v>0</v>
      </c>
      <c r="AN343" s="119">
        <f t="shared" si="625"/>
        <v>0</v>
      </c>
      <c r="AO343" s="116"/>
      <c r="AP343" s="120"/>
      <c r="AQ343" s="121">
        <f t="shared" ref="AQ343:BA343" si="626">SUM(AQ339:AQ342)</f>
        <v>0</v>
      </c>
      <c r="AR343" s="121">
        <f t="shared" si="626"/>
        <v>0</v>
      </c>
      <c r="AS343" s="121">
        <f t="shared" si="626"/>
        <v>0</v>
      </c>
      <c r="AT343" s="121">
        <f t="shared" si="626"/>
        <v>0</v>
      </c>
      <c r="AU343" s="121">
        <f t="shared" si="626"/>
        <v>0</v>
      </c>
      <c r="AV343" s="121">
        <f t="shared" si="626"/>
        <v>0</v>
      </c>
      <c r="AW343" s="121">
        <f t="shared" si="626"/>
        <v>0</v>
      </c>
      <c r="AX343" s="121">
        <f t="shared" si="626"/>
        <v>0</v>
      </c>
      <c r="AY343" s="121">
        <f t="shared" si="626"/>
        <v>0</v>
      </c>
      <c r="AZ343" s="121">
        <f t="shared" si="626"/>
        <v>0</v>
      </c>
      <c r="BA343" s="121">
        <f t="shared" si="626"/>
        <v>0</v>
      </c>
    </row>
    <row r="344" spans="1:53" s="124" customFormat="1" ht="48" customHeight="1" x14ac:dyDescent="0.2">
      <c r="B344" s="138"/>
      <c r="C344" s="247" t="s">
        <v>737</v>
      </c>
      <c r="D344" s="248"/>
      <c r="E344" s="249"/>
      <c r="F344" s="153"/>
      <c r="G344" s="153"/>
      <c r="H344" s="130" t="s">
        <v>295</v>
      </c>
      <c r="I344" s="128"/>
      <c r="J344" s="128"/>
      <c r="K344" s="128"/>
      <c r="L344" s="129">
        <f>SUM(L349,L354,L359)</f>
        <v>1201500</v>
      </c>
      <c r="M344" s="129">
        <f>SUM(M349,M354,M359)</f>
        <v>200650.5</v>
      </c>
      <c r="N344" s="128"/>
      <c r="O344" s="128"/>
      <c r="P344" s="128"/>
      <c r="Q344" s="128"/>
      <c r="R344" s="129">
        <f>SUM(R349,R354,R359)</f>
        <v>150000</v>
      </c>
      <c r="S344" s="129">
        <f t="shared" ref="S344:U344" si="627">SUM(S349,S354,S359)</f>
        <v>500000</v>
      </c>
      <c r="T344" s="129">
        <f t="shared" si="627"/>
        <v>0</v>
      </c>
      <c r="U344" s="129">
        <f t="shared" si="627"/>
        <v>60000</v>
      </c>
      <c r="V344" s="128"/>
      <c r="W344" s="128"/>
      <c r="X344" s="128"/>
      <c r="Y344" s="129">
        <f t="shared" ref="Y344" si="628">SUM(Y349,Y354,Y359)</f>
        <v>0</v>
      </c>
      <c r="Z344" s="128"/>
      <c r="AA344" s="128"/>
      <c r="AB344" s="129">
        <f t="shared" ref="AB344:AF344" si="629">SUM(AB349,AB354,AB359)</f>
        <v>230000</v>
      </c>
      <c r="AC344" s="129">
        <f t="shared" si="629"/>
        <v>545000</v>
      </c>
      <c r="AD344" s="129">
        <f t="shared" si="629"/>
        <v>0</v>
      </c>
      <c r="AE344" s="129">
        <f t="shared" si="629"/>
        <v>297000</v>
      </c>
      <c r="AF344" s="129">
        <f t="shared" si="629"/>
        <v>907000</v>
      </c>
      <c r="AG344" s="128"/>
      <c r="AH344" s="128"/>
      <c r="AI344" s="128"/>
      <c r="AJ344" s="129">
        <f t="shared" ref="AJ344:AN344" si="630">SUM(AJ349,AJ354,AJ359)</f>
        <v>0</v>
      </c>
      <c r="AK344" s="129">
        <f t="shared" si="630"/>
        <v>0</v>
      </c>
      <c r="AL344" s="129">
        <f t="shared" si="630"/>
        <v>0</v>
      </c>
      <c r="AM344" s="129">
        <f t="shared" si="630"/>
        <v>0</v>
      </c>
      <c r="AN344" s="139">
        <f t="shared" si="630"/>
        <v>0</v>
      </c>
      <c r="AO344" s="130"/>
      <c r="AP344" s="131"/>
      <c r="AQ344" s="129">
        <f>AQ349+AQ354+AQ359+AQ364+AQ369+AQ374+AQ379+AQ384+AQ389+AQ394+AQ399+AQ404+AQ409+AQ414+AQ419</f>
        <v>2325335.0249999999</v>
      </c>
      <c r="AR344" s="129">
        <f t="shared" ref="AR344:AU344" si="631">AR349+AR354+AR359+AR364+AR369+AR374+AR379+AR384+AR389+AR394+AR399+AR404+AR409+AR414+AR419</f>
        <v>1068000</v>
      </c>
      <c r="AS344" s="129">
        <f t="shared" si="631"/>
        <v>0</v>
      </c>
      <c r="AT344" s="129">
        <f t="shared" si="631"/>
        <v>3393335.0249999999</v>
      </c>
      <c r="AU344" s="129">
        <f t="shared" si="631"/>
        <v>3393335.0249999999</v>
      </c>
      <c r="AV344" s="139">
        <f t="shared" ref="AV344:BA344" si="632">SUM(AV349,AV354,AV359)</f>
        <v>0</v>
      </c>
      <c r="AW344" s="139">
        <f t="shared" si="632"/>
        <v>0</v>
      </c>
      <c r="AX344" s="139">
        <f t="shared" si="632"/>
        <v>0</v>
      </c>
      <c r="AY344" s="139">
        <f t="shared" si="632"/>
        <v>0</v>
      </c>
      <c r="AZ344" s="139">
        <f t="shared" si="632"/>
        <v>0</v>
      </c>
      <c r="BA344" s="139">
        <f t="shared" si="632"/>
        <v>0</v>
      </c>
    </row>
    <row r="345" spans="1:53" ht="14.1" customHeight="1" outlineLevel="2" x14ac:dyDescent="0.2">
      <c r="A345" s="68"/>
      <c r="B345" s="94"/>
      <c r="C345" s="250"/>
      <c r="D345" s="96"/>
      <c r="E345" s="96"/>
      <c r="F345" s="97"/>
      <c r="G345" s="98"/>
      <c r="H345" s="99" t="s">
        <v>518</v>
      </c>
      <c r="I345" s="100" t="s">
        <v>4</v>
      </c>
      <c r="J345" s="101">
        <v>2</v>
      </c>
      <c r="K345" s="101">
        <v>5</v>
      </c>
      <c r="L345" s="195">
        <f>IF(I345&lt;&gt;0,((VLOOKUP(I345,'1. Standard_Cost'!$B$4:$D$8,2)+VLOOKUP(I345,'1. Standard_Cost'!$B$4:$D$8,3))*J345*K345),"0")</f>
        <v>801000</v>
      </c>
      <c r="M345" s="195">
        <f>L345*'1. Standard_Cost'!F4</f>
        <v>133767</v>
      </c>
      <c r="N345" s="103">
        <v>2</v>
      </c>
      <c r="O345" s="103">
        <v>2</v>
      </c>
      <c r="P345" s="103">
        <v>5</v>
      </c>
      <c r="Q345" s="103"/>
      <c r="R345" s="196">
        <f>+N345*P345*'1. Standard_Cost'!$B$12</f>
        <v>15000</v>
      </c>
      <c r="S345" s="196">
        <f>+N345*O345*P345*'1. Standard_Cost'!$C$12</f>
        <v>50000</v>
      </c>
      <c r="T345" s="196">
        <f>+N345*P345*Q345*'[2]1. Standard_Cost'!$D$12</f>
        <v>0</v>
      </c>
      <c r="U345" s="196">
        <f>+N345*O345*'1. Standard_Cost'!$E$12</f>
        <v>20000</v>
      </c>
      <c r="V345" s="198"/>
      <c r="W345" s="198"/>
      <c r="X345" s="198"/>
      <c r="Y345" s="196">
        <f>+V345*((X345*'[2]1. Standard_Cost'!$B$16)+(W345*X345*'[2]1. Standard_Cost'!$C$16))</f>
        <v>0</v>
      </c>
      <c r="Z345" s="103"/>
      <c r="AA345" s="103"/>
      <c r="AB345" s="196">
        <f>+Z345*'[2]1. Standard_Cost'!$B$20+AA345*'[2]1. Standard_Cost'!$C$20</f>
        <v>0</v>
      </c>
      <c r="AC345" s="105"/>
      <c r="AD345" s="106">
        <v>0</v>
      </c>
      <c r="AE345" s="196">
        <f>SUM(AD345,AC345,AB345,Y345,U345,T345,S345,R345)*'1. Standard_Cost'!B28</f>
        <v>17000</v>
      </c>
      <c r="AF345" s="196">
        <f>SUM(AE345,AD345,AC345,AB345,Y345,U345,T345,S345,R345)</f>
        <v>102000</v>
      </c>
      <c r="AG345" s="198"/>
      <c r="AH345" s="198"/>
      <c r="AI345" s="198"/>
      <c r="AJ345" s="199"/>
      <c r="AK345" s="199"/>
      <c r="AL345" s="199"/>
      <c r="AM345" s="196">
        <f>AG345*'[2]1. Standard_Cost'!B382+'[2]Incremental_Cost Year 2'!AH365*'[2]1. Standard_Cost'!C382+'[2]Incremental_Cost Year 2'!AI365*'[2]1. Standard_Cost'!D382+'[2]Incremental_Cost Year 2'!AJ365+'[2]Incremental_Cost Year 2'!AL365+AK345</f>
        <v>0</v>
      </c>
      <c r="AN345" s="196">
        <f>AM345*'[2]1. Standard_Cost'!C386</f>
        <v>0</v>
      </c>
      <c r="AO345" s="199"/>
      <c r="AQ345" s="104">
        <f t="shared" ref="AQ345:AQ348" si="633">L345+M345</f>
        <v>934767</v>
      </c>
      <c r="AR345" s="104">
        <f t="shared" ref="AR345:AR348" si="634">AF345</f>
        <v>102000</v>
      </c>
      <c r="AS345" s="104">
        <f t="shared" ref="AS345:AS348" si="635">AM345+AN345</f>
        <v>0</v>
      </c>
      <c r="AT345" s="104">
        <f>SUM(AQ345,AR345,AS345)</f>
        <v>1036767</v>
      </c>
      <c r="AU345" s="108">
        <f t="shared" ref="AU345:AU348" si="636">AT345</f>
        <v>1036767</v>
      </c>
      <c r="AV345" s="108"/>
      <c r="AW345" s="108"/>
      <c r="AX345" s="108"/>
      <c r="AY345" s="108"/>
      <c r="AZ345" s="108"/>
      <c r="BA345" s="109">
        <f t="shared" ref="BA345:BA348" si="637">SUM(AU345:AZ345)-AT345</f>
        <v>0</v>
      </c>
    </row>
    <row r="346" spans="1:53" ht="14.1" customHeight="1" outlineLevel="2" x14ac:dyDescent="0.2">
      <c r="A346" s="68"/>
      <c r="B346" s="94"/>
      <c r="C346" s="251"/>
      <c r="D346" s="110"/>
      <c r="E346" s="110"/>
      <c r="F346" s="110"/>
      <c r="G346" s="111"/>
      <c r="H346" s="99" t="s">
        <v>546</v>
      </c>
      <c r="I346" s="100" t="s">
        <v>4</v>
      </c>
      <c r="J346" s="101">
        <v>1</v>
      </c>
      <c r="K346" s="101">
        <v>2</v>
      </c>
      <c r="L346" s="195">
        <f>IF(I346&lt;&gt;0,((VLOOKUP(I346,'1. Standard_Cost'!$B$4:$D$8,2)+VLOOKUP(I346,'1. Standard_Cost'!$B$4:$D$8,3))*J346*K346),"0")</f>
        <v>160200</v>
      </c>
      <c r="M346" s="195">
        <f>L346*'1. Standard_Cost'!F4</f>
        <v>26753.4</v>
      </c>
      <c r="N346" s="103"/>
      <c r="O346" s="103"/>
      <c r="P346" s="103"/>
      <c r="Q346" s="103"/>
      <c r="R346" s="196">
        <f>+N346*P346*'[2]1. Standard_Cost'!$B$12</f>
        <v>0</v>
      </c>
      <c r="S346" s="196">
        <f>+N346*O346*P346*'[2]1. Standard_Cost'!$C$12</f>
        <v>0</v>
      </c>
      <c r="T346" s="196">
        <f>+N346*P346*Q346*'[2]1. Standard_Cost'!$D$12</f>
        <v>0</v>
      </c>
      <c r="U346" s="196">
        <f>+N346*O346*'[2]1. Standard_Cost'!$E$12</f>
        <v>0</v>
      </c>
      <c r="V346" s="198"/>
      <c r="W346" s="198"/>
      <c r="X346" s="198"/>
      <c r="Y346" s="196">
        <f>+V346*((X346*'[2]1. Standard_Cost'!$B$16)+(W346*X346*'[2]1. Standard_Cost'!$C$16))</f>
        <v>0</v>
      </c>
      <c r="Z346" s="103"/>
      <c r="AA346" s="103"/>
      <c r="AB346" s="196">
        <f>+Z346*'[2]1. Standard_Cost'!$B$20+AA346*'[2]1. Standard_Cost'!$C$20</f>
        <v>0</v>
      </c>
      <c r="AC346" s="105"/>
      <c r="AD346" s="106"/>
      <c r="AE346" s="196">
        <f>SUM(AD346,AC346,AB346,Y346,U346,T346,S346,R346)*'1. Standard_Cost'!B29</f>
        <v>0</v>
      </c>
      <c r="AF346" s="196">
        <f t="shared" ref="AF346:AF348" si="638">SUM(AE346,AD346,AC346,AB346,Y346,U346,T346,S346,R346)</f>
        <v>0</v>
      </c>
      <c r="AG346" s="198"/>
      <c r="AH346" s="198"/>
      <c r="AI346" s="198"/>
      <c r="AJ346" s="199"/>
      <c r="AK346" s="199"/>
      <c r="AL346" s="199"/>
      <c r="AM346" s="196">
        <f>AG346*'[2]1. Standard_Cost'!B382+'[2]Incremental_Cost Year 2'!AH366*'[2]1. Standard_Cost'!C382+'[2]Incremental_Cost Year 2'!AI366*'[2]1. Standard_Cost'!D382+'[2]Incremental_Cost Year 2'!AJ366+'[2]Incremental_Cost Year 2'!AL366+AK346</f>
        <v>0</v>
      </c>
      <c r="AN346" s="196">
        <f>AM346*'[2]1. Standard_Cost'!C386</f>
        <v>0</v>
      </c>
      <c r="AO346" s="199"/>
      <c r="AQ346" s="104">
        <f t="shared" si="633"/>
        <v>186953.4</v>
      </c>
      <c r="AR346" s="104">
        <f t="shared" si="634"/>
        <v>0</v>
      </c>
      <c r="AS346" s="104">
        <f t="shared" si="635"/>
        <v>0</v>
      </c>
      <c r="AT346" s="104">
        <f t="shared" ref="AT346:AT348" si="639">SUM(AQ346,AR346,AS346)</f>
        <v>186953.4</v>
      </c>
      <c r="AU346" s="108">
        <f t="shared" si="636"/>
        <v>186953.4</v>
      </c>
      <c r="AV346" s="108">
        <v>0</v>
      </c>
      <c r="AW346" s="108"/>
      <c r="AX346" s="108"/>
      <c r="AY346" s="108"/>
      <c r="AZ346" s="108"/>
      <c r="BA346" s="109">
        <f t="shared" si="637"/>
        <v>0</v>
      </c>
    </row>
    <row r="347" spans="1:53" ht="14.1" customHeight="1" outlineLevel="2" x14ac:dyDescent="0.2">
      <c r="A347" s="68"/>
      <c r="B347" s="94"/>
      <c r="C347" s="251"/>
      <c r="D347" s="110"/>
      <c r="E347" s="110"/>
      <c r="F347" s="110"/>
      <c r="G347" s="111"/>
      <c r="H347" s="99" t="s">
        <v>547</v>
      </c>
      <c r="I347" s="100"/>
      <c r="J347" s="101"/>
      <c r="K347" s="101"/>
      <c r="L347" s="195" t="str">
        <f>IF(I347&lt;&gt;0,((VLOOKUP(I347,'[2]1. Standard_Cost'!$B$4:$D$8,2)+VLOOKUP(I347,'[2]1. Standard_Cost'!$B$4:$D$8,3))*J347*K347),"0")</f>
        <v>0</v>
      </c>
      <c r="M347" s="195">
        <f>L347*'[2]1. Standard_Cost'!F362</f>
        <v>0</v>
      </c>
      <c r="N347" s="103"/>
      <c r="O347" s="103"/>
      <c r="P347" s="103"/>
      <c r="Q347" s="103"/>
      <c r="R347" s="196">
        <f>+N347*P347*'[2]1. Standard_Cost'!$B$12</f>
        <v>0</v>
      </c>
      <c r="S347" s="196">
        <f>+N347*O347*P347*'[2]1. Standard_Cost'!$C$12</f>
        <v>0</v>
      </c>
      <c r="T347" s="196">
        <f>+N347*P347*Q347*'[2]1. Standard_Cost'!$D$12</f>
        <v>0</v>
      </c>
      <c r="U347" s="196">
        <f>+N347*O347*'[2]1. Standard_Cost'!$E$12</f>
        <v>0</v>
      </c>
      <c r="V347" s="198"/>
      <c r="W347" s="198"/>
      <c r="X347" s="198"/>
      <c r="Y347" s="196">
        <f>+V347*((X347*'[2]1. Standard_Cost'!$B$16)+(W347*X347*'[2]1. Standard_Cost'!$C$16))</f>
        <v>0</v>
      </c>
      <c r="Z347" s="103"/>
      <c r="AA347" s="103"/>
      <c r="AB347" s="196">
        <f>+Z347*'[2]1. Standard_Cost'!$B$20+AA347*'[2]1. Standard_Cost'!$C$20</f>
        <v>0</v>
      </c>
      <c r="AC347" s="105">
        <v>525000</v>
      </c>
      <c r="AD347" s="106">
        <v>0</v>
      </c>
      <c r="AE347" s="196">
        <f>SUM(AD347,AC347,AB347,Y347,U347,T347,S347,R347)*'1. Standard_Cost'!B28</f>
        <v>105000</v>
      </c>
      <c r="AF347" s="196">
        <f t="shared" si="638"/>
        <v>630000</v>
      </c>
      <c r="AG347" s="198"/>
      <c r="AH347" s="198"/>
      <c r="AI347" s="198"/>
      <c r="AJ347" s="199"/>
      <c r="AK347" s="199"/>
      <c r="AL347" s="199"/>
      <c r="AM347" s="196">
        <f>AG347*'[2]1. Standard_Cost'!B382+'[2]Incremental_Cost Year 2'!AH367*'[2]1. Standard_Cost'!C382+'[2]Incremental_Cost Year 2'!AI367*'[2]1. Standard_Cost'!D382+'[2]Incremental_Cost Year 2'!AJ367+'[2]Incremental_Cost Year 2'!AL367+AK347</f>
        <v>0</v>
      </c>
      <c r="AN347" s="196">
        <f>AM347*'[2]1. Standard_Cost'!C386</f>
        <v>0</v>
      </c>
      <c r="AO347" s="199"/>
      <c r="AQ347" s="104">
        <f t="shared" si="633"/>
        <v>0</v>
      </c>
      <c r="AR347" s="104">
        <f t="shared" si="634"/>
        <v>630000</v>
      </c>
      <c r="AS347" s="104">
        <f t="shared" si="635"/>
        <v>0</v>
      </c>
      <c r="AT347" s="104">
        <f t="shared" si="639"/>
        <v>630000</v>
      </c>
      <c r="AU347" s="108">
        <f t="shared" si="636"/>
        <v>630000</v>
      </c>
      <c r="AV347" s="108"/>
      <c r="AW347" s="108"/>
      <c r="AX347" s="108"/>
      <c r="AY347" s="108"/>
      <c r="AZ347" s="108"/>
      <c r="BA347" s="109">
        <f t="shared" si="637"/>
        <v>0</v>
      </c>
    </row>
    <row r="348" spans="1:53" ht="14.1" customHeight="1" outlineLevel="2" x14ac:dyDescent="0.2">
      <c r="A348" s="68"/>
      <c r="B348" s="94"/>
      <c r="C348" s="251"/>
      <c r="D348" s="110"/>
      <c r="E348" s="110"/>
      <c r="F348" s="110"/>
      <c r="G348" s="111"/>
      <c r="H348" s="112" t="s">
        <v>179</v>
      </c>
      <c r="I348" s="100"/>
      <c r="J348" s="101"/>
      <c r="K348" s="101"/>
      <c r="L348" s="195" t="str">
        <f>IF(I348&lt;&gt;0,((VLOOKUP(I348,'[2]1. Standard_Cost'!$B$4:$D$8,2)+VLOOKUP(I348,'[2]1. Standard_Cost'!$B$4:$D$8,3))*J348*K348),"0")</f>
        <v>0</v>
      </c>
      <c r="M348" s="195">
        <f>L348*'[2]1. Standard_Cost'!F362</f>
        <v>0</v>
      </c>
      <c r="N348" s="103"/>
      <c r="O348" s="103"/>
      <c r="P348" s="103"/>
      <c r="Q348" s="103"/>
      <c r="R348" s="196">
        <f>+N348*P348*'[2]1. Standard_Cost'!$B$12</f>
        <v>0</v>
      </c>
      <c r="S348" s="196">
        <f>+N348*O348*P348*'[2]1. Standard_Cost'!$C$12</f>
        <v>0</v>
      </c>
      <c r="T348" s="196">
        <f>+N348*P348*Q348*'[2]1. Standard_Cost'!$D$12</f>
        <v>0</v>
      </c>
      <c r="U348" s="196">
        <f>+N348*O348*'[2]1. Standard_Cost'!$E$12</f>
        <v>0</v>
      </c>
      <c r="V348" s="198"/>
      <c r="W348" s="198"/>
      <c r="X348" s="198"/>
      <c r="Y348" s="196">
        <f>+V348*((X348*'[2]1. Standard_Cost'!$B$16)+(W348*X348*'[2]1. Standard_Cost'!$C$16))</f>
        <v>0</v>
      </c>
      <c r="Z348" s="103"/>
      <c r="AA348" s="103"/>
      <c r="AB348" s="196">
        <f>+Z348*'[2]1. Standard_Cost'!$B$20+AA348*'[2]1. Standard_Cost'!$C$20</f>
        <v>0</v>
      </c>
      <c r="AC348" s="105"/>
      <c r="AD348" s="106"/>
      <c r="AE348" s="200">
        <f>SUM(AD348,AC348,AB348,Y348,U348,T348,S348,R348)*'[2]1. Standard_Cost'!B386</f>
        <v>0</v>
      </c>
      <c r="AF348" s="196">
        <f t="shared" si="638"/>
        <v>0</v>
      </c>
      <c r="AG348" s="198"/>
      <c r="AH348" s="198"/>
      <c r="AI348" s="198"/>
      <c r="AJ348" s="199"/>
      <c r="AK348" s="199"/>
      <c r="AL348" s="199"/>
      <c r="AM348" s="196">
        <f>AG348*'[2]1. Standard_Cost'!B382+'[2]Incremental_Cost Year 2'!AH368*'[2]1. Standard_Cost'!C382+'[2]Incremental_Cost Year 2'!AI368*'[2]1. Standard_Cost'!D382+'[2]Incremental_Cost Year 2'!AJ368+'[2]Incremental_Cost Year 2'!AL368+AK348</f>
        <v>0</v>
      </c>
      <c r="AN348" s="196">
        <f>AM348*'[2]1. Standard_Cost'!C386</f>
        <v>0</v>
      </c>
      <c r="AO348" s="199"/>
      <c r="AQ348" s="104">
        <f t="shared" si="633"/>
        <v>0</v>
      </c>
      <c r="AR348" s="104">
        <f t="shared" si="634"/>
        <v>0</v>
      </c>
      <c r="AS348" s="104">
        <f t="shared" si="635"/>
        <v>0</v>
      </c>
      <c r="AT348" s="104">
        <f t="shared" si="639"/>
        <v>0</v>
      </c>
      <c r="AU348" s="108">
        <f t="shared" si="636"/>
        <v>0</v>
      </c>
      <c r="AV348" s="108"/>
      <c r="AW348" s="108"/>
      <c r="AX348" s="108"/>
      <c r="AY348" s="108"/>
      <c r="AZ348" s="108"/>
      <c r="BA348" s="109">
        <f t="shared" si="637"/>
        <v>0</v>
      </c>
    </row>
    <row r="349" spans="1:53" ht="25.35" customHeight="1" outlineLevel="1" x14ac:dyDescent="0.2">
      <c r="A349" s="68"/>
      <c r="B349" s="94"/>
      <c r="C349" s="251"/>
      <c r="D349" s="208" t="s">
        <v>545</v>
      </c>
      <c r="E349" s="113" t="s">
        <v>774</v>
      </c>
      <c r="F349" s="114" t="s">
        <v>639</v>
      </c>
      <c r="G349" s="115" t="s">
        <v>640</v>
      </c>
      <c r="H349" s="140" t="s">
        <v>296</v>
      </c>
      <c r="I349" s="117"/>
      <c r="J349" s="117"/>
      <c r="K349" s="117"/>
      <c r="L349" s="201">
        <f>SUM(L345:L348)</f>
        <v>961200</v>
      </c>
      <c r="M349" s="201">
        <f>SUM(M345:M348)</f>
        <v>160520.4</v>
      </c>
      <c r="N349" s="117"/>
      <c r="O349" s="117"/>
      <c r="P349" s="117"/>
      <c r="Q349" s="117"/>
      <c r="R349" s="202">
        <f>SUM(R345:R348)</f>
        <v>15000</v>
      </c>
      <c r="S349" s="202">
        <f>SUM(S345:S348)</f>
        <v>50000</v>
      </c>
      <c r="T349" s="202">
        <f>SUM(T345:T348)</f>
        <v>0</v>
      </c>
      <c r="U349" s="202">
        <f>SUM(U345:U348)</f>
        <v>20000</v>
      </c>
      <c r="V349" s="203"/>
      <c r="W349" s="203"/>
      <c r="X349" s="203"/>
      <c r="Y349" s="201">
        <f>SUM(Y345:Y348)</f>
        <v>0</v>
      </c>
      <c r="Z349" s="117"/>
      <c r="AA349" s="117"/>
      <c r="AB349" s="201">
        <f t="shared" ref="AB349:AF349" si="640">SUM(AB345:AB348)</f>
        <v>0</v>
      </c>
      <c r="AC349" s="118">
        <f>SUM(AC345:AC348)</f>
        <v>525000</v>
      </c>
      <c r="AD349" s="118">
        <f t="shared" si="640"/>
        <v>0</v>
      </c>
      <c r="AE349" s="201">
        <f t="shared" si="640"/>
        <v>122000</v>
      </c>
      <c r="AF349" s="201">
        <f t="shared" si="640"/>
        <v>732000</v>
      </c>
      <c r="AG349" s="203"/>
      <c r="AH349" s="203"/>
      <c r="AI349" s="203"/>
      <c r="AJ349" s="202">
        <f>SUM(AJ345:AJ348)</f>
        <v>0</v>
      </c>
      <c r="AK349" s="202">
        <f t="shared" ref="AK349:AL349" si="641">SUM(AK345:AK348)</f>
        <v>0</v>
      </c>
      <c r="AL349" s="202">
        <f t="shared" si="641"/>
        <v>0</v>
      </c>
      <c r="AM349" s="201">
        <f>SUM(AM345:AM348)</f>
        <v>0</v>
      </c>
      <c r="AN349" s="201">
        <f>SUM(AN345:AN348)</f>
        <v>0</v>
      </c>
      <c r="AO349" s="204"/>
      <c r="AP349" s="120"/>
      <c r="AQ349" s="118">
        <f t="shared" ref="AQ349:BA349" si="642">SUM(AQ345:AQ348)</f>
        <v>1121720.3999999999</v>
      </c>
      <c r="AR349" s="118">
        <f t="shared" si="642"/>
        <v>732000</v>
      </c>
      <c r="AS349" s="118">
        <f t="shared" si="642"/>
        <v>0</v>
      </c>
      <c r="AT349" s="118">
        <f t="shared" si="642"/>
        <v>1853720.4</v>
      </c>
      <c r="AU349" s="118">
        <f t="shared" si="642"/>
        <v>1853720.4</v>
      </c>
      <c r="AV349" s="118">
        <f t="shared" si="642"/>
        <v>0</v>
      </c>
      <c r="AW349" s="118">
        <f t="shared" si="642"/>
        <v>0</v>
      </c>
      <c r="AX349" s="118">
        <f t="shared" si="642"/>
        <v>0</v>
      </c>
      <c r="AY349" s="118">
        <f t="shared" si="642"/>
        <v>0</v>
      </c>
      <c r="AZ349" s="118">
        <f t="shared" si="642"/>
        <v>0</v>
      </c>
      <c r="BA349" s="118">
        <f t="shared" si="642"/>
        <v>0</v>
      </c>
    </row>
    <row r="350" spans="1:53" ht="14.1" customHeight="1" outlineLevel="2" x14ac:dyDescent="0.2">
      <c r="A350" s="68"/>
      <c r="B350" s="94"/>
      <c r="C350" s="251"/>
      <c r="D350" s="96"/>
      <c r="E350" s="96"/>
      <c r="F350" s="97"/>
      <c r="G350" s="98"/>
      <c r="H350" s="99" t="s">
        <v>548</v>
      </c>
      <c r="I350" s="100" t="s">
        <v>4</v>
      </c>
      <c r="J350" s="101">
        <v>1</v>
      </c>
      <c r="K350" s="101">
        <v>3</v>
      </c>
      <c r="L350" s="195">
        <f>IF(I350&lt;&gt;0,((VLOOKUP(I350,'1. Standard_Cost'!$B$4:$D$8,2)+VLOOKUP(I350,'1. Standard_Cost'!$B$4:$D$8,3))*J350*K350),"0")</f>
        <v>240300</v>
      </c>
      <c r="M350" s="195">
        <f>L350*'1. Standard_Cost'!F4</f>
        <v>40130.100000000006</v>
      </c>
      <c r="N350" s="103"/>
      <c r="O350" s="103"/>
      <c r="P350" s="103"/>
      <c r="Q350" s="103"/>
      <c r="R350" s="196">
        <f>+N350*P350*'[2]1. Standard_Cost'!$B$12</f>
        <v>0</v>
      </c>
      <c r="S350" s="196">
        <f>+N350*O350*P350*'[2]1. Standard_Cost'!$C$12</f>
        <v>0</v>
      </c>
      <c r="T350" s="196">
        <f>+N350*P350*Q350*'[2]1. Standard_Cost'!$D$12</f>
        <v>0</v>
      </c>
      <c r="U350" s="196">
        <f>+N350*O350*'[2]1. Standard_Cost'!$E$12</f>
        <v>0</v>
      </c>
      <c r="V350" s="198"/>
      <c r="W350" s="198"/>
      <c r="X350" s="198"/>
      <c r="Y350" s="196">
        <f>+V350*((X350*'[2]1. Standard_Cost'!$B$16)+(W350*X350*'[2]1. Standard_Cost'!$C$16))</f>
        <v>0</v>
      </c>
      <c r="Z350" s="103"/>
      <c r="AA350" s="103"/>
      <c r="AB350" s="196">
        <f>+Z350*'[2]1. Standard_Cost'!$B$20+AA350*'[2]1. Standard_Cost'!$C$20</f>
        <v>0</v>
      </c>
      <c r="AC350" s="105"/>
      <c r="AD350" s="106"/>
      <c r="AE350" s="196">
        <f>SUM(AD350,AC350,AB350,Y350,U350,T350,S350,R350)*'[2]1. Standard_Cost'!B386</f>
        <v>0</v>
      </c>
      <c r="AF350" s="196">
        <f>SUM(AD350,AE350)</f>
        <v>0</v>
      </c>
      <c r="AG350" s="198"/>
      <c r="AH350" s="198"/>
      <c r="AI350" s="198"/>
      <c r="AJ350" s="199"/>
      <c r="AK350" s="199"/>
      <c r="AL350" s="199"/>
      <c r="AM350" s="196">
        <f>AG350*'[2]1. Standard_Cost'!B382+'[2]Incremental_Cost Year 2'!AH370*'[2]1. Standard_Cost'!C382+'[2]Incremental_Cost Year 2'!AI370*'[2]1. Standard_Cost'!D382+'[2]Incremental_Cost Year 2'!AJ370+'[2]Incremental_Cost Year 2'!AL370+AK350</f>
        <v>0</v>
      </c>
      <c r="AN350" s="196">
        <f>AM350*'[2]1. Standard_Cost'!C386</f>
        <v>0</v>
      </c>
      <c r="AO350" s="199"/>
      <c r="AQ350" s="104">
        <f t="shared" ref="AQ350:AQ353" si="643">L350+M350</f>
        <v>280430.09999999998</v>
      </c>
      <c r="AR350" s="104">
        <f t="shared" ref="AR350:AR353" si="644">AF350</f>
        <v>0</v>
      </c>
      <c r="AS350" s="104">
        <f t="shared" ref="AS350:AS353" si="645">AM350+AN350</f>
        <v>0</v>
      </c>
      <c r="AT350" s="104">
        <f>SUM(AQ350,AR350,AS350)</f>
        <v>280430.09999999998</v>
      </c>
      <c r="AU350" s="108">
        <f t="shared" ref="AU350:AU353" si="646">AT350</f>
        <v>280430.09999999998</v>
      </c>
      <c r="AV350" s="108"/>
      <c r="AW350" s="108"/>
      <c r="AX350" s="108"/>
      <c r="AY350" s="108"/>
      <c r="AZ350" s="108"/>
      <c r="BA350" s="109">
        <f t="shared" ref="BA350:BA353" si="647">SUM(AU350:AZ350)-AT350</f>
        <v>0</v>
      </c>
    </row>
    <row r="351" spans="1:53" ht="14.1" customHeight="1" outlineLevel="2" x14ac:dyDescent="0.2">
      <c r="A351" s="68"/>
      <c r="B351" s="94"/>
      <c r="C351" s="251"/>
      <c r="D351" s="110"/>
      <c r="E351" s="110"/>
      <c r="F351" s="110"/>
      <c r="G351" s="111"/>
      <c r="H351" s="99" t="s">
        <v>549</v>
      </c>
      <c r="I351" s="100"/>
      <c r="J351" s="101"/>
      <c r="K351" s="101"/>
      <c r="L351" s="195" t="str">
        <f>IF(I351&lt;&gt;0,((VLOOKUP(I351,'[2]1. Standard_Cost'!$B$4:$D$8,2)+VLOOKUP(I351,'[2]1. Standard_Cost'!$B$4:$D$8,3))*J351*K351),"0")</f>
        <v>0</v>
      </c>
      <c r="M351" s="195">
        <f>L351*'[2]1. Standard_Cost'!F362</f>
        <v>0</v>
      </c>
      <c r="N351" s="103">
        <v>2</v>
      </c>
      <c r="O351" s="103">
        <v>2</v>
      </c>
      <c r="P351" s="103">
        <v>25</v>
      </c>
      <c r="Q351" s="103"/>
      <c r="R351" s="196">
        <f>+N351*P351*'1. Standard_Cost'!$B$12</f>
        <v>75000</v>
      </c>
      <c r="S351" s="196">
        <f>+N351*O351*P351*'1. Standard_Cost'!$C$12</f>
        <v>250000</v>
      </c>
      <c r="T351" s="196">
        <f>+N351*P351*Q351*'[2]1. Standard_Cost'!$D$12</f>
        <v>0</v>
      </c>
      <c r="U351" s="196">
        <f>+N351*O351*'1. Standard_Cost'!$E$12</f>
        <v>20000</v>
      </c>
      <c r="V351" s="198"/>
      <c r="W351" s="198"/>
      <c r="X351" s="198"/>
      <c r="Y351" s="196">
        <f>+V351*((X351*'[2]1. Standard_Cost'!$B$16)+(W351*X351*'[2]1. Standard_Cost'!$C$16))</f>
        <v>0</v>
      </c>
      <c r="Z351" s="103">
        <v>1</v>
      </c>
      <c r="AA351" s="103">
        <v>1</v>
      </c>
      <c r="AB351" s="196">
        <f>+Z351*'1. Standard_Cost'!$B$20+AA351*'1. Standard_Cost'!$C$20</f>
        <v>125000</v>
      </c>
      <c r="AC351" s="105"/>
      <c r="AD351" s="106"/>
      <c r="AE351" s="196">
        <f>SUM(AD351,AC351,AB351,Y351,U351,T351,S351,R351)*'1. Standard_Cost'!B28</f>
        <v>94000</v>
      </c>
      <c r="AF351" s="196">
        <f t="shared" ref="AF351:AF353" si="648">SUM(AD351,AE351)</f>
        <v>94000</v>
      </c>
      <c r="AG351" s="198"/>
      <c r="AH351" s="198"/>
      <c r="AI351" s="198"/>
      <c r="AJ351" s="199"/>
      <c r="AK351" s="199"/>
      <c r="AL351" s="199"/>
      <c r="AM351" s="196">
        <f>AG351*'[2]1. Standard_Cost'!B382+'[2]Incremental_Cost Year 2'!AH371*'[2]1. Standard_Cost'!C382+'[2]Incremental_Cost Year 2'!AI371*'[2]1. Standard_Cost'!D382+'[2]Incremental_Cost Year 2'!AJ371+'[2]Incremental_Cost Year 2'!AL371+AK351</f>
        <v>0</v>
      </c>
      <c r="AN351" s="196">
        <f>AM351*'[2]1. Standard_Cost'!C386</f>
        <v>0</v>
      </c>
      <c r="AO351" s="199"/>
      <c r="AQ351" s="104">
        <f t="shared" si="643"/>
        <v>0</v>
      </c>
      <c r="AR351" s="104">
        <f t="shared" si="644"/>
        <v>94000</v>
      </c>
      <c r="AS351" s="104">
        <f t="shared" si="645"/>
        <v>0</v>
      </c>
      <c r="AT351" s="104">
        <f t="shared" ref="AT351:AT353" si="649">SUM(AQ351,AR351,AS351)</f>
        <v>94000</v>
      </c>
      <c r="AU351" s="108">
        <f t="shared" si="646"/>
        <v>94000</v>
      </c>
      <c r="AV351" s="108">
        <v>0</v>
      </c>
      <c r="AW351" s="108"/>
      <c r="AX351" s="108"/>
      <c r="AY351" s="108"/>
      <c r="AZ351" s="108"/>
      <c r="BA351" s="109">
        <f t="shared" si="647"/>
        <v>0</v>
      </c>
    </row>
    <row r="352" spans="1:53" ht="14.1" customHeight="1" outlineLevel="2" x14ac:dyDescent="0.2">
      <c r="A352" s="68"/>
      <c r="B352" s="94"/>
      <c r="C352" s="251"/>
      <c r="D352" s="110"/>
      <c r="E352" s="110"/>
      <c r="F352" s="110"/>
      <c r="G352" s="111"/>
      <c r="H352" s="99" t="s">
        <v>550</v>
      </c>
      <c r="I352" s="100"/>
      <c r="J352" s="101"/>
      <c r="K352" s="101"/>
      <c r="L352" s="195" t="str">
        <f>IF(I352&lt;&gt;0,((VLOOKUP(I352,'[2]1. Standard_Cost'!$B$4:$D$8,2)+VLOOKUP(I352,'[2]1. Standard_Cost'!$B$4:$D$8,3))*J352*K352),"0")</f>
        <v>0</v>
      </c>
      <c r="M352" s="195">
        <f>L352*'[2]1. Standard_Cost'!F362</f>
        <v>0</v>
      </c>
      <c r="N352" s="103"/>
      <c r="O352" s="103"/>
      <c r="P352" s="103"/>
      <c r="Q352" s="103"/>
      <c r="R352" s="196">
        <f>+N352*P352*'[2]1. Standard_Cost'!$B$12</f>
        <v>0</v>
      </c>
      <c r="S352" s="196">
        <f>+N352*O352*P352*'[2]1. Standard_Cost'!$C$12</f>
        <v>0</v>
      </c>
      <c r="T352" s="196">
        <f>+N352*P352*Q352*'[2]1. Standard_Cost'!$D$12</f>
        <v>0</v>
      </c>
      <c r="U352" s="196">
        <f>+N352*O352*'[2]1. Standard_Cost'!$E$12</f>
        <v>0</v>
      </c>
      <c r="V352" s="198"/>
      <c r="W352" s="198"/>
      <c r="X352" s="198"/>
      <c r="Y352" s="196">
        <f>+V352*((X352*'[2]1. Standard_Cost'!$B$16)+(W352*X352*'[2]1. Standard_Cost'!$C$16))</f>
        <v>0</v>
      </c>
      <c r="Z352" s="103"/>
      <c r="AA352" s="103"/>
      <c r="AB352" s="196">
        <f>+Z352*'[2]1. Standard_Cost'!$B$20+AA352*'[2]1. Standard_Cost'!$C$20</f>
        <v>0</v>
      </c>
      <c r="AC352" s="105">
        <v>20000</v>
      </c>
      <c r="AD352" s="106"/>
      <c r="AE352" s="196">
        <f>SUM(AD352,AC352,AB352,Y352,U352,T352,S352,R352)*'1. Standard_Cost'!B28</f>
        <v>4000</v>
      </c>
      <c r="AF352" s="196">
        <f t="shared" si="648"/>
        <v>4000</v>
      </c>
      <c r="AG352" s="198"/>
      <c r="AH352" s="198"/>
      <c r="AI352" s="198"/>
      <c r="AJ352" s="199"/>
      <c r="AK352" s="199"/>
      <c r="AL352" s="199"/>
      <c r="AM352" s="196">
        <f>AG352*'[2]1. Standard_Cost'!B382+'[2]Incremental_Cost Year 2'!AH372*'[2]1. Standard_Cost'!C382+'[2]Incremental_Cost Year 2'!AI372*'[2]1. Standard_Cost'!D382+'[2]Incremental_Cost Year 2'!AJ372+'[2]Incremental_Cost Year 2'!AL372+AK352</f>
        <v>0</v>
      </c>
      <c r="AN352" s="196">
        <f>AM352*'[2]1. Standard_Cost'!C386</f>
        <v>0</v>
      </c>
      <c r="AO352" s="199"/>
      <c r="AQ352" s="104">
        <f t="shared" si="643"/>
        <v>0</v>
      </c>
      <c r="AR352" s="104">
        <f t="shared" si="644"/>
        <v>4000</v>
      </c>
      <c r="AS352" s="104">
        <f t="shared" si="645"/>
        <v>0</v>
      </c>
      <c r="AT352" s="104">
        <f t="shared" si="649"/>
        <v>4000</v>
      </c>
      <c r="AU352" s="108">
        <f t="shared" si="646"/>
        <v>4000</v>
      </c>
      <c r="AV352" s="108"/>
      <c r="AW352" s="108"/>
      <c r="AX352" s="108"/>
      <c r="AY352" s="108"/>
      <c r="AZ352" s="108"/>
      <c r="BA352" s="109">
        <f t="shared" si="647"/>
        <v>0</v>
      </c>
    </row>
    <row r="353" spans="1:53" ht="14.1" customHeight="1" outlineLevel="2" x14ac:dyDescent="0.2">
      <c r="A353" s="68"/>
      <c r="B353" s="94"/>
      <c r="C353" s="251"/>
      <c r="D353" s="110"/>
      <c r="E353" s="110"/>
      <c r="F353" s="110"/>
      <c r="G353" s="111"/>
      <c r="H353" s="112" t="s">
        <v>179</v>
      </c>
      <c r="I353" s="100"/>
      <c r="J353" s="101"/>
      <c r="K353" s="101"/>
      <c r="L353" s="195" t="str">
        <f>IF(I353&lt;&gt;0,((VLOOKUP(I353,'[2]1. Standard_Cost'!$B$4:$D$8,2)+VLOOKUP(I353,'[2]1. Standard_Cost'!$B$4:$D$8,3))*J353*K353),"0")</f>
        <v>0</v>
      </c>
      <c r="M353" s="195">
        <f>L353*'[2]1. Standard_Cost'!F362</f>
        <v>0</v>
      </c>
      <c r="N353" s="103"/>
      <c r="O353" s="103"/>
      <c r="P353" s="103"/>
      <c r="Q353" s="103"/>
      <c r="R353" s="196">
        <f>+N353*P353*'[2]1. Standard_Cost'!$B$12</f>
        <v>0</v>
      </c>
      <c r="S353" s="196">
        <f>+N353*O353*P353*'[2]1. Standard_Cost'!$C$12</f>
        <v>0</v>
      </c>
      <c r="T353" s="196">
        <f>+N353*P353*Q353*'[2]1. Standard_Cost'!$D$12</f>
        <v>0</v>
      </c>
      <c r="U353" s="196">
        <f>+N353*O353*'[2]1. Standard_Cost'!$E$12</f>
        <v>0</v>
      </c>
      <c r="V353" s="198"/>
      <c r="W353" s="198"/>
      <c r="X353" s="198"/>
      <c r="Y353" s="196">
        <f>+V353*((X353*'[2]1. Standard_Cost'!$B$16)+(W353*X353*'[2]1. Standard_Cost'!$C$16))</f>
        <v>0</v>
      </c>
      <c r="Z353" s="103"/>
      <c r="AA353" s="103"/>
      <c r="AB353" s="196">
        <f>+Z353*'[2]1. Standard_Cost'!$B$20+AA353*'[2]1. Standard_Cost'!$C$20</f>
        <v>0</v>
      </c>
      <c r="AC353" s="105"/>
      <c r="AD353" s="106"/>
      <c r="AE353" s="196">
        <f>SUM(AD353,AC353,AB353,Y353,U353,T353,S353,R353)*'[2]1. Standard_Cost'!B386</f>
        <v>0</v>
      </c>
      <c r="AF353" s="196">
        <f t="shared" si="648"/>
        <v>0</v>
      </c>
      <c r="AG353" s="198"/>
      <c r="AH353" s="198"/>
      <c r="AI353" s="198"/>
      <c r="AJ353" s="199"/>
      <c r="AK353" s="199"/>
      <c r="AL353" s="199"/>
      <c r="AM353" s="196">
        <f>AG353*'[2]1. Standard_Cost'!B382+'[2]Incremental_Cost Year 2'!AH373*'[2]1. Standard_Cost'!C382+'[2]Incremental_Cost Year 2'!AI373*'[2]1. Standard_Cost'!D382+'[2]Incremental_Cost Year 2'!AJ373+'[2]Incremental_Cost Year 2'!AL373+AK353</f>
        <v>0</v>
      </c>
      <c r="AN353" s="196">
        <f>AM353*'[2]1. Standard_Cost'!C386</f>
        <v>0</v>
      </c>
      <c r="AO353" s="199"/>
      <c r="AQ353" s="104">
        <f t="shared" si="643"/>
        <v>0</v>
      </c>
      <c r="AR353" s="104">
        <f t="shared" si="644"/>
        <v>0</v>
      </c>
      <c r="AS353" s="104">
        <f t="shared" si="645"/>
        <v>0</v>
      </c>
      <c r="AT353" s="104">
        <f t="shared" si="649"/>
        <v>0</v>
      </c>
      <c r="AU353" s="108">
        <f t="shared" si="646"/>
        <v>0</v>
      </c>
      <c r="AV353" s="108"/>
      <c r="AW353" s="108"/>
      <c r="AX353" s="108"/>
      <c r="AY353" s="108"/>
      <c r="AZ353" s="108"/>
      <c r="BA353" s="109">
        <f t="shared" si="647"/>
        <v>0</v>
      </c>
    </row>
    <row r="354" spans="1:53" ht="69.75" customHeight="1" outlineLevel="1" x14ac:dyDescent="0.2">
      <c r="A354" s="68"/>
      <c r="B354" s="94"/>
      <c r="C354" s="251"/>
      <c r="D354" s="208" t="s">
        <v>545</v>
      </c>
      <c r="E354" s="113" t="s">
        <v>777</v>
      </c>
      <c r="F354" s="114" t="s">
        <v>641</v>
      </c>
      <c r="G354" s="115" t="s">
        <v>642</v>
      </c>
      <c r="H354" s="122" t="s">
        <v>298</v>
      </c>
      <c r="I354" s="117"/>
      <c r="J354" s="117"/>
      <c r="K354" s="117"/>
      <c r="L354" s="201">
        <f>SUM(L350:L353)</f>
        <v>240300</v>
      </c>
      <c r="M354" s="201">
        <f>SUM(M350:M353)</f>
        <v>40130.100000000006</v>
      </c>
      <c r="N354" s="117"/>
      <c r="O354" s="117"/>
      <c r="P354" s="117"/>
      <c r="Q354" s="117"/>
      <c r="R354" s="202">
        <f>SUM(R350:R353)</f>
        <v>75000</v>
      </c>
      <c r="S354" s="202">
        <f>SUM(S350:S353)</f>
        <v>250000</v>
      </c>
      <c r="T354" s="202">
        <f>SUM(T350:T353)</f>
        <v>0</v>
      </c>
      <c r="U354" s="202">
        <f>SUM(U350:U353)</f>
        <v>20000</v>
      </c>
      <c r="V354" s="203"/>
      <c r="W354" s="203"/>
      <c r="X354" s="203"/>
      <c r="Y354" s="201">
        <f>SUM(Y350:Y353)</f>
        <v>0</v>
      </c>
      <c r="Z354" s="117"/>
      <c r="AA354" s="117"/>
      <c r="AB354" s="201">
        <f t="shared" ref="AB354:AF354" si="650">SUM(AB350:AB353)</f>
        <v>125000</v>
      </c>
      <c r="AC354" s="118">
        <f t="shared" si="650"/>
        <v>20000</v>
      </c>
      <c r="AD354" s="201">
        <f t="shared" si="650"/>
        <v>0</v>
      </c>
      <c r="AE354" s="201">
        <f t="shared" si="650"/>
        <v>98000</v>
      </c>
      <c r="AF354" s="201">
        <f t="shared" si="650"/>
        <v>98000</v>
      </c>
      <c r="AG354" s="203"/>
      <c r="AH354" s="203"/>
      <c r="AI354" s="203"/>
      <c r="AJ354" s="202">
        <f>SUM(AJ350:AJ353)</f>
        <v>0</v>
      </c>
      <c r="AK354" s="202">
        <f t="shared" ref="AK354:AL354" si="651">SUM(AK350:AK353)</f>
        <v>0</v>
      </c>
      <c r="AL354" s="202">
        <f t="shared" si="651"/>
        <v>0</v>
      </c>
      <c r="AM354" s="201">
        <f>SUM(AM350:AM353)</f>
        <v>0</v>
      </c>
      <c r="AN354" s="201">
        <f>SUM(AN350:AN353)</f>
        <v>0</v>
      </c>
      <c r="AO354" s="204"/>
      <c r="AP354" s="120"/>
      <c r="AQ354" s="121">
        <f t="shared" ref="AQ354:BA354" si="652">SUM(AQ350:AQ353)</f>
        <v>280430.09999999998</v>
      </c>
      <c r="AR354" s="121">
        <f t="shared" si="652"/>
        <v>98000</v>
      </c>
      <c r="AS354" s="121">
        <f t="shared" si="652"/>
        <v>0</v>
      </c>
      <c r="AT354" s="121">
        <f t="shared" si="652"/>
        <v>378430.1</v>
      </c>
      <c r="AU354" s="121">
        <f t="shared" si="652"/>
        <v>378430.1</v>
      </c>
      <c r="AV354" s="121">
        <f t="shared" si="652"/>
        <v>0</v>
      </c>
      <c r="AW354" s="121">
        <f t="shared" si="652"/>
        <v>0</v>
      </c>
      <c r="AX354" s="121">
        <f t="shared" si="652"/>
        <v>0</v>
      </c>
      <c r="AY354" s="121">
        <f t="shared" si="652"/>
        <v>0</v>
      </c>
      <c r="AZ354" s="121">
        <f t="shared" si="652"/>
        <v>0</v>
      </c>
      <c r="BA354" s="121">
        <f t="shared" si="652"/>
        <v>0</v>
      </c>
    </row>
    <row r="355" spans="1:53" ht="14.1" customHeight="1" outlineLevel="2" x14ac:dyDescent="0.2">
      <c r="A355" s="68"/>
      <c r="B355" s="94"/>
      <c r="C355" s="251"/>
      <c r="D355" s="205"/>
      <c r="E355" s="205"/>
      <c r="F355" s="97"/>
      <c r="G355" s="98"/>
      <c r="H355" s="99" t="s">
        <v>551</v>
      </c>
      <c r="I355" s="100"/>
      <c r="J355" s="101"/>
      <c r="K355" s="101"/>
      <c r="L355" s="195" t="str">
        <f>IF(I355&lt;&gt;0,((VLOOKUP(I355,'[2]1. Standard_Cost'!$B$4:$D$8,2)+VLOOKUP(I355,'[2]1. Standard_Cost'!$B$4:$D$8,3))*J355*K355),"0")</f>
        <v>0</v>
      </c>
      <c r="M355" s="195">
        <f>L355*'[2]1. Standard_Cost'!F362</f>
        <v>0</v>
      </c>
      <c r="N355" s="103">
        <v>0</v>
      </c>
      <c r="O355" s="103">
        <v>0</v>
      </c>
      <c r="P355" s="103">
        <v>0</v>
      </c>
      <c r="Q355" s="103"/>
      <c r="R355" s="196">
        <f>+N355*P355*'[2]1. Standard_Cost'!$B$12</f>
        <v>0</v>
      </c>
      <c r="S355" s="196">
        <f>+N355*O355*P355*'[2]1. Standard_Cost'!$C$12</f>
        <v>0</v>
      </c>
      <c r="T355" s="196">
        <f>+N355*P355*Q355*'[2]1. Standard_Cost'!$D$12</f>
        <v>0</v>
      </c>
      <c r="U355" s="196">
        <f>+N355*O355*'[2]1. Standard_Cost'!$E$12</f>
        <v>0</v>
      </c>
      <c r="V355" s="198"/>
      <c r="W355" s="198"/>
      <c r="X355" s="198"/>
      <c r="Y355" s="196">
        <f>+V355*((X355*'[2]1. Standard_Cost'!$B$16)+(W355*X355*'[2]1. Standard_Cost'!$C$16))</f>
        <v>0</v>
      </c>
      <c r="Z355" s="103"/>
      <c r="AA355" s="103">
        <v>3</v>
      </c>
      <c r="AB355" s="196">
        <f>+Z355*'1. Standard_Cost'!$B$20+AA355*'1. Standard_Cost'!$C$20</f>
        <v>105000</v>
      </c>
      <c r="AC355" s="105"/>
      <c r="AD355" s="206"/>
      <c r="AE355" s="196">
        <f>SUM(AD355,AC355,AB355,Y355,U355,T355,S355,R355)*'1. Standard_Cost'!B28</f>
        <v>21000</v>
      </c>
      <c r="AF355" s="196">
        <f>SUM(AD355,AE355)</f>
        <v>21000</v>
      </c>
      <c r="AG355" s="198"/>
      <c r="AH355" s="198"/>
      <c r="AI355" s="198"/>
      <c r="AJ355" s="199"/>
      <c r="AK355" s="199"/>
      <c r="AL355" s="199"/>
      <c r="AM355" s="196">
        <f>AG355*'[2]1. Standard_Cost'!B382+'[2]Incremental_Cost Year 2'!AH375*'[2]1. Standard_Cost'!C382+'[2]Incremental_Cost Year 2'!AI375*'[2]1. Standard_Cost'!D382+'[2]Incremental_Cost Year 2'!AJ375+'[2]Incremental_Cost Year 2'!AL375+AK355</f>
        <v>0</v>
      </c>
      <c r="AN355" s="196">
        <f>AM355*'[2]1. Standard_Cost'!C386</f>
        <v>0</v>
      </c>
      <c r="AO355" s="199"/>
      <c r="AQ355" s="104">
        <f t="shared" ref="AQ355:AQ358" si="653">L355+M355</f>
        <v>0</v>
      </c>
      <c r="AR355" s="104">
        <f t="shared" ref="AR355:AR358" si="654">AF355</f>
        <v>21000</v>
      </c>
      <c r="AS355" s="104">
        <f t="shared" ref="AS355:AS358" si="655">AM355+AN355</f>
        <v>0</v>
      </c>
      <c r="AT355" s="104">
        <f>SUM(AQ355,AR355,AS355)</f>
        <v>21000</v>
      </c>
      <c r="AU355" s="108">
        <f t="shared" ref="AU355:AU358" si="656">AT355</f>
        <v>21000</v>
      </c>
      <c r="AV355" s="108"/>
      <c r="AW355" s="108"/>
      <c r="AX355" s="108"/>
      <c r="AY355" s="108"/>
      <c r="AZ355" s="108"/>
      <c r="BA355" s="109">
        <f t="shared" ref="BA355:BA358" si="657">SUM(AU355:AZ355)-AT355</f>
        <v>0</v>
      </c>
    </row>
    <row r="356" spans="1:53" ht="14.1" customHeight="1" outlineLevel="2" x14ac:dyDescent="0.2">
      <c r="A356" s="68"/>
      <c r="B356" s="94"/>
      <c r="C356" s="251"/>
      <c r="D356" s="207"/>
      <c r="E356" s="207"/>
      <c r="F356" s="110"/>
      <c r="G356" s="111"/>
      <c r="H356" s="99" t="s">
        <v>552</v>
      </c>
      <c r="I356" s="100"/>
      <c r="J356" s="101"/>
      <c r="K356" s="101"/>
      <c r="L356" s="195" t="str">
        <f>IF(I356&lt;&gt;0,((VLOOKUP(I356,'[2]1. Standard_Cost'!$B$4:$D$8,2)+VLOOKUP(I356,'[2]1. Standard_Cost'!$B$4:$D$8,3))*J356*K356),"0")</f>
        <v>0</v>
      </c>
      <c r="M356" s="195">
        <f>L356*'[2]1. Standard_Cost'!F362</f>
        <v>0</v>
      </c>
      <c r="N356" s="103">
        <v>2</v>
      </c>
      <c r="O356" s="103">
        <v>2</v>
      </c>
      <c r="P356" s="103">
        <v>20</v>
      </c>
      <c r="Q356" s="103"/>
      <c r="R356" s="196">
        <f>+N356*P356*'1. Standard_Cost'!$B$12</f>
        <v>60000</v>
      </c>
      <c r="S356" s="196">
        <f>+N356*O356*P356*'1. Standard_Cost'!$C$12</f>
        <v>200000</v>
      </c>
      <c r="T356" s="196">
        <f>+N356*P356*Q356*'[2]1. Standard_Cost'!$D$12</f>
        <v>0</v>
      </c>
      <c r="U356" s="196">
        <f>+N356*O356*'1. Standard_Cost'!$E$12</f>
        <v>20000</v>
      </c>
      <c r="V356" s="198"/>
      <c r="W356" s="198"/>
      <c r="X356" s="198"/>
      <c r="Y356" s="196">
        <f>+V356*((X356*'[2]1. Standard_Cost'!$B$16)+(W356*X356*'[2]1. Standard_Cost'!$C$16))</f>
        <v>0</v>
      </c>
      <c r="Z356" s="103"/>
      <c r="AA356" s="103"/>
      <c r="AB356" s="196">
        <f>+Z356*'[2]1. Standard_Cost'!$B$20+AA356*'[2]1. Standard_Cost'!$C$20</f>
        <v>0</v>
      </c>
      <c r="AC356" s="105"/>
      <c r="AD356" s="206"/>
      <c r="AE356" s="196">
        <f>SUM(AD356,AC356,AB356,Y356,U356,T356,S356,R356)*'1. Standard_Cost'!B28</f>
        <v>56000</v>
      </c>
      <c r="AF356" s="196">
        <f t="shared" ref="AF356:AF358" si="658">SUM(AD356,AE356)</f>
        <v>56000</v>
      </c>
      <c r="AG356" s="198"/>
      <c r="AH356" s="198"/>
      <c r="AI356" s="198"/>
      <c r="AJ356" s="199"/>
      <c r="AK356" s="199"/>
      <c r="AL356" s="199"/>
      <c r="AM356" s="196">
        <f>AG356*'[2]1. Standard_Cost'!B382+'[2]Incremental_Cost Year 2'!AH376*'[2]1. Standard_Cost'!C382+'[2]Incremental_Cost Year 2'!AI376*'[2]1. Standard_Cost'!D382+'[2]Incremental_Cost Year 2'!AJ376+'[2]Incremental_Cost Year 2'!AL376+AK356</f>
        <v>0</v>
      </c>
      <c r="AN356" s="196">
        <f>AM356*'[2]1. Standard_Cost'!C386</f>
        <v>0</v>
      </c>
      <c r="AO356" s="199"/>
      <c r="AQ356" s="104">
        <f t="shared" si="653"/>
        <v>0</v>
      </c>
      <c r="AR356" s="104">
        <f t="shared" si="654"/>
        <v>56000</v>
      </c>
      <c r="AS356" s="104">
        <f t="shared" si="655"/>
        <v>0</v>
      </c>
      <c r="AT356" s="104">
        <f t="shared" ref="AT356:AT358" si="659">SUM(AQ356,AR356,AS356)</f>
        <v>56000</v>
      </c>
      <c r="AU356" s="108">
        <f t="shared" si="656"/>
        <v>56000</v>
      </c>
      <c r="AV356" s="108">
        <v>0</v>
      </c>
      <c r="AW356" s="108"/>
      <c r="AX356" s="108"/>
      <c r="AY356" s="108"/>
      <c r="AZ356" s="108"/>
      <c r="BA356" s="109">
        <f t="shared" si="657"/>
        <v>0</v>
      </c>
    </row>
    <row r="357" spans="1:53" ht="14.1" customHeight="1" outlineLevel="2" x14ac:dyDescent="0.2">
      <c r="A357" s="68"/>
      <c r="B357" s="94"/>
      <c r="C357" s="251"/>
      <c r="D357" s="207"/>
      <c r="E357" s="207"/>
      <c r="F357" s="110"/>
      <c r="G357" s="111"/>
      <c r="H357" s="99" t="s">
        <v>51</v>
      </c>
      <c r="I357" s="100"/>
      <c r="J357" s="101"/>
      <c r="K357" s="101"/>
      <c r="L357" s="195" t="str">
        <f>IF(I357&lt;&gt;0,((VLOOKUP(I357,'[2]1. Standard_Cost'!$B$4:$D$8,2)+VLOOKUP(I357,'[2]1. Standard_Cost'!$B$4:$D$8,3))*J357*K357),"0")</f>
        <v>0</v>
      </c>
      <c r="M357" s="195">
        <f>L357*'[2]1. Standard_Cost'!F362</f>
        <v>0</v>
      </c>
      <c r="N357" s="103"/>
      <c r="O357" s="103"/>
      <c r="P357" s="103"/>
      <c r="Q357" s="103"/>
      <c r="R357" s="196">
        <f>+N357*P357*'[2]1. Standard_Cost'!$B$12</f>
        <v>0</v>
      </c>
      <c r="S357" s="196">
        <f>+N357*O357*P357*'[2]1. Standard_Cost'!$C$12</f>
        <v>0</v>
      </c>
      <c r="T357" s="196">
        <f>+N357*P357*Q357*'[2]1. Standard_Cost'!$D$12</f>
        <v>0</v>
      </c>
      <c r="U357" s="196">
        <f>+N357*O357*'[2]1. Standard_Cost'!$E$12</f>
        <v>0</v>
      </c>
      <c r="V357" s="198"/>
      <c r="W357" s="198"/>
      <c r="X357" s="198"/>
      <c r="Y357" s="196">
        <f>+V357*((X357*'[2]1. Standard_Cost'!$B$16)+(W357*X357*'[2]1. Standard_Cost'!$C$16))</f>
        <v>0</v>
      </c>
      <c r="Z357" s="103"/>
      <c r="AA357" s="103"/>
      <c r="AB357" s="196">
        <f>+Z357*'[2]1. Standard_Cost'!$B$20+AA357*'[2]1. Standard_Cost'!$C$20</f>
        <v>0</v>
      </c>
      <c r="AC357" s="105"/>
      <c r="AD357" s="206"/>
      <c r="AE357" s="196">
        <f>SUM(AD357,AC357,AB357,Y357,U357,T357,S357,R357)*'[2]1. Standard_Cost'!B386</f>
        <v>0</v>
      </c>
      <c r="AF357" s="196">
        <f t="shared" si="658"/>
        <v>0</v>
      </c>
      <c r="AG357" s="198"/>
      <c r="AH357" s="198"/>
      <c r="AI357" s="198"/>
      <c r="AJ357" s="199"/>
      <c r="AK357" s="199"/>
      <c r="AL357" s="199"/>
      <c r="AM357" s="196">
        <f>AG357*'[2]1. Standard_Cost'!B382+'[2]Incremental_Cost Year 2'!AH377*'[2]1. Standard_Cost'!C382+'[2]Incremental_Cost Year 2'!AI377*'[2]1. Standard_Cost'!D382+'[2]Incremental_Cost Year 2'!AJ377+'[2]Incremental_Cost Year 2'!AL377+AK357</f>
        <v>0</v>
      </c>
      <c r="AN357" s="196">
        <f>AM357*'[2]1. Standard_Cost'!C386</f>
        <v>0</v>
      </c>
      <c r="AO357" s="199"/>
      <c r="AQ357" s="104">
        <f t="shared" si="653"/>
        <v>0</v>
      </c>
      <c r="AR357" s="104">
        <f t="shared" si="654"/>
        <v>0</v>
      </c>
      <c r="AS357" s="104">
        <f t="shared" si="655"/>
        <v>0</v>
      </c>
      <c r="AT357" s="104">
        <f t="shared" si="659"/>
        <v>0</v>
      </c>
      <c r="AU357" s="108">
        <f t="shared" si="656"/>
        <v>0</v>
      </c>
      <c r="AV357" s="108"/>
      <c r="AW357" s="108"/>
      <c r="AX357" s="108"/>
      <c r="AY357" s="108"/>
      <c r="AZ357" s="108"/>
      <c r="BA357" s="109">
        <f t="shared" si="657"/>
        <v>0</v>
      </c>
    </row>
    <row r="358" spans="1:53" ht="14.1" customHeight="1" outlineLevel="2" x14ac:dyDescent="0.2">
      <c r="A358" s="68"/>
      <c r="B358" s="94"/>
      <c r="C358" s="251"/>
      <c r="D358" s="207"/>
      <c r="E358" s="207"/>
      <c r="F358" s="110"/>
      <c r="G358" s="111"/>
      <c r="H358" s="112" t="s">
        <v>179</v>
      </c>
      <c r="I358" s="100"/>
      <c r="J358" s="101"/>
      <c r="K358" s="101"/>
      <c r="L358" s="195" t="str">
        <f>IF(I358&lt;&gt;0,((VLOOKUP(I358,'[2]1. Standard_Cost'!$B$4:$D$8,2)+VLOOKUP(I358,'[2]1. Standard_Cost'!$B$4:$D$8,3))*J358*K358),"0")</f>
        <v>0</v>
      </c>
      <c r="M358" s="195">
        <f>L358*'[2]1. Standard_Cost'!F362</f>
        <v>0</v>
      </c>
      <c r="N358" s="103"/>
      <c r="O358" s="103"/>
      <c r="P358" s="103"/>
      <c r="Q358" s="103"/>
      <c r="R358" s="196">
        <f>+N358*P358*'[2]1. Standard_Cost'!$B$12</f>
        <v>0</v>
      </c>
      <c r="S358" s="196">
        <f>+N358*O358*P358*'[2]1. Standard_Cost'!$C$12</f>
        <v>0</v>
      </c>
      <c r="T358" s="196">
        <f>+N358*P358*Q358*'[2]1. Standard_Cost'!$D$12</f>
        <v>0</v>
      </c>
      <c r="U358" s="196">
        <f>+N358*O358*'[2]1. Standard_Cost'!$E$12</f>
        <v>0</v>
      </c>
      <c r="V358" s="198"/>
      <c r="W358" s="198"/>
      <c r="X358" s="198"/>
      <c r="Y358" s="196">
        <f>+V358*((X358*'[2]1. Standard_Cost'!$B$16)+(W358*X358*'[2]1. Standard_Cost'!$C$16))</f>
        <v>0</v>
      </c>
      <c r="Z358" s="103"/>
      <c r="AA358" s="103"/>
      <c r="AB358" s="196">
        <f>+Z358*'[2]1. Standard_Cost'!$B$20+AA358*'[2]1. Standard_Cost'!$C$20</f>
        <v>0</v>
      </c>
      <c r="AC358" s="105"/>
      <c r="AD358" s="206"/>
      <c r="AE358" s="196">
        <f>SUM(AD358,AC358,AB358,Y358,U358,T358,S358,R358)*'[2]1. Standard_Cost'!B386</f>
        <v>0</v>
      </c>
      <c r="AF358" s="196">
        <f t="shared" si="658"/>
        <v>0</v>
      </c>
      <c r="AG358" s="198"/>
      <c r="AH358" s="198"/>
      <c r="AI358" s="198"/>
      <c r="AJ358" s="199"/>
      <c r="AK358" s="199"/>
      <c r="AL358" s="199"/>
      <c r="AM358" s="196">
        <f>AG358*'[2]1. Standard_Cost'!B382+'[2]Incremental_Cost Year 2'!AH378*'[2]1. Standard_Cost'!C382+'[2]Incremental_Cost Year 2'!AI378*'[2]1. Standard_Cost'!D382+'[2]Incremental_Cost Year 2'!AJ378+'[2]Incremental_Cost Year 2'!AL378+AK358</f>
        <v>0</v>
      </c>
      <c r="AN358" s="196">
        <f>AM358*'[2]1. Standard_Cost'!C386</f>
        <v>0</v>
      </c>
      <c r="AO358" s="199"/>
      <c r="AQ358" s="104">
        <f t="shared" si="653"/>
        <v>0</v>
      </c>
      <c r="AR358" s="104">
        <f t="shared" si="654"/>
        <v>0</v>
      </c>
      <c r="AS358" s="104">
        <f t="shared" si="655"/>
        <v>0</v>
      </c>
      <c r="AT358" s="104">
        <f t="shared" si="659"/>
        <v>0</v>
      </c>
      <c r="AU358" s="108">
        <f t="shared" si="656"/>
        <v>0</v>
      </c>
      <c r="AV358" s="108"/>
      <c r="AW358" s="108"/>
      <c r="AX358" s="108"/>
      <c r="AY358" s="108"/>
      <c r="AZ358" s="108"/>
      <c r="BA358" s="109">
        <f t="shared" si="657"/>
        <v>0</v>
      </c>
    </row>
    <row r="359" spans="1:53" ht="52.5" customHeight="1" outlineLevel="1" x14ac:dyDescent="0.2">
      <c r="A359" s="68"/>
      <c r="B359" s="141"/>
      <c r="C359" s="251"/>
      <c r="D359" s="208" t="s">
        <v>545</v>
      </c>
      <c r="E359" s="113" t="s">
        <v>643</v>
      </c>
      <c r="F359" s="114" t="s">
        <v>641</v>
      </c>
      <c r="G359" s="115" t="s">
        <v>644</v>
      </c>
      <c r="H359" s="122" t="s">
        <v>300</v>
      </c>
      <c r="I359" s="117"/>
      <c r="J359" s="117"/>
      <c r="K359" s="117"/>
      <c r="L359" s="201">
        <f>SUM(L355:L358)</f>
        <v>0</v>
      </c>
      <c r="M359" s="201">
        <f>SUM(M355:M358)</f>
        <v>0</v>
      </c>
      <c r="N359" s="117"/>
      <c r="O359" s="117"/>
      <c r="P359" s="117"/>
      <c r="Q359" s="117"/>
      <c r="R359" s="202">
        <f>SUM(R355:R358)</f>
        <v>60000</v>
      </c>
      <c r="S359" s="202">
        <f>SUM(S355:S358)</f>
        <v>200000</v>
      </c>
      <c r="T359" s="202">
        <f>SUM(T355:T358)</f>
        <v>0</v>
      </c>
      <c r="U359" s="202">
        <f>SUM(U355:U358)</f>
        <v>20000</v>
      </c>
      <c r="V359" s="203"/>
      <c r="W359" s="203"/>
      <c r="X359" s="203"/>
      <c r="Y359" s="201">
        <f>SUM(Y355:Y358)</f>
        <v>0</v>
      </c>
      <c r="Z359" s="117"/>
      <c r="AA359" s="117"/>
      <c r="AB359" s="201">
        <f t="shared" ref="AB359:AF359" si="660">SUM(AB355:AB358)</f>
        <v>105000</v>
      </c>
      <c r="AC359" s="118">
        <f t="shared" si="660"/>
        <v>0</v>
      </c>
      <c r="AD359" s="201">
        <f t="shared" si="660"/>
        <v>0</v>
      </c>
      <c r="AE359" s="201">
        <f t="shared" si="660"/>
        <v>77000</v>
      </c>
      <c r="AF359" s="201">
        <f t="shared" si="660"/>
        <v>77000</v>
      </c>
      <c r="AG359" s="203"/>
      <c r="AH359" s="203"/>
      <c r="AI359" s="203"/>
      <c r="AJ359" s="202">
        <f>SUM(AJ355:AJ358)</f>
        <v>0</v>
      </c>
      <c r="AK359" s="202">
        <f>SUM(AK355:AK358)</f>
        <v>0</v>
      </c>
      <c r="AL359" s="202">
        <f>SUM(AL355:AL358)</f>
        <v>0</v>
      </c>
      <c r="AM359" s="201">
        <f>SUM(AM355:AM358)</f>
        <v>0</v>
      </c>
      <c r="AN359" s="201">
        <f>SUM(AN355:AN358)</f>
        <v>0</v>
      </c>
      <c r="AO359" s="204"/>
      <c r="AP359" s="120"/>
      <c r="AQ359" s="121">
        <f t="shared" ref="AQ359:BA359" si="661">SUM(AQ355:AQ358)</f>
        <v>0</v>
      </c>
      <c r="AR359" s="121">
        <f t="shared" si="661"/>
        <v>77000</v>
      </c>
      <c r="AS359" s="121">
        <f t="shared" si="661"/>
        <v>0</v>
      </c>
      <c r="AT359" s="121">
        <f t="shared" si="661"/>
        <v>77000</v>
      </c>
      <c r="AU359" s="121">
        <f t="shared" si="661"/>
        <v>77000</v>
      </c>
      <c r="AV359" s="121">
        <f t="shared" si="661"/>
        <v>0</v>
      </c>
      <c r="AW359" s="121">
        <f t="shared" si="661"/>
        <v>0</v>
      </c>
      <c r="AX359" s="121">
        <f t="shared" si="661"/>
        <v>0</v>
      </c>
      <c r="AY359" s="121">
        <f t="shared" si="661"/>
        <v>0</v>
      </c>
      <c r="AZ359" s="121">
        <f t="shared" si="661"/>
        <v>0</v>
      </c>
      <c r="BA359" s="121">
        <f t="shared" si="661"/>
        <v>0</v>
      </c>
    </row>
    <row r="360" spans="1:53" ht="14.1" customHeight="1" outlineLevel="2" x14ac:dyDescent="0.2">
      <c r="A360" s="68"/>
      <c r="B360" s="94"/>
      <c r="C360" s="142"/>
      <c r="D360" s="205"/>
      <c r="E360" s="205"/>
      <c r="F360" s="97"/>
      <c r="G360" s="98"/>
      <c r="H360" s="99" t="s">
        <v>551</v>
      </c>
      <c r="I360" s="100"/>
      <c r="J360" s="101"/>
      <c r="K360" s="101"/>
      <c r="L360" s="195" t="str">
        <f>IF(I360&lt;&gt;0,((VLOOKUP(I360,'[2]1. Standard_Cost'!$B$4:$D$8,2)+VLOOKUP(I360,'[2]1. Standard_Cost'!$B$4:$D$8,3))*J360*K360),"0")</f>
        <v>0</v>
      </c>
      <c r="M360" s="195">
        <f>L360*'[2]1. Standard_Cost'!F362</f>
        <v>0</v>
      </c>
      <c r="N360" s="103"/>
      <c r="O360" s="103"/>
      <c r="P360" s="103"/>
      <c r="Q360" s="103"/>
      <c r="R360" s="196">
        <f>+N360*P360*'[2]1. Standard_Cost'!$B$12</f>
        <v>0</v>
      </c>
      <c r="S360" s="196">
        <f>+N360*O360*P360*'[2]1. Standard_Cost'!$C$12</f>
        <v>0</v>
      </c>
      <c r="T360" s="196">
        <f>+N360*P360*Q360*'[2]1. Standard_Cost'!$D$12</f>
        <v>0</v>
      </c>
      <c r="U360" s="196">
        <f>+N360*O360*'[2]1. Standard_Cost'!$E$12</f>
        <v>0</v>
      </c>
      <c r="V360" s="198"/>
      <c r="W360" s="198"/>
      <c r="X360" s="198"/>
      <c r="Y360" s="196">
        <f>+V360*((X360*'[2]1. Standard_Cost'!$B$16)+(W360*X360*'[2]1. Standard_Cost'!$C$16))</f>
        <v>0</v>
      </c>
      <c r="Z360" s="103"/>
      <c r="AA360" s="103">
        <v>3</v>
      </c>
      <c r="AB360" s="196">
        <f>+Z360*'1. Standard_Cost'!$B$20+AA360*'1. Standard_Cost'!$C$20</f>
        <v>105000</v>
      </c>
      <c r="AC360" s="105"/>
      <c r="AD360" s="206"/>
      <c r="AE360" s="196">
        <f>SUM(AD360,AC360,AB360,Y360,U360,T360,S360,R360)*'1. Standard_Cost'!B28</f>
        <v>21000</v>
      </c>
      <c r="AF360" s="196">
        <f>SUM(AD360,AE360)</f>
        <v>21000</v>
      </c>
      <c r="AG360" s="198"/>
      <c r="AH360" s="198"/>
      <c r="AI360" s="198"/>
      <c r="AJ360" s="199"/>
      <c r="AK360" s="199"/>
      <c r="AL360" s="199"/>
      <c r="AM360" s="196">
        <f>AG360*'[2]1. Standard_Cost'!B382+'[2]Incremental_Cost Year 2'!AH380*'[2]1. Standard_Cost'!C382+'[2]Incremental_Cost Year 2'!AI380*'[2]1. Standard_Cost'!D382+'[2]Incremental_Cost Year 2'!AJ380+'[2]Incremental_Cost Year 2'!AL380+AK360</f>
        <v>0</v>
      </c>
      <c r="AN360" s="196">
        <f>AM360*'[2]1. Standard_Cost'!C386</f>
        <v>0</v>
      </c>
      <c r="AO360" s="199"/>
      <c r="AQ360" s="104">
        <f t="shared" ref="AQ360:AQ363" si="662">L360+M360</f>
        <v>0</v>
      </c>
      <c r="AR360" s="104">
        <f t="shared" ref="AR360:AR363" si="663">AF360</f>
        <v>21000</v>
      </c>
      <c r="AS360" s="104">
        <f t="shared" ref="AS360:AS363" si="664">AM360+AN360</f>
        <v>0</v>
      </c>
      <c r="AT360" s="104">
        <f>SUM(AQ360,AR360,AS360)</f>
        <v>21000</v>
      </c>
      <c r="AU360" s="108">
        <f t="shared" ref="AU360:AU363" si="665">AT360</f>
        <v>21000</v>
      </c>
      <c r="AV360" s="108"/>
      <c r="AW360" s="108"/>
      <c r="AX360" s="108"/>
      <c r="AY360" s="108"/>
      <c r="AZ360" s="108"/>
      <c r="BA360" s="109">
        <f t="shared" ref="BA360:BA363" si="666">SUM(AU360:AZ360)-AT360</f>
        <v>0</v>
      </c>
    </row>
    <row r="361" spans="1:53" ht="14.1" customHeight="1" outlineLevel="2" x14ac:dyDescent="0.2">
      <c r="A361" s="68"/>
      <c r="B361" s="94"/>
      <c r="C361" s="142"/>
      <c r="D361" s="207"/>
      <c r="E361" s="207"/>
      <c r="F361" s="110"/>
      <c r="G361" s="111"/>
      <c r="H361" s="99" t="s">
        <v>552</v>
      </c>
      <c r="I361" s="100"/>
      <c r="J361" s="101"/>
      <c r="K361" s="101"/>
      <c r="L361" s="195" t="str">
        <f>IF(I361&lt;&gt;0,((VLOOKUP(I361,'[2]1. Standard_Cost'!$B$4:$D$8,2)+VLOOKUP(I361,'[2]1. Standard_Cost'!$B$4:$D$8,3))*J361*K361),"0")</f>
        <v>0</v>
      </c>
      <c r="M361" s="195">
        <f>L361*'[2]1. Standard_Cost'!F362</f>
        <v>0</v>
      </c>
      <c r="N361" s="103">
        <v>1</v>
      </c>
      <c r="O361" s="103">
        <v>1</v>
      </c>
      <c r="P361" s="103">
        <v>140</v>
      </c>
      <c r="Q361" s="103"/>
      <c r="R361" s="196">
        <f>+N361*P361*'1. Standard_Cost'!$B$12</f>
        <v>210000</v>
      </c>
      <c r="S361" s="196">
        <f>+N361*O361*P361*'1. Standard_Cost'!$C$12</f>
        <v>350000</v>
      </c>
      <c r="T361" s="196">
        <f>+N361*P361*Q361*'[2]1. Standard_Cost'!$D$12</f>
        <v>0</v>
      </c>
      <c r="U361" s="196">
        <f>+N361*O361*'1. Standard_Cost'!$E$12</f>
        <v>5000</v>
      </c>
      <c r="V361" s="198"/>
      <c r="W361" s="198"/>
      <c r="X361" s="198"/>
      <c r="Y361" s="196">
        <f>+V361*((X361*'[2]1. Standard_Cost'!$B$16)+(W361*X361*'[2]1. Standard_Cost'!$C$16))</f>
        <v>0</v>
      </c>
      <c r="Z361" s="103"/>
      <c r="AA361" s="103"/>
      <c r="AB361" s="196">
        <f>+Z361*'[2]1. Standard_Cost'!$B$20+AA361*'[2]1. Standard_Cost'!$C$20</f>
        <v>0</v>
      </c>
      <c r="AC361" s="105"/>
      <c r="AD361" s="206"/>
      <c r="AE361" s="196">
        <f>SUM(AD361,AC361,AB361,Y361,U361,T361,S361,R361)*'1. Standard_Cost'!B28</f>
        <v>113000</v>
      </c>
      <c r="AF361" s="196">
        <f t="shared" ref="AF361:AF363" si="667">SUM(AD361,AE361)</f>
        <v>113000</v>
      </c>
      <c r="AG361" s="198"/>
      <c r="AH361" s="198">
        <v>0</v>
      </c>
      <c r="AI361" s="198">
        <v>0</v>
      </c>
      <c r="AJ361" s="199"/>
      <c r="AK361" s="199"/>
      <c r="AL361" s="199"/>
      <c r="AM361" s="196">
        <f>AG361*'[2]1. Standard_Cost'!B382+'[2]Incremental_Cost Year 2'!AH381*'[2]1. Standard_Cost'!C382+'[2]Incremental_Cost Year 2'!AI381*'[2]1. Standard_Cost'!D382+'[2]Incremental_Cost Year 2'!AJ381+'[2]Incremental_Cost Year 2'!AL381+AK361</f>
        <v>0</v>
      </c>
      <c r="AN361" s="196">
        <f>AM361*'[2]1. Standard_Cost'!C386</f>
        <v>0</v>
      </c>
      <c r="AO361" s="199"/>
      <c r="AQ361" s="104">
        <f t="shared" si="662"/>
        <v>0</v>
      </c>
      <c r="AR361" s="104">
        <f t="shared" si="663"/>
        <v>113000</v>
      </c>
      <c r="AS361" s="104">
        <f t="shared" si="664"/>
        <v>0</v>
      </c>
      <c r="AT361" s="104">
        <f t="shared" ref="AT361:AT363" si="668">SUM(AQ361,AR361,AS361)</f>
        <v>113000</v>
      </c>
      <c r="AU361" s="108">
        <f t="shared" si="665"/>
        <v>113000</v>
      </c>
      <c r="AV361" s="108">
        <v>0</v>
      </c>
      <c r="AW361" s="108"/>
      <c r="AX361" s="108"/>
      <c r="AY361" s="108"/>
      <c r="AZ361" s="108"/>
      <c r="BA361" s="109">
        <f t="shared" si="666"/>
        <v>0</v>
      </c>
    </row>
    <row r="362" spans="1:53" ht="14.1" customHeight="1" outlineLevel="2" x14ac:dyDescent="0.2">
      <c r="A362" s="68"/>
      <c r="B362" s="94"/>
      <c r="C362" s="142"/>
      <c r="D362" s="207"/>
      <c r="E362" s="207"/>
      <c r="F362" s="110"/>
      <c r="G362" s="111"/>
      <c r="H362" s="99" t="s">
        <v>51</v>
      </c>
      <c r="I362" s="100"/>
      <c r="J362" s="101"/>
      <c r="K362" s="101"/>
      <c r="L362" s="195" t="str">
        <f>IF(I362&lt;&gt;0,((VLOOKUP(I362,'[2]1. Standard_Cost'!$B$4:$D$8,2)+VLOOKUP(I362,'[2]1. Standard_Cost'!$B$4:$D$8,3))*J362*K362),"0")</f>
        <v>0</v>
      </c>
      <c r="M362" s="195">
        <f>L362*'[2]1. Standard_Cost'!F362</f>
        <v>0</v>
      </c>
      <c r="N362" s="103"/>
      <c r="O362" s="103"/>
      <c r="P362" s="103"/>
      <c r="Q362" s="103"/>
      <c r="R362" s="196">
        <f>+N362*P362*'[2]1. Standard_Cost'!$B$12</f>
        <v>0</v>
      </c>
      <c r="S362" s="196">
        <f>+N362*O362*P362*'[2]1. Standard_Cost'!$C$12</f>
        <v>0</v>
      </c>
      <c r="T362" s="196">
        <f>+N362*P362*Q362*'[2]1. Standard_Cost'!$D$12</f>
        <v>0</v>
      </c>
      <c r="U362" s="196">
        <f>+N362*O362*'[2]1. Standard_Cost'!$E$12</f>
        <v>0</v>
      </c>
      <c r="V362" s="198"/>
      <c r="W362" s="198"/>
      <c r="X362" s="198"/>
      <c r="Y362" s="196">
        <f>+V362*((X362*'[2]1. Standard_Cost'!$B$16)+(W362*X362*'[2]1. Standard_Cost'!$C$16))</f>
        <v>0</v>
      </c>
      <c r="Z362" s="103"/>
      <c r="AA362" s="103"/>
      <c r="AB362" s="196">
        <f>+Z362*'[2]1. Standard_Cost'!$B$20+AA362*'[2]1. Standard_Cost'!$C$20</f>
        <v>0</v>
      </c>
      <c r="AC362" s="105"/>
      <c r="AD362" s="206"/>
      <c r="AE362" s="196">
        <f>SUM(AD362,AC362,AB362,Y362,U362,T362,S362,R362)*'[2]1. Standard_Cost'!B386</f>
        <v>0</v>
      </c>
      <c r="AF362" s="196">
        <f t="shared" si="667"/>
        <v>0</v>
      </c>
      <c r="AG362" s="198"/>
      <c r="AH362" s="198"/>
      <c r="AI362" s="198"/>
      <c r="AJ362" s="199"/>
      <c r="AK362" s="199"/>
      <c r="AL362" s="199"/>
      <c r="AM362" s="196">
        <f>AG362*'[2]1. Standard_Cost'!B382+'[2]Incremental_Cost Year 2'!AH382*'[2]1. Standard_Cost'!C382+'[2]Incremental_Cost Year 2'!AI382*'[2]1. Standard_Cost'!D382+'[2]Incremental_Cost Year 2'!AJ382+'[2]Incremental_Cost Year 2'!AL382+AK362</f>
        <v>0</v>
      </c>
      <c r="AN362" s="196">
        <f>AM362*'[2]1. Standard_Cost'!C386</f>
        <v>0</v>
      </c>
      <c r="AO362" s="199"/>
      <c r="AQ362" s="104">
        <f t="shared" si="662"/>
        <v>0</v>
      </c>
      <c r="AR362" s="104">
        <f t="shared" si="663"/>
        <v>0</v>
      </c>
      <c r="AS362" s="104">
        <f t="shared" si="664"/>
        <v>0</v>
      </c>
      <c r="AT362" s="104">
        <f t="shared" si="668"/>
        <v>0</v>
      </c>
      <c r="AU362" s="108">
        <f t="shared" si="665"/>
        <v>0</v>
      </c>
      <c r="AV362" s="108"/>
      <c r="AW362" s="108"/>
      <c r="AX362" s="108"/>
      <c r="AY362" s="108"/>
      <c r="AZ362" s="108"/>
      <c r="BA362" s="109">
        <f t="shared" si="666"/>
        <v>0</v>
      </c>
    </row>
    <row r="363" spans="1:53" ht="14.1" customHeight="1" outlineLevel="2" x14ac:dyDescent="0.2">
      <c r="A363" s="68"/>
      <c r="B363" s="94"/>
      <c r="C363" s="142"/>
      <c r="D363" s="207"/>
      <c r="E363" s="207"/>
      <c r="F363" s="110"/>
      <c r="G363" s="111"/>
      <c r="H363" s="112" t="s">
        <v>179</v>
      </c>
      <c r="I363" s="100"/>
      <c r="J363" s="101"/>
      <c r="K363" s="101"/>
      <c r="L363" s="195" t="str">
        <f>IF(I363&lt;&gt;0,((VLOOKUP(I363,'[2]1. Standard_Cost'!$B$4:$D$8,2)+VLOOKUP(I363,'[2]1. Standard_Cost'!$B$4:$D$8,3))*J363*K363),"0")</f>
        <v>0</v>
      </c>
      <c r="M363" s="195">
        <f>L363*'[2]1. Standard_Cost'!F362</f>
        <v>0</v>
      </c>
      <c r="N363" s="103"/>
      <c r="O363" s="103"/>
      <c r="P363" s="103"/>
      <c r="Q363" s="103"/>
      <c r="R363" s="196">
        <f>+N363*P363*'[2]1. Standard_Cost'!$B$12</f>
        <v>0</v>
      </c>
      <c r="S363" s="196">
        <f>+N363*O363*P363*'[2]1. Standard_Cost'!$C$12</f>
        <v>0</v>
      </c>
      <c r="T363" s="196">
        <f>+N363*P363*Q363*'[2]1. Standard_Cost'!$D$12</f>
        <v>0</v>
      </c>
      <c r="U363" s="196">
        <f>+N363*O363*'[2]1. Standard_Cost'!$E$12</f>
        <v>0</v>
      </c>
      <c r="V363" s="198"/>
      <c r="W363" s="198"/>
      <c r="X363" s="198"/>
      <c r="Y363" s="196">
        <f>+V363*((X363*'[2]1. Standard_Cost'!$B$16)+(W363*X363*'[2]1. Standard_Cost'!$C$16))</f>
        <v>0</v>
      </c>
      <c r="Z363" s="103"/>
      <c r="AA363" s="103"/>
      <c r="AB363" s="196">
        <f>+Z363*'[2]1. Standard_Cost'!$B$20+AA363*'[2]1. Standard_Cost'!$C$20</f>
        <v>0</v>
      </c>
      <c r="AC363" s="105"/>
      <c r="AD363" s="206"/>
      <c r="AE363" s="196">
        <f>SUM(AD363,AC363,AB363,Y363,U363,T363,S363,R363)*'[2]1. Standard_Cost'!B386</f>
        <v>0</v>
      </c>
      <c r="AF363" s="196">
        <f t="shared" si="667"/>
        <v>0</v>
      </c>
      <c r="AG363" s="198"/>
      <c r="AH363" s="198"/>
      <c r="AI363" s="198"/>
      <c r="AJ363" s="199"/>
      <c r="AK363" s="199"/>
      <c r="AL363" s="199"/>
      <c r="AM363" s="196">
        <f>AG363*'[2]1. Standard_Cost'!B382+'[2]Incremental_Cost Year 2'!AH383*'[2]1. Standard_Cost'!C382+'[2]Incremental_Cost Year 2'!AI383*'[2]1. Standard_Cost'!D382+'[2]Incremental_Cost Year 2'!AJ383+'[2]Incremental_Cost Year 2'!AL383+AK363</f>
        <v>0</v>
      </c>
      <c r="AN363" s="196">
        <f>AM363*'[2]1. Standard_Cost'!C386</f>
        <v>0</v>
      </c>
      <c r="AO363" s="199"/>
      <c r="AQ363" s="104">
        <f t="shared" si="662"/>
        <v>0</v>
      </c>
      <c r="AR363" s="104">
        <f t="shared" si="663"/>
        <v>0</v>
      </c>
      <c r="AS363" s="104">
        <f t="shared" si="664"/>
        <v>0</v>
      </c>
      <c r="AT363" s="104">
        <f t="shared" si="668"/>
        <v>0</v>
      </c>
      <c r="AU363" s="108">
        <f t="shared" si="665"/>
        <v>0</v>
      </c>
      <c r="AV363" s="108"/>
      <c r="AW363" s="108"/>
      <c r="AX363" s="108"/>
      <c r="AY363" s="108"/>
      <c r="AZ363" s="108"/>
      <c r="BA363" s="109">
        <f t="shared" si="666"/>
        <v>0</v>
      </c>
    </row>
    <row r="364" spans="1:53" ht="24.6" customHeight="1" outlineLevel="1" x14ac:dyDescent="0.2">
      <c r="A364" s="68"/>
      <c r="B364" s="141"/>
      <c r="C364" s="142"/>
      <c r="D364" s="208" t="s">
        <v>646</v>
      </c>
      <c r="E364" s="113" t="s">
        <v>779</v>
      </c>
      <c r="F364" s="114" t="s">
        <v>639</v>
      </c>
      <c r="G364" s="115" t="s">
        <v>645</v>
      </c>
      <c r="H364" s="122" t="s">
        <v>302</v>
      </c>
      <c r="I364" s="117"/>
      <c r="J364" s="117"/>
      <c r="K364" s="117"/>
      <c r="L364" s="201">
        <f>SUM(L360:L363)</f>
        <v>0</v>
      </c>
      <c r="M364" s="201">
        <f>SUM(M360:M363)</f>
        <v>0</v>
      </c>
      <c r="N364" s="117"/>
      <c r="O364" s="117"/>
      <c r="P364" s="117"/>
      <c r="Q364" s="117"/>
      <c r="R364" s="202">
        <f>SUM(R360:R363)</f>
        <v>210000</v>
      </c>
      <c r="S364" s="202">
        <f>SUM(S360:S363)</f>
        <v>350000</v>
      </c>
      <c r="T364" s="202">
        <f>SUM(T360:T363)</f>
        <v>0</v>
      </c>
      <c r="U364" s="202">
        <f>SUM(U360:U363)</f>
        <v>5000</v>
      </c>
      <c r="V364" s="203"/>
      <c r="W364" s="203"/>
      <c r="X364" s="203"/>
      <c r="Y364" s="201">
        <f>SUM(Y360:Y363)</f>
        <v>0</v>
      </c>
      <c r="Z364" s="117"/>
      <c r="AA364" s="117"/>
      <c r="AB364" s="201">
        <f t="shared" ref="AB364:AF364" si="669">SUM(AB360:AB363)</f>
        <v>105000</v>
      </c>
      <c r="AC364" s="118">
        <f t="shared" si="669"/>
        <v>0</v>
      </c>
      <c r="AD364" s="201">
        <f t="shared" si="669"/>
        <v>0</v>
      </c>
      <c r="AE364" s="201">
        <f t="shared" si="669"/>
        <v>134000</v>
      </c>
      <c r="AF364" s="201">
        <f t="shared" si="669"/>
        <v>134000</v>
      </c>
      <c r="AG364" s="203"/>
      <c r="AH364" s="203"/>
      <c r="AI364" s="203"/>
      <c r="AJ364" s="202">
        <f>SUM(AJ360:AJ363)</f>
        <v>0</v>
      </c>
      <c r="AK364" s="202">
        <f t="shared" ref="AK364:AN364" si="670">SUM(AK360:AK363)</f>
        <v>0</v>
      </c>
      <c r="AL364" s="202">
        <f t="shared" si="670"/>
        <v>0</v>
      </c>
      <c r="AM364" s="202">
        <f t="shared" si="670"/>
        <v>0</v>
      </c>
      <c r="AN364" s="202">
        <f t="shared" si="670"/>
        <v>0</v>
      </c>
      <c r="AO364" s="204"/>
      <c r="AP364" s="120"/>
      <c r="AQ364" s="121">
        <f t="shared" ref="AQ364:BA364" si="671">SUM(AQ360:AQ363)</f>
        <v>0</v>
      </c>
      <c r="AR364" s="121">
        <f t="shared" si="671"/>
        <v>134000</v>
      </c>
      <c r="AS364" s="121">
        <f t="shared" si="671"/>
        <v>0</v>
      </c>
      <c r="AT364" s="121">
        <f t="shared" si="671"/>
        <v>134000</v>
      </c>
      <c r="AU364" s="121">
        <f t="shared" si="671"/>
        <v>134000</v>
      </c>
      <c r="AV364" s="121">
        <f t="shared" si="671"/>
        <v>0</v>
      </c>
      <c r="AW364" s="121">
        <f t="shared" si="671"/>
        <v>0</v>
      </c>
      <c r="AX364" s="121">
        <f t="shared" si="671"/>
        <v>0</v>
      </c>
      <c r="AY364" s="121">
        <f t="shared" si="671"/>
        <v>0</v>
      </c>
      <c r="AZ364" s="121">
        <f t="shared" si="671"/>
        <v>0</v>
      </c>
      <c r="BA364" s="121">
        <f t="shared" si="671"/>
        <v>0</v>
      </c>
    </row>
    <row r="365" spans="1:53" ht="14.1" customHeight="1" outlineLevel="2" x14ac:dyDescent="0.2">
      <c r="A365" s="68"/>
      <c r="B365" s="94"/>
      <c r="C365" s="142"/>
      <c r="D365" s="96"/>
      <c r="E365" s="96"/>
      <c r="F365" s="97"/>
      <c r="G365" s="98"/>
      <c r="H365" s="99" t="s">
        <v>49</v>
      </c>
      <c r="I365" s="100"/>
      <c r="J365" s="101"/>
      <c r="K365" s="101"/>
      <c r="L365" s="102" t="str">
        <f>IF(I365&lt;&gt;0,((VLOOKUP(I365,'1. Standard_Cost'!$B$4:$D$8,2)+VLOOKUP(I365,'1. Standard_Cost'!$B$4:$D$8,3))*J365*K365),"0")</f>
        <v>0</v>
      </c>
      <c r="M365" s="102">
        <f>L365*'1. Standard_Cost'!F188</f>
        <v>0</v>
      </c>
      <c r="N365" s="103"/>
      <c r="O365" s="103"/>
      <c r="P365" s="103"/>
      <c r="Q365" s="103"/>
      <c r="R365" s="104">
        <f>+N365*P365*'1. Standard_Cost'!$B$12</f>
        <v>0</v>
      </c>
      <c r="S365" s="104">
        <f>+N365*O365*P365*'1. Standard_Cost'!$C$12</f>
        <v>0</v>
      </c>
      <c r="T365" s="104">
        <f>+N365*P365*Q365*'1. Standard_Cost'!$D$12</f>
        <v>0</v>
      </c>
      <c r="U365" s="104">
        <f>+N365*O365*'1. Standard_Cost'!$E$12</f>
        <v>0</v>
      </c>
      <c r="V365" s="103"/>
      <c r="W365" s="103"/>
      <c r="X365" s="103"/>
      <c r="Y365" s="104">
        <f>+V365*((X365*'1. Standard_Cost'!$B$16)+(W365*X365*'1. Standard_Cost'!$C$16))</f>
        <v>0</v>
      </c>
      <c r="Z365" s="103"/>
      <c r="AA365" s="103"/>
      <c r="AB365" s="104">
        <f>+Z365*'1. Standard_Cost'!$B$20+AA365*'1. Standard_Cost'!$C$20</f>
        <v>0</v>
      </c>
      <c r="AC365" s="105"/>
      <c r="AD365" s="106"/>
      <c r="AE365" s="104">
        <f>SUM(AD365,AC365,AB365,Y365,U365,T365,S365,R365)*'1. Standard_Cost'!B212</f>
        <v>0</v>
      </c>
      <c r="AF365" s="104">
        <f>SUM(AD365,AE365)</f>
        <v>0</v>
      </c>
      <c r="AG365" s="103"/>
      <c r="AH365" s="103"/>
      <c r="AI365" s="103"/>
      <c r="AJ365" s="107"/>
      <c r="AK365" s="107"/>
      <c r="AL365" s="107"/>
      <c r="AM365" s="104">
        <f>AG365*'1. Standard_Cost'!B208+'Incremental_Cost Year 2021'!AH372*'1. Standard_Cost'!C208+'Incremental_Cost Year 2021'!AI372*'1. Standard_Cost'!D208+'Incremental_Cost Year 2021'!AJ372+'Incremental_Cost Year 2021'!AL372+AK365</f>
        <v>0</v>
      </c>
      <c r="AN365" s="104">
        <f>AM365*'1. Standard_Cost'!C212</f>
        <v>0</v>
      </c>
      <c r="AO365" s="107"/>
      <c r="AQ365" s="104">
        <f t="shared" ref="AQ365:AQ368" si="672">L365+M365</f>
        <v>0</v>
      </c>
      <c r="AR365" s="104">
        <f t="shared" ref="AR365:AR368" si="673">AF365</f>
        <v>0</v>
      </c>
      <c r="AS365" s="104">
        <f t="shared" ref="AS365:AS368" si="674">AM365+AN365</f>
        <v>0</v>
      </c>
      <c r="AT365" s="104">
        <f>SUM(AQ365,AR365,AS365)</f>
        <v>0</v>
      </c>
      <c r="AU365" s="108">
        <f t="shared" ref="AU365:AU368" si="675">AT365</f>
        <v>0</v>
      </c>
      <c r="AV365" s="108"/>
      <c r="AW365" s="108"/>
      <c r="AX365" s="108"/>
      <c r="AY365" s="108"/>
      <c r="AZ365" s="108"/>
      <c r="BA365" s="109">
        <f t="shared" ref="BA365:BA368" si="676">SUM(AU365:AZ365)-AT365</f>
        <v>0</v>
      </c>
    </row>
    <row r="366" spans="1:53" ht="14.1" customHeight="1" outlineLevel="2" x14ac:dyDescent="0.2">
      <c r="A366" s="68"/>
      <c r="B366" s="94"/>
      <c r="C366" s="250"/>
      <c r="D366" s="110"/>
      <c r="E366" s="110"/>
      <c r="F366" s="110"/>
      <c r="G366" s="111"/>
      <c r="H366" s="99" t="s">
        <v>50</v>
      </c>
      <c r="I366" s="100"/>
      <c r="J366" s="101"/>
      <c r="K366" s="101"/>
      <c r="L366" s="102" t="str">
        <f>IF(I366&lt;&gt;0,((VLOOKUP(I366,'1. Standard_Cost'!$B$4:$D$8,2)+VLOOKUP(I366,'1. Standard_Cost'!$B$4:$D$8,3))*J366*K366),"0")</f>
        <v>0</v>
      </c>
      <c r="M366" s="102">
        <f>L366*'1. Standard_Cost'!F188</f>
        <v>0</v>
      </c>
      <c r="N366" s="103"/>
      <c r="O366" s="103"/>
      <c r="P366" s="103"/>
      <c r="Q366" s="103"/>
      <c r="R366" s="104">
        <f>+N366*P366*'1. Standard_Cost'!$B$12</f>
        <v>0</v>
      </c>
      <c r="S366" s="104">
        <f>+N366*O366*P366*'1. Standard_Cost'!$C$12</f>
        <v>0</v>
      </c>
      <c r="T366" s="104">
        <f>+N366*P366*Q366*'1. Standard_Cost'!$D$12</f>
        <v>0</v>
      </c>
      <c r="U366" s="104">
        <f>+N366*O366*'1. Standard_Cost'!$E$12</f>
        <v>0</v>
      </c>
      <c r="V366" s="103"/>
      <c r="W366" s="103"/>
      <c r="X366" s="103"/>
      <c r="Y366" s="104">
        <f>+V366*((X366*'1. Standard_Cost'!$B$16)+(W366*X366*'1. Standard_Cost'!$C$16))</f>
        <v>0</v>
      </c>
      <c r="Z366" s="103"/>
      <c r="AA366" s="103"/>
      <c r="AB366" s="104">
        <f>+Z366*'1. Standard_Cost'!$B$20+AA366*'1. Standard_Cost'!$C$20</f>
        <v>0</v>
      </c>
      <c r="AC366" s="105"/>
      <c r="AD366" s="106"/>
      <c r="AE366" s="104">
        <f>SUM(AD366,AC366,AB366,Y366,U366,T366,S366,R366)*'1. Standard_Cost'!B212</f>
        <v>0</v>
      </c>
      <c r="AF366" s="104">
        <f t="shared" ref="AF366:AF368" si="677">SUM(AD366,AE366)</f>
        <v>0</v>
      </c>
      <c r="AG366" s="103"/>
      <c r="AH366" s="103">
        <v>0</v>
      </c>
      <c r="AI366" s="103">
        <v>0</v>
      </c>
      <c r="AJ366" s="107"/>
      <c r="AK366" s="107"/>
      <c r="AL366" s="107"/>
      <c r="AM366" s="104">
        <f>AG366*'1. Standard_Cost'!B208+'Incremental_Cost Year 2021'!AH373*'1. Standard_Cost'!C208+'Incremental_Cost Year 2021'!AI373*'1. Standard_Cost'!D208+'Incremental_Cost Year 2021'!AJ373+'Incremental_Cost Year 2021'!AL373+AK366</f>
        <v>0</v>
      </c>
      <c r="AN366" s="104">
        <f>AM366*'1. Standard_Cost'!C212</f>
        <v>0</v>
      </c>
      <c r="AO366" s="107"/>
      <c r="AQ366" s="104">
        <f t="shared" si="672"/>
        <v>0</v>
      </c>
      <c r="AR366" s="104">
        <f t="shared" si="673"/>
        <v>0</v>
      </c>
      <c r="AS366" s="104">
        <f t="shared" si="674"/>
        <v>0</v>
      </c>
      <c r="AT366" s="104">
        <f t="shared" ref="AT366:AT368" si="678">SUM(AQ366,AR366,AS366)</f>
        <v>0</v>
      </c>
      <c r="AU366" s="108">
        <f t="shared" si="675"/>
        <v>0</v>
      </c>
      <c r="AV366" s="108">
        <v>0</v>
      </c>
      <c r="AW366" s="108"/>
      <c r="AX366" s="108"/>
      <c r="AY366" s="108"/>
      <c r="AZ366" s="108"/>
      <c r="BA366" s="109">
        <f t="shared" si="676"/>
        <v>0</v>
      </c>
    </row>
    <row r="367" spans="1:53" ht="14.1" customHeight="1" outlineLevel="2" x14ac:dyDescent="0.2">
      <c r="A367" s="68"/>
      <c r="B367" s="94"/>
      <c r="C367" s="251"/>
      <c r="D367" s="110"/>
      <c r="E367" s="110"/>
      <c r="F367" s="110"/>
      <c r="G367" s="111"/>
      <c r="H367" s="99" t="s">
        <v>51</v>
      </c>
      <c r="I367" s="100"/>
      <c r="J367" s="101"/>
      <c r="K367" s="101"/>
      <c r="L367" s="102" t="str">
        <f>IF(I367&lt;&gt;0,((VLOOKUP(I367,'1. Standard_Cost'!$B$4:$D$8,2)+VLOOKUP(I367,'1. Standard_Cost'!$B$4:$D$8,3))*J367*K367),"0")</f>
        <v>0</v>
      </c>
      <c r="M367" s="102">
        <f>L367*'1. Standard_Cost'!F188</f>
        <v>0</v>
      </c>
      <c r="N367" s="103"/>
      <c r="O367" s="103"/>
      <c r="P367" s="103"/>
      <c r="Q367" s="103"/>
      <c r="R367" s="104">
        <f>+N367*P367*'1. Standard_Cost'!$B$12</f>
        <v>0</v>
      </c>
      <c r="S367" s="104">
        <f>+N367*O367*P367*'1. Standard_Cost'!$C$12</f>
        <v>0</v>
      </c>
      <c r="T367" s="104">
        <f>+N367*P367*Q367*'1. Standard_Cost'!$D$12</f>
        <v>0</v>
      </c>
      <c r="U367" s="104">
        <f>+N367*O367*'1. Standard_Cost'!$E$12</f>
        <v>0</v>
      </c>
      <c r="V367" s="103"/>
      <c r="W367" s="103"/>
      <c r="X367" s="103"/>
      <c r="Y367" s="104">
        <f>+V367*((X367*'1. Standard_Cost'!$B$16)+(W367*X367*'1. Standard_Cost'!$C$16))</f>
        <v>0</v>
      </c>
      <c r="Z367" s="103"/>
      <c r="AA367" s="103"/>
      <c r="AB367" s="104">
        <f>+Z367*'1. Standard_Cost'!$B$20+AA367*'1. Standard_Cost'!$C$20</f>
        <v>0</v>
      </c>
      <c r="AC367" s="105"/>
      <c r="AD367" s="106"/>
      <c r="AE367" s="104">
        <f>SUM(AD367,AC367,AB367,Y367,U367,T367,S367,R367)*'1. Standard_Cost'!B212</f>
        <v>0</v>
      </c>
      <c r="AF367" s="104">
        <f t="shared" si="677"/>
        <v>0</v>
      </c>
      <c r="AG367" s="103"/>
      <c r="AH367" s="103"/>
      <c r="AI367" s="103"/>
      <c r="AJ367" s="107"/>
      <c r="AK367" s="107"/>
      <c r="AL367" s="107"/>
      <c r="AM367" s="104">
        <f>AG367*'1. Standard_Cost'!B208+'Incremental_Cost Year 2021'!AH374*'1. Standard_Cost'!C208+'Incremental_Cost Year 2021'!AI374*'1. Standard_Cost'!D208+'Incremental_Cost Year 2021'!AJ374+'Incremental_Cost Year 2021'!AL374+AK367</f>
        <v>0</v>
      </c>
      <c r="AN367" s="104">
        <f>AM367*'1. Standard_Cost'!C212</f>
        <v>0</v>
      </c>
      <c r="AO367" s="107"/>
      <c r="AQ367" s="104">
        <f t="shared" si="672"/>
        <v>0</v>
      </c>
      <c r="AR367" s="104">
        <f t="shared" si="673"/>
        <v>0</v>
      </c>
      <c r="AS367" s="104">
        <f t="shared" si="674"/>
        <v>0</v>
      </c>
      <c r="AT367" s="104">
        <f t="shared" si="678"/>
        <v>0</v>
      </c>
      <c r="AU367" s="108">
        <f t="shared" si="675"/>
        <v>0</v>
      </c>
      <c r="AV367" s="108"/>
      <c r="AW367" s="108"/>
      <c r="AX367" s="108"/>
      <c r="AY367" s="108"/>
      <c r="AZ367" s="108"/>
      <c r="BA367" s="109">
        <f t="shared" si="676"/>
        <v>0</v>
      </c>
    </row>
    <row r="368" spans="1:53" ht="14.1" customHeight="1" outlineLevel="2" x14ac:dyDescent="0.2">
      <c r="A368" s="68"/>
      <c r="B368" s="94"/>
      <c r="C368" s="251"/>
      <c r="D368" s="110"/>
      <c r="E368" s="110"/>
      <c r="F368" s="110"/>
      <c r="G368" s="111"/>
      <c r="H368" s="112" t="s">
        <v>179</v>
      </c>
      <c r="I368" s="100"/>
      <c r="J368" s="101"/>
      <c r="K368" s="101"/>
      <c r="L368" s="102" t="str">
        <f>IF(I368&lt;&gt;0,((VLOOKUP(I368,'1. Standard_Cost'!$B$4:$D$8,2)+VLOOKUP(I368,'1. Standard_Cost'!$B$4:$D$8,3))*J368*K368),"0")</f>
        <v>0</v>
      </c>
      <c r="M368" s="102">
        <f>L368*'1. Standard_Cost'!F188</f>
        <v>0</v>
      </c>
      <c r="N368" s="103"/>
      <c r="O368" s="103"/>
      <c r="P368" s="103"/>
      <c r="Q368" s="103"/>
      <c r="R368" s="104">
        <f>+N368*P368*'1. Standard_Cost'!$B$12</f>
        <v>0</v>
      </c>
      <c r="S368" s="104">
        <f>+N368*O368*P368*'1. Standard_Cost'!$C$12</f>
        <v>0</v>
      </c>
      <c r="T368" s="104">
        <f>+N368*P368*Q368*'1. Standard_Cost'!$D$12</f>
        <v>0</v>
      </c>
      <c r="U368" s="104">
        <f>+N368*O368*'1. Standard_Cost'!$E$12</f>
        <v>0</v>
      </c>
      <c r="V368" s="103"/>
      <c r="W368" s="103"/>
      <c r="X368" s="103"/>
      <c r="Y368" s="104">
        <f>+V368*((X368*'1. Standard_Cost'!$B$16)+(W368*X368*'1. Standard_Cost'!$C$16))</f>
        <v>0</v>
      </c>
      <c r="Z368" s="103"/>
      <c r="AA368" s="103"/>
      <c r="AB368" s="104">
        <f>+Z368*'1. Standard_Cost'!$B$20+AA368*'1. Standard_Cost'!$C$20</f>
        <v>0</v>
      </c>
      <c r="AC368" s="105"/>
      <c r="AD368" s="106"/>
      <c r="AE368" s="104">
        <f>SUM(AD368,AC368,AB368,Y368,U368,T368,S368,R368)*'1. Standard_Cost'!B212</f>
        <v>0</v>
      </c>
      <c r="AF368" s="104">
        <f t="shared" si="677"/>
        <v>0</v>
      </c>
      <c r="AG368" s="103"/>
      <c r="AH368" s="103"/>
      <c r="AI368" s="103"/>
      <c r="AJ368" s="107"/>
      <c r="AK368" s="107"/>
      <c r="AL368" s="107"/>
      <c r="AM368" s="104">
        <f>AG368*'1. Standard_Cost'!B208+'Incremental_Cost Year 2021'!AH375*'1. Standard_Cost'!C208+'Incremental_Cost Year 2021'!AI375*'1. Standard_Cost'!D208+'Incremental_Cost Year 2021'!AJ375+'Incremental_Cost Year 2021'!AL375+AK368</f>
        <v>0</v>
      </c>
      <c r="AN368" s="104">
        <f>AM368*'1. Standard_Cost'!C212</f>
        <v>0</v>
      </c>
      <c r="AO368" s="107"/>
      <c r="AQ368" s="104">
        <f t="shared" si="672"/>
        <v>0</v>
      </c>
      <c r="AR368" s="104">
        <f t="shared" si="673"/>
        <v>0</v>
      </c>
      <c r="AS368" s="104">
        <f t="shared" si="674"/>
        <v>0</v>
      </c>
      <c r="AT368" s="104">
        <f t="shared" si="678"/>
        <v>0</v>
      </c>
      <c r="AU368" s="108">
        <f t="shared" si="675"/>
        <v>0</v>
      </c>
      <c r="AV368" s="108"/>
      <c r="AW368" s="108"/>
      <c r="AX368" s="108"/>
      <c r="AY368" s="108"/>
      <c r="AZ368" s="108"/>
      <c r="BA368" s="109">
        <f t="shared" si="676"/>
        <v>0</v>
      </c>
    </row>
    <row r="369" spans="1:53" ht="24.6" customHeight="1" outlineLevel="1" x14ac:dyDescent="0.2">
      <c r="A369" s="68"/>
      <c r="B369" s="141"/>
      <c r="C369" s="251"/>
      <c r="D369" s="113" t="s">
        <v>545</v>
      </c>
      <c r="E369" s="113" t="s">
        <v>303</v>
      </c>
      <c r="F369" s="114" t="s">
        <v>154</v>
      </c>
      <c r="G369" s="115" t="s">
        <v>155</v>
      </c>
      <c r="H369" s="122" t="s">
        <v>304</v>
      </c>
      <c r="I369" s="117"/>
      <c r="J369" s="117"/>
      <c r="K369" s="117"/>
      <c r="L369" s="118">
        <f>SUM(L365:L368)</f>
        <v>0</v>
      </c>
      <c r="M369" s="118">
        <f>SUM(M365:M368)</f>
        <v>0</v>
      </c>
      <c r="N369" s="117"/>
      <c r="O369" s="117"/>
      <c r="P369" s="117"/>
      <c r="Q369" s="117"/>
      <c r="R369" s="119">
        <f>SUM(R365:R368)</f>
        <v>0</v>
      </c>
      <c r="S369" s="119">
        <f>SUM(S365:S368)</f>
        <v>0</v>
      </c>
      <c r="T369" s="119">
        <f>SUM(T365:T368)</f>
        <v>0</v>
      </c>
      <c r="U369" s="119">
        <f>SUM(U365:U368)</f>
        <v>0</v>
      </c>
      <c r="V369" s="117"/>
      <c r="W369" s="117"/>
      <c r="X369" s="117"/>
      <c r="Y369" s="118">
        <f>SUM(Y365:Y368)</f>
        <v>0</v>
      </c>
      <c r="Z369" s="117"/>
      <c r="AA369" s="117"/>
      <c r="AB369" s="118">
        <f t="shared" ref="AB369:AF369" si="679">SUM(AB365:AB368)</f>
        <v>0</v>
      </c>
      <c r="AC369" s="118">
        <f t="shared" si="679"/>
        <v>0</v>
      </c>
      <c r="AD369" s="118">
        <f t="shared" si="679"/>
        <v>0</v>
      </c>
      <c r="AE369" s="118">
        <f t="shared" si="679"/>
        <v>0</v>
      </c>
      <c r="AF369" s="118">
        <f t="shared" si="679"/>
        <v>0</v>
      </c>
      <c r="AG369" s="117"/>
      <c r="AH369" s="117"/>
      <c r="AI369" s="117"/>
      <c r="AJ369" s="119">
        <f>SUM(AJ365:AJ368)</f>
        <v>0</v>
      </c>
      <c r="AK369" s="119">
        <f t="shared" ref="AK369:AN369" si="680">SUM(AK365:AK368)</f>
        <v>0</v>
      </c>
      <c r="AL369" s="119">
        <f t="shared" si="680"/>
        <v>0</v>
      </c>
      <c r="AM369" s="119">
        <f t="shared" si="680"/>
        <v>0</v>
      </c>
      <c r="AN369" s="119">
        <f t="shared" si="680"/>
        <v>0</v>
      </c>
      <c r="AO369" s="116"/>
      <c r="AP369" s="120"/>
      <c r="AQ369" s="121">
        <f t="shared" ref="AQ369:BA369" si="681">SUM(AQ365:AQ368)</f>
        <v>0</v>
      </c>
      <c r="AR369" s="121">
        <f t="shared" si="681"/>
        <v>0</v>
      </c>
      <c r="AS369" s="121">
        <f t="shared" si="681"/>
        <v>0</v>
      </c>
      <c r="AT369" s="121">
        <f t="shared" si="681"/>
        <v>0</v>
      </c>
      <c r="AU369" s="121">
        <f t="shared" si="681"/>
        <v>0</v>
      </c>
      <c r="AV369" s="121">
        <f t="shared" si="681"/>
        <v>0</v>
      </c>
      <c r="AW369" s="121">
        <f t="shared" si="681"/>
        <v>0</v>
      </c>
      <c r="AX369" s="121">
        <f t="shared" si="681"/>
        <v>0</v>
      </c>
      <c r="AY369" s="121">
        <f t="shared" si="681"/>
        <v>0</v>
      </c>
      <c r="AZ369" s="121">
        <f t="shared" si="681"/>
        <v>0</v>
      </c>
      <c r="BA369" s="121">
        <f t="shared" si="681"/>
        <v>0</v>
      </c>
    </row>
    <row r="370" spans="1:53" ht="14.1" customHeight="1" outlineLevel="2" x14ac:dyDescent="0.2">
      <c r="A370" s="68"/>
      <c r="B370" s="94"/>
      <c r="C370" s="251"/>
      <c r="D370" s="96"/>
      <c r="E370" s="96"/>
      <c r="F370" s="97"/>
      <c r="G370" s="98"/>
      <c r="H370" s="99" t="s">
        <v>49</v>
      </c>
      <c r="I370" s="100"/>
      <c r="J370" s="101"/>
      <c r="K370" s="101"/>
      <c r="L370" s="102" t="str">
        <f>IF(I370&lt;&gt;0,((VLOOKUP(I370,'1. Standard_Cost'!$B$4:$D$8,2)+VLOOKUP(I370,'1. Standard_Cost'!$B$4:$D$8,3))*J370*K370),"0")</f>
        <v>0</v>
      </c>
      <c r="M370" s="102">
        <f>L370*'1. Standard_Cost'!F194</f>
        <v>0</v>
      </c>
      <c r="N370" s="103"/>
      <c r="O370" s="103"/>
      <c r="P370" s="103"/>
      <c r="Q370" s="103"/>
      <c r="R370" s="104">
        <f>+N370*P370*'1. Standard_Cost'!$B$12</f>
        <v>0</v>
      </c>
      <c r="S370" s="104">
        <f>+N370*O370*P370*'1. Standard_Cost'!$C$12</f>
        <v>0</v>
      </c>
      <c r="T370" s="104">
        <f>+N370*P370*Q370*'1. Standard_Cost'!$D$12</f>
        <v>0</v>
      </c>
      <c r="U370" s="104">
        <f>+N370*O370*'1. Standard_Cost'!$E$12</f>
        <v>0</v>
      </c>
      <c r="V370" s="103"/>
      <c r="W370" s="103"/>
      <c r="X370" s="103"/>
      <c r="Y370" s="104">
        <f>+V370*((X370*'1. Standard_Cost'!$B$16)+(W370*X370*'1. Standard_Cost'!$C$16))</f>
        <v>0</v>
      </c>
      <c r="Z370" s="103"/>
      <c r="AA370" s="103"/>
      <c r="AB370" s="104">
        <f>+Z370*'1. Standard_Cost'!$B$20+AA370*'1. Standard_Cost'!$C$20</f>
        <v>0</v>
      </c>
      <c r="AC370" s="105"/>
      <c r="AD370" s="106"/>
      <c r="AE370" s="104">
        <f>SUM(AD370,AC370,AB370,Y370,U370,T370,S370,R370)*'1. Standard_Cost'!B218</f>
        <v>0</v>
      </c>
      <c r="AF370" s="104">
        <f>SUM(AD370,AE370)</f>
        <v>0</v>
      </c>
      <c r="AG370" s="103"/>
      <c r="AH370" s="103"/>
      <c r="AI370" s="103"/>
      <c r="AJ370" s="107"/>
      <c r="AK370" s="107"/>
      <c r="AL370" s="107"/>
      <c r="AM370" s="104">
        <f>AG370*'1. Standard_Cost'!B214+'Incremental_Cost Year 2021'!AH377*'1. Standard_Cost'!C214+'Incremental_Cost Year 2021'!AI377*'1. Standard_Cost'!D214+'Incremental_Cost Year 2021'!AJ377+'Incremental_Cost Year 2021'!AL377+AK370</f>
        <v>0</v>
      </c>
      <c r="AN370" s="104">
        <f>AM370*'1. Standard_Cost'!C218</f>
        <v>0</v>
      </c>
      <c r="AO370" s="107"/>
      <c r="AQ370" s="104">
        <f t="shared" ref="AQ370:AQ373" si="682">L370+M370</f>
        <v>0</v>
      </c>
      <c r="AR370" s="104">
        <f t="shared" ref="AR370:AR373" si="683">AF370</f>
        <v>0</v>
      </c>
      <c r="AS370" s="104">
        <f t="shared" ref="AS370:AS373" si="684">AM370+AN370</f>
        <v>0</v>
      </c>
      <c r="AT370" s="104">
        <f>SUM(AQ370,AR370,AS370)</f>
        <v>0</v>
      </c>
      <c r="AU370" s="108">
        <f t="shared" ref="AU370:AU373" si="685">AT370</f>
        <v>0</v>
      </c>
      <c r="AV370" s="108"/>
      <c r="AW370" s="108"/>
      <c r="AX370" s="108"/>
      <c r="AY370" s="108"/>
      <c r="AZ370" s="108"/>
      <c r="BA370" s="109">
        <f t="shared" ref="BA370:BA373" si="686">SUM(AU370:AZ370)-AT370</f>
        <v>0</v>
      </c>
    </row>
    <row r="371" spans="1:53" ht="14.1" customHeight="1" outlineLevel="2" x14ac:dyDescent="0.2">
      <c r="A371" s="68"/>
      <c r="B371" s="94"/>
      <c r="C371" s="251"/>
      <c r="D371" s="110"/>
      <c r="E371" s="110"/>
      <c r="F371" s="110"/>
      <c r="G371" s="111"/>
      <c r="H371" s="99" t="s">
        <v>50</v>
      </c>
      <c r="I371" s="100"/>
      <c r="J371" s="101"/>
      <c r="K371" s="101"/>
      <c r="L371" s="102" t="str">
        <f>IF(I371&lt;&gt;0,((VLOOKUP(I371,'1. Standard_Cost'!$B$4:$D$8,2)+VLOOKUP(I371,'1. Standard_Cost'!$B$4:$D$8,3))*J371*K371),"0")</f>
        <v>0</v>
      </c>
      <c r="M371" s="102">
        <f>L371*'1. Standard_Cost'!F194</f>
        <v>0</v>
      </c>
      <c r="N371" s="103"/>
      <c r="O371" s="103"/>
      <c r="P371" s="103"/>
      <c r="Q371" s="103"/>
      <c r="R371" s="104">
        <f>+N371*P371*'1. Standard_Cost'!$B$12</f>
        <v>0</v>
      </c>
      <c r="S371" s="104">
        <f>+N371*O371*P371*'1. Standard_Cost'!$C$12</f>
        <v>0</v>
      </c>
      <c r="T371" s="104">
        <f>+N371*P371*Q371*'1. Standard_Cost'!$D$12</f>
        <v>0</v>
      </c>
      <c r="U371" s="104">
        <f>+N371*O371*'1. Standard_Cost'!$E$12</f>
        <v>0</v>
      </c>
      <c r="V371" s="103"/>
      <c r="W371" s="103"/>
      <c r="X371" s="103"/>
      <c r="Y371" s="104">
        <f>+V371*((X371*'1. Standard_Cost'!$B$16)+(W371*X371*'1. Standard_Cost'!$C$16))</f>
        <v>0</v>
      </c>
      <c r="Z371" s="103"/>
      <c r="AA371" s="103"/>
      <c r="AB371" s="104">
        <f>+Z371*'1. Standard_Cost'!$B$20+AA371*'1. Standard_Cost'!$C$20</f>
        <v>0</v>
      </c>
      <c r="AC371" s="105"/>
      <c r="AD371" s="106"/>
      <c r="AE371" s="104">
        <f>SUM(AD371,AC371,AB371,Y371,U371,T371,S371,R371)*'1. Standard_Cost'!B218</f>
        <v>0</v>
      </c>
      <c r="AF371" s="104">
        <f t="shared" ref="AF371:AF373" si="687">SUM(AD371,AE371)</f>
        <v>0</v>
      </c>
      <c r="AG371" s="103"/>
      <c r="AH371" s="103">
        <v>0</v>
      </c>
      <c r="AI371" s="103">
        <v>0</v>
      </c>
      <c r="AJ371" s="107"/>
      <c r="AK371" s="107"/>
      <c r="AL371" s="107"/>
      <c r="AM371" s="104">
        <f>AG371*'1. Standard_Cost'!B214+'Incremental_Cost Year 2021'!AH378*'1. Standard_Cost'!C214+'Incremental_Cost Year 2021'!AI378*'1. Standard_Cost'!D214+'Incremental_Cost Year 2021'!AJ378+'Incremental_Cost Year 2021'!AL378+AK371</f>
        <v>0</v>
      </c>
      <c r="AN371" s="104">
        <f>AM371*'1. Standard_Cost'!C218</f>
        <v>0</v>
      </c>
      <c r="AO371" s="107"/>
      <c r="AQ371" s="104">
        <f t="shared" si="682"/>
        <v>0</v>
      </c>
      <c r="AR371" s="104">
        <f t="shared" si="683"/>
        <v>0</v>
      </c>
      <c r="AS371" s="104">
        <f t="shared" si="684"/>
        <v>0</v>
      </c>
      <c r="AT371" s="104">
        <f t="shared" ref="AT371:AT373" si="688">SUM(AQ371,AR371,AS371)</f>
        <v>0</v>
      </c>
      <c r="AU371" s="108">
        <f t="shared" si="685"/>
        <v>0</v>
      </c>
      <c r="AV371" s="108">
        <v>0</v>
      </c>
      <c r="AW371" s="108"/>
      <c r="AX371" s="108"/>
      <c r="AY371" s="108"/>
      <c r="AZ371" s="108"/>
      <c r="BA371" s="109">
        <f t="shared" si="686"/>
        <v>0</v>
      </c>
    </row>
    <row r="372" spans="1:53" ht="14.1" customHeight="1" outlineLevel="2" x14ac:dyDescent="0.2">
      <c r="A372" s="68"/>
      <c r="B372" s="94"/>
      <c r="C372" s="251"/>
      <c r="D372" s="110"/>
      <c r="E372" s="110"/>
      <c r="F372" s="110"/>
      <c r="G372" s="111"/>
      <c r="H372" s="99" t="s">
        <v>51</v>
      </c>
      <c r="I372" s="100"/>
      <c r="J372" s="101"/>
      <c r="K372" s="101"/>
      <c r="L372" s="102" t="str">
        <f>IF(I372&lt;&gt;0,((VLOOKUP(I372,'1. Standard_Cost'!$B$4:$D$8,2)+VLOOKUP(I372,'1. Standard_Cost'!$B$4:$D$8,3))*J372*K372),"0")</f>
        <v>0</v>
      </c>
      <c r="M372" s="102">
        <f>L372*'1. Standard_Cost'!F194</f>
        <v>0</v>
      </c>
      <c r="N372" s="103"/>
      <c r="O372" s="103"/>
      <c r="P372" s="103"/>
      <c r="Q372" s="103"/>
      <c r="R372" s="104">
        <f>+N372*P372*'1. Standard_Cost'!$B$12</f>
        <v>0</v>
      </c>
      <c r="S372" s="104">
        <f>+N372*O372*P372*'1. Standard_Cost'!$C$12</f>
        <v>0</v>
      </c>
      <c r="T372" s="104">
        <f>+N372*P372*Q372*'1. Standard_Cost'!$D$12</f>
        <v>0</v>
      </c>
      <c r="U372" s="104">
        <f>+N372*O372*'1. Standard_Cost'!$E$12</f>
        <v>0</v>
      </c>
      <c r="V372" s="103"/>
      <c r="W372" s="103"/>
      <c r="X372" s="103"/>
      <c r="Y372" s="104">
        <f>+V372*((X372*'1. Standard_Cost'!$B$16)+(W372*X372*'1. Standard_Cost'!$C$16))</f>
        <v>0</v>
      </c>
      <c r="Z372" s="103"/>
      <c r="AA372" s="103"/>
      <c r="AB372" s="104">
        <f>+Z372*'1. Standard_Cost'!$B$20+AA372*'1. Standard_Cost'!$C$20</f>
        <v>0</v>
      </c>
      <c r="AC372" s="105"/>
      <c r="AD372" s="106"/>
      <c r="AE372" s="104">
        <f>SUM(AD372,AC372,AB372,Y372,U372,T372,S372,R372)*'1. Standard_Cost'!B218</f>
        <v>0</v>
      </c>
      <c r="AF372" s="104">
        <f t="shared" si="687"/>
        <v>0</v>
      </c>
      <c r="AG372" s="103"/>
      <c r="AH372" s="103"/>
      <c r="AI372" s="103"/>
      <c r="AJ372" s="107"/>
      <c r="AK372" s="107"/>
      <c r="AL372" s="107"/>
      <c r="AM372" s="104">
        <f>AG372*'1. Standard_Cost'!B214+'Incremental_Cost Year 2021'!AH379*'1. Standard_Cost'!C214+'Incremental_Cost Year 2021'!AI379*'1. Standard_Cost'!D214+'Incremental_Cost Year 2021'!AJ379+'Incremental_Cost Year 2021'!AL379+AK372</f>
        <v>0</v>
      </c>
      <c r="AN372" s="104">
        <f>AM372*'1. Standard_Cost'!C218</f>
        <v>0</v>
      </c>
      <c r="AO372" s="107"/>
      <c r="AQ372" s="104">
        <f t="shared" si="682"/>
        <v>0</v>
      </c>
      <c r="AR372" s="104">
        <f t="shared" si="683"/>
        <v>0</v>
      </c>
      <c r="AS372" s="104">
        <f t="shared" si="684"/>
        <v>0</v>
      </c>
      <c r="AT372" s="104">
        <f t="shared" si="688"/>
        <v>0</v>
      </c>
      <c r="AU372" s="108">
        <f t="shared" si="685"/>
        <v>0</v>
      </c>
      <c r="AV372" s="108"/>
      <c r="AW372" s="108"/>
      <c r="AX372" s="108"/>
      <c r="AY372" s="108"/>
      <c r="AZ372" s="108"/>
      <c r="BA372" s="109">
        <f t="shared" si="686"/>
        <v>0</v>
      </c>
    </row>
    <row r="373" spans="1:53" ht="14.1" customHeight="1" outlineLevel="2" x14ac:dyDescent="0.2">
      <c r="A373" s="68"/>
      <c r="B373" s="94"/>
      <c r="C373" s="251"/>
      <c r="D373" s="110"/>
      <c r="E373" s="110"/>
      <c r="F373" s="110"/>
      <c r="G373" s="111"/>
      <c r="H373" s="112" t="s">
        <v>179</v>
      </c>
      <c r="I373" s="100"/>
      <c r="J373" s="101"/>
      <c r="K373" s="101"/>
      <c r="L373" s="102" t="str">
        <f>IF(I373&lt;&gt;0,((VLOOKUP(I373,'1. Standard_Cost'!$B$4:$D$8,2)+VLOOKUP(I373,'1. Standard_Cost'!$B$4:$D$8,3))*J373*K373),"0")</f>
        <v>0</v>
      </c>
      <c r="M373" s="102">
        <f>L373*'1. Standard_Cost'!F194</f>
        <v>0</v>
      </c>
      <c r="N373" s="103"/>
      <c r="O373" s="103"/>
      <c r="P373" s="103"/>
      <c r="Q373" s="103"/>
      <c r="R373" s="104">
        <f>+N373*P373*'1. Standard_Cost'!$B$12</f>
        <v>0</v>
      </c>
      <c r="S373" s="104">
        <f>+N373*O373*P373*'1. Standard_Cost'!$C$12</f>
        <v>0</v>
      </c>
      <c r="T373" s="104">
        <f>+N373*P373*Q373*'1. Standard_Cost'!$D$12</f>
        <v>0</v>
      </c>
      <c r="U373" s="104">
        <f>+N373*O373*'1. Standard_Cost'!$E$12</f>
        <v>0</v>
      </c>
      <c r="V373" s="103"/>
      <c r="W373" s="103"/>
      <c r="X373" s="103"/>
      <c r="Y373" s="104">
        <f>+V373*((X373*'1. Standard_Cost'!$B$16)+(W373*X373*'1. Standard_Cost'!$C$16))</f>
        <v>0</v>
      </c>
      <c r="Z373" s="103"/>
      <c r="AA373" s="103"/>
      <c r="AB373" s="104">
        <f>+Z373*'1. Standard_Cost'!$B$20+AA373*'1. Standard_Cost'!$C$20</f>
        <v>0</v>
      </c>
      <c r="AC373" s="105"/>
      <c r="AD373" s="106"/>
      <c r="AE373" s="104">
        <f>SUM(AD373,AC373,AB373,Y373,U373,T373,S373,R373)*'1. Standard_Cost'!B218</f>
        <v>0</v>
      </c>
      <c r="AF373" s="104">
        <f t="shared" si="687"/>
        <v>0</v>
      </c>
      <c r="AG373" s="103"/>
      <c r="AH373" s="103"/>
      <c r="AI373" s="103"/>
      <c r="AJ373" s="107"/>
      <c r="AK373" s="107"/>
      <c r="AL373" s="107"/>
      <c r="AM373" s="104">
        <f>AG373*'1. Standard_Cost'!B214+'Incremental_Cost Year 2021'!AH380*'1. Standard_Cost'!C214+'Incremental_Cost Year 2021'!AI380*'1. Standard_Cost'!D214+'Incremental_Cost Year 2021'!AJ380+'Incremental_Cost Year 2021'!AL380+AK373</f>
        <v>0</v>
      </c>
      <c r="AN373" s="104">
        <f>AM373*'1. Standard_Cost'!C218</f>
        <v>0</v>
      </c>
      <c r="AO373" s="107"/>
      <c r="AQ373" s="104">
        <f t="shared" si="682"/>
        <v>0</v>
      </c>
      <c r="AR373" s="104">
        <f t="shared" si="683"/>
        <v>0</v>
      </c>
      <c r="AS373" s="104">
        <f t="shared" si="684"/>
        <v>0</v>
      </c>
      <c r="AT373" s="104">
        <f t="shared" si="688"/>
        <v>0</v>
      </c>
      <c r="AU373" s="108">
        <f t="shared" si="685"/>
        <v>0</v>
      </c>
      <c r="AV373" s="108"/>
      <c r="AW373" s="108"/>
      <c r="AX373" s="108"/>
      <c r="AY373" s="108"/>
      <c r="AZ373" s="108"/>
      <c r="BA373" s="109">
        <f t="shared" si="686"/>
        <v>0</v>
      </c>
    </row>
    <row r="374" spans="1:53" ht="25.7" customHeight="1" outlineLevel="1" x14ac:dyDescent="0.2">
      <c r="A374" s="68"/>
      <c r="B374" s="94"/>
      <c r="C374" s="251"/>
      <c r="D374" s="113" t="s">
        <v>545</v>
      </c>
      <c r="E374" s="113" t="s">
        <v>780</v>
      </c>
      <c r="F374" s="114" t="s">
        <v>154</v>
      </c>
      <c r="G374" s="115" t="s">
        <v>155</v>
      </c>
      <c r="H374" s="122" t="s">
        <v>305</v>
      </c>
      <c r="I374" s="117"/>
      <c r="J374" s="117"/>
      <c r="K374" s="117"/>
      <c r="L374" s="118">
        <f>SUM(L370:L373)</f>
        <v>0</v>
      </c>
      <c r="M374" s="118">
        <f>SUM(M370:M373)</f>
        <v>0</v>
      </c>
      <c r="N374" s="117"/>
      <c r="O374" s="117"/>
      <c r="P374" s="117"/>
      <c r="Q374" s="117"/>
      <c r="R374" s="119">
        <f>SUM(R370:R373)</f>
        <v>0</v>
      </c>
      <c r="S374" s="119">
        <f>SUM(S370:S373)</f>
        <v>0</v>
      </c>
      <c r="T374" s="119">
        <f>SUM(T370:T373)</f>
        <v>0</v>
      </c>
      <c r="U374" s="119">
        <f>SUM(U370:U373)</f>
        <v>0</v>
      </c>
      <c r="V374" s="117"/>
      <c r="W374" s="117"/>
      <c r="X374" s="117"/>
      <c r="Y374" s="118">
        <f>SUM(Y370:Y373)</f>
        <v>0</v>
      </c>
      <c r="Z374" s="117"/>
      <c r="AA374" s="117"/>
      <c r="AB374" s="118">
        <f t="shared" ref="AB374:AF374" si="689">SUM(AB370:AB373)</f>
        <v>0</v>
      </c>
      <c r="AC374" s="118">
        <f t="shared" si="689"/>
        <v>0</v>
      </c>
      <c r="AD374" s="118">
        <f t="shared" si="689"/>
        <v>0</v>
      </c>
      <c r="AE374" s="118">
        <f t="shared" si="689"/>
        <v>0</v>
      </c>
      <c r="AF374" s="118">
        <f t="shared" si="689"/>
        <v>0</v>
      </c>
      <c r="AG374" s="117"/>
      <c r="AH374" s="117"/>
      <c r="AI374" s="117"/>
      <c r="AJ374" s="119">
        <f>SUM(AJ370:AJ373)</f>
        <v>0</v>
      </c>
      <c r="AK374" s="119">
        <f t="shared" ref="AK374:AN374" si="690">SUM(AK370:AK373)</f>
        <v>0</v>
      </c>
      <c r="AL374" s="119">
        <f t="shared" si="690"/>
        <v>0</v>
      </c>
      <c r="AM374" s="119">
        <f t="shared" si="690"/>
        <v>0</v>
      </c>
      <c r="AN374" s="119">
        <f t="shared" si="690"/>
        <v>0</v>
      </c>
      <c r="AO374" s="116"/>
      <c r="AP374" s="120"/>
      <c r="AQ374" s="121">
        <f t="shared" ref="AQ374:BA374" si="691">SUM(AQ370:AQ373)</f>
        <v>0</v>
      </c>
      <c r="AR374" s="121">
        <f t="shared" si="691"/>
        <v>0</v>
      </c>
      <c r="AS374" s="121">
        <f t="shared" si="691"/>
        <v>0</v>
      </c>
      <c r="AT374" s="121">
        <f t="shared" si="691"/>
        <v>0</v>
      </c>
      <c r="AU374" s="121">
        <f t="shared" si="691"/>
        <v>0</v>
      </c>
      <c r="AV374" s="121">
        <f t="shared" si="691"/>
        <v>0</v>
      </c>
      <c r="AW374" s="121">
        <f t="shared" si="691"/>
        <v>0</v>
      </c>
      <c r="AX374" s="121">
        <f t="shared" si="691"/>
        <v>0</v>
      </c>
      <c r="AY374" s="121">
        <f t="shared" si="691"/>
        <v>0</v>
      </c>
      <c r="AZ374" s="121">
        <f t="shared" si="691"/>
        <v>0</v>
      </c>
      <c r="BA374" s="121">
        <f t="shared" si="691"/>
        <v>0</v>
      </c>
    </row>
    <row r="375" spans="1:53" ht="14.1" customHeight="1" outlineLevel="2" x14ac:dyDescent="0.2">
      <c r="A375" s="68"/>
      <c r="B375" s="94"/>
      <c r="C375" s="251"/>
      <c r="D375" s="96"/>
      <c r="E375" s="96"/>
      <c r="F375" s="97"/>
      <c r="G375" s="98"/>
      <c r="H375" s="99" t="s">
        <v>49</v>
      </c>
      <c r="I375" s="100"/>
      <c r="J375" s="101"/>
      <c r="K375" s="101"/>
      <c r="L375" s="102" t="str">
        <f>IF(I375&lt;&gt;0,((VLOOKUP(I375,'1. Standard_Cost'!$B$4:$D$8,2)+VLOOKUP(I375,'1. Standard_Cost'!$B$4:$D$8,3))*J375*K375),"0")</f>
        <v>0</v>
      </c>
      <c r="M375" s="102">
        <f>L375*'1. Standard_Cost'!F194</f>
        <v>0</v>
      </c>
      <c r="N375" s="103"/>
      <c r="O375" s="103"/>
      <c r="P375" s="103"/>
      <c r="Q375" s="103"/>
      <c r="R375" s="104">
        <f>+N375*P375*'1. Standard_Cost'!$B$12</f>
        <v>0</v>
      </c>
      <c r="S375" s="104">
        <f>+N375*O375*P375*'1. Standard_Cost'!$C$12</f>
        <v>0</v>
      </c>
      <c r="T375" s="104">
        <f>+N375*P375*Q375*'1. Standard_Cost'!$D$12</f>
        <v>0</v>
      </c>
      <c r="U375" s="104">
        <f>+N375*O375*'1. Standard_Cost'!$E$12</f>
        <v>0</v>
      </c>
      <c r="V375" s="103"/>
      <c r="W375" s="103"/>
      <c r="X375" s="103"/>
      <c r="Y375" s="104">
        <f>+V375*((X375*'1. Standard_Cost'!$B$16)+(W375*X375*'1. Standard_Cost'!$C$16))</f>
        <v>0</v>
      </c>
      <c r="Z375" s="103"/>
      <c r="AA375" s="103"/>
      <c r="AB375" s="104">
        <f>+Z375*'1. Standard_Cost'!$B$20+AA375*'1. Standard_Cost'!$C$20</f>
        <v>0</v>
      </c>
      <c r="AC375" s="105"/>
      <c r="AD375" s="106"/>
      <c r="AE375" s="104">
        <f>SUM(AD375,AC375,AB375,Y375,U375,T375,S375,R375)*'1. Standard_Cost'!B218</f>
        <v>0</v>
      </c>
      <c r="AF375" s="104">
        <f>SUM(AD375,AE375)</f>
        <v>0</v>
      </c>
      <c r="AG375" s="103"/>
      <c r="AH375" s="103"/>
      <c r="AI375" s="103"/>
      <c r="AJ375" s="107"/>
      <c r="AK375" s="107"/>
      <c r="AL375" s="107"/>
      <c r="AM375" s="104">
        <f>AG375*'1. Standard_Cost'!B214+'Incremental_Cost Year 2021'!AH382*'1. Standard_Cost'!C214+'Incremental_Cost Year 2021'!AI382*'1. Standard_Cost'!D214+'Incremental_Cost Year 2021'!AJ382+'Incremental_Cost Year 2021'!AL382+AK375</f>
        <v>0</v>
      </c>
      <c r="AN375" s="104">
        <f>AM375*'1. Standard_Cost'!C218</f>
        <v>0</v>
      </c>
      <c r="AO375" s="107"/>
      <c r="AQ375" s="104">
        <f t="shared" ref="AQ375:AQ378" si="692">L375+M375</f>
        <v>0</v>
      </c>
      <c r="AR375" s="104">
        <f t="shared" ref="AR375:AR378" si="693">AF375</f>
        <v>0</v>
      </c>
      <c r="AS375" s="104">
        <f t="shared" ref="AS375:AS378" si="694">AM375+AN375</f>
        <v>0</v>
      </c>
      <c r="AT375" s="104">
        <f>SUM(AQ375,AR375,AS375)</f>
        <v>0</v>
      </c>
      <c r="AU375" s="108">
        <f t="shared" ref="AU375:AU378" si="695">AT375</f>
        <v>0</v>
      </c>
      <c r="AV375" s="108"/>
      <c r="AW375" s="108"/>
      <c r="AX375" s="108"/>
      <c r="AY375" s="108"/>
      <c r="AZ375" s="108"/>
      <c r="BA375" s="109">
        <f t="shared" ref="BA375:BA378" si="696">SUM(AU375:AZ375)-AT375</f>
        <v>0</v>
      </c>
    </row>
    <row r="376" spans="1:53" ht="14.1" customHeight="1" outlineLevel="2" x14ac:dyDescent="0.2">
      <c r="A376" s="68"/>
      <c r="B376" s="94"/>
      <c r="C376" s="251"/>
      <c r="D376" s="110"/>
      <c r="E376" s="110"/>
      <c r="F376" s="110"/>
      <c r="G376" s="111"/>
      <c r="H376" s="99" t="s">
        <v>50</v>
      </c>
      <c r="I376" s="100"/>
      <c r="J376" s="101"/>
      <c r="K376" s="101"/>
      <c r="L376" s="102" t="str">
        <f>IF(I376&lt;&gt;0,((VLOOKUP(I376,'1. Standard_Cost'!$B$4:$D$8,2)+VLOOKUP(I376,'1. Standard_Cost'!$B$4:$D$8,3))*J376*K376),"0")</f>
        <v>0</v>
      </c>
      <c r="M376" s="102">
        <f>L376*'1. Standard_Cost'!F194</f>
        <v>0</v>
      </c>
      <c r="N376" s="103"/>
      <c r="O376" s="103"/>
      <c r="P376" s="103"/>
      <c r="Q376" s="103"/>
      <c r="R376" s="104">
        <f>+N376*P376*'1. Standard_Cost'!$B$12</f>
        <v>0</v>
      </c>
      <c r="S376" s="104">
        <f>+N376*O376*P376*'1. Standard_Cost'!$C$12</f>
        <v>0</v>
      </c>
      <c r="T376" s="104">
        <f>+N376*P376*Q376*'1. Standard_Cost'!$D$12</f>
        <v>0</v>
      </c>
      <c r="U376" s="104">
        <f>+N376*O376*'1. Standard_Cost'!$E$12</f>
        <v>0</v>
      </c>
      <c r="V376" s="103"/>
      <c r="W376" s="103"/>
      <c r="X376" s="103"/>
      <c r="Y376" s="104">
        <f>+V376*((X376*'1. Standard_Cost'!$B$16)+(W376*X376*'1. Standard_Cost'!$C$16))</f>
        <v>0</v>
      </c>
      <c r="Z376" s="103"/>
      <c r="AA376" s="103"/>
      <c r="AB376" s="104">
        <f>+Z376*'1. Standard_Cost'!$B$20+AA376*'1. Standard_Cost'!$C$20</f>
        <v>0</v>
      </c>
      <c r="AC376" s="105"/>
      <c r="AD376" s="106"/>
      <c r="AE376" s="104">
        <f>SUM(AD376,AC376,AB376,Y376,U376,T376,S376,R376)*'1. Standard_Cost'!B218</f>
        <v>0</v>
      </c>
      <c r="AF376" s="104">
        <f t="shared" ref="AF376:AF378" si="697">SUM(AD376,AE376)</f>
        <v>0</v>
      </c>
      <c r="AG376" s="103"/>
      <c r="AH376" s="103">
        <v>0</v>
      </c>
      <c r="AI376" s="103">
        <v>0</v>
      </c>
      <c r="AJ376" s="107"/>
      <c r="AK376" s="107"/>
      <c r="AL376" s="107"/>
      <c r="AM376" s="104">
        <f>AG376*'1. Standard_Cost'!B214+'Incremental_Cost Year 2021'!AH383*'1. Standard_Cost'!C214+'Incremental_Cost Year 2021'!AI383*'1. Standard_Cost'!D214+'Incremental_Cost Year 2021'!AJ383+'Incremental_Cost Year 2021'!AL383+AK376</f>
        <v>0</v>
      </c>
      <c r="AN376" s="104">
        <f>AM376*'1. Standard_Cost'!C218</f>
        <v>0</v>
      </c>
      <c r="AO376" s="107"/>
      <c r="AQ376" s="104">
        <f t="shared" si="692"/>
        <v>0</v>
      </c>
      <c r="AR376" s="104">
        <f t="shared" si="693"/>
        <v>0</v>
      </c>
      <c r="AS376" s="104">
        <f t="shared" si="694"/>
        <v>0</v>
      </c>
      <c r="AT376" s="104">
        <f t="shared" ref="AT376:AT378" si="698">SUM(AQ376,AR376,AS376)</f>
        <v>0</v>
      </c>
      <c r="AU376" s="108">
        <f t="shared" si="695"/>
        <v>0</v>
      </c>
      <c r="AV376" s="108">
        <v>0</v>
      </c>
      <c r="AW376" s="108"/>
      <c r="AX376" s="108"/>
      <c r="AY376" s="108"/>
      <c r="AZ376" s="108"/>
      <c r="BA376" s="109">
        <f t="shared" si="696"/>
        <v>0</v>
      </c>
    </row>
    <row r="377" spans="1:53" ht="14.1" customHeight="1" outlineLevel="2" x14ac:dyDescent="0.2">
      <c r="A377" s="68"/>
      <c r="B377" s="94"/>
      <c r="C377" s="251"/>
      <c r="D377" s="110"/>
      <c r="E377" s="110"/>
      <c r="F377" s="110"/>
      <c r="G377" s="111"/>
      <c r="H377" s="99" t="s">
        <v>51</v>
      </c>
      <c r="I377" s="100"/>
      <c r="J377" s="101"/>
      <c r="K377" s="101"/>
      <c r="L377" s="102" t="str">
        <f>IF(I377&lt;&gt;0,((VLOOKUP(I377,'1. Standard_Cost'!$B$4:$D$8,2)+VLOOKUP(I377,'1. Standard_Cost'!$B$4:$D$8,3))*J377*K377),"0")</f>
        <v>0</v>
      </c>
      <c r="M377" s="102">
        <f>L377*'1. Standard_Cost'!F194</f>
        <v>0</v>
      </c>
      <c r="N377" s="103"/>
      <c r="O377" s="103"/>
      <c r="P377" s="103"/>
      <c r="Q377" s="103"/>
      <c r="R377" s="104">
        <f>+N377*P377*'1. Standard_Cost'!$B$12</f>
        <v>0</v>
      </c>
      <c r="S377" s="104">
        <f>+N377*O377*P377*'1. Standard_Cost'!$C$12</f>
        <v>0</v>
      </c>
      <c r="T377" s="104">
        <f>+N377*P377*Q377*'1. Standard_Cost'!$D$12</f>
        <v>0</v>
      </c>
      <c r="U377" s="104">
        <f>+N377*O377*'1. Standard_Cost'!$E$12</f>
        <v>0</v>
      </c>
      <c r="V377" s="103"/>
      <c r="W377" s="103"/>
      <c r="X377" s="103"/>
      <c r="Y377" s="104">
        <f>+V377*((X377*'1. Standard_Cost'!$B$16)+(W377*X377*'1. Standard_Cost'!$C$16))</f>
        <v>0</v>
      </c>
      <c r="Z377" s="103"/>
      <c r="AA377" s="103"/>
      <c r="AB377" s="104">
        <f>+Z377*'1. Standard_Cost'!$B$20+AA377*'1. Standard_Cost'!$C$20</f>
        <v>0</v>
      </c>
      <c r="AC377" s="105"/>
      <c r="AD377" s="106"/>
      <c r="AE377" s="104">
        <f>SUM(AD377,AC377,AB377,Y377,U377,T377,S377,R377)*'1. Standard_Cost'!B218</f>
        <v>0</v>
      </c>
      <c r="AF377" s="104">
        <f t="shared" si="697"/>
        <v>0</v>
      </c>
      <c r="AG377" s="103"/>
      <c r="AH377" s="103"/>
      <c r="AI377" s="103"/>
      <c r="AJ377" s="107"/>
      <c r="AK377" s="107"/>
      <c r="AL377" s="107"/>
      <c r="AM377" s="104">
        <f>AG377*'1. Standard_Cost'!B214+'Incremental_Cost Year 2021'!AH384*'1. Standard_Cost'!C214+'Incremental_Cost Year 2021'!AI384*'1. Standard_Cost'!D214+'Incremental_Cost Year 2021'!AJ384+'Incremental_Cost Year 2021'!AL384+AK377</f>
        <v>0</v>
      </c>
      <c r="AN377" s="104">
        <f>AM377*'1. Standard_Cost'!C218</f>
        <v>0</v>
      </c>
      <c r="AO377" s="107"/>
      <c r="AQ377" s="104">
        <f t="shared" si="692"/>
        <v>0</v>
      </c>
      <c r="AR377" s="104">
        <f t="shared" si="693"/>
        <v>0</v>
      </c>
      <c r="AS377" s="104">
        <f t="shared" si="694"/>
        <v>0</v>
      </c>
      <c r="AT377" s="104">
        <f t="shared" si="698"/>
        <v>0</v>
      </c>
      <c r="AU377" s="108">
        <f t="shared" si="695"/>
        <v>0</v>
      </c>
      <c r="AV377" s="108"/>
      <c r="AW377" s="108"/>
      <c r="AX377" s="108"/>
      <c r="AY377" s="108"/>
      <c r="AZ377" s="108"/>
      <c r="BA377" s="109">
        <f t="shared" si="696"/>
        <v>0</v>
      </c>
    </row>
    <row r="378" spans="1:53" ht="14.1" customHeight="1" outlineLevel="2" x14ac:dyDescent="0.2">
      <c r="A378" s="68"/>
      <c r="B378" s="94"/>
      <c r="C378" s="251"/>
      <c r="D378" s="110"/>
      <c r="E378" s="110"/>
      <c r="F378" s="110"/>
      <c r="G378" s="111"/>
      <c r="H378" s="112" t="s">
        <v>179</v>
      </c>
      <c r="I378" s="100"/>
      <c r="J378" s="101"/>
      <c r="K378" s="101"/>
      <c r="L378" s="102" t="str">
        <f>IF(I378&lt;&gt;0,((VLOOKUP(I378,'1. Standard_Cost'!$B$4:$D$8,2)+VLOOKUP(I378,'1. Standard_Cost'!$B$4:$D$8,3))*J378*K378),"0")</f>
        <v>0</v>
      </c>
      <c r="M378" s="102">
        <f>L378*'1. Standard_Cost'!F194</f>
        <v>0</v>
      </c>
      <c r="N378" s="103"/>
      <c r="O378" s="103"/>
      <c r="P378" s="103"/>
      <c r="Q378" s="103"/>
      <c r="R378" s="104">
        <f>+N378*P378*'1. Standard_Cost'!$B$12</f>
        <v>0</v>
      </c>
      <c r="S378" s="104">
        <f>+N378*O378*P378*'1. Standard_Cost'!$C$12</f>
        <v>0</v>
      </c>
      <c r="T378" s="104">
        <f>+N378*P378*Q378*'1. Standard_Cost'!$D$12</f>
        <v>0</v>
      </c>
      <c r="U378" s="104">
        <f>+N378*O378*'1. Standard_Cost'!$E$12</f>
        <v>0</v>
      </c>
      <c r="V378" s="103"/>
      <c r="W378" s="103"/>
      <c r="X378" s="103"/>
      <c r="Y378" s="104">
        <f>+V378*((X378*'1. Standard_Cost'!$B$16)+(W378*X378*'1. Standard_Cost'!$C$16))</f>
        <v>0</v>
      </c>
      <c r="Z378" s="103"/>
      <c r="AA378" s="103"/>
      <c r="AB378" s="104">
        <f>+Z378*'1. Standard_Cost'!$B$20+AA378*'1. Standard_Cost'!$C$20</f>
        <v>0</v>
      </c>
      <c r="AC378" s="105"/>
      <c r="AD378" s="106"/>
      <c r="AE378" s="104">
        <f>SUM(AD378,AC378,AB378,Y378,U378,T378,S378,R378)*'1. Standard_Cost'!B218</f>
        <v>0</v>
      </c>
      <c r="AF378" s="104">
        <f t="shared" si="697"/>
        <v>0</v>
      </c>
      <c r="AG378" s="103"/>
      <c r="AH378" s="103"/>
      <c r="AI378" s="103"/>
      <c r="AJ378" s="107"/>
      <c r="AK378" s="107"/>
      <c r="AL378" s="107"/>
      <c r="AM378" s="104">
        <f>AG378*'1. Standard_Cost'!B214+'Incremental_Cost Year 2021'!AH385*'1. Standard_Cost'!C214+'Incremental_Cost Year 2021'!AI385*'1. Standard_Cost'!D214+'Incremental_Cost Year 2021'!AJ385+'Incremental_Cost Year 2021'!AL385+AK378</f>
        <v>0</v>
      </c>
      <c r="AN378" s="104">
        <f>AM378*'1. Standard_Cost'!C218</f>
        <v>0</v>
      </c>
      <c r="AO378" s="107"/>
      <c r="AQ378" s="104">
        <f t="shared" si="692"/>
        <v>0</v>
      </c>
      <c r="AR378" s="104">
        <f t="shared" si="693"/>
        <v>0</v>
      </c>
      <c r="AS378" s="104">
        <f t="shared" si="694"/>
        <v>0</v>
      </c>
      <c r="AT378" s="104">
        <f t="shared" si="698"/>
        <v>0</v>
      </c>
      <c r="AU378" s="108">
        <f t="shared" si="695"/>
        <v>0</v>
      </c>
      <c r="AV378" s="108"/>
      <c r="AW378" s="108"/>
      <c r="AX378" s="108"/>
      <c r="AY378" s="108"/>
      <c r="AZ378" s="108"/>
      <c r="BA378" s="109">
        <f t="shared" si="696"/>
        <v>0</v>
      </c>
    </row>
    <row r="379" spans="1:53" ht="24.6" customHeight="1" outlineLevel="1" x14ac:dyDescent="0.2">
      <c r="A379" s="68"/>
      <c r="B379" s="141"/>
      <c r="C379" s="251"/>
      <c r="D379" s="113" t="s">
        <v>48</v>
      </c>
      <c r="E379" s="113" t="s">
        <v>306</v>
      </c>
      <c r="F379" s="114" t="s">
        <v>154</v>
      </c>
      <c r="G379" s="115" t="s">
        <v>155</v>
      </c>
      <c r="H379" s="122" t="s">
        <v>307</v>
      </c>
      <c r="I379" s="117"/>
      <c r="J379" s="117"/>
      <c r="K379" s="117"/>
      <c r="L379" s="118">
        <f>SUM(L375:L378)</f>
        <v>0</v>
      </c>
      <c r="M379" s="118">
        <f>SUM(M375:M378)</f>
        <v>0</v>
      </c>
      <c r="N379" s="117"/>
      <c r="O379" s="117"/>
      <c r="P379" s="117"/>
      <c r="Q379" s="117"/>
      <c r="R379" s="119">
        <f>SUM(R375:R378)</f>
        <v>0</v>
      </c>
      <c r="S379" s="119">
        <f>SUM(S375:S378)</f>
        <v>0</v>
      </c>
      <c r="T379" s="119">
        <f>SUM(T375:T378)</f>
        <v>0</v>
      </c>
      <c r="U379" s="119">
        <f>SUM(U375:U378)</f>
        <v>0</v>
      </c>
      <c r="V379" s="117"/>
      <c r="W379" s="117"/>
      <c r="X379" s="117"/>
      <c r="Y379" s="118">
        <f>SUM(Y375:Y378)</f>
        <v>0</v>
      </c>
      <c r="Z379" s="117"/>
      <c r="AA379" s="117"/>
      <c r="AB379" s="118">
        <f t="shared" ref="AB379:AF379" si="699">SUM(AB375:AB378)</f>
        <v>0</v>
      </c>
      <c r="AC379" s="118">
        <f t="shared" si="699"/>
        <v>0</v>
      </c>
      <c r="AD379" s="118">
        <f t="shared" si="699"/>
        <v>0</v>
      </c>
      <c r="AE379" s="118">
        <f t="shared" si="699"/>
        <v>0</v>
      </c>
      <c r="AF379" s="118">
        <f t="shared" si="699"/>
        <v>0</v>
      </c>
      <c r="AG379" s="117"/>
      <c r="AH379" s="117"/>
      <c r="AI379" s="117"/>
      <c r="AJ379" s="119">
        <f>SUM(AJ375:AJ378)</f>
        <v>0</v>
      </c>
      <c r="AK379" s="119">
        <f t="shared" ref="AK379:AN379" si="700">SUM(AK375:AK378)</f>
        <v>0</v>
      </c>
      <c r="AL379" s="119">
        <f t="shared" si="700"/>
        <v>0</v>
      </c>
      <c r="AM379" s="119">
        <f t="shared" si="700"/>
        <v>0</v>
      </c>
      <c r="AN379" s="119">
        <f t="shared" si="700"/>
        <v>0</v>
      </c>
      <c r="AO379" s="116"/>
      <c r="AP379" s="120"/>
      <c r="AQ379" s="121">
        <f t="shared" ref="AQ379:BA379" si="701">SUM(AQ375:AQ378)</f>
        <v>0</v>
      </c>
      <c r="AR379" s="121">
        <f t="shared" si="701"/>
        <v>0</v>
      </c>
      <c r="AS379" s="121">
        <f t="shared" si="701"/>
        <v>0</v>
      </c>
      <c r="AT379" s="121">
        <f t="shared" si="701"/>
        <v>0</v>
      </c>
      <c r="AU379" s="121">
        <f t="shared" si="701"/>
        <v>0</v>
      </c>
      <c r="AV379" s="121">
        <f t="shared" si="701"/>
        <v>0</v>
      </c>
      <c r="AW379" s="121">
        <f t="shared" si="701"/>
        <v>0</v>
      </c>
      <c r="AX379" s="121">
        <f t="shared" si="701"/>
        <v>0</v>
      </c>
      <c r="AY379" s="121">
        <f t="shared" si="701"/>
        <v>0</v>
      </c>
      <c r="AZ379" s="121">
        <f t="shared" si="701"/>
        <v>0</v>
      </c>
      <c r="BA379" s="121">
        <f t="shared" si="701"/>
        <v>0</v>
      </c>
    </row>
    <row r="380" spans="1:53" ht="14.1" customHeight="1" outlineLevel="2" x14ac:dyDescent="0.2">
      <c r="A380" s="68"/>
      <c r="B380" s="94"/>
      <c r="C380" s="142"/>
      <c r="D380" s="96"/>
      <c r="E380" s="96"/>
      <c r="F380" s="97"/>
      <c r="G380" s="98"/>
      <c r="H380" s="99" t="s">
        <v>49</v>
      </c>
      <c r="I380" s="100"/>
      <c r="J380" s="101"/>
      <c r="K380" s="101"/>
      <c r="L380" s="102" t="str">
        <f>IF(I380&lt;&gt;0,((VLOOKUP(I380,'1. Standard_Cost'!$B$4:$D$8,2)+VLOOKUP(I380,'1. Standard_Cost'!$B$4:$D$8,3))*J380*K380),"0")</f>
        <v>0</v>
      </c>
      <c r="M380" s="102">
        <f>L380*'1. Standard_Cost'!F199</f>
        <v>0</v>
      </c>
      <c r="N380" s="103"/>
      <c r="O380" s="103"/>
      <c r="P380" s="103"/>
      <c r="Q380" s="103"/>
      <c r="R380" s="104">
        <f>+N380*P380*'1. Standard_Cost'!$B$12</f>
        <v>0</v>
      </c>
      <c r="S380" s="104">
        <f>+N380*O380*P380*'1. Standard_Cost'!$C$12</f>
        <v>0</v>
      </c>
      <c r="T380" s="104">
        <f>+N380*P380*Q380*'1. Standard_Cost'!$D$12</f>
        <v>0</v>
      </c>
      <c r="U380" s="104">
        <f>+N380*O380*'1. Standard_Cost'!$E$12</f>
        <v>0</v>
      </c>
      <c r="V380" s="103"/>
      <c r="W380" s="103"/>
      <c r="X380" s="103"/>
      <c r="Y380" s="104">
        <f>+V380*((X380*'1. Standard_Cost'!$B$16)+(W380*X380*'1. Standard_Cost'!$C$16))</f>
        <v>0</v>
      </c>
      <c r="Z380" s="103"/>
      <c r="AA380" s="103"/>
      <c r="AB380" s="104">
        <f>+Z380*'1. Standard_Cost'!$B$20+AA380*'1. Standard_Cost'!$C$20</f>
        <v>0</v>
      </c>
      <c r="AC380" s="105"/>
      <c r="AD380" s="106"/>
      <c r="AE380" s="104">
        <f>SUM(AD380,AC380,AB380,Y380,U380,T380,S380,R380)*'1. Standard_Cost'!B223</f>
        <v>0</v>
      </c>
      <c r="AF380" s="104">
        <f>SUM(AD380,AE380)</f>
        <v>0</v>
      </c>
      <c r="AG380" s="103"/>
      <c r="AH380" s="103"/>
      <c r="AI380" s="103"/>
      <c r="AJ380" s="107"/>
      <c r="AK380" s="107"/>
      <c r="AL380" s="107"/>
      <c r="AM380" s="104">
        <f>AG380*'1. Standard_Cost'!B219+'Incremental_Cost Year 2021'!AH387*'1. Standard_Cost'!C219+'Incremental_Cost Year 2021'!AI387*'1. Standard_Cost'!D219+'Incremental_Cost Year 2021'!AJ387+'Incremental_Cost Year 2021'!AL387+AK380</f>
        <v>0</v>
      </c>
      <c r="AN380" s="104">
        <f>AM380*'1. Standard_Cost'!C223</f>
        <v>0</v>
      </c>
      <c r="AO380" s="107"/>
      <c r="AQ380" s="104">
        <f t="shared" ref="AQ380:AQ383" si="702">L380+M380</f>
        <v>0</v>
      </c>
      <c r="AR380" s="104">
        <f t="shared" ref="AR380:AR383" si="703">AF380</f>
        <v>0</v>
      </c>
      <c r="AS380" s="104">
        <f t="shared" ref="AS380:AS383" si="704">AM380+AN380</f>
        <v>0</v>
      </c>
      <c r="AT380" s="104">
        <f>SUM(AQ380,AR380,AS380)</f>
        <v>0</v>
      </c>
      <c r="AU380" s="108">
        <f t="shared" ref="AU380:AU383" si="705">AT380</f>
        <v>0</v>
      </c>
      <c r="AV380" s="108"/>
      <c r="AW380" s="108"/>
      <c r="AX380" s="108"/>
      <c r="AY380" s="108"/>
      <c r="AZ380" s="108"/>
      <c r="BA380" s="109">
        <f t="shared" ref="BA380:BA383" si="706">SUM(AU380:AZ380)-AT380</f>
        <v>0</v>
      </c>
    </row>
    <row r="381" spans="1:53" ht="14.1" customHeight="1" outlineLevel="2" x14ac:dyDescent="0.2">
      <c r="A381" s="68"/>
      <c r="B381" s="94"/>
      <c r="C381" s="142"/>
      <c r="D381" s="110"/>
      <c r="E381" s="110"/>
      <c r="F381" s="110"/>
      <c r="G381" s="111"/>
      <c r="H381" s="99" t="s">
        <v>50</v>
      </c>
      <c r="I381" s="100"/>
      <c r="J381" s="101"/>
      <c r="K381" s="101"/>
      <c r="L381" s="102" t="str">
        <f>IF(I381&lt;&gt;0,((VLOOKUP(I381,'1. Standard_Cost'!$B$4:$D$8,2)+VLOOKUP(I381,'1. Standard_Cost'!$B$4:$D$8,3))*J381*K381),"0")</f>
        <v>0</v>
      </c>
      <c r="M381" s="102">
        <f>L381*'1. Standard_Cost'!F199</f>
        <v>0</v>
      </c>
      <c r="N381" s="103"/>
      <c r="O381" s="103"/>
      <c r="P381" s="103"/>
      <c r="Q381" s="103"/>
      <c r="R381" s="104">
        <f>+N381*P381*'1. Standard_Cost'!$B$12</f>
        <v>0</v>
      </c>
      <c r="S381" s="104">
        <f>+N381*O381*P381*'1. Standard_Cost'!$C$12</f>
        <v>0</v>
      </c>
      <c r="T381" s="104">
        <f>+N381*P381*Q381*'1. Standard_Cost'!$D$12</f>
        <v>0</v>
      </c>
      <c r="U381" s="104">
        <f>+N381*O381*'1. Standard_Cost'!$E$12</f>
        <v>0</v>
      </c>
      <c r="V381" s="103"/>
      <c r="W381" s="103"/>
      <c r="X381" s="103"/>
      <c r="Y381" s="104">
        <f>+V381*((X381*'1. Standard_Cost'!$B$16)+(W381*X381*'1. Standard_Cost'!$C$16))</f>
        <v>0</v>
      </c>
      <c r="Z381" s="103"/>
      <c r="AA381" s="103"/>
      <c r="AB381" s="104">
        <f>+Z381*'1. Standard_Cost'!$B$20+AA381*'1. Standard_Cost'!$C$20</f>
        <v>0</v>
      </c>
      <c r="AC381" s="105"/>
      <c r="AD381" s="106"/>
      <c r="AE381" s="104">
        <f>SUM(AD381,AC381,AB381,Y381,U381,T381,S381,R381)*'1. Standard_Cost'!B223</f>
        <v>0</v>
      </c>
      <c r="AF381" s="104">
        <f t="shared" ref="AF381:AF383" si="707">SUM(AD381,AE381)</f>
        <v>0</v>
      </c>
      <c r="AG381" s="103"/>
      <c r="AH381" s="103">
        <v>0</v>
      </c>
      <c r="AI381" s="103">
        <v>0</v>
      </c>
      <c r="AJ381" s="107"/>
      <c r="AK381" s="107"/>
      <c r="AL381" s="107"/>
      <c r="AM381" s="104">
        <f>AG381*'1. Standard_Cost'!B219+'Incremental_Cost Year 2021'!AH388*'1. Standard_Cost'!C219+'Incremental_Cost Year 2021'!AI388*'1. Standard_Cost'!D219+'Incremental_Cost Year 2021'!AJ388+'Incremental_Cost Year 2021'!AL388+AK381</f>
        <v>0</v>
      </c>
      <c r="AN381" s="104">
        <f>AM381*'1. Standard_Cost'!C223</f>
        <v>0</v>
      </c>
      <c r="AO381" s="107"/>
      <c r="AQ381" s="104">
        <f t="shared" si="702"/>
        <v>0</v>
      </c>
      <c r="AR381" s="104">
        <f t="shared" si="703"/>
        <v>0</v>
      </c>
      <c r="AS381" s="104">
        <f t="shared" si="704"/>
        <v>0</v>
      </c>
      <c r="AT381" s="104">
        <f t="shared" ref="AT381:AT383" si="708">SUM(AQ381,AR381,AS381)</f>
        <v>0</v>
      </c>
      <c r="AU381" s="108">
        <f t="shared" si="705"/>
        <v>0</v>
      </c>
      <c r="AV381" s="108">
        <v>0</v>
      </c>
      <c r="AW381" s="108"/>
      <c r="AX381" s="108"/>
      <c r="AY381" s="108"/>
      <c r="AZ381" s="108"/>
      <c r="BA381" s="109">
        <f t="shared" si="706"/>
        <v>0</v>
      </c>
    </row>
    <row r="382" spans="1:53" ht="14.1" customHeight="1" outlineLevel="2" x14ac:dyDescent="0.2">
      <c r="A382" s="68"/>
      <c r="B382" s="94"/>
      <c r="C382" s="142"/>
      <c r="D382" s="110"/>
      <c r="E382" s="110"/>
      <c r="F382" s="110"/>
      <c r="G382" s="111"/>
      <c r="H382" s="99" t="s">
        <v>51</v>
      </c>
      <c r="I382" s="100"/>
      <c r="J382" s="101"/>
      <c r="K382" s="101"/>
      <c r="L382" s="102" t="str">
        <f>IF(I382&lt;&gt;0,((VLOOKUP(I382,'1. Standard_Cost'!$B$4:$D$8,2)+VLOOKUP(I382,'1. Standard_Cost'!$B$4:$D$8,3))*J382*K382),"0")</f>
        <v>0</v>
      </c>
      <c r="M382" s="102">
        <f>L382*'1. Standard_Cost'!F199</f>
        <v>0</v>
      </c>
      <c r="N382" s="103"/>
      <c r="O382" s="103"/>
      <c r="P382" s="103"/>
      <c r="Q382" s="103"/>
      <c r="R382" s="104">
        <f>+N382*P382*'1. Standard_Cost'!$B$12</f>
        <v>0</v>
      </c>
      <c r="S382" s="104">
        <f>+N382*O382*P382*'1. Standard_Cost'!$C$12</f>
        <v>0</v>
      </c>
      <c r="T382" s="104">
        <f>+N382*P382*Q382*'1. Standard_Cost'!$D$12</f>
        <v>0</v>
      </c>
      <c r="U382" s="104">
        <f>+N382*O382*'1. Standard_Cost'!$E$12</f>
        <v>0</v>
      </c>
      <c r="V382" s="103"/>
      <c r="W382" s="103"/>
      <c r="X382" s="103"/>
      <c r="Y382" s="104">
        <f>+V382*((X382*'1. Standard_Cost'!$B$16)+(W382*X382*'1. Standard_Cost'!$C$16))</f>
        <v>0</v>
      </c>
      <c r="Z382" s="103"/>
      <c r="AA382" s="103"/>
      <c r="AB382" s="104">
        <f>+Z382*'1. Standard_Cost'!$B$20+AA382*'1. Standard_Cost'!$C$20</f>
        <v>0</v>
      </c>
      <c r="AC382" s="105"/>
      <c r="AD382" s="106"/>
      <c r="AE382" s="104">
        <f>SUM(AD382,AC382,AB382,Y382,U382,T382,S382,R382)*'1. Standard_Cost'!B223</f>
        <v>0</v>
      </c>
      <c r="AF382" s="104">
        <f t="shared" si="707"/>
        <v>0</v>
      </c>
      <c r="AG382" s="103"/>
      <c r="AH382" s="103"/>
      <c r="AI382" s="103"/>
      <c r="AJ382" s="107"/>
      <c r="AK382" s="107"/>
      <c r="AL382" s="107"/>
      <c r="AM382" s="104">
        <f>AG382*'1. Standard_Cost'!B219+'Incremental_Cost Year 2021'!AH389*'1. Standard_Cost'!C219+'Incremental_Cost Year 2021'!AI389*'1. Standard_Cost'!D219+'Incremental_Cost Year 2021'!AJ389+'Incremental_Cost Year 2021'!AL389+AK382</f>
        <v>0</v>
      </c>
      <c r="AN382" s="104">
        <f>AM382*'1. Standard_Cost'!C223</f>
        <v>0</v>
      </c>
      <c r="AO382" s="107"/>
      <c r="AQ382" s="104">
        <f t="shared" si="702"/>
        <v>0</v>
      </c>
      <c r="AR382" s="104">
        <f t="shared" si="703"/>
        <v>0</v>
      </c>
      <c r="AS382" s="104">
        <f t="shared" si="704"/>
        <v>0</v>
      </c>
      <c r="AT382" s="104">
        <f t="shared" si="708"/>
        <v>0</v>
      </c>
      <c r="AU382" s="108">
        <f t="shared" si="705"/>
        <v>0</v>
      </c>
      <c r="AV382" s="108"/>
      <c r="AW382" s="108"/>
      <c r="AX382" s="108"/>
      <c r="AY382" s="108"/>
      <c r="AZ382" s="108"/>
      <c r="BA382" s="109">
        <f t="shared" si="706"/>
        <v>0</v>
      </c>
    </row>
    <row r="383" spans="1:53" ht="14.1" customHeight="1" outlineLevel="2" x14ac:dyDescent="0.2">
      <c r="A383" s="68"/>
      <c r="B383" s="94"/>
      <c r="C383" s="142"/>
      <c r="D383" s="110"/>
      <c r="E383" s="110"/>
      <c r="F383" s="110"/>
      <c r="G383" s="111"/>
      <c r="H383" s="112" t="s">
        <v>179</v>
      </c>
      <c r="I383" s="100"/>
      <c r="J383" s="101"/>
      <c r="K383" s="101"/>
      <c r="L383" s="102" t="str">
        <f>IF(I383&lt;&gt;0,((VLOOKUP(I383,'1. Standard_Cost'!$B$4:$D$8,2)+VLOOKUP(I383,'1. Standard_Cost'!$B$4:$D$8,3))*J383*K383),"0")</f>
        <v>0</v>
      </c>
      <c r="M383" s="102">
        <f>L383*'1. Standard_Cost'!F199</f>
        <v>0</v>
      </c>
      <c r="N383" s="103"/>
      <c r="O383" s="103"/>
      <c r="P383" s="103"/>
      <c r="Q383" s="103"/>
      <c r="R383" s="104">
        <f>+N383*P383*'1. Standard_Cost'!$B$12</f>
        <v>0</v>
      </c>
      <c r="S383" s="104">
        <f>+N383*O383*P383*'1. Standard_Cost'!$C$12</f>
        <v>0</v>
      </c>
      <c r="T383" s="104">
        <f>+N383*P383*Q383*'1. Standard_Cost'!$D$12</f>
        <v>0</v>
      </c>
      <c r="U383" s="104">
        <f>+N383*O383*'1. Standard_Cost'!$E$12</f>
        <v>0</v>
      </c>
      <c r="V383" s="103"/>
      <c r="W383" s="103"/>
      <c r="X383" s="103"/>
      <c r="Y383" s="104">
        <f>+V383*((X383*'1. Standard_Cost'!$B$16)+(W383*X383*'1. Standard_Cost'!$C$16))</f>
        <v>0</v>
      </c>
      <c r="Z383" s="103"/>
      <c r="AA383" s="103"/>
      <c r="AB383" s="104">
        <f>+Z383*'1. Standard_Cost'!$B$20+AA383*'1. Standard_Cost'!$C$20</f>
        <v>0</v>
      </c>
      <c r="AC383" s="105"/>
      <c r="AD383" s="106"/>
      <c r="AE383" s="104">
        <f>SUM(AD383,AC383,AB383,Y383,U383,T383,S383,R383)*'1. Standard_Cost'!B223</f>
        <v>0</v>
      </c>
      <c r="AF383" s="104">
        <f t="shared" si="707"/>
        <v>0</v>
      </c>
      <c r="AG383" s="103"/>
      <c r="AH383" s="103"/>
      <c r="AI383" s="103"/>
      <c r="AJ383" s="107"/>
      <c r="AK383" s="107"/>
      <c r="AL383" s="107"/>
      <c r="AM383" s="104">
        <f>AG383*'1. Standard_Cost'!B219+'Incremental_Cost Year 2021'!AH390*'1. Standard_Cost'!C219+'Incremental_Cost Year 2021'!AI390*'1. Standard_Cost'!D219+'Incremental_Cost Year 2021'!AJ390+'Incremental_Cost Year 2021'!AL390+AK383</f>
        <v>0</v>
      </c>
      <c r="AN383" s="104">
        <f>AM383*'1. Standard_Cost'!C223</f>
        <v>0</v>
      </c>
      <c r="AO383" s="107"/>
      <c r="AQ383" s="104">
        <f t="shared" si="702"/>
        <v>0</v>
      </c>
      <c r="AR383" s="104">
        <f t="shared" si="703"/>
        <v>0</v>
      </c>
      <c r="AS383" s="104">
        <f t="shared" si="704"/>
        <v>0</v>
      </c>
      <c r="AT383" s="104">
        <f t="shared" si="708"/>
        <v>0</v>
      </c>
      <c r="AU383" s="108">
        <f t="shared" si="705"/>
        <v>0</v>
      </c>
      <c r="AV383" s="108"/>
      <c r="AW383" s="108"/>
      <c r="AX383" s="108"/>
      <c r="AY383" s="108"/>
      <c r="AZ383" s="108"/>
      <c r="BA383" s="109">
        <f t="shared" si="706"/>
        <v>0</v>
      </c>
    </row>
    <row r="384" spans="1:53" ht="24.6" customHeight="1" outlineLevel="1" x14ac:dyDescent="0.2">
      <c r="A384" s="68"/>
      <c r="B384" s="141"/>
      <c r="C384" s="142"/>
      <c r="D384" s="113" t="s">
        <v>545</v>
      </c>
      <c r="E384" s="113" t="s">
        <v>308</v>
      </c>
      <c r="F384" s="114" t="s">
        <v>154</v>
      </c>
      <c r="G384" s="115" t="s">
        <v>155</v>
      </c>
      <c r="H384" s="122" t="s">
        <v>309</v>
      </c>
      <c r="I384" s="117"/>
      <c r="J384" s="117"/>
      <c r="K384" s="117"/>
      <c r="L384" s="118">
        <f>SUM(L380:L383)</f>
        <v>0</v>
      </c>
      <c r="M384" s="118">
        <f>SUM(M380:M383)</f>
        <v>0</v>
      </c>
      <c r="N384" s="117"/>
      <c r="O384" s="117"/>
      <c r="P384" s="117"/>
      <c r="Q384" s="117"/>
      <c r="R384" s="119">
        <f>SUM(R380:R383)</f>
        <v>0</v>
      </c>
      <c r="S384" s="119">
        <f>SUM(S380:S383)</f>
        <v>0</v>
      </c>
      <c r="T384" s="119">
        <f>SUM(T380:T383)</f>
        <v>0</v>
      </c>
      <c r="U384" s="119">
        <f>SUM(U380:U383)</f>
        <v>0</v>
      </c>
      <c r="V384" s="117"/>
      <c r="W384" s="117"/>
      <c r="X384" s="117"/>
      <c r="Y384" s="118">
        <f>SUM(Y380:Y383)</f>
        <v>0</v>
      </c>
      <c r="Z384" s="117"/>
      <c r="AA384" s="117"/>
      <c r="AB384" s="118">
        <f t="shared" ref="AB384:AF384" si="709">SUM(AB380:AB383)</f>
        <v>0</v>
      </c>
      <c r="AC384" s="118">
        <f t="shared" si="709"/>
        <v>0</v>
      </c>
      <c r="AD384" s="118">
        <f t="shared" si="709"/>
        <v>0</v>
      </c>
      <c r="AE384" s="118">
        <f t="shared" si="709"/>
        <v>0</v>
      </c>
      <c r="AF384" s="118">
        <f t="shared" si="709"/>
        <v>0</v>
      </c>
      <c r="AG384" s="117"/>
      <c r="AH384" s="117"/>
      <c r="AI384" s="117"/>
      <c r="AJ384" s="119">
        <f>SUM(AJ380:AJ383)</f>
        <v>0</v>
      </c>
      <c r="AK384" s="119">
        <f t="shared" ref="AK384:AN384" si="710">SUM(AK380:AK383)</f>
        <v>0</v>
      </c>
      <c r="AL384" s="119">
        <f t="shared" si="710"/>
        <v>0</v>
      </c>
      <c r="AM384" s="119">
        <f t="shared" si="710"/>
        <v>0</v>
      </c>
      <c r="AN384" s="119">
        <f t="shared" si="710"/>
        <v>0</v>
      </c>
      <c r="AO384" s="116"/>
      <c r="AP384" s="120"/>
      <c r="AQ384" s="121">
        <f t="shared" ref="AQ384:BA384" si="711">SUM(AQ380:AQ383)</f>
        <v>0</v>
      </c>
      <c r="AR384" s="121">
        <f t="shared" si="711"/>
        <v>0</v>
      </c>
      <c r="AS384" s="121">
        <f t="shared" si="711"/>
        <v>0</v>
      </c>
      <c r="AT384" s="121">
        <f t="shared" si="711"/>
        <v>0</v>
      </c>
      <c r="AU384" s="121">
        <f t="shared" si="711"/>
        <v>0</v>
      </c>
      <c r="AV384" s="121">
        <f t="shared" si="711"/>
        <v>0</v>
      </c>
      <c r="AW384" s="121">
        <f t="shared" si="711"/>
        <v>0</v>
      </c>
      <c r="AX384" s="121">
        <f t="shared" si="711"/>
        <v>0</v>
      </c>
      <c r="AY384" s="121">
        <f t="shared" si="711"/>
        <v>0</v>
      </c>
      <c r="AZ384" s="121">
        <f t="shared" si="711"/>
        <v>0</v>
      </c>
      <c r="BA384" s="121">
        <f t="shared" si="711"/>
        <v>0</v>
      </c>
    </row>
    <row r="385" spans="1:53" ht="14.1" customHeight="1" outlineLevel="2" x14ac:dyDescent="0.2">
      <c r="A385" s="68"/>
      <c r="B385" s="94"/>
      <c r="C385" s="142"/>
      <c r="D385" s="96"/>
      <c r="E385" s="96"/>
      <c r="F385" s="97"/>
      <c r="G385" s="98"/>
      <c r="H385" s="99" t="s">
        <v>49</v>
      </c>
      <c r="I385" s="100"/>
      <c r="J385" s="101"/>
      <c r="K385" s="101"/>
      <c r="L385" s="102" t="str">
        <f>IF(I385&lt;&gt;0,((VLOOKUP(I385,'1. Standard_Cost'!$B$4:$D$8,2)+VLOOKUP(I385,'1. Standard_Cost'!$B$4:$D$8,3))*J385*K385),"0")</f>
        <v>0</v>
      </c>
      <c r="M385" s="102">
        <f>L385*'1. Standard_Cost'!F204</f>
        <v>0</v>
      </c>
      <c r="N385" s="103"/>
      <c r="O385" s="103"/>
      <c r="P385" s="103"/>
      <c r="Q385" s="103"/>
      <c r="R385" s="104">
        <f>+N385*P385*'1. Standard_Cost'!$B$12</f>
        <v>0</v>
      </c>
      <c r="S385" s="104">
        <f>+N385*O385*P385*'1. Standard_Cost'!$C$12</f>
        <v>0</v>
      </c>
      <c r="T385" s="104">
        <f>+N385*P385*Q385*'1. Standard_Cost'!$D$12</f>
        <v>0</v>
      </c>
      <c r="U385" s="104">
        <f>+N385*O385*'1. Standard_Cost'!$E$12</f>
        <v>0</v>
      </c>
      <c r="V385" s="103"/>
      <c r="W385" s="103"/>
      <c r="X385" s="103"/>
      <c r="Y385" s="104">
        <f>+V385*((X385*'1. Standard_Cost'!$B$16)+(W385*X385*'1. Standard_Cost'!$C$16))</f>
        <v>0</v>
      </c>
      <c r="Z385" s="103"/>
      <c r="AA385" s="103"/>
      <c r="AB385" s="104">
        <f>+Z385*'1. Standard_Cost'!$B$20+AA385*'1. Standard_Cost'!$C$20</f>
        <v>0</v>
      </c>
      <c r="AC385" s="105"/>
      <c r="AD385" s="106"/>
      <c r="AE385" s="104">
        <f>SUM(AD385,AC385,AB385,Y385,U385,T385,S385,R385)*'1. Standard_Cost'!B228</f>
        <v>0</v>
      </c>
      <c r="AF385" s="104">
        <f>SUM(AD385,AE385)</f>
        <v>0</v>
      </c>
      <c r="AG385" s="103"/>
      <c r="AH385" s="103"/>
      <c r="AI385" s="103"/>
      <c r="AJ385" s="107"/>
      <c r="AK385" s="107"/>
      <c r="AL385" s="107"/>
      <c r="AM385" s="104">
        <f>AG385*'1. Standard_Cost'!B224+'Incremental_Cost Year 2021'!AH392*'1. Standard_Cost'!C224+'Incremental_Cost Year 2021'!AI392*'1. Standard_Cost'!D224+'Incremental_Cost Year 2021'!AJ392+'Incremental_Cost Year 2021'!AL392+AK385</f>
        <v>0</v>
      </c>
      <c r="AN385" s="104">
        <f>AM385*'1. Standard_Cost'!C228</f>
        <v>0</v>
      </c>
      <c r="AO385" s="107"/>
      <c r="AQ385" s="104">
        <f t="shared" ref="AQ385:AQ388" si="712">L385+M385</f>
        <v>0</v>
      </c>
      <c r="AR385" s="104">
        <f t="shared" ref="AR385:AR388" si="713">AF385</f>
        <v>0</v>
      </c>
      <c r="AS385" s="104">
        <f t="shared" ref="AS385:AS388" si="714">AM385+AN385</f>
        <v>0</v>
      </c>
      <c r="AT385" s="104">
        <f>SUM(AQ385,AR385,AS385)</f>
        <v>0</v>
      </c>
      <c r="AU385" s="108">
        <f t="shared" ref="AU385:AU388" si="715">AT385</f>
        <v>0</v>
      </c>
      <c r="AV385" s="108"/>
      <c r="AW385" s="108"/>
      <c r="AX385" s="108"/>
      <c r="AY385" s="108"/>
      <c r="AZ385" s="108"/>
      <c r="BA385" s="109">
        <f t="shared" ref="BA385:BA388" si="716">SUM(AU385:AZ385)-AT385</f>
        <v>0</v>
      </c>
    </row>
    <row r="386" spans="1:53" ht="14.1" customHeight="1" outlineLevel="2" x14ac:dyDescent="0.2">
      <c r="A386" s="68"/>
      <c r="B386" s="94"/>
      <c r="C386" s="142"/>
      <c r="D386" s="110"/>
      <c r="E386" s="110"/>
      <c r="F386" s="110"/>
      <c r="G386" s="111"/>
      <c r="H386" s="99" t="s">
        <v>50</v>
      </c>
      <c r="I386" s="100"/>
      <c r="J386" s="101"/>
      <c r="K386" s="101"/>
      <c r="L386" s="102" t="str">
        <f>IF(I386&lt;&gt;0,((VLOOKUP(I386,'1. Standard_Cost'!$B$4:$D$8,2)+VLOOKUP(I386,'1. Standard_Cost'!$B$4:$D$8,3))*J386*K386),"0")</f>
        <v>0</v>
      </c>
      <c r="M386" s="102">
        <f>L386*'1. Standard_Cost'!F204</f>
        <v>0</v>
      </c>
      <c r="N386" s="103"/>
      <c r="O386" s="103"/>
      <c r="P386" s="103"/>
      <c r="Q386" s="103"/>
      <c r="R386" s="104">
        <f>+N386*P386*'1. Standard_Cost'!$B$12</f>
        <v>0</v>
      </c>
      <c r="S386" s="104">
        <f>+N386*O386*P386*'1. Standard_Cost'!$C$12</f>
        <v>0</v>
      </c>
      <c r="T386" s="104">
        <f>+N386*P386*Q386*'1. Standard_Cost'!$D$12</f>
        <v>0</v>
      </c>
      <c r="U386" s="104">
        <f>+N386*O386*'1. Standard_Cost'!$E$12</f>
        <v>0</v>
      </c>
      <c r="V386" s="103"/>
      <c r="W386" s="103"/>
      <c r="X386" s="103"/>
      <c r="Y386" s="104">
        <f>+V386*((X386*'1. Standard_Cost'!$B$16)+(W386*X386*'1. Standard_Cost'!$C$16))</f>
        <v>0</v>
      </c>
      <c r="Z386" s="103"/>
      <c r="AA386" s="103"/>
      <c r="AB386" s="104">
        <f>+Z386*'1. Standard_Cost'!$B$20+AA386*'1. Standard_Cost'!$C$20</f>
        <v>0</v>
      </c>
      <c r="AC386" s="105"/>
      <c r="AD386" s="106"/>
      <c r="AE386" s="104">
        <f>SUM(AD386,AC386,AB386,Y386,U386,T386,S386,R386)*'1. Standard_Cost'!B228</f>
        <v>0</v>
      </c>
      <c r="AF386" s="104">
        <f t="shared" ref="AF386:AF388" si="717">SUM(AD386,AE386)</f>
        <v>0</v>
      </c>
      <c r="AG386" s="103"/>
      <c r="AH386" s="103">
        <v>0</v>
      </c>
      <c r="AI386" s="103">
        <v>0</v>
      </c>
      <c r="AJ386" s="107"/>
      <c r="AK386" s="107"/>
      <c r="AL386" s="107"/>
      <c r="AM386" s="104">
        <f>AG386*'1. Standard_Cost'!B224+'Incremental_Cost Year 2021'!AH393*'1. Standard_Cost'!C224+'Incremental_Cost Year 2021'!AI393*'1. Standard_Cost'!D224+'Incremental_Cost Year 2021'!AJ393+'Incremental_Cost Year 2021'!AL393+AK386</f>
        <v>0</v>
      </c>
      <c r="AN386" s="104">
        <f>AM386*'1. Standard_Cost'!C228</f>
        <v>0</v>
      </c>
      <c r="AO386" s="107"/>
      <c r="AQ386" s="104">
        <f t="shared" si="712"/>
        <v>0</v>
      </c>
      <c r="AR386" s="104">
        <f t="shared" si="713"/>
        <v>0</v>
      </c>
      <c r="AS386" s="104">
        <f t="shared" si="714"/>
        <v>0</v>
      </c>
      <c r="AT386" s="104">
        <f t="shared" ref="AT386:AT388" si="718">SUM(AQ386,AR386,AS386)</f>
        <v>0</v>
      </c>
      <c r="AU386" s="108">
        <f t="shared" si="715"/>
        <v>0</v>
      </c>
      <c r="AV386" s="108">
        <v>0</v>
      </c>
      <c r="AW386" s="108"/>
      <c r="AX386" s="108"/>
      <c r="AY386" s="108"/>
      <c r="AZ386" s="108"/>
      <c r="BA386" s="109">
        <f t="shared" si="716"/>
        <v>0</v>
      </c>
    </row>
    <row r="387" spans="1:53" ht="14.1" customHeight="1" outlineLevel="2" x14ac:dyDescent="0.2">
      <c r="A387" s="68"/>
      <c r="B387" s="94"/>
      <c r="C387" s="142"/>
      <c r="D387" s="110"/>
      <c r="E387" s="110"/>
      <c r="F387" s="110"/>
      <c r="G387" s="111"/>
      <c r="H387" s="99" t="s">
        <v>51</v>
      </c>
      <c r="I387" s="100"/>
      <c r="J387" s="101"/>
      <c r="K387" s="101"/>
      <c r="L387" s="102" t="str">
        <f>IF(I387&lt;&gt;0,((VLOOKUP(I387,'1. Standard_Cost'!$B$4:$D$8,2)+VLOOKUP(I387,'1. Standard_Cost'!$B$4:$D$8,3))*J387*K387),"0")</f>
        <v>0</v>
      </c>
      <c r="M387" s="102">
        <f>L387*'1. Standard_Cost'!F204</f>
        <v>0</v>
      </c>
      <c r="N387" s="103"/>
      <c r="O387" s="103"/>
      <c r="P387" s="103"/>
      <c r="Q387" s="103"/>
      <c r="R387" s="104">
        <f>+N387*P387*'1. Standard_Cost'!$B$12</f>
        <v>0</v>
      </c>
      <c r="S387" s="104">
        <f>+N387*O387*P387*'1. Standard_Cost'!$C$12</f>
        <v>0</v>
      </c>
      <c r="T387" s="104">
        <f>+N387*P387*Q387*'1. Standard_Cost'!$D$12</f>
        <v>0</v>
      </c>
      <c r="U387" s="104">
        <f>+N387*O387*'1. Standard_Cost'!$E$12</f>
        <v>0</v>
      </c>
      <c r="V387" s="103"/>
      <c r="W387" s="103"/>
      <c r="X387" s="103"/>
      <c r="Y387" s="104">
        <f>+V387*((X387*'1. Standard_Cost'!$B$16)+(W387*X387*'1. Standard_Cost'!$C$16))</f>
        <v>0</v>
      </c>
      <c r="Z387" s="103"/>
      <c r="AA387" s="103"/>
      <c r="AB387" s="104">
        <f>+Z387*'1. Standard_Cost'!$B$20+AA387*'1. Standard_Cost'!$C$20</f>
        <v>0</v>
      </c>
      <c r="AC387" s="105"/>
      <c r="AD387" s="106"/>
      <c r="AE387" s="104">
        <f>SUM(AD387,AC387,AB387,Y387,U387,T387,S387,R387)*'1. Standard_Cost'!B228</f>
        <v>0</v>
      </c>
      <c r="AF387" s="104">
        <f t="shared" si="717"/>
        <v>0</v>
      </c>
      <c r="AG387" s="103"/>
      <c r="AH387" s="103"/>
      <c r="AI387" s="103"/>
      <c r="AJ387" s="107"/>
      <c r="AK387" s="107"/>
      <c r="AL387" s="107"/>
      <c r="AM387" s="104">
        <f>AG387*'1. Standard_Cost'!B224+'Incremental_Cost Year 2021'!AH394*'1. Standard_Cost'!C224+'Incremental_Cost Year 2021'!AI394*'1. Standard_Cost'!D224+'Incremental_Cost Year 2021'!AJ394+'Incremental_Cost Year 2021'!AL394+AK387</f>
        <v>0</v>
      </c>
      <c r="AN387" s="104">
        <f>AM387*'1. Standard_Cost'!C228</f>
        <v>0</v>
      </c>
      <c r="AO387" s="107"/>
      <c r="AQ387" s="104">
        <f t="shared" si="712"/>
        <v>0</v>
      </c>
      <c r="AR387" s="104">
        <f t="shared" si="713"/>
        <v>0</v>
      </c>
      <c r="AS387" s="104">
        <f t="shared" si="714"/>
        <v>0</v>
      </c>
      <c r="AT387" s="104">
        <f t="shared" si="718"/>
        <v>0</v>
      </c>
      <c r="AU387" s="108">
        <f t="shared" si="715"/>
        <v>0</v>
      </c>
      <c r="AV387" s="108"/>
      <c r="AW387" s="108"/>
      <c r="AX387" s="108"/>
      <c r="AY387" s="108"/>
      <c r="AZ387" s="108"/>
      <c r="BA387" s="109">
        <f t="shared" si="716"/>
        <v>0</v>
      </c>
    </row>
    <row r="388" spans="1:53" ht="14.1" customHeight="1" outlineLevel="2" x14ac:dyDescent="0.2">
      <c r="A388" s="68"/>
      <c r="B388" s="94"/>
      <c r="C388" s="142"/>
      <c r="D388" s="110"/>
      <c r="E388" s="110"/>
      <c r="F388" s="110"/>
      <c r="G388" s="111"/>
      <c r="H388" s="112" t="s">
        <v>179</v>
      </c>
      <c r="I388" s="100"/>
      <c r="J388" s="101"/>
      <c r="K388" s="101"/>
      <c r="L388" s="102" t="str">
        <f>IF(I388&lt;&gt;0,((VLOOKUP(I388,'1. Standard_Cost'!$B$4:$D$8,2)+VLOOKUP(I388,'1. Standard_Cost'!$B$4:$D$8,3))*J388*K388),"0")</f>
        <v>0</v>
      </c>
      <c r="M388" s="102">
        <f>L388*'1. Standard_Cost'!F204</f>
        <v>0</v>
      </c>
      <c r="N388" s="103"/>
      <c r="O388" s="103"/>
      <c r="P388" s="103"/>
      <c r="Q388" s="103"/>
      <c r="R388" s="104">
        <f>+N388*P388*'1. Standard_Cost'!$B$12</f>
        <v>0</v>
      </c>
      <c r="S388" s="104">
        <f>+N388*O388*P388*'1. Standard_Cost'!$C$12</f>
        <v>0</v>
      </c>
      <c r="T388" s="104">
        <f>+N388*P388*Q388*'1. Standard_Cost'!$D$12</f>
        <v>0</v>
      </c>
      <c r="U388" s="104">
        <f>+N388*O388*'1. Standard_Cost'!$E$12</f>
        <v>0</v>
      </c>
      <c r="V388" s="103"/>
      <c r="W388" s="103"/>
      <c r="X388" s="103"/>
      <c r="Y388" s="104">
        <f>+V388*((X388*'1. Standard_Cost'!$B$16)+(W388*X388*'1. Standard_Cost'!$C$16))</f>
        <v>0</v>
      </c>
      <c r="Z388" s="103"/>
      <c r="AA388" s="103"/>
      <c r="AB388" s="104">
        <f>+Z388*'1. Standard_Cost'!$B$20+AA388*'1. Standard_Cost'!$C$20</f>
        <v>0</v>
      </c>
      <c r="AC388" s="105"/>
      <c r="AD388" s="106"/>
      <c r="AE388" s="104">
        <f>SUM(AD388,AC388,AB388,Y388,U388,T388,S388,R388)*'1. Standard_Cost'!B228</f>
        <v>0</v>
      </c>
      <c r="AF388" s="104">
        <f t="shared" si="717"/>
        <v>0</v>
      </c>
      <c r="AG388" s="103"/>
      <c r="AH388" s="103"/>
      <c r="AI388" s="103"/>
      <c r="AJ388" s="107"/>
      <c r="AK388" s="107"/>
      <c r="AL388" s="107"/>
      <c r="AM388" s="104">
        <f>AG388*'1. Standard_Cost'!B224+'Incremental_Cost Year 2021'!AH395*'1. Standard_Cost'!C224+'Incremental_Cost Year 2021'!AI395*'1. Standard_Cost'!D224+'Incremental_Cost Year 2021'!AJ395+'Incremental_Cost Year 2021'!AL395+AK388</f>
        <v>0</v>
      </c>
      <c r="AN388" s="104">
        <f>AM388*'1. Standard_Cost'!C228</f>
        <v>0</v>
      </c>
      <c r="AO388" s="107"/>
      <c r="AQ388" s="104">
        <f t="shared" si="712"/>
        <v>0</v>
      </c>
      <c r="AR388" s="104">
        <f t="shared" si="713"/>
        <v>0</v>
      </c>
      <c r="AS388" s="104">
        <f t="shared" si="714"/>
        <v>0</v>
      </c>
      <c r="AT388" s="104">
        <f t="shared" si="718"/>
        <v>0</v>
      </c>
      <c r="AU388" s="108">
        <f t="shared" si="715"/>
        <v>0</v>
      </c>
      <c r="AV388" s="108"/>
      <c r="AW388" s="108"/>
      <c r="AX388" s="108"/>
      <c r="AY388" s="108"/>
      <c r="AZ388" s="108"/>
      <c r="BA388" s="109">
        <f t="shared" si="716"/>
        <v>0</v>
      </c>
    </row>
    <row r="389" spans="1:53" ht="24.6" customHeight="1" outlineLevel="1" x14ac:dyDescent="0.2">
      <c r="A389" s="68"/>
      <c r="B389" s="141"/>
      <c r="C389" s="142"/>
      <c r="D389" s="113" t="s">
        <v>545</v>
      </c>
      <c r="E389" s="113" t="s">
        <v>310</v>
      </c>
      <c r="F389" s="114" t="s">
        <v>154</v>
      </c>
      <c r="G389" s="115" t="s">
        <v>155</v>
      </c>
      <c r="H389" s="122" t="s">
        <v>311</v>
      </c>
      <c r="I389" s="117"/>
      <c r="J389" s="117"/>
      <c r="K389" s="117"/>
      <c r="L389" s="118">
        <f>SUM(L385:L388)</f>
        <v>0</v>
      </c>
      <c r="M389" s="118">
        <f>SUM(M385:M388)</f>
        <v>0</v>
      </c>
      <c r="N389" s="117"/>
      <c r="O389" s="117"/>
      <c r="P389" s="117"/>
      <c r="Q389" s="117"/>
      <c r="R389" s="119">
        <f>SUM(R385:R388)</f>
        <v>0</v>
      </c>
      <c r="S389" s="119">
        <f>SUM(S385:S388)</f>
        <v>0</v>
      </c>
      <c r="T389" s="119">
        <f>SUM(T385:T388)</f>
        <v>0</v>
      </c>
      <c r="U389" s="119">
        <f>SUM(U385:U388)</f>
        <v>0</v>
      </c>
      <c r="V389" s="117"/>
      <c r="W389" s="117"/>
      <c r="X389" s="117"/>
      <c r="Y389" s="118">
        <f>SUM(Y385:Y388)</f>
        <v>0</v>
      </c>
      <c r="Z389" s="117"/>
      <c r="AA389" s="117"/>
      <c r="AB389" s="118">
        <f t="shared" ref="AB389:AF389" si="719">SUM(AB385:AB388)</f>
        <v>0</v>
      </c>
      <c r="AC389" s="118">
        <f t="shared" si="719"/>
        <v>0</v>
      </c>
      <c r="AD389" s="118">
        <f t="shared" si="719"/>
        <v>0</v>
      </c>
      <c r="AE389" s="118">
        <f t="shared" si="719"/>
        <v>0</v>
      </c>
      <c r="AF389" s="118">
        <f t="shared" si="719"/>
        <v>0</v>
      </c>
      <c r="AG389" s="117"/>
      <c r="AH389" s="117"/>
      <c r="AI389" s="117"/>
      <c r="AJ389" s="119">
        <f>SUM(AJ385:AJ388)</f>
        <v>0</v>
      </c>
      <c r="AK389" s="119">
        <f t="shared" ref="AK389:AN389" si="720">SUM(AK385:AK388)</f>
        <v>0</v>
      </c>
      <c r="AL389" s="119">
        <f t="shared" si="720"/>
        <v>0</v>
      </c>
      <c r="AM389" s="119">
        <f t="shared" si="720"/>
        <v>0</v>
      </c>
      <c r="AN389" s="119">
        <f t="shared" si="720"/>
        <v>0</v>
      </c>
      <c r="AO389" s="116"/>
      <c r="AP389" s="120"/>
      <c r="AQ389" s="121">
        <f t="shared" ref="AQ389:BA389" si="721">SUM(AQ385:AQ388)</f>
        <v>0</v>
      </c>
      <c r="AR389" s="121">
        <f t="shared" si="721"/>
        <v>0</v>
      </c>
      <c r="AS389" s="121">
        <f t="shared" si="721"/>
        <v>0</v>
      </c>
      <c r="AT389" s="121">
        <f t="shared" si="721"/>
        <v>0</v>
      </c>
      <c r="AU389" s="121">
        <f t="shared" si="721"/>
        <v>0</v>
      </c>
      <c r="AV389" s="121">
        <f t="shared" si="721"/>
        <v>0</v>
      </c>
      <c r="AW389" s="121">
        <f t="shared" si="721"/>
        <v>0</v>
      </c>
      <c r="AX389" s="121">
        <f t="shared" si="721"/>
        <v>0</v>
      </c>
      <c r="AY389" s="121">
        <f t="shared" si="721"/>
        <v>0</v>
      </c>
      <c r="AZ389" s="121">
        <f t="shared" si="721"/>
        <v>0</v>
      </c>
      <c r="BA389" s="121">
        <f t="shared" si="721"/>
        <v>0</v>
      </c>
    </row>
    <row r="390" spans="1:53" ht="14.1" customHeight="1" outlineLevel="2" x14ac:dyDescent="0.2">
      <c r="A390" s="68"/>
      <c r="B390" s="94"/>
      <c r="C390" s="142"/>
      <c r="D390" s="96"/>
      <c r="E390" s="96"/>
      <c r="F390" s="97"/>
      <c r="G390" s="98"/>
      <c r="H390" s="99" t="s">
        <v>49</v>
      </c>
      <c r="I390" s="100" t="s">
        <v>1</v>
      </c>
      <c r="J390" s="101">
        <v>2</v>
      </c>
      <c r="K390" s="101">
        <v>1</v>
      </c>
      <c r="L390" s="102">
        <f>IF(I390&lt;&gt;0,((VLOOKUP(I390,'1. Standard_Cost'!$B$4:$D$8,2)+VLOOKUP(I390,'1. Standard_Cost'!$B$4:$D$8,3))*J390*K390),"0")</f>
        <v>180250</v>
      </c>
      <c r="M390" s="102">
        <f>L390*'1. Standard_Cost'!F4</f>
        <v>30101.75</v>
      </c>
      <c r="N390" s="103"/>
      <c r="O390" s="103"/>
      <c r="P390" s="103"/>
      <c r="Q390" s="103"/>
      <c r="R390" s="104">
        <f>+N390*P390*'1. Standard_Cost'!$B$12</f>
        <v>0</v>
      </c>
      <c r="S390" s="104">
        <f>+N390*O390*P390*'1. Standard_Cost'!$C$12</f>
        <v>0</v>
      </c>
      <c r="T390" s="104">
        <f>+N390*P390*Q390*'1. Standard_Cost'!$D$12</f>
        <v>0</v>
      </c>
      <c r="U390" s="104">
        <f>+N390*O390*'1. Standard_Cost'!$E$12</f>
        <v>0</v>
      </c>
      <c r="V390" s="103"/>
      <c r="W390" s="103"/>
      <c r="X390" s="103"/>
      <c r="Y390" s="104">
        <f>+V390*((X390*'1. Standard_Cost'!$B$16)+(W390*X390*'1. Standard_Cost'!$C$16))</f>
        <v>0</v>
      </c>
      <c r="Z390" s="103"/>
      <c r="AA390" s="103"/>
      <c r="AB390" s="104">
        <f>+Z390*'1. Standard_Cost'!$B$20+AA390*'1. Standard_Cost'!$C$20</f>
        <v>0</v>
      </c>
      <c r="AC390" s="105">
        <v>30000</v>
      </c>
      <c r="AD390" s="106"/>
      <c r="AE390" s="104">
        <f>SUM(AD390,AC390,AB390,Y390,U390,T390,S390,R390)*'1. Standard_Cost'!B28</f>
        <v>6000</v>
      </c>
      <c r="AF390" s="104">
        <f>SUM(AD390,AE390)</f>
        <v>6000</v>
      </c>
      <c r="AG390" s="103"/>
      <c r="AH390" s="103"/>
      <c r="AI390" s="103"/>
      <c r="AJ390" s="107"/>
      <c r="AK390" s="107"/>
      <c r="AL390" s="107"/>
      <c r="AM390" s="104">
        <f>AG390*'1. Standard_Cost'!B229+'Incremental_Cost Year 2021'!AH397*'1. Standard_Cost'!C229+'Incremental_Cost Year 2021'!AI397*'1. Standard_Cost'!D229+'Incremental_Cost Year 2021'!AJ397+'Incremental_Cost Year 2021'!AL397+AK390</f>
        <v>0</v>
      </c>
      <c r="AN390" s="104">
        <f>AM390*'1. Standard_Cost'!C233</f>
        <v>0</v>
      </c>
      <c r="AO390" s="107"/>
      <c r="AQ390" s="104">
        <f t="shared" ref="AQ390:AQ393" si="722">L390+M390</f>
        <v>210351.75</v>
      </c>
      <c r="AR390" s="104">
        <f t="shared" ref="AR390:AR393" si="723">AF390</f>
        <v>6000</v>
      </c>
      <c r="AS390" s="104">
        <f t="shared" ref="AS390:AS393" si="724">AM390+AN390</f>
        <v>0</v>
      </c>
      <c r="AT390" s="104">
        <f>SUM(AQ390,AR390,AS390)</f>
        <v>216351.75</v>
      </c>
      <c r="AU390" s="108">
        <f t="shared" ref="AU390:AU393" si="725">AT390</f>
        <v>216351.75</v>
      </c>
      <c r="AV390" s="108"/>
      <c r="AW390" s="108"/>
      <c r="AX390" s="108"/>
      <c r="AY390" s="108"/>
      <c r="AZ390" s="108"/>
      <c r="BA390" s="109">
        <f t="shared" ref="BA390:BA393" si="726">SUM(AU390:AZ390)-AT390</f>
        <v>0</v>
      </c>
    </row>
    <row r="391" spans="1:53" ht="14.1" customHeight="1" outlineLevel="2" x14ac:dyDescent="0.2">
      <c r="A391" s="68"/>
      <c r="B391" s="94"/>
      <c r="C391" s="142"/>
      <c r="D391" s="110"/>
      <c r="E391" s="110"/>
      <c r="F391" s="110"/>
      <c r="G391" s="111"/>
      <c r="H391" s="99" t="s">
        <v>50</v>
      </c>
      <c r="I391" s="100"/>
      <c r="J391" s="101"/>
      <c r="K391" s="101"/>
      <c r="L391" s="102" t="str">
        <f>IF(I391&lt;&gt;0,((VLOOKUP(I391,'1. Standard_Cost'!$B$4:$D$8,2)+VLOOKUP(I391,'1. Standard_Cost'!$B$4:$D$8,3))*J391*K391),"0")</f>
        <v>0</v>
      </c>
      <c r="M391" s="102">
        <f>L391*'1. Standard_Cost'!F209</f>
        <v>0</v>
      </c>
      <c r="N391" s="103"/>
      <c r="O391" s="103"/>
      <c r="P391" s="103"/>
      <c r="Q391" s="103"/>
      <c r="R391" s="104">
        <f>+N391*P391*'1. Standard_Cost'!$B$12</f>
        <v>0</v>
      </c>
      <c r="S391" s="104">
        <f>+N391*O391*P391*'1. Standard_Cost'!$C$12</f>
        <v>0</v>
      </c>
      <c r="T391" s="104">
        <f>+N391*P391*Q391*'1. Standard_Cost'!$D$12</f>
        <v>0</v>
      </c>
      <c r="U391" s="104">
        <f>+N391*O391*'1. Standard_Cost'!$E$12</f>
        <v>0</v>
      </c>
      <c r="V391" s="103"/>
      <c r="W391" s="103"/>
      <c r="X391" s="103"/>
      <c r="Y391" s="104">
        <f>+V391*((X391*'1. Standard_Cost'!$B$16)+(W391*X391*'1. Standard_Cost'!$C$16))</f>
        <v>0</v>
      </c>
      <c r="Z391" s="103"/>
      <c r="AA391" s="103"/>
      <c r="AB391" s="104">
        <f>+Z391*'1. Standard_Cost'!$B$20+AA391*'1. Standard_Cost'!$C$20</f>
        <v>0</v>
      </c>
      <c r="AC391" s="105"/>
      <c r="AD391" s="106"/>
      <c r="AE391" s="104">
        <f>SUM(AD391,AC391,AB391,Y391,U391,T391,S391,R391)*'1. Standard_Cost'!B233</f>
        <v>0</v>
      </c>
      <c r="AF391" s="104">
        <f t="shared" ref="AF391:AF393" si="727">SUM(AD391,AE391)</f>
        <v>0</v>
      </c>
      <c r="AG391" s="103"/>
      <c r="AH391" s="103">
        <v>0</v>
      </c>
      <c r="AI391" s="103">
        <v>0</v>
      </c>
      <c r="AJ391" s="107"/>
      <c r="AK391" s="107"/>
      <c r="AL391" s="107"/>
      <c r="AM391" s="104">
        <f>AG391*'1. Standard_Cost'!B229+'Incremental_Cost Year 2021'!AH398*'1. Standard_Cost'!C229+'Incremental_Cost Year 2021'!AI398*'1. Standard_Cost'!D229+'Incremental_Cost Year 2021'!AJ398+'Incremental_Cost Year 2021'!AL398+AK391</f>
        <v>0</v>
      </c>
      <c r="AN391" s="104">
        <f>AM391*'1. Standard_Cost'!C233</f>
        <v>0</v>
      </c>
      <c r="AO391" s="107"/>
      <c r="AQ391" s="104">
        <f t="shared" si="722"/>
        <v>0</v>
      </c>
      <c r="AR391" s="104">
        <f t="shared" si="723"/>
        <v>0</v>
      </c>
      <c r="AS391" s="104">
        <f t="shared" si="724"/>
        <v>0</v>
      </c>
      <c r="AT391" s="104">
        <f t="shared" ref="AT391:AT393" si="728">SUM(AQ391,AR391,AS391)</f>
        <v>0</v>
      </c>
      <c r="AU391" s="108">
        <f t="shared" si="725"/>
        <v>0</v>
      </c>
      <c r="AV391" s="108">
        <v>0</v>
      </c>
      <c r="AW391" s="108"/>
      <c r="AX391" s="108"/>
      <c r="AY391" s="108"/>
      <c r="AZ391" s="108"/>
      <c r="BA391" s="109">
        <f t="shared" si="726"/>
        <v>0</v>
      </c>
    </row>
    <row r="392" spans="1:53" ht="14.1" customHeight="1" outlineLevel="2" x14ac:dyDescent="0.2">
      <c r="A392" s="68"/>
      <c r="B392" s="94"/>
      <c r="C392" s="142"/>
      <c r="D392" s="110"/>
      <c r="E392" s="110"/>
      <c r="F392" s="110"/>
      <c r="G392" s="111"/>
      <c r="H392" s="99" t="s">
        <v>51</v>
      </c>
      <c r="I392" s="100"/>
      <c r="J392" s="101"/>
      <c r="K392" s="101"/>
      <c r="L392" s="102" t="str">
        <f>IF(I392&lt;&gt;0,((VLOOKUP(I392,'1. Standard_Cost'!$B$4:$D$8,2)+VLOOKUP(I392,'1. Standard_Cost'!$B$4:$D$8,3))*J392*K392),"0")</f>
        <v>0</v>
      </c>
      <c r="M392" s="102">
        <f>L392*'1. Standard_Cost'!F209</f>
        <v>0</v>
      </c>
      <c r="N392" s="103"/>
      <c r="O392" s="103"/>
      <c r="P392" s="103"/>
      <c r="Q392" s="103"/>
      <c r="R392" s="104">
        <f>+N392*P392*'1. Standard_Cost'!$B$12</f>
        <v>0</v>
      </c>
      <c r="S392" s="104">
        <f>+N392*O392*P392*'1. Standard_Cost'!$C$12</f>
        <v>0</v>
      </c>
      <c r="T392" s="104">
        <f>+N392*P392*Q392*'1. Standard_Cost'!$D$12</f>
        <v>0</v>
      </c>
      <c r="U392" s="104">
        <f>+N392*O392*'1. Standard_Cost'!$E$12</f>
        <v>0</v>
      </c>
      <c r="V392" s="103"/>
      <c r="W392" s="103"/>
      <c r="X392" s="103"/>
      <c r="Y392" s="104">
        <f>+V392*((X392*'1. Standard_Cost'!$B$16)+(W392*X392*'1. Standard_Cost'!$C$16))</f>
        <v>0</v>
      </c>
      <c r="Z392" s="103"/>
      <c r="AA392" s="103"/>
      <c r="AB392" s="104">
        <f>+Z392*'1. Standard_Cost'!$B$20+AA392*'1. Standard_Cost'!$C$20</f>
        <v>0</v>
      </c>
      <c r="AC392" s="105"/>
      <c r="AD392" s="106"/>
      <c r="AE392" s="104">
        <f>SUM(AD392,AC392,AB392,Y392,U392,T392,S392,R392)*'1. Standard_Cost'!B233</f>
        <v>0</v>
      </c>
      <c r="AF392" s="104">
        <f t="shared" si="727"/>
        <v>0</v>
      </c>
      <c r="AG392" s="103"/>
      <c r="AH392" s="103"/>
      <c r="AI392" s="103"/>
      <c r="AJ392" s="107"/>
      <c r="AK392" s="107"/>
      <c r="AL392" s="107"/>
      <c r="AM392" s="104">
        <f>AG392*'1. Standard_Cost'!B229+'Incremental_Cost Year 2021'!AH399*'1. Standard_Cost'!C229+'Incremental_Cost Year 2021'!AI399*'1. Standard_Cost'!D229+'Incremental_Cost Year 2021'!AJ399+'Incremental_Cost Year 2021'!AL399+AK392</f>
        <v>0</v>
      </c>
      <c r="AN392" s="104">
        <f>AM392*'1. Standard_Cost'!C233</f>
        <v>0</v>
      </c>
      <c r="AO392" s="107"/>
      <c r="AQ392" s="104">
        <f t="shared" si="722"/>
        <v>0</v>
      </c>
      <c r="AR392" s="104">
        <f t="shared" si="723"/>
        <v>0</v>
      </c>
      <c r="AS392" s="104">
        <f t="shared" si="724"/>
        <v>0</v>
      </c>
      <c r="AT392" s="104">
        <f t="shared" si="728"/>
        <v>0</v>
      </c>
      <c r="AU392" s="108">
        <f t="shared" si="725"/>
        <v>0</v>
      </c>
      <c r="AV392" s="108"/>
      <c r="AW392" s="108"/>
      <c r="AX392" s="108"/>
      <c r="AY392" s="108"/>
      <c r="AZ392" s="108"/>
      <c r="BA392" s="109">
        <f t="shared" si="726"/>
        <v>0</v>
      </c>
    </row>
    <row r="393" spans="1:53" ht="14.1" customHeight="1" outlineLevel="2" x14ac:dyDescent="0.2">
      <c r="A393" s="68"/>
      <c r="B393" s="94"/>
      <c r="C393" s="142"/>
      <c r="D393" s="110"/>
      <c r="E393" s="110"/>
      <c r="F393" s="110"/>
      <c r="G393" s="111"/>
      <c r="H393" s="112" t="s">
        <v>179</v>
      </c>
      <c r="I393" s="100"/>
      <c r="J393" s="101"/>
      <c r="K393" s="101"/>
      <c r="L393" s="102" t="str">
        <f>IF(I393&lt;&gt;0,((VLOOKUP(I393,'1. Standard_Cost'!$B$4:$D$8,2)+VLOOKUP(I393,'1. Standard_Cost'!$B$4:$D$8,3))*J393*K393),"0")</f>
        <v>0</v>
      </c>
      <c r="M393" s="102">
        <f>L393*'1. Standard_Cost'!F209</f>
        <v>0</v>
      </c>
      <c r="N393" s="103"/>
      <c r="O393" s="103"/>
      <c r="P393" s="103"/>
      <c r="Q393" s="103"/>
      <c r="R393" s="104">
        <f>+N393*P393*'1. Standard_Cost'!$B$12</f>
        <v>0</v>
      </c>
      <c r="S393" s="104">
        <f>+N393*O393*P393*'1. Standard_Cost'!$C$12</f>
        <v>0</v>
      </c>
      <c r="T393" s="104">
        <f>+N393*P393*Q393*'1. Standard_Cost'!$D$12</f>
        <v>0</v>
      </c>
      <c r="U393" s="104">
        <f>+N393*O393*'1. Standard_Cost'!$E$12</f>
        <v>0</v>
      </c>
      <c r="V393" s="103"/>
      <c r="W393" s="103"/>
      <c r="X393" s="103"/>
      <c r="Y393" s="104">
        <f>+V393*((X393*'1. Standard_Cost'!$B$16)+(W393*X393*'1. Standard_Cost'!$C$16))</f>
        <v>0</v>
      </c>
      <c r="Z393" s="103"/>
      <c r="AA393" s="103"/>
      <c r="AB393" s="104">
        <f>+Z393*'1. Standard_Cost'!$B$20+AA393*'1. Standard_Cost'!$C$20</f>
        <v>0</v>
      </c>
      <c r="AC393" s="105"/>
      <c r="AD393" s="106"/>
      <c r="AE393" s="104">
        <f>SUM(AD393,AC393,AB393,Y393,U393,T393,S393,R393)*'1. Standard_Cost'!B233</f>
        <v>0</v>
      </c>
      <c r="AF393" s="104">
        <f t="shared" si="727"/>
        <v>0</v>
      </c>
      <c r="AG393" s="103"/>
      <c r="AH393" s="103"/>
      <c r="AI393" s="103"/>
      <c r="AJ393" s="107"/>
      <c r="AK393" s="107"/>
      <c r="AL393" s="107"/>
      <c r="AM393" s="104">
        <f>AG393*'1. Standard_Cost'!B229+'Incremental_Cost Year 2021'!AH400*'1. Standard_Cost'!C229+'Incremental_Cost Year 2021'!AI400*'1. Standard_Cost'!D229+'Incremental_Cost Year 2021'!AJ400+'Incremental_Cost Year 2021'!AL400+AK393</f>
        <v>0</v>
      </c>
      <c r="AN393" s="104">
        <f>AM393*'1. Standard_Cost'!C233</f>
        <v>0</v>
      </c>
      <c r="AO393" s="107"/>
      <c r="AQ393" s="104">
        <f t="shared" si="722"/>
        <v>0</v>
      </c>
      <c r="AR393" s="104">
        <f t="shared" si="723"/>
        <v>0</v>
      </c>
      <c r="AS393" s="104">
        <f t="shared" si="724"/>
        <v>0</v>
      </c>
      <c r="AT393" s="104">
        <f t="shared" si="728"/>
        <v>0</v>
      </c>
      <c r="AU393" s="108">
        <f t="shared" si="725"/>
        <v>0</v>
      </c>
      <c r="AV393" s="108"/>
      <c r="AW393" s="108"/>
      <c r="AX393" s="108"/>
      <c r="AY393" s="108"/>
      <c r="AZ393" s="108"/>
      <c r="BA393" s="109">
        <f t="shared" si="726"/>
        <v>0</v>
      </c>
    </row>
    <row r="394" spans="1:53" ht="24.6" customHeight="1" outlineLevel="1" x14ac:dyDescent="0.2">
      <c r="A394" s="68"/>
      <c r="B394" s="141"/>
      <c r="C394" s="142"/>
      <c r="D394" s="113" t="s">
        <v>515</v>
      </c>
      <c r="E394" s="113" t="s">
        <v>312</v>
      </c>
      <c r="F394" s="114" t="s">
        <v>154</v>
      </c>
      <c r="G394" s="115" t="s">
        <v>155</v>
      </c>
      <c r="H394" s="122" t="s">
        <v>313</v>
      </c>
      <c r="I394" s="117"/>
      <c r="J394" s="117"/>
      <c r="K394" s="117"/>
      <c r="L394" s="118">
        <f>SUM(L390:L393)</f>
        <v>180250</v>
      </c>
      <c r="M394" s="118">
        <f>SUM(M390:M393)</f>
        <v>30101.75</v>
      </c>
      <c r="N394" s="117"/>
      <c r="O394" s="117"/>
      <c r="P394" s="117"/>
      <c r="Q394" s="117"/>
      <c r="R394" s="119">
        <f>SUM(R390:R393)</f>
        <v>0</v>
      </c>
      <c r="S394" s="119">
        <f>SUM(S390:S393)</f>
        <v>0</v>
      </c>
      <c r="T394" s="119">
        <f>SUM(T390:T393)</f>
        <v>0</v>
      </c>
      <c r="U394" s="119">
        <f>SUM(U390:U393)</f>
        <v>0</v>
      </c>
      <c r="V394" s="117"/>
      <c r="W394" s="117"/>
      <c r="X394" s="117"/>
      <c r="Y394" s="118">
        <f>SUM(Y390:Y393)</f>
        <v>0</v>
      </c>
      <c r="Z394" s="117"/>
      <c r="AA394" s="117"/>
      <c r="AB394" s="118">
        <f t="shared" ref="AB394:AF394" si="729">SUM(AB390:AB393)</f>
        <v>0</v>
      </c>
      <c r="AC394" s="118">
        <f t="shared" si="729"/>
        <v>30000</v>
      </c>
      <c r="AD394" s="118">
        <f t="shared" si="729"/>
        <v>0</v>
      </c>
      <c r="AE394" s="118">
        <f t="shared" si="729"/>
        <v>6000</v>
      </c>
      <c r="AF394" s="118">
        <f t="shared" si="729"/>
        <v>6000</v>
      </c>
      <c r="AG394" s="117"/>
      <c r="AH394" s="117"/>
      <c r="AI394" s="117"/>
      <c r="AJ394" s="119">
        <f>SUM(AJ390:AJ393)</f>
        <v>0</v>
      </c>
      <c r="AK394" s="119">
        <f t="shared" ref="AK394:AN394" si="730">SUM(AK390:AK393)</f>
        <v>0</v>
      </c>
      <c r="AL394" s="119">
        <f t="shared" si="730"/>
        <v>0</v>
      </c>
      <c r="AM394" s="119">
        <f t="shared" si="730"/>
        <v>0</v>
      </c>
      <c r="AN394" s="119">
        <f t="shared" si="730"/>
        <v>0</v>
      </c>
      <c r="AO394" s="116"/>
      <c r="AP394" s="120"/>
      <c r="AQ394" s="121">
        <f t="shared" ref="AQ394:BA394" si="731">SUM(AQ390:AQ393)</f>
        <v>210351.75</v>
      </c>
      <c r="AR394" s="121">
        <f t="shared" si="731"/>
        <v>6000</v>
      </c>
      <c r="AS394" s="121">
        <f t="shared" si="731"/>
        <v>0</v>
      </c>
      <c r="AT394" s="121">
        <f t="shared" si="731"/>
        <v>216351.75</v>
      </c>
      <c r="AU394" s="121">
        <f t="shared" si="731"/>
        <v>216351.75</v>
      </c>
      <c r="AV394" s="121">
        <f t="shared" si="731"/>
        <v>0</v>
      </c>
      <c r="AW394" s="121">
        <f t="shared" si="731"/>
        <v>0</v>
      </c>
      <c r="AX394" s="121">
        <f t="shared" si="731"/>
        <v>0</v>
      </c>
      <c r="AY394" s="121">
        <f t="shared" si="731"/>
        <v>0</v>
      </c>
      <c r="AZ394" s="121">
        <f t="shared" si="731"/>
        <v>0</v>
      </c>
      <c r="BA394" s="121">
        <f t="shared" si="731"/>
        <v>0</v>
      </c>
    </row>
    <row r="395" spans="1:53" ht="14.1" customHeight="1" outlineLevel="2" x14ac:dyDescent="0.2">
      <c r="A395" s="68"/>
      <c r="B395" s="94"/>
      <c r="C395" s="142"/>
      <c r="D395" s="96"/>
      <c r="E395" s="96"/>
      <c r="F395" s="97"/>
      <c r="G395" s="98"/>
      <c r="H395" s="99" t="s">
        <v>49</v>
      </c>
      <c r="I395" s="100" t="s">
        <v>1</v>
      </c>
      <c r="J395" s="101">
        <v>2</v>
      </c>
      <c r="K395" s="101">
        <v>1</v>
      </c>
      <c r="L395" s="102">
        <f>IF(I395&lt;&gt;0,((VLOOKUP(I395,'1. Standard_Cost'!$B$4:$D$8,2)+VLOOKUP(I395,'1. Standard_Cost'!$B$4:$D$8,3))*J395*K395),"0")</f>
        <v>180250</v>
      </c>
      <c r="M395" s="102">
        <f>L395*'1. Standard_Cost'!F4</f>
        <v>30101.75</v>
      </c>
      <c r="N395" s="103"/>
      <c r="O395" s="103"/>
      <c r="P395" s="103"/>
      <c r="Q395" s="103"/>
      <c r="R395" s="104">
        <f>+N395*P395*'1. Standard_Cost'!$B$12</f>
        <v>0</v>
      </c>
      <c r="S395" s="104">
        <f>+N395*O395*P395*'1. Standard_Cost'!$C$12</f>
        <v>0</v>
      </c>
      <c r="T395" s="104">
        <f>+N395*P395*Q395*'1. Standard_Cost'!$D$12</f>
        <v>0</v>
      </c>
      <c r="U395" s="104">
        <f>+N395*O395*'1. Standard_Cost'!$E$12</f>
        <v>0</v>
      </c>
      <c r="V395" s="103"/>
      <c r="W395" s="103"/>
      <c r="X395" s="103"/>
      <c r="Y395" s="104">
        <f>+V395*((X395*'1. Standard_Cost'!$B$16)+(W395*X395*'1. Standard_Cost'!$C$16))</f>
        <v>0</v>
      </c>
      <c r="Z395" s="103"/>
      <c r="AA395" s="103"/>
      <c r="AB395" s="104">
        <f>+Z395*'1. Standard_Cost'!$B$20+AA395*'1. Standard_Cost'!$C$20</f>
        <v>0</v>
      </c>
      <c r="AC395" s="105">
        <v>30000</v>
      </c>
      <c r="AD395" s="106"/>
      <c r="AE395" s="104">
        <f>SUM(AD395,AC395,AB395,Y395,U395,T395,S395,R395)*'1. Standard_Cost'!B28</f>
        <v>6000</v>
      </c>
      <c r="AF395" s="104">
        <f>SUM(AD395,AE395)</f>
        <v>6000</v>
      </c>
      <c r="AG395" s="103"/>
      <c r="AH395" s="103"/>
      <c r="AI395" s="103"/>
      <c r="AJ395" s="107"/>
      <c r="AK395" s="107"/>
      <c r="AL395" s="107"/>
      <c r="AM395" s="104">
        <f>AG395*'1. Standard_Cost'!B234+'Incremental_Cost Year 2021'!AH402*'1. Standard_Cost'!C234+'Incremental_Cost Year 2021'!AI402*'1. Standard_Cost'!D234+'Incremental_Cost Year 2021'!AJ402+'Incremental_Cost Year 2021'!AL402+AK395</f>
        <v>0</v>
      </c>
      <c r="AN395" s="104">
        <f>AM395*'1. Standard_Cost'!C238</f>
        <v>0</v>
      </c>
      <c r="AO395" s="107"/>
      <c r="AQ395" s="104">
        <f t="shared" ref="AQ395:AQ398" si="732">L395+M395</f>
        <v>210351.75</v>
      </c>
      <c r="AR395" s="104">
        <f t="shared" ref="AR395:AR398" si="733">AF395</f>
        <v>6000</v>
      </c>
      <c r="AS395" s="104">
        <f t="shared" ref="AS395:AS398" si="734">AM395+AN395</f>
        <v>0</v>
      </c>
      <c r="AT395" s="104">
        <f>SUM(AQ395,AR395,AS395)</f>
        <v>216351.75</v>
      </c>
      <c r="AU395" s="108">
        <f t="shared" ref="AU395:AU398" si="735">AT395</f>
        <v>216351.75</v>
      </c>
      <c r="AV395" s="108"/>
      <c r="AW395" s="108"/>
      <c r="AX395" s="108"/>
      <c r="AY395" s="108"/>
      <c r="AZ395" s="108"/>
      <c r="BA395" s="109">
        <f t="shared" ref="BA395:BA398" si="736">SUM(AU395:AZ395)-AT395</f>
        <v>0</v>
      </c>
    </row>
    <row r="396" spans="1:53" ht="14.1" customHeight="1" outlineLevel="2" x14ac:dyDescent="0.2">
      <c r="A396" s="68"/>
      <c r="B396" s="94"/>
      <c r="C396" s="142"/>
      <c r="D396" s="110"/>
      <c r="E396" s="110"/>
      <c r="F396" s="110"/>
      <c r="G396" s="111"/>
      <c r="H396" s="99" t="s">
        <v>50</v>
      </c>
      <c r="I396" s="100"/>
      <c r="J396" s="101"/>
      <c r="K396" s="101"/>
      <c r="L396" s="102" t="str">
        <f>IF(I396&lt;&gt;0,((VLOOKUP(I396,'1. Standard_Cost'!$B$4:$D$8,2)+VLOOKUP(I396,'1. Standard_Cost'!$B$4:$D$8,3))*J396*K396),"0")</f>
        <v>0</v>
      </c>
      <c r="M396" s="102">
        <f>L396*'1. Standard_Cost'!F214</f>
        <v>0</v>
      </c>
      <c r="N396" s="103"/>
      <c r="O396" s="103"/>
      <c r="P396" s="103"/>
      <c r="Q396" s="103"/>
      <c r="R396" s="104">
        <f>+N396*P396*'1. Standard_Cost'!$B$12</f>
        <v>0</v>
      </c>
      <c r="S396" s="104">
        <f>+N396*O396*P396*'1. Standard_Cost'!$C$12</f>
        <v>0</v>
      </c>
      <c r="T396" s="104">
        <f>+N396*P396*Q396*'1. Standard_Cost'!$D$12</f>
        <v>0</v>
      </c>
      <c r="U396" s="104">
        <f>+N396*O396*'1. Standard_Cost'!$E$12</f>
        <v>0</v>
      </c>
      <c r="V396" s="103"/>
      <c r="W396" s="103"/>
      <c r="X396" s="103"/>
      <c r="Y396" s="104">
        <f>+V396*((X396*'1. Standard_Cost'!$B$16)+(W396*X396*'1. Standard_Cost'!$C$16))</f>
        <v>0</v>
      </c>
      <c r="Z396" s="103"/>
      <c r="AA396" s="103"/>
      <c r="AB396" s="104">
        <f>+Z396*'1. Standard_Cost'!$B$20+AA396*'1. Standard_Cost'!$C$20</f>
        <v>0</v>
      </c>
      <c r="AC396" s="105"/>
      <c r="AD396" s="106"/>
      <c r="AE396" s="104">
        <f>SUM(AD396,AC396,AB396,Y396,U396,T396,S396,R396)*'1. Standard_Cost'!B238</f>
        <v>0</v>
      </c>
      <c r="AF396" s="104">
        <f t="shared" ref="AF396:AF398" si="737">SUM(AD396,AE396)</f>
        <v>0</v>
      </c>
      <c r="AG396" s="103"/>
      <c r="AH396" s="103">
        <v>0</v>
      </c>
      <c r="AI396" s="103">
        <v>0</v>
      </c>
      <c r="AJ396" s="107"/>
      <c r="AK396" s="107"/>
      <c r="AL396" s="107"/>
      <c r="AM396" s="104">
        <f>AG396*'1. Standard_Cost'!B234+'Incremental_Cost Year 2021'!AH403*'1. Standard_Cost'!C234+'Incremental_Cost Year 2021'!AI403*'1. Standard_Cost'!D234+'Incremental_Cost Year 2021'!AJ403+'Incremental_Cost Year 2021'!AL403+AK396</f>
        <v>0</v>
      </c>
      <c r="AN396" s="104">
        <f>AM396*'1. Standard_Cost'!C238</f>
        <v>0</v>
      </c>
      <c r="AO396" s="107"/>
      <c r="AQ396" s="104">
        <f t="shared" si="732"/>
        <v>0</v>
      </c>
      <c r="AR396" s="104">
        <f t="shared" si="733"/>
        <v>0</v>
      </c>
      <c r="AS396" s="104">
        <f t="shared" si="734"/>
        <v>0</v>
      </c>
      <c r="AT396" s="104">
        <f t="shared" ref="AT396:AT398" si="738">SUM(AQ396,AR396,AS396)</f>
        <v>0</v>
      </c>
      <c r="AU396" s="108">
        <f t="shared" si="735"/>
        <v>0</v>
      </c>
      <c r="AV396" s="108">
        <v>0</v>
      </c>
      <c r="AW396" s="108"/>
      <c r="AX396" s="108"/>
      <c r="AY396" s="108"/>
      <c r="AZ396" s="108"/>
      <c r="BA396" s="109">
        <f t="shared" si="736"/>
        <v>0</v>
      </c>
    </row>
    <row r="397" spans="1:53" ht="14.1" customHeight="1" outlineLevel="2" x14ac:dyDescent="0.2">
      <c r="A397" s="68"/>
      <c r="B397" s="94"/>
      <c r="C397" s="142"/>
      <c r="D397" s="110"/>
      <c r="E397" s="110"/>
      <c r="F397" s="110"/>
      <c r="G397" s="111"/>
      <c r="H397" s="99" t="s">
        <v>51</v>
      </c>
      <c r="I397" s="100"/>
      <c r="J397" s="101"/>
      <c r="K397" s="101"/>
      <c r="L397" s="102" t="str">
        <f>IF(I397&lt;&gt;0,((VLOOKUP(I397,'1. Standard_Cost'!$B$4:$D$8,2)+VLOOKUP(I397,'1. Standard_Cost'!$B$4:$D$8,3))*J397*K397),"0")</f>
        <v>0</v>
      </c>
      <c r="M397" s="102">
        <f>L397*'1. Standard_Cost'!F214</f>
        <v>0</v>
      </c>
      <c r="N397" s="103"/>
      <c r="O397" s="103"/>
      <c r="P397" s="103"/>
      <c r="Q397" s="103"/>
      <c r="R397" s="104">
        <f>+N397*P397*'1. Standard_Cost'!$B$12</f>
        <v>0</v>
      </c>
      <c r="S397" s="104">
        <f>+N397*O397*P397*'1. Standard_Cost'!$C$12</f>
        <v>0</v>
      </c>
      <c r="T397" s="104">
        <f>+N397*P397*Q397*'1. Standard_Cost'!$D$12</f>
        <v>0</v>
      </c>
      <c r="U397" s="104">
        <f>+N397*O397*'1. Standard_Cost'!$E$12</f>
        <v>0</v>
      </c>
      <c r="V397" s="103"/>
      <c r="W397" s="103"/>
      <c r="X397" s="103"/>
      <c r="Y397" s="104">
        <f>+V397*((X397*'1. Standard_Cost'!$B$16)+(W397*X397*'1. Standard_Cost'!$C$16))</f>
        <v>0</v>
      </c>
      <c r="Z397" s="103"/>
      <c r="AA397" s="103"/>
      <c r="AB397" s="104">
        <f>+Z397*'1. Standard_Cost'!$B$20+AA397*'1. Standard_Cost'!$C$20</f>
        <v>0</v>
      </c>
      <c r="AC397" s="105"/>
      <c r="AD397" s="106"/>
      <c r="AE397" s="104">
        <f>SUM(AD397,AC397,AB397,Y397,U397,T397,S397,R397)*'1. Standard_Cost'!B238</f>
        <v>0</v>
      </c>
      <c r="AF397" s="104">
        <f t="shared" si="737"/>
        <v>0</v>
      </c>
      <c r="AG397" s="103"/>
      <c r="AH397" s="103"/>
      <c r="AI397" s="103"/>
      <c r="AJ397" s="107"/>
      <c r="AK397" s="107"/>
      <c r="AL397" s="107"/>
      <c r="AM397" s="104">
        <f>AG397*'1. Standard_Cost'!B234+'Incremental_Cost Year 2021'!AH404*'1. Standard_Cost'!C234+'Incremental_Cost Year 2021'!AI404*'1. Standard_Cost'!D234+'Incremental_Cost Year 2021'!AJ404+'Incremental_Cost Year 2021'!AL404+AK397</f>
        <v>0</v>
      </c>
      <c r="AN397" s="104">
        <f>AM397*'1. Standard_Cost'!C238</f>
        <v>0</v>
      </c>
      <c r="AO397" s="107"/>
      <c r="AQ397" s="104">
        <f t="shared" si="732"/>
        <v>0</v>
      </c>
      <c r="AR397" s="104">
        <f t="shared" si="733"/>
        <v>0</v>
      </c>
      <c r="AS397" s="104">
        <f t="shared" si="734"/>
        <v>0</v>
      </c>
      <c r="AT397" s="104">
        <f t="shared" si="738"/>
        <v>0</v>
      </c>
      <c r="AU397" s="108">
        <f t="shared" si="735"/>
        <v>0</v>
      </c>
      <c r="AV397" s="108"/>
      <c r="AW397" s="108"/>
      <c r="AX397" s="108"/>
      <c r="AY397" s="108"/>
      <c r="AZ397" s="108"/>
      <c r="BA397" s="109">
        <f t="shared" si="736"/>
        <v>0</v>
      </c>
    </row>
    <row r="398" spans="1:53" ht="14.1" customHeight="1" outlineLevel="2" x14ac:dyDescent="0.2">
      <c r="A398" s="68"/>
      <c r="B398" s="94"/>
      <c r="C398" s="142"/>
      <c r="D398" s="110"/>
      <c r="E398" s="110"/>
      <c r="F398" s="110"/>
      <c r="G398" s="111"/>
      <c r="H398" s="112" t="s">
        <v>179</v>
      </c>
      <c r="I398" s="100"/>
      <c r="J398" s="101"/>
      <c r="K398" s="101"/>
      <c r="L398" s="102" t="str">
        <f>IF(I398&lt;&gt;0,((VLOOKUP(I398,'1. Standard_Cost'!$B$4:$D$8,2)+VLOOKUP(I398,'1. Standard_Cost'!$B$4:$D$8,3))*J398*K398),"0")</f>
        <v>0</v>
      </c>
      <c r="M398" s="102">
        <f>L398*'1. Standard_Cost'!F214</f>
        <v>0</v>
      </c>
      <c r="N398" s="103"/>
      <c r="O398" s="103"/>
      <c r="P398" s="103"/>
      <c r="Q398" s="103"/>
      <c r="R398" s="104">
        <f>+N398*P398*'1. Standard_Cost'!$B$12</f>
        <v>0</v>
      </c>
      <c r="S398" s="104">
        <f>+N398*O398*P398*'1. Standard_Cost'!$C$12</f>
        <v>0</v>
      </c>
      <c r="T398" s="104">
        <f>+N398*P398*Q398*'1. Standard_Cost'!$D$12</f>
        <v>0</v>
      </c>
      <c r="U398" s="104">
        <f>+N398*O398*'1. Standard_Cost'!$E$12</f>
        <v>0</v>
      </c>
      <c r="V398" s="103"/>
      <c r="W398" s="103"/>
      <c r="X398" s="103"/>
      <c r="Y398" s="104">
        <f>+V398*((X398*'1. Standard_Cost'!$B$16)+(W398*X398*'1. Standard_Cost'!$C$16))</f>
        <v>0</v>
      </c>
      <c r="Z398" s="103"/>
      <c r="AA398" s="103"/>
      <c r="AB398" s="104">
        <f>+Z398*'1. Standard_Cost'!$B$20+AA398*'1. Standard_Cost'!$C$20</f>
        <v>0</v>
      </c>
      <c r="AC398" s="105"/>
      <c r="AD398" s="106"/>
      <c r="AE398" s="104">
        <f>SUM(AD398,AC398,AB398,Y398,U398,T398,S398,R398)*'1. Standard_Cost'!B238</f>
        <v>0</v>
      </c>
      <c r="AF398" s="104">
        <f t="shared" si="737"/>
        <v>0</v>
      </c>
      <c r="AG398" s="103"/>
      <c r="AH398" s="103"/>
      <c r="AI398" s="103"/>
      <c r="AJ398" s="107"/>
      <c r="AK398" s="107"/>
      <c r="AL398" s="107"/>
      <c r="AM398" s="104">
        <f>AG398*'1. Standard_Cost'!B234+'Incremental_Cost Year 2021'!AH405*'1. Standard_Cost'!C234+'Incremental_Cost Year 2021'!AI405*'1. Standard_Cost'!D234+'Incremental_Cost Year 2021'!AJ405+'Incremental_Cost Year 2021'!AL405+AK398</f>
        <v>0</v>
      </c>
      <c r="AN398" s="104">
        <f>AM398*'1. Standard_Cost'!C238</f>
        <v>0</v>
      </c>
      <c r="AO398" s="107"/>
      <c r="AQ398" s="104">
        <f t="shared" si="732"/>
        <v>0</v>
      </c>
      <c r="AR398" s="104">
        <f t="shared" si="733"/>
        <v>0</v>
      </c>
      <c r="AS398" s="104">
        <f t="shared" si="734"/>
        <v>0</v>
      </c>
      <c r="AT398" s="104">
        <f t="shared" si="738"/>
        <v>0</v>
      </c>
      <c r="AU398" s="108">
        <f t="shared" si="735"/>
        <v>0</v>
      </c>
      <c r="AV398" s="108"/>
      <c r="AW398" s="108"/>
      <c r="AX398" s="108"/>
      <c r="AY398" s="108"/>
      <c r="AZ398" s="108"/>
      <c r="BA398" s="109">
        <f t="shared" si="736"/>
        <v>0</v>
      </c>
    </row>
    <row r="399" spans="1:53" ht="24.6" customHeight="1" outlineLevel="1" x14ac:dyDescent="0.2">
      <c r="A399" s="68"/>
      <c r="B399" s="141"/>
      <c r="C399" s="142"/>
      <c r="D399" s="113" t="s">
        <v>515</v>
      </c>
      <c r="E399" s="113" t="s">
        <v>781</v>
      </c>
      <c r="F399" s="114" t="s">
        <v>154</v>
      </c>
      <c r="G399" s="115" t="s">
        <v>155</v>
      </c>
      <c r="H399" s="122" t="s">
        <v>314</v>
      </c>
      <c r="I399" s="117"/>
      <c r="J399" s="117"/>
      <c r="K399" s="117"/>
      <c r="L399" s="118">
        <f>SUM(L395:L398)</f>
        <v>180250</v>
      </c>
      <c r="M399" s="118">
        <f>SUM(M395:M398)</f>
        <v>30101.75</v>
      </c>
      <c r="N399" s="117"/>
      <c r="O399" s="117"/>
      <c r="P399" s="117"/>
      <c r="Q399" s="117"/>
      <c r="R399" s="119">
        <f>SUM(R395:R398)</f>
        <v>0</v>
      </c>
      <c r="S399" s="119">
        <f>SUM(S395:S398)</f>
        <v>0</v>
      </c>
      <c r="T399" s="119">
        <f>SUM(T395:T398)</f>
        <v>0</v>
      </c>
      <c r="U399" s="119">
        <f>SUM(U395:U398)</f>
        <v>0</v>
      </c>
      <c r="V399" s="117"/>
      <c r="W399" s="117"/>
      <c r="X399" s="117"/>
      <c r="Y399" s="118">
        <f>SUM(Y395:Y398)</f>
        <v>0</v>
      </c>
      <c r="Z399" s="117"/>
      <c r="AA399" s="117"/>
      <c r="AB399" s="118">
        <f t="shared" ref="AB399:AF399" si="739">SUM(AB395:AB398)</f>
        <v>0</v>
      </c>
      <c r="AC399" s="118">
        <f t="shared" si="739"/>
        <v>30000</v>
      </c>
      <c r="AD399" s="118">
        <f t="shared" si="739"/>
        <v>0</v>
      </c>
      <c r="AE399" s="118">
        <f t="shared" si="739"/>
        <v>6000</v>
      </c>
      <c r="AF399" s="118">
        <f t="shared" si="739"/>
        <v>6000</v>
      </c>
      <c r="AG399" s="117"/>
      <c r="AH399" s="117"/>
      <c r="AI399" s="117"/>
      <c r="AJ399" s="119">
        <f>SUM(AJ395:AJ398)</f>
        <v>0</v>
      </c>
      <c r="AK399" s="119">
        <f t="shared" ref="AK399:AN399" si="740">SUM(AK395:AK398)</f>
        <v>0</v>
      </c>
      <c r="AL399" s="119">
        <f t="shared" si="740"/>
        <v>0</v>
      </c>
      <c r="AM399" s="119">
        <f t="shared" si="740"/>
        <v>0</v>
      </c>
      <c r="AN399" s="119">
        <f t="shared" si="740"/>
        <v>0</v>
      </c>
      <c r="AO399" s="116"/>
      <c r="AP399" s="120"/>
      <c r="AQ399" s="121">
        <f t="shared" ref="AQ399:BA399" si="741">SUM(AQ395:AQ398)</f>
        <v>210351.75</v>
      </c>
      <c r="AR399" s="121">
        <f t="shared" si="741"/>
        <v>6000</v>
      </c>
      <c r="AS399" s="121">
        <f t="shared" si="741"/>
        <v>0</v>
      </c>
      <c r="AT399" s="121">
        <f t="shared" si="741"/>
        <v>216351.75</v>
      </c>
      <c r="AU399" s="121">
        <f t="shared" si="741"/>
        <v>216351.75</v>
      </c>
      <c r="AV399" s="121">
        <f t="shared" si="741"/>
        <v>0</v>
      </c>
      <c r="AW399" s="121">
        <f t="shared" si="741"/>
        <v>0</v>
      </c>
      <c r="AX399" s="121">
        <f t="shared" si="741"/>
        <v>0</v>
      </c>
      <c r="AY399" s="121">
        <f t="shared" si="741"/>
        <v>0</v>
      </c>
      <c r="AZ399" s="121">
        <f t="shared" si="741"/>
        <v>0</v>
      </c>
      <c r="BA399" s="121">
        <f t="shared" si="741"/>
        <v>0</v>
      </c>
    </row>
    <row r="400" spans="1:53" ht="14.1" customHeight="1" outlineLevel="2" x14ac:dyDescent="0.2">
      <c r="A400" s="68"/>
      <c r="B400" s="94"/>
      <c r="C400" s="142"/>
      <c r="D400" s="96"/>
      <c r="E400" s="96"/>
      <c r="F400" s="97"/>
      <c r="G400" s="98"/>
      <c r="H400" s="99" t="s">
        <v>49</v>
      </c>
      <c r="I400" s="100" t="s">
        <v>1</v>
      </c>
      <c r="J400" s="101">
        <v>3</v>
      </c>
      <c r="K400" s="101">
        <v>1</v>
      </c>
      <c r="L400" s="102">
        <f>IF(I400&lt;&gt;0,((VLOOKUP(I400,'1. Standard_Cost'!$B$4:$D$8,2)+VLOOKUP(I400,'1. Standard_Cost'!$B$4:$D$8,3))*J400*K400),"0")</f>
        <v>270375</v>
      </c>
      <c r="M400" s="102">
        <f>L400*'1. Standard_Cost'!F4</f>
        <v>45152.625</v>
      </c>
      <c r="N400" s="103"/>
      <c r="O400" s="103"/>
      <c r="P400" s="103"/>
      <c r="Q400" s="103"/>
      <c r="R400" s="104">
        <f>+N400*P400*'1. Standard_Cost'!$B$12</f>
        <v>0</v>
      </c>
      <c r="S400" s="104">
        <f>+N400*O400*P400*'1. Standard_Cost'!$C$12</f>
        <v>0</v>
      </c>
      <c r="T400" s="104">
        <f>+N400*P400*Q400*'1. Standard_Cost'!$D$12</f>
        <v>0</v>
      </c>
      <c r="U400" s="104">
        <f>+N400*O400*'1. Standard_Cost'!$E$12</f>
        <v>0</v>
      </c>
      <c r="V400" s="103"/>
      <c r="W400" s="103"/>
      <c r="X400" s="103"/>
      <c r="Y400" s="104">
        <f>+V400*((X400*'1. Standard_Cost'!$B$16)+(W400*X400*'1. Standard_Cost'!$C$16))</f>
        <v>0</v>
      </c>
      <c r="Z400" s="103"/>
      <c r="AA400" s="103"/>
      <c r="AB400" s="104">
        <f>+Z400*'1. Standard_Cost'!$B$20+AA400*'1. Standard_Cost'!$C$20</f>
        <v>0</v>
      </c>
      <c r="AC400" s="105">
        <v>45000</v>
      </c>
      <c r="AD400" s="106"/>
      <c r="AE400" s="104">
        <f>SUM(AD400,AC400,AB400,Y400,U400,T400,S400,R400)*'1. Standard_Cost'!B28</f>
        <v>9000</v>
      </c>
      <c r="AF400" s="104">
        <f>SUM(AD400,AE400)</f>
        <v>9000</v>
      </c>
      <c r="AG400" s="103"/>
      <c r="AH400" s="103"/>
      <c r="AI400" s="103"/>
      <c r="AJ400" s="107"/>
      <c r="AK400" s="107"/>
      <c r="AL400" s="107"/>
      <c r="AM400" s="104">
        <f>AG400*'1. Standard_Cost'!B239+'Incremental_Cost Year 2021'!AH407*'1. Standard_Cost'!C239+'Incremental_Cost Year 2021'!AI407*'1. Standard_Cost'!D239+'Incremental_Cost Year 2021'!AJ407+'Incremental_Cost Year 2021'!AL407+AK400</f>
        <v>0</v>
      </c>
      <c r="AN400" s="104">
        <f>AM400*'1. Standard_Cost'!C243</f>
        <v>0</v>
      </c>
      <c r="AO400" s="107"/>
      <c r="AQ400" s="104">
        <f t="shared" ref="AQ400:AQ403" si="742">L400+M400</f>
        <v>315527.625</v>
      </c>
      <c r="AR400" s="104">
        <f t="shared" ref="AR400:AR403" si="743">AF400</f>
        <v>9000</v>
      </c>
      <c r="AS400" s="104">
        <f t="shared" ref="AS400:AS403" si="744">AM400+AN400</f>
        <v>0</v>
      </c>
      <c r="AT400" s="104">
        <f>SUM(AQ400,AR400,AS400)</f>
        <v>324527.625</v>
      </c>
      <c r="AU400" s="108">
        <f t="shared" ref="AU400:AU403" si="745">AT400</f>
        <v>324527.625</v>
      </c>
      <c r="AV400" s="108"/>
      <c r="AW400" s="108"/>
      <c r="AX400" s="108"/>
      <c r="AY400" s="108"/>
      <c r="AZ400" s="108"/>
      <c r="BA400" s="109">
        <f t="shared" ref="BA400:BA403" si="746">SUM(AU400:AZ400)-AT400</f>
        <v>0</v>
      </c>
    </row>
    <row r="401" spans="1:53" ht="14.1" customHeight="1" outlineLevel="2" x14ac:dyDescent="0.2">
      <c r="A401" s="68"/>
      <c r="B401" s="94"/>
      <c r="C401" s="142"/>
      <c r="D401" s="110"/>
      <c r="E401" s="110"/>
      <c r="F401" s="110"/>
      <c r="G401" s="111"/>
      <c r="H401" s="99" t="s">
        <v>50</v>
      </c>
      <c r="I401" s="100"/>
      <c r="J401" s="101"/>
      <c r="K401" s="101"/>
      <c r="L401" s="102" t="str">
        <f>IF(I401&lt;&gt;0,((VLOOKUP(I401,'1. Standard_Cost'!$B$4:$D$8,2)+VLOOKUP(I401,'1. Standard_Cost'!$B$4:$D$8,3))*J401*K401),"0")</f>
        <v>0</v>
      </c>
      <c r="M401" s="102">
        <f>L401*'1. Standard_Cost'!F219</f>
        <v>0</v>
      </c>
      <c r="N401" s="103"/>
      <c r="O401" s="103"/>
      <c r="P401" s="103"/>
      <c r="Q401" s="103"/>
      <c r="R401" s="104">
        <f>+N401*P401*'1. Standard_Cost'!$B$12</f>
        <v>0</v>
      </c>
      <c r="S401" s="104">
        <f>+N401*O401*P401*'1. Standard_Cost'!$C$12</f>
        <v>0</v>
      </c>
      <c r="T401" s="104">
        <f>+N401*P401*Q401*'1. Standard_Cost'!$D$12</f>
        <v>0</v>
      </c>
      <c r="U401" s="104">
        <f>+N401*O401*'1. Standard_Cost'!$E$12</f>
        <v>0</v>
      </c>
      <c r="V401" s="103"/>
      <c r="W401" s="103"/>
      <c r="X401" s="103"/>
      <c r="Y401" s="104">
        <f>+V401*((X401*'1. Standard_Cost'!$B$16)+(W401*X401*'1. Standard_Cost'!$C$16))</f>
        <v>0</v>
      </c>
      <c r="Z401" s="103"/>
      <c r="AA401" s="103"/>
      <c r="AB401" s="104">
        <f>+Z401*'1. Standard_Cost'!$B$20+AA401*'1. Standard_Cost'!$C$20</f>
        <v>0</v>
      </c>
      <c r="AC401" s="105"/>
      <c r="AD401" s="106"/>
      <c r="AE401" s="104">
        <f>SUM(AD401,AC401,AB401,Y401,U401,T401,S401,R401)*'1. Standard_Cost'!B243</f>
        <v>0</v>
      </c>
      <c r="AF401" s="104">
        <f t="shared" ref="AF401:AF403" si="747">SUM(AD401,AE401)</f>
        <v>0</v>
      </c>
      <c r="AG401" s="103"/>
      <c r="AH401" s="103">
        <v>0</v>
      </c>
      <c r="AI401" s="103">
        <v>0</v>
      </c>
      <c r="AJ401" s="107"/>
      <c r="AK401" s="107"/>
      <c r="AL401" s="107"/>
      <c r="AM401" s="104">
        <f>AG401*'1. Standard_Cost'!B239+'Incremental_Cost Year 2021'!AH408*'1. Standard_Cost'!C239+'Incremental_Cost Year 2021'!AI408*'1. Standard_Cost'!D239+'Incremental_Cost Year 2021'!AJ408+'Incremental_Cost Year 2021'!AL408+AK401</f>
        <v>0</v>
      </c>
      <c r="AN401" s="104">
        <f>AM401*'1. Standard_Cost'!C243</f>
        <v>0</v>
      </c>
      <c r="AO401" s="107"/>
      <c r="AQ401" s="104">
        <f t="shared" si="742"/>
        <v>0</v>
      </c>
      <c r="AR401" s="104">
        <f t="shared" si="743"/>
        <v>0</v>
      </c>
      <c r="AS401" s="104">
        <f t="shared" si="744"/>
        <v>0</v>
      </c>
      <c r="AT401" s="104">
        <f t="shared" ref="AT401:AT403" si="748">SUM(AQ401,AR401,AS401)</f>
        <v>0</v>
      </c>
      <c r="AU401" s="108">
        <f t="shared" si="745"/>
        <v>0</v>
      </c>
      <c r="AV401" s="108">
        <v>0</v>
      </c>
      <c r="AW401" s="108"/>
      <c r="AX401" s="108"/>
      <c r="AY401" s="108"/>
      <c r="AZ401" s="108"/>
      <c r="BA401" s="109">
        <f t="shared" si="746"/>
        <v>0</v>
      </c>
    </row>
    <row r="402" spans="1:53" ht="14.1" customHeight="1" outlineLevel="2" x14ac:dyDescent="0.2">
      <c r="A402" s="68"/>
      <c r="B402" s="94"/>
      <c r="C402" s="142"/>
      <c r="D402" s="110"/>
      <c r="E402" s="110"/>
      <c r="F402" s="110"/>
      <c r="G402" s="111"/>
      <c r="H402" s="99" t="s">
        <v>51</v>
      </c>
      <c r="I402" s="100"/>
      <c r="J402" s="101"/>
      <c r="K402" s="101"/>
      <c r="L402" s="102" t="str">
        <f>IF(I402&lt;&gt;0,((VLOOKUP(I402,'1. Standard_Cost'!$B$4:$D$8,2)+VLOOKUP(I402,'1. Standard_Cost'!$B$4:$D$8,3))*J402*K402),"0")</f>
        <v>0</v>
      </c>
      <c r="M402" s="102">
        <f>L402*'1. Standard_Cost'!F219</f>
        <v>0</v>
      </c>
      <c r="N402" s="103"/>
      <c r="O402" s="103"/>
      <c r="P402" s="103"/>
      <c r="Q402" s="103"/>
      <c r="R402" s="104">
        <f>+N402*P402*'1. Standard_Cost'!$B$12</f>
        <v>0</v>
      </c>
      <c r="S402" s="104">
        <f>+N402*O402*P402*'1. Standard_Cost'!$C$12</f>
        <v>0</v>
      </c>
      <c r="T402" s="104">
        <f>+N402*P402*Q402*'1. Standard_Cost'!$D$12</f>
        <v>0</v>
      </c>
      <c r="U402" s="104">
        <f>+N402*O402*'1. Standard_Cost'!$E$12</f>
        <v>0</v>
      </c>
      <c r="V402" s="103"/>
      <c r="W402" s="103"/>
      <c r="X402" s="103"/>
      <c r="Y402" s="104">
        <f>+V402*((X402*'1. Standard_Cost'!$B$16)+(W402*X402*'1. Standard_Cost'!$C$16))</f>
        <v>0</v>
      </c>
      <c r="Z402" s="103"/>
      <c r="AA402" s="103"/>
      <c r="AB402" s="104">
        <f>+Z402*'1. Standard_Cost'!$B$20+AA402*'1. Standard_Cost'!$C$20</f>
        <v>0</v>
      </c>
      <c r="AC402" s="105"/>
      <c r="AD402" s="106"/>
      <c r="AE402" s="104">
        <f>SUM(AD402,AC402,AB402,Y402,U402,T402,S402,R402)*'1. Standard_Cost'!B243</f>
        <v>0</v>
      </c>
      <c r="AF402" s="104">
        <f t="shared" si="747"/>
        <v>0</v>
      </c>
      <c r="AG402" s="103"/>
      <c r="AH402" s="103"/>
      <c r="AI402" s="103"/>
      <c r="AJ402" s="107"/>
      <c r="AK402" s="107"/>
      <c r="AL402" s="107"/>
      <c r="AM402" s="104">
        <f>AG402*'1. Standard_Cost'!B239+'Incremental_Cost Year 2021'!AH409*'1. Standard_Cost'!C239+'Incremental_Cost Year 2021'!AI409*'1. Standard_Cost'!D239+'Incremental_Cost Year 2021'!AJ409+'Incremental_Cost Year 2021'!AL409+AK402</f>
        <v>0</v>
      </c>
      <c r="AN402" s="104">
        <f>AM402*'1. Standard_Cost'!C243</f>
        <v>0</v>
      </c>
      <c r="AO402" s="107"/>
      <c r="AQ402" s="104">
        <f t="shared" si="742"/>
        <v>0</v>
      </c>
      <c r="AR402" s="104">
        <f t="shared" si="743"/>
        <v>0</v>
      </c>
      <c r="AS402" s="104">
        <f t="shared" si="744"/>
        <v>0</v>
      </c>
      <c r="AT402" s="104">
        <f t="shared" si="748"/>
        <v>0</v>
      </c>
      <c r="AU402" s="108">
        <f t="shared" si="745"/>
        <v>0</v>
      </c>
      <c r="AV402" s="108"/>
      <c r="AW402" s="108"/>
      <c r="AX402" s="108"/>
      <c r="AY402" s="108"/>
      <c r="AZ402" s="108"/>
      <c r="BA402" s="109">
        <f t="shared" si="746"/>
        <v>0</v>
      </c>
    </row>
    <row r="403" spans="1:53" ht="14.1" customHeight="1" outlineLevel="2" x14ac:dyDescent="0.2">
      <c r="A403" s="68"/>
      <c r="B403" s="94"/>
      <c r="C403" s="142"/>
      <c r="D403" s="110"/>
      <c r="E403" s="110"/>
      <c r="F403" s="110"/>
      <c r="G403" s="111"/>
      <c r="H403" s="112" t="s">
        <v>179</v>
      </c>
      <c r="I403" s="100"/>
      <c r="J403" s="101"/>
      <c r="K403" s="101"/>
      <c r="L403" s="102" t="str">
        <f>IF(I403&lt;&gt;0,((VLOOKUP(I403,'1. Standard_Cost'!$B$4:$D$8,2)+VLOOKUP(I403,'1. Standard_Cost'!$B$4:$D$8,3))*J403*K403),"0")</f>
        <v>0</v>
      </c>
      <c r="M403" s="102">
        <f>L403*'1. Standard_Cost'!F219</f>
        <v>0</v>
      </c>
      <c r="N403" s="103"/>
      <c r="O403" s="103"/>
      <c r="P403" s="103"/>
      <c r="Q403" s="103"/>
      <c r="R403" s="104">
        <f>+N403*P403*'1. Standard_Cost'!$B$12</f>
        <v>0</v>
      </c>
      <c r="S403" s="104">
        <f>+N403*O403*P403*'1. Standard_Cost'!$C$12</f>
        <v>0</v>
      </c>
      <c r="T403" s="104">
        <f>+N403*P403*Q403*'1. Standard_Cost'!$D$12</f>
        <v>0</v>
      </c>
      <c r="U403" s="104">
        <f>+N403*O403*'1. Standard_Cost'!$E$12</f>
        <v>0</v>
      </c>
      <c r="V403" s="103"/>
      <c r="W403" s="103"/>
      <c r="X403" s="103"/>
      <c r="Y403" s="104">
        <f>+V403*((X403*'1. Standard_Cost'!$B$16)+(W403*X403*'1. Standard_Cost'!$C$16))</f>
        <v>0</v>
      </c>
      <c r="Z403" s="103"/>
      <c r="AA403" s="103"/>
      <c r="AB403" s="104">
        <f>+Z403*'1. Standard_Cost'!$B$20+AA403*'1. Standard_Cost'!$C$20</f>
        <v>0</v>
      </c>
      <c r="AC403" s="105"/>
      <c r="AD403" s="106"/>
      <c r="AE403" s="104">
        <f>SUM(AD403,AC403,AB403,Y403,U403,T403,S403,R403)*'1. Standard_Cost'!B243</f>
        <v>0</v>
      </c>
      <c r="AF403" s="104">
        <f t="shared" si="747"/>
        <v>0</v>
      </c>
      <c r="AG403" s="103"/>
      <c r="AH403" s="103"/>
      <c r="AI403" s="103"/>
      <c r="AJ403" s="107"/>
      <c r="AK403" s="107"/>
      <c r="AL403" s="107"/>
      <c r="AM403" s="104">
        <f>AG403*'1. Standard_Cost'!B239+'Incremental_Cost Year 2021'!AH410*'1. Standard_Cost'!C239+'Incremental_Cost Year 2021'!AI410*'1. Standard_Cost'!D239+'Incremental_Cost Year 2021'!AJ410+'Incremental_Cost Year 2021'!AL410+AK403</f>
        <v>0</v>
      </c>
      <c r="AN403" s="104">
        <f>AM403*'1. Standard_Cost'!C243</f>
        <v>0</v>
      </c>
      <c r="AO403" s="107"/>
      <c r="AQ403" s="104">
        <f t="shared" si="742"/>
        <v>0</v>
      </c>
      <c r="AR403" s="104">
        <f t="shared" si="743"/>
        <v>0</v>
      </c>
      <c r="AS403" s="104">
        <f t="shared" si="744"/>
        <v>0</v>
      </c>
      <c r="AT403" s="104">
        <f t="shared" si="748"/>
        <v>0</v>
      </c>
      <c r="AU403" s="108">
        <f t="shared" si="745"/>
        <v>0</v>
      </c>
      <c r="AV403" s="108"/>
      <c r="AW403" s="108"/>
      <c r="AX403" s="108"/>
      <c r="AY403" s="108"/>
      <c r="AZ403" s="108"/>
      <c r="BA403" s="109">
        <f t="shared" si="746"/>
        <v>0</v>
      </c>
    </row>
    <row r="404" spans="1:53" ht="24.6" customHeight="1" outlineLevel="1" x14ac:dyDescent="0.2">
      <c r="A404" s="68"/>
      <c r="B404" s="141"/>
      <c r="C404" s="142"/>
      <c r="D404" s="113" t="s">
        <v>515</v>
      </c>
      <c r="E404" s="113" t="s">
        <v>782</v>
      </c>
      <c r="F404" s="114" t="s">
        <v>154</v>
      </c>
      <c r="G404" s="115" t="s">
        <v>155</v>
      </c>
      <c r="H404" s="122" t="s">
        <v>315</v>
      </c>
      <c r="I404" s="117"/>
      <c r="J404" s="117"/>
      <c r="K404" s="117"/>
      <c r="L404" s="118">
        <f>SUM(L400:L403)</f>
        <v>270375</v>
      </c>
      <c r="M404" s="118">
        <f>SUM(M400:M403)</f>
        <v>45152.625</v>
      </c>
      <c r="N404" s="117"/>
      <c r="O404" s="117"/>
      <c r="P404" s="117"/>
      <c r="Q404" s="117"/>
      <c r="R404" s="119">
        <f>SUM(R400:R403)</f>
        <v>0</v>
      </c>
      <c r="S404" s="119">
        <f>SUM(S400:S403)</f>
        <v>0</v>
      </c>
      <c r="T404" s="119">
        <f>SUM(T400:T403)</f>
        <v>0</v>
      </c>
      <c r="U404" s="119">
        <f>SUM(U400:U403)</f>
        <v>0</v>
      </c>
      <c r="V404" s="117"/>
      <c r="W404" s="117"/>
      <c r="X404" s="117"/>
      <c r="Y404" s="118">
        <f>SUM(Y400:Y403)</f>
        <v>0</v>
      </c>
      <c r="Z404" s="117"/>
      <c r="AA404" s="117"/>
      <c r="AB404" s="118">
        <f t="shared" ref="AB404:AF404" si="749">SUM(AB400:AB403)</f>
        <v>0</v>
      </c>
      <c r="AC404" s="118">
        <f t="shared" si="749"/>
        <v>45000</v>
      </c>
      <c r="AD404" s="118">
        <f t="shared" si="749"/>
        <v>0</v>
      </c>
      <c r="AE404" s="118">
        <f t="shared" si="749"/>
        <v>9000</v>
      </c>
      <c r="AF404" s="118">
        <f t="shared" si="749"/>
        <v>9000</v>
      </c>
      <c r="AG404" s="117"/>
      <c r="AH404" s="117"/>
      <c r="AI404" s="117"/>
      <c r="AJ404" s="119">
        <f>SUM(AJ400:AJ403)</f>
        <v>0</v>
      </c>
      <c r="AK404" s="119">
        <f t="shared" ref="AK404:AN404" si="750">SUM(AK400:AK403)</f>
        <v>0</v>
      </c>
      <c r="AL404" s="119">
        <f t="shared" si="750"/>
        <v>0</v>
      </c>
      <c r="AM404" s="119">
        <f t="shared" si="750"/>
        <v>0</v>
      </c>
      <c r="AN404" s="119">
        <f t="shared" si="750"/>
        <v>0</v>
      </c>
      <c r="AO404" s="116"/>
      <c r="AP404" s="120"/>
      <c r="AQ404" s="121">
        <f t="shared" ref="AQ404:BA404" si="751">SUM(AQ400:AQ403)</f>
        <v>315527.625</v>
      </c>
      <c r="AR404" s="121">
        <f t="shared" si="751"/>
        <v>9000</v>
      </c>
      <c r="AS404" s="121">
        <f t="shared" si="751"/>
        <v>0</v>
      </c>
      <c r="AT404" s="121">
        <f t="shared" si="751"/>
        <v>324527.625</v>
      </c>
      <c r="AU404" s="121">
        <f t="shared" si="751"/>
        <v>324527.625</v>
      </c>
      <c r="AV404" s="121">
        <f t="shared" si="751"/>
        <v>0</v>
      </c>
      <c r="AW404" s="121">
        <f t="shared" si="751"/>
        <v>0</v>
      </c>
      <c r="AX404" s="121">
        <f t="shared" si="751"/>
        <v>0</v>
      </c>
      <c r="AY404" s="121">
        <f t="shared" si="751"/>
        <v>0</v>
      </c>
      <c r="AZ404" s="121">
        <f t="shared" si="751"/>
        <v>0</v>
      </c>
      <c r="BA404" s="121">
        <f t="shared" si="751"/>
        <v>0</v>
      </c>
    </row>
    <row r="405" spans="1:53" ht="14.1" customHeight="1" outlineLevel="2" x14ac:dyDescent="0.2">
      <c r="A405" s="68"/>
      <c r="B405" s="94"/>
      <c r="C405" s="142"/>
      <c r="D405" s="96"/>
      <c r="E405" s="96"/>
      <c r="F405" s="97"/>
      <c r="G405" s="98"/>
      <c r="H405" s="99" t="s">
        <v>49</v>
      </c>
      <c r="I405" s="100" t="s">
        <v>4</v>
      </c>
      <c r="J405" s="101">
        <v>2</v>
      </c>
      <c r="K405" s="101">
        <v>1</v>
      </c>
      <c r="L405" s="102">
        <f>IF(I405&lt;&gt;0,((VLOOKUP(I405,'1. Standard_Cost'!$B$4:$D$8,2)+VLOOKUP(I405,'1. Standard_Cost'!$B$4:$D$8,3))*J405*K405),"0")</f>
        <v>160200</v>
      </c>
      <c r="M405" s="102">
        <f>L405*'1. Standard_Cost'!F4</f>
        <v>26753.4</v>
      </c>
      <c r="N405" s="103"/>
      <c r="O405" s="103"/>
      <c r="P405" s="103"/>
      <c r="Q405" s="103"/>
      <c r="R405" s="104">
        <f>+N405*P405*'1. Standard_Cost'!$B$12</f>
        <v>0</v>
      </c>
      <c r="S405" s="104">
        <f>+N405*O405*P405*'1. Standard_Cost'!$C$12</f>
        <v>0</v>
      </c>
      <c r="T405" s="104">
        <f>+N405*P405*Q405*'1. Standard_Cost'!$D$12</f>
        <v>0</v>
      </c>
      <c r="U405" s="104">
        <f>+N405*O405*'1. Standard_Cost'!$E$12</f>
        <v>0</v>
      </c>
      <c r="V405" s="103"/>
      <c r="W405" s="103"/>
      <c r="X405" s="103"/>
      <c r="Y405" s="104">
        <f>+V405*((X405*'1. Standard_Cost'!$B$16)+(W405*X405*'1. Standard_Cost'!$C$16))</f>
        <v>0</v>
      </c>
      <c r="Z405" s="103"/>
      <c r="AA405" s="103"/>
      <c r="AB405" s="104">
        <f>+Z405*'1. Standard_Cost'!$B$20+AA405*'1. Standard_Cost'!$C$20</f>
        <v>0</v>
      </c>
      <c r="AC405" s="105">
        <v>30000</v>
      </c>
      <c r="AD405" s="106"/>
      <c r="AE405" s="104">
        <f>SUM(AD405,AC405,AB405,Y405,U405,T405,S405,R405)*'1. Standard_Cost'!B28</f>
        <v>6000</v>
      </c>
      <c r="AF405" s="104">
        <f>SUM(AD405,AE405)</f>
        <v>6000</v>
      </c>
      <c r="AG405" s="103"/>
      <c r="AH405" s="103"/>
      <c r="AI405" s="103"/>
      <c r="AJ405" s="107"/>
      <c r="AK405" s="107"/>
      <c r="AL405" s="107"/>
      <c r="AM405" s="104">
        <f>AG405*'1. Standard_Cost'!B244+'Incremental_Cost Year 2021'!AH412*'1. Standard_Cost'!C244+'Incremental_Cost Year 2021'!AI412*'1. Standard_Cost'!D244+'Incremental_Cost Year 2021'!AJ412+'Incremental_Cost Year 2021'!AL412+AK405</f>
        <v>0</v>
      </c>
      <c r="AN405" s="104">
        <f>AM405*'1. Standard_Cost'!C248</f>
        <v>0</v>
      </c>
      <c r="AO405" s="107"/>
      <c r="AQ405" s="104">
        <f t="shared" ref="AQ405:AQ408" si="752">L405+M405</f>
        <v>186953.4</v>
      </c>
      <c r="AR405" s="104">
        <f t="shared" ref="AR405:AR408" si="753">AF405</f>
        <v>6000</v>
      </c>
      <c r="AS405" s="104">
        <f t="shared" ref="AS405:AS408" si="754">AM405+AN405</f>
        <v>0</v>
      </c>
      <c r="AT405" s="104">
        <f>SUM(AQ405,AR405,AS405)</f>
        <v>192953.4</v>
      </c>
      <c r="AU405" s="108">
        <f t="shared" ref="AU405:AU408" si="755">AT405</f>
        <v>192953.4</v>
      </c>
      <c r="AV405" s="108"/>
      <c r="AW405" s="108"/>
      <c r="AX405" s="108"/>
      <c r="AY405" s="108"/>
      <c r="AZ405" s="108"/>
      <c r="BA405" s="109">
        <f t="shared" ref="BA405:BA408" si="756">SUM(AU405:AZ405)-AT405</f>
        <v>0</v>
      </c>
    </row>
    <row r="406" spans="1:53" ht="14.1" customHeight="1" outlineLevel="2" x14ac:dyDescent="0.2">
      <c r="A406" s="68"/>
      <c r="B406" s="94"/>
      <c r="C406" s="142"/>
      <c r="D406" s="110"/>
      <c r="E406" s="110"/>
      <c r="F406" s="110"/>
      <c r="G406" s="111"/>
      <c r="H406" s="99" t="s">
        <v>50</v>
      </c>
      <c r="I406" s="100"/>
      <c r="J406" s="101"/>
      <c r="K406" s="101"/>
      <c r="L406" s="102" t="str">
        <f>IF(I406&lt;&gt;0,((VLOOKUP(I406,'1. Standard_Cost'!$B$4:$D$8,2)+VLOOKUP(I406,'1. Standard_Cost'!$B$4:$D$8,3))*J406*K406),"0")</f>
        <v>0</v>
      </c>
      <c r="M406" s="102">
        <f>L406*'1. Standard_Cost'!F224</f>
        <v>0</v>
      </c>
      <c r="N406" s="103"/>
      <c r="O406" s="103"/>
      <c r="P406" s="103"/>
      <c r="Q406" s="103"/>
      <c r="R406" s="104">
        <f>+N406*P406*'1. Standard_Cost'!$B$12</f>
        <v>0</v>
      </c>
      <c r="S406" s="104">
        <f>+N406*O406*P406*'1. Standard_Cost'!$C$12</f>
        <v>0</v>
      </c>
      <c r="T406" s="104">
        <f>+N406*P406*Q406*'1. Standard_Cost'!$D$12</f>
        <v>0</v>
      </c>
      <c r="U406" s="104">
        <f>+N406*O406*'1. Standard_Cost'!$E$12</f>
        <v>0</v>
      </c>
      <c r="V406" s="103"/>
      <c r="W406" s="103"/>
      <c r="X406" s="103"/>
      <c r="Y406" s="104">
        <f>+V406*((X406*'1. Standard_Cost'!$B$16)+(W406*X406*'1. Standard_Cost'!$C$16))</f>
        <v>0</v>
      </c>
      <c r="Z406" s="103"/>
      <c r="AA406" s="103"/>
      <c r="AB406" s="104">
        <f>+Z406*'1. Standard_Cost'!$B$20+AA406*'1. Standard_Cost'!$C$20</f>
        <v>0</v>
      </c>
      <c r="AC406" s="105"/>
      <c r="AD406" s="106"/>
      <c r="AE406" s="104">
        <f>SUM(AD406,AC406,AB406,Y406,U406,T406,S406,R406)*'1. Standard_Cost'!B248</f>
        <v>0</v>
      </c>
      <c r="AF406" s="104">
        <f t="shared" ref="AF406:AF408" si="757">SUM(AD406,AE406)</f>
        <v>0</v>
      </c>
      <c r="AG406" s="103"/>
      <c r="AH406" s="103">
        <v>0</v>
      </c>
      <c r="AI406" s="103">
        <v>0</v>
      </c>
      <c r="AJ406" s="107"/>
      <c r="AK406" s="107"/>
      <c r="AL406" s="107"/>
      <c r="AM406" s="104">
        <f>AG406*'1. Standard_Cost'!B244+'Incremental_Cost Year 2021'!AH413*'1. Standard_Cost'!C244+'Incremental_Cost Year 2021'!AI413*'1. Standard_Cost'!D244+'Incremental_Cost Year 2021'!AJ413+'Incremental_Cost Year 2021'!AL413+AK406</f>
        <v>0</v>
      </c>
      <c r="AN406" s="104">
        <f>AM406*'1. Standard_Cost'!C248</f>
        <v>0</v>
      </c>
      <c r="AO406" s="107"/>
      <c r="AQ406" s="104">
        <f t="shared" si="752"/>
        <v>0</v>
      </c>
      <c r="AR406" s="104">
        <f t="shared" si="753"/>
        <v>0</v>
      </c>
      <c r="AS406" s="104">
        <f t="shared" si="754"/>
        <v>0</v>
      </c>
      <c r="AT406" s="104">
        <f t="shared" ref="AT406:AT408" si="758">SUM(AQ406,AR406,AS406)</f>
        <v>0</v>
      </c>
      <c r="AU406" s="108">
        <f t="shared" si="755"/>
        <v>0</v>
      </c>
      <c r="AV406" s="108">
        <v>0</v>
      </c>
      <c r="AW406" s="108"/>
      <c r="AX406" s="108"/>
      <c r="AY406" s="108"/>
      <c r="AZ406" s="108"/>
      <c r="BA406" s="109">
        <f t="shared" si="756"/>
        <v>0</v>
      </c>
    </row>
    <row r="407" spans="1:53" ht="14.1" customHeight="1" outlineLevel="2" x14ac:dyDescent="0.2">
      <c r="A407" s="68"/>
      <c r="B407" s="94"/>
      <c r="C407" s="142"/>
      <c r="D407" s="110"/>
      <c r="E407" s="110"/>
      <c r="F407" s="110"/>
      <c r="G407" s="111"/>
      <c r="H407" s="99" t="s">
        <v>51</v>
      </c>
      <c r="I407" s="100"/>
      <c r="J407" s="101"/>
      <c r="K407" s="101"/>
      <c r="L407" s="102" t="str">
        <f>IF(I407&lt;&gt;0,((VLOOKUP(I407,'1. Standard_Cost'!$B$4:$D$8,2)+VLOOKUP(I407,'1. Standard_Cost'!$B$4:$D$8,3))*J407*K407),"0")</f>
        <v>0</v>
      </c>
      <c r="M407" s="102">
        <f>L407*'1. Standard_Cost'!F224</f>
        <v>0</v>
      </c>
      <c r="N407" s="103"/>
      <c r="O407" s="103"/>
      <c r="P407" s="103"/>
      <c r="Q407" s="103"/>
      <c r="R407" s="104">
        <f>+N407*P407*'1. Standard_Cost'!$B$12</f>
        <v>0</v>
      </c>
      <c r="S407" s="104">
        <f>+N407*O407*P407*'1. Standard_Cost'!$C$12</f>
        <v>0</v>
      </c>
      <c r="T407" s="104">
        <f>+N407*P407*Q407*'1. Standard_Cost'!$D$12</f>
        <v>0</v>
      </c>
      <c r="U407" s="104">
        <f>+N407*O407*'1. Standard_Cost'!$E$12</f>
        <v>0</v>
      </c>
      <c r="V407" s="103"/>
      <c r="W407" s="103"/>
      <c r="X407" s="103"/>
      <c r="Y407" s="104">
        <f>+V407*((X407*'1. Standard_Cost'!$B$16)+(W407*X407*'1. Standard_Cost'!$C$16))</f>
        <v>0</v>
      </c>
      <c r="Z407" s="103"/>
      <c r="AA407" s="103"/>
      <c r="AB407" s="104">
        <f>+Z407*'1. Standard_Cost'!$B$20+AA407*'1. Standard_Cost'!$C$20</f>
        <v>0</v>
      </c>
      <c r="AC407" s="105"/>
      <c r="AD407" s="106"/>
      <c r="AE407" s="104">
        <f>SUM(AD407,AC407,AB407,Y407,U407,T407,S407,R407)*'1. Standard_Cost'!B248</f>
        <v>0</v>
      </c>
      <c r="AF407" s="104">
        <f t="shared" si="757"/>
        <v>0</v>
      </c>
      <c r="AG407" s="103"/>
      <c r="AH407" s="103"/>
      <c r="AI407" s="103"/>
      <c r="AJ407" s="107"/>
      <c r="AK407" s="107"/>
      <c r="AL407" s="107"/>
      <c r="AM407" s="104">
        <f>AG407*'1. Standard_Cost'!B244+'Incremental_Cost Year 2021'!AH414*'1. Standard_Cost'!C244+'Incremental_Cost Year 2021'!AI414*'1. Standard_Cost'!D244+'Incremental_Cost Year 2021'!AJ414+'Incremental_Cost Year 2021'!AL414+AK407</f>
        <v>0</v>
      </c>
      <c r="AN407" s="104">
        <f>AM407*'1. Standard_Cost'!C248</f>
        <v>0</v>
      </c>
      <c r="AO407" s="107"/>
      <c r="AQ407" s="104">
        <f t="shared" si="752"/>
        <v>0</v>
      </c>
      <c r="AR407" s="104">
        <f t="shared" si="753"/>
        <v>0</v>
      </c>
      <c r="AS407" s="104">
        <f t="shared" si="754"/>
        <v>0</v>
      </c>
      <c r="AT407" s="104">
        <f t="shared" si="758"/>
        <v>0</v>
      </c>
      <c r="AU407" s="108">
        <f t="shared" si="755"/>
        <v>0</v>
      </c>
      <c r="AV407" s="108"/>
      <c r="AW407" s="108"/>
      <c r="AX407" s="108"/>
      <c r="AY407" s="108"/>
      <c r="AZ407" s="108"/>
      <c r="BA407" s="109">
        <f t="shared" si="756"/>
        <v>0</v>
      </c>
    </row>
    <row r="408" spans="1:53" ht="14.1" customHeight="1" outlineLevel="2" x14ac:dyDescent="0.2">
      <c r="A408" s="68"/>
      <c r="B408" s="94"/>
      <c r="C408" s="142"/>
      <c r="D408" s="110"/>
      <c r="E408" s="110"/>
      <c r="F408" s="110"/>
      <c r="G408" s="111"/>
      <c r="H408" s="112" t="s">
        <v>179</v>
      </c>
      <c r="I408" s="100"/>
      <c r="J408" s="101"/>
      <c r="K408" s="101"/>
      <c r="L408" s="102" t="str">
        <f>IF(I408&lt;&gt;0,((VLOOKUP(I408,'1. Standard_Cost'!$B$4:$D$8,2)+VLOOKUP(I408,'1. Standard_Cost'!$B$4:$D$8,3))*J408*K408),"0")</f>
        <v>0</v>
      </c>
      <c r="M408" s="102">
        <f>L408*'1. Standard_Cost'!F224</f>
        <v>0</v>
      </c>
      <c r="N408" s="103"/>
      <c r="O408" s="103"/>
      <c r="P408" s="103"/>
      <c r="Q408" s="103"/>
      <c r="R408" s="104">
        <f>+N408*P408*'1. Standard_Cost'!$B$12</f>
        <v>0</v>
      </c>
      <c r="S408" s="104">
        <f>+N408*O408*P408*'1. Standard_Cost'!$C$12</f>
        <v>0</v>
      </c>
      <c r="T408" s="104">
        <f>+N408*P408*Q408*'1. Standard_Cost'!$D$12</f>
        <v>0</v>
      </c>
      <c r="U408" s="104">
        <f>+N408*O408*'1. Standard_Cost'!$E$12</f>
        <v>0</v>
      </c>
      <c r="V408" s="103"/>
      <c r="W408" s="103"/>
      <c r="X408" s="103"/>
      <c r="Y408" s="104">
        <f>+V408*((X408*'1. Standard_Cost'!$B$16)+(W408*X408*'1. Standard_Cost'!$C$16))</f>
        <v>0</v>
      </c>
      <c r="Z408" s="103"/>
      <c r="AA408" s="103"/>
      <c r="AB408" s="104">
        <f>+Z408*'1. Standard_Cost'!$B$20+AA408*'1. Standard_Cost'!$C$20</f>
        <v>0</v>
      </c>
      <c r="AC408" s="105"/>
      <c r="AD408" s="106"/>
      <c r="AE408" s="104">
        <f>SUM(AD408,AC408,AB408,Y408,U408,T408,S408,R408)*'1. Standard_Cost'!B248</f>
        <v>0</v>
      </c>
      <c r="AF408" s="104">
        <f t="shared" si="757"/>
        <v>0</v>
      </c>
      <c r="AG408" s="103"/>
      <c r="AH408" s="103"/>
      <c r="AI408" s="103"/>
      <c r="AJ408" s="107"/>
      <c r="AK408" s="107"/>
      <c r="AL408" s="107"/>
      <c r="AM408" s="104">
        <f>AG408*'1. Standard_Cost'!B244+'Incremental_Cost Year 2021'!AH415*'1. Standard_Cost'!C244+'Incremental_Cost Year 2021'!AI415*'1. Standard_Cost'!D244+'Incremental_Cost Year 2021'!AJ415+'Incremental_Cost Year 2021'!AL415+AK408</f>
        <v>0</v>
      </c>
      <c r="AN408" s="104">
        <f>AM408*'1. Standard_Cost'!C248</f>
        <v>0</v>
      </c>
      <c r="AO408" s="107"/>
      <c r="AQ408" s="104">
        <f t="shared" si="752"/>
        <v>0</v>
      </c>
      <c r="AR408" s="104">
        <f t="shared" si="753"/>
        <v>0</v>
      </c>
      <c r="AS408" s="104">
        <f t="shared" si="754"/>
        <v>0</v>
      </c>
      <c r="AT408" s="104">
        <f t="shared" si="758"/>
        <v>0</v>
      </c>
      <c r="AU408" s="108">
        <f t="shared" si="755"/>
        <v>0</v>
      </c>
      <c r="AV408" s="108"/>
      <c r="AW408" s="108"/>
      <c r="AX408" s="108"/>
      <c r="AY408" s="108"/>
      <c r="AZ408" s="108"/>
      <c r="BA408" s="109">
        <f t="shared" si="756"/>
        <v>0</v>
      </c>
    </row>
    <row r="409" spans="1:53" ht="24.6" customHeight="1" outlineLevel="1" x14ac:dyDescent="0.2">
      <c r="A409" s="68"/>
      <c r="B409" s="141"/>
      <c r="C409" s="142"/>
      <c r="D409" s="113" t="s">
        <v>48</v>
      </c>
      <c r="E409" s="113" t="s">
        <v>784</v>
      </c>
      <c r="F409" s="114" t="s">
        <v>154</v>
      </c>
      <c r="G409" s="115" t="s">
        <v>155</v>
      </c>
      <c r="H409" s="122" t="s">
        <v>316</v>
      </c>
      <c r="I409" s="117"/>
      <c r="J409" s="117"/>
      <c r="K409" s="117"/>
      <c r="L409" s="118">
        <f>SUM(L405:L408)</f>
        <v>160200</v>
      </c>
      <c r="M409" s="118">
        <f>SUM(M405:M408)</f>
        <v>26753.4</v>
      </c>
      <c r="N409" s="117"/>
      <c r="O409" s="117"/>
      <c r="P409" s="117"/>
      <c r="Q409" s="117"/>
      <c r="R409" s="119">
        <f>SUM(R405:R408)</f>
        <v>0</v>
      </c>
      <c r="S409" s="119">
        <f>SUM(S405:S408)</f>
        <v>0</v>
      </c>
      <c r="T409" s="119">
        <f>SUM(T405:T408)</f>
        <v>0</v>
      </c>
      <c r="U409" s="119">
        <f>SUM(U405:U408)</f>
        <v>0</v>
      </c>
      <c r="V409" s="117"/>
      <c r="W409" s="117"/>
      <c r="X409" s="117"/>
      <c r="Y409" s="118">
        <f>SUM(Y405:Y408)</f>
        <v>0</v>
      </c>
      <c r="Z409" s="117"/>
      <c r="AA409" s="117"/>
      <c r="AB409" s="118">
        <f t="shared" ref="AB409:AF409" si="759">SUM(AB405:AB408)</f>
        <v>0</v>
      </c>
      <c r="AC409" s="118">
        <f t="shared" si="759"/>
        <v>30000</v>
      </c>
      <c r="AD409" s="118">
        <f t="shared" si="759"/>
        <v>0</v>
      </c>
      <c r="AE409" s="118">
        <f t="shared" si="759"/>
        <v>6000</v>
      </c>
      <c r="AF409" s="118">
        <f t="shared" si="759"/>
        <v>6000</v>
      </c>
      <c r="AG409" s="117"/>
      <c r="AH409" s="117"/>
      <c r="AI409" s="117"/>
      <c r="AJ409" s="119">
        <f>SUM(AJ405:AJ408)</f>
        <v>0</v>
      </c>
      <c r="AK409" s="119">
        <f t="shared" ref="AK409:AN409" si="760">SUM(AK405:AK408)</f>
        <v>0</v>
      </c>
      <c r="AL409" s="119">
        <f t="shared" si="760"/>
        <v>0</v>
      </c>
      <c r="AM409" s="119">
        <f t="shared" si="760"/>
        <v>0</v>
      </c>
      <c r="AN409" s="119">
        <f t="shared" si="760"/>
        <v>0</v>
      </c>
      <c r="AO409" s="116"/>
      <c r="AP409" s="120"/>
      <c r="AQ409" s="121">
        <f t="shared" ref="AQ409:BA409" si="761">SUM(AQ405:AQ408)</f>
        <v>186953.4</v>
      </c>
      <c r="AR409" s="121">
        <f t="shared" si="761"/>
        <v>6000</v>
      </c>
      <c r="AS409" s="121">
        <f t="shared" si="761"/>
        <v>0</v>
      </c>
      <c r="AT409" s="121">
        <f t="shared" si="761"/>
        <v>192953.4</v>
      </c>
      <c r="AU409" s="121">
        <f t="shared" si="761"/>
        <v>192953.4</v>
      </c>
      <c r="AV409" s="121">
        <f t="shared" si="761"/>
        <v>0</v>
      </c>
      <c r="AW409" s="121">
        <f t="shared" si="761"/>
        <v>0</v>
      </c>
      <c r="AX409" s="121">
        <f t="shared" si="761"/>
        <v>0</v>
      </c>
      <c r="AY409" s="121">
        <f t="shared" si="761"/>
        <v>0</v>
      </c>
      <c r="AZ409" s="121">
        <f t="shared" si="761"/>
        <v>0</v>
      </c>
      <c r="BA409" s="121">
        <f t="shared" si="761"/>
        <v>0</v>
      </c>
    </row>
    <row r="410" spans="1:53" ht="14.1" customHeight="1" outlineLevel="2" x14ac:dyDescent="0.2">
      <c r="A410" s="68"/>
      <c r="B410" s="94"/>
      <c r="C410" s="142"/>
      <c r="D410" s="96"/>
      <c r="E410" s="96"/>
      <c r="F410" s="97"/>
      <c r="G410" s="98"/>
      <c r="H410" s="99" t="s">
        <v>49</v>
      </c>
      <c r="I410" s="100"/>
      <c r="J410" s="101"/>
      <c r="K410" s="101"/>
      <c r="L410" s="102" t="str">
        <f>IF(I410&lt;&gt;0,((VLOOKUP(I410,'1. Standard_Cost'!$B$4:$D$8,2)+VLOOKUP(I410,'1. Standard_Cost'!$B$4:$D$8,3))*J410*K410),"0")</f>
        <v>0</v>
      </c>
      <c r="M410" s="102">
        <f>L410*'1. Standard_Cost'!F229</f>
        <v>0</v>
      </c>
      <c r="N410" s="103"/>
      <c r="O410" s="103"/>
      <c r="P410" s="103"/>
      <c r="Q410" s="103"/>
      <c r="R410" s="104">
        <f>+N410*P410*'1. Standard_Cost'!$B$12</f>
        <v>0</v>
      </c>
      <c r="S410" s="104">
        <f>+N410*O410*P410*'1. Standard_Cost'!$C$12</f>
        <v>0</v>
      </c>
      <c r="T410" s="104">
        <f>+N410*P410*Q410*'1. Standard_Cost'!$D$12</f>
        <v>0</v>
      </c>
      <c r="U410" s="104">
        <f>+N410*O410*'1. Standard_Cost'!$E$12</f>
        <v>0</v>
      </c>
      <c r="V410" s="103"/>
      <c r="W410" s="103"/>
      <c r="X410" s="103"/>
      <c r="Y410" s="104">
        <f>+V410*((X410*'1. Standard_Cost'!$B$16)+(W410*X410*'1. Standard_Cost'!$C$16))</f>
        <v>0</v>
      </c>
      <c r="Z410" s="103"/>
      <c r="AA410" s="103"/>
      <c r="AB410" s="104">
        <f>+Z410*'1. Standard_Cost'!$B$20+AA410*'1. Standard_Cost'!$C$20</f>
        <v>0</v>
      </c>
      <c r="AC410" s="105"/>
      <c r="AD410" s="106"/>
      <c r="AE410" s="104">
        <f>SUM(AD410,AC410,AB410,Y410,U410,T410,S410,R410)*'1. Standard_Cost'!B253</f>
        <v>0</v>
      </c>
      <c r="AF410" s="104">
        <f>SUM(AD410,AE410)</f>
        <v>0</v>
      </c>
      <c r="AG410" s="103"/>
      <c r="AH410" s="103"/>
      <c r="AI410" s="103"/>
      <c r="AJ410" s="107"/>
      <c r="AK410" s="107"/>
      <c r="AL410" s="107"/>
      <c r="AM410" s="104">
        <f>AG410*'1. Standard_Cost'!B249+'Incremental_Cost Year 2021'!AH417*'1. Standard_Cost'!C249+'Incremental_Cost Year 2021'!AI417*'1. Standard_Cost'!D249+'Incremental_Cost Year 2021'!AJ417+'Incremental_Cost Year 2021'!AL417+AK410</f>
        <v>0</v>
      </c>
      <c r="AN410" s="104">
        <f>AM410*'1. Standard_Cost'!C253</f>
        <v>0</v>
      </c>
      <c r="AO410" s="107"/>
      <c r="AQ410" s="104">
        <f t="shared" ref="AQ410:AQ413" si="762">L410+M410</f>
        <v>0</v>
      </c>
      <c r="AR410" s="104">
        <f t="shared" ref="AR410:AR413" si="763">AF410</f>
        <v>0</v>
      </c>
      <c r="AS410" s="104">
        <f t="shared" ref="AS410:AS413" si="764">AM410+AN410</f>
        <v>0</v>
      </c>
      <c r="AT410" s="104">
        <f>SUM(AQ410,AR410,AS410)</f>
        <v>0</v>
      </c>
      <c r="AU410" s="108">
        <f t="shared" ref="AU410:AU413" si="765">AT410</f>
        <v>0</v>
      </c>
      <c r="AV410" s="108"/>
      <c r="AW410" s="108"/>
      <c r="AX410" s="108"/>
      <c r="AY410" s="108"/>
      <c r="AZ410" s="108"/>
      <c r="BA410" s="109">
        <f t="shared" ref="BA410:BA413" si="766">SUM(AU410:AZ410)-AT410</f>
        <v>0</v>
      </c>
    </row>
    <row r="411" spans="1:53" ht="14.1" customHeight="1" outlineLevel="2" x14ac:dyDescent="0.2">
      <c r="A411" s="68"/>
      <c r="B411" s="94"/>
      <c r="C411" s="142"/>
      <c r="D411" s="110"/>
      <c r="E411" s="110"/>
      <c r="F411" s="110"/>
      <c r="G411" s="111"/>
      <c r="H411" s="99" t="s">
        <v>50</v>
      </c>
      <c r="I411" s="100"/>
      <c r="J411" s="101"/>
      <c r="K411" s="101"/>
      <c r="L411" s="102" t="str">
        <f>IF(I411&lt;&gt;0,((VLOOKUP(I411,'1. Standard_Cost'!$B$4:$D$8,2)+VLOOKUP(I411,'1. Standard_Cost'!$B$4:$D$8,3))*J411*K411),"0")</f>
        <v>0</v>
      </c>
      <c r="M411" s="102">
        <f>L411*'1. Standard_Cost'!F229</f>
        <v>0</v>
      </c>
      <c r="N411" s="103"/>
      <c r="O411" s="103"/>
      <c r="P411" s="103"/>
      <c r="Q411" s="103"/>
      <c r="R411" s="104">
        <f>+N411*P411*'1. Standard_Cost'!$B$12</f>
        <v>0</v>
      </c>
      <c r="S411" s="104">
        <f>+N411*O411*P411*'1. Standard_Cost'!$C$12</f>
        <v>0</v>
      </c>
      <c r="T411" s="104">
        <f>+N411*P411*Q411*'1. Standard_Cost'!$D$12</f>
        <v>0</v>
      </c>
      <c r="U411" s="104">
        <f>+N411*O411*'1. Standard_Cost'!$E$12</f>
        <v>0</v>
      </c>
      <c r="V411" s="103"/>
      <c r="W411" s="103"/>
      <c r="X411" s="103"/>
      <c r="Y411" s="104">
        <f>+V411*((X411*'1. Standard_Cost'!$B$16)+(W411*X411*'1. Standard_Cost'!$C$16))</f>
        <v>0</v>
      </c>
      <c r="Z411" s="103"/>
      <c r="AA411" s="103"/>
      <c r="AB411" s="104">
        <f>+Z411*'1. Standard_Cost'!$B$20+AA411*'1. Standard_Cost'!$C$20</f>
        <v>0</v>
      </c>
      <c r="AC411" s="105"/>
      <c r="AD411" s="106"/>
      <c r="AE411" s="104">
        <f>SUM(AD411,AC411,AB411,Y411,U411,T411,S411,R411)*'1. Standard_Cost'!B253</f>
        <v>0</v>
      </c>
      <c r="AF411" s="104">
        <f t="shared" ref="AF411:AF413" si="767">SUM(AD411,AE411)</f>
        <v>0</v>
      </c>
      <c r="AG411" s="103"/>
      <c r="AH411" s="103">
        <v>0</v>
      </c>
      <c r="AI411" s="103">
        <v>0</v>
      </c>
      <c r="AJ411" s="107"/>
      <c r="AK411" s="107"/>
      <c r="AL411" s="107"/>
      <c r="AM411" s="104">
        <f>AG411*'1. Standard_Cost'!B249+'Incremental_Cost Year 2021'!AH418*'1. Standard_Cost'!C249+'Incremental_Cost Year 2021'!AI418*'1. Standard_Cost'!D249+'Incremental_Cost Year 2021'!AJ418+'Incremental_Cost Year 2021'!AL418+AK411</f>
        <v>0</v>
      </c>
      <c r="AN411" s="104">
        <f>AM411*'1. Standard_Cost'!C253</f>
        <v>0</v>
      </c>
      <c r="AO411" s="107"/>
      <c r="AQ411" s="104">
        <f t="shared" si="762"/>
        <v>0</v>
      </c>
      <c r="AR411" s="104">
        <f t="shared" si="763"/>
        <v>0</v>
      </c>
      <c r="AS411" s="104">
        <f t="shared" si="764"/>
        <v>0</v>
      </c>
      <c r="AT411" s="104">
        <f t="shared" ref="AT411:AT413" si="768">SUM(AQ411,AR411,AS411)</f>
        <v>0</v>
      </c>
      <c r="AU411" s="108">
        <f t="shared" si="765"/>
        <v>0</v>
      </c>
      <c r="AV411" s="108">
        <v>0</v>
      </c>
      <c r="AW411" s="108"/>
      <c r="AX411" s="108"/>
      <c r="AY411" s="108"/>
      <c r="AZ411" s="108"/>
      <c r="BA411" s="109">
        <f t="shared" si="766"/>
        <v>0</v>
      </c>
    </row>
    <row r="412" spans="1:53" ht="14.1" customHeight="1" outlineLevel="2" x14ac:dyDescent="0.2">
      <c r="A412" s="68"/>
      <c r="B412" s="94"/>
      <c r="C412" s="142"/>
      <c r="D412" s="110"/>
      <c r="E412" s="110"/>
      <c r="F412" s="110"/>
      <c r="G412" s="111"/>
      <c r="H412" s="99" t="s">
        <v>51</v>
      </c>
      <c r="I412" s="100"/>
      <c r="J412" s="101"/>
      <c r="K412" s="101"/>
      <c r="L412" s="102" t="str">
        <f>IF(I412&lt;&gt;0,((VLOOKUP(I412,'1. Standard_Cost'!$B$4:$D$8,2)+VLOOKUP(I412,'1. Standard_Cost'!$B$4:$D$8,3))*J412*K412),"0")</f>
        <v>0</v>
      </c>
      <c r="M412" s="102">
        <f>L412*'1. Standard_Cost'!F229</f>
        <v>0</v>
      </c>
      <c r="N412" s="103"/>
      <c r="O412" s="103"/>
      <c r="P412" s="103"/>
      <c r="Q412" s="103"/>
      <c r="R412" s="104">
        <f>+N412*P412*'1. Standard_Cost'!$B$12</f>
        <v>0</v>
      </c>
      <c r="S412" s="104">
        <f>+N412*O412*P412*'1. Standard_Cost'!$C$12</f>
        <v>0</v>
      </c>
      <c r="T412" s="104">
        <f>+N412*P412*Q412*'1. Standard_Cost'!$D$12</f>
        <v>0</v>
      </c>
      <c r="U412" s="104">
        <f>+N412*O412*'1. Standard_Cost'!$E$12</f>
        <v>0</v>
      </c>
      <c r="V412" s="103"/>
      <c r="W412" s="103"/>
      <c r="X412" s="103"/>
      <c r="Y412" s="104">
        <f>+V412*((X412*'1. Standard_Cost'!$B$16)+(W412*X412*'1. Standard_Cost'!$C$16))</f>
        <v>0</v>
      </c>
      <c r="Z412" s="103"/>
      <c r="AA412" s="103"/>
      <c r="AB412" s="104">
        <f>+Z412*'1. Standard_Cost'!$B$20+AA412*'1. Standard_Cost'!$C$20</f>
        <v>0</v>
      </c>
      <c r="AC412" s="105"/>
      <c r="AD412" s="106"/>
      <c r="AE412" s="104">
        <f>SUM(AD412,AC412,AB412,Y412,U412,T412,S412,R412)*'1. Standard_Cost'!B253</f>
        <v>0</v>
      </c>
      <c r="AF412" s="104">
        <f t="shared" si="767"/>
        <v>0</v>
      </c>
      <c r="AG412" s="103"/>
      <c r="AH412" s="103"/>
      <c r="AI412" s="103"/>
      <c r="AJ412" s="107"/>
      <c r="AK412" s="107"/>
      <c r="AL412" s="107"/>
      <c r="AM412" s="104">
        <f>AG412*'1. Standard_Cost'!B249+'Incremental_Cost Year 2021'!AH419*'1. Standard_Cost'!C249+'Incremental_Cost Year 2021'!AI419*'1. Standard_Cost'!D249+'Incremental_Cost Year 2021'!AJ419+'Incremental_Cost Year 2021'!AL419+AK412</f>
        <v>0</v>
      </c>
      <c r="AN412" s="104">
        <f>AM412*'1. Standard_Cost'!C253</f>
        <v>0</v>
      </c>
      <c r="AO412" s="107"/>
      <c r="AQ412" s="104">
        <f t="shared" si="762"/>
        <v>0</v>
      </c>
      <c r="AR412" s="104">
        <f t="shared" si="763"/>
        <v>0</v>
      </c>
      <c r="AS412" s="104">
        <f t="shared" si="764"/>
        <v>0</v>
      </c>
      <c r="AT412" s="104">
        <f t="shared" si="768"/>
        <v>0</v>
      </c>
      <c r="AU412" s="108">
        <f t="shared" si="765"/>
        <v>0</v>
      </c>
      <c r="AV412" s="108"/>
      <c r="AW412" s="108"/>
      <c r="AX412" s="108"/>
      <c r="AY412" s="108"/>
      <c r="AZ412" s="108"/>
      <c r="BA412" s="109">
        <f t="shared" si="766"/>
        <v>0</v>
      </c>
    </row>
    <row r="413" spans="1:53" ht="14.1" customHeight="1" outlineLevel="2" x14ac:dyDescent="0.2">
      <c r="A413" s="68"/>
      <c r="B413" s="94"/>
      <c r="C413" s="142"/>
      <c r="D413" s="110"/>
      <c r="E413" s="110"/>
      <c r="F413" s="110"/>
      <c r="G413" s="111"/>
      <c r="H413" s="112" t="s">
        <v>179</v>
      </c>
      <c r="I413" s="100"/>
      <c r="J413" s="101"/>
      <c r="K413" s="101"/>
      <c r="L413" s="102" t="str">
        <f>IF(I413&lt;&gt;0,((VLOOKUP(I413,'1. Standard_Cost'!$B$4:$D$8,2)+VLOOKUP(I413,'1. Standard_Cost'!$B$4:$D$8,3))*J413*K413),"0")</f>
        <v>0</v>
      </c>
      <c r="M413" s="102">
        <f>L413*'1. Standard_Cost'!F229</f>
        <v>0</v>
      </c>
      <c r="N413" s="103"/>
      <c r="O413" s="103"/>
      <c r="P413" s="103"/>
      <c r="Q413" s="103"/>
      <c r="R413" s="104">
        <f>+N413*P413*'1. Standard_Cost'!$B$12</f>
        <v>0</v>
      </c>
      <c r="S413" s="104">
        <f>+N413*O413*P413*'1. Standard_Cost'!$C$12</f>
        <v>0</v>
      </c>
      <c r="T413" s="104">
        <f>+N413*P413*Q413*'1. Standard_Cost'!$D$12</f>
        <v>0</v>
      </c>
      <c r="U413" s="104">
        <f>+N413*O413*'1. Standard_Cost'!$E$12</f>
        <v>0</v>
      </c>
      <c r="V413" s="103"/>
      <c r="W413" s="103"/>
      <c r="X413" s="103"/>
      <c r="Y413" s="104">
        <f>+V413*((X413*'1. Standard_Cost'!$B$16)+(W413*X413*'1. Standard_Cost'!$C$16))</f>
        <v>0</v>
      </c>
      <c r="Z413" s="103"/>
      <c r="AA413" s="103"/>
      <c r="AB413" s="104">
        <f>+Z413*'1. Standard_Cost'!$B$20+AA413*'1. Standard_Cost'!$C$20</f>
        <v>0</v>
      </c>
      <c r="AC413" s="105"/>
      <c r="AD413" s="106"/>
      <c r="AE413" s="104">
        <f>SUM(AD413,AC413,AB413,Y413,U413,T413,S413,R413)*'1. Standard_Cost'!B253</f>
        <v>0</v>
      </c>
      <c r="AF413" s="104">
        <f t="shared" si="767"/>
        <v>0</v>
      </c>
      <c r="AG413" s="103"/>
      <c r="AH413" s="103"/>
      <c r="AI413" s="103"/>
      <c r="AJ413" s="107"/>
      <c r="AK413" s="107"/>
      <c r="AL413" s="107"/>
      <c r="AM413" s="104">
        <f>AG413*'1. Standard_Cost'!B249+'Incremental_Cost Year 2021'!AH420*'1. Standard_Cost'!C249+'Incremental_Cost Year 2021'!AI420*'1. Standard_Cost'!D249+'Incremental_Cost Year 2021'!AJ420+'Incremental_Cost Year 2021'!AL420+AK413</f>
        <v>0</v>
      </c>
      <c r="AN413" s="104">
        <f>AM413*'1. Standard_Cost'!C253</f>
        <v>0</v>
      </c>
      <c r="AO413" s="107"/>
      <c r="AQ413" s="104">
        <f t="shared" si="762"/>
        <v>0</v>
      </c>
      <c r="AR413" s="104">
        <f t="shared" si="763"/>
        <v>0</v>
      </c>
      <c r="AS413" s="104">
        <f t="shared" si="764"/>
        <v>0</v>
      </c>
      <c r="AT413" s="104">
        <f t="shared" si="768"/>
        <v>0</v>
      </c>
      <c r="AU413" s="108">
        <f t="shared" si="765"/>
        <v>0</v>
      </c>
      <c r="AV413" s="108"/>
      <c r="AW413" s="108"/>
      <c r="AX413" s="108"/>
      <c r="AY413" s="108"/>
      <c r="AZ413" s="108"/>
      <c r="BA413" s="109">
        <f t="shared" si="766"/>
        <v>0</v>
      </c>
    </row>
    <row r="414" spans="1:53" ht="24.6" customHeight="1" outlineLevel="1" x14ac:dyDescent="0.2">
      <c r="A414" s="68"/>
      <c r="B414" s="141"/>
      <c r="C414" s="142"/>
      <c r="D414" s="113" t="s">
        <v>48</v>
      </c>
      <c r="E414" s="113" t="s">
        <v>317</v>
      </c>
      <c r="F414" s="114" t="s">
        <v>154</v>
      </c>
      <c r="G414" s="115" t="s">
        <v>155</v>
      </c>
      <c r="H414" s="122" t="s">
        <v>318</v>
      </c>
      <c r="I414" s="117"/>
      <c r="J414" s="117"/>
      <c r="K414" s="117"/>
      <c r="L414" s="118">
        <f>SUM(L410:L413)</f>
        <v>0</v>
      </c>
      <c r="M414" s="118">
        <f>SUM(M410:M413)</f>
        <v>0</v>
      </c>
      <c r="N414" s="117"/>
      <c r="O414" s="117"/>
      <c r="P414" s="117"/>
      <c r="Q414" s="117"/>
      <c r="R414" s="119">
        <f>SUM(R410:R413)</f>
        <v>0</v>
      </c>
      <c r="S414" s="119">
        <f>SUM(S410:S413)</f>
        <v>0</v>
      </c>
      <c r="T414" s="119">
        <f>SUM(T410:T413)</f>
        <v>0</v>
      </c>
      <c r="U414" s="119">
        <f>SUM(U410:U413)</f>
        <v>0</v>
      </c>
      <c r="V414" s="117"/>
      <c r="W414" s="117"/>
      <c r="X414" s="117"/>
      <c r="Y414" s="118">
        <f>SUM(Y410:Y413)</f>
        <v>0</v>
      </c>
      <c r="Z414" s="117"/>
      <c r="AA414" s="117"/>
      <c r="AB414" s="118">
        <f t="shared" ref="AB414:AF414" si="769">SUM(AB410:AB413)</f>
        <v>0</v>
      </c>
      <c r="AC414" s="118">
        <f t="shared" si="769"/>
        <v>0</v>
      </c>
      <c r="AD414" s="118">
        <f t="shared" si="769"/>
        <v>0</v>
      </c>
      <c r="AE414" s="118">
        <f t="shared" si="769"/>
        <v>0</v>
      </c>
      <c r="AF414" s="118">
        <f t="shared" si="769"/>
        <v>0</v>
      </c>
      <c r="AG414" s="117"/>
      <c r="AH414" s="117"/>
      <c r="AI414" s="117"/>
      <c r="AJ414" s="119">
        <f>SUM(AJ410:AJ413)</f>
        <v>0</v>
      </c>
      <c r="AK414" s="119">
        <f t="shared" ref="AK414:AN414" si="770">SUM(AK410:AK413)</f>
        <v>0</v>
      </c>
      <c r="AL414" s="119">
        <f t="shared" si="770"/>
        <v>0</v>
      </c>
      <c r="AM414" s="119">
        <f t="shared" si="770"/>
        <v>0</v>
      </c>
      <c r="AN414" s="119">
        <f t="shared" si="770"/>
        <v>0</v>
      </c>
      <c r="AO414" s="116"/>
      <c r="AP414" s="120"/>
      <c r="AQ414" s="121">
        <f t="shared" ref="AQ414:BA414" si="771">SUM(AQ410:AQ413)</f>
        <v>0</v>
      </c>
      <c r="AR414" s="121">
        <f t="shared" si="771"/>
        <v>0</v>
      </c>
      <c r="AS414" s="121">
        <f t="shared" si="771"/>
        <v>0</v>
      </c>
      <c r="AT414" s="121">
        <f t="shared" si="771"/>
        <v>0</v>
      </c>
      <c r="AU414" s="121">
        <f t="shared" si="771"/>
        <v>0</v>
      </c>
      <c r="AV414" s="121">
        <f t="shared" si="771"/>
        <v>0</v>
      </c>
      <c r="AW414" s="121">
        <f t="shared" si="771"/>
        <v>0</v>
      </c>
      <c r="AX414" s="121">
        <f t="shared" si="771"/>
        <v>0</v>
      </c>
      <c r="AY414" s="121">
        <f t="shared" si="771"/>
        <v>0</v>
      </c>
      <c r="AZ414" s="121">
        <f t="shared" si="771"/>
        <v>0</v>
      </c>
      <c r="BA414" s="121">
        <f t="shared" si="771"/>
        <v>0</v>
      </c>
    </row>
    <row r="415" spans="1:53" ht="14.1" customHeight="1" outlineLevel="2" x14ac:dyDescent="0.2">
      <c r="A415" s="68"/>
      <c r="B415" s="94"/>
      <c r="C415" s="142"/>
      <c r="D415" s="96"/>
      <c r="E415" s="96"/>
      <c r="F415" s="97"/>
      <c r="G415" s="98"/>
      <c r="H415" s="99" t="s">
        <v>49</v>
      </c>
      <c r="I415" s="100"/>
      <c r="J415" s="101"/>
      <c r="K415" s="101"/>
      <c r="L415" s="102" t="str">
        <f>IF(I415&lt;&gt;0,((VLOOKUP(I415,'1. Standard_Cost'!$B$4:$D$8,2)+VLOOKUP(I415,'1. Standard_Cost'!$B$4:$D$8,3))*J415*K415),"0")</f>
        <v>0</v>
      </c>
      <c r="M415" s="102">
        <f>L415*'1. Standard_Cost'!F234</f>
        <v>0</v>
      </c>
      <c r="N415" s="103"/>
      <c r="O415" s="103"/>
      <c r="P415" s="103"/>
      <c r="Q415" s="103"/>
      <c r="R415" s="104">
        <f>+N415*P415*'1. Standard_Cost'!$B$12</f>
        <v>0</v>
      </c>
      <c r="S415" s="104">
        <f>+N415*O415*P415*'1. Standard_Cost'!$C$12</f>
        <v>0</v>
      </c>
      <c r="T415" s="104">
        <f>+N415*P415*Q415*'1. Standard_Cost'!$D$12</f>
        <v>0</v>
      </c>
      <c r="U415" s="104">
        <f>+N415*O415*'1. Standard_Cost'!$E$12</f>
        <v>0</v>
      </c>
      <c r="V415" s="103"/>
      <c r="W415" s="103"/>
      <c r="X415" s="103"/>
      <c r="Y415" s="104">
        <f>+V415*((X415*'1. Standard_Cost'!$B$16)+(W415*X415*'1. Standard_Cost'!$C$16))</f>
        <v>0</v>
      </c>
      <c r="Z415" s="103"/>
      <c r="AA415" s="103"/>
      <c r="AB415" s="104">
        <f>+Z415*'1. Standard_Cost'!$B$20+AA415*'1. Standard_Cost'!$C$20</f>
        <v>0</v>
      </c>
      <c r="AC415" s="105"/>
      <c r="AD415" s="106"/>
      <c r="AE415" s="104">
        <f>SUM(AD415,AC415,AB415,Y415,U415,T415,S415,R415)*'1. Standard_Cost'!B258</f>
        <v>0</v>
      </c>
      <c r="AF415" s="104">
        <f>SUM(AD415,AE415)</f>
        <v>0</v>
      </c>
      <c r="AG415" s="103"/>
      <c r="AH415" s="103"/>
      <c r="AI415" s="103"/>
      <c r="AJ415" s="107"/>
      <c r="AK415" s="107"/>
      <c r="AL415" s="107"/>
      <c r="AM415" s="104">
        <f>AG415*'1. Standard_Cost'!B254+'Incremental_Cost Year 2021'!AH422*'1. Standard_Cost'!C254+'Incremental_Cost Year 2021'!AI422*'1. Standard_Cost'!D254+'Incremental_Cost Year 2021'!AJ422+'Incremental_Cost Year 2021'!AL422+AK415</f>
        <v>0</v>
      </c>
      <c r="AN415" s="104">
        <f>AM415*'1. Standard_Cost'!C258</f>
        <v>0</v>
      </c>
      <c r="AO415" s="107"/>
      <c r="AQ415" s="104">
        <f t="shared" ref="AQ415:AQ418" si="772">L415+M415</f>
        <v>0</v>
      </c>
      <c r="AR415" s="104">
        <f t="shared" ref="AR415:AR418" si="773">AF415</f>
        <v>0</v>
      </c>
      <c r="AS415" s="104">
        <f t="shared" ref="AS415:AS418" si="774">AM415+AN415</f>
        <v>0</v>
      </c>
      <c r="AT415" s="104">
        <f>SUM(AQ415,AR415,AS415)</f>
        <v>0</v>
      </c>
      <c r="AU415" s="108">
        <f t="shared" ref="AU415:AU418" si="775">AT415</f>
        <v>0</v>
      </c>
      <c r="AV415" s="108"/>
      <c r="AW415" s="108"/>
      <c r="AX415" s="108"/>
      <c r="AY415" s="108"/>
      <c r="AZ415" s="108"/>
      <c r="BA415" s="109">
        <f t="shared" ref="BA415:BA418" si="776">SUM(AU415:AZ415)-AT415</f>
        <v>0</v>
      </c>
    </row>
    <row r="416" spans="1:53" ht="14.1" customHeight="1" outlineLevel="2" x14ac:dyDescent="0.2">
      <c r="A416" s="68"/>
      <c r="B416" s="94"/>
      <c r="C416" s="142"/>
      <c r="D416" s="110"/>
      <c r="E416" s="110"/>
      <c r="F416" s="110"/>
      <c r="G416" s="111"/>
      <c r="H416" s="99" t="s">
        <v>50</v>
      </c>
      <c r="I416" s="100"/>
      <c r="J416" s="101"/>
      <c r="K416" s="101"/>
      <c r="L416" s="102" t="str">
        <f>IF(I416&lt;&gt;0,((VLOOKUP(I416,'1. Standard_Cost'!$B$4:$D$8,2)+VLOOKUP(I416,'1. Standard_Cost'!$B$4:$D$8,3))*J416*K416),"0")</f>
        <v>0</v>
      </c>
      <c r="M416" s="102">
        <f>L416*'1. Standard_Cost'!F234</f>
        <v>0</v>
      </c>
      <c r="N416" s="103"/>
      <c r="O416" s="103"/>
      <c r="P416" s="103"/>
      <c r="Q416" s="103"/>
      <c r="R416" s="104">
        <f>+N416*P416*'1. Standard_Cost'!$B$12</f>
        <v>0</v>
      </c>
      <c r="S416" s="104">
        <f>+N416*O416*P416*'1. Standard_Cost'!$C$12</f>
        <v>0</v>
      </c>
      <c r="T416" s="104">
        <f>+N416*P416*Q416*'1. Standard_Cost'!$D$12</f>
        <v>0</v>
      </c>
      <c r="U416" s="104">
        <f>+N416*O416*'1. Standard_Cost'!$E$12</f>
        <v>0</v>
      </c>
      <c r="V416" s="103"/>
      <c r="W416" s="103"/>
      <c r="X416" s="103"/>
      <c r="Y416" s="104">
        <f>+V416*((X416*'1. Standard_Cost'!$B$16)+(W416*X416*'1. Standard_Cost'!$C$16))</f>
        <v>0</v>
      </c>
      <c r="Z416" s="103"/>
      <c r="AA416" s="103"/>
      <c r="AB416" s="104">
        <f>+Z416*'1. Standard_Cost'!$B$20+AA416*'1. Standard_Cost'!$C$20</f>
        <v>0</v>
      </c>
      <c r="AC416" s="105"/>
      <c r="AD416" s="106"/>
      <c r="AE416" s="104">
        <f>SUM(AD416,AC416,AB416,Y416,U416,T416,S416,R416)*'1. Standard_Cost'!B258</f>
        <v>0</v>
      </c>
      <c r="AF416" s="104">
        <f t="shared" ref="AF416:AF418" si="777">SUM(AD416,AE416)</f>
        <v>0</v>
      </c>
      <c r="AG416" s="103"/>
      <c r="AH416" s="103">
        <v>0</v>
      </c>
      <c r="AI416" s="103">
        <v>0</v>
      </c>
      <c r="AJ416" s="107"/>
      <c r="AK416" s="107"/>
      <c r="AL416" s="107"/>
      <c r="AM416" s="104">
        <f>AG416*'1. Standard_Cost'!B254+'Incremental_Cost Year 2021'!AH423*'1. Standard_Cost'!C254+'Incremental_Cost Year 2021'!AI423*'1. Standard_Cost'!D254+'Incremental_Cost Year 2021'!AJ423+'Incremental_Cost Year 2021'!AL423+AK416</f>
        <v>0</v>
      </c>
      <c r="AN416" s="104">
        <f>AM416*'1. Standard_Cost'!C258</f>
        <v>0</v>
      </c>
      <c r="AO416" s="107"/>
      <c r="AQ416" s="104">
        <f t="shared" si="772"/>
        <v>0</v>
      </c>
      <c r="AR416" s="104">
        <f t="shared" si="773"/>
        <v>0</v>
      </c>
      <c r="AS416" s="104">
        <f t="shared" si="774"/>
        <v>0</v>
      </c>
      <c r="AT416" s="104">
        <f t="shared" ref="AT416:AT418" si="778">SUM(AQ416,AR416,AS416)</f>
        <v>0</v>
      </c>
      <c r="AU416" s="108">
        <f t="shared" si="775"/>
        <v>0</v>
      </c>
      <c r="AV416" s="108">
        <v>0</v>
      </c>
      <c r="AW416" s="108"/>
      <c r="AX416" s="108"/>
      <c r="AY416" s="108"/>
      <c r="AZ416" s="108"/>
      <c r="BA416" s="109">
        <f t="shared" si="776"/>
        <v>0</v>
      </c>
    </row>
    <row r="417" spans="1:53" ht="14.1" customHeight="1" outlineLevel="2" x14ac:dyDescent="0.2">
      <c r="A417" s="68"/>
      <c r="B417" s="94"/>
      <c r="C417" s="142"/>
      <c r="D417" s="110"/>
      <c r="E417" s="110"/>
      <c r="F417" s="110"/>
      <c r="G417" s="111"/>
      <c r="H417" s="99" t="s">
        <v>51</v>
      </c>
      <c r="I417" s="100"/>
      <c r="J417" s="101"/>
      <c r="K417" s="101"/>
      <c r="L417" s="102" t="str">
        <f>IF(I417&lt;&gt;0,((VLOOKUP(I417,'1. Standard_Cost'!$B$4:$D$8,2)+VLOOKUP(I417,'1. Standard_Cost'!$B$4:$D$8,3))*J417*K417),"0")</f>
        <v>0</v>
      </c>
      <c r="M417" s="102">
        <f>L417*'1. Standard_Cost'!F234</f>
        <v>0</v>
      </c>
      <c r="N417" s="103"/>
      <c r="O417" s="103"/>
      <c r="P417" s="103"/>
      <c r="Q417" s="103"/>
      <c r="R417" s="104">
        <f>+N417*P417*'1. Standard_Cost'!$B$12</f>
        <v>0</v>
      </c>
      <c r="S417" s="104">
        <f>+N417*O417*P417*'1. Standard_Cost'!$C$12</f>
        <v>0</v>
      </c>
      <c r="T417" s="104">
        <f>+N417*P417*Q417*'1. Standard_Cost'!$D$12</f>
        <v>0</v>
      </c>
      <c r="U417" s="104">
        <f>+N417*O417*'1. Standard_Cost'!$E$12</f>
        <v>0</v>
      </c>
      <c r="V417" s="103"/>
      <c r="W417" s="103"/>
      <c r="X417" s="103"/>
      <c r="Y417" s="104">
        <f>+V417*((X417*'1. Standard_Cost'!$B$16)+(W417*X417*'1. Standard_Cost'!$C$16))</f>
        <v>0</v>
      </c>
      <c r="Z417" s="103"/>
      <c r="AA417" s="103"/>
      <c r="AB417" s="104">
        <f>+Z417*'1. Standard_Cost'!$B$20+AA417*'1. Standard_Cost'!$C$20</f>
        <v>0</v>
      </c>
      <c r="AC417" s="105"/>
      <c r="AD417" s="106"/>
      <c r="AE417" s="104">
        <f>SUM(AD417,AC417,AB417,Y417,U417,T417,S417,R417)*'1. Standard_Cost'!B258</f>
        <v>0</v>
      </c>
      <c r="AF417" s="104">
        <f t="shared" si="777"/>
        <v>0</v>
      </c>
      <c r="AG417" s="103"/>
      <c r="AH417" s="103"/>
      <c r="AI417" s="103"/>
      <c r="AJ417" s="107"/>
      <c r="AK417" s="107"/>
      <c r="AL417" s="107"/>
      <c r="AM417" s="104">
        <f>AG417*'1. Standard_Cost'!B254+'Incremental_Cost Year 2021'!AH424*'1. Standard_Cost'!C254+'Incremental_Cost Year 2021'!AI424*'1. Standard_Cost'!D254+'Incremental_Cost Year 2021'!AJ424+'Incremental_Cost Year 2021'!AL424+AK417</f>
        <v>0</v>
      </c>
      <c r="AN417" s="104">
        <f>AM417*'1. Standard_Cost'!C258</f>
        <v>0</v>
      </c>
      <c r="AO417" s="107"/>
      <c r="AQ417" s="104">
        <f t="shared" si="772"/>
        <v>0</v>
      </c>
      <c r="AR417" s="104">
        <f t="shared" si="773"/>
        <v>0</v>
      </c>
      <c r="AS417" s="104">
        <f t="shared" si="774"/>
        <v>0</v>
      </c>
      <c r="AT417" s="104">
        <f t="shared" si="778"/>
        <v>0</v>
      </c>
      <c r="AU417" s="108">
        <f t="shared" si="775"/>
        <v>0</v>
      </c>
      <c r="AV417" s="108"/>
      <c r="AW417" s="108"/>
      <c r="AX417" s="108"/>
      <c r="AY417" s="108"/>
      <c r="AZ417" s="108"/>
      <c r="BA417" s="109">
        <f t="shared" si="776"/>
        <v>0</v>
      </c>
    </row>
    <row r="418" spans="1:53" ht="14.1" customHeight="1" outlineLevel="2" x14ac:dyDescent="0.2">
      <c r="A418" s="68"/>
      <c r="B418" s="94"/>
      <c r="C418" s="142"/>
      <c r="D418" s="110"/>
      <c r="E418" s="110"/>
      <c r="F418" s="110"/>
      <c r="G418" s="111"/>
      <c r="H418" s="112" t="s">
        <v>179</v>
      </c>
      <c r="I418" s="100"/>
      <c r="J418" s="101"/>
      <c r="K418" s="101"/>
      <c r="L418" s="102" t="str">
        <f>IF(I418&lt;&gt;0,((VLOOKUP(I418,'1. Standard_Cost'!$B$4:$D$8,2)+VLOOKUP(I418,'1. Standard_Cost'!$B$4:$D$8,3))*J418*K418),"0")</f>
        <v>0</v>
      </c>
      <c r="M418" s="102">
        <f>L418*'1. Standard_Cost'!F234</f>
        <v>0</v>
      </c>
      <c r="N418" s="103"/>
      <c r="O418" s="103"/>
      <c r="P418" s="103"/>
      <c r="Q418" s="103"/>
      <c r="R418" s="104">
        <f>+N418*P418*'1. Standard_Cost'!$B$12</f>
        <v>0</v>
      </c>
      <c r="S418" s="104">
        <f>+N418*O418*P418*'1. Standard_Cost'!$C$12</f>
        <v>0</v>
      </c>
      <c r="T418" s="104">
        <f>+N418*P418*Q418*'1. Standard_Cost'!$D$12</f>
        <v>0</v>
      </c>
      <c r="U418" s="104">
        <f>+N418*O418*'1. Standard_Cost'!$E$12</f>
        <v>0</v>
      </c>
      <c r="V418" s="103"/>
      <c r="W418" s="103"/>
      <c r="X418" s="103"/>
      <c r="Y418" s="104">
        <f>+V418*((X418*'1. Standard_Cost'!$B$16)+(W418*X418*'1. Standard_Cost'!$C$16))</f>
        <v>0</v>
      </c>
      <c r="Z418" s="103"/>
      <c r="AA418" s="103"/>
      <c r="AB418" s="104">
        <f>+Z418*'1. Standard_Cost'!$B$20+AA418*'1. Standard_Cost'!$C$20</f>
        <v>0</v>
      </c>
      <c r="AC418" s="105"/>
      <c r="AD418" s="106"/>
      <c r="AE418" s="104">
        <f>SUM(AD418,AC418,AB418,Y418,U418,T418,S418,R418)*'1. Standard_Cost'!B258</f>
        <v>0</v>
      </c>
      <c r="AF418" s="104">
        <f t="shared" si="777"/>
        <v>0</v>
      </c>
      <c r="AG418" s="103"/>
      <c r="AH418" s="103"/>
      <c r="AI418" s="103"/>
      <c r="AJ418" s="107"/>
      <c r="AK418" s="107"/>
      <c r="AL418" s="107"/>
      <c r="AM418" s="104">
        <f>AG418*'1. Standard_Cost'!B254+'Incremental_Cost Year 2021'!AH425*'1. Standard_Cost'!C254+'Incremental_Cost Year 2021'!AI425*'1. Standard_Cost'!D254+'Incremental_Cost Year 2021'!AJ425+'Incremental_Cost Year 2021'!AL425+AK418</f>
        <v>0</v>
      </c>
      <c r="AN418" s="104">
        <f>AM418*'1. Standard_Cost'!C258</f>
        <v>0</v>
      </c>
      <c r="AO418" s="107"/>
      <c r="AQ418" s="104">
        <f t="shared" si="772"/>
        <v>0</v>
      </c>
      <c r="AR418" s="104">
        <f t="shared" si="773"/>
        <v>0</v>
      </c>
      <c r="AS418" s="104">
        <f t="shared" si="774"/>
        <v>0</v>
      </c>
      <c r="AT418" s="104">
        <f t="shared" si="778"/>
        <v>0</v>
      </c>
      <c r="AU418" s="108">
        <f t="shared" si="775"/>
        <v>0</v>
      </c>
      <c r="AV418" s="108"/>
      <c r="AW418" s="108"/>
      <c r="AX418" s="108"/>
      <c r="AY418" s="108"/>
      <c r="AZ418" s="108"/>
      <c r="BA418" s="109">
        <f t="shared" si="776"/>
        <v>0</v>
      </c>
    </row>
    <row r="419" spans="1:53" ht="24.6" customHeight="1" outlineLevel="1" x14ac:dyDescent="0.2">
      <c r="A419" s="68"/>
      <c r="B419" s="141"/>
      <c r="C419" s="142"/>
      <c r="D419" s="113" t="s">
        <v>48</v>
      </c>
      <c r="E419" s="113" t="s">
        <v>785</v>
      </c>
      <c r="F419" s="114" t="s">
        <v>154</v>
      </c>
      <c r="G419" s="115" t="s">
        <v>155</v>
      </c>
      <c r="H419" s="122" t="s">
        <v>319</v>
      </c>
      <c r="I419" s="117"/>
      <c r="J419" s="117"/>
      <c r="K419" s="117"/>
      <c r="L419" s="118">
        <f>SUM(L415:L418)</f>
        <v>0</v>
      </c>
      <c r="M419" s="118">
        <f>SUM(M415:M418)</f>
        <v>0</v>
      </c>
      <c r="N419" s="117"/>
      <c r="O419" s="117"/>
      <c r="P419" s="117"/>
      <c r="Q419" s="117"/>
      <c r="R419" s="119">
        <f>SUM(R415:R418)</f>
        <v>0</v>
      </c>
      <c r="S419" s="119">
        <f>SUM(S415:S418)</f>
        <v>0</v>
      </c>
      <c r="T419" s="119">
        <f>SUM(T415:T418)</f>
        <v>0</v>
      </c>
      <c r="U419" s="119">
        <f>SUM(U415:U418)</f>
        <v>0</v>
      </c>
      <c r="V419" s="117"/>
      <c r="W419" s="117"/>
      <c r="X419" s="117"/>
      <c r="Y419" s="118">
        <f>SUM(Y415:Y418)</f>
        <v>0</v>
      </c>
      <c r="Z419" s="117"/>
      <c r="AA419" s="117"/>
      <c r="AB419" s="118">
        <f t="shared" ref="AB419:AF419" si="779">SUM(AB415:AB418)</f>
        <v>0</v>
      </c>
      <c r="AC419" s="118">
        <f t="shared" si="779"/>
        <v>0</v>
      </c>
      <c r="AD419" s="118">
        <f t="shared" si="779"/>
        <v>0</v>
      </c>
      <c r="AE419" s="118">
        <f t="shared" si="779"/>
        <v>0</v>
      </c>
      <c r="AF419" s="118">
        <f t="shared" si="779"/>
        <v>0</v>
      </c>
      <c r="AG419" s="117"/>
      <c r="AH419" s="117"/>
      <c r="AI419" s="117"/>
      <c r="AJ419" s="119">
        <f>SUM(AJ415:AJ418)</f>
        <v>0</v>
      </c>
      <c r="AK419" s="119">
        <f t="shared" ref="AK419:AN419" si="780">SUM(AK415:AK418)</f>
        <v>0</v>
      </c>
      <c r="AL419" s="119">
        <f t="shared" si="780"/>
        <v>0</v>
      </c>
      <c r="AM419" s="119">
        <f t="shared" si="780"/>
        <v>0</v>
      </c>
      <c r="AN419" s="119">
        <f t="shared" si="780"/>
        <v>0</v>
      </c>
      <c r="AO419" s="116"/>
      <c r="AP419" s="120"/>
      <c r="AQ419" s="121">
        <f t="shared" ref="AQ419:BA419" si="781">SUM(AQ415:AQ418)</f>
        <v>0</v>
      </c>
      <c r="AR419" s="121">
        <f t="shared" si="781"/>
        <v>0</v>
      </c>
      <c r="AS419" s="121">
        <f t="shared" si="781"/>
        <v>0</v>
      </c>
      <c r="AT419" s="121">
        <f t="shared" si="781"/>
        <v>0</v>
      </c>
      <c r="AU419" s="121">
        <f t="shared" si="781"/>
        <v>0</v>
      </c>
      <c r="AV419" s="121">
        <f t="shared" si="781"/>
        <v>0</v>
      </c>
      <c r="AW419" s="121">
        <f t="shared" si="781"/>
        <v>0</v>
      </c>
      <c r="AX419" s="121">
        <f t="shared" si="781"/>
        <v>0</v>
      </c>
      <c r="AY419" s="121">
        <f t="shared" si="781"/>
        <v>0</v>
      </c>
      <c r="AZ419" s="121">
        <f t="shared" si="781"/>
        <v>0</v>
      </c>
      <c r="BA419" s="121">
        <f t="shared" si="781"/>
        <v>0</v>
      </c>
    </row>
    <row r="420" spans="1:53" ht="53.25" customHeight="1" outlineLevel="1" x14ac:dyDescent="0.2">
      <c r="A420" s="68"/>
      <c r="B420" s="256" t="s">
        <v>788</v>
      </c>
      <c r="C420" s="257"/>
      <c r="D420" s="257"/>
      <c r="E420" s="258"/>
      <c r="F420" s="155"/>
      <c r="G420" s="155"/>
      <c r="H420" s="83" t="s">
        <v>320</v>
      </c>
      <c r="I420" s="133"/>
      <c r="J420" s="133"/>
      <c r="K420" s="133"/>
      <c r="L420" s="134">
        <f>SUM(L421)</f>
        <v>2823450</v>
      </c>
      <c r="M420" s="134">
        <f>SUM(M421)</f>
        <v>471516.15</v>
      </c>
      <c r="N420" s="135"/>
      <c r="O420" s="135"/>
      <c r="P420" s="135"/>
      <c r="Q420" s="135"/>
      <c r="R420" s="134">
        <f>SUM(R421)</f>
        <v>0</v>
      </c>
      <c r="S420" s="134">
        <f>SUM(S421)</f>
        <v>0</v>
      </c>
      <c r="T420" s="134">
        <f>SUM(T421)</f>
        <v>0</v>
      </c>
      <c r="U420" s="134">
        <f>SUM(U421)</f>
        <v>0</v>
      </c>
      <c r="V420" s="135"/>
      <c r="W420" s="135"/>
      <c r="X420" s="135"/>
      <c r="Y420" s="134">
        <f>SUM(Y421)</f>
        <v>0</v>
      </c>
      <c r="Z420" s="135"/>
      <c r="AA420" s="135"/>
      <c r="AB420" s="134">
        <f>SUM(AB421)</f>
        <v>0</v>
      </c>
      <c r="AC420" s="134">
        <f>SUM(AC421)</f>
        <v>570000</v>
      </c>
      <c r="AD420" s="134">
        <f>SUM(AD421)</f>
        <v>0</v>
      </c>
      <c r="AE420" s="134">
        <f>SUM(AE421)</f>
        <v>114000</v>
      </c>
      <c r="AF420" s="134">
        <f>SUM(AF421)</f>
        <v>114000</v>
      </c>
      <c r="AG420" s="135"/>
      <c r="AH420" s="135"/>
      <c r="AI420" s="135"/>
      <c r="AJ420" s="134">
        <f>SUM(AJ421)</f>
        <v>0</v>
      </c>
      <c r="AK420" s="134">
        <f>SUM(AK421)</f>
        <v>0</v>
      </c>
      <c r="AL420" s="134">
        <f>SUM(AL421)</f>
        <v>0</v>
      </c>
      <c r="AM420" s="134">
        <f>SUM(AM421)</f>
        <v>0</v>
      </c>
      <c r="AN420" s="134">
        <f>SUM(AN421)</f>
        <v>0</v>
      </c>
      <c r="AO420" s="136"/>
      <c r="AP420" s="137"/>
      <c r="AQ420" s="134">
        <f>AQ421+AQ507+AQ583+AQ674</f>
        <v>7758624.4499999993</v>
      </c>
      <c r="AR420" s="134">
        <f t="shared" ref="AR420:AU420" si="782">AR421+AR507+AR583+AR674</f>
        <v>708630</v>
      </c>
      <c r="AS420" s="134">
        <f t="shared" si="782"/>
        <v>0</v>
      </c>
      <c r="AT420" s="134">
        <f t="shared" si="782"/>
        <v>8467254.4500000011</v>
      </c>
      <c r="AU420" s="134">
        <f t="shared" si="782"/>
        <v>8467254.4500000011</v>
      </c>
      <c r="AV420" s="134">
        <f t="shared" ref="AV420:BA420" si="783">SUM(AV421)</f>
        <v>0</v>
      </c>
      <c r="AW420" s="134">
        <f t="shared" si="783"/>
        <v>0</v>
      </c>
      <c r="AX420" s="134">
        <f t="shared" si="783"/>
        <v>0</v>
      </c>
      <c r="AY420" s="134">
        <f t="shared" si="783"/>
        <v>0</v>
      </c>
      <c r="AZ420" s="134">
        <f t="shared" si="783"/>
        <v>0</v>
      </c>
      <c r="BA420" s="134">
        <f t="shared" si="783"/>
        <v>0</v>
      </c>
    </row>
    <row r="421" spans="1:53" s="124" customFormat="1" ht="14.45" customHeight="1" x14ac:dyDescent="0.2">
      <c r="B421" s="138"/>
      <c r="C421" s="247" t="s">
        <v>322</v>
      </c>
      <c r="D421" s="247"/>
      <c r="E421" s="252"/>
      <c r="F421" s="153"/>
      <c r="G421" s="153"/>
      <c r="H421" s="130" t="s">
        <v>321</v>
      </c>
      <c r="I421" s="128"/>
      <c r="J421" s="128"/>
      <c r="K421" s="128"/>
      <c r="L421" s="129">
        <f>SUM(L426,L431,L436)</f>
        <v>2823450</v>
      </c>
      <c r="M421" s="129">
        <f>SUM(M426,M431,M436)</f>
        <v>471516.15</v>
      </c>
      <c r="N421" s="128"/>
      <c r="O421" s="128"/>
      <c r="P421" s="128"/>
      <c r="Q421" s="128"/>
      <c r="R421" s="129">
        <f>SUM(R426,R431,R436)</f>
        <v>0</v>
      </c>
      <c r="S421" s="129">
        <f t="shared" ref="S421:U421" si="784">SUM(S426,S431,S436)</f>
        <v>0</v>
      </c>
      <c r="T421" s="129">
        <f t="shared" si="784"/>
        <v>0</v>
      </c>
      <c r="U421" s="129">
        <f t="shared" si="784"/>
        <v>0</v>
      </c>
      <c r="V421" s="128"/>
      <c r="W421" s="128"/>
      <c r="X421" s="128"/>
      <c r="Y421" s="129">
        <f t="shared" ref="Y421" si="785">SUM(Y426,Y431,Y436)</f>
        <v>0</v>
      </c>
      <c r="Z421" s="128"/>
      <c r="AA421" s="128"/>
      <c r="AB421" s="129">
        <f t="shared" ref="AB421:AF421" si="786">SUM(AB426,AB431,AB436)</f>
        <v>0</v>
      </c>
      <c r="AC421" s="129">
        <f t="shared" si="786"/>
        <v>570000</v>
      </c>
      <c r="AD421" s="129">
        <f t="shared" si="786"/>
        <v>0</v>
      </c>
      <c r="AE421" s="129">
        <f t="shared" si="786"/>
        <v>114000</v>
      </c>
      <c r="AF421" s="129">
        <f t="shared" si="786"/>
        <v>114000</v>
      </c>
      <c r="AG421" s="128"/>
      <c r="AH421" s="128"/>
      <c r="AI421" s="128"/>
      <c r="AJ421" s="129">
        <f t="shared" ref="AJ421:AN421" si="787">SUM(AJ426,AJ431,AJ436)</f>
        <v>0</v>
      </c>
      <c r="AK421" s="129">
        <f t="shared" si="787"/>
        <v>0</v>
      </c>
      <c r="AL421" s="129">
        <f t="shared" si="787"/>
        <v>0</v>
      </c>
      <c r="AM421" s="129">
        <f t="shared" si="787"/>
        <v>0</v>
      </c>
      <c r="AN421" s="139">
        <f t="shared" si="787"/>
        <v>0</v>
      </c>
      <c r="AO421" s="130"/>
      <c r="AP421" s="131"/>
      <c r="AQ421" s="139">
        <f>AQ426+AQ431+AQ436+AQ441+AQ446+AQ451+AQ456+AQ461+AQ466+AQ471+AQ476+AQ481+AQ486+AQ491+AQ496+AQ501+AQ506</f>
        <v>5234753.55</v>
      </c>
      <c r="AR421" s="139">
        <f t="shared" ref="AR421:AU421" si="788">AR426+AR431+AR436+AR441+AR446+AR451+AR456+AR461+AR466+AR471+AR476+AR481+AR486+AR491+AR496+AR501+AR506</f>
        <v>144000</v>
      </c>
      <c r="AS421" s="139">
        <f t="shared" si="788"/>
        <v>0</v>
      </c>
      <c r="AT421" s="139">
        <f t="shared" si="788"/>
        <v>5378753.5500000007</v>
      </c>
      <c r="AU421" s="139">
        <f t="shared" si="788"/>
        <v>5378753.5500000007</v>
      </c>
      <c r="AV421" s="139">
        <f t="shared" ref="AV421:BA421" si="789">SUM(AV426,AV431,AV436)</f>
        <v>0</v>
      </c>
      <c r="AW421" s="139">
        <f t="shared" si="789"/>
        <v>0</v>
      </c>
      <c r="AX421" s="139">
        <f t="shared" si="789"/>
        <v>0</v>
      </c>
      <c r="AY421" s="139">
        <f t="shared" si="789"/>
        <v>0</v>
      </c>
      <c r="AZ421" s="139">
        <f t="shared" si="789"/>
        <v>0</v>
      </c>
      <c r="BA421" s="139">
        <f t="shared" si="789"/>
        <v>0</v>
      </c>
    </row>
    <row r="422" spans="1:53" ht="14.1" customHeight="1" outlineLevel="2" x14ac:dyDescent="0.2">
      <c r="A422" s="68"/>
      <c r="B422" s="94"/>
      <c r="C422" s="250"/>
      <c r="D422" s="96"/>
      <c r="E422" s="96"/>
      <c r="F422" s="97"/>
      <c r="G422" s="98"/>
      <c r="H422" s="99" t="s">
        <v>49</v>
      </c>
      <c r="I422" s="100" t="s">
        <v>1</v>
      </c>
      <c r="J422" s="101">
        <v>6</v>
      </c>
      <c r="K422" s="101">
        <v>1</v>
      </c>
      <c r="L422" s="102">
        <f>IF(I422&lt;&gt;0,((VLOOKUP(I422,'1. Standard_Cost'!$B$4:$D$8,2)+VLOOKUP(I422,'1. Standard_Cost'!$B$4:$D$8,3))*J422*K422),"0")</f>
        <v>540750</v>
      </c>
      <c r="M422" s="102">
        <f>L422*'1. Standard_Cost'!F4</f>
        <v>90305.25</v>
      </c>
      <c r="N422" s="103"/>
      <c r="O422" s="103"/>
      <c r="P422" s="103"/>
      <c r="Q422" s="103"/>
      <c r="R422" s="104">
        <f>+N422*P422*'1. Standard_Cost'!$B$12</f>
        <v>0</v>
      </c>
      <c r="S422" s="104">
        <f>+N422*O422*P422*'1. Standard_Cost'!$C$12</f>
        <v>0</v>
      </c>
      <c r="T422" s="104">
        <f>+N422*P422*Q422*'1. Standard_Cost'!$D$12</f>
        <v>0</v>
      </c>
      <c r="U422" s="104">
        <f>+N422*O422*'1. Standard_Cost'!$E$12</f>
        <v>0</v>
      </c>
      <c r="V422" s="103"/>
      <c r="W422" s="103"/>
      <c r="X422" s="103"/>
      <c r="Y422" s="104">
        <f>+V422*((X422*'1. Standard_Cost'!$B$16)+(W422*X422*'1. Standard_Cost'!$C$16))</f>
        <v>0</v>
      </c>
      <c r="Z422" s="103"/>
      <c r="AA422" s="103"/>
      <c r="AB422" s="104">
        <f>+Z422*'1. Standard_Cost'!$B$20+AA422*'1. Standard_Cost'!$C$20</f>
        <v>0</v>
      </c>
      <c r="AC422" s="105">
        <v>120000</v>
      </c>
      <c r="AD422" s="106"/>
      <c r="AE422" s="104">
        <f>SUM(AD422,AC422,AB422,Y422,U422,T422,S422,R422)*'1. Standard_Cost'!B28</f>
        <v>24000</v>
      </c>
      <c r="AF422" s="104">
        <f>SUM(AD422,AE422)</f>
        <v>24000</v>
      </c>
      <c r="AG422" s="103"/>
      <c r="AH422" s="103"/>
      <c r="AI422" s="103"/>
      <c r="AJ422" s="107"/>
      <c r="AK422" s="107"/>
      <c r="AL422" s="107"/>
      <c r="AM422" s="104">
        <f>AG422*'1. Standard_Cost'!B41+'Incremental_Cost Year 2021'!AH429*'1. Standard_Cost'!C41+'Incremental_Cost Year 2021'!AI429*'1. Standard_Cost'!D41+'Incremental_Cost Year 2021'!AJ429+'Incremental_Cost Year 2021'!AL429+AK422</f>
        <v>0</v>
      </c>
      <c r="AN422" s="104">
        <f>AM422*'1. Standard_Cost'!C45</f>
        <v>0</v>
      </c>
      <c r="AO422" s="107"/>
      <c r="AQ422" s="104">
        <f t="shared" ref="AQ422:AQ425" si="790">L422+M422</f>
        <v>631055.25</v>
      </c>
      <c r="AR422" s="104">
        <f t="shared" ref="AR422:AR425" si="791">AF422</f>
        <v>24000</v>
      </c>
      <c r="AS422" s="104">
        <f t="shared" ref="AS422:AS425" si="792">AM422+AN422</f>
        <v>0</v>
      </c>
      <c r="AT422" s="104">
        <f>SUM(AQ422,AR422,AS422)</f>
        <v>655055.25</v>
      </c>
      <c r="AU422" s="108">
        <f t="shared" ref="AU422:AU425" si="793">AT422</f>
        <v>655055.25</v>
      </c>
      <c r="AV422" s="108"/>
      <c r="AW422" s="108"/>
      <c r="AX422" s="108"/>
      <c r="AY422" s="108"/>
      <c r="AZ422" s="108"/>
      <c r="BA422" s="109">
        <f t="shared" ref="BA422:BA425" si="794">SUM(AU422:AZ422)-AT422</f>
        <v>0</v>
      </c>
    </row>
    <row r="423" spans="1:53" ht="14.1" customHeight="1" outlineLevel="2" x14ac:dyDescent="0.2">
      <c r="A423" s="68"/>
      <c r="B423" s="94"/>
      <c r="C423" s="251"/>
      <c r="D423" s="110"/>
      <c r="E423" s="110"/>
      <c r="F423" s="110"/>
      <c r="G423" s="111"/>
      <c r="H423" s="99" t="s">
        <v>50</v>
      </c>
      <c r="I423" s="100" t="s">
        <v>3</v>
      </c>
      <c r="J423" s="101">
        <v>6</v>
      </c>
      <c r="K423" s="101">
        <v>1</v>
      </c>
      <c r="L423" s="102">
        <f>IF(I423&lt;&gt;0,((VLOOKUP(I423,'1. Standard_Cost'!$B$4:$D$8,2)+VLOOKUP(I423,'1. Standard_Cost'!$B$4:$D$8,3))*J423*K423),"0")</f>
        <v>600600</v>
      </c>
      <c r="M423" s="102">
        <f>L423*'1. Standard_Cost'!F4</f>
        <v>100300.20000000001</v>
      </c>
      <c r="N423" s="103"/>
      <c r="O423" s="103"/>
      <c r="P423" s="103"/>
      <c r="Q423" s="103"/>
      <c r="R423" s="104">
        <f>+N423*P423*'1. Standard_Cost'!$B$12</f>
        <v>0</v>
      </c>
      <c r="S423" s="104">
        <f>+N423*O423*P423*'1. Standard_Cost'!$C$12</f>
        <v>0</v>
      </c>
      <c r="T423" s="104">
        <f>+N423*P423*Q423*'1. Standard_Cost'!$D$12</f>
        <v>0</v>
      </c>
      <c r="U423" s="104">
        <f>+N423*O423*'1. Standard_Cost'!$E$12</f>
        <v>0</v>
      </c>
      <c r="V423" s="103"/>
      <c r="W423" s="103"/>
      <c r="X423" s="103"/>
      <c r="Y423" s="104">
        <f>+V423*((X423*'1. Standard_Cost'!$B$16)+(W423*X423*'1. Standard_Cost'!$C$16))</f>
        <v>0</v>
      </c>
      <c r="Z423" s="103"/>
      <c r="AA423" s="103"/>
      <c r="AB423" s="104">
        <f>+Z423*'1. Standard_Cost'!$B$20+AA423*'1. Standard_Cost'!$C$20</f>
        <v>0</v>
      </c>
      <c r="AC423" s="105">
        <v>120000</v>
      </c>
      <c r="AD423" s="106"/>
      <c r="AE423" s="104">
        <f>SUM(AD423,AC423,AB423,Y423,U423,T423,S423,R423)*'1. Standard_Cost'!B28</f>
        <v>24000</v>
      </c>
      <c r="AF423" s="104">
        <f t="shared" ref="AF423:AF425" si="795">SUM(AD423,AE423)</f>
        <v>24000</v>
      </c>
      <c r="AG423" s="103"/>
      <c r="AH423" s="103">
        <v>0</v>
      </c>
      <c r="AI423" s="103">
        <v>0</v>
      </c>
      <c r="AJ423" s="107"/>
      <c r="AK423" s="107"/>
      <c r="AL423" s="107"/>
      <c r="AM423" s="104">
        <f>AG423*'1. Standard_Cost'!B41+'Incremental_Cost Year 2021'!AH430*'1. Standard_Cost'!C41+'Incremental_Cost Year 2021'!AI430*'1. Standard_Cost'!D41+'Incremental_Cost Year 2021'!AJ430+'Incremental_Cost Year 2021'!AL430+AK423</f>
        <v>0</v>
      </c>
      <c r="AN423" s="104">
        <f>AM423*'1. Standard_Cost'!C45</f>
        <v>0</v>
      </c>
      <c r="AO423" s="107"/>
      <c r="AQ423" s="104">
        <f t="shared" si="790"/>
        <v>700900.2</v>
      </c>
      <c r="AR423" s="104">
        <f t="shared" si="791"/>
        <v>24000</v>
      </c>
      <c r="AS423" s="104">
        <f t="shared" si="792"/>
        <v>0</v>
      </c>
      <c r="AT423" s="104">
        <f t="shared" ref="AT423:AT425" si="796">SUM(AQ423,AR423,AS423)</f>
        <v>724900.2</v>
      </c>
      <c r="AU423" s="108">
        <f t="shared" si="793"/>
        <v>724900.2</v>
      </c>
      <c r="AV423" s="108">
        <v>0</v>
      </c>
      <c r="AW423" s="108"/>
      <c r="AX423" s="108"/>
      <c r="AY423" s="108"/>
      <c r="AZ423" s="108"/>
      <c r="BA423" s="109">
        <f t="shared" si="794"/>
        <v>0</v>
      </c>
    </row>
    <row r="424" spans="1:53" ht="14.1" customHeight="1" outlineLevel="2" x14ac:dyDescent="0.2">
      <c r="A424" s="68"/>
      <c r="B424" s="94"/>
      <c r="C424" s="251"/>
      <c r="D424" s="110"/>
      <c r="E424" s="110"/>
      <c r="F424" s="110"/>
      <c r="G424" s="111"/>
      <c r="H424" s="99" t="s">
        <v>51</v>
      </c>
      <c r="I424" s="100"/>
      <c r="J424" s="101"/>
      <c r="K424" s="101"/>
      <c r="L424" s="102" t="str">
        <f>IF(I424&lt;&gt;0,((VLOOKUP(I424,'1. Standard_Cost'!$B$4:$D$8,2)+VLOOKUP(I424,'1. Standard_Cost'!$B$4:$D$8,3))*J424*K424),"0")</f>
        <v>0</v>
      </c>
      <c r="M424" s="102">
        <f>L424*'1. Standard_Cost'!F21</f>
        <v>0</v>
      </c>
      <c r="N424" s="103"/>
      <c r="O424" s="103"/>
      <c r="P424" s="103"/>
      <c r="Q424" s="103"/>
      <c r="R424" s="104">
        <f>+N424*P424*'1. Standard_Cost'!$B$12</f>
        <v>0</v>
      </c>
      <c r="S424" s="104">
        <f>+N424*O424*P424*'1. Standard_Cost'!$C$12</f>
        <v>0</v>
      </c>
      <c r="T424" s="104">
        <f>+N424*P424*Q424*'1. Standard_Cost'!$D$12</f>
        <v>0</v>
      </c>
      <c r="U424" s="104">
        <f>+N424*O424*'1. Standard_Cost'!$E$12</f>
        <v>0</v>
      </c>
      <c r="V424" s="103"/>
      <c r="W424" s="103"/>
      <c r="X424" s="103"/>
      <c r="Y424" s="104">
        <f>+V424*((X424*'1. Standard_Cost'!$B$16)+(W424*X424*'1. Standard_Cost'!$C$16))</f>
        <v>0</v>
      </c>
      <c r="Z424" s="103"/>
      <c r="AA424" s="103"/>
      <c r="AB424" s="104">
        <f>+Z424*'1. Standard_Cost'!$B$20+AA424*'1. Standard_Cost'!$C$20</f>
        <v>0</v>
      </c>
      <c r="AC424" s="105"/>
      <c r="AD424" s="106"/>
      <c r="AE424" s="104">
        <f>SUM(AD424,AC424,AB424,Y424,U424,T424,S424,R424)*'1. Standard_Cost'!B45</f>
        <v>0</v>
      </c>
      <c r="AF424" s="104">
        <f t="shared" si="795"/>
        <v>0</v>
      </c>
      <c r="AG424" s="103"/>
      <c r="AH424" s="103"/>
      <c r="AI424" s="103"/>
      <c r="AJ424" s="107"/>
      <c r="AK424" s="107"/>
      <c r="AL424" s="107"/>
      <c r="AM424" s="104">
        <f>AG424*'1. Standard_Cost'!B41+'Incremental_Cost Year 2021'!AH431*'1. Standard_Cost'!C41+'Incremental_Cost Year 2021'!AI431*'1. Standard_Cost'!D41+'Incremental_Cost Year 2021'!AJ431+'Incremental_Cost Year 2021'!AL431+AK424</f>
        <v>0</v>
      </c>
      <c r="AN424" s="104">
        <f>AM424*'1. Standard_Cost'!C45</f>
        <v>0</v>
      </c>
      <c r="AO424" s="107"/>
      <c r="AQ424" s="104">
        <f t="shared" si="790"/>
        <v>0</v>
      </c>
      <c r="AR424" s="104">
        <f t="shared" si="791"/>
        <v>0</v>
      </c>
      <c r="AS424" s="104">
        <f t="shared" si="792"/>
        <v>0</v>
      </c>
      <c r="AT424" s="104">
        <f t="shared" si="796"/>
        <v>0</v>
      </c>
      <c r="AU424" s="108">
        <f t="shared" si="793"/>
        <v>0</v>
      </c>
      <c r="AV424" s="108"/>
      <c r="AW424" s="108"/>
      <c r="AX424" s="108"/>
      <c r="AY424" s="108"/>
      <c r="AZ424" s="108"/>
      <c r="BA424" s="109">
        <f t="shared" si="794"/>
        <v>0</v>
      </c>
    </row>
    <row r="425" spans="1:53" ht="14.1" customHeight="1" outlineLevel="2" x14ac:dyDescent="0.2">
      <c r="A425" s="68"/>
      <c r="B425" s="94"/>
      <c r="C425" s="251"/>
      <c r="D425" s="110"/>
      <c r="E425" s="110"/>
      <c r="F425" s="110"/>
      <c r="G425" s="111"/>
      <c r="H425" s="112" t="s">
        <v>179</v>
      </c>
      <c r="I425" s="100"/>
      <c r="J425" s="101"/>
      <c r="K425" s="101"/>
      <c r="L425" s="102" t="str">
        <f>IF(I425&lt;&gt;0,((VLOOKUP(I425,'1. Standard_Cost'!$B$4:$D$8,2)+VLOOKUP(I425,'1. Standard_Cost'!$B$4:$D$8,3))*J425*K425),"0")</f>
        <v>0</v>
      </c>
      <c r="M425" s="102">
        <f>L425*'1. Standard_Cost'!F21</f>
        <v>0</v>
      </c>
      <c r="N425" s="103"/>
      <c r="O425" s="103"/>
      <c r="P425" s="103"/>
      <c r="Q425" s="103"/>
      <c r="R425" s="104">
        <f>+N425*P425*'1. Standard_Cost'!$B$12</f>
        <v>0</v>
      </c>
      <c r="S425" s="104">
        <f>+N425*O425*P425*'1. Standard_Cost'!$C$12</f>
        <v>0</v>
      </c>
      <c r="T425" s="104">
        <f>+N425*P425*Q425*'1. Standard_Cost'!$D$12</f>
        <v>0</v>
      </c>
      <c r="U425" s="104">
        <f>+N425*O425*'1. Standard_Cost'!$E$12</f>
        <v>0</v>
      </c>
      <c r="V425" s="103"/>
      <c r="W425" s="103"/>
      <c r="X425" s="103"/>
      <c r="Y425" s="104">
        <f>+V425*((X425*'1. Standard_Cost'!$B$16)+(W425*X425*'1. Standard_Cost'!$C$16))</f>
        <v>0</v>
      </c>
      <c r="Z425" s="103"/>
      <c r="AA425" s="103"/>
      <c r="AB425" s="104">
        <f>+Z425*'1. Standard_Cost'!$B$20+AA425*'1. Standard_Cost'!$C$20</f>
        <v>0</v>
      </c>
      <c r="AC425" s="105"/>
      <c r="AD425" s="106"/>
      <c r="AE425" s="104">
        <f>SUM(AD425,AC425,AB425,Y425,U425,T425,S425,R425)*'1. Standard_Cost'!B45</f>
        <v>0</v>
      </c>
      <c r="AF425" s="104">
        <f t="shared" si="795"/>
        <v>0</v>
      </c>
      <c r="AG425" s="103"/>
      <c r="AH425" s="103"/>
      <c r="AI425" s="103"/>
      <c r="AJ425" s="107"/>
      <c r="AK425" s="107"/>
      <c r="AL425" s="107"/>
      <c r="AM425" s="104">
        <f>AG425*'1. Standard_Cost'!B41+'Incremental_Cost Year 2021'!AH432*'1. Standard_Cost'!C41+'Incremental_Cost Year 2021'!AI432*'1. Standard_Cost'!D41+'Incremental_Cost Year 2021'!AJ432+'Incremental_Cost Year 2021'!AL432+AK425</f>
        <v>0</v>
      </c>
      <c r="AN425" s="104">
        <f>AM425*'1. Standard_Cost'!C45</f>
        <v>0</v>
      </c>
      <c r="AO425" s="107"/>
      <c r="AQ425" s="104">
        <f t="shared" si="790"/>
        <v>0</v>
      </c>
      <c r="AR425" s="104">
        <f t="shared" si="791"/>
        <v>0</v>
      </c>
      <c r="AS425" s="104">
        <f t="shared" si="792"/>
        <v>0</v>
      </c>
      <c r="AT425" s="104">
        <f t="shared" si="796"/>
        <v>0</v>
      </c>
      <c r="AU425" s="108">
        <f t="shared" si="793"/>
        <v>0</v>
      </c>
      <c r="AV425" s="108"/>
      <c r="AW425" s="108"/>
      <c r="AX425" s="108"/>
      <c r="AY425" s="108"/>
      <c r="AZ425" s="108"/>
      <c r="BA425" s="109">
        <f t="shared" si="794"/>
        <v>0</v>
      </c>
    </row>
    <row r="426" spans="1:53" ht="25.35" customHeight="1" outlineLevel="1" x14ac:dyDescent="0.2">
      <c r="A426" s="68"/>
      <c r="B426" s="94"/>
      <c r="C426" s="251"/>
      <c r="D426" s="113" t="s">
        <v>515</v>
      </c>
      <c r="E426" s="113" t="s">
        <v>793</v>
      </c>
      <c r="F426" s="114" t="s">
        <v>154</v>
      </c>
      <c r="G426" s="115" t="s">
        <v>155</v>
      </c>
      <c r="H426" s="140" t="s">
        <v>323</v>
      </c>
      <c r="I426" s="117"/>
      <c r="J426" s="117"/>
      <c r="K426" s="117"/>
      <c r="L426" s="118">
        <f>SUM(L422:L425)</f>
        <v>1141350</v>
      </c>
      <c r="M426" s="118">
        <f>SUM(M422:M425)</f>
        <v>190605.45</v>
      </c>
      <c r="N426" s="117"/>
      <c r="O426" s="117"/>
      <c r="P426" s="117"/>
      <c r="Q426" s="117"/>
      <c r="R426" s="119">
        <f>SUM(R422:R425)</f>
        <v>0</v>
      </c>
      <c r="S426" s="119">
        <f>SUM(S422:S425)</f>
        <v>0</v>
      </c>
      <c r="T426" s="119">
        <f>SUM(T422:T425)</f>
        <v>0</v>
      </c>
      <c r="U426" s="119">
        <f>SUM(U422:U425)</f>
        <v>0</v>
      </c>
      <c r="V426" s="117"/>
      <c r="W426" s="117"/>
      <c r="X426" s="117"/>
      <c r="Y426" s="118">
        <f>SUM(Y422:Y425)</f>
        <v>0</v>
      </c>
      <c r="Z426" s="117"/>
      <c r="AA426" s="117"/>
      <c r="AB426" s="118">
        <f t="shared" ref="AB426:AF426" si="797">SUM(AB422:AB425)</f>
        <v>0</v>
      </c>
      <c r="AC426" s="118">
        <f t="shared" si="797"/>
        <v>240000</v>
      </c>
      <c r="AD426" s="118">
        <f t="shared" si="797"/>
        <v>0</v>
      </c>
      <c r="AE426" s="118">
        <f t="shared" si="797"/>
        <v>48000</v>
      </c>
      <c r="AF426" s="118">
        <f t="shared" si="797"/>
        <v>48000</v>
      </c>
      <c r="AG426" s="117"/>
      <c r="AH426" s="117"/>
      <c r="AI426" s="117"/>
      <c r="AJ426" s="119">
        <f>SUM(AJ422:AJ425)</f>
        <v>0</v>
      </c>
      <c r="AK426" s="119">
        <f t="shared" ref="AK426:AN426" si="798">SUM(AK422:AK425)</f>
        <v>0</v>
      </c>
      <c r="AL426" s="119">
        <f t="shared" si="798"/>
        <v>0</v>
      </c>
      <c r="AM426" s="119">
        <f t="shared" si="798"/>
        <v>0</v>
      </c>
      <c r="AN426" s="119">
        <f t="shared" si="798"/>
        <v>0</v>
      </c>
      <c r="AO426" s="116"/>
      <c r="AP426" s="120"/>
      <c r="AQ426" s="118">
        <f t="shared" ref="AQ426:BA426" si="799">SUM(AQ422:AQ425)</f>
        <v>1331955.45</v>
      </c>
      <c r="AR426" s="118">
        <f t="shared" si="799"/>
        <v>48000</v>
      </c>
      <c r="AS426" s="118">
        <f t="shared" si="799"/>
        <v>0</v>
      </c>
      <c r="AT426" s="118">
        <f t="shared" si="799"/>
        <v>1379955.45</v>
      </c>
      <c r="AU426" s="118">
        <f t="shared" si="799"/>
        <v>1379955.45</v>
      </c>
      <c r="AV426" s="118">
        <f t="shared" si="799"/>
        <v>0</v>
      </c>
      <c r="AW426" s="118">
        <f t="shared" si="799"/>
        <v>0</v>
      </c>
      <c r="AX426" s="118">
        <f t="shared" si="799"/>
        <v>0</v>
      </c>
      <c r="AY426" s="118">
        <f t="shared" si="799"/>
        <v>0</v>
      </c>
      <c r="AZ426" s="118">
        <f t="shared" si="799"/>
        <v>0</v>
      </c>
      <c r="BA426" s="118">
        <f t="shared" si="799"/>
        <v>0</v>
      </c>
    </row>
    <row r="427" spans="1:53" ht="14.1" customHeight="1" outlineLevel="2" x14ac:dyDescent="0.2">
      <c r="A427" s="68"/>
      <c r="B427" s="94"/>
      <c r="C427" s="251"/>
      <c r="D427" s="96"/>
      <c r="E427" s="96"/>
      <c r="F427" s="97"/>
      <c r="G427" s="98"/>
      <c r="H427" s="99" t="s">
        <v>49</v>
      </c>
      <c r="I427" s="100" t="s">
        <v>1</v>
      </c>
      <c r="J427" s="101">
        <v>6</v>
      </c>
      <c r="K427" s="101">
        <v>1</v>
      </c>
      <c r="L427" s="102">
        <f>IF(I427&lt;&gt;0,((VLOOKUP(I427,'1. Standard_Cost'!$B$4:$D$8,2)+VLOOKUP(I427,'1. Standard_Cost'!$B$4:$D$8,3))*J427*K427),"0")</f>
        <v>540750</v>
      </c>
      <c r="M427" s="102">
        <f>L427*'1. Standard_Cost'!F4</f>
        <v>90305.25</v>
      </c>
      <c r="N427" s="103"/>
      <c r="O427" s="103"/>
      <c r="P427" s="103"/>
      <c r="Q427" s="103"/>
      <c r="R427" s="104">
        <f>+N427*P427*'1. Standard_Cost'!$B$12</f>
        <v>0</v>
      </c>
      <c r="S427" s="104">
        <f>+N427*O427*P427*'1. Standard_Cost'!$C$12</f>
        <v>0</v>
      </c>
      <c r="T427" s="104">
        <f>+N427*P427*Q427*'1. Standard_Cost'!$D$12</f>
        <v>0</v>
      </c>
      <c r="U427" s="104">
        <f>+N427*O427*'1. Standard_Cost'!$E$12</f>
        <v>0</v>
      </c>
      <c r="V427" s="103"/>
      <c r="W427" s="103"/>
      <c r="X427" s="103"/>
      <c r="Y427" s="104">
        <f>+V427*((X427*'1. Standard_Cost'!$B$16)+(W427*X427*'1. Standard_Cost'!$C$16))</f>
        <v>0</v>
      </c>
      <c r="Z427" s="103"/>
      <c r="AA427" s="103"/>
      <c r="AB427" s="104">
        <f>+Z427*'1. Standard_Cost'!$B$20+AA427*'1. Standard_Cost'!$C$20</f>
        <v>0</v>
      </c>
      <c r="AC427" s="105">
        <v>120000</v>
      </c>
      <c r="AD427" s="106"/>
      <c r="AE427" s="104">
        <f>SUM(AD427,AC427,AB427,Y427,U427,T427,S427,R427)*'1. Standard_Cost'!B28</f>
        <v>24000</v>
      </c>
      <c r="AF427" s="104">
        <f>SUM(AD427,AE427)</f>
        <v>24000</v>
      </c>
      <c r="AG427" s="103"/>
      <c r="AH427" s="103"/>
      <c r="AI427" s="103"/>
      <c r="AJ427" s="107"/>
      <c r="AK427" s="107"/>
      <c r="AL427" s="107"/>
      <c r="AM427" s="104">
        <f>AG427*'1. Standard_Cost'!B41+'Incremental_Cost Year 2021'!AH434*'1. Standard_Cost'!C41+'Incremental_Cost Year 2021'!AI434*'1. Standard_Cost'!D41+'Incremental_Cost Year 2021'!AJ434+'Incremental_Cost Year 2021'!AL434+AK427</f>
        <v>0</v>
      </c>
      <c r="AN427" s="104">
        <f>AM427*'1. Standard_Cost'!C45</f>
        <v>0</v>
      </c>
      <c r="AO427" s="107"/>
      <c r="AQ427" s="104">
        <f t="shared" ref="AQ427:AQ430" si="800">L427+M427</f>
        <v>631055.25</v>
      </c>
      <c r="AR427" s="104">
        <f t="shared" ref="AR427:AR430" si="801">AF427</f>
        <v>24000</v>
      </c>
      <c r="AS427" s="104">
        <f t="shared" ref="AS427:AS430" si="802">AM427+AN427</f>
        <v>0</v>
      </c>
      <c r="AT427" s="104">
        <f>SUM(AQ427,AR427,AS427)</f>
        <v>655055.25</v>
      </c>
      <c r="AU427" s="108">
        <f t="shared" ref="AU427:AU430" si="803">AT427</f>
        <v>655055.25</v>
      </c>
      <c r="AV427" s="108"/>
      <c r="AW427" s="108"/>
      <c r="AX427" s="108"/>
      <c r="AY427" s="108"/>
      <c r="AZ427" s="108"/>
      <c r="BA427" s="109">
        <f t="shared" ref="BA427:BA430" si="804">SUM(AU427:AZ427)-AT427</f>
        <v>0</v>
      </c>
    </row>
    <row r="428" spans="1:53" ht="14.1" customHeight="1" outlineLevel="2" x14ac:dyDescent="0.2">
      <c r="A428" s="68"/>
      <c r="B428" s="94"/>
      <c r="C428" s="251"/>
      <c r="D428" s="110"/>
      <c r="E428" s="110"/>
      <c r="F428" s="110"/>
      <c r="G428" s="111"/>
      <c r="H428" s="99" t="s">
        <v>50</v>
      </c>
      <c r="I428" s="100" t="s">
        <v>3</v>
      </c>
      <c r="J428" s="101">
        <v>6</v>
      </c>
      <c r="K428" s="101">
        <v>1</v>
      </c>
      <c r="L428" s="102">
        <f>IF(I428&lt;&gt;0,((VLOOKUP(I428,'1. Standard_Cost'!$B$4:$D$8,2)+VLOOKUP(I428,'1. Standard_Cost'!$B$4:$D$8,3))*J428*K428),"0")</f>
        <v>600600</v>
      </c>
      <c r="M428" s="102">
        <f>L428*'1. Standard_Cost'!F4</f>
        <v>100300.20000000001</v>
      </c>
      <c r="N428" s="103"/>
      <c r="O428" s="103"/>
      <c r="P428" s="103"/>
      <c r="Q428" s="103"/>
      <c r="R428" s="104">
        <f>+N428*P428*'1. Standard_Cost'!$B$12</f>
        <v>0</v>
      </c>
      <c r="S428" s="104">
        <f>+N428*O428*P428*'1. Standard_Cost'!$C$12</f>
        <v>0</v>
      </c>
      <c r="T428" s="104">
        <f>+N428*P428*Q428*'1. Standard_Cost'!$D$12</f>
        <v>0</v>
      </c>
      <c r="U428" s="104">
        <f>+N428*O428*'1. Standard_Cost'!$E$12</f>
        <v>0</v>
      </c>
      <c r="V428" s="103"/>
      <c r="W428" s="103"/>
      <c r="X428" s="103"/>
      <c r="Y428" s="104">
        <f>+V428*((X428*'1. Standard_Cost'!$B$16)+(W428*X428*'1. Standard_Cost'!$C$16))</f>
        <v>0</v>
      </c>
      <c r="Z428" s="103"/>
      <c r="AA428" s="103"/>
      <c r="AB428" s="104">
        <f>+Z428*'1. Standard_Cost'!$B$20+AA428*'1. Standard_Cost'!$C$20</f>
        <v>0</v>
      </c>
      <c r="AC428" s="105">
        <v>120000</v>
      </c>
      <c r="AD428" s="106"/>
      <c r="AE428" s="104">
        <f>SUM(AD428,AC428,AB428,Y428,U428,T428,S428,R428)*'1. Standard_Cost'!B28</f>
        <v>24000</v>
      </c>
      <c r="AF428" s="104">
        <f t="shared" ref="AF428:AF430" si="805">SUM(AD428,AE428)</f>
        <v>24000</v>
      </c>
      <c r="AG428" s="103"/>
      <c r="AH428" s="103">
        <v>0</v>
      </c>
      <c r="AI428" s="103">
        <v>0</v>
      </c>
      <c r="AJ428" s="107"/>
      <c r="AK428" s="107"/>
      <c r="AL428" s="107"/>
      <c r="AM428" s="104">
        <f>AG428*'1. Standard_Cost'!B41+'Incremental_Cost Year 2021'!AH435*'1. Standard_Cost'!C41+'Incremental_Cost Year 2021'!AI435*'1. Standard_Cost'!D41+'Incremental_Cost Year 2021'!AJ435+'Incremental_Cost Year 2021'!AL435+AK428</f>
        <v>0</v>
      </c>
      <c r="AN428" s="104">
        <f>AM428*'1. Standard_Cost'!C45</f>
        <v>0</v>
      </c>
      <c r="AO428" s="107"/>
      <c r="AQ428" s="104">
        <f t="shared" si="800"/>
        <v>700900.2</v>
      </c>
      <c r="AR428" s="104">
        <f t="shared" si="801"/>
        <v>24000</v>
      </c>
      <c r="AS428" s="104">
        <f t="shared" si="802"/>
        <v>0</v>
      </c>
      <c r="AT428" s="104">
        <f t="shared" ref="AT428:AT430" si="806">SUM(AQ428,AR428,AS428)</f>
        <v>724900.2</v>
      </c>
      <c r="AU428" s="108">
        <f t="shared" si="803"/>
        <v>724900.2</v>
      </c>
      <c r="AV428" s="108">
        <v>0</v>
      </c>
      <c r="AW428" s="108"/>
      <c r="AX428" s="108"/>
      <c r="AY428" s="108"/>
      <c r="AZ428" s="108"/>
      <c r="BA428" s="109">
        <f t="shared" si="804"/>
        <v>0</v>
      </c>
    </row>
    <row r="429" spans="1:53" ht="14.1" customHeight="1" outlineLevel="2" x14ac:dyDescent="0.2">
      <c r="A429" s="68"/>
      <c r="B429" s="94"/>
      <c r="C429" s="251"/>
      <c r="D429" s="110"/>
      <c r="E429" s="110"/>
      <c r="F429" s="110"/>
      <c r="G429" s="111"/>
      <c r="H429" s="99" t="s">
        <v>51</v>
      </c>
      <c r="I429" s="100"/>
      <c r="J429" s="101"/>
      <c r="K429" s="101"/>
      <c r="L429" s="102" t="str">
        <f>IF(I429&lt;&gt;0,((VLOOKUP(I429,'1. Standard_Cost'!$B$4:$D$8,2)+VLOOKUP(I429,'1. Standard_Cost'!$B$4:$D$8,3))*J429*K429),"0")</f>
        <v>0</v>
      </c>
      <c r="M429" s="102">
        <f>L429*'1. Standard_Cost'!F21</f>
        <v>0</v>
      </c>
      <c r="N429" s="103"/>
      <c r="O429" s="103"/>
      <c r="P429" s="103"/>
      <c r="Q429" s="103"/>
      <c r="R429" s="104">
        <f>+N429*P429*'1. Standard_Cost'!$B$12</f>
        <v>0</v>
      </c>
      <c r="S429" s="104">
        <f>+N429*O429*P429*'1. Standard_Cost'!$C$12</f>
        <v>0</v>
      </c>
      <c r="T429" s="104">
        <f>+N429*P429*Q429*'1. Standard_Cost'!$D$12</f>
        <v>0</v>
      </c>
      <c r="U429" s="104">
        <f>+N429*O429*'1. Standard_Cost'!$E$12</f>
        <v>0</v>
      </c>
      <c r="V429" s="103"/>
      <c r="W429" s="103"/>
      <c r="X429" s="103"/>
      <c r="Y429" s="104">
        <f>+V429*((X429*'1. Standard_Cost'!$B$16)+(W429*X429*'1. Standard_Cost'!$C$16))</f>
        <v>0</v>
      </c>
      <c r="Z429" s="103"/>
      <c r="AA429" s="103"/>
      <c r="AB429" s="104">
        <f>+Z429*'1. Standard_Cost'!$B$20+AA429*'1. Standard_Cost'!$C$20</f>
        <v>0</v>
      </c>
      <c r="AC429" s="105"/>
      <c r="AD429" s="106"/>
      <c r="AE429" s="104">
        <f>SUM(AD429,AC429,AB429,Y429,U429,T429,S429,R429)*'1. Standard_Cost'!B45</f>
        <v>0</v>
      </c>
      <c r="AF429" s="104">
        <f t="shared" si="805"/>
        <v>0</v>
      </c>
      <c r="AG429" s="103"/>
      <c r="AH429" s="103"/>
      <c r="AI429" s="103"/>
      <c r="AJ429" s="107"/>
      <c r="AK429" s="107"/>
      <c r="AL429" s="107"/>
      <c r="AM429" s="104">
        <f>AG429*'1. Standard_Cost'!B41+'Incremental_Cost Year 2021'!AH436*'1. Standard_Cost'!C41+'Incremental_Cost Year 2021'!AI436*'1. Standard_Cost'!D41+'Incremental_Cost Year 2021'!AJ436+'Incremental_Cost Year 2021'!AL436+AK429</f>
        <v>0</v>
      </c>
      <c r="AN429" s="104">
        <f>AM429*'1. Standard_Cost'!C45</f>
        <v>0</v>
      </c>
      <c r="AO429" s="107"/>
      <c r="AQ429" s="104">
        <f t="shared" si="800"/>
        <v>0</v>
      </c>
      <c r="AR429" s="104">
        <f t="shared" si="801"/>
        <v>0</v>
      </c>
      <c r="AS429" s="104">
        <f t="shared" si="802"/>
        <v>0</v>
      </c>
      <c r="AT429" s="104">
        <f t="shared" si="806"/>
        <v>0</v>
      </c>
      <c r="AU429" s="108">
        <f t="shared" si="803"/>
        <v>0</v>
      </c>
      <c r="AV429" s="108"/>
      <c r="AW429" s="108"/>
      <c r="AX429" s="108"/>
      <c r="AY429" s="108"/>
      <c r="AZ429" s="108"/>
      <c r="BA429" s="109">
        <f t="shared" si="804"/>
        <v>0</v>
      </c>
    </row>
    <row r="430" spans="1:53" ht="14.1" customHeight="1" outlineLevel="2" x14ac:dyDescent="0.2">
      <c r="A430" s="68"/>
      <c r="B430" s="94"/>
      <c r="C430" s="251"/>
      <c r="D430" s="110"/>
      <c r="E430" s="110"/>
      <c r="F430" s="110"/>
      <c r="G430" s="111"/>
      <c r="H430" s="112" t="s">
        <v>179</v>
      </c>
      <c r="I430" s="100"/>
      <c r="J430" s="101"/>
      <c r="K430" s="101"/>
      <c r="L430" s="102" t="str">
        <f>IF(I430&lt;&gt;0,((VLOOKUP(I430,'1. Standard_Cost'!$B$4:$D$8,2)+VLOOKUP(I430,'1. Standard_Cost'!$B$4:$D$8,3))*J430*K430),"0")</f>
        <v>0</v>
      </c>
      <c r="M430" s="102">
        <f>L430*'1. Standard_Cost'!F21</f>
        <v>0</v>
      </c>
      <c r="N430" s="103"/>
      <c r="O430" s="103"/>
      <c r="P430" s="103"/>
      <c r="Q430" s="103"/>
      <c r="R430" s="104">
        <f>+N430*P430*'1. Standard_Cost'!$B$12</f>
        <v>0</v>
      </c>
      <c r="S430" s="104">
        <f>+N430*O430*P430*'1. Standard_Cost'!$C$12</f>
        <v>0</v>
      </c>
      <c r="T430" s="104">
        <f>+N430*P430*Q430*'1. Standard_Cost'!$D$12</f>
        <v>0</v>
      </c>
      <c r="U430" s="104">
        <f>+N430*O430*'1. Standard_Cost'!$E$12</f>
        <v>0</v>
      </c>
      <c r="V430" s="103"/>
      <c r="W430" s="103"/>
      <c r="X430" s="103"/>
      <c r="Y430" s="104">
        <f>+V430*((X430*'1. Standard_Cost'!$B$16)+(W430*X430*'1. Standard_Cost'!$C$16))</f>
        <v>0</v>
      </c>
      <c r="Z430" s="103"/>
      <c r="AA430" s="103"/>
      <c r="AB430" s="104">
        <f>+Z430*'1. Standard_Cost'!$B$20+AA430*'1. Standard_Cost'!$C$20</f>
        <v>0</v>
      </c>
      <c r="AC430" s="105"/>
      <c r="AD430" s="106"/>
      <c r="AE430" s="104">
        <f>SUM(AD430,AC430,AB430,Y430,U430,T430,S430,R430)*'1. Standard_Cost'!B45</f>
        <v>0</v>
      </c>
      <c r="AF430" s="104">
        <f t="shared" si="805"/>
        <v>0</v>
      </c>
      <c r="AG430" s="103"/>
      <c r="AH430" s="103"/>
      <c r="AI430" s="103"/>
      <c r="AJ430" s="107"/>
      <c r="AK430" s="107"/>
      <c r="AL430" s="107"/>
      <c r="AM430" s="104">
        <f>AG430*'1. Standard_Cost'!B41+'Incremental_Cost Year 2021'!AH437*'1. Standard_Cost'!C41+'Incremental_Cost Year 2021'!AI437*'1. Standard_Cost'!D41+'Incremental_Cost Year 2021'!AJ437+'Incremental_Cost Year 2021'!AL437+AK430</f>
        <v>0</v>
      </c>
      <c r="AN430" s="104">
        <f>AM430*'1. Standard_Cost'!C45</f>
        <v>0</v>
      </c>
      <c r="AO430" s="107"/>
      <c r="AQ430" s="104">
        <f t="shared" si="800"/>
        <v>0</v>
      </c>
      <c r="AR430" s="104">
        <f t="shared" si="801"/>
        <v>0</v>
      </c>
      <c r="AS430" s="104">
        <f t="shared" si="802"/>
        <v>0</v>
      </c>
      <c r="AT430" s="104">
        <f t="shared" si="806"/>
        <v>0</v>
      </c>
      <c r="AU430" s="108">
        <f t="shared" si="803"/>
        <v>0</v>
      </c>
      <c r="AV430" s="108"/>
      <c r="AW430" s="108"/>
      <c r="AX430" s="108"/>
      <c r="AY430" s="108"/>
      <c r="AZ430" s="108"/>
      <c r="BA430" s="109">
        <f t="shared" si="804"/>
        <v>0</v>
      </c>
    </row>
    <row r="431" spans="1:53" ht="25.7" customHeight="1" outlineLevel="1" x14ac:dyDescent="0.2">
      <c r="A431" s="68"/>
      <c r="B431" s="94"/>
      <c r="C431" s="251"/>
      <c r="D431" s="113" t="s">
        <v>515</v>
      </c>
      <c r="E431" s="113" t="s">
        <v>324</v>
      </c>
      <c r="F431" s="114" t="s">
        <v>154</v>
      </c>
      <c r="G431" s="115" t="s">
        <v>155</v>
      </c>
      <c r="H431" s="122" t="s">
        <v>325</v>
      </c>
      <c r="I431" s="117"/>
      <c r="J431" s="117"/>
      <c r="K431" s="117"/>
      <c r="L431" s="118">
        <f>SUM(L427:L430)</f>
        <v>1141350</v>
      </c>
      <c r="M431" s="118">
        <f>SUM(M427:M430)</f>
        <v>190605.45</v>
      </c>
      <c r="N431" s="117"/>
      <c r="O431" s="117"/>
      <c r="P431" s="117"/>
      <c r="Q431" s="117"/>
      <c r="R431" s="119">
        <f>SUM(R427:R430)</f>
        <v>0</v>
      </c>
      <c r="S431" s="119">
        <f>SUM(S427:S430)</f>
        <v>0</v>
      </c>
      <c r="T431" s="119">
        <f>SUM(T427:T430)</f>
        <v>0</v>
      </c>
      <c r="U431" s="119">
        <f>SUM(U427:U430)</f>
        <v>0</v>
      </c>
      <c r="V431" s="117"/>
      <c r="W431" s="117"/>
      <c r="X431" s="117"/>
      <c r="Y431" s="118">
        <f>SUM(Y427:Y430)</f>
        <v>0</v>
      </c>
      <c r="Z431" s="117"/>
      <c r="AA431" s="117"/>
      <c r="AB431" s="118">
        <f t="shared" ref="AB431:AF431" si="807">SUM(AB427:AB430)</f>
        <v>0</v>
      </c>
      <c r="AC431" s="118">
        <f t="shared" si="807"/>
        <v>240000</v>
      </c>
      <c r="AD431" s="118">
        <f t="shared" si="807"/>
        <v>0</v>
      </c>
      <c r="AE431" s="118">
        <f t="shared" si="807"/>
        <v>48000</v>
      </c>
      <c r="AF431" s="118">
        <f t="shared" si="807"/>
        <v>48000</v>
      </c>
      <c r="AG431" s="117"/>
      <c r="AH431" s="117"/>
      <c r="AI431" s="117"/>
      <c r="AJ431" s="119">
        <f>SUM(AJ427:AJ430)</f>
        <v>0</v>
      </c>
      <c r="AK431" s="119">
        <f t="shared" ref="AK431:AN431" si="808">SUM(AK427:AK430)</f>
        <v>0</v>
      </c>
      <c r="AL431" s="119">
        <f t="shared" si="808"/>
        <v>0</v>
      </c>
      <c r="AM431" s="119">
        <f t="shared" si="808"/>
        <v>0</v>
      </c>
      <c r="AN431" s="119">
        <f t="shared" si="808"/>
        <v>0</v>
      </c>
      <c r="AO431" s="116"/>
      <c r="AP431" s="120"/>
      <c r="AQ431" s="121">
        <f t="shared" ref="AQ431:BA431" si="809">SUM(AQ427:AQ430)</f>
        <v>1331955.45</v>
      </c>
      <c r="AR431" s="121">
        <f t="shared" si="809"/>
        <v>48000</v>
      </c>
      <c r="AS431" s="121">
        <f t="shared" si="809"/>
        <v>0</v>
      </c>
      <c r="AT431" s="121">
        <f t="shared" si="809"/>
        <v>1379955.45</v>
      </c>
      <c r="AU431" s="121">
        <f t="shared" si="809"/>
        <v>1379955.45</v>
      </c>
      <c r="AV431" s="121">
        <f t="shared" si="809"/>
        <v>0</v>
      </c>
      <c r="AW431" s="121">
        <f t="shared" si="809"/>
        <v>0</v>
      </c>
      <c r="AX431" s="121">
        <f t="shared" si="809"/>
        <v>0</v>
      </c>
      <c r="AY431" s="121">
        <f t="shared" si="809"/>
        <v>0</v>
      </c>
      <c r="AZ431" s="121">
        <f t="shared" si="809"/>
        <v>0</v>
      </c>
      <c r="BA431" s="121">
        <f t="shared" si="809"/>
        <v>0</v>
      </c>
    </row>
    <row r="432" spans="1:53" ht="14.1" customHeight="1" outlineLevel="2" x14ac:dyDescent="0.2">
      <c r="A432" s="68"/>
      <c r="B432" s="94"/>
      <c r="C432" s="251"/>
      <c r="D432" s="96"/>
      <c r="E432" s="96"/>
      <c r="F432" s="97"/>
      <c r="G432" s="98"/>
      <c r="H432" s="99" t="s">
        <v>49</v>
      </c>
      <c r="I432" s="100" t="s">
        <v>1</v>
      </c>
      <c r="J432" s="101">
        <v>3</v>
      </c>
      <c r="K432" s="101">
        <v>2</v>
      </c>
      <c r="L432" s="102">
        <f>IF(I432&lt;&gt;0,((VLOOKUP(I432,'1. Standard_Cost'!$B$4:$D$8,2)+VLOOKUP(I432,'1. Standard_Cost'!$B$4:$D$8,3))*J432*K432),"0")</f>
        <v>540750</v>
      </c>
      <c r="M432" s="102">
        <f>L432*'1. Standard_Cost'!F4</f>
        <v>90305.25</v>
      </c>
      <c r="N432" s="103"/>
      <c r="O432" s="103"/>
      <c r="P432" s="103"/>
      <c r="Q432" s="103"/>
      <c r="R432" s="104">
        <f>+N432*P432*'1. Standard_Cost'!$B$12</f>
        <v>0</v>
      </c>
      <c r="S432" s="104">
        <f>+N432*O432*P432*'1. Standard_Cost'!$C$12</f>
        <v>0</v>
      </c>
      <c r="T432" s="104">
        <f>+N432*P432*Q432*'1. Standard_Cost'!$D$12</f>
        <v>0</v>
      </c>
      <c r="U432" s="104">
        <f>+N432*O432*'1. Standard_Cost'!$E$12</f>
        <v>0</v>
      </c>
      <c r="V432" s="103"/>
      <c r="W432" s="103"/>
      <c r="X432" s="103"/>
      <c r="Y432" s="104">
        <f>+V432*((X432*'1. Standard_Cost'!$B$16)+(W432*X432*'1. Standard_Cost'!$C$16))</f>
        <v>0</v>
      </c>
      <c r="Z432" s="103"/>
      <c r="AA432" s="103"/>
      <c r="AB432" s="104">
        <f>+Z432*'1. Standard_Cost'!$B$20+AA432*'1. Standard_Cost'!$C$20</f>
        <v>0</v>
      </c>
      <c r="AC432" s="105">
        <v>90000</v>
      </c>
      <c r="AD432" s="106"/>
      <c r="AE432" s="104">
        <f>SUM(AD432,AC432,AB432,Y432,U432,T432,S432,R432)*'1. Standard_Cost'!B28</f>
        <v>18000</v>
      </c>
      <c r="AF432" s="104">
        <f>SUM(AD432,AE432)</f>
        <v>18000</v>
      </c>
      <c r="AG432" s="103"/>
      <c r="AH432" s="103"/>
      <c r="AI432" s="103"/>
      <c r="AJ432" s="107"/>
      <c r="AK432" s="107"/>
      <c r="AL432" s="107"/>
      <c r="AM432" s="104">
        <f>AG432*'1. Standard_Cost'!B41+'Incremental_Cost Year 2021'!AH439*'1. Standard_Cost'!C41+'Incremental_Cost Year 2021'!AI439*'1. Standard_Cost'!D41+'Incremental_Cost Year 2021'!AJ439+'Incremental_Cost Year 2021'!AL439+AK432</f>
        <v>0</v>
      </c>
      <c r="AN432" s="104">
        <f>AM432*'1. Standard_Cost'!C45</f>
        <v>0</v>
      </c>
      <c r="AO432" s="107"/>
      <c r="AQ432" s="104">
        <f t="shared" ref="AQ432:AQ435" si="810">L432+M432</f>
        <v>631055.25</v>
      </c>
      <c r="AR432" s="104">
        <f t="shared" ref="AR432:AR435" si="811">AF432</f>
        <v>18000</v>
      </c>
      <c r="AS432" s="104">
        <f t="shared" ref="AS432:AS435" si="812">AM432+AN432</f>
        <v>0</v>
      </c>
      <c r="AT432" s="104">
        <f>SUM(AQ432,AR432,AS432)</f>
        <v>649055.25</v>
      </c>
      <c r="AU432" s="108">
        <f t="shared" ref="AU432:AU435" si="813">AT432</f>
        <v>649055.25</v>
      </c>
      <c r="AV432" s="108"/>
      <c r="AW432" s="108"/>
      <c r="AX432" s="108"/>
      <c r="AY432" s="108"/>
      <c r="AZ432" s="108"/>
      <c r="BA432" s="109">
        <f t="shared" ref="BA432:BA435" si="814">SUM(AU432:AZ432)-AT432</f>
        <v>0</v>
      </c>
    </row>
    <row r="433" spans="1:53" ht="14.1" customHeight="1" outlineLevel="2" x14ac:dyDescent="0.2">
      <c r="A433" s="68"/>
      <c r="B433" s="94"/>
      <c r="C433" s="251"/>
      <c r="D433" s="110"/>
      <c r="E433" s="110"/>
      <c r="F433" s="110"/>
      <c r="G433" s="111"/>
      <c r="H433" s="99" t="s">
        <v>50</v>
      </c>
      <c r="I433" s="100"/>
      <c r="J433" s="101"/>
      <c r="K433" s="101"/>
      <c r="L433" s="102" t="str">
        <f>IF(I433&lt;&gt;0,((VLOOKUP(I433,'1. Standard_Cost'!$B$4:$D$8,2)+VLOOKUP(I433,'1. Standard_Cost'!$B$4:$D$8,3))*J433*K433),"0")</f>
        <v>0</v>
      </c>
      <c r="M433" s="102">
        <f>L433*'1. Standard_Cost'!F21</f>
        <v>0</v>
      </c>
      <c r="N433" s="103"/>
      <c r="O433" s="103"/>
      <c r="P433" s="103"/>
      <c r="Q433" s="103"/>
      <c r="R433" s="104">
        <f>+N433*P433*'1. Standard_Cost'!$B$12</f>
        <v>0</v>
      </c>
      <c r="S433" s="104">
        <f>+N433*O433*P433*'1. Standard_Cost'!$C$12</f>
        <v>0</v>
      </c>
      <c r="T433" s="104">
        <f>+N433*P433*Q433*'1. Standard_Cost'!$D$12</f>
        <v>0</v>
      </c>
      <c r="U433" s="104">
        <f>+N433*O433*'1. Standard_Cost'!$E$12</f>
        <v>0</v>
      </c>
      <c r="V433" s="103"/>
      <c r="W433" s="103"/>
      <c r="X433" s="103"/>
      <c r="Y433" s="104">
        <f>+V433*((X433*'1. Standard_Cost'!$B$16)+(W433*X433*'1. Standard_Cost'!$C$16))</f>
        <v>0</v>
      </c>
      <c r="Z433" s="103"/>
      <c r="AA433" s="103"/>
      <c r="AB433" s="104">
        <f>+Z433*'1. Standard_Cost'!$B$20+AA433*'1. Standard_Cost'!$C$20</f>
        <v>0</v>
      </c>
      <c r="AC433" s="105"/>
      <c r="AD433" s="106"/>
      <c r="AE433" s="104">
        <f>SUM(AD433,AC433,AB433,Y433,U433,T433,S433,R433)*'1. Standard_Cost'!B45</f>
        <v>0</v>
      </c>
      <c r="AF433" s="104">
        <f t="shared" ref="AF433:AF435" si="815">SUM(AD433,AE433)</f>
        <v>0</v>
      </c>
      <c r="AG433" s="103"/>
      <c r="AH433" s="103">
        <v>0</v>
      </c>
      <c r="AI433" s="103">
        <v>0</v>
      </c>
      <c r="AJ433" s="107"/>
      <c r="AK433" s="107"/>
      <c r="AL433" s="107"/>
      <c r="AM433" s="104">
        <f>AG433*'1. Standard_Cost'!B41+'Incremental_Cost Year 2021'!AH440*'1. Standard_Cost'!C41+'Incremental_Cost Year 2021'!AI440*'1. Standard_Cost'!D41+'Incremental_Cost Year 2021'!AJ440+'Incremental_Cost Year 2021'!AL440+AK433</f>
        <v>0</v>
      </c>
      <c r="AN433" s="104">
        <f>AM433*'1. Standard_Cost'!C45</f>
        <v>0</v>
      </c>
      <c r="AO433" s="107"/>
      <c r="AQ433" s="104">
        <f t="shared" si="810"/>
        <v>0</v>
      </c>
      <c r="AR433" s="104">
        <f t="shared" si="811"/>
        <v>0</v>
      </c>
      <c r="AS433" s="104">
        <f t="shared" si="812"/>
        <v>0</v>
      </c>
      <c r="AT433" s="104">
        <f t="shared" ref="AT433:AT435" si="816">SUM(AQ433,AR433,AS433)</f>
        <v>0</v>
      </c>
      <c r="AU433" s="108">
        <f t="shared" si="813"/>
        <v>0</v>
      </c>
      <c r="AV433" s="108">
        <v>0</v>
      </c>
      <c r="AW433" s="108"/>
      <c r="AX433" s="108"/>
      <c r="AY433" s="108"/>
      <c r="AZ433" s="108"/>
      <c r="BA433" s="109">
        <f t="shared" si="814"/>
        <v>0</v>
      </c>
    </row>
    <row r="434" spans="1:53" ht="14.1" customHeight="1" outlineLevel="2" x14ac:dyDescent="0.2">
      <c r="A434" s="68"/>
      <c r="B434" s="94"/>
      <c r="C434" s="251"/>
      <c r="D434" s="110"/>
      <c r="E434" s="110"/>
      <c r="F434" s="110"/>
      <c r="G434" s="111"/>
      <c r="H434" s="99" t="s">
        <v>51</v>
      </c>
      <c r="I434" s="100"/>
      <c r="J434" s="101"/>
      <c r="K434" s="101"/>
      <c r="L434" s="102" t="str">
        <f>IF(I434&lt;&gt;0,((VLOOKUP(I434,'1. Standard_Cost'!$B$4:$D$8,2)+VLOOKUP(I434,'1. Standard_Cost'!$B$4:$D$8,3))*J434*K434),"0")</f>
        <v>0</v>
      </c>
      <c r="M434" s="102">
        <f>L434*'1. Standard_Cost'!F21</f>
        <v>0</v>
      </c>
      <c r="N434" s="103"/>
      <c r="O434" s="103"/>
      <c r="P434" s="103"/>
      <c r="Q434" s="103"/>
      <c r="R434" s="104">
        <f>+N434*P434*'1. Standard_Cost'!$B$12</f>
        <v>0</v>
      </c>
      <c r="S434" s="104">
        <f>+N434*O434*P434*'1. Standard_Cost'!$C$12</f>
        <v>0</v>
      </c>
      <c r="T434" s="104">
        <f>+N434*P434*Q434*'1. Standard_Cost'!$D$12</f>
        <v>0</v>
      </c>
      <c r="U434" s="104">
        <f>+N434*O434*'1. Standard_Cost'!$E$12</f>
        <v>0</v>
      </c>
      <c r="V434" s="103"/>
      <c r="W434" s="103"/>
      <c r="X434" s="103"/>
      <c r="Y434" s="104">
        <f>+V434*((X434*'1. Standard_Cost'!$B$16)+(W434*X434*'1. Standard_Cost'!$C$16))</f>
        <v>0</v>
      </c>
      <c r="Z434" s="103"/>
      <c r="AA434" s="103"/>
      <c r="AB434" s="104">
        <f>+Z434*'1. Standard_Cost'!$B$20+AA434*'1. Standard_Cost'!$C$20</f>
        <v>0</v>
      </c>
      <c r="AC434" s="105"/>
      <c r="AD434" s="106"/>
      <c r="AE434" s="104">
        <f>SUM(AD434,AC434,AB434,Y434,U434,T434,S434,R434)*'1. Standard_Cost'!B45</f>
        <v>0</v>
      </c>
      <c r="AF434" s="104">
        <f t="shared" si="815"/>
        <v>0</v>
      </c>
      <c r="AG434" s="103"/>
      <c r="AH434" s="103"/>
      <c r="AI434" s="103"/>
      <c r="AJ434" s="107"/>
      <c r="AK434" s="107"/>
      <c r="AL434" s="107"/>
      <c r="AM434" s="104">
        <f>AG434*'1. Standard_Cost'!B41+'Incremental_Cost Year 2021'!AH441*'1. Standard_Cost'!C41+'Incremental_Cost Year 2021'!AI441*'1. Standard_Cost'!D41+'Incremental_Cost Year 2021'!AJ441+'Incremental_Cost Year 2021'!AL441+AK434</f>
        <v>0</v>
      </c>
      <c r="AN434" s="104">
        <f>AM434*'1. Standard_Cost'!C45</f>
        <v>0</v>
      </c>
      <c r="AO434" s="107"/>
      <c r="AQ434" s="104">
        <f t="shared" si="810"/>
        <v>0</v>
      </c>
      <c r="AR434" s="104">
        <f t="shared" si="811"/>
        <v>0</v>
      </c>
      <c r="AS434" s="104">
        <f t="shared" si="812"/>
        <v>0</v>
      </c>
      <c r="AT434" s="104">
        <f t="shared" si="816"/>
        <v>0</v>
      </c>
      <c r="AU434" s="108">
        <f t="shared" si="813"/>
        <v>0</v>
      </c>
      <c r="AV434" s="108"/>
      <c r="AW434" s="108"/>
      <c r="AX434" s="108"/>
      <c r="AY434" s="108"/>
      <c r="AZ434" s="108"/>
      <c r="BA434" s="109">
        <f t="shared" si="814"/>
        <v>0</v>
      </c>
    </row>
    <row r="435" spans="1:53" ht="14.1" customHeight="1" outlineLevel="2" x14ac:dyDescent="0.2">
      <c r="A435" s="68"/>
      <c r="B435" s="94"/>
      <c r="C435" s="251"/>
      <c r="D435" s="110"/>
      <c r="E435" s="110"/>
      <c r="F435" s="110"/>
      <c r="G435" s="111"/>
      <c r="H435" s="112" t="s">
        <v>179</v>
      </c>
      <c r="I435" s="100"/>
      <c r="J435" s="101"/>
      <c r="K435" s="101"/>
      <c r="L435" s="102" t="str">
        <f>IF(I435&lt;&gt;0,((VLOOKUP(I435,'1. Standard_Cost'!$B$4:$D$8,2)+VLOOKUP(I435,'1. Standard_Cost'!$B$4:$D$8,3))*J435*K435),"0")</f>
        <v>0</v>
      </c>
      <c r="M435" s="102">
        <f>L435*'1. Standard_Cost'!F21</f>
        <v>0</v>
      </c>
      <c r="N435" s="103"/>
      <c r="O435" s="103"/>
      <c r="P435" s="103"/>
      <c r="Q435" s="103"/>
      <c r="R435" s="104">
        <f>+N435*P435*'1. Standard_Cost'!$B$12</f>
        <v>0</v>
      </c>
      <c r="S435" s="104">
        <f>+N435*O435*P435*'1. Standard_Cost'!$C$12</f>
        <v>0</v>
      </c>
      <c r="T435" s="104">
        <f>+N435*P435*Q435*'1. Standard_Cost'!$D$12</f>
        <v>0</v>
      </c>
      <c r="U435" s="104">
        <f>+N435*O435*'1. Standard_Cost'!$E$12</f>
        <v>0</v>
      </c>
      <c r="V435" s="103"/>
      <c r="W435" s="103"/>
      <c r="X435" s="103"/>
      <c r="Y435" s="104">
        <f>+V435*((X435*'1. Standard_Cost'!$B$16)+(W435*X435*'1. Standard_Cost'!$C$16))</f>
        <v>0</v>
      </c>
      <c r="Z435" s="103"/>
      <c r="AA435" s="103"/>
      <c r="AB435" s="104">
        <f>+Z435*'1. Standard_Cost'!$B$20+AA435*'1. Standard_Cost'!$C$20</f>
        <v>0</v>
      </c>
      <c r="AC435" s="105"/>
      <c r="AD435" s="106"/>
      <c r="AE435" s="104">
        <f>SUM(AD435,AC435,AB435,Y435,U435,T435,S435,R435)*'1. Standard_Cost'!B45</f>
        <v>0</v>
      </c>
      <c r="AF435" s="104">
        <f t="shared" si="815"/>
        <v>0</v>
      </c>
      <c r="AG435" s="103"/>
      <c r="AH435" s="103"/>
      <c r="AI435" s="103"/>
      <c r="AJ435" s="107"/>
      <c r="AK435" s="107"/>
      <c r="AL435" s="107"/>
      <c r="AM435" s="104">
        <f>AG435*'1. Standard_Cost'!B41+'Incremental_Cost Year 2021'!AH442*'1. Standard_Cost'!C41+'Incremental_Cost Year 2021'!AI442*'1. Standard_Cost'!D41+'Incremental_Cost Year 2021'!AJ442+'Incremental_Cost Year 2021'!AL442+AK435</f>
        <v>0</v>
      </c>
      <c r="AN435" s="104">
        <f>AM435*'1. Standard_Cost'!C45</f>
        <v>0</v>
      </c>
      <c r="AO435" s="107"/>
      <c r="AQ435" s="104">
        <f t="shared" si="810"/>
        <v>0</v>
      </c>
      <c r="AR435" s="104">
        <f t="shared" si="811"/>
        <v>0</v>
      </c>
      <c r="AS435" s="104">
        <f t="shared" si="812"/>
        <v>0</v>
      </c>
      <c r="AT435" s="104">
        <f t="shared" si="816"/>
        <v>0</v>
      </c>
      <c r="AU435" s="108">
        <f t="shared" si="813"/>
        <v>0</v>
      </c>
      <c r="AV435" s="108"/>
      <c r="AW435" s="108"/>
      <c r="AX435" s="108"/>
      <c r="AY435" s="108"/>
      <c r="AZ435" s="108"/>
      <c r="BA435" s="109">
        <f t="shared" si="814"/>
        <v>0</v>
      </c>
    </row>
    <row r="436" spans="1:53" ht="24.6" customHeight="1" outlineLevel="1" x14ac:dyDescent="0.2">
      <c r="A436" s="68"/>
      <c r="B436" s="141"/>
      <c r="C436" s="251"/>
      <c r="D436" s="113" t="s">
        <v>515</v>
      </c>
      <c r="E436" s="113" t="s">
        <v>326</v>
      </c>
      <c r="F436" s="114" t="s">
        <v>154</v>
      </c>
      <c r="G436" s="115" t="s">
        <v>155</v>
      </c>
      <c r="H436" s="122" t="s">
        <v>327</v>
      </c>
      <c r="I436" s="117"/>
      <c r="J436" s="117"/>
      <c r="K436" s="117"/>
      <c r="L436" s="118">
        <f>SUM(L432:L435)</f>
        <v>540750</v>
      </c>
      <c r="M436" s="118">
        <f>SUM(M432:M435)</f>
        <v>90305.25</v>
      </c>
      <c r="N436" s="117"/>
      <c r="O436" s="117"/>
      <c r="P436" s="117"/>
      <c r="Q436" s="117"/>
      <c r="R436" s="119">
        <f>SUM(R432:R435)</f>
        <v>0</v>
      </c>
      <c r="S436" s="119">
        <f>SUM(S432:S435)</f>
        <v>0</v>
      </c>
      <c r="T436" s="119">
        <f>SUM(T432:T435)</f>
        <v>0</v>
      </c>
      <c r="U436" s="119">
        <f>SUM(U432:U435)</f>
        <v>0</v>
      </c>
      <c r="V436" s="117"/>
      <c r="W436" s="117"/>
      <c r="X436" s="117"/>
      <c r="Y436" s="118">
        <f>SUM(Y432:Y435)</f>
        <v>0</v>
      </c>
      <c r="Z436" s="117"/>
      <c r="AA436" s="117"/>
      <c r="AB436" s="118">
        <f t="shared" ref="AB436:AF436" si="817">SUM(AB432:AB435)</f>
        <v>0</v>
      </c>
      <c r="AC436" s="118">
        <f t="shared" si="817"/>
        <v>90000</v>
      </c>
      <c r="AD436" s="118">
        <f t="shared" si="817"/>
        <v>0</v>
      </c>
      <c r="AE436" s="118">
        <f t="shared" si="817"/>
        <v>18000</v>
      </c>
      <c r="AF436" s="118">
        <f t="shared" si="817"/>
        <v>18000</v>
      </c>
      <c r="AG436" s="117"/>
      <c r="AH436" s="117"/>
      <c r="AI436" s="117"/>
      <c r="AJ436" s="119">
        <f>SUM(AJ432:AJ435)</f>
        <v>0</v>
      </c>
      <c r="AK436" s="119">
        <f t="shared" ref="AK436:AN436" si="818">SUM(AK432:AK435)</f>
        <v>0</v>
      </c>
      <c r="AL436" s="119">
        <f t="shared" si="818"/>
        <v>0</v>
      </c>
      <c r="AM436" s="119">
        <f t="shared" si="818"/>
        <v>0</v>
      </c>
      <c r="AN436" s="119">
        <f t="shared" si="818"/>
        <v>0</v>
      </c>
      <c r="AO436" s="116"/>
      <c r="AP436" s="120"/>
      <c r="AQ436" s="121">
        <f t="shared" ref="AQ436:BA436" si="819">SUM(AQ432:AQ435)</f>
        <v>631055.25</v>
      </c>
      <c r="AR436" s="121">
        <f t="shared" si="819"/>
        <v>18000</v>
      </c>
      <c r="AS436" s="121">
        <f t="shared" si="819"/>
        <v>0</v>
      </c>
      <c r="AT436" s="121">
        <f t="shared" si="819"/>
        <v>649055.25</v>
      </c>
      <c r="AU436" s="121">
        <f t="shared" si="819"/>
        <v>649055.25</v>
      </c>
      <c r="AV436" s="121">
        <f t="shared" si="819"/>
        <v>0</v>
      </c>
      <c r="AW436" s="121">
        <f t="shared" si="819"/>
        <v>0</v>
      </c>
      <c r="AX436" s="121">
        <f t="shared" si="819"/>
        <v>0</v>
      </c>
      <c r="AY436" s="121">
        <f t="shared" si="819"/>
        <v>0</v>
      </c>
      <c r="AZ436" s="121">
        <f t="shared" si="819"/>
        <v>0</v>
      </c>
      <c r="BA436" s="121">
        <f t="shared" si="819"/>
        <v>0</v>
      </c>
    </row>
    <row r="437" spans="1:53" ht="14.1" customHeight="1" outlineLevel="2" x14ac:dyDescent="0.2">
      <c r="A437" s="68"/>
      <c r="B437" s="94"/>
      <c r="C437" s="95"/>
      <c r="D437" s="96"/>
      <c r="E437" s="96"/>
      <c r="F437" s="97"/>
      <c r="G437" s="98"/>
      <c r="H437" s="99" t="s">
        <v>49</v>
      </c>
      <c r="I437" s="100" t="s">
        <v>1</v>
      </c>
      <c r="J437" s="101">
        <v>2</v>
      </c>
      <c r="K437" s="101">
        <v>2</v>
      </c>
      <c r="L437" s="102">
        <f>IF(I437&lt;&gt;0,((VLOOKUP(I437,'1. Standard_Cost'!$B$4:$D$8,2)+VLOOKUP(I437,'1. Standard_Cost'!$B$4:$D$8,3))*J437*K437),"0")</f>
        <v>360500</v>
      </c>
      <c r="M437" s="102">
        <f>L437*'1. Standard_Cost'!F4</f>
        <v>60203.5</v>
      </c>
      <c r="N437" s="103"/>
      <c r="O437" s="103"/>
      <c r="P437" s="103"/>
      <c r="Q437" s="103"/>
      <c r="R437" s="104">
        <f>+N437*P437*'1. Standard_Cost'!$B$12</f>
        <v>0</v>
      </c>
      <c r="S437" s="104">
        <f>+N437*O437*P437*'1. Standard_Cost'!$C$12</f>
        <v>0</v>
      </c>
      <c r="T437" s="104">
        <f>+N437*P437*Q437*'1. Standard_Cost'!$D$12</f>
        <v>0</v>
      </c>
      <c r="U437" s="104">
        <f>+N437*O437*'1. Standard_Cost'!$E$12</f>
        <v>0</v>
      </c>
      <c r="V437" s="103"/>
      <c r="W437" s="103"/>
      <c r="X437" s="103"/>
      <c r="Y437" s="104">
        <f>+V437*((X437*'1. Standard_Cost'!$B$16)+(W437*X437*'1. Standard_Cost'!$C$16))</f>
        <v>0</v>
      </c>
      <c r="Z437" s="103"/>
      <c r="AA437" s="103"/>
      <c r="AB437" s="104">
        <f>+Z437*'1. Standard_Cost'!$B$20+AA437*'1. Standard_Cost'!$C$20</f>
        <v>0</v>
      </c>
      <c r="AC437" s="105">
        <v>60000</v>
      </c>
      <c r="AD437" s="106"/>
      <c r="AE437" s="104">
        <f>SUM(AD437,AC437,AB437,Y437,U437,T437,S437,R437)*'1. Standard_Cost'!B28</f>
        <v>12000</v>
      </c>
      <c r="AF437" s="104">
        <f>SUM(AD437,AE437)</f>
        <v>12000</v>
      </c>
      <c r="AG437" s="103"/>
      <c r="AH437" s="103"/>
      <c r="AI437" s="103"/>
      <c r="AJ437" s="107"/>
      <c r="AK437" s="107"/>
      <c r="AL437" s="107"/>
      <c r="AM437" s="104">
        <f>AG437*'1. Standard_Cost'!B46+'Incremental_Cost Year 2021'!AH444*'1. Standard_Cost'!C46+'Incremental_Cost Year 2021'!AI444*'1. Standard_Cost'!D46+'Incremental_Cost Year 2021'!AJ444+'Incremental_Cost Year 2021'!AL444+AK437</f>
        <v>0</v>
      </c>
      <c r="AN437" s="104">
        <f>AM437*'1. Standard_Cost'!C50</f>
        <v>0</v>
      </c>
      <c r="AO437" s="107"/>
      <c r="AQ437" s="104">
        <f t="shared" ref="AQ437:AQ440" si="820">L437+M437</f>
        <v>420703.5</v>
      </c>
      <c r="AR437" s="104">
        <f t="shared" ref="AR437:AR440" si="821">AF437</f>
        <v>12000</v>
      </c>
      <c r="AS437" s="104">
        <f t="shared" ref="AS437:AS440" si="822">AM437+AN437</f>
        <v>0</v>
      </c>
      <c r="AT437" s="104">
        <f>SUM(AQ437,AR437,AS437)</f>
        <v>432703.5</v>
      </c>
      <c r="AU437" s="108">
        <f t="shared" ref="AU437:AU440" si="823">AT437</f>
        <v>432703.5</v>
      </c>
      <c r="AV437" s="108"/>
      <c r="AW437" s="108"/>
      <c r="AX437" s="108"/>
      <c r="AY437" s="108"/>
      <c r="AZ437" s="108"/>
      <c r="BA437" s="109">
        <f t="shared" ref="BA437:BA440" si="824">SUM(AU437:AZ437)-AT437</f>
        <v>0</v>
      </c>
    </row>
    <row r="438" spans="1:53" ht="14.1" customHeight="1" outlineLevel="2" x14ac:dyDescent="0.2">
      <c r="A438" s="68"/>
      <c r="B438" s="94"/>
      <c r="C438" s="95"/>
      <c r="D438" s="110"/>
      <c r="E438" s="110"/>
      <c r="F438" s="110"/>
      <c r="G438" s="111"/>
      <c r="H438" s="99" t="s">
        <v>50</v>
      </c>
      <c r="I438" s="100"/>
      <c r="J438" s="101"/>
      <c r="K438" s="101"/>
      <c r="L438" s="102" t="str">
        <f>IF(I438&lt;&gt;0,((VLOOKUP(I438,'1. Standard_Cost'!$B$4:$D$8,2)+VLOOKUP(I438,'1. Standard_Cost'!$B$4:$D$8,3))*J438*K438),"0")</f>
        <v>0</v>
      </c>
      <c r="M438" s="102">
        <f>L438*'1. Standard_Cost'!F26</f>
        <v>0</v>
      </c>
      <c r="N438" s="103"/>
      <c r="O438" s="103"/>
      <c r="P438" s="103"/>
      <c r="Q438" s="103"/>
      <c r="R438" s="104">
        <f>+N438*P438*'1. Standard_Cost'!$B$12</f>
        <v>0</v>
      </c>
      <c r="S438" s="104">
        <f>+N438*O438*P438*'1. Standard_Cost'!$C$12</f>
        <v>0</v>
      </c>
      <c r="T438" s="104">
        <f>+N438*P438*Q438*'1. Standard_Cost'!$D$12</f>
        <v>0</v>
      </c>
      <c r="U438" s="104">
        <f>+N438*O438*'1. Standard_Cost'!$E$12</f>
        <v>0</v>
      </c>
      <c r="V438" s="103"/>
      <c r="W438" s="103"/>
      <c r="X438" s="103"/>
      <c r="Y438" s="104">
        <f>+V438*((X438*'1. Standard_Cost'!$B$16)+(W438*X438*'1. Standard_Cost'!$C$16))</f>
        <v>0</v>
      </c>
      <c r="Z438" s="103"/>
      <c r="AA438" s="103"/>
      <c r="AB438" s="104">
        <f>+Z438*'1. Standard_Cost'!$B$20+AA438*'1. Standard_Cost'!$C$20</f>
        <v>0</v>
      </c>
      <c r="AC438" s="105"/>
      <c r="AD438" s="106"/>
      <c r="AE438" s="104">
        <f>SUM(AD438,AC438,AB438,Y438,U438,T438,S438,R438)*'1. Standard_Cost'!B50</f>
        <v>0</v>
      </c>
      <c r="AF438" s="104">
        <f t="shared" ref="AF438:AF440" si="825">SUM(AD438,AE438)</f>
        <v>0</v>
      </c>
      <c r="AG438" s="103"/>
      <c r="AH438" s="103">
        <v>0</v>
      </c>
      <c r="AI438" s="103">
        <v>0</v>
      </c>
      <c r="AJ438" s="107"/>
      <c r="AK438" s="107"/>
      <c r="AL438" s="107"/>
      <c r="AM438" s="104">
        <f>AG438*'1. Standard_Cost'!B46+'Incremental_Cost Year 2021'!AH445*'1. Standard_Cost'!C46+'Incremental_Cost Year 2021'!AI445*'1. Standard_Cost'!D46+'Incremental_Cost Year 2021'!AJ445+'Incremental_Cost Year 2021'!AL445+AK438</f>
        <v>0</v>
      </c>
      <c r="AN438" s="104">
        <f>AM438*'1. Standard_Cost'!C50</f>
        <v>0</v>
      </c>
      <c r="AO438" s="107"/>
      <c r="AQ438" s="104">
        <f t="shared" si="820"/>
        <v>0</v>
      </c>
      <c r="AR438" s="104">
        <f t="shared" si="821"/>
        <v>0</v>
      </c>
      <c r="AS438" s="104">
        <f t="shared" si="822"/>
        <v>0</v>
      </c>
      <c r="AT438" s="104">
        <f t="shared" ref="AT438:AT440" si="826">SUM(AQ438,AR438,AS438)</f>
        <v>0</v>
      </c>
      <c r="AU438" s="108">
        <f t="shared" si="823"/>
        <v>0</v>
      </c>
      <c r="AV438" s="108">
        <v>0</v>
      </c>
      <c r="AW438" s="108"/>
      <c r="AX438" s="108"/>
      <c r="AY438" s="108"/>
      <c r="AZ438" s="108"/>
      <c r="BA438" s="109">
        <f t="shared" si="824"/>
        <v>0</v>
      </c>
    </row>
    <row r="439" spans="1:53" ht="14.1" customHeight="1" outlineLevel="2" x14ac:dyDescent="0.2">
      <c r="A439" s="68"/>
      <c r="B439" s="94"/>
      <c r="C439" s="95"/>
      <c r="D439" s="110"/>
      <c r="E439" s="110"/>
      <c r="F439" s="110"/>
      <c r="G439" s="111"/>
      <c r="H439" s="99" t="s">
        <v>51</v>
      </c>
      <c r="I439" s="100"/>
      <c r="J439" s="101"/>
      <c r="K439" s="101"/>
      <c r="L439" s="102" t="str">
        <f>IF(I439&lt;&gt;0,((VLOOKUP(I439,'1. Standard_Cost'!$B$4:$D$8,2)+VLOOKUP(I439,'1. Standard_Cost'!$B$4:$D$8,3))*J439*K439),"0")</f>
        <v>0</v>
      </c>
      <c r="M439" s="102">
        <f>L439*'1. Standard_Cost'!F26</f>
        <v>0</v>
      </c>
      <c r="N439" s="103"/>
      <c r="O439" s="103"/>
      <c r="P439" s="103"/>
      <c r="Q439" s="103"/>
      <c r="R439" s="104">
        <f>+N439*P439*'1. Standard_Cost'!$B$12</f>
        <v>0</v>
      </c>
      <c r="S439" s="104">
        <f>+N439*O439*P439*'1. Standard_Cost'!$C$12</f>
        <v>0</v>
      </c>
      <c r="T439" s="104">
        <f>+N439*P439*Q439*'1. Standard_Cost'!$D$12</f>
        <v>0</v>
      </c>
      <c r="U439" s="104">
        <f>+N439*O439*'1. Standard_Cost'!$E$12</f>
        <v>0</v>
      </c>
      <c r="V439" s="103"/>
      <c r="W439" s="103"/>
      <c r="X439" s="103"/>
      <c r="Y439" s="104">
        <f>+V439*((X439*'1. Standard_Cost'!$B$16)+(W439*X439*'1. Standard_Cost'!$C$16))</f>
        <v>0</v>
      </c>
      <c r="Z439" s="103"/>
      <c r="AA439" s="103"/>
      <c r="AB439" s="104">
        <f>+Z439*'1. Standard_Cost'!$B$20+AA439*'1. Standard_Cost'!$C$20</f>
        <v>0</v>
      </c>
      <c r="AC439" s="105"/>
      <c r="AD439" s="106"/>
      <c r="AE439" s="104">
        <f>SUM(AD439,AC439,AB439,Y439,U439,T439,S439,R439)*'1. Standard_Cost'!B50</f>
        <v>0</v>
      </c>
      <c r="AF439" s="104">
        <f t="shared" si="825"/>
        <v>0</v>
      </c>
      <c r="AG439" s="103"/>
      <c r="AH439" s="103"/>
      <c r="AI439" s="103"/>
      <c r="AJ439" s="107"/>
      <c r="AK439" s="107"/>
      <c r="AL439" s="107"/>
      <c r="AM439" s="104">
        <f>AG439*'1. Standard_Cost'!B46+'Incremental_Cost Year 2021'!AH446*'1. Standard_Cost'!C46+'Incremental_Cost Year 2021'!AI446*'1. Standard_Cost'!D46+'Incremental_Cost Year 2021'!AJ446+'Incremental_Cost Year 2021'!AL446+AK439</f>
        <v>0</v>
      </c>
      <c r="AN439" s="104">
        <f>AM439*'1. Standard_Cost'!C50</f>
        <v>0</v>
      </c>
      <c r="AO439" s="107"/>
      <c r="AQ439" s="104">
        <f t="shared" si="820"/>
        <v>0</v>
      </c>
      <c r="AR439" s="104">
        <f t="shared" si="821"/>
        <v>0</v>
      </c>
      <c r="AS439" s="104">
        <f t="shared" si="822"/>
        <v>0</v>
      </c>
      <c r="AT439" s="104">
        <f t="shared" si="826"/>
        <v>0</v>
      </c>
      <c r="AU439" s="108">
        <f t="shared" si="823"/>
        <v>0</v>
      </c>
      <c r="AV439" s="108"/>
      <c r="AW439" s="108"/>
      <c r="AX439" s="108"/>
      <c r="AY439" s="108"/>
      <c r="AZ439" s="108"/>
      <c r="BA439" s="109">
        <f t="shared" si="824"/>
        <v>0</v>
      </c>
    </row>
    <row r="440" spans="1:53" ht="14.1" customHeight="1" outlineLevel="2" x14ac:dyDescent="0.2">
      <c r="A440" s="68"/>
      <c r="B440" s="94"/>
      <c r="C440" s="95"/>
      <c r="D440" s="110"/>
      <c r="E440" s="110"/>
      <c r="F440" s="110"/>
      <c r="G440" s="111"/>
      <c r="H440" s="112" t="s">
        <v>179</v>
      </c>
      <c r="I440" s="100"/>
      <c r="J440" s="101"/>
      <c r="K440" s="101"/>
      <c r="L440" s="102" t="str">
        <f>IF(I440&lt;&gt;0,((VLOOKUP(I440,'1. Standard_Cost'!$B$4:$D$8,2)+VLOOKUP(I440,'1. Standard_Cost'!$B$4:$D$8,3))*J440*K440),"0")</f>
        <v>0</v>
      </c>
      <c r="M440" s="102">
        <f>L440*'1. Standard_Cost'!F26</f>
        <v>0</v>
      </c>
      <c r="N440" s="103"/>
      <c r="O440" s="103"/>
      <c r="P440" s="103"/>
      <c r="Q440" s="103"/>
      <c r="R440" s="104">
        <f>+N440*P440*'1. Standard_Cost'!$B$12</f>
        <v>0</v>
      </c>
      <c r="S440" s="104">
        <f>+N440*O440*P440*'1. Standard_Cost'!$C$12</f>
        <v>0</v>
      </c>
      <c r="T440" s="104">
        <f>+N440*P440*Q440*'1. Standard_Cost'!$D$12</f>
        <v>0</v>
      </c>
      <c r="U440" s="104">
        <f>+N440*O440*'1. Standard_Cost'!$E$12</f>
        <v>0</v>
      </c>
      <c r="V440" s="103"/>
      <c r="W440" s="103"/>
      <c r="X440" s="103"/>
      <c r="Y440" s="104">
        <f>+V440*((X440*'1. Standard_Cost'!$B$16)+(W440*X440*'1. Standard_Cost'!$C$16))</f>
        <v>0</v>
      </c>
      <c r="Z440" s="103"/>
      <c r="AA440" s="103"/>
      <c r="AB440" s="104">
        <f>+Z440*'1. Standard_Cost'!$B$20+AA440*'1. Standard_Cost'!$C$20</f>
        <v>0</v>
      </c>
      <c r="AC440" s="105"/>
      <c r="AD440" s="106"/>
      <c r="AE440" s="104">
        <f>SUM(AD440,AC440,AB440,Y440,U440,T440,S440,R440)*'1. Standard_Cost'!B50</f>
        <v>0</v>
      </c>
      <c r="AF440" s="104">
        <f t="shared" si="825"/>
        <v>0</v>
      </c>
      <c r="AG440" s="103"/>
      <c r="AH440" s="103"/>
      <c r="AI440" s="103"/>
      <c r="AJ440" s="107"/>
      <c r="AK440" s="107"/>
      <c r="AL440" s="107"/>
      <c r="AM440" s="104">
        <f>AG440*'1. Standard_Cost'!B46+'Incremental_Cost Year 2021'!AH447*'1. Standard_Cost'!C46+'Incremental_Cost Year 2021'!AI447*'1. Standard_Cost'!D46+'Incremental_Cost Year 2021'!AJ447+'Incremental_Cost Year 2021'!AL447+AK440</f>
        <v>0</v>
      </c>
      <c r="AN440" s="104">
        <f>AM440*'1. Standard_Cost'!C50</f>
        <v>0</v>
      </c>
      <c r="AO440" s="107"/>
      <c r="AQ440" s="104">
        <f t="shared" si="820"/>
        <v>0</v>
      </c>
      <c r="AR440" s="104">
        <f t="shared" si="821"/>
        <v>0</v>
      </c>
      <c r="AS440" s="104">
        <f t="shared" si="822"/>
        <v>0</v>
      </c>
      <c r="AT440" s="104">
        <f t="shared" si="826"/>
        <v>0</v>
      </c>
      <c r="AU440" s="108">
        <f t="shared" si="823"/>
        <v>0</v>
      </c>
      <c r="AV440" s="108"/>
      <c r="AW440" s="108"/>
      <c r="AX440" s="108"/>
      <c r="AY440" s="108"/>
      <c r="AZ440" s="108"/>
      <c r="BA440" s="109">
        <f t="shared" si="824"/>
        <v>0</v>
      </c>
    </row>
    <row r="441" spans="1:53" ht="24.6" customHeight="1" outlineLevel="1" x14ac:dyDescent="0.2">
      <c r="A441" s="68"/>
      <c r="B441" s="141"/>
      <c r="C441" s="95"/>
      <c r="D441" s="113" t="s">
        <v>515</v>
      </c>
      <c r="E441" s="113" t="s">
        <v>795</v>
      </c>
      <c r="F441" s="114" t="s">
        <v>154</v>
      </c>
      <c r="G441" s="115" t="s">
        <v>155</v>
      </c>
      <c r="H441" s="122" t="s">
        <v>328</v>
      </c>
      <c r="I441" s="117"/>
      <c r="J441" s="117"/>
      <c r="K441" s="117"/>
      <c r="L441" s="118">
        <f>SUM(L437:L440)</f>
        <v>360500</v>
      </c>
      <c r="M441" s="118">
        <f>SUM(M437:M440)</f>
        <v>60203.5</v>
      </c>
      <c r="N441" s="117"/>
      <c r="O441" s="117"/>
      <c r="P441" s="117"/>
      <c r="Q441" s="117"/>
      <c r="R441" s="119">
        <f>SUM(R437:R440)</f>
        <v>0</v>
      </c>
      <c r="S441" s="119">
        <f>SUM(S437:S440)</f>
        <v>0</v>
      </c>
      <c r="T441" s="119">
        <f>SUM(T437:T440)</f>
        <v>0</v>
      </c>
      <c r="U441" s="119">
        <f>SUM(U437:U440)</f>
        <v>0</v>
      </c>
      <c r="V441" s="117"/>
      <c r="W441" s="117"/>
      <c r="X441" s="117"/>
      <c r="Y441" s="118">
        <f>SUM(Y437:Y440)</f>
        <v>0</v>
      </c>
      <c r="Z441" s="117"/>
      <c r="AA441" s="117"/>
      <c r="AB441" s="118">
        <f t="shared" ref="AB441:AF441" si="827">SUM(AB437:AB440)</f>
        <v>0</v>
      </c>
      <c r="AC441" s="118">
        <f t="shared" si="827"/>
        <v>60000</v>
      </c>
      <c r="AD441" s="118">
        <f t="shared" si="827"/>
        <v>0</v>
      </c>
      <c r="AE441" s="118">
        <f t="shared" si="827"/>
        <v>12000</v>
      </c>
      <c r="AF441" s="118">
        <f t="shared" si="827"/>
        <v>12000</v>
      </c>
      <c r="AG441" s="117"/>
      <c r="AH441" s="117"/>
      <c r="AI441" s="117"/>
      <c r="AJ441" s="119">
        <f>SUM(AJ437:AJ440)</f>
        <v>0</v>
      </c>
      <c r="AK441" s="119">
        <f t="shared" ref="AK441:AN441" si="828">SUM(AK437:AK440)</f>
        <v>0</v>
      </c>
      <c r="AL441" s="119">
        <f t="shared" si="828"/>
        <v>0</v>
      </c>
      <c r="AM441" s="119">
        <f t="shared" si="828"/>
        <v>0</v>
      </c>
      <c r="AN441" s="119">
        <f t="shared" si="828"/>
        <v>0</v>
      </c>
      <c r="AO441" s="116"/>
      <c r="AP441" s="120"/>
      <c r="AQ441" s="121">
        <f t="shared" ref="AQ441:BA441" si="829">SUM(AQ437:AQ440)</f>
        <v>420703.5</v>
      </c>
      <c r="AR441" s="121">
        <f t="shared" si="829"/>
        <v>12000</v>
      </c>
      <c r="AS441" s="121">
        <f t="shared" si="829"/>
        <v>0</v>
      </c>
      <c r="AT441" s="121">
        <f t="shared" si="829"/>
        <v>432703.5</v>
      </c>
      <c r="AU441" s="121">
        <f t="shared" si="829"/>
        <v>432703.5</v>
      </c>
      <c r="AV441" s="121">
        <f t="shared" si="829"/>
        <v>0</v>
      </c>
      <c r="AW441" s="121">
        <f t="shared" si="829"/>
        <v>0</v>
      </c>
      <c r="AX441" s="121">
        <f t="shared" si="829"/>
        <v>0</v>
      </c>
      <c r="AY441" s="121">
        <f t="shared" si="829"/>
        <v>0</v>
      </c>
      <c r="AZ441" s="121">
        <f t="shared" si="829"/>
        <v>0</v>
      </c>
      <c r="BA441" s="121">
        <f t="shared" si="829"/>
        <v>0</v>
      </c>
    </row>
    <row r="442" spans="1:53" ht="14.1" customHeight="1" outlineLevel="2" x14ac:dyDescent="0.2">
      <c r="A442" s="68"/>
      <c r="B442" s="94"/>
      <c r="C442" s="95"/>
      <c r="D442" s="96"/>
      <c r="E442" s="96"/>
      <c r="F442" s="97"/>
      <c r="G442" s="98"/>
      <c r="H442" s="99" t="s">
        <v>570</v>
      </c>
      <c r="I442" s="100" t="s">
        <v>4</v>
      </c>
      <c r="J442" s="101">
        <v>1</v>
      </c>
      <c r="K442" s="101">
        <v>1</v>
      </c>
      <c r="L442" s="102">
        <f>IF(I442&lt;&gt;0,((VLOOKUP(I442,'1. Standard_Cost'!$B$4:$D$8,2)+VLOOKUP(I442,'1. Standard_Cost'!$B$4:$D$8,3))*J442*K442),"0")</f>
        <v>80100</v>
      </c>
      <c r="M442" s="102">
        <f>L442*'1. Standard_Cost'!F4</f>
        <v>13376.7</v>
      </c>
      <c r="N442" s="103"/>
      <c r="O442" s="103"/>
      <c r="P442" s="103"/>
      <c r="Q442" s="103"/>
      <c r="R442" s="104">
        <f>+N442*P442*'[1]1. Standard_Cost'!$B$12</f>
        <v>0</v>
      </c>
      <c r="S442" s="104">
        <f>+N442*O442*P442*'[1]1. Standard_Cost'!$C$12</f>
        <v>0</v>
      </c>
      <c r="T442" s="104">
        <f>+N442*P442*Q442*'[1]1. Standard_Cost'!$D$12</f>
        <v>0</v>
      </c>
      <c r="U442" s="104">
        <f>+N442*O442*'[1]1. Standard_Cost'!$E$12</f>
        <v>0</v>
      </c>
      <c r="V442" s="103"/>
      <c r="W442" s="103"/>
      <c r="X442" s="103"/>
      <c r="Y442" s="104">
        <f>+V442*((X442*'[1]1. Standard_Cost'!$B$16)+(W442*X442*'[1]1. Standard_Cost'!$C$16))</f>
        <v>0</v>
      </c>
      <c r="Z442" s="103"/>
      <c r="AA442" s="103"/>
      <c r="AB442" s="104">
        <f>+Z442*'[1]1. Standard_Cost'!$B$20+AA442*'[1]1. Standard_Cost'!$C$20</f>
        <v>0</v>
      </c>
      <c r="AC442" s="105"/>
      <c r="AD442" s="106"/>
      <c r="AE442" s="104">
        <f>SUM(AD442,AC442,AB442,Y442,U442,T442,S442,R442)*'[1]1. Standard_Cost'!B60</f>
        <v>0</v>
      </c>
      <c r="AF442" s="104">
        <f>SUM(AD442,AE442)</f>
        <v>0</v>
      </c>
      <c r="AG442" s="103"/>
      <c r="AH442" s="103"/>
      <c r="AI442" s="103"/>
      <c r="AJ442" s="107"/>
      <c r="AK442" s="107"/>
      <c r="AL442" s="107"/>
      <c r="AM442" s="104">
        <f>AG442*'[1]1. Standard_Cost'!B56+'[1]Incremental_Cost Year 2024'!AH462*'[1]1. Standard_Cost'!C56+'[1]Incremental_Cost Year 2024'!AI462*'[1]1. Standard_Cost'!D56+'[1]Incremental_Cost Year 2024'!AJ462+'[1]Incremental_Cost Year 2024'!AL462+AK442</f>
        <v>0</v>
      </c>
      <c r="AN442" s="104">
        <f>AM442*'[1]1. Standard_Cost'!C60</f>
        <v>0</v>
      </c>
      <c r="AO442" s="107"/>
      <c r="AQ442" s="104">
        <f t="shared" ref="AQ442:AQ445" si="830">L442+M442</f>
        <v>93476.7</v>
      </c>
      <c r="AR442" s="104">
        <f t="shared" ref="AR442:AR445" si="831">AF442</f>
        <v>0</v>
      </c>
      <c r="AS442" s="104">
        <f t="shared" ref="AS442:AS445" si="832">AM442+AN442</f>
        <v>0</v>
      </c>
      <c r="AT442" s="104">
        <f>SUM(AQ442,AR442,AS442)</f>
        <v>93476.7</v>
      </c>
      <c r="AU442" s="108">
        <f t="shared" ref="AU442:AU445" si="833">AT442</f>
        <v>93476.7</v>
      </c>
      <c r="AV442" s="108"/>
      <c r="AW442" s="108"/>
      <c r="AX442" s="108"/>
      <c r="AY442" s="108"/>
      <c r="AZ442" s="108"/>
      <c r="BA442" s="109">
        <f t="shared" ref="BA442:BA445" si="834">SUM(AU442:AZ442)-AT442</f>
        <v>0</v>
      </c>
    </row>
    <row r="443" spans="1:53" ht="14.1" customHeight="1" outlineLevel="2" x14ac:dyDescent="0.2">
      <c r="A443" s="68"/>
      <c r="B443" s="94"/>
      <c r="C443" s="95"/>
      <c r="D443" s="110"/>
      <c r="E443" s="110"/>
      <c r="F443" s="110"/>
      <c r="G443" s="111"/>
      <c r="H443" s="99" t="s">
        <v>571</v>
      </c>
      <c r="I443" s="100" t="s">
        <v>3</v>
      </c>
      <c r="J443" s="101">
        <v>0.5</v>
      </c>
      <c r="K443" s="101">
        <v>1</v>
      </c>
      <c r="L443" s="102">
        <f>IF(I443&lt;&gt;0,((VLOOKUP(I443,'1. Standard_Cost'!$B$4:$D$8,2)+VLOOKUP(I443,'1. Standard_Cost'!$B$4:$D$8,3))*J443*K443),"0")</f>
        <v>50050</v>
      </c>
      <c r="M443" s="102">
        <f>L443*'1. Standard_Cost'!F4</f>
        <v>8358.35</v>
      </c>
      <c r="N443" s="103"/>
      <c r="O443" s="103"/>
      <c r="P443" s="103"/>
      <c r="Q443" s="103"/>
      <c r="R443" s="104">
        <f>+N443*P443*'[1]1. Standard_Cost'!$B$12</f>
        <v>0</v>
      </c>
      <c r="S443" s="104">
        <f>+N443*O443*P443*'[1]1. Standard_Cost'!$C$12</f>
        <v>0</v>
      </c>
      <c r="T443" s="104">
        <f>+N443*P443*Q443*'[1]1. Standard_Cost'!$D$12</f>
        <v>0</v>
      </c>
      <c r="U443" s="104">
        <f>+N443*O443*'[1]1. Standard_Cost'!$E$12</f>
        <v>0</v>
      </c>
      <c r="V443" s="103"/>
      <c r="W443" s="103"/>
      <c r="X443" s="103"/>
      <c r="Y443" s="104">
        <f>+V443*((X443*'[1]1. Standard_Cost'!$B$16)+(W443*X443*'[1]1. Standard_Cost'!$C$16))</f>
        <v>0</v>
      </c>
      <c r="Z443" s="103"/>
      <c r="AA443" s="103"/>
      <c r="AB443" s="104">
        <f>+Z443*'[1]1. Standard_Cost'!$B$20+AA443*'[1]1. Standard_Cost'!$C$20</f>
        <v>0</v>
      </c>
      <c r="AC443" s="105"/>
      <c r="AD443" s="106"/>
      <c r="AE443" s="104">
        <f>SUM(AD443,AC443,AB443,Y443,U443,T443,S443,R443)*'[1]1. Standard_Cost'!B60</f>
        <v>0</v>
      </c>
      <c r="AF443" s="104">
        <f t="shared" ref="AF443:AF445" si="835">SUM(AD443,AE443)</f>
        <v>0</v>
      </c>
      <c r="AG443" s="103"/>
      <c r="AH443" s="103">
        <v>0</v>
      </c>
      <c r="AI443" s="103">
        <v>0</v>
      </c>
      <c r="AJ443" s="107"/>
      <c r="AK443" s="107"/>
      <c r="AL443" s="107"/>
      <c r="AM443" s="104">
        <f>AG443*'[1]1. Standard_Cost'!B56+'[1]Incremental_Cost Year 2024'!AH463*'[1]1. Standard_Cost'!C56+'[1]Incremental_Cost Year 2024'!AI463*'[1]1. Standard_Cost'!D56+'[1]Incremental_Cost Year 2024'!AJ463+'[1]Incremental_Cost Year 2024'!AL463+AK443</f>
        <v>0</v>
      </c>
      <c r="AN443" s="104">
        <f>AM443*'[1]1. Standard_Cost'!C60</f>
        <v>0</v>
      </c>
      <c r="AO443" s="107"/>
      <c r="AQ443" s="104">
        <f t="shared" si="830"/>
        <v>58408.35</v>
      </c>
      <c r="AR443" s="104">
        <f t="shared" si="831"/>
        <v>0</v>
      </c>
      <c r="AS443" s="104">
        <f t="shared" si="832"/>
        <v>0</v>
      </c>
      <c r="AT443" s="104">
        <f t="shared" ref="AT443:AT445" si="836">SUM(AQ443,AR443,AS443)</f>
        <v>58408.35</v>
      </c>
      <c r="AU443" s="108">
        <f t="shared" si="833"/>
        <v>58408.35</v>
      </c>
      <c r="AV443" s="108">
        <v>0</v>
      </c>
      <c r="AW443" s="108"/>
      <c r="AX443" s="108"/>
      <c r="AY443" s="108"/>
      <c r="AZ443" s="108"/>
      <c r="BA443" s="109">
        <f t="shared" si="834"/>
        <v>0</v>
      </c>
    </row>
    <row r="444" spans="1:53" ht="14.1" customHeight="1" outlineLevel="2" x14ac:dyDescent="0.2">
      <c r="A444" s="68"/>
      <c r="B444" s="94"/>
      <c r="C444" s="95"/>
      <c r="D444" s="110"/>
      <c r="E444" s="110"/>
      <c r="F444" s="110"/>
      <c r="G444" s="111"/>
      <c r="H444" s="99" t="s">
        <v>610</v>
      </c>
      <c r="I444" s="100" t="s">
        <v>2</v>
      </c>
      <c r="J444" s="101">
        <v>0.5</v>
      </c>
      <c r="K444" s="101">
        <v>1</v>
      </c>
      <c r="L444" s="102">
        <f>IF(I444&lt;&gt;0,((VLOOKUP(I444,'1. Standard_Cost'!$B$4:$D$8,2)+VLOOKUP(I444,'1. Standard_Cost'!$B$4:$D$8,3))*J444*K444),"0")</f>
        <v>60100</v>
      </c>
      <c r="M444" s="102">
        <f>L444*'1. Standard_Cost'!F4</f>
        <v>10036.700000000001</v>
      </c>
      <c r="N444" s="103"/>
      <c r="O444" s="103"/>
      <c r="P444" s="103"/>
      <c r="Q444" s="103"/>
      <c r="R444" s="104">
        <f>+N444*P444*'[1]1. Standard_Cost'!$B$12</f>
        <v>0</v>
      </c>
      <c r="S444" s="104">
        <f>+N444*O444*P444*'[1]1. Standard_Cost'!$C$12</f>
        <v>0</v>
      </c>
      <c r="T444" s="104">
        <f>+N444*P444*Q444*'[1]1. Standard_Cost'!$D$12</f>
        <v>0</v>
      </c>
      <c r="U444" s="104">
        <f>+N444*O444*'[1]1. Standard_Cost'!$E$12</f>
        <v>0</v>
      </c>
      <c r="V444" s="103"/>
      <c r="W444" s="103"/>
      <c r="X444" s="103"/>
      <c r="Y444" s="104">
        <f>+V444*((X444*'[1]1. Standard_Cost'!$B$16)+(W444*X444*'[1]1. Standard_Cost'!$C$16))</f>
        <v>0</v>
      </c>
      <c r="Z444" s="103"/>
      <c r="AA444" s="103"/>
      <c r="AB444" s="104">
        <f>+Z444*'[1]1. Standard_Cost'!$B$20+AA444*'[1]1. Standard_Cost'!$C$20</f>
        <v>0</v>
      </c>
      <c r="AC444" s="105"/>
      <c r="AD444" s="106"/>
      <c r="AE444" s="104">
        <f>SUM(AD444,AC444,AB444,Y444,U444,T444,S444,R444)*'[1]1. Standard_Cost'!B60</f>
        <v>0</v>
      </c>
      <c r="AF444" s="104">
        <f t="shared" si="835"/>
        <v>0</v>
      </c>
      <c r="AG444" s="103"/>
      <c r="AH444" s="103"/>
      <c r="AI444" s="103"/>
      <c r="AJ444" s="107"/>
      <c r="AK444" s="107"/>
      <c r="AL444" s="107"/>
      <c r="AM444" s="104">
        <f>AG444*'[1]1. Standard_Cost'!B56+'[1]Incremental_Cost Year 2024'!AH464*'[1]1. Standard_Cost'!C56+'[1]Incremental_Cost Year 2024'!AI464*'[1]1. Standard_Cost'!D56+'[1]Incremental_Cost Year 2024'!AJ464+'[1]Incremental_Cost Year 2024'!AL464+AK444</f>
        <v>0</v>
      </c>
      <c r="AN444" s="104">
        <f>AM444*'[1]1. Standard_Cost'!C60</f>
        <v>0</v>
      </c>
      <c r="AO444" s="107"/>
      <c r="AQ444" s="104">
        <f t="shared" si="830"/>
        <v>70136.7</v>
      </c>
      <c r="AR444" s="104">
        <f t="shared" si="831"/>
        <v>0</v>
      </c>
      <c r="AS444" s="104">
        <f t="shared" si="832"/>
        <v>0</v>
      </c>
      <c r="AT444" s="104">
        <f t="shared" si="836"/>
        <v>70136.7</v>
      </c>
      <c r="AU444" s="108">
        <f t="shared" si="833"/>
        <v>70136.7</v>
      </c>
      <c r="AV444" s="108"/>
      <c r="AW444" s="108"/>
      <c r="AX444" s="108"/>
      <c r="AY444" s="108"/>
      <c r="AZ444" s="108"/>
      <c r="BA444" s="109">
        <f t="shared" si="834"/>
        <v>0</v>
      </c>
    </row>
    <row r="445" spans="1:53" ht="14.1" customHeight="1" outlineLevel="2" x14ac:dyDescent="0.2">
      <c r="A445" s="68"/>
      <c r="B445" s="94"/>
      <c r="C445" s="95"/>
      <c r="D445" s="110"/>
      <c r="E445" s="110"/>
      <c r="F445" s="110"/>
      <c r="G445" s="111"/>
      <c r="H445" s="112" t="s">
        <v>179</v>
      </c>
      <c r="I445" s="100"/>
      <c r="J445" s="101"/>
      <c r="K445" s="101"/>
      <c r="L445" s="102" t="str">
        <f>IF(I445&lt;&gt;0,((VLOOKUP(I445,'[1]1. Standard_Cost'!$B$4:$D$8,2)+VLOOKUP(I445,'[1]1. Standard_Cost'!$B$4:$D$8,3))*J445*K445),"0")</f>
        <v>0</v>
      </c>
      <c r="M445" s="102">
        <f>L445*'[1]1. Standard_Cost'!F9</f>
        <v>0</v>
      </c>
      <c r="N445" s="103"/>
      <c r="O445" s="103"/>
      <c r="P445" s="103"/>
      <c r="Q445" s="103"/>
      <c r="R445" s="104">
        <f>+N445*P445*'[1]1. Standard_Cost'!$B$12</f>
        <v>0</v>
      </c>
      <c r="S445" s="104">
        <f>+N445*O445*P445*'[1]1. Standard_Cost'!$C$12</f>
        <v>0</v>
      </c>
      <c r="T445" s="104">
        <f>+N445*P445*Q445*'[1]1. Standard_Cost'!$D$12</f>
        <v>0</v>
      </c>
      <c r="U445" s="104">
        <f>+N445*O445*'[1]1. Standard_Cost'!$E$12</f>
        <v>0</v>
      </c>
      <c r="V445" s="103"/>
      <c r="W445" s="103"/>
      <c r="X445" s="103"/>
      <c r="Y445" s="104">
        <f>+V445*((X445*'[1]1. Standard_Cost'!$B$16)+(W445*X445*'[1]1. Standard_Cost'!$C$16))</f>
        <v>0</v>
      </c>
      <c r="Z445" s="103"/>
      <c r="AA445" s="103"/>
      <c r="AB445" s="104">
        <f>+Z445*'[1]1. Standard_Cost'!$B$20+AA445*'[1]1. Standard_Cost'!$C$20</f>
        <v>0</v>
      </c>
      <c r="AC445" s="105"/>
      <c r="AD445" s="106"/>
      <c r="AE445" s="104">
        <f>SUM(AD445,AC445,AB445,Y445,U445,T445,S445,R445)*'[1]1. Standard_Cost'!B60</f>
        <v>0</v>
      </c>
      <c r="AF445" s="104">
        <f t="shared" si="835"/>
        <v>0</v>
      </c>
      <c r="AG445" s="103"/>
      <c r="AH445" s="103"/>
      <c r="AI445" s="103"/>
      <c r="AJ445" s="107"/>
      <c r="AK445" s="107"/>
      <c r="AL445" s="107"/>
      <c r="AM445" s="104">
        <f>AG445*'[1]1. Standard_Cost'!B56+'[1]Incremental_Cost Year 2024'!AH465*'[1]1. Standard_Cost'!C56+'[1]Incremental_Cost Year 2024'!AI465*'[1]1. Standard_Cost'!D56+'[1]Incremental_Cost Year 2024'!AJ465+'[1]Incremental_Cost Year 2024'!AL465+AK445</f>
        <v>0</v>
      </c>
      <c r="AN445" s="104">
        <f>AM445*'[1]1. Standard_Cost'!C60</f>
        <v>0</v>
      </c>
      <c r="AO445" s="107"/>
      <c r="AQ445" s="104">
        <f t="shared" si="830"/>
        <v>0</v>
      </c>
      <c r="AR445" s="104">
        <f t="shared" si="831"/>
        <v>0</v>
      </c>
      <c r="AS445" s="104">
        <f t="shared" si="832"/>
        <v>0</v>
      </c>
      <c r="AT445" s="104">
        <f t="shared" si="836"/>
        <v>0</v>
      </c>
      <c r="AU445" s="108">
        <f t="shared" si="833"/>
        <v>0</v>
      </c>
      <c r="AV445" s="108"/>
      <c r="AW445" s="108"/>
      <c r="AX445" s="108"/>
      <c r="AY445" s="108"/>
      <c r="AZ445" s="108"/>
      <c r="BA445" s="109">
        <f t="shared" si="834"/>
        <v>0</v>
      </c>
    </row>
    <row r="446" spans="1:53" ht="24.6" customHeight="1" outlineLevel="1" x14ac:dyDescent="0.2">
      <c r="A446" s="68"/>
      <c r="B446" s="141"/>
      <c r="C446" s="95"/>
      <c r="D446" s="113" t="s">
        <v>574</v>
      </c>
      <c r="E446" s="113" t="s">
        <v>329</v>
      </c>
      <c r="F446" s="114">
        <v>2024</v>
      </c>
      <c r="G446" s="115">
        <v>2024</v>
      </c>
      <c r="H446" s="122" t="s">
        <v>330</v>
      </c>
      <c r="I446" s="117"/>
      <c r="J446" s="117"/>
      <c r="K446" s="117"/>
      <c r="L446" s="118">
        <f>SUM(L442:L445)</f>
        <v>190250</v>
      </c>
      <c r="M446" s="118">
        <f>SUM(M442:M445)</f>
        <v>31771.750000000004</v>
      </c>
      <c r="N446" s="117"/>
      <c r="O446" s="117"/>
      <c r="P446" s="117"/>
      <c r="Q446" s="117"/>
      <c r="R446" s="119">
        <f>SUM(R442:R445)</f>
        <v>0</v>
      </c>
      <c r="S446" s="119">
        <f>SUM(S442:S445)</f>
        <v>0</v>
      </c>
      <c r="T446" s="119">
        <f>SUM(T442:T445)</f>
        <v>0</v>
      </c>
      <c r="U446" s="119">
        <f>SUM(U442:U445)</f>
        <v>0</v>
      </c>
      <c r="V446" s="117"/>
      <c r="W446" s="117"/>
      <c r="X446" s="117"/>
      <c r="Y446" s="118">
        <f>SUM(Y442:Y445)</f>
        <v>0</v>
      </c>
      <c r="Z446" s="117"/>
      <c r="AA446" s="117"/>
      <c r="AB446" s="118">
        <f t="shared" ref="AB446:AF446" si="837">SUM(AB442:AB445)</f>
        <v>0</v>
      </c>
      <c r="AC446" s="118">
        <f t="shared" si="837"/>
        <v>0</v>
      </c>
      <c r="AD446" s="118">
        <f t="shared" si="837"/>
        <v>0</v>
      </c>
      <c r="AE446" s="118">
        <f t="shared" si="837"/>
        <v>0</v>
      </c>
      <c r="AF446" s="118">
        <f t="shared" si="837"/>
        <v>0</v>
      </c>
      <c r="AG446" s="117"/>
      <c r="AH446" s="117"/>
      <c r="AI446" s="117"/>
      <c r="AJ446" s="119">
        <f>SUM(AJ442:AJ445)</f>
        <v>0</v>
      </c>
      <c r="AK446" s="119">
        <f t="shared" ref="AK446:AN446" si="838">SUM(AK442:AK445)</f>
        <v>0</v>
      </c>
      <c r="AL446" s="119">
        <f t="shared" si="838"/>
        <v>0</v>
      </c>
      <c r="AM446" s="119">
        <f t="shared" si="838"/>
        <v>0</v>
      </c>
      <c r="AN446" s="119">
        <f t="shared" si="838"/>
        <v>0</v>
      </c>
      <c r="AO446" s="116"/>
      <c r="AP446" s="120"/>
      <c r="AQ446" s="121">
        <f t="shared" ref="AQ446:BA446" si="839">SUM(AQ442:AQ445)</f>
        <v>222021.75</v>
      </c>
      <c r="AR446" s="121">
        <f t="shared" si="839"/>
        <v>0</v>
      </c>
      <c r="AS446" s="121">
        <f t="shared" si="839"/>
        <v>0</v>
      </c>
      <c r="AT446" s="121">
        <f t="shared" si="839"/>
        <v>222021.75</v>
      </c>
      <c r="AU446" s="121">
        <f t="shared" si="839"/>
        <v>222021.75</v>
      </c>
      <c r="AV446" s="121">
        <f t="shared" si="839"/>
        <v>0</v>
      </c>
      <c r="AW446" s="121">
        <f t="shared" si="839"/>
        <v>0</v>
      </c>
      <c r="AX446" s="121">
        <f t="shared" si="839"/>
        <v>0</v>
      </c>
      <c r="AY446" s="121">
        <f t="shared" si="839"/>
        <v>0</v>
      </c>
      <c r="AZ446" s="121">
        <f t="shared" si="839"/>
        <v>0</v>
      </c>
      <c r="BA446" s="121">
        <f t="shared" si="839"/>
        <v>0</v>
      </c>
    </row>
    <row r="447" spans="1:53" ht="14.1" customHeight="1" outlineLevel="2" x14ac:dyDescent="0.2">
      <c r="A447" s="68"/>
      <c r="B447" s="94"/>
      <c r="C447" s="250"/>
      <c r="D447" s="96"/>
      <c r="E447" s="96"/>
      <c r="F447" s="97"/>
      <c r="G447" s="98"/>
      <c r="H447" s="99" t="s">
        <v>570</v>
      </c>
      <c r="I447" s="100" t="s">
        <v>4</v>
      </c>
      <c r="J447" s="101">
        <v>1</v>
      </c>
      <c r="K447" s="101">
        <v>1</v>
      </c>
      <c r="L447" s="102">
        <f>IF(I447&lt;&gt;0,((VLOOKUP(I447,'1. Standard_Cost'!$B$4:$D$8,2)+VLOOKUP(I447,'1. Standard_Cost'!$B$4:$D$8,3))*J447*K447),"0")</f>
        <v>80100</v>
      </c>
      <c r="M447" s="102">
        <f>L447*'1. Standard_Cost'!F4</f>
        <v>13376.7</v>
      </c>
      <c r="N447" s="103"/>
      <c r="O447" s="103"/>
      <c r="P447" s="103"/>
      <c r="Q447" s="103"/>
      <c r="R447" s="104">
        <f>+N447*P447*'[1]1. Standard_Cost'!$B$12</f>
        <v>0</v>
      </c>
      <c r="S447" s="104">
        <f>+N447*O447*P447*'[1]1. Standard_Cost'!$C$12</f>
        <v>0</v>
      </c>
      <c r="T447" s="104">
        <f>+N447*P447*Q447*'[1]1. Standard_Cost'!$D$12</f>
        <v>0</v>
      </c>
      <c r="U447" s="104">
        <f>+N447*O447*'[1]1. Standard_Cost'!$E$12</f>
        <v>0</v>
      </c>
      <c r="V447" s="103"/>
      <c r="W447" s="103"/>
      <c r="X447" s="103"/>
      <c r="Y447" s="104">
        <f>+V447*((X447*'[1]1. Standard_Cost'!$B$16)+(W447*X447*'[1]1. Standard_Cost'!$C$16))</f>
        <v>0</v>
      </c>
      <c r="Z447" s="103"/>
      <c r="AA447" s="103"/>
      <c r="AB447" s="104">
        <f>+Z447*'[1]1. Standard_Cost'!$B$20+AA447*'[1]1. Standard_Cost'!$C$20</f>
        <v>0</v>
      </c>
      <c r="AC447" s="105"/>
      <c r="AD447" s="106"/>
      <c r="AE447" s="104">
        <f>SUM(AD447,AC447,AB447,Y447,U447,T447,S447,R447)*'[1]1. Standard_Cost'!B75</f>
        <v>0</v>
      </c>
      <c r="AF447" s="104">
        <f>SUM(AD447,AE447)</f>
        <v>0</v>
      </c>
      <c r="AG447" s="103"/>
      <c r="AH447" s="103"/>
      <c r="AI447" s="103"/>
      <c r="AJ447" s="107"/>
      <c r="AK447" s="107"/>
      <c r="AL447" s="107"/>
      <c r="AM447" s="104">
        <f>AG447*'[1]1. Standard_Cost'!B71+'[1]Incremental_Cost Year 2024'!AH467*'[1]1. Standard_Cost'!C71+'[1]Incremental_Cost Year 2024'!AI467*'[1]1. Standard_Cost'!D71+'[1]Incremental_Cost Year 2024'!AJ467+'[1]Incremental_Cost Year 2024'!AL467+AK447</f>
        <v>0</v>
      </c>
      <c r="AN447" s="104">
        <f>AM447*'[1]1. Standard_Cost'!C75</f>
        <v>0</v>
      </c>
      <c r="AO447" s="107"/>
      <c r="AQ447" s="104">
        <f t="shared" ref="AQ447:AQ450" si="840">L447+M447</f>
        <v>93476.7</v>
      </c>
      <c r="AR447" s="104">
        <f t="shared" ref="AR447:AR450" si="841">AF447</f>
        <v>0</v>
      </c>
      <c r="AS447" s="104">
        <f t="shared" ref="AS447:AS450" si="842">AM447+AN447</f>
        <v>0</v>
      </c>
      <c r="AT447" s="104">
        <f>SUM(AQ447,AR447,AS447)</f>
        <v>93476.7</v>
      </c>
      <c r="AU447" s="108">
        <f t="shared" ref="AU447:AU450" si="843">AT447</f>
        <v>93476.7</v>
      </c>
      <c r="AV447" s="108"/>
      <c r="AW447" s="108"/>
      <c r="AX447" s="108"/>
      <c r="AY447" s="108"/>
      <c r="AZ447" s="108"/>
      <c r="BA447" s="109">
        <f t="shared" ref="BA447:BA450" si="844">SUM(AU447:AZ447)-AT447</f>
        <v>0</v>
      </c>
    </row>
    <row r="448" spans="1:53" ht="14.1" customHeight="1" outlineLevel="2" x14ac:dyDescent="0.2">
      <c r="A448" s="68"/>
      <c r="B448" s="94"/>
      <c r="C448" s="251"/>
      <c r="D448" s="110"/>
      <c r="E448" s="110"/>
      <c r="F448" s="110"/>
      <c r="G448" s="111"/>
      <c r="H448" s="99" t="s">
        <v>571</v>
      </c>
      <c r="I448" s="100" t="s">
        <v>3</v>
      </c>
      <c r="J448" s="101">
        <v>0.5</v>
      </c>
      <c r="K448" s="101">
        <v>1</v>
      </c>
      <c r="L448" s="102">
        <f>IF(I448&lt;&gt;0,((VLOOKUP(I448,'1. Standard_Cost'!$B$4:$D$8,2)+VLOOKUP(I448,'1. Standard_Cost'!$B$4:$D$8,3))*J448*K448),"0")</f>
        <v>50050</v>
      </c>
      <c r="M448" s="102">
        <f>L448*'1. Standard_Cost'!F4</f>
        <v>8358.35</v>
      </c>
      <c r="N448" s="103"/>
      <c r="O448" s="103"/>
      <c r="P448" s="103"/>
      <c r="Q448" s="103"/>
      <c r="R448" s="104">
        <f>+N448*P448*'[1]1. Standard_Cost'!$B$12</f>
        <v>0</v>
      </c>
      <c r="S448" s="104">
        <f>+N448*O448*P448*'[1]1. Standard_Cost'!$C$12</f>
        <v>0</v>
      </c>
      <c r="T448" s="104">
        <f>+N448*P448*Q448*'[1]1. Standard_Cost'!$D$12</f>
        <v>0</v>
      </c>
      <c r="U448" s="104">
        <f>+N448*O448*'[1]1. Standard_Cost'!$E$12</f>
        <v>0</v>
      </c>
      <c r="V448" s="103"/>
      <c r="W448" s="103"/>
      <c r="X448" s="103"/>
      <c r="Y448" s="104">
        <f>+V448*((X448*'[1]1. Standard_Cost'!$B$16)+(W448*X448*'[1]1. Standard_Cost'!$C$16))</f>
        <v>0</v>
      </c>
      <c r="Z448" s="103"/>
      <c r="AA448" s="103"/>
      <c r="AB448" s="104">
        <f>+Z448*'[1]1. Standard_Cost'!$B$20+AA448*'[1]1. Standard_Cost'!$C$20</f>
        <v>0</v>
      </c>
      <c r="AC448" s="105"/>
      <c r="AD448" s="106"/>
      <c r="AE448" s="104">
        <f>SUM(AD448,AC448,AB448,Y448,U448,T448,S448,R448)*'[1]1. Standard_Cost'!B75</f>
        <v>0</v>
      </c>
      <c r="AF448" s="104">
        <f t="shared" ref="AF448:AF450" si="845">SUM(AD448,AE448)</f>
        <v>0</v>
      </c>
      <c r="AG448" s="103"/>
      <c r="AH448" s="103">
        <v>0</v>
      </c>
      <c r="AI448" s="103">
        <v>0</v>
      </c>
      <c r="AJ448" s="107"/>
      <c r="AK448" s="107"/>
      <c r="AL448" s="107"/>
      <c r="AM448" s="104">
        <f>AG448*'[1]1. Standard_Cost'!B71+'[1]Incremental_Cost Year 2024'!AH468*'[1]1. Standard_Cost'!C71+'[1]Incremental_Cost Year 2024'!AI468*'[1]1. Standard_Cost'!D71+'[1]Incremental_Cost Year 2024'!AJ468+'[1]Incremental_Cost Year 2024'!AL468+AK448</f>
        <v>0</v>
      </c>
      <c r="AN448" s="104">
        <f>AM448*'[1]1. Standard_Cost'!C75</f>
        <v>0</v>
      </c>
      <c r="AO448" s="107"/>
      <c r="AQ448" s="104">
        <f t="shared" si="840"/>
        <v>58408.35</v>
      </c>
      <c r="AR448" s="104">
        <f t="shared" si="841"/>
        <v>0</v>
      </c>
      <c r="AS448" s="104">
        <f t="shared" si="842"/>
        <v>0</v>
      </c>
      <c r="AT448" s="104">
        <f t="shared" ref="AT448:AT450" si="846">SUM(AQ448,AR448,AS448)</f>
        <v>58408.35</v>
      </c>
      <c r="AU448" s="108">
        <f t="shared" si="843"/>
        <v>58408.35</v>
      </c>
      <c r="AV448" s="108">
        <v>0</v>
      </c>
      <c r="AW448" s="108"/>
      <c r="AX448" s="108"/>
      <c r="AY448" s="108"/>
      <c r="AZ448" s="108"/>
      <c r="BA448" s="109">
        <f t="shared" si="844"/>
        <v>0</v>
      </c>
    </row>
    <row r="449" spans="1:53" ht="14.1" customHeight="1" outlineLevel="2" x14ac:dyDescent="0.2">
      <c r="A449" s="68"/>
      <c r="B449" s="94"/>
      <c r="C449" s="251"/>
      <c r="D449" s="110"/>
      <c r="E449" s="110"/>
      <c r="F449" s="110"/>
      <c r="G449" s="111"/>
      <c r="H449" s="99" t="s">
        <v>610</v>
      </c>
      <c r="I449" s="100" t="s">
        <v>2</v>
      </c>
      <c r="J449" s="101">
        <v>0.5</v>
      </c>
      <c r="K449" s="101">
        <v>1</v>
      </c>
      <c r="L449" s="102">
        <f>IF(I449&lt;&gt;0,((VLOOKUP(I449,'1. Standard_Cost'!$B$4:$D$8,2)+VLOOKUP(I449,'1. Standard_Cost'!$B$4:$D$8,3))*J449*K449),"0")</f>
        <v>60100</v>
      </c>
      <c r="M449" s="102">
        <f>L449*'1. Standard_Cost'!F4</f>
        <v>10036.700000000001</v>
      </c>
      <c r="N449" s="103"/>
      <c r="O449" s="103"/>
      <c r="P449" s="103"/>
      <c r="Q449" s="103"/>
      <c r="R449" s="104">
        <f>+N449*P449*'[1]1. Standard_Cost'!$B$12</f>
        <v>0</v>
      </c>
      <c r="S449" s="104">
        <f>+N449*O449*P449*'[1]1. Standard_Cost'!$C$12</f>
        <v>0</v>
      </c>
      <c r="T449" s="104">
        <f>+N449*P449*Q449*'[1]1. Standard_Cost'!$D$12</f>
        <v>0</v>
      </c>
      <c r="U449" s="104">
        <f>+N449*O449*'[1]1. Standard_Cost'!$E$12</f>
        <v>0</v>
      </c>
      <c r="V449" s="103"/>
      <c r="W449" s="103"/>
      <c r="X449" s="103"/>
      <c r="Y449" s="104">
        <f>+V449*((X449*'[1]1. Standard_Cost'!$B$16)+(W449*X449*'[1]1. Standard_Cost'!$C$16))</f>
        <v>0</v>
      </c>
      <c r="Z449" s="103"/>
      <c r="AA449" s="103"/>
      <c r="AB449" s="104">
        <f>+Z449*'[1]1. Standard_Cost'!$B$20+AA449*'[1]1. Standard_Cost'!$C$20</f>
        <v>0</v>
      </c>
      <c r="AC449" s="105"/>
      <c r="AD449" s="106"/>
      <c r="AE449" s="104">
        <f>SUM(AD449,AC449,AB449,Y449,U449,T449,S449,R449)*'[1]1. Standard_Cost'!B75</f>
        <v>0</v>
      </c>
      <c r="AF449" s="104">
        <f t="shared" si="845"/>
        <v>0</v>
      </c>
      <c r="AG449" s="103"/>
      <c r="AH449" s="103"/>
      <c r="AI449" s="103"/>
      <c r="AJ449" s="107"/>
      <c r="AK449" s="107"/>
      <c r="AL449" s="107"/>
      <c r="AM449" s="104">
        <f>AG449*'[1]1. Standard_Cost'!B71+'[1]Incremental_Cost Year 2024'!AH469*'[1]1. Standard_Cost'!C71+'[1]Incremental_Cost Year 2024'!AI469*'[1]1. Standard_Cost'!D71+'[1]Incremental_Cost Year 2024'!AJ469+'[1]Incremental_Cost Year 2024'!AL469+AK449</f>
        <v>0</v>
      </c>
      <c r="AN449" s="104">
        <f>AM449*'[1]1. Standard_Cost'!C75</f>
        <v>0</v>
      </c>
      <c r="AO449" s="107"/>
      <c r="AQ449" s="104">
        <f t="shared" si="840"/>
        <v>70136.7</v>
      </c>
      <c r="AR449" s="104">
        <f t="shared" si="841"/>
        <v>0</v>
      </c>
      <c r="AS449" s="104">
        <f t="shared" si="842"/>
        <v>0</v>
      </c>
      <c r="AT449" s="104">
        <f t="shared" si="846"/>
        <v>70136.7</v>
      </c>
      <c r="AU449" s="108">
        <f t="shared" si="843"/>
        <v>70136.7</v>
      </c>
      <c r="AV449" s="108"/>
      <c r="AW449" s="108"/>
      <c r="AX449" s="108"/>
      <c r="AY449" s="108"/>
      <c r="AZ449" s="108"/>
      <c r="BA449" s="109">
        <f t="shared" si="844"/>
        <v>0</v>
      </c>
    </row>
    <row r="450" spans="1:53" ht="14.1" customHeight="1" outlineLevel="2" x14ac:dyDescent="0.2">
      <c r="A450" s="68"/>
      <c r="B450" s="94"/>
      <c r="C450" s="251"/>
      <c r="D450" s="110"/>
      <c r="E450" s="110"/>
      <c r="F450" s="110"/>
      <c r="G450" s="111"/>
      <c r="H450" s="112" t="s">
        <v>179</v>
      </c>
      <c r="I450" s="100"/>
      <c r="J450" s="101"/>
      <c r="K450" s="101"/>
      <c r="L450" s="102" t="str">
        <f>IF(I450&lt;&gt;0,((VLOOKUP(I450,'[1]1. Standard_Cost'!$B$4:$D$8,2)+VLOOKUP(I450,'[1]1. Standard_Cost'!$B$4:$D$8,3))*J450*K450),"0")</f>
        <v>0</v>
      </c>
      <c r="M450" s="102">
        <f>L450*'[1]1. Standard_Cost'!F9</f>
        <v>0</v>
      </c>
      <c r="N450" s="103"/>
      <c r="O450" s="103"/>
      <c r="P450" s="103"/>
      <c r="Q450" s="103"/>
      <c r="R450" s="104">
        <f>+N450*P450*'[1]1. Standard_Cost'!$B$12</f>
        <v>0</v>
      </c>
      <c r="S450" s="104">
        <f>+N450*O450*P450*'[1]1. Standard_Cost'!$C$12</f>
        <v>0</v>
      </c>
      <c r="T450" s="104">
        <f>+N450*P450*Q450*'[1]1. Standard_Cost'!$D$12</f>
        <v>0</v>
      </c>
      <c r="U450" s="104">
        <f>+N450*O450*'[1]1. Standard_Cost'!$E$12</f>
        <v>0</v>
      </c>
      <c r="V450" s="103"/>
      <c r="W450" s="103"/>
      <c r="X450" s="103"/>
      <c r="Y450" s="104">
        <f>+V450*((X450*'[1]1. Standard_Cost'!$B$16)+(W450*X450*'[1]1. Standard_Cost'!$C$16))</f>
        <v>0</v>
      </c>
      <c r="Z450" s="103"/>
      <c r="AA450" s="103"/>
      <c r="AB450" s="104">
        <f>+Z450*'[1]1. Standard_Cost'!$B$20+AA450*'[1]1. Standard_Cost'!$C$20</f>
        <v>0</v>
      </c>
      <c r="AC450" s="105"/>
      <c r="AD450" s="106"/>
      <c r="AE450" s="104">
        <f>SUM(AD450,AC450,AB450,Y450,U450,T450,S450,R450)*'[1]1. Standard_Cost'!B75</f>
        <v>0</v>
      </c>
      <c r="AF450" s="104">
        <f t="shared" si="845"/>
        <v>0</v>
      </c>
      <c r="AG450" s="103"/>
      <c r="AH450" s="103"/>
      <c r="AI450" s="103"/>
      <c r="AJ450" s="107"/>
      <c r="AK450" s="107"/>
      <c r="AL450" s="107"/>
      <c r="AM450" s="104">
        <f>AG450*'[1]1. Standard_Cost'!B71+'[1]Incremental_Cost Year 2024'!AH470*'[1]1. Standard_Cost'!C71+'[1]Incremental_Cost Year 2024'!AI470*'[1]1. Standard_Cost'!D71+'[1]Incremental_Cost Year 2024'!AJ470+'[1]Incremental_Cost Year 2024'!AL470+AK450</f>
        <v>0</v>
      </c>
      <c r="AN450" s="104">
        <f>AM450*'[1]1. Standard_Cost'!C75</f>
        <v>0</v>
      </c>
      <c r="AO450" s="107"/>
      <c r="AQ450" s="104">
        <f t="shared" si="840"/>
        <v>0</v>
      </c>
      <c r="AR450" s="104">
        <f t="shared" si="841"/>
        <v>0</v>
      </c>
      <c r="AS450" s="104">
        <f t="shared" si="842"/>
        <v>0</v>
      </c>
      <c r="AT450" s="104">
        <f t="shared" si="846"/>
        <v>0</v>
      </c>
      <c r="AU450" s="108">
        <f t="shared" si="843"/>
        <v>0</v>
      </c>
      <c r="AV450" s="108"/>
      <c r="AW450" s="108"/>
      <c r="AX450" s="108"/>
      <c r="AY450" s="108"/>
      <c r="AZ450" s="108"/>
      <c r="BA450" s="109">
        <f t="shared" si="844"/>
        <v>0</v>
      </c>
    </row>
    <row r="451" spans="1:53" ht="25.35" customHeight="1" outlineLevel="1" x14ac:dyDescent="0.2">
      <c r="A451" s="68"/>
      <c r="B451" s="94"/>
      <c r="C451" s="251"/>
      <c r="D451" s="113" t="s">
        <v>574</v>
      </c>
      <c r="E451" s="113" t="s">
        <v>331</v>
      </c>
      <c r="F451" s="114">
        <v>2024</v>
      </c>
      <c r="G451" s="115">
        <v>2025</v>
      </c>
      <c r="H451" s="140" t="s">
        <v>332</v>
      </c>
      <c r="I451" s="117"/>
      <c r="J451" s="117"/>
      <c r="K451" s="117"/>
      <c r="L451" s="118">
        <f>SUM(L447:L450)</f>
        <v>190250</v>
      </c>
      <c r="M451" s="118">
        <f>SUM(M447:M450)</f>
        <v>31771.750000000004</v>
      </c>
      <c r="N451" s="117"/>
      <c r="O451" s="117"/>
      <c r="P451" s="117"/>
      <c r="Q451" s="117"/>
      <c r="R451" s="119">
        <f>SUM(R447:R450)</f>
        <v>0</v>
      </c>
      <c r="S451" s="119">
        <f>SUM(S447:S450)</f>
        <v>0</v>
      </c>
      <c r="T451" s="119">
        <f>SUM(T447:T450)</f>
        <v>0</v>
      </c>
      <c r="U451" s="119">
        <f>SUM(U447:U450)</f>
        <v>0</v>
      </c>
      <c r="V451" s="117"/>
      <c r="W451" s="117"/>
      <c r="X451" s="117"/>
      <c r="Y451" s="118">
        <f>SUM(Y447:Y450)</f>
        <v>0</v>
      </c>
      <c r="Z451" s="117"/>
      <c r="AA451" s="117"/>
      <c r="AB451" s="118">
        <f t="shared" ref="AB451:AF451" si="847">SUM(AB447:AB450)</f>
        <v>0</v>
      </c>
      <c r="AC451" s="118">
        <f t="shared" si="847"/>
        <v>0</v>
      </c>
      <c r="AD451" s="118">
        <f t="shared" si="847"/>
        <v>0</v>
      </c>
      <c r="AE451" s="118">
        <f t="shared" si="847"/>
        <v>0</v>
      </c>
      <c r="AF451" s="118">
        <f t="shared" si="847"/>
        <v>0</v>
      </c>
      <c r="AG451" s="117"/>
      <c r="AH451" s="117"/>
      <c r="AI451" s="117"/>
      <c r="AJ451" s="119">
        <f>SUM(AJ447:AJ450)</f>
        <v>0</v>
      </c>
      <c r="AK451" s="119">
        <f t="shared" ref="AK451:AN451" si="848">SUM(AK447:AK450)</f>
        <v>0</v>
      </c>
      <c r="AL451" s="119">
        <f t="shared" si="848"/>
        <v>0</v>
      </c>
      <c r="AM451" s="119">
        <f t="shared" si="848"/>
        <v>0</v>
      </c>
      <c r="AN451" s="119">
        <f t="shared" si="848"/>
        <v>0</v>
      </c>
      <c r="AO451" s="116"/>
      <c r="AP451" s="120"/>
      <c r="AQ451" s="118">
        <f t="shared" ref="AQ451:BA451" si="849">SUM(AQ447:AQ450)</f>
        <v>222021.75</v>
      </c>
      <c r="AR451" s="118">
        <f t="shared" si="849"/>
        <v>0</v>
      </c>
      <c r="AS451" s="118">
        <f t="shared" si="849"/>
        <v>0</v>
      </c>
      <c r="AT451" s="118">
        <f t="shared" si="849"/>
        <v>222021.75</v>
      </c>
      <c r="AU451" s="118">
        <f t="shared" si="849"/>
        <v>222021.75</v>
      </c>
      <c r="AV451" s="118">
        <f t="shared" si="849"/>
        <v>0</v>
      </c>
      <c r="AW451" s="118">
        <f t="shared" si="849"/>
        <v>0</v>
      </c>
      <c r="AX451" s="118">
        <f t="shared" si="849"/>
        <v>0</v>
      </c>
      <c r="AY451" s="118">
        <f t="shared" si="849"/>
        <v>0</v>
      </c>
      <c r="AZ451" s="118">
        <f t="shared" si="849"/>
        <v>0</v>
      </c>
      <c r="BA451" s="118">
        <f t="shared" si="849"/>
        <v>0</v>
      </c>
    </row>
    <row r="452" spans="1:53" ht="14.1" customHeight="1" outlineLevel="2" x14ac:dyDescent="0.2">
      <c r="A452" s="68"/>
      <c r="B452" s="94"/>
      <c r="C452" s="251"/>
      <c r="D452" s="96"/>
      <c r="E452" s="96"/>
      <c r="F452" s="97"/>
      <c r="G452" s="98"/>
      <c r="H452" s="99" t="s">
        <v>49</v>
      </c>
      <c r="I452" s="100"/>
      <c r="J452" s="101"/>
      <c r="K452" s="101"/>
      <c r="L452" s="102" t="str">
        <f>IF(I452&lt;&gt;0,((VLOOKUP(I452,'1. Standard_Cost'!$B$4:$D$8,2)+VLOOKUP(I452,'1. Standard_Cost'!$B$4:$D$8,3))*J452*K452),"0")</f>
        <v>0</v>
      </c>
      <c r="M452" s="102">
        <f>L452*'1. Standard_Cost'!F46</f>
        <v>0</v>
      </c>
      <c r="N452" s="103"/>
      <c r="O452" s="103"/>
      <c r="P452" s="103"/>
      <c r="Q452" s="103"/>
      <c r="R452" s="104">
        <f>+N452*P452*'1. Standard_Cost'!$B$12</f>
        <v>0</v>
      </c>
      <c r="S452" s="104">
        <f>+N452*O452*P452*'1. Standard_Cost'!$C$12</f>
        <v>0</v>
      </c>
      <c r="T452" s="104">
        <f>+N452*P452*Q452*'1. Standard_Cost'!$D$12</f>
        <v>0</v>
      </c>
      <c r="U452" s="104">
        <f>+N452*O452*'1. Standard_Cost'!$E$12</f>
        <v>0</v>
      </c>
      <c r="V452" s="103"/>
      <c r="W452" s="103"/>
      <c r="X452" s="103"/>
      <c r="Y452" s="104">
        <f>+V452*((X452*'1. Standard_Cost'!$B$16)+(W452*X452*'1. Standard_Cost'!$C$16))</f>
        <v>0</v>
      </c>
      <c r="Z452" s="103"/>
      <c r="AA452" s="103"/>
      <c r="AB452" s="104">
        <f>+Z452*'1. Standard_Cost'!$B$20+AA452*'1. Standard_Cost'!$C$20</f>
        <v>0</v>
      </c>
      <c r="AC452" s="105"/>
      <c r="AD452" s="106"/>
      <c r="AE452" s="104">
        <f>SUM(AD452,AC452,AB452,Y452,U452,T452,S452,R452)*'1. Standard_Cost'!B70</f>
        <v>0</v>
      </c>
      <c r="AF452" s="104">
        <f>SUM(AD452,AE452)</f>
        <v>0</v>
      </c>
      <c r="AG452" s="103"/>
      <c r="AH452" s="103"/>
      <c r="AI452" s="103"/>
      <c r="AJ452" s="107"/>
      <c r="AK452" s="107"/>
      <c r="AL452" s="107"/>
      <c r="AM452" s="104">
        <f>AG452*'1. Standard_Cost'!B66+'Incremental_Cost Year 2021'!AH459*'1. Standard_Cost'!C66+'Incremental_Cost Year 2021'!AI459*'1. Standard_Cost'!D66+'Incremental_Cost Year 2021'!AJ459+'Incremental_Cost Year 2021'!AL459+AK452</f>
        <v>0</v>
      </c>
      <c r="AN452" s="104">
        <f>AM452*'1. Standard_Cost'!C70</f>
        <v>0</v>
      </c>
      <c r="AO452" s="107"/>
      <c r="AQ452" s="104">
        <f t="shared" ref="AQ452:AQ455" si="850">L452+M452</f>
        <v>0</v>
      </c>
      <c r="AR452" s="104">
        <f t="shared" ref="AR452:AR455" si="851">AF452</f>
        <v>0</v>
      </c>
      <c r="AS452" s="104">
        <f t="shared" ref="AS452:AS455" si="852">AM452+AN452</f>
        <v>0</v>
      </c>
      <c r="AT452" s="104">
        <f>SUM(AQ452,AR452,AS452)</f>
        <v>0</v>
      </c>
      <c r="AU452" s="108">
        <f t="shared" ref="AU452:AU455" si="853">AT452</f>
        <v>0</v>
      </c>
      <c r="AV452" s="108"/>
      <c r="AW452" s="108"/>
      <c r="AX452" s="108"/>
      <c r="AY452" s="108"/>
      <c r="AZ452" s="108"/>
      <c r="BA452" s="109">
        <f t="shared" ref="BA452:BA455" si="854">SUM(AU452:AZ452)-AT452</f>
        <v>0</v>
      </c>
    </row>
    <row r="453" spans="1:53" ht="14.1" customHeight="1" outlineLevel="2" x14ac:dyDescent="0.2">
      <c r="A453" s="68"/>
      <c r="B453" s="94"/>
      <c r="C453" s="251"/>
      <c r="D453" s="110"/>
      <c r="E453" s="110"/>
      <c r="F453" s="110"/>
      <c r="G453" s="111"/>
      <c r="H453" s="99" t="s">
        <v>50</v>
      </c>
      <c r="I453" s="100"/>
      <c r="J453" s="101"/>
      <c r="K453" s="101"/>
      <c r="L453" s="102" t="str">
        <f>IF(I453&lt;&gt;0,((VLOOKUP(I453,'1. Standard_Cost'!$B$4:$D$8,2)+VLOOKUP(I453,'1. Standard_Cost'!$B$4:$D$8,3))*J453*K453),"0")</f>
        <v>0</v>
      </c>
      <c r="M453" s="102">
        <f>L453*'1. Standard_Cost'!F46</f>
        <v>0</v>
      </c>
      <c r="N453" s="103"/>
      <c r="O453" s="103"/>
      <c r="P453" s="103"/>
      <c r="Q453" s="103"/>
      <c r="R453" s="104">
        <f>+N453*P453*'1. Standard_Cost'!$B$12</f>
        <v>0</v>
      </c>
      <c r="S453" s="104">
        <f>+N453*O453*P453*'1. Standard_Cost'!$C$12</f>
        <v>0</v>
      </c>
      <c r="T453" s="104">
        <f>+N453*P453*Q453*'1. Standard_Cost'!$D$12</f>
        <v>0</v>
      </c>
      <c r="U453" s="104">
        <f>+N453*O453*'1. Standard_Cost'!$E$12</f>
        <v>0</v>
      </c>
      <c r="V453" s="103"/>
      <c r="W453" s="103"/>
      <c r="X453" s="103"/>
      <c r="Y453" s="104">
        <f>+V453*((X453*'1. Standard_Cost'!$B$16)+(W453*X453*'1. Standard_Cost'!$C$16))</f>
        <v>0</v>
      </c>
      <c r="Z453" s="103"/>
      <c r="AA453" s="103"/>
      <c r="AB453" s="104">
        <f>+Z453*'1. Standard_Cost'!$B$20+AA453*'1. Standard_Cost'!$C$20</f>
        <v>0</v>
      </c>
      <c r="AC453" s="105"/>
      <c r="AD453" s="106"/>
      <c r="AE453" s="104">
        <f>SUM(AD453,AC453,AB453,Y453,U453,T453,S453,R453)*'1. Standard_Cost'!B70</f>
        <v>0</v>
      </c>
      <c r="AF453" s="104">
        <f t="shared" ref="AF453:AF455" si="855">SUM(AD453,AE453)</f>
        <v>0</v>
      </c>
      <c r="AG453" s="103"/>
      <c r="AH453" s="103">
        <v>0</v>
      </c>
      <c r="AI453" s="103">
        <v>0</v>
      </c>
      <c r="AJ453" s="107"/>
      <c r="AK453" s="107"/>
      <c r="AL453" s="107"/>
      <c r="AM453" s="104">
        <f>AG453*'1. Standard_Cost'!B66+'Incremental_Cost Year 2021'!AH460*'1. Standard_Cost'!C66+'Incremental_Cost Year 2021'!AI460*'1. Standard_Cost'!D66+'Incremental_Cost Year 2021'!AJ460+'Incremental_Cost Year 2021'!AL460+AK453</f>
        <v>0</v>
      </c>
      <c r="AN453" s="104">
        <f>AM453*'1. Standard_Cost'!C70</f>
        <v>0</v>
      </c>
      <c r="AO453" s="107"/>
      <c r="AQ453" s="104">
        <f t="shared" si="850"/>
        <v>0</v>
      </c>
      <c r="AR453" s="104">
        <f t="shared" si="851"/>
        <v>0</v>
      </c>
      <c r="AS453" s="104">
        <f t="shared" si="852"/>
        <v>0</v>
      </c>
      <c r="AT453" s="104">
        <f t="shared" ref="AT453:AT455" si="856">SUM(AQ453,AR453,AS453)</f>
        <v>0</v>
      </c>
      <c r="AU453" s="108">
        <f t="shared" si="853"/>
        <v>0</v>
      </c>
      <c r="AV453" s="108">
        <v>0</v>
      </c>
      <c r="AW453" s="108"/>
      <c r="AX453" s="108"/>
      <c r="AY453" s="108"/>
      <c r="AZ453" s="108"/>
      <c r="BA453" s="109">
        <f t="shared" si="854"/>
        <v>0</v>
      </c>
    </row>
    <row r="454" spans="1:53" ht="14.1" customHeight="1" outlineLevel="2" x14ac:dyDescent="0.2">
      <c r="A454" s="68"/>
      <c r="B454" s="94"/>
      <c r="C454" s="251"/>
      <c r="D454" s="110"/>
      <c r="E454" s="110"/>
      <c r="F454" s="110"/>
      <c r="G454" s="111"/>
      <c r="H454" s="99" t="s">
        <v>51</v>
      </c>
      <c r="I454" s="100"/>
      <c r="J454" s="101"/>
      <c r="K454" s="101"/>
      <c r="L454" s="102" t="str">
        <f>IF(I454&lt;&gt;0,((VLOOKUP(I454,'1. Standard_Cost'!$B$4:$D$8,2)+VLOOKUP(I454,'1. Standard_Cost'!$B$4:$D$8,3))*J454*K454),"0")</f>
        <v>0</v>
      </c>
      <c r="M454" s="102">
        <f>L454*'1. Standard_Cost'!F46</f>
        <v>0</v>
      </c>
      <c r="N454" s="103"/>
      <c r="O454" s="103"/>
      <c r="P454" s="103"/>
      <c r="Q454" s="103"/>
      <c r="R454" s="104">
        <f>+N454*P454*'1. Standard_Cost'!$B$12</f>
        <v>0</v>
      </c>
      <c r="S454" s="104">
        <f>+N454*O454*P454*'1. Standard_Cost'!$C$12</f>
        <v>0</v>
      </c>
      <c r="T454" s="104">
        <f>+N454*P454*Q454*'1. Standard_Cost'!$D$12</f>
        <v>0</v>
      </c>
      <c r="U454" s="104">
        <f>+N454*O454*'1. Standard_Cost'!$E$12</f>
        <v>0</v>
      </c>
      <c r="V454" s="103"/>
      <c r="W454" s="103"/>
      <c r="X454" s="103"/>
      <c r="Y454" s="104">
        <f>+V454*((X454*'1. Standard_Cost'!$B$16)+(W454*X454*'1. Standard_Cost'!$C$16))</f>
        <v>0</v>
      </c>
      <c r="Z454" s="103"/>
      <c r="AA454" s="103"/>
      <c r="AB454" s="104">
        <f>+Z454*'1. Standard_Cost'!$B$20+AA454*'1. Standard_Cost'!$C$20</f>
        <v>0</v>
      </c>
      <c r="AC454" s="105"/>
      <c r="AD454" s="106"/>
      <c r="AE454" s="104">
        <f>SUM(AD454,AC454,AB454,Y454,U454,T454,S454,R454)*'1. Standard_Cost'!B70</f>
        <v>0</v>
      </c>
      <c r="AF454" s="104">
        <f t="shared" si="855"/>
        <v>0</v>
      </c>
      <c r="AG454" s="103"/>
      <c r="AH454" s="103"/>
      <c r="AI454" s="103"/>
      <c r="AJ454" s="107"/>
      <c r="AK454" s="107"/>
      <c r="AL454" s="107"/>
      <c r="AM454" s="104">
        <f>AG454*'1. Standard_Cost'!B66+'Incremental_Cost Year 2021'!AH461*'1. Standard_Cost'!C66+'Incremental_Cost Year 2021'!AI461*'1. Standard_Cost'!D66+'Incremental_Cost Year 2021'!AJ461+'Incremental_Cost Year 2021'!AL461+AK454</f>
        <v>0</v>
      </c>
      <c r="AN454" s="104">
        <f>AM454*'1. Standard_Cost'!C70</f>
        <v>0</v>
      </c>
      <c r="AO454" s="107"/>
      <c r="AQ454" s="104">
        <f t="shared" si="850"/>
        <v>0</v>
      </c>
      <c r="AR454" s="104">
        <f t="shared" si="851"/>
        <v>0</v>
      </c>
      <c r="AS454" s="104">
        <f t="shared" si="852"/>
        <v>0</v>
      </c>
      <c r="AT454" s="104">
        <f t="shared" si="856"/>
        <v>0</v>
      </c>
      <c r="AU454" s="108">
        <f t="shared" si="853"/>
        <v>0</v>
      </c>
      <c r="AV454" s="108"/>
      <c r="AW454" s="108"/>
      <c r="AX454" s="108"/>
      <c r="AY454" s="108"/>
      <c r="AZ454" s="108"/>
      <c r="BA454" s="109">
        <f t="shared" si="854"/>
        <v>0</v>
      </c>
    </row>
    <row r="455" spans="1:53" ht="14.1" customHeight="1" outlineLevel="2" x14ac:dyDescent="0.2">
      <c r="A455" s="68"/>
      <c r="B455" s="94"/>
      <c r="C455" s="251"/>
      <c r="D455" s="110"/>
      <c r="E455" s="110"/>
      <c r="F455" s="110"/>
      <c r="G455" s="111"/>
      <c r="H455" s="112" t="s">
        <v>179</v>
      </c>
      <c r="I455" s="100"/>
      <c r="J455" s="101"/>
      <c r="K455" s="101"/>
      <c r="L455" s="102" t="str">
        <f>IF(I455&lt;&gt;0,((VLOOKUP(I455,'1. Standard_Cost'!$B$4:$D$8,2)+VLOOKUP(I455,'1. Standard_Cost'!$B$4:$D$8,3))*J455*K455),"0")</f>
        <v>0</v>
      </c>
      <c r="M455" s="102">
        <f>L455*'1. Standard_Cost'!F46</f>
        <v>0</v>
      </c>
      <c r="N455" s="103"/>
      <c r="O455" s="103"/>
      <c r="P455" s="103"/>
      <c r="Q455" s="103"/>
      <c r="R455" s="104">
        <f>+N455*P455*'1. Standard_Cost'!$B$12</f>
        <v>0</v>
      </c>
      <c r="S455" s="104">
        <f>+N455*O455*P455*'1. Standard_Cost'!$C$12</f>
        <v>0</v>
      </c>
      <c r="T455" s="104">
        <f>+N455*P455*Q455*'1. Standard_Cost'!$D$12</f>
        <v>0</v>
      </c>
      <c r="U455" s="104">
        <f>+N455*O455*'1. Standard_Cost'!$E$12</f>
        <v>0</v>
      </c>
      <c r="V455" s="103"/>
      <c r="W455" s="103"/>
      <c r="X455" s="103"/>
      <c r="Y455" s="104">
        <f>+V455*((X455*'1. Standard_Cost'!$B$16)+(W455*X455*'1. Standard_Cost'!$C$16))</f>
        <v>0</v>
      </c>
      <c r="Z455" s="103"/>
      <c r="AA455" s="103"/>
      <c r="AB455" s="104">
        <f>+Z455*'1. Standard_Cost'!$B$20+AA455*'1. Standard_Cost'!$C$20</f>
        <v>0</v>
      </c>
      <c r="AC455" s="105"/>
      <c r="AD455" s="106"/>
      <c r="AE455" s="104">
        <f>SUM(AD455,AC455,AB455,Y455,U455,T455,S455,R455)*'1. Standard_Cost'!B70</f>
        <v>0</v>
      </c>
      <c r="AF455" s="104">
        <f t="shared" si="855"/>
        <v>0</v>
      </c>
      <c r="AG455" s="103"/>
      <c r="AH455" s="103"/>
      <c r="AI455" s="103"/>
      <c r="AJ455" s="107"/>
      <c r="AK455" s="107"/>
      <c r="AL455" s="107"/>
      <c r="AM455" s="104">
        <f>AG455*'1. Standard_Cost'!B66+'Incremental_Cost Year 2021'!AH462*'1. Standard_Cost'!C66+'Incremental_Cost Year 2021'!AI462*'1. Standard_Cost'!D66+'Incremental_Cost Year 2021'!AJ462+'Incremental_Cost Year 2021'!AL462+AK455</f>
        <v>0</v>
      </c>
      <c r="AN455" s="104">
        <f>AM455*'1. Standard_Cost'!C70</f>
        <v>0</v>
      </c>
      <c r="AO455" s="107"/>
      <c r="AQ455" s="104">
        <f t="shared" si="850"/>
        <v>0</v>
      </c>
      <c r="AR455" s="104">
        <f t="shared" si="851"/>
        <v>0</v>
      </c>
      <c r="AS455" s="104">
        <f t="shared" si="852"/>
        <v>0</v>
      </c>
      <c r="AT455" s="104">
        <f t="shared" si="856"/>
        <v>0</v>
      </c>
      <c r="AU455" s="108">
        <f t="shared" si="853"/>
        <v>0</v>
      </c>
      <c r="AV455" s="108"/>
      <c r="AW455" s="108"/>
      <c r="AX455" s="108"/>
      <c r="AY455" s="108"/>
      <c r="AZ455" s="108"/>
      <c r="BA455" s="109">
        <f t="shared" si="854"/>
        <v>0</v>
      </c>
    </row>
    <row r="456" spans="1:53" ht="25.7" customHeight="1" outlineLevel="1" x14ac:dyDescent="0.2">
      <c r="A456" s="68"/>
      <c r="B456" s="94"/>
      <c r="C456" s="251"/>
      <c r="D456" s="113" t="s">
        <v>515</v>
      </c>
      <c r="E456" s="113" t="s">
        <v>333</v>
      </c>
      <c r="F456" s="114" t="s">
        <v>154</v>
      </c>
      <c r="G456" s="115" t="s">
        <v>155</v>
      </c>
      <c r="H456" s="122" t="s">
        <v>334</v>
      </c>
      <c r="I456" s="117"/>
      <c r="J456" s="117"/>
      <c r="K456" s="117"/>
      <c r="L456" s="118">
        <f>SUM(L452:L455)</f>
        <v>0</v>
      </c>
      <c r="M456" s="118">
        <f>SUM(M452:M455)</f>
        <v>0</v>
      </c>
      <c r="N456" s="117"/>
      <c r="O456" s="117"/>
      <c r="P456" s="117"/>
      <c r="Q456" s="117"/>
      <c r="R456" s="119">
        <f>SUM(R452:R455)</f>
        <v>0</v>
      </c>
      <c r="S456" s="119">
        <f>SUM(S452:S455)</f>
        <v>0</v>
      </c>
      <c r="T456" s="119">
        <f>SUM(T452:T455)</f>
        <v>0</v>
      </c>
      <c r="U456" s="119">
        <f>SUM(U452:U455)</f>
        <v>0</v>
      </c>
      <c r="V456" s="117"/>
      <c r="W456" s="117"/>
      <c r="X456" s="117"/>
      <c r="Y456" s="118">
        <f>SUM(Y452:Y455)</f>
        <v>0</v>
      </c>
      <c r="Z456" s="117"/>
      <c r="AA456" s="117"/>
      <c r="AB456" s="118">
        <f t="shared" ref="AB456:AF456" si="857">SUM(AB452:AB455)</f>
        <v>0</v>
      </c>
      <c r="AC456" s="118"/>
      <c r="AD456" s="118">
        <f t="shared" si="857"/>
        <v>0</v>
      </c>
      <c r="AE456" s="118">
        <f t="shared" si="857"/>
        <v>0</v>
      </c>
      <c r="AF456" s="118">
        <f t="shared" si="857"/>
        <v>0</v>
      </c>
      <c r="AG456" s="117"/>
      <c r="AH456" s="117"/>
      <c r="AI456" s="117"/>
      <c r="AJ456" s="119">
        <f>SUM(AJ452:AJ455)</f>
        <v>0</v>
      </c>
      <c r="AK456" s="119">
        <f t="shared" ref="AK456:AN456" si="858">SUM(AK452:AK455)</f>
        <v>0</v>
      </c>
      <c r="AL456" s="119">
        <f t="shared" si="858"/>
        <v>0</v>
      </c>
      <c r="AM456" s="119">
        <f t="shared" si="858"/>
        <v>0</v>
      </c>
      <c r="AN456" s="119">
        <f t="shared" si="858"/>
        <v>0</v>
      </c>
      <c r="AO456" s="116"/>
      <c r="AP456" s="120"/>
      <c r="AQ456" s="121">
        <f t="shared" ref="AQ456:BA456" si="859">SUM(AQ452:AQ455)</f>
        <v>0</v>
      </c>
      <c r="AR456" s="121">
        <f t="shared" si="859"/>
        <v>0</v>
      </c>
      <c r="AS456" s="121">
        <f t="shared" si="859"/>
        <v>0</v>
      </c>
      <c r="AT456" s="121">
        <f t="shared" si="859"/>
        <v>0</v>
      </c>
      <c r="AU456" s="121">
        <f t="shared" si="859"/>
        <v>0</v>
      </c>
      <c r="AV456" s="121">
        <f t="shared" si="859"/>
        <v>0</v>
      </c>
      <c r="AW456" s="121">
        <f t="shared" si="859"/>
        <v>0</v>
      </c>
      <c r="AX456" s="121">
        <f t="shared" si="859"/>
        <v>0</v>
      </c>
      <c r="AY456" s="121">
        <f t="shared" si="859"/>
        <v>0</v>
      </c>
      <c r="AZ456" s="121">
        <f t="shared" si="859"/>
        <v>0</v>
      </c>
      <c r="BA456" s="121">
        <f t="shared" si="859"/>
        <v>0</v>
      </c>
    </row>
    <row r="457" spans="1:53" ht="14.1" customHeight="1" outlineLevel="2" x14ac:dyDescent="0.2">
      <c r="A457" s="68"/>
      <c r="B457" s="94"/>
      <c r="C457" s="251"/>
      <c r="D457" s="96"/>
      <c r="E457" s="96"/>
      <c r="F457" s="97"/>
      <c r="G457" s="98"/>
      <c r="H457" s="99" t="s">
        <v>49</v>
      </c>
      <c r="I457" s="100"/>
      <c r="J457" s="101"/>
      <c r="K457" s="101"/>
      <c r="L457" s="102" t="str">
        <f>IF(I457&lt;&gt;0,((VLOOKUP(I457,'1. Standard_Cost'!$B$4:$D$8,2)+VLOOKUP(I457,'1. Standard_Cost'!$B$4:$D$8,3))*J457*K457),"0")</f>
        <v>0</v>
      </c>
      <c r="M457" s="102">
        <f>L457*'1. Standard_Cost'!F46</f>
        <v>0</v>
      </c>
      <c r="N457" s="103"/>
      <c r="O457" s="103"/>
      <c r="P457" s="103"/>
      <c r="Q457" s="103"/>
      <c r="R457" s="104">
        <f>+N457*P457*'1. Standard_Cost'!$B$12</f>
        <v>0</v>
      </c>
      <c r="S457" s="104">
        <f>+N457*O457*P457*'1. Standard_Cost'!$C$12</f>
        <v>0</v>
      </c>
      <c r="T457" s="104">
        <f>+N457*P457*Q457*'1. Standard_Cost'!$D$12</f>
        <v>0</v>
      </c>
      <c r="U457" s="104">
        <f>+N457*O457*'1. Standard_Cost'!$E$12</f>
        <v>0</v>
      </c>
      <c r="V457" s="103"/>
      <c r="W457" s="103"/>
      <c r="X457" s="103"/>
      <c r="Y457" s="104">
        <f>+V457*((X457*'1. Standard_Cost'!$B$16)+(W457*X457*'1. Standard_Cost'!$C$16))</f>
        <v>0</v>
      </c>
      <c r="Z457" s="103"/>
      <c r="AA457" s="103"/>
      <c r="AB457" s="104">
        <f>+Z457*'1. Standard_Cost'!$B$20+AA457*'1. Standard_Cost'!$C$20</f>
        <v>0</v>
      </c>
      <c r="AC457" s="105"/>
      <c r="AD457" s="106"/>
      <c r="AE457" s="104">
        <f>SUM(AD457,AC457,AB457,Y457,U457,T457,S457,R457)*'1. Standard_Cost'!B70</f>
        <v>0</v>
      </c>
      <c r="AF457" s="104">
        <f>SUM(AD457,AE457)</f>
        <v>0</v>
      </c>
      <c r="AG457" s="103"/>
      <c r="AH457" s="103"/>
      <c r="AI457" s="103"/>
      <c r="AJ457" s="107"/>
      <c r="AK457" s="107"/>
      <c r="AL457" s="107"/>
      <c r="AM457" s="104">
        <f>AG457*'1. Standard_Cost'!B66+'Incremental_Cost Year 2021'!AH464*'1. Standard_Cost'!C66+'Incremental_Cost Year 2021'!AI464*'1. Standard_Cost'!D66+'Incremental_Cost Year 2021'!AJ464+'Incremental_Cost Year 2021'!AL464+AK457</f>
        <v>0</v>
      </c>
      <c r="AN457" s="104">
        <f>AM457*'1. Standard_Cost'!C70</f>
        <v>0</v>
      </c>
      <c r="AO457" s="107"/>
      <c r="AQ457" s="104">
        <f t="shared" ref="AQ457:AQ460" si="860">L457+M457</f>
        <v>0</v>
      </c>
      <c r="AR457" s="104">
        <f t="shared" ref="AR457:AR460" si="861">AF457</f>
        <v>0</v>
      </c>
      <c r="AS457" s="104">
        <f t="shared" ref="AS457:AS460" si="862">AM457+AN457</f>
        <v>0</v>
      </c>
      <c r="AT457" s="104">
        <f>SUM(AQ457,AR457,AS457)</f>
        <v>0</v>
      </c>
      <c r="AU457" s="108">
        <f t="shared" ref="AU457:AU460" si="863">AT457</f>
        <v>0</v>
      </c>
      <c r="AV457" s="108"/>
      <c r="AW457" s="108"/>
      <c r="AX457" s="108"/>
      <c r="AY457" s="108"/>
      <c r="AZ457" s="108"/>
      <c r="BA457" s="109">
        <f t="shared" ref="BA457:BA460" si="864">SUM(AU457:AZ457)-AT457</f>
        <v>0</v>
      </c>
    </row>
    <row r="458" spans="1:53" ht="14.1" customHeight="1" outlineLevel="2" x14ac:dyDescent="0.2">
      <c r="A458" s="68"/>
      <c r="B458" s="94"/>
      <c r="C458" s="251"/>
      <c r="D458" s="110"/>
      <c r="E458" s="110"/>
      <c r="F458" s="110"/>
      <c r="G458" s="111"/>
      <c r="H458" s="99" t="s">
        <v>50</v>
      </c>
      <c r="I458" s="100"/>
      <c r="J458" s="101"/>
      <c r="K458" s="101"/>
      <c r="L458" s="102" t="str">
        <f>IF(I458&lt;&gt;0,((VLOOKUP(I458,'1. Standard_Cost'!$B$4:$D$8,2)+VLOOKUP(I458,'1. Standard_Cost'!$B$4:$D$8,3))*J458*K458),"0")</f>
        <v>0</v>
      </c>
      <c r="M458" s="102">
        <f>L458*'1. Standard_Cost'!F46</f>
        <v>0</v>
      </c>
      <c r="N458" s="103"/>
      <c r="O458" s="103"/>
      <c r="P458" s="103"/>
      <c r="Q458" s="103"/>
      <c r="R458" s="104">
        <f>+N458*P458*'1. Standard_Cost'!$B$12</f>
        <v>0</v>
      </c>
      <c r="S458" s="104">
        <f>+N458*O458*P458*'1. Standard_Cost'!$C$12</f>
        <v>0</v>
      </c>
      <c r="T458" s="104">
        <f>+N458*P458*Q458*'1. Standard_Cost'!$D$12</f>
        <v>0</v>
      </c>
      <c r="U458" s="104">
        <f>+N458*O458*'1. Standard_Cost'!$E$12</f>
        <v>0</v>
      </c>
      <c r="V458" s="103"/>
      <c r="W458" s="103"/>
      <c r="X458" s="103"/>
      <c r="Y458" s="104">
        <f>+V458*((X458*'1. Standard_Cost'!$B$16)+(W458*X458*'1. Standard_Cost'!$C$16))</f>
        <v>0</v>
      </c>
      <c r="Z458" s="103"/>
      <c r="AA458" s="103"/>
      <c r="AB458" s="104">
        <f>+Z458*'1. Standard_Cost'!$B$20+AA458*'1. Standard_Cost'!$C$20</f>
        <v>0</v>
      </c>
      <c r="AC458" s="105"/>
      <c r="AD458" s="106"/>
      <c r="AE458" s="104">
        <f>SUM(AD458,AC458,AB458,Y458,U458,T458,S458,R458)*'1. Standard_Cost'!B70</f>
        <v>0</v>
      </c>
      <c r="AF458" s="104">
        <f t="shared" ref="AF458:AF460" si="865">SUM(AD458,AE458)</f>
        <v>0</v>
      </c>
      <c r="AG458" s="103"/>
      <c r="AH458" s="103">
        <v>0</v>
      </c>
      <c r="AI458" s="103">
        <v>0</v>
      </c>
      <c r="AJ458" s="107"/>
      <c r="AK458" s="107"/>
      <c r="AL458" s="107"/>
      <c r="AM458" s="104">
        <f>AG458*'1. Standard_Cost'!B66+'Incremental_Cost Year 2021'!AH465*'1. Standard_Cost'!C66+'Incremental_Cost Year 2021'!AI465*'1. Standard_Cost'!D66+'Incremental_Cost Year 2021'!AJ465+'Incremental_Cost Year 2021'!AL465+AK458</f>
        <v>0</v>
      </c>
      <c r="AN458" s="104">
        <f>AM458*'1. Standard_Cost'!C70</f>
        <v>0</v>
      </c>
      <c r="AO458" s="107"/>
      <c r="AQ458" s="104">
        <f t="shared" si="860"/>
        <v>0</v>
      </c>
      <c r="AR458" s="104">
        <f t="shared" si="861"/>
        <v>0</v>
      </c>
      <c r="AS458" s="104">
        <f t="shared" si="862"/>
        <v>0</v>
      </c>
      <c r="AT458" s="104">
        <f t="shared" ref="AT458:AT460" si="866">SUM(AQ458,AR458,AS458)</f>
        <v>0</v>
      </c>
      <c r="AU458" s="108">
        <f t="shared" si="863"/>
        <v>0</v>
      </c>
      <c r="AV458" s="108">
        <v>0</v>
      </c>
      <c r="AW458" s="108"/>
      <c r="AX458" s="108"/>
      <c r="AY458" s="108"/>
      <c r="AZ458" s="108"/>
      <c r="BA458" s="109">
        <f t="shared" si="864"/>
        <v>0</v>
      </c>
    </row>
    <row r="459" spans="1:53" ht="14.1" customHeight="1" outlineLevel="2" x14ac:dyDescent="0.2">
      <c r="A459" s="68"/>
      <c r="B459" s="94"/>
      <c r="C459" s="251"/>
      <c r="D459" s="110"/>
      <c r="E459" s="110"/>
      <c r="F459" s="110"/>
      <c r="G459" s="111"/>
      <c r="H459" s="99" t="s">
        <v>51</v>
      </c>
      <c r="I459" s="100"/>
      <c r="J459" s="101"/>
      <c r="K459" s="101"/>
      <c r="L459" s="102" t="str">
        <f>IF(I459&lt;&gt;0,((VLOOKUP(I459,'1. Standard_Cost'!$B$4:$D$8,2)+VLOOKUP(I459,'1. Standard_Cost'!$B$4:$D$8,3))*J459*K459),"0")</f>
        <v>0</v>
      </c>
      <c r="M459" s="102">
        <f>L459*'1. Standard_Cost'!F46</f>
        <v>0</v>
      </c>
      <c r="N459" s="103"/>
      <c r="O459" s="103"/>
      <c r="P459" s="103"/>
      <c r="Q459" s="103"/>
      <c r="R459" s="104">
        <f>+N459*P459*'1. Standard_Cost'!$B$12</f>
        <v>0</v>
      </c>
      <c r="S459" s="104">
        <f>+N459*O459*P459*'1. Standard_Cost'!$C$12</f>
        <v>0</v>
      </c>
      <c r="T459" s="104">
        <f>+N459*P459*Q459*'1. Standard_Cost'!$D$12</f>
        <v>0</v>
      </c>
      <c r="U459" s="104">
        <f>+N459*O459*'1. Standard_Cost'!$E$12</f>
        <v>0</v>
      </c>
      <c r="V459" s="103"/>
      <c r="W459" s="103"/>
      <c r="X459" s="103"/>
      <c r="Y459" s="104">
        <f>+V459*((X459*'1. Standard_Cost'!$B$16)+(W459*X459*'1. Standard_Cost'!$C$16))</f>
        <v>0</v>
      </c>
      <c r="Z459" s="103"/>
      <c r="AA459" s="103"/>
      <c r="AB459" s="104">
        <f>+Z459*'1. Standard_Cost'!$B$20+AA459*'1. Standard_Cost'!$C$20</f>
        <v>0</v>
      </c>
      <c r="AC459" s="105"/>
      <c r="AD459" s="106"/>
      <c r="AE459" s="104">
        <f>SUM(AD459,AC459,AB459,Y459,U459,T459,S459,R459)*'1. Standard_Cost'!B70</f>
        <v>0</v>
      </c>
      <c r="AF459" s="104">
        <f t="shared" si="865"/>
        <v>0</v>
      </c>
      <c r="AG459" s="103"/>
      <c r="AH459" s="103"/>
      <c r="AI459" s="103"/>
      <c r="AJ459" s="107"/>
      <c r="AK459" s="107"/>
      <c r="AL459" s="107"/>
      <c r="AM459" s="104">
        <f>AG459*'1. Standard_Cost'!B66+'Incremental_Cost Year 2021'!AH466*'1. Standard_Cost'!C66+'Incremental_Cost Year 2021'!AI466*'1. Standard_Cost'!D66+'Incremental_Cost Year 2021'!AJ466+'Incremental_Cost Year 2021'!AL466+AK459</f>
        <v>0</v>
      </c>
      <c r="AN459" s="104">
        <f>AM459*'1. Standard_Cost'!C70</f>
        <v>0</v>
      </c>
      <c r="AO459" s="107"/>
      <c r="AQ459" s="104">
        <f t="shared" si="860"/>
        <v>0</v>
      </c>
      <c r="AR459" s="104">
        <f t="shared" si="861"/>
        <v>0</v>
      </c>
      <c r="AS459" s="104">
        <f t="shared" si="862"/>
        <v>0</v>
      </c>
      <c r="AT459" s="104">
        <f t="shared" si="866"/>
        <v>0</v>
      </c>
      <c r="AU459" s="108">
        <f t="shared" si="863"/>
        <v>0</v>
      </c>
      <c r="AV459" s="108"/>
      <c r="AW459" s="108"/>
      <c r="AX459" s="108"/>
      <c r="AY459" s="108"/>
      <c r="AZ459" s="108"/>
      <c r="BA459" s="109">
        <f t="shared" si="864"/>
        <v>0</v>
      </c>
    </row>
    <row r="460" spans="1:53" ht="14.1" customHeight="1" outlineLevel="2" x14ac:dyDescent="0.2">
      <c r="A460" s="68"/>
      <c r="B460" s="94"/>
      <c r="C460" s="251"/>
      <c r="D460" s="110"/>
      <c r="E460" s="110"/>
      <c r="F460" s="110"/>
      <c r="G460" s="111"/>
      <c r="H460" s="112" t="s">
        <v>179</v>
      </c>
      <c r="I460" s="100"/>
      <c r="J460" s="101"/>
      <c r="K460" s="101"/>
      <c r="L460" s="102" t="str">
        <f>IF(I460&lt;&gt;0,((VLOOKUP(I460,'1. Standard_Cost'!$B$4:$D$8,2)+VLOOKUP(I460,'1. Standard_Cost'!$B$4:$D$8,3))*J460*K460),"0")</f>
        <v>0</v>
      </c>
      <c r="M460" s="102">
        <f>L460*'1. Standard_Cost'!F46</f>
        <v>0</v>
      </c>
      <c r="N460" s="103"/>
      <c r="O460" s="103"/>
      <c r="P460" s="103"/>
      <c r="Q460" s="103"/>
      <c r="R460" s="104">
        <f>+N460*P460*'1. Standard_Cost'!$B$12</f>
        <v>0</v>
      </c>
      <c r="S460" s="104">
        <f>+N460*O460*P460*'1. Standard_Cost'!$C$12</f>
        <v>0</v>
      </c>
      <c r="T460" s="104">
        <f>+N460*P460*Q460*'1. Standard_Cost'!$D$12</f>
        <v>0</v>
      </c>
      <c r="U460" s="104">
        <f>+N460*O460*'1. Standard_Cost'!$E$12</f>
        <v>0</v>
      </c>
      <c r="V460" s="103"/>
      <c r="W460" s="103"/>
      <c r="X460" s="103"/>
      <c r="Y460" s="104">
        <f>+V460*((X460*'1. Standard_Cost'!$B$16)+(W460*X460*'1. Standard_Cost'!$C$16))</f>
        <v>0</v>
      </c>
      <c r="Z460" s="103"/>
      <c r="AA460" s="103"/>
      <c r="AB460" s="104">
        <f>+Z460*'1. Standard_Cost'!$B$20+AA460*'1. Standard_Cost'!$C$20</f>
        <v>0</v>
      </c>
      <c r="AC460" s="105"/>
      <c r="AD460" s="106"/>
      <c r="AE460" s="104">
        <f>SUM(AD460,AC460,AB460,Y460,U460,T460,S460,R460)*'1. Standard_Cost'!B70</f>
        <v>0</v>
      </c>
      <c r="AF460" s="104">
        <f t="shared" si="865"/>
        <v>0</v>
      </c>
      <c r="AG460" s="103"/>
      <c r="AH460" s="103"/>
      <c r="AI460" s="103"/>
      <c r="AJ460" s="107"/>
      <c r="AK460" s="107"/>
      <c r="AL460" s="107"/>
      <c r="AM460" s="104">
        <f>AG460*'1. Standard_Cost'!B66+'Incremental_Cost Year 2021'!AH467*'1. Standard_Cost'!C66+'Incremental_Cost Year 2021'!AI467*'1. Standard_Cost'!D66+'Incremental_Cost Year 2021'!AJ467+'Incremental_Cost Year 2021'!AL467+AK460</f>
        <v>0</v>
      </c>
      <c r="AN460" s="104">
        <f>AM460*'1. Standard_Cost'!C70</f>
        <v>0</v>
      </c>
      <c r="AO460" s="107"/>
      <c r="AQ460" s="104">
        <f t="shared" si="860"/>
        <v>0</v>
      </c>
      <c r="AR460" s="104">
        <f t="shared" si="861"/>
        <v>0</v>
      </c>
      <c r="AS460" s="104">
        <f t="shared" si="862"/>
        <v>0</v>
      </c>
      <c r="AT460" s="104">
        <f t="shared" si="866"/>
        <v>0</v>
      </c>
      <c r="AU460" s="108">
        <f t="shared" si="863"/>
        <v>0</v>
      </c>
      <c r="AV460" s="108"/>
      <c r="AW460" s="108"/>
      <c r="AX460" s="108"/>
      <c r="AY460" s="108"/>
      <c r="AZ460" s="108"/>
      <c r="BA460" s="109">
        <f t="shared" si="864"/>
        <v>0</v>
      </c>
    </row>
    <row r="461" spans="1:53" ht="24.6" customHeight="1" outlineLevel="1" x14ac:dyDescent="0.2">
      <c r="A461" s="68"/>
      <c r="B461" s="141"/>
      <c r="C461" s="251"/>
      <c r="D461" s="113" t="s">
        <v>515</v>
      </c>
      <c r="E461" s="113" t="s">
        <v>335</v>
      </c>
      <c r="F461" s="114" t="s">
        <v>154</v>
      </c>
      <c r="G461" s="115" t="s">
        <v>155</v>
      </c>
      <c r="H461" s="122" t="s">
        <v>336</v>
      </c>
      <c r="I461" s="117"/>
      <c r="J461" s="117"/>
      <c r="K461" s="117"/>
      <c r="L461" s="118">
        <f>SUM(L457:L460)</f>
        <v>0</v>
      </c>
      <c r="M461" s="118">
        <f>SUM(M457:M460)</f>
        <v>0</v>
      </c>
      <c r="N461" s="117"/>
      <c r="O461" s="117"/>
      <c r="P461" s="117"/>
      <c r="Q461" s="117"/>
      <c r="R461" s="119">
        <f>SUM(R457:R460)</f>
        <v>0</v>
      </c>
      <c r="S461" s="119">
        <f>SUM(S457:S460)</f>
        <v>0</v>
      </c>
      <c r="T461" s="119">
        <f>SUM(T457:T460)</f>
        <v>0</v>
      </c>
      <c r="U461" s="119">
        <f>SUM(U457:U460)</f>
        <v>0</v>
      </c>
      <c r="V461" s="117"/>
      <c r="W461" s="117"/>
      <c r="X461" s="117"/>
      <c r="Y461" s="118">
        <f>SUM(Y457:Y460)</f>
        <v>0</v>
      </c>
      <c r="Z461" s="117"/>
      <c r="AA461" s="117"/>
      <c r="AB461" s="118">
        <f t="shared" ref="AB461:AF461" si="867">SUM(AB457:AB460)</f>
        <v>0</v>
      </c>
      <c r="AC461" s="118">
        <f t="shared" si="867"/>
        <v>0</v>
      </c>
      <c r="AD461" s="118">
        <f t="shared" si="867"/>
        <v>0</v>
      </c>
      <c r="AE461" s="118">
        <f t="shared" si="867"/>
        <v>0</v>
      </c>
      <c r="AF461" s="118">
        <f t="shared" si="867"/>
        <v>0</v>
      </c>
      <c r="AG461" s="117"/>
      <c r="AH461" s="117"/>
      <c r="AI461" s="117"/>
      <c r="AJ461" s="119">
        <f>SUM(AJ457:AJ460)</f>
        <v>0</v>
      </c>
      <c r="AK461" s="119">
        <f t="shared" ref="AK461:AN461" si="868">SUM(AK457:AK460)</f>
        <v>0</v>
      </c>
      <c r="AL461" s="119">
        <f t="shared" si="868"/>
        <v>0</v>
      </c>
      <c r="AM461" s="119">
        <f t="shared" si="868"/>
        <v>0</v>
      </c>
      <c r="AN461" s="119">
        <f t="shared" si="868"/>
        <v>0</v>
      </c>
      <c r="AO461" s="116"/>
      <c r="AP461" s="120"/>
      <c r="AQ461" s="121">
        <f t="shared" ref="AQ461:BA461" si="869">SUM(AQ457:AQ460)</f>
        <v>0</v>
      </c>
      <c r="AR461" s="121">
        <f t="shared" si="869"/>
        <v>0</v>
      </c>
      <c r="AS461" s="121">
        <f t="shared" si="869"/>
        <v>0</v>
      </c>
      <c r="AT461" s="121">
        <f t="shared" si="869"/>
        <v>0</v>
      </c>
      <c r="AU461" s="121">
        <f t="shared" si="869"/>
        <v>0</v>
      </c>
      <c r="AV461" s="121">
        <f t="shared" si="869"/>
        <v>0</v>
      </c>
      <c r="AW461" s="121">
        <f t="shared" si="869"/>
        <v>0</v>
      </c>
      <c r="AX461" s="121">
        <f t="shared" si="869"/>
        <v>0</v>
      </c>
      <c r="AY461" s="121">
        <f t="shared" si="869"/>
        <v>0</v>
      </c>
      <c r="AZ461" s="121">
        <f t="shared" si="869"/>
        <v>0</v>
      </c>
      <c r="BA461" s="121">
        <f t="shared" si="869"/>
        <v>0</v>
      </c>
    </row>
    <row r="462" spans="1:53" ht="14.1" customHeight="1" outlineLevel="2" x14ac:dyDescent="0.2">
      <c r="A462" s="68"/>
      <c r="B462" s="94"/>
      <c r="C462" s="95"/>
      <c r="D462" s="96"/>
      <c r="E462" s="96"/>
      <c r="F462" s="97"/>
      <c r="G462" s="98"/>
      <c r="H462" s="99" t="s">
        <v>49</v>
      </c>
      <c r="I462" s="100"/>
      <c r="J462" s="101"/>
      <c r="K462" s="101"/>
      <c r="L462" s="102" t="str">
        <f>IF(I462&lt;&gt;0,((VLOOKUP(I462,'1. Standard_Cost'!$B$4:$D$8,2)+VLOOKUP(I462,'1. Standard_Cost'!$B$4:$D$8,3))*J462*K462),"0")</f>
        <v>0</v>
      </c>
      <c r="M462" s="102">
        <f>L462*'1. Standard_Cost'!F51</f>
        <v>0</v>
      </c>
      <c r="N462" s="103"/>
      <c r="O462" s="103"/>
      <c r="P462" s="103"/>
      <c r="Q462" s="103"/>
      <c r="R462" s="104">
        <f>+N462*P462*'1. Standard_Cost'!$B$12</f>
        <v>0</v>
      </c>
      <c r="S462" s="104">
        <f>+N462*O462*P462*'1. Standard_Cost'!$C$12</f>
        <v>0</v>
      </c>
      <c r="T462" s="104">
        <f>+N462*P462*Q462*'1. Standard_Cost'!$D$12</f>
        <v>0</v>
      </c>
      <c r="U462" s="104">
        <f>+N462*O462*'1. Standard_Cost'!$E$12</f>
        <v>0</v>
      </c>
      <c r="V462" s="103"/>
      <c r="W462" s="103"/>
      <c r="X462" s="103"/>
      <c r="Y462" s="104">
        <f>+V462*((X462*'1. Standard_Cost'!$B$16)+(W462*X462*'1. Standard_Cost'!$C$16))</f>
        <v>0</v>
      </c>
      <c r="Z462" s="103"/>
      <c r="AA462" s="103"/>
      <c r="AB462" s="104">
        <f>+Z462*'1. Standard_Cost'!$B$20+AA462*'1. Standard_Cost'!$C$20</f>
        <v>0</v>
      </c>
      <c r="AC462" s="105"/>
      <c r="AD462" s="106"/>
      <c r="AE462" s="104">
        <f>SUM(AD462,AC462,AB462,Y462,U462,T462,S462,R462)*'1. Standard_Cost'!B75</f>
        <v>0</v>
      </c>
      <c r="AF462" s="104">
        <f>SUM(AD462,AE462)</f>
        <v>0</v>
      </c>
      <c r="AG462" s="103"/>
      <c r="AH462" s="103"/>
      <c r="AI462" s="103"/>
      <c r="AJ462" s="107"/>
      <c r="AK462" s="107"/>
      <c r="AL462" s="107"/>
      <c r="AM462" s="104">
        <f>AG462*'1. Standard_Cost'!B71+'Incremental_Cost Year 2021'!AH469*'1. Standard_Cost'!C71+'Incremental_Cost Year 2021'!AI469*'1. Standard_Cost'!D71+'Incremental_Cost Year 2021'!AJ469+'Incremental_Cost Year 2021'!AL469+AK462</f>
        <v>0</v>
      </c>
      <c r="AN462" s="104">
        <f>AM462*'1. Standard_Cost'!C75</f>
        <v>0</v>
      </c>
      <c r="AO462" s="107"/>
      <c r="AQ462" s="104">
        <f t="shared" ref="AQ462:AQ465" si="870">L462+M462</f>
        <v>0</v>
      </c>
      <c r="AR462" s="104">
        <f t="shared" ref="AR462:AR465" si="871">AF462</f>
        <v>0</v>
      </c>
      <c r="AS462" s="104">
        <f t="shared" ref="AS462:AS465" si="872">AM462+AN462</f>
        <v>0</v>
      </c>
      <c r="AT462" s="104">
        <f>SUM(AQ462,AR462,AS462)</f>
        <v>0</v>
      </c>
      <c r="AU462" s="108">
        <f t="shared" ref="AU462:AU465" si="873">AT462</f>
        <v>0</v>
      </c>
      <c r="AV462" s="108"/>
      <c r="AW462" s="108"/>
      <c r="AX462" s="108"/>
      <c r="AY462" s="108"/>
      <c r="AZ462" s="108"/>
      <c r="BA462" s="109">
        <f t="shared" ref="BA462:BA465" si="874">SUM(AU462:AZ462)-AT462</f>
        <v>0</v>
      </c>
    </row>
    <row r="463" spans="1:53" ht="14.1" customHeight="1" outlineLevel="2" x14ac:dyDescent="0.2">
      <c r="A463" s="68"/>
      <c r="B463" s="94"/>
      <c r="C463" s="95"/>
      <c r="D463" s="110"/>
      <c r="E463" s="110"/>
      <c r="F463" s="110"/>
      <c r="G463" s="111"/>
      <c r="H463" s="99" t="s">
        <v>50</v>
      </c>
      <c r="I463" s="100"/>
      <c r="J463" s="101"/>
      <c r="K463" s="101"/>
      <c r="L463" s="102" t="str">
        <f>IF(I463&lt;&gt;0,((VLOOKUP(I463,'1. Standard_Cost'!$B$4:$D$8,2)+VLOOKUP(I463,'1. Standard_Cost'!$B$4:$D$8,3))*J463*K463),"0")</f>
        <v>0</v>
      </c>
      <c r="M463" s="102">
        <f>L463*'1. Standard_Cost'!F51</f>
        <v>0</v>
      </c>
      <c r="N463" s="103"/>
      <c r="O463" s="103"/>
      <c r="P463" s="103"/>
      <c r="Q463" s="103"/>
      <c r="R463" s="104">
        <f>+N463*P463*'1. Standard_Cost'!$B$12</f>
        <v>0</v>
      </c>
      <c r="S463" s="104">
        <f>+N463*O463*P463*'1. Standard_Cost'!$C$12</f>
        <v>0</v>
      </c>
      <c r="T463" s="104">
        <f>+N463*P463*Q463*'1. Standard_Cost'!$D$12</f>
        <v>0</v>
      </c>
      <c r="U463" s="104">
        <f>+N463*O463*'1. Standard_Cost'!$E$12</f>
        <v>0</v>
      </c>
      <c r="V463" s="103"/>
      <c r="W463" s="103"/>
      <c r="X463" s="103"/>
      <c r="Y463" s="104">
        <f>+V463*((X463*'1. Standard_Cost'!$B$16)+(W463*X463*'1. Standard_Cost'!$C$16))</f>
        <v>0</v>
      </c>
      <c r="Z463" s="103"/>
      <c r="AA463" s="103"/>
      <c r="AB463" s="104">
        <f>+Z463*'1. Standard_Cost'!$B$20+AA463*'1. Standard_Cost'!$C$20</f>
        <v>0</v>
      </c>
      <c r="AC463" s="105"/>
      <c r="AD463" s="106"/>
      <c r="AE463" s="104">
        <f>SUM(AD463,AC463,AB463,Y463,U463,T463,S463,R463)*'1. Standard_Cost'!B75</f>
        <v>0</v>
      </c>
      <c r="AF463" s="104">
        <f t="shared" ref="AF463:AF465" si="875">SUM(AD463,AE463)</f>
        <v>0</v>
      </c>
      <c r="AG463" s="103"/>
      <c r="AH463" s="103">
        <v>0</v>
      </c>
      <c r="AI463" s="103">
        <v>0</v>
      </c>
      <c r="AJ463" s="107"/>
      <c r="AK463" s="107"/>
      <c r="AL463" s="107"/>
      <c r="AM463" s="104">
        <f>AG463*'1. Standard_Cost'!B71+'Incremental_Cost Year 2021'!AH470*'1. Standard_Cost'!C71+'Incremental_Cost Year 2021'!AI470*'1. Standard_Cost'!D71+'Incremental_Cost Year 2021'!AJ470+'Incremental_Cost Year 2021'!AL470+AK463</f>
        <v>0</v>
      </c>
      <c r="AN463" s="104">
        <f>AM463*'1. Standard_Cost'!C75</f>
        <v>0</v>
      </c>
      <c r="AO463" s="107"/>
      <c r="AQ463" s="104">
        <f t="shared" si="870"/>
        <v>0</v>
      </c>
      <c r="AR463" s="104">
        <f t="shared" si="871"/>
        <v>0</v>
      </c>
      <c r="AS463" s="104">
        <f t="shared" si="872"/>
        <v>0</v>
      </c>
      <c r="AT463" s="104">
        <f t="shared" ref="AT463:AT465" si="876">SUM(AQ463,AR463,AS463)</f>
        <v>0</v>
      </c>
      <c r="AU463" s="108">
        <f t="shared" si="873"/>
        <v>0</v>
      </c>
      <c r="AV463" s="108">
        <v>0</v>
      </c>
      <c r="AW463" s="108"/>
      <c r="AX463" s="108"/>
      <c r="AY463" s="108"/>
      <c r="AZ463" s="108"/>
      <c r="BA463" s="109">
        <f t="shared" si="874"/>
        <v>0</v>
      </c>
    </row>
    <row r="464" spans="1:53" ht="14.1" customHeight="1" outlineLevel="2" x14ac:dyDescent="0.2">
      <c r="A464" s="68"/>
      <c r="B464" s="94"/>
      <c r="C464" s="95"/>
      <c r="D464" s="110"/>
      <c r="E464" s="110"/>
      <c r="F464" s="110"/>
      <c r="G464" s="111"/>
      <c r="H464" s="99" t="s">
        <v>51</v>
      </c>
      <c r="I464" s="100"/>
      <c r="J464" s="101"/>
      <c r="K464" s="101"/>
      <c r="L464" s="102" t="str">
        <f>IF(I464&lt;&gt;0,((VLOOKUP(I464,'1. Standard_Cost'!$B$4:$D$8,2)+VLOOKUP(I464,'1. Standard_Cost'!$B$4:$D$8,3))*J464*K464),"0")</f>
        <v>0</v>
      </c>
      <c r="M464" s="102">
        <f>L464*'1. Standard_Cost'!F51</f>
        <v>0</v>
      </c>
      <c r="N464" s="103"/>
      <c r="O464" s="103"/>
      <c r="P464" s="103"/>
      <c r="Q464" s="103"/>
      <c r="R464" s="104">
        <f>+N464*P464*'1. Standard_Cost'!$B$12</f>
        <v>0</v>
      </c>
      <c r="S464" s="104">
        <f>+N464*O464*P464*'1. Standard_Cost'!$C$12</f>
        <v>0</v>
      </c>
      <c r="T464" s="104">
        <f>+N464*P464*Q464*'1. Standard_Cost'!$D$12</f>
        <v>0</v>
      </c>
      <c r="U464" s="104">
        <f>+N464*O464*'1. Standard_Cost'!$E$12</f>
        <v>0</v>
      </c>
      <c r="V464" s="103"/>
      <c r="W464" s="103"/>
      <c r="X464" s="103"/>
      <c r="Y464" s="104">
        <f>+V464*((X464*'1. Standard_Cost'!$B$16)+(W464*X464*'1. Standard_Cost'!$C$16))</f>
        <v>0</v>
      </c>
      <c r="Z464" s="103"/>
      <c r="AA464" s="103"/>
      <c r="AB464" s="104">
        <f>+Z464*'1. Standard_Cost'!$B$20+AA464*'1. Standard_Cost'!$C$20</f>
        <v>0</v>
      </c>
      <c r="AC464" s="105"/>
      <c r="AD464" s="106"/>
      <c r="AE464" s="104">
        <f>SUM(AD464,AC464,AB464,Y464,U464,T464,S464,R464)*'1. Standard_Cost'!B75</f>
        <v>0</v>
      </c>
      <c r="AF464" s="104">
        <f t="shared" si="875"/>
        <v>0</v>
      </c>
      <c r="AG464" s="103"/>
      <c r="AH464" s="103"/>
      <c r="AI464" s="103"/>
      <c r="AJ464" s="107"/>
      <c r="AK464" s="107"/>
      <c r="AL464" s="107"/>
      <c r="AM464" s="104">
        <f>AG464*'1. Standard_Cost'!B71+'Incremental_Cost Year 2021'!AH471*'1. Standard_Cost'!C71+'Incremental_Cost Year 2021'!AI471*'1. Standard_Cost'!D71+'Incremental_Cost Year 2021'!AJ471+'Incremental_Cost Year 2021'!AL471+AK464</f>
        <v>0</v>
      </c>
      <c r="AN464" s="104">
        <f>AM464*'1. Standard_Cost'!C75</f>
        <v>0</v>
      </c>
      <c r="AO464" s="107"/>
      <c r="AQ464" s="104">
        <f t="shared" si="870"/>
        <v>0</v>
      </c>
      <c r="AR464" s="104">
        <f t="shared" si="871"/>
        <v>0</v>
      </c>
      <c r="AS464" s="104">
        <f t="shared" si="872"/>
        <v>0</v>
      </c>
      <c r="AT464" s="104">
        <f t="shared" si="876"/>
        <v>0</v>
      </c>
      <c r="AU464" s="108">
        <f t="shared" si="873"/>
        <v>0</v>
      </c>
      <c r="AV464" s="108"/>
      <c r="AW464" s="108"/>
      <c r="AX464" s="108"/>
      <c r="AY464" s="108"/>
      <c r="AZ464" s="108"/>
      <c r="BA464" s="109">
        <f t="shared" si="874"/>
        <v>0</v>
      </c>
    </row>
    <row r="465" spans="1:53" ht="14.1" customHeight="1" outlineLevel="2" x14ac:dyDescent="0.2">
      <c r="A465" s="68"/>
      <c r="B465" s="94"/>
      <c r="C465" s="95"/>
      <c r="D465" s="110"/>
      <c r="E465" s="110"/>
      <c r="F465" s="110"/>
      <c r="G465" s="111"/>
      <c r="H465" s="112" t="s">
        <v>179</v>
      </c>
      <c r="I465" s="100"/>
      <c r="J465" s="101"/>
      <c r="K465" s="101"/>
      <c r="L465" s="102" t="str">
        <f>IF(I465&lt;&gt;0,((VLOOKUP(I465,'1. Standard_Cost'!$B$4:$D$8,2)+VLOOKUP(I465,'1. Standard_Cost'!$B$4:$D$8,3))*J465*K465),"0")</f>
        <v>0</v>
      </c>
      <c r="M465" s="102">
        <f>L465*'1. Standard_Cost'!F51</f>
        <v>0</v>
      </c>
      <c r="N465" s="103"/>
      <c r="O465" s="103"/>
      <c r="P465" s="103"/>
      <c r="Q465" s="103"/>
      <c r="R465" s="104">
        <f>+N465*P465*'1. Standard_Cost'!$B$12</f>
        <v>0</v>
      </c>
      <c r="S465" s="104">
        <f>+N465*O465*P465*'1. Standard_Cost'!$C$12</f>
        <v>0</v>
      </c>
      <c r="T465" s="104">
        <f>+N465*P465*Q465*'1. Standard_Cost'!$D$12</f>
        <v>0</v>
      </c>
      <c r="U465" s="104">
        <f>+N465*O465*'1. Standard_Cost'!$E$12</f>
        <v>0</v>
      </c>
      <c r="V465" s="103"/>
      <c r="W465" s="103"/>
      <c r="X465" s="103"/>
      <c r="Y465" s="104">
        <f>+V465*((X465*'1. Standard_Cost'!$B$16)+(W465*X465*'1. Standard_Cost'!$C$16))</f>
        <v>0</v>
      </c>
      <c r="Z465" s="103"/>
      <c r="AA465" s="103"/>
      <c r="AB465" s="104">
        <f>+Z465*'1. Standard_Cost'!$B$20+AA465*'1. Standard_Cost'!$C$20</f>
        <v>0</v>
      </c>
      <c r="AC465" s="105"/>
      <c r="AD465" s="106"/>
      <c r="AE465" s="104">
        <f>SUM(AD465,AC465,AB465,Y465,U465,T465,S465,R465)*'1. Standard_Cost'!B75</f>
        <v>0</v>
      </c>
      <c r="AF465" s="104">
        <f t="shared" si="875"/>
        <v>0</v>
      </c>
      <c r="AG465" s="103"/>
      <c r="AH465" s="103"/>
      <c r="AI465" s="103"/>
      <c r="AJ465" s="107"/>
      <c r="AK465" s="107"/>
      <c r="AL465" s="107"/>
      <c r="AM465" s="104">
        <f>AG465*'1. Standard_Cost'!B71+'Incremental_Cost Year 2021'!AH472*'1. Standard_Cost'!C71+'Incremental_Cost Year 2021'!AI472*'1. Standard_Cost'!D71+'Incremental_Cost Year 2021'!AJ472+'Incremental_Cost Year 2021'!AL472+AK465</f>
        <v>0</v>
      </c>
      <c r="AN465" s="104">
        <f>AM465*'1. Standard_Cost'!C75</f>
        <v>0</v>
      </c>
      <c r="AO465" s="107"/>
      <c r="AQ465" s="104">
        <f t="shared" si="870"/>
        <v>0</v>
      </c>
      <c r="AR465" s="104">
        <f t="shared" si="871"/>
        <v>0</v>
      </c>
      <c r="AS465" s="104">
        <f t="shared" si="872"/>
        <v>0</v>
      </c>
      <c r="AT465" s="104">
        <f t="shared" si="876"/>
        <v>0</v>
      </c>
      <c r="AU465" s="108">
        <f t="shared" si="873"/>
        <v>0</v>
      </c>
      <c r="AV465" s="108"/>
      <c r="AW465" s="108"/>
      <c r="AX465" s="108"/>
      <c r="AY465" s="108"/>
      <c r="AZ465" s="108"/>
      <c r="BA465" s="109">
        <f t="shared" si="874"/>
        <v>0</v>
      </c>
    </row>
    <row r="466" spans="1:53" ht="24.6" customHeight="1" outlineLevel="1" x14ac:dyDescent="0.2">
      <c r="A466" s="68"/>
      <c r="B466" s="141"/>
      <c r="C466" s="95"/>
      <c r="D466" s="113" t="s">
        <v>515</v>
      </c>
      <c r="E466" s="113" t="s">
        <v>337</v>
      </c>
      <c r="F466" s="114" t="s">
        <v>154</v>
      </c>
      <c r="G466" s="115" t="s">
        <v>155</v>
      </c>
      <c r="H466" s="122" t="s">
        <v>338</v>
      </c>
      <c r="I466" s="117"/>
      <c r="J466" s="117"/>
      <c r="K466" s="117"/>
      <c r="L466" s="118">
        <f>SUM(L462:L465)</f>
        <v>0</v>
      </c>
      <c r="M466" s="118">
        <f>SUM(M462:M465)</f>
        <v>0</v>
      </c>
      <c r="N466" s="117"/>
      <c r="O466" s="117"/>
      <c r="P466" s="117"/>
      <c r="Q466" s="117"/>
      <c r="R466" s="119">
        <f>SUM(R462:R465)</f>
        <v>0</v>
      </c>
      <c r="S466" s="119">
        <f>SUM(S462:S465)</f>
        <v>0</v>
      </c>
      <c r="T466" s="119">
        <f>SUM(T462:T465)</f>
        <v>0</v>
      </c>
      <c r="U466" s="119">
        <f>SUM(U462:U465)</f>
        <v>0</v>
      </c>
      <c r="V466" s="117"/>
      <c r="W466" s="117"/>
      <c r="X466" s="117"/>
      <c r="Y466" s="118">
        <f>SUM(Y462:Y465)</f>
        <v>0</v>
      </c>
      <c r="Z466" s="117"/>
      <c r="AA466" s="117"/>
      <c r="AB466" s="118">
        <f t="shared" ref="AB466:AF466" si="877">SUM(AB462:AB465)</f>
        <v>0</v>
      </c>
      <c r="AC466" s="118"/>
      <c r="AD466" s="118">
        <f t="shared" si="877"/>
        <v>0</v>
      </c>
      <c r="AE466" s="118">
        <f t="shared" si="877"/>
        <v>0</v>
      </c>
      <c r="AF466" s="118">
        <f t="shared" si="877"/>
        <v>0</v>
      </c>
      <c r="AG466" s="117"/>
      <c r="AH466" s="117"/>
      <c r="AI466" s="117"/>
      <c r="AJ466" s="119">
        <f>SUM(AJ462:AJ465)</f>
        <v>0</v>
      </c>
      <c r="AK466" s="119">
        <f t="shared" ref="AK466:AN466" si="878">SUM(AK462:AK465)</f>
        <v>0</v>
      </c>
      <c r="AL466" s="119">
        <f t="shared" si="878"/>
        <v>0</v>
      </c>
      <c r="AM466" s="119">
        <f t="shared" si="878"/>
        <v>0</v>
      </c>
      <c r="AN466" s="119">
        <f t="shared" si="878"/>
        <v>0</v>
      </c>
      <c r="AO466" s="116"/>
      <c r="AP466" s="120"/>
      <c r="AQ466" s="121">
        <f t="shared" ref="AQ466:BA466" si="879">SUM(AQ462:AQ465)</f>
        <v>0</v>
      </c>
      <c r="AR466" s="121">
        <f t="shared" si="879"/>
        <v>0</v>
      </c>
      <c r="AS466" s="121">
        <f t="shared" si="879"/>
        <v>0</v>
      </c>
      <c r="AT466" s="121">
        <f t="shared" si="879"/>
        <v>0</v>
      </c>
      <c r="AU466" s="121">
        <f t="shared" si="879"/>
        <v>0</v>
      </c>
      <c r="AV466" s="121">
        <f t="shared" si="879"/>
        <v>0</v>
      </c>
      <c r="AW466" s="121">
        <f t="shared" si="879"/>
        <v>0</v>
      </c>
      <c r="AX466" s="121">
        <f t="shared" si="879"/>
        <v>0</v>
      </c>
      <c r="AY466" s="121">
        <f t="shared" si="879"/>
        <v>0</v>
      </c>
      <c r="AZ466" s="121">
        <f t="shared" si="879"/>
        <v>0</v>
      </c>
      <c r="BA466" s="121">
        <f t="shared" si="879"/>
        <v>0</v>
      </c>
    </row>
    <row r="467" spans="1:53" ht="14.1" customHeight="1" outlineLevel="2" x14ac:dyDescent="0.2">
      <c r="A467" s="68"/>
      <c r="B467" s="94"/>
      <c r="C467" s="95"/>
      <c r="D467" s="96"/>
      <c r="E467" s="96"/>
      <c r="F467" s="97"/>
      <c r="G467" s="98"/>
      <c r="H467" s="99" t="s">
        <v>49</v>
      </c>
      <c r="I467" s="100"/>
      <c r="J467" s="101"/>
      <c r="K467" s="101"/>
      <c r="L467" s="102" t="str">
        <f>IF(I467&lt;&gt;0,((VLOOKUP(I467,'1. Standard_Cost'!$B$4:$D$8,2)+VLOOKUP(I467,'1. Standard_Cost'!$B$4:$D$8,3))*J467*K467),"0")</f>
        <v>0</v>
      </c>
      <c r="M467" s="102">
        <f>L467*'1. Standard_Cost'!F56</f>
        <v>0</v>
      </c>
      <c r="N467" s="103"/>
      <c r="O467" s="103"/>
      <c r="P467" s="103"/>
      <c r="Q467" s="103"/>
      <c r="R467" s="104">
        <f>+N467*P467*'1. Standard_Cost'!$B$12</f>
        <v>0</v>
      </c>
      <c r="S467" s="104">
        <f>+N467*O467*P467*'1. Standard_Cost'!$C$12</f>
        <v>0</v>
      </c>
      <c r="T467" s="104">
        <f>+N467*P467*Q467*'1. Standard_Cost'!$D$12</f>
        <v>0</v>
      </c>
      <c r="U467" s="104">
        <f>+N467*O467*'1. Standard_Cost'!$E$12</f>
        <v>0</v>
      </c>
      <c r="V467" s="103"/>
      <c r="W467" s="103"/>
      <c r="X467" s="103"/>
      <c r="Y467" s="104">
        <f>+V467*((X467*'1. Standard_Cost'!$B$16)+(W467*X467*'1. Standard_Cost'!$C$16))</f>
        <v>0</v>
      </c>
      <c r="Z467" s="103"/>
      <c r="AA467" s="103"/>
      <c r="AB467" s="104">
        <f>+Z467*'1. Standard_Cost'!$B$20+AA467*'1. Standard_Cost'!$C$20</f>
        <v>0</v>
      </c>
      <c r="AC467" s="105"/>
      <c r="AD467" s="106"/>
      <c r="AE467" s="104">
        <f>SUM(AD467,AC467,AB467,Y467,U467,T467,S467,R467)*'1. Standard_Cost'!B80</f>
        <v>0</v>
      </c>
      <c r="AF467" s="104">
        <f>SUM(AD467,AE467)</f>
        <v>0</v>
      </c>
      <c r="AG467" s="103"/>
      <c r="AH467" s="103"/>
      <c r="AI467" s="103"/>
      <c r="AJ467" s="107"/>
      <c r="AK467" s="107"/>
      <c r="AL467" s="107"/>
      <c r="AM467" s="104">
        <f>AG467*'1. Standard_Cost'!B76+'Incremental_Cost Year 2021'!AH474*'1. Standard_Cost'!C76+'Incremental_Cost Year 2021'!AI474*'1. Standard_Cost'!D76+'Incremental_Cost Year 2021'!AJ474+'Incremental_Cost Year 2021'!AL474+AK467</f>
        <v>0</v>
      </c>
      <c r="AN467" s="104">
        <f>AM467*'1. Standard_Cost'!C80</f>
        <v>0</v>
      </c>
      <c r="AO467" s="107"/>
      <c r="AQ467" s="104">
        <f t="shared" ref="AQ467:AQ470" si="880">L467+M467</f>
        <v>0</v>
      </c>
      <c r="AR467" s="104">
        <f t="shared" ref="AR467:AR470" si="881">AF467</f>
        <v>0</v>
      </c>
      <c r="AS467" s="104">
        <f t="shared" ref="AS467:AS470" si="882">AM467+AN467</f>
        <v>0</v>
      </c>
      <c r="AT467" s="104">
        <f>SUM(AQ467,AR467,AS467)</f>
        <v>0</v>
      </c>
      <c r="AU467" s="108">
        <f t="shared" ref="AU467:AU470" si="883">AT467</f>
        <v>0</v>
      </c>
      <c r="AV467" s="108"/>
      <c r="AW467" s="108"/>
      <c r="AX467" s="108"/>
      <c r="AY467" s="108"/>
      <c r="AZ467" s="108"/>
      <c r="BA467" s="109">
        <f t="shared" ref="BA467:BA470" si="884">SUM(AU467:AZ467)-AT467</f>
        <v>0</v>
      </c>
    </row>
    <row r="468" spans="1:53" ht="14.1" customHeight="1" outlineLevel="2" x14ac:dyDescent="0.2">
      <c r="A468" s="68"/>
      <c r="B468" s="94"/>
      <c r="C468" s="95"/>
      <c r="D468" s="110"/>
      <c r="E468" s="110"/>
      <c r="F468" s="110"/>
      <c r="G468" s="111"/>
      <c r="H468" s="99" t="s">
        <v>50</v>
      </c>
      <c r="I468" s="100"/>
      <c r="J468" s="101"/>
      <c r="K468" s="101"/>
      <c r="L468" s="102" t="str">
        <f>IF(I468&lt;&gt;0,((VLOOKUP(I468,'1. Standard_Cost'!$B$4:$D$8,2)+VLOOKUP(I468,'1. Standard_Cost'!$B$4:$D$8,3))*J468*K468),"0")</f>
        <v>0</v>
      </c>
      <c r="M468" s="102">
        <f>L468*'1. Standard_Cost'!F56</f>
        <v>0</v>
      </c>
      <c r="N468" s="103"/>
      <c r="O468" s="103"/>
      <c r="P468" s="103"/>
      <c r="Q468" s="103"/>
      <c r="R468" s="104">
        <f>+N468*P468*'1. Standard_Cost'!$B$12</f>
        <v>0</v>
      </c>
      <c r="S468" s="104">
        <f>+N468*O468*P468*'1. Standard_Cost'!$C$12</f>
        <v>0</v>
      </c>
      <c r="T468" s="104">
        <f>+N468*P468*Q468*'1. Standard_Cost'!$D$12</f>
        <v>0</v>
      </c>
      <c r="U468" s="104">
        <f>+N468*O468*'1. Standard_Cost'!$E$12</f>
        <v>0</v>
      </c>
      <c r="V468" s="103"/>
      <c r="W468" s="103"/>
      <c r="X468" s="103"/>
      <c r="Y468" s="104">
        <f>+V468*((X468*'1. Standard_Cost'!$B$16)+(W468*X468*'1. Standard_Cost'!$C$16))</f>
        <v>0</v>
      </c>
      <c r="Z468" s="103"/>
      <c r="AA468" s="103"/>
      <c r="AB468" s="104">
        <f>+Z468*'1. Standard_Cost'!$B$20+AA468*'1. Standard_Cost'!$C$20</f>
        <v>0</v>
      </c>
      <c r="AC468" s="105"/>
      <c r="AD468" s="106"/>
      <c r="AE468" s="104">
        <f>SUM(AD468,AC468,AB468,Y468,U468,T468,S468,R468)*'1. Standard_Cost'!B80</f>
        <v>0</v>
      </c>
      <c r="AF468" s="104">
        <f t="shared" ref="AF468:AF470" si="885">SUM(AD468,AE468)</f>
        <v>0</v>
      </c>
      <c r="AG468" s="103"/>
      <c r="AH468" s="103">
        <v>0</v>
      </c>
      <c r="AI468" s="103">
        <v>0</v>
      </c>
      <c r="AJ468" s="107"/>
      <c r="AK468" s="107"/>
      <c r="AL468" s="107"/>
      <c r="AM468" s="104">
        <f>AG468*'1. Standard_Cost'!B76+'Incremental_Cost Year 2021'!AH475*'1. Standard_Cost'!C76+'Incremental_Cost Year 2021'!AI475*'1. Standard_Cost'!D76+'Incremental_Cost Year 2021'!AJ475+'Incremental_Cost Year 2021'!AL475+AK468</f>
        <v>0</v>
      </c>
      <c r="AN468" s="104">
        <f>AM468*'1. Standard_Cost'!C80</f>
        <v>0</v>
      </c>
      <c r="AO468" s="107"/>
      <c r="AQ468" s="104">
        <f t="shared" si="880"/>
        <v>0</v>
      </c>
      <c r="AR468" s="104">
        <f t="shared" si="881"/>
        <v>0</v>
      </c>
      <c r="AS468" s="104">
        <f t="shared" si="882"/>
        <v>0</v>
      </c>
      <c r="AT468" s="104">
        <f t="shared" ref="AT468:AT470" si="886">SUM(AQ468,AR468,AS468)</f>
        <v>0</v>
      </c>
      <c r="AU468" s="108">
        <f t="shared" si="883"/>
        <v>0</v>
      </c>
      <c r="AV468" s="108">
        <v>0</v>
      </c>
      <c r="AW468" s="108"/>
      <c r="AX468" s="108"/>
      <c r="AY468" s="108"/>
      <c r="AZ468" s="108"/>
      <c r="BA468" s="109">
        <f t="shared" si="884"/>
        <v>0</v>
      </c>
    </row>
    <row r="469" spans="1:53" ht="14.1" customHeight="1" outlineLevel="2" x14ac:dyDescent="0.2">
      <c r="A469" s="68"/>
      <c r="B469" s="94"/>
      <c r="C469" s="95"/>
      <c r="D469" s="110"/>
      <c r="E469" s="110"/>
      <c r="F469" s="110"/>
      <c r="G469" s="111"/>
      <c r="H469" s="99" t="s">
        <v>51</v>
      </c>
      <c r="I469" s="100"/>
      <c r="J469" s="101"/>
      <c r="K469" s="101"/>
      <c r="L469" s="102" t="str">
        <f>IF(I469&lt;&gt;0,((VLOOKUP(I469,'1. Standard_Cost'!$B$4:$D$8,2)+VLOOKUP(I469,'1. Standard_Cost'!$B$4:$D$8,3))*J469*K469),"0")</f>
        <v>0</v>
      </c>
      <c r="M469" s="102">
        <f>L469*'1. Standard_Cost'!F56</f>
        <v>0</v>
      </c>
      <c r="N469" s="103"/>
      <c r="O469" s="103"/>
      <c r="P469" s="103"/>
      <c r="Q469" s="103"/>
      <c r="R469" s="104">
        <f>+N469*P469*'1. Standard_Cost'!$B$12</f>
        <v>0</v>
      </c>
      <c r="S469" s="104">
        <f>+N469*O469*P469*'1. Standard_Cost'!$C$12</f>
        <v>0</v>
      </c>
      <c r="T469" s="104">
        <f>+N469*P469*Q469*'1. Standard_Cost'!$D$12</f>
        <v>0</v>
      </c>
      <c r="U469" s="104">
        <f>+N469*O469*'1. Standard_Cost'!$E$12</f>
        <v>0</v>
      </c>
      <c r="V469" s="103"/>
      <c r="W469" s="103"/>
      <c r="X469" s="103"/>
      <c r="Y469" s="104">
        <f>+V469*((X469*'1. Standard_Cost'!$B$16)+(W469*X469*'1. Standard_Cost'!$C$16))</f>
        <v>0</v>
      </c>
      <c r="Z469" s="103"/>
      <c r="AA469" s="103"/>
      <c r="AB469" s="104">
        <f>+Z469*'1. Standard_Cost'!$B$20+AA469*'1. Standard_Cost'!$C$20</f>
        <v>0</v>
      </c>
      <c r="AC469" s="105"/>
      <c r="AD469" s="106"/>
      <c r="AE469" s="104">
        <f>SUM(AD469,AC469,AB469,Y469,U469,T469,S469,R469)*'1. Standard_Cost'!B80</f>
        <v>0</v>
      </c>
      <c r="AF469" s="104">
        <f t="shared" si="885"/>
        <v>0</v>
      </c>
      <c r="AG469" s="103"/>
      <c r="AH469" s="103"/>
      <c r="AI469" s="103"/>
      <c r="AJ469" s="107"/>
      <c r="AK469" s="107"/>
      <c r="AL469" s="107"/>
      <c r="AM469" s="104">
        <f>AG469*'1. Standard_Cost'!B76+'Incremental_Cost Year 2021'!AH476*'1. Standard_Cost'!C76+'Incremental_Cost Year 2021'!AI476*'1. Standard_Cost'!D76+'Incremental_Cost Year 2021'!AJ476+'Incremental_Cost Year 2021'!AL476+AK469</f>
        <v>0</v>
      </c>
      <c r="AN469" s="104">
        <f>AM469*'1. Standard_Cost'!C80</f>
        <v>0</v>
      </c>
      <c r="AO469" s="107"/>
      <c r="AQ469" s="104">
        <f t="shared" si="880"/>
        <v>0</v>
      </c>
      <c r="AR469" s="104">
        <f t="shared" si="881"/>
        <v>0</v>
      </c>
      <c r="AS469" s="104">
        <f t="shared" si="882"/>
        <v>0</v>
      </c>
      <c r="AT469" s="104">
        <f t="shared" si="886"/>
        <v>0</v>
      </c>
      <c r="AU469" s="108">
        <f t="shared" si="883"/>
        <v>0</v>
      </c>
      <c r="AV469" s="108"/>
      <c r="AW469" s="108"/>
      <c r="AX469" s="108"/>
      <c r="AY469" s="108"/>
      <c r="AZ469" s="108"/>
      <c r="BA469" s="109">
        <f t="shared" si="884"/>
        <v>0</v>
      </c>
    </row>
    <row r="470" spans="1:53" ht="14.1" customHeight="1" outlineLevel="2" x14ac:dyDescent="0.2">
      <c r="A470" s="68"/>
      <c r="B470" s="94"/>
      <c r="C470" s="95"/>
      <c r="D470" s="110"/>
      <c r="E470" s="110"/>
      <c r="F470" s="110"/>
      <c r="G470" s="111"/>
      <c r="H470" s="112" t="s">
        <v>179</v>
      </c>
      <c r="I470" s="100"/>
      <c r="J470" s="101"/>
      <c r="K470" s="101"/>
      <c r="L470" s="102" t="str">
        <f>IF(I470&lt;&gt;0,((VLOOKUP(I470,'1. Standard_Cost'!$B$4:$D$8,2)+VLOOKUP(I470,'1. Standard_Cost'!$B$4:$D$8,3))*J470*K470),"0")</f>
        <v>0</v>
      </c>
      <c r="M470" s="102">
        <f>L470*'1. Standard_Cost'!F56</f>
        <v>0</v>
      </c>
      <c r="N470" s="103"/>
      <c r="O470" s="103"/>
      <c r="P470" s="103"/>
      <c r="Q470" s="103"/>
      <c r="R470" s="104">
        <f>+N470*P470*'1. Standard_Cost'!$B$12</f>
        <v>0</v>
      </c>
      <c r="S470" s="104">
        <f>+N470*O470*P470*'1. Standard_Cost'!$C$12</f>
        <v>0</v>
      </c>
      <c r="T470" s="104">
        <f>+N470*P470*Q470*'1. Standard_Cost'!$D$12</f>
        <v>0</v>
      </c>
      <c r="U470" s="104">
        <f>+N470*O470*'1. Standard_Cost'!$E$12</f>
        <v>0</v>
      </c>
      <c r="V470" s="103"/>
      <c r="W470" s="103"/>
      <c r="X470" s="103"/>
      <c r="Y470" s="104">
        <f>+V470*((X470*'1. Standard_Cost'!$B$16)+(W470*X470*'1. Standard_Cost'!$C$16))</f>
        <v>0</v>
      </c>
      <c r="Z470" s="103"/>
      <c r="AA470" s="103"/>
      <c r="AB470" s="104">
        <f>+Z470*'1. Standard_Cost'!$B$20+AA470*'1. Standard_Cost'!$C$20</f>
        <v>0</v>
      </c>
      <c r="AC470" s="105"/>
      <c r="AD470" s="106"/>
      <c r="AE470" s="104">
        <f>SUM(AD470,AC470,AB470,Y470,U470,T470,S470,R470)*'1. Standard_Cost'!B80</f>
        <v>0</v>
      </c>
      <c r="AF470" s="104">
        <f t="shared" si="885"/>
        <v>0</v>
      </c>
      <c r="AG470" s="103"/>
      <c r="AH470" s="103"/>
      <c r="AI470" s="103"/>
      <c r="AJ470" s="107"/>
      <c r="AK470" s="107"/>
      <c r="AL470" s="107"/>
      <c r="AM470" s="104">
        <f>AG470*'1. Standard_Cost'!B76+'Incremental_Cost Year 2021'!AH477*'1. Standard_Cost'!C76+'Incremental_Cost Year 2021'!AI477*'1. Standard_Cost'!D76+'Incremental_Cost Year 2021'!AJ477+'Incremental_Cost Year 2021'!AL477+AK470</f>
        <v>0</v>
      </c>
      <c r="AN470" s="104">
        <f>AM470*'1. Standard_Cost'!C80</f>
        <v>0</v>
      </c>
      <c r="AO470" s="107"/>
      <c r="AQ470" s="104">
        <f t="shared" si="880"/>
        <v>0</v>
      </c>
      <c r="AR470" s="104">
        <f t="shared" si="881"/>
        <v>0</v>
      </c>
      <c r="AS470" s="104">
        <f t="shared" si="882"/>
        <v>0</v>
      </c>
      <c r="AT470" s="104">
        <f t="shared" si="886"/>
        <v>0</v>
      </c>
      <c r="AU470" s="108">
        <f t="shared" si="883"/>
        <v>0</v>
      </c>
      <c r="AV470" s="108"/>
      <c r="AW470" s="108"/>
      <c r="AX470" s="108"/>
      <c r="AY470" s="108"/>
      <c r="AZ470" s="108"/>
      <c r="BA470" s="109">
        <f t="shared" si="884"/>
        <v>0</v>
      </c>
    </row>
    <row r="471" spans="1:53" ht="24.6" customHeight="1" outlineLevel="1" x14ac:dyDescent="0.2">
      <c r="A471" s="68"/>
      <c r="B471" s="141"/>
      <c r="C471" s="95"/>
      <c r="D471" s="113" t="s">
        <v>515</v>
      </c>
      <c r="E471" s="113" t="s">
        <v>796</v>
      </c>
      <c r="F471" s="114" t="s">
        <v>154</v>
      </c>
      <c r="G471" s="115" t="s">
        <v>155</v>
      </c>
      <c r="H471" s="122" t="s">
        <v>339</v>
      </c>
      <c r="I471" s="117"/>
      <c r="J471" s="117"/>
      <c r="K471" s="117"/>
      <c r="L471" s="118">
        <f>SUM(L467:L470)</f>
        <v>0</v>
      </c>
      <c r="M471" s="118">
        <f>SUM(M467:M470)</f>
        <v>0</v>
      </c>
      <c r="N471" s="117"/>
      <c r="O471" s="117"/>
      <c r="P471" s="117"/>
      <c r="Q471" s="117"/>
      <c r="R471" s="119">
        <f>SUM(R467:R470)</f>
        <v>0</v>
      </c>
      <c r="S471" s="119">
        <f>SUM(S467:S470)</f>
        <v>0</v>
      </c>
      <c r="T471" s="119">
        <f>SUM(T467:T470)</f>
        <v>0</v>
      </c>
      <c r="U471" s="119">
        <f>SUM(U467:U470)</f>
        <v>0</v>
      </c>
      <c r="V471" s="117"/>
      <c r="W471" s="117"/>
      <c r="X471" s="117"/>
      <c r="Y471" s="118">
        <f>SUM(Y467:Y470)</f>
        <v>0</v>
      </c>
      <c r="Z471" s="117"/>
      <c r="AA471" s="117"/>
      <c r="AB471" s="118">
        <f t="shared" ref="AB471:AF471" si="887">SUM(AB467:AB470)</f>
        <v>0</v>
      </c>
      <c r="AC471" s="118">
        <f t="shared" si="887"/>
        <v>0</v>
      </c>
      <c r="AD471" s="118">
        <f t="shared" si="887"/>
        <v>0</v>
      </c>
      <c r="AE471" s="118">
        <f t="shared" si="887"/>
        <v>0</v>
      </c>
      <c r="AF471" s="118">
        <f t="shared" si="887"/>
        <v>0</v>
      </c>
      <c r="AG471" s="117"/>
      <c r="AH471" s="117"/>
      <c r="AI471" s="117"/>
      <c r="AJ471" s="119">
        <f>SUM(AJ467:AJ470)</f>
        <v>0</v>
      </c>
      <c r="AK471" s="119">
        <f t="shared" ref="AK471:AN471" si="888">SUM(AK467:AK470)</f>
        <v>0</v>
      </c>
      <c r="AL471" s="119">
        <f t="shared" si="888"/>
        <v>0</v>
      </c>
      <c r="AM471" s="119">
        <f t="shared" si="888"/>
        <v>0</v>
      </c>
      <c r="AN471" s="119">
        <f t="shared" si="888"/>
        <v>0</v>
      </c>
      <c r="AO471" s="116"/>
      <c r="AP471" s="120"/>
      <c r="AQ471" s="121">
        <f t="shared" ref="AQ471:BA471" si="889">SUM(AQ467:AQ470)</f>
        <v>0</v>
      </c>
      <c r="AR471" s="121">
        <f t="shared" si="889"/>
        <v>0</v>
      </c>
      <c r="AS471" s="121">
        <f t="shared" si="889"/>
        <v>0</v>
      </c>
      <c r="AT471" s="121">
        <f t="shared" si="889"/>
        <v>0</v>
      </c>
      <c r="AU471" s="121">
        <f t="shared" si="889"/>
        <v>0</v>
      </c>
      <c r="AV471" s="121">
        <f t="shared" si="889"/>
        <v>0</v>
      </c>
      <c r="AW471" s="121">
        <f t="shared" si="889"/>
        <v>0</v>
      </c>
      <c r="AX471" s="121">
        <f t="shared" si="889"/>
        <v>0</v>
      </c>
      <c r="AY471" s="121">
        <f t="shared" si="889"/>
        <v>0</v>
      </c>
      <c r="AZ471" s="121">
        <f t="shared" si="889"/>
        <v>0</v>
      </c>
      <c r="BA471" s="121">
        <f t="shared" si="889"/>
        <v>0</v>
      </c>
    </row>
    <row r="472" spans="1:53" ht="14.1" customHeight="1" outlineLevel="2" x14ac:dyDescent="0.2">
      <c r="A472" s="68"/>
      <c r="B472" s="94"/>
      <c r="C472" s="95"/>
      <c r="D472" s="96"/>
      <c r="E472" s="96"/>
      <c r="F472" s="97"/>
      <c r="G472" s="98"/>
      <c r="H472" s="99" t="s">
        <v>611</v>
      </c>
      <c r="I472" s="100" t="s">
        <v>4</v>
      </c>
      <c r="J472" s="101">
        <v>3</v>
      </c>
      <c r="K472" s="101">
        <v>2</v>
      </c>
      <c r="L472" s="102">
        <f>IF(I472&lt;&gt;0,((VLOOKUP(I472,'1. Standard_Cost'!$B$4:$D$8,2)+VLOOKUP(I472,'1. Standard_Cost'!$B$4:$D$8,3))*J472*K472),"0")</f>
        <v>480600</v>
      </c>
      <c r="M472" s="102">
        <f>L472*'1. Standard_Cost'!F4</f>
        <v>80260.200000000012</v>
      </c>
      <c r="N472" s="103"/>
      <c r="O472" s="103"/>
      <c r="P472" s="103"/>
      <c r="Q472" s="103"/>
      <c r="R472" s="104">
        <f>+N472*P472*'1. Standard_Cost'!$B$12</f>
        <v>0</v>
      </c>
      <c r="S472" s="104">
        <f>+N472*O472*P472*'1. Standard_Cost'!$C$12</f>
        <v>0</v>
      </c>
      <c r="T472" s="104">
        <f>+N472*P472*Q472*'1. Standard_Cost'!$D$12</f>
        <v>0</v>
      </c>
      <c r="U472" s="104">
        <f>+N472*O472*'1. Standard_Cost'!$E$12</f>
        <v>0</v>
      </c>
      <c r="V472" s="103"/>
      <c r="W472" s="103"/>
      <c r="X472" s="103"/>
      <c r="Y472" s="104">
        <f>+V472*((X472*'1. Standard_Cost'!$B$16)+(W472*X472*'1. Standard_Cost'!$C$16))</f>
        <v>0</v>
      </c>
      <c r="Z472" s="103"/>
      <c r="AA472" s="103"/>
      <c r="AB472" s="104">
        <f>+Z472*'1. Standard_Cost'!$B$20+AA472*'1. Standard_Cost'!$C$20</f>
        <v>0</v>
      </c>
      <c r="AC472" s="105">
        <v>90000</v>
      </c>
      <c r="AD472" s="106"/>
      <c r="AE472" s="104">
        <f>SUM(AD472,AC472,AB472,Y472,U472,T472,S472,R472)*'1. Standard_Cost'!B28</f>
        <v>18000</v>
      </c>
      <c r="AF472" s="104">
        <f>SUM(AD472,AE472)</f>
        <v>18000</v>
      </c>
      <c r="AG472" s="103"/>
      <c r="AH472" s="103"/>
      <c r="AI472" s="103"/>
      <c r="AJ472" s="107"/>
      <c r="AK472" s="107"/>
      <c r="AL472" s="107"/>
      <c r="AM472" s="104">
        <f>AG472*'1. Standard_Cost'!B81+'Incremental_Cost Year 2021'!AH479*'1. Standard_Cost'!C81+'Incremental_Cost Year 2021'!AI479*'1. Standard_Cost'!D81+'Incremental_Cost Year 2021'!AJ479+'Incremental_Cost Year 2021'!AL479+AK472</f>
        <v>0</v>
      </c>
      <c r="AN472" s="104">
        <f>AM472*'1. Standard_Cost'!C85</f>
        <v>0</v>
      </c>
      <c r="AO472" s="107"/>
      <c r="AQ472" s="104">
        <f t="shared" ref="AQ472:AQ475" si="890">L472+M472</f>
        <v>560860.19999999995</v>
      </c>
      <c r="AR472" s="104">
        <f t="shared" ref="AR472:AR475" si="891">AF472</f>
        <v>18000</v>
      </c>
      <c r="AS472" s="104">
        <f t="shared" ref="AS472:AS475" si="892">AM472+AN472</f>
        <v>0</v>
      </c>
      <c r="AT472" s="104">
        <f>SUM(AQ472,AR472,AS472)</f>
        <v>578860.19999999995</v>
      </c>
      <c r="AU472" s="108">
        <f t="shared" ref="AU472:AU475" si="893">AT472</f>
        <v>578860.19999999995</v>
      </c>
      <c r="AV472" s="108"/>
      <c r="AW472" s="108"/>
      <c r="AX472" s="108"/>
      <c r="AY472" s="108"/>
      <c r="AZ472" s="108"/>
      <c r="BA472" s="109">
        <f t="shared" ref="BA472:BA475" si="894">SUM(AU472:AZ472)-AT472</f>
        <v>0</v>
      </c>
    </row>
    <row r="473" spans="1:53" ht="14.1" customHeight="1" outlineLevel="2" x14ac:dyDescent="0.2">
      <c r="A473" s="68"/>
      <c r="B473" s="94"/>
      <c r="C473" s="95"/>
      <c r="D473" s="110"/>
      <c r="E473" s="110"/>
      <c r="F473" s="110"/>
      <c r="G473" s="111"/>
      <c r="H473" s="99"/>
      <c r="I473" s="100"/>
      <c r="J473" s="101"/>
      <c r="K473" s="101"/>
      <c r="L473" s="102"/>
      <c r="M473" s="102"/>
      <c r="N473" s="103"/>
      <c r="O473" s="103"/>
      <c r="P473" s="103"/>
      <c r="Q473" s="103"/>
      <c r="R473" s="104">
        <f>+N473*P473*'1. Standard_Cost'!$B$12</f>
        <v>0</v>
      </c>
      <c r="S473" s="104">
        <f>+N473*O473*P473*'1. Standard_Cost'!$C$12</f>
        <v>0</v>
      </c>
      <c r="T473" s="104">
        <f>+N473*P473*Q473*'1. Standard_Cost'!$D$12</f>
        <v>0</v>
      </c>
      <c r="U473" s="104">
        <f>+N473*O473*'1. Standard_Cost'!$E$12</f>
        <v>0</v>
      </c>
      <c r="V473" s="103"/>
      <c r="W473" s="103"/>
      <c r="X473" s="103"/>
      <c r="Y473" s="104">
        <f>+V473*((X473*'1. Standard_Cost'!$B$16)+(W473*X473*'1. Standard_Cost'!$C$16))</f>
        <v>0</v>
      </c>
      <c r="Z473" s="103"/>
      <c r="AA473" s="103"/>
      <c r="AB473" s="104">
        <f>+Z473*'1. Standard_Cost'!$B$20+AA473*'1. Standard_Cost'!$C$20</f>
        <v>0</v>
      </c>
      <c r="AC473" s="105"/>
      <c r="AD473" s="106"/>
      <c r="AE473" s="104">
        <f>SUM(AD473,AC473,AB473,Y473,U473,T473,S473,R473)*'1. Standard_Cost'!B85</f>
        <v>0</v>
      </c>
      <c r="AF473" s="104">
        <f t="shared" ref="AF473:AF475" si="895">SUM(AD473,AE473)</f>
        <v>0</v>
      </c>
      <c r="AG473" s="103"/>
      <c r="AH473" s="103">
        <v>0</v>
      </c>
      <c r="AI473" s="103">
        <v>0</v>
      </c>
      <c r="AJ473" s="107"/>
      <c r="AK473" s="107"/>
      <c r="AL473" s="107"/>
      <c r="AM473" s="104">
        <f>AG473*'1. Standard_Cost'!B81+'Incremental_Cost Year 2021'!AH480*'1. Standard_Cost'!C81+'Incremental_Cost Year 2021'!AI480*'1. Standard_Cost'!D81+'Incremental_Cost Year 2021'!AJ480+'Incremental_Cost Year 2021'!AL480+AK473</f>
        <v>0</v>
      </c>
      <c r="AN473" s="104">
        <f>AM473*'1. Standard_Cost'!C85</f>
        <v>0</v>
      </c>
      <c r="AO473" s="107"/>
      <c r="AQ473" s="104">
        <f t="shared" si="890"/>
        <v>0</v>
      </c>
      <c r="AR473" s="104">
        <f t="shared" si="891"/>
        <v>0</v>
      </c>
      <c r="AS473" s="104">
        <f t="shared" si="892"/>
        <v>0</v>
      </c>
      <c r="AT473" s="104">
        <f t="shared" ref="AT473:AT475" si="896">SUM(AQ473,AR473,AS473)</f>
        <v>0</v>
      </c>
      <c r="AU473" s="108">
        <f t="shared" si="893"/>
        <v>0</v>
      </c>
      <c r="AV473" s="108">
        <v>0</v>
      </c>
      <c r="AW473" s="108"/>
      <c r="AX473" s="108"/>
      <c r="AY473" s="108"/>
      <c r="AZ473" s="108"/>
      <c r="BA473" s="109">
        <f t="shared" si="894"/>
        <v>0</v>
      </c>
    </row>
    <row r="474" spans="1:53" ht="14.1" customHeight="1" outlineLevel="2" x14ac:dyDescent="0.2">
      <c r="A474" s="68"/>
      <c r="B474" s="94"/>
      <c r="C474" s="95"/>
      <c r="D474" s="110"/>
      <c r="E474" s="110"/>
      <c r="F474" s="110"/>
      <c r="G474" s="111"/>
      <c r="H474" s="99"/>
      <c r="I474" s="100"/>
      <c r="J474" s="101"/>
      <c r="K474" s="101"/>
      <c r="L474" s="102"/>
      <c r="M474" s="102"/>
      <c r="N474" s="103"/>
      <c r="O474" s="103"/>
      <c r="P474" s="103"/>
      <c r="Q474" s="103"/>
      <c r="R474" s="104">
        <f>+N474*P474*'1. Standard_Cost'!$B$12</f>
        <v>0</v>
      </c>
      <c r="S474" s="104">
        <f>+N474*O474*P474*'1. Standard_Cost'!$C$12</f>
        <v>0</v>
      </c>
      <c r="T474" s="104">
        <f>+N474*P474*Q474*'1. Standard_Cost'!$D$12</f>
        <v>0</v>
      </c>
      <c r="U474" s="104">
        <f>+N474*O474*'1. Standard_Cost'!$E$12</f>
        <v>0</v>
      </c>
      <c r="V474" s="103"/>
      <c r="W474" s="103"/>
      <c r="X474" s="103"/>
      <c r="Y474" s="104">
        <f>+V474*((X474*'1. Standard_Cost'!$B$16)+(W474*X474*'1. Standard_Cost'!$C$16))</f>
        <v>0</v>
      </c>
      <c r="Z474" s="103"/>
      <c r="AA474" s="103"/>
      <c r="AB474" s="104">
        <f>+Z474*'1. Standard_Cost'!$B$20+AA474*'1. Standard_Cost'!$C$20</f>
        <v>0</v>
      </c>
      <c r="AC474" s="105"/>
      <c r="AD474" s="106"/>
      <c r="AE474" s="104">
        <f>SUM(AD474,AC474,AB474,Y474,U474,T474,S474,R474)*'1. Standard_Cost'!B85</f>
        <v>0</v>
      </c>
      <c r="AF474" s="104">
        <f t="shared" si="895"/>
        <v>0</v>
      </c>
      <c r="AG474" s="103"/>
      <c r="AH474" s="103"/>
      <c r="AI474" s="103"/>
      <c r="AJ474" s="107"/>
      <c r="AK474" s="107"/>
      <c r="AL474" s="107"/>
      <c r="AM474" s="104">
        <f>AG474*'1. Standard_Cost'!B81+'Incremental_Cost Year 2021'!AH481*'1. Standard_Cost'!C81+'Incremental_Cost Year 2021'!AI481*'1. Standard_Cost'!D81+'Incremental_Cost Year 2021'!AJ481+'Incremental_Cost Year 2021'!AL481+AK474</f>
        <v>0</v>
      </c>
      <c r="AN474" s="104">
        <f>AM474*'1. Standard_Cost'!C85</f>
        <v>0</v>
      </c>
      <c r="AO474" s="107"/>
      <c r="AQ474" s="104">
        <f t="shared" si="890"/>
        <v>0</v>
      </c>
      <c r="AR474" s="104">
        <f t="shared" si="891"/>
        <v>0</v>
      </c>
      <c r="AS474" s="104">
        <f t="shared" si="892"/>
        <v>0</v>
      </c>
      <c r="AT474" s="104">
        <f t="shared" si="896"/>
        <v>0</v>
      </c>
      <c r="AU474" s="108">
        <f t="shared" si="893"/>
        <v>0</v>
      </c>
      <c r="AV474" s="108"/>
      <c r="AW474" s="108"/>
      <c r="AX474" s="108"/>
      <c r="AY474" s="108"/>
      <c r="AZ474" s="108"/>
      <c r="BA474" s="109">
        <f t="shared" si="894"/>
        <v>0</v>
      </c>
    </row>
    <row r="475" spans="1:53" ht="14.1" customHeight="1" outlineLevel="2" x14ac:dyDescent="0.2">
      <c r="A475" s="68"/>
      <c r="B475" s="94"/>
      <c r="C475" s="95"/>
      <c r="D475" s="110"/>
      <c r="E475" s="110"/>
      <c r="F475" s="110"/>
      <c r="G475" s="111"/>
      <c r="H475" s="99"/>
      <c r="I475" s="100"/>
      <c r="J475" s="101"/>
      <c r="K475" s="101"/>
      <c r="L475" s="102"/>
      <c r="M475" s="102"/>
      <c r="N475" s="103"/>
      <c r="O475" s="103"/>
      <c r="P475" s="103"/>
      <c r="Q475" s="103"/>
      <c r="R475" s="104">
        <f>+N475*P475*'1. Standard_Cost'!$B$12</f>
        <v>0</v>
      </c>
      <c r="S475" s="104">
        <f>+N475*O475*P475*'1. Standard_Cost'!$C$12</f>
        <v>0</v>
      </c>
      <c r="T475" s="104">
        <f>+N475*P475*Q475*'1. Standard_Cost'!$D$12</f>
        <v>0</v>
      </c>
      <c r="U475" s="104">
        <f>+N475*O475*'1. Standard_Cost'!$E$12</f>
        <v>0</v>
      </c>
      <c r="V475" s="103"/>
      <c r="W475" s="103"/>
      <c r="X475" s="103"/>
      <c r="Y475" s="104">
        <f>+V475*((X475*'1. Standard_Cost'!$B$16)+(W475*X475*'1. Standard_Cost'!$C$16))</f>
        <v>0</v>
      </c>
      <c r="Z475" s="103"/>
      <c r="AA475" s="103"/>
      <c r="AB475" s="104">
        <f>+Z475*'1. Standard_Cost'!$B$20+AA475*'1. Standard_Cost'!$C$20</f>
        <v>0</v>
      </c>
      <c r="AC475" s="105"/>
      <c r="AD475" s="106"/>
      <c r="AE475" s="104">
        <f>SUM(AD475,AC475,AB475,Y475,U475,T475,S475,R475)*'1. Standard_Cost'!B85</f>
        <v>0</v>
      </c>
      <c r="AF475" s="104">
        <f t="shared" si="895"/>
        <v>0</v>
      </c>
      <c r="AG475" s="103"/>
      <c r="AH475" s="103"/>
      <c r="AI475" s="103"/>
      <c r="AJ475" s="107"/>
      <c r="AK475" s="107"/>
      <c r="AL475" s="107"/>
      <c r="AM475" s="104">
        <f>AG475*'1. Standard_Cost'!B81+'Incremental_Cost Year 2021'!AH482*'1. Standard_Cost'!C81+'Incremental_Cost Year 2021'!AI482*'1. Standard_Cost'!D81+'Incremental_Cost Year 2021'!AJ482+'Incremental_Cost Year 2021'!AL482+AK475</f>
        <v>0</v>
      </c>
      <c r="AN475" s="104">
        <f>AM475*'1. Standard_Cost'!C85</f>
        <v>0</v>
      </c>
      <c r="AO475" s="107"/>
      <c r="AQ475" s="104">
        <f t="shared" si="890"/>
        <v>0</v>
      </c>
      <c r="AR475" s="104">
        <f t="shared" si="891"/>
        <v>0</v>
      </c>
      <c r="AS475" s="104">
        <f t="shared" si="892"/>
        <v>0</v>
      </c>
      <c r="AT475" s="104">
        <f t="shared" si="896"/>
        <v>0</v>
      </c>
      <c r="AU475" s="108">
        <f t="shared" si="893"/>
        <v>0</v>
      </c>
      <c r="AV475" s="108"/>
      <c r="AW475" s="108"/>
      <c r="AX475" s="108"/>
      <c r="AY475" s="108"/>
      <c r="AZ475" s="108"/>
      <c r="BA475" s="109">
        <f t="shared" si="894"/>
        <v>0</v>
      </c>
    </row>
    <row r="476" spans="1:53" ht="24.6" customHeight="1" outlineLevel="1" x14ac:dyDescent="0.2">
      <c r="A476" s="68"/>
      <c r="B476" s="141"/>
      <c r="C476" s="95"/>
      <c r="D476" s="113" t="s">
        <v>515</v>
      </c>
      <c r="E476" s="113" t="s">
        <v>340</v>
      </c>
      <c r="F476" s="114" t="s">
        <v>154</v>
      </c>
      <c r="G476" s="115" t="s">
        <v>155</v>
      </c>
      <c r="H476" s="122" t="s">
        <v>341</v>
      </c>
      <c r="I476" s="117"/>
      <c r="J476" s="117"/>
      <c r="K476" s="117"/>
      <c r="L476" s="118">
        <f>SUM(L472:L475)</f>
        <v>480600</v>
      </c>
      <c r="M476" s="118">
        <f>SUM(M472:M475)</f>
        <v>80260.200000000012</v>
      </c>
      <c r="N476" s="117"/>
      <c r="O476" s="117"/>
      <c r="P476" s="117"/>
      <c r="Q476" s="117"/>
      <c r="R476" s="119">
        <f>SUM(R472:R475)</f>
        <v>0</v>
      </c>
      <c r="S476" s="119">
        <f>SUM(S472:S475)</f>
        <v>0</v>
      </c>
      <c r="T476" s="119">
        <f>SUM(T472:T475)</f>
        <v>0</v>
      </c>
      <c r="U476" s="119">
        <f>SUM(U472:U475)</f>
        <v>0</v>
      </c>
      <c r="V476" s="117"/>
      <c r="W476" s="117"/>
      <c r="X476" s="117"/>
      <c r="Y476" s="118">
        <f>SUM(Y472:Y475)</f>
        <v>0</v>
      </c>
      <c r="Z476" s="117"/>
      <c r="AA476" s="117"/>
      <c r="AB476" s="118">
        <f t="shared" ref="AB476:AF476" si="897">SUM(AB472:AB475)</f>
        <v>0</v>
      </c>
      <c r="AC476" s="118">
        <f t="shared" si="897"/>
        <v>90000</v>
      </c>
      <c r="AD476" s="118">
        <f t="shared" si="897"/>
        <v>0</v>
      </c>
      <c r="AE476" s="118">
        <f t="shared" si="897"/>
        <v>18000</v>
      </c>
      <c r="AF476" s="118">
        <f t="shared" si="897"/>
        <v>18000</v>
      </c>
      <c r="AG476" s="117"/>
      <c r="AH476" s="117"/>
      <c r="AI476" s="117"/>
      <c r="AJ476" s="119">
        <f>SUM(AJ472:AJ475)</f>
        <v>0</v>
      </c>
      <c r="AK476" s="119">
        <f t="shared" ref="AK476:AN476" si="898">SUM(AK472:AK475)</f>
        <v>0</v>
      </c>
      <c r="AL476" s="119">
        <f t="shared" si="898"/>
        <v>0</v>
      </c>
      <c r="AM476" s="119">
        <f t="shared" si="898"/>
        <v>0</v>
      </c>
      <c r="AN476" s="119">
        <f t="shared" si="898"/>
        <v>0</v>
      </c>
      <c r="AO476" s="116"/>
      <c r="AP476" s="120"/>
      <c r="AQ476" s="121">
        <f t="shared" ref="AQ476:BA476" si="899">SUM(AQ472:AQ475)</f>
        <v>560860.19999999995</v>
      </c>
      <c r="AR476" s="121">
        <f t="shared" si="899"/>
        <v>18000</v>
      </c>
      <c r="AS476" s="121">
        <f t="shared" si="899"/>
        <v>0</v>
      </c>
      <c r="AT476" s="121">
        <f t="shared" si="899"/>
        <v>578860.19999999995</v>
      </c>
      <c r="AU476" s="121">
        <f t="shared" si="899"/>
        <v>578860.19999999995</v>
      </c>
      <c r="AV476" s="121">
        <f t="shared" si="899"/>
        <v>0</v>
      </c>
      <c r="AW476" s="121">
        <f t="shared" si="899"/>
        <v>0</v>
      </c>
      <c r="AX476" s="121">
        <f t="shared" si="899"/>
        <v>0</v>
      </c>
      <c r="AY476" s="121">
        <f t="shared" si="899"/>
        <v>0</v>
      </c>
      <c r="AZ476" s="121">
        <f t="shared" si="899"/>
        <v>0</v>
      </c>
      <c r="BA476" s="121">
        <f t="shared" si="899"/>
        <v>0</v>
      </c>
    </row>
    <row r="477" spans="1:53" ht="14.1" customHeight="1" outlineLevel="2" x14ac:dyDescent="0.2">
      <c r="A477" s="68"/>
      <c r="B477" s="94"/>
      <c r="C477" s="250"/>
      <c r="D477" s="96"/>
      <c r="E477" s="96"/>
      <c r="F477" s="97"/>
      <c r="G477" s="98"/>
      <c r="H477" s="99" t="s">
        <v>570</v>
      </c>
      <c r="I477" s="100" t="s">
        <v>4</v>
      </c>
      <c r="J477" s="101">
        <v>1</v>
      </c>
      <c r="K477" s="101">
        <v>1</v>
      </c>
      <c r="L477" s="102">
        <f>IF(I477&lt;&gt;0,((VLOOKUP(I477,'1. Standard_Cost'!$B$4:$D$8,2)+VLOOKUP(I477,'1. Standard_Cost'!$B$4:$D$8,3))*J477*K477),"0")</f>
        <v>80100</v>
      </c>
      <c r="M477" s="102">
        <f>L477*'1. Standard_Cost'!F4</f>
        <v>13376.7</v>
      </c>
      <c r="N477" s="103"/>
      <c r="O477" s="103"/>
      <c r="P477" s="103"/>
      <c r="Q477" s="103"/>
      <c r="R477" s="104">
        <f>+N477*P477*'[1]1. Standard_Cost'!$B$12</f>
        <v>0</v>
      </c>
      <c r="S477" s="104">
        <f>+N477*O477*P477*'[1]1. Standard_Cost'!$C$12</f>
        <v>0</v>
      </c>
      <c r="T477" s="104">
        <f>+N477*P477*Q477*'[1]1. Standard_Cost'!$D$12</f>
        <v>0</v>
      </c>
      <c r="U477" s="104">
        <f>+N477*O477*'[1]1. Standard_Cost'!$E$12</f>
        <v>0</v>
      </c>
      <c r="V477" s="103"/>
      <c r="W477" s="103"/>
      <c r="X477" s="103"/>
      <c r="Y477" s="104">
        <f>+V477*((X477*'[1]1. Standard_Cost'!$B$16)+(W477*X477*'[1]1. Standard_Cost'!$C$16))</f>
        <v>0</v>
      </c>
      <c r="Z477" s="103"/>
      <c r="AA477" s="103"/>
      <c r="AB477" s="104">
        <f>+Z477*'[1]1. Standard_Cost'!$B$20+AA477*'[1]1. Standard_Cost'!$C$20</f>
        <v>0</v>
      </c>
      <c r="AC477" s="105"/>
      <c r="AD477" s="106"/>
      <c r="AE477" s="104">
        <f>SUM(AD477,AC477,AB477,Y477,U477,T477,S477,R477)*'[1]1. Standard_Cost'!B105</f>
        <v>0</v>
      </c>
      <c r="AF477" s="104">
        <f>SUM(AD477,AE477)</f>
        <v>0</v>
      </c>
      <c r="AG477" s="103"/>
      <c r="AH477" s="103"/>
      <c r="AI477" s="103"/>
      <c r="AJ477" s="107"/>
      <c r="AK477" s="107"/>
      <c r="AL477" s="107"/>
      <c r="AM477" s="104">
        <f>AG477*'[1]1. Standard_Cost'!B101+'[1]Incremental_Cost Year 2024'!AH497*'[1]1. Standard_Cost'!C101+'[1]Incremental_Cost Year 2024'!AI497*'[1]1. Standard_Cost'!D101+'[1]Incremental_Cost Year 2024'!AJ497+'[1]Incremental_Cost Year 2024'!AL497+AK477</f>
        <v>0</v>
      </c>
      <c r="AN477" s="104">
        <f>AM477*'[1]1. Standard_Cost'!C105</f>
        <v>0</v>
      </c>
      <c r="AO477" s="107"/>
      <c r="AQ477" s="104">
        <f t="shared" ref="AQ477:AQ480" si="900">L477+M477</f>
        <v>93476.7</v>
      </c>
      <c r="AR477" s="104">
        <f t="shared" ref="AR477:AR480" si="901">AF477</f>
        <v>0</v>
      </c>
      <c r="AS477" s="104">
        <f t="shared" ref="AS477:AS480" si="902">AM477+AN477</f>
        <v>0</v>
      </c>
      <c r="AT477" s="104">
        <f>SUM(AQ477,AR477,AS477)</f>
        <v>93476.7</v>
      </c>
      <c r="AU477" s="108">
        <f t="shared" ref="AU477:AU480" si="903">AT477</f>
        <v>93476.7</v>
      </c>
      <c r="AV477" s="108"/>
      <c r="AW477" s="108"/>
      <c r="AX477" s="108"/>
      <c r="AY477" s="108"/>
      <c r="AZ477" s="108"/>
      <c r="BA477" s="109">
        <f t="shared" ref="BA477:BA480" si="904">SUM(AU477:AZ477)-AT477</f>
        <v>0</v>
      </c>
    </row>
    <row r="478" spans="1:53" ht="14.1" customHeight="1" outlineLevel="2" x14ac:dyDescent="0.2">
      <c r="A478" s="68"/>
      <c r="B478" s="94"/>
      <c r="C478" s="251"/>
      <c r="D478" s="110"/>
      <c r="E478" s="110"/>
      <c r="F478" s="110"/>
      <c r="G478" s="111"/>
      <c r="H478" s="99"/>
      <c r="I478" s="100"/>
      <c r="J478" s="101"/>
      <c r="K478" s="101"/>
      <c r="L478" s="102"/>
      <c r="M478" s="102"/>
      <c r="N478" s="103"/>
      <c r="O478" s="103"/>
      <c r="P478" s="103"/>
      <c r="Q478" s="103"/>
      <c r="R478" s="104">
        <f>+N478*P478*'[1]1. Standard_Cost'!$B$12</f>
        <v>0</v>
      </c>
      <c r="S478" s="104">
        <f>+N478*O478*P478*'[1]1. Standard_Cost'!$C$12</f>
        <v>0</v>
      </c>
      <c r="T478" s="104">
        <f>+N478*P478*Q478*'[1]1. Standard_Cost'!$D$12</f>
        <v>0</v>
      </c>
      <c r="U478" s="104">
        <f>+N478*O478*'[1]1. Standard_Cost'!$E$12</f>
        <v>0</v>
      </c>
      <c r="V478" s="103"/>
      <c r="W478" s="103"/>
      <c r="X478" s="103"/>
      <c r="Y478" s="104">
        <f>+V478*((X478*'[1]1. Standard_Cost'!$B$16)+(W478*X478*'[1]1. Standard_Cost'!$C$16))</f>
        <v>0</v>
      </c>
      <c r="Z478" s="103"/>
      <c r="AA478" s="103"/>
      <c r="AB478" s="104">
        <f>+Z478*'[1]1. Standard_Cost'!$B$20+AA478*'[1]1. Standard_Cost'!$C$20</f>
        <v>0</v>
      </c>
      <c r="AC478" s="105"/>
      <c r="AD478" s="106"/>
      <c r="AE478" s="104">
        <f>SUM(AD478,AC478,AB478,Y478,U478,T478,S478,R478)*'[1]1. Standard_Cost'!B105</f>
        <v>0</v>
      </c>
      <c r="AF478" s="104">
        <f t="shared" ref="AF478:AF480" si="905">SUM(AD478,AE478)</f>
        <v>0</v>
      </c>
      <c r="AG478" s="103"/>
      <c r="AH478" s="103">
        <v>0</v>
      </c>
      <c r="AI478" s="103">
        <v>0</v>
      </c>
      <c r="AJ478" s="107"/>
      <c r="AK478" s="107"/>
      <c r="AL478" s="107"/>
      <c r="AM478" s="104">
        <f>AG478*'[1]1. Standard_Cost'!B101+'[1]Incremental_Cost Year 2024'!AH498*'[1]1. Standard_Cost'!C101+'[1]Incremental_Cost Year 2024'!AI498*'[1]1. Standard_Cost'!D101+'[1]Incremental_Cost Year 2024'!AJ498+'[1]Incremental_Cost Year 2024'!AL498+AK478</f>
        <v>0</v>
      </c>
      <c r="AN478" s="104">
        <f>AM478*'[1]1. Standard_Cost'!C105</f>
        <v>0</v>
      </c>
      <c r="AO478" s="107"/>
      <c r="AQ478" s="104">
        <f t="shared" si="900"/>
        <v>0</v>
      </c>
      <c r="AR478" s="104">
        <f t="shared" si="901"/>
        <v>0</v>
      </c>
      <c r="AS478" s="104">
        <f t="shared" si="902"/>
        <v>0</v>
      </c>
      <c r="AT478" s="104">
        <f t="shared" ref="AT478:AT480" si="906">SUM(AQ478,AR478,AS478)</f>
        <v>0</v>
      </c>
      <c r="AU478" s="108">
        <f t="shared" si="903"/>
        <v>0</v>
      </c>
      <c r="AV478" s="108">
        <v>0</v>
      </c>
      <c r="AW478" s="108"/>
      <c r="AX478" s="108"/>
      <c r="AY478" s="108"/>
      <c r="AZ478" s="108"/>
      <c r="BA478" s="109">
        <f t="shared" si="904"/>
        <v>0</v>
      </c>
    </row>
    <row r="479" spans="1:53" ht="14.1" customHeight="1" outlineLevel="2" x14ac:dyDescent="0.2">
      <c r="A479" s="68"/>
      <c r="B479" s="94"/>
      <c r="C479" s="251"/>
      <c r="D479" s="110"/>
      <c r="E479" s="110"/>
      <c r="F479" s="110"/>
      <c r="G479" s="111"/>
      <c r="H479" s="99"/>
      <c r="I479" s="100"/>
      <c r="J479" s="101"/>
      <c r="K479" s="101"/>
      <c r="L479" s="102"/>
      <c r="M479" s="102"/>
      <c r="N479" s="103"/>
      <c r="O479" s="103"/>
      <c r="P479" s="103"/>
      <c r="Q479" s="103"/>
      <c r="R479" s="104">
        <f>+N479*P479*'[1]1. Standard_Cost'!$B$12</f>
        <v>0</v>
      </c>
      <c r="S479" s="104">
        <f>+N479*O479*P479*'[1]1. Standard_Cost'!$C$12</f>
        <v>0</v>
      </c>
      <c r="T479" s="104">
        <f>+N479*P479*Q479*'[1]1. Standard_Cost'!$D$12</f>
        <v>0</v>
      </c>
      <c r="U479" s="104">
        <f>+N479*O479*'[1]1. Standard_Cost'!$E$12</f>
        <v>0</v>
      </c>
      <c r="V479" s="103"/>
      <c r="W479" s="103"/>
      <c r="X479" s="103"/>
      <c r="Y479" s="104">
        <f>+V479*((X479*'[1]1. Standard_Cost'!$B$16)+(W479*X479*'[1]1. Standard_Cost'!$C$16))</f>
        <v>0</v>
      </c>
      <c r="Z479" s="103"/>
      <c r="AA479" s="103"/>
      <c r="AB479" s="104">
        <f>+Z479*'[1]1. Standard_Cost'!$B$20+AA479*'[1]1. Standard_Cost'!$C$20</f>
        <v>0</v>
      </c>
      <c r="AC479" s="105"/>
      <c r="AD479" s="106"/>
      <c r="AE479" s="104">
        <f>SUM(AD479,AC479,AB479,Y479,U479,T479,S479,R479)*'[1]1. Standard_Cost'!B105</f>
        <v>0</v>
      </c>
      <c r="AF479" s="104">
        <f t="shared" si="905"/>
        <v>0</v>
      </c>
      <c r="AG479" s="103"/>
      <c r="AH479" s="103"/>
      <c r="AI479" s="103"/>
      <c r="AJ479" s="107"/>
      <c r="AK479" s="107"/>
      <c r="AL479" s="107"/>
      <c r="AM479" s="104">
        <f>AG479*'[1]1. Standard_Cost'!B101+'[1]Incremental_Cost Year 2024'!AH499*'[1]1. Standard_Cost'!C101+'[1]Incremental_Cost Year 2024'!AI499*'[1]1. Standard_Cost'!D101+'[1]Incremental_Cost Year 2024'!AJ499+'[1]Incremental_Cost Year 2024'!AL499+AK479</f>
        <v>0</v>
      </c>
      <c r="AN479" s="104">
        <f>AM479*'[1]1. Standard_Cost'!C105</f>
        <v>0</v>
      </c>
      <c r="AO479" s="107"/>
      <c r="AQ479" s="104">
        <f t="shared" si="900"/>
        <v>0</v>
      </c>
      <c r="AR479" s="104">
        <f t="shared" si="901"/>
        <v>0</v>
      </c>
      <c r="AS479" s="104">
        <f t="shared" si="902"/>
        <v>0</v>
      </c>
      <c r="AT479" s="104">
        <f t="shared" si="906"/>
        <v>0</v>
      </c>
      <c r="AU479" s="108">
        <f t="shared" si="903"/>
        <v>0</v>
      </c>
      <c r="AV479" s="108"/>
      <c r="AW479" s="108"/>
      <c r="AX479" s="108"/>
      <c r="AY479" s="108"/>
      <c r="AZ479" s="108"/>
      <c r="BA479" s="109">
        <f t="shared" si="904"/>
        <v>0</v>
      </c>
    </row>
    <row r="480" spans="1:53" ht="14.1" customHeight="1" outlineLevel="2" x14ac:dyDescent="0.2">
      <c r="A480" s="68"/>
      <c r="B480" s="94"/>
      <c r="C480" s="251"/>
      <c r="D480" s="110"/>
      <c r="E480" s="110"/>
      <c r="F480" s="110"/>
      <c r="G480" s="111"/>
      <c r="H480" s="112"/>
      <c r="I480" s="100"/>
      <c r="J480" s="101"/>
      <c r="K480" s="101"/>
      <c r="L480" s="102" t="str">
        <f>IF(I480&lt;&gt;0,((VLOOKUP(I480,'[1]1. Standard_Cost'!$B$4:$D$8,2)+VLOOKUP(I480,'[1]1. Standard_Cost'!$B$4:$D$8,3))*J480*K480),"0")</f>
        <v>0</v>
      </c>
      <c r="M480" s="102">
        <f>L480*'[1]1. Standard_Cost'!F9</f>
        <v>0</v>
      </c>
      <c r="N480" s="103"/>
      <c r="O480" s="103"/>
      <c r="P480" s="103"/>
      <c r="Q480" s="103"/>
      <c r="R480" s="104">
        <f>+N480*P480*'[1]1. Standard_Cost'!$B$12</f>
        <v>0</v>
      </c>
      <c r="S480" s="104">
        <f>+N480*O480*P480*'[1]1. Standard_Cost'!$C$12</f>
        <v>0</v>
      </c>
      <c r="T480" s="104">
        <f>+N480*P480*Q480*'[1]1. Standard_Cost'!$D$12</f>
        <v>0</v>
      </c>
      <c r="U480" s="104">
        <f>+N480*O480*'[1]1. Standard_Cost'!$E$12</f>
        <v>0</v>
      </c>
      <c r="V480" s="103"/>
      <c r="W480" s="103"/>
      <c r="X480" s="103"/>
      <c r="Y480" s="104">
        <f>+V480*((X480*'[1]1. Standard_Cost'!$B$16)+(W480*X480*'[1]1. Standard_Cost'!$C$16))</f>
        <v>0</v>
      </c>
      <c r="Z480" s="103"/>
      <c r="AA480" s="103"/>
      <c r="AB480" s="104">
        <f>+Z480*'[1]1. Standard_Cost'!$B$20+AA480*'[1]1. Standard_Cost'!$C$20</f>
        <v>0</v>
      </c>
      <c r="AC480" s="105"/>
      <c r="AD480" s="106"/>
      <c r="AE480" s="104">
        <f>SUM(AD480,AC480,AB480,Y480,U480,T480,S480,R480)*'[1]1. Standard_Cost'!B105</f>
        <v>0</v>
      </c>
      <c r="AF480" s="104">
        <f t="shared" si="905"/>
        <v>0</v>
      </c>
      <c r="AG480" s="103"/>
      <c r="AH480" s="103"/>
      <c r="AI480" s="103"/>
      <c r="AJ480" s="107"/>
      <c r="AK480" s="107"/>
      <c r="AL480" s="107"/>
      <c r="AM480" s="104">
        <f>AG480*'[1]1. Standard_Cost'!B101+'[1]Incremental_Cost Year 2024'!AH500*'[1]1. Standard_Cost'!C101+'[1]Incremental_Cost Year 2024'!AI500*'[1]1. Standard_Cost'!D101+'[1]Incremental_Cost Year 2024'!AJ500+'[1]Incremental_Cost Year 2024'!AL500+AK480</f>
        <v>0</v>
      </c>
      <c r="AN480" s="104">
        <f>AM480*'[1]1. Standard_Cost'!C105</f>
        <v>0</v>
      </c>
      <c r="AO480" s="107"/>
      <c r="AQ480" s="104">
        <f t="shared" si="900"/>
        <v>0</v>
      </c>
      <c r="AR480" s="104">
        <f t="shared" si="901"/>
        <v>0</v>
      </c>
      <c r="AS480" s="104">
        <f t="shared" si="902"/>
        <v>0</v>
      </c>
      <c r="AT480" s="104">
        <f t="shared" si="906"/>
        <v>0</v>
      </c>
      <c r="AU480" s="108">
        <f t="shared" si="903"/>
        <v>0</v>
      </c>
      <c r="AV480" s="108"/>
      <c r="AW480" s="108"/>
      <c r="AX480" s="108"/>
      <c r="AY480" s="108"/>
      <c r="AZ480" s="108"/>
      <c r="BA480" s="109">
        <f t="shared" si="904"/>
        <v>0</v>
      </c>
    </row>
    <row r="481" spans="1:53" ht="25.35" customHeight="1" outlineLevel="1" x14ac:dyDescent="0.2">
      <c r="A481" s="68"/>
      <c r="B481" s="94"/>
      <c r="C481" s="251"/>
      <c r="D481" s="113" t="s">
        <v>574</v>
      </c>
      <c r="E481" s="113" t="s">
        <v>799</v>
      </c>
      <c r="F481" s="114">
        <v>2024</v>
      </c>
      <c r="G481" s="115">
        <v>2025</v>
      </c>
      <c r="H481" s="140" t="s">
        <v>342</v>
      </c>
      <c r="I481" s="117"/>
      <c r="J481" s="117"/>
      <c r="K481" s="117"/>
      <c r="L481" s="118">
        <f>SUM(L477:L480)</f>
        <v>80100</v>
      </c>
      <c r="M481" s="118">
        <f>SUM(M477:M480)</f>
        <v>13376.7</v>
      </c>
      <c r="N481" s="117"/>
      <c r="O481" s="117"/>
      <c r="P481" s="117"/>
      <c r="Q481" s="117"/>
      <c r="R481" s="119">
        <f>SUM(R477:R480)</f>
        <v>0</v>
      </c>
      <c r="S481" s="119">
        <f>SUM(S477:S480)</f>
        <v>0</v>
      </c>
      <c r="T481" s="119">
        <f>SUM(T477:T480)</f>
        <v>0</v>
      </c>
      <c r="U481" s="119">
        <f>SUM(U477:U480)</f>
        <v>0</v>
      </c>
      <c r="V481" s="117"/>
      <c r="W481" s="117"/>
      <c r="X481" s="117"/>
      <c r="Y481" s="118">
        <f>SUM(Y477:Y480)</f>
        <v>0</v>
      </c>
      <c r="Z481" s="117"/>
      <c r="AA481" s="117"/>
      <c r="AB481" s="118">
        <f t="shared" ref="AB481:AF481" si="907">SUM(AB477:AB480)</f>
        <v>0</v>
      </c>
      <c r="AC481" s="118">
        <f t="shared" si="907"/>
        <v>0</v>
      </c>
      <c r="AD481" s="118">
        <f t="shared" si="907"/>
        <v>0</v>
      </c>
      <c r="AE481" s="118">
        <f t="shared" si="907"/>
        <v>0</v>
      </c>
      <c r="AF481" s="118">
        <f t="shared" si="907"/>
        <v>0</v>
      </c>
      <c r="AG481" s="117"/>
      <c r="AH481" s="117"/>
      <c r="AI481" s="117"/>
      <c r="AJ481" s="119">
        <f>SUM(AJ477:AJ480)</f>
        <v>0</v>
      </c>
      <c r="AK481" s="119">
        <f t="shared" ref="AK481:AN481" si="908">SUM(AK477:AK480)</f>
        <v>0</v>
      </c>
      <c r="AL481" s="119">
        <f t="shared" si="908"/>
        <v>0</v>
      </c>
      <c r="AM481" s="119">
        <f t="shared" si="908"/>
        <v>0</v>
      </c>
      <c r="AN481" s="119">
        <f t="shared" si="908"/>
        <v>0</v>
      </c>
      <c r="AO481" s="116"/>
      <c r="AP481" s="120"/>
      <c r="AQ481" s="118">
        <f t="shared" ref="AQ481:BA481" si="909">SUM(AQ477:AQ480)</f>
        <v>93476.7</v>
      </c>
      <c r="AR481" s="118">
        <f t="shared" si="909"/>
        <v>0</v>
      </c>
      <c r="AS481" s="118">
        <f t="shared" si="909"/>
        <v>0</v>
      </c>
      <c r="AT481" s="118">
        <f t="shared" si="909"/>
        <v>93476.7</v>
      </c>
      <c r="AU481" s="118">
        <f t="shared" si="909"/>
        <v>93476.7</v>
      </c>
      <c r="AV481" s="118">
        <f t="shared" si="909"/>
        <v>0</v>
      </c>
      <c r="AW481" s="118">
        <f t="shared" si="909"/>
        <v>0</v>
      </c>
      <c r="AX481" s="118">
        <f t="shared" si="909"/>
        <v>0</v>
      </c>
      <c r="AY481" s="118">
        <f t="shared" si="909"/>
        <v>0</v>
      </c>
      <c r="AZ481" s="118">
        <f t="shared" si="909"/>
        <v>0</v>
      </c>
      <c r="BA481" s="118">
        <f t="shared" si="909"/>
        <v>0</v>
      </c>
    </row>
    <row r="482" spans="1:53" ht="14.1" customHeight="1" outlineLevel="2" x14ac:dyDescent="0.2">
      <c r="A482" s="68"/>
      <c r="B482" s="94"/>
      <c r="C482" s="251"/>
      <c r="D482" s="96"/>
      <c r="E482" s="96"/>
      <c r="F482" s="97"/>
      <c r="G482" s="98"/>
      <c r="H482" s="99" t="s">
        <v>49</v>
      </c>
      <c r="I482" s="100"/>
      <c r="J482" s="101"/>
      <c r="K482" s="101"/>
      <c r="L482" s="102" t="str">
        <f>IF(I482&lt;&gt;0,((VLOOKUP(I482,'1. Standard_Cost'!$B$4:$D$8,2)+VLOOKUP(I482,'1. Standard_Cost'!$B$4:$D$8,3))*J482*K482),"0")</f>
        <v>0</v>
      </c>
      <c r="M482" s="102">
        <f>L482*'1. Standard_Cost'!F76</f>
        <v>0</v>
      </c>
      <c r="N482" s="103"/>
      <c r="O482" s="103"/>
      <c r="P482" s="103"/>
      <c r="Q482" s="103"/>
      <c r="R482" s="104">
        <f>+N482*P482*'1. Standard_Cost'!$B$12</f>
        <v>0</v>
      </c>
      <c r="S482" s="104">
        <f>+N482*O482*P482*'1. Standard_Cost'!$C$12</f>
        <v>0</v>
      </c>
      <c r="T482" s="104">
        <f>+N482*P482*Q482*'1. Standard_Cost'!$D$12</f>
        <v>0</v>
      </c>
      <c r="U482" s="104">
        <f>+N482*O482*'1. Standard_Cost'!$E$12</f>
        <v>0</v>
      </c>
      <c r="V482" s="103"/>
      <c r="W482" s="103"/>
      <c r="X482" s="103"/>
      <c r="Y482" s="104">
        <f>+V482*((X482*'1. Standard_Cost'!$B$16)+(W482*X482*'1. Standard_Cost'!$C$16))</f>
        <v>0</v>
      </c>
      <c r="Z482" s="103"/>
      <c r="AA482" s="103"/>
      <c r="AB482" s="104">
        <f>+Z482*'1. Standard_Cost'!$B$20+AA482*'1. Standard_Cost'!$C$20</f>
        <v>0</v>
      </c>
      <c r="AC482" s="105"/>
      <c r="AD482" s="106"/>
      <c r="AE482" s="104">
        <f>SUM(AD482,AC482,AB482,Y482,U482,T482,S482,R482)*'1. Standard_Cost'!B100</f>
        <v>0</v>
      </c>
      <c r="AF482" s="104">
        <f>SUM(AD482,AE482)</f>
        <v>0</v>
      </c>
      <c r="AG482" s="103"/>
      <c r="AH482" s="103"/>
      <c r="AI482" s="103"/>
      <c r="AJ482" s="107"/>
      <c r="AK482" s="107"/>
      <c r="AL482" s="107"/>
      <c r="AM482" s="104">
        <f>AG482*'1. Standard_Cost'!B96+'Incremental_Cost Year 2021'!AH489*'1. Standard_Cost'!C96+'Incremental_Cost Year 2021'!AI489*'1. Standard_Cost'!D96+'Incremental_Cost Year 2021'!AJ489+'Incremental_Cost Year 2021'!AL489+AK482</f>
        <v>0</v>
      </c>
      <c r="AN482" s="104">
        <f>AM482*'1. Standard_Cost'!C100</f>
        <v>0</v>
      </c>
      <c r="AO482" s="107"/>
      <c r="AQ482" s="104">
        <f t="shared" ref="AQ482:AQ485" si="910">L482+M482</f>
        <v>0</v>
      </c>
      <c r="AR482" s="104">
        <f t="shared" ref="AR482:AR485" si="911">AF482</f>
        <v>0</v>
      </c>
      <c r="AS482" s="104">
        <f t="shared" ref="AS482:AS485" si="912">AM482+AN482</f>
        <v>0</v>
      </c>
      <c r="AT482" s="104">
        <f>SUM(AQ482,AR482,AS482)</f>
        <v>0</v>
      </c>
      <c r="AU482" s="108">
        <f t="shared" ref="AU482:AU485" si="913">AT482</f>
        <v>0</v>
      </c>
      <c r="AV482" s="108"/>
      <c r="AW482" s="108"/>
      <c r="AX482" s="108"/>
      <c r="AY482" s="108"/>
      <c r="AZ482" s="108"/>
      <c r="BA482" s="109">
        <f t="shared" ref="BA482:BA485" si="914">SUM(AU482:AZ482)-AT482</f>
        <v>0</v>
      </c>
    </row>
    <row r="483" spans="1:53" ht="14.1" customHeight="1" outlineLevel="2" x14ac:dyDescent="0.2">
      <c r="A483" s="68"/>
      <c r="B483" s="94"/>
      <c r="C483" s="251"/>
      <c r="D483" s="110"/>
      <c r="E483" s="110"/>
      <c r="F483" s="110"/>
      <c r="G483" s="111"/>
      <c r="H483" s="99" t="s">
        <v>50</v>
      </c>
      <c r="I483" s="100"/>
      <c r="J483" s="101"/>
      <c r="K483" s="101"/>
      <c r="L483" s="102" t="str">
        <f>IF(I483&lt;&gt;0,((VLOOKUP(I483,'1. Standard_Cost'!$B$4:$D$8,2)+VLOOKUP(I483,'1. Standard_Cost'!$B$4:$D$8,3))*J483*K483),"0")</f>
        <v>0</v>
      </c>
      <c r="M483" s="102">
        <f>L483*'1. Standard_Cost'!F76</f>
        <v>0</v>
      </c>
      <c r="N483" s="103"/>
      <c r="O483" s="103"/>
      <c r="P483" s="103"/>
      <c r="Q483" s="103"/>
      <c r="R483" s="104">
        <f>+N483*P483*'1. Standard_Cost'!$B$12</f>
        <v>0</v>
      </c>
      <c r="S483" s="104">
        <f>+N483*O483*P483*'1. Standard_Cost'!$C$12</f>
        <v>0</v>
      </c>
      <c r="T483" s="104">
        <f>+N483*P483*Q483*'1. Standard_Cost'!$D$12</f>
        <v>0</v>
      </c>
      <c r="U483" s="104">
        <f>+N483*O483*'1. Standard_Cost'!$E$12</f>
        <v>0</v>
      </c>
      <c r="V483" s="103"/>
      <c r="W483" s="103"/>
      <c r="X483" s="103"/>
      <c r="Y483" s="104">
        <f>+V483*((X483*'1. Standard_Cost'!$B$16)+(W483*X483*'1. Standard_Cost'!$C$16))</f>
        <v>0</v>
      </c>
      <c r="Z483" s="103"/>
      <c r="AA483" s="103"/>
      <c r="AB483" s="104">
        <f>+Z483*'1. Standard_Cost'!$B$20+AA483*'1. Standard_Cost'!$C$20</f>
        <v>0</v>
      </c>
      <c r="AC483" s="105"/>
      <c r="AD483" s="106"/>
      <c r="AE483" s="104">
        <f>SUM(AD483,AC483,AB483,Y483,U483,T483,S483,R483)*'1. Standard_Cost'!B100</f>
        <v>0</v>
      </c>
      <c r="AF483" s="104">
        <f t="shared" ref="AF483:AF485" si="915">SUM(AD483,AE483)</f>
        <v>0</v>
      </c>
      <c r="AG483" s="103"/>
      <c r="AH483" s="103">
        <v>0</v>
      </c>
      <c r="AI483" s="103">
        <v>0</v>
      </c>
      <c r="AJ483" s="107"/>
      <c r="AK483" s="107"/>
      <c r="AL483" s="107"/>
      <c r="AM483" s="104">
        <f>AG483*'1. Standard_Cost'!B96+'Incremental_Cost Year 2021'!AH490*'1. Standard_Cost'!C96+'Incremental_Cost Year 2021'!AI490*'1. Standard_Cost'!D96+'Incremental_Cost Year 2021'!AJ490+'Incremental_Cost Year 2021'!AL490+AK483</f>
        <v>0</v>
      </c>
      <c r="AN483" s="104">
        <f>AM483*'1. Standard_Cost'!C100</f>
        <v>0</v>
      </c>
      <c r="AO483" s="107"/>
      <c r="AQ483" s="104">
        <f t="shared" si="910"/>
        <v>0</v>
      </c>
      <c r="AR483" s="104">
        <f t="shared" si="911"/>
        <v>0</v>
      </c>
      <c r="AS483" s="104">
        <f t="shared" si="912"/>
        <v>0</v>
      </c>
      <c r="AT483" s="104">
        <f t="shared" ref="AT483:AT485" si="916">SUM(AQ483,AR483,AS483)</f>
        <v>0</v>
      </c>
      <c r="AU483" s="108">
        <f t="shared" si="913"/>
        <v>0</v>
      </c>
      <c r="AV483" s="108">
        <v>0</v>
      </c>
      <c r="AW483" s="108"/>
      <c r="AX483" s="108"/>
      <c r="AY483" s="108"/>
      <c r="AZ483" s="108"/>
      <c r="BA483" s="109">
        <f t="shared" si="914"/>
        <v>0</v>
      </c>
    </row>
    <row r="484" spans="1:53" ht="14.1" customHeight="1" outlineLevel="2" x14ac:dyDescent="0.2">
      <c r="A484" s="68"/>
      <c r="B484" s="94"/>
      <c r="C484" s="251"/>
      <c r="D484" s="110"/>
      <c r="E484" s="110"/>
      <c r="F484" s="110"/>
      <c r="G484" s="111"/>
      <c r="H484" s="99" t="s">
        <v>51</v>
      </c>
      <c r="I484" s="100"/>
      <c r="J484" s="101"/>
      <c r="K484" s="101"/>
      <c r="L484" s="102" t="str">
        <f>IF(I484&lt;&gt;0,((VLOOKUP(I484,'1. Standard_Cost'!$B$4:$D$8,2)+VLOOKUP(I484,'1. Standard_Cost'!$B$4:$D$8,3))*J484*K484),"0")</f>
        <v>0</v>
      </c>
      <c r="M484" s="102">
        <f>L484*'1. Standard_Cost'!F76</f>
        <v>0</v>
      </c>
      <c r="N484" s="103"/>
      <c r="O484" s="103"/>
      <c r="P484" s="103"/>
      <c r="Q484" s="103"/>
      <c r="R484" s="104">
        <f>+N484*P484*'1. Standard_Cost'!$B$12</f>
        <v>0</v>
      </c>
      <c r="S484" s="104">
        <f>+N484*O484*P484*'1. Standard_Cost'!$C$12</f>
        <v>0</v>
      </c>
      <c r="T484" s="104">
        <f>+N484*P484*Q484*'1. Standard_Cost'!$D$12</f>
        <v>0</v>
      </c>
      <c r="U484" s="104">
        <f>+N484*O484*'1. Standard_Cost'!$E$12</f>
        <v>0</v>
      </c>
      <c r="V484" s="103"/>
      <c r="W484" s="103"/>
      <c r="X484" s="103"/>
      <c r="Y484" s="104">
        <f>+V484*((X484*'1. Standard_Cost'!$B$16)+(W484*X484*'1. Standard_Cost'!$C$16))</f>
        <v>0</v>
      </c>
      <c r="Z484" s="103"/>
      <c r="AA484" s="103"/>
      <c r="AB484" s="104">
        <f>+Z484*'1. Standard_Cost'!$B$20+AA484*'1. Standard_Cost'!$C$20</f>
        <v>0</v>
      </c>
      <c r="AC484" s="105"/>
      <c r="AD484" s="106"/>
      <c r="AE484" s="104">
        <f>SUM(AD484,AC484,AB484,Y484,U484,T484,S484,R484)*'1. Standard_Cost'!B100</f>
        <v>0</v>
      </c>
      <c r="AF484" s="104">
        <f t="shared" si="915"/>
        <v>0</v>
      </c>
      <c r="AG484" s="103"/>
      <c r="AH484" s="103"/>
      <c r="AI484" s="103"/>
      <c r="AJ484" s="107"/>
      <c r="AK484" s="107"/>
      <c r="AL484" s="107"/>
      <c r="AM484" s="104">
        <f>AG484*'1. Standard_Cost'!B96+'Incremental_Cost Year 2021'!AH491*'1. Standard_Cost'!C96+'Incremental_Cost Year 2021'!AI491*'1. Standard_Cost'!D96+'Incremental_Cost Year 2021'!AJ491+'Incremental_Cost Year 2021'!AL491+AK484</f>
        <v>0</v>
      </c>
      <c r="AN484" s="104">
        <f>AM484*'1. Standard_Cost'!C100</f>
        <v>0</v>
      </c>
      <c r="AO484" s="107"/>
      <c r="AQ484" s="104">
        <f t="shared" si="910"/>
        <v>0</v>
      </c>
      <c r="AR484" s="104">
        <f t="shared" si="911"/>
        <v>0</v>
      </c>
      <c r="AS484" s="104">
        <f t="shared" si="912"/>
        <v>0</v>
      </c>
      <c r="AT484" s="104">
        <f t="shared" si="916"/>
        <v>0</v>
      </c>
      <c r="AU484" s="108">
        <f t="shared" si="913"/>
        <v>0</v>
      </c>
      <c r="AV484" s="108"/>
      <c r="AW484" s="108"/>
      <c r="AX484" s="108"/>
      <c r="AY484" s="108"/>
      <c r="AZ484" s="108"/>
      <c r="BA484" s="109">
        <f t="shared" si="914"/>
        <v>0</v>
      </c>
    </row>
    <row r="485" spans="1:53" ht="14.1" customHeight="1" outlineLevel="2" x14ac:dyDescent="0.2">
      <c r="A485" s="68"/>
      <c r="B485" s="94"/>
      <c r="C485" s="251"/>
      <c r="D485" s="110"/>
      <c r="E485" s="110"/>
      <c r="F485" s="110"/>
      <c r="G485" s="111"/>
      <c r="H485" s="112" t="s">
        <v>179</v>
      </c>
      <c r="I485" s="100"/>
      <c r="J485" s="101"/>
      <c r="K485" s="101"/>
      <c r="L485" s="102" t="str">
        <f>IF(I485&lt;&gt;0,((VLOOKUP(I485,'1. Standard_Cost'!$B$4:$D$8,2)+VLOOKUP(I485,'1. Standard_Cost'!$B$4:$D$8,3))*J485*K485),"0")</f>
        <v>0</v>
      </c>
      <c r="M485" s="102">
        <f>L485*'1. Standard_Cost'!F76</f>
        <v>0</v>
      </c>
      <c r="N485" s="103"/>
      <c r="O485" s="103"/>
      <c r="P485" s="103"/>
      <c r="Q485" s="103"/>
      <c r="R485" s="104">
        <f>+N485*P485*'1. Standard_Cost'!$B$12</f>
        <v>0</v>
      </c>
      <c r="S485" s="104">
        <f>+N485*O485*P485*'1. Standard_Cost'!$C$12</f>
        <v>0</v>
      </c>
      <c r="T485" s="104">
        <f>+N485*P485*Q485*'1. Standard_Cost'!$D$12</f>
        <v>0</v>
      </c>
      <c r="U485" s="104">
        <f>+N485*O485*'1. Standard_Cost'!$E$12</f>
        <v>0</v>
      </c>
      <c r="V485" s="103"/>
      <c r="W485" s="103"/>
      <c r="X485" s="103"/>
      <c r="Y485" s="104">
        <f>+V485*((X485*'1. Standard_Cost'!$B$16)+(W485*X485*'1. Standard_Cost'!$C$16))</f>
        <v>0</v>
      </c>
      <c r="Z485" s="103"/>
      <c r="AA485" s="103"/>
      <c r="AB485" s="104">
        <f>+Z485*'1. Standard_Cost'!$B$20+AA485*'1. Standard_Cost'!$C$20</f>
        <v>0</v>
      </c>
      <c r="AC485" s="105"/>
      <c r="AD485" s="106"/>
      <c r="AE485" s="104">
        <f>SUM(AD485,AC485,AB485,Y485,U485,T485,S485,R485)*'1. Standard_Cost'!B100</f>
        <v>0</v>
      </c>
      <c r="AF485" s="104">
        <f t="shared" si="915"/>
        <v>0</v>
      </c>
      <c r="AG485" s="103"/>
      <c r="AH485" s="103"/>
      <c r="AI485" s="103"/>
      <c r="AJ485" s="107"/>
      <c r="AK485" s="107"/>
      <c r="AL485" s="107"/>
      <c r="AM485" s="104">
        <f>AG485*'1. Standard_Cost'!B96+'Incremental_Cost Year 2021'!AH492*'1. Standard_Cost'!C96+'Incremental_Cost Year 2021'!AI492*'1. Standard_Cost'!D96+'Incremental_Cost Year 2021'!AJ492+'Incremental_Cost Year 2021'!AL492+AK485</f>
        <v>0</v>
      </c>
      <c r="AN485" s="104">
        <f>AM485*'1. Standard_Cost'!C100</f>
        <v>0</v>
      </c>
      <c r="AO485" s="107"/>
      <c r="AQ485" s="104">
        <f t="shared" si="910"/>
        <v>0</v>
      </c>
      <c r="AR485" s="104">
        <f t="shared" si="911"/>
        <v>0</v>
      </c>
      <c r="AS485" s="104">
        <f t="shared" si="912"/>
        <v>0</v>
      </c>
      <c r="AT485" s="104">
        <f t="shared" si="916"/>
        <v>0</v>
      </c>
      <c r="AU485" s="108">
        <f t="shared" si="913"/>
        <v>0</v>
      </c>
      <c r="AV485" s="108"/>
      <c r="AW485" s="108"/>
      <c r="AX485" s="108"/>
      <c r="AY485" s="108"/>
      <c r="AZ485" s="108"/>
      <c r="BA485" s="109">
        <f t="shared" si="914"/>
        <v>0</v>
      </c>
    </row>
    <row r="486" spans="1:53" ht="25.7" customHeight="1" outlineLevel="1" x14ac:dyDescent="0.2">
      <c r="A486" s="68"/>
      <c r="B486" s="94"/>
      <c r="C486" s="251"/>
      <c r="D486" s="113" t="s">
        <v>515</v>
      </c>
      <c r="E486" s="113" t="s">
        <v>800</v>
      </c>
      <c r="F486" s="114" t="s">
        <v>154</v>
      </c>
      <c r="G486" s="115" t="s">
        <v>155</v>
      </c>
      <c r="H486" s="122" t="s">
        <v>343</v>
      </c>
      <c r="I486" s="117"/>
      <c r="J486" s="117"/>
      <c r="K486" s="117"/>
      <c r="L486" s="118">
        <f>SUM(L482:L485)</f>
        <v>0</v>
      </c>
      <c r="M486" s="118">
        <f>SUM(M482:M485)</f>
        <v>0</v>
      </c>
      <c r="N486" s="117"/>
      <c r="O486" s="117"/>
      <c r="P486" s="117"/>
      <c r="Q486" s="117"/>
      <c r="R486" s="119">
        <f>SUM(R482:R485)</f>
        <v>0</v>
      </c>
      <c r="S486" s="119">
        <f>SUM(S482:S485)</f>
        <v>0</v>
      </c>
      <c r="T486" s="119">
        <f>SUM(T482:T485)</f>
        <v>0</v>
      </c>
      <c r="U486" s="119">
        <f>SUM(U482:U485)</f>
        <v>0</v>
      </c>
      <c r="V486" s="117"/>
      <c r="W486" s="117"/>
      <c r="X486" s="117"/>
      <c r="Y486" s="118">
        <f>SUM(Y482:Y485)</f>
        <v>0</v>
      </c>
      <c r="Z486" s="117"/>
      <c r="AA486" s="117"/>
      <c r="AB486" s="118">
        <f t="shared" ref="AB486:AF486" si="917">SUM(AB482:AB485)</f>
        <v>0</v>
      </c>
      <c r="AC486" s="118"/>
      <c r="AD486" s="118">
        <f t="shared" si="917"/>
        <v>0</v>
      </c>
      <c r="AE486" s="118">
        <f t="shared" si="917"/>
        <v>0</v>
      </c>
      <c r="AF486" s="118">
        <f t="shared" si="917"/>
        <v>0</v>
      </c>
      <c r="AG486" s="117"/>
      <c r="AH486" s="117"/>
      <c r="AI486" s="117"/>
      <c r="AJ486" s="119">
        <f>SUM(AJ482:AJ485)</f>
        <v>0</v>
      </c>
      <c r="AK486" s="119">
        <f t="shared" ref="AK486:AN486" si="918">SUM(AK482:AK485)</f>
        <v>0</v>
      </c>
      <c r="AL486" s="119">
        <f t="shared" si="918"/>
        <v>0</v>
      </c>
      <c r="AM486" s="119">
        <f t="shared" si="918"/>
        <v>0</v>
      </c>
      <c r="AN486" s="119">
        <f t="shared" si="918"/>
        <v>0</v>
      </c>
      <c r="AO486" s="116"/>
      <c r="AP486" s="120"/>
      <c r="AQ486" s="121">
        <f t="shared" ref="AQ486:BA486" si="919">SUM(AQ482:AQ485)</f>
        <v>0</v>
      </c>
      <c r="AR486" s="121">
        <f t="shared" si="919"/>
        <v>0</v>
      </c>
      <c r="AS486" s="121">
        <f t="shared" si="919"/>
        <v>0</v>
      </c>
      <c r="AT486" s="121">
        <f t="shared" si="919"/>
        <v>0</v>
      </c>
      <c r="AU486" s="121">
        <f t="shared" si="919"/>
        <v>0</v>
      </c>
      <c r="AV486" s="121">
        <f t="shared" si="919"/>
        <v>0</v>
      </c>
      <c r="AW486" s="121">
        <f t="shared" si="919"/>
        <v>0</v>
      </c>
      <c r="AX486" s="121">
        <f t="shared" si="919"/>
        <v>0</v>
      </c>
      <c r="AY486" s="121">
        <f t="shared" si="919"/>
        <v>0</v>
      </c>
      <c r="AZ486" s="121">
        <f t="shared" si="919"/>
        <v>0</v>
      </c>
      <c r="BA486" s="121">
        <f t="shared" si="919"/>
        <v>0</v>
      </c>
    </row>
    <row r="487" spans="1:53" ht="14.1" customHeight="1" outlineLevel="2" x14ac:dyDescent="0.2">
      <c r="A487" s="68"/>
      <c r="B487" s="94"/>
      <c r="C487" s="251"/>
      <c r="D487" s="96"/>
      <c r="E487" s="96"/>
      <c r="F487" s="97"/>
      <c r="G487" s="98"/>
      <c r="H487" s="99" t="s">
        <v>49</v>
      </c>
      <c r="I487" s="100"/>
      <c r="J487" s="101"/>
      <c r="K487" s="101"/>
      <c r="L487" s="102" t="str">
        <f>IF(I487&lt;&gt;0,((VLOOKUP(I487,'1. Standard_Cost'!$B$4:$D$8,2)+VLOOKUP(I487,'1. Standard_Cost'!$B$4:$D$8,3))*J487*K487),"0")</f>
        <v>0</v>
      </c>
      <c r="M487" s="102">
        <f>L487*'1. Standard_Cost'!F76</f>
        <v>0</v>
      </c>
      <c r="N487" s="103"/>
      <c r="O487" s="103"/>
      <c r="P487" s="103"/>
      <c r="Q487" s="103"/>
      <c r="R487" s="104">
        <f>+N487*P487*'1. Standard_Cost'!$B$12</f>
        <v>0</v>
      </c>
      <c r="S487" s="104">
        <f>+N487*O487*P487*'1. Standard_Cost'!$C$12</f>
        <v>0</v>
      </c>
      <c r="T487" s="104">
        <f>+N487*P487*Q487*'1. Standard_Cost'!$D$12</f>
        <v>0</v>
      </c>
      <c r="U487" s="104">
        <f>+N487*O487*'1. Standard_Cost'!$E$12</f>
        <v>0</v>
      </c>
      <c r="V487" s="103"/>
      <c r="W487" s="103"/>
      <c r="X487" s="103"/>
      <c r="Y487" s="104">
        <f>+V487*((X487*'1. Standard_Cost'!$B$16)+(W487*X487*'1. Standard_Cost'!$C$16))</f>
        <v>0</v>
      </c>
      <c r="Z487" s="103"/>
      <c r="AA487" s="103"/>
      <c r="AB487" s="104">
        <f>+Z487*'1. Standard_Cost'!$B$20+AA487*'1. Standard_Cost'!$C$20</f>
        <v>0</v>
      </c>
      <c r="AC487" s="105"/>
      <c r="AD487" s="106"/>
      <c r="AE487" s="104">
        <f>SUM(AD487,AC487,AB487,Y487,U487,T487,S487,R487)*'1. Standard_Cost'!B100</f>
        <v>0</v>
      </c>
      <c r="AF487" s="104">
        <f>SUM(AD487,AE487)</f>
        <v>0</v>
      </c>
      <c r="AG487" s="103"/>
      <c r="AH487" s="103"/>
      <c r="AI487" s="103"/>
      <c r="AJ487" s="107"/>
      <c r="AK487" s="107"/>
      <c r="AL487" s="107"/>
      <c r="AM487" s="104">
        <f>AG487*'1. Standard_Cost'!B96+'Incremental_Cost Year 2021'!AH494*'1. Standard_Cost'!C96+'Incremental_Cost Year 2021'!AI494*'1. Standard_Cost'!D96+'Incremental_Cost Year 2021'!AJ494+'Incremental_Cost Year 2021'!AL494+AK487</f>
        <v>0</v>
      </c>
      <c r="AN487" s="104">
        <f>AM487*'1. Standard_Cost'!C100</f>
        <v>0</v>
      </c>
      <c r="AO487" s="107"/>
      <c r="AQ487" s="104">
        <f t="shared" ref="AQ487:AQ490" si="920">L487+M487</f>
        <v>0</v>
      </c>
      <c r="AR487" s="104">
        <f t="shared" ref="AR487:AR490" si="921">AF487</f>
        <v>0</v>
      </c>
      <c r="AS487" s="104">
        <f t="shared" ref="AS487:AS490" si="922">AM487+AN487</f>
        <v>0</v>
      </c>
      <c r="AT487" s="104">
        <f>SUM(AQ487,AR487,AS487)</f>
        <v>0</v>
      </c>
      <c r="AU487" s="108"/>
      <c r="AV487" s="108"/>
      <c r="AW487" s="108"/>
      <c r="AX487" s="108"/>
      <c r="AY487" s="108"/>
      <c r="AZ487" s="108"/>
      <c r="BA487" s="109">
        <f t="shared" ref="BA487:BA490" si="923">SUM(AU487:AZ487)-AT487</f>
        <v>0</v>
      </c>
    </row>
    <row r="488" spans="1:53" ht="14.1" customHeight="1" outlineLevel="2" x14ac:dyDescent="0.2">
      <c r="A488" s="68"/>
      <c r="B488" s="94"/>
      <c r="C488" s="251"/>
      <c r="D488" s="110"/>
      <c r="E488" s="110"/>
      <c r="F488" s="110"/>
      <c r="G488" s="111"/>
      <c r="H488" s="99" t="s">
        <v>50</v>
      </c>
      <c r="I488" s="100"/>
      <c r="J488" s="101"/>
      <c r="K488" s="101"/>
      <c r="L488" s="102" t="str">
        <f>IF(I488&lt;&gt;0,((VLOOKUP(I488,'1. Standard_Cost'!$B$4:$D$8,2)+VLOOKUP(I488,'1. Standard_Cost'!$B$4:$D$8,3))*J488*K488),"0")</f>
        <v>0</v>
      </c>
      <c r="M488" s="102">
        <f>L488*'1. Standard_Cost'!F76</f>
        <v>0</v>
      </c>
      <c r="N488" s="103"/>
      <c r="O488" s="103"/>
      <c r="P488" s="103"/>
      <c r="Q488" s="103"/>
      <c r="R488" s="104">
        <f>+N488*P488*'1. Standard_Cost'!$B$12</f>
        <v>0</v>
      </c>
      <c r="S488" s="104">
        <f>+N488*O488*P488*'1. Standard_Cost'!$C$12</f>
        <v>0</v>
      </c>
      <c r="T488" s="104">
        <f>+N488*P488*Q488*'1. Standard_Cost'!$D$12</f>
        <v>0</v>
      </c>
      <c r="U488" s="104">
        <f>+N488*O488*'1. Standard_Cost'!$E$12</f>
        <v>0</v>
      </c>
      <c r="V488" s="103"/>
      <c r="W488" s="103"/>
      <c r="X488" s="103"/>
      <c r="Y488" s="104">
        <f>+V488*((X488*'1. Standard_Cost'!$B$16)+(W488*X488*'1. Standard_Cost'!$C$16))</f>
        <v>0</v>
      </c>
      <c r="Z488" s="103"/>
      <c r="AA488" s="103"/>
      <c r="AB488" s="104">
        <f>+Z488*'1. Standard_Cost'!$B$20+AA488*'1. Standard_Cost'!$C$20</f>
        <v>0</v>
      </c>
      <c r="AC488" s="105"/>
      <c r="AD488" s="106"/>
      <c r="AE488" s="104">
        <f>SUM(AD488,AC488,AB488,Y488,U488,T488,S488,R488)*'1. Standard_Cost'!B100</f>
        <v>0</v>
      </c>
      <c r="AF488" s="104">
        <f t="shared" ref="AF488:AF490" si="924">SUM(AD488,AE488)</f>
        <v>0</v>
      </c>
      <c r="AG488" s="103"/>
      <c r="AH488" s="103">
        <v>0</v>
      </c>
      <c r="AI488" s="103">
        <v>0</v>
      </c>
      <c r="AJ488" s="107"/>
      <c r="AK488" s="107"/>
      <c r="AL488" s="107"/>
      <c r="AM488" s="104">
        <f>AG488*'1. Standard_Cost'!B96+'Incremental_Cost Year 2021'!AH495*'1. Standard_Cost'!C96+'Incremental_Cost Year 2021'!AI495*'1. Standard_Cost'!D96+'Incremental_Cost Year 2021'!AJ495+'Incremental_Cost Year 2021'!AL495+AK488</f>
        <v>0</v>
      </c>
      <c r="AN488" s="104">
        <f>AM488*'1. Standard_Cost'!C100</f>
        <v>0</v>
      </c>
      <c r="AO488" s="107"/>
      <c r="AQ488" s="104">
        <f t="shared" si="920"/>
        <v>0</v>
      </c>
      <c r="AR488" s="104">
        <f t="shared" si="921"/>
        <v>0</v>
      </c>
      <c r="AS488" s="104">
        <f t="shared" si="922"/>
        <v>0</v>
      </c>
      <c r="AT488" s="104">
        <f t="shared" ref="AT488:AT490" si="925">SUM(AQ488,AR488,AS488)</f>
        <v>0</v>
      </c>
      <c r="AU488" s="108"/>
      <c r="AV488" s="108">
        <v>0</v>
      </c>
      <c r="AW488" s="108"/>
      <c r="AX488" s="108"/>
      <c r="AY488" s="108"/>
      <c r="AZ488" s="108"/>
      <c r="BA488" s="109">
        <f t="shared" si="923"/>
        <v>0</v>
      </c>
    </row>
    <row r="489" spans="1:53" ht="14.1" customHeight="1" outlineLevel="2" x14ac:dyDescent="0.2">
      <c r="A489" s="68"/>
      <c r="B489" s="94"/>
      <c r="C489" s="251"/>
      <c r="D489" s="110"/>
      <c r="E489" s="110"/>
      <c r="F489" s="110"/>
      <c r="G489" s="111"/>
      <c r="H489" s="99" t="s">
        <v>51</v>
      </c>
      <c r="I489" s="100"/>
      <c r="J489" s="101"/>
      <c r="K489" s="101"/>
      <c r="L489" s="102" t="str">
        <f>IF(I489&lt;&gt;0,((VLOOKUP(I489,'1. Standard_Cost'!$B$4:$D$8,2)+VLOOKUP(I489,'1. Standard_Cost'!$B$4:$D$8,3))*J489*K489),"0")</f>
        <v>0</v>
      </c>
      <c r="M489" s="102">
        <f>L489*'1. Standard_Cost'!F76</f>
        <v>0</v>
      </c>
      <c r="N489" s="103"/>
      <c r="O489" s="103"/>
      <c r="P489" s="103"/>
      <c r="Q489" s="103"/>
      <c r="R489" s="104">
        <f>+N489*P489*'1. Standard_Cost'!$B$12</f>
        <v>0</v>
      </c>
      <c r="S489" s="104">
        <f>+N489*O489*P489*'1. Standard_Cost'!$C$12</f>
        <v>0</v>
      </c>
      <c r="T489" s="104">
        <f>+N489*P489*Q489*'1. Standard_Cost'!$D$12</f>
        <v>0</v>
      </c>
      <c r="U489" s="104">
        <f>+N489*O489*'1. Standard_Cost'!$E$12</f>
        <v>0</v>
      </c>
      <c r="V489" s="103"/>
      <c r="W489" s="103"/>
      <c r="X489" s="103"/>
      <c r="Y489" s="104">
        <f>+V489*((X489*'1. Standard_Cost'!$B$16)+(W489*X489*'1. Standard_Cost'!$C$16))</f>
        <v>0</v>
      </c>
      <c r="Z489" s="103"/>
      <c r="AA489" s="103"/>
      <c r="AB489" s="104">
        <f>+Z489*'1. Standard_Cost'!$B$20+AA489*'1. Standard_Cost'!$C$20</f>
        <v>0</v>
      </c>
      <c r="AC489" s="105"/>
      <c r="AD489" s="106"/>
      <c r="AE489" s="104">
        <f>SUM(AD489,AC489,AB489,Y489,U489,T489,S489,R489)*'1. Standard_Cost'!B100</f>
        <v>0</v>
      </c>
      <c r="AF489" s="104">
        <f t="shared" si="924"/>
        <v>0</v>
      </c>
      <c r="AG489" s="103"/>
      <c r="AH489" s="103"/>
      <c r="AI489" s="103"/>
      <c r="AJ489" s="107"/>
      <c r="AK489" s="107"/>
      <c r="AL489" s="107"/>
      <c r="AM489" s="104">
        <f>AG489*'1. Standard_Cost'!B96+'Incremental_Cost Year 2021'!AH496*'1. Standard_Cost'!C96+'Incremental_Cost Year 2021'!AI496*'1. Standard_Cost'!D96+'Incremental_Cost Year 2021'!AJ496+'Incremental_Cost Year 2021'!AL496+AK489</f>
        <v>0</v>
      </c>
      <c r="AN489" s="104">
        <f>AM489*'1. Standard_Cost'!C100</f>
        <v>0</v>
      </c>
      <c r="AO489" s="107"/>
      <c r="AQ489" s="104">
        <f t="shared" si="920"/>
        <v>0</v>
      </c>
      <c r="AR489" s="104">
        <f t="shared" si="921"/>
        <v>0</v>
      </c>
      <c r="AS489" s="104">
        <f t="shared" si="922"/>
        <v>0</v>
      </c>
      <c r="AT489" s="104">
        <f t="shared" si="925"/>
        <v>0</v>
      </c>
      <c r="AU489" s="108"/>
      <c r="AV489" s="108"/>
      <c r="AW489" s="108"/>
      <c r="AX489" s="108"/>
      <c r="AY489" s="108"/>
      <c r="AZ489" s="108"/>
      <c r="BA489" s="109">
        <f t="shared" si="923"/>
        <v>0</v>
      </c>
    </row>
    <row r="490" spans="1:53" ht="14.1" customHeight="1" outlineLevel="2" x14ac:dyDescent="0.2">
      <c r="A490" s="68"/>
      <c r="B490" s="94"/>
      <c r="C490" s="251"/>
      <c r="D490" s="110"/>
      <c r="E490" s="110"/>
      <c r="F490" s="110"/>
      <c r="G490" s="111"/>
      <c r="H490" s="112" t="s">
        <v>179</v>
      </c>
      <c r="I490" s="100"/>
      <c r="J490" s="101"/>
      <c r="K490" s="101"/>
      <c r="L490" s="102" t="str">
        <f>IF(I490&lt;&gt;0,((VLOOKUP(I490,'1. Standard_Cost'!$B$4:$D$8,2)+VLOOKUP(I490,'1. Standard_Cost'!$B$4:$D$8,3))*J490*K490),"0")</f>
        <v>0</v>
      </c>
      <c r="M490" s="102">
        <f>L490*'1. Standard_Cost'!F76</f>
        <v>0</v>
      </c>
      <c r="N490" s="103"/>
      <c r="O490" s="103"/>
      <c r="P490" s="103"/>
      <c r="Q490" s="103"/>
      <c r="R490" s="104">
        <f>+N490*P490*'1. Standard_Cost'!$B$12</f>
        <v>0</v>
      </c>
      <c r="S490" s="104">
        <f>+N490*O490*P490*'1. Standard_Cost'!$C$12</f>
        <v>0</v>
      </c>
      <c r="T490" s="104">
        <f>+N490*P490*Q490*'1. Standard_Cost'!$D$12</f>
        <v>0</v>
      </c>
      <c r="U490" s="104">
        <f>+N490*O490*'1. Standard_Cost'!$E$12</f>
        <v>0</v>
      </c>
      <c r="V490" s="103"/>
      <c r="W490" s="103"/>
      <c r="X490" s="103"/>
      <c r="Y490" s="104">
        <f>+V490*((X490*'1. Standard_Cost'!$B$16)+(W490*X490*'1. Standard_Cost'!$C$16))</f>
        <v>0</v>
      </c>
      <c r="Z490" s="103"/>
      <c r="AA490" s="103"/>
      <c r="AB490" s="104">
        <f>+Z490*'1. Standard_Cost'!$B$20+AA490*'1. Standard_Cost'!$C$20</f>
        <v>0</v>
      </c>
      <c r="AC490" s="105"/>
      <c r="AD490" s="106"/>
      <c r="AE490" s="104">
        <f>SUM(AD490,AC490,AB490,Y490,U490,T490,S490,R490)*'1. Standard_Cost'!B100</f>
        <v>0</v>
      </c>
      <c r="AF490" s="104">
        <f t="shared" si="924"/>
        <v>0</v>
      </c>
      <c r="AG490" s="103"/>
      <c r="AH490" s="103"/>
      <c r="AI490" s="103"/>
      <c r="AJ490" s="107"/>
      <c r="AK490" s="107"/>
      <c r="AL490" s="107"/>
      <c r="AM490" s="104">
        <f>AG490*'1. Standard_Cost'!B96+'Incremental_Cost Year 2021'!AH497*'1. Standard_Cost'!C96+'Incremental_Cost Year 2021'!AI497*'1. Standard_Cost'!D96+'Incremental_Cost Year 2021'!AJ497+'Incremental_Cost Year 2021'!AL497+AK490</f>
        <v>0</v>
      </c>
      <c r="AN490" s="104">
        <f>AM490*'1. Standard_Cost'!C100</f>
        <v>0</v>
      </c>
      <c r="AO490" s="107"/>
      <c r="AQ490" s="104">
        <f t="shared" si="920"/>
        <v>0</v>
      </c>
      <c r="AR490" s="104">
        <f t="shared" si="921"/>
        <v>0</v>
      </c>
      <c r="AS490" s="104">
        <f t="shared" si="922"/>
        <v>0</v>
      </c>
      <c r="AT490" s="104">
        <f t="shared" si="925"/>
        <v>0</v>
      </c>
      <c r="AU490" s="108"/>
      <c r="AV490" s="108"/>
      <c r="AW490" s="108"/>
      <c r="AX490" s="108"/>
      <c r="AY490" s="108"/>
      <c r="AZ490" s="108"/>
      <c r="BA490" s="109">
        <f t="shared" si="923"/>
        <v>0</v>
      </c>
    </row>
    <row r="491" spans="1:53" ht="24.6" customHeight="1" outlineLevel="1" x14ac:dyDescent="0.2">
      <c r="A491" s="68"/>
      <c r="B491" s="141"/>
      <c r="C491" s="251"/>
      <c r="D491" s="113" t="s">
        <v>515</v>
      </c>
      <c r="E491" s="113" t="s">
        <v>802</v>
      </c>
      <c r="F491" s="114" t="s">
        <v>154</v>
      </c>
      <c r="G491" s="115" t="s">
        <v>155</v>
      </c>
      <c r="H491" s="122" t="s">
        <v>344</v>
      </c>
      <c r="I491" s="117"/>
      <c r="J491" s="117"/>
      <c r="K491" s="117"/>
      <c r="L491" s="118">
        <f>SUM(L487:L490)</f>
        <v>0</v>
      </c>
      <c r="M491" s="118">
        <f>SUM(M487:M490)</f>
        <v>0</v>
      </c>
      <c r="N491" s="117"/>
      <c r="O491" s="117"/>
      <c r="P491" s="117"/>
      <c r="Q491" s="117"/>
      <c r="R491" s="119">
        <f>SUM(R487:R490)</f>
        <v>0</v>
      </c>
      <c r="S491" s="119">
        <f>SUM(S487:S490)</f>
        <v>0</v>
      </c>
      <c r="T491" s="119">
        <f>SUM(T487:T490)</f>
        <v>0</v>
      </c>
      <c r="U491" s="119">
        <f>SUM(U487:U490)</f>
        <v>0</v>
      </c>
      <c r="V491" s="117"/>
      <c r="W491" s="117"/>
      <c r="X491" s="117"/>
      <c r="Y491" s="118">
        <f>SUM(Y487:Y490)</f>
        <v>0</v>
      </c>
      <c r="Z491" s="117"/>
      <c r="AA491" s="117"/>
      <c r="AB491" s="118">
        <f t="shared" ref="AB491:AF491" si="926">SUM(AB487:AB490)</f>
        <v>0</v>
      </c>
      <c r="AC491" s="118"/>
      <c r="AD491" s="118">
        <f t="shared" si="926"/>
        <v>0</v>
      </c>
      <c r="AE491" s="118">
        <f t="shared" si="926"/>
        <v>0</v>
      </c>
      <c r="AF491" s="118">
        <f t="shared" si="926"/>
        <v>0</v>
      </c>
      <c r="AG491" s="117"/>
      <c r="AH491" s="117"/>
      <c r="AI491" s="117"/>
      <c r="AJ491" s="119">
        <f>SUM(AJ487:AJ490)</f>
        <v>0</v>
      </c>
      <c r="AK491" s="119">
        <f t="shared" ref="AK491:AN491" si="927">SUM(AK487:AK490)</f>
        <v>0</v>
      </c>
      <c r="AL491" s="119">
        <f t="shared" si="927"/>
        <v>0</v>
      </c>
      <c r="AM491" s="119">
        <f t="shared" si="927"/>
        <v>0</v>
      </c>
      <c r="AN491" s="119">
        <f t="shared" si="927"/>
        <v>0</v>
      </c>
      <c r="AO491" s="116"/>
      <c r="AP491" s="120"/>
      <c r="AQ491" s="121">
        <f t="shared" ref="AQ491:BA491" si="928">SUM(AQ487:AQ490)</f>
        <v>0</v>
      </c>
      <c r="AR491" s="121">
        <f t="shared" si="928"/>
        <v>0</v>
      </c>
      <c r="AS491" s="121">
        <f t="shared" si="928"/>
        <v>0</v>
      </c>
      <c r="AT491" s="121">
        <f t="shared" si="928"/>
        <v>0</v>
      </c>
      <c r="AU491" s="121">
        <f t="shared" si="928"/>
        <v>0</v>
      </c>
      <c r="AV491" s="121">
        <f t="shared" si="928"/>
        <v>0</v>
      </c>
      <c r="AW491" s="121">
        <f t="shared" si="928"/>
        <v>0</v>
      </c>
      <c r="AX491" s="121">
        <f t="shared" si="928"/>
        <v>0</v>
      </c>
      <c r="AY491" s="121">
        <f t="shared" si="928"/>
        <v>0</v>
      </c>
      <c r="AZ491" s="121">
        <f t="shared" si="928"/>
        <v>0</v>
      </c>
      <c r="BA491" s="121">
        <f t="shared" si="928"/>
        <v>0</v>
      </c>
    </row>
    <row r="492" spans="1:53" ht="14.1" customHeight="1" outlineLevel="2" x14ac:dyDescent="0.2">
      <c r="A492" s="68"/>
      <c r="B492" s="94"/>
      <c r="C492" s="95"/>
      <c r="D492" s="96"/>
      <c r="E492" s="96"/>
      <c r="F492" s="97"/>
      <c r="G492" s="98"/>
      <c r="H492" s="99" t="s">
        <v>49</v>
      </c>
      <c r="I492" s="100" t="s">
        <v>1</v>
      </c>
      <c r="J492" s="101">
        <v>2</v>
      </c>
      <c r="K492" s="101">
        <v>2</v>
      </c>
      <c r="L492" s="102">
        <f>IF(I492&lt;&gt;0,((VLOOKUP(I492,'1. Standard_Cost'!$B$4:$D$8,2)+VLOOKUP(I492,'1. Standard_Cost'!$B$4:$D$8,3))*J492*K492),"0")</f>
        <v>360500</v>
      </c>
      <c r="M492" s="102">
        <f>L492*'1. Standard_Cost'!F4</f>
        <v>60203.5</v>
      </c>
      <c r="N492" s="103"/>
      <c r="O492" s="103"/>
      <c r="P492" s="103"/>
      <c r="Q492" s="103"/>
      <c r="R492" s="104">
        <f>+N492*P492*'1. Standard_Cost'!$B$12</f>
        <v>0</v>
      </c>
      <c r="S492" s="104">
        <f>+N492*O492*P492*'1. Standard_Cost'!$C$12</f>
        <v>0</v>
      </c>
      <c r="T492" s="104">
        <f>+N492*P492*Q492*'1. Standard_Cost'!$D$12</f>
        <v>0</v>
      </c>
      <c r="U492" s="104">
        <f>+N492*O492*'1. Standard_Cost'!$E$12</f>
        <v>0</v>
      </c>
      <c r="V492" s="103"/>
      <c r="W492" s="103"/>
      <c r="X492" s="103"/>
      <c r="Y492" s="104">
        <f>+V492*((X492*'1. Standard_Cost'!$B$16)+(W492*X492*'1. Standard_Cost'!$C$16))</f>
        <v>0</v>
      </c>
      <c r="Z492" s="103"/>
      <c r="AA492" s="103"/>
      <c r="AB492" s="104">
        <f>+Z492*'1. Standard_Cost'!$B$20+AA492*'1. Standard_Cost'!$C$20</f>
        <v>0</v>
      </c>
      <c r="AC492" s="105"/>
      <c r="AD492" s="106"/>
      <c r="AE492" s="104">
        <f>SUM(AD492,AC492,AB492,Y492,U492,T492,S492,R492)*'1. Standard_Cost'!B105</f>
        <v>0</v>
      </c>
      <c r="AF492" s="104">
        <f>SUM(AD492,AE492)</f>
        <v>0</v>
      </c>
      <c r="AG492" s="103"/>
      <c r="AH492" s="103"/>
      <c r="AI492" s="103"/>
      <c r="AJ492" s="107"/>
      <c r="AK492" s="107"/>
      <c r="AL492" s="107"/>
      <c r="AM492" s="104">
        <f>AG492*'1. Standard_Cost'!B101+'Incremental_Cost Year 2021'!AH499*'1. Standard_Cost'!C101+'Incremental_Cost Year 2021'!AI499*'1. Standard_Cost'!D101+'Incremental_Cost Year 2021'!AJ499+'Incremental_Cost Year 2021'!AL499+AK492</f>
        <v>0</v>
      </c>
      <c r="AN492" s="104">
        <f>AM492*'1. Standard_Cost'!C105</f>
        <v>0</v>
      </c>
      <c r="AO492" s="107"/>
      <c r="AQ492" s="104">
        <f t="shared" ref="AQ492:AQ495" si="929">L492+M492</f>
        <v>420703.5</v>
      </c>
      <c r="AR492" s="104">
        <f t="shared" ref="AR492:AR495" si="930">AF492</f>
        <v>0</v>
      </c>
      <c r="AS492" s="104">
        <f t="shared" ref="AS492:AS495" si="931">AM492+AN492</f>
        <v>0</v>
      </c>
      <c r="AT492" s="104">
        <f>SUM(AQ492,AR492,AS492)</f>
        <v>420703.5</v>
      </c>
      <c r="AU492" s="108">
        <f t="shared" ref="AU492:AU495" si="932">AT492</f>
        <v>420703.5</v>
      </c>
      <c r="AV492" s="108"/>
      <c r="AW492" s="108"/>
      <c r="AX492" s="108"/>
      <c r="AY492" s="108"/>
      <c r="AZ492" s="108"/>
      <c r="BA492" s="109">
        <f t="shared" ref="BA492:BA495" si="933">SUM(AU492:AZ492)-AT492</f>
        <v>0</v>
      </c>
    </row>
    <row r="493" spans="1:53" ht="14.1" customHeight="1" outlineLevel="2" x14ac:dyDescent="0.2">
      <c r="A493" s="68"/>
      <c r="B493" s="94"/>
      <c r="C493" s="95"/>
      <c r="D493" s="110"/>
      <c r="E493" s="110"/>
      <c r="F493" s="110"/>
      <c r="G493" s="111"/>
      <c r="H493" s="99" t="s">
        <v>50</v>
      </c>
      <c r="I493" s="100"/>
      <c r="J493" s="101"/>
      <c r="K493" s="101"/>
      <c r="L493" s="102" t="str">
        <f>IF(I493&lt;&gt;0,((VLOOKUP(I493,'1. Standard_Cost'!$B$4:$D$8,2)+VLOOKUP(I493,'1. Standard_Cost'!$B$4:$D$8,3))*J493*K493),"0")</f>
        <v>0</v>
      </c>
      <c r="M493" s="102">
        <f>L493*'1. Standard_Cost'!F81</f>
        <v>0</v>
      </c>
      <c r="N493" s="103"/>
      <c r="O493" s="103"/>
      <c r="P493" s="103"/>
      <c r="Q493" s="103"/>
      <c r="R493" s="104">
        <f>+N493*P493*'1. Standard_Cost'!$B$12</f>
        <v>0</v>
      </c>
      <c r="S493" s="104">
        <f>+N493*O493*P493*'1. Standard_Cost'!$C$12</f>
        <v>0</v>
      </c>
      <c r="T493" s="104">
        <f>+N493*P493*Q493*'1. Standard_Cost'!$D$12</f>
        <v>0</v>
      </c>
      <c r="U493" s="104">
        <f>+N493*O493*'1. Standard_Cost'!$E$12</f>
        <v>0</v>
      </c>
      <c r="V493" s="103"/>
      <c r="W493" s="103"/>
      <c r="X493" s="103"/>
      <c r="Y493" s="104">
        <f>+V493*((X493*'1. Standard_Cost'!$B$16)+(W493*X493*'1. Standard_Cost'!$C$16))</f>
        <v>0</v>
      </c>
      <c r="Z493" s="103"/>
      <c r="AA493" s="103"/>
      <c r="AB493" s="104">
        <f>+Z493*'1. Standard_Cost'!$B$20+AA493*'1. Standard_Cost'!$C$20</f>
        <v>0</v>
      </c>
      <c r="AC493" s="105"/>
      <c r="AD493" s="106"/>
      <c r="AE493" s="104">
        <f>SUM(AD493,AC493,AB493,Y493,U493,T493,S493,R493)*'1. Standard_Cost'!B105</f>
        <v>0</v>
      </c>
      <c r="AF493" s="104">
        <f t="shared" ref="AF493:AF495" si="934">SUM(AD493,AE493)</f>
        <v>0</v>
      </c>
      <c r="AG493" s="103"/>
      <c r="AH493" s="103">
        <v>0</v>
      </c>
      <c r="AI493" s="103">
        <v>0</v>
      </c>
      <c r="AJ493" s="107"/>
      <c r="AK493" s="107"/>
      <c r="AL493" s="107"/>
      <c r="AM493" s="104">
        <f>AG493*'1. Standard_Cost'!B101+'Incremental_Cost Year 2021'!AH500*'1. Standard_Cost'!C101+'Incremental_Cost Year 2021'!AI500*'1. Standard_Cost'!D101+'Incremental_Cost Year 2021'!AJ500+'Incremental_Cost Year 2021'!AL500+AK493</f>
        <v>0</v>
      </c>
      <c r="AN493" s="104">
        <f>AM493*'1. Standard_Cost'!C105</f>
        <v>0</v>
      </c>
      <c r="AO493" s="107"/>
      <c r="AQ493" s="104">
        <f t="shared" si="929"/>
        <v>0</v>
      </c>
      <c r="AR493" s="104">
        <f t="shared" si="930"/>
        <v>0</v>
      </c>
      <c r="AS493" s="104">
        <f t="shared" si="931"/>
        <v>0</v>
      </c>
      <c r="AT493" s="104">
        <f t="shared" ref="AT493:AT495" si="935">SUM(AQ493,AR493,AS493)</f>
        <v>0</v>
      </c>
      <c r="AU493" s="108">
        <f t="shared" si="932"/>
        <v>0</v>
      </c>
      <c r="AV493" s="108">
        <v>0</v>
      </c>
      <c r="AW493" s="108"/>
      <c r="AX493" s="108"/>
      <c r="AY493" s="108"/>
      <c r="AZ493" s="108"/>
      <c r="BA493" s="109">
        <f t="shared" si="933"/>
        <v>0</v>
      </c>
    </row>
    <row r="494" spans="1:53" ht="14.1" customHeight="1" outlineLevel="2" x14ac:dyDescent="0.2">
      <c r="A494" s="68"/>
      <c r="B494" s="94"/>
      <c r="C494" s="95"/>
      <c r="D494" s="110"/>
      <c r="E494" s="110"/>
      <c r="F494" s="110"/>
      <c r="G494" s="111"/>
      <c r="H494" s="99" t="s">
        <v>51</v>
      </c>
      <c r="I494" s="100"/>
      <c r="J494" s="101"/>
      <c r="K494" s="101"/>
      <c r="L494" s="102" t="str">
        <f>IF(I494&lt;&gt;0,((VLOOKUP(I494,'1. Standard_Cost'!$B$4:$D$8,2)+VLOOKUP(I494,'1. Standard_Cost'!$B$4:$D$8,3))*J494*K494),"0")</f>
        <v>0</v>
      </c>
      <c r="M494" s="102">
        <f>L494*'1. Standard_Cost'!F81</f>
        <v>0</v>
      </c>
      <c r="N494" s="103"/>
      <c r="O494" s="103"/>
      <c r="P494" s="103"/>
      <c r="Q494" s="103"/>
      <c r="R494" s="104">
        <f>+N494*P494*'1. Standard_Cost'!$B$12</f>
        <v>0</v>
      </c>
      <c r="S494" s="104">
        <f>+N494*O494*P494*'1. Standard_Cost'!$C$12</f>
        <v>0</v>
      </c>
      <c r="T494" s="104">
        <f>+N494*P494*Q494*'1. Standard_Cost'!$D$12</f>
        <v>0</v>
      </c>
      <c r="U494" s="104">
        <f>+N494*O494*'1. Standard_Cost'!$E$12</f>
        <v>0</v>
      </c>
      <c r="V494" s="103"/>
      <c r="W494" s="103"/>
      <c r="X494" s="103"/>
      <c r="Y494" s="104">
        <f>+V494*((X494*'1. Standard_Cost'!$B$16)+(W494*X494*'1. Standard_Cost'!$C$16))</f>
        <v>0</v>
      </c>
      <c r="Z494" s="103"/>
      <c r="AA494" s="103"/>
      <c r="AB494" s="104">
        <f>+Z494*'1. Standard_Cost'!$B$20+AA494*'1. Standard_Cost'!$C$20</f>
        <v>0</v>
      </c>
      <c r="AC494" s="105"/>
      <c r="AD494" s="106"/>
      <c r="AE494" s="104">
        <f>SUM(AD494,AC494,AB494,Y494,U494,T494,S494,R494)*'1. Standard_Cost'!B105</f>
        <v>0</v>
      </c>
      <c r="AF494" s="104">
        <f t="shared" si="934"/>
        <v>0</v>
      </c>
      <c r="AG494" s="103"/>
      <c r="AH494" s="103"/>
      <c r="AI494" s="103"/>
      <c r="AJ494" s="107"/>
      <c r="AK494" s="107"/>
      <c r="AL494" s="107"/>
      <c r="AM494" s="104">
        <f>AG494*'1. Standard_Cost'!B101+'Incremental_Cost Year 2021'!AH501*'1. Standard_Cost'!C101+'Incremental_Cost Year 2021'!AI501*'1. Standard_Cost'!D101+'Incremental_Cost Year 2021'!AJ501+'Incremental_Cost Year 2021'!AL501+AK494</f>
        <v>0</v>
      </c>
      <c r="AN494" s="104">
        <f>AM494*'1. Standard_Cost'!C105</f>
        <v>0</v>
      </c>
      <c r="AO494" s="107"/>
      <c r="AQ494" s="104">
        <f t="shared" si="929"/>
        <v>0</v>
      </c>
      <c r="AR494" s="104">
        <f t="shared" si="930"/>
        <v>0</v>
      </c>
      <c r="AS494" s="104">
        <f t="shared" si="931"/>
        <v>0</v>
      </c>
      <c r="AT494" s="104">
        <f t="shared" si="935"/>
        <v>0</v>
      </c>
      <c r="AU494" s="108">
        <f t="shared" si="932"/>
        <v>0</v>
      </c>
      <c r="AV494" s="108"/>
      <c r="AW494" s="108"/>
      <c r="AX494" s="108"/>
      <c r="AY494" s="108"/>
      <c r="AZ494" s="108"/>
      <c r="BA494" s="109">
        <f t="shared" si="933"/>
        <v>0</v>
      </c>
    </row>
    <row r="495" spans="1:53" ht="14.1" customHeight="1" outlineLevel="2" x14ac:dyDescent="0.2">
      <c r="A495" s="68"/>
      <c r="B495" s="94"/>
      <c r="C495" s="95"/>
      <c r="D495" s="110"/>
      <c r="E495" s="110"/>
      <c r="F495" s="110"/>
      <c r="G495" s="111"/>
      <c r="H495" s="112" t="s">
        <v>179</v>
      </c>
      <c r="I495" s="100"/>
      <c r="J495" s="101"/>
      <c r="K495" s="101"/>
      <c r="L495" s="102" t="str">
        <f>IF(I495&lt;&gt;0,((VLOOKUP(I495,'1. Standard_Cost'!$B$4:$D$8,2)+VLOOKUP(I495,'1. Standard_Cost'!$B$4:$D$8,3))*J495*K495),"0")</f>
        <v>0</v>
      </c>
      <c r="M495" s="102">
        <f>L495*'1. Standard_Cost'!F81</f>
        <v>0</v>
      </c>
      <c r="N495" s="103"/>
      <c r="O495" s="103"/>
      <c r="P495" s="103"/>
      <c r="Q495" s="103"/>
      <c r="R495" s="104">
        <f>+N495*P495*'1. Standard_Cost'!$B$12</f>
        <v>0</v>
      </c>
      <c r="S495" s="104">
        <f>+N495*O495*P495*'1. Standard_Cost'!$C$12</f>
        <v>0</v>
      </c>
      <c r="T495" s="104">
        <f>+N495*P495*Q495*'1. Standard_Cost'!$D$12</f>
        <v>0</v>
      </c>
      <c r="U495" s="104">
        <f>+N495*O495*'1. Standard_Cost'!$E$12</f>
        <v>0</v>
      </c>
      <c r="V495" s="103"/>
      <c r="W495" s="103"/>
      <c r="X495" s="103"/>
      <c r="Y495" s="104">
        <f>+V495*((X495*'1. Standard_Cost'!$B$16)+(W495*X495*'1. Standard_Cost'!$C$16))</f>
        <v>0</v>
      </c>
      <c r="Z495" s="103"/>
      <c r="AA495" s="103"/>
      <c r="AB495" s="104">
        <f>+Z495*'1. Standard_Cost'!$B$20+AA495*'1. Standard_Cost'!$C$20</f>
        <v>0</v>
      </c>
      <c r="AC495" s="105"/>
      <c r="AD495" s="106"/>
      <c r="AE495" s="104">
        <f>SUM(AD495,AC495,AB495,Y495,U495,T495,S495,R495)*'1. Standard_Cost'!B105</f>
        <v>0</v>
      </c>
      <c r="AF495" s="104">
        <f t="shared" si="934"/>
        <v>0</v>
      </c>
      <c r="AG495" s="103"/>
      <c r="AH495" s="103"/>
      <c r="AI495" s="103"/>
      <c r="AJ495" s="107"/>
      <c r="AK495" s="107"/>
      <c r="AL495" s="107"/>
      <c r="AM495" s="104">
        <f>AG495*'1. Standard_Cost'!B101+'Incremental_Cost Year 2021'!AH502*'1. Standard_Cost'!C101+'Incremental_Cost Year 2021'!AI502*'1. Standard_Cost'!D101+'Incremental_Cost Year 2021'!AJ502+'Incremental_Cost Year 2021'!AL502+AK495</f>
        <v>0</v>
      </c>
      <c r="AN495" s="104">
        <f>AM495*'1. Standard_Cost'!C105</f>
        <v>0</v>
      </c>
      <c r="AO495" s="107"/>
      <c r="AQ495" s="104">
        <f t="shared" si="929"/>
        <v>0</v>
      </c>
      <c r="AR495" s="104">
        <f t="shared" si="930"/>
        <v>0</v>
      </c>
      <c r="AS495" s="104">
        <f t="shared" si="931"/>
        <v>0</v>
      </c>
      <c r="AT495" s="104">
        <f t="shared" si="935"/>
        <v>0</v>
      </c>
      <c r="AU495" s="108">
        <f t="shared" si="932"/>
        <v>0</v>
      </c>
      <c r="AV495" s="108"/>
      <c r="AW495" s="108"/>
      <c r="AX495" s="108"/>
      <c r="AY495" s="108"/>
      <c r="AZ495" s="108"/>
      <c r="BA495" s="109">
        <f t="shared" si="933"/>
        <v>0</v>
      </c>
    </row>
    <row r="496" spans="1:53" ht="24.6" customHeight="1" outlineLevel="1" x14ac:dyDescent="0.2">
      <c r="A496" s="68"/>
      <c r="B496" s="141"/>
      <c r="C496" s="95"/>
      <c r="D496" s="113" t="s">
        <v>515</v>
      </c>
      <c r="E496" s="113" t="s">
        <v>678</v>
      </c>
      <c r="F496" s="114" t="s">
        <v>154</v>
      </c>
      <c r="G496" s="115" t="s">
        <v>155</v>
      </c>
      <c r="H496" s="122" t="s">
        <v>345</v>
      </c>
      <c r="I496" s="117"/>
      <c r="J496" s="117"/>
      <c r="K496" s="117"/>
      <c r="L496" s="118">
        <f>SUM(L492:L495)</f>
        <v>360500</v>
      </c>
      <c r="M496" s="118">
        <f>SUM(M492:M495)</f>
        <v>60203.5</v>
      </c>
      <c r="N496" s="117"/>
      <c r="O496" s="117"/>
      <c r="P496" s="117"/>
      <c r="Q496" s="117"/>
      <c r="R496" s="119">
        <f>SUM(R492:R495)</f>
        <v>0</v>
      </c>
      <c r="S496" s="119">
        <f>SUM(S492:S495)</f>
        <v>0</v>
      </c>
      <c r="T496" s="119">
        <f>SUM(T492:T495)</f>
        <v>0</v>
      </c>
      <c r="U496" s="119">
        <f>SUM(U492:U495)</f>
        <v>0</v>
      </c>
      <c r="V496" s="117"/>
      <c r="W496" s="117"/>
      <c r="X496" s="117"/>
      <c r="Y496" s="118">
        <f>SUM(Y492:Y495)</f>
        <v>0</v>
      </c>
      <c r="Z496" s="117"/>
      <c r="AA496" s="117"/>
      <c r="AB496" s="118">
        <f t="shared" ref="AB496:AF496" si="936">SUM(AB492:AB495)</f>
        <v>0</v>
      </c>
      <c r="AC496" s="118"/>
      <c r="AD496" s="118">
        <f t="shared" si="936"/>
        <v>0</v>
      </c>
      <c r="AE496" s="118">
        <f t="shared" si="936"/>
        <v>0</v>
      </c>
      <c r="AF496" s="118">
        <f t="shared" si="936"/>
        <v>0</v>
      </c>
      <c r="AG496" s="117"/>
      <c r="AH496" s="117"/>
      <c r="AI496" s="117"/>
      <c r="AJ496" s="119">
        <f>SUM(AJ492:AJ495)</f>
        <v>0</v>
      </c>
      <c r="AK496" s="119">
        <f t="shared" ref="AK496:AN496" si="937">SUM(AK492:AK495)</f>
        <v>0</v>
      </c>
      <c r="AL496" s="119">
        <f t="shared" si="937"/>
        <v>0</v>
      </c>
      <c r="AM496" s="119">
        <f t="shared" si="937"/>
        <v>0</v>
      </c>
      <c r="AN496" s="119">
        <f t="shared" si="937"/>
        <v>0</v>
      </c>
      <c r="AO496" s="116"/>
      <c r="AP496" s="120"/>
      <c r="AQ496" s="121">
        <f t="shared" ref="AQ496:BA496" si="938">SUM(AQ492:AQ495)</f>
        <v>420703.5</v>
      </c>
      <c r="AR496" s="121">
        <f t="shared" si="938"/>
        <v>0</v>
      </c>
      <c r="AS496" s="121">
        <f t="shared" si="938"/>
        <v>0</v>
      </c>
      <c r="AT496" s="121">
        <f t="shared" si="938"/>
        <v>420703.5</v>
      </c>
      <c r="AU496" s="121">
        <f t="shared" si="938"/>
        <v>420703.5</v>
      </c>
      <c r="AV496" s="121">
        <f t="shared" si="938"/>
        <v>0</v>
      </c>
      <c r="AW496" s="121">
        <f t="shared" si="938"/>
        <v>0</v>
      </c>
      <c r="AX496" s="121">
        <f t="shared" si="938"/>
        <v>0</v>
      </c>
      <c r="AY496" s="121">
        <f t="shared" si="938"/>
        <v>0</v>
      </c>
      <c r="AZ496" s="121">
        <f t="shared" si="938"/>
        <v>0</v>
      </c>
      <c r="BA496" s="121">
        <f t="shared" si="938"/>
        <v>0</v>
      </c>
    </row>
    <row r="497" spans="1:53" ht="14.1" customHeight="1" outlineLevel="2" x14ac:dyDescent="0.2">
      <c r="A497" s="68"/>
      <c r="B497" s="94"/>
      <c r="C497" s="95"/>
      <c r="D497" s="96"/>
      <c r="E497" s="96"/>
      <c r="F497" s="97"/>
      <c r="G497" s="98"/>
      <c r="H497" s="99" t="s">
        <v>49</v>
      </c>
      <c r="I497" s="100"/>
      <c r="J497" s="101"/>
      <c r="K497" s="101"/>
      <c r="L497" s="102" t="str">
        <f>IF(I497&lt;&gt;0,((VLOOKUP(I497,'1. Standard_Cost'!$B$4:$D$8,2)+VLOOKUP(I497,'1. Standard_Cost'!$B$4:$D$8,3))*J497*K497),"0")</f>
        <v>0</v>
      </c>
      <c r="M497" s="102">
        <f>L497*'1. Standard_Cost'!F86</f>
        <v>0</v>
      </c>
      <c r="N497" s="103"/>
      <c r="O497" s="103"/>
      <c r="P497" s="103"/>
      <c r="Q497" s="103"/>
      <c r="R497" s="104">
        <f>+N497*P497*'1. Standard_Cost'!$B$12</f>
        <v>0</v>
      </c>
      <c r="S497" s="104">
        <f>+N497*O497*P497*'1. Standard_Cost'!$C$12</f>
        <v>0</v>
      </c>
      <c r="T497" s="104">
        <f>+N497*P497*Q497*'1. Standard_Cost'!$D$12</f>
        <v>0</v>
      </c>
      <c r="U497" s="104">
        <f>+N497*O497*'1. Standard_Cost'!$E$12</f>
        <v>0</v>
      </c>
      <c r="V497" s="103"/>
      <c r="W497" s="103"/>
      <c r="X497" s="103"/>
      <c r="Y497" s="104">
        <f>+V497*((X497*'1. Standard_Cost'!$B$16)+(W497*X497*'1. Standard_Cost'!$C$16))</f>
        <v>0</v>
      </c>
      <c r="Z497" s="103"/>
      <c r="AA497" s="103"/>
      <c r="AB497" s="104">
        <f>+Z497*'1. Standard_Cost'!$B$20+AA497*'1. Standard_Cost'!$C$20</f>
        <v>0</v>
      </c>
      <c r="AC497" s="105"/>
      <c r="AD497" s="106"/>
      <c r="AE497" s="104">
        <f>SUM(AD497,AC497,AB497,Y497,U497,T497,S497,R497)*'1. Standard_Cost'!B110</f>
        <v>0</v>
      </c>
      <c r="AF497" s="104">
        <f>SUM(AD497,AE497)</f>
        <v>0</v>
      </c>
      <c r="AG497" s="103"/>
      <c r="AH497" s="103"/>
      <c r="AI497" s="103"/>
      <c r="AJ497" s="107"/>
      <c r="AK497" s="107"/>
      <c r="AL497" s="107"/>
      <c r="AM497" s="104">
        <f>AG497*'1. Standard_Cost'!B106+'Incremental_Cost Year 2021'!AH504*'1. Standard_Cost'!C106+'Incremental_Cost Year 2021'!AI504*'1. Standard_Cost'!D106+'Incremental_Cost Year 2021'!AJ504+'Incremental_Cost Year 2021'!AL504+AK497</f>
        <v>0</v>
      </c>
      <c r="AN497" s="104">
        <f>AM497*'1. Standard_Cost'!C110</f>
        <v>0</v>
      </c>
      <c r="AO497" s="107"/>
      <c r="AQ497" s="104">
        <f t="shared" ref="AQ497:AQ500" si="939">L497+M497</f>
        <v>0</v>
      </c>
      <c r="AR497" s="104">
        <f t="shared" ref="AR497:AR500" si="940">AF497</f>
        <v>0</v>
      </c>
      <c r="AS497" s="104">
        <f t="shared" ref="AS497:AS500" si="941">AM497+AN497</f>
        <v>0</v>
      </c>
      <c r="AT497" s="104">
        <f>SUM(AQ497,AR497,AS497)</f>
        <v>0</v>
      </c>
      <c r="AU497" s="108">
        <f t="shared" ref="AU497:AU500" si="942">AT497</f>
        <v>0</v>
      </c>
      <c r="AV497" s="108"/>
      <c r="AW497" s="108"/>
      <c r="AX497" s="108"/>
      <c r="AY497" s="108"/>
      <c r="AZ497" s="108"/>
      <c r="BA497" s="109">
        <f t="shared" ref="BA497:BA500" si="943">SUM(AU497:AZ497)-AT497</f>
        <v>0</v>
      </c>
    </row>
    <row r="498" spans="1:53" ht="14.1" customHeight="1" outlineLevel="2" x14ac:dyDescent="0.2">
      <c r="A498" s="68"/>
      <c r="B498" s="94"/>
      <c r="C498" s="95"/>
      <c r="D498" s="110"/>
      <c r="E498" s="110"/>
      <c r="F498" s="110"/>
      <c r="G498" s="111"/>
      <c r="H498" s="99" t="s">
        <v>50</v>
      </c>
      <c r="I498" s="100"/>
      <c r="J498" s="101"/>
      <c r="K498" s="101"/>
      <c r="L498" s="102" t="str">
        <f>IF(I498&lt;&gt;0,((VLOOKUP(I498,'1. Standard_Cost'!$B$4:$D$8,2)+VLOOKUP(I498,'1. Standard_Cost'!$B$4:$D$8,3))*J498*K498),"0")</f>
        <v>0</v>
      </c>
      <c r="M498" s="102">
        <f>L498*'1. Standard_Cost'!F86</f>
        <v>0</v>
      </c>
      <c r="N498" s="103"/>
      <c r="O498" s="103"/>
      <c r="P498" s="103"/>
      <c r="Q498" s="103"/>
      <c r="R498" s="104">
        <f>+N498*P498*'1. Standard_Cost'!$B$12</f>
        <v>0</v>
      </c>
      <c r="S498" s="104">
        <f>+N498*O498*P498*'1. Standard_Cost'!$C$12</f>
        <v>0</v>
      </c>
      <c r="T498" s="104">
        <f>+N498*P498*Q498*'1. Standard_Cost'!$D$12</f>
        <v>0</v>
      </c>
      <c r="U498" s="104">
        <f>+N498*O498*'1. Standard_Cost'!$E$12</f>
        <v>0</v>
      </c>
      <c r="V498" s="103"/>
      <c r="W498" s="103"/>
      <c r="X498" s="103"/>
      <c r="Y498" s="104">
        <f>+V498*((X498*'1. Standard_Cost'!$B$16)+(W498*X498*'1. Standard_Cost'!$C$16))</f>
        <v>0</v>
      </c>
      <c r="Z498" s="103"/>
      <c r="AA498" s="103"/>
      <c r="AB498" s="104">
        <f>+Z498*'1. Standard_Cost'!$B$20+AA498*'1. Standard_Cost'!$C$20</f>
        <v>0</v>
      </c>
      <c r="AC498" s="105"/>
      <c r="AD498" s="106"/>
      <c r="AE498" s="104">
        <f>SUM(AD498,AC498,AB498,Y498,U498,T498,S498,R498)*'1. Standard_Cost'!B110</f>
        <v>0</v>
      </c>
      <c r="AF498" s="104">
        <f t="shared" ref="AF498:AF500" si="944">SUM(AD498,AE498)</f>
        <v>0</v>
      </c>
      <c r="AG498" s="103"/>
      <c r="AH498" s="103">
        <v>0</v>
      </c>
      <c r="AI498" s="103">
        <v>0</v>
      </c>
      <c r="AJ498" s="107"/>
      <c r="AK498" s="107"/>
      <c r="AL498" s="107"/>
      <c r="AM498" s="104">
        <f>AG498*'1. Standard_Cost'!B106+'Incremental_Cost Year 2021'!AH505*'1. Standard_Cost'!C106+'Incremental_Cost Year 2021'!AI505*'1. Standard_Cost'!D106+'Incremental_Cost Year 2021'!AJ505+'Incremental_Cost Year 2021'!AL505+AK498</f>
        <v>0</v>
      </c>
      <c r="AN498" s="104">
        <f>AM498*'1. Standard_Cost'!C110</f>
        <v>0</v>
      </c>
      <c r="AO498" s="107"/>
      <c r="AQ498" s="104">
        <f t="shared" si="939"/>
        <v>0</v>
      </c>
      <c r="AR498" s="104">
        <f t="shared" si="940"/>
        <v>0</v>
      </c>
      <c r="AS498" s="104">
        <f t="shared" si="941"/>
        <v>0</v>
      </c>
      <c r="AT498" s="104">
        <f t="shared" ref="AT498:AT500" si="945">SUM(AQ498,AR498,AS498)</f>
        <v>0</v>
      </c>
      <c r="AU498" s="108">
        <f t="shared" si="942"/>
        <v>0</v>
      </c>
      <c r="AV498" s="108">
        <v>0</v>
      </c>
      <c r="AW498" s="108"/>
      <c r="AX498" s="108"/>
      <c r="AY498" s="108"/>
      <c r="AZ498" s="108"/>
      <c r="BA498" s="109">
        <f t="shared" si="943"/>
        <v>0</v>
      </c>
    </row>
    <row r="499" spans="1:53" ht="14.1" customHeight="1" outlineLevel="2" x14ac:dyDescent="0.2">
      <c r="A499" s="68"/>
      <c r="B499" s="94"/>
      <c r="C499" s="95"/>
      <c r="D499" s="110"/>
      <c r="E499" s="110"/>
      <c r="F499" s="110"/>
      <c r="G499" s="111"/>
      <c r="H499" s="99" t="s">
        <v>51</v>
      </c>
      <c r="I499" s="100"/>
      <c r="J499" s="101"/>
      <c r="K499" s="101"/>
      <c r="L499" s="102" t="str">
        <f>IF(I499&lt;&gt;0,((VLOOKUP(I499,'1. Standard_Cost'!$B$4:$D$8,2)+VLOOKUP(I499,'1. Standard_Cost'!$B$4:$D$8,3))*J499*K499),"0")</f>
        <v>0</v>
      </c>
      <c r="M499" s="102">
        <f>L499*'1. Standard_Cost'!F86</f>
        <v>0</v>
      </c>
      <c r="N499" s="103"/>
      <c r="O499" s="103"/>
      <c r="P499" s="103"/>
      <c r="Q499" s="103"/>
      <c r="R499" s="104">
        <f>+N499*P499*'1. Standard_Cost'!$B$12</f>
        <v>0</v>
      </c>
      <c r="S499" s="104">
        <f>+N499*O499*P499*'1. Standard_Cost'!$C$12</f>
        <v>0</v>
      </c>
      <c r="T499" s="104">
        <f>+N499*P499*Q499*'1. Standard_Cost'!$D$12</f>
        <v>0</v>
      </c>
      <c r="U499" s="104">
        <f>+N499*O499*'1. Standard_Cost'!$E$12</f>
        <v>0</v>
      </c>
      <c r="V499" s="103"/>
      <c r="W499" s="103"/>
      <c r="X499" s="103"/>
      <c r="Y499" s="104">
        <f>+V499*((X499*'1. Standard_Cost'!$B$16)+(W499*X499*'1. Standard_Cost'!$C$16))</f>
        <v>0</v>
      </c>
      <c r="Z499" s="103"/>
      <c r="AA499" s="103"/>
      <c r="AB499" s="104">
        <f>+Z499*'1. Standard_Cost'!$B$20+AA499*'1. Standard_Cost'!$C$20</f>
        <v>0</v>
      </c>
      <c r="AC499" s="105"/>
      <c r="AD499" s="106"/>
      <c r="AE499" s="104">
        <f>SUM(AD499,AC499,AB499,Y499,U499,T499,S499,R499)*'1. Standard_Cost'!B110</f>
        <v>0</v>
      </c>
      <c r="AF499" s="104">
        <f t="shared" si="944"/>
        <v>0</v>
      </c>
      <c r="AG499" s="103"/>
      <c r="AH499" s="103"/>
      <c r="AI499" s="103"/>
      <c r="AJ499" s="107"/>
      <c r="AK499" s="107"/>
      <c r="AL499" s="107"/>
      <c r="AM499" s="104">
        <f>AG499*'1. Standard_Cost'!B106+'Incremental_Cost Year 2021'!AH506*'1. Standard_Cost'!C106+'Incremental_Cost Year 2021'!AI506*'1. Standard_Cost'!D106+'Incremental_Cost Year 2021'!AJ506+'Incremental_Cost Year 2021'!AL506+AK499</f>
        <v>0</v>
      </c>
      <c r="AN499" s="104">
        <f>AM499*'1. Standard_Cost'!C110</f>
        <v>0</v>
      </c>
      <c r="AO499" s="107"/>
      <c r="AQ499" s="104">
        <f t="shared" si="939"/>
        <v>0</v>
      </c>
      <c r="AR499" s="104">
        <f t="shared" si="940"/>
        <v>0</v>
      </c>
      <c r="AS499" s="104">
        <f t="shared" si="941"/>
        <v>0</v>
      </c>
      <c r="AT499" s="104">
        <f t="shared" si="945"/>
        <v>0</v>
      </c>
      <c r="AU499" s="108">
        <f t="shared" si="942"/>
        <v>0</v>
      </c>
      <c r="AV499" s="108"/>
      <c r="AW499" s="108"/>
      <c r="AX499" s="108"/>
      <c r="AY499" s="108"/>
      <c r="AZ499" s="108"/>
      <c r="BA499" s="109">
        <f t="shared" si="943"/>
        <v>0</v>
      </c>
    </row>
    <row r="500" spans="1:53" ht="14.1" customHeight="1" outlineLevel="2" x14ac:dyDescent="0.2">
      <c r="A500" s="68"/>
      <c r="B500" s="94"/>
      <c r="C500" s="95"/>
      <c r="D500" s="110"/>
      <c r="E500" s="110"/>
      <c r="F500" s="110"/>
      <c r="G500" s="111"/>
      <c r="H500" s="112" t="s">
        <v>179</v>
      </c>
      <c r="I500" s="100"/>
      <c r="J500" s="101"/>
      <c r="K500" s="101"/>
      <c r="L500" s="102" t="str">
        <f>IF(I500&lt;&gt;0,((VLOOKUP(I500,'1. Standard_Cost'!$B$4:$D$8,2)+VLOOKUP(I500,'1. Standard_Cost'!$B$4:$D$8,3))*J500*K500),"0")</f>
        <v>0</v>
      </c>
      <c r="M500" s="102">
        <f>L500*'1. Standard_Cost'!F86</f>
        <v>0</v>
      </c>
      <c r="N500" s="103"/>
      <c r="O500" s="103"/>
      <c r="P500" s="103"/>
      <c r="Q500" s="103"/>
      <c r="R500" s="104">
        <f>+N500*P500*'1. Standard_Cost'!$B$12</f>
        <v>0</v>
      </c>
      <c r="S500" s="104">
        <f>+N500*O500*P500*'1. Standard_Cost'!$C$12</f>
        <v>0</v>
      </c>
      <c r="T500" s="104">
        <f>+N500*P500*Q500*'1. Standard_Cost'!$D$12</f>
        <v>0</v>
      </c>
      <c r="U500" s="104">
        <f>+N500*O500*'1. Standard_Cost'!$E$12</f>
        <v>0</v>
      </c>
      <c r="V500" s="103"/>
      <c r="W500" s="103"/>
      <c r="X500" s="103"/>
      <c r="Y500" s="104">
        <f>+V500*((X500*'1. Standard_Cost'!$B$16)+(W500*X500*'1. Standard_Cost'!$C$16))</f>
        <v>0</v>
      </c>
      <c r="Z500" s="103"/>
      <c r="AA500" s="103"/>
      <c r="AB500" s="104">
        <f>+Z500*'1. Standard_Cost'!$B$20+AA500*'1. Standard_Cost'!$C$20</f>
        <v>0</v>
      </c>
      <c r="AC500" s="105"/>
      <c r="AD500" s="106"/>
      <c r="AE500" s="104">
        <f>SUM(AD500,AC500,AB500,Y500,U500,T500,S500,R500)*'1. Standard_Cost'!B110</f>
        <v>0</v>
      </c>
      <c r="AF500" s="104">
        <f t="shared" si="944"/>
        <v>0</v>
      </c>
      <c r="AG500" s="103"/>
      <c r="AH500" s="103"/>
      <c r="AI500" s="103"/>
      <c r="AJ500" s="107"/>
      <c r="AK500" s="107"/>
      <c r="AL500" s="107"/>
      <c r="AM500" s="104">
        <f>AG500*'1. Standard_Cost'!B106+'Incremental_Cost Year 2021'!AH507*'1. Standard_Cost'!C106+'Incremental_Cost Year 2021'!AI507*'1. Standard_Cost'!D106+'Incremental_Cost Year 2021'!AJ507+'Incremental_Cost Year 2021'!AL507+AK500</f>
        <v>0</v>
      </c>
      <c r="AN500" s="104">
        <f>AM500*'1. Standard_Cost'!C110</f>
        <v>0</v>
      </c>
      <c r="AO500" s="107"/>
      <c r="AQ500" s="104">
        <f t="shared" si="939"/>
        <v>0</v>
      </c>
      <c r="AR500" s="104">
        <f t="shared" si="940"/>
        <v>0</v>
      </c>
      <c r="AS500" s="104">
        <f t="shared" si="941"/>
        <v>0</v>
      </c>
      <c r="AT500" s="104">
        <f t="shared" si="945"/>
        <v>0</v>
      </c>
      <c r="AU500" s="108">
        <f t="shared" si="942"/>
        <v>0</v>
      </c>
      <c r="AV500" s="108"/>
      <c r="AW500" s="108"/>
      <c r="AX500" s="108"/>
      <c r="AY500" s="108"/>
      <c r="AZ500" s="108"/>
      <c r="BA500" s="109">
        <f t="shared" si="943"/>
        <v>0</v>
      </c>
    </row>
    <row r="501" spans="1:53" ht="24.6" customHeight="1" outlineLevel="1" x14ac:dyDescent="0.2">
      <c r="A501" s="68"/>
      <c r="B501" s="141"/>
      <c r="C501" s="95"/>
      <c r="D501" s="113" t="s">
        <v>48</v>
      </c>
      <c r="E501" s="113" t="s">
        <v>346</v>
      </c>
      <c r="F501" s="114" t="s">
        <v>154</v>
      </c>
      <c r="G501" s="115" t="s">
        <v>155</v>
      </c>
      <c r="H501" s="122" t="s">
        <v>347</v>
      </c>
      <c r="I501" s="117"/>
      <c r="J501" s="117"/>
      <c r="K501" s="117"/>
      <c r="L501" s="118">
        <f>SUM(L497:L500)</f>
        <v>0</v>
      </c>
      <c r="M501" s="118">
        <f>SUM(M497:M500)</f>
        <v>0</v>
      </c>
      <c r="N501" s="117"/>
      <c r="O501" s="117"/>
      <c r="P501" s="117"/>
      <c r="Q501" s="117"/>
      <c r="R501" s="119">
        <f>SUM(R497:R500)</f>
        <v>0</v>
      </c>
      <c r="S501" s="119">
        <f>SUM(S497:S500)</f>
        <v>0</v>
      </c>
      <c r="T501" s="119">
        <f>SUM(T497:T500)</f>
        <v>0</v>
      </c>
      <c r="U501" s="119">
        <f>SUM(U497:U500)</f>
        <v>0</v>
      </c>
      <c r="V501" s="117"/>
      <c r="W501" s="117"/>
      <c r="X501" s="117"/>
      <c r="Y501" s="118">
        <f>SUM(Y497:Y500)</f>
        <v>0</v>
      </c>
      <c r="Z501" s="117"/>
      <c r="AA501" s="117"/>
      <c r="AB501" s="118">
        <f t="shared" ref="AB501:AF501" si="946">SUM(AB497:AB500)</f>
        <v>0</v>
      </c>
      <c r="AC501" s="118">
        <f t="shared" si="946"/>
        <v>0</v>
      </c>
      <c r="AD501" s="118">
        <f t="shared" si="946"/>
        <v>0</v>
      </c>
      <c r="AE501" s="118">
        <f t="shared" si="946"/>
        <v>0</v>
      </c>
      <c r="AF501" s="118">
        <f t="shared" si="946"/>
        <v>0</v>
      </c>
      <c r="AG501" s="117"/>
      <c r="AH501" s="117"/>
      <c r="AI501" s="117"/>
      <c r="AJ501" s="119">
        <f>SUM(AJ497:AJ500)</f>
        <v>0</v>
      </c>
      <c r="AK501" s="119">
        <f t="shared" ref="AK501:AN501" si="947">SUM(AK497:AK500)</f>
        <v>0</v>
      </c>
      <c r="AL501" s="119">
        <f t="shared" si="947"/>
        <v>0</v>
      </c>
      <c r="AM501" s="119">
        <f t="shared" si="947"/>
        <v>0</v>
      </c>
      <c r="AN501" s="119">
        <f t="shared" si="947"/>
        <v>0</v>
      </c>
      <c r="AO501" s="116"/>
      <c r="AP501" s="120"/>
      <c r="AQ501" s="121">
        <f t="shared" ref="AQ501:BA501" si="948">SUM(AQ497:AQ500)</f>
        <v>0</v>
      </c>
      <c r="AR501" s="121">
        <f t="shared" si="948"/>
        <v>0</v>
      </c>
      <c r="AS501" s="121">
        <f t="shared" si="948"/>
        <v>0</v>
      </c>
      <c r="AT501" s="121">
        <f t="shared" si="948"/>
        <v>0</v>
      </c>
      <c r="AU501" s="121">
        <f t="shared" si="948"/>
        <v>0</v>
      </c>
      <c r="AV501" s="121">
        <f t="shared" si="948"/>
        <v>0</v>
      </c>
      <c r="AW501" s="121">
        <f t="shared" si="948"/>
        <v>0</v>
      </c>
      <c r="AX501" s="121">
        <f t="shared" si="948"/>
        <v>0</v>
      </c>
      <c r="AY501" s="121">
        <f t="shared" si="948"/>
        <v>0</v>
      </c>
      <c r="AZ501" s="121">
        <f t="shared" si="948"/>
        <v>0</v>
      </c>
      <c r="BA501" s="121">
        <f t="shared" si="948"/>
        <v>0</v>
      </c>
    </row>
    <row r="502" spans="1:53" ht="14.1" customHeight="1" outlineLevel="2" x14ac:dyDescent="0.2">
      <c r="A502" s="68"/>
      <c r="B502" s="94"/>
      <c r="C502" s="95"/>
      <c r="D502" s="96"/>
      <c r="E502" s="96"/>
      <c r="F502" s="97"/>
      <c r="G502" s="98"/>
      <c r="H502" s="99" t="s">
        <v>49</v>
      </c>
      <c r="I502" s="100"/>
      <c r="J502" s="101"/>
      <c r="K502" s="101"/>
      <c r="L502" s="102" t="str">
        <f>IF(I502&lt;&gt;0,((VLOOKUP(I502,'1. Standard_Cost'!$B$4:$D$8,2)+VLOOKUP(I502,'1. Standard_Cost'!$B$4:$D$8,3))*J502*K502),"0")</f>
        <v>0</v>
      </c>
      <c r="M502" s="102">
        <f>L502*'1. Standard_Cost'!F91</f>
        <v>0</v>
      </c>
      <c r="N502" s="103"/>
      <c r="O502" s="103"/>
      <c r="P502" s="103"/>
      <c r="Q502" s="103"/>
      <c r="R502" s="104">
        <f>+N502*P502*'1. Standard_Cost'!$B$12</f>
        <v>0</v>
      </c>
      <c r="S502" s="104">
        <f>+N502*O502*P502*'1. Standard_Cost'!$C$12</f>
        <v>0</v>
      </c>
      <c r="T502" s="104">
        <f>+N502*P502*Q502*'1. Standard_Cost'!$D$12</f>
        <v>0</v>
      </c>
      <c r="U502" s="104">
        <f>+N502*O502*'1. Standard_Cost'!$E$12</f>
        <v>0</v>
      </c>
      <c r="V502" s="103"/>
      <c r="W502" s="103"/>
      <c r="X502" s="103"/>
      <c r="Y502" s="104">
        <f>+V502*((X502*'1. Standard_Cost'!$B$16)+(W502*X502*'1. Standard_Cost'!$C$16))</f>
        <v>0</v>
      </c>
      <c r="Z502" s="103"/>
      <c r="AA502" s="103"/>
      <c r="AB502" s="104">
        <f>+Z502*'1. Standard_Cost'!$B$20+AA502*'1. Standard_Cost'!$C$20</f>
        <v>0</v>
      </c>
      <c r="AC502" s="105"/>
      <c r="AD502" s="106"/>
      <c r="AE502" s="104">
        <f>SUM(AD502,AC502,AB502,Y502,U502,T502,S502,R502)*'1. Standard_Cost'!B115</f>
        <v>0</v>
      </c>
      <c r="AF502" s="104">
        <f>SUM(AD502,AE502)</f>
        <v>0</v>
      </c>
      <c r="AG502" s="103"/>
      <c r="AH502" s="103"/>
      <c r="AI502" s="103"/>
      <c r="AJ502" s="107"/>
      <c r="AK502" s="107"/>
      <c r="AL502" s="107"/>
      <c r="AM502" s="104">
        <f>AG502*'1. Standard_Cost'!B111+'Incremental_Cost Year 2021'!AH509*'1. Standard_Cost'!C111+'Incremental_Cost Year 2021'!AI509*'1. Standard_Cost'!D111+'Incremental_Cost Year 2021'!AJ509+'Incremental_Cost Year 2021'!AL509+AK502</f>
        <v>0</v>
      </c>
      <c r="AN502" s="104">
        <f>AM502*'1. Standard_Cost'!C115</f>
        <v>0</v>
      </c>
      <c r="AO502" s="107"/>
      <c r="AQ502" s="104">
        <f t="shared" ref="AQ502:AQ505" si="949">L502+M502</f>
        <v>0</v>
      </c>
      <c r="AR502" s="104">
        <f t="shared" ref="AR502:AR505" si="950">AF502</f>
        <v>0</v>
      </c>
      <c r="AS502" s="104">
        <f t="shared" ref="AS502:AS505" si="951">AM502+AN502</f>
        <v>0</v>
      </c>
      <c r="AT502" s="104">
        <f>SUM(AQ502,AR502,AS502)</f>
        <v>0</v>
      </c>
      <c r="AU502" s="108">
        <f t="shared" ref="AU502:AU505" si="952">AT502</f>
        <v>0</v>
      </c>
      <c r="AV502" s="108"/>
      <c r="AW502" s="108"/>
      <c r="AX502" s="108"/>
      <c r="AY502" s="108"/>
      <c r="AZ502" s="108"/>
      <c r="BA502" s="109">
        <f t="shared" ref="BA502:BA505" si="953">SUM(AU502:AZ502)-AT502</f>
        <v>0</v>
      </c>
    </row>
    <row r="503" spans="1:53" ht="14.1" customHeight="1" outlineLevel="2" x14ac:dyDescent="0.2">
      <c r="A503" s="68"/>
      <c r="B503" s="94"/>
      <c r="C503" s="95"/>
      <c r="D503" s="110"/>
      <c r="E503" s="110"/>
      <c r="F503" s="110"/>
      <c r="G503" s="111"/>
      <c r="H503" s="99" t="s">
        <v>50</v>
      </c>
      <c r="I503" s="100"/>
      <c r="J503" s="101"/>
      <c r="K503" s="101"/>
      <c r="L503" s="102" t="str">
        <f>IF(I503&lt;&gt;0,((VLOOKUP(I503,'1. Standard_Cost'!$B$4:$D$8,2)+VLOOKUP(I503,'1. Standard_Cost'!$B$4:$D$8,3))*J503*K503),"0")</f>
        <v>0</v>
      </c>
      <c r="M503" s="102">
        <f>L503*'1. Standard_Cost'!F91</f>
        <v>0</v>
      </c>
      <c r="N503" s="103"/>
      <c r="O503" s="103"/>
      <c r="P503" s="103"/>
      <c r="Q503" s="103"/>
      <c r="R503" s="104">
        <f>+N503*P503*'1. Standard_Cost'!$B$12</f>
        <v>0</v>
      </c>
      <c r="S503" s="104">
        <f>+N503*O503*P503*'1. Standard_Cost'!$C$12</f>
        <v>0</v>
      </c>
      <c r="T503" s="104">
        <f>+N503*P503*Q503*'1. Standard_Cost'!$D$12</f>
        <v>0</v>
      </c>
      <c r="U503" s="104">
        <f>+N503*O503*'1. Standard_Cost'!$E$12</f>
        <v>0</v>
      </c>
      <c r="V503" s="103"/>
      <c r="W503" s="103"/>
      <c r="X503" s="103"/>
      <c r="Y503" s="104">
        <f>+V503*((X503*'1. Standard_Cost'!$B$16)+(W503*X503*'1. Standard_Cost'!$C$16))</f>
        <v>0</v>
      </c>
      <c r="Z503" s="103"/>
      <c r="AA503" s="103"/>
      <c r="AB503" s="104">
        <f>+Z503*'1. Standard_Cost'!$B$20+AA503*'1. Standard_Cost'!$C$20</f>
        <v>0</v>
      </c>
      <c r="AC503" s="105"/>
      <c r="AD503" s="106"/>
      <c r="AE503" s="104">
        <f>SUM(AD503,AC503,AB503,Y503,U503,T503,S503,R503)*'1. Standard_Cost'!B115</f>
        <v>0</v>
      </c>
      <c r="AF503" s="104">
        <f t="shared" ref="AF503:AF505" si="954">SUM(AD503,AE503)</f>
        <v>0</v>
      </c>
      <c r="AG503" s="103"/>
      <c r="AH503" s="103">
        <v>0</v>
      </c>
      <c r="AI503" s="103">
        <v>0</v>
      </c>
      <c r="AJ503" s="107"/>
      <c r="AK503" s="107"/>
      <c r="AL503" s="107"/>
      <c r="AM503" s="104">
        <f>AG503*'1. Standard_Cost'!B111+'Incremental_Cost Year 2021'!AH510*'1. Standard_Cost'!C111+'Incremental_Cost Year 2021'!AI510*'1. Standard_Cost'!D111+'Incremental_Cost Year 2021'!AJ510+'Incremental_Cost Year 2021'!AL510+AK503</f>
        <v>0</v>
      </c>
      <c r="AN503" s="104">
        <f>AM503*'1. Standard_Cost'!C115</f>
        <v>0</v>
      </c>
      <c r="AO503" s="107"/>
      <c r="AQ503" s="104">
        <f t="shared" si="949"/>
        <v>0</v>
      </c>
      <c r="AR503" s="104">
        <f t="shared" si="950"/>
        <v>0</v>
      </c>
      <c r="AS503" s="104">
        <f t="shared" si="951"/>
        <v>0</v>
      </c>
      <c r="AT503" s="104">
        <f t="shared" ref="AT503:AT505" si="955">SUM(AQ503,AR503,AS503)</f>
        <v>0</v>
      </c>
      <c r="AU503" s="108">
        <f t="shared" si="952"/>
        <v>0</v>
      </c>
      <c r="AV503" s="108">
        <v>0</v>
      </c>
      <c r="AW503" s="108"/>
      <c r="AX503" s="108"/>
      <c r="AY503" s="108"/>
      <c r="AZ503" s="108"/>
      <c r="BA503" s="109">
        <f t="shared" si="953"/>
        <v>0</v>
      </c>
    </row>
    <row r="504" spans="1:53" ht="14.1" customHeight="1" outlineLevel="2" x14ac:dyDescent="0.2">
      <c r="A504" s="68"/>
      <c r="B504" s="94"/>
      <c r="C504" s="95"/>
      <c r="D504" s="110"/>
      <c r="E504" s="110"/>
      <c r="F504" s="110"/>
      <c r="G504" s="111"/>
      <c r="H504" s="99" t="s">
        <v>51</v>
      </c>
      <c r="I504" s="100"/>
      <c r="J504" s="101"/>
      <c r="K504" s="101"/>
      <c r="L504" s="102" t="str">
        <f>IF(I504&lt;&gt;0,((VLOOKUP(I504,'1. Standard_Cost'!$B$4:$D$8,2)+VLOOKUP(I504,'1. Standard_Cost'!$B$4:$D$8,3))*J504*K504),"0")</f>
        <v>0</v>
      </c>
      <c r="M504" s="102">
        <f>L504*'1. Standard_Cost'!F91</f>
        <v>0</v>
      </c>
      <c r="N504" s="103"/>
      <c r="O504" s="103"/>
      <c r="P504" s="103"/>
      <c r="Q504" s="103"/>
      <c r="R504" s="104">
        <f>+N504*P504*'1. Standard_Cost'!$B$12</f>
        <v>0</v>
      </c>
      <c r="S504" s="104">
        <f>+N504*O504*P504*'1. Standard_Cost'!$C$12</f>
        <v>0</v>
      </c>
      <c r="T504" s="104">
        <f>+N504*P504*Q504*'1. Standard_Cost'!$D$12</f>
        <v>0</v>
      </c>
      <c r="U504" s="104">
        <f>+N504*O504*'1. Standard_Cost'!$E$12</f>
        <v>0</v>
      </c>
      <c r="V504" s="103"/>
      <c r="W504" s="103"/>
      <c r="X504" s="103"/>
      <c r="Y504" s="104">
        <f>+V504*((X504*'1. Standard_Cost'!$B$16)+(W504*X504*'1. Standard_Cost'!$C$16))</f>
        <v>0</v>
      </c>
      <c r="Z504" s="103"/>
      <c r="AA504" s="103"/>
      <c r="AB504" s="104">
        <f>+Z504*'1. Standard_Cost'!$B$20+AA504*'1. Standard_Cost'!$C$20</f>
        <v>0</v>
      </c>
      <c r="AC504" s="105"/>
      <c r="AD504" s="106"/>
      <c r="AE504" s="104">
        <f>SUM(AD504,AC504,AB504,Y504,U504,T504,S504,R504)*'1. Standard_Cost'!B115</f>
        <v>0</v>
      </c>
      <c r="AF504" s="104">
        <f t="shared" si="954"/>
        <v>0</v>
      </c>
      <c r="AG504" s="103"/>
      <c r="AH504" s="103"/>
      <c r="AI504" s="103"/>
      <c r="AJ504" s="107"/>
      <c r="AK504" s="107"/>
      <c r="AL504" s="107"/>
      <c r="AM504" s="104">
        <f>AG504*'1. Standard_Cost'!B111+'Incremental_Cost Year 2021'!AH511*'1. Standard_Cost'!C111+'Incremental_Cost Year 2021'!AI511*'1. Standard_Cost'!D111+'Incremental_Cost Year 2021'!AJ511+'Incremental_Cost Year 2021'!AL511+AK504</f>
        <v>0</v>
      </c>
      <c r="AN504" s="104">
        <f>AM504*'1. Standard_Cost'!C115</f>
        <v>0</v>
      </c>
      <c r="AO504" s="107"/>
      <c r="AQ504" s="104">
        <f t="shared" si="949"/>
        <v>0</v>
      </c>
      <c r="AR504" s="104">
        <f t="shared" si="950"/>
        <v>0</v>
      </c>
      <c r="AS504" s="104">
        <f t="shared" si="951"/>
        <v>0</v>
      </c>
      <c r="AT504" s="104">
        <f t="shared" si="955"/>
        <v>0</v>
      </c>
      <c r="AU504" s="108">
        <f t="shared" si="952"/>
        <v>0</v>
      </c>
      <c r="AV504" s="108"/>
      <c r="AW504" s="108"/>
      <c r="AX504" s="108"/>
      <c r="AY504" s="108"/>
      <c r="AZ504" s="108"/>
      <c r="BA504" s="109">
        <f t="shared" si="953"/>
        <v>0</v>
      </c>
    </row>
    <row r="505" spans="1:53" ht="14.1" customHeight="1" outlineLevel="2" x14ac:dyDescent="0.2">
      <c r="A505" s="68"/>
      <c r="B505" s="94"/>
      <c r="C505" s="95"/>
      <c r="D505" s="110"/>
      <c r="E505" s="110"/>
      <c r="F505" s="110"/>
      <c r="G505" s="111"/>
      <c r="H505" s="112" t="s">
        <v>179</v>
      </c>
      <c r="I505" s="100"/>
      <c r="J505" s="101"/>
      <c r="K505" s="101"/>
      <c r="L505" s="102" t="str">
        <f>IF(I505&lt;&gt;0,((VLOOKUP(I505,'1. Standard_Cost'!$B$4:$D$8,2)+VLOOKUP(I505,'1. Standard_Cost'!$B$4:$D$8,3))*J505*K505),"0")</f>
        <v>0</v>
      </c>
      <c r="M505" s="102">
        <f>L505*'1. Standard_Cost'!F91</f>
        <v>0</v>
      </c>
      <c r="N505" s="103"/>
      <c r="O505" s="103"/>
      <c r="P505" s="103"/>
      <c r="Q505" s="103"/>
      <c r="R505" s="104">
        <f>+N505*P505*'1. Standard_Cost'!$B$12</f>
        <v>0</v>
      </c>
      <c r="S505" s="104">
        <f>+N505*O505*P505*'1. Standard_Cost'!$C$12</f>
        <v>0</v>
      </c>
      <c r="T505" s="104">
        <f>+N505*P505*Q505*'1. Standard_Cost'!$D$12</f>
        <v>0</v>
      </c>
      <c r="U505" s="104">
        <f>+N505*O505*'1. Standard_Cost'!$E$12</f>
        <v>0</v>
      </c>
      <c r="V505" s="103"/>
      <c r="W505" s="103"/>
      <c r="X505" s="103"/>
      <c r="Y505" s="104">
        <f>+V505*((X505*'1. Standard_Cost'!$B$16)+(W505*X505*'1. Standard_Cost'!$C$16))</f>
        <v>0</v>
      </c>
      <c r="Z505" s="103"/>
      <c r="AA505" s="103"/>
      <c r="AB505" s="104">
        <f>+Z505*'1. Standard_Cost'!$B$20+AA505*'1. Standard_Cost'!$C$20</f>
        <v>0</v>
      </c>
      <c r="AC505" s="105"/>
      <c r="AD505" s="106"/>
      <c r="AE505" s="104">
        <f>SUM(AD505,AC505,AB505,Y505,U505,T505,S505,R505)*'1. Standard_Cost'!B115</f>
        <v>0</v>
      </c>
      <c r="AF505" s="104">
        <f t="shared" si="954"/>
        <v>0</v>
      </c>
      <c r="AG505" s="103"/>
      <c r="AH505" s="103"/>
      <c r="AI505" s="103"/>
      <c r="AJ505" s="107"/>
      <c r="AK505" s="107"/>
      <c r="AL505" s="107"/>
      <c r="AM505" s="104">
        <f>AG505*'1. Standard_Cost'!B111+'Incremental_Cost Year 2021'!AH512*'1. Standard_Cost'!C111+'Incremental_Cost Year 2021'!AI512*'1. Standard_Cost'!D111+'Incremental_Cost Year 2021'!AJ512+'Incremental_Cost Year 2021'!AL512+AK505</f>
        <v>0</v>
      </c>
      <c r="AN505" s="104">
        <f>AM505*'1. Standard_Cost'!C115</f>
        <v>0</v>
      </c>
      <c r="AO505" s="107"/>
      <c r="AQ505" s="104">
        <f t="shared" si="949"/>
        <v>0</v>
      </c>
      <c r="AR505" s="104">
        <f t="shared" si="950"/>
        <v>0</v>
      </c>
      <c r="AS505" s="104">
        <f t="shared" si="951"/>
        <v>0</v>
      </c>
      <c r="AT505" s="104">
        <f t="shared" si="955"/>
        <v>0</v>
      </c>
      <c r="AU505" s="108">
        <f t="shared" si="952"/>
        <v>0</v>
      </c>
      <c r="AV505" s="108"/>
      <c r="AW505" s="108"/>
      <c r="AX505" s="108"/>
      <c r="AY505" s="108"/>
      <c r="AZ505" s="108"/>
      <c r="BA505" s="109">
        <f t="shared" si="953"/>
        <v>0</v>
      </c>
    </row>
    <row r="506" spans="1:53" ht="24.6" customHeight="1" outlineLevel="1" x14ac:dyDescent="0.2">
      <c r="A506" s="68"/>
      <c r="B506" s="141"/>
      <c r="C506" s="95"/>
      <c r="D506" s="113" t="s">
        <v>48</v>
      </c>
      <c r="E506" s="113" t="s">
        <v>701</v>
      </c>
      <c r="F506" s="114" t="s">
        <v>154</v>
      </c>
      <c r="G506" s="115" t="s">
        <v>155</v>
      </c>
      <c r="H506" s="122" t="s">
        <v>348</v>
      </c>
      <c r="I506" s="117"/>
      <c r="J506" s="117"/>
      <c r="K506" s="117"/>
      <c r="L506" s="118">
        <f>SUM(L502:L505)</f>
        <v>0</v>
      </c>
      <c r="M506" s="118">
        <f>SUM(M502:M505)</f>
        <v>0</v>
      </c>
      <c r="N506" s="117"/>
      <c r="O506" s="117"/>
      <c r="P506" s="117"/>
      <c r="Q506" s="117"/>
      <c r="R506" s="119">
        <f>SUM(R502:R505)</f>
        <v>0</v>
      </c>
      <c r="S506" s="119">
        <f>SUM(S502:S505)</f>
        <v>0</v>
      </c>
      <c r="T506" s="119">
        <f>SUM(T502:T505)</f>
        <v>0</v>
      </c>
      <c r="U506" s="119">
        <f>SUM(U502:U505)</f>
        <v>0</v>
      </c>
      <c r="V506" s="117"/>
      <c r="W506" s="117"/>
      <c r="X506" s="117"/>
      <c r="Y506" s="118">
        <f>SUM(Y502:Y505)</f>
        <v>0</v>
      </c>
      <c r="Z506" s="117"/>
      <c r="AA506" s="117"/>
      <c r="AB506" s="118">
        <f t="shared" ref="AB506:AF506" si="956">SUM(AB502:AB505)</f>
        <v>0</v>
      </c>
      <c r="AC506" s="118">
        <f t="shared" si="956"/>
        <v>0</v>
      </c>
      <c r="AD506" s="118">
        <f t="shared" si="956"/>
        <v>0</v>
      </c>
      <c r="AE506" s="118">
        <f t="shared" si="956"/>
        <v>0</v>
      </c>
      <c r="AF506" s="118">
        <f t="shared" si="956"/>
        <v>0</v>
      </c>
      <c r="AG506" s="117"/>
      <c r="AH506" s="117"/>
      <c r="AI506" s="117"/>
      <c r="AJ506" s="119">
        <f>SUM(AJ502:AJ505)</f>
        <v>0</v>
      </c>
      <c r="AK506" s="119">
        <f t="shared" ref="AK506:AN506" si="957">SUM(AK502:AK505)</f>
        <v>0</v>
      </c>
      <c r="AL506" s="119">
        <f t="shared" si="957"/>
        <v>0</v>
      </c>
      <c r="AM506" s="119">
        <f t="shared" si="957"/>
        <v>0</v>
      </c>
      <c r="AN506" s="119">
        <f t="shared" si="957"/>
        <v>0</v>
      </c>
      <c r="AO506" s="116"/>
      <c r="AP506" s="120"/>
      <c r="AQ506" s="121">
        <f t="shared" ref="AQ506:BA506" si="958">SUM(AQ502:AQ505)</f>
        <v>0</v>
      </c>
      <c r="AR506" s="121">
        <f t="shared" si="958"/>
        <v>0</v>
      </c>
      <c r="AS506" s="121">
        <f t="shared" si="958"/>
        <v>0</v>
      </c>
      <c r="AT506" s="121">
        <f t="shared" si="958"/>
        <v>0</v>
      </c>
      <c r="AU506" s="121">
        <f t="shared" si="958"/>
        <v>0</v>
      </c>
      <c r="AV506" s="121">
        <f t="shared" si="958"/>
        <v>0</v>
      </c>
      <c r="AW506" s="121">
        <f t="shared" si="958"/>
        <v>0</v>
      </c>
      <c r="AX506" s="121">
        <f t="shared" si="958"/>
        <v>0</v>
      </c>
      <c r="AY506" s="121">
        <f t="shared" si="958"/>
        <v>0</v>
      </c>
      <c r="AZ506" s="121">
        <f t="shared" si="958"/>
        <v>0</v>
      </c>
      <c r="BA506" s="121">
        <f t="shared" si="958"/>
        <v>0</v>
      </c>
    </row>
    <row r="507" spans="1:53" s="124" customFormat="1" ht="14.45" customHeight="1" x14ac:dyDescent="0.2">
      <c r="B507" s="138"/>
      <c r="C507" s="247" t="s">
        <v>789</v>
      </c>
      <c r="D507" s="247"/>
      <c r="E507" s="252"/>
      <c r="F507" s="153"/>
      <c r="G507" s="153"/>
      <c r="H507" s="130" t="s">
        <v>349</v>
      </c>
      <c r="I507" s="128"/>
      <c r="J507" s="128"/>
      <c r="K507" s="128"/>
      <c r="L507" s="129">
        <f>SUM(L512,L517,L522)</f>
        <v>0</v>
      </c>
      <c r="M507" s="129">
        <f>SUM(M512,M517,M522)</f>
        <v>0</v>
      </c>
      <c r="N507" s="128"/>
      <c r="O507" s="128"/>
      <c r="P507" s="128"/>
      <c r="Q507" s="128"/>
      <c r="R507" s="129">
        <f>SUM(R512,R517,R522)</f>
        <v>0</v>
      </c>
      <c r="S507" s="129">
        <f t="shared" ref="S507:U507" si="959">SUM(S512,S517,S522)</f>
        <v>0</v>
      </c>
      <c r="T507" s="129">
        <f t="shared" si="959"/>
        <v>0</v>
      </c>
      <c r="U507" s="129">
        <f t="shared" si="959"/>
        <v>0</v>
      </c>
      <c r="V507" s="128"/>
      <c r="W507" s="128"/>
      <c r="X507" s="128"/>
      <c r="Y507" s="129">
        <f t="shared" ref="Y507" si="960">SUM(Y512,Y517,Y522)</f>
        <v>0</v>
      </c>
      <c r="Z507" s="128"/>
      <c r="AA507" s="128"/>
      <c r="AB507" s="129">
        <f t="shared" ref="AB507:AF507" si="961">SUM(AB512,AB517,AB522)</f>
        <v>0</v>
      </c>
      <c r="AC507" s="129">
        <f t="shared" si="961"/>
        <v>0</v>
      </c>
      <c r="AD507" s="129">
        <f t="shared" si="961"/>
        <v>0</v>
      </c>
      <c r="AE507" s="129">
        <f t="shared" si="961"/>
        <v>0</v>
      </c>
      <c r="AF507" s="129">
        <f t="shared" si="961"/>
        <v>0</v>
      </c>
      <c r="AG507" s="128"/>
      <c r="AH507" s="128"/>
      <c r="AI507" s="128"/>
      <c r="AJ507" s="129">
        <f t="shared" ref="AJ507:AN507" si="962">SUM(AJ512,AJ517,AJ522)</f>
        <v>0</v>
      </c>
      <c r="AK507" s="129">
        <f t="shared" si="962"/>
        <v>0</v>
      </c>
      <c r="AL507" s="129">
        <f t="shared" si="962"/>
        <v>0</v>
      </c>
      <c r="AM507" s="129">
        <f t="shared" si="962"/>
        <v>0</v>
      </c>
      <c r="AN507" s="139">
        <f t="shared" si="962"/>
        <v>0</v>
      </c>
      <c r="AO507" s="130"/>
      <c r="AP507" s="131"/>
      <c r="AQ507" s="139">
        <f>AQ512+AQ517+AQ522+AQ527+AQ532+AQ537+AQ542+AQ547+AQ552+AQ557+AQ562+AQ567+AQ572+AQ577</f>
        <v>0</v>
      </c>
      <c r="AR507" s="139">
        <f t="shared" ref="AR507:AU507" si="963">AR512+AR517+AR522+AR527+AR532+AR537+AR542+AR547+AR552+AR557+AR562+AR567+AR572+AR577</f>
        <v>0</v>
      </c>
      <c r="AS507" s="139">
        <f t="shared" si="963"/>
        <v>0</v>
      </c>
      <c r="AT507" s="139">
        <f t="shared" si="963"/>
        <v>0</v>
      </c>
      <c r="AU507" s="139">
        <f t="shared" si="963"/>
        <v>0</v>
      </c>
      <c r="AV507" s="139">
        <f t="shared" ref="AV507:BA507" si="964">SUM(AV512,AV517,AV522)</f>
        <v>0</v>
      </c>
      <c r="AW507" s="139">
        <f t="shared" si="964"/>
        <v>0</v>
      </c>
      <c r="AX507" s="139">
        <f t="shared" si="964"/>
        <v>0</v>
      </c>
      <c r="AY507" s="139">
        <f t="shared" si="964"/>
        <v>0</v>
      </c>
      <c r="AZ507" s="139">
        <f t="shared" si="964"/>
        <v>0</v>
      </c>
      <c r="BA507" s="139">
        <f t="shared" si="964"/>
        <v>0</v>
      </c>
    </row>
    <row r="508" spans="1:53" ht="14.1" customHeight="1" outlineLevel="2" x14ac:dyDescent="0.2">
      <c r="A508" s="68"/>
      <c r="B508" s="94"/>
      <c r="C508" s="250"/>
      <c r="D508" s="96"/>
      <c r="E508" s="96"/>
      <c r="F508" s="97"/>
      <c r="G508" s="98"/>
      <c r="H508" s="99" t="s">
        <v>49</v>
      </c>
      <c r="I508" s="100"/>
      <c r="J508" s="101"/>
      <c r="K508" s="101"/>
      <c r="L508" s="102" t="str">
        <f>IF(I508&lt;&gt;0,((VLOOKUP(I508,'1. Standard_Cost'!$B$4:$D$8,2)+VLOOKUP(I508,'1. Standard_Cost'!$B$4:$D$8,3))*J508*K508),"0")</f>
        <v>0</v>
      </c>
      <c r="M508" s="102">
        <f>L508*'1. Standard_Cost'!F107</f>
        <v>0</v>
      </c>
      <c r="N508" s="103"/>
      <c r="O508" s="103"/>
      <c r="P508" s="103"/>
      <c r="Q508" s="103"/>
      <c r="R508" s="104">
        <f>+N508*P508*'1. Standard_Cost'!$B$12</f>
        <v>0</v>
      </c>
      <c r="S508" s="104">
        <f>+N508*O508*P508*'1. Standard_Cost'!$C$12</f>
        <v>0</v>
      </c>
      <c r="T508" s="104">
        <f>+N508*P508*Q508*'1. Standard_Cost'!$D$12</f>
        <v>0</v>
      </c>
      <c r="U508" s="104">
        <f>+N508*O508*'1. Standard_Cost'!$E$12</f>
        <v>0</v>
      </c>
      <c r="V508" s="103"/>
      <c r="W508" s="103"/>
      <c r="X508" s="103"/>
      <c r="Y508" s="104">
        <f>+V508*((X508*'1. Standard_Cost'!$B$16)+(W508*X508*'1. Standard_Cost'!$C$16))</f>
        <v>0</v>
      </c>
      <c r="Z508" s="103"/>
      <c r="AA508" s="103"/>
      <c r="AB508" s="104">
        <f>+Z508*'1. Standard_Cost'!$B$20+AA508*'1. Standard_Cost'!$C$20</f>
        <v>0</v>
      </c>
      <c r="AC508" s="105"/>
      <c r="AD508" s="106"/>
      <c r="AE508" s="104">
        <f>SUM(AD508,AC508,AB508,Y508,U508,T508,S508,R508)*'1. Standard_Cost'!B131</f>
        <v>0</v>
      </c>
      <c r="AF508" s="104">
        <f>SUM(AD508,AE508)</f>
        <v>0</v>
      </c>
      <c r="AG508" s="103"/>
      <c r="AH508" s="103"/>
      <c r="AI508" s="103"/>
      <c r="AJ508" s="107"/>
      <c r="AK508" s="107"/>
      <c r="AL508" s="107"/>
      <c r="AM508" s="104">
        <f>AG508*'1. Standard_Cost'!B127+'Incremental_Cost Year 2021'!AH515*'1. Standard_Cost'!C127+'Incremental_Cost Year 2021'!AI515*'1. Standard_Cost'!D127+'Incremental_Cost Year 2021'!AJ515+'Incremental_Cost Year 2021'!AL515+AK508</f>
        <v>0</v>
      </c>
      <c r="AN508" s="104">
        <f>AM508*'1. Standard_Cost'!C131</f>
        <v>0</v>
      </c>
      <c r="AO508" s="107"/>
      <c r="AQ508" s="104">
        <f t="shared" ref="AQ508:AQ511" si="965">L508+M508</f>
        <v>0</v>
      </c>
      <c r="AR508" s="104">
        <f t="shared" ref="AR508:AR511" si="966">AF508</f>
        <v>0</v>
      </c>
      <c r="AS508" s="104">
        <f t="shared" ref="AS508:AS511" si="967">AM508+AN508</f>
        <v>0</v>
      </c>
      <c r="AT508" s="104">
        <f>SUM(AQ508,AR508,AS508)</f>
        <v>0</v>
      </c>
      <c r="AU508" s="108">
        <f t="shared" ref="AU508:AU511" si="968">AT508</f>
        <v>0</v>
      </c>
      <c r="AV508" s="108"/>
      <c r="AW508" s="108"/>
      <c r="AX508" s="108"/>
      <c r="AY508" s="108"/>
      <c r="AZ508" s="108"/>
      <c r="BA508" s="109">
        <f t="shared" ref="BA508:BA511" si="969">SUM(AU508:AZ508)-AT508</f>
        <v>0</v>
      </c>
    </row>
    <row r="509" spans="1:53" ht="14.1" customHeight="1" outlineLevel="2" x14ac:dyDescent="0.2">
      <c r="A509" s="68"/>
      <c r="B509" s="94"/>
      <c r="C509" s="251"/>
      <c r="D509" s="110"/>
      <c r="E509" s="110"/>
      <c r="F509" s="110"/>
      <c r="G509" s="111"/>
      <c r="H509" s="99" t="s">
        <v>50</v>
      </c>
      <c r="I509" s="100"/>
      <c r="J509" s="101"/>
      <c r="K509" s="101"/>
      <c r="L509" s="102" t="str">
        <f>IF(I509&lt;&gt;0,((VLOOKUP(I509,'1. Standard_Cost'!$B$4:$D$8,2)+VLOOKUP(I509,'1. Standard_Cost'!$B$4:$D$8,3))*J509*K509),"0")</f>
        <v>0</v>
      </c>
      <c r="M509" s="102">
        <f>L509*'1. Standard_Cost'!F107</f>
        <v>0</v>
      </c>
      <c r="N509" s="103"/>
      <c r="O509" s="103"/>
      <c r="P509" s="103"/>
      <c r="Q509" s="103"/>
      <c r="R509" s="104">
        <f>+N509*P509*'1. Standard_Cost'!$B$12</f>
        <v>0</v>
      </c>
      <c r="S509" s="104">
        <f>+N509*O509*P509*'1. Standard_Cost'!$C$12</f>
        <v>0</v>
      </c>
      <c r="T509" s="104">
        <f>+N509*P509*Q509*'1. Standard_Cost'!$D$12</f>
        <v>0</v>
      </c>
      <c r="U509" s="104">
        <f>+N509*O509*'1. Standard_Cost'!$E$12</f>
        <v>0</v>
      </c>
      <c r="V509" s="103"/>
      <c r="W509" s="103"/>
      <c r="X509" s="103"/>
      <c r="Y509" s="104">
        <f>+V509*((X509*'1. Standard_Cost'!$B$16)+(W509*X509*'1. Standard_Cost'!$C$16))</f>
        <v>0</v>
      </c>
      <c r="Z509" s="103"/>
      <c r="AA509" s="103"/>
      <c r="AB509" s="104">
        <f>+Z509*'1. Standard_Cost'!$B$20+AA509*'1. Standard_Cost'!$C$20</f>
        <v>0</v>
      </c>
      <c r="AC509" s="105"/>
      <c r="AD509" s="106"/>
      <c r="AE509" s="104">
        <f>SUM(AD509,AC509,AB509,Y509,U509,T509,S509,R509)*'1. Standard_Cost'!B131</f>
        <v>0</v>
      </c>
      <c r="AF509" s="104">
        <f t="shared" ref="AF509:AF511" si="970">SUM(AD509,AE509)</f>
        <v>0</v>
      </c>
      <c r="AG509" s="103"/>
      <c r="AH509" s="103">
        <v>0</v>
      </c>
      <c r="AI509" s="103">
        <v>0</v>
      </c>
      <c r="AJ509" s="107"/>
      <c r="AK509" s="107"/>
      <c r="AL509" s="107"/>
      <c r="AM509" s="104">
        <f>AG509*'1. Standard_Cost'!B127+'Incremental_Cost Year 2021'!AH516*'1. Standard_Cost'!C127+'Incremental_Cost Year 2021'!AI516*'1. Standard_Cost'!D127+'Incremental_Cost Year 2021'!AJ516+'Incremental_Cost Year 2021'!AL516+AK509</f>
        <v>0</v>
      </c>
      <c r="AN509" s="104">
        <f>AM509*'1. Standard_Cost'!C131</f>
        <v>0</v>
      </c>
      <c r="AO509" s="107"/>
      <c r="AQ509" s="104">
        <f t="shared" si="965"/>
        <v>0</v>
      </c>
      <c r="AR509" s="104">
        <f t="shared" si="966"/>
        <v>0</v>
      </c>
      <c r="AS509" s="104">
        <f t="shared" si="967"/>
        <v>0</v>
      </c>
      <c r="AT509" s="104">
        <f t="shared" ref="AT509:AT511" si="971">SUM(AQ509,AR509,AS509)</f>
        <v>0</v>
      </c>
      <c r="AU509" s="108">
        <f t="shared" si="968"/>
        <v>0</v>
      </c>
      <c r="AV509" s="108">
        <v>0</v>
      </c>
      <c r="AW509" s="108"/>
      <c r="AX509" s="108"/>
      <c r="AY509" s="108"/>
      <c r="AZ509" s="108"/>
      <c r="BA509" s="109">
        <f t="shared" si="969"/>
        <v>0</v>
      </c>
    </row>
    <row r="510" spans="1:53" ht="14.1" customHeight="1" outlineLevel="2" x14ac:dyDescent="0.2">
      <c r="A510" s="68"/>
      <c r="B510" s="94"/>
      <c r="C510" s="251"/>
      <c r="D510" s="110"/>
      <c r="E510" s="110"/>
      <c r="F510" s="110"/>
      <c r="G510" s="111"/>
      <c r="H510" s="99" t="s">
        <v>51</v>
      </c>
      <c r="I510" s="100"/>
      <c r="J510" s="101"/>
      <c r="K510" s="101"/>
      <c r="L510" s="102" t="str">
        <f>IF(I510&lt;&gt;0,((VLOOKUP(I510,'1. Standard_Cost'!$B$4:$D$8,2)+VLOOKUP(I510,'1. Standard_Cost'!$B$4:$D$8,3))*J510*K510),"0")</f>
        <v>0</v>
      </c>
      <c r="M510" s="102">
        <f>L510*'1. Standard_Cost'!F107</f>
        <v>0</v>
      </c>
      <c r="N510" s="103"/>
      <c r="O510" s="103"/>
      <c r="P510" s="103"/>
      <c r="Q510" s="103"/>
      <c r="R510" s="104">
        <f>+N510*P510*'1. Standard_Cost'!$B$12</f>
        <v>0</v>
      </c>
      <c r="S510" s="104">
        <f>+N510*O510*P510*'1. Standard_Cost'!$C$12</f>
        <v>0</v>
      </c>
      <c r="T510" s="104">
        <f>+N510*P510*Q510*'1. Standard_Cost'!$D$12</f>
        <v>0</v>
      </c>
      <c r="U510" s="104">
        <f>+N510*O510*'1. Standard_Cost'!$E$12</f>
        <v>0</v>
      </c>
      <c r="V510" s="103"/>
      <c r="W510" s="103"/>
      <c r="X510" s="103"/>
      <c r="Y510" s="104">
        <f>+V510*((X510*'1. Standard_Cost'!$B$16)+(W510*X510*'1. Standard_Cost'!$C$16))</f>
        <v>0</v>
      </c>
      <c r="Z510" s="103"/>
      <c r="AA510" s="103"/>
      <c r="AB510" s="104">
        <f>+Z510*'1. Standard_Cost'!$B$20+AA510*'1. Standard_Cost'!$C$20</f>
        <v>0</v>
      </c>
      <c r="AC510" s="105"/>
      <c r="AD510" s="106"/>
      <c r="AE510" s="104">
        <f>SUM(AD510,AC510,AB510,Y510,U510,T510,S510,R510)*'1. Standard_Cost'!B131</f>
        <v>0</v>
      </c>
      <c r="AF510" s="104">
        <f t="shared" si="970"/>
        <v>0</v>
      </c>
      <c r="AG510" s="103"/>
      <c r="AH510" s="103"/>
      <c r="AI510" s="103"/>
      <c r="AJ510" s="107"/>
      <c r="AK510" s="107"/>
      <c r="AL510" s="107"/>
      <c r="AM510" s="104">
        <f>AG510*'1. Standard_Cost'!B127+'Incremental_Cost Year 2021'!AH517*'1. Standard_Cost'!C127+'Incremental_Cost Year 2021'!AI517*'1. Standard_Cost'!D127+'Incremental_Cost Year 2021'!AJ517+'Incremental_Cost Year 2021'!AL517+AK510</f>
        <v>0</v>
      </c>
      <c r="AN510" s="104">
        <f>AM510*'1. Standard_Cost'!C131</f>
        <v>0</v>
      </c>
      <c r="AO510" s="107"/>
      <c r="AQ510" s="104">
        <f t="shared" si="965"/>
        <v>0</v>
      </c>
      <c r="AR510" s="104">
        <f t="shared" si="966"/>
        <v>0</v>
      </c>
      <c r="AS510" s="104">
        <f t="shared" si="967"/>
        <v>0</v>
      </c>
      <c r="AT510" s="104">
        <f t="shared" si="971"/>
        <v>0</v>
      </c>
      <c r="AU510" s="108">
        <f t="shared" si="968"/>
        <v>0</v>
      </c>
      <c r="AV510" s="108"/>
      <c r="AW510" s="108"/>
      <c r="AX510" s="108"/>
      <c r="AY510" s="108"/>
      <c r="AZ510" s="108"/>
      <c r="BA510" s="109">
        <f t="shared" si="969"/>
        <v>0</v>
      </c>
    </row>
    <row r="511" spans="1:53" ht="14.1" customHeight="1" outlineLevel="2" x14ac:dyDescent="0.2">
      <c r="A511" s="68"/>
      <c r="B511" s="94"/>
      <c r="C511" s="251"/>
      <c r="D511" s="110"/>
      <c r="E511" s="110"/>
      <c r="F511" s="110"/>
      <c r="G511" s="111"/>
      <c r="H511" s="112" t="s">
        <v>179</v>
      </c>
      <c r="I511" s="100"/>
      <c r="J511" s="101"/>
      <c r="K511" s="101"/>
      <c r="L511" s="102" t="str">
        <f>IF(I511&lt;&gt;0,((VLOOKUP(I511,'1. Standard_Cost'!$B$4:$D$8,2)+VLOOKUP(I511,'1. Standard_Cost'!$B$4:$D$8,3))*J511*K511),"0")</f>
        <v>0</v>
      </c>
      <c r="M511" s="102">
        <f>L511*'1. Standard_Cost'!F107</f>
        <v>0</v>
      </c>
      <c r="N511" s="103"/>
      <c r="O511" s="103"/>
      <c r="P511" s="103"/>
      <c r="Q511" s="103"/>
      <c r="R511" s="104">
        <f>+N511*P511*'1. Standard_Cost'!$B$12</f>
        <v>0</v>
      </c>
      <c r="S511" s="104">
        <f>+N511*O511*P511*'1. Standard_Cost'!$C$12</f>
        <v>0</v>
      </c>
      <c r="T511" s="104">
        <f>+N511*P511*Q511*'1. Standard_Cost'!$D$12</f>
        <v>0</v>
      </c>
      <c r="U511" s="104">
        <f>+N511*O511*'1. Standard_Cost'!$E$12</f>
        <v>0</v>
      </c>
      <c r="V511" s="103"/>
      <c r="W511" s="103"/>
      <c r="X511" s="103"/>
      <c r="Y511" s="104">
        <f>+V511*((X511*'1. Standard_Cost'!$B$16)+(W511*X511*'1. Standard_Cost'!$C$16))</f>
        <v>0</v>
      </c>
      <c r="Z511" s="103"/>
      <c r="AA511" s="103"/>
      <c r="AB511" s="104">
        <f>+Z511*'1. Standard_Cost'!$B$20+AA511*'1. Standard_Cost'!$C$20</f>
        <v>0</v>
      </c>
      <c r="AC511" s="105"/>
      <c r="AD511" s="106"/>
      <c r="AE511" s="104">
        <f>SUM(AD511,AC511,AB511,Y511,U511,T511,S511,R511)*'1. Standard_Cost'!B131</f>
        <v>0</v>
      </c>
      <c r="AF511" s="104">
        <f t="shared" si="970"/>
        <v>0</v>
      </c>
      <c r="AG511" s="103"/>
      <c r="AH511" s="103"/>
      <c r="AI511" s="103"/>
      <c r="AJ511" s="107"/>
      <c r="AK511" s="107"/>
      <c r="AL511" s="107"/>
      <c r="AM511" s="104">
        <f>AG511*'1. Standard_Cost'!B127+'Incremental_Cost Year 2021'!AH518*'1. Standard_Cost'!C127+'Incremental_Cost Year 2021'!AI518*'1. Standard_Cost'!D127+'Incremental_Cost Year 2021'!AJ518+'Incremental_Cost Year 2021'!AL518+AK511</f>
        <v>0</v>
      </c>
      <c r="AN511" s="104">
        <f>AM511*'1. Standard_Cost'!C131</f>
        <v>0</v>
      </c>
      <c r="AO511" s="107"/>
      <c r="AQ511" s="104">
        <f t="shared" si="965"/>
        <v>0</v>
      </c>
      <c r="AR511" s="104">
        <f t="shared" si="966"/>
        <v>0</v>
      </c>
      <c r="AS511" s="104">
        <f t="shared" si="967"/>
        <v>0</v>
      </c>
      <c r="AT511" s="104">
        <f t="shared" si="971"/>
        <v>0</v>
      </c>
      <c r="AU511" s="108">
        <f t="shared" si="968"/>
        <v>0</v>
      </c>
      <c r="AV511" s="108"/>
      <c r="AW511" s="108"/>
      <c r="AX511" s="108"/>
      <c r="AY511" s="108"/>
      <c r="AZ511" s="108"/>
      <c r="BA511" s="109">
        <f t="shared" si="969"/>
        <v>0</v>
      </c>
    </row>
    <row r="512" spans="1:53" ht="25.35" customHeight="1" outlineLevel="1" x14ac:dyDescent="0.2">
      <c r="A512" s="68"/>
      <c r="B512" s="94"/>
      <c r="C512" s="251"/>
      <c r="D512" s="113" t="s">
        <v>48</v>
      </c>
      <c r="E512" s="113" t="s">
        <v>807</v>
      </c>
      <c r="F512" s="114" t="s">
        <v>154</v>
      </c>
      <c r="G512" s="115" t="s">
        <v>155</v>
      </c>
      <c r="H512" s="140" t="s">
        <v>350</v>
      </c>
      <c r="I512" s="117"/>
      <c r="J512" s="117"/>
      <c r="K512" s="117"/>
      <c r="L512" s="118">
        <f>SUM(L508:L511)</f>
        <v>0</v>
      </c>
      <c r="M512" s="118">
        <f>SUM(M508:M511)</f>
        <v>0</v>
      </c>
      <c r="N512" s="117"/>
      <c r="O512" s="117"/>
      <c r="P512" s="117"/>
      <c r="Q512" s="117"/>
      <c r="R512" s="119">
        <f>SUM(R508:R511)</f>
        <v>0</v>
      </c>
      <c r="S512" s="119">
        <f>SUM(S508:S511)</f>
        <v>0</v>
      </c>
      <c r="T512" s="119">
        <f>SUM(T508:T511)</f>
        <v>0</v>
      </c>
      <c r="U512" s="119">
        <f>SUM(U508:U511)</f>
        <v>0</v>
      </c>
      <c r="V512" s="117"/>
      <c r="W512" s="117"/>
      <c r="X512" s="117"/>
      <c r="Y512" s="118">
        <f>SUM(Y508:Y511)</f>
        <v>0</v>
      </c>
      <c r="Z512" s="117"/>
      <c r="AA512" s="117"/>
      <c r="AB512" s="118">
        <f t="shared" ref="AB512:AF512" si="972">SUM(AB508:AB511)</f>
        <v>0</v>
      </c>
      <c r="AC512" s="118">
        <f t="shared" si="972"/>
        <v>0</v>
      </c>
      <c r="AD512" s="118">
        <f t="shared" si="972"/>
        <v>0</v>
      </c>
      <c r="AE512" s="118">
        <f t="shared" si="972"/>
        <v>0</v>
      </c>
      <c r="AF512" s="118">
        <f t="shared" si="972"/>
        <v>0</v>
      </c>
      <c r="AG512" s="117"/>
      <c r="AH512" s="117"/>
      <c r="AI512" s="117"/>
      <c r="AJ512" s="119">
        <f>SUM(AJ508:AJ511)</f>
        <v>0</v>
      </c>
      <c r="AK512" s="119">
        <f t="shared" ref="AK512:AN512" si="973">SUM(AK508:AK511)</f>
        <v>0</v>
      </c>
      <c r="AL512" s="119">
        <f t="shared" si="973"/>
        <v>0</v>
      </c>
      <c r="AM512" s="119">
        <f t="shared" si="973"/>
        <v>0</v>
      </c>
      <c r="AN512" s="119">
        <f t="shared" si="973"/>
        <v>0</v>
      </c>
      <c r="AO512" s="116"/>
      <c r="AP512" s="120"/>
      <c r="AQ512" s="118">
        <f t="shared" ref="AQ512:BA512" si="974">SUM(AQ508:AQ511)</f>
        <v>0</v>
      </c>
      <c r="AR512" s="118">
        <f t="shared" si="974"/>
        <v>0</v>
      </c>
      <c r="AS512" s="118">
        <f t="shared" si="974"/>
        <v>0</v>
      </c>
      <c r="AT512" s="118">
        <f t="shared" si="974"/>
        <v>0</v>
      </c>
      <c r="AU512" s="118">
        <f t="shared" si="974"/>
        <v>0</v>
      </c>
      <c r="AV512" s="118">
        <f t="shared" si="974"/>
        <v>0</v>
      </c>
      <c r="AW512" s="118">
        <f t="shared" si="974"/>
        <v>0</v>
      </c>
      <c r="AX512" s="118">
        <f t="shared" si="974"/>
        <v>0</v>
      </c>
      <c r="AY512" s="118">
        <f t="shared" si="974"/>
        <v>0</v>
      </c>
      <c r="AZ512" s="118">
        <f t="shared" si="974"/>
        <v>0</v>
      </c>
      <c r="BA512" s="118">
        <f t="shared" si="974"/>
        <v>0</v>
      </c>
    </row>
    <row r="513" spans="1:53" ht="14.1" customHeight="1" outlineLevel="2" x14ac:dyDescent="0.2">
      <c r="A513" s="68"/>
      <c r="B513" s="94"/>
      <c r="C513" s="251"/>
      <c r="D513" s="96"/>
      <c r="E513" s="96"/>
      <c r="F513" s="97"/>
      <c r="G513" s="98"/>
      <c r="H513" s="99" t="s">
        <v>49</v>
      </c>
      <c r="I513" s="100"/>
      <c r="J513" s="101"/>
      <c r="K513" s="101"/>
      <c r="L513" s="102" t="str">
        <f>IF(I513&lt;&gt;0,((VLOOKUP(I513,'1. Standard_Cost'!$B$4:$D$8,2)+VLOOKUP(I513,'1. Standard_Cost'!$B$4:$D$8,3))*J513*K513),"0")</f>
        <v>0</v>
      </c>
      <c r="M513" s="102">
        <f>L513*'1. Standard_Cost'!F107</f>
        <v>0</v>
      </c>
      <c r="N513" s="103"/>
      <c r="O513" s="103"/>
      <c r="P513" s="103"/>
      <c r="Q513" s="103"/>
      <c r="R513" s="104">
        <f>+N513*P513*'1. Standard_Cost'!$B$12</f>
        <v>0</v>
      </c>
      <c r="S513" s="104">
        <f>+N513*O513*P513*'1. Standard_Cost'!$C$12</f>
        <v>0</v>
      </c>
      <c r="T513" s="104">
        <f>+N513*P513*Q513*'1. Standard_Cost'!$D$12</f>
        <v>0</v>
      </c>
      <c r="U513" s="104">
        <f>+N513*O513*'1. Standard_Cost'!$E$12</f>
        <v>0</v>
      </c>
      <c r="V513" s="103"/>
      <c r="W513" s="103"/>
      <c r="X513" s="103"/>
      <c r="Y513" s="104">
        <f>+V513*((X513*'1. Standard_Cost'!$B$16)+(W513*X513*'1. Standard_Cost'!$C$16))</f>
        <v>0</v>
      </c>
      <c r="Z513" s="103"/>
      <c r="AA513" s="103"/>
      <c r="AB513" s="104">
        <f>+Z513*'1. Standard_Cost'!$B$20+AA513*'1. Standard_Cost'!$C$20</f>
        <v>0</v>
      </c>
      <c r="AC513" s="105"/>
      <c r="AD513" s="106"/>
      <c r="AE513" s="104">
        <f>SUM(AD513,AC513,AB513,Y513,U513,T513,S513,R513)*'1. Standard_Cost'!B131</f>
        <v>0</v>
      </c>
      <c r="AF513" s="104">
        <f>SUM(AD513,AE513)</f>
        <v>0</v>
      </c>
      <c r="AG513" s="103"/>
      <c r="AH513" s="103"/>
      <c r="AI513" s="103"/>
      <c r="AJ513" s="107"/>
      <c r="AK513" s="107"/>
      <c r="AL513" s="107"/>
      <c r="AM513" s="104">
        <f>AG513*'1. Standard_Cost'!B127+'Incremental_Cost Year 2021'!AH520*'1. Standard_Cost'!C127+'Incremental_Cost Year 2021'!AI520*'1. Standard_Cost'!D127+'Incremental_Cost Year 2021'!AJ520+'Incremental_Cost Year 2021'!AL520+AK513</f>
        <v>0</v>
      </c>
      <c r="AN513" s="104">
        <f>AM513*'1. Standard_Cost'!C131</f>
        <v>0</v>
      </c>
      <c r="AO513" s="107"/>
      <c r="AQ513" s="104">
        <f t="shared" ref="AQ513:AQ516" si="975">L513+M513</f>
        <v>0</v>
      </c>
      <c r="AR513" s="104">
        <f t="shared" ref="AR513:AR516" si="976">AF513</f>
        <v>0</v>
      </c>
      <c r="AS513" s="104">
        <f t="shared" ref="AS513:AS516" si="977">AM513+AN513</f>
        <v>0</v>
      </c>
      <c r="AT513" s="104">
        <f>SUM(AQ513,AR513,AS513)</f>
        <v>0</v>
      </c>
      <c r="AU513" s="108">
        <f t="shared" ref="AU513:AU516" si="978">AT513</f>
        <v>0</v>
      </c>
      <c r="AV513" s="108"/>
      <c r="AW513" s="108"/>
      <c r="AX513" s="108"/>
      <c r="AY513" s="108"/>
      <c r="AZ513" s="108"/>
      <c r="BA513" s="109">
        <f t="shared" ref="BA513:BA516" si="979">SUM(AU513:AZ513)-AT513</f>
        <v>0</v>
      </c>
    </row>
    <row r="514" spans="1:53" ht="14.1" customHeight="1" outlineLevel="2" x14ac:dyDescent="0.2">
      <c r="A514" s="68"/>
      <c r="B514" s="94"/>
      <c r="C514" s="251"/>
      <c r="D514" s="110"/>
      <c r="E514" s="110"/>
      <c r="F514" s="110"/>
      <c r="G514" s="111"/>
      <c r="H514" s="99" t="s">
        <v>50</v>
      </c>
      <c r="I514" s="100"/>
      <c r="J514" s="101"/>
      <c r="K514" s="101"/>
      <c r="L514" s="102" t="str">
        <f>IF(I514&lt;&gt;0,((VLOOKUP(I514,'1. Standard_Cost'!$B$4:$D$8,2)+VLOOKUP(I514,'1. Standard_Cost'!$B$4:$D$8,3))*J514*K514),"0")</f>
        <v>0</v>
      </c>
      <c r="M514" s="102">
        <f>L514*'1. Standard_Cost'!F107</f>
        <v>0</v>
      </c>
      <c r="N514" s="103"/>
      <c r="O514" s="103"/>
      <c r="P514" s="103"/>
      <c r="Q514" s="103"/>
      <c r="R514" s="104">
        <f>+N514*P514*'1. Standard_Cost'!$B$12</f>
        <v>0</v>
      </c>
      <c r="S514" s="104">
        <f>+N514*O514*P514*'1. Standard_Cost'!$C$12</f>
        <v>0</v>
      </c>
      <c r="T514" s="104">
        <f>+N514*P514*Q514*'1. Standard_Cost'!$D$12</f>
        <v>0</v>
      </c>
      <c r="U514" s="104">
        <f>+N514*O514*'1. Standard_Cost'!$E$12</f>
        <v>0</v>
      </c>
      <c r="V514" s="103"/>
      <c r="W514" s="103"/>
      <c r="X514" s="103"/>
      <c r="Y514" s="104">
        <f>+V514*((X514*'1. Standard_Cost'!$B$16)+(W514*X514*'1. Standard_Cost'!$C$16))</f>
        <v>0</v>
      </c>
      <c r="Z514" s="103"/>
      <c r="AA514" s="103"/>
      <c r="AB514" s="104">
        <f>+Z514*'1. Standard_Cost'!$B$20+AA514*'1. Standard_Cost'!$C$20</f>
        <v>0</v>
      </c>
      <c r="AC514" s="105"/>
      <c r="AD514" s="106"/>
      <c r="AE514" s="104">
        <f>SUM(AD514,AC514,AB514,Y514,U514,T514,S514,R514)*'1. Standard_Cost'!B131</f>
        <v>0</v>
      </c>
      <c r="AF514" s="104">
        <f t="shared" ref="AF514:AF516" si="980">SUM(AD514,AE514)</f>
        <v>0</v>
      </c>
      <c r="AG514" s="103"/>
      <c r="AH514" s="103">
        <v>0</v>
      </c>
      <c r="AI514" s="103">
        <v>0</v>
      </c>
      <c r="AJ514" s="107"/>
      <c r="AK514" s="107"/>
      <c r="AL514" s="107"/>
      <c r="AM514" s="104">
        <f>AG514*'1. Standard_Cost'!B127+'Incremental_Cost Year 2021'!AH521*'1. Standard_Cost'!C127+'Incremental_Cost Year 2021'!AI521*'1. Standard_Cost'!D127+'Incremental_Cost Year 2021'!AJ521+'Incremental_Cost Year 2021'!AL521+AK514</f>
        <v>0</v>
      </c>
      <c r="AN514" s="104">
        <f>AM514*'1. Standard_Cost'!C131</f>
        <v>0</v>
      </c>
      <c r="AO514" s="107"/>
      <c r="AQ514" s="104">
        <f t="shared" si="975"/>
        <v>0</v>
      </c>
      <c r="AR514" s="104">
        <f t="shared" si="976"/>
        <v>0</v>
      </c>
      <c r="AS514" s="104">
        <f t="shared" si="977"/>
        <v>0</v>
      </c>
      <c r="AT514" s="104">
        <f t="shared" ref="AT514:AT516" si="981">SUM(AQ514,AR514,AS514)</f>
        <v>0</v>
      </c>
      <c r="AU514" s="108">
        <f t="shared" si="978"/>
        <v>0</v>
      </c>
      <c r="AV514" s="108">
        <v>0</v>
      </c>
      <c r="AW514" s="108"/>
      <c r="AX514" s="108"/>
      <c r="AY514" s="108"/>
      <c r="AZ514" s="108"/>
      <c r="BA514" s="109">
        <f t="shared" si="979"/>
        <v>0</v>
      </c>
    </row>
    <row r="515" spans="1:53" ht="14.1" customHeight="1" outlineLevel="2" x14ac:dyDescent="0.2">
      <c r="A515" s="68"/>
      <c r="B515" s="94"/>
      <c r="C515" s="251"/>
      <c r="D515" s="110"/>
      <c r="E515" s="110"/>
      <c r="F515" s="110"/>
      <c r="G515" s="111"/>
      <c r="H515" s="99" t="s">
        <v>51</v>
      </c>
      <c r="I515" s="100"/>
      <c r="J515" s="101"/>
      <c r="K515" s="101"/>
      <c r="L515" s="102" t="str">
        <f>IF(I515&lt;&gt;0,((VLOOKUP(I515,'1. Standard_Cost'!$B$4:$D$8,2)+VLOOKUP(I515,'1. Standard_Cost'!$B$4:$D$8,3))*J515*K515),"0")</f>
        <v>0</v>
      </c>
      <c r="M515" s="102">
        <f>L515*'1. Standard_Cost'!F107</f>
        <v>0</v>
      </c>
      <c r="N515" s="103"/>
      <c r="O515" s="103"/>
      <c r="P515" s="103"/>
      <c r="Q515" s="103"/>
      <c r="R515" s="104">
        <f>+N515*P515*'1. Standard_Cost'!$B$12</f>
        <v>0</v>
      </c>
      <c r="S515" s="104">
        <f>+N515*O515*P515*'1. Standard_Cost'!$C$12</f>
        <v>0</v>
      </c>
      <c r="T515" s="104">
        <f>+N515*P515*Q515*'1. Standard_Cost'!$D$12</f>
        <v>0</v>
      </c>
      <c r="U515" s="104">
        <f>+N515*O515*'1. Standard_Cost'!$E$12</f>
        <v>0</v>
      </c>
      <c r="V515" s="103"/>
      <c r="W515" s="103"/>
      <c r="X515" s="103"/>
      <c r="Y515" s="104">
        <f>+V515*((X515*'1. Standard_Cost'!$B$16)+(W515*X515*'1. Standard_Cost'!$C$16))</f>
        <v>0</v>
      </c>
      <c r="Z515" s="103"/>
      <c r="AA515" s="103"/>
      <c r="AB515" s="104">
        <f>+Z515*'1. Standard_Cost'!$B$20+AA515*'1. Standard_Cost'!$C$20</f>
        <v>0</v>
      </c>
      <c r="AC515" s="105"/>
      <c r="AD515" s="106"/>
      <c r="AE515" s="104">
        <f>SUM(AD515,AC515,AB515,Y515,U515,T515,S515,R515)*'1. Standard_Cost'!B131</f>
        <v>0</v>
      </c>
      <c r="AF515" s="104">
        <f t="shared" si="980"/>
        <v>0</v>
      </c>
      <c r="AG515" s="103"/>
      <c r="AH515" s="103"/>
      <c r="AI515" s="103"/>
      <c r="AJ515" s="107"/>
      <c r="AK515" s="107"/>
      <c r="AL515" s="107"/>
      <c r="AM515" s="104">
        <f>AG515*'1. Standard_Cost'!B127+'Incremental_Cost Year 2021'!AH522*'1. Standard_Cost'!C127+'Incremental_Cost Year 2021'!AI522*'1. Standard_Cost'!D127+'Incremental_Cost Year 2021'!AJ522+'Incremental_Cost Year 2021'!AL522+AK515</f>
        <v>0</v>
      </c>
      <c r="AN515" s="104">
        <f>AM515*'1. Standard_Cost'!C131</f>
        <v>0</v>
      </c>
      <c r="AO515" s="107"/>
      <c r="AQ515" s="104">
        <f t="shared" si="975"/>
        <v>0</v>
      </c>
      <c r="AR515" s="104">
        <f t="shared" si="976"/>
        <v>0</v>
      </c>
      <c r="AS515" s="104">
        <f t="shared" si="977"/>
        <v>0</v>
      </c>
      <c r="AT515" s="104">
        <f t="shared" si="981"/>
        <v>0</v>
      </c>
      <c r="AU515" s="108">
        <f t="shared" si="978"/>
        <v>0</v>
      </c>
      <c r="AV515" s="108"/>
      <c r="AW515" s="108"/>
      <c r="AX515" s="108"/>
      <c r="AY515" s="108"/>
      <c r="AZ515" s="108"/>
      <c r="BA515" s="109">
        <f t="shared" si="979"/>
        <v>0</v>
      </c>
    </row>
    <row r="516" spans="1:53" ht="14.1" customHeight="1" outlineLevel="2" x14ac:dyDescent="0.2">
      <c r="A516" s="68"/>
      <c r="B516" s="94"/>
      <c r="C516" s="251"/>
      <c r="D516" s="110"/>
      <c r="E516" s="110"/>
      <c r="F516" s="110"/>
      <c r="G516" s="111"/>
      <c r="H516" s="112" t="s">
        <v>179</v>
      </c>
      <c r="I516" s="100"/>
      <c r="J516" s="101"/>
      <c r="K516" s="101"/>
      <c r="L516" s="102" t="str">
        <f>IF(I516&lt;&gt;0,((VLOOKUP(I516,'1. Standard_Cost'!$B$4:$D$8,2)+VLOOKUP(I516,'1. Standard_Cost'!$B$4:$D$8,3))*J516*K516),"0")</f>
        <v>0</v>
      </c>
      <c r="M516" s="102">
        <f>L516*'1. Standard_Cost'!F107</f>
        <v>0</v>
      </c>
      <c r="N516" s="103"/>
      <c r="O516" s="103"/>
      <c r="P516" s="103"/>
      <c r="Q516" s="103"/>
      <c r="R516" s="104">
        <f>+N516*P516*'1. Standard_Cost'!$B$12</f>
        <v>0</v>
      </c>
      <c r="S516" s="104">
        <f>+N516*O516*P516*'1. Standard_Cost'!$C$12</f>
        <v>0</v>
      </c>
      <c r="T516" s="104">
        <f>+N516*P516*Q516*'1. Standard_Cost'!$D$12</f>
        <v>0</v>
      </c>
      <c r="U516" s="104">
        <f>+N516*O516*'1. Standard_Cost'!$E$12</f>
        <v>0</v>
      </c>
      <c r="V516" s="103"/>
      <c r="W516" s="103"/>
      <c r="X516" s="103"/>
      <c r="Y516" s="104">
        <f>+V516*((X516*'1. Standard_Cost'!$B$16)+(W516*X516*'1. Standard_Cost'!$C$16))</f>
        <v>0</v>
      </c>
      <c r="Z516" s="103"/>
      <c r="AA516" s="103"/>
      <c r="AB516" s="104">
        <f>+Z516*'1. Standard_Cost'!$B$20+AA516*'1. Standard_Cost'!$C$20</f>
        <v>0</v>
      </c>
      <c r="AC516" s="105"/>
      <c r="AD516" s="106"/>
      <c r="AE516" s="104">
        <f>SUM(AD516,AC516,AB516,Y516,U516,T516,S516,R516)*'1. Standard_Cost'!B131</f>
        <v>0</v>
      </c>
      <c r="AF516" s="104">
        <f t="shared" si="980"/>
        <v>0</v>
      </c>
      <c r="AG516" s="103"/>
      <c r="AH516" s="103"/>
      <c r="AI516" s="103"/>
      <c r="AJ516" s="107"/>
      <c r="AK516" s="107"/>
      <c r="AL516" s="107"/>
      <c r="AM516" s="104">
        <f>AG516*'1. Standard_Cost'!B127+'Incremental_Cost Year 2021'!AH523*'1. Standard_Cost'!C127+'Incremental_Cost Year 2021'!AI523*'1. Standard_Cost'!D127+'Incremental_Cost Year 2021'!AJ523+'Incremental_Cost Year 2021'!AL523+AK516</f>
        <v>0</v>
      </c>
      <c r="AN516" s="104">
        <f>AM516*'1. Standard_Cost'!C131</f>
        <v>0</v>
      </c>
      <c r="AO516" s="107"/>
      <c r="AQ516" s="104">
        <f t="shared" si="975"/>
        <v>0</v>
      </c>
      <c r="AR516" s="104">
        <f t="shared" si="976"/>
        <v>0</v>
      </c>
      <c r="AS516" s="104">
        <f t="shared" si="977"/>
        <v>0</v>
      </c>
      <c r="AT516" s="104">
        <f t="shared" si="981"/>
        <v>0</v>
      </c>
      <c r="AU516" s="108">
        <f t="shared" si="978"/>
        <v>0</v>
      </c>
      <c r="AV516" s="108"/>
      <c r="AW516" s="108"/>
      <c r="AX516" s="108"/>
      <c r="AY516" s="108"/>
      <c r="AZ516" s="108"/>
      <c r="BA516" s="109">
        <f t="shared" si="979"/>
        <v>0</v>
      </c>
    </row>
    <row r="517" spans="1:53" ht="25.7" customHeight="1" outlineLevel="1" x14ac:dyDescent="0.2">
      <c r="A517" s="68"/>
      <c r="B517" s="94"/>
      <c r="C517" s="251"/>
      <c r="D517" s="113" t="s">
        <v>48</v>
      </c>
      <c r="E517" s="113" t="s">
        <v>351</v>
      </c>
      <c r="F517" s="114" t="s">
        <v>154</v>
      </c>
      <c r="G517" s="115" t="s">
        <v>155</v>
      </c>
      <c r="H517" s="122" t="s">
        <v>352</v>
      </c>
      <c r="I517" s="117"/>
      <c r="J517" s="117"/>
      <c r="K517" s="117"/>
      <c r="L517" s="118">
        <f>SUM(L513:L516)</f>
        <v>0</v>
      </c>
      <c r="M517" s="118">
        <f>SUM(M513:M516)</f>
        <v>0</v>
      </c>
      <c r="N517" s="117"/>
      <c r="O517" s="117"/>
      <c r="P517" s="117"/>
      <c r="Q517" s="117"/>
      <c r="R517" s="119">
        <f>SUM(R513:R516)</f>
        <v>0</v>
      </c>
      <c r="S517" s="119">
        <f>SUM(S513:S516)</f>
        <v>0</v>
      </c>
      <c r="T517" s="119">
        <f>SUM(T513:T516)</f>
        <v>0</v>
      </c>
      <c r="U517" s="119">
        <f>SUM(U513:U516)</f>
        <v>0</v>
      </c>
      <c r="V517" s="117"/>
      <c r="W517" s="117"/>
      <c r="X517" s="117"/>
      <c r="Y517" s="118">
        <f>SUM(Y513:Y516)</f>
        <v>0</v>
      </c>
      <c r="Z517" s="117"/>
      <c r="AA517" s="117"/>
      <c r="AB517" s="118">
        <f t="shared" ref="AB517:AF517" si="982">SUM(AB513:AB516)</f>
        <v>0</v>
      </c>
      <c r="AC517" s="118">
        <f t="shared" si="982"/>
        <v>0</v>
      </c>
      <c r="AD517" s="118">
        <f t="shared" si="982"/>
        <v>0</v>
      </c>
      <c r="AE517" s="118">
        <f t="shared" si="982"/>
        <v>0</v>
      </c>
      <c r="AF517" s="118">
        <f t="shared" si="982"/>
        <v>0</v>
      </c>
      <c r="AG517" s="117"/>
      <c r="AH517" s="117"/>
      <c r="AI517" s="117"/>
      <c r="AJ517" s="119">
        <f>SUM(AJ513:AJ516)</f>
        <v>0</v>
      </c>
      <c r="AK517" s="119">
        <f t="shared" ref="AK517:AN517" si="983">SUM(AK513:AK516)</f>
        <v>0</v>
      </c>
      <c r="AL517" s="119">
        <f t="shared" si="983"/>
        <v>0</v>
      </c>
      <c r="AM517" s="119">
        <f t="shared" si="983"/>
        <v>0</v>
      </c>
      <c r="AN517" s="119">
        <f t="shared" si="983"/>
        <v>0</v>
      </c>
      <c r="AO517" s="116"/>
      <c r="AP517" s="120"/>
      <c r="AQ517" s="121">
        <f t="shared" ref="AQ517:BA517" si="984">SUM(AQ513:AQ516)</f>
        <v>0</v>
      </c>
      <c r="AR517" s="121">
        <f t="shared" si="984"/>
        <v>0</v>
      </c>
      <c r="AS517" s="121">
        <f t="shared" si="984"/>
        <v>0</v>
      </c>
      <c r="AT517" s="121">
        <f t="shared" si="984"/>
        <v>0</v>
      </c>
      <c r="AU517" s="121">
        <f t="shared" si="984"/>
        <v>0</v>
      </c>
      <c r="AV517" s="121">
        <f t="shared" si="984"/>
        <v>0</v>
      </c>
      <c r="AW517" s="121">
        <f t="shared" si="984"/>
        <v>0</v>
      </c>
      <c r="AX517" s="121">
        <f t="shared" si="984"/>
        <v>0</v>
      </c>
      <c r="AY517" s="121">
        <f t="shared" si="984"/>
        <v>0</v>
      </c>
      <c r="AZ517" s="121">
        <f t="shared" si="984"/>
        <v>0</v>
      </c>
      <c r="BA517" s="121">
        <f t="shared" si="984"/>
        <v>0</v>
      </c>
    </row>
    <row r="518" spans="1:53" ht="14.1" customHeight="1" outlineLevel="2" x14ac:dyDescent="0.2">
      <c r="A518" s="68"/>
      <c r="B518" s="94"/>
      <c r="C518" s="251"/>
      <c r="D518" s="96"/>
      <c r="E518" s="96"/>
      <c r="F518" s="97"/>
      <c r="G518" s="98"/>
      <c r="H518" s="99" t="s">
        <v>49</v>
      </c>
      <c r="I518" s="100"/>
      <c r="J518" s="101"/>
      <c r="K518" s="101"/>
      <c r="L518" s="102" t="str">
        <f>IF(I518&lt;&gt;0,((VLOOKUP(I518,'1. Standard_Cost'!$B$4:$D$8,2)+VLOOKUP(I518,'1. Standard_Cost'!$B$4:$D$8,3))*J518*K518),"0")</f>
        <v>0</v>
      </c>
      <c r="M518" s="102">
        <f>L518*'1. Standard_Cost'!F107</f>
        <v>0</v>
      </c>
      <c r="N518" s="103"/>
      <c r="O518" s="103"/>
      <c r="P518" s="103"/>
      <c r="Q518" s="103"/>
      <c r="R518" s="104">
        <f>+N518*P518*'1. Standard_Cost'!$B$12</f>
        <v>0</v>
      </c>
      <c r="S518" s="104">
        <f>+N518*O518*P518*'1. Standard_Cost'!$C$12</f>
        <v>0</v>
      </c>
      <c r="T518" s="104">
        <f>+N518*P518*Q518*'1. Standard_Cost'!$D$12</f>
        <v>0</v>
      </c>
      <c r="U518" s="104">
        <f>+N518*O518*'1. Standard_Cost'!$E$12</f>
        <v>0</v>
      </c>
      <c r="V518" s="103"/>
      <c r="W518" s="103"/>
      <c r="X518" s="103"/>
      <c r="Y518" s="104">
        <f>+V518*((X518*'1. Standard_Cost'!$B$16)+(W518*X518*'1. Standard_Cost'!$C$16))</f>
        <v>0</v>
      </c>
      <c r="Z518" s="103"/>
      <c r="AA518" s="103"/>
      <c r="AB518" s="104">
        <f>+Z518*'1. Standard_Cost'!$B$20+AA518*'1. Standard_Cost'!$C$20</f>
        <v>0</v>
      </c>
      <c r="AC518" s="105"/>
      <c r="AD518" s="106"/>
      <c r="AE518" s="104">
        <f>SUM(AD518,AC518,AB518,Y518,U518,T518,S518,R518)*'1. Standard_Cost'!B131</f>
        <v>0</v>
      </c>
      <c r="AF518" s="104">
        <f>SUM(AD518,AE518)</f>
        <v>0</v>
      </c>
      <c r="AG518" s="103"/>
      <c r="AH518" s="103"/>
      <c r="AI518" s="103"/>
      <c r="AJ518" s="107"/>
      <c r="AK518" s="107"/>
      <c r="AL518" s="107"/>
      <c r="AM518" s="104">
        <f>AG518*'1. Standard_Cost'!B127+'Incremental_Cost Year 2021'!AH525*'1. Standard_Cost'!C127+'Incremental_Cost Year 2021'!AI525*'1. Standard_Cost'!D127+'Incremental_Cost Year 2021'!AJ525+'Incremental_Cost Year 2021'!AL525+AK518</f>
        <v>0</v>
      </c>
      <c r="AN518" s="104">
        <f>AM518*'1. Standard_Cost'!C131</f>
        <v>0</v>
      </c>
      <c r="AO518" s="107"/>
      <c r="AQ518" s="104">
        <f t="shared" ref="AQ518:AQ521" si="985">L518+M518</f>
        <v>0</v>
      </c>
      <c r="AR518" s="104">
        <f t="shared" ref="AR518:AR521" si="986">AF518</f>
        <v>0</v>
      </c>
      <c r="AS518" s="104">
        <f t="shared" ref="AS518:AS521" si="987">AM518+AN518</f>
        <v>0</v>
      </c>
      <c r="AT518" s="104">
        <f>SUM(AQ518,AR518,AS518)</f>
        <v>0</v>
      </c>
      <c r="AU518" s="108">
        <f t="shared" ref="AU518:AU521" si="988">AT518</f>
        <v>0</v>
      </c>
      <c r="AV518" s="108"/>
      <c r="AW518" s="108"/>
      <c r="AX518" s="108"/>
      <c r="AY518" s="108"/>
      <c r="AZ518" s="108"/>
      <c r="BA518" s="109">
        <f t="shared" ref="BA518:BA521" si="989">SUM(AU518:AZ518)-AT518</f>
        <v>0</v>
      </c>
    </row>
    <row r="519" spans="1:53" ht="14.1" customHeight="1" outlineLevel="2" x14ac:dyDescent="0.2">
      <c r="A519" s="68"/>
      <c r="B519" s="94"/>
      <c r="C519" s="251"/>
      <c r="D519" s="110"/>
      <c r="E519" s="110"/>
      <c r="F519" s="110"/>
      <c r="G519" s="111"/>
      <c r="H519" s="99" t="s">
        <v>50</v>
      </c>
      <c r="I519" s="100"/>
      <c r="J519" s="101"/>
      <c r="K519" s="101"/>
      <c r="L519" s="102" t="str">
        <f>IF(I519&lt;&gt;0,((VLOOKUP(I519,'1. Standard_Cost'!$B$4:$D$8,2)+VLOOKUP(I519,'1. Standard_Cost'!$B$4:$D$8,3))*J519*K519),"0")</f>
        <v>0</v>
      </c>
      <c r="M519" s="102">
        <f>L519*'1. Standard_Cost'!F107</f>
        <v>0</v>
      </c>
      <c r="N519" s="103"/>
      <c r="O519" s="103"/>
      <c r="P519" s="103"/>
      <c r="Q519" s="103"/>
      <c r="R519" s="104">
        <f>+N519*P519*'1. Standard_Cost'!$B$12</f>
        <v>0</v>
      </c>
      <c r="S519" s="104">
        <f>+N519*O519*P519*'1. Standard_Cost'!$C$12</f>
        <v>0</v>
      </c>
      <c r="T519" s="104">
        <f>+N519*P519*Q519*'1. Standard_Cost'!$D$12</f>
        <v>0</v>
      </c>
      <c r="U519" s="104">
        <f>+N519*O519*'1. Standard_Cost'!$E$12</f>
        <v>0</v>
      </c>
      <c r="V519" s="103"/>
      <c r="W519" s="103"/>
      <c r="X519" s="103"/>
      <c r="Y519" s="104">
        <f>+V519*((X519*'1. Standard_Cost'!$B$16)+(W519*X519*'1. Standard_Cost'!$C$16))</f>
        <v>0</v>
      </c>
      <c r="Z519" s="103"/>
      <c r="AA519" s="103"/>
      <c r="AB519" s="104">
        <f>+Z519*'1. Standard_Cost'!$B$20+AA519*'1. Standard_Cost'!$C$20</f>
        <v>0</v>
      </c>
      <c r="AC519" s="105"/>
      <c r="AD519" s="106"/>
      <c r="AE519" s="104">
        <f>SUM(AD519,AC519,AB519,Y519,U519,T519,S519,R519)*'1. Standard_Cost'!B131</f>
        <v>0</v>
      </c>
      <c r="AF519" s="104">
        <f t="shared" ref="AF519:AF521" si="990">SUM(AD519,AE519)</f>
        <v>0</v>
      </c>
      <c r="AG519" s="103"/>
      <c r="AH519" s="103">
        <v>0</v>
      </c>
      <c r="AI519" s="103">
        <v>0</v>
      </c>
      <c r="AJ519" s="107"/>
      <c r="AK519" s="107"/>
      <c r="AL519" s="107"/>
      <c r="AM519" s="104">
        <f>AG519*'1. Standard_Cost'!B127+'Incremental_Cost Year 2021'!AH526*'1. Standard_Cost'!C127+'Incremental_Cost Year 2021'!AI526*'1. Standard_Cost'!D127+'Incremental_Cost Year 2021'!AJ526+'Incremental_Cost Year 2021'!AL526+AK519</f>
        <v>0</v>
      </c>
      <c r="AN519" s="104">
        <f>AM519*'1. Standard_Cost'!C131</f>
        <v>0</v>
      </c>
      <c r="AO519" s="107"/>
      <c r="AQ519" s="104">
        <f t="shared" si="985"/>
        <v>0</v>
      </c>
      <c r="AR519" s="104">
        <f t="shared" si="986"/>
        <v>0</v>
      </c>
      <c r="AS519" s="104">
        <f t="shared" si="987"/>
        <v>0</v>
      </c>
      <c r="AT519" s="104">
        <f t="shared" ref="AT519:AT521" si="991">SUM(AQ519,AR519,AS519)</f>
        <v>0</v>
      </c>
      <c r="AU519" s="108">
        <f t="shared" si="988"/>
        <v>0</v>
      </c>
      <c r="AV519" s="108">
        <v>0</v>
      </c>
      <c r="AW519" s="108"/>
      <c r="AX519" s="108"/>
      <c r="AY519" s="108"/>
      <c r="AZ519" s="108"/>
      <c r="BA519" s="109">
        <f t="shared" si="989"/>
        <v>0</v>
      </c>
    </row>
    <row r="520" spans="1:53" ht="14.1" customHeight="1" outlineLevel="2" x14ac:dyDescent="0.2">
      <c r="A520" s="68"/>
      <c r="B520" s="94"/>
      <c r="C520" s="251"/>
      <c r="D520" s="110"/>
      <c r="E520" s="110"/>
      <c r="F520" s="110"/>
      <c r="G520" s="111"/>
      <c r="H520" s="99" t="s">
        <v>51</v>
      </c>
      <c r="I520" s="100"/>
      <c r="J520" s="101"/>
      <c r="K520" s="101"/>
      <c r="L520" s="102" t="str">
        <f>IF(I520&lt;&gt;0,((VLOOKUP(I520,'1. Standard_Cost'!$B$4:$D$8,2)+VLOOKUP(I520,'1. Standard_Cost'!$B$4:$D$8,3))*J520*K520),"0")</f>
        <v>0</v>
      </c>
      <c r="M520" s="102">
        <f>L520*'1. Standard_Cost'!F107</f>
        <v>0</v>
      </c>
      <c r="N520" s="103"/>
      <c r="O520" s="103"/>
      <c r="P520" s="103"/>
      <c r="Q520" s="103"/>
      <c r="R520" s="104">
        <f>+N520*P520*'1. Standard_Cost'!$B$12</f>
        <v>0</v>
      </c>
      <c r="S520" s="104">
        <f>+N520*O520*P520*'1. Standard_Cost'!$C$12</f>
        <v>0</v>
      </c>
      <c r="T520" s="104">
        <f>+N520*P520*Q520*'1. Standard_Cost'!$D$12</f>
        <v>0</v>
      </c>
      <c r="U520" s="104">
        <f>+N520*O520*'1. Standard_Cost'!$E$12</f>
        <v>0</v>
      </c>
      <c r="V520" s="103"/>
      <c r="W520" s="103"/>
      <c r="X520" s="103"/>
      <c r="Y520" s="104">
        <f>+V520*((X520*'1. Standard_Cost'!$B$16)+(W520*X520*'1. Standard_Cost'!$C$16))</f>
        <v>0</v>
      </c>
      <c r="Z520" s="103"/>
      <c r="AA520" s="103"/>
      <c r="AB520" s="104">
        <f>+Z520*'1. Standard_Cost'!$B$20+AA520*'1. Standard_Cost'!$C$20</f>
        <v>0</v>
      </c>
      <c r="AC520" s="105"/>
      <c r="AD520" s="106"/>
      <c r="AE520" s="104">
        <f>SUM(AD520,AC520,AB520,Y520,U520,T520,S520,R520)*'1. Standard_Cost'!B131</f>
        <v>0</v>
      </c>
      <c r="AF520" s="104">
        <f t="shared" si="990"/>
        <v>0</v>
      </c>
      <c r="AG520" s="103"/>
      <c r="AH520" s="103"/>
      <c r="AI520" s="103"/>
      <c r="AJ520" s="107"/>
      <c r="AK520" s="107"/>
      <c r="AL520" s="107"/>
      <c r="AM520" s="104">
        <f>AG520*'1. Standard_Cost'!B127+'Incremental_Cost Year 2021'!AH527*'1. Standard_Cost'!C127+'Incremental_Cost Year 2021'!AI527*'1. Standard_Cost'!D127+'Incremental_Cost Year 2021'!AJ527+'Incremental_Cost Year 2021'!AL527+AK520</f>
        <v>0</v>
      </c>
      <c r="AN520" s="104">
        <f>AM520*'1. Standard_Cost'!C131</f>
        <v>0</v>
      </c>
      <c r="AO520" s="107"/>
      <c r="AQ520" s="104">
        <f t="shared" si="985"/>
        <v>0</v>
      </c>
      <c r="AR520" s="104">
        <f t="shared" si="986"/>
        <v>0</v>
      </c>
      <c r="AS520" s="104">
        <f t="shared" si="987"/>
        <v>0</v>
      </c>
      <c r="AT520" s="104">
        <f t="shared" si="991"/>
        <v>0</v>
      </c>
      <c r="AU520" s="108">
        <f t="shared" si="988"/>
        <v>0</v>
      </c>
      <c r="AV520" s="108"/>
      <c r="AW520" s="108"/>
      <c r="AX520" s="108"/>
      <c r="AY520" s="108"/>
      <c r="AZ520" s="108"/>
      <c r="BA520" s="109">
        <f t="shared" si="989"/>
        <v>0</v>
      </c>
    </row>
    <row r="521" spans="1:53" ht="14.1" customHeight="1" outlineLevel="2" x14ac:dyDescent="0.2">
      <c r="A521" s="68"/>
      <c r="B521" s="94"/>
      <c r="C521" s="251"/>
      <c r="D521" s="110"/>
      <c r="E521" s="110"/>
      <c r="F521" s="110"/>
      <c r="G521" s="111"/>
      <c r="H521" s="112" t="s">
        <v>179</v>
      </c>
      <c r="I521" s="100"/>
      <c r="J521" s="101"/>
      <c r="K521" s="101"/>
      <c r="L521" s="102" t="str">
        <f>IF(I521&lt;&gt;0,((VLOOKUP(I521,'1. Standard_Cost'!$B$4:$D$8,2)+VLOOKUP(I521,'1. Standard_Cost'!$B$4:$D$8,3))*J521*K521),"0")</f>
        <v>0</v>
      </c>
      <c r="M521" s="102">
        <f>L521*'1. Standard_Cost'!F107</f>
        <v>0</v>
      </c>
      <c r="N521" s="103"/>
      <c r="O521" s="103"/>
      <c r="P521" s="103"/>
      <c r="Q521" s="103"/>
      <c r="R521" s="104">
        <f>+N521*P521*'1. Standard_Cost'!$B$12</f>
        <v>0</v>
      </c>
      <c r="S521" s="104">
        <f>+N521*O521*P521*'1. Standard_Cost'!$C$12</f>
        <v>0</v>
      </c>
      <c r="T521" s="104">
        <f>+N521*P521*Q521*'1. Standard_Cost'!$D$12</f>
        <v>0</v>
      </c>
      <c r="U521" s="104">
        <f>+N521*O521*'1. Standard_Cost'!$E$12</f>
        <v>0</v>
      </c>
      <c r="V521" s="103"/>
      <c r="W521" s="103"/>
      <c r="X521" s="103"/>
      <c r="Y521" s="104">
        <f>+V521*((X521*'1. Standard_Cost'!$B$16)+(W521*X521*'1. Standard_Cost'!$C$16))</f>
        <v>0</v>
      </c>
      <c r="Z521" s="103"/>
      <c r="AA521" s="103"/>
      <c r="AB521" s="104">
        <f>+Z521*'1. Standard_Cost'!$B$20+AA521*'1. Standard_Cost'!$C$20</f>
        <v>0</v>
      </c>
      <c r="AC521" s="105"/>
      <c r="AD521" s="106"/>
      <c r="AE521" s="104">
        <f>SUM(AD521,AC521,AB521,Y521,U521,T521,S521,R521)*'1. Standard_Cost'!B131</f>
        <v>0</v>
      </c>
      <c r="AF521" s="104">
        <f t="shared" si="990"/>
        <v>0</v>
      </c>
      <c r="AG521" s="103"/>
      <c r="AH521" s="103"/>
      <c r="AI521" s="103"/>
      <c r="AJ521" s="107"/>
      <c r="AK521" s="107"/>
      <c r="AL521" s="107"/>
      <c r="AM521" s="104">
        <f>AG521*'1. Standard_Cost'!B127+'Incremental_Cost Year 2021'!AH528*'1. Standard_Cost'!C127+'Incremental_Cost Year 2021'!AI528*'1. Standard_Cost'!D127+'Incremental_Cost Year 2021'!AJ528+'Incremental_Cost Year 2021'!AL528+AK521</f>
        <v>0</v>
      </c>
      <c r="AN521" s="104">
        <f>AM521*'1. Standard_Cost'!C131</f>
        <v>0</v>
      </c>
      <c r="AO521" s="107"/>
      <c r="AQ521" s="104">
        <f t="shared" si="985"/>
        <v>0</v>
      </c>
      <c r="AR521" s="104">
        <f t="shared" si="986"/>
        <v>0</v>
      </c>
      <c r="AS521" s="104">
        <f t="shared" si="987"/>
        <v>0</v>
      </c>
      <c r="AT521" s="104">
        <f t="shared" si="991"/>
        <v>0</v>
      </c>
      <c r="AU521" s="108">
        <f t="shared" si="988"/>
        <v>0</v>
      </c>
      <c r="AV521" s="108"/>
      <c r="AW521" s="108"/>
      <c r="AX521" s="108"/>
      <c r="AY521" s="108"/>
      <c r="AZ521" s="108"/>
      <c r="BA521" s="109">
        <f t="shared" si="989"/>
        <v>0</v>
      </c>
    </row>
    <row r="522" spans="1:53" ht="24.6" customHeight="1" outlineLevel="1" x14ac:dyDescent="0.2">
      <c r="A522" s="68"/>
      <c r="B522" s="141"/>
      <c r="C522" s="251"/>
      <c r="D522" s="113" t="s">
        <v>48</v>
      </c>
      <c r="E522" s="113" t="s">
        <v>353</v>
      </c>
      <c r="F522" s="114" t="s">
        <v>154</v>
      </c>
      <c r="G522" s="115" t="s">
        <v>155</v>
      </c>
      <c r="H522" s="122" t="s">
        <v>354</v>
      </c>
      <c r="I522" s="117"/>
      <c r="J522" s="117"/>
      <c r="K522" s="117"/>
      <c r="L522" s="118">
        <f>SUM(L518:L521)</f>
        <v>0</v>
      </c>
      <c r="M522" s="118">
        <f>SUM(M518:M521)</f>
        <v>0</v>
      </c>
      <c r="N522" s="117"/>
      <c r="O522" s="117"/>
      <c r="P522" s="117"/>
      <c r="Q522" s="117"/>
      <c r="R522" s="119">
        <f>SUM(R518:R521)</f>
        <v>0</v>
      </c>
      <c r="S522" s="119">
        <f>SUM(S518:S521)</f>
        <v>0</v>
      </c>
      <c r="T522" s="119">
        <f>SUM(T518:T521)</f>
        <v>0</v>
      </c>
      <c r="U522" s="119">
        <f>SUM(U518:U521)</f>
        <v>0</v>
      </c>
      <c r="V522" s="117"/>
      <c r="W522" s="117"/>
      <c r="X522" s="117"/>
      <c r="Y522" s="118">
        <f>SUM(Y518:Y521)</f>
        <v>0</v>
      </c>
      <c r="Z522" s="117"/>
      <c r="AA522" s="117"/>
      <c r="AB522" s="118">
        <f t="shared" ref="AB522:AF522" si="992">SUM(AB518:AB521)</f>
        <v>0</v>
      </c>
      <c r="AC522" s="118">
        <f t="shared" si="992"/>
        <v>0</v>
      </c>
      <c r="AD522" s="118">
        <f t="shared" si="992"/>
        <v>0</v>
      </c>
      <c r="AE522" s="118">
        <f t="shared" si="992"/>
        <v>0</v>
      </c>
      <c r="AF522" s="118">
        <f t="shared" si="992"/>
        <v>0</v>
      </c>
      <c r="AG522" s="117"/>
      <c r="AH522" s="117"/>
      <c r="AI522" s="117"/>
      <c r="AJ522" s="119">
        <f>SUM(AJ518:AJ521)</f>
        <v>0</v>
      </c>
      <c r="AK522" s="119">
        <f t="shared" ref="AK522:AN522" si="993">SUM(AK518:AK521)</f>
        <v>0</v>
      </c>
      <c r="AL522" s="119">
        <f t="shared" si="993"/>
        <v>0</v>
      </c>
      <c r="AM522" s="119">
        <f t="shared" si="993"/>
        <v>0</v>
      </c>
      <c r="AN522" s="119">
        <f t="shared" si="993"/>
        <v>0</v>
      </c>
      <c r="AO522" s="116"/>
      <c r="AP522" s="120"/>
      <c r="AQ522" s="121">
        <f t="shared" ref="AQ522:BA522" si="994">SUM(AQ518:AQ521)</f>
        <v>0</v>
      </c>
      <c r="AR522" s="121">
        <f t="shared" si="994"/>
        <v>0</v>
      </c>
      <c r="AS522" s="121">
        <f t="shared" si="994"/>
        <v>0</v>
      </c>
      <c r="AT522" s="121">
        <f t="shared" si="994"/>
        <v>0</v>
      </c>
      <c r="AU522" s="121">
        <f t="shared" si="994"/>
        <v>0</v>
      </c>
      <c r="AV522" s="121">
        <f t="shared" si="994"/>
        <v>0</v>
      </c>
      <c r="AW522" s="121">
        <f t="shared" si="994"/>
        <v>0</v>
      </c>
      <c r="AX522" s="121">
        <f t="shared" si="994"/>
        <v>0</v>
      </c>
      <c r="AY522" s="121">
        <f t="shared" si="994"/>
        <v>0</v>
      </c>
      <c r="AZ522" s="121">
        <f t="shared" si="994"/>
        <v>0</v>
      </c>
      <c r="BA522" s="121">
        <f t="shared" si="994"/>
        <v>0</v>
      </c>
    </row>
    <row r="523" spans="1:53" ht="14.1" customHeight="1" outlineLevel="2" x14ac:dyDescent="0.2">
      <c r="A523" s="68"/>
      <c r="B523" s="94"/>
      <c r="C523" s="95"/>
      <c r="D523" s="96"/>
      <c r="E523" s="96"/>
      <c r="F523" s="97"/>
      <c r="G523" s="98"/>
      <c r="H523" s="99" t="s">
        <v>49</v>
      </c>
      <c r="I523" s="100"/>
      <c r="J523" s="101"/>
      <c r="K523" s="101"/>
      <c r="L523" s="102" t="str">
        <f>IF(I523&lt;&gt;0,((VLOOKUP(I523,'1. Standard_Cost'!$B$4:$D$8,2)+VLOOKUP(I523,'1. Standard_Cost'!$B$4:$D$8,3))*J523*K523),"0")</f>
        <v>0</v>
      </c>
      <c r="M523" s="102">
        <f>L523*'1. Standard_Cost'!F112</f>
        <v>0</v>
      </c>
      <c r="N523" s="103"/>
      <c r="O523" s="103"/>
      <c r="P523" s="103"/>
      <c r="Q523" s="103"/>
      <c r="R523" s="104">
        <f>+N523*P523*'1. Standard_Cost'!$B$12</f>
        <v>0</v>
      </c>
      <c r="S523" s="104">
        <f>+N523*O523*P523*'1. Standard_Cost'!$C$12</f>
        <v>0</v>
      </c>
      <c r="T523" s="104">
        <f>+N523*P523*Q523*'1. Standard_Cost'!$D$12</f>
        <v>0</v>
      </c>
      <c r="U523" s="104">
        <f>+N523*O523*'1. Standard_Cost'!$E$12</f>
        <v>0</v>
      </c>
      <c r="V523" s="103"/>
      <c r="W523" s="103"/>
      <c r="X523" s="103"/>
      <c r="Y523" s="104">
        <f>+V523*((X523*'1. Standard_Cost'!$B$16)+(W523*X523*'1. Standard_Cost'!$C$16))</f>
        <v>0</v>
      </c>
      <c r="Z523" s="103"/>
      <c r="AA523" s="103"/>
      <c r="AB523" s="104">
        <f>+Z523*'1. Standard_Cost'!$B$20+AA523*'1. Standard_Cost'!$C$20</f>
        <v>0</v>
      </c>
      <c r="AC523" s="105"/>
      <c r="AD523" s="106"/>
      <c r="AE523" s="104">
        <f>SUM(AD523,AC523,AB523,Y523,U523,T523,S523,R523)*'1. Standard_Cost'!B136</f>
        <v>0</v>
      </c>
      <c r="AF523" s="104">
        <f>SUM(AD523,AE523)</f>
        <v>0</v>
      </c>
      <c r="AG523" s="103"/>
      <c r="AH523" s="103"/>
      <c r="AI523" s="103"/>
      <c r="AJ523" s="107"/>
      <c r="AK523" s="107"/>
      <c r="AL523" s="107"/>
      <c r="AM523" s="104">
        <f>AG523*'1. Standard_Cost'!B132+'Incremental_Cost Year 2021'!AH530*'1. Standard_Cost'!C132+'Incremental_Cost Year 2021'!AI530*'1. Standard_Cost'!D132+'Incremental_Cost Year 2021'!AJ530+'Incremental_Cost Year 2021'!AL530+AK523</f>
        <v>0</v>
      </c>
      <c r="AN523" s="104">
        <f>AM523*'1. Standard_Cost'!C136</f>
        <v>0</v>
      </c>
      <c r="AO523" s="107"/>
      <c r="AQ523" s="104">
        <f t="shared" ref="AQ523:AQ526" si="995">L523+M523</f>
        <v>0</v>
      </c>
      <c r="AR523" s="104">
        <f t="shared" ref="AR523:AR526" si="996">AF523</f>
        <v>0</v>
      </c>
      <c r="AS523" s="104">
        <f t="shared" ref="AS523:AS526" si="997">AM523+AN523</f>
        <v>0</v>
      </c>
      <c r="AT523" s="104">
        <f>SUM(AQ523,AR523,AS523)</f>
        <v>0</v>
      </c>
      <c r="AU523" s="108">
        <f t="shared" ref="AU523:AU526" si="998">AT523</f>
        <v>0</v>
      </c>
      <c r="AV523" s="108"/>
      <c r="AW523" s="108"/>
      <c r="AX523" s="108"/>
      <c r="AY523" s="108"/>
      <c r="AZ523" s="108"/>
      <c r="BA523" s="109">
        <f t="shared" ref="BA523:BA526" si="999">SUM(AU523:AZ523)-AT523</f>
        <v>0</v>
      </c>
    </row>
    <row r="524" spans="1:53" ht="14.1" customHeight="1" outlineLevel="2" x14ac:dyDescent="0.2">
      <c r="A524" s="68"/>
      <c r="B524" s="94"/>
      <c r="C524" s="95"/>
      <c r="D524" s="110"/>
      <c r="E524" s="110"/>
      <c r="F524" s="110"/>
      <c r="G524" s="111"/>
      <c r="H524" s="99" t="s">
        <v>50</v>
      </c>
      <c r="I524" s="100"/>
      <c r="J524" s="101"/>
      <c r="K524" s="101"/>
      <c r="L524" s="102" t="str">
        <f>IF(I524&lt;&gt;0,((VLOOKUP(I524,'1. Standard_Cost'!$B$4:$D$8,2)+VLOOKUP(I524,'1. Standard_Cost'!$B$4:$D$8,3))*J524*K524),"0")</f>
        <v>0</v>
      </c>
      <c r="M524" s="102">
        <f>L524*'1. Standard_Cost'!F112</f>
        <v>0</v>
      </c>
      <c r="N524" s="103"/>
      <c r="O524" s="103"/>
      <c r="P524" s="103"/>
      <c r="Q524" s="103"/>
      <c r="R524" s="104">
        <f>+N524*P524*'1. Standard_Cost'!$B$12</f>
        <v>0</v>
      </c>
      <c r="S524" s="104">
        <f>+N524*O524*P524*'1. Standard_Cost'!$C$12</f>
        <v>0</v>
      </c>
      <c r="T524" s="104">
        <f>+N524*P524*Q524*'1. Standard_Cost'!$D$12</f>
        <v>0</v>
      </c>
      <c r="U524" s="104">
        <f>+N524*O524*'1. Standard_Cost'!$E$12</f>
        <v>0</v>
      </c>
      <c r="V524" s="103"/>
      <c r="W524" s="103"/>
      <c r="X524" s="103"/>
      <c r="Y524" s="104">
        <f>+V524*((X524*'1. Standard_Cost'!$B$16)+(W524*X524*'1. Standard_Cost'!$C$16))</f>
        <v>0</v>
      </c>
      <c r="Z524" s="103"/>
      <c r="AA524" s="103"/>
      <c r="AB524" s="104">
        <f>+Z524*'1. Standard_Cost'!$B$20+AA524*'1. Standard_Cost'!$C$20</f>
        <v>0</v>
      </c>
      <c r="AC524" s="105"/>
      <c r="AD524" s="106"/>
      <c r="AE524" s="104">
        <f>SUM(AD524,AC524,AB524,Y524,U524,T524,S524,R524)*'1. Standard_Cost'!B136</f>
        <v>0</v>
      </c>
      <c r="AF524" s="104">
        <f t="shared" ref="AF524:AF526" si="1000">SUM(AD524,AE524)</f>
        <v>0</v>
      </c>
      <c r="AG524" s="103"/>
      <c r="AH524" s="103">
        <v>0</v>
      </c>
      <c r="AI524" s="103">
        <v>0</v>
      </c>
      <c r="AJ524" s="107"/>
      <c r="AK524" s="107"/>
      <c r="AL524" s="107"/>
      <c r="AM524" s="104">
        <f>AG524*'1. Standard_Cost'!B132+'Incremental_Cost Year 2021'!AH531*'1. Standard_Cost'!C132+'Incremental_Cost Year 2021'!AI531*'1. Standard_Cost'!D132+'Incremental_Cost Year 2021'!AJ531+'Incremental_Cost Year 2021'!AL531+AK524</f>
        <v>0</v>
      </c>
      <c r="AN524" s="104">
        <f>AM524*'1. Standard_Cost'!C136</f>
        <v>0</v>
      </c>
      <c r="AO524" s="107"/>
      <c r="AQ524" s="104">
        <f t="shared" si="995"/>
        <v>0</v>
      </c>
      <c r="AR524" s="104">
        <f t="shared" si="996"/>
        <v>0</v>
      </c>
      <c r="AS524" s="104">
        <f t="shared" si="997"/>
        <v>0</v>
      </c>
      <c r="AT524" s="104">
        <f t="shared" ref="AT524:AT526" si="1001">SUM(AQ524,AR524,AS524)</f>
        <v>0</v>
      </c>
      <c r="AU524" s="108">
        <f t="shared" si="998"/>
        <v>0</v>
      </c>
      <c r="AV524" s="108">
        <v>0</v>
      </c>
      <c r="AW524" s="108"/>
      <c r="AX524" s="108"/>
      <c r="AY524" s="108"/>
      <c r="AZ524" s="108"/>
      <c r="BA524" s="109">
        <f t="shared" si="999"/>
        <v>0</v>
      </c>
    </row>
    <row r="525" spans="1:53" ht="14.1" customHeight="1" outlineLevel="2" x14ac:dyDescent="0.2">
      <c r="A525" s="68"/>
      <c r="B525" s="94"/>
      <c r="C525" s="95"/>
      <c r="D525" s="110"/>
      <c r="E525" s="110"/>
      <c r="F525" s="110"/>
      <c r="G525" s="111"/>
      <c r="H525" s="99" t="s">
        <v>51</v>
      </c>
      <c r="I525" s="100"/>
      <c r="J525" s="101"/>
      <c r="K525" s="101"/>
      <c r="L525" s="102" t="str">
        <f>IF(I525&lt;&gt;0,((VLOOKUP(I525,'1. Standard_Cost'!$B$4:$D$8,2)+VLOOKUP(I525,'1. Standard_Cost'!$B$4:$D$8,3))*J525*K525),"0")</f>
        <v>0</v>
      </c>
      <c r="M525" s="102">
        <f>L525*'1. Standard_Cost'!F112</f>
        <v>0</v>
      </c>
      <c r="N525" s="103"/>
      <c r="O525" s="103"/>
      <c r="P525" s="103"/>
      <c r="Q525" s="103"/>
      <c r="R525" s="104">
        <f>+N525*P525*'1. Standard_Cost'!$B$12</f>
        <v>0</v>
      </c>
      <c r="S525" s="104">
        <f>+N525*O525*P525*'1. Standard_Cost'!$C$12</f>
        <v>0</v>
      </c>
      <c r="T525" s="104">
        <f>+N525*P525*Q525*'1. Standard_Cost'!$D$12</f>
        <v>0</v>
      </c>
      <c r="U525" s="104">
        <f>+N525*O525*'1. Standard_Cost'!$E$12</f>
        <v>0</v>
      </c>
      <c r="V525" s="103"/>
      <c r="W525" s="103"/>
      <c r="X525" s="103"/>
      <c r="Y525" s="104">
        <f>+V525*((X525*'1. Standard_Cost'!$B$16)+(W525*X525*'1. Standard_Cost'!$C$16))</f>
        <v>0</v>
      </c>
      <c r="Z525" s="103"/>
      <c r="AA525" s="103"/>
      <c r="AB525" s="104">
        <f>+Z525*'1. Standard_Cost'!$B$20+AA525*'1. Standard_Cost'!$C$20</f>
        <v>0</v>
      </c>
      <c r="AC525" s="105"/>
      <c r="AD525" s="106"/>
      <c r="AE525" s="104">
        <f>SUM(AD525,AC525,AB525,Y525,U525,T525,S525,R525)*'1. Standard_Cost'!B136</f>
        <v>0</v>
      </c>
      <c r="AF525" s="104">
        <f t="shared" si="1000"/>
        <v>0</v>
      </c>
      <c r="AG525" s="103"/>
      <c r="AH525" s="103"/>
      <c r="AI525" s="103"/>
      <c r="AJ525" s="107"/>
      <c r="AK525" s="107"/>
      <c r="AL525" s="107"/>
      <c r="AM525" s="104">
        <f>AG525*'1. Standard_Cost'!B132+'Incremental_Cost Year 2021'!AH532*'1. Standard_Cost'!C132+'Incremental_Cost Year 2021'!AI532*'1. Standard_Cost'!D132+'Incremental_Cost Year 2021'!AJ532+'Incremental_Cost Year 2021'!AL532+AK525</f>
        <v>0</v>
      </c>
      <c r="AN525" s="104">
        <f>AM525*'1. Standard_Cost'!C136</f>
        <v>0</v>
      </c>
      <c r="AO525" s="107"/>
      <c r="AQ525" s="104">
        <f t="shared" si="995"/>
        <v>0</v>
      </c>
      <c r="AR525" s="104">
        <f t="shared" si="996"/>
        <v>0</v>
      </c>
      <c r="AS525" s="104">
        <f t="shared" si="997"/>
        <v>0</v>
      </c>
      <c r="AT525" s="104">
        <f t="shared" si="1001"/>
        <v>0</v>
      </c>
      <c r="AU525" s="108">
        <f t="shared" si="998"/>
        <v>0</v>
      </c>
      <c r="AV525" s="108"/>
      <c r="AW525" s="108"/>
      <c r="AX525" s="108"/>
      <c r="AY525" s="108"/>
      <c r="AZ525" s="108"/>
      <c r="BA525" s="109">
        <f t="shared" si="999"/>
        <v>0</v>
      </c>
    </row>
    <row r="526" spans="1:53" ht="14.1" customHeight="1" outlineLevel="2" x14ac:dyDescent="0.2">
      <c r="A526" s="68"/>
      <c r="B526" s="94"/>
      <c r="C526" s="95"/>
      <c r="D526" s="110"/>
      <c r="E526" s="110"/>
      <c r="F526" s="110"/>
      <c r="G526" s="111"/>
      <c r="H526" s="112" t="s">
        <v>179</v>
      </c>
      <c r="I526" s="100"/>
      <c r="J526" s="101"/>
      <c r="K526" s="101"/>
      <c r="L526" s="102" t="str">
        <f>IF(I526&lt;&gt;0,((VLOOKUP(I526,'1. Standard_Cost'!$B$4:$D$8,2)+VLOOKUP(I526,'1. Standard_Cost'!$B$4:$D$8,3))*J526*K526),"0")</f>
        <v>0</v>
      </c>
      <c r="M526" s="102">
        <f>L526*'1. Standard_Cost'!F112</f>
        <v>0</v>
      </c>
      <c r="N526" s="103"/>
      <c r="O526" s="103"/>
      <c r="P526" s="103"/>
      <c r="Q526" s="103"/>
      <c r="R526" s="104">
        <f>+N526*P526*'1. Standard_Cost'!$B$12</f>
        <v>0</v>
      </c>
      <c r="S526" s="104">
        <f>+N526*O526*P526*'1. Standard_Cost'!$C$12</f>
        <v>0</v>
      </c>
      <c r="T526" s="104">
        <f>+N526*P526*Q526*'1. Standard_Cost'!$D$12</f>
        <v>0</v>
      </c>
      <c r="U526" s="104">
        <f>+N526*O526*'1. Standard_Cost'!$E$12</f>
        <v>0</v>
      </c>
      <c r="V526" s="103"/>
      <c r="W526" s="103"/>
      <c r="X526" s="103"/>
      <c r="Y526" s="104">
        <f>+V526*((X526*'1. Standard_Cost'!$B$16)+(W526*X526*'1. Standard_Cost'!$C$16))</f>
        <v>0</v>
      </c>
      <c r="Z526" s="103"/>
      <c r="AA526" s="103"/>
      <c r="AB526" s="104">
        <f>+Z526*'1. Standard_Cost'!$B$20+AA526*'1. Standard_Cost'!$C$20</f>
        <v>0</v>
      </c>
      <c r="AC526" s="105"/>
      <c r="AD526" s="106"/>
      <c r="AE526" s="104">
        <f>SUM(AD526,AC526,AB526,Y526,U526,T526,S526,R526)*'1. Standard_Cost'!B136</f>
        <v>0</v>
      </c>
      <c r="AF526" s="104">
        <f t="shared" si="1000"/>
        <v>0</v>
      </c>
      <c r="AG526" s="103"/>
      <c r="AH526" s="103"/>
      <c r="AI526" s="103"/>
      <c r="AJ526" s="107"/>
      <c r="AK526" s="107"/>
      <c r="AL526" s="107"/>
      <c r="AM526" s="104">
        <f>AG526*'1. Standard_Cost'!B132+'Incremental_Cost Year 2021'!AH533*'1. Standard_Cost'!C132+'Incremental_Cost Year 2021'!AI533*'1. Standard_Cost'!D132+'Incremental_Cost Year 2021'!AJ533+'Incremental_Cost Year 2021'!AL533+AK526</f>
        <v>0</v>
      </c>
      <c r="AN526" s="104">
        <f>AM526*'1. Standard_Cost'!C136</f>
        <v>0</v>
      </c>
      <c r="AO526" s="107"/>
      <c r="AQ526" s="104">
        <f t="shared" si="995"/>
        <v>0</v>
      </c>
      <c r="AR526" s="104">
        <f t="shared" si="996"/>
        <v>0</v>
      </c>
      <c r="AS526" s="104">
        <f t="shared" si="997"/>
        <v>0</v>
      </c>
      <c r="AT526" s="104">
        <f t="shared" si="1001"/>
        <v>0</v>
      </c>
      <c r="AU526" s="108">
        <f t="shared" si="998"/>
        <v>0</v>
      </c>
      <c r="AV526" s="108"/>
      <c r="AW526" s="108"/>
      <c r="AX526" s="108"/>
      <c r="AY526" s="108"/>
      <c r="AZ526" s="108"/>
      <c r="BA526" s="109">
        <f t="shared" si="999"/>
        <v>0</v>
      </c>
    </row>
    <row r="527" spans="1:53" ht="24.6" customHeight="1" outlineLevel="1" x14ac:dyDescent="0.2">
      <c r="A527" s="68"/>
      <c r="B527" s="141"/>
      <c r="C527" s="95"/>
      <c r="D527" s="113" t="s">
        <v>48</v>
      </c>
      <c r="E527" s="113" t="s">
        <v>704</v>
      </c>
      <c r="F527" s="114" t="s">
        <v>154</v>
      </c>
      <c r="G527" s="115" t="s">
        <v>155</v>
      </c>
      <c r="H527" s="122" t="s">
        <v>356</v>
      </c>
      <c r="I527" s="117"/>
      <c r="J527" s="117"/>
      <c r="K527" s="117"/>
      <c r="L527" s="118">
        <f>SUM(L523:L526)</f>
        <v>0</v>
      </c>
      <c r="M527" s="118">
        <f>SUM(M523:M526)</f>
        <v>0</v>
      </c>
      <c r="N527" s="117"/>
      <c r="O527" s="117"/>
      <c r="P527" s="117"/>
      <c r="Q527" s="117"/>
      <c r="R527" s="119">
        <f>SUM(R523:R526)</f>
        <v>0</v>
      </c>
      <c r="S527" s="119">
        <f>SUM(S523:S526)</f>
        <v>0</v>
      </c>
      <c r="T527" s="119">
        <f>SUM(T523:T526)</f>
        <v>0</v>
      </c>
      <c r="U527" s="119">
        <f>SUM(U523:U526)</f>
        <v>0</v>
      </c>
      <c r="V527" s="117"/>
      <c r="W527" s="117"/>
      <c r="X527" s="117"/>
      <c r="Y527" s="118">
        <f>SUM(Y523:Y526)</f>
        <v>0</v>
      </c>
      <c r="Z527" s="117"/>
      <c r="AA527" s="117"/>
      <c r="AB527" s="118">
        <f t="shared" ref="AB527:AF527" si="1002">SUM(AB523:AB526)</f>
        <v>0</v>
      </c>
      <c r="AC527" s="118">
        <f t="shared" si="1002"/>
        <v>0</v>
      </c>
      <c r="AD527" s="118">
        <f t="shared" si="1002"/>
        <v>0</v>
      </c>
      <c r="AE527" s="118">
        <f t="shared" si="1002"/>
        <v>0</v>
      </c>
      <c r="AF527" s="118">
        <f t="shared" si="1002"/>
        <v>0</v>
      </c>
      <c r="AG527" s="117"/>
      <c r="AH527" s="117"/>
      <c r="AI527" s="117"/>
      <c r="AJ527" s="119">
        <f>SUM(AJ523:AJ526)</f>
        <v>0</v>
      </c>
      <c r="AK527" s="119">
        <f t="shared" ref="AK527:AN527" si="1003">SUM(AK523:AK526)</f>
        <v>0</v>
      </c>
      <c r="AL527" s="119">
        <f t="shared" si="1003"/>
        <v>0</v>
      </c>
      <c r="AM527" s="119">
        <f t="shared" si="1003"/>
        <v>0</v>
      </c>
      <c r="AN527" s="119">
        <f t="shared" si="1003"/>
        <v>0</v>
      </c>
      <c r="AO527" s="116"/>
      <c r="AP527" s="120"/>
      <c r="AQ527" s="121">
        <f t="shared" ref="AQ527:BA527" si="1004">SUM(AQ523:AQ526)</f>
        <v>0</v>
      </c>
      <c r="AR527" s="121">
        <f t="shared" si="1004"/>
        <v>0</v>
      </c>
      <c r="AS527" s="121">
        <f t="shared" si="1004"/>
        <v>0</v>
      </c>
      <c r="AT527" s="121">
        <f t="shared" si="1004"/>
        <v>0</v>
      </c>
      <c r="AU527" s="121">
        <f t="shared" si="1004"/>
        <v>0</v>
      </c>
      <c r="AV527" s="121">
        <f t="shared" si="1004"/>
        <v>0</v>
      </c>
      <c r="AW527" s="121">
        <f t="shared" si="1004"/>
        <v>0</v>
      </c>
      <c r="AX527" s="121">
        <f t="shared" si="1004"/>
        <v>0</v>
      </c>
      <c r="AY527" s="121">
        <f t="shared" si="1004"/>
        <v>0</v>
      </c>
      <c r="AZ527" s="121">
        <f t="shared" si="1004"/>
        <v>0</v>
      </c>
      <c r="BA527" s="121">
        <f t="shared" si="1004"/>
        <v>0</v>
      </c>
    </row>
    <row r="528" spans="1:53" ht="14.1" customHeight="1" outlineLevel="2" x14ac:dyDescent="0.2">
      <c r="A528" s="68"/>
      <c r="B528" s="94"/>
      <c r="C528" s="95"/>
      <c r="D528" s="96"/>
      <c r="E528" s="96"/>
      <c r="F528" s="97"/>
      <c r="G528" s="98"/>
      <c r="H528" s="99" t="s">
        <v>49</v>
      </c>
      <c r="I528" s="100"/>
      <c r="J528" s="101"/>
      <c r="K528" s="101"/>
      <c r="L528" s="102" t="str">
        <f>IF(I528&lt;&gt;0,((VLOOKUP(I528,'1. Standard_Cost'!$B$4:$D$8,2)+VLOOKUP(I528,'1. Standard_Cost'!$B$4:$D$8,3))*J528*K528),"0")</f>
        <v>0</v>
      </c>
      <c r="M528" s="102">
        <f>L528*'1. Standard_Cost'!F117</f>
        <v>0</v>
      </c>
      <c r="N528" s="103"/>
      <c r="O528" s="103"/>
      <c r="P528" s="103"/>
      <c r="Q528" s="103"/>
      <c r="R528" s="104">
        <f>+N528*P528*'1. Standard_Cost'!$B$12</f>
        <v>0</v>
      </c>
      <c r="S528" s="104">
        <f>+N528*O528*P528*'1. Standard_Cost'!$C$12</f>
        <v>0</v>
      </c>
      <c r="T528" s="104">
        <f>+N528*P528*Q528*'1. Standard_Cost'!$D$12</f>
        <v>0</v>
      </c>
      <c r="U528" s="104">
        <f>+N528*O528*'1. Standard_Cost'!$E$12</f>
        <v>0</v>
      </c>
      <c r="V528" s="103"/>
      <c r="W528" s="103"/>
      <c r="X528" s="103"/>
      <c r="Y528" s="104">
        <f>+V528*((X528*'1. Standard_Cost'!$B$16)+(W528*X528*'1. Standard_Cost'!$C$16))</f>
        <v>0</v>
      </c>
      <c r="Z528" s="103"/>
      <c r="AA528" s="103"/>
      <c r="AB528" s="104">
        <f>+Z528*'1. Standard_Cost'!$B$20+AA528*'1. Standard_Cost'!$C$20</f>
        <v>0</v>
      </c>
      <c r="AC528" s="105"/>
      <c r="AD528" s="106"/>
      <c r="AE528" s="104">
        <f>SUM(AD528,AC528,AB528,Y528,U528,T528,S528,R528)*'1. Standard_Cost'!B141</f>
        <v>0</v>
      </c>
      <c r="AF528" s="104">
        <f>SUM(AD528,AE528)</f>
        <v>0</v>
      </c>
      <c r="AG528" s="103"/>
      <c r="AH528" s="103"/>
      <c r="AI528" s="103"/>
      <c r="AJ528" s="107"/>
      <c r="AK528" s="107"/>
      <c r="AL528" s="107"/>
      <c r="AM528" s="104">
        <f>AG528*'1. Standard_Cost'!B137+'Incremental_Cost Year 2021'!AH535*'1. Standard_Cost'!C137+'Incremental_Cost Year 2021'!AI535*'1. Standard_Cost'!D137+'Incremental_Cost Year 2021'!AJ535+'Incremental_Cost Year 2021'!AL535+AK528</f>
        <v>0</v>
      </c>
      <c r="AN528" s="104">
        <f>AM528*'1. Standard_Cost'!C141</f>
        <v>0</v>
      </c>
      <c r="AO528" s="107"/>
      <c r="AQ528" s="104">
        <f t="shared" ref="AQ528:AQ531" si="1005">L528+M528</f>
        <v>0</v>
      </c>
      <c r="AR528" s="104">
        <f t="shared" ref="AR528:AR531" si="1006">AF528</f>
        <v>0</v>
      </c>
      <c r="AS528" s="104">
        <f t="shared" ref="AS528:AS531" si="1007">AM528+AN528</f>
        <v>0</v>
      </c>
      <c r="AT528" s="104">
        <f>SUM(AQ528,AR528,AS528)</f>
        <v>0</v>
      </c>
      <c r="AU528" s="108">
        <f t="shared" ref="AU528:AU531" si="1008">AT528</f>
        <v>0</v>
      </c>
      <c r="AV528" s="108"/>
      <c r="AW528" s="108"/>
      <c r="AX528" s="108"/>
      <c r="AY528" s="108"/>
      <c r="AZ528" s="108"/>
      <c r="BA528" s="109">
        <f t="shared" ref="BA528:BA531" si="1009">SUM(AU528:AZ528)-AT528</f>
        <v>0</v>
      </c>
    </row>
    <row r="529" spans="1:53" ht="14.1" customHeight="1" outlineLevel="2" x14ac:dyDescent="0.2">
      <c r="A529" s="68"/>
      <c r="B529" s="94"/>
      <c r="C529" s="95"/>
      <c r="D529" s="110"/>
      <c r="E529" s="110"/>
      <c r="F529" s="110"/>
      <c r="G529" s="111"/>
      <c r="H529" s="99" t="s">
        <v>50</v>
      </c>
      <c r="I529" s="100"/>
      <c r="J529" s="101"/>
      <c r="K529" s="101"/>
      <c r="L529" s="102" t="str">
        <f>IF(I529&lt;&gt;0,((VLOOKUP(I529,'1. Standard_Cost'!$B$4:$D$8,2)+VLOOKUP(I529,'1. Standard_Cost'!$B$4:$D$8,3))*J529*K529),"0")</f>
        <v>0</v>
      </c>
      <c r="M529" s="102">
        <f>L529*'1. Standard_Cost'!F117</f>
        <v>0</v>
      </c>
      <c r="N529" s="103"/>
      <c r="O529" s="103"/>
      <c r="P529" s="103"/>
      <c r="Q529" s="103"/>
      <c r="R529" s="104">
        <f>+N529*P529*'1. Standard_Cost'!$B$12</f>
        <v>0</v>
      </c>
      <c r="S529" s="104">
        <f>+N529*O529*P529*'1. Standard_Cost'!$C$12</f>
        <v>0</v>
      </c>
      <c r="T529" s="104">
        <f>+N529*P529*Q529*'1. Standard_Cost'!$D$12</f>
        <v>0</v>
      </c>
      <c r="U529" s="104">
        <f>+N529*O529*'1. Standard_Cost'!$E$12</f>
        <v>0</v>
      </c>
      <c r="V529" s="103"/>
      <c r="W529" s="103"/>
      <c r="X529" s="103"/>
      <c r="Y529" s="104">
        <f>+V529*((X529*'1. Standard_Cost'!$B$16)+(W529*X529*'1. Standard_Cost'!$C$16))</f>
        <v>0</v>
      </c>
      <c r="Z529" s="103"/>
      <c r="AA529" s="103"/>
      <c r="AB529" s="104">
        <f>+Z529*'1. Standard_Cost'!$B$20+AA529*'1. Standard_Cost'!$C$20</f>
        <v>0</v>
      </c>
      <c r="AC529" s="105"/>
      <c r="AD529" s="106"/>
      <c r="AE529" s="104">
        <f>SUM(AD529,AC529,AB529,Y529,U529,T529,S529,R529)*'1. Standard_Cost'!B141</f>
        <v>0</v>
      </c>
      <c r="AF529" s="104">
        <f t="shared" ref="AF529:AF531" si="1010">SUM(AD529,AE529)</f>
        <v>0</v>
      </c>
      <c r="AG529" s="103"/>
      <c r="AH529" s="103">
        <v>0</v>
      </c>
      <c r="AI529" s="103">
        <v>0</v>
      </c>
      <c r="AJ529" s="107"/>
      <c r="AK529" s="107"/>
      <c r="AL529" s="107"/>
      <c r="AM529" s="104">
        <f>AG529*'1. Standard_Cost'!B137+'Incremental_Cost Year 2021'!AH536*'1. Standard_Cost'!C137+'Incremental_Cost Year 2021'!AI536*'1. Standard_Cost'!D137+'Incremental_Cost Year 2021'!AJ536+'Incremental_Cost Year 2021'!AL536+AK529</f>
        <v>0</v>
      </c>
      <c r="AN529" s="104">
        <f>AM529*'1. Standard_Cost'!C141</f>
        <v>0</v>
      </c>
      <c r="AO529" s="107"/>
      <c r="AQ529" s="104">
        <f t="shared" si="1005"/>
        <v>0</v>
      </c>
      <c r="AR529" s="104">
        <f t="shared" si="1006"/>
        <v>0</v>
      </c>
      <c r="AS529" s="104">
        <f t="shared" si="1007"/>
        <v>0</v>
      </c>
      <c r="AT529" s="104">
        <f t="shared" ref="AT529:AT531" si="1011">SUM(AQ529,AR529,AS529)</f>
        <v>0</v>
      </c>
      <c r="AU529" s="108">
        <f t="shared" si="1008"/>
        <v>0</v>
      </c>
      <c r="AV529" s="108">
        <v>0</v>
      </c>
      <c r="AW529" s="108"/>
      <c r="AX529" s="108"/>
      <c r="AY529" s="108"/>
      <c r="AZ529" s="108"/>
      <c r="BA529" s="109">
        <f t="shared" si="1009"/>
        <v>0</v>
      </c>
    </row>
    <row r="530" spans="1:53" ht="14.1" customHeight="1" outlineLevel="2" x14ac:dyDescent="0.2">
      <c r="A530" s="68"/>
      <c r="B530" s="94"/>
      <c r="C530" s="95"/>
      <c r="D530" s="110"/>
      <c r="E530" s="110"/>
      <c r="F530" s="110"/>
      <c r="G530" s="111"/>
      <c r="H530" s="99" t="s">
        <v>51</v>
      </c>
      <c r="I530" s="100"/>
      <c r="J530" s="101"/>
      <c r="K530" s="101"/>
      <c r="L530" s="102" t="str">
        <f>IF(I530&lt;&gt;0,((VLOOKUP(I530,'1. Standard_Cost'!$B$4:$D$8,2)+VLOOKUP(I530,'1. Standard_Cost'!$B$4:$D$8,3))*J530*K530),"0")</f>
        <v>0</v>
      </c>
      <c r="M530" s="102">
        <f>L530*'1. Standard_Cost'!F117</f>
        <v>0</v>
      </c>
      <c r="N530" s="103"/>
      <c r="O530" s="103"/>
      <c r="P530" s="103"/>
      <c r="Q530" s="103"/>
      <c r="R530" s="104">
        <f>+N530*P530*'1. Standard_Cost'!$B$12</f>
        <v>0</v>
      </c>
      <c r="S530" s="104">
        <f>+N530*O530*P530*'1. Standard_Cost'!$C$12</f>
        <v>0</v>
      </c>
      <c r="T530" s="104">
        <f>+N530*P530*Q530*'1. Standard_Cost'!$D$12</f>
        <v>0</v>
      </c>
      <c r="U530" s="104">
        <f>+N530*O530*'1. Standard_Cost'!$E$12</f>
        <v>0</v>
      </c>
      <c r="V530" s="103"/>
      <c r="W530" s="103"/>
      <c r="X530" s="103"/>
      <c r="Y530" s="104">
        <f>+V530*((X530*'1. Standard_Cost'!$B$16)+(W530*X530*'1. Standard_Cost'!$C$16))</f>
        <v>0</v>
      </c>
      <c r="Z530" s="103"/>
      <c r="AA530" s="103"/>
      <c r="AB530" s="104">
        <f>+Z530*'1. Standard_Cost'!$B$20+AA530*'1. Standard_Cost'!$C$20</f>
        <v>0</v>
      </c>
      <c r="AC530" s="105"/>
      <c r="AD530" s="106"/>
      <c r="AE530" s="104">
        <f>SUM(AD530,AC530,AB530,Y530,U530,T530,S530,R530)*'1. Standard_Cost'!B141</f>
        <v>0</v>
      </c>
      <c r="AF530" s="104">
        <f t="shared" si="1010"/>
        <v>0</v>
      </c>
      <c r="AG530" s="103"/>
      <c r="AH530" s="103"/>
      <c r="AI530" s="103"/>
      <c r="AJ530" s="107"/>
      <c r="AK530" s="107"/>
      <c r="AL530" s="107"/>
      <c r="AM530" s="104">
        <f>AG530*'1. Standard_Cost'!B137+'Incremental_Cost Year 2021'!AH537*'1. Standard_Cost'!C137+'Incremental_Cost Year 2021'!AI537*'1. Standard_Cost'!D137+'Incremental_Cost Year 2021'!AJ537+'Incremental_Cost Year 2021'!AL537+AK530</f>
        <v>0</v>
      </c>
      <c r="AN530" s="104">
        <f>AM530*'1. Standard_Cost'!C141</f>
        <v>0</v>
      </c>
      <c r="AO530" s="107"/>
      <c r="AQ530" s="104">
        <f t="shared" si="1005"/>
        <v>0</v>
      </c>
      <c r="AR530" s="104">
        <f t="shared" si="1006"/>
        <v>0</v>
      </c>
      <c r="AS530" s="104">
        <f t="shared" si="1007"/>
        <v>0</v>
      </c>
      <c r="AT530" s="104">
        <f t="shared" si="1011"/>
        <v>0</v>
      </c>
      <c r="AU530" s="108">
        <f t="shared" si="1008"/>
        <v>0</v>
      </c>
      <c r="AV530" s="108"/>
      <c r="AW530" s="108"/>
      <c r="AX530" s="108"/>
      <c r="AY530" s="108"/>
      <c r="AZ530" s="108"/>
      <c r="BA530" s="109">
        <f t="shared" si="1009"/>
        <v>0</v>
      </c>
    </row>
    <row r="531" spans="1:53" ht="14.1" customHeight="1" outlineLevel="2" x14ac:dyDescent="0.2">
      <c r="A531" s="68"/>
      <c r="B531" s="94"/>
      <c r="C531" s="95"/>
      <c r="D531" s="110"/>
      <c r="E531" s="110"/>
      <c r="F531" s="110"/>
      <c r="G531" s="111"/>
      <c r="H531" s="112" t="s">
        <v>179</v>
      </c>
      <c r="I531" s="100"/>
      <c r="J531" s="101"/>
      <c r="K531" s="101"/>
      <c r="L531" s="102" t="str">
        <f>IF(I531&lt;&gt;0,((VLOOKUP(I531,'1. Standard_Cost'!$B$4:$D$8,2)+VLOOKUP(I531,'1. Standard_Cost'!$B$4:$D$8,3))*J531*K531),"0")</f>
        <v>0</v>
      </c>
      <c r="M531" s="102">
        <f>L531*'1. Standard_Cost'!F117</f>
        <v>0</v>
      </c>
      <c r="N531" s="103"/>
      <c r="O531" s="103"/>
      <c r="P531" s="103"/>
      <c r="Q531" s="103"/>
      <c r="R531" s="104">
        <f>+N531*P531*'1. Standard_Cost'!$B$12</f>
        <v>0</v>
      </c>
      <c r="S531" s="104">
        <f>+N531*O531*P531*'1. Standard_Cost'!$C$12</f>
        <v>0</v>
      </c>
      <c r="T531" s="104">
        <f>+N531*P531*Q531*'1. Standard_Cost'!$D$12</f>
        <v>0</v>
      </c>
      <c r="U531" s="104">
        <f>+N531*O531*'1. Standard_Cost'!$E$12</f>
        <v>0</v>
      </c>
      <c r="V531" s="103"/>
      <c r="W531" s="103"/>
      <c r="X531" s="103"/>
      <c r="Y531" s="104">
        <f>+V531*((X531*'1. Standard_Cost'!$B$16)+(W531*X531*'1. Standard_Cost'!$C$16))</f>
        <v>0</v>
      </c>
      <c r="Z531" s="103"/>
      <c r="AA531" s="103"/>
      <c r="AB531" s="104">
        <f>+Z531*'1. Standard_Cost'!$B$20+AA531*'1. Standard_Cost'!$C$20</f>
        <v>0</v>
      </c>
      <c r="AC531" s="105"/>
      <c r="AD531" s="106"/>
      <c r="AE531" s="104">
        <f>SUM(AD531,AC531,AB531,Y531,U531,T531,S531,R531)*'1. Standard_Cost'!B141</f>
        <v>0</v>
      </c>
      <c r="AF531" s="104">
        <f t="shared" si="1010"/>
        <v>0</v>
      </c>
      <c r="AG531" s="103"/>
      <c r="AH531" s="103"/>
      <c r="AI531" s="103"/>
      <c r="AJ531" s="107"/>
      <c r="AK531" s="107"/>
      <c r="AL531" s="107"/>
      <c r="AM531" s="104">
        <f>AG531*'1. Standard_Cost'!B137+'Incremental_Cost Year 2021'!AH538*'1. Standard_Cost'!C137+'Incremental_Cost Year 2021'!AI538*'1. Standard_Cost'!D137+'Incremental_Cost Year 2021'!AJ538+'Incremental_Cost Year 2021'!AL538+AK531</f>
        <v>0</v>
      </c>
      <c r="AN531" s="104">
        <f>AM531*'1. Standard_Cost'!C141</f>
        <v>0</v>
      </c>
      <c r="AO531" s="107"/>
      <c r="AQ531" s="104">
        <f t="shared" si="1005"/>
        <v>0</v>
      </c>
      <c r="AR531" s="104">
        <f t="shared" si="1006"/>
        <v>0</v>
      </c>
      <c r="AS531" s="104">
        <f t="shared" si="1007"/>
        <v>0</v>
      </c>
      <c r="AT531" s="104">
        <f t="shared" si="1011"/>
        <v>0</v>
      </c>
      <c r="AU531" s="108">
        <f t="shared" si="1008"/>
        <v>0</v>
      </c>
      <c r="AV531" s="108"/>
      <c r="AW531" s="108"/>
      <c r="AX531" s="108"/>
      <c r="AY531" s="108"/>
      <c r="AZ531" s="108"/>
      <c r="BA531" s="109">
        <f t="shared" si="1009"/>
        <v>0</v>
      </c>
    </row>
    <row r="532" spans="1:53" ht="24.6" customHeight="1" outlineLevel="1" x14ac:dyDescent="0.2">
      <c r="A532" s="68"/>
      <c r="B532" s="141"/>
      <c r="C532" s="95"/>
      <c r="D532" s="113" t="s">
        <v>48</v>
      </c>
      <c r="E532" s="113" t="s">
        <v>357</v>
      </c>
      <c r="F532" s="114" t="s">
        <v>154</v>
      </c>
      <c r="G532" s="115" t="s">
        <v>155</v>
      </c>
      <c r="H532" s="122" t="s">
        <v>358</v>
      </c>
      <c r="I532" s="117"/>
      <c r="J532" s="117"/>
      <c r="K532" s="117"/>
      <c r="L532" s="118">
        <f>SUM(L528:L531)</f>
        <v>0</v>
      </c>
      <c r="M532" s="118">
        <f>SUM(M528:M531)</f>
        <v>0</v>
      </c>
      <c r="N532" s="117"/>
      <c r="O532" s="117"/>
      <c r="P532" s="117"/>
      <c r="Q532" s="117"/>
      <c r="R532" s="119">
        <f>SUM(R528:R531)</f>
        <v>0</v>
      </c>
      <c r="S532" s="119">
        <f>SUM(S528:S531)</f>
        <v>0</v>
      </c>
      <c r="T532" s="119">
        <f>SUM(T528:T531)</f>
        <v>0</v>
      </c>
      <c r="U532" s="119">
        <f>SUM(U528:U531)</f>
        <v>0</v>
      </c>
      <c r="V532" s="117"/>
      <c r="W532" s="117"/>
      <c r="X532" s="117"/>
      <c r="Y532" s="118">
        <f>SUM(Y528:Y531)</f>
        <v>0</v>
      </c>
      <c r="Z532" s="117"/>
      <c r="AA532" s="117"/>
      <c r="AB532" s="118">
        <f t="shared" ref="AB532:AF532" si="1012">SUM(AB528:AB531)</f>
        <v>0</v>
      </c>
      <c r="AC532" s="118">
        <f t="shared" si="1012"/>
        <v>0</v>
      </c>
      <c r="AD532" s="118">
        <f t="shared" si="1012"/>
        <v>0</v>
      </c>
      <c r="AE532" s="118">
        <f t="shared" si="1012"/>
        <v>0</v>
      </c>
      <c r="AF532" s="118">
        <f t="shared" si="1012"/>
        <v>0</v>
      </c>
      <c r="AG532" s="117"/>
      <c r="AH532" s="117"/>
      <c r="AI532" s="117"/>
      <c r="AJ532" s="119">
        <f>SUM(AJ528:AJ531)</f>
        <v>0</v>
      </c>
      <c r="AK532" s="119">
        <f t="shared" ref="AK532:AN532" si="1013">SUM(AK528:AK531)</f>
        <v>0</v>
      </c>
      <c r="AL532" s="119">
        <f t="shared" si="1013"/>
        <v>0</v>
      </c>
      <c r="AM532" s="119">
        <f t="shared" si="1013"/>
        <v>0</v>
      </c>
      <c r="AN532" s="119">
        <f t="shared" si="1013"/>
        <v>0</v>
      </c>
      <c r="AO532" s="116"/>
      <c r="AP532" s="120"/>
      <c r="AQ532" s="121">
        <f t="shared" ref="AQ532:BA532" si="1014">SUM(AQ528:AQ531)</f>
        <v>0</v>
      </c>
      <c r="AR532" s="121">
        <f t="shared" si="1014"/>
        <v>0</v>
      </c>
      <c r="AS532" s="121">
        <f t="shared" si="1014"/>
        <v>0</v>
      </c>
      <c r="AT532" s="121">
        <f t="shared" si="1014"/>
        <v>0</v>
      </c>
      <c r="AU532" s="121">
        <f t="shared" si="1014"/>
        <v>0</v>
      </c>
      <c r="AV532" s="121">
        <f t="shared" si="1014"/>
        <v>0</v>
      </c>
      <c r="AW532" s="121">
        <f t="shared" si="1014"/>
        <v>0</v>
      </c>
      <c r="AX532" s="121">
        <f t="shared" si="1014"/>
        <v>0</v>
      </c>
      <c r="AY532" s="121">
        <f t="shared" si="1014"/>
        <v>0</v>
      </c>
      <c r="AZ532" s="121">
        <f t="shared" si="1014"/>
        <v>0</v>
      </c>
      <c r="BA532" s="121">
        <f t="shared" si="1014"/>
        <v>0</v>
      </c>
    </row>
    <row r="533" spans="1:53" ht="14.1" customHeight="1" outlineLevel="2" x14ac:dyDescent="0.2">
      <c r="A533" s="68"/>
      <c r="B533" s="94"/>
      <c r="C533" s="250"/>
      <c r="D533" s="96"/>
      <c r="E533" s="96"/>
      <c r="F533" s="97"/>
      <c r="G533" s="98"/>
      <c r="H533" s="99" t="s">
        <v>49</v>
      </c>
      <c r="I533" s="100"/>
      <c r="J533" s="101"/>
      <c r="K533" s="101"/>
      <c r="L533" s="102" t="str">
        <f>IF(I533&lt;&gt;0,((VLOOKUP(I533,'1. Standard_Cost'!$B$4:$D$8,2)+VLOOKUP(I533,'1. Standard_Cost'!$B$4:$D$8,3))*J533*K533),"0")</f>
        <v>0</v>
      </c>
      <c r="M533" s="102">
        <f>L533*'1. Standard_Cost'!F132</f>
        <v>0</v>
      </c>
      <c r="N533" s="103"/>
      <c r="O533" s="103"/>
      <c r="P533" s="103"/>
      <c r="Q533" s="103"/>
      <c r="R533" s="104">
        <f>+N533*P533*'1. Standard_Cost'!$B$12</f>
        <v>0</v>
      </c>
      <c r="S533" s="104">
        <f>+N533*O533*P533*'1. Standard_Cost'!$C$12</f>
        <v>0</v>
      </c>
      <c r="T533" s="104">
        <f>+N533*P533*Q533*'1. Standard_Cost'!$D$12</f>
        <v>0</v>
      </c>
      <c r="U533" s="104">
        <f>+N533*O533*'1. Standard_Cost'!$E$12</f>
        <v>0</v>
      </c>
      <c r="V533" s="103"/>
      <c r="W533" s="103"/>
      <c r="X533" s="103"/>
      <c r="Y533" s="104">
        <f>+V533*((X533*'1. Standard_Cost'!$B$16)+(W533*X533*'1. Standard_Cost'!$C$16))</f>
        <v>0</v>
      </c>
      <c r="Z533" s="103"/>
      <c r="AA533" s="103"/>
      <c r="AB533" s="104">
        <f>+Z533*'1. Standard_Cost'!$B$20+AA533*'1. Standard_Cost'!$C$20</f>
        <v>0</v>
      </c>
      <c r="AC533" s="105"/>
      <c r="AD533" s="106"/>
      <c r="AE533" s="104">
        <f>SUM(AD533,AC533,AB533,Y533,U533,T533,S533,R533)*'1. Standard_Cost'!B156</f>
        <v>0</v>
      </c>
      <c r="AF533" s="104">
        <f>SUM(AD533,AE533)</f>
        <v>0</v>
      </c>
      <c r="AG533" s="103"/>
      <c r="AH533" s="103"/>
      <c r="AI533" s="103"/>
      <c r="AJ533" s="107"/>
      <c r="AK533" s="107"/>
      <c r="AL533" s="107"/>
      <c r="AM533" s="104">
        <f>AG533*'1. Standard_Cost'!B152+'Incremental_Cost Year 2021'!AH540*'1. Standard_Cost'!C152+'Incremental_Cost Year 2021'!AI540*'1. Standard_Cost'!D152+'Incremental_Cost Year 2021'!AJ540+'Incremental_Cost Year 2021'!AL540+AK533</f>
        <v>0</v>
      </c>
      <c r="AN533" s="104">
        <f>AM533*'1. Standard_Cost'!C156</f>
        <v>0</v>
      </c>
      <c r="AO533" s="107"/>
      <c r="AQ533" s="104">
        <f t="shared" ref="AQ533:AQ536" si="1015">L533+M533</f>
        <v>0</v>
      </c>
      <c r="AR533" s="104">
        <f t="shared" ref="AR533:AR536" si="1016">AF533</f>
        <v>0</v>
      </c>
      <c r="AS533" s="104">
        <f t="shared" ref="AS533:AS536" si="1017">AM533+AN533</f>
        <v>0</v>
      </c>
      <c r="AT533" s="104">
        <f>SUM(AQ533,AR533,AS533)</f>
        <v>0</v>
      </c>
      <c r="AU533" s="108">
        <f t="shared" ref="AU533:AU536" si="1018">AT533</f>
        <v>0</v>
      </c>
      <c r="AV533" s="108"/>
      <c r="AW533" s="108"/>
      <c r="AX533" s="108"/>
      <c r="AY533" s="108"/>
      <c r="AZ533" s="108"/>
      <c r="BA533" s="109">
        <f t="shared" ref="BA533:BA536" si="1019">SUM(AU533:AZ533)-AT533</f>
        <v>0</v>
      </c>
    </row>
    <row r="534" spans="1:53" ht="14.1" customHeight="1" outlineLevel="2" x14ac:dyDescent="0.2">
      <c r="A534" s="68"/>
      <c r="B534" s="94"/>
      <c r="C534" s="251"/>
      <c r="D534" s="110"/>
      <c r="E534" s="110"/>
      <c r="F534" s="110"/>
      <c r="G534" s="111"/>
      <c r="H534" s="99" t="s">
        <v>50</v>
      </c>
      <c r="I534" s="100"/>
      <c r="J534" s="101"/>
      <c r="K534" s="101"/>
      <c r="L534" s="102" t="str">
        <f>IF(I534&lt;&gt;0,((VLOOKUP(I534,'1. Standard_Cost'!$B$4:$D$8,2)+VLOOKUP(I534,'1. Standard_Cost'!$B$4:$D$8,3))*J534*K534),"0")</f>
        <v>0</v>
      </c>
      <c r="M534" s="102">
        <f>L534*'1. Standard_Cost'!F132</f>
        <v>0</v>
      </c>
      <c r="N534" s="103"/>
      <c r="O534" s="103"/>
      <c r="P534" s="103"/>
      <c r="Q534" s="103"/>
      <c r="R534" s="104">
        <f>+N534*P534*'1. Standard_Cost'!$B$12</f>
        <v>0</v>
      </c>
      <c r="S534" s="104">
        <f>+N534*O534*P534*'1. Standard_Cost'!$C$12</f>
        <v>0</v>
      </c>
      <c r="T534" s="104">
        <f>+N534*P534*Q534*'1. Standard_Cost'!$D$12</f>
        <v>0</v>
      </c>
      <c r="U534" s="104">
        <f>+N534*O534*'1. Standard_Cost'!$E$12</f>
        <v>0</v>
      </c>
      <c r="V534" s="103"/>
      <c r="W534" s="103"/>
      <c r="X534" s="103"/>
      <c r="Y534" s="104">
        <f>+V534*((X534*'1. Standard_Cost'!$B$16)+(W534*X534*'1. Standard_Cost'!$C$16))</f>
        <v>0</v>
      </c>
      <c r="Z534" s="103"/>
      <c r="AA534" s="103"/>
      <c r="AB534" s="104">
        <f>+Z534*'1. Standard_Cost'!$B$20+AA534*'1. Standard_Cost'!$C$20</f>
        <v>0</v>
      </c>
      <c r="AC534" s="105"/>
      <c r="AD534" s="106"/>
      <c r="AE534" s="104">
        <f>SUM(AD534,AC534,AB534,Y534,U534,T534,S534,R534)*'1. Standard_Cost'!B156</f>
        <v>0</v>
      </c>
      <c r="AF534" s="104">
        <f t="shared" ref="AF534:AF536" si="1020">SUM(AD534,AE534)</f>
        <v>0</v>
      </c>
      <c r="AG534" s="103"/>
      <c r="AH534" s="103">
        <v>0</v>
      </c>
      <c r="AI534" s="103">
        <v>0</v>
      </c>
      <c r="AJ534" s="107"/>
      <c r="AK534" s="107"/>
      <c r="AL534" s="107"/>
      <c r="AM534" s="104">
        <f>AG534*'1. Standard_Cost'!B152+'Incremental_Cost Year 2021'!AH541*'1. Standard_Cost'!C152+'Incremental_Cost Year 2021'!AI541*'1. Standard_Cost'!D152+'Incremental_Cost Year 2021'!AJ541+'Incremental_Cost Year 2021'!AL541+AK534</f>
        <v>0</v>
      </c>
      <c r="AN534" s="104">
        <f>AM534*'1. Standard_Cost'!C156</f>
        <v>0</v>
      </c>
      <c r="AO534" s="107"/>
      <c r="AQ534" s="104">
        <f t="shared" si="1015"/>
        <v>0</v>
      </c>
      <c r="AR534" s="104">
        <f t="shared" si="1016"/>
        <v>0</v>
      </c>
      <c r="AS534" s="104">
        <f t="shared" si="1017"/>
        <v>0</v>
      </c>
      <c r="AT534" s="104">
        <f t="shared" ref="AT534:AT536" si="1021">SUM(AQ534,AR534,AS534)</f>
        <v>0</v>
      </c>
      <c r="AU534" s="108">
        <f t="shared" si="1018"/>
        <v>0</v>
      </c>
      <c r="AV534" s="108">
        <v>0</v>
      </c>
      <c r="AW534" s="108"/>
      <c r="AX534" s="108"/>
      <c r="AY534" s="108"/>
      <c r="AZ534" s="108"/>
      <c r="BA534" s="109">
        <f t="shared" si="1019"/>
        <v>0</v>
      </c>
    </row>
    <row r="535" spans="1:53" ht="14.1" customHeight="1" outlineLevel="2" x14ac:dyDescent="0.2">
      <c r="A535" s="68"/>
      <c r="B535" s="94"/>
      <c r="C535" s="251"/>
      <c r="D535" s="110"/>
      <c r="E535" s="110"/>
      <c r="F535" s="110"/>
      <c r="G535" s="111"/>
      <c r="H535" s="99" t="s">
        <v>51</v>
      </c>
      <c r="I535" s="100"/>
      <c r="J535" s="101"/>
      <c r="K535" s="101"/>
      <c r="L535" s="102" t="str">
        <f>IF(I535&lt;&gt;0,((VLOOKUP(I535,'1. Standard_Cost'!$B$4:$D$8,2)+VLOOKUP(I535,'1. Standard_Cost'!$B$4:$D$8,3))*J535*K535),"0")</f>
        <v>0</v>
      </c>
      <c r="M535" s="102">
        <f>L535*'1. Standard_Cost'!F132</f>
        <v>0</v>
      </c>
      <c r="N535" s="103"/>
      <c r="O535" s="103"/>
      <c r="P535" s="103"/>
      <c r="Q535" s="103"/>
      <c r="R535" s="104">
        <f>+N535*P535*'1. Standard_Cost'!$B$12</f>
        <v>0</v>
      </c>
      <c r="S535" s="104">
        <f>+N535*O535*P535*'1. Standard_Cost'!$C$12</f>
        <v>0</v>
      </c>
      <c r="T535" s="104">
        <f>+N535*P535*Q535*'1. Standard_Cost'!$D$12</f>
        <v>0</v>
      </c>
      <c r="U535" s="104">
        <f>+N535*O535*'1. Standard_Cost'!$E$12</f>
        <v>0</v>
      </c>
      <c r="V535" s="103"/>
      <c r="W535" s="103"/>
      <c r="X535" s="103"/>
      <c r="Y535" s="104">
        <f>+V535*((X535*'1. Standard_Cost'!$B$16)+(W535*X535*'1. Standard_Cost'!$C$16))</f>
        <v>0</v>
      </c>
      <c r="Z535" s="103"/>
      <c r="AA535" s="103"/>
      <c r="AB535" s="104">
        <f>+Z535*'1. Standard_Cost'!$B$20+AA535*'1. Standard_Cost'!$C$20</f>
        <v>0</v>
      </c>
      <c r="AC535" s="105"/>
      <c r="AD535" s="106"/>
      <c r="AE535" s="104">
        <f>SUM(AD535,AC535,AB535,Y535,U535,T535,S535,R535)*'1. Standard_Cost'!B156</f>
        <v>0</v>
      </c>
      <c r="AF535" s="104">
        <f t="shared" si="1020"/>
        <v>0</v>
      </c>
      <c r="AG535" s="103"/>
      <c r="AH535" s="103"/>
      <c r="AI535" s="103"/>
      <c r="AJ535" s="107"/>
      <c r="AK535" s="107"/>
      <c r="AL535" s="107"/>
      <c r="AM535" s="104">
        <f>AG535*'1. Standard_Cost'!B152+'Incremental_Cost Year 2021'!AH542*'1. Standard_Cost'!C152+'Incremental_Cost Year 2021'!AI542*'1. Standard_Cost'!D152+'Incremental_Cost Year 2021'!AJ542+'Incremental_Cost Year 2021'!AL542+AK535</f>
        <v>0</v>
      </c>
      <c r="AN535" s="104">
        <f>AM535*'1. Standard_Cost'!C156</f>
        <v>0</v>
      </c>
      <c r="AO535" s="107"/>
      <c r="AQ535" s="104">
        <f t="shared" si="1015"/>
        <v>0</v>
      </c>
      <c r="AR535" s="104">
        <f t="shared" si="1016"/>
        <v>0</v>
      </c>
      <c r="AS535" s="104">
        <f t="shared" si="1017"/>
        <v>0</v>
      </c>
      <c r="AT535" s="104">
        <f t="shared" si="1021"/>
        <v>0</v>
      </c>
      <c r="AU535" s="108">
        <f t="shared" si="1018"/>
        <v>0</v>
      </c>
      <c r="AV535" s="108"/>
      <c r="AW535" s="108"/>
      <c r="AX535" s="108"/>
      <c r="AY535" s="108"/>
      <c r="AZ535" s="108"/>
      <c r="BA535" s="109">
        <f t="shared" si="1019"/>
        <v>0</v>
      </c>
    </row>
    <row r="536" spans="1:53" ht="14.1" customHeight="1" outlineLevel="2" x14ac:dyDescent="0.2">
      <c r="A536" s="68"/>
      <c r="B536" s="94"/>
      <c r="C536" s="251"/>
      <c r="D536" s="110"/>
      <c r="E536" s="110"/>
      <c r="F536" s="110"/>
      <c r="G536" s="111"/>
      <c r="H536" s="112" t="s">
        <v>179</v>
      </c>
      <c r="I536" s="100"/>
      <c r="J536" s="101"/>
      <c r="K536" s="101"/>
      <c r="L536" s="102" t="str">
        <f>IF(I536&lt;&gt;0,((VLOOKUP(I536,'1. Standard_Cost'!$B$4:$D$8,2)+VLOOKUP(I536,'1. Standard_Cost'!$B$4:$D$8,3))*J536*K536),"0")</f>
        <v>0</v>
      </c>
      <c r="M536" s="102">
        <f>L536*'1. Standard_Cost'!F132</f>
        <v>0</v>
      </c>
      <c r="N536" s="103"/>
      <c r="O536" s="103"/>
      <c r="P536" s="103"/>
      <c r="Q536" s="103"/>
      <c r="R536" s="104">
        <f>+N536*P536*'1. Standard_Cost'!$B$12</f>
        <v>0</v>
      </c>
      <c r="S536" s="104">
        <f>+N536*O536*P536*'1. Standard_Cost'!$C$12</f>
        <v>0</v>
      </c>
      <c r="T536" s="104">
        <f>+N536*P536*Q536*'1. Standard_Cost'!$D$12</f>
        <v>0</v>
      </c>
      <c r="U536" s="104">
        <f>+N536*O536*'1. Standard_Cost'!$E$12</f>
        <v>0</v>
      </c>
      <c r="V536" s="103"/>
      <c r="W536" s="103"/>
      <c r="X536" s="103"/>
      <c r="Y536" s="104">
        <f>+V536*((X536*'1. Standard_Cost'!$B$16)+(W536*X536*'1. Standard_Cost'!$C$16))</f>
        <v>0</v>
      </c>
      <c r="Z536" s="103"/>
      <c r="AA536" s="103"/>
      <c r="AB536" s="104">
        <f>+Z536*'1. Standard_Cost'!$B$20+AA536*'1. Standard_Cost'!$C$20</f>
        <v>0</v>
      </c>
      <c r="AC536" s="105"/>
      <c r="AD536" s="106"/>
      <c r="AE536" s="104">
        <f>SUM(AD536,AC536,AB536,Y536,U536,T536,S536,R536)*'1. Standard_Cost'!B156</f>
        <v>0</v>
      </c>
      <c r="AF536" s="104">
        <f t="shared" si="1020"/>
        <v>0</v>
      </c>
      <c r="AG536" s="103"/>
      <c r="AH536" s="103"/>
      <c r="AI536" s="103"/>
      <c r="AJ536" s="107"/>
      <c r="AK536" s="107"/>
      <c r="AL536" s="107"/>
      <c r="AM536" s="104">
        <f>AG536*'1. Standard_Cost'!B152+'Incremental_Cost Year 2021'!AH543*'1. Standard_Cost'!C152+'Incremental_Cost Year 2021'!AI543*'1. Standard_Cost'!D152+'Incremental_Cost Year 2021'!AJ543+'Incremental_Cost Year 2021'!AL543+AK536</f>
        <v>0</v>
      </c>
      <c r="AN536" s="104">
        <f>AM536*'1. Standard_Cost'!C156</f>
        <v>0</v>
      </c>
      <c r="AO536" s="107"/>
      <c r="AQ536" s="104">
        <f t="shared" si="1015"/>
        <v>0</v>
      </c>
      <c r="AR536" s="104">
        <f t="shared" si="1016"/>
        <v>0</v>
      </c>
      <c r="AS536" s="104">
        <f t="shared" si="1017"/>
        <v>0</v>
      </c>
      <c r="AT536" s="104">
        <f t="shared" si="1021"/>
        <v>0</v>
      </c>
      <c r="AU536" s="108">
        <f t="shared" si="1018"/>
        <v>0</v>
      </c>
      <c r="AV536" s="108"/>
      <c r="AW536" s="108"/>
      <c r="AX536" s="108"/>
      <c r="AY536" s="108"/>
      <c r="AZ536" s="108"/>
      <c r="BA536" s="109">
        <f t="shared" si="1019"/>
        <v>0</v>
      </c>
    </row>
    <row r="537" spans="1:53" ht="25.35" customHeight="1" outlineLevel="1" x14ac:dyDescent="0.2">
      <c r="A537" s="68"/>
      <c r="B537" s="94"/>
      <c r="C537" s="251"/>
      <c r="D537" s="113" t="s">
        <v>48</v>
      </c>
      <c r="E537" s="113" t="s">
        <v>359</v>
      </c>
      <c r="F537" s="114" t="s">
        <v>154</v>
      </c>
      <c r="G537" s="115" t="s">
        <v>155</v>
      </c>
      <c r="H537" s="140" t="s">
        <v>360</v>
      </c>
      <c r="I537" s="117"/>
      <c r="J537" s="117"/>
      <c r="K537" s="117"/>
      <c r="L537" s="118">
        <f>SUM(L533:L536)</f>
        <v>0</v>
      </c>
      <c r="M537" s="118">
        <f>SUM(M533:M536)</f>
        <v>0</v>
      </c>
      <c r="N537" s="117"/>
      <c r="O537" s="117"/>
      <c r="P537" s="117"/>
      <c r="Q537" s="117"/>
      <c r="R537" s="119">
        <f>SUM(R533:R536)</f>
        <v>0</v>
      </c>
      <c r="S537" s="119">
        <f>SUM(S533:S536)</f>
        <v>0</v>
      </c>
      <c r="T537" s="119">
        <f>SUM(T533:T536)</f>
        <v>0</v>
      </c>
      <c r="U537" s="119">
        <f>SUM(U533:U536)</f>
        <v>0</v>
      </c>
      <c r="V537" s="117"/>
      <c r="W537" s="117"/>
      <c r="X537" s="117"/>
      <c r="Y537" s="118">
        <f>SUM(Y533:Y536)</f>
        <v>0</v>
      </c>
      <c r="Z537" s="117"/>
      <c r="AA537" s="117"/>
      <c r="AB537" s="118">
        <f t="shared" ref="AB537:AF537" si="1022">SUM(AB533:AB536)</f>
        <v>0</v>
      </c>
      <c r="AC537" s="118">
        <f t="shared" si="1022"/>
        <v>0</v>
      </c>
      <c r="AD537" s="118">
        <f t="shared" si="1022"/>
        <v>0</v>
      </c>
      <c r="AE537" s="118">
        <f t="shared" si="1022"/>
        <v>0</v>
      </c>
      <c r="AF537" s="118">
        <f t="shared" si="1022"/>
        <v>0</v>
      </c>
      <c r="AG537" s="117"/>
      <c r="AH537" s="117"/>
      <c r="AI537" s="117"/>
      <c r="AJ537" s="119">
        <f>SUM(AJ533:AJ536)</f>
        <v>0</v>
      </c>
      <c r="AK537" s="119">
        <f t="shared" ref="AK537:AN537" si="1023">SUM(AK533:AK536)</f>
        <v>0</v>
      </c>
      <c r="AL537" s="119">
        <f t="shared" si="1023"/>
        <v>0</v>
      </c>
      <c r="AM537" s="119">
        <f t="shared" si="1023"/>
        <v>0</v>
      </c>
      <c r="AN537" s="119">
        <f t="shared" si="1023"/>
        <v>0</v>
      </c>
      <c r="AO537" s="116"/>
      <c r="AP537" s="120"/>
      <c r="AQ537" s="118">
        <f t="shared" ref="AQ537:BA537" si="1024">SUM(AQ533:AQ536)</f>
        <v>0</v>
      </c>
      <c r="AR537" s="118">
        <f t="shared" si="1024"/>
        <v>0</v>
      </c>
      <c r="AS537" s="118">
        <f t="shared" si="1024"/>
        <v>0</v>
      </c>
      <c r="AT537" s="118">
        <f t="shared" si="1024"/>
        <v>0</v>
      </c>
      <c r="AU537" s="118">
        <f t="shared" si="1024"/>
        <v>0</v>
      </c>
      <c r="AV537" s="118">
        <f t="shared" si="1024"/>
        <v>0</v>
      </c>
      <c r="AW537" s="118">
        <f t="shared" si="1024"/>
        <v>0</v>
      </c>
      <c r="AX537" s="118">
        <f t="shared" si="1024"/>
        <v>0</v>
      </c>
      <c r="AY537" s="118">
        <f t="shared" si="1024"/>
        <v>0</v>
      </c>
      <c r="AZ537" s="118">
        <f t="shared" si="1024"/>
        <v>0</v>
      </c>
      <c r="BA537" s="118">
        <f t="shared" si="1024"/>
        <v>0</v>
      </c>
    </row>
    <row r="538" spans="1:53" ht="14.1" customHeight="1" outlineLevel="2" x14ac:dyDescent="0.2">
      <c r="A538" s="68"/>
      <c r="B538" s="94"/>
      <c r="C538" s="251"/>
      <c r="D538" s="96"/>
      <c r="E538" s="96"/>
      <c r="F538" s="97"/>
      <c r="G538" s="98"/>
      <c r="H538" s="99" t="s">
        <v>49</v>
      </c>
      <c r="I538" s="100"/>
      <c r="J538" s="101"/>
      <c r="K538" s="101"/>
      <c r="L538" s="102" t="str">
        <f>IF(I538&lt;&gt;0,((VLOOKUP(I538,'1. Standard_Cost'!$B$4:$D$8,2)+VLOOKUP(I538,'1. Standard_Cost'!$B$4:$D$8,3))*J538*K538),"0")</f>
        <v>0</v>
      </c>
      <c r="M538" s="102">
        <f>L538*'1. Standard_Cost'!F132</f>
        <v>0</v>
      </c>
      <c r="N538" s="103"/>
      <c r="O538" s="103"/>
      <c r="P538" s="103"/>
      <c r="Q538" s="103"/>
      <c r="R538" s="104">
        <f>+N538*P538*'1. Standard_Cost'!$B$12</f>
        <v>0</v>
      </c>
      <c r="S538" s="104">
        <f>+N538*O538*P538*'1. Standard_Cost'!$C$12</f>
        <v>0</v>
      </c>
      <c r="T538" s="104">
        <f>+N538*P538*Q538*'1. Standard_Cost'!$D$12</f>
        <v>0</v>
      </c>
      <c r="U538" s="104">
        <f>+N538*O538*'1. Standard_Cost'!$E$12</f>
        <v>0</v>
      </c>
      <c r="V538" s="103"/>
      <c r="W538" s="103"/>
      <c r="X538" s="103"/>
      <c r="Y538" s="104">
        <f>+V538*((X538*'1. Standard_Cost'!$B$16)+(W538*X538*'1. Standard_Cost'!$C$16))</f>
        <v>0</v>
      </c>
      <c r="Z538" s="103"/>
      <c r="AA538" s="103"/>
      <c r="AB538" s="104">
        <f>+Z538*'1. Standard_Cost'!$B$20+AA538*'1. Standard_Cost'!$C$20</f>
        <v>0</v>
      </c>
      <c r="AC538" s="105"/>
      <c r="AD538" s="106"/>
      <c r="AE538" s="104">
        <f>SUM(AD538,AC538,AB538,Y538,U538,T538,S538,R538)*'1. Standard_Cost'!B156</f>
        <v>0</v>
      </c>
      <c r="AF538" s="104">
        <f>SUM(AD538,AE538)</f>
        <v>0</v>
      </c>
      <c r="AG538" s="103"/>
      <c r="AH538" s="103"/>
      <c r="AI538" s="103"/>
      <c r="AJ538" s="107"/>
      <c r="AK538" s="107"/>
      <c r="AL538" s="107"/>
      <c r="AM538" s="104">
        <f>AG538*'1. Standard_Cost'!B152+'Incremental_Cost Year 2021'!AH545*'1. Standard_Cost'!C152+'Incremental_Cost Year 2021'!AI545*'1. Standard_Cost'!D152+'Incremental_Cost Year 2021'!AJ545+'Incremental_Cost Year 2021'!AL545+AK538</f>
        <v>0</v>
      </c>
      <c r="AN538" s="104">
        <f>AM538*'1. Standard_Cost'!C156</f>
        <v>0</v>
      </c>
      <c r="AO538" s="107"/>
      <c r="AQ538" s="104">
        <f t="shared" ref="AQ538:AQ541" si="1025">L538+M538</f>
        <v>0</v>
      </c>
      <c r="AR538" s="104">
        <f t="shared" ref="AR538:AR541" si="1026">AF538</f>
        <v>0</v>
      </c>
      <c r="AS538" s="104">
        <f t="shared" ref="AS538:AS541" si="1027">AM538+AN538</f>
        <v>0</v>
      </c>
      <c r="AT538" s="104">
        <f>SUM(AQ538,AR538,AS538)</f>
        <v>0</v>
      </c>
      <c r="AU538" s="108">
        <f t="shared" ref="AU538:AU541" si="1028">AT538</f>
        <v>0</v>
      </c>
      <c r="AV538" s="108"/>
      <c r="AW538" s="108"/>
      <c r="AX538" s="108"/>
      <c r="AY538" s="108"/>
      <c r="AZ538" s="108"/>
      <c r="BA538" s="109">
        <f t="shared" ref="BA538:BA541" si="1029">SUM(AU538:AZ538)-AT538</f>
        <v>0</v>
      </c>
    </row>
    <row r="539" spans="1:53" ht="14.1" customHeight="1" outlineLevel="2" x14ac:dyDescent="0.2">
      <c r="A539" s="68"/>
      <c r="B539" s="94"/>
      <c r="C539" s="251"/>
      <c r="D539" s="110"/>
      <c r="E539" s="110"/>
      <c r="F539" s="110"/>
      <c r="G539" s="111"/>
      <c r="H539" s="99" t="s">
        <v>50</v>
      </c>
      <c r="I539" s="100"/>
      <c r="J539" s="101"/>
      <c r="K539" s="101"/>
      <c r="L539" s="102" t="str">
        <f>IF(I539&lt;&gt;0,((VLOOKUP(I539,'1. Standard_Cost'!$B$4:$D$8,2)+VLOOKUP(I539,'1. Standard_Cost'!$B$4:$D$8,3))*J539*K539),"0")</f>
        <v>0</v>
      </c>
      <c r="M539" s="102">
        <f>L539*'1. Standard_Cost'!F132</f>
        <v>0</v>
      </c>
      <c r="N539" s="103"/>
      <c r="O539" s="103"/>
      <c r="P539" s="103"/>
      <c r="Q539" s="103"/>
      <c r="R539" s="104">
        <f>+N539*P539*'1. Standard_Cost'!$B$12</f>
        <v>0</v>
      </c>
      <c r="S539" s="104">
        <f>+N539*O539*P539*'1. Standard_Cost'!$C$12</f>
        <v>0</v>
      </c>
      <c r="T539" s="104">
        <f>+N539*P539*Q539*'1. Standard_Cost'!$D$12</f>
        <v>0</v>
      </c>
      <c r="U539" s="104">
        <f>+N539*O539*'1. Standard_Cost'!$E$12</f>
        <v>0</v>
      </c>
      <c r="V539" s="103"/>
      <c r="W539" s="103"/>
      <c r="X539" s="103"/>
      <c r="Y539" s="104">
        <f>+V539*((X539*'1. Standard_Cost'!$B$16)+(W539*X539*'1. Standard_Cost'!$C$16))</f>
        <v>0</v>
      </c>
      <c r="Z539" s="103"/>
      <c r="AA539" s="103"/>
      <c r="AB539" s="104">
        <f>+Z539*'1. Standard_Cost'!$B$20+AA539*'1. Standard_Cost'!$C$20</f>
        <v>0</v>
      </c>
      <c r="AC539" s="105"/>
      <c r="AD539" s="106"/>
      <c r="AE539" s="104">
        <f>SUM(AD539,AC539,AB539,Y539,U539,T539,S539,R539)*'1. Standard_Cost'!B156</f>
        <v>0</v>
      </c>
      <c r="AF539" s="104">
        <f t="shared" ref="AF539:AF541" si="1030">SUM(AD539,AE539)</f>
        <v>0</v>
      </c>
      <c r="AG539" s="103"/>
      <c r="AH539" s="103">
        <v>0</v>
      </c>
      <c r="AI539" s="103">
        <v>0</v>
      </c>
      <c r="AJ539" s="107"/>
      <c r="AK539" s="107"/>
      <c r="AL539" s="107"/>
      <c r="AM539" s="104">
        <f>AG539*'1. Standard_Cost'!B152+'Incremental_Cost Year 2021'!AH546*'1. Standard_Cost'!C152+'Incremental_Cost Year 2021'!AI546*'1. Standard_Cost'!D152+'Incremental_Cost Year 2021'!AJ546+'Incremental_Cost Year 2021'!AL546+AK539</f>
        <v>0</v>
      </c>
      <c r="AN539" s="104">
        <f>AM539*'1. Standard_Cost'!C156</f>
        <v>0</v>
      </c>
      <c r="AO539" s="107"/>
      <c r="AQ539" s="104">
        <f t="shared" si="1025"/>
        <v>0</v>
      </c>
      <c r="AR539" s="104">
        <f t="shared" si="1026"/>
        <v>0</v>
      </c>
      <c r="AS539" s="104">
        <f t="shared" si="1027"/>
        <v>0</v>
      </c>
      <c r="AT539" s="104">
        <f t="shared" ref="AT539:AT541" si="1031">SUM(AQ539,AR539,AS539)</f>
        <v>0</v>
      </c>
      <c r="AU539" s="108">
        <f t="shared" si="1028"/>
        <v>0</v>
      </c>
      <c r="AV539" s="108">
        <v>0</v>
      </c>
      <c r="AW539" s="108"/>
      <c r="AX539" s="108"/>
      <c r="AY539" s="108"/>
      <c r="AZ539" s="108"/>
      <c r="BA539" s="109">
        <f t="shared" si="1029"/>
        <v>0</v>
      </c>
    </row>
    <row r="540" spans="1:53" ht="14.1" customHeight="1" outlineLevel="2" x14ac:dyDescent="0.2">
      <c r="A540" s="68"/>
      <c r="B540" s="94"/>
      <c r="C540" s="251"/>
      <c r="D540" s="110"/>
      <c r="E540" s="110"/>
      <c r="F540" s="110"/>
      <c r="G540" s="111"/>
      <c r="H540" s="99" t="s">
        <v>51</v>
      </c>
      <c r="I540" s="100"/>
      <c r="J540" s="101"/>
      <c r="K540" s="101"/>
      <c r="L540" s="102" t="str">
        <f>IF(I540&lt;&gt;0,((VLOOKUP(I540,'1. Standard_Cost'!$B$4:$D$8,2)+VLOOKUP(I540,'1. Standard_Cost'!$B$4:$D$8,3))*J540*K540),"0")</f>
        <v>0</v>
      </c>
      <c r="M540" s="102">
        <f>L540*'1. Standard_Cost'!F132</f>
        <v>0</v>
      </c>
      <c r="N540" s="103"/>
      <c r="O540" s="103"/>
      <c r="P540" s="103"/>
      <c r="Q540" s="103"/>
      <c r="R540" s="104">
        <f>+N540*P540*'1. Standard_Cost'!$B$12</f>
        <v>0</v>
      </c>
      <c r="S540" s="104">
        <f>+N540*O540*P540*'1. Standard_Cost'!$C$12</f>
        <v>0</v>
      </c>
      <c r="T540" s="104">
        <f>+N540*P540*Q540*'1. Standard_Cost'!$D$12</f>
        <v>0</v>
      </c>
      <c r="U540" s="104">
        <f>+N540*O540*'1. Standard_Cost'!$E$12</f>
        <v>0</v>
      </c>
      <c r="V540" s="103"/>
      <c r="W540" s="103"/>
      <c r="X540" s="103"/>
      <c r="Y540" s="104">
        <f>+V540*((X540*'1. Standard_Cost'!$B$16)+(W540*X540*'1. Standard_Cost'!$C$16))</f>
        <v>0</v>
      </c>
      <c r="Z540" s="103"/>
      <c r="AA540" s="103"/>
      <c r="AB540" s="104">
        <f>+Z540*'1. Standard_Cost'!$B$20+AA540*'1. Standard_Cost'!$C$20</f>
        <v>0</v>
      </c>
      <c r="AC540" s="105"/>
      <c r="AD540" s="106"/>
      <c r="AE540" s="104">
        <f>SUM(AD540,AC540,AB540,Y540,U540,T540,S540,R540)*'1. Standard_Cost'!B156</f>
        <v>0</v>
      </c>
      <c r="AF540" s="104">
        <f t="shared" si="1030"/>
        <v>0</v>
      </c>
      <c r="AG540" s="103"/>
      <c r="AH540" s="103"/>
      <c r="AI540" s="103"/>
      <c r="AJ540" s="107"/>
      <c r="AK540" s="107"/>
      <c r="AL540" s="107"/>
      <c r="AM540" s="104">
        <f>AG540*'1. Standard_Cost'!B152+'Incremental_Cost Year 2021'!AH547*'1. Standard_Cost'!C152+'Incremental_Cost Year 2021'!AI547*'1. Standard_Cost'!D152+'Incremental_Cost Year 2021'!AJ547+'Incremental_Cost Year 2021'!AL547+AK540</f>
        <v>0</v>
      </c>
      <c r="AN540" s="104">
        <f>AM540*'1. Standard_Cost'!C156</f>
        <v>0</v>
      </c>
      <c r="AO540" s="107"/>
      <c r="AQ540" s="104">
        <f t="shared" si="1025"/>
        <v>0</v>
      </c>
      <c r="AR540" s="104">
        <f t="shared" si="1026"/>
        <v>0</v>
      </c>
      <c r="AS540" s="104">
        <f t="shared" si="1027"/>
        <v>0</v>
      </c>
      <c r="AT540" s="104">
        <f t="shared" si="1031"/>
        <v>0</v>
      </c>
      <c r="AU540" s="108">
        <f t="shared" si="1028"/>
        <v>0</v>
      </c>
      <c r="AV540" s="108"/>
      <c r="AW540" s="108"/>
      <c r="AX540" s="108"/>
      <c r="AY540" s="108"/>
      <c r="AZ540" s="108"/>
      <c r="BA540" s="109">
        <f t="shared" si="1029"/>
        <v>0</v>
      </c>
    </row>
    <row r="541" spans="1:53" ht="14.1" customHeight="1" outlineLevel="2" x14ac:dyDescent="0.2">
      <c r="A541" s="68"/>
      <c r="B541" s="94"/>
      <c r="C541" s="251"/>
      <c r="D541" s="110"/>
      <c r="E541" s="110"/>
      <c r="F541" s="110"/>
      <c r="G541" s="111"/>
      <c r="H541" s="112" t="s">
        <v>179</v>
      </c>
      <c r="I541" s="100"/>
      <c r="J541" s="101"/>
      <c r="K541" s="101"/>
      <c r="L541" s="102" t="str">
        <f>IF(I541&lt;&gt;0,((VLOOKUP(I541,'1. Standard_Cost'!$B$4:$D$8,2)+VLOOKUP(I541,'1. Standard_Cost'!$B$4:$D$8,3))*J541*K541),"0")</f>
        <v>0</v>
      </c>
      <c r="M541" s="102">
        <f>L541*'1. Standard_Cost'!F132</f>
        <v>0</v>
      </c>
      <c r="N541" s="103"/>
      <c r="O541" s="103"/>
      <c r="P541" s="103"/>
      <c r="Q541" s="103"/>
      <c r="R541" s="104">
        <f>+N541*P541*'1. Standard_Cost'!$B$12</f>
        <v>0</v>
      </c>
      <c r="S541" s="104">
        <f>+N541*O541*P541*'1. Standard_Cost'!$C$12</f>
        <v>0</v>
      </c>
      <c r="T541" s="104">
        <f>+N541*P541*Q541*'1. Standard_Cost'!$D$12</f>
        <v>0</v>
      </c>
      <c r="U541" s="104">
        <f>+N541*O541*'1. Standard_Cost'!$E$12</f>
        <v>0</v>
      </c>
      <c r="V541" s="103"/>
      <c r="W541" s="103"/>
      <c r="X541" s="103"/>
      <c r="Y541" s="104">
        <f>+V541*((X541*'1. Standard_Cost'!$B$16)+(W541*X541*'1. Standard_Cost'!$C$16))</f>
        <v>0</v>
      </c>
      <c r="Z541" s="103"/>
      <c r="AA541" s="103"/>
      <c r="AB541" s="104">
        <f>+Z541*'1. Standard_Cost'!$B$20+AA541*'1. Standard_Cost'!$C$20</f>
        <v>0</v>
      </c>
      <c r="AC541" s="105"/>
      <c r="AD541" s="106"/>
      <c r="AE541" s="104">
        <f>SUM(AD541,AC541,AB541,Y541,U541,T541,S541,R541)*'1. Standard_Cost'!B156</f>
        <v>0</v>
      </c>
      <c r="AF541" s="104">
        <f t="shared" si="1030"/>
        <v>0</v>
      </c>
      <c r="AG541" s="103"/>
      <c r="AH541" s="103"/>
      <c r="AI541" s="103"/>
      <c r="AJ541" s="107"/>
      <c r="AK541" s="107"/>
      <c r="AL541" s="107"/>
      <c r="AM541" s="104">
        <f>AG541*'1. Standard_Cost'!B152+'Incremental_Cost Year 2021'!AH548*'1. Standard_Cost'!C152+'Incremental_Cost Year 2021'!AI548*'1. Standard_Cost'!D152+'Incremental_Cost Year 2021'!AJ548+'Incremental_Cost Year 2021'!AL548+AK541</f>
        <v>0</v>
      </c>
      <c r="AN541" s="104">
        <f>AM541*'1. Standard_Cost'!C156</f>
        <v>0</v>
      </c>
      <c r="AO541" s="107"/>
      <c r="AQ541" s="104">
        <f t="shared" si="1025"/>
        <v>0</v>
      </c>
      <c r="AR541" s="104">
        <f t="shared" si="1026"/>
        <v>0</v>
      </c>
      <c r="AS541" s="104">
        <f t="shared" si="1027"/>
        <v>0</v>
      </c>
      <c r="AT541" s="104">
        <f t="shared" si="1031"/>
        <v>0</v>
      </c>
      <c r="AU541" s="108">
        <f t="shared" si="1028"/>
        <v>0</v>
      </c>
      <c r="AV541" s="108"/>
      <c r="AW541" s="108"/>
      <c r="AX541" s="108"/>
      <c r="AY541" s="108"/>
      <c r="AZ541" s="108"/>
      <c r="BA541" s="109">
        <f t="shared" si="1029"/>
        <v>0</v>
      </c>
    </row>
    <row r="542" spans="1:53" ht="25.7" customHeight="1" outlineLevel="1" x14ac:dyDescent="0.2">
      <c r="A542" s="68"/>
      <c r="B542" s="94"/>
      <c r="C542" s="251"/>
      <c r="D542" s="113" t="s">
        <v>48</v>
      </c>
      <c r="E542" s="113" t="s">
        <v>361</v>
      </c>
      <c r="F542" s="114" t="s">
        <v>154</v>
      </c>
      <c r="G542" s="115" t="s">
        <v>155</v>
      </c>
      <c r="H542" s="122" t="s">
        <v>362</v>
      </c>
      <c r="I542" s="117"/>
      <c r="J542" s="117"/>
      <c r="K542" s="117"/>
      <c r="L542" s="118">
        <f>SUM(L538:L541)</f>
        <v>0</v>
      </c>
      <c r="M542" s="118">
        <f>SUM(M538:M541)</f>
        <v>0</v>
      </c>
      <c r="N542" s="117"/>
      <c r="O542" s="117"/>
      <c r="P542" s="117"/>
      <c r="Q542" s="117"/>
      <c r="R542" s="119">
        <f>SUM(R538:R541)</f>
        <v>0</v>
      </c>
      <c r="S542" s="119">
        <f>SUM(S538:S541)</f>
        <v>0</v>
      </c>
      <c r="T542" s="119">
        <f>SUM(T538:T541)</f>
        <v>0</v>
      </c>
      <c r="U542" s="119">
        <f>SUM(U538:U541)</f>
        <v>0</v>
      </c>
      <c r="V542" s="117"/>
      <c r="W542" s="117"/>
      <c r="X542" s="117"/>
      <c r="Y542" s="118">
        <f>SUM(Y538:Y541)</f>
        <v>0</v>
      </c>
      <c r="Z542" s="117"/>
      <c r="AA542" s="117"/>
      <c r="AB542" s="118">
        <f t="shared" ref="AB542:AF542" si="1032">SUM(AB538:AB541)</f>
        <v>0</v>
      </c>
      <c r="AC542" s="118">
        <f t="shared" si="1032"/>
        <v>0</v>
      </c>
      <c r="AD542" s="118">
        <f t="shared" si="1032"/>
        <v>0</v>
      </c>
      <c r="AE542" s="118">
        <f t="shared" si="1032"/>
        <v>0</v>
      </c>
      <c r="AF542" s="118">
        <f t="shared" si="1032"/>
        <v>0</v>
      </c>
      <c r="AG542" s="117"/>
      <c r="AH542" s="117"/>
      <c r="AI542" s="117"/>
      <c r="AJ542" s="119">
        <f>SUM(AJ538:AJ541)</f>
        <v>0</v>
      </c>
      <c r="AK542" s="119">
        <f t="shared" ref="AK542:AN542" si="1033">SUM(AK538:AK541)</f>
        <v>0</v>
      </c>
      <c r="AL542" s="119">
        <f t="shared" si="1033"/>
        <v>0</v>
      </c>
      <c r="AM542" s="119">
        <f t="shared" si="1033"/>
        <v>0</v>
      </c>
      <c r="AN542" s="119">
        <f t="shared" si="1033"/>
        <v>0</v>
      </c>
      <c r="AO542" s="116"/>
      <c r="AP542" s="120"/>
      <c r="AQ542" s="121">
        <f t="shared" ref="AQ542:BA542" si="1034">SUM(AQ538:AQ541)</f>
        <v>0</v>
      </c>
      <c r="AR542" s="121">
        <f t="shared" si="1034"/>
        <v>0</v>
      </c>
      <c r="AS542" s="121">
        <f t="shared" si="1034"/>
        <v>0</v>
      </c>
      <c r="AT542" s="121">
        <f t="shared" si="1034"/>
        <v>0</v>
      </c>
      <c r="AU542" s="121">
        <f t="shared" si="1034"/>
        <v>0</v>
      </c>
      <c r="AV542" s="121">
        <f t="shared" si="1034"/>
        <v>0</v>
      </c>
      <c r="AW542" s="121">
        <f t="shared" si="1034"/>
        <v>0</v>
      </c>
      <c r="AX542" s="121">
        <f t="shared" si="1034"/>
        <v>0</v>
      </c>
      <c r="AY542" s="121">
        <f t="shared" si="1034"/>
        <v>0</v>
      </c>
      <c r="AZ542" s="121">
        <f t="shared" si="1034"/>
        <v>0</v>
      </c>
      <c r="BA542" s="121">
        <f t="shared" si="1034"/>
        <v>0</v>
      </c>
    </row>
    <row r="543" spans="1:53" ht="14.1" customHeight="1" outlineLevel="2" x14ac:dyDescent="0.2">
      <c r="A543" s="68"/>
      <c r="B543" s="94"/>
      <c r="C543" s="251"/>
      <c r="D543" s="96"/>
      <c r="E543" s="96"/>
      <c r="F543" s="97"/>
      <c r="G543" s="98"/>
      <c r="H543" s="99" t="s">
        <v>49</v>
      </c>
      <c r="I543" s="100"/>
      <c r="J543" s="101"/>
      <c r="K543" s="101"/>
      <c r="L543" s="102" t="str">
        <f>IF(I543&lt;&gt;0,((VLOOKUP(I543,'1. Standard_Cost'!$B$4:$D$8,2)+VLOOKUP(I543,'1. Standard_Cost'!$B$4:$D$8,3))*J543*K543),"0")</f>
        <v>0</v>
      </c>
      <c r="M543" s="102">
        <f>L543*'1. Standard_Cost'!F132</f>
        <v>0</v>
      </c>
      <c r="N543" s="103"/>
      <c r="O543" s="103"/>
      <c r="P543" s="103"/>
      <c r="Q543" s="103"/>
      <c r="R543" s="104">
        <f>+N543*P543*'1. Standard_Cost'!$B$12</f>
        <v>0</v>
      </c>
      <c r="S543" s="104">
        <f>+N543*O543*P543*'1. Standard_Cost'!$C$12</f>
        <v>0</v>
      </c>
      <c r="T543" s="104">
        <f>+N543*P543*Q543*'1. Standard_Cost'!$D$12</f>
        <v>0</v>
      </c>
      <c r="U543" s="104">
        <f>+N543*O543*'1. Standard_Cost'!$E$12</f>
        <v>0</v>
      </c>
      <c r="V543" s="103"/>
      <c r="W543" s="103"/>
      <c r="X543" s="103"/>
      <c r="Y543" s="104">
        <f>+V543*((X543*'1. Standard_Cost'!$B$16)+(W543*X543*'1. Standard_Cost'!$C$16))</f>
        <v>0</v>
      </c>
      <c r="Z543" s="103"/>
      <c r="AA543" s="103"/>
      <c r="AB543" s="104">
        <f>+Z543*'1. Standard_Cost'!$B$20+AA543*'1. Standard_Cost'!$C$20</f>
        <v>0</v>
      </c>
      <c r="AC543" s="105"/>
      <c r="AD543" s="106"/>
      <c r="AE543" s="104">
        <f>SUM(AD543,AC543,AB543,Y543,U543,T543,S543,R543)*'1. Standard_Cost'!B156</f>
        <v>0</v>
      </c>
      <c r="AF543" s="104">
        <f>SUM(AD543,AE543)</f>
        <v>0</v>
      </c>
      <c r="AG543" s="103"/>
      <c r="AH543" s="103"/>
      <c r="AI543" s="103"/>
      <c r="AJ543" s="107"/>
      <c r="AK543" s="107"/>
      <c r="AL543" s="107"/>
      <c r="AM543" s="104">
        <f>AG543*'1. Standard_Cost'!B152+'Incremental_Cost Year 2021'!AH550*'1. Standard_Cost'!C152+'Incremental_Cost Year 2021'!AI550*'1. Standard_Cost'!D152+'Incremental_Cost Year 2021'!AJ550+'Incremental_Cost Year 2021'!AL550+AK543</f>
        <v>0</v>
      </c>
      <c r="AN543" s="104">
        <f>AM543*'1. Standard_Cost'!C156</f>
        <v>0</v>
      </c>
      <c r="AO543" s="107"/>
      <c r="AQ543" s="104">
        <f t="shared" ref="AQ543:AQ546" si="1035">L543+M543</f>
        <v>0</v>
      </c>
      <c r="AR543" s="104">
        <f t="shared" ref="AR543:AR546" si="1036">AF543</f>
        <v>0</v>
      </c>
      <c r="AS543" s="104">
        <f t="shared" ref="AS543:AS546" si="1037">AM543+AN543</f>
        <v>0</v>
      </c>
      <c r="AT543" s="104">
        <f>SUM(AQ543,AR543,AS543)</f>
        <v>0</v>
      </c>
      <c r="AU543" s="108">
        <f t="shared" ref="AU543:AU546" si="1038">AT543</f>
        <v>0</v>
      </c>
      <c r="AV543" s="108"/>
      <c r="AW543" s="108"/>
      <c r="AX543" s="108"/>
      <c r="AY543" s="108"/>
      <c r="AZ543" s="108"/>
      <c r="BA543" s="109">
        <f t="shared" ref="BA543:BA546" si="1039">SUM(AU543:AZ543)-AT543</f>
        <v>0</v>
      </c>
    </row>
    <row r="544" spans="1:53" ht="14.1" customHeight="1" outlineLevel="2" x14ac:dyDescent="0.2">
      <c r="A544" s="68"/>
      <c r="B544" s="94"/>
      <c r="C544" s="251"/>
      <c r="D544" s="110"/>
      <c r="E544" s="110"/>
      <c r="F544" s="110"/>
      <c r="G544" s="111"/>
      <c r="H544" s="99" t="s">
        <v>50</v>
      </c>
      <c r="I544" s="100"/>
      <c r="J544" s="101"/>
      <c r="K544" s="101"/>
      <c r="L544" s="102" t="str">
        <f>IF(I544&lt;&gt;0,((VLOOKUP(I544,'1. Standard_Cost'!$B$4:$D$8,2)+VLOOKUP(I544,'1. Standard_Cost'!$B$4:$D$8,3))*J544*K544),"0")</f>
        <v>0</v>
      </c>
      <c r="M544" s="102">
        <f>L544*'1. Standard_Cost'!F132</f>
        <v>0</v>
      </c>
      <c r="N544" s="103"/>
      <c r="O544" s="103"/>
      <c r="P544" s="103"/>
      <c r="Q544" s="103"/>
      <c r="R544" s="104">
        <f>+N544*P544*'1. Standard_Cost'!$B$12</f>
        <v>0</v>
      </c>
      <c r="S544" s="104">
        <f>+N544*O544*P544*'1. Standard_Cost'!$C$12</f>
        <v>0</v>
      </c>
      <c r="T544" s="104">
        <f>+N544*P544*Q544*'1. Standard_Cost'!$D$12</f>
        <v>0</v>
      </c>
      <c r="U544" s="104">
        <f>+N544*O544*'1. Standard_Cost'!$E$12</f>
        <v>0</v>
      </c>
      <c r="V544" s="103"/>
      <c r="W544" s="103"/>
      <c r="X544" s="103"/>
      <c r="Y544" s="104">
        <f>+V544*((X544*'1. Standard_Cost'!$B$16)+(W544*X544*'1. Standard_Cost'!$C$16))</f>
        <v>0</v>
      </c>
      <c r="Z544" s="103"/>
      <c r="AA544" s="103"/>
      <c r="AB544" s="104">
        <f>+Z544*'1. Standard_Cost'!$B$20+AA544*'1. Standard_Cost'!$C$20</f>
        <v>0</v>
      </c>
      <c r="AC544" s="105"/>
      <c r="AD544" s="106"/>
      <c r="AE544" s="104">
        <f>SUM(AD544,AC544,AB544,Y544,U544,T544,S544,R544)*'1. Standard_Cost'!B156</f>
        <v>0</v>
      </c>
      <c r="AF544" s="104">
        <f t="shared" ref="AF544:AF546" si="1040">SUM(AD544,AE544)</f>
        <v>0</v>
      </c>
      <c r="AG544" s="103"/>
      <c r="AH544" s="103">
        <v>0</v>
      </c>
      <c r="AI544" s="103">
        <v>0</v>
      </c>
      <c r="AJ544" s="107"/>
      <c r="AK544" s="107"/>
      <c r="AL544" s="107"/>
      <c r="AM544" s="104">
        <f>AG544*'1. Standard_Cost'!B152+'Incremental_Cost Year 2021'!AH551*'1. Standard_Cost'!C152+'Incremental_Cost Year 2021'!AI551*'1. Standard_Cost'!D152+'Incremental_Cost Year 2021'!AJ551+'Incremental_Cost Year 2021'!AL551+AK544</f>
        <v>0</v>
      </c>
      <c r="AN544" s="104">
        <f>AM544*'1. Standard_Cost'!C156</f>
        <v>0</v>
      </c>
      <c r="AO544" s="107"/>
      <c r="AQ544" s="104">
        <f t="shared" si="1035"/>
        <v>0</v>
      </c>
      <c r="AR544" s="104">
        <f t="shared" si="1036"/>
        <v>0</v>
      </c>
      <c r="AS544" s="104">
        <f t="shared" si="1037"/>
        <v>0</v>
      </c>
      <c r="AT544" s="104">
        <f t="shared" ref="AT544:AT546" si="1041">SUM(AQ544,AR544,AS544)</f>
        <v>0</v>
      </c>
      <c r="AU544" s="108">
        <f t="shared" si="1038"/>
        <v>0</v>
      </c>
      <c r="AV544" s="108">
        <v>0</v>
      </c>
      <c r="AW544" s="108"/>
      <c r="AX544" s="108"/>
      <c r="AY544" s="108"/>
      <c r="AZ544" s="108"/>
      <c r="BA544" s="109">
        <f t="shared" si="1039"/>
        <v>0</v>
      </c>
    </row>
    <row r="545" spans="1:53" ht="14.1" customHeight="1" outlineLevel="2" x14ac:dyDescent="0.2">
      <c r="A545" s="68"/>
      <c r="B545" s="94"/>
      <c r="C545" s="251"/>
      <c r="D545" s="110"/>
      <c r="E545" s="110"/>
      <c r="F545" s="110"/>
      <c r="G545" s="111"/>
      <c r="H545" s="99" t="s">
        <v>51</v>
      </c>
      <c r="I545" s="100"/>
      <c r="J545" s="101"/>
      <c r="K545" s="101"/>
      <c r="L545" s="102" t="str">
        <f>IF(I545&lt;&gt;0,((VLOOKUP(I545,'1. Standard_Cost'!$B$4:$D$8,2)+VLOOKUP(I545,'1. Standard_Cost'!$B$4:$D$8,3))*J545*K545),"0")</f>
        <v>0</v>
      </c>
      <c r="M545" s="102">
        <f>L545*'1. Standard_Cost'!F132</f>
        <v>0</v>
      </c>
      <c r="N545" s="103"/>
      <c r="O545" s="103"/>
      <c r="P545" s="103"/>
      <c r="Q545" s="103"/>
      <c r="R545" s="104">
        <f>+N545*P545*'1. Standard_Cost'!$B$12</f>
        <v>0</v>
      </c>
      <c r="S545" s="104">
        <f>+N545*O545*P545*'1. Standard_Cost'!$C$12</f>
        <v>0</v>
      </c>
      <c r="T545" s="104">
        <f>+N545*P545*Q545*'1. Standard_Cost'!$D$12</f>
        <v>0</v>
      </c>
      <c r="U545" s="104">
        <f>+N545*O545*'1. Standard_Cost'!$E$12</f>
        <v>0</v>
      </c>
      <c r="V545" s="103"/>
      <c r="W545" s="103"/>
      <c r="X545" s="103"/>
      <c r="Y545" s="104">
        <f>+V545*((X545*'1. Standard_Cost'!$B$16)+(W545*X545*'1. Standard_Cost'!$C$16))</f>
        <v>0</v>
      </c>
      <c r="Z545" s="103"/>
      <c r="AA545" s="103"/>
      <c r="AB545" s="104">
        <f>+Z545*'1. Standard_Cost'!$B$20+AA545*'1. Standard_Cost'!$C$20</f>
        <v>0</v>
      </c>
      <c r="AC545" s="105"/>
      <c r="AD545" s="106"/>
      <c r="AE545" s="104">
        <f>SUM(AD545,AC545,AB545,Y545,U545,T545,S545,R545)*'1. Standard_Cost'!B156</f>
        <v>0</v>
      </c>
      <c r="AF545" s="104">
        <f t="shared" si="1040"/>
        <v>0</v>
      </c>
      <c r="AG545" s="103"/>
      <c r="AH545" s="103"/>
      <c r="AI545" s="103"/>
      <c r="AJ545" s="107"/>
      <c r="AK545" s="107"/>
      <c r="AL545" s="107"/>
      <c r="AM545" s="104">
        <f>AG545*'1. Standard_Cost'!B152+'Incremental_Cost Year 2021'!AH552*'1. Standard_Cost'!C152+'Incremental_Cost Year 2021'!AI552*'1. Standard_Cost'!D152+'Incremental_Cost Year 2021'!AJ552+'Incremental_Cost Year 2021'!AL552+AK545</f>
        <v>0</v>
      </c>
      <c r="AN545" s="104">
        <f>AM545*'1. Standard_Cost'!C156</f>
        <v>0</v>
      </c>
      <c r="AO545" s="107"/>
      <c r="AQ545" s="104">
        <f t="shared" si="1035"/>
        <v>0</v>
      </c>
      <c r="AR545" s="104">
        <f t="shared" si="1036"/>
        <v>0</v>
      </c>
      <c r="AS545" s="104">
        <f t="shared" si="1037"/>
        <v>0</v>
      </c>
      <c r="AT545" s="104">
        <f t="shared" si="1041"/>
        <v>0</v>
      </c>
      <c r="AU545" s="108">
        <f t="shared" si="1038"/>
        <v>0</v>
      </c>
      <c r="AV545" s="108"/>
      <c r="AW545" s="108"/>
      <c r="AX545" s="108"/>
      <c r="AY545" s="108"/>
      <c r="AZ545" s="108"/>
      <c r="BA545" s="109">
        <f t="shared" si="1039"/>
        <v>0</v>
      </c>
    </row>
    <row r="546" spans="1:53" ht="14.1" customHeight="1" outlineLevel="2" x14ac:dyDescent="0.2">
      <c r="A546" s="68"/>
      <c r="B546" s="94"/>
      <c r="C546" s="251"/>
      <c r="D546" s="110"/>
      <c r="E546" s="110"/>
      <c r="F546" s="110"/>
      <c r="G546" s="111"/>
      <c r="H546" s="112" t="s">
        <v>179</v>
      </c>
      <c r="I546" s="100"/>
      <c r="J546" s="101"/>
      <c r="K546" s="101"/>
      <c r="L546" s="102" t="str">
        <f>IF(I546&lt;&gt;0,((VLOOKUP(I546,'1. Standard_Cost'!$B$4:$D$8,2)+VLOOKUP(I546,'1. Standard_Cost'!$B$4:$D$8,3))*J546*K546),"0")</f>
        <v>0</v>
      </c>
      <c r="M546" s="102">
        <f>L546*'1. Standard_Cost'!F132</f>
        <v>0</v>
      </c>
      <c r="N546" s="103"/>
      <c r="O546" s="103"/>
      <c r="P546" s="103"/>
      <c r="Q546" s="103"/>
      <c r="R546" s="104">
        <f>+N546*P546*'1. Standard_Cost'!$B$12</f>
        <v>0</v>
      </c>
      <c r="S546" s="104">
        <f>+N546*O546*P546*'1. Standard_Cost'!$C$12</f>
        <v>0</v>
      </c>
      <c r="T546" s="104">
        <f>+N546*P546*Q546*'1. Standard_Cost'!$D$12</f>
        <v>0</v>
      </c>
      <c r="U546" s="104">
        <f>+N546*O546*'1. Standard_Cost'!$E$12</f>
        <v>0</v>
      </c>
      <c r="V546" s="103"/>
      <c r="W546" s="103"/>
      <c r="X546" s="103"/>
      <c r="Y546" s="104">
        <f>+V546*((X546*'1. Standard_Cost'!$B$16)+(W546*X546*'1. Standard_Cost'!$C$16))</f>
        <v>0</v>
      </c>
      <c r="Z546" s="103"/>
      <c r="AA546" s="103"/>
      <c r="AB546" s="104">
        <f>+Z546*'1. Standard_Cost'!$B$20+AA546*'1. Standard_Cost'!$C$20</f>
        <v>0</v>
      </c>
      <c r="AC546" s="105"/>
      <c r="AD546" s="106"/>
      <c r="AE546" s="104">
        <f>SUM(AD546,AC546,AB546,Y546,U546,T546,S546,R546)*'1. Standard_Cost'!B156</f>
        <v>0</v>
      </c>
      <c r="AF546" s="104">
        <f t="shared" si="1040"/>
        <v>0</v>
      </c>
      <c r="AG546" s="103"/>
      <c r="AH546" s="103"/>
      <c r="AI546" s="103"/>
      <c r="AJ546" s="107"/>
      <c r="AK546" s="107"/>
      <c r="AL546" s="107"/>
      <c r="AM546" s="104">
        <f>AG546*'1. Standard_Cost'!B152+'Incremental_Cost Year 2021'!AH553*'1. Standard_Cost'!C152+'Incremental_Cost Year 2021'!AI553*'1. Standard_Cost'!D152+'Incremental_Cost Year 2021'!AJ553+'Incremental_Cost Year 2021'!AL553+AK546</f>
        <v>0</v>
      </c>
      <c r="AN546" s="104">
        <f>AM546*'1. Standard_Cost'!C156</f>
        <v>0</v>
      </c>
      <c r="AO546" s="107"/>
      <c r="AQ546" s="104">
        <f t="shared" si="1035"/>
        <v>0</v>
      </c>
      <c r="AR546" s="104">
        <f t="shared" si="1036"/>
        <v>0</v>
      </c>
      <c r="AS546" s="104">
        <f t="shared" si="1037"/>
        <v>0</v>
      </c>
      <c r="AT546" s="104">
        <f t="shared" si="1041"/>
        <v>0</v>
      </c>
      <c r="AU546" s="108">
        <f t="shared" si="1038"/>
        <v>0</v>
      </c>
      <c r="AV546" s="108"/>
      <c r="AW546" s="108"/>
      <c r="AX546" s="108"/>
      <c r="AY546" s="108"/>
      <c r="AZ546" s="108"/>
      <c r="BA546" s="109">
        <f t="shared" si="1039"/>
        <v>0</v>
      </c>
    </row>
    <row r="547" spans="1:53" ht="24.6" customHeight="1" outlineLevel="1" x14ac:dyDescent="0.2">
      <c r="A547" s="68"/>
      <c r="B547" s="141"/>
      <c r="C547" s="251"/>
      <c r="D547" s="113" t="s">
        <v>48</v>
      </c>
      <c r="E547" s="113" t="s">
        <v>363</v>
      </c>
      <c r="F547" s="114" t="s">
        <v>154</v>
      </c>
      <c r="G547" s="115" t="s">
        <v>155</v>
      </c>
      <c r="H547" s="122" t="s">
        <v>364</v>
      </c>
      <c r="I547" s="117"/>
      <c r="J547" s="117"/>
      <c r="K547" s="117"/>
      <c r="L547" s="118">
        <f>SUM(L543:L546)</f>
        <v>0</v>
      </c>
      <c r="M547" s="118">
        <f>SUM(M543:M546)</f>
        <v>0</v>
      </c>
      <c r="N547" s="117"/>
      <c r="O547" s="117"/>
      <c r="P547" s="117"/>
      <c r="Q547" s="117"/>
      <c r="R547" s="119">
        <f>SUM(R543:R546)</f>
        <v>0</v>
      </c>
      <c r="S547" s="119">
        <f>SUM(S543:S546)</f>
        <v>0</v>
      </c>
      <c r="T547" s="119">
        <f>SUM(T543:T546)</f>
        <v>0</v>
      </c>
      <c r="U547" s="119">
        <f>SUM(U543:U546)</f>
        <v>0</v>
      </c>
      <c r="V547" s="117"/>
      <c r="W547" s="117"/>
      <c r="X547" s="117"/>
      <c r="Y547" s="118">
        <f>SUM(Y543:Y546)</f>
        <v>0</v>
      </c>
      <c r="Z547" s="117"/>
      <c r="AA547" s="117"/>
      <c r="AB547" s="118">
        <f t="shared" ref="AB547:AF547" si="1042">SUM(AB543:AB546)</f>
        <v>0</v>
      </c>
      <c r="AC547" s="118">
        <f t="shared" si="1042"/>
        <v>0</v>
      </c>
      <c r="AD547" s="118">
        <f t="shared" si="1042"/>
        <v>0</v>
      </c>
      <c r="AE547" s="118">
        <f t="shared" si="1042"/>
        <v>0</v>
      </c>
      <c r="AF547" s="118">
        <f t="shared" si="1042"/>
        <v>0</v>
      </c>
      <c r="AG547" s="117"/>
      <c r="AH547" s="117"/>
      <c r="AI547" s="117"/>
      <c r="AJ547" s="119">
        <f>SUM(AJ543:AJ546)</f>
        <v>0</v>
      </c>
      <c r="AK547" s="119">
        <f t="shared" ref="AK547:AN547" si="1043">SUM(AK543:AK546)</f>
        <v>0</v>
      </c>
      <c r="AL547" s="119">
        <f t="shared" si="1043"/>
        <v>0</v>
      </c>
      <c r="AM547" s="119">
        <f t="shared" si="1043"/>
        <v>0</v>
      </c>
      <c r="AN547" s="119">
        <f t="shared" si="1043"/>
        <v>0</v>
      </c>
      <c r="AO547" s="116"/>
      <c r="AP547" s="120"/>
      <c r="AQ547" s="121">
        <f t="shared" ref="AQ547:BA547" si="1044">SUM(AQ543:AQ546)</f>
        <v>0</v>
      </c>
      <c r="AR547" s="121">
        <f t="shared" si="1044"/>
        <v>0</v>
      </c>
      <c r="AS547" s="121">
        <f t="shared" si="1044"/>
        <v>0</v>
      </c>
      <c r="AT547" s="121">
        <f t="shared" si="1044"/>
        <v>0</v>
      </c>
      <c r="AU547" s="121">
        <f t="shared" si="1044"/>
        <v>0</v>
      </c>
      <c r="AV547" s="121">
        <f t="shared" si="1044"/>
        <v>0</v>
      </c>
      <c r="AW547" s="121">
        <f t="shared" si="1044"/>
        <v>0</v>
      </c>
      <c r="AX547" s="121">
        <f t="shared" si="1044"/>
        <v>0</v>
      </c>
      <c r="AY547" s="121">
        <f t="shared" si="1044"/>
        <v>0</v>
      </c>
      <c r="AZ547" s="121">
        <f t="shared" si="1044"/>
        <v>0</v>
      </c>
      <c r="BA547" s="121">
        <f t="shared" si="1044"/>
        <v>0</v>
      </c>
    </row>
    <row r="548" spans="1:53" ht="14.1" customHeight="1" outlineLevel="2" x14ac:dyDescent="0.2">
      <c r="A548" s="68"/>
      <c r="B548" s="94"/>
      <c r="C548" s="95"/>
      <c r="D548" s="96"/>
      <c r="E548" s="96"/>
      <c r="F548" s="97"/>
      <c r="G548" s="98"/>
      <c r="H548" s="99" t="s">
        <v>49</v>
      </c>
      <c r="I548" s="100"/>
      <c r="J548" s="101"/>
      <c r="K548" s="101"/>
      <c r="L548" s="102" t="str">
        <f>IF(I548&lt;&gt;0,((VLOOKUP(I548,'1. Standard_Cost'!$B$4:$D$8,2)+VLOOKUP(I548,'1. Standard_Cost'!$B$4:$D$8,3))*J548*K548),"0")</f>
        <v>0</v>
      </c>
      <c r="M548" s="102">
        <f>L548*'1. Standard_Cost'!F137</f>
        <v>0</v>
      </c>
      <c r="N548" s="103"/>
      <c r="O548" s="103"/>
      <c r="P548" s="103"/>
      <c r="Q548" s="103"/>
      <c r="R548" s="104">
        <f>+N548*P548*'1. Standard_Cost'!$B$12</f>
        <v>0</v>
      </c>
      <c r="S548" s="104">
        <f>+N548*O548*P548*'1. Standard_Cost'!$C$12</f>
        <v>0</v>
      </c>
      <c r="T548" s="104">
        <f>+N548*P548*Q548*'1. Standard_Cost'!$D$12</f>
        <v>0</v>
      </c>
      <c r="U548" s="104">
        <f>+N548*O548*'1. Standard_Cost'!$E$12</f>
        <v>0</v>
      </c>
      <c r="V548" s="103"/>
      <c r="W548" s="103"/>
      <c r="X548" s="103"/>
      <c r="Y548" s="104">
        <f>+V548*((X548*'1. Standard_Cost'!$B$16)+(W548*X548*'1. Standard_Cost'!$C$16))</f>
        <v>0</v>
      </c>
      <c r="Z548" s="103"/>
      <c r="AA548" s="103"/>
      <c r="AB548" s="104">
        <f>+Z548*'1. Standard_Cost'!$B$20+AA548*'1. Standard_Cost'!$C$20</f>
        <v>0</v>
      </c>
      <c r="AC548" s="105"/>
      <c r="AD548" s="106"/>
      <c r="AE548" s="104">
        <f>SUM(AD548,AC548,AB548,Y548,U548,T548,S548,R548)*'1. Standard_Cost'!B161</f>
        <v>0</v>
      </c>
      <c r="AF548" s="104">
        <f>SUM(AD548,AE548)</f>
        <v>0</v>
      </c>
      <c r="AG548" s="103"/>
      <c r="AH548" s="103"/>
      <c r="AI548" s="103"/>
      <c r="AJ548" s="107"/>
      <c r="AK548" s="107"/>
      <c r="AL548" s="107"/>
      <c r="AM548" s="104">
        <f>AG548*'1. Standard_Cost'!B157+'Incremental_Cost Year 2021'!AH555*'1. Standard_Cost'!C157+'Incremental_Cost Year 2021'!AI555*'1. Standard_Cost'!D157+'Incremental_Cost Year 2021'!AJ555+'Incremental_Cost Year 2021'!AL555+AK548</f>
        <v>0</v>
      </c>
      <c r="AN548" s="104">
        <f>AM548*'1. Standard_Cost'!C161</f>
        <v>0</v>
      </c>
      <c r="AO548" s="107"/>
      <c r="AQ548" s="104">
        <f t="shared" ref="AQ548:AQ551" si="1045">L548+M548</f>
        <v>0</v>
      </c>
      <c r="AR548" s="104">
        <f t="shared" ref="AR548:AR551" si="1046">AF548</f>
        <v>0</v>
      </c>
      <c r="AS548" s="104">
        <f t="shared" ref="AS548:AS551" si="1047">AM548+AN548</f>
        <v>0</v>
      </c>
      <c r="AT548" s="104">
        <f>SUM(AQ548,AR548,AS548)</f>
        <v>0</v>
      </c>
      <c r="AU548" s="108">
        <f t="shared" ref="AU548:AU551" si="1048">AT548</f>
        <v>0</v>
      </c>
      <c r="AV548" s="108"/>
      <c r="AW548" s="108"/>
      <c r="AX548" s="108"/>
      <c r="AY548" s="108"/>
      <c r="AZ548" s="108"/>
      <c r="BA548" s="109">
        <f t="shared" ref="BA548:BA551" si="1049">SUM(AU548:AZ548)-AT548</f>
        <v>0</v>
      </c>
    </row>
    <row r="549" spans="1:53" ht="14.1" customHeight="1" outlineLevel="2" x14ac:dyDescent="0.2">
      <c r="A549" s="68"/>
      <c r="B549" s="94"/>
      <c r="C549" s="95"/>
      <c r="D549" s="110"/>
      <c r="E549" s="110"/>
      <c r="F549" s="110"/>
      <c r="G549" s="111"/>
      <c r="H549" s="99" t="s">
        <v>50</v>
      </c>
      <c r="I549" s="100"/>
      <c r="J549" s="101"/>
      <c r="K549" s="101"/>
      <c r="L549" s="102" t="str">
        <f>IF(I549&lt;&gt;0,((VLOOKUP(I549,'1. Standard_Cost'!$B$4:$D$8,2)+VLOOKUP(I549,'1. Standard_Cost'!$B$4:$D$8,3))*J549*K549),"0")</f>
        <v>0</v>
      </c>
      <c r="M549" s="102">
        <f>L549*'1. Standard_Cost'!F137</f>
        <v>0</v>
      </c>
      <c r="N549" s="103"/>
      <c r="O549" s="103"/>
      <c r="P549" s="103"/>
      <c r="Q549" s="103"/>
      <c r="R549" s="104">
        <f>+N549*P549*'1. Standard_Cost'!$B$12</f>
        <v>0</v>
      </c>
      <c r="S549" s="104">
        <f>+N549*O549*P549*'1. Standard_Cost'!$C$12</f>
        <v>0</v>
      </c>
      <c r="T549" s="104">
        <f>+N549*P549*Q549*'1. Standard_Cost'!$D$12</f>
        <v>0</v>
      </c>
      <c r="U549" s="104">
        <f>+N549*O549*'1. Standard_Cost'!$E$12</f>
        <v>0</v>
      </c>
      <c r="V549" s="103"/>
      <c r="W549" s="103"/>
      <c r="X549" s="103"/>
      <c r="Y549" s="104">
        <f>+V549*((X549*'1. Standard_Cost'!$B$16)+(W549*X549*'1. Standard_Cost'!$C$16))</f>
        <v>0</v>
      </c>
      <c r="Z549" s="103"/>
      <c r="AA549" s="103"/>
      <c r="AB549" s="104">
        <f>+Z549*'1. Standard_Cost'!$B$20+AA549*'1. Standard_Cost'!$C$20</f>
        <v>0</v>
      </c>
      <c r="AC549" s="105"/>
      <c r="AD549" s="106"/>
      <c r="AE549" s="104">
        <f>SUM(AD549,AC549,AB549,Y549,U549,T549,S549,R549)*'1. Standard_Cost'!B161</f>
        <v>0</v>
      </c>
      <c r="AF549" s="104">
        <f t="shared" ref="AF549:AF551" si="1050">SUM(AD549,AE549)</f>
        <v>0</v>
      </c>
      <c r="AG549" s="103"/>
      <c r="AH549" s="103">
        <v>0</v>
      </c>
      <c r="AI549" s="103">
        <v>0</v>
      </c>
      <c r="AJ549" s="107"/>
      <c r="AK549" s="107"/>
      <c r="AL549" s="107"/>
      <c r="AM549" s="104">
        <f>AG549*'1. Standard_Cost'!B157+'Incremental_Cost Year 2021'!AH556*'1. Standard_Cost'!C157+'Incremental_Cost Year 2021'!AI556*'1. Standard_Cost'!D157+'Incremental_Cost Year 2021'!AJ556+'Incremental_Cost Year 2021'!AL556+AK549</f>
        <v>0</v>
      </c>
      <c r="AN549" s="104">
        <f>AM549*'1. Standard_Cost'!C161</f>
        <v>0</v>
      </c>
      <c r="AO549" s="107"/>
      <c r="AQ549" s="104">
        <f t="shared" si="1045"/>
        <v>0</v>
      </c>
      <c r="AR549" s="104">
        <f t="shared" si="1046"/>
        <v>0</v>
      </c>
      <c r="AS549" s="104">
        <f t="shared" si="1047"/>
        <v>0</v>
      </c>
      <c r="AT549" s="104">
        <f t="shared" ref="AT549:AT551" si="1051">SUM(AQ549,AR549,AS549)</f>
        <v>0</v>
      </c>
      <c r="AU549" s="108">
        <f t="shared" si="1048"/>
        <v>0</v>
      </c>
      <c r="AV549" s="108">
        <v>0</v>
      </c>
      <c r="AW549" s="108"/>
      <c r="AX549" s="108"/>
      <c r="AY549" s="108"/>
      <c r="AZ549" s="108"/>
      <c r="BA549" s="109">
        <f t="shared" si="1049"/>
        <v>0</v>
      </c>
    </row>
    <row r="550" spans="1:53" ht="14.1" customHeight="1" outlineLevel="2" x14ac:dyDescent="0.2">
      <c r="A550" s="68"/>
      <c r="B550" s="94"/>
      <c r="C550" s="95"/>
      <c r="D550" s="110"/>
      <c r="E550" s="110"/>
      <c r="F550" s="110"/>
      <c r="G550" s="111"/>
      <c r="H550" s="99" t="s">
        <v>51</v>
      </c>
      <c r="I550" s="100"/>
      <c r="J550" s="101"/>
      <c r="K550" s="101"/>
      <c r="L550" s="102" t="str">
        <f>IF(I550&lt;&gt;0,((VLOOKUP(I550,'1. Standard_Cost'!$B$4:$D$8,2)+VLOOKUP(I550,'1. Standard_Cost'!$B$4:$D$8,3))*J550*K550),"0")</f>
        <v>0</v>
      </c>
      <c r="M550" s="102">
        <f>L550*'1. Standard_Cost'!F137</f>
        <v>0</v>
      </c>
      <c r="N550" s="103"/>
      <c r="O550" s="103"/>
      <c r="P550" s="103"/>
      <c r="Q550" s="103"/>
      <c r="R550" s="104">
        <f>+N550*P550*'1. Standard_Cost'!$B$12</f>
        <v>0</v>
      </c>
      <c r="S550" s="104">
        <f>+N550*O550*P550*'1. Standard_Cost'!$C$12</f>
        <v>0</v>
      </c>
      <c r="T550" s="104">
        <f>+N550*P550*Q550*'1. Standard_Cost'!$D$12</f>
        <v>0</v>
      </c>
      <c r="U550" s="104">
        <f>+N550*O550*'1. Standard_Cost'!$E$12</f>
        <v>0</v>
      </c>
      <c r="V550" s="103"/>
      <c r="W550" s="103"/>
      <c r="X550" s="103"/>
      <c r="Y550" s="104">
        <f>+V550*((X550*'1. Standard_Cost'!$B$16)+(W550*X550*'1. Standard_Cost'!$C$16))</f>
        <v>0</v>
      </c>
      <c r="Z550" s="103"/>
      <c r="AA550" s="103"/>
      <c r="AB550" s="104">
        <f>+Z550*'1. Standard_Cost'!$B$20+AA550*'1. Standard_Cost'!$C$20</f>
        <v>0</v>
      </c>
      <c r="AC550" s="105"/>
      <c r="AD550" s="106"/>
      <c r="AE550" s="104">
        <f>SUM(AD550,AC550,AB550,Y550,U550,T550,S550,R550)*'1. Standard_Cost'!B161</f>
        <v>0</v>
      </c>
      <c r="AF550" s="104">
        <f t="shared" si="1050"/>
        <v>0</v>
      </c>
      <c r="AG550" s="103"/>
      <c r="AH550" s="103"/>
      <c r="AI550" s="103"/>
      <c r="AJ550" s="107"/>
      <c r="AK550" s="107"/>
      <c r="AL550" s="107"/>
      <c r="AM550" s="104">
        <f>AG550*'1. Standard_Cost'!B157+'Incremental_Cost Year 2021'!AH557*'1. Standard_Cost'!C157+'Incremental_Cost Year 2021'!AI557*'1. Standard_Cost'!D157+'Incremental_Cost Year 2021'!AJ557+'Incremental_Cost Year 2021'!AL557+AK550</f>
        <v>0</v>
      </c>
      <c r="AN550" s="104">
        <f>AM550*'1. Standard_Cost'!C161</f>
        <v>0</v>
      </c>
      <c r="AO550" s="107"/>
      <c r="AQ550" s="104">
        <f t="shared" si="1045"/>
        <v>0</v>
      </c>
      <c r="AR550" s="104">
        <f t="shared" si="1046"/>
        <v>0</v>
      </c>
      <c r="AS550" s="104">
        <f t="shared" si="1047"/>
        <v>0</v>
      </c>
      <c r="AT550" s="104">
        <f t="shared" si="1051"/>
        <v>0</v>
      </c>
      <c r="AU550" s="108">
        <f t="shared" si="1048"/>
        <v>0</v>
      </c>
      <c r="AV550" s="108"/>
      <c r="AW550" s="108"/>
      <c r="AX550" s="108"/>
      <c r="AY550" s="108"/>
      <c r="AZ550" s="108"/>
      <c r="BA550" s="109">
        <f t="shared" si="1049"/>
        <v>0</v>
      </c>
    </row>
    <row r="551" spans="1:53" ht="14.1" customHeight="1" outlineLevel="2" x14ac:dyDescent="0.2">
      <c r="A551" s="68"/>
      <c r="B551" s="94"/>
      <c r="C551" s="95"/>
      <c r="D551" s="110"/>
      <c r="E551" s="110"/>
      <c r="F551" s="110"/>
      <c r="G551" s="111"/>
      <c r="H551" s="112" t="s">
        <v>179</v>
      </c>
      <c r="I551" s="100"/>
      <c r="J551" s="101"/>
      <c r="K551" s="101"/>
      <c r="L551" s="102" t="str">
        <f>IF(I551&lt;&gt;0,((VLOOKUP(I551,'1. Standard_Cost'!$B$4:$D$8,2)+VLOOKUP(I551,'1. Standard_Cost'!$B$4:$D$8,3))*J551*K551),"0")</f>
        <v>0</v>
      </c>
      <c r="M551" s="102">
        <f>L551*'1. Standard_Cost'!F137</f>
        <v>0</v>
      </c>
      <c r="N551" s="103"/>
      <c r="O551" s="103"/>
      <c r="P551" s="103"/>
      <c r="Q551" s="103"/>
      <c r="R551" s="104">
        <f>+N551*P551*'1. Standard_Cost'!$B$12</f>
        <v>0</v>
      </c>
      <c r="S551" s="104">
        <f>+N551*O551*P551*'1. Standard_Cost'!$C$12</f>
        <v>0</v>
      </c>
      <c r="T551" s="104">
        <f>+N551*P551*Q551*'1. Standard_Cost'!$D$12</f>
        <v>0</v>
      </c>
      <c r="U551" s="104">
        <f>+N551*O551*'1. Standard_Cost'!$E$12</f>
        <v>0</v>
      </c>
      <c r="V551" s="103"/>
      <c r="W551" s="103"/>
      <c r="X551" s="103"/>
      <c r="Y551" s="104">
        <f>+V551*((X551*'1. Standard_Cost'!$B$16)+(W551*X551*'1. Standard_Cost'!$C$16))</f>
        <v>0</v>
      </c>
      <c r="Z551" s="103"/>
      <c r="AA551" s="103"/>
      <c r="AB551" s="104">
        <f>+Z551*'1. Standard_Cost'!$B$20+AA551*'1. Standard_Cost'!$C$20</f>
        <v>0</v>
      </c>
      <c r="AC551" s="105"/>
      <c r="AD551" s="106"/>
      <c r="AE551" s="104">
        <f>SUM(AD551,AC551,AB551,Y551,U551,T551,S551,R551)*'1. Standard_Cost'!B161</f>
        <v>0</v>
      </c>
      <c r="AF551" s="104">
        <f t="shared" si="1050"/>
        <v>0</v>
      </c>
      <c r="AG551" s="103"/>
      <c r="AH551" s="103"/>
      <c r="AI551" s="103"/>
      <c r="AJ551" s="107"/>
      <c r="AK551" s="107"/>
      <c r="AL551" s="107"/>
      <c r="AM551" s="104">
        <f>AG551*'1. Standard_Cost'!B157+'Incremental_Cost Year 2021'!AH558*'1. Standard_Cost'!C157+'Incremental_Cost Year 2021'!AI558*'1. Standard_Cost'!D157+'Incremental_Cost Year 2021'!AJ558+'Incremental_Cost Year 2021'!AL558+AK551</f>
        <v>0</v>
      </c>
      <c r="AN551" s="104">
        <f>AM551*'1. Standard_Cost'!C161</f>
        <v>0</v>
      </c>
      <c r="AO551" s="107"/>
      <c r="AQ551" s="104">
        <f t="shared" si="1045"/>
        <v>0</v>
      </c>
      <c r="AR551" s="104">
        <f t="shared" si="1046"/>
        <v>0</v>
      </c>
      <c r="AS551" s="104">
        <f t="shared" si="1047"/>
        <v>0</v>
      </c>
      <c r="AT551" s="104">
        <f t="shared" si="1051"/>
        <v>0</v>
      </c>
      <c r="AU551" s="108">
        <f t="shared" si="1048"/>
        <v>0</v>
      </c>
      <c r="AV551" s="108"/>
      <c r="AW551" s="108"/>
      <c r="AX551" s="108"/>
      <c r="AY551" s="108"/>
      <c r="AZ551" s="108"/>
      <c r="BA551" s="109">
        <f t="shared" si="1049"/>
        <v>0</v>
      </c>
    </row>
    <row r="552" spans="1:53" ht="24.6" customHeight="1" outlineLevel="1" x14ac:dyDescent="0.2">
      <c r="A552" s="68"/>
      <c r="B552" s="141"/>
      <c r="C552" s="95"/>
      <c r="D552" s="113" t="s">
        <v>48</v>
      </c>
      <c r="E552" s="113" t="s">
        <v>681</v>
      </c>
      <c r="F552" s="114" t="s">
        <v>154</v>
      </c>
      <c r="G552" s="115" t="s">
        <v>155</v>
      </c>
      <c r="H552" s="122" t="s">
        <v>366</v>
      </c>
      <c r="I552" s="117"/>
      <c r="J552" s="117"/>
      <c r="K552" s="117"/>
      <c r="L552" s="118">
        <f>SUM(L548:L551)</f>
        <v>0</v>
      </c>
      <c r="M552" s="118">
        <f>SUM(M548:M551)</f>
        <v>0</v>
      </c>
      <c r="N552" s="117"/>
      <c r="O552" s="117"/>
      <c r="P552" s="117"/>
      <c r="Q552" s="117"/>
      <c r="R552" s="119">
        <f>SUM(R548:R551)</f>
        <v>0</v>
      </c>
      <c r="S552" s="119">
        <f>SUM(S548:S551)</f>
        <v>0</v>
      </c>
      <c r="T552" s="119">
        <f>SUM(T548:T551)</f>
        <v>0</v>
      </c>
      <c r="U552" s="119">
        <f>SUM(U548:U551)</f>
        <v>0</v>
      </c>
      <c r="V552" s="117"/>
      <c r="W552" s="117"/>
      <c r="X552" s="117"/>
      <c r="Y552" s="118">
        <f>SUM(Y548:Y551)</f>
        <v>0</v>
      </c>
      <c r="Z552" s="117"/>
      <c r="AA552" s="117"/>
      <c r="AB552" s="118">
        <f t="shared" ref="AB552:AF552" si="1052">SUM(AB548:AB551)</f>
        <v>0</v>
      </c>
      <c r="AC552" s="118">
        <f t="shared" si="1052"/>
        <v>0</v>
      </c>
      <c r="AD552" s="118">
        <f t="shared" si="1052"/>
        <v>0</v>
      </c>
      <c r="AE552" s="118">
        <f t="shared" si="1052"/>
        <v>0</v>
      </c>
      <c r="AF552" s="118">
        <f t="shared" si="1052"/>
        <v>0</v>
      </c>
      <c r="AG552" s="117"/>
      <c r="AH552" s="117"/>
      <c r="AI552" s="117"/>
      <c r="AJ552" s="119">
        <f>SUM(AJ548:AJ551)</f>
        <v>0</v>
      </c>
      <c r="AK552" s="119">
        <f t="shared" ref="AK552:AN552" si="1053">SUM(AK548:AK551)</f>
        <v>0</v>
      </c>
      <c r="AL552" s="119">
        <f t="shared" si="1053"/>
        <v>0</v>
      </c>
      <c r="AM552" s="119">
        <f t="shared" si="1053"/>
        <v>0</v>
      </c>
      <c r="AN552" s="119">
        <f t="shared" si="1053"/>
        <v>0</v>
      </c>
      <c r="AO552" s="116"/>
      <c r="AP552" s="120"/>
      <c r="AQ552" s="121">
        <f t="shared" ref="AQ552:BA552" si="1054">SUM(AQ548:AQ551)</f>
        <v>0</v>
      </c>
      <c r="AR552" s="121">
        <f t="shared" si="1054"/>
        <v>0</v>
      </c>
      <c r="AS552" s="121">
        <f t="shared" si="1054"/>
        <v>0</v>
      </c>
      <c r="AT552" s="121">
        <f t="shared" si="1054"/>
        <v>0</v>
      </c>
      <c r="AU552" s="121">
        <f t="shared" si="1054"/>
        <v>0</v>
      </c>
      <c r="AV552" s="121">
        <f t="shared" si="1054"/>
        <v>0</v>
      </c>
      <c r="AW552" s="121">
        <f t="shared" si="1054"/>
        <v>0</v>
      </c>
      <c r="AX552" s="121">
        <f t="shared" si="1054"/>
        <v>0</v>
      </c>
      <c r="AY552" s="121">
        <f t="shared" si="1054"/>
        <v>0</v>
      </c>
      <c r="AZ552" s="121">
        <f t="shared" si="1054"/>
        <v>0</v>
      </c>
      <c r="BA552" s="121">
        <f t="shared" si="1054"/>
        <v>0</v>
      </c>
    </row>
    <row r="553" spans="1:53" ht="14.1" customHeight="1" outlineLevel="2" x14ac:dyDescent="0.2">
      <c r="A553" s="68"/>
      <c r="B553" s="94"/>
      <c r="C553" s="95"/>
      <c r="D553" s="96"/>
      <c r="E553" s="96"/>
      <c r="F553" s="97"/>
      <c r="G553" s="98"/>
      <c r="H553" s="99" t="s">
        <v>49</v>
      </c>
      <c r="I553" s="100"/>
      <c r="J553" s="101"/>
      <c r="K553" s="101"/>
      <c r="L553" s="102" t="str">
        <f>IF(I553&lt;&gt;0,((VLOOKUP(I553,'1. Standard_Cost'!$B$4:$D$8,2)+VLOOKUP(I553,'1. Standard_Cost'!$B$4:$D$8,3))*J553*K553),"0")</f>
        <v>0</v>
      </c>
      <c r="M553" s="102">
        <f>L553*'1. Standard_Cost'!F142</f>
        <v>0</v>
      </c>
      <c r="N553" s="103"/>
      <c r="O553" s="103"/>
      <c r="P553" s="103"/>
      <c r="Q553" s="103"/>
      <c r="R553" s="104">
        <f>+N553*P553*'1. Standard_Cost'!$B$12</f>
        <v>0</v>
      </c>
      <c r="S553" s="104">
        <f>+N553*O553*P553*'1. Standard_Cost'!$C$12</f>
        <v>0</v>
      </c>
      <c r="T553" s="104">
        <f>+N553*P553*Q553*'1. Standard_Cost'!$D$12</f>
        <v>0</v>
      </c>
      <c r="U553" s="104">
        <f>+N553*O553*'1. Standard_Cost'!$E$12</f>
        <v>0</v>
      </c>
      <c r="V553" s="103"/>
      <c r="W553" s="103"/>
      <c r="X553" s="103"/>
      <c r="Y553" s="104">
        <f>+V553*((X553*'1. Standard_Cost'!$B$16)+(W553*X553*'1. Standard_Cost'!$C$16))</f>
        <v>0</v>
      </c>
      <c r="Z553" s="103"/>
      <c r="AA553" s="103"/>
      <c r="AB553" s="104">
        <f>+Z553*'1. Standard_Cost'!$B$20+AA553*'1. Standard_Cost'!$C$20</f>
        <v>0</v>
      </c>
      <c r="AC553" s="105"/>
      <c r="AD553" s="106"/>
      <c r="AE553" s="104">
        <f>SUM(AD553,AC553,AB553,Y553,U553,T553,S553,R553)*'1. Standard_Cost'!B166</f>
        <v>0</v>
      </c>
      <c r="AF553" s="104">
        <f>SUM(AD553,AE553)</f>
        <v>0</v>
      </c>
      <c r="AG553" s="103"/>
      <c r="AH553" s="103"/>
      <c r="AI553" s="103"/>
      <c r="AJ553" s="107"/>
      <c r="AK553" s="107"/>
      <c r="AL553" s="107"/>
      <c r="AM553" s="104">
        <f>AG553*'1. Standard_Cost'!B162+'Incremental_Cost Year 2021'!AH560*'1. Standard_Cost'!C162+'Incremental_Cost Year 2021'!AI560*'1. Standard_Cost'!D162+'Incremental_Cost Year 2021'!AJ560+'Incremental_Cost Year 2021'!AL560+AK553</f>
        <v>0</v>
      </c>
      <c r="AN553" s="104">
        <f>AM553*'1. Standard_Cost'!C166</f>
        <v>0</v>
      </c>
      <c r="AO553" s="107"/>
      <c r="AQ553" s="104">
        <f t="shared" ref="AQ553:AQ556" si="1055">L553+M553</f>
        <v>0</v>
      </c>
      <c r="AR553" s="104">
        <f t="shared" ref="AR553:AR556" si="1056">AF553</f>
        <v>0</v>
      </c>
      <c r="AS553" s="104">
        <f t="shared" ref="AS553:AS556" si="1057">AM553+AN553</f>
        <v>0</v>
      </c>
      <c r="AT553" s="104">
        <f>SUM(AQ553,AR553,AS553)</f>
        <v>0</v>
      </c>
      <c r="AU553" s="108">
        <f t="shared" ref="AU553:AU556" si="1058">AT553</f>
        <v>0</v>
      </c>
      <c r="AV553" s="108"/>
      <c r="AW553" s="108"/>
      <c r="AX553" s="108"/>
      <c r="AY553" s="108"/>
      <c r="AZ553" s="108"/>
      <c r="BA553" s="109">
        <f t="shared" ref="BA553:BA556" si="1059">SUM(AU553:AZ553)-AT553</f>
        <v>0</v>
      </c>
    </row>
    <row r="554" spans="1:53" ht="14.1" customHeight="1" outlineLevel="2" x14ac:dyDescent="0.2">
      <c r="A554" s="68"/>
      <c r="B554" s="94"/>
      <c r="C554" s="95"/>
      <c r="D554" s="110"/>
      <c r="E554" s="110"/>
      <c r="F554" s="110"/>
      <c r="G554" s="111"/>
      <c r="H554" s="99" t="s">
        <v>50</v>
      </c>
      <c r="I554" s="100"/>
      <c r="J554" s="101"/>
      <c r="K554" s="101"/>
      <c r="L554" s="102" t="str">
        <f>IF(I554&lt;&gt;0,((VLOOKUP(I554,'1. Standard_Cost'!$B$4:$D$8,2)+VLOOKUP(I554,'1. Standard_Cost'!$B$4:$D$8,3))*J554*K554),"0")</f>
        <v>0</v>
      </c>
      <c r="M554" s="102">
        <f>L554*'1. Standard_Cost'!F142</f>
        <v>0</v>
      </c>
      <c r="N554" s="103"/>
      <c r="O554" s="103"/>
      <c r="P554" s="103"/>
      <c r="Q554" s="103"/>
      <c r="R554" s="104">
        <f>+N554*P554*'1. Standard_Cost'!$B$12</f>
        <v>0</v>
      </c>
      <c r="S554" s="104">
        <f>+N554*O554*P554*'1. Standard_Cost'!$C$12</f>
        <v>0</v>
      </c>
      <c r="T554" s="104">
        <f>+N554*P554*Q554*'1. Standard_Cost'!$D$12</f>
        <v>0</v>
      </c>
      <c r="U554" s="104">
        <f>+N554*O554*'1. Standard_Cost'!$E$12</f>
        <v>0</v>
      </c>
      <c r="V554" s="103"/>
      <c r="W554" s="103"/>
      <c r="X554" s="103"/>
      <c r="Y554" s="104">
        <f>+V554*((X554*'1. Standard_Cost'!$B$16)+(W554*X554*'1. Standard_Cost'!$C$16))</f>
        <v>0</v>
      </c>
      <c r="Z554" s="103"/>
      <c r="AA554" s="103"/>
      <c r="AB554" s="104">
        <f>+Z554*'1. Standard_Cost'!$B$20+AA554*'1. Standard_Cost'!$C$20</f>
        <v>0</v>
      </c>
      <c r="AC554" s="105"/>
      <c r="AD554" s="106"/>
      <c r="AE554" s="104">
        <f>SUM(AD554,AC554,AB554,Y554,U554,T554,S554,R554)*'1. Standard_Cost'!B166</f>
        <v>0</v>
      </c>
      <c r="AF554" s="104">
        <f t="shared" ref="AF554:AF556" si="1060">SUM(AD554,AE554)</f>
        <v>0</v>
      </c>
      <c r="AG554" s="103"/>
      <c r="AH554" s="103">
        <v>0</v>
      </c>
      <c r="AI554" s="103">
        <v>0</v>
      </c>
      <c r="AJ554" s="107"/>
      <c r="AK554" s="107"/>
      <c r="AL554" s="107"/>
      <c r="AM554" s="104">
        <f>AG554*'1. Standard_Cost'!B162+'Incremental_Cost Year 2021'!AH561*'1. Standard_Cost'!C162+'Incremental_Cost Year 2021'!AI561*'1. Standard_Cost'!D162+'Incremental_Cost Year 2021'!AJ561+'Incremental_Cost Year 2021'!AL561+AK554</f>
        <v>0</v>
      </c>
      <c r="AN554" s="104">
        <f>AM554*'1. Standard_Cost'!C166</f>
        <v>0</v>
      </c>
      <c r="AO554" s="107"/>
      <c r="AQ554" s="104">
        <f t="shared" si="1055"/>
        <v>0</v>
      </c>
      <c r="AR554" s="104">
        <f t="shared" si="1056"/>
        <v>0</v>
      </c>
      <c r="AS554" s="104">
        <f t="shared" si="1057"/>
        <v>0</v>
      </c>
      <c r="AT554" s="104">
        <f t="shared" ref="AT554:AT556" si="1061">SUM(AQ554,AR554,AS554)</f>
        <v>0</v>
      </c>
      <c r="AU554" s="108">
        <f t="shared" si="1058"/>
        <v>0</v>
      </c>
      <c r="AV554" s="108">
        <v>0</v>
      </c>
      <c r="AW554" s="108"/>
      <c r="AX554" s="108"/>
      <c r="AY554" s="108"/>
      <c r="AZ554" s="108"/>
      <c r="BA554" s="109">
        <f t="shared" si="1059"/>
        <v>0</v>
      </c>
    </row>
    <row r="555" spans="1:53" ht="14.1" customHeight="1" outlineLevel="2" x14ac:dyDescent="0.2">
      <c r="A555" s="68"/>
      <c r="B555" s="94"/>
      <c r="C555" s="95"/>
      <c r="D555" s="110"/>
      <c r="E555" s="110"/>
      <c r="F555" s="110"/>
      <c r="G555" s="111"/>
      <c r="H555" s="99" t="s">
        <v>51</v>
      </c>
      <c r="I555" s="100"/>
      <c r="J555" s="101"/>
      <c r="K555" s="101"/>
      <c r="L555" s="102" t="str">
        <f>IF(I555&lt;&gt;0,((VLOOKUP(I555,'1. Standard_Cost'!$B$4:$D$8,2)+VLOOKUP(I555,'1. Standard_Cost'!$B$4:$D$8,3))*J555*K555),"0")</f>
        <v>0</v>
      </c>
      <c r="M555" s="102">
        <f>L555*'1. Standard_Cost'!F142</f>
        <v>0</v>
      </c>
      <c r="N555" s="103"/>
      <c r="O555" s="103"/>
      <c r="P555" s="103"/>
      <c r="Q555" s="103"/>
      <c r="R555" s="104">
        <f>+N555*P555*'1. Standard_Cost'!$B$12</f>
        <v>0</v>
      </c>
      <c r="S555" s="104">
        <f>+N555*O555*P555*'1. Standard_Cost'!$C$12</f>
        <v>0</v>
      </c>
      <c r="T555" s="104">
        <f>+N555*P555*Q555*'1. Standard_Cost'!$D$12</f>
        <v>0</v>
      </c>
      <c r="U555" s="104">
        <f>+N555*O555*'1. Standard_Cost'!$E$12</f>
        <v>0</v>
      </c>
      <c r="V555" s="103"/>
      <c r="W555" s="103"/>
      <c r="X555" s="103"/>
      <c r="Y555" s="104">
        <f>+V555*((X555*'1. Standard_Cost'!$B$16)+(W555*X555*'1. Standard_Cost'!$C$16))</f>
        <v>0</v>
      </c>
      <c r="Z555" s="103"/>
      <c r="AA555" s="103"/>
      <c r="AB555" s="104">
        <f>+Z555*'1. Standard_Cost'!$B$20+AA555*'1. Standard_Cost'!$C$20</f>
        <v>0</v>
      </c>
      <c r="AC555" s="105"/>
      <c r="AD555" s="106"/>
      <c r="AE555" s="104">
        <f>SUM(AD555,AC555,AB555,Y555,U555,T555,S555,R555)*'1. Standard_Cost'!B166</f>
        <v>0</v>
      </c>
      <c r="AF555" s="104">
        <f t="shared" si="1060"/>
        <v>0</v>
      </c>
      <c r="AG555" s="103"/>
      <c r="AH555" s="103"/>
      <c r="AI555" s="103"/>
      <c r="AJ555" s="107"/>
      <c r="AK555" s="107"/>
      <c r="AL555" s="107"/>
      <c r="AM555" s="104">
        <f>AG555*'1. Standard_Cost'!B162+'Incremental_Cost Year 2021'!AH562*'1. Standard_Cost'!C162+'Incremental_Cost Year 2021'!AI562*'1. Standard_Cost'!D162+'Incremental_Cost Year 2021'!AJ562+'Incremental_Cost Year 2021'!AL562+AK555</f>
        <v>0</v>
      </c>
      <c r="AN555" s="104">
        <f>AM555*'1. Standard_Cost'!C166</f>
        <v>0</v>
      </c>
      <c r="AO555" s="107"/>
      <c r="AQ555" s="104">
        <f t="shared" si="1055"/>
        <v>0</v>
      </c>
      <c r="AR555" s="104">
        <f t="shared" si="1056"/>
        <v>0</v>
      </c>
      <c r="AS555" s="104">
        <f t="shared" si="1057"/>
        <v>0</v>
      </c>
      <c r="AT555" s="104">
        <f t="shared" si="1061"/>
        <v>0</v>
      </c>
      <c r="AU555" s="108">
        <f t="shared" si="1058"/>
        <v>0</v>
      </c>
      <c r="AV555" s="108"/>
      <c r="AW555" s="108"/>
      <c r="AX555" s="108"/>
      <c r="AY555" s="108"/>
      <c r="AZ555" s="108"/>
      <c r="BA555" s="109">
        <f t="shared" si="1059"/>
        <v>0</v>
      </c>
    </row>
    <row r="556" spans="1:53" ht="14.1" customHeight="1" outlineLevel="2" x14ac:dyDescent="0.2">
      <c r="A556" s="68"/>
      <c r="B556" s="94"/>
      <c r="C556" s="95"/>
      <c r="D556" s="110"/>
      <c r="E556" s="110"/>
      <c r="F556" s="110"/>
      <c r="G556" s="111"/>
      <c r="H556" s="112" t="s">
        <v>179</v>
      </c>
      <c r="I556" s="100"/>
      <c r="J556" s="101"/>
      <c r="K556" s="101"/>
      <c r="L556" s="102" t="str">
        <f>IF(I556&lt;&gt;0,((VLOOKUP(I556,'1. Standard_Cost'!$B$4:$D$8,2)+VLOOKUP(I556,'1. Standard_Cost'!$B$4:$D$8,3))*J556*K556),"0")</f>
        <v>0</v>
      </c>
      <c r="M556" s="102">
        <f>L556*'1. Standard_Cost'!F142</f>
        <v>0</v>
      </c>
      <c r="N556" s="103"/>
      <c r="O556" s="103"/>
      <c r="P556" s="103"/>
      <c r="Q556" s="103"/>
      <c r="R556" s="104">
        <f>+N556*P556*'1. Standard_Cost'!$B$12</f>
        <v>0</v>
      </c>
      <c r="S556" s="104">
        <f>+N556*O556*P556*'1. Standard_Cost'!$C$12</f>
        <v>0</v>
      </c>
      <c r="T556" s="104">
        <f>+N556*P556*Q556*'1. Standard_Cost'!$D$12</f>
        <v>0</v>
      </c>
      <c r="U556" s="104">
        <f>+N556*O556*'1. Standard_Cost'!$E$12</f>
        <v>0</v>
      </c>
      <c r="V556" s="103"/>
      <c r="W556" s="103"/>
      <c r="X556" s="103"/>
      <c r="Y556" s="104">
        <f>+V556*((X556*'1. Standard_Cost'!$B$16)+(W556*X556*'1. Standard_Cost'!$C$16))</f>
        <v>0</v>
      </c>
      <c r="Z556" s="103"/>
      <c r="AA556" s="103"/>
      <c r="AB556" s="104">
        <f>+Z556*'1. Standard_Cost'!$B$20+AA556*'1. Standard_Cost'!$C$20</f>
        <v>0</v>
      </c>
      <c r="AC556" s="105"/>
      <c r="AD556" s="106"/>
      <c r="AE556" s="104">
        <f>SUM(AD556,AC556,AB556,Y556,U556,T556,S556,R556)*'1. Standard_Cost'!B166</f>
        <v>0</v>
      </c>
      <c r="AF556" s="104">
        <f t="shared" si="1060"/>
        <v>0</v>
      </c>
      <c r="AG556" s="103"/>
      <c r="AH556" s="103"/>
      <c r="AI556" s="103"/>
      <c r="AJ556" s="107"/>
      <c r="AK556" s="107"/>
      <c r="AL556" s="107"/>
      <c r="AM556" s="104">
        <f>AG556*'1. Standard_Cost'!B162+'Incremental_Cost Year 2021'!AH563*'1. Standard_Cost'!C162+'Incremental_Cost Year 2021'!AI563*'1. Standard_Cost'!D162+'Incremental_Cost Year 2021'!AJ563+'Incremental_Cost Year 2021'!AL563+AK556</f>
        <v>0</v>
      </c>
      <c r="AN556" s="104">
        <f>AM556*'1. Standard_Cost'!C166</f>
        <v>0</v>
      </c>
      <c r="AO556" s="107"/>
      <c r="AQ556" s="104">
        <f t="shared" si="1055"/>
        <v>0</v>
      </c>
      <c r="AR556" s="104">
        <f t="shared" si="1056"/>
        <v>0</v>
      </c>
      <c r="AS556" s="104">
        <f t="shared" si="1057"/>
        <v>0</v>
      </c>
      <c r="AT556" s="104">
        <f t="shared" si="1061"/>
        <v>0</v>
      </c>
      <c r="AU556" s="108">
        <f t="shared" si="1058"/>
        <v>0</v>
      </c>
      <c r="AV556" s="108"/>
      <c r="AW556" s="108"/>
      <c r="AX556" s="108"/>
      <c r="AY556" s="108"/>
      <c r="AZ556" s="108"/>
      <c r="BA556" s="109">
        <f t="shared" si="1059"/>
        <v>0</v>
      </c>
    </row>
    <row r="557" spans="1:53" ht="24.6" customHeight="1" outlineLevel="1" x14ac:dyDescent="0.2">
      <c r="A557" s="68"/>
      <c r="B557" s="141"/>
      <c r="C557" s="95"/>
      <c r="D557" s="113" t="s">
        <v>48</v>
      </c>
      <c r="E557" s="113" t="s">
        <v>367</v>
      </c>
      <c r="F557" s="114" t="s">
        <v>154</v>
      </c>
      <c r="G557" s="115" t="s">
        <v>155</v>
      </c>
      <c r="H557" s="122" t="s">
        <v>368</v>
      </c>
      <c r="I557" s="117"/>
      <c r="J557" s="117"/>
      <c r="K557" s="117"/>
      <c r="L557" s="118">
        <f>SUM(L553:L556)</f>
        <v>0</v>
      </c>
      <c r="M557" s="118">
        <f>SUM(M553:M556)</f>
        <v>0</v>
      </c>
      <c r="N557" s="117"/>
      <c r="O557" s="117"/>
      <c r="P557" s="117"/>
      <c r="Q557" s="117"/>
      <c r="R557" s="119">
        <f>SUM(R553:R556)</f>
        <v>0</v>
      </c>
      <c r="S557" s="119">
        <f>SUM(S553:S556)</f>
        <v>0</v>
      </c>
      <c r="T557" s="119">
        <f>SUM(T553:T556)</f>
        <v>0</v>
      </c>
      <c r="U557" s="119">
        <f>SUM(U553:U556)</f>
        <v>0</v>
      </c>
      <c r="V557" s="117"/>
      <c r="W557" s="117"/>
      <c r="X557" s="117"/>
      <c r="Y557" s="118">
        <f>SUM(Y553:Y556)</f>
        <v>0</v>
      </c>
      <c r="Z557" s="117"/>
      <c r="AA557" s="117"/>
      <c r="AB557" s="118">
        <f t="shared" ref="AB557:AF557" si="1062">SUM(AB553:AB556)</f>
        <v>0</v>
      </c>
      <c r="AC557" s="118">
        <f t="shared" si="1062"/>
        <v>0</v>
      </c>
      <c r="AD557" s="118">
        <f t="shared" si="1062"/>
        <v>0</v>
      </c>
      <c r="AE557" s="118">
        <f t="shared" si="1062"/>
        <v>0</v>
      </c>
      <c r="AF557" s="118">
        <f t="shared" si="1062"/>
        <v>0</v>
      </c>
      <c r="AG557" s="117"/>
      <c r="AH557" s="117"/>
      <c r="AI557" s="117"/>
      <c r="AJ557" s="119">
        <f>SUM(AJ553:AJ556)</f>
        <v>0</v>
      </c>
      <c r="AK557" s="119">
        <f t="shared" ref="AK557:AN557" si="1063">SUM(AK553:AK556)</f>
        <v>0</v>
      </c>
      <c r="AL557" s="119">
        <f t="shared" si="1063"/>
        <v>0</v>
      </c>
      <c r="AM557" s="119">
        <f t="shared" si="1063"/>
        <v>0</v>
      </c>
      <c r="AN557" s="119">
        <f t="shared" si="1063"/>
        <v>0</v>
      </c>
      <c r="AO557" s="116"/>
      <c r="AP557" s="120"/>
      <c r="AQ557" s="121">
        <f t="shared" ref="AQ557:BA557" si="1064">SUM(AQ553:AQ556)</f>
        <v>0</v>
      </c>
      <c r="AR557" s="121">
        <f t="shared" si="1064"/>
        <v>0</v>
      </c>
      <c r="AS557" s="121">
        <f t="shared" si="1064"/>
        <v>0</v>
      </c>
      <c r="AT557" s="121">
        <f t="shared" si="1064"/>
        <v>0</v>
      </c>
      <c r="AU557" s="121">
        <f t="shared" si="1064"/>
        <v>0</v>
      </c>
      <c r="AV557" s="121">
        <f t="shared" si="1064"/>
        <v>0</v>
      </c>
      <c r="AW557" s="121">
        <f t="shared" si="1064"/>
        <v>0</v>
      </c>
      <c r="AX557" s="121">
        <f t="shared" si="1064"/>
        <v>0</v>
      </c>
      <c r="AY557" s="121">
        <f t="shared" si="1064"/>
        <v>0</v>
      </c>
      <c r="AZ557" s="121">
        <f t="shared" si="1064"/>
        <v>0</v>
      </c>
      <c r="BA557" s="121">
        <f t="shared" si="1064"/>
        <v>0</v>
      </c>
    </row>
    <row r="558" spans="1:53" ht="14.1" customHeight="1" outlineLevel="2" x14ac:dyDescent="0.2">
      <c r="A558" s="68"/>
      <c r="B558" s="94"/>
      <c r="C558" s="95"/>
      <c r="D558" s="96"/>
      <c r="E558" s="96"/>
      <c r="F558" s="97"/>
      <c r="G558" s="98"/>
      <c r="H558" s="99" t="s">
        <v>49</v>
      </c>
      <c r="I558" s="100"/>
      <c r="J558" s="101"/>
      <c r="K558" s="101"/>
      <c r="L558" s="102" t="str">
        <f>IF(I558&lt;&gt;0,((VLOOKUP(I558,'1. Standard_Cost'!$B$4:$D$8,2)+VLOOKUP(I558,'1. Standard_Cost'!$B$4:$D$8,3))*J558*K558),"0")</f>
        <v>0</v>
      </c>
      <c r="M558" s="102">
        <f>L558*'1. Standard_Cost'!F147</f>
        <v>0</v>
      </c>
      <c r="N558" s="103"/>
      <c r="O558" s="103"/>
      <c r="P558" s="103"/>
      <c r="Q558" s="103"/>
      <c r="R558" s="104">
        <f>+N558*P558*'1. Standard_Cost'!$B$12</f>
        <v>0</v>
      </c>
      <c r="S558" s="104">
        <f>+N558*O558*P558*'1. Standard_Cost'!$C$12</f>
        <v>0</v>
      </c>
      <c r="T558" s="104">
        <f>+N558*P558*Q558*'1. Standard_Cost'!$D$12</f>
        <v>0</v>
      </c>
      <c r="U558" s="104">
        <f>+N558*O558*'1. Standard_Cost'!$E$12</f>
        <v>0</v>
      </c>
      <c r="V558" s="103"/>
      <c r="W558" s="103"/>
      <c r="X558" s="103"/>
      <c r="Y558" s="104">
        <f>+V558*((X558*'1. Standard_Cost'!$B$16)+(W558*X558*'1. Standard_Cost'!$C$16))</f>
        <v>0</v>
      </c>
      <c r="Z558" s="103"/>
      <c r="AA558" s="103"/>
      <c r="AB558" s="104">
        <f>+Z558*'1. Standard_Cost'!$B$20+AA558*'1. Standard_Cost'!$C$20</f>
        <v>0</v>
      </c>
      <c r="AC558" s="105"/>
      <c r="AD558" s="106"/>
      <c r="AE558" s="104">
        <f>SUM(AD558,AC558,AB558,Y558,U558,T558,S558,R558)*'1. Standard_Cost'!B171</f>
        <v>0</v>
      </c>
      <c r="AF558" s="104">
        <f>SUM(AD558,AE558)</f>
        <v>0</v>
      </c>
      <c r="AG558" s="103"/>
      <c r="AH558" s="103"/>
      <c r="AI558" s="103"/>
      <c r="AJ558" s="107"/>
      <c r="AK558" s="107"/>
      <c r="AL558" s="107"/>
      <c r="AM558" s="104">
        <f>AG558*'1. Standard_Cost'!B167+'Incremental_Cost Year 2021'!AH565*'1. Standard_Cost'!C167+'Incremental_Cost Year 2021'!AI565*'1. Standard_Cost'!D167+'Incremental_Cost Year 2021'!AJ565+'Incremental_Cost Year 2021'!AL565+AK558</f>
        <v>0</v>
      </c>
      <c r="AN558" s="104">
        <f>AM558*'1. Standard_Cost'!C171</f>
        <v>0</v>
      </c>
      <c r="AO558" s="107"/>
      <c r="AQ558" s="104">
        <f t="shared" ref="AQ558:AQ561" si="1065">L558+M558</f>
        <v>0</v>
      </c>
      <c r="AR558" s="104">
        <f t="shared" ref="AR558:AR561" si="1066">AF558</f>
        <v>0</v>
      </c>
      <c r="AS558" s="104">
        <f t="shared" ref="AS558:AS561" si="1067">AM558+AN558</f>
        <v>0</v>
      </c>
      <c r="AT558" s="104">
        <f>SUM(AQ558,AR558,AS558)</f>
        <v>0</v>
      </c>
      <c r="AU558" s="108">
        <f t="shared" ref="AU558:AU561" si="1068">AT558</f>
        <v>0</v>
      </c>
      <c r="AV558" s="108"/>
      <c r="AW558" s="108"/>
      <c r="AX558" s="108"/>
      <c r="AY558" s="108"/>
      <c r="AZ558" s="108"/>
      <c r="BA558" s="109">
        <f t="shared" ref="BA558:BA561" si="1069">SUM(AU558:AZ558)-AT558</f>
        <v>0</v>
      </c>
    </row>
    <row r="559" spans="1:53" ht="14.1" customHeight="1" outlineLevel="2" x14ac:dyDescent="0.2">
      <c r="A559" s="68"/>
      <c r="B559" s="94"/>
      <c r="C559" s="95"/>
      <c r="D559" s="110"/>
      <c r="E559" s="110"/>
      <c r="F559" s="110"/>
      <c r="G559" s="111"/>
      <c r="H559" s="99" t="s">
        <v>50</v>
      </c>
      <c r="I559" s="100"/>
      <c r="J559" s="101"/>
      <c r="K559" s="101"/>
      <c r="L559" s="102" t="str">
        <f>IF(I559&lt;&gt;0,((VLOOKUP(I559,'1. Standard_Cost'!$B$4:$D$8,2)+VLOOKUP(I559,'1. Standard_Cost'!$B$4:$D$8,3))*J559*K559),"0")</f>
        <v>0</v>
      </c>
      <c r="M559" s="102">
        <f>L559*'1. Standard_Cost'!F147</f>
        <v>0</v>
      </c>
      <c r="N559" s="103"/>
      <c r="O559" s="103"/>
      <c r="P559" s="103"/>
      <c r="Q559" s="103"/>
      <c r="R559" s="104">
        <f>+N559*P559*'1. Standard_Cost'!$B$12</f>
        <v>0</v>
      </c>
      <c r="S559" s="104">
        <f>+N559*O559*P559*'1. Standard_Cost'!$C$12</f>
        <v>0</v>
      </c>
      <c r="T559" s="104">
        <f>+N559*P559*Q559*'1. Standard_Cost'!$D$12</f>
        <v>0</v>
      </c>
      <c r="U559" s="104">
        <f>+N559*O559*'1. Standard_Cost'!$E$12</f>
        <v>0</v>
      </c>
      <c r="V559" s="103"/>
      <c r="W559" s="103"/>
      <c r="X559" s="103"/>
      <c r="Y559" s="104">
        <f>+V559*((X559*'1. Standard_Cost'!$B$16)+(W559*X559*'1. Standard_Cost'!$C$16))</f>
        <v>0</v>
      </c>
      <c r="Z559" s="103"/>
      <c r="AA559" s="103"/>
      <c r="AB559" s="104">
        <f>+Z559*'1. Standard_Cost'!$B$20+AA559*'1. Standard_Cost'!$C$20</f>
        <v>0</v>
      </c>
      <c r="AC559" s="105"/>
      <c r="AD559" s="106"/>
      <c r="AE559" s="104">
        <f>SUM(AD559,AC559,AB559,Y559,U559,T559,S559,R559)*'1. Standard_Cost'!B171</f>
        <v>0</v>
      </c>
      <c r="AF559" s="104">
        <f t="shared" ref="AF559:AF561" si="1070">SUM(AD559,AE559)</f>
        <v>0</v>
      </c>
      <c r="AG559" s="103"/>
      <c r="AH559" s="103">
        <v>0</v>
      </c>
      <c r="AI559" s="103">
        <v>0</v>
      </c>
      <c r="AJ559" s="107"/>
      <c r="AK559" s="107"/>
      <c r="AL559" s="107"/>
      <c r="AM559" s="104">
        <f>AG559*'1. Standard_Cost'!B167+'Incremental_Cost Year 2021'!AH566*'1. Standard_Cost'!C167+'Incremental_Cost Year 2021'!AI566*'1. Standard_Cost'!D167+'Incremental_Cost Year 2021'!AJ566+'Incremental_Cost Year 2021'!AL566+AK559</f>
        <v>0</v>
      </c>
      <c r="AN559" s="104">
        <f>AM559*'1. Standard_Cost'!C171</f>
        <v>0</v>
      </c>
      <c r="AO559" s="107"/>
      <c r="AQ559" s="104">
        <f t="shared" si="1065"/>
        <v>0</v>
      </c>
      <c r="AR559" s="104">
        <f t="shared" si="1066"/>
        <v>0</v>
      </c>
      <c r="AS559" s="104">
        <f t="shared" si="1067"/>
        <v>0</v>
      </c>
      <c r="AT559" s="104">
        <f t="shared" ref="AT559:AT561" si="1071">SUM(AQ559,AR559,AS559)</f>
        <v>0</v>
      </c>
      <c r="AU559" s="108">
        <f t="shared" si="1068"/>
        <v>0</v>
      </c>
      <c r="AV559" s="108">
        <v>0</v>
      </c>
      <c r="AW559" s="108"/>
      <c r="AX559" s="108"/>
      <c r="AY559" s="108"/>
      <c r="AZ559" s="108"/>
      <c r="BA559" s="109">
        <f t="shared" si="1069"/>
        <v>0</v>
      </c>
    </row>
    <row r="560" spans="1:53" ht="14.1" customHeight="1" outlineLevel="2" x14ac:dyDescent="0.2">
      <c r="A560" s="68"/>
      <c r="B560" s="94"/>
      <c r="C560" s="95"/>
      <c r="D560" s="110"/>
      <c r="E560" s="110"/>
      <c r="F560" s="110"/>
      <c r="G560" s="111"/>
      <c r="H560" s="99" t="s">
        <v>51</v>
      </c>
      <c r="I560" s="100"/>
      <c r="J560" s="101"/>
      <c r="K560" s="101"/>
      <c r="L560" s="102" t="str">
        <f>IF(I560&lt;&gt;0,((VLOOKUP(I560,'1. Standard_Cost'!$B$4:$D$8,2)+VLOOKUP(I560,'1. Standard_Cost'!$B$4:$D$8,3))*J560*K560),"0")</f>
        <v>0</v>
      </c>
      <c r="M560" s="102">
        <f>L560*'1. Standard_Cost'!F147</f>
        <v>0</v>
      </c>
      <c r="N560" s="103"/>
      <c r="O560" s="103"/>
      <c r="P560" s="103"/>
      <c r="Q560" s="103"/>
      <c r="R560" s="104">
        <f>+N560*P560*'1. Standard_Cost'!$B$12</f>
        <v>0</v>
      </c>
      <c r="S560" s="104">
        <f>+N560*O560*P560*'1. Standard_Cost'!$C$12</f>
        <v>0</v>
      </c>
      <c r="T560" s="104">
        <f>+N560*P560*Q560*'1. Standard_Cost'!$D$12</f>
        <v>0</v>
      </c>
      <c r="U560" s="104">
        <f>+N560*O560*'1. Standard_Cost'!$E$12</f>
        <v>0</v>
      </c>
      <c r="V560" s="103"/>
      <c r="W560" s="103"/>
      <c r="X560" s="103"/>
      <c r="Y560" s="104">
        <f>+V560*((X560*'1. Standard_Cost'!$B$16)+(W560*X560*'1. Standard_Cost'!$C$16))</f>
        <v>0</v>
      </c>
      <c r="Z560" s="103"/>
      <c r="AA560" s="103"/>
      <c r="AB560" s="104">
        <f>+Z560*'1. Standard_Cost'!$B$20+AA560*'1. Standard_Cost'!$C$20</f>
        <v>0</v>
      </c>
      <c r="AC560" s="105"/>
      <c r="AD560" s="106"/>
      <c r="AE560" s="104">
        <f>SUM(AD560,AC560,AB560,Y560,U560,T560,S560,R560)*'1. Standard_Cost'!B171</f>
        <v>0</v>
      </c>
      <c r="AF560" s="104">
        <f t="shared" si="1070"/>
        <v>0</v>
      </c>
      <c r="AG560" s="103"/>
      <c r="AH560" s="103"/>
      <c r="AI560" s="103"/>
      <c r="AJ560" s="107"/>
      <c r="AK560" s="107"/>
      <c r="AL560" s="107"/>
      <c r="AM560" s="104">
        <f>AG560*'1. Standard_Cost'!B167+'Incremental_Cost Year 2021'!AH567*'1. Standard_Cost'!C167+'Incremental_Cost Year 2021'!AI567*'1. Standard_Cost'!D167+'Incremental_Cost Year 2021'!AJ567+'Incremental_Cost Year 2021'!AL567+AK560</f>
        <v>0</v>
      </c>
      <c r="AN560" s="104">
        <f>AM560*'1. Standard_Cost'!C171</f>
        <v>0</v>
      </c>
      <c r="AO560" s="107"/>
      <c r="AQ560" s="104">
        <f t="shared" si="1065"/>
        <v>0</v>
      </c>
      <c r="AR560" s="104">
        <f t="shared" si="1066"/>
        <v>0</v>
      </c>
      <c r="AS560" s="104">
        <f t="shared" si="1067"/>
        <v>0</v>
      </c>
      <c r="AT560" s="104">
        <f t="shared" si="1071"/>
        <v>0</v>
      </c>
      <c r="AU560" s="108">
        <f t="shared" si="1068"/>
        <v>0</v>
      </c>
      <c r="AV560" s="108"/>
      <c r="AW560" s="108"/>
      <c r="AX560" s="108"/>
      <c r="AY560" s="108"/>
      <c r="AZ560" s="108"/>
      <c r="BA560" s="109">
        <f t="shared" si="1069"/>
        <v>0</v>
      </c>
    </row>
    <row r="561" spans="1:53" ht="14.1" customHeight="1" outlineLevel="2" x14ac:dyDescent="0.2">
      <c r="A561" s="68"/>
      <c r="B561" s="94"/>
      <c r="C561" s="95"/>
      <c r="D561" s="110"/>
      <c r="E561" s="110"/>
      <c r="F561" s="110"/>
      <c r="G561" s="111"/>
      <c r="H561" s="112" t="s">
        <v>179</v>
      </c>
      <c r="I561" s="100"/>
      <c r="J561" s="101"/>
      <c r="K561" s="101"/>
      <c r="L561" s="102" t="str">
        <f>IF(I561&lt;&gt;0,((VLOOKUP(I561,'1. Standard_Cost'!$B$4:$D$8,2)+VLOOKUP(I561,'1. Standard_Cost'!$B$4:$D$8,3))*J561*K561),"0")</f>
        <v>0</v>
      </c>
      <c r="M561" s="102">
        <f>L561*'1. Standard_Cost'!F147</f>
        <v>0</v>
      </c>
      <c r="N561" s="103"/>
      <c r="O561" s="103"/>
      <c r="P561" s="103"/>
      <c r="Q561" s="103"/>
      <c r="R561" s="104">
        <f>+N561*P561*'1. Standard_Cost'!$B$12</f>
        <v>0</v>
      </c>
      <c r="S561" s="104">
        <f>+N561*O561*P561*'1. Standard_Cost'!$C$12</f>
        <v>0</v>
      </c>
      <c r="T561" s="104">
        <f>+N561*P561*Q561*'1. Standard_Cost'!$D$12</f>
        <v>0</v>
      </c>
      <c r="U561" s="104">
        <f>+N561*O561*'1. Standard_Cost'!$E$12</f>
        <v>0</v>
      </c>
      <c r="V561" s="103"/>
      <c r="W561" s="103"/>
      <c r="X561" s="103"/>
      <c r="Y561" s="104">
        <f>+V561*((X561*'1. Standard_Cost'!$B$16)+(W561*X561*'1. Standard_Cost'!$C$16))</f>
        <v>0</v>
      </c>
      <c r="Z561" s="103"/>
      <c r="AA561" s="103"/>
      <c r="AB561" s="104">
        <f>+Z561*'1. Standard_Cost'!$B$20+AA561*'1. Standard_Cost'!$C$20</f>
        <v>0</v>
      </c>
      <c r="AC561" s="105"/>
      <c r="AD561" s="106"/>
      <c r="AE561" s="104">
        <f>SUM(AD561,AC561,AB561,Y561,U561,T561,S561,R561)*'1. Standard_Cost'!B171</f>
        <v>0</v>
      </c>
      <c r="AF561" s="104">
        <f t="shared" si="1070"/>
        <v>0</v>
      </c>
      <c r="AG561" s="103"/>
      <c r="AH561" s="103"/>
      <c r="AI561" s="103"/>
      <c r="AJ561" s="107"/>
      <c r="AK561" s="107"/>
      <c r="AL561" s="107"/>
      <c r="AM561" s="104">
        <f>AG561*'1. Standard_Cost'!B167+'Incremental_Cost Year 2021'!AH568*'1. Standard_Cost'!C167+'Incremental_Cost Year 2021'!AI568*'1. Standard_Cost'!D167+'Incremental_Cost Year 2021'!AJ568+'Incremental_Cost Year 2021'!AL568+AK561</f>
        <v>0</v>
      </c>
      <c r="AN561" s="104">
        <f>AM561*'1. Standard_Cost'!C171</f>
        <v>0</v>
      </c>
      <c r="AO561" s="107"/>
      <c r="AQ561" s="104">
        <f t="shared" si="1065"/>
        <v>0</v>
      </c>
      <c r="AR561" s="104">
        <f t="shared" si="1066"/>
        <v>0</v>
      </c>
      <c r="AS561" s="104">
        <f t="shared" si="1067"/>
        <v>0</v>
      </c>
      <c r="AT561" s="104">
        <f t="shared" si="1071"/>
        <v>0</v>
      </c>
      <c r="AU561" s="108">
        <f t="shared" si="1068"/>
        <v>0</v>
      </c>
      <c r="AV561" s="108"/>
      <c r="AW561" s="108"/>
      <c r="AX561" s="108"/>
      <c r="AY561" s="108"/>
      <c r="AZ561" s="108"/>
      <c r="BA561" s="109">
        <f t="shared" si="1069"/>
        <v>0</v>
      </c>
    </row>
    <row r="562" spans="1:53" ht="24.6" customHeight="1" outlineLevel="1" x14ac:dyDescent="0.2">
      <c r="A562" s="68"/>
      <c r="B562" s="141"/>
      <c r="C562" s="95"/>
      <c r="D562" s="113" t="s">
        <v>48</v>
      </c>
      <c r="E562" s="113" t="s">
        <v>369</v>
      </c>
      <c r="F562" s="114" t="s">
        <v>154</v>
      </c>
      <c r="G562" s="115" t="s">
        <v>155</v>
      </c>
      <c r="H562" s="122" t="s">
        <v>370</v>
      </c>
      <c r="I562" s="117"/>
      <c r="J562" s="117"/>
      <c r="K562" s="117"/>
      <c r="L562" s="118">
        <f>SUM(L558:L561)</f>
        <v>0</v>
      </c>
      <c r="M562" s="118">
        <f>SUM(M558:M561)</f>
        <v>0</v>
      </c>
      <c r="N562" s="117"/>
      <c r="O562" s="117"/>
      <c r="P562" s="117"/>
      <c r="Q562" s="117"/>
      <c r="R562" s="119">
        <f>SUM(R558:R561)</f>
        <v>0</v>
      </c>
      <c r="S562" s="119">
        <f>SUM(S558:S561)</f>
        <v>0</v>
      </c>
      <c r="T562" s="119">
        <f>SUM(T558:T561)</f>
        <v>0</v>
      </c>
      <c r="U562" s="119">
        <f>SUM(U558:U561)</f>
        <v>0</v>
      </c>
      <c r="V562" s="117"/>
      <c r="W562" s="117"/>
      <c r="X562" s="117"/>
      <c r="Y562" s="118">
        <f>SUM(Y558:Y561)</f>
        <v>0</v>
      </c>
      <c r="Z562" s="117"/>
      <c r="AA562" s="117"/>
      <c r="AB562" s="118">
        <f t="shared" ref="AB562:AF562" si="1072">SUM(AB558:AB561)</f>
        <v>0</v>
      </c>
      <c r="AC562" s="118">
        <f t="shared" si="1072"/>
        <v>0</v>
      </c>
      <c r="AD562" s="118">
        <f t="shared" si="1072"/>
        <v>0</v>
      </c>
      <c r="AE562" s="118">
        <f t="shared" si="1072"/>
        <v>0</v>
      </c>
      <c r="AF562" s="118">
        <f t="shared" si="1072"/>
        <v>0</v>
      </c>
      <c r="AG562" s="117"/>
      <c r="AH562" s="117"/>
      <c r="AI562" s="117"/>
      <c r="AJ562" s="119">
        <f>SUM(AJ558:AJ561)</f>
        <v>0</v>
      </c>
      <c r="AK562" s="119">
        <f t="shared" ref="AK562:AN562" si="1073">SUM(AK558:AK561)</f>
        <v>0</v>
      </c>
      <c r="AL562" s="119">
        <f t="shared" si="1073"/>
        <v>0</v>
      </c>
      <c r="AM562" s="119">
        <f t="shared" si="1073"/>
        <v>0</v>
      </c>
      <c r="AN562" s="119">
        <f t="shared" si="1073"/>
        <v>0</v>
      </c>
      <c r="AO562" s="116"/>
      <c r="AP562" s="120"/>
      <c r="AQ562" s="121">
        <f t="shared" ref="AQ562:BA562" si="1074">SUM(AQ558:AQ561)</f>
        <v>0</v>
      </c>
      <c r="AR562" s="121">
        <f t="shared" si="1074"/>
        <v>0</v>
      </c>
      <c r="AS562" s="121">
        <f t="shared" si="1074"/>
        <v>0</v>
      </c>
      <c r="AT562" s="121">
        <f t="shared" si="1074"/>
        <v>0</v>
      </c>
      <c r="AU562" s="121">
        <f t="shared" si="1074"/>
        <v>0</v>
      </c>
      <c r="AV562" s="121">
        <f t="shared" si="1074"/>
        <v>0</v>
      </c>
      <c r="AW562" s="121">
        <f t="shared" si="1074"/>
        <v>0</v>
      </c>
      <c r="AX562" s="121">
        <f t="shared" si="1074"/>
        <v>0</v>
      </c>
      <c r="AY562" s="121">
        <f t="shared" si="1074"/>
        <v>0</v>
      </c>
      <c r="AZ562" s="121">
        <f t="shared" si="1074"/>
        <v>0</v>
      </c>
      <c r="BA562" s="121">
        <f t="shared" si="1074"/>
        <v>0</v>
      </c>
    </row>
    <row r="563" spans="1:53" ht="14.1" customHeight="1" outlineLevel="2" x14ac:dyDescent="0.2">
      <c r="A563" s="68"/>
      <c r="B563" s="94"/>
      <c r="C563" s="250"/>
      <c r="D563" s="96"/>
      <c r="E563" s="96"/>
      <c r="F563" s="97"/>
      <c r="G563" s="98"/>
      <c r="H563" s="99" t="s">
        <v>49</v>
      </c>
      <c r="I563" s="100"/>
      <c r="J563" s="101"/>
      <c r="K563" s="101"/>
      <c r="L563" s="102" t="str">
        <f>IF(I563&lt;&gt;0,((VLOOKUP(I563,'1. Standard_Cost'!$B$4:$D$8,2)+VLOOKUP(I563,'1. Standard_Cost'!$B$4:$D$8,3))*J563*K563),"0")</f>
        <v>0</v>
      </c>
      <c r="M563" s="102">
        <f>L563*'1. Standard_Cost'!F162</f>
        <v>0</v>
      </c>
      <c r="N563" s="103"/>
      <c r="O563" s="103"/>
      <c r="P563" s="103"/>
      <c r="Q563" s="103"/>
      <c r="R563" s="104">
        <f>+N563*P563*'1. Standard_Cost'!$B$12</f>
        <v>0</v>
      </c>
      <c r="S563" s="104">
        <f>+N563*O563*P563*'1. Standard_Cost'!$C$12</f>
        <v>0</v>
      </c>
      <c r="T563" s="104">
        <f>+N563*P563*Q563*'1. Standard_Cost'!$D$12</f>
        <v>0</v>
      </c>
      <c r="U563" s="104">
        <f>+N563*O563*'1. Standard_Cost'!$E$12</f>
        <v>0</v>
      </c>
      <c r="V563" s="103"/>
      <c r="W563" s="103"/>
      <c r="X563" s="103"/>
      <c r="Y563" s="104">
        <f>+V563*((X563*'1. Standard_Cost'!$B$16)+(W563*X563*'1. Standard_Cost'!$C$16))</f>
        <v>0</v>
      </c>
      <c r="Z563" s="103"/>
      <c r="AA563" s="103"/>
      <c r="AB563" s="104">
        <f>+Z563*'1. Standard_Cost'!$B$20+AA563*'1. Standard_Cost'!$C$20</f>
        <v>0</v>
      </c>
      <c r="AC563" s="105"/>
      <c r="AD563" s="106"/>
      <c r="AE563" s="104">
        <f>SUM(AD563,AC563,AB563,Y563,U563,T563,S563,R563)*'1. Standard_Cost'!B186</f>
        <v>0</v>
      </c>
      <c r="AF563" s="104">
        <f>SUM(AD563,AE563)</f>
        <v>0</v>
      </c>
      <c r="AG563" s="103"/>
      <c r="AH563" s="103"/>
      <c r="AI563" s="103"/>
      <c r="AJ563" s="107"/>
      <c r="AK563" s="107"/>
      <c r="AL563" s="107"/>
      <c r="AM563" s="104">
        <f>AG563*'1. Standard_Cost'!B182+'Incremental_Cost Year 2021'!AH570*'1. Standard_Cost'!C182+'Incremental_Cost Year 2021'!AI570*'1. Standard_Cost'!D182+'Incremental_Cost Year 2021'!AJ570+'Incremental_Cost Year 2021'!AL570+AK563</f>
        <v>0</v>
      </c>
      <c r="AN563" s="104">
        <f>AM563*'1. Standard_Cost'!C186</f>
        <v>0</v>
      </c>
      <c r="AO563" s="107"/>
      <c r="AQ563" s="104">
        <f t="shared" ref="AQ563:AQ566" si="1075">L563+M563</f>
        <v>0</v>
      </c>
      <c r="AR563" s="104">
        <f t="shared" ref="AR563:AR566" si="1076">AF563</f>
        <v>0</v>
      </c>
      <c r="AS563" s="104">
        <f t="shared" ref="AS563:AS566" si="1077">AM563+AN563</f>
        <v>0</v>
      </c>
      <c r="AT563" s="104">
        <f>SUM(AQ563,AR563,AS563)</f>
        <v>0</v>
      </c>
      <c r="AU563" s="108">
        <f t="shared" ref="AU563:AU566" si="1078">AT563</f>
        <v>0</v>
      </c>
      <c r="AV563" s="108"/>
      <c r="AW563" s="108"/>
      <c r="AX563" s="108"/>
      <c r="AY563" s="108"/>
      <c r="AZ563" s="108"/>
      <c r="BA563" s="109">
        <f t="shared" ref="BA563:BA566" si="1079">SUM(AU563:AZ563)-AT563</f>
        <v>0</v>
      </c>
    </row>
    <row r="564" spans="1:53" ht="14.1" customHeight="1" outlineLevel="2" x14ac:dyDescent="0.2">
      <c r="A564" s="68"/>
      <c r="B564" s="94"/>
      <c r="C564" s="251"/>
      <c r="D564" s="110"/>
      <c r="E564" s="110"/>
      <c r="F564" s="110"/>
      <c r="G564" s="111"/>
      <c r="H564" s="99" t="s">
        <v>50</v>
      </c>
      <c r="I564" s="100"/>
      <c r="J564" s="101"/>
      <c r="K564" s="101"/>
      <c r="L564" s="102" t="str">
        <f>IF(I564&lt;&gt;0,((VLOOKUP(I564,'1. Standard_Cost'!$B$4:$D$8,2)+VLOOKUP(I564,'1. Standard_Cost'!$B$4:$D$8,3))*J564*K564),"0")</f>
        <v>0</v>
      </c>
      <c r="M564" s="102">
        <f>L564*'1. Standard_Cost'!F162</f>
        <v>0</v>
      </c>
      <c r="N564" s="103"/>
      <c r="O564" s="103"/>
      <c r="P564" s="103"/>
      <c r="Q564" s="103"/>
      <c r="R564" s="104">
        <f>+N564*P564*'1. Standard_Cost'!$B$12</f>
        <v>0</v>
      </c>
      <c r="S564" s="104">
        <f>+N564*O564*P564*'1. Standard_Cost'!$C$12</f>
        <v>0</v>
      </c>
      <c r="T564" s="104">
        <f>+N564*P564*Q564*'1. Standard_Cost'!$D$12</f>
        <v>0</v>
      </c>
      <c r="U564" s="104">
        <f>+N564*O564*'1. Standard_Cost'!$E$12</f>
        <v>0</v>
      </c>
      <c r="V564" s="103"/>
      <c r="W564" s="103"/>
      <c r="X564" s="103"/>
      <c r="Y564" s="104">
        <f>+V564*((X564*'1. Standard_Cost'!$B$16)+(W564*X564*'1. Standard_Cost'!$C$16))</f>
        <v>0</v>
      </c>
      <c r="Z564" s="103"/>
      <c r="AA564" s="103"/>
      <c r="AB564" s="104">
        <f>+Z564*'1. Standard_Cost'!$B$20+AA564*'1. Standard_Cost'!$C$20</f>
        <v>0</v>
      </c>
      <c r="AC564" s="105"/>
      <c r="AD564" s="106"/>
      <c r="AE564" s="104">
        <f>SUM(AD564,AC564,AB564,Y564,U564,T564,S564,R564)*'1. Standard_Cost'!B186</f>
        <v>0</v>
      </c>
      <c r="AF564" s="104">
        <f t="shared" ref="AF564:AF566" si="1080">SUM(AD564,AE564)</f>
        <v>0</v>
      </c>
      <c r="AG564" s="103"/>
      <c r="AH564" s="103">
        <v>0</v>
      </c>
      <c r="AI564" s="103">
        <v>0</v>
      </c>
      <c r="AJ564" s="107"/>
      <c r="AK564" s="107"/>
      <c r="AL564" s="107"/>
      <c r="AM564" s="104">
        <f>AG564*'1. Standard_Cost'!B182+'Incremental_Cost Year 2021'!AH571*'1. Standard_Cost'!C182+'Incremental_Cost Year 2021'!AI571*'1. Standard_Cost'!D182+'Incremental_Cost Year 2021'!AJ571+'Incremental_Cost Year 2021'!AL571+AK564</f>
        <v>0</v>
      </c>
      <c r="AN564" s="104">
        <f>AM564*'1. Standard_Cost'!C186</f>
        <v>0</v>
      </c>
      <c r="AO564" s="107"/>
      <c r="AQ564" s="104">
        <f t="shared" si="1075"/>
        <v>0</v>
      </c>
      <c r="AR564" s="104">
        <f t="shared" si="1076"/>
        <v>0</v>
      </c>
      <c r="AS564" s="104">
        <f t="shared" si="1077"/>
        <v>0</v>
      </c>
      <c r="AT564" s="104">
        <f t="shared" ref="AT564:AT566" si="1081">SUM(AQ564,AR564,AS564)</f>
        <v>0</v>
      </c>
      <c r="AU564" s="108">
        <f t="shared" si="1078"/>
        <v>0</v>
      </c>
      <c r="AV564" s="108">
        <v>0</v>
      </c>
      <c r="AW564" s="108"/>
      <c r="AX564" s="108"/>
      <c r="AY564" s="108"/>
      <c r="AZ564" s="108"/>
      <c r="BA564" s="109">
        <f t="shared" si="1079"/>
        <v>0</v>
      </c>
    </row>
    <row r="565" spans="1:53" ht="14.1" customHeight="1" outlineLevel="2" x14ac:dyDescent="0.2">
      <c r="A565" s="68"/>
      <c r="B565" s="94"/>
      <c r="C565" s="251"/>
      <c r="D565" s="110"/>
      <c r="E565" s="110"/>
      <c r="F565" s="110"/>
      <c r="G565" s="111"/>
      <c r="H565" s="99" t="s">
        <v>51</v>
      </c>
      <c r="I565" s="100"/>
      <c r="J565" s="101"/>
      <c r="K565" s="101"/>
      <c r="L565" s="102" t="str">
        <f>IF(I565&lt;&gt;0,((VLOOKUP(I565,'1. Standard_Cost'!$B$4:$D$8,2)+VLOOKUP(I565,'1. Standard_Cost'!$B$4:$D$8,3))*J565*K565),"0")</f>
        <v>0</v>
      </c>
      <c r="M565" s="102">
        <f>L565*'1. Standard_Cost'!F162</f>
        <v>0</v>
      </c>
      <c r="N565" s="103"/>
      <c r="O565" s="103"/>
      <c r="P565" s="103"/>
      <c r="Q565" s="103"/>
      <c r="R565" s="104">
        <f>+N565*P565*'1. Standard_Cost'!$B$12</f>
        <v>0</v>
      </c>
      <c r="S565" s="104">
        <f>+N565*O565*P565*'1. Standard_Cost'!$C$12</f>
        <v>0</v>
      </c>
      <c r="T565" s="104">
        <f>+N565*P565*Q565*'1. Standard_Cost'!$D$12</f>
        <v>0</v>
      </c>
      <c r="U565" s="104">
        <f>+N565*O565*'1. Standard_Cost'!$E$12</f>
        <v>0</v>
      </c>
      <c r="V565" s="103"/>
      <c r="W565" s="103"/>
      <c r="X565" s="103"/>
      <c r="Y565" s="104">
        <f>+V565*((X565*'1. Standard_Cost'!$B$16)+(W565*X565*'1. Standard_Cost'!$C$16))</f>
        <v>0</v>
      </c>
      <c r="Z565" s="103"/>
      <c r="AA565" s="103"/>
      <c r="AB565" s="104">
        <f>+Z565*'1. Standard_Cost'!$B$20+AA565*'1. Standard_Cost'!$C$20</f>
        <v>0</v>
      </c>
      <c r="AC565" s="105"/>
      <c r="AD565" s="106"/>
      <c r="AE565" s="104">
        <f>SUM(AD565,AC565,AB565,Y565,U565,T565,S565,R565)*'1. Standard_Cost'!B186</f>
        <v>0</v>
      </c>
      <c r="AF565" s="104">
        <f t="shared" si="1080"/>
        <v>0</v>
      </c>
      <c r="AG565" s="103"/>
      <c r="AH565" s="103"/>
      <c r="AI565" s="103"/>
      <c r="AJ565" s="107"/>
      <c r="AK565" s="107"/>
      <c r="AL565" s="107"/>
      <c r="AM565" s="104">
        <f>AG565*'1. Standard_Cost'!B182+'Incremental_Cost Year 2021'!AH572*'1. Standard_Cost'!C182+'Incremental_Cost Year 2021'!AI572*'1. Standard_Cost'!D182+'Incremental_Cost Year 2021'!AJ572+'Incremental_Cost Year 2021'!AL572+AK565</f>
        <v>0</v>
      </c>
      <c r="AN565" s="104">
        <f>AM565*'1. Standard_Cost'!C186</f>
        <v>0</v>
      </c>
      <c r="AO565" s="107"/>
      <c r="AQ565" s="104">
        <f t="shared" si="1075"/>
        <v>0</v>
      </c>
      <c r="AR565" s="104">
        <f t="shared" si="1076"/>
        <v>0</v>
      </c>
      <c r="AS565" s="104">
        <f t="shared" si="1077"/>
        <v>0</v>
      </c>
      <c r="AT565" s="104">
        <f t="shared" si="1081"/>
        <v>0</v>
      </c>
      <c r="AU565" s="108">
        <f t="shared" si="1078"/>
        <v>0</v>
      </c>
      <c r="AV565" s="108"/>
      <c r="AW565" s="108"/>
      <c r="AX565" s="108"/>
      <c r="AY565" s="108"/>
      <c r="AZ565" s="108"/>
      <c r="BA565" s="109">
        <f t="shared" si="1079"/>
        <v>0</v>
      </c>
    </row>
    <row r="566" spans="1:53" ht="14.1" customHeight="1" outlineLevel="2" x14ac:dyDescent="0.2">
      <c r="A566" s="68"/>
      <c r="B566" s="94"/>
      <c r="C566" s="251"/>
      <c r="D566" s="110"/>
      <c r="E566" s="110"/>
      <c r="F566" s="110"/>
      <c r="G566" s="111"/>
      <c r="H566" s="112" t="s">
        <v>179</v>
      </c>
      <c r="I566" s="100"/>
      <c r="J566" s="101"/>
      <c r="K566" s="101"/>
      <c r="L566" s="102" t="str">
        <f>IF(I566&lt;&gt;0,((VLOOKUP(I566,'1. Standard_Cost'!$B$4:$D$8,2)+VLOOKUP(I566,'1. Standard_Cost'!$B$4:$D$8,3))*J566*K566),"0")</f>
        <v>0</v>
      </c>
      <c r="M566" s="102">
        <f>L566*'1. Standard_Cost'!F162</f>
        <v>0</v>
      </c>
      <c r="N566" s="103"/>
      <c r="O566" s="103"/>
      <c r="P566" s="103"/>
      <c r="Q566" s="103"/>
      <c r="R566" s="104">
        <f>+N566*P566*'1. Standard_Cost'!$B$12</f>
        <v>0</v>
      </c>
      <c r="S566" s="104">
        <f>+N566*O566*P566*'1. Standard_Cost'!$C$12</f>
        <v>0</v>
      </c>
      <c r="T566" s="104">
        <f>+N566*P566*Q566*'1. Standard_Cost'!$D$12</f>
        <v>0</v>
      </c>
      <c r="U566" s="104">
        <f>+N566*O566*'1. Standard_Cost'!$E$12</f>
        <v>0</v>
      </c>
      <c r="V566" s="103"/>
      <c r="W566" s="103"/>
      <c r="X566" s="103"/>
      <c r="Y566" s="104">
        <f>+V566*((X566*'1. Standard_Cost'!$B$16)+(W566*X566*'1. Standard_Cost'!$C$16))</f>
        <v>0</v>
      </c>
      <c r="Z566" s="103"/>
      <c r="AA566" s="103"/>
      <c r="AB566" s="104">
        <f>+Z566*'1. Standard_Cost'!$B$20+AA566*'1. Standard_Cost'!$C$20</f>
        <v>0</v>
      </c>
      <c r="AC566" s="105"/>
      <c r="AD566" s="106"/>
      <c r="AE566" s="104">
        <f>SUM(AD566,AC566,AB566,Y566,U566,T566,S566,R566)*'1. Standard_Cost'!B186</f>
        <v>0</v>
      </c>
      <c r="AF566" s="104">
        <f t="shared" si="1080"/>
        <v>0</v>
      </c>
      <c r="AG566" s="103"/>
      <c r="AH566" s="103"/>
      <c r="AI566" s="103"/>
      <c r="AJ566" s="107"/>
      <c r="AK566" s="107"/>
      <c r="AL566" s="107"/>
      <c r="AM566" s="104">
        <f>AG566*'1. Standard_Cost'!B182+'Incremental_Cost Year 2021'!AH573*'1. Standard_Cost'!C182+'Incremental_Cost Year 2021'!AI573*'1. Standard_Cost'!D182+'Incremental_Cost Year 2021'!AJ573+'Incremental_Cost Year 2021'!AL573+AK566</f>
        <v>0</v>
      </c>
      <c r="AN566" s="104">
        <f>AM566*'1. Standard_Cost'!C186</f>
        <v>0</v>
      </c>
      <c r="AO566" s="107"/>
      <c r="AQ566" s="104">
        <f t="shared" si="1075"/>
        <v>0</v>
      </c>
      <c r="AR566" s="104">
        <f t="shared" si="1076"/>
        <v>0</v>
      </c>
      <c r="AS566" s="104">
        <f t="shared" si="1077"/>
        <v>0</v>
      </c>
      <c r="AT566" s="104">
        <f t="shared" si="1081"/>
        <v>0</v>
      </c>
      <c r="AU566" s="108">
        <f t="shared" si="1078"/>
        <v>0</v>
      </c>
      <c r="AV566" s="108"/>
      <c r="AW566" s="108"/>
      <c r="AX566" s="108"/>
      <c r="AY566" s="108"/>
      <c r="AZ566" s="108"/>
      <c r="BA566" s="109">
        <f t="shared" si="1079"/>
        <v>0</v>
      </c>
    </row>
    <row r="567" spans="1:53" ht="25.35" customHeight="1" outlineLevel="1" x14ac:dyDescent="0.2">
      <c r="A567" s="68"/>
      <c r="B567" s="94"/>
      <c r="C567" s="251"/>
      <c r="D567" s="113" t="s">
        <v>48</v>
      </c>
      <c r="E567" s="113" t="s">
        <v>371</v>
      </c>
      <c r="F567" s="114" t="s">
        <v>154</v>
      </c>
      <c r="G567" s="115" t="s">
        <v>155</v>
      </c>
      <c r="H567" s="140" t="s">
        <v>372</v>
      </c>
      <c r="I567" s="117"/>
      <c r="J567" s="117"/>
      <c r="K567" s="117"/>
      <c r="L567" s="118">
        <f>SUM(L563:L566)</f>
        <v>0</v>
      </c>
      <c r="M567" s="118">
        <f>SUM(M563:M566)</f>
        <v>0</v>
      </c>
      <c r="N567" s="117"/>
      <c r="O567" s="117"/>
      <c r="P567" s="117"/>
      <c r="Q567" s="117"/>
      <c r="R567" s="119">
        <f>SUM(R563:R566)</f>
        <v>0</v>
      </c>
      <c r="S567" s="119">
        <f>SUM(S563:S566)</f>
        <v>0</v>
      </c>
      <c r="T567" s="119">
        <f>SUM(T563:T566)</f>
        <v>0</v>
      </c>
      <c r="U567" s="119">
        <f>SUM(U563:U566)</f>
        <v>0</v>
      </c>
      <c r="V567" s="117"/>
      <c r="W567" s="117"/>
      <c r="X567" s="117"/>
      <c r="Y567" s="118">
        <f>SUM(Y563:Y566)</f>
        <v>0</v>
      </c>
      <c r="Z567" s="117"/>
      <c r="AA567" s="117"/>
      <c r="AB567" s="118">
        <f t="shared" ref="AB567:AF567" si="1082">SUM(AB563:AB566)</f>
        <v>0</v>
      </c>
      <c r="AC567" s="118">
        <f t="shared" si="1082"/>
        <v>0</v>
      </c>
      <c r="AD567" s="118">
        <f t="shared" si="1082"/>
        <v>0</v>
      </c>
      <c r="AE567" s="118">
        <f t="shared" si="1082"/>
        <v>0</v>
      </c>
      <c r="AF567" s="118">
        <f t="shared" si="1082"/>
        <v>0</v>
      </c>
      <c r="AG567" s="117"/>
      <c r="AH567" s="117"/>
      <c r="AI567" s="117"/>
      <c r="AJ567" s="119">
        <f>SUM(AJ563:AJ566)</f>
        <v>0</v>
      </c>
      <c r="AK567" s="119">
        <f t="shared" ref="AK567:AN567" si="1083">SUM(AK563:AK566)</f>
        <v>0</v>
      </c>
      <c r="AL567" s="119">
        <f t="shared" si="1083"/>
        <v>0</v>
      </c>
      <c r="AM567" s="119">
        <f t="shared" si="1083"/>
        <v>0</v>
      </c>
      <c r="AN567" s="119">
        <f t="shared" si="1083"/>
        <v>0</v>
      </c>
      <c r="AO567" s="116"/>
      <c r="AP567" s="120"/>
      <c r="AQ567" s="118">
        <f t="shared" ref="AQ567:BA567" si="1084">SUM(AQ563:AQ566)</f>
        <v>0</v>
      </c>
      <c r="AR567" s="118">
        <f t="shared" si="1084"/>
        <v>0</v>
      </c>
      <c r="AS567" s="118">
        <f t="shared" si="1084"/>
        <v>0</v>
      </c>
      <c r="AT567" s="118">
        <f t="shared" si="1084"/>
        <v>0</v>
      </c>
      <c r="AU567" s="118">
        <f t="shared" si="1084"/>
        <v>0</v>
      </c>
      <c r="AV567" s="118">
        <f t="shared" si="1084"/>
        <v>0</v>
      </c>
      <c r="AW567" s="118">
        <f t="shared" si="1084"/>
        <v>0</v>
      </c>
      <c r="AX567" s="118">
        <f t="shared" si="1084"/>
        <v>0</v>
      </c>
      <c r="AY567" s="118">
        <f t="shared" si="1084"/>
        <v>0</v>
      </c>
      <c r="AZ567" s="118">
        <f t="shared" si="1084"/>
        <v>0</v>
      </c>
      <c r="BA567" s="118">
        <f t="shared" si="1084"/>
        <v>0</v>
      </c>
    </row>
    <row r="568" spans="1:53" ht="14.1" customHeight="1" outlineLevel="2" x14ac:dyDescent="0.2">
      <c r="A568" s="68"/>
      <c r="B568" s="94"/>
      <c r="C568" s="251"/>
      <c r="D568" s="96"/>
      <c r="E568" s="96"/>
      <c r="F568" s="97"/>
      <c r="G568" s="98"/>
      <c r="H568" s="99" t="s">
        <v>49</v>
      </c>
      <c r="I568" s="100"/>
      <c r="J568" s="101"/>
      <c r="K568" s="101"/>
      <c r="L568" s="102" t="str">
        <f>IF(I568&lt;&gt;0,((VLOOKUP(I568,'1. Standard_Cost'!$B$4:$D$8,2)+VLOOKUP(I568,'1. Standard_Cost'!$B$4:$D$8,3))*J568*K568),"0")</f>
        <v>0</v>
      </c>
      <c r="M568" s="102">
        <f>L568*'1. Standard_Cost'!F162</f>
        <v>0</v>
      </c>
      <c r="N568" s="103"/>
      <c r="O568" s="103"/>
      <c r="P568" s="103"/>
      <c r="Q568" s="103"/>
      <c r="R568" s="104">
        <f>+N568*P568*'1. Standard_Cost'!$B$12</f>
        <v>0</v>
      </c>
      <c r="S568" s="104">
        <f>+N568*O568*P568*'1. Standard_Cost'!$C$12</f>
        <v>0</v>
      </c>
      <c r="T568" s="104">
        <f>+N568*P568*Q568*'1. Standard_Cost'!$D$12</f>
        <v>0</v>
      </c>
      <c r="U568" s="104">
        <f>+N568*O568*'1. Standard_Cost'!$E$12</f>
        <v>0</v>
      </c>
      <c r="V568" s="103"/>
      <c r="W568" s="103"/>
      <c r="X568" s="103"/>
      <c r="Y568" s="104">
        <f>+V568*((X568*'1. Standard_Cost'!$B$16)+(W568*X568*'1. Standard_Cost'!$C$16))</f>
        <v>0</v>
      </c>
      <c r="Z568" s="103"/>
      <c r="AA568" s="103"/>
      <c r="AB568" s="104">
        <f>+Z568*'1. Standard_Cost'!$B$20+AA568*'1. Standard_Cost'!$C$20</f>
        <v>0</v>
      </c>
      <c r="AC568" s="105"/>
      <c r="AD568" s="106"/>
      <c r="AE568" s="104">
        <f>SUM(AD568,AC568,AB568,Y568,U568,T568,S568,R568)*'1. Standard_Cost'!B186</f>
        <v>0</v>
      </c>
      <c r="AF568" s="104">
        <f>SUM(AD568,AE568)</f>
        <v>0</v>
      </c>
      <c r="AG568" s="103"/>
      <c r="AH568" s="103"/>
      <c r="AI568" s="103"/>
      <c r="AJ568" s="107"/>
      <c r="AK568" s="107"/>
      <c r="AL568" s="107"/>
      <c r="AM568" s="104">
        <f>AG568*'1. Standard_Cost'!B182+'Incremental_Cost Year 2021'!AH575*'1. Standard_Cost'!C182+'Incremental_Cost Year 2021'!AI575*'1. Standard_Cost'!D182+'Incremental_Cost Year 2021'!AJ575+'Incremental_Cost Year 2021'!AL575+AK568</f>
        <v>0</v>
      </c>
      <c r="AN568" s="104">
        <f>AM568*'1. Standard_Cost'!C186</f>
        <v>0</v>
      </c>
      <c r="AO568" s="107"/>
      <c r="AQ568" s="104">
        <f t="shared" ref="AQ568:AQ571" si="1085">L568+M568</f>
        <v>0</v>
      </c>
      <c r="AR568" s="104">
        <f t="shared" ref="AR568:AR571" si="1086">AF568</f>
        <v>0</v>
      </c>
      <c r="AS568" s="104">
        <f t="shared" ref="AS568:AS571" si="1087">AM568+AN568</f>
        <v>0</v>
      </c>
      <c r="AT568" s="104">
        <f>SUM(AQ568,AR568,AS568)</f>
        <v>0</v>
      </c>
      <c r="AU568" s="108">
        <f t="shared" ref="AU568:AU571" si="1088">AT568</f>
        <v>0</v>
      </c>
      <c r="AV568" s="108"/>
      <c r="AW568" s="108"/>
      <c r="AX568" s="108"/>
      <c r="AY568" s="108"/>
      <c r="AZ568" s="108"/>
      <c r="BA568" s="109">
        <f t="shared" ref="BA568:BA571" si="1089">SUM(AU568:AZ568)-AT568</f>
        <v>0</v>
      </c>
    </row>
    <row r="569" spans="1:53" ht="14.1" customHeight="1" outlineLevel="2" x14ac:dyDescent="0.2">
      <c r="A569" s="68"/>
      <c r="B569" s="94"/>
      <c r="C569" s="251"/>
      <c r="D569" s="110"/>
      <c r="E569" s="110"/>
      <c r="F569" s="110"/>
      <c r="G569" s="111"/>
      <c r="H569" s="99" t="s">
        <v>50</v>
      </c>
      <c r="I569" s="100"/>
      <c r="J569" s="101"/>
      <c r="K569" s="101"/>
      <c r="L569" s="102" t="str">
        <f>IF(I569&lt;&gt;0,((VLOOKUP(I569,'1. Standard_Cost'!$B$4:$D$8,2)+VLOOKUP(I569,'1. Standard_Cost'!$B$4:$D$8,3))*J569*K569),"0")</f>
        <v>0</v>
      </c>
      <c r="M569" s="102">
        <f>L569*'1. Standard_Cost'!F162</f>
        <v>0</v>
      </c>
      <c r="N569" s="103"/>
      <c r="O569" s="103"/>
      <c r="P569" s="103"/>
      <c r="Q569" s="103"/>
      <c r="R569" s="104">
        <f>+N569*P569*'1. Standard_Cost'!$B$12</f>
        <v>0</v>
      </c>
      <c r="S569" s="104">
        <f>+N569*O569*P569*'1. Standard_Cost'!$C$12</f>
        <v>0</v>
      </c>
      <c r="T569" s="104">
        <f>+N569*P569*Q569*'1. Standard_Cost'!$D$12</f>
        <v>0</v>
      </c>
      <c r="U569" s="104">
        <f>+N569*O569*'1. Standard_Cost'!$E$12</f>
        <v>0</v>
      </c>
      <c r="V569" s="103"/>
      <c r="W569" s="103"/>
      <c r="X569" s="103"/>
      <c r="Y569" s="104">
        <f>+V569*((X569*'1. Standard_Cost'!$B$16)+(W569*X569*'1. Standard_Cost'!$C$16))</f>
        <v>0</v>
      </c>
      <c r="Z569" s="103"/>
      <c r="AA569" s="103"/>
      <c r="AB569" s="104">
        <f>+Z569*'1. Standard_Cost'!$B$20+AA569*'1. Standard_Cost'!$C$20</f>
        <v>0</v>
      </c>
      <c r="AC569" s="105"/>
      <c r="AD569" s="106"/>
      <c r="AE569" s="104">
        <f>SUM(AD569,AC569,AB569,Y569,U569,T569,S569,R569)*'1. Standard_Cost'!B186</f>
        <v>0</v>
      </c>
      <c r="AF569" s="104">
        <f t="shared" ref="AF569:AF571" si="1090">SUM(AD569,AE569)</f>
        <v>0</v>
      </c>
      <c r="AG569" s="103"/>
      <c r="AH569" s="103">
        <v>0</v>
      </c>
      <c r="AI569" s="103">
        <v>0</v>
      </c>
      <c r="AJ569" s="107"/>
      <c r="AK569" s="107"/>
      <c r="AL569" s="107"/>
      <c r="AM569" s="104">
        <f>AG569*'1. Standard_Cost'!B182+'Incremental_Cost Year 2021'!AH576*'1. Standard_Cost'!C182+'Incremental_Cost Year 2021'!AI576*'1. Standard_Cost'!D182+'Incremental_Cost Year 2021'!AJ576+'Incremental_Cost Year 2021'!AL576+AK569</f>
        <v>0</v>
      </c>
      <c r="AN569" s="104">
        <f>AM569*'1. Standard_Cost'!C186</f>
        <v>0</v>
      </c>
      <c r="AO569" s="107"/>
      <c r="AQ569" s="104">
        <f t="shared" si="1085"/>
        <v>0</v>
      </c>
      <c r="AR569" s="104">
        <f t="shared" si="1086"/>
        <v>0</v>
      </c>
      <c r="AS569" s="104">
        <f t="shared" si="1087"/>
        <v>0</v>
      </c>
      <c r="AT569" s="104">
        <f t="shared" ref="AT569:AT571" si="1091">SUM(AQ569,AR569,AS569)</f>
        <v>0</v>
      </c>
      <c r="AU569" s="108">
        <f t="shared" si="1088"/>
        <v>0</v>
      </c>
      <c r="AV569" s="108">
        <v>0</v>
      </c>
      <c r="AW569" s="108"/>
      <c r="AX569" s="108"/>
      <c r="AY569" s="108"/>
      <c r="AZ569" s="108"/>
      <c r="BA569" s="109">
        <f t="shared" si="1089"/>
        <v>0</v>
      </c>
    </row>
    <row r="570" spans="1:53" ht="14.1" customHeight="1" outlineLevel="2" x14ac:dyDescent="0.2">
      <c r="A570" s="68"/>
      <c r="B570" s="94"/>
      <c r="C570" s="251"/>
      <c r="D570" s="110"/>
      <c r="E570" s="110"/>
      <c r="F570" s="110"/>
      <c r="G570" s="111"/>
      <c r="H570" s="99" t="s">
        <v>51</v>
      </c>
      <c r="I570" s="100"/>
      <c r="J570" s="101"/>
      <c r="K570" s="101"/>
      <c r="L570" s="102" t="str">
        <f>IF(I570&lt;&gt;0,((VLOOKUP(I570,'1. Standard_Cost'!$B$4:$D$8,2)+VLOOKUP(I570,'1. Standard_Cost'!$B$4:$D$8,3))*J570*K570),"0")</f>
        <v>0</v>
      </c>
      <c r="M570" s="102">
        <f>L570*'1. Standard_Cost'!F162</f>
        <v>0</v>
      </c>
      <c r="N570" s="103"/>
      <c r="O570" s="103"/>
      <c r="P570" s="103"/>
      <c r="Q570" s="103"/>
      <c r="R570" s="104">
        <f>+N570*P570*'1. Standard_Cost'!$B$12</f>
        <v>0</v>
      </c>
      <c r="S570" s="104">
        <f>+N570*O570*P570*'1. Standard_Cost'!$C$12</f>
        <v>0</v>
      </c>
      <c r="T570" s="104">
        <f>+N570*P570*Q570*'1. Standard_Cost'!$D$12</f>
        <v>0</v>
      </c>
      <c r="U570" s="104">
        <f>+N570*O570*'1. Standard_Cost'!$E$12</f>
        <v>0</v>
      </c>
      <c r="V570" s="103"/>
      <c r="W570" s="103"/>
      <c r="X570" s="103"/>
      <c r="Y570" s="104">
        <f>+V570*((X570*'1. Standard_Cost'!$B$16)+(W570*X570*'1. Standard_Cost'!$C$16))</f>
        <v>0</v>
      </c>
      <c r="Z570" s="103"/>
      <c r="AA570" s="103"/>
      <c r="AB570" s="104">
        <f>+Z570*'1. Standard_Cost'!$B$20+AA570*'1. Standard_Cost'!$C$20</f>
        <v>0</v>
      </c>
      <c r="AC570" s="105"/>
      <c r="AD570" s="106"/>
      <c r="AE570" s="104">
        <f>SUM(AD570,AC570,AB570,Y570,U570,T570,S570,R570)*'1. Standard_Cost'!B186</f>
        <v>0</v>
      </c>
      <c r="AF570" s="104">
        <f t="shared" si="1090"/>
        <v>0</v>
      </c>
      <c r="AG570" s="103"/>
      <c r="AH570" s="103"/>
      <c r="AI570" s="103"/>
      <c r="AJ570" s="107"/>
      <c r="AK570" s="107"/>
      <c r="AL570" s="107"/>
      <c r="AM570" s="104">
        <f>AG570*'1. Standard_Cost'!B182+'Incremental_Cost Year 2021'!AH577*'1. Standard_Cost'!C182+'Incremental_Cost Year 2021'!AI577*'1. Standard_Cost'!D182+'Incremental_Cost Year 2021'!AJ577+'Incremental_Cost Year 2021'!AL577+AK570</f>
        <v>0</v>
      </c>
      <c r="AN570" s="104">
        <f>AM570*'1. Standard_Cost'!C186</f>
        <v>0</v>
      </c>
      <c r="AO570" s="107"/>
      <c r="AQ570" s="104">
        <f t="shared" si="1085"/>
        <v>0</v>
      </c>
      <c r="AR570" s="104">
        <f t="shared" si="1086"/>
        <v>0</v>
      </c>
      <c r="AS570" s="104">
        <f t="shared" si="1087"/>
        <v>0</v>
      </c>
      <c r="AT570" s="104">
        <f t="shared" si="1091"/>
        <v>0</v>
      </c>
      <c r="AU570" s="108">
        <f t="shared" si="1088"/>
        <v>0</v>
      </c>
      <c r="AV570" s="108"/>
      <c r="AW570" s="108"/>
      <c r="AX570" s="108"/>
      <c r="AY570" s="108"/>
      <c r="AZ570" s="108"/>
      <c r="BA570" s="109">
        <f t="shared" si="1089"/>
        <v>0</v>
      </c>
    </row>
    <row r="571" spans="1:53" ht="14.1" customHeight="1" outlineLevel="2" x14ac:dyDescent="0.2">
      <c r="A571" s="68"/>
      <c r="B571" s="94"/>
      <c r="C571" s="251"/>
      <c r="D571" s="110"/>
      <c r="E571" s="110"/>
      <c r="F571" s="110"/>
      <c r="G571" s="111"/>
      <c r="H571" s="112" t="s">
        <v>179</v>
      </c>
      <c r="I571" s="100"/>
      <c r="J571" s="101"/>
      <c r="K571" s="101"/>
      <c r="L571" s="102" t="str">
        <f>IF(I571&lt;&gt;0,((VLOOKUP(I571,'1. Standard_Cost'!$B$4:$D$8,2)+VLOOKUP(I571,'1. Standard_Cost'!$B$4:$D$8,3))*J571*K571),"0")</f>
        <v>0</v>
      </c>
      <c r="M571" s="102">
        <f>L571*'1. Standard_Cost'!F162</f>
        <v>0</v>
      </c>
      <c r="N571" s="103"/>
      <c r="O571" s="103"/>
      <c r="P571" s="103"/>
      <c r="Q571" s="103"/>
      <c r="R571" s="104">
        <f>+N571*P571*'1. Standard_Cost'!$B$12</f>
        <v>0</v>
      </c>
      <c r="S571" s="104">
        <f>+N571*O571*P571*'1. Standard_Cost'!$C$12</f>
        <v>0</v>
      </c>
      <c r="T571" s="104">
        <f>+N571*P571*Q571*'1. Standard_Cost'!$D$12</f>
        <v>0</v>
      </c>
      <c r="U571" s="104">
        <f>+N571*O571*'1. Standard_Cost'!$E$12</f>
        <v>0</v>
      </c>
      <c r="V571" s="103"/>
      <c r="W571" s="103"/>
      <c r="X571" s="103"/>
      <c r="Y571" s="104">
        <f>+V571*((X571*'1. Standard_Cost'!$B$16)+(W571*X571*'1. Standard_Cost'!$C$16))</f>
        <v>0</v>
      </c>
      <c r="Z571" s="103"/>
      <c r="AA571" s="103"/>
      <c r="AB571" s="104">
        <f>+Z571*'1. Standard_Cost'!$B$20+AA571*'1. Standard_Cost'!$C$20</f>
        <v>0</v>
      </c>
      <c r="AC571" s="105"/>
      <c r="AD571" s="106"/>
      <c r="AE571" s="104">
        <f>SUM(AD571,AC571,AB571,Y571,U571,T571,S571,R571)*'1. Standard_Cost'!B186</f>
        <v>0</v>
      </c>
      <c r="AF571" s="104">
        <f t="shared" si="1090"/>
        <v>0</v>
      </c>
      <c r="AG571" s="103"/>
      <c r="AH571" s="103"/>
      <c r="AI571" s="103"/>
      <c r="AJ571" s="107"/>
      <c r="AK571" s="107"/>
      <c r="AL571" s="107"/>
      <c r="AM571" s="104">
        <f>AG571*'1. Standard_Cost'!B182+'Incremental_Cost Year 2021'!AH578*'1. Standard_Cost'!C182+'Incremental_Cost Year 2021'!AI578*'1. Standard_Cost'!D182+'Incremental_Cost Year 2021'!AJ578+'Incremental_Cost Year 2021'!AL578+AK571</f>
        <v>0</v>
      </c>
      <c r="AN571" s="104">
        <f>AM571*'1. Standard_Cost'!C186</f>
        <v>0</v>
      </c>
      <c r="AO571" s="107"/>
      <c r="AQ571" s="104">
        <f t="shared" si="1085"/>
        <v>0</v>
      </c>
      <c r="AR571" s="104">
        <f t="shared" si="1086"/>
        <v>0</v>
      </c>
      <c r="AS571" s="104">
        <f t="shared" si="1087"/>
        <v>0</v>
      </c>
      <c r="AT571" s="104">
        <f t="shared" si="1091"/>
        <v>0</v>
      </c>
      <c r="AU571" s="108">
        <f t="shared" si="1088"/>
        <v>0</v>
      </c>
      <c r="AV571" s="108"/>
      <c r="AW571" s="108"/>
      <c r="AX571" s="108"/>
      <c r="AY571" s="108"/>
      <c r="AZ571" s="108"/>
      <c r="BA571" s="109">
        <f t="shared" si="1089"/>
        <v>0</v>
      </c>
    </row>
    <row r="572" spans="1:53" ht="25.7" customHeight="1" outlineLevel="1" x14ac:dyDescent="0.2">
      <c r="A572" s="68"/>
      <c r="B572" s="94"/>
      <c r="C572" s="251"/>
      <c r="D572" s="113" t="s">
        <v>48</v>
      </c>
      <c r="E572" s="113" t="s">
        <v>373</v>
      </c>
      <c r="F572" s="114" t="s">
        <v>154</v>
      </c>
      <c r="G572" s="115" t="s">
        <v>155</v>
      </c>
      <c r="H572" s="122" t="s">
        <v>374</v>
      </c>
      <c r="I572" s="117"/>
      <c r="J572" s="117"/>
      <c r="K572" s="117"/>
      <c r="L572" s="118">
        <f>SUM(L568:L571)</f>
        <v>0</v>
      </c>
      <c r="M572" s="118">
        <f>SUM(M568:M571)</f>
        <v>0</v>
      </c>
      <c r="N572" s="117"/>
      <c r="O572" s="117"/>
      <c r="P572" s="117"/>
      <c r="Q572" s="117"/>
      <c r="R572" s="119">
        <f>SUM(R568:R571)</f>
        <v>0</v>
      </c>
      <c r="S572" s="119">
        <f>SUM(S568:S571)</f>
        <v>0</v>
      </c>
      <c r="T572" s="119">
        <f>SUM(T568:T571)</f>
        <v>0</v>
      </c>
      <c r="U572" s="119">
        <f>SUM(U568:U571)</f>
        <v>0</v>
      </c>
      <c r="V572" s="117"/>
      <c r="W572" s="117"/>
      <c r="X572" s="117"/>
      <c r="Y572" s="118">
        <f>SUM(Y568:Y571)</f>
        <v>0</v>
      </c>
      <c r="Z572" s="117"/>
      <c r="AA572" s="117"/>
      <c r="AB572" s="118">
        <f t="shared" ref="AB572:AF572" si="1092">SUM(AB568:AB571)</f>
        <v>0</v>
      </c>
      <c r="AC572" s="118">
        <f t="shared" si="1092"/>
        <v>0</v>
      </c>
      <c r="AD572" s="118">
        <f t="shared" si="1092"/>
        <v>0</v>
      </c>
      <c r="AE572" s="118">
        <f t="shared" si="1092"/>
        <v>0</v>
      </c>
      <c r="AF572" s="118">
        <f t="shared" si="1092"/>
        <v>0</v>
      </c>
      <c r="AG572" s="117"/>
      <c r="AH572" s="117"/>
      <c r="AI572" s="117"/>
      <c r="AJ572" s="119">
        <f>SUM(AJ568:AJ571)</f>
        <v>0</v>
      </c>
      <c r="AK572" s="119">
        <f t="shared" ref="AK572:AN572" si="1093">SUM(AK568:AK571)</f>
        <v>0</v>
      </c>
      <c r="AL572" s="119">
        <f t="shared" si="1093"/>
        <v>0</v>
      </c>
      <c r="AM572" s="119">
        <f t="shared" si="1093"/>
        <v>0</v>
      </c>
      <c r="AN572" s="119">
        <f t="shared" si="1093"/>
        <v>0</v>
      </c>
      <c r="AO572" s="116"/>
      <c r="AP572" s="120"/>
      <c r="AQ572" s="121">
        <f t="shared" ref="AQ572:BA572" si="1094">SUM(AQ568:AQ571)</f>
        <v>0</v>
      </c>
      <c r="AR572" s="121">
        <f t="shared" si="1094"/>
        <v>0</v>
      </c>
      <c r="AS572" s="121">
        <f t="shared" si="1094"/>
        <v>0</v>
      </c>
      <c r="AT572" s="121">
        <f t="shared" si="1094"/>
        <v>0</v>
      </c>
      <c r="AU572" s="121">
        <f t="shared" si="1094"/>
        <v>0</v>
      </c>
      <c r="AV572" s="121">
        <f t="shared" si="1094"/>
        <v>0</v>
      </c>
      <c r="AW572" s="121">
        <f t="shared" si="1094"/>
        <v>0</v>
      </c>
      <c r="AX572" s="121">
        <f t="shared" si="1094"/>
        <v>0</v>
      </c>
      <c r="AY572" s="121">
        <f t="shared" si="1094"/>
        <v>0</v>
      </c>
      <c r="AZ572" s="121">
        <f t="shared" si="1094"/>
        <v>0</v>
      </c>
      <c r="BA572" s="121">
        <f t="shared" si="1094"/>
        <v>0</v>
      </c>
    </row>
    <row r="573" spans="1:53" ht="14.1" customHeight="1" outlineLevel="2" x14ac:dyDescent="0.2">
      <c r="A573" s="68"/>
      <c r="B573" s="94"/>
      <c r="C573" s="251"/>
      <c r="D573" s="96"/>
      <c r="E573" s="96"/>
      <c r="F573" s="97"/>
      <c r="G573" s="98"/>
      <c r="H573" s="99" t="s">
        <v>49</v>
      </c>
      <c r="I573" s="100"/>
      <c r="J573" s="101"/>
      <c r="K573" s="101"/>
      <c r="L573" s="102" t="str">
        <f>IF(I573&lt;&gt;0,((VLOOKUP(I573,'1. Standard_Cost'!$B$4:$D$8,2)+VLOOKUP(I573,'1. Standard_Cost'!$B$4:$D$8,3))*J573*K573),"0")</f>
        <v>0</v>
      </c>
      <c r="M573" s="102">
        <f>L573*'1. Standard_Cost'!F162</f>
        <v>0</v>
      </c>
      <c r="N573" s="103"/>
      <c r="O573" s="103"/>
      <c r="P573" s="103"/>
      <c r="Q573" s="103"/>
      <c r="R573" s="104">
        <f>+N573*P573*'1. Standard_Cost'!$B$12</f>
        <v>0</v>
      </c>
      <c r="S573" s="104">
        <f>+N573*O573*P573*'1. Standard_Cost'!$C$12</f>
        <v>0</v>
      </c>
      <c r="T573" s="104">
        <f>+N573*P573*Q573*'1. Standard_Cost'!$D$12</f>
        <v>0</v>
      </c>
      <c r="U573" s="104">
        <f>+N573*O573*'1. Standard_Cost'!$E$12</f>
        <v>0</v>
      </c>
      <c r="V573" s="103"/>
      <c r="W573" s="103"/>
      <c r="X573" s="103"/>
      <c r="Y573" s="104">
        <f>+V573*((X573*'1. Standard_Cost'!$B$16)+(W573*X573*'1. Standard_Cost'!$C$16))</f>
        <v>0</v>
      </c>
      <c r="Z573" s="103"/>
      <c r="AA573" s="103"/>
      <c r="AB573" s="104">
        <f>+Z573*'1. Standard_Cost'!$B$20+AA573*'1. Standard_Cost'!$C$20</f>
        <v>0</v>
      </c>
      <c r="AC573" s="105"/>
      <c r="AD573" s="106"/>
      <c r="AE573" s="104">
        <f>SUM(AD573,AC573,AB573,Y573,U573,T573,S573,R573)*'1. Standard_Cost'!B186</f>
        <v>0</v>
      </c>
      <c r="AF573" s="104">
        <f>SUM(AD573,AE573)</f>
        <v>0</v>
      </c>
      <c r="AG573" s="103"/>
      <c r="AH573" s="103"/>
      <c r="AI573" s="103"/>
      <c r="AJ573" s="107"/>
      <c r="AK573" s="107"/>
      <c r="AL573" s="107"/>
      <c r="AM573" s="104">
        <f>AG573*'1. Standard_Cost'!B182+'Incremental_Cost Year 2021'!AH580*'1. Standard_Cost'!C182+'Incremental_Cost Year 2021'!AI580*'1. Standard_Cost'!D182+'Incremental_Cost Year 2021'!AJ580+'Incremental_Cost Year 2021'!AL580+AK573</f>
        <v>0</v>
      </c>
      <c r="AN573" s="104">
        <f>AM573*'1. Standard_Cost'!C186</f>
        <v>0</v>
      </c>
      <c r="AO573" s="107"/>
      <c r="AQ573" s="104">
        <f t="shared" ref="AQ573:AQ576" si="1095">L573+M573</f>
        <v>0</v>
      </c>
      <c r="AR573" s="104">
        <f t="shared" ref="AR573:AR576" si="1096">AF573</f>
        <v>0</v>
      </c>
      <c r="AS573" s="104">
        <f t="shared" ref="AS573:AS576" si="1097">AM573+AN573</f>
        <v>0</v>
      </c>
      <c r="AT573" s="104">
        <f>SUM(AQ573,AR573,AS573)</f>
        <v>0</v>
      </c>
      <c r="AU573" s="108">
        <f t="shared" ref="AU573:AU576" si="1098">AT573</f>
        <v>0</v>
      </c>
      <c r="AV573" s="108"/>
      <c r="AW573" s="108"/>
      <c r="AX573" s="108"/>
      <c r="AY573" s="108"/>
      <c r="AZ573" s="108"/>
      <c r="BA573" s="109">
        <f t="shared" ref="BA573:BA576" si="1099">SUM(AU573:AZ573)-AT573</f>
        <v>0</v>
      </c>
    </row>
    <row r="574" spans="1:53" ht="14.1" customHeight="1" outlineLevel="2" x14ac:dyDescent="0.2">
      <c r="A574" s="68"/>
      <c r="B574" s="94"/>
      <c r="C574" s="251"/>
      <c r="D574" s="110"/>
      <c r="E574" s="110"/>
      <c r="F574" s="110"/>
      <c r="G574" s="111"/>
      <c r="H574" s="99" t="s">
        <v>50</v>
      </c>
      <c r="I574" s="100"/>
      <c r="J574" s="101"/>
      <c r="K574" s="101"/>
      <c r="L574" s="102" t="str">
        <f>IF(I574&lt;&gt;0,((VLOOKUP(I574,'1. Standard_Cost'!$B$4:$D$8,2)+VLOOKUP(I574,'1. Standard_Cost'!$B$4:$D$8,3))*J574*K574),"0")</f>
        <v>0</v>
      </c>
      <c r="M574" s="102">
        <f>L574*'1. Standard_Cost'!F162</f>
        <v>0</v>
      </c>
      <c r="N574" s="103"/>
      <c r="O574" s="103"/>
      <c r="P574" s="103"/>
      <c r="Q574" s="103"/>
      <c r="R574" s="104">
        <f>+N574*P574*'1. Standard_Cost'!$B$12</f>
        <v>0</v>
      </c>
      <c r="S574" s="104">
        <f>+N574*O574*P574*'1. Standard_Cost'!$C$12</f>
        <v>0</v>
      </c>
      <c r="T574" s="104">
        <f>+N574*P574*Q574*'1. Standard_Cost'!$D$12</f>
        <v>0</v>
      </c>
      <c r="U574" s="104">
        <f>+N574*O574*'1. Standard_Cost'!$E$12</f>
        <v>0</v>
      </c>
      <c r="V574" s="103"/>
      <c r="W574" s="103"/>
      <c r="X574" s="103"/>
      <c r="Y574" s="104">
        <f>+V574*((X574*'1. Standard_Cost'!$B$16)+(W574*X574*'1. Standard_Cost'!$C$16))</f>
        <v>0</v>
      </c>
      <c r="Z574" s="103"/>
      <c r="AA574" s="103"/>
      <c r="AB574" s="104">
        <f>+Z574*'1. Standard_Cost'!$B$20+AA574*'1. Standard_Cost'!$C$20</f>
        <v>0</v>
      </c>
      <c r="AC574" s="105"/>
      <c r="AD574" s="106"/>
      <c r="AE574" s="104">
        <f>SUM(AD574,AC574,AB574,Y574,U574,T574,S574,R574)*'1. Standard_Cost'!B186</f>
        <v>0</v>
      </c>
      <c r="AF574" s="104">
        <f t="shared" ref="AF574:AF576" si="1100">SUM(AD574,AE574)</f>
        <v>0</v>
      </c>
      <c r="AG574" s="103"/>
      <c r="AH574" s="103">
        <v>0</v>
      </c>
      <c r="AI574" s="103">
        <v>0</v>
      </c>
      <c r="AJ574" s="107"/>
      <c r="AK574" s="107"/>
      <c r="AL574" s="107"/>
      <c r="AM574" s="104">
        <f>AG574*'1. Standard_Cost'!B182+'Incremental_Cost Year 2021'!AH581*'1. Standard_Cost'!C182+'Incremental_Cost Year 2021'!AI581*'1. Standard_Cost'!D182+'Incremental_Cost Year 2021'!AJ581+'Incremental_Cost Year 2021'!AL581+AK574</f>
        <v>0</v>
      </c>
      <c r="AN574" s="104">
        <f>AM574*'1. Standard_Cost'!C186</f>
        <v>0</v>
      </c>
      <c r="AO574" s="107"/>
      <c r="AQ574" s="104">
        <f t="shared" si="1095"/>
        <v>0</v>
      </c>
      <c r="AR574" s="104">
        <f t="shared" si="1096"/>
        <v>0</v>
      </c>
      <c r="AS574" s="104">
        <f t="shared" si="1097"/>
        <v>0</v>
      </c>
      <c r="AT574" s="104">
        <f t="shared" ref="AT574:AT576" si="1101">SUM(AQ574,AR574,AS574)</f>
        <v>0</v>
      </c>
      <c r="AU574" s="108">
        <f t="shared" si="1098"/>
        <v>0</v>
      </c>
      <c r="AV574" s="108">
        <v>0</v>
      </c>
      <c r="AW574" s="108"/>
      <c r="AX574" s="108"/>
      <c r="AY574" s="108"/>
      <c r="AZ574" s="108"/>
      <c r="BA574" s="109">
        <f t="shared" si="1099"/>
        <v>0</v>
      </c>
    </row>
    <row r="575" spans="1:53" ht="14.1" customHeight="1" outlineLevel="2" x14ac:dyDescent="0.2">
      <c r="A575" s="68"/>
      <c r="B575" s="94"/>
      <c r="C575" s="251"/>
      <c r="D575" s="110"/>
      <c r="E575" s="110"/>
      <c r="F575" s="110"/>
      <c r="G575" s="111"/>
      <c r="H575" s="99" t="s">
        <v>51</v>
      </c>
      <c r="I575" s="100"/>
      <c r="J575" s="101"/>
      <c r="K575" s="101"/>
      <c r="L575" s="102" t="str">
        <f>IF(I575&lt;&gt;0,((VLOOKUP(I575,'1. Standard_Cost'!$B$4:$D$8,2)+VLOOKUP(I575,'1. Standard_Cost'!$B$4:$D$8,3))*J575*K575),"0")</f>
        <v>0</v>
      </c>
      <c r="M575" s="102">
        <f>L575*'1. Standard_Cost'!F162</f>
        <v>0</v>
      </c>
      <c r="N575" s="103"/>
      <c r="O575" s="103"/>
      <c r="P575" s="103"/>
      <c r="Q575" s="103"/>
      <c r="R575" s="104">
        <f>+N575*P575*'1. Standard_Cost'!$B$12</f>
        <v>0</v>
      </c>
      <c r="S575" s="104">
        <f>+N575*O575*P575*'1. Standard_Cost'!$C$12</f>
        <v>0</v>
      </c>
      <c r="T575" s="104">
        <f>+N575*P575*Q575*'1. Standard_Cost'!$D$12</f>
        <v>0</v>
      </c>
      <c r="U575" s="104">
        <f>+N575*O575*'1. Standard_Cost'!$E$12</f>
        <v>0</v>
      </c>
      <c r="V575" s="103"/>
      <c r="W575" s="103"/>
      <c r="X575" s="103"/>
      <c r="Y575" s="104">
        <f>+V575*((X575*'1. Standard_Cost'!$B$16)+(W575*X575*'1. Standard_Cost'!$C$16))</f>
        <v>0</v>
      </c>
      <c r="Z575" s="103"/>
      <c r="AA575" s="103"/>
      <c r="AB575" s="104">
        <f>+Z575*'1. Standard_Cost'!$B$20+AA575*'1. Standard_Cost'!$C$20</f>
        <v>0</v>
      </c>
      <c r="AC575" s="105"/>
      <c r="AD575" s="106"/>
      <c r="AE575" s="104">
        <f>SUM(AD575,AC575,AB575,Y575,U575,T575,S575,R575)*'1. Standard_Cost'!B186</f>
        <v>0</v>
      </c>
      <c r="AF575" s="104">
        <f t="shared" si="1100"/>
        <v>0</v>
      </c>
      <c r="AG575" s="103"/>
      <c r="AH575" s="103"/>
      <c r="AI575" s="103"/>
      <c r="AJ575" s="107"/>
      <c r="AK575" s="107"/>
      <c r="AL575" s="107"/>
      <c r="AM575" s="104">
        <f>AG575*'1. Standard_Cost'!B182+'Incremental_Cost Year 2021'!AH582*'1. Standard_Cost'!C182+'Incremental_Cost Year 2021'!AI582*'1. Standard_Cost'!D182+'Incremental_Cost Year 2021'!AJ582+'Incremental_Cost Year 2021'!AL582+AK575</f>
        <v>0</v>
      </c>
      <c r="AN575" s="104">
        <f>AM575*'1. Standard_Cost'!C186</f>
        <v>0</v>
      </c>
      <c r="AO575" s="107"/>
      <c r="AQ575" s="104">
        <f t="shared" si="1095"/>
        <v>0</v>
      </c>
      <c r="AR575" s="104">
        <f t="shared" si="1096"/>
        <v>0</v>
      </c>
      <c r="AS575" s="104">
        <f t="shared" si="1097"/>
        <v>0</v>
      </c>
      <c r="AT575" s="104">
        <f t="shared" si="1101"/>
        <v>0</v>
      </c>
      <c r="AU575" s="108">
        <f t="shared" si="1098"/>
        <v>0</v>
      </c>
      <c r="AV575" s="108"/>
      <c r="AW575" s="108"/>
      <c r="AX575" s="108"/>
      <c r="AY575" s="108"/>
      <c r="AZ575" s="108"/>
      <c r="BA575" s="109">
        <f t="shared" si="1099"/>
        <v>0</v>
      </c>
    </row>
    <row r="576" spans="1:53" ht="14.1" customHeight="1" outlineLevel="2" x14ac:dyDescent="0.2">
      <c r="A576" s="68"/>
      <c r="B576" s="94"/>
      <c r="C576" s="251"/>
      <c r="D576" s="110"/>
      <c r="E576" s="110"/>
      <c r="F576" s="110"/>
      <c r="G576" s="111"/>
      <c r="H576" s="112" t="s">
        <v>179</v>
      </c>
      <c r="I576" s="100"/>
      <c r="J576" s="101"/>
      <c r="K576" s="101"/>
      <c r="L576" s="102" t="str">
        <f>IF(I576&lt;&gt;0,((VLOOKUP(I576,'1. Standard_Cost'!$B$4:$D$8,2)+VLOOKUP(I576,'1. Standard_Cost'!$B$4:$D$8,3))*J576*K576),"0")</f>
        <v>0</v>
      </c>
      <c r="M576" s="102">
        <f>L576*'1. Standard_Cost'!F162</f>
        <v>0</v>
      </c>
      <c r="N576" s="103"/>
      <c r="O576" s="103"/>
      <c r="P576" s="103"/>
      <c r="Q576" s="103"/>
      <c r="R576" s="104">
        <f>+N576*P576*'1. Standard_Cost'!$B$12</f>
        <v>0</v>
      </c>
      <c r="S576" s="104">
        <f>+N576*O576*P576*'1. Standard_Cost'!$C$12</f>
        <v>0</v>
      </c>
      <c r="T576" s="104">
        <f>+N576*P576*Q576*'1. Standard_Cost'!$D$12</f>
        <v>0</v>
      </c>
      <c r="U576" s="104">
        <f>+N576*O576*'1. Standard_Cost'!$E$12</f>
        <v>0</v>
      </c>
      <c r="V576" s="103"/>
      <c r="W576" s="103"/>
      <c r="X576" s="103"/>
      <c r="Y576" s="104">
        <f>+V576*((X576*'1. Standard_Cost'!$B$16)+(W576*X576*'1. Standard_Cost'!$C$16))</f>
        <v>0</v>
      </c>
      <c r="Z576" s="103"/>
      <c r="AA576" s="103"/>
      <c r="AB576" s="104">
        <f>+Z576*'1. Standard_Cost'!$B$20+AA576*'1. Standard_Cost'!$C$20</f>
        <v>0</v>
      </c>
      <c r="AC576" s="105"/>
      <c r="AD576" s="106"/>
      <c r="AE576" s="104">
        <f>SUM(AD576,AC576,AB576,Y576,U576,T576,S576,R576)*'1. Standard_Cost'!B186</f>
        <v>0</v>
      </c>
      <c r="AF576" s="104">
        <f t="shared" si="1100"/>
        <v>0</v>
      </c>
      <c r="AG576" s="103"/>
      <c r="AH576" s="103"/>
      <c r="AI576" s="103"/>
      <c r="AJ576" s="107"/>
      <c r="AK576" s="107"/>
      <c r="AL576" s="107"/>
      <c r="AM576" s="104">
        <f>AG576*'1. Standard_Cost'!B182+'Incremental_Cost Year 2021'!AH583*'1. Standard_Cost'!C182+'Incremental_Cost Year 2021'!AI583*'1. Standard_Cost'!D182+'Incremental_Cost Year 2021'!AJ583+'Incremental_Cost Year 2021'!AL583+AK576</f>
        <v>0</v>
      </c>
      <c r="AN576" s="104">
        <f>AM576*'1. Standard_Cost'!C186</f>
        <v>0</v>
      </c>
      <c r="AO576" s="107"/>
      <c r="AQ576" s="104">
        <f t="shared" si="1095"/>
        <v>0</v>
      </c>
      <c r="AR576" s="104">
        <f t="shared" si="1096"/>
        <v>0</v>
      </c>
      <c r="AS576" s="104">
        <f t="shared" si="1097"/>
        <v>0</v>
      </c>
      <c r="AT576" s="104">
        <f t="shared" si="1101"/>
        <v>0</v>
      </c>
      <c r="AU576" s="108">
        <f t="shared" si="1098"/>
        <v>0</v>
      </c>
      <c r="AV576" s="108"/>
      <c r="AW576" s="108"/>
      <c r="AX576" s="108"/>
      <c r="AY576" s="108"/>
      <c r="AZ576" s="108"/>
      <c r="BA576" s="109">
        <f t="shared" si="1099"/>
        <v>0</v>
      </c>
    </row>
    <row r="577" spans="1:53" ht="24.6" customHeight="1" outlineLevel="1" x14ac:dyDescent="0.2">
      <c r="A577" s="68"/>
      <c r="B577" s="141"/>
      <c r="C577" s="251"/>
      <c r="D577" s="113" t="s">
        <v>48</v>
      </c>
      <c r="E577" s="113" t="s">
        <v>811</v>
      </c>
      <c r="F577" s="114" t="s">
        <v>154</v>
      </c>
      <c r="G577" s="115" t="s">
        <v>155</v>
      </c>
      <c r="H577" s="122" t="s">
        <v>375</v>
      </c>
      <c r="I577" s="117"/>
      <c r="J577" s="117"/>
      <c r="K577" s="117"/>
      <c r="L577" s="118">
        <f>SUM(L573:L576)</f>
        <v>0</v>
      </c>
      <c r="M577" s="118">
        <f>SUM(M573:M576)</f>
        <v>0</v>
      </c>
      <c r="N577" s="117"/>
      <c r="O577" s="117"/>
      <c r="P577" s="117"/>
      <c r="Q577" s="117"/>
      <c r="R577" s="119">
        <f>SUM(R573:R576)</f>
        <v>0</v>
      </c>
      <c r="S577" s="119">
        <f>SUM(S573:S576)</f>
        <v>0</v>
      </c>
      <c r="T577" s="119">
        <f>SUM(T573:T576)</f>
        <v>0</v>
      </c>
      <c r="U577" s="119">
        <f>SUM(U573:U576)</f>
        <v>0</v>
      </c>
      <c r="V577" s="117"/>
      <c r="W577" s="117"/>
      <c r="X577" s="117"/>
      <c r="Y577" s="118">
        <f>SUM(Y573:Y576)</f>
        <v>0</v>
      </c>
      <c r="Z577" s="117"/>
      <c r="AA577" s="117"/>
      <c r="AB577" s="118">
        <f t="shared" ref="AB577:AF577" si="1102">SUM(AB573:AB576)</f>
        <v>0</v>
      </c>
      <c r="AC577" s="118">
        <f t="shared" si="1102"/>
        <v>0</v>
      </c>
      <c r="AD577" s="118">
        <f t="shared" si="1102"/>
        <v>0</v>
      </c>
      <c r="AE577" s="118">
        <f t="shared" si="1102"/>
        <v>0</v>
      </c>
      <c r="AF577" s="118">
        <f t="shared" si="1102"/>
        <v>0</v>
      </c>
      <c r="AG577" s="117"/>
      <c r="AH577" s="117"/>
      <c r="AI577" s="117"/>
      <c r="AJ577" s="119">
        <f>SUM(AJ573:AJ576)</f>
        <v>0</v>
      </c>
      <c r="AK577" s="119">
        <f t="shared" ref="AK577:AN577" si="1103">SUM(AK573:AK576)</f>
        <v>0</v>
      </c>
      <c r="AL577" s="119">
        <f t="shared" si="1103"/>
        <v>0</v>
      </c>
      <c r="AM577" s="119">
        <f t="shared" si="1103"/>
        <v>0</v>
      </c>
      <c r="AN577" s="119">
        <f t="shared" si="1103"/>
        <v>0</v>
      </c>
      <c r="AO577" s="116"/>
      <c r="AP577" s="120"/>
      <c r="AQ577" s="121">
        <f t="shared" ref="AQ577:BA577" si="1104">SUM(AQ573:AQ576)</f>
        <v>0</v>
      </c>
      <c r="AR577" s="121">
        <f t="shared" si="1104"/>
        <v>0</v>
      </c>
      <c r="AS577" s="121">
        <f t="shared" si="1104"/>
        <v>0</v>
      </c>
      <c r="AT577" s="121">
        <f t="shared" si="1104"/>
        <v>0</v>
      </c>
      <c r="AU577" s="121">
        <f t="shared" si="1104"/>
        <v>0</v>
      </c>
      <c r="AV577" s="121">
        <f t="shared" si="1104"/>
        <v>0</v>
      </c>
      <c r="AW577" s="121">
        <f t="shared" si="1104"/>
        <v>0</v>
      </c>
      <c r="AX577" s="121">
        <f t="shared" si="1104"/>
        <v>0</v>
      </c>
      <c r="AY577" s="121">
        <f t="shared" si="1104"/>
        <v>0</v>
      </c>
      <c r="AZ577" s="121">
        <f t="shared" si="1104"/>
        <v>0</v>
      </c>
      <c r="BA577" s="121">
        <f t="shared" si="1104"/>
        <v>0</v>
      </c>
    </row>
    <row r="578" spans="1:53" ht="14.1" customHeight="1" outlineLevel="2" x14ac:dyDescent="0.2">
      <c r="A578" s="68"/>
      <c r="B578" s="94"/>
      <c r="C578" s="95"/>
      <c r="D578" s="96"/>
      <c r="E578" s="96"/>
      <c r="F578" s="97"/>
      <c r="G578" s="98"/>
      <c r="H578" s="99" t="s">
        <v>49</v>
      </c>
      <c r="I578" s="100"/>
      <c r="J578" s="101"/>
      <c r="K578" s="101"/>
      <c r="L578" s="102" t="str">
        <f>IF(I578&lt;&gt;0,((VLOOKUP(I578,'1. Standard_Cost'!$B$4:$D$8,2)+VLOOKUP(I578,'1. Standard_Cost'!$B$4:$D$8,3))*J578*K578),"0")</f>
        <v>0</v>
      </c>
      <c r="M578" s="102">
        <f>L578*'1. Standard_Cost'!F167</f>
        <v>0</v>
      </c>
      <c r="N578" s="103"/>
      <c r="O578" s="103"/>
      <c r="P578" s="103"/>
      <c r="Q578" s="103"/>
      <c r="R578" s="104">
        <f>+N578*P578*'1. Standard_Cost'!$B$12</f>
        <v>0</v>
      </c>
      <c r="S578" s="104">
        <f>+N578*O578*P578*'1. Standard_Cost'!$C$12</f>
        <v>0</v>
      </c>
      <c r="T578" s="104">
        <f>+N578*P578*Q578*'1. Standard_Cost'!$D$12</f>
        <v>0</v>
      </c>
      <c r="U578" s="104">
        <f>+N578*O578*'1. Standard_Cost'!$E$12</f>
        <v>0</v>
      </c>
      <c r="V578" s="103"/>
      <c r="W578" s="103"/>
      <c r="X578" s="103"/>
      <c r="Y578" s="104">
        <f>+V578*((X578*'1. Standard_Cost'!$B$16)+(W578*X578*'1. Standard_Cost'!$C$16))</f>
        <v>0</v>
      </c>
      <c r="Z578" s="103"/>
      <c r="AA578" s="103"/>
      <c r="AB578" s="104">
        <f>+Z578*'1. Standard_Cost'!$B$20+AA578*'1. Standard_Cost'!$C$20</f>
        <v>0</v>
      </c>
      <c r="AC578" s="105"/>
      <c r="AD578" s="106"/>
      <c r="AE578" s="104">
        <f>SUM(AD578,AC578,AB578,Y578,U578,T578,S578,R578)*'1. Standard_Cost'!B191</f>
        <v>0</v>
      </c>
      <c r="AF578" s="104">
        <f>SUM(AD578,AE578)</f>
        <v>0</v>
      </c>
      <c r="AG578" s="103"/>
      <c r="AH578" s="103"/>
      <c r="AI578" s="103"/>
      <c r="AJ578" s="107"/>
      <c r="AK578" s="107"/>
      <c r="AL578" s="107"/>
      <c r="AM578" s="104">
        <f>AG578*'1. Standard_Cost'!B187+'Incremental_Cost Year 2021'!AH585*'1. Standard_Cost'!C187+'Incremental_Cost Year 2021'!AI585*'1. Standard_Cost'!D187+'Incremental_Cost Year 2021'!AJ585+'Incremental_Cost Year 2021'!AL585+AK578</f>
        <v>0</v>
      </c>
      <c r="AN578" s="104">
        <f>AM578*'1. Standard_Cost'!C191</f>
        <v>0</v>
      </c>
      <c r="AO578" s="107"/>
      <c r="AQ578" s="104">
        <f t="shared" ref="AQ578:AQ581" si="1105">L578+M578</f>
        <v>0</v>
      </c>
      <c r="AR578" s="104">
        <f t="shared" ref="AR578:AR581" si="1106">AF578</f>
        <v>0</v>
      </c>
      <c r="AS578" s="104">
        <f t="shared" ref="AS578:AS581" si="1107">AM578+AN578</f>
        <v>0</v>
      </c>
      <c r="AT578" s="104">
        <f>SUM(AQ578,AR578,AS578)</f>
        <v>0</v>
      </c>
      <c r="AU578" s="108">
        <f t="shared" ref="AU578:AU581" si="1108">AT578</f>
        <v>0</v>
      </c>
      <c r="AV578" s="108"/>
      <c r="AW578" s="108"/>
      <c r="AX578" s="108"/>
      <c r="AY578" s="108"/>
      <c r="AZ578" s="108"/>
      <c r="BA578" s="109">
        <f t="shared" ref="BA578:BA581" si="1109">SUM(AU578:AZ578)-AT578</f>
        <v>0</v>
      </c>
    </row>
    <row r="579" spans="1:53" ht="14.1" customHeight="1" outlineLevel="2" x14ac:dyDescent="0.2">
      <c r="A579" s="68"/>
      <c r="B579" s="94"/>
      <c r="C579" s="95"/>
      <c r="D579" s="110"/>
      <c r="E579" s="110"/>
      <c r="F579" s="110"/>
      <c r="G579" s="111"/>
      <c r="H579" s="99" t="s">
        <v>50</v>
      </c>
      <c r="I579" s="100"/>
      <c r="J579" s="101"/>
      <c r="K579" s="101"/>
      <c r="L579" s="102" t="str">
        <f>IF(I579&lt;&gt;0,((VLOOKUP(I579,'1. Standard_Cost'!$B$4:$D$8,2)+VLOOKUP(I579,'1. Standard_Cost'!$B$4:$D$8,3))*J579*K579),"0")</f>
        <v>0</v>
      </c>
      <c r="M579" s="102">
        <f>L579*'1. Standard_Cost'!F167</f>
        <v>0</v>
      </c>
      <c r="N579" s="103"/>
      <c r="O579" s="103"/>
      <c r="P579" s="103"/>
      <c r="Q579" s="103"/>
      <c r="R579" s="104">
        <f>+N579*P579*'1. Standard_Cost'!$B$12</f>
        <v>0</v>
      </c>
      <c r="S579" s="104">
        <f>+N579*O579*P579*'1. Standard_Cost'!$C$12</f>
        <v>0</v>
      </c>
      <c r="T579" s="104">
        <f>+N579*P579*Q579*'1. Standard_Cost'!$D$12</f>
        <v>0</v>
      </c>
      <c r="U579" s="104">
        <f>+N579*O579*'1. Standard_Cost'!$E$12</f>
        <v>0</v>
      </c>
      <c r="V579" s="103"/>
      <c r="W579" s="103"/>
      <c r="X579" s="103"/>
      <c r="Y579" s="104">
        <f>+V579*((X579*'1. Standard_Cost'!$B$16)+(W579*X579*'1. Standard_Cost'!$C$16))</f>
        <v>0</v>
      </c>
      <c r="Z579" s="103"/>
      <c r="AA579" s="103"/>
      <c r="AB579" s="104">
        <f>+Z579*'1. Standard_Cost'!$B$20+AA579*'1. Standard_Cost'!$C$20</f>
        <v>0</v>
      </c>
      <c r="AC579" s="105"/>
      <c r="AD579" s="106"/>
      <c r="AE579" s="104">
        <f>SUM(AD579,AC579,AB579,Y579,U579,T579,S579,R579)*'1. Standard_Cost'!B191</f>
        <v>0</v>
      </c>
      <c r="AF579" s="104">
        <f t="shared" ref="AF579:AF581" si="1110">SUM(AD579,AE579)</f>
        <v>0</v>
      </c>
      <c r="AG579" s="103"/>
      <c r="AH579" s="103">
        <v>0</v>
      </c>
      <c r="AI579" s="103">
        <v>0</v>
      </c>
      <c r="AJ579" s="107"/>
      <c r="AK579" s="107"/>
      <c r="AL579" s="107"/>
      <c r="AM579" s="104">
        <f>AG579*'1. Standard_Cost'!B187+'Incremental_Cost Year 2021'!AH586*'1. Standard_Cost'!C187+'Incremental_Cost Year 2021'!AI586*'1. Standard_Cost'!D187+'Incremental_Cost Year 2021'!AJ586+'Incremental_Cost Year 2021'!AL586+AK579</f>
        <v>0</v>
      </c>
      <c r="AN579" s="104">
        <f>AM579*'1. Standard_Cost'!C191</f>
        <v>0</v>
      </c>
      <c r="AO579" s="107"/>
      <c r="AQ579" s="104">
        <f t="shared" si="1105"/>
        <v>0</v>
      </c>
      <c r="AR579" s="104">
        <f t="shared" si="1106"/>
        <v>0</v>
      </c>
      <c r="AS579" s="104">
        <f t="shared" si="1107"/>
        <v>0</v>
      </c>
      <c r="AT579" s="104">
        <f t="shared" ref="AT579:AT581" si="1111">SUM(AQ579,AR579,AS579)</f>
        <v>0</v>
      </c>
      <c r="AU579" s="108">
        <f t="shared" si="1108"/>
        <v>0</v>
      </c>
      <c r="AV579" s="108">
        <v>0</v>
      </c>
      <c r="AW579" s="108"/>
      <c r="AX579" s="108"/>
      <c r="AY579" s="108"/>
      <c r="AZ579" s="108"/>
      <c r="BA579" s="109">
        <f t="shared" si="1109"/>
        <v>0</v>
      </c>
    </row>
    <row r="580" spans="1:53" ht="14.1" customHeight="1" outlineLevel="2" x14ac:dyDescent="0.2">
      <c r="A580" s="68"/>
      <c r="B580" s="94"/>
      <c r="C580" s="95"/>
      <c r="D580" s="110"/>
      <c r="E580" s="110"/>
      <c r="F580" s="110"/>
      <c r="G580" s="111"/>
      <c r="H580" s="99" t="s">
        <v>51</v>
      </c>
      <c r="I580" s="100"/>
      <c r="J580" s="101"/>
      <c r="K580" s="101"/>
      <c r="L580" s="102" t="str">
        <f>IF(I580&lt;&gt;0,((VLOOKUP(I580,'1. Standard_Cost'!$B$4:$D$8,2)+VLOOKUP(I580,'1. Standard_Cost'!$B$4:$D$8,3))*J580*K580),"0")</f>
        <v>0</v>
      </c>
      <c r="M580" s="102">
        <f>L580*'1. Standard_Cost'!F167</f>
        <v>0</v>
      </c>
      <c r="N580" s="103"/>
      <c r="O580" s="103"/>
      <c r="P580" s="103"/>
      <c r="Q580" s="103"/>
      <c r="R580" s="104">
        <f>+N580*P580*'1. Standard_Cost'!$B$12</f>
        <v>0</v>
      </c>
      <c r="S580" s="104">
        <f>+N580*O580*P580*'1. Standard_Cost'!$C$12</f>
        <v>0</v>
      </c>
      <c r="T580" s="104">
        <f>+N580*P580*Q580*'1. Standard_Cost'!$D$12</f>
        <v>0</v>
      </c>
      <c r="U580" s="104">
        <f>+N580*O580*'1. Standard_Cost'!$E$12</f>
        <v>0</v>
      </c>
      <c r="V580" s="103"/>
      <c r="W580" s="103"/>
      <c r="X580" s="103"/>
      <c r="Y580" s="104">
        <f>+V580*((X580*'1. Standard_Cost'!$B$16)+(W580*X580*'1. Standard_Cost'!$C$16))</f>
        <v>0</v>
      </c>
      <c r="Z580" s="103"/>
      <c r="AA580" s="103"/>
      <c r="AB580" s="104">
        <f>+Z580*'1. Standard_Cost'!$B$20+AA580*'1. Standard_Cost'!$C$20</f>
        <v>0</v>
      </c>
      <c r="AC580" s="105"/>
      <c r="AD580" s="106"/>
      <c r="AE580" s="104">
        <f>SUM(AD580,AC580,AB580,Y580,U580,T580,S580,R580)*'1. Standard_Cost'!B191</f>
        <v>0</v>
      </c>
      <c r="AF580" s="104">
        <f t="shared" si="1110"/>
        <v>0</v>
      </c>
      <c r="AG580" s="103"/>
      <c r="AH580" s="103"/>
      <c r="AI580" s="103"/>
      <c r="AJ580" s="107"/>
      <c r="AK580" s="107"/>
      <c r="AL580" s="107"/>
      <c r="AM580" s="104">
        <f>AG580*'1. Standard_Cost'!B187+'Incremental_Cost Year 2021'!AH587*'1. Standard_Cost'!C187+'Incremental_Cost Year 2021'!AI587*'1. Standard_Cost'!D187+'Incremental_Cost Year 2021'!AJ587+'Incremental_Cost Year 2021'!AL587+AK580</f>
        <v>0</v>
      </c>
      <c r="AN580" s="104">
        <f>AM580*'1. Standard_Cost'!C191</f>
        <v>0</v>
      </c>
      <c r="AO580" s="107"/>
      <c r="AQ580" s="104">
        <f t="shared" si="1105"/>
        <v>0</v>
      </c>
      <c r="AR580" s="104">
        <f t="shared" si="1106"/>
        <v>0</v>
      </c>
      <c r="AS580" s="104">
        <f t="shared" si="1107"/>
        <v>0</v>
      </c>
      <c r="AT580" s="104">
        <f t="shared" si="1111"/>
        <v>0</v>
      </c>
      <c r="AU580" s="108">
        <f t="shared" si="1108"/>
        <v>0</v>
      </c>
      <c r="AV580" s="108"/>
      <c r="AW580" s="108"/>
      <c r="AX580" s="108"/>
      <c r="AY580" s="108"/>
      <c r="AZ580" s="108"/>
      <c r="BA580" s="109">
        <f t="shared" si="1109"/>
        <v>0</v>
      </c>
    </row>
    <row r="581" spans="1:53" ht="14.1" customHeight="1" outlineLevel="2" x14ac:dyDescent="0.2">
      <c r="A581" s="68"/>
      <c r="B581" s="94"/>
      <c r="C581" s="95"/>
      <c r="D581" s="110"/>
      <c r="E581" s="110"/>
      <c r="F581" s="110"/>
      <c r="G581" s="111"/>
      <c r="H581" s="112" t="s">
        <v>179</v>
      </c>
      <c r="I581" s="100"/>
      <c r="J581" s="101"/>
      <c r="K581" s="101"/>
      <c r="L581" s="102" t="str">
        <f>IF(I581&lt;&gt;0,((VLOOKUP(I581,'1. Standard_Cost'!$B$4:$D$8,2)+VLOOKUP(I581,'1. Standard_Cost'!$B$4:$D$8,3))*J581*K581),"0")</f>
        <v>0</v>
      </c>
      <c r="M581" s="102">
        <f>L581*'1. Standard_Cost'!F167</f>
        <v>0</v>
      </c>
      <c r="N581" s="103"/>
      <c r="O581" s="103"/>
      <c r="P581" s="103"/>
      <c r="Q581" s="103"/>
      <c r="R581" s="104">
        <f>+N581*P581*'1. Standard_Cost'!$B$12</f>
        <v>0</v>
      </c>
      <c r="S581" s="104">
        <f>+N581*O581*P581*'1. Standard_Cost'!$C$12</f>
        <v>0</v>
      </c>
      <c r="T581" s="104">
        <f>+N581*P581*Q581*'1. Standard_Cost'!$D$12</f>
        <v>0</v>
      </c>
      <c r="U581" s="104">
        <f>+N581*O581*'1. Standard_Cost'!$E$12</f>
        <v>0</v>
      </c>
      <c r="V581" s="103"/>
      <c r="W581" s="103"/>
      <c r="X581" s="103"/>
      <c r="Y581" s="104">
        <f>+V581*((X581*'1. Standard_Cost'!$B$16)+(W581*X581*'1. Standard_Cost'!$C$16))</f>
        <v>0</v>
      </c>
      <c r="Z581" s="103"/>
      <c r="AA581" s="103"/>
      <c r="AB581" s="104">
        <f>+Z581*'1. Standard_Cost'!$B$20+AA581*'1. Standard_Cost'!$C$20</f>
        <v>0</v>
      </c>
      <c r="AC581" s="105"/>
      <c r="AD581" s="106"/>
      <c r="AE581" s="104">
        <f>SUM(AD581,AC581,AB581,Y581,U581,T581,S581,R581)*'1. Standard_Cost'!B191</f>
        <v>0</v>
      </c>
      <c r="AF581" s="104">
        <f t="shared" si="1110"/>
        <v>0</v>
      </c>
      <c r="AG581" s="103"/>
      <c r="AH581" s="103"/>
      <c r="AI581" s="103"/>
      <c r="AJ581" s="107"/>
      <c r="AK581" s="107"/>
      <c r="AL581" s="107"/>
      <c r="AM581" s="104">
        <f>AG581*'1. Standard_Cost'!B187+'Incremental_Cost Year 2021'!AH588*'1. Standard_Cost'!C187+'Incremental_Cost Year 2021'!AI588*'1. Standard_Cost'!D187+'Incremental_Cost Year 2021'!AJ588+'Incremental_Cost Year 2021'!AL588+AK581</f>
        <v>0</v>
      </c>
      <c r="AN581" s="104">
        <f>AM581*'1. Standard_Cost'!C191</f>
        <v>0</v>
      </c>
      <c r="AO581" s="107"/>
      <c r="AQ581" s="104">
        <f t="shared" si="1105"/>
        <v>0</v>
      </c>
      <c r="AR581" s="104">
        <f t="shared" si="1106"/>
        <v>0</v>
      </c>
      <c r="AS581" s="104">
        <f t="shared" si="1107"/>
        <v>0</v>
      </c>
      <c r="AT581" s="104">
        <f t="shared" si="1111"/>
        <v>0</v>
      </c>
      <c r="AU581" s="108">
        <f t="shared" si="1108"/>
        <v>0</v>
      </c>
      <c r="AV581" s="108"/>
      <c r="AW581" s="108"/>
      <c r="AX581" s="108"/>
      <c r="AY581" s="108"/>
      <c r="AZ581" s="108"/>
      <c r="BA581" s="109">
        <f t="shared" si="1109"/>
        <v>0</v>
      </c>
    </row>
    <row r="582" spans="1:53" ht="24.6" customHeight="1" outlineLevel="1" x14ac:dyDescent="0.2">
      <c r="A582" s="68"/>
      <c r="B582" s="141"/>
      <c r="C582" s="95"/>
      <c r="D582" s="113" t="s">
        <v>48</v>
      </c>
      <c r="E582" s="113" t="s">
        <v>812</v>
      </c>
      <c r="F582" s="114" t="s">
        <v>154</v>
      </c>
      <c r="G582" s="115" t="s">
        <v>155</v>
      </c>
      <c r="H582" s="122" t="s">
        <v>376</v>
      </c>
      <c r="I582" s="117"/>
      <c r="J582" s="117"/>
      <c r="K582" s="117"/>
      <c r="L582" s="118">
        <f>SUM(L578:L581)</f>
        <v>0</v>
      </c>
      <c r="M582" s="118">
        <f>SUM(M578:M581)</f>
        <v>0</v>
      </c>
      <c r="N582" s="117"/>
      <c r="O582" s="117"/>
      <c r="P582" s="117"/>
      <c r="Q582" s="117"/>
      <c r="R582" s="119">
        <f>SUM(R578:R581)</f>
        <v>0</v>
      </c>
      <c r="S582" s="119">
        <f>SUM(S578:S581)</f>
        <v>0</v>
      </c>
      <c r="T582" s="119">
        <f>SUM(T578:T581)</f>
        <v>0</v>
      </c>
      <c r="U582" s="119">
        <f>SUM(U578:U581)</f>
        <v>0</v>
      </c>
      <c r="V582" s="117"/>
      <c r="W582" s="117"/>
      <c r="X582" s="117"/>
      <c r="Y582" s="118">
        <f>SUM(Y578:Y581)</f>
        <v>0</v>
      </c>
      <c r="Z582" s="117"/>
      <c r="AA582" s="117"/>
      <c r="AB582" s="118">
        <f t="shared" ref="AB582:AF582" si="1112">SUM(AB578:AB581)</f>
        <v>0</v>
      </c>
      <c r="AC582" s="118">
        <f t="shared" si="1112"/>
        <v>0</v>
      </c>
      <c r="AD582" s="118">
        <f t="shared" si="1112"/>
        <v>0</v>
      </c>
      <c r="AE582" s="118">
        <f t="shared" si="1112"/>
        <v>0</v>
      </c>
      <c r="AF582" s="118">
        <f t="shared" si="1112"/>
        <v>0</v>
      </c>
      <c r="AG582" s="117"/>
      <c r="AH582" s="117"/>
      <c r="AI582" s="117"/>
      <c r="AJ582" s="119">
        <f>SUM(AJ578:AJ581)</f>
        <v>0</v>
      </c>
      <c r="AK582" s="119">
        <f t="shared" ref="AK582:AN582" si="1113">SUM(AK578:AK581)</f>
        <v>0</v>
      </c>
      <c r="AL582" s="119">
        <f t="shared" si="1113"/>
        <v>0</v>
      </c>
      <c r="AM582" s="119">
        <f t="shared" si="1113"/>
        <v>0</v>
      </c>
      <c r="AN582" s="119">
        <f t="shared" si="1113"/>
        <v>0</v>
      </c>
      <c r="AO582" s="116"/>
      <c r="AP582" s="120"/>
      <c r="AQ582" s="121">
        <f t="shared" ref="AQ582:BA582" si="1114">SUM(AQ578:AQ581)</f>
        <v>0</v>
      </c>
      <c r="AR582" s="121">
        <f t="shared" si="1114"/>
        <v>0</v>
      </c>
      <c r="AS582" s="121">
        <f t="shared" si="1114"/>
        <v>0</v>
      </c>
      <c r="AT582" s="121">
        <f t="shared" si="1114"/>
        <v>0</v>
      </c>
      <c r="AU582" s="121">
        <f t="shared" si="1114"/>
        <v>0</v>
      </c>
      <c r="AV582" s="121">
        <f t="shared" si="1114"/>
        <v>0</v>
      </c>
      <c r="AW582" s="121">
        <f t="shared" si="1114"/>
        <v>0</v>
      </c>
      <c r="AX582" s="121">
        <f t="shared" si="1114"/>
        <v>0</v>
      </c>
      <c r="AY582" s="121">
        <f t="shared" si="1114"/>
        <v>0</v>
      </c>
      <c r="AZ582" s="121">
        <f t="shared" si="1114"/>
        <v>0</v>
      </c>
      <c r="BA582" s="121">
        <f t="shared" si="1114"/>
        <v>0</v>
      </c>
    </row>
    <row r="583" spans="1:53" s="124" customFormat="1" ht="14.45" customHeight="1" x14ac:dyDescent="0.2">
      <c r="B583" s="138"/>
      <c r="C583" s="247" t="s">
        <v>791</v>
      </c>
      <c r="D583" s="247"/>
      <c r="E583" s="252"/>
      <c r="F583" s="153"/>
      <c r="G583" s="153"/>
      <c r="H583" s="130" t="s">
        <v>377</v>
      </c>
      <c r="I583" s="128"/>
      <c r="J583" s="128"/>
      <c r="K583" s="128"/>
      <c r="L583" s="129">
        <f>SUM(L588,L593,L598)</f>
        <v>1621950</v>
      </c>
      <c r="M583" s="129">
        <f>SUM(M588,M593,M598)</f>
        <v>270865.65000000002</v>
      </c>
      <c r="N583" s="128"/>
      <c r="O583" s="128"/>
      <c r="P583" s="128"/>
      <c r="Q583" s="128"/>
      <c r="R583" s="129">
        <f>SUM(R588,R593,R598)</f>
        <v>0</v>
      </c>
      <c r="S583" s="129">
        <f t="shared" ref="S583:U583" si="1115">SUM(S588,S593,S598)</f>
        <v>0</v>
      </c>
      <c r="T583" s="129">
        <f t="shared" si="1115"/>
        <v>0</v>
      </c>
      <c r="U583" s="129">
        <f t="shared" si="1115"/>
        <v>0</v>
      </c>
      <c r="V583" s="128"/>
      <c r="W583" s="128"/>
      <c r="X583" s="128"/>
      <c r="Y583" s="129">
        <f t="shared" ref="Y583" si="1116">SUM(Y588,Y593,Y598)</f>
        <v>0</v>
      </c>
      <c r="Z583" s="128"/>
      <c r="AA583" s="128"/>
      <c r="AB583" s="129">
        <f t="shared" ref="AB583:AF583" si="1117">SUM(AB588,AB593,AB598)</f>
        <v>0</v>
      </c>
      <c r="AC583" s="129">
        <f t="shared" si="1117"/>
        <v>270000</v>
      </c>
      <c r="AD583" s="129">
        <f t="shared" si="1117"/>
        <v>0</v>
      </c>
      <c r="AE583" s="129">
        <f t="shared" si="1117"/>
        <v>54000</v>
      </c>
      <c r="AF583" s="129">
        <f t="shared" si="1117"/>
        <v>54000</v>
      </c>
      <c r="AG583" s="128"/>
      <c r="AH583" s="128"/>
      <c r="AI583" s="128"/>
      <c r="AJ583" s="129">
        <f t="shared" ref="AJ583:AN583" si="1118">SUM(AJ588,AJ593,AJ598)</f>
        <v>0</v>
      </c>
      <c r="AK583" s="129">
        <f t="shared" si="1118"/>
        <v>0</v>
      </c>
      <c r="AL583" s="129">
        <f t="shared" si="1118"/>
        <v>0</v>
      </c>
      <c r="AM583" s="129">
        <f t="shared" si="1118"/>
        <v>0</v>
      </c>
      <c r="AN583" s="139">
        <f t="shared" si="1118"/>
        <v>0</v>
      </c>
      <c r="AO583" s="130"/>
      <c r="AP583" s="131"/>
      <c r="AQ583" s="139">
        <f>AQ588+AQ593+AQ598+AQ603+AQ608+AQ613+AQ618+AQ623+AQ628+AQ633+AQ638+AQ643+AQ648+AQ653+AQ658+AQ663+AQ668+AQ673</f>
        <v>2523870.9</v>
      </c>
      <c r="AR583" s="139">
        <f t="shared" ref="AR583:AU583" si="1119">AR588+AR593+AR598+AR603+AR608+AR613+AR618+AR623+AR628+AR633+AR638+AR643+AR648+AR653+AR658+AR663+AR668+AR673</f>
        <v>204630</v>
      </c>
      <c r="AS583" s="139">
        <f t="shared" si="1119"/>
        <v>0</v>
      </c>
      <c r="AT583" s="139">
        <f t="shared" si="1119"/>
        <v>2728500.9</v>
      </c>
      <c r="AU583" s="139">
        <f t="shared" si="1119"/>
        <v>2728500.9</v>
      </c>
      <c r="AV583" s="139">
        <f t="shared" ref="AV583:BA583" si="1120">SUM(AV588,AV593,AV598)</f>
        <v>0</v>
      </c>
      <c r="AW583" s="139">
        <f t="shared" si="1120"/>
        <v>0</v>
      </c>
      <c r="AX583" s="139">
        <f t="shared" si="1120"/>
        <v>0</v>
      </c>
      <c r="AY583" s="139">
        <f t="shared" si="1120"/>
        <v>0</v>
      </c>
      <c r="AZ583" s="139">
        <f t="shared" si="1120"/>
        <v>0</v>
      </c>
      <c r="BA583" s="139">
        <f t="shared" si="1120"/>
        <v>0</v>
      </c>
    </row>
    <row r="584" spans="1:53" ht="14.1" customHeight="1" outlineLevel="2" x14ac:dyDescent="0.2">
      <c r="A584" s="68"/>
      <c r="B584" s="94"/>
      <c r="C584" s="250"/>
      <c r="D584" s="96"/>
      <c r="E584" s="96"/>
      <c r="F584" s="97"/>
      <c r="G584" s="98"/>
      <c r="H584" s="99" t="s">
        <v>49</v>
      </c>
      <c r="I584" s="100" t="s">
        <v>1</v>
      </c>
      <c r="J584" s="101">
        <v>3</v>
      </c>
      <c r="K584" s="101">
        <v>2</v>
      </c>
      <c r="L584" s="102">
        <f>IF(I584&lt;&gt;0,((VLOOKUP(I584,'1. Standard_Cost'!$B$4:$D$8,2)+VLOOKUP(I584,'1. Standard_Cost'!$B$4:$D$8,3))*J584*K584),"0")</f>
        <v>540750</v>
      </c>
      <c r="M584" s="102">
        <f>L584*'1. Standard_Cost'!F4</f>
        <v>90305.25</v>
      </c>
      <c r="N584" s="103"/>
      <c r="O584" s="103"/>
      <c r="P584" s="103"/>
      <c r="Q584" s="103"/>
      <c r="R584" s="104">
        <f>+N584*P584*'1. Standard_Cost'!$B$12</f>
        <v>0</v>
      </c>
      <c r="S584" s="104">
        <f>+N584*O584*P584*'1. Standard_Cost'!$C$12</f>
        <v>0</v>
      </c>
      <c r="T584" s="104">
        <f>+N584*P584*Q584*'1. Standard_Cost'!$D$12</f>
        <v>0</v>
      </c>
      <c r="U584" s="104">
        <f>+N584*O584*'1. Standard_Cost'!$E$12</f>
        <v>0</v>
      </c>
      <c r="V584" s="103"/>
      <c r="W584" s="103"/>
      <c r="X584" s="103"/>
      <c r="Y584" s="104">
        <f>+V584*((X584*'1. Standard_Cost'!$B$16)+(W584*X584*'1. Standard_Cost'!$C$16))</f>
        <v>0</v>
      </c>
      <c r="Z584" s="103"/>
      <c r="AA584" s="103"/>
      <c r="AB584" s="104">
        <f>+Z584*'1. Standard_Cost'!$B$20+AA584*'1. Standard_Cost'!$C$20</f>
        <v>0</v>
      </c>
      <c r="AC584" s="105">
        <v>90000</v>
      </c>
      <c r="AD584" s="106"/>
      <c r="AE584" s="104">
        <f>SUM(AD584,AC584,AB584,Y584,U584,T584,S584,R584)*'1. Standard_Cost'!B28</f>
        <v>18000</v>
      </c>
      <c r="AF584" s="104">
        <f>SUM(AD584,AE584)</f>
        <v>18000</v>
      </c>
      <c r="AG584" s="103"/>
      <c r="AH584" s="103"/>
      <c r="AI584" s="103"/>
      <c r="AJ584" s="107"/>
      <c r="AK584" s="107"/>
      <c r="AL584" s="107"/>
      <c r="AM584" s="104">
        <f>AG584*'1. Standard_Cost'!B203+'Incremental_Cost Year 2021'!AH591*'1. Standard_Cost'!C203+'Incremental_Cost Year 2021'!AI591*'1. Standard_Cost'!D203+'Incremental_Cost Year 2021'!AJ591+'Incremental_Cost Year 2021'!AL591+AK584</f>
        <v>0</v>
      </c>
      <c r="AN584" s="104">
        <f>AM584*'1. Standard_Cost'!C207</f>
        <v>0</v>
      </c>
      <c r="AO584" s="107"/>
      <c r="AQ584" s="104">
        <f t="shared" ref="AQ584:AQ587" si="1121">L584+M584</f>
        <v>631055.25</v>
      </c>
      <c r="AR584" s="104">
        <f t="shared" ref="AR584:AR587" si="1122">AF584</f>
        <v>18000</v>
      </c>
      <c r="AS584" s="104">
        <f t="shared" ref="AS584:AS587" si="1123">AM584+AN584</f>
        <v>0</v>
      </c>
      <c r="AT584" s="104">
        <f>SUM(AQ584,AR584,AS584)</f>
        <v>649055.25</v>
      </c>
      <c r="AU584" s="108">
        <f t="shared" ref="AU584:AU587" si="1124">AT584</f>
        <v>649055.25</v>
      </c>
      <c r="AV584" s="108"/>
      <c r="AW584" s="108"/>
      <c r="AX584" s="108"/>
      <c r="AY584" s="108"/>
      <c r="AZ584" s="108"/>
      <c r="BA584" s="109">
        <f t="shared" ref="BA584:BA587" si="1125">SUM(AU584:AZ584)-AT584</f>
        <v>0</v>
      </c>
    </row>
    <row r="585" spans="1:53" ht="14.1" customHeight="1" outlineLevel="2" x14ac:dyDescent="0.2">
      <c r="A585" s="68"/>
      <c r="B585" s="94"/>
      <c r="C585" s="251"/>
      <c r="D585" s="110"/>
      <c r="E585" s="110"/>
      <c r="F585" s="110"/>
      <c r="G585" s="111"/>
      <c r="H585" s="99" t="s">
        <v>50</v>
      </c>
      <c r="I585" s="100"/>
      <c r="J585" s="101"/>
      <c r="K585" s="101"/>
      <c r="L585" s="102" t="str">
        <f>IF(I585&lt;&gt;0,((VLOOKUP(I585,'1. Standard_Cost'!$B$4:$D$8,2)+VLOOKUP(I585,'1. Standard_Cost'!$B$4:$D$8,3))*J585*K585),"0")</f>
        <v>0</v>
      </c>
      <c r="M585" s="102">
        <f>L585*'1. Standard_Cost'!F183</f>
        <v>0</v>
      </c>
      <c r="N585" s="103"/>
      <c r="O585" s="103"/>
      <c r="P585" s="103"/>
      <c r="Q585" s="103"/>
      <c r="R585" s="104">
        <f>+N585*P585*'1. Standard_Cost'!$B$12</f>
        <v>0</v>
      </c>
      <c r="S585" s="104">
        <f>+N585*O585*P585*'1. Standard_Cost'!$C$12</f>
        <v>0</v>
      </c>
      <c r="T585" s="104">
        <f>+N585*P585*Q585*'1. Standard_Cost'!$D$12</f>
        <v>0</v>
      </c>
      <c r="U585" s="104">
        <f>+N585*O585*'1. Standard_Cost'!$E$12</f>
        <v>0</v>
      </c>
      <c r="V585" s="103"/>
      <c r="W585" s="103"/>
      <c r="X585" s="103"/>
      <c r="Y585" s="104">
        <f>+V585*((X585*'1. Standard_Cost'!$B$16)+(W585*X585*'1. Standard_Cost'!$C$16))</f>
        <v>0</v>
      </c>
      <c r="Z585" s="103"/>
      <c r="AA585" s="103"/>
      <c r="AB585" s="104">
        <f>+Z585*'1. Standard_Cost'!$B$20+AA585*'1. Standard_Cost'!$C$20</f>
        <v>0</v>
      </c>
      <c r="AC585" s="105"/>
      <c r="AD585" s="106"/>
      <c r="AE585" s="104">
        <f>SUM(AD585,AC585,AB585,Y585,U585,T585,S585,R585)*'1. Standard_Cost'!B207</f>
        <v>0</v>
      </c>
      <c r="AF585" s="104">
        <f t="shared" ref="AF585:AF587" si="1126">SUM(AD585,AE585)</f>
        <v>0</v>
      </c>
      <c r="AG585" s="103"/>
      <c r="AH585" s="103">
        <v>0</v>
      </c>
      <c r="AI585" s="103">
        <v>0</v>
      </c>
      <c r="AJ585" s="107"/>
      <c r="AK585" s="107"/>
      <c r="AL585" s="107"/>
      <c r="AM585" s="104">
        <f>AG585*'1. Standard_Cost'!B203+'Incremental_Cost Year 2021'!AH592*'1. Standard_Cost'!C203+'Incremental_Cost Year 2021'!AI592*'1. Standard_Cost'!D203+'Incremental_Cost Year 2021'!AJ592+'Incremental_Cost Year 2021'!AL592+AK585</f>
        <v>0</v>
      </c>
      <c r="AN585" s="104">
        <f>AM585*'1. Standard_Cost'!C207</f>
        <v>0</v>
      </c>
      <c r="AO585" s="107"/>
      <c r="AQ585" s="104">
        <f t="shared" si="1121"/>
        <v>0</v>
      </c>
      <c r="AR585" s="104">
        <f t="shared" si="1122"/>
        <v>0</v>
      </c>
      <c r="AS585" s="104">
        <f t="shared" si="1123"/>
        <v>0</v>
      </c>
      <c r="AT585" s="104">
        <f t="shared" ref="AT585:AT587" si="1127">SUM(AQ585,AR585,AS585)</f>
        <v>0</v>
      </c>
      <c r="AU585" s="108">
        <f t="shared" si="1124"/>
        <v>0</v>
      </c>
      <c r="AV585" s="108">
        <v>0</v>
      </c>
      <c r="AW585" s="108"/>
      <c r="AX585" s="108"/>
      <c r="AY585" s="108"/>
      <c r="AZ585" s="108"/>
      <c r="BA585" s="109">
        <f t="shared" si="1125"/>
        <v>0</v>
      </c>
    </row>
    <row r="586" spans="1:53" ht="14.1" customHeight="1" outlineLevel="2" x14ac:dyDescent="0.2">
      <c r="A586" s="68"/>
      <c r="B586" s="94"/>
      <c r="C586" s="251"/>
      <c r="D586" s="110"/>
      <c r="E586" s="110"/>
      <c r="F586" s="110"/>
      <c r="G586" s="111"/>
      <c r="H586" s="99" t="s">
        <v>51</v>
      </c>
      <c r="I586" s="100"/>
      <c r="J586" s="101"/>
      <c r="K586" s="101"/>
      <c r="L586" s="102" t="str">
        <f>IF(I586&lt;&gt;0,((VLOOKUP(I586,'1. Standard_Cost'!$B$4:$D$8,2)+VLOOKUP(I586,'1. Standard_Cost'!$B$4:$D$8,3))*J586*K586),"0")</f>
        <v>0</v>
      </c>
      <c r="M586" s="102">
        <f>L586*'1. Standard_Cost'!F183</f>
        <v>0</v>
      </c>
      <c r="N586" s="103"/>
      <c r="O586" s="103"/>
      <c r="P586" s="103"/>
      <c r="Q586" s="103"/>
      <c r="R586" s="104">
        <f>+N586*P586*'1. Standard_Cost'!$B$12</f>
        <v>0</v>
      </c>
      <c r="S586" s="104">
        <f>+N586*O586*P586*'1. Standard_Cost'!$C$12</f>
        <v>0</v>
      </c>
      <c r="T586" s="104">
        <f>+N586*P586*Q586*'1. Standard_Cost'!$D$12</f>
        <v>0</v>
      </c>
      <c r="U586" s="104">
        <f>+N586*O586*'1. Standard_Cost'!$E$12</f>
        <v>0</v>
      </c>
      <c r="V586" s="103"/>
      <c r="W586" s="103"/>
      <c r="X586" s="103"/>
      <c r="Y586" s="104">
        <f>+V586*((X586*'1. Standard_Cost'!$B$16)+(W586*X586*'1. Standard_Cost'!$C$16))</f>
        <v>0</v>
      </c>
      <c r="Z586" s="103"/>
      <c r="AA586" s="103"/>
      <c r="AB586" s="104">
        <f>+Z586*'1. Standard_Cost'!$B$20+AA586*'1. Standard_Cost'!$C$20</f>
        <v>0</v>
      </c>
      <c r="AC586" s="105"/>
      <c r="AD586" s="106"/>
      <c r="AE586" s="104">
        <f>SUM(AD586,AC586,AB586,Y586,U586,T586,S586,R586)*'1. Standard_Cost'!B207</f>
        <v>0</v>
      </c>
      <c r="AF586" s="104">
        <f t="shared" si="1126"/>
        <v>0</v>
      </c>
      <c r="AG586" s="103"/>
      <c r="AH586" s="103"/>
      <c r="AI586" s="103"/>
      <c r="AJ586" s="107"/>
      <c r="AK586" s="107"/>
      <c r="AL586" s="107"/>
      <c r="AM586" s="104">
        <f>AG586*'1. Standard_Cost'!B203+'Incremental_Cost Year 2021'!AH593*'1. Standard_Cost'!C203+'Incremental_Cost Year 2021'!AI593*'1. Standard_Cost'!D203+'Incremental_Cost Year 2021'!AJ593+'Incremental_Cost Year 2021'!AL593+AK586</f>
        <v>0</v>
      </c>
      <c r="AN586" s="104">
        <f>AM586*'1. Standard_Cost'!C207</f>
        <v>0</v>
      </c>
      <c r="AO586" s="107"/>
      <c r="AQ586" s="104">
        <f t="shared" si="1121"/>
        <v>0</v>
      </c>
      <c r="AR586" s="104">
        <f t="shared" si="1122"/>
        <v>0</v>
      </c>
      <c r="AS586" s="104">
        <f t="shared" si="1123"/>
        <v>0</v>
      </c>
      <c r="AT586" s="104">
        <f t="shared" si="1127"/>
        <v>0</v>
      </c>
      <c r="AU586" s="108">
        <f t="shared" si="1124"/>
        <v>0</v>
      </c>
      <c r="AV586" s="108"/>
      <c r="AW586" s="108"/>
      <c r="AX586" s="108"/>
      <c r="AY586" s="108"/>
      <c r="AZ586" s="108"/>
      <c r="BA586" s="109">
        <f t="shared" si="1125"/>
        <v>0</v>
      </c>
    </row>
    <row r="587" spans="1:53" ht="14.1" customHeight="1" outlineLevel="2" x14ac:dyDescent="0.2">
      <c r="A587" s="68"/>
      <c r="B587" s="94"/>
      <c r="C587" s="251"/>
      <c r="D587" s="110"/>
      <c r="E587" s="110"/>
      <c r="F587" s="110"/>
      <c r="G587" s="111"/>
      <c r="H587" s="112" t="s">
        <v>179</v>
      </c>
      <c r="I587" s="100"/>
      <c r="J587" s="101"/>
      <c r="K587" s="101"/>
      <c r="L587" s="102" t="str">
        <f>IF(I587&lt;&gt;0,((VLOOKUP(I587,'1. Standard_Cost'!$B$4:$D$8,2)+VLOOKUP(I587,'1. Standard_Cost'!$B$4:$D$8,3))*J587*K587),"0")</f>
        <v>0</v>
      </c>
      <c r="M587" s="102">
        <f>L587*'1. Standard_Cost'!F183</f>
        <v>0</v>
      </c>
      <c r="N587" s="103"/>
      <c r="O587" s="103"/>
      <c r="P587" s="103"/>
      <c r="Q587" s="103"/>
      <c r="R587" s="104">
        <f>+N587*P587*'1. Standard_Cost'!$B$12</f>
        <v>0</v>
      </c>
      <c r="S587" s="104">
        <f>+N587*O587*P587*'1. Standard_Cost'!$C$12</f>
        <v>0</v>
      </c>
      <c r="T587" s="104">
        <f>+N587*P587*Q587*'1. Standard_Cost'!$D$12</f>
        <v>0</v>
      </c>
      <c r="U587" s="104">
        <f>+N587*O587*'1. Standard_Cost'!$E$12</f>
        <v>0</v>
      </c>
      <c r="V587" s="103"/>
      <c r="W587" s="103"/>
      <c r="X587" s="103"/>
      <c r="Y587" s="104">
        <f>+V587*((X587*'1. Standard_Cost'!$B$16)+(W587*X587*'1. Standard_Cost'!$C$16))</f>
        <v>0</v>
      </c>
      <c r="Z587" s="103"/>
      <c r="AA587" s="103"/>
      <c r="AB587" s="104">
        <f>+Z587*'1. Standard_Cost'!$B$20+AA587*'1. Standard_Cost'!$C$20</f>
        <v>0</v>
      </c>
      <c r="AC587" s="105"/>
      <c r="AD587" s="106"/>
      <c r="AE587" s="104">
        <f>SUM(AD587,AC587,AB587,Y587,U587,T587,S587,R587)*'1. Standard_Cost'!B207</f>
        <v>0</v>
      </c>
      <c r="AF587" s="104">
        <f t="shared" si="1126"/>
        <v>0</v>
      </c>
      <c r="AG587" s="103"/>
      <c r="AH587" s="103"/>
      <c r="AI587" s="103"/>
      <c r="AJ587" s="107"/>
      <c r="AK587" s="107"/>
      <c r="AL587" s="107"/>
      <c r="AM587" s="104">
        <f>AG587*'1. Standard_Cost'!B203+'Incremental_Cost Year 2021'!AH594*'1. Standard_Cost'!C203+'Incremental_Cost Year 2021'!AI594*'1. Standard_Cost'!D203+'Incremental_Cost Year 2021'!AJ594+'Incremental_Cost Year 2021'!AL594+AK587</f>
        <v>0</v>
      </c>
      <c r="AN587" s="104">
        <f>AM587*'1. Standard_Cost'!C207</f>
        <v>0</v>
      </c>
      <c r="AO587" s="107"/>
      <c r="AQ587" s="104">
        <f t="shared" si="1121"/>
        <v>0</v>
      </c>
      <c r="AR587" s="104">
        <f t="shared" si="1122"/>
        <v>0</v>
      </c>
      <c r="AS587" s="104">
        <f t="shared" si="1123"/>
        <v>0</v>
      </c>
      <c r="AT587" s="104">
        <f t="shared" si="1127"/>
        <v>0</v>
      </c>
      <c r="AU587" s="108">
        <f t="shared" si="1124"/>
        <v>0</v>
      </c>
      <c r="AV587" s="108"/>
      <c r="AW587" s="108"/>
      <c r="AX587" s="108"/>
      <c r="AY587" s="108"/>
      <c r="AZ587" s="108"/>
      <c r="BA587" s="109">
        <f t="shared" si="1125"/>
        <v>0</v>
      </c>
    </row>
    <row r="588" spans="1:53" ht="25.35" customHeight="1" outlineLevel="1" x14ac:dyDescent="0.2">
      <c r="A588" s="68"/>
      <c r="B588" s="94"/>
      <c r="C588" s="251"/>
      <c r="D588" s="113" t="s">
        <v>515</v>
      </c>
      <c r="E588" s="113" t="s">
        <v>378</v>
      </c>
      <c r="F588" s="114" t="s">
        <v>154</v>
      </c>
      <c r="G588" s="115" t="s">
        <v>155</v>
      </c>
      <c r="H588" s="140" t="s">
        <v>379</v>
      </c>
      <c r="I588" s="117"/>
      <c r="J588" s="117"/>
      <c r="K588" s="117"/>
      <c r="L588" s="118">
        <f>SUM(L584:L587)</f>
        <v>540750</v>
      </c>
      <c r="M588" s="118">
        <f>SUM(M584:M587)</f>
        <v>90305.25</v>
      </c>
      <c r="N588" s="117"/>
      <c r="O588" s="117"/>
      <c r="P588" s="117"/>
      <c r="Q588" s="117"/>
      <c r="R588" s="119">
        <f>SUM(R584:R587)</f>
        <v>0</v>
      </c>
      <c r="S588" s="119">
        <f>SUM(S584:S587)</f>
        <v>0</v>
      </c>
      <c r="T588" s="119">
        <f>SUM(T584:T587)</f>
        <v>0</v>
      </c>
      <c r="U588" s="119">
        <f>SUM(U584:U587)</f>
        <v>0</v>
      </c>
      <c r="V588" s="117"/>
      <c r="W588" s="117"/>
      <c r="X588" s="117"/>
      <c r="Y588" s="118">
        <f>SUM(Y584:Y587)</f>
        <v>0</v>
      </c>
      <c r="Z588" s="117"/>
      <c r="AA588" s="117"/>
      <c r="AB588" s="118">
        <f t="shared" ref="AB588:AF588" si="1128">SUM(AB584:AB587)</f>
        <v>0</v>
      </c>
      <c r="AC588" s="118">
        <f t="shared" si="1128"/>
        <v>90000</v>
      </c>
      <c r="AD588" s="118">
        <f t="shared" si="1128"/>
        <v>0</v>
      </c>
      <c r="AE588" s="118">
        <f t="shared" si="1128"/>
        <v>18000</v>
      </c>
      <c r="AF588" s="118">
        <f t="shared" si="1128"/>
        <v>18000</v>
      </c>
      <c r="AG588" s="117"/>
      <c r="AH588" s="117"/>
      <c r="AI588" s="117"/>
      <c r="AJ588" s="119">
        <f>SUM(AJ584:AJ587)</f>
        <v>0</v>
      </c>
      <c r="AK588" s="119">
        <f t="shared" ref="AK588:AN588" si="1129">SUM(AK584:AK587)</f>
        <v>0</v>
      </c>
      <c r="AL588" s="119">
        <f t="shared" si="1129"/>
        <v>0</v>
      </c>
      <c r="AM588" s="119">
        <f t="shared" si="1129"/>
        <v>0</v>
      </c>
      <c r="AN588" s="119">
        <f t="shared" si="1129"/>
        <v>0</v>
      </c>
      <c r="AO588" s="116"/>
      <c r="AP588" s="120"/>
      <c r="AQ588" s="118">
        <f t="shared" ref="AQ588:BA588" si="1130">SUM(AQ584:AQ587)</f>
        <v>631055.25</v>
      </c>
      <c r="AR588" s="118">
        <f t="shared" si="1130"/>
        <v>18000</v>
      </c>
      <c r="AS588" s="118">
        <f t="shared" si="1130"/>
        <v>0</v>
      </c>
      <c r="AT588" s="118">
        <f t="shared" si="1130"/>
        <v>649055.25</v>
      </c>
      <c r="AU588" s="118">
        <f t="shared" si="1130"/>
        <v>649055.25</v>
      </c>
      <c r="AV588" s="118">
        <f t="shared" si="1130"/>
        <v>0</v>
      </c>
      <c r="AW588" s="118">
        <f t="shared" si="1130"/>
        <v>0</v>
      </c>
      <c r="AX588" s="118">
        <f t="shared" si="1130"/>
        <v>0</v>
      </c>
      <c r="AY588" s="118">
        <f t="shared" si="1130"/>
        <v>0</v>
      </c>
      <c r="AZ588" s="118">
        <f t="shared" si="1130"/>
        <v>0</v>
      </c>
      <c r="BA588" s="118">
        <f t="shared" si="1130"/>
        <v>0</v>
      </c>
    </row>
    <row r="589" spans="1:53" ht="14.1" customHeight="1" outlineLevel="2" x14ac:dyDescent="0.2">
      <c r="A589" s="68"/>
      <c r="B589" s="94"/>
      <c r="C589" s="251"/>
      <c r="D589" s="96"/>
      <c r="E589" s="96"/>
      <c r="F589" s="97"/>
      <c r="G589" s="98"/>
      <c r="H589" s="99" t="s">
        <v>49</v>
      </c>
      <c r="I589" s="100" t="s">
        <v>4</v>
      </c>
      <c r="J589" s="101">
        <v>6</v>
      </c>
      <c r="K589" s="101">
        <v>1</v>
      </c>
      <c r="L589" s="102">
        <f>IF(I589&lt;&gt;0,((VLOOKUP(I589,'1. Standard_Cost'!$B$4:$D$8,2)+VLOOKUP(I589,'1. Standard_Cost'!$B$4:$D$8,3))*J589*K589),"0")</f>
        <v>480600</v>
      </c>
      <c r="M589" s="102">
        <f>L589*'1. Standard_Cost'!F4</f>
        <v>80260.200000000012</v>
      </c>
      <c r="N589" s="103"/>
      <c r="O589" s="103"/>
      <c r="P589" s="103"/>
      <c r="Q589" s="103"/>
      <c r="R589" s="104">
        <f>+N589*P589*'1. Standard_Cost'!$B$12</f>
        <v>0</v>
      </c>
      <c r="S589" s="104">
        <f>+N589*O589*P589*'1. Standard_Cost'!$C$12</f>
        <v>0</v>
      </c>
      <c r="T589" s="104">
        <f>+N589*P589*Q589*'1. Standard_Cost'!$D$12</f>
        <v>0</v>
      </c>
      <c r="U589" s="104">
        <f>+N589*O589*'1. Standard_Cost'!$E$12</f>
        <v>0</v>
      </c>
      <c r="V589" s="103"/>
      <c r="W589" s="103"/>
      <c r="X589" s="103"/>
      <c r="Y589" s="104">
        <f>+V589*((X589*'1. Standard_Cost'!$B$16)+(W589*X589*'1. Standard_Cost'!$C$16))</f>
        <v>0</v>
      </c>
      <c r="Z589" s="103"/>
      <c r="AA589" s="103"/>
      <c r="AB589" s="104">
        <f>+Z589*'1. Standard_Cost'!$B$20+AA589*'1. Standard_Cost'!$C$20</f>
        <v>0</v>
      </c>
      <c r="AC589" s="105"/>
      <c r="AD589" s="106"/>
      <c r="AE589" s="104">
        <f>SUM(AD589,AC589,AB589,Y589,U589,T589,S589,R589)*'1. Standard_Cost'!B207</f>
        <v>0</v>
      </c>
      <c r="AF589" s="104">
        <f>SUM(AD589,AE589)</f>
        <v>0</v>
      </c>
      <c r="AG589" s="103"/>
      <c r="AH589" s="103"/>
      <c r="AI589" s="103"/>
      <c r="AJ589" s="107"/>
      <c r="AK589" s="107"/>
      <c r="AL589" s="107"/>
      <c r="AM589" s="104">
        <f>AG589*'1. Standard_Cost'!B203+'Incremental_Cost Year 2021'!AH596*'1. Standard_Cost'!C203+'Incremental_Cost Year 2021'!AI596*'1. Standard_Cost'!D203+'Incremental_Cost Year 2021'!AJ596+'Incremental_Cost Year 2021'!AL596+AK589</f>
        <v>0</v>
      </c>
      <c r="AN589" s="104">
        <f>AM589*'1. Standard_Cost'!C207</f>
        <v>0</v>
      </c>
      <c r="AO589" s="107"/>
      <c r="AQ589" s="104">
        <f t="shared" ref="AQ589:AQ592" si="1131">L589+M589</f>
        <v>560860.19999999995</v>
      </c>
      <c r="AR589" s="104">
        <f t="shared" ref="AR589:AR592" si="1132">AF589</f>
        <v>0</v>
      </c>
      <c r="AS589" s="104">
        <f t="shared" ref="AS589:AS592" si="1133">AM589+AN589</f>
        <v>0</v>
      </c>
      <c r="AT589" s="104">
        <f>SUM(AQ589,AR589,AS589)</f>
        <v>560860.19999999995</v>
      </c>
      <c r="AU589" s="108">
        <f t="shared" ref="AU589:AU592" si="1134">AT589</f>
        <v>560860.19999999995</v>
      </c>
      <c r="AV589" s="108"/>
      <c r="AW589" s="108"/>
      <c r="AX589" s="108"/>
      <c r="AY589" s="108"/>
      <c r="AZ589" s="108"/>
      <c r="BA589" s="109">
        <f t="shared" ref="BA589:BA592" si="1135">SUM(AU589:AZ589)-AT589</f>
        <v>0</v>
      </c>
    </row>
    <row r="590" spans="1:53" ht="14.1" customHeight="1" outlineLevel="2" x14ac:dyDescent="0.2">
      <c r="A590" s="68"/>
      <c r="B590" s="94"/>
      <c r="C590" s="251"/>
      <c r="D590" s="110"/>
      <c r="E590" s="110"/>
      <c r="F590" s="110"/>
      <c r="G590" s="111"/>
      <c r="H590" s="99" t="s">
        <v>50</v>
      </c>
      <c r="I590" s="100" t="s">
        <v>3</v>
      </c>
      <c r="J590" s="101">
        <v>6</v>
      </c>
      <c r="K590" s="101">
        <v>1</v>
      </c>
      <c r="L590" s="102">
        <f>IF(I590&lt;&gt;0,((VLOOKUP(I590,'1. Standard_Cost'!$B$4:$D$8,2)+VLOOKUP(I590,'1. Standard_Cost'!$B$4:$D$8,3))*J590*K590),"0")</f>
        <v>600600</v>
      </c>
      <c r="M590" s="102">
        <f>L590*'1. Standard_Cost'!F4</f>
        <v>100300.20000000001</v>
      </c>
      <c r="N590" s="103"/>
      <c r="O590" s="103"/>
      <c r="P590" s="103"/>
      <c r="Q590" s="103"/>
      <c r="R590" s="104">
        <f>+N590*P590*'1. Standard_Cost'!$B$12</f>
        <v>0</v>
      </c>
      <c r="S590" s="104">
        <f>+N590*O590*P590*'1. Standard_Cost'!$C$12</f>
        <v>0</v>
      </c>
      <c r="T590" s="104">
        <f>+N590*P590*Q590*'1. Standard_Cost'!$D$12</f>
        <v>0</v>
      </c>
      <c r="U590" s="104">
        <f>+N590*O590*'1. Standard_Cost'!$E$12</f>
        <v>0</v>
      </c>
      <c r="V590" s="103"/>
      <c r="W590" s="103"/>
      <c r="X590" s="103"/>
      <c r="Y590" s="104">
        <f>+V590*((X590*'1. Standard_Cost'!$B$16)+(W590*X590*'1. Standard_Cost'!$C$16))</f>
        <v>0</v>
      </c>
      <c r="Z590" s="103"/>
      <c r="AA590" s="103"/>
      <c r="AB590" s="104">
        <f>+Z590*'1. Standard_Cost'!$B$20+AA590*'1. Standard_Cost'!$C$20</f>
        <v>0</v>
      </c>
      <c r="AC590" s="105"/>
      <c r="AD590" s="106"/>
      <c r="AE590" s="104">
        <f>SUM(AD590,AC590,AB590,Y590,U590,T590,S590,R590)*'1. Standard_Cost'!B207</f>
        <v>0</v>
      </c>
      <c r="AF590" s="104">
        <f t="shared" ref="AF590:AF592" si="1136">SUM(AD590,AE590)</f>
        <v>0</v>
      </c>
      <c r="AG590" s="103"/>
      <c r="AH590" s="103">
        <v>0</v>
      </c>
      <c r="AI590" s="103">
        <v>0</v>
      </c>
      <c r="AJ590" s="107"/>
      <c r="AK590" s="107"/>
      <c r="AL590" s="107"/>
      <c r="AM590" s="104">
        <f>AG590*'1. Standard_Cost'!B203+'Incremental_Cost Year 2021'!AH597*'1. Standard_Cost'!C203+'Incremental_Cost Year 2021'!AI597*'1. Standard_Cost'!D203+'Incremental_Cost Year 2021'!AJ597+'Incremental_Cost Year 2021'!AL597+AK590</f>
        <v>0</v>
      </c>
      <c r="AN590" s="104">
        <f>AM590*'1. Standard_Cost'!C207</f>
        <v>0</v>
      </c>
      <c r="AO590" s="107"/>
      <c r="AQ590" s="104">
        <f t="shared" si="1131"/>
        <v>700900.2</v>
      </c>
      <c r="AR590" s="104">
        <f t="shared" si="1132"/>
        <v>0</v>
      </c>
      <c r="AS590" s="104">
        <f t="shared" si="1133"/>
        <v>0</v>
      </c>
      <c r="AT590" s="104">
        <f t="shared" ref="AT590:AT592" si="1137">SUM(AQ590,AR590,AS590)</f>
        <v>700900.2</v>
      </c>
      <c r="AU590" s="108">
        <f t="shared" si="1134"/>
        <v>700900.2</v>
      </c>
      <c r="AV590" s="108">
        <v>0</v>
      </c>
      <c r="AW590" s="108"/>
      <c r="AX590" s="108"/>
      <c r="AY590" s="108"/>
      <c r="AZ590" s="108"/>
      <c r="BA590" s="109">
        <f t="shared" si="1135"/>
        <v>0</v>
      </c>
    </row>
    <row r="591" spans="1:53" ht="14.1" customHeight="1" outlineLevel="2" x14ac:dyDescent="0.2">
      <c r="A591" s="68"/>
      <c r="B591" s="94"/>
      <c r="C591" s="251"/>
      <c r="D591" s="110"/>
      <c r="E591" s="110"/>
      <c r="F591" s="110"/>
      <c r="G591" s="111"/>
      <c r="H591" s="99" t="s">
        <v>51</v>
      </c>
      <c r="I591" s="100"/>
      <c r="J591" s="101"/>
      <c r="K591" s="101"/>
      <c r="L591" s="102" t="str">
        <f>IF(I591&lt;&gt;0,((VLOOKUP(I591,'1. Standard_Cost'!$B$4:$D$8,2)+VLOOKUP(I591,'1. Standard_Cost'!$B$4:$D$8,3))*J591*K591),"0")</f>
        <v>0</v>
      </c>
      <c r="M591" s="102">
        <f>L591*'1. Standard_Cost'!F183</f>
        <v>0</v>
      </c>
      <c r="N591" s="103"/>
      <c r="O591" s="103"/>
      <c r="P591" s="103"/>
      <c r="Q591" s="103"/>
      <c r="R591" s="104">
        <f>+N591*P591*'1. Standard_Cost'!$B$12</f>
        <v>0</v>
      </c>
      <c r="S591" s="104">
        <f>+N591*O591*P591*'1. Standard_Cost'!$C$12</f>
        <v>0</v>
      </c>
      <c r="T591" s="104">
        <f>+N591*P591*Q591*'1. Standard_Cost'!$D$12</f>
        <v>0</v>
      </c>
      <c r="U591" s="104">
        <f>+N591*O591*'1. Standard_Cost'!$E$12</f>
        <v>0</v>
      </c>
      <c r="V591" s="103"/>
      <c r="W591" s="103"/>
      <c r="X591" s="103"/>
      <c r="Y591" s="104">
        <f>+V591*((X591*'1. Standard_Cost'!$B$16)+(W591*X591*'1. Standard_Cost'!$C$16))</f>
        <v>0</v>
      </c>
      <c r="Z591" s="103"/>
      <c r="AA591" s="103"/>
      <c r="AB591" s="104">
        <f>+Z591*'1. Standard_Cost'!$B$20+AA591*'1. Standard_Cost'!$C$20</f>
        <v>0</v>
      </c>
      <c r="AC591" s="105"/>
      <c r="AD591" s="106"/>
      <c r="AE591" s="104">
        <f>SUM(AD591,AC591,AB591,Y591,U591,T591,S591,R591)*'1. Standard_Cost'!B207</f>
        <v>0</v>
      </c>
      <c r="AF591" s="104">
        <f t="shared" si="1136"/>
        <v>0</v>
      </c>
      <c r="AG591" s="103"/>
      <c r="AH591" s="103"/>
      <c r="AI591" s="103"/>
      <c r="AJ591" s="107"/>
      <c r="AK591" s="107"/>
      <c r="AL591" s="107"/>
      <c r="AM591" s="104">
        <f>AG591*'1. Standard_Cost'!B203+'Incremental_Cost Year 2021'!AH598*'1. Standard_Cost'!C203+'Incremental_Cost Year 2021'!AI598*'1. Standard_Cost'!D203+'Incremental_Cost Year 2021'!AJ598+'Incremental_Cost Year 2021'!AL598+AK591</f>
        <v>0</v>
      </c>
      <c r="AN591" s="104">
        <f>AM591*'1. Standard_Cost'!C207</f>
        <v>0</v>
      </c>
      <c r="AO591" s="107"/>
      <c r="AQ591" s="104">
        <f t="shared" si="1131"/>
        <v>0</v>
      </c>
      <c r="AR591" s="104">
        <f t="shared" si="1132"/>
        <v>0</v>
      </c>
      <c r="AS591" s="104">
        <f t="shared" si="1133"/>
        <v>0</v>
      </c>
      <c r="AT591" s="104">
        <f t="shared" si="1137"/>
        <v>0</v>
      </c>
      <c r="AU591" s="108">
        <f t="shared" si="1134"/>
        <v>0</v>
      </c>
      <c r="AV591" s="108"/>
      <c r="AW591" s="108"/>
      <c r="AX591" s="108"/>
      <c r="AY591" s="108"/>
      <c r="AZ591" s="108"/>
      <c r="BA591" s="109">
        <f t="shared" si="1135"/>
        <v>0</v>
      </c>
    </row>
    <row r="592" spans="1:53" ht="14.1" customHeight="1" outlineLevel="2" x14ac:dyDescent="0.2">
      <c r="A592" s="68"/>
      <c r="B592" s="94"/>
      <c r="C592" s="251"/>
      <c r="D592" s="110"/>
      <c r="E592" s="110"/>
      <c r="F592" s="110"/>
      <c r="G592" s="111"/>
      <c r="H592" s="112" t="s">
        <v>179</v>
      </c>
      <c r="I592" s="100"/>
      <c r="J592" s="101"/>
      <c r="K592" s="101"/>
      <c r="L592" s="102" t="str">
        <f>IF(I592&lt;&gt;0,((VLOOKUP(I592,'1. Standard_Cost'!$B$4:$D$8,2)+VLOOKUP(I592,'1. Standard_Cost'!$B$4:$D$8,3))*J592*K592),"0")</f>
        <v>0</v>
      </c>
      <c r="M592" s="102">
        <f>L592*'1. Standard_Cost'!F183</f>
        <v>0</v>
      </c>
      <c r="N592" s="103"/>
      <c r="O592" s="103"/>
      <c r="P592" s="103"/>
      <c r="Q592" s="103"/>
      <c r="R592" s="104">
        <f>+N592*P592*'1. Standard_Cost'!$B$12</f>
        <v>0</v>
      </c>
      <c r="S592" s="104">
        <f>+N592*O592*P592*'1. Standard_Cost'!$C$12</f>
        <v>0</v>
      </c>
      <c r="T592" s="104">
        <f>+N592*P592*Q592*'1. Standard_Cost'!$D$12</f>
        <v>0</v>
      </c>
      <c r="U592" s="104">
        <f>+N592*O592*'1. Standard_Cost'!$E$12</f>
        <v>0</v>
      </c>
      <c r="V592" s="103"/>
      <c r="W592" s="103"/>
      <c r="X592" s="103"/>
      <c r="Y592" s="104">
        <f>+V592*((X592*'1. Standard_Cost'!$B$16)+(W592*X592*'1. Standard_Cost'!$C$16))</f>
        <v>0</v>
      </c>
      <c r="Z592" s="103"/>
      <c r="AA592" s="103"/>
      <c r="AB592" s="104">
        <f>+Z592*'1. Standard_Cost'!$B$20+AA592*'1. Standard_Cost'!$C$20</f>
        <v>0</v>
      </c>
      <c r="AC592" s="105"/>
      <c r="AD592" s="106"/>
      <c r="AE592" s="104">
        <f>SUM(AD592,AC592,AB592,Y592,U592,T592,S592,R592)*'1. Standard_Cost'!B207</f>
        <v>0</v>
      </c>
      <c r="AF592" s="104">
        <f t="shared" si="1136"/>
        <v>0</v>
      </c>
      <c r="AG592" s="103"/>
      <c r="AH592" s="103"/>
      <c r="AI592" s="103"/>
      <c r="AJ592" s="107"/>
      <c r="AK592" s="107"/>
      <c r="AL592" s="107"/>
      <c r="AM592" s="104">
        <f>AG592*'1. Standard_Cost'!B203+'Incremental_Cost Year 2021'!AH599*'1. Standard_Cost'!C203+'Incremental_Cost Year 2021'!AI599*'1. Standard_Cost'!D203+'Incremental_Cost Year 2021'!AJ599+'Incremental_Cost Year 2021'!AL599+AK592</f>
        <v>0</v>
      </c>
      <c r="AN592" s="104">
        <f>AM592*'1. Standard_Cost'!C207</f>
        <v>0</v>
      </c>
      <c r="AO592" s="107"/>
      <c r="AQ592" s="104">
        <f t="shared" si="1131"/>
        <v>0</v>
      </c>
      <c r="AR592" s="104">
        <f t="shared" si="1132"/>
        <v>0</v>
      </c>
      <c r="AS592" s="104">
        <f t="shared" si="1133"/>
        <v>0</v>
      </c>
      <c r="AT592" s="104">
        <f t="shared" si="1137"/>
        <v>0</v>
      </c>
      <c r="AU592" s="108">
        <f t="shared" si="1134"/>
        <v>0</v>
      </c>
      <c r="AV592" s="108"/>
      <c r="AW592" s="108"/>
      <c r="AX592" s="108"/>
      <c r="AY592" s="108"/>
      <c r="AZ592" s="108"/>
      <c r="BA592" s="109">
        <f t="shared" si="1135"/>
        <v>0</v>
      </c>
    </row>
    <row r="593" spans="1:53" ht="25.7" customHeight="1" outlineLevel="1" x14ac:dyDescent="0.2">
      <c r="A593" s="68"/>
      <c r="B593" s="94"/>
      <c r="C593" s="251"/>
      <c r="D593" s="113" t="s">
        <v>515</v>
      </c>
      <c r="E593" s="113" t="s">
        <v>814</v>
      </c>
      <c r="F593" s="114" t="s">
        <v>154</v>
      </c>
      <c r="G593" s="115" t="s">
        <v>155</v>
      </c>
      <c r="H593" s="122" t="s">
        <v>380</v>
      </c>
      <c r="I593" s="117"/>
      <c r="J593" s="117"/>
      <c r="K593" s="117"/>
      <c r="L593" s="118">
        <f>SUM(L589:L592)</f>
        <v>1081200</v>
      </c>
      <c r="M593" s="118">
        <f>SUM(M589:M592)</f>
        <v>180560.40000000002</v>
      </c>
      <c r="N593" s="117"/>
      <c r="O593" s="117"/>
      <c r="P593" s="117"/>
      <c r="Q593" s="117"/>
      <c r="R593" s="119">
        <f>SUM(R589:R592)</f>
        <v>0</v>
      </c>
      <c r="S593" s="119">
        <f>SUM(S589:S592)</f>
        <v>0</v>
      </c>
      <c r="T593" s="119">
        <f>SUM(T589:T592)</f>
        <v>0</v>
      </c>
      <c r="U593" s="119">
        <f>SUM(U589:U592)</f>
        <v>0</v>
      </c>
      <c r="V593" s="117"/>
      <c r="W593" s="117"/>
      <c r="X593" s="117"/>
      <c r="Y593" s="118">
        <f>SUM(Y589:Y592)</f>
        <v>0</v>
      </c>
      <c r="Z593" s="117"/>
      <c r="AA593" s="117"/>
      <c r="AB593" s="118">
        <f t="shared" ref="AB593:AF593" si="1138">SUM(AB589:AB592)</f>
        <v>0</v>
      </c>
      <c r="AC593" s="118">
        <f t="shared" si="1138"/>
        <v>0</v>
      </c>
      <c r="AD593" s="118">
        <f t="shared" si="1138"/>
        <v>0</v>
      </c>
      <c r="AE593" s="118">
        <f t="shared" si="1138"/>
        <v>0</v>
      </c>
      <c r="AF593" s="118">
        <f t="shared" si="1138"/>
        <v>0</v>
      </c>
      <c r="AG593" s="117"/>
      <c r="AH593" s="117"/>
      <c r="AI593" s="117"/>
      <c r="AJ593" s="119">
        <f>SUM(AJ589:AJ592)</f>
        <v>0</v>
      </c>
      <c r="AK593" s="119">
        <f t="shared" ref="AK593:AN593" si="1139">SUM(AK589:AK592)</f>
        <v>0</v>
      </c>
      <c r="AL593" s="119">
        <f t="shared" si="1139"/>
        <v>0</v>
      </c>
      <c r="AM593" s="119">
        <f t="shared" si="1139"/>
        <v>0</v>
      </c>
      <c r="AN593" s="119">
        <f t="shared" si="1139"/>
        <v>0</v>
      </c>
      <c r="AO593" s="116"/>
      <c r="AP593" s="120"/>
      <c r="AQ593" s="121">
        <f t="shared" ref="AQ593:BA593" si="1140">SUM(AQ589:AQ592)</f>
        <v>1261760.3999999999</v>
      </c>
      <c r="AR593" s="121">
        <f t="shared" si="1140"/>
        <v>0</v>
      </c>
      <c r="AS593" s="121">
        <f t="shared" si="1140"/>
        <v>0</v>
      </c>
      <c r="AT593" s="121">
        <f t="shared" si="1140"/>
        <v>1261760.3999999999</v>
      </c>
      <c r="AU593" s="121">
        <f t="shared" si="1140"/>
        <v>1261760.3999999999</v>
      </c>
      <c r="AV593" s="121">
        <f t="shared" si="1140"/>
        <v>0</v>
      </c>
      <c r="AW593" s="121">
        <f t="shared" si="1140"/>
        <v>0</v>
      </c>
      <c r="AX593" s="121">
        <f t="shared" si="1140"/>
        <v>0</v>
      </c>
      <c r="AY593" s="121">
        <f t="shared" si="1140"/>
        <v>0</v>
      </c>
      <c r="AZ593" s="121">
        <f t="shared" si="1140"/>
        <v>0</v>
      </c>
      <c r="BA593" s="121">
        <f t="shared" si="1140"/>
        <v>0</v>
      </c>
    </row>
    <row r="594" spans="1:53" ht="14.1" customHeight="1" outlineLevel="2" x14ac:dyDescent="0.2">
      <c r="A594" s="68"/>
      <c r="B594" s="94"/>
      <c r="C594" s="251"/>
      <c r="D594" s="96"/>
      <c r="E594" s="96"/>
      <c r="F594" s="97"/>
      <c r="G594" s="98"/>
      <c r="H594" s="99" t="s">
        <v>49</v>
      </c>
      <c r="I594" s="100"/>
      <c r="J594" s="101"/>
      <c r="K594" s="101"/>
      <c r="L594" s="102" t="str">
        <f>IF(I594&lt;&gt;0,((VLOOKUP(I594,'1. Standard_Cost'!$B$4:$D$8,2)+VLOOKUP(I594,'1. Standard_Cost'!$B$4:$D$8,3))*J594*K594),"0")</f>
        <v>0</v>
      </c>
      <c r="M594" s="102">
        <f>L594*'1. Standard_Cost'!F183</f>
        <v>0</v>
      </c>
      <c r="N594" s="103"/>
      <c r="O594" s="103"/>
      <c r="P594" s="103"/>
      <c r="Q594" s="103"/>
      <c r="R594" s="104">
        <f>+N594*P594*'1. Standard_Cost'!$B$12</f>
        <v>0</v>
      </c>
      <c r="S594" s="104">
        <f>+N594*O594*P594*'1. Standard_Cost'!$C$12</f>
        <v>0</v>
      </c>
      <c r="T594" s="104">
        <f>+N594*P594*Q594*'1. Standard_Cost'!$D$12</f>
        <v>0</v>
      </c>
      <c r="U594" s="104">
        <f>+N594*O594*'1. Standard_Cost'!$E$12</f>
        <v>0</v>
      </c>
      <c r="V594" s="103"/>
      <c r="W594" s="103"/>
      <c r="X594" s="103"/>
      <c r="Y594" s="104">
        <f>+V594*((X594*'1. Standard_Cost'!$B$16)+(W594*X594*'1. Standard_Cost'!$C$16))</f>
        <v>0</v>
      </c>
      <c r="Z594" s="103"/>
      <c r="AA594" s="103"/>
      <c r="AB594" s="104">
        <f>+Z594*'1. Standard_Cost'!$B$20+AA594*'1. Standard_Cost'!$C$20</f>
        <v>0</v>
      </c>
      <c r="AC594" s="105">
        <v>90000</v>
      </c>
      <c r="AD594" s="106"/>
      <c r="AE594" s="104">
        <f>SUM(AD594,AC594,AB594,Y594,U594,T594,S594,R594)*'1. Standard_Cost'!B28</f>
        <v>18000</v>
      </c>
      <c r="AF594" s="104">
        <f>SUM(AD594,AE594)</f>
        <v>18000</v>
      </c>
      <c r="AG594" s="103"/>
      <c r="AH594" s="103"/>
      <c r="AI594" s="103"/>
      <c r="AJ594" s="107"/>
      <c r="AK594" s="107"/>
      <c r="AL594" s="107"/>
      <c r="AM594" s="104">
        <f>AG594*'1. Standard_Cost'!B203+'Incremental_Cost Year 2021'!AH601*'1. Standard_Cost'!C203+'Incremental_Cost Year 2021'!AI601*'1. Standard_Cost'!D203+'Incremental_Cost Year 2021'!AJ601+'Incremental_Cost Year 2021'!AL601+AK594</f>
        <v>0</v>
      </c>
      <c r="AN594" s="104">
        <f>AM594*'1. Standard_Cost'!C207</f>
        <v>0</v>
      </c>
      <c r="AO594" s="107"/>
      <c r="AQ594" s="104">
        <f t="shared" ref="AQ594:AQ597" si="1141">L594+M594</f>
        <v>0</v>
      </c>
      <c r="AR594" s="104">
        <f t="shared" ref="AR594:AR597" si="1142">AF594</f>
        <v>18000</v>
      </c>
      <c r="AS594" s="104">
        <f t="shared" ref="AS594:AS597" si="1143">AM594+AN594</f>
        <v>0</v>
      </c>
      <c r="AT594" s="104">
        <f>SUM(AQ594,AR594,AS594)</f>
        <v>18000</v>
      </c>
      <c r="AU594" s="108">
        <f t="shared" ref="AU594:AU597" si="1144">AT594</f>
        <v>18000</v>
      </c>
      <c r="AV594" s="108"/>
      <c r="AW594" s="108"/>
      <c r="AX594" s="108"/>
      <c r="AY594" s="108"/>
      <c r="AZ594" s="108"/>
      <c r="BA594" s="109">
        <f t="shared" ref="BA594:BA597" si="1145">SUM(AU594:AZ594)-AT594</f>
        <v>0</v>
      </c>
    </row>
    <row r="595" spans="1:53" ht="14.1" customHeight="1" outlineLevel="2" x14ac:dyDescent="0.2">
      <c r="A595" s="68"/>
      <c r="B595" s="94"/>
      <c r="C595" s="251"/>
      <c r="D595" s="110"/>
      <c r="E595" s="110"/>
      <c r="F595" s="110"/>
      <c r="G595" s="111"/>
      <c r="H595" s="99" t="s">
        <v>50</v>
      </c>
      <c r="I595" s="100"/>
      <c r="J595" s="101"/>
      <c r="K595" s="101"/>
      <c r="L595" s="102" t="str">
        <f>IF(I595&lt;&gt;0,((VLOOKUP(I595,'1. Standard_Cost'!$B$4:$D$8,2)+VLOOKUP(I595,'1. Standard_Cost'!$B$4:$D$8,3))*J595*K595),"0")</f>
        <v>0</v>
      </c>
      <c r="M595" s="102">
        <f>L595*'1. Standard_Cost'!F183</f>
        <v>0</v>
      </c>
      <c r="N595" s="103"/>
      <c r="O595" s="103"/>
      <c r="P595" s="103"/>
      <c r="Q595" s="103"/>
      <c r="R595" s="104">
        <f>+N595*P595*'1. Standard_Cost'!$B$12</f>
        <v>0</v>
      </c>
      <c r="S595" s="104">
        <f>+N595*O595*P595*'1. Standard_Cost'!$C$12</f>
        <v>0</v>
      </c>
      <c r="T595" s="104">
        <f>+N595*P595*Q595*'1. Standard_Cost'!$D$12</f>
        <v>0</v>
      </c>
      <c r="U595" s="104">
        <f>+N595*O595*'1. Standard_Cost'!$E$12</f>
        <v>0</v>
      </c>
      <c r="V595" s="103"/>
      <c r="W595" s="103"/>
      <c r="X595" s="103"/>
      <c r="Y595" s="104">
        <f>+V595*((X595*'1. Standard_Cost'!$B$16)+(W595*X595*'1. Standard_Cost'!$C$16))</f>
        <v>0</v>
      </c>
      <c r="Z595" s="103"/>
      <c r="AA595" s="103"/>
      <c r="AB595" s="104">
        <f>+Z595*'1. Standard_Cost'!$B$20+AA595*'1. Standard_Cost'!$C$20</f>
        <v>0</v>
      </c>
      <c r="AC595" s="105">
        <v>90000</v>
      </c>
      <c r="AD595" s="106"/>
      <c r="AE595" s="104">
        <f>SUM(AD595,AC595,AB595,Y595,U595,T595,S595,R595)*'1. Standard_Cost'!B28</f>
        <v>18000</v>
      </c>
      <c r="AF595" s="104">
        <f t="shared" ref="AF595:AF597" si="1146">SUM(AD595,AE595)</f>
        <v>18000</v>
      </c>
      <c r="AG595" s="103"/>
      <c r="AH595" s="103">
        <v>0</v>
      </c>
      <c r="AI595" s="103">
        <v>0</v>
      </c>
      <c r="AJ595" s="107"/>
      <c r="AK595" s="107"/>
      <c r="AL595" s="107"/>
      <c r="AM595" s="104">
        <f>AG595*'1. Standard_Cost'!B203+'Incremental_Cost Year 2021'!AH602*'1. Standard_Cost'!C203+'Incremental_Cost Year 2021'!AI602*'1. Standard_Cost'!D203+'Incremental_Cost Year 2021'!AJ602+'Incremental_Cost Year 2021'!AL602+AK595</f>
        <v>0</v>
      </c>
      <c r="AN595" s="104">
        <f>AM595*'1. Standard_Cost'!C207</f>
        <v>0</v>
      </c>
      <c r="AO595" s="107"/>
      <c r="AQ595" s="104">
        <f t="shared" si="1141"/>
        <v>0</v>
      </c>
      <c r="AR595" s="104">
        <f t="shared" si="1142"/>
        <v>18000</v>
      </c>
      <c r="AS595" s="104">
        <f t="shared" si="1143"/>
        <v>0</v>
      </c>
      <c r="AT595" s="104">
        <f t="shared" ref="AT595:AT597" si="1147">SUM(AQ595,AR595,AS595)</f>
        <v>18000</v>
      </c>
      <c r="AU595" s="108">
        <f t="shared" si="1144"/>
        <v>18000</v>
      </c>
      <c r="AV595" s="108">
        <v>0</v>
      </c>
      <c r="AW595" s="108"/>
      <c r="AX595" s="108"/>
      <c r="AY595" s="108"/>
      <c r="AZ595" s="108"/>
      <c r="BA595" s="109">
        <f t="shared" si="1145"/>
        <v>0</v>
      </c>
    </row>
    <row r="596" spans="1:53" ht="14.1" customHeight="1" outlineLevel="2" x14ac:dyDescent="0.2">
      <c r="A596" s="68"/>
      <c r="B596" s="94"/>
      <c r="C596" s="251"/>
      <c r="D596" s="110"/>
      <c r="E596" s="110"/>
      <c r="F596" s="110"/>
      <c r="G596" s="111"/>
      <c r="H596" s="99" t="s">
        <v>51</v>
      </c>
      <c r="I596" s="100"/>
      <c r="J596" s="101"/>
      <c r="K596" s="101"/>
      <c r="L596" s="102" t="str">
        <f>IF(I596&lt;&gt;0,((VLOOKUP(I596,'1. Standard_Cost'!$B$4:$D$8,2)+VLOOKUP(I596,'1. Standard_Cost'!$B$4:$D$8,3))*J596*K596),"0")</f>
        <v>0</v>
      </c>
      <c r="M596" s="102">
        <f>L596*'1. Standard_Cost'!F183</f>
        <v>0</v>
      </c>
      <c r="N596" s="103"/>
      <c r="O596" s="103"/>
      <c r="P596" s="103"/>
      <c r="Q596" s="103"/>
      <c r="R596" s="104">
        <f>+N596*P596*'1. Standard_Cost'!$B$12</f>
        <v>0</v>
      </c>
      <c r="S596" s="104">
        <f>+N596*O596*P596*'1. Standard_Cost'!$C$12</f>
        <v>0</v>
      </c>
      <c r="T596" s="104">
        <f>+N596*P596*Q596*'1. Standard_Cost'!$D$12</f>
        <v>0</v>
      </c>
      <c r="U596" s="104">
        <f>+N596*O596*'1. Standard_Cost'!$E$12</f>
        <v>0</v>
      </c>
      <c r="V596" s="103"/>
      <c r="W596" s="103"/>
      <c r="X596" s="103"/>
      <c r="Y596" s="104">
        <f>+V596*((X596*'1. Standard_Cost'!$B$16)+(W596*X596*'1. Standard_Cost'!$C$16))</f>
        <v>0</v>
      </c>
      <c r="Z596" s="103"/>
      <c r="AA596" s="103"/>
      <c r="AB596" s="104">
        <f>+Z596*'1. Standard_Cost'!$B$20+AA596*'1. Standard_Cost'!$C$20</f>
        <v>0</v>
      </c>
      <c r="AC596" s="105"/>
      <c r="AD596" s="106"/>
      <c r="AE596" s="104">
        <f>SUM(AD596,AC596,AB596,Y596,U596,T596,S596,R596)*'1. Standard_Cost'!B207</f>
        <v>0</v>
      </c>
      <c r="AF596" s="104">
        <f t="shared" si="1146"/>
        <v>0</v>
      </c>
      <c r="AG596" s="103"/>
      <c r="AH596" s="103"/>
      <c r="AI596" s="103"/>
      <c r="AJ596" s="107"/>
      <c r="AK596" s="107"/>
      <c r="AL596" s="107"/>
      <c r="AM596" s="104">
        <f>AG596*'1. Standard_Cost'!B203+'Incremental_Cost Year 2021'!AH603*'1. Standard_Cost'!C203+'Incremental_Cost Year 2021'!AI603*'1. Standard_Cost'!D203+'Incremental_Cost Year 2021'!AJ603+'Incremental_Cost Year 2021'!AL603+AK596</f>
        <v>0</v>
      </c>
      <c r="AN596" s="104">
        <f>AM596*'1. Standard_Cost'!C207</f>
        <v>0</v>
      </c>
      <c r="AO596" s="107"/>
      <c r="AQ596" s="104">
        <f t="shared" si="1141"/>
        <v>0</v>
      </c>
      <c r="AR596" s="104">
        <f t="shared" si="1142"/>
        <v>0</v>
      </c>
      <c r="AS596" s="104">
        <f t="shared" si="1143"/>
        <v>0</v>
      </c>
      <c r="AT596" s="104">
        <f t="shared" si="1147"/>
        <v>0</v>
      </c>
      <c r="AU596" s="108">
        <f t="shared" si="1144"/>
        <v>0</v>
      </c>
      <c r="AV596" s="108"/>
      <c r="AW596" s="108"/>
      <c r="AX596" s="108"/>
      <c r="AY596" s="108"/>
      <c r="AZ596" s="108"/>
      <c r="BA596" s="109">
        <f t="shared" si="1145"/>
        <v>0</v>
      </c>
    </row>
    <row r="597" spans="1:53" ht="14.1" customHeight="1" outlineLevel="2" x14ac:dyDescent="0.2">
      <c r="A597" s="68"/>
      <c r="B597" s="94"/>
      <c r="C597" s="251"/>
      <c r="D597" s="110"/>
      <c r="E597" s="110"/>
      <c r="F597" s="110"/>
      <c r="G597" s="111"/>
      <c r="H597" s="112" t="s">
        <v>179</v>
      </c>
      <c r="I597" s="100"/>
      <c r="J597" s="101"/>
      <c r="K597" s="101"/>
      <c r="L597" s="102" t="str">
        <f>IF(I597&lt;&gt;0,((VLOOKUP(I597,'1. Standard_Cost'!$B$4:$D$8,2)+VLOOKUP(I597,'1. Standard_Cost'!$B$4:$D$8,3))*J597*K597),"0")</f>
        <v>0</v>
      </c>
      <c r="M597" s="102">
        <f>L597*'1. Standard_Cost'!F183</f>
        <v>0</v>
      </c>
      <c r="N597" s="103"/>
      <c r="O597" s="103"/>
      <c r="P597" s="103"/>
      <c r="Q597" s="103"/>
      <c r="R597" s="104">
        <f>+N597*P597*'1. Standard_Cost'!$B$12</f>
        <v>0</v>
      </c>
      <c r="S597" s="104">
        <f>+N597*O597*P597*'1. Standard_Cost'!$C$12</f>
        <v>0</v>
      </c>
      <c r="T597" s="104">
        <f>+N597*P597*Q597*'1. Standard_Cost'!$D$12</f>
        <v>0</v>
      </c>
      <c r="U597" s="104">
        <f>+N597*O597*'1. Standard_Cost'!$E$12</f>
        <v>0</v>
      </c>
      <c r="V597" s="103"/>
      <c r="W597" s="103"/>
      <c r="X597" s="103"/>
      <c r="Y597" s="104">
        <f>+V597*((X597*'1. Standard_Cost'!$B$16)+(W597*X597*'1. Standard_Cost'!$C$16))</f>
        <v>0</v>
      </c>
      <c r="Z597" s="103"/>
      <c r="AA597" s="103"/>
      <c r="AB597" s="104">
        <f>+Z597*'1. Standard_Cost'!$B$20+AA597*'1. Standard_Cost'!$C$20</f>
        <v>0</v>
      </c>
      <c r="AC597" s="105"/>
      <c r="AD597" s="106"/>
      <c r="AE597" s="104">
        <f>SUM(AD597,AC597,AB597,Y597,U597,T597,S597,R597)*'1. Standard_Cost'!B207</f>
        <v>0</v>
      </c>
      <c r="AF597" s="104">
        <f t="shared" si="1146"/>
        <v>0</v>
      </c>
      <c r="AG597" s="103"/>
      <c r="AH597" s="103"/>
      <c r="AI597" s="103"/>
      <c r="AJ597" s="107"/>
      <c r="AK597" s="107"/>
      <c r="AL597" s="107"/>
      <c r="AM597" s="104">
        <f>AG597*'1. Standard_Cost'!B203+'Incremental_Cost Year 2021'!AH604*'1. Standard_Cost'!C203+'Incremental_Cost Year 2021'!AI604*'1. Standard_Cost'!D203+'Incremental_Cost Year 2021'!AJ604+'Incremental_Cost Year 2021'!AL604+AK597</f>
        <v>0</v>
      </c>
      <c r="AN597" s="104">
        <f>AM597*'1. Standard_Cost'!C207</f>
        <v>0</v>
      </c>
      <c r="AO597" s="107"/>
      <c r="AQ597" s="104">
        <f t="shared" si="1141"/>
        <v>0</v>
      </c>
      <c r="AR597" s="104">
        <f t="shared" si="1142"/>
        <v>0</v>
      </c>
      <c r="AS597" s="104">
        <f t="shared" si="1143"/>
        <v>0</v>
      </c>
      <c r="AT597" s="104">
        <f t="shared" si="1147"/>
        <v>0</v>
      </c>
      <c r="AU597" s="108">
        <f t="shared" si="1144"/>
        <v>0</v>
      </c>
      <c r="AV597" s="108"/>
      <c r="AW597" s="108"/>
      <c r="AX597" s="108"/>
      <c r="AY597" s="108"/>
      <c r="AZ597" s="108"/>
      <c r="BA597" s="109">
        <f t="shared" si="1145"/>
        <v>0</v>
      </c>
    </row>
    <row r="598" spans="1:53" ht="24.6" customHeight="1" outlineLevel="1" x14ac:dyDescent="0.2">
      <c r="A598" s="68"/>
      <c r="B598" s="141"/>
      <c r="C598" s="251"/>
      <c r="D598" s="113" t="s">
        <v>48</v>
      </c>
      <c r="E598" s="113" t="s">
        <v>381</v>
      </c>
      <c r="F598" s="114" t="s">
        <v>154</v>
      </c>
      <c r="G598" s="115" t="s">
        <v>155</v>
      </c>
      <c r="H598" s="122" t="s">
        <v>382</v>
      </c>
      <c r="I598" s="117"/>
      <c r="J598" s="117"/>
      <c r="K598" s="117"/>
      <c r="L598" s="118">
        <f>SUM(L594:L597)</f>
        <v>0</v>
      </c>
      <c r="M598" s="118">
        <f>SUM(M594:M597)</f>
        <v>0</v>
      </c>
      <c r="N598" s="117"/>
      <c r="O598" s="117"/>
      <c r="P598" s="117"/>
      <c r="Q598" s="117"/>
      <c r="R598" s="119">
        <f>SUM(R594:R597)</f>
        <v>0</v>
      </c>
      <c r="S598" s="119">
        <f>SUM(S594:S597)</f>
        <v>0</v>
      </c>
      <c r="T598" s="119">
        <f>SUM(T594:T597)</f>
        <v>0</v>
      </c>
      <c r="U598" s="119">
        <f>SUM(U594:U597)</f>
        <v>0</v>
      </c>
      <c r="V598" s="117"/>
      <c r="W598" s="117"/>
      <c r="X598" s="117"/>
      <c r="Y598" s="118">
        <f>SUM(Y594:Y597)</f>
        <v>0</v>
      </c>
      <c r="Z598" s="117"/>
      <c r="AA598" s="117"/>
      <c r="AB598" s="118">
        <f t="shared" ref="AB598:AF598" si="1148">SUM(AB594:AB597)</f>
        <v>0</v>
      </c>
      <c r="AC598" s="118">
        <f t="shared" si="1148"/>
        <v>180000</v>
      </c>
      <c r="AD598" s="118">
        <f t="shared" si="1148"/>
        <v>0</v>
      </c>
      <c r="AE598" s="118">
        <f t="shared" si="1148"/>
        <v>36000</v>
      </c>
      <c r="AF598" s="118">
        <f t="shared" si="1148"/>
        <v>36000</v>
      </c>
      <c r="AG598" s="117"/>
      <c r="AH598" s="117"/>
      <c r="AI598" s="117"/>
      <c r="AJ598" s="119">
        <f>SUM(AJ594:AJ597)</f>
        <v>0</v>
      </c>
      <c r="AK598" s="119">
        <f t="shared" ref="AK598:AN598" si="1149">SUM(AK594:AK597)</f>
        <v>0</v>
      </c>
      <c r="AL598" s="119">
        <f t="shared" si="1149"/>
        <v>0</v>
      </c>
      <c r="AM598" s="119">
        <f t="shared" si="1149"/>
        <v>0</v>
      </c>
      <c r="AN598" s="119">
        <f t="shared" si="1149"/>
        <v>0</v>
      </c>
      <c r="AO598" s="116"/>
      <c r="AP598" s="120"/>
      <c r="AQ598" s="121">
        <f t="shared" ref="AQ598:BA598" si="1150">SUM(AQ594:AQ597)</f>
        <v>0</v>
      </c>
      <c r="AR598" s="121">
        <f t="shared" si="1150"/>
        <v>36000</v>
      </c>
      <c r="AS598" s="121">
        <f t="shared" si="1150"/>
        <v>0</v>
      </c>
      <c r="AT598" s="121">
        <f t="shared" si="1150"/>
        <v>36000</v>
      </c>
      <c r="AU598" s="121">
        <f t="shared" si="1150"/>
        <v>36000</v>
      </c>
      <c r="AV598" s="121">
        <f t="shared" si="1150"/>
        <v>0</v>
      </c>
      <c r="AW598" s="121">
        <f t="shared" si="1150"/>
        <v>0</v>
      </c>
      <c r="AX598" s="121">
        <f t="shared" si="1150"/>
        <v>0</v>
      </c>
      <c r="AY598" s="121">
        <f t="shared" si="1150"/>
        <v>0</v>
      </c>
      <c r="AZ598" s="121">
        <f t="shared" si="1150"/>
        <v>0</v>
      </c>
      <c r="BA598" s="121">
        <f t="shared" si="1150"/>
        <v>0</v>
      </c>
    </row>
    <row r="599" spans="1:53" ht="14.1" customHeight="1" outlineLevel="2" x14ac:dyDescent="0.2">
      <c r="A599" s="68"/>
      <c r="B599" s="94"/>
      <c r="C599" s="95"/>
      <c r="D599" s="238" t="s">
        <v>516</v>
      </c>
      <c r="E599" s="96"/>
      <c r="F599" s="97"/>
      <c r="G599" s="98"/>
      <c r="H599" s="99" t="s">
        <v>49</v>
      </c>
      <c r="I599" s="100"/>
      <c r="J599" s="101"/>
      <c r="K599" s="101"/>
      <c r="L599" s="102" t="str">
        <f>IF(I599&lt;&gt;0,((VLOOKUP(I599,'1. Standard_Cost'!$B$4:$D$8,2)+VLOOKUP(I599,'1. Standard_Cost'!$B$4:$D$8,3))*J599*K599),"0")</f>
        <v>0</v>
      </c>
      <c r="M599" s="102">
        <f>L599*'1. Standard_Cost'!F188</f>
        <v>0</v>
      </c>
      <c r="N599" s="103"/>
      <c r="O599" s="103"/>
      <c r="P599" s="103"/>
      <c r="Q599" s="103"/>
      <c r="R599" s="104">
        <f>+N599*P599*'1. Standard_Cost'!$B$12</f>
        <v>0</v>
      </c>
      <c r="S599" s="104">
        <f>+N599*O599*P599*'1. Standard_Cost'!$C$12</f>
        <v>0</v>
      </c>
      <c r="T599" s="104">
        <f>+N599*P599*Q599*'1. Standard_Cost'!$D$12</f>
        <v>0</v>
      </c>
      <c r="U599" s="104">
        <f>+N599*O599*'1. Standard_Cost'!$E$12</f>
        <v>0</v>
      </c>
      <c r="V599" s="103"/>
      <c r="W599" s="103"/>
      <c r="X599" s="103"/>
      <c r="Y599" s="104">
        <f>+V599*((X599*'1. Standard_Cost'!$B$16)+(W599*X599*'1. Standard_Cost'!$C$16))</f>
        <v>0</v>
      </c>
      <c r="Z599" s="103"/>
      <c r="AA599" s="103"/>
      <c r="AB599" s="104">
        <f>+Z599*'1. Standard_Cost'!$B$20+AA599*'1. Standard_Cost'!$C$20</f>
        <v>0</v>
      </c>
      <c r="AC599" s="105"/>
      <c r="AD599" s="106"/>
      <c r="AE599" s="104">
        <f>SUM(AD599,AC599,AB599,Y599,U599,T599,S599,R599)*'1. Standard_Cost'!B212</f>
        <v>0</v>
      </c>
      <c r="AF599" s="104">
        <f>SUM(AD599,AE599)</f>
        <v>0</v>
      </c>
      <c r="AG599" s="103"/>
      <c r="AH599" s="103"/>
      <c r="AI599" s="103"/>
      <c r="AJ599" s="107"/>
      <c r="AK599" s="107"/>
      <c r="AL599" s="107"/>
      <c r="AM599" s="104">
        <f>AG599*'1. Standard_Cost'!B208+'Incremental_Cost Year 2021'!AH606*'1. Standard_Cost'!C208+'Incremental_Cost Year 2021'!AI606*'1. Standard_Cost'!D208+'Incremental_Cost Year 2021'!AJ606+'Incremental_Cost Year 2021'!AL606+AK599</f>
        <v>0</v>
      </c>
      <c r="AN599" s="104">
        <f>AM599*'1. Standard_Cost'!C212</f>
        <v>0</v>
      </c>
      <c r="AO599" s="107"/>
      <c r="AQ599" s="104">
        <f t="shared" ref="AQ599:AQ602" si="1151">L599+M599</f>
        <v>0</v>
      </c>
      <c r="AR599" s="104">
        <f t="shared" ref="AR599:AR602" si="1152">AF599</f>
        <v>0</v>
      </c>
      <c r="AS599" s="104">
        <f t="shared" ref="AS599:AS602" si="1153">AM599+AN599</f>
        <v>0</v>
      </c>
      <c r="AT599" s="104">
        <f>SUM(AQ599,AR599,AS599)</f>
        <v>0</v>
      </c>
      <c r="AU599" s="108">
        <f t="shared" ref="AU599:AU602" si="1154">AT599</f>
        <v>0</v>
      </c>
      <c r="AV599" s="108"/>
      <c r="AW599" s="108"/>
      <c r="AX599" s="108"/>
      <c r="AY599" s="108"/>
      <c r="AZ599" s="108"/>
      <c r="BA599" s="109">
        <f t="shared" ref="BA599:BA602" si="1155">SUM(AU599:AZ599)-AT599</f>
        <v>0</v>
      </c>
    </row>
    <row r="600" spans="1:53" ht="14.1" customHeight="1" outlineLevel="2" x14ac:dyDescent="0.2">
      <c r="A600" s="68"/>
      <c r="B600" s="94"/>
      <c r="C600" s="95"/>
      <c r="D600" s="239"/>
      <c r="E600" s="110"/>
      <c r="F600" s="110"/>
      <c r="G600" s="111"/>
      <c r="H600" s="99" t="s">
        <v>50</v>
      </c>
      <c r="I600" s="100"/>
      <c r="J600" s="101"/>
      <c r="K600" s="101"/>
      <c r="L600" s="102" t="str">
        <f>IF(I600&lt;&gt;0,((VLOOKUP(I600,'1. Standard_Cost'!$B$4:$D$8,2)+VLOOKUP(I600,'1. Standard_Cost'!$B$4:$D$8,3))*J600*K600),"0")</f>
        <v>0</v>
      </c>
      <c r="M600" s="102">
        <f>L600*'1. Standard_Cost'!F188</f>
        <v>0</v>
      </c>
      <c r="N600" s="103"/>
      <c r="O600" s="103"/>
      <c r="P600" s="103"/>
      <c r="Q600" s="103"/>
      <c r="R600" s="104">
        <f>+N600*P600*'1. Standard_Cost'!$B$12</f>
        <v>0</v>
      </c>
      <c r="S600" s="104">
        <f>+N600*O600*P600*'1. Standard_Cost'!$C$12</f>
        <v>0</v>
      </c>
      <c r="T600" s="104">
        <f>+N600*P600*Q600*'1. Standard_Cost'!$D$12</f>
        <v>0</v>
      </c>
      <c r="U600" s="104">
        <f>+N600*O600*'1. Standard_Cost'!$E$12</f>
        <v>0</v>
      </c>
      <c r="V600" s="103"/>
      <c r="W600" s="103"/>
      <c r="X600" s="103"/>
      <c r="Y600" s="104">
        <f>+V600*((X600*'1. Standard_Cost'!$B$16)+(W600*X600*'1. Standard_Cost'!$C$16))</f>
        <v>0</v>
      </c>
      <c r="Z600" s="103"/>
      <c r="AA600" s="103"/>
      <c r="AB600" s="104">
        <f>+Z600*'1. Standard_Cost'!$B$20+AA600*'1. Standard_Cost'!$C$20</f>
        <v>0</v>
      </c>
      <c r="AC600" s="105"/>
      <c r="AD600" s="106"/>
      <c r="AE600" s="104">
        <f>SUM(AD600,AC600,AB600,Y600,U600,T600,S600,R600)*'1. Standard_Cost'!B212</f>
        <v>0</v>
      </c>
      <c r="AF600" s="104">
        <f t="shared" ref="AF600:AF602" si="1156">SUM(AD600,AE600)</f>
        <v>0</v>
      </c>
      <c r="AG600" s="103"/>
      <c r="AH600" s="103">
        <v>0</v>
      </c>
      <c r="AI600" s="103">
        <v>0</v>
      </c>
      <c r="AJ600" s="107"/>
      <c r="AK600" s="107"/>
      <c r="AL600" s="107"/>
      <c r="AM600" s="104">
        <f>AG600*'1. Standard_Cost'!B208+'Incremental_Cost Year 2021'!AH607*'1. Standard_Cost'!C208+'Incremental_Cost Year 2021'!AI607*'1. Standard_Cost'!D208+'Incremental_Cost Year 2021'!AJ607+'Incremental_Cost Year 2021'!AL607+AK600</f>
        <v>0</v>
      </c>
      <c r="AN600" s="104">
        <f>AM600*'1. Standard_Cost'!C212</f>
        <v>0</v>
      </c>
      <c r="AO600" s="107"/>
      <c r="AQ600" s="104">
        <f t="shared" si="1151"/>
        <v>0</v>
      </c>
      <c r="AR600" s="104">
        <f t="shared" si="1152"/>
        <v>0</v>
      </c>
      <c r="AS600" s="104">
        <f t="shared" si="1153"/>
        <v>0</v>
      </c>
      <c r="AT600" s="104">
        <f t="shared" ref="AT600:AT602" si="1157">SUM(AQ600,AR600,AS600)</f>
        <v>0</v>
      </c>
      <c r="AU600" s="108">
        <f t="shared" si="1154"/>
        <v>0</v>
      </c>
      <c r="AV600" s="108">
        <v>0</v>
      </c>
      <c r="AW600" s="108"/>
      <c r="AX600" s="108"/>
      <c r="AY600" s="108"/>
      <c r="AZ600" s="108"/>
      <c r="BA600" s="109">
        <f t="shared" si="1155"/>
        <v>0</v>
      </c>
    </row>
    <row r="601" spans="1:53" ht="14.1" customHeight="1" outlineLevel="2" x14ac:dyDescent="0.2">
      <c r="A601" s="68"/>
      <c r="B601" s="94"/>
      <c r="C601" s="95"/>
      <c r="D601" s="239"/>
      <c r="E601" s="110"/>
      <c r="F601" s="110"/>
      <c r="G601" s="111"/>
      <c r="H601" s="99" t="s">
        <v>51</v>
      </c>
      <c r="I601" s="100"/>
      <c r="J601" s="101"/>
      <c r="K601" s="101"/>
      <c r="L601" s="102" t="str">
        <f>IF(I601&lt;&gt;0,((VLOOKUP(I601,'1. Standard_Cost'!$B$4:$D$8,2)+VLOOKUP(I601,'1. Standard_Cost'!$B$4:$D$8,3))*J601*K601),"0")</f>
        <v>0</v>
      </c>
      <c r="M601" s="102">
        <f>L601*'1. Standard_Cost'!F188</f>
        <v>0</v>
      </c>
      <c r="N601" s="103"/>
      <c r="O601" s="103"/>
      <c r="P601" s="103"/>
      <c r="Q601" s="103"/>
      <c r="R601" s="104">
        <f>+N601*P601*'1. Standard_Cost'!$B$12</f>
        <v>0</v>
      </c>
      <c r="S601" s="104">
        <f>+N601*O601*P601*'1. Standard_Cost'!$C$12</f>
        <v>0</v>
      </c>
      <c r="T601" s="104">
        <f>+N601*P601*Q601*'1. Standard_Cost'!$D$12</f>
        <v>0</v>
      </c>
      <c r="U601" s="104">
        <f>+N601*O601*'1. Standard_Cost'!$E$12</f>
        <v>0</v>
      </c>
      <c r="V601" s="103"/>
      <c r="W601" s="103"/>
      <c r="X601" s="103"/>
      <c r="Y601" s="104">
        <f>+V601*((X601*'1. Standard_Cost'!$B$16)+(W601*X601*'1. Standard_Cost'!$C$16))</f>
        <v>0</v>
      </c>
      <c r="Z601" s="103"/>
      <c r="AA601" s="103"/>
      <c r="AB601" s="104">
        <f>+Z601*'1. Standard_Cost'!$B$20+AA601*'1. Standard_Cost'!$C$20</f>
        <v>0</v>
      </c>
      <c r="AC601" s="105"/>
      <c r="AD601" s="106"/>
      <c r="AE601" s="104">
        <f>SUM(AD601,AC601,AB601,Y601,U601,T601,S601,R601)*'1. Standard_Cost'!B212</f>
        <v>0</v>
      </c>
      <c r="AF601" s="104">
        <f t="shared" si="1156"/>
        <v>0</v>
      </c>
      <c r="AG601" s="103"/>
      <c r="AH601" s="103"/>
      <c r="AI601" s="103"/>
      <c r="AJ601" s="107"/>
      <c r="AK601" s="107"/>
      <c r="AL601" s="107"/>
      <c r="AM601" s="104">
        <f>AG601*'1. Standard_Cost'!B208+'Incremental_Cost Year 2021'!AH608*'1. Standard_Cost'!C208+'Incremental_Cost Year 2021'!AI608*'1. Standard_Cost'!D208+'Incremental_Cost Year 2021'!AJ608+'Incremental_Cost Year 2021'!AL608+AK601</f>
        <v>0</v>
      </c>
      <c r="AN601" s="104">
        <f>AM601*'1. Standard_Cost'!C212</f>
        <v>0</v>
      </c>
      <c r="AO601" s="107"/>
      <c r="AQ601" s="104">
        <f t="shared" si="1151"/>
        <v>0</v>
      </c>
      <c r="AR601" s="104">
        <f t="shared" si="1152"/>
        <v>0</v>
      </c>
      <c r="AS601" s="104">
        <f t="shared" si="1153"/>
        <v>0</v>
      </c>
      <c r="AT601" s="104">
        <f t="shared" si="1157"/>
        <v>0</v>
      </c>
      <c r="AU601" s="108">
        <f t="shared" si="1154"/>
        <v>0</v>
      </c>
      <c r="AV601" s="108"/>
      <c r="AW601" s="108"/>
      <c r="AX601" s="108"/>
      <c r="AY601" s="108"/>
      <c r="AZ601" s="108"/>
      <c r="BA601" s="109">
        <f t="shared" si="1155"/>
        <v>0</v>
      </c>
    </row>
    <row r="602" spans="1:53" ht="14.1" customHeight="1" outlineLevel="2" x14ac:dyDescent="0.2">
      <c r="A602" s="68"/>
      <c r="B602" s="94"/>
      <c r="C602" s="95"/>
      <c r="D602" s="239"/>
      <c r="E602" s="110"/>
      <c r="F602" s="110"/>
      <c r="G602" s="111"/>
      <c r="H602" s="112" t="s">
        <v>179</v>
      </c>
      <c r="I602" s="100"/>
      <c r="J602" s="101"/>
      <c r="K602" s="101"/>
      <c r="L602" s="102" t="str">
        <f>IF(I602&lt;&gt;0,((VLOOKUP(I602,'1. Standard_Cost'!$B$4:$D$8,2)+VLOOKUP(I602,'1. Standard_Cost'!$B$4:$D$8,3))*J602*K602),"0")</f>
        <v>0</v>
      </c>
      <c r="M602" s="102">
        <f>L602*'1. Standard_Cost'!F188</f>
        <v>0</v>
      </c>
      <c r="N602" s="103"/>
      <c r="O602" s="103"/>
      <c r="P602" s="103"/>
      <c r="Q602" s="103"/>
      <c r="R602" s="104">
        <f>+N602*P602*'1. Standard_Cost'!$B$12</f>
        <v>0</v>
      </c>
      <c r="S602" s="104">
        <f>+N602*O602*P602*'1. Standard_Cost'!$C$12</f>
        <v>0</v>
      </c>
      <c r="T602" s="104">
        <f>+N602*P602*Q602*'1. Standard_Cost'!$D$12</f>
        <v>0</v>
      </c>
      <c r="U602" s="104">
        <f>+N602*O602*'1. Standard_Cost'!$E$12</f>
        <v>0</v>
      </c>
      <c r="V602" s="103"/>
      <c r="W602" s="103"/>
      <c r="X602" s="103"/>
      <c r="Y602" s="104">
        <f>+V602*((X602*'1. Standard_Cost'!$B$16)+(W602*X602*'1. Standard_Cost'!$C$16))</f>
        <v>0</v>
      </c>
      <c r="Z602" s="103"/>
      <c r="AA602" s="103"/>
      <c r="AB602" s="104">
        <f>+Z602*'1. Standard_Cost'!$B$20+AA602*'1. Standard_Cost'!$C$20</f>
        <v>0</v>
      </c>
      <c r="AC602" s="105"/>
      <c r="AD602" s="106"/>
      <c r="AE602" s="104">
        <f>SUM(AD602,AC602,AB602,Y602,U602,T602,S602,R602)*'1. Standard_Cost'!B212</f>
        <v>0</v>
      </c>
      <c r="AF602" s="104">
        <f t="shared" si="1156"/>
        <v>0</v>
      </c>
      <c r="AG602" s="103"/>
      <c r="AH602" s="103"/>
      <c r="AI602" s="103"/>
      <c r="AJ602" s="107"/>
      <c r="AK602" s="107"/>
      <c r="AL602" s="107"/>
      <c r="AM602" s="104">
        <f>AG602*'1. Standard_Cost'!B208+'Incremental_Cost Year 2021'!AH609*'1. Standard_Cost'!C208+'Incremental_Cost Year 2021'!AI609*'1. Standard_Cost'!D208+'Incremental_Cost Year 2021'!AJ609+'Incremental_Cost Year 2021'!AL609+AK602</f>
        <v>0</v>
      </c>
      <c r="AN602" s="104">
        <f>AM602*'1. Standard_Cost'!C212</f>
        <v>0</v>
      </c>
      <c r="AO602" s="107"/>
      <c r="AQ602" s="104">
        <f t="shared" si="1151"/>
        <v>0</v>
      </c>
      <c r="AR602" s="104">
        <f t="shared" si="1152"/>
        <v>0</v>
      </c>
      <c r="AS602" s="104">
        <f t="shared" si="1153"/>
        <v>0</v>
      </c>
      <c r="AT602" s="104">
        <f t="shared" si="1157"/>
        <v>0</v>
      </c>
      <c r="AU602" s="108">
        <f t="shared" si="1154"/>
        <v>0</v>
      </c>
      <c r="AV602" s="108"/>
      <c r="AW602" s="108"/>
      <c r="AX602" s="108"/>
      <c r="AY602" s="108"/>
      <c r="AZ602" s="108"/>
      <c r="BA602" s="109">
        <f t="shared" si="1155"/>
        <v>0</v>
      </c>
    </row>
    <row r="603" spans="1:53" ht="24.6" customHeight="1" outlineLevel="1" x14ac:dyDescent="0.2">
      <c r="A603" s="68"/>
      <c r="B603" s="141"/>
      <c r="C603" s="95"/>
      <c r="D603" s="240"/>
      <c r="E603" s="113" t="s">
        <v>383</v>
      </c>
      <c r="F603" s="114" t="s">
        <v>154</v>
      </c>
      <c r="G603" s="115" t="s">
        <v>155</v>
      </c>
      <c r="H603" s="122" t="s">
        <v>384</v>
      </c>
      <c r="I603" s="117"/>
      <c r="J603" s="117"/>
      <c r="K603" s="117"/>
      <c r="L603" s="118">
        <f>SUM(L599:L602)</f>
        <v>0</v>
      </c>
      <c r="M603" s="118">
        <f>SUM(M599:M602)</f>
        <v>0</v>
      </c>
      <c r="N603" s="117"/>
      <c r="O603" s="117"/>
      <c r="P603" s="117"/>
      <c r="Q603" s="117"/>
      <c r="R603" s="119">
        <f>SUM(R599:R602)</f>
        <v>0</v>
      </c>
      <c r="S603" s="119">
        <f>SUM(S599:S602)</f>
        <v>0</v>
      </c>
      <c r="T603" s="119">
        <f>SUM(T599:T602)</f>
        <v>0</v>
      </c>
      <c r="U603" s="119">
        <f>SUM(U599:U602)</f>
        <v>0</v>
      </c>
      <c r="V603" s="117"/>
      <c r="W603" s="117"/>
      <c r="X603" s="117"/>
      <c r="Y603" s="118">
        <f>SUM(Y599:Y602)</f>
        <v>0</v>
      </c>
      <c r="Z603" s="117"/>
      <c r="AA603" s="117"/>
      <c r="AB603" s="118">
        <f t="shared" ref="AB603:AF603" si="1158">SUM(AB599:AB602)</f>
        <v>0</v>
      </c>
      <c r="AC603" s="118">
        <f t="shared" si="1158"/>
        <v>0</v>
      </c>
      <c r="AD603" s="118">
        <f t="shared" si="1158"/>
        <v>0</v>
      </c>
      <c r="AE603" s="118">
        <f t="shared" si="1158"/>
        <v>0</v>
      </c>
      <c r="AF603" s="118">
        <f t="shared" si="1158"/>
        <v>0</v>
      </c>
      <c r="AG603" s="117"/>
      <c r="AH603" s="117"/>
      <c r="AI603" s="117"/>
      <c r="AJ603" s="119">
        <f>SUM(AJ599:AJ602)</f>
        <v>0</v>
      </c>
      <c r="AK603" s="119">
        <f t="shared" ref="AK603:AN603" si="1159">SUM(AK599:AK602)</f>
        <v>0</v>
      </c>
      <c r="AL603" s="119">
        <f t="shared" si="1159"/>
        <v>0</v>
      </c>
      <c r="AM603" s="119">
        <f t="shared" si="1159"/>
        <v>0</v>
      </c>
      <c r="AN603" s="119">
        <f t="shared" si="1159"/>
        <v>0</v>
      </c>
      <c r="AO603" s="116"/>
      <c r="AP603" s="120"/>
      <c r="AQ603" s="121">
        <f t="shared" ref="AQ603:BA603" si="1160">SUM(AQ599:AQ602)</f>
        <v>0</v>
      </c>
      <c r="AR603" s="121">
        <f t="shared" si="1160"/>
        <v>0</v>
      </c>
      <c r="AS603" s="121">
        <f t="shared" si="1160"/>
        <v>0</v>
      </c>
      <c r="AT603" s="121">
        <f t="shared" si="1160"/>
        <v>0</v>
      </c>
      <c r="AU603" s="121">
        <f t="shared" si="1160"/>
        <v>0</v>
      </c>
      <c r="AV603" s="121">
        <f t="shared" si="1160"/>
        <v>0</v>
      </c>
      <c r="AW603" s="121">
        <f t="shared" si="1160"/>
        <v>0</v>
      </c>
      <c r="AX603" s="121">
        <f t="shared" si="1160"/>
        <v>0</v>
      </c>
      <c r="AY603" s="121">
        <f t="shared" si="1160"/>
        <v>0</v>
      </c>
      <c r="AZ603" s="121">
        <f t="shared" si="1160"/>
        <v>0</v>
      </c>
      <c r="BA603" s="121">
        <f t="shared" si="1160"/>
        <v>0</v>
      </c>
    </row>
    <row r="604" spans="1:53" ht="14.1" customHeight="1" outlineLevel="2" x14ac:dyDescent="0.2">
      <c r="A604" s="68"/>
      <c r="B604" s="94"/>
      <c r="C604" s="95"/>
      <c r="D604" s="238" t="s">
        <v>516</v>
      </c>
      <c r="E604" s="96"/>
      <c r="F604" s="97"/>
      <c r="G604" s="98"/>
      <c r="H604" s="99" t="s">
        <v>543</v>
      </c>
      <c r="I604" s="100"/>
      <c r="J604" s="101"/>
      <c r="K604" s="101"/>
      <c r="L604" s="102" t="str">
        <f>IF(I604&lt;&gt;0,((VLOOKUP(I604,'1. Standard_Cost'!$B$4:$D$8,2)+VLOOKUP(I604,'1. Standard_Cost'!$B$4:$D$8,3))*J604*K604),"0")</f>
        <v>0</v>
      </c>
      <c r="M604" s="102">
        <f>L604*'1. Standard_Cost'!F193</f>
        <v>0</v>
      </c>
      <c r="N604" s="103"/>
      <c r="O604" s="103"/>
      <c r="P604" s="103"/>
      <c r="Q604" s="103"/>
      <c r="R604" s="104">
        <f>+N604*P604*'1. Standard_Cost'!$B$12</f>
        <v>0</v>
      </c>
      <c r="S604" s="104">
        <f>+N604*O604*P604*'1. Standard_Cost'!$C$12</f>
        <v>0</v>
      </c>
      <c r="T604" s="104">
        <f>+N604*P604*Q604*'1. Standard_Cost'!$D$12</f>
        <v>0</v>
      </c>
      <c r="U604" s="104">
        <f>+N604*O604*'1. Standard_Cost'!$E$12</f>
        <v>0</v>
      </c>
      <c r="V604" s="103"/>
      <c r="W604" s="103"/>
      <c r="X604" s="103"/>
      <c r="Y604" s="104">
        <f>+V604*((X604*'1. Standard_Cost'!$B$16)+(W604*X604*'1. Standard_Cost'!$C$16))</f>
        <v>0</v>
      </c>
      <c r="Z604" s="103"/>
      <c r="AA604" s="103"/>
      <c r="AB604" s="104">
        <f>+Z604*'1. Standard_Cost'!$B$20+AA604*'1. Standard_Cost'!$C$20</f>
        <v>0</v>
      </c>
      <c r="AC604" s="105"/>
      <c r="AD604" s="106"/>
      <c r="AE604" s="104">
        <f>SUM(AD604,AC604,AB604,Y604,U604,T604,S604,R604)*'1. Standard_Cost'!B217</f>
        <v>0</v>
      </c>
      <c r="AF604" s="104">
        <f>SUM(AD604,AE604)</f>
        <v>0</v>
      </c>
      <c r="AG604" s="103"/>
      <c r="AH604" s="103"/>
      <c r="AI604" s="103"/>
      <c r="AJ604" s="107"/>
      <c r="AK604" s="107"/>
      <c r="AL604" s="107"/>
      <c r="AM604" s="104">
        <f>AG604*'1. Standard_Cost'!B213+'Incremental_Cost Year 2021'!AH611*'1. Standard_Cost'!C213+'Incremental_Cost Year 2021'!AI611*'1. Standard_Cost'!D213+'Incremental_Cost Year 2021'!AJ611+'Incremental_Cost Year 2021'!AL611+AK604</f>
        <v>0</v>
      </c>
      <c r="AN604" s="104">
        <f>AM604*'1. Standard_Cost'!C217</f>
        <v>0</v>
      </c>
      <c r="AO604" s="107"/>
      <c r="AQ604" s="104">
        <f t="shared" ref="AQ604:AQ607" si="1161">L604+M604</f>
        <v>0</v>
      </c>
      <c r="AR604" s="104">
        <f t="shared" ref="AR604:AR607" si="1162">AF604</f>
        <v>0</v>
      </c>
      <c r="AS604" s="104">
        <f t="shared" ref="AS604:AS607" si="1163">AM604+AN604</f>
        <v>0</v>
      </c>
      <c r="AT604" s="104">
        <f>SUM(AQ604,AR604,AS604)</f>
        <v>0</v>
      </c>
      <c r="AU604" s="108">
        <f t="shared" ref="AU604:AU607" si="1164">AT604</f>
        <v>0</v>
      </c>
      <c r="AV604" s="108"/>
      <c r="AW604" s="108"/>
      <c r="AX604" s="108"/>
      <c r="AY604" s="108"/>
      <c r="AZ604" s="108"/>
      <c r="BA604" s="109">
        <f t="shared" ref="BA604:BA607" si="1165">SUM(AU604:AZ604)-AT604</f>
        <v>0</v>
      </c>
    </row>
    <row r="605" spans="1:53" ht="14.1" customHeight="1" outlineLevel="2" x14ac:dyDescent="0.2">
      <c r="A605" s="68"/>
      <c r="B605" s="94"/>
      <c r="C605" s="95"/>
      <c r="D605" s="239"/>
      <c r="E605" s="110"/>
      <c r="F605" s="110"/>
      <c r="G605" s="111"/>
      <c r="H605" s="99" t="s">
        <v>50</v>
      </c>
      <c r="I605" s="100"/>
      <c r="J605" s="101"/>
      <c r="K605" s="101"/>
      <c r="L605" s="102" t="str">
        <f>IF(I605&lt;&gt;0,((VLOOKUP(I605,'1. Standard_Cost'!$B$4:$D$8,2)+VLOOKUP(I605,'1. Standard_Cost'!$B$4:$D$8,3))*J605*K605),"0")</f>
        <v>0</v>
      </c>
      <c r="M605" s="102">
        <f>L605*'1. Standard_Cost'!F193</f>
        <v>0</v>
      </c>
      <c r="N605" s="103"/>
      <c r="O605" s="103"/>
      <c r="P605" s="103"/>
      <c r="Q605" s="103"/>
      <c r="R605" s="104">
        <f>+N605*P605*'1. Standard_Cost'!$B$12</f>
        <v>0</v>
      </c>
      <c r="S605" s="104">
        <f>+N605*O605*P605*'1. Standard_Cost'!$C$12</f>
        <v>0</v>
      </c>
      <c r="T605" s="104">
        <f>+N605*P605*Q605*'1. Standard_Cost'!$D$12</f>
        <v>0</v>
      </c>
      <c r="U605" s="104">
        <f>+N605*O605*'1. Standard_Cost'!$E$12</f>
        <v>0</v>
      </c>
      <c r="V605" s="103"/>
      <c r="W605" s="103"/>
      <c r="X605" s="103"/>
      <c r="Y605" s="104">
        <f>+V605*((X605*'1. Standard_Cost'!$B$16)+(W605*X605*'1. Standard_Cost'!$C$16))</f>
        <v>0</v>
      </c>
      <c r="Z605" s="103"/>
      <c r="AA605" s="103"/>
      <c r="AB605" s="104">
        <f>+Z605*'1. Standard_Cost'!$B$20+AA605*'1. Standard_Cost'!$C$20</f>
        <v>0</v>
      </c>
      <c r="AC605" s="105"/>
      <c r="AD605" s="106"/>
      <c r="AE605" s="104">
        <f>SUM(AD605,AC605,AB605,Y605,U605,T605,S605,R605)*'1. Standard_Cost'!B217</f>
        <v>0</v>
      </c>
      <c r="AF605" s="104">
        <f t="shared" ref="AF605:AF607" si="1166">SUM(AD605,AE605)</f>
        <v>0</v>
      </c>
      <c r="AG605" s="103"/>
      <c r="AH605" s="103">
        <v>0</v>
      </c>
      <c r="AI605" s="103">
        <v>0</v>
      </c>
      <c r="AJ605" s="107"/>
      <c r="AK605" s="107"/>
      <c r="AL605" s="107"/>
      <c r="AM605" s="104">
        <f>AG605*'1. Standard_Cost'!B213+'Incremental_Cost Year 2021'!AH612*'1. Standard_Cost'!C213+'Incremental_Cost Year 2021'!AI612*'1. Standard_Cost'!D213+'Incremental_Cost Year 2021'!AJ612+'Incremental_Cost Year 2021'!AL612+AK605</f>
        <v>0</v>
      </c>
      <c r="AN605" s="104">
        <f>AM605*'1. Standard_Cost'!C217</f>
        <v>0</v>
      </c>
      <c r="AO605" s="107"/>
      <c r="AQ605" s="104">
        <f t="shared" si="1161"/>
        <v>0</v>
      </c>
      <c r="AR605" s="104">
        <f t="shared" si="1162"/>
        <v>0</v>
      </c>
      <c r="AS605" s="104">
        <f t="shared" si="1163"/>
        <v>0</v>
      </c>
      <c r="AT605" s="104">
        <f t="shared" ref="AT605:AT607" si="1167">SUM(AQ605,AR605,AS605)</f>
        <v>0</v>
      </c>
      <c r="AU605" s="108">
        <f t="shared" si="1164"/>
        <v>0</v>
      </c>
      <c r="AV605" s="108">
        <v>0</v>
      </c>
      <c r="AW605" s="108"/>
      <c r="AX605" s="108"/>
      <c r="AY605" s="108"/>
      <c r="AZ605" s="108"/>
      <c r="BA605" s="109">
        <f t="shared" si="1165"/>
        <v>0</v>
      </c>
    </row>
    <row r="606" spans="1:53" ht="14.1" customHeight="1" outlineLevel="2" x14ac:dyDescent="0.2">
      <c r="A606" s="68"/>
      <c r="B606" s="94"/>
      <c r="C606" s="95"/>
      <c r="D606" s="239"/>
      <c r="E606" s="110"/>
      <c r="F606" s="110"/>
      <c r="G606" s="111"/>
      <c r="H606" s="99" t="s">
        <v>51</v>
      </c>
      <c r="I606" s="100"/>
      <c r="J606" s="101"/>
      <c r="K606" s="101"/>
      <c r="L606" s="102" t="str">
        <f>IF(I606&lt;&gt;0,((VLOOKUP(I606,'1. Standard_Cost'!$B$4:$D$8,2)+VLOOKUP(I606,'1. Standard_Cost'!$B$4:$D$8,3))*J606*K606),"0")</f>
        <v>0</v>
      </c>
      <c r="M606" s="102">
        <f>L606*'1. Standard_Cost'!F193</f>
        <v>0</v>
      </c>
      <c r="N606" s="103"/>
      <c r="O606" s="103"/>
      <c r="P606" s="103"/>
      <c r="Q606" s="103"/>
      <c r="R606" s="104">
        <f>+N606*P606*'1. Standard_Cost'!$B$12</f>
        <v>0</v>
      </c>
      <c r="S606" s="104">
        <f>+N606*O606*P606*'1. Standard_Cost'!$C$12</f>
        <v>0</v>
      </c>
      <c r="T606" s="104">
        <f>+N606*P606*Q606*'1. Standard_Cost'!$D$12</f>
        <v>0</v>
      </c>
      <c r="U606" s="104">
        <f>+N606*O606*'1. Standard_Cost'!$E$12</f>
        <v>0</v>
      </c>
      <c r="V606" s="103"/>
      <c r="W606" s="103"/>
      <c r="X606" s="103"/>
      <c r="Y606" s="104">
        <f>+V606*((X606*'1. Standard_Cost'!$B$16)+(W606*X606*'1. Standard_Cost'!$C$16))</f>
        <v>0</v>
      </c>
      <c r="Z606" s="103"/>
      <c r="AA606" s="103"/>
      <c r="AB606" s="104">
        <f>+Z606*'1. Standard_Cost'!$B$20+AA606*'1. Standard_Cost'!$C$20</f>
        <v>0</v>
      </c>
      <c r="AC606" s="105"/>
      <c r="AD606" s="106"/>
      <c r="AE606" s="104">
        <f>SUM(AD606,AC606,AB606,Y606,U606,T606,S606,R606)*'1. Standard_Cost'!B217</f>
        <v>0</v>
      </c>
      <c r="AF606" s="104">
        <f t="shared" si="1166"/>
        <v>0</v>
      </c>
      <c r="AG606" s="103"/>
      <c r="AH606" s="103"/>
      <c r="AI606" s="103"/>
      <c r="AJ606" s="107"/>
      <c r="AK606" s="107"/>
      <c r="AL606" s="107"/>
      <c r="AM606" s="104">
        <f>AG606*'1. Standard_Cost'!B213+'Incremental_Cost Year 2021'!AH613*'1. Standard_Cost'!C213+'Incremental_Cost Year 2021'!AI613*'1. Standard_Cost'!D213+'Incremental_Cost Year 2021'!AJ613+'Incremental_Cost Year 2021'!AL613+AK606</f>
        <v>0</v>
      </c>
      <c r="AN606" s="104">
        <f>AM606*'1. Standard_Cost'!C217</f>
        <v>0</v>
      </c>
      <c r="AO606" s="107"/>
      <c r="AQ606" s="104">
        <f t="shared" si="1161"/>
        <v>0</v>
      </c>
      <c r="AR606" s="104">
        <f t="shared" si="1162"/>
        <v>0</v>
      </c>
      <c r="AS606" s="104">
        <f t="shared" si="1163"/>
        <v>0</v>
      </c>
      <c r="AT606" s="104">
        <f t="shared" si="1167"/>
        <v>0</v>
      </c>
      <c r="AU606" s="108">
        <f t="shared" si="1164"/>
        <v>0</v>
      </c>
      <c r="AV606" s="108"/>
      <c r="AW606" s="108"/>
      <c r="AX606" s="108"/>
      <c r="AY606" s="108"/>
      <c r="AZ606" s="108"/>
      <c r="BA606" s="109">
        <f t="shared" si="1165"/>
        <v>0</v>
      </c>
    </row>
    <row r="607" spans="1:53" ht="14.1" customHeight="1" outlineLevel="2" x14ac:dyDescent="0.2">
      <c r="A607" s="68"/>
      <c r="B607" s="94"/>
      <c r="C607" s="95"/>
      <c r="D607" s="239"/>
      <c r="E607" s="110"/>
      <c r="F607" s="110"/>
      <c r="G607" s="111"/>
      <c r="H607" s="112" t="s">
        <v>179</v>
      </c>
      <c r="I607" s="100"/>
      <c r="J607" s="101"/>
      <c r="K607" s="101"/>
      <c r="L607" s="102" t="str">
        <f>IF(I607&lt;&gt;0,((VLOOKUP(I607,'1. Standard_Cost'!$B$4:$D$8,2)+VLOOKUP(I607,'1. Standard_Cost'!$B$4:$D$8,3))*J607*K607),"0")</f>
        <v>0</v>
      </c>
      <c r="M607" s="102">
        <f>L607*'1. Standard_Cost'!F193</f>
        <v>0</v>
      </c>
      <c r="N607" s="103"/>
      <c r="O607" s="103"/>
      <c r="P607" s="103"/>
      <c r="Q607" s="103"/>
      <c r="R607" s="104">
        <f>+N607*P607*'1. Standard_Cost'!$B$12</f>
        <v>0</v>
      </c>
      <c r="S607" s="104">
        <f>+N607*O607*P607*'1. Standard_Cost'!$C$12</f>
        <v>0</v>
      </c>
      <c r="T607" s="104">
        <f>+N607*P607*Q607*'1. Standard_Cost'!$D$12</f>
        <v>0</v>
      </c>
      <c r="U607" s="104">
        <f>+N607*O607*'1. Standard_Cost'!$E$12</f>
        <v>0</v>
      </c>
      <c r="V607" s="103"/>
      <c r="W607" s="103"/>
      <c r="X607" s="103"/>
      <c r="Y607" s="104">
        <f>+V607*((X607*'1. Standard_Cost'!$B$16)+(W607*X607*'1. Standard_Cost'!$C$16))</f>
        <v>0</v>
      </c>
      <c r="Z607" s="103"/>
      <c r="AA607" s="103"/>
      <c r="AB607" s="104">
        <f>+Z607*'1. Standard_Cost'!$B$20+AA607*'1. Standard_Cost'!$C$20</f>
        <v>0</v>
      </c>
      <c r="AC607" s="105"/>
      <c r="AD607" s="106"/>
      <c r="AE607" s="104">
        <f>SUM(AD607,AC607,AB607,Y607,U607,T607,S607,R607)*'1. Standard_Cost'!B217</f>
        <v>0</v>
      </c>
      <c r="AF607" s="104">
        <f t="shared" si="1166"/>
        <v>0</v>
      </c>
      <c r="AG607" s="103"/>
      <c r="AH607" s="103"/>
      <c r="AI607" s="103"/>
      <c r="AJ607" s="107"/>
      <c r="AK607" s="107"/>
      <c r="AL607" s="107"/>
      <c r="AM607" s="104">
        <f>AG607*'1. Standard_Cost'!B213+'Incremental_Cost Year 2021'!AH614*'1. Standard_Cost'!C213+'Incremental_Cost Year 2021'!AI614*'1. Standard_Cost'!D213+'Incremental_Cost Year 2021'!AJ614+'Incremental_Cost Year 2021'!AL614+AK607</f>
        <v>0</v>
      </c>
      <c r="AN607" s="104">
        <f>AM607*'1. Standard_Cost'!C217</f>
        <v>0</v>
      </c>
      <c r="AO607" s="107"/>
      <c r="AQ607" s="104">
        <f t="shared" si="1161"/>
        <v>0</v>
      </c>
      <c r="AR607" s="104">
        <f t="shared" si="1162"/>
        <v>0</v>
      </c>
      <c r="AS607" s="104">
        <f t="shared" si="1163"/>
        <v>0</v>
      </c>
      <c r="AT607" s="104">
        <f t="shared" si="1167"/>
        <v>0</v>
      </c>
      <c r="AU607" s="108">
        <f t="shared" si="1164"/>
        <v>0</v>
      </c>
      <c r="AV607" s="108"/>
      <c r="AW607" s="108"/>
      <c r="AX607" s="108"/>
      <c r="AY607" s="108"/>
      <c r="AZ607" s="108"/>
      <c r="BA607" s="109">
        <f t="shared" si="1165"/>
        <v>0</v>
      </c>
    </row>
    <row r="608" spans="1:53" ht="24.6" customHeight="1" outlineLevel="1" x14ac:dyDescent="0.2">
      <c r="A608" s="68"/>
      <c r="B608" s="141"/>
      <c r="C608" s="95"/>
      <c r="D608" s="240"/>
      <c r="E608" s="113" t="s">
        <v>386</v>
      </c>
      <c r="F608" s="114" t="s">
        <v>154</v>
      </c>
      <c r="G608" s="115" t="s">
        <v>155</v>
      </c>
      <c r="H608" s="122" t="s">
        <v>385</v>
      </c>
      <c r="I608" s="117"/>
      <c r="J608" s="117"/>
      <c r="K608" s="117"/>
      <c r="L608" s="118">
        <f>SUM(L604:L607)</f>
        <v>0</v>
      </c>
      <c r="M608" s="118">
        <f>SUM(M604:M607)</f>
        <v>0</v>
      </c>
      <c r="N608" s="117"/>
      <c r="O608" s="117"/>
      <c r="P608" s="117"/>
      <c r="Q608" s="117"/>
      <c r="R608" s="119">
        <f>SUM(R604:R607)</f>
        <v>0</v>
      </c>
      <c r="S608" s="119">
        <f>SUM(S604:S607)</f>
        <v>0</v>
      </c>
      <c r="T608" s="119">
        <f>SUM(T604:T607)</f>
        <v>0</v>
      </c>
      <c r="U608" s="119">
        <f>SUM(U604:U607)</f>
        <v>0</v>
      </c>
      <c r="V608" s="117"/>
      <c r="W608" s="117"/>
      <c r="X608" s="117"/>
      <c r="Y608" s="118">
        <f>SUM(Y604:Y607)</f>
        <v>0</v>
      </c>
      <c r="Z608" s="117"/>
      <c r="AA608" s="117"/>
      <c r="AB608" s="118">
        <f t="shared" ref="AB608:AF608" si="1168">SUM(AB604:AB607)</f>
        <v>0</v>
      </c>
      <c r="AC608" s="118">
        <f t="shared" si="1168"/>
        <v>0</v>
      </c>
      <c r="AD608" s="118">
        <f t="shared" si="1168"/>
        <v>0</v>
      </c>
      <c r="AE608" s="118">
        <f t="shared" si="1168"/>
        <v>0</v>
      </c>
      <c r="AF608" s="118">
        <f t="shared" si="1168"/>
        <v>0</v>
      </c>
      <c r="AG608" s="117"/>
      <c r="AH608" s="117"/>
      <c r="AI608" s="117"/>
      <c r="AJ608" s="119">
        <f>SUM(AJ604:AJ607)</f>
        <v>0</v>
      </c>
      <c r="AK608" s="119">
        <f t="shared" ref="AK608:AN608" si="1169">SUM(AK604:AK607)</f>
        <v>0</v>
      </c>
      <c r="AL608" s="119">
        <f t="shared" si="1169"/>
        <v>0</v>
      </c>
      <c r="AM608" s="119">
        <f t="shared" si="1169"/>
        <v>0</v>
      </c>
      <c r="AN608" s="119">
        <f t="shared" si="1169"/>
        <v>0</v>
      </c>
      <c r="AO608" s="116"/>
      <c r="AP608" s="120"/>
      <c r="AQ608" s="121">
        <f t="shared" ref="AQ608:BA608" si="1170">SUM(AQ604:AQ607)</f>
        <v>0</v>
      </c>
      <c r="AR608" s="121">
        <f t="shared" si="1170"/>
        <v>0</v>
      </c>
      <c r="AS608" s="121">
        <f t="shared" si="1170"/>
        <v>0</v>
      </c>
      <c r="AT608" s="121">
        <f t="shared" si="1170"/>
        <v>0</v>
      </c>
      <c r="AU608" s="121">
        <f t="shared" si="1170"/>
        <v>0</v>
      </c>
      <c r="AV608" s="121">
        <f t="shared" si="1170"/>
        <v>0</v>
      </c>
      <c r="AW608" s="121">
        <f t="shared" si="1170"/>
        <v>0</v>
      </c>
      <c r="AX608" s="121">
        <f t="shared" si="1170"/>
        <v>0</v>
      </c>
      <c r="AY608" s="121">
        <f t="shared" si="1170"/>
        <v>0</v>
      </c>
      <c r="AZ608" s="121">
        <f t="shared" si="1170"/>
        <v>0</v>
      </c>
      <c r="BA608" s="121">
        <f t="shared" si="1170"/>
        <v>0</v>
      </c>
    </row>
    <row r="609" spans="1:53" ht="14.1" customHeight="1" outlineLevel="2" x14ac:dyDescent="0.2">
      <c r="A609" s="68"/>
      <c r="B609" s="94"/>
      <c r="C609" s="250"/>
      <c r="D609" s="238" t="s">
        <v>516</v>
      </c>
      <c r="E609" s="96"/>
      <c r="F609" s="97"/>
      <c r="G609" s="98"/>
      <c r="H609" s="99" t="s">
        <v>49</v>
      </c>
      <c r="I609" s="100"/>
      <c r="J609" s="101"/>
      <c r="K609" s="101"/>
      <c r="L609" s="102" t="str">
        <f>IF(I609&lt;&gt;0,((VLOOKUP(I609,'1. Standard_Cost'!$B$4:$D$8,2)+VLOOKUP(I609,'1. Standard_Cost'!$B$4:$D$8,3))*J609*K609),"0")</f>
        <v>0</v>
      </c>
      <c r="M609" s="102">
        <f>L609*'1. Standard_Cost'!F208</f>
        <v>0</v>
      </c>
      <c r="N609" s="103"/>
      <c r="O609" s="103"/>
      <c r="P609" s="103"/>
      <c r="Q609" s="103"/>
      <c r="R609" s="104">
        <f>+N609*P609*'1. Standard_Cost'!$B$12</f>
        <v>0</v>
      </c>
      <c r="S609" s="104">
        <f>+N609*O609*P609*'1. Standard_Cost'!$C$12</f>
        <v>0</v>
      </c>
      <c r="T609" s="104">
        <f>+N609*P609*Q609*'1. Standard_Cost'!$D$12</f>
        <v>0</v>
      </c>
      <c r="U609" s="104">
        <f>+N609*O609*'1. Standard_Cost'!$E$12</f>
        <v>0</v>
      </c>
      <c r="V609" s="103"/>
      <c r="W609" s="103"/>
      <c r="X609" s="103"/>
      <c r="Y609" s="104">
        <f>+V609*((X609*'1. Standard_Cost'!$B$16)+(W609*X609*'1. Standard_Cost'!$C$16))</f>
        <v>0</v>
      </c>
      <c r="Z609" s="103"/>
      <c r="AA609" s="103"/>
      <c r="AB609" s="104">
        <f>+Z609*'1. Standard_Cost'!$B$20+AA609*'1. Standard_Cost'!$C$20</f>
        <v>0</v>
      </c>
      <c r="AC609" s="105"/>
      <c r="AD609" s="106"/>
      <c r="AE609" s="104">
        <f>SUM(AD609,AC609,AB609,Y609,U609,T609,S609,R609)*'1. Standard_Cost'!B232</f>
        <v>0</v>
      </c>
      <c r="AF609" s="104">
        <f>SUM(AD609,AE609)</f>
        <v>0</v>
      </c>
      <c r="AG609" s="103"/>
      <c r="AH609" s="103"/>
      <c r="AI609" s="103"/>
      <c r="AJ609" s="107"/>
      <c r="AK609" s="107"/>
      <c r="AL609" s="107"/>
      <c r="AM609" s="104">
        <f>AG609*'1. Standard_Cost'!B228+'Incremental_Cost Year 2021'!AH616*'1. Standard_Cost'!C228+'Incremental_Cost Year 2021'!AI616*'1. Standard_Cost'!D228+'Incremental_Cost Year 2021'!AJ616+'Incremental_Cost Year 2021'!AL616+AK609</f>
        <v>0</v>
      </c>
      <c r="AN609" s="104">
        <f>AM609*'1. Standard_Cost'!C232</f>
        <v>0</v>
      </c>
      <c r="AO609" s="107"/>
      <c r="AQ609" s="104">
        <f t="shared" ref="AQ609:AQ612" si="1171">L609+M609</f>
        <v>0</v>
      </c>
      <c r="AR609" s="104">
        <f t="shared" ref="AR609:AR612" si="1172">AF609</f>
        <v>0</v>
      </c>
      <c r="AS609" s="104">
        <f t="shared" ref="AS609:AS612" si="1173">AM609+AN609</f>
        <v>0</v>
      </c>
      <c r="AT609" s="104">
        <f>SUM(AQ609,AR609,AS609)</f>
        <v>0</v>
      </c>
      <c r="AU609" s="108">
        <f t="shared" ref="AU609:AU612" si="1174">AT609</f>
        <v>0</v>
      </c>
      <c r="AV609" s="108"/>
      <c r="AW609" s="108"/>
      <c r="AX609" s="108"/>
      <c r="AY609" s="108"/>
      <c r="AZ609" s="108"/>
      <c r="BA609" s="109">
        <f t="shared" ref="BA609:BA612" si="1175">SUM(AU609:AZ609)-AT609</f>
        <v>0</v>
      </c>
    </row>
    <row r="610" spans="1:53" ht="14.1" customHeight="1" outlineLevel="2" x14ac:dyDescent="0.2">
      <c r="A610" s="68"/>
      <c r="B610" s="94"/>
      <c r="C610" s="251"/>
      <c r="D610" s="239"/>
      <c r="E610" s="110"/>
      <c r="F610" s="110"/>
      <c r="G610" s="111"/>
      <c r="H610" s="99" t="s">
        <v>50</v>
      </c>
      <c r="I610" s="100"/>
      <c r="J610" s="101"/>
      <c r="K610" s="101"/>
      <c r="L610" s="102" t="str">
        <f>IF(I610&lt;&gt;0,((VLOOKUP(I610,'1. Standard_Cost'!$B$4:$D$8,2)+VLOOKUP(I610,'1. Standard_Cost'!$B$4:$D$8,3))*J610*K610),"0")</f>
        <v>0</v>
      </c>
      <c r="M610" s="102">
        <f>L610*'1. Standard_Cost'!F208</f>
        <v>0</v>
      </c>
      <c r="N610" s="103"/>
      <c r="O610" s="103"/>
      <c r="P610" s="103"/>
      <c r="Q610" s="103"/>
      <c r="R610" s="104">
        <f>+N610*P610*'1. Standard_Cost'!$B$12</f>
        <v>0</v>
      </c>
      <c r="S610" s="104">
        <f>+N610*O610*P610*'1. Standard_Cost'!$C$12</f>
        <v>0</v>
      </c>
      <c r="T610" s="104">
        <f>+N610*P610*Q610*'1. Standard_Cost'!$D$12</f>
        <v>0</v>
      </c>
      <c r="U610" s="104">
        <f>+N610*O610*'1. Standard_Cost'!$E$12</f>
        <v>0</v>
      </c>
      <c r="V610" s="103"/>
      <c r="W610" s="103"/>
      <c r="X610" s="103"/>
      <c r="Y610" s="104">
        <f>+V610*((X610*'1. Standard_Cost'!$B$16)+(W610*X610*'1. Standard_Cost'!$C$16))</f>
        <v>0</v>
      </c>
      <c r="Z610" s="103"/>
      <c r="AA610" s="103"/>
      <c r="AB610" s="104">
        <f>+Z610*'1. Standard_Cost'!$B$20+AA610*'1. Standard_Cost'!$C$20</f>
        <v>0</v>
      </c>
      <c r="AC610" s="105"/>
      <c r="AD610" s="106"/>
      <c r="AE610" s="104">
        <f>SUM(AD610,AC610,AB610,Y610,U610,T610,S610,R610)*'1. Standard_Cost'!B232</f>
        <v>0</v>
      </c>
      <c r="AF610" s="104">
        <f t="shared" ref="AF610:AF612" si="1176">SUM(AD610,AE610)</f>
        <v>0</v>
      </c>
      <c r="AG610" s="103"/>
      <c r="AH610" s="103">
        <v>0</v>
      </c>
      <c r="AI610" s="103">
        <v>0</v>
      </c>
      <c r="AJ610" s="107"/>
      <c r="AK610" s="107"/>
      <c r="AL610" s="107"/>
      <c r="AM610" s="104">
        <f>AG610*'1. Standard_Cost'!B228+'Incremental_Cost Year 2021'!AH617*'1. Standard_Cost'!C228+'Incremental_Cost Year 2021'!AI617*'1. Standard_Cost'!D228+'Incremental_Cost Year 2021'!AJ617+'Incremental_Cost Year 2021'!AL617+AK610</f>
        <v>0</v>
      </c>
      <c r="AN610" s="104">
        <f>AM610*'1. Standard_Cost'!C232</f>
        <v>0</v>
      </c>
      <c r="AO610" s="107"/>
      <c r="AQ610" s="104">
        <f t="shared" si="1171"/>
        <v>0</v>
      </c>
      <c r="AR610" s="104">
        <f t="shared" si="1172"/>
        <v>0</v>
      </c>
      <c r="AS610" s="104">
        <f t="shared" si="1173"/>
        <v>0</v>
      </c>
      <c r="AT610" s="104">
        <f t="shared" ref="AT610:AT612" si="1177">SUM(AQ610,AR610,AS610)</f>
        <v>0</v>
      </c>
      <c r="AU610" s="108">
        <f t="shared" si="1174"/>
        <v>0</v>
      </c>
      <c r="AV610" s="108">
        <v>0</v>
      </c>
      <c r="AW610" s="108"/>
      <c r="AX610" s="108"/>
      <c r="AY610" s="108"/>
      <c r="AZ610" s="108"/>
      <c r="BA610" s="109">
        <f t="shared" si="1175"/>
        <v>0</v>
      </c>
    </row>
    <row r="611" spans="1:53" ht="14.1" customHeight="1" outlineLevel="2" x14ac:dyDescent="0.2">
      <c r="A611" s="68"/>
      <c r="B611" s="94"/>
      <c r="C611" s="251"/>
      <c r="D611" s="239"/>
      <c r="E611" s="110"/>
      <c r="F611" s="110"/>
      <c r="G611" s="111"/>
      <c r="H611" s="99" t="s">
        <v>51</v>
      </c>
      <c r="I611" s="100"/>
      <c r="J611" s="101"/>
      <c r="K611" s="101"/>
      <c r="L611" s="102" t="str">
        <f>IF(I611&lt;&gt;0,((VLOOKUP(I611,'1. Standard_Cost'!$B$4:$D$8,2)+VLOOKUP(I611,'1. Standard_Cost'!$B$4:$D$8,3))*J611*K611),"0")</f>
        <v>0</v>
      </c>
      <c r="M611" s="102">
        <f>L611*'1. Standard_Cost'!F208</f>
        <v>0</v>
      </c>
      <c r="N611" s="103"/>
      <c r="O611" s="103"/>
      <c r="P611" s="103"/>
      <c r="Q611" s="103"/>
      <c r="R611" s="104">
        <f>+N611*P611*'1. Standard_Cost'!$B$12</f>
        <v>0</v>
      </c>
      <c r="S611" s="104">
        <f>+N611*O611*P611*'1. Standard_Cost'!$C$12</f>
        <v>0</v>
      </c>
      <c r="T611" s="104">
        <f>+N611*P611*Q611*'1. Standard_Cost'!$D$12</f>
        <v>0</v>
      </c>
      <c r="U611" s="104">
        <f>+N611*O611*'1. Standard_Cost'!$E$12</f>
        <v>0</v>
      </c>
      <c r="V611" s="103"/>
      <c r="W611" s="103"/>
      <c r="X611" s="103"/>
      <c r="Y611" s="104">
        <f>+V611*((X611*'1. Standard_Cost'!$B$16)+(W611*X611*'1. Standard_Cost'!$C$16))</f>
        <v>0</v>
      </c>
      <c r="Z611" s="103"/>
      <c r="AA611" s="103"/>
      <c r="AB611" s="104">
        <f>+Z611*'1. Standard_Cost'!$B$20+AA611*'1. Standard_Cost'!$C$20</f>
        <v>0</v>
      </c>
      <c r="AC611" s="105"/>
      <c r="AD611" s="106"/>
      <c r="AE611" s="104">
        <f>SUM(AD611,AC611,AB611,Y611,U611,T611,S611,R611)*'1. Standard_Cost'!B232</f>
        <v>0</v>
      </c>
      <c r="AF611" s="104">
        <f t="shared" si="1176"/>
        <v>0</v>
      </c>
      <c r="AG611" s="103"/>
      <c r="AH611" s="103"/>
      <c r="AI611" s="103"/>
      <c r="AJ611" s="107"/>
      <c r="AK611" s="107"/>
      <c r="AL611" s="107"/>
      <c r="AM611" s="104">
        <f>AG611*'1. Standard_Cost'!B228+'Incremental_Cost Year 2021'!AH618*'1. Standard_Cost'!C228+'Incremental_Cost Year 2021'!AI618*'1. Standard_Cost'!D228+'Incremental_Cost Year 2021'!AJ618+'Incremental_Cost Year 2021'!AL618+AK611</f>
        <v>0</v>
      </c>
      <c r="AN611" s="104">
        <f>AM611*'1. Standard_Cost'!C232</f>
        <v>0</v>
      </c>
      <c r="AO611" s="107"/>
      <c r="AQ611" s="104">
        <f t="shared" si="1171"/>
        <v>0</v>
      </c>
      <c r="AR611" s="104">
        <f t="shared" si="1172"/>
        <v>0</v>
      </c>
      <c r="AS611" s="104">
        <f t="shared" si="1173"/>
        <v>0</v>
      </c>
      <c r="AT611" s="104">
        <f t="shared" si="1177"/>
        <v>0</v>
      </c>
      <c r="AU611" s="108">
        <f t="shared" si="1174"/>
        <v>0</v>
      </c>
      <c r="AV611" s="108"/>
      <c r="AW611" s="108"/>
      <c r="AX611" s="108"/>
      <c r="AY611" s="108"/>
      <c r="AZ611" s="108"/>
      <c r="BA611" s="109">
        <f t="shared" si="1175"/>
        <v>0</v>
      </c>
    </row>
    <row r="612" spans="1:53" ht="14.1" customHeight="1" outlineLevel="2" x14ac:dyDescent="0.2">
      <c r="A612" s="68"/>
      <c r="B612" s="94"/>
      <c r="C612" s="251"/>
      <c r="D612" s="239"/>
      <c r="E612" s="110"/>
      <c r="F612" s="110"/>
      <c r="G612" s="111"/>
      <c r="H612" s="112" t="s">
        <v>179</v>
      </c>
      <c r="I612" s="100"/>
      <c r="J612" s="101"/>
      <c r="K612" s="101"/>
      <c r="L612" s="102" t="str">
        <f>IF(I612&lt;&gt;0,((VLOOKUP(I612,'1. Standard_Cost'!$B$4:$D$8,2)+VLOOKUP(I612,'1. Standard_Cost'!$B$4:$D$8,3))*J612*K612),"0")</f>
        <v>0</v>
      </c>
      <c r="M612" s="102">
        <f>L612*'1. Standard_Cost'!F208</f>
        <v>0</v>
      </c>
      <c r="N612" s="103"/>
      <c r="O612" s="103"/>
      <c r="P612" s="103"/>
      <c r="Q612" s="103"/>
      <c r="R612" s="104">
        <f>+N612*P612*'1. Standard_Cost'!$B$12</f>
        <v>0</v>
      </c>
      <c r="S612" s="104">
        <f>+N612*O612*P612*'1. Standard_Cost'!$C$12</f>
        <v>0</v>
      </c>
      <c r="T612" s="104">
        <f>+N612*P612*Q612*'1. Standard_Cost'!$D$12</f>
        <v>0</v>
      </c>
      <c r="U612" s="104">
        <f>+N612*O612*'1. Standard_Cost'!$E$12</f>
        <v>0</v>
      </c>
      <c r="V612" s="103"/>
      <c r="W612" s="103"/>
      <c r="X612" s="103"/>
      <c r="Y612" s="104">
        <f>+V612*((X612*'1. Standard_Cost'!$B$16)+(W612*X612*'1. Standard_Cost'!$C$16))</f>
        <v>0</v>
      </c>
      <c r="Z612" s="103"/>
      <c r="AA612" s="103"/>
      <c r="AB612" s="104">
        <f>+Z612*'1. Standard_Cost'!$B$20+AA612*'1. Standard_Cost'!$C$20</f>
        <v>0</v>
      </c>
      <c r="AC612" s="105"/>
      <c r="AD612" s="106"/>
      <c r="AE612" s="104">
        <f>SUM(AD612,AC612,AB612,Y612,U612,T612,S612,R612)*'1. Standard_Cost'!B232</f>
        <v>0</v>
      </c>
      <c r="AF612" s="104">
        <f t="shared" si="1176"/>
        <v>0</v>
      </c>
      <c r="AG612" s="103"/>
      <c r="AH612" s="103"/>
      <c r="AI612" s="103"/>
      <c r="AJ612" s="107"/>
      <c r="AK612" s="107"/>
      <c r="AL612" s="107"/>
      <c r="AM612" s="104">
        <f>AG612*'1. Standard_Cost'!B228+'Incremental_Cost Year 2021'!AH619*'1. Standard_Cost'!C228+'Incremental_Cost Year 2021'!AI619*'1. Standard_Cost'!D228+'Incremental_Cost Year 2021'!AJ619+'Incremental_Cost Year 2021'!AL619+AK612</f>
        <v>0</v>
      </c>
      <c r="AN612" s="104">
        <f>AM612*'1. Standard_Cost'!C232</f>
        <v>0</v>
      </c>
      <c r="AO612" s="107"/>
      <c r="AQ612" s="104">
        <f t="shared" si="1171"/>
        <v>0</v>
      </c>
      <c r="AR612" s="104">
        <f t="shared" si="1172"/>
        <v>0</v>
      </c>
      <c r="AS612" s="104">
        <f t="shared" si="1173"/>
        <v>0</v>
      </c>
      <c r="AT612" s="104">
        <f t="shared" si="1177"/>
        <v>0</v>
      </c>
      <c r="AU612" s="108">
        <f t="shared" si="1174"/>
        <v>0</v>
      </c>
      <c r="AV612" s="108"/>
      <c r="AW612" s="108"/>
      <c r="AX612" s="108"/>
      <c r="AY612" s="108"/>
      <c r="AZ612" s="108"/>
      <c r="BA612" s="109">
        <f t="shared" si="1175"/>
        <v>0</v>
      </c>
    </row>
    <row r="613" spans="1:53" ht="25.35" customHeight="1" outlineLevel="1" x14ac:dyDescent="0.2">
      <c r="A613" s="68"/>
      <c r="B613" s="94"/>
      <c r="C613" s="251"/>
      <c r="D613" s="240"/>
      <c r="E613" s="113" t="s">
        <v>387</v>
      </c>
      <c r="F613" s="114" t="s">
        <v>154</v>
      </c>
      <c r="G613" s="115" t="s">
        <v>155</v>
      </c>
      <c r="H613" s="140" t="s">
        <v>388</v>
      </c>
      <c r="I613" s="117"/>
      <c r="J613" s="117"/>
      <c r="K613" s="117"/>
      <c r="L613" s="118">
        <f>SUM(L609:L612)</f>
        <v>0</v>
      </c>
      <c r="M613" s="118">
        <f>SUM(M609:M612)</f>
        <v>0</v>
      </c>
      <c r="N613" s="117"/>
      <c r="O613" s="117"/>
      <c r="P613" s="117"/>
      <c r="Q613" s="117"/>
      <c r="R613" s="119">
        <f>SUM(R609:R612)</f>
        <v>0</v>
      </c>
      <c r="S613" s="119">
        <f>SUM(S609:S612)</f>
        <v>0</v>
      </c>
      <c r="T613" s="119">
        <f>SUM(T609:T612)</f>
        <v>0</v>
      </c>
      <c r="U613" s="119">
        <f>SUM(U609:U612)</f>
        <v>0</v>
      </c>
      <c r="V613" s="117"/>
      <c r="W613" s="117"/>
      <c r="X613" s="117"/>
      <c r="Y613" s="118">
        <f>SUM(Y609:Y612)</f>
        <v>0</v>
      </c>
      <c r="Z613" s="117"/>
      <c r="AA613" s="117"/>
      <c r="AB613" s="118">
        <f t="shared" ref="AB613:AF613" si="1178">SUM(AB609:AB612)</f>
        <v>0</v>
      </c>
      <c r="AC613" s="118">
        <f t="shared" si="1178"/>
        <v>0</v>
      </c>
      <c r="AD613" s="118">
        <f t="shared" si="1178"/>
        <v>0</v>
      </c>
      <c r="AE613" s="118">
        <f t="shared" si="1178"/>
        <v>0</v>
      </c>
      <c r="AF613" s="118">
        <f t="shared" si="1178"/>
        <v>0</v>
      </c>
      <c r="AG613" s="117"/>
      <c r="AH613" s="117"/>
      <c r="AI613" s="117"/>
      <c r="AJ613" s="119">
        <f>SUM(AJ609:AJ612)</f>
        <v>0</v>
      </c>
      <c r="AK613" s="119">
        <f t="shared" ref="AK613:AN613" si="1179">SUM(AK609:AK612)</f>
        <v>0</v>
      </c>
      <c r="AL613" s="119">
        <f t="shared" si="1179"/>
        <v>0</v>
      </c>
      <c r="AM613" s="119">
        <f t="shared" si="1179"/>
        <v>0</v>
      </c>
      <c r="AN613" s="119">
        <f t="shared" si="1179"/>
        <v>0</v>
      </c>
      <c r="AO613" s="116"/>
      <c r="AP613" s="120"/>
      <c r="AQ613" s="118">
        <f t="shared" ref="AQ613:BA613" si="1180">SUM(AQ609:AQ612)</f>
        <v>0</v>
      </c>
      <c r="AR613" s="118">
        <f t="shared" si="1180"/>
        <v>0</v>
      </c>
      <c r="AS613" s="118">
        <f t="shared" si="1180"/>
        <v>0</v>
      </c>
      <c r="AT613" s="118">
        <f t="shared" si="1180"/>
        <v>0</v>
      </c>
      <c r="AU613" s="118">
        <f t="shared" si="1180"/>
        <v>0</v>
      </c>
      <c r="AV613" s="118">
        <f t="shared" si="1180"/>
        <v>0</v>
      </c>
      <c r="AW613" s="118">
        <f t="shared" si="1180"/>
        <v>0</v>
      </c>
      <c r="AX613" s="118">
        <f t="shared" si="1180"/>
        <v>0</v>
      </c>
      <c r="AY613" s="118">
        <f t="shared" si="1180"/>
        <v>0</v>
      </c>
      <c r="AZ613" s="118">
        <f t="shared" si="1180"/>
        <v>0</v>
      </c>
      <c r="BA613" s="118">
        <f t="shared" si="1180"/>
        <v>0</v>
      </c>
    </row>
    <row r="614" spans="1:53" ht="14.1" customHeight="1" outlineLevel="2" x14ac:dyDescent="0.2">
      <c r="A614" s="68"/>
      <c r="B614" s="94"/>
      <c r="C614" s="251"/>
      <c r="D614" s="238" t="s">
        <v>516</v>
      </c>
      <c r="E614" s="243" t="s">
        <v>816</v>
      </c>
      <c r="F614" s="97"/>
      <c r="G614" s="98"/>
      <c r="H614" s="99" t="s">
        <v>49</v>
      </c>
      <c r="I614" s="100"/>
      <c r="J614" s="101"/>
      <c r="K614" s="101"/>
      <c r="L614" s="102" t="str">
        <f>IF(I614&lt;&gt;0,((VLOOKUP(I614,'1. Standard_Cost'!$B$4:$D$8,2)+VLOOKUP(I614,'1. Standard_Cost'!$B$4:$D$8,3))*J614*K614),"0")</f>
        <v>0</v>
      </c>
      <c r="M614" s="102">
        <f>L614*'1. Standard_Cost'!F208</f>
        <v>0</v>
      </c>
      <c r="N614" s="103"/>
      <c r="O614" s="103"/>
      <c r="P614" s="103"/>
      <c r="Q614" s="103"/>
      <c r="R614" s="104">
        <f>+N614*P614*'1. Standard_Cost'!$B$12</f>
        <v>0</v>
      </c>
      <c r="S614" s="104">
        <f>+N614*O614*P614*'1. Standard_Cost'!$C$12</f>
        <v>0</v>
      </c>
      <c r="T614" s="104">
        <f>+N614*P614*Q614*'1. Standard_Cost'!$D$12</f>
        <v>0</v>
      </c>
      <c r="U614" s="104">
        <f>+N614*O614*'1. Standard_Cost'!$E$12</f>
        <v>0</v>
      </c>
      <c r="V614" s="103"/>
      <c r="W614" s="103"/>
      <c r="X614" s="103"/>
      <c r="Y614" s="104">
        <f>+V614*((X614*'1. Standard_Cost'!$B$16)+(W614*X614*'1. Standard_Cost'!$C$16))</f>
        <v>0</v>
      </c>
      <c r="Z614" s="103"/>
      <c r="AA614" s="103"/>
      <c r="AB614" s="104">
        <f>+Z614*'1. Standard_Cost'!$B$20+AA614*'1. Standard_Cost'!$C$20</f>
        <v>0</v>
      </c>
      <c r="AC614" s="105"/>
      <c r="AD614" s="106"/>
      <c r="AE614" s="104">
        <f>SUM(AD614,AC614,AB614,Y614,U614,T614,S614,R614)*'1. Standard_Cost'!B232</f>
        <v>0</v>
      </c>
      <c r="AF614" s="104">
        <f>SUM(AD614,AE614)</f>
        <v>0</v>
      </c>
      <c r="AG614" s="103"/>
      <c r="AH614" s="103"/>
      <c r="AI614" s="103"/>
      <c r="AJ614" s="107"/>
      <c r="AK614" s="107"/>
      <c r="AL614" s="107"/>
      <c r="AM614" s="104"/>
      <c r="AN614" s="104">
        <f>AM614*'1. Standard_Cost'!C232</f>
        <v>0</v>
      </c>
      <c r="AO614" s="107"/>
      <c r="AQ614" s="104">
        <f t="shared" ref="AQ614:AQ617" si="1181">L614+M614</f>
        <v>0</v>
      </c>
      <c r="AR614" s="104">
        <f t="shared" ref="AR614:AR617" si="1182">AF614</f>
        <v>0</v>
      </c>
      <c r="AS614" s="104">
        <f t="shared" ref="AS614:AS617" si="1183">AM614+AN614</f>
        <v>0</v>
      </c>
      <c r="AT614" s="104">
        <f>SUM(AQ614,AR614,AS614)</f>
        <v>0</v>
      </c>
      <c r="AU614" s="108">
        <f t="shared" ref="AU614:AU672" si="1184">AT614</f>
        <v>0</v>
      </c>
      <c r="AV614" s="108"/>
      <c r="AW614" s="108"/>
      <c r="AX614" s="108"/>
      <c r="AY614" s="108"/>
      <c r="AZ614" s="108"/>
      <c r="BA614" s="109">
        <f t="shared" ref="BA614:BA617" si="1185">SUM(AU614:AZ614)-AT614</f>
        <v>0</v>
      </c>
    </row>
    <row r="615" spans="1:53" ht="14.1" customHeight="1" outlineLevel="2" x14ac:dyDescent="0.2">
      <c r="A615" s="68"/>
      <c r="B615" s="94"/>
      <c r="C615" s="251"/>
      <c r="D615" s="239"/>
      <c r="E615" s="241"/>
      <c r="F615" s="110"/>
      <c r="G615" s="111"/>
      <c r="H615" s="99" t="s">
        <v>50</v>
      </c>
      <c r="I615" s="100"/>
      <c r="J615" s="101"/>
      <c r="K615" s="101"/>
      <c r="L615" s="102" t="str">
        <f>IF(I615&lt;&gt;0,((VLOOKUP(I615,'1. Standard_Cost'!$B$4:$D$8,2)+VLOOKUP(I615,'1. Standard_Cost'!$B$4:$D$8,3))*J615*K615),"0")</f>
        <v>0</v>
      </c>
      <c r="M615" s="102">
        <f>L615*'1. Standard_Cost'!F208</f>
        <v>0</v>
      </c>
      <c r="N615" s="103"/>
      <c r="O615" s="103"/>
      <c r="P615" s="103"/>
      <c r="Q615" s="103"/>
      <c r="R615" s="104">
        <f>+N615*P615*'1. Standard_Cost'!$B$12</f>
        <v>0</v>
      </c>
      <c r="S615" s="104">
        <f>+N615*O615*P615*'1. Standard_Cost'!$C$12</f>
        <v>0</v>
      </c>
      <c r="T615" s="104">
        <f>+N615*P615*Q615*'1. Standard_Cost'!$D$12</f>
        <v>0</v>
      </c>
      <c r="U615" s="104">
        <f>+N615*O615*'1. Standard_Cost'!$E$12</f>
        <v>0</v>
      </c>
      <c r="V615" s="103"/>
      <c r="W615" s="103"/>
      <c r="X615" s="103"/>
      <c r="Y615" s="104">
        <f>+V615*((X615*'1. Standard_Cost'!$B$16)+(W615*X615*'1. Standard_Cost'!$C$16))</f>
        <v>0</v>
      </c>
      <c r="Z615" s="103"/>
      <c r="AA615" s="103"/>
      <c r="AB615" s="104">
        <f>+Z615*'1. Standard_Cost'!$B$20+AA615*'1. Standard_Cost'!$C$20</f>
        <v>0</v>
      </c>
      <c r="AC615" s="105"/>
      <c r="AD615" s="106"/>
      <c r="AE615" s="104">
        <f>SUM(AD615,AC615,AB615,Y615,U615,T615,S615,R615)*'1. Standard_Cost'!B232</f>
        <v>0</v>
      </c>
      <c r="AF615" s="104">
        <f t="shared" ref="AF615:AF617" si="1186">SUM(AD615,AE615)</f>
        <v>0</v>
      </c>
      <c r="AG615" s="103"/>
      <c r="AH615" s="103">
        <v>0</v>
      </c>
      <c r="AI615" s="103">
        <v>0</v>
      </c>
      <c r="AJ615" s="107"/>
      <c r="AK615" s="107"/>
      <c r="AL615" s="107"/>
      <c r="AM615" s="104">
        <f>AG615*'1. Standard_Cost'!B228+'Incremental_Cost Year 2021'!AH622*'1. Standard_Cost'!C228+'Incremental_Cost Year 2021'!AI622*'1. Standard_Cost'!D228+'Incremental_Cost Year 2021'!AJ622+'Incremental_Cost Year 2021'!AL622+AK615</f>
        <v>0</v>
      </c>
      <c r="AN615" s="104">
        <f>AM615*'1. Standard_Cost'!C232</f>
        <v>0</v>
      </c>
      <c r="AO615" s="107"/>
      <c r="AQ615" s="104">
        <f t="shared" si="1181"/>
        <v>0</v>
      </c>
      <c r="AR615" s="104">
        <f t="shared" si="1182"/>
        <v>0</v>
      </c>
      <c r="AS615" s="104">
        <f t="shared" si="1183"/>
        <v>0</v>
      </c>
      <c r="AT615" s="104">
        <f t="shared" ref="AT615:AT617" si="1187">SUM(AQ615,AR615,AS615)</f>
        <v>0</v>
      </c>
      <c r="AU615" s="108">
        <f t="shared" si="1184"/>
        <v>0</v>
      </c>
      <c r="AV615" s="108">
        <v>0</v>
      </c>
      <c r="AW615" s="108"/>
      <c r="AX615" s="108"/>
      <c r="AY615" s="108"/>
      <c r="AZ615" s="108"/>
      <c r="BA615" s="109">
        <f t="shared" si="1185"/>
        <v>0</v>
      </c>
    </row>
    <row r="616" spans="1:53" ht="14.1" customHeight="1" outlineLevel="2" x14ac:dyDescent="0.2">
      <c r="A616" s="68"/>
      <c r="B616" s="94"/>
      <c r="C616" s="251"/>
      <c r="D616" s="239"/>
      <c r="E616" s="241"/>
      <c r="F616" s="110"/>
      <c r="G616" s="111"/>
      <c r="H616" s="99" t="s">
        <v>51</v>
      </c>
      <c r="I616" s="100"/>
      <c r="J616" s="101"/>
      <c r="K616" s="101"/>
      <c r="L616" s="102" t="str">
        <f>IF(I616&lt;&gt;0,((VLOOKUP(I616,'1. Standard_Cost'!$B$4:$D$8,2)+VLOOKUP(I616,'1. Standard_Cost'!$B$4:$D$8,3))*J616*K616),"0")</f>
        <v>0</v>
      </c>
      <c r="M616" s="102">
        <f>L616*'1. Standard_Cost'!F208</f>
        <v>0</v>
      </c>
      <c r="N616" s="103"/>
      <c r="O616" s="103"/>
      <c r="P616" s="103"/>
      <c r="Q616" s="103"/>
      <c r="R616" s="104">
        <f>+N616*P616*'1. Standard_Cost'!$B$12</f>
        <v>0</v>
      </c>
      <c r="S616" s="104">
        <f>+N616*O616*P616*'1. Standard_Cost'!$C$12</f>
        <v>0</v>
      </c>
      <c r="T616" s="104">
        <f>+N616*P616*Q616*'1. Standard_Cost'!$D$12</f>
        <v>0</v>
      </c>
      <c r="U616" s="104">
        <f>+N616*O616*'1. Standard_Cost'!$E$12</f>
        <v>0</v>
      </c>
      <c r="V616" s="103"/>
      <c r="W616" s="103"/>
      <c r="X616" s="103"/>
      <c r="Y616" s="104">
        <f>+V616*((X616*'1. Standard_Cost'!$B$16)+(W616*X616*'1. Standard_Cost'!$C$16))</f>
        <v>0</v>
      </c>
      <c r="Z616" s="103"/>
      <c r="AA616" s="103"/>
      <c r="AB616" s="104">
        <f>+Z616*'1. Standard_Cost'!$B$20+AA616*'1. Standard_Cost'!$C$20</f>
        <v>0</v>
      </c>
      <c r="AC616" s="105"/>
      <c r="AD616" s="106"/>
      <c r="AE616" s="104">
        <f>SUM(AD616,AC616,AB616,Y616,U616,T616,S616,R616)*'1. Standard_Cost'!B232</f>
        <v>0</v>
      </c>
      <c r="AF616" s="104">
        <f t="shared" si="1186"/>
        <v>0</v>
      </c>
      <c r="AG616" s="103"/>
      <c r="AH616" s="103"/>
      <c r="AI616" s="103"/>
      <c r="AJ616" s="107"/>
      <c r="AK616" s="107"/>
      <c r="AL616" s="107"/>
      <c r="AM616" s="104">
        <f>AG616*'1. Standard_Cost'!B228+'Incremental_Cost Year 2021'!AH623*'1. Standard_Cost'!C228+'Incremental_Cost Year 2021'!AI623*'1. Standard_Cost'!D228+'Incremental_Cost Year 2021'!AJ623+'Incremental_Cost Year 2021'!AL623+AK616</f>
        <v>0</v>
      </c>
      <c r="AN616" s="104">
        <f>AM616*'1. Standard_Cost'!C232</f>
        <v>0</v>
      </c>
      <c r="AO616" s="107"/>
      <c r="AQ616" s="104">
        <f t="shared" si="1181"/>
        <v>0</v>
      </c>
      <c r="AR616" s="104">
        <f t="shared" si="1182"/>
        <v>0</v>
      </c>
      <c r="AS616" s="104">
        <f t="shared" si="1183"/>
        <v>0</v>
      </c>
      <c r="AT616" s="104">
        <f t="shared" si="1187"/>
        <v>0</v>
      </c>
      <c r="AU616" s="108">
        <f t="shared" si="1184"/>
        <v>0</v>
      </c>
      <c r="AV616" s="108"/>
      <c r="AW616" s="108"/>
      <c r="AX616" s="108"/>
      <c r="AY616" s="108"/>
      <c r="AZ616" s="108"/>
      <c r="BA616" s="109">
        <f t="shared" si="1185"/>
        <v>0</v>
      </c>
    </row>
    <row r="617" spans="1:53" ht="14.1" customHeight="1" outlineLevel="2" x14ac:dyDescent="0.2">
      <c r="A617" s="68"/>
      <c r="B617" s="94"/>
      <c r="C617" s="251"/>
      <c r="D617" s="239"/>
      <c r="E617" s="241"/>
      <c r="F617" s="110"/>
      <c r="G617" s="111"/>
      <c r="H617" s="112" t="s">
        <v>179</v>
      </c>
      <c r="I617" s="100"/>
      <c r="J617" s="101"/>
      <c r="K617" s="101"/>
      <c r="L617" s="102" t="str">
        <f>IF(I617&lt;&gt;0,((VLOOKUP(I617,'1. Standard_Cost'!$B$4:$D$8,2)+VLOOKUP(I617,'1. Standard_Cost'!$B$4:$D$8,3))*J617*K617),"0")</f>
        <v>0</v>
      </c>
      <c r="M617" s="102">
        <f>L617*'1. Standard_Cost'!F208</f>
        <v>0</v>
      </c>
      <c r="N617" s="103"/>
      <c r="O617" s="103"/>
      <c r="P617" s="103"/>
      <c r="Q617" s="103"/>
      <c r="R617" s="104">
        <f>+N617*P617*'1. Standard_Cost'!$B$12</f>
        <v>0</v>
      </c>
      <c r="S617" s="104">
        <f>+N617*O617*P617*'1. Standard_Cost'!$C$12</f>
        <v>0</v>
      </c>
      <c r="T617" s="104">
        <f>+N617*P617*Q617*'1. Standard_Cost'!$D$12</f>
        <v>0</v>
      </c>
      <c r="U617" s="104">
        <f>+N617*O617*'1. Standard_Cost'!$E$12</f>
        <v>0</v>
      </c>
      <c r="V617" s="103"/>
      <c r="W617" s="103"/>
      <c r="X617" s="103"/>
      <c r="Y617" s="104">
        <f>+V617*((X617*'1. Standard_Cost'!$B$16)+(W617*X617*'1. Standard_Cost'!$C$16))</f>
        <v>0</v>
      </c>
      <c r="Z617" s="103"/>
      <c r="AA617" s="103"/>
      <c r="AB617" s="104">
        <f>+Z617*'1. Standard_Cost'!$B$20+AA617*'1. Standard_Cost'!$C$20</f>
        <v>0</v>
      </c>
      <c r="AC617" s="105"/>
      <c r="AD617" s="106"/>
      <c r="AE617" s="104">
        <f>SUM(AD617,AC617,AB617,Y617,U617,T617,S617,R617)*'1. Standard_Cost'!B232</f>
        <v>0</v>
      </c>
      <c r="AF617" s="104">
        <f t="shared" si="1186"/>
        <v>0</v>
      </c>
      <c r="AG617" s="103"/>
      <c r="AH617" s="103"/>
      <c r="AI617" s="103"/>
      <c r="AJ617" s="107"/>
      <c r="AK617" s="107"/>
      <c r="AL617" s="107"/>
      <c r="AM617" s="104">
        <f>AG617*'1. Standard_Cost'!B228+'Incremental_Cost Year 2021'!AH624*'1. Standard_Cost'!C228+'Incremental_Cost Year 2021'!AI624*'1. Standard_Cost'!D228+'Incremental_Cost Year 2021'!AJ624+'Incremental_Cost Year 2021'!AL624+AK617</f>
        <v>0</v>
      </c>
      <c r="AN617" s="104">
        <f>AM617*'1. Standard_Cost'!C232</f>
        <v>0</v>
      </c>
      <c r="AO617" s="107"/>
      <c r="AQ617" s="104">
        <f t="shared" si="1181"/>
        <v>0</v>
      </c>
      <c r="AR617" s="104">
        <f t="shared" si="1182"/>
        <v>0</v>
      </c>
      <c r="AS617" s="104">
        <f t="shared" si="1183"/>
        <v>0</v>
      </c>
      <c r="AT617" s="104">
        <f t="shared" si="1187"/>
        <v>0</v>
      </c>
      <c r="AU617" s="108">
        <f t="shared" si="1184"/>
        <v>0</v>
      </c>
      <c r="AV617" s="108"/>
      <c r="AW617" s="108"/>
      <c r="AX617" s="108"/>
      <c r="AY617" s="108"/>
      <c r="AZ617" s="108"/>
      <c r="BA617" s="109">
        <f t="shared" si="1185"/>
        <v>0</v>
      </c>
    </row>
    <row r="618" spans="1:53" ht="25.7" customHeight="1" outlineLevel="1" x14ac:dyDescent="0.2">
      <c r="A618" s="68"/>
      <c r="B618" s="94"/>
      <c r="C618" s="251"/>
      <c r="D618" s="240"/>
      <c r="E618" s="242"/>
      <c r="F618" s="114" t="s">
        <v>154</v>
      </c>
      <c r="G618" s="115" t="s">
        <v>155</v>
      </c>
      <c r="H618" s="122" t="s">
        <v>389</v>
      </c>
      <c r="I618" s="117"/>
      <c r="J618" s="117"/>
      <c r="K618" s="117"/>
      <c r="L618" s="118">
        <f>SUM(L614:L617)</f>
        <v>0</v>
      </c>
      <c r="M618" s="118">
        <f>SUM(M614:M617)</f>
        <v>0</v>
      </c>
      <c r="N618" s="117"/>
      <c r="O618" s="117"/>
      <c r="P618" s="117"/>
      <c r="Q618" s="117"/>
      <c r="R618" s="119">
        <f>SUM(R614:R617)</f>
        <v>0</v>
      </c>
      <c r="S618" s="119">
        <f>SUM(S614:S617)</f>
        <v>0</v>
      </c>
      <c r="T618" s="119">
        <f>SUM(T614:T617)</f>
        <v>0</v>
      </c>
      <c r="U618" s="119">
        <f>SUM(U614:U617)</f>
        <v>0</v>
      </c>
      <c r="V618" s="117"/>
      <c r="W618" s="117"/>
      <c r="X618" s="117"/>
      <c r="Y618" s="118">
        <f>SUM(Y614:Y617)</f>
        <v>0</v>
      </c>
      <c r="Z618" s="117"/>
      <c r="AA618" s="117"/>
      <c r="AB618" s="118">
        <f t="shared" ref="AB618:AF618" si="1188">SUM(AB614:AB617)</f>
        <v>0</v>
      </c>
      <c r="AC618" s="118">
        <f t="shared" si="1188"/>
        <v>0</v>
      </c>
      <c r="AD618" s="118">
        <f t="shared" si="1188"/>
        <v>0</v>
      </c>
      <c r="AE618" s="118">
        <f t="shared" si="1188"/>
        <v>0</v>
      </c>
      <c r="AF618" s="118">
        <f t="shared" si="1188"/>
        <v>0</v>
      </c>
      <c r="AG618" s="117"/>
      <c r="AH618" s="117"/>
      <c r="AI618" s="117"/>
      <c r="AJ618" s="119">
        <f>SUM(AJ614:AJ617)</f>
        <v>0</v>
      </c>
      <c r="AK618" s="119">
        <f t="shared" ref="AK618:AN618" si="1189">SUM(AK614:AK617)</f>
        <v>0</v>
      </c>
      <c r="AL618" s="119">
        <f t="shared" si="1189"/>
        <v>0</v>
      </c>
      <c r="AM618" s="119">
        <f t="shared" si="1189"/>
        <v>0</v>
      </c>
      <c r="AN618" s="119">
        <f t="shared" si="1189"/>
        <v>0</v>
      </c>
      <c r="AO618" s="116"/>
      <c r="AP618" s="120"/>
      <c r="AQ618" s="121">
        <f t="shared" ref="AQ618:BA618" si="1190">SUM(AQ614:AQ617)</f>
        <v>0</v>
      </c>
      <c r="AR618" s="121">
        <f t="shared" si="1190"/>
        <v>0</v>
      </c>
      <c r="AS618" s="121">
        <f t="shared" si="1190"/>
        <v>0</v>
      </c>
      <c r="AT618" s="121">
        <f t="shared" si="1190"/>
        <v>0</v>
      </c>
      <c r="AU618" s="121">
        <f t="shared" si="1190"/>
        <v>0</v>
      </c>
      <c r="AV618" s="121">
        <f t="shared" si="1190"/>
        <v>0</v>
      </c>
      <c r="AW618" s="121">
        <f t="shared" si="1190"/>
        <v>0</v>
      </c>
      <c r="AX618" s="121">
        <f t="shared" si="1190"/>
        <v>0</v>
      </c>
      <c r="AY618" s="121">
        <f t="shared" si="1190"/>
        <v>0</v>
      </c>
      <c r="AZ618" s="121">
        <f t="shared" si="1190"/>
        <v>0</v>
      </c>
      <c r="BA618" s="121">
        <f t="shared" si="1190"/>
        <v>0</v>
      </c>
    </row>
    <row r="619" spans="1:53" ht="14.1" customHeight="1" outlineLevel="2" x14ac:dyDescent="0.2">
      <c r="A619" s="68"/>
      <c r="B619" s="94"/>
      <c r="C619" s="251"/>
      <c r="D619" s="238" t="s">
        <v>516</v>
      </c>
      <c r="E619" s="243" t="s">
        <v>390</v>
      </c>
      <c r="F619" s="97"/>
      <c r="G619" s="98"/>
      <c r="H619" s="99" t="s">
        <v>540</v>
      </c>
      <c r="I619" s="100"/>
      <c r="J619" s="101"/>
      <c r="K619" s="101"/>
      <c r="L619" s="102" t="str">
        <f>IF(I619&lt;&gt;0,((VLOOKUP(I619,'1. Standard_Cost'!$B$4:$D$8,2)+VLOOKUP(I619,'1. Standard_Cost'!$B$4:$D$8,3))*J619*K619),"0")</f>
        <v>0</v>
      </c>
      <c r="M619" s="102">
        <f>L619*'1. Standard_Cost'!F208</f>
        <v>0</v>
      </c>
      <c r="N619" s="103"/>
      <c r="O619" s="103"/>
      <c r="P619" s="103"/>
      <c r="Q619" s="103"/>
      <c r="R619" s="104">
        <f>+N619*P619*'1. Standard_Cost'!$B$12</f>
        <v>0</v>
      </c>
      <c r="S619" s="104">
        <f>+N619*O619*P619*'1. Standard_Cost'!$C$12</f>
        <v>0</v>
      </c>
      <c r="T619" s="104">
        <f>+N619*P619*Q619*'1. Standard_Cost'!$D$12</f>
        <v>0</v>
      </c>
      <c r="U619" s="104">
        <f>+N619*O619*'1. Standard_Cost'!$E$12</f>
        <v>0</v>
      </c>
      <c r="V619" s="103"/>
      <c r="W619" s="103"/>
      <c r="X619" s="103"/>
      <c r="Y619" s="104">
        <f>+V619*((X619*'1. Standard_Cost'!$B$16)+(W619*X619*'1. Standard_Cost'!$C$16))</f>
        <v>0</v>
      </c>
      <c r="Z619" s="103"/>
      <c r="AA619" s="103"/>
      <c r="AB619" s="104">
        <f>+Z619*'1. Standard_Cost'!$B$20+AA619*'1. Standard_Cost'!$C$20</f>
        <v>0</v>
      </c>
      <c r="AC619" s="105"/>
      <c r="AD619" s="106"/>
      <c r="AE619" s="104">
        <f>SUM(AD619,AC619,AB619,Y619,U619,T619,S619,R619)*'1. Standard_Cost'!B232</f>
        <v>0</v>
      </c>
      <c r="AF619" s="104">
        <f>SUM(AD619,AE619)</f>
        <v>0</v>
      </c>
      <c r="AG619" s="103">
        <v>40</v>
      </c>
      <c r="AH619" s="103"/>
      <c r="AI619" s="103"/>
      <c r="AJ619" s="107"/>
      <c r="AK619" s="107"/>
      <c r="AL619" s="107">
        <v>40</v>
      </c>
      <c r="AM619" s="104">
        <f>AG619*'1. Standard_Cost'!B228+'Incremental_Cost Year 2021'!AH626*'1. Standard_Cost'!C228+'Incremental_Cost Year 2021'!AI626*'1. Standard_Cost'!D228+'Incremental_Cost Year 2021'!AJ626+'Incremental_Cost Year 2021'!AL626+AK619</f>
        <v>0</v>
      </c>
      <c r="AN619" s="104">
        <f>AM619*'1. Standard_Cost'!C232</f>
        <v>0</v>
      </c>
      <c r="AO619" s="107"/>
      <c r="AQ619" s="104">
        <f t="shared" ref="AQ619:AQ622" si="1191">L619+M619</f>
        <v>0</v>
      </c>
      <c r="AR619" s="104">
        <f t="shared" ref="AR619:AR622" si="1192">AF619</f>
        <v>0</v>
      </c>
      <c r="AS619" s="104">
        <f t="shared" ref="AS619:AS622" si="1193">AM619+AN619</f>
        <v>0</v>
      </c>
      <c r="AT619" s="104">
        <f>SUM(AQ619,AR619,AS619)</f>
        <v>0</v>
      </c>
      <c r="AV619" s="108"/>
      <c r="AW619" s="108"/>
      <c r="AX619" s="108"/>
      <c r="AY619" s="108"/>
      <c r="AZ619" s="108"/>
      <c r="BA619" s="109">
        <f t="shared" ref="BA619:BA622" si="1194">SUM(AU619:AZ619)-AT619</f>
        <v>0</v>
      </c>
    </row>
    <row r="620" spans="1:53" ht="14.1" customHeight="1" outlineLevel="2" x14ac:dyDescent="0.2">
      <c r="A620" s="68"/>
      <c r="B620" s="94"/>
      <c r="C620" s="251"/>
      <c r="D620" s="239"/>
      <c r="E620" s="241"/>
      <c r="F620" s="110"/>
      <c r="G620" s="111"/>
      <c r="H620" s="99" t="s">
        <v>50</v>
      </c>
      <c r="I620" s="100"/>
      <c r="J620" s="101"/>
      <c r="K620" s="101"/>
      <c r="L620" s="102" t="str">
        <f>IF(I620&lt;&gt;0,((VLOOKUP(I620,'1. Standard_Cost'!$B$4:$D$8,2)+VLOOKUP(I620,'1. Standard_Cost'!$B$4:$D$8,3))*J620*K620),"0")</f>
        <v>0</v>
      </c>
      <c r="M620" s="102">
        <f>L620*'1. Standard_Cost'!F208</f>
        <v>0</v>
      </c>
      <c r="N620" s="103"/>
      <c r="O620" s="103"/>
      <c r="P620" s="103"/>
      <c r="Q620" s="103"/>
      <c r="R620" s="104">
        <f>+N620*P620*'1. Standard_Cost'!$B$12</f>
        <v>0</v>
      </c>
      <c r="S620" s="104">
        <f>+N620*O620*P620*'1. Standard_Cost'!$C$12</f>
        <v>0</v>
      </c>
      <c r="T620" s="104">
        <f>+N620*P620*Q620*'1. Standard_Cost'!$D$12</f>
        <v>0</v>
      </c>
      <c r="U620" s="104">
        <f>+N620*O620*'1. Standard_Cost'!$E$12</f>
        <v>0</v>
      </c>
      <c r="V620" s="103"/>
      <c r="W620" s="103"/>
      <c r="X620" s="103"/>
      <c r="Y620" s="104">
        <f>+V620*((X620*'1. Standard_Cost'!$B$16)+(W620*X620*'1. Standard_Cost'!$C$16))</f>
        <v>0</v>
      </c>
      <c r="Z620" s="103"/>
      <c r="AA620" s="103"/>
      <c r="AB620" s="104">
        <f>+Z620*'1. Standard_Cost'!$B$20+AA620*'1. Standard_Cost'!$C$20</f>
        <v>0</v>
      </c>
      <c r="AC620" s="105"/>
      <c r="AD620" s="106"/>
      <c r="AE620" s="104">
        <f>SUM(AD620,AC620,AB620,Y620,U620,T620,S620,R620)*'1. Standard_Cost'!B232</f>
        <v>0</v>
      </c>
      <c r="AF620" s="104">
        <f t="shared" ref="AF620:AF622" si="1195">SUM(AD620,AE620)</f>
        <v>0</v>
      </c>
      <c r="AG620" s="103"/>
      <c r="AH620" s="103">
        <v>0</v>
      </c>
      <c r="AI620" s="103">
        <v>0</v>
      </c>
      <c r="AJ620" s="107"/>
      <c r="AK620" s="107"/>
      <c r="AL620" s="107"/>
      <c r="AM620" s="104">
        <f>AG620*'1. Standard_Cost'!B228+'Incremental_Cost Year 2021'!AH627*'1. Standard_Cost'!C228+'Incremental_Cost Year 2021'!AI627*'1. Standard_Cost'!D228+'Incremental_Cost Year 2021'!AJ627+'Incremental_Cost Year 2021'!AL627+AK620</f>
        <v>0</v>
      </c>
      <c r="AN620" s="104">
        <f>AM620*'1. Standard_Cost'!C232</f>
        <v>0</v>
      </c>
      <c r="AO620" s="107"/>
      <c r="AQ620" s="104">
        <f t="shared" si="1191"/>
        <v>0</v>
      </c>
      <c r="AR620" s="104">
        <f t="shared" si="1192"/>
        <v>0</v>
      </c>
      <c r="AS620" s="104">
        <f t="shared" si="1193"/>
        <v>0</v>
      </c>
      <c r="AT620" s="104">
        <f t="shared" ref="AT620:AT622" si="1196">SUM(AQ620,AR620,AS620)</f>
        <v>0</v>
      </c>
      <c r="AU620" s="108">
        <f t="shared" si="1184"/>
        <v>0</v>
      </c>
      <c r="AV620" s="108">
        <v>0</v>
      </c>
      <c r="AW620" s="108"/>
      <c r="AX620" s="108"/>
      <c r="AY620" s="108"/>
      <c r="AZ620" s="108"/>
      <c r="BA620" s="109">
        <f>SUM(AU620:AZ620)-AT620</f>
        <v>0</v>
      </c>
    </row>
    <row r="621" spans="1:53" ht="14.1" customHeight="1" outlineLevel="2" x14ac:dyDescent="0.2">
      <c r="A621" s="68"/>
      <c r="B621" s="94"/>
      <c r="C621" s="251"/>
      <c r="D621" s="239"/>
      <c r="E621" s="241"/>
      <c r="F621" s="110"/>
      <c r="G621" s="111"/>
      <c r="H621" s="99" t="s">
        <v>51</v>
      </c>
      <c r="I621" s="100"/>
      <c r="J621" s="101"/>
      <c r="K621" s="101"/>
      <c r="L621" s="102" t="str">
        <f>IF(I621&lt;&gt;0,((VLOOKUP(I621,'1. Standard_Cost'!$B$4:$D$8,2)+VLOOKUP(I621,'1. Standard_Cost'!$B$4:$D$8,3))*J621*K621),"0")</f>
        <v>0</v>
      </c>
      <c r="M621" s="102">
        <f>L621*'1. Standard_Cost'!F208</f>
        <v>0</v>
      </c>
      <c r="N621" s="103"/>
      <c r="O621" s="103"/>
      <c r="P621" s="103"/>
      <c r="Q621" s="103"/>
      <c r="R621" s="104">
        <f>+N621*P621*'1. Standard_Cost'!$B$12</f>
        <v>0</v>
      </c>
      <c r="S621" s="104">
        <f>+N621*O621*P621*'1. Standard_Cost'!$C$12</f>
        <v>0</v>
      </c>
      <c r="T621" s="104">
        <f>+N621*P621*Q621*'1. Standard_Cost'!$D$12</f>
        <v>0</v>
      </c>
      <c r="U621" s="104">
        <f>+N621*O621*'1. Standard_Cost'!$E$12</f>
        <v>0</v>
      </c>
      <c r="V621" s="103"/>
      <c r="W621" s="103"/>
      <c r="X621" s="103"/>
      <c r="Y621" s="104">
        <f>+V621*((X621*'1. Standard_Cost'!$B$16)+(W621*X621*'1. Standard_Cost'!$C$16))</f>
        <v>0</v>
      </c>
      <c r="Z621" s="103"/>
      <c r="AA621" s="103"/>
      <c r="AB621" s="104">
        <f>+Z621*'1. Standard_Cost'!$B$20+AA621*'1. Standard_Cost'!$C$20</f>
        <v>0</v>
      </c>
      <c r="AC621" s="105"/>
      <c r="AD621" s="106"/>
      <c r="AE621" s="104">
        <f>SUM(AD621,AC621,AB621,Y621,U621,T621,S621,R621)*'1. Standard_Cost'!B232</f>
        <v>0</v>
      </c>
      <c r="AF621" s="104">
        <f t="shared" si="1195"/>
        <v>0</v>
      </c>
      <c r="AG621" s="103"/>
      <c r="AH621" s="103"/>
      <c r="AI621" s="103"/>
      <c r="AJ621" s="107"/>
      <c r="AK621" s="107"/>
      <c r="AL621" s="107"/>
      <c r="AM621" s="104">
        <f>AG621*'1. Standard_Cost'!B228+'Incremental_Cost Year 2021'!AH628*'1. Standard_Cost'!C228+'Incremental_Cost Year 2021'!AI628*'1. Standard_Cost'!D228+'Incremental_Cost Year 2021'!AJ628+'Incremental_Cost Year 2021'!AL628+AK621</f>
        <v>0</v>
      </c>
      <c r="AN621" s="104">
        <f>AM621*'1. Standard_Cost'!C232</f>
        <v>0</v>
      </c>
      <c r="AO621" s="107"/>
      <c r="AQ621" s="104">
        <f t="shared" si="1191"/>
        <v>0</v>
      </c>
      <c r="AR621" s="104">
        <f t="shared" si="1192"/>
        <v>0</v>
      </c>
      <c r="AS621" s="104">
        <f t="shared" si="1193"/>
        <v>0</v>
      </c>
      <c r="AT621" s="104">
        <f t="shared" si="1196"/>
        <v>0</v>
      </c>
      <c r="AU621" s="108">
        <f t="shared" si="1184"/>
        <v>0</v>
      </c>
      <c r="AV621" s="108"/>
      <c r="AW621" s="108"/>
      <c r="AX621" s="108"/>
      <c r="AY621" s="108"/>
      <c r="AZ621" s="108"/>
      <c r="BA621" s="109">
        <f t="shared" si="1194"/>
        <v>0</v>
      </c>
    </row>
    <row r="622" spans="1:53" ht="14.1" customHeight="1" outlineLevel="2" x14ac:dyDescent="0.2">
      <c r="A622" s="68"/>
      <c r="B622" s="94"/>
      <c r="C622" s="251"/>
      <c r="D622" s="239"/>
      <c r="E622" s="241"/>
      <c r="F622" s="110"/>
      <c r="G622" s="111"/>
      <c r="H622" s="112" t="s">
        <v>179</v>
      </c>
      <c r="I622" s="100"/>
      <c r="J622" s="101"/>
      <c r="K622" s="101"/>
      <c r="L622" s="102" t="str">
        <f>IF(I622&lt;&gt;0,((VLOOKUP(I622,'1. Standard_Cost'!$B$4:$D$8,2)+VLOOKUP(I622,'1. Standard_Cost'!$B$4:$D$8,3))*J622*K622),"0")</f>
        <v>0</v>
      </c>
      <c r="M622" s="102">
        <f>L622*'1. Standard_Cost'!F208</f>
        <v>0</v>
      </c>
      <c r="N622" s="103"/>
      <c r="O622" s="103"/>
      <c r="P622" s="103"/>
      <c r="Q622" s="103"/>
      <c r="R622" s="104">
        <f>+N622*P622*'1. Standard_Cost'!$B$12</f>
        <v>0</v>
      </c>
      <c r="S622" s="104">
        <f>+N622*O622*P622*'1. Standard_Cost'!$C$12</f>
        <v>0</v>
      </c>
      <c r="T622" s="104">
        <f>+N622*P622*Q622*'1. Standard_Cost'!$D$12</f>
        <v>0</v>
      </c>
      <c r="U622" s="104">
        <f>+N622*O622*'1. Standard_Cost'!$E$12</f>
        <v>0</v>
      </c>
      <c r="V622" s="103"/>
      <c r="W622" s="103"/>
      <c r="X622" s="103"/>
      <c r="Y622" s="104">
        <f>+V622*((X622*'1. Standard_Cost'!$B$16)+(W622*X622*'1. Standard_Cost'!$C$16))</f>
        <v>0</v>
      </c>
      <c r="Z622" s="103"/>
      <c r="AA622" s="103"/>
      <c r="AB622" s="104">
        <f>+Z622*'1. Standard_Cost'!$B$20+AA622*'1. Standard_Cost'!$C$20</f>
        <v>0</v>
      </c>
      <c r="AC622" s="105"/>
      <c r="AD622" s="106"/>
      <c r="AE622" s="104">
        <f>SUM(AD622,AC622,AB622,Y622,U622,T622,S622,R622)*'1. Standard_Cost'!B232</f>
        <v>0</v>
      </c>
      <c r="AF622" s="104">
        <f t="shared" si="1195"/>
        <v>0</v>
      </c>
      <c r="AG622" s="103"/>
      <c r="AH622" s="103"/>
      <c r="AI622" s="103"/>
      <c r="AJ622" s="107"/>
      <c r="AK622" s="107"/>
      <c r="AL622" s="107"/>
      <c r="AM622" s="104">
        <f>AG622*'1. Standard_Cost'!B228+'Incremental_Cost Year 2021'!AH629*'1. Standard_Cost'!C228+'Incremental_Cost Year 2021'!AI629*'1. Standard_Cost'!D228+'Incremental_Cost Year 2021'!AJ629+'Incremental_Cost Year 2021'!AL629+AK622</f>
        <v>0</v>
      </c>
      <c r="AN622" s="104">
        <f>AM622*'1. Standard_Cost'!C232</f>
        <v>0</v>
      </c>
      <c r="AO622" s="107"/>
      <c r="AQ622" s="104">
        <f t="shared" si="1191"/>
        <v>0</v>
      </c>
      <c r="AR622" s="104">
        <f t="shared" si="1192"/>
        <v>0</v>
      </c>
      <c r="AS622" s="104">
        <f t="shared" si="1193"/>
        <v>0</v>
      </c>
      <c r="AT622" s="104">
        <f t="shared" si="1196"/>
        <v>0</v>
      </c>
      <c r="AU622" s="108">
        <f t="shared" si="1184"/>
        <v>0</v>
      </c>
      <c r="AV622" s="108"/>
      <c r="AW622" s="108"/>
      <c r="AX622" s="108"/>
      <c r="AY622" s="108"/>
      <c r="AZ622" s="108"/>
      <c r="BA622" s="109">
        <f t="shared" si="1194"/>
        <v>0</v>
      </c>
    </row>
    <row r="623" spans="1:53" ht="24.6" customHeight="1" outlineLevel="1" x14ac:dyDescent="0.2">
      <c r="A623" s="68"/>
      <c r="B623" s="141"/>
      <c r="C623" s="251"/>
      <c r="D623" s="240"/>
      <c r="E623" s="242"/>
      <c r="F623" s="114" t="s">
        <v>154</v>
      </c>
      <c r="G623" s="115" t="s">
        <v>155</v>
      </c>
      <c r="H623" s="122" t="s">
        <v>391</v>
      </c>
      <c r="I623" s="117"/>
      <c r="J623" s="117"/>
      <c r="K623" s="117"/>
      <c r="L623" s="118">
        <f>SUM(L619:L622)</f>
        <v>0</v>
      </c>
      <c r="M623" s="118">
        <f>SUM(M619:M622)</f>
        <v>0</v>
      </c>
      <c r="N623" s="117"/>
      <c r="O623" s="117"/>
      <c r="P623" s="117"/>
      <c r="Q623" s="117"/>
      <c r="R623" s="119">
        <f>SUM(R619:R622)</f>
        <v>0</v>
      </c>
      <c r="S623" s="119">
        <f>SUM(S619:S622)</f>
        <v>0</v>
      </c>
      <c r="T623" s="119">
        <f>SUM(T619:T622)</f>
        <v>0</v>
      </c>
      <c r="U623" s="119">
        <f>SUM(U619:U622)</f>
        <v>0</v>
      </c>
      <c r="V623" s="117"/>
      <c r="W623" s="117"/>
      <c r="X623" s="117"/>
      <c r="Y623" s="118">
        <f>SUM(Y619:Y622)</f>
        <v>0</v>
      </c>
      <c r="Z623" s="117"/>
      <c r="AA623" s="117"/>
      <c r="AB623" s="118">
        <f t="shared" ref="AB623:AF623" si="1197">SUM(AB619:AB622)</f>
        <v>0</v>
      </c>
      <c r="AC623" s="118">
        <f t="shared" si="1197"/>
        <v>0</v>
      </c>
      <c r="AD623" s="118">
        <f t="shared" si="1197"/>
        <v>0</v>
      </c>
      <c r="AE623" s="118">
        <f t="shared" si="1197"/>
        <v>0</v>
      </c>
      <c r="AF623" s="118">
        <f t="shared" si="1197"/>
        <v>0</v>
      </c>
      <c r="AG623" s="117"/>
      <c r="AH623" s="117"/>
      <c r="AI623" s="117"/>
      <c r="AJ623" s="119">
        <f>SUM(AJ619:AJ622)</f>
        <v>0</v>
      </c>
      <c r="AK623" s="119">
        <f t="shared" ref="AK623:AN623" si="1198">SUM(AK619:AK622)</f>
        <v>0</v>
      </c>
      <c r="AL623" s="119">
        <f t="shared" si="1198"/>
        <v>40</v>
      </c>
      <c r="AM623" s="119">
        <f t="shared" si="1198"/>
        <v>0</v>
      </c>
      <c r="AN623" s="119">
        <f t="shared" si="1198"/>
        <v>0</v>
      </c>
      <c r="AO623" s="116"/>
      <c r="AP623" s="120"/>
      <c r="AQ623" s="121">
        <f t="shared" ref="AQ623:BA623" si="1199">SUM(AQ619:AQ622)</f>
        <v>0</v>
      </c>
      <c r="AR623" s="121">
        <f t="shared" si="1199"/>
        <v>0</v>
      </c>
      <c r="AS623" s="121">
        <f t="shared" si="1199"/>
        <v>0</v>
      </c>
      <c r="AT623" s="121">
        <f t="shared" si="1199"/>
        <v>0</v>
      </c>
      <c r="AU623" s="121">
        <f>SUM(AU620:AU622)</f>
        <v>0</v>
      </c>
      <c r="AV623" s="121">
        <f t="shared" si="1199"/>
        <v>0</v>
      </c>
      <c r="AW623" s="121">
        <f t="shared" si="1199"/>
        <v>0</v>
      </c>
      <c r="AX623" s="121">
        <f t="shared" si="1199"/>
        <v>0</v>
      </c>
      <c r="AY623" s="121">
        <f t="shared" si="1199"/>
        <v>0</v>
      </c>
      <c r="AZ623" s="121">
        <f t="shared" si="1199"/>
        <v>0</v>
      </c>
      <c r="BA623" s="121">
        <f t="shared" si="1199"/>
        <v>0</v>
      </c>
    </row>
    <row r="624" spans="1:53" ht="14.1" customHeight="1" outlineLevel="2" x14ac:dyDescent="0.2">
      <c r="A624" s="68"/>
      <c r="B624" s="94"/>
      <c r="C624" s="95"/>
      <c r="D624" s="96"/>
      <c r="E624" s="96"/>
      <c r="F624" s="97"/>
      <c r="G624" s="98"/>
      <c r="H624" s="99" t="s">
        <v>49</v>
      </c>
      <c r="I624" s="100" t="s">
        <v>1</v>
      </c>
      <c r="J624" s="101">
        <v>3</v>
      </c>
      <c r="K624" s="101">
        <v>2</v>
      </c>
      <c r="L624" s="102">
        <f>IF(I624&lt;&gt;0,((VLOOKUP(I624,'1. Standard_Cost'!$B$4:$D$8,2)+VLOOKUP(I624,'1. Standard_Cost'!$B$4:$D$8,3))*J624*K624),"0")</f>
        <v>540750</v>
      </c>
      <c r="M624" s="102">
        <f>L624*'1. Standard_Cost'!F4</f>
        <v>90305.25</v>
      </c>
      <c r="N624" s="103"/>
      <c r="O624" s="103"/>
      <c r="P624" s="103"/>
      <c r="Q624" s="103"/>
      <c r="R624" s="104">
        <f>+N624*P624*'1. Standard_Cost'!$B$12</f>
        <v>0</v>
      </c>
      <c r="S624" s="104">
        <f>+N624*O624*P624*'1. Standard_Cost'!$C$12</f>
        <v>0</v>
      </c>
      <c r="T624" s="104">
        <f>+N624*P624*Q624*'1. Standard_Cost'!$D$12</f>
        <v>0</v>
      </c>
      <c r="U624" s="104">
        <f>+N624*O624*'1. Standard_Cost'!$E$12</f>
        <v>0</v>
      </c>
      <c r="V624" s="103"/>
      <c r="W624" s="103"/>
      <c r="X624" s="103"/>
      <c r="Y624" s="104">
        <f>+V624*((X624*'1. Standard_Cost'!$B$16)+(W624*X624*'1. Standard_Cost'!$C$16))</f>
        <v>0</v>
      </c>
      <c r="Z624" s="103"/>
      <c r="AA624" s="103"/>
      <c r="AB624" s="104">
        <f>+Z624*'1. Standard_Cost'!$B$20+AA624*'1. Standard_Cost'!$C$20</f>
        <v>0</v>
      </c>
      <c r="AC624" s="105">
        <v>90000</v>
      </c>
      <c r="AD624" s="106"/>
      <c r="AE624" s="104">
        <f>SUM(AD624,AC624,AB624,Y624,U624,T624,S624,R624)*'1. Standard_Cost'!B28</f>
        <v>18000</v>
      </c>
      <c r="AF624" s="104">
        <f>SUM(AD624,AE624)</f>
        <v>18000</v>
      </c>
      <c r="AG624" s="103"/>
      <c r="AH624" s="103"/>
      <c r="AI624" s="103"/>
      <c r="AJ624" s="107"/>
      <c r="AK624" s="107"/>
      <c r="AL624" s="107"/>
      <c r="AM624" s="104">
        <f>AG624*'1. Standard_Cost'!B233+'Incremental_Cost Year 2021'!AH631*'1. Standard_Cost'!C233+'Incremental_Cost Year 2021'!AI631*'1. Standard_Cost'!D233+'Incremental_Cost Year 2021'!AJ631+'Incremental_Cost Year 2021'!AL631+AK624</f>
        <v>0</v>
      </c>
      <c r="AN624" s="104">
        <f>AM624*'1. Standard_Cost'!C237</f>
        <v>0</v>
      </c>
      <c r="AO624" s="107"/>
      <c r="AQ624" s="104">
        <f t="shared" ref="AQ624:AQ627" si="1200">L624+M624</f>
        <v>631055.25</v>
      </c>
      <c r="AR624" s="104">
        <f t="shared" ref="AR624:AR627" si="1201">AF624</f>
        <v>18000</v>
      </c>
      <c r="AS624" s="104">
        <f t="shared" ref="AS624:AS627" si="1202">AM624+AN624</f>
        <v>0</v>
      </c>
      <c r="AT624" s="104">
        <f>SUM(AQ624,AR624,AS624)</f>
        <v>649055.25</v>
      </c>
      <c r="AU624" s="108">
        <f t="shared" si="1184"/>
        <v>649055.25</v>
      </c>
      <c r="AV624" s="108"/>
      <c r="AW624" s="108"/>
      <c r="AX624" s="108"/>
      <c r="AY624" s="108"/>
      <c r="AZ624" s="108"/>
      <c r="BA624" s="109">
        <f t="shared" ref="BA624:BA627" si="1203">SUM(AU624:AZ624)-AT624</f>
        <v>0</v>
      </c>
    </row>
    <row r="625" spans="1:53" ht="14.1" customHeight="1" outlineLevel="2" x14ac:dyDescent="0.2">
      <c r="A625" s="68"/>
      <c r="B625" s="94"/>
      <c r="C625" s="95"/>
      <c r="D625" s="110"/>
      <c r="E625" s="110"/>
      <c r="F625" s="110"/>
      <c r="G625" s="111"/>
      <c r="H625" s="99" t="s">
        <v>50</v>
      </c>
      <c r="I625" s="100"/>
      <c r="J625" s="101"/>
      <c r="K625" s="101"/>
      <c r="L625" s="102" t="str">
        <f>IF(I625&lt;&gt;0,((VLOOKUP(I625,'1. Standard_Cost'!$B$4:$D$8,2)+VLOOKUP(I625,'1. Standard_Cost'!$B$4:$D$8,3))*J625*K625),"0")</f>
        <v>0</v>
      </c>
      <c r="M625" s="102">
        <f>L625*'1. Standard_Cost'!F213</f>
        <v>0</v>
      </c>
      <c r="N625" s="103"/>
      <c r="O625" s="103"/>
      <c r="P625" s="103"/>
      <c r="Q625" s="103"/>
      <c r="R625" s="104">
        <f>+N625*P625*'1. Standard_Cost'!$B$12</f>
        <v>0</v>
      </c>
      <c r="S625" s="104">
        <f>+N625*O625*P625*'1. Standard_Cost'!$C$12</f>
        <v>0</v>
      </c>
      <c r="T625" s="104">
        <f>+N625*P625*Q625*'1. Standard_Cost'!$D$12</f>
        <v>0</v>
      </c>
      <c r="U625" s="104">
        <f>+N625*O625*'1. Standard_Cost'!$E$12</f>
        <v>0</v>
      </c>
      <c r="V625" s="103"/>
      <c r="W625" s="103"/>
      <c r="X625" s="103"/>
      <c r="Y625" s="104">
        <f>+V625*((X625*'1. Standard_Cost'!$B$16)+(W625*X625*'1. Standard_Cost'!$C$16))</f>
        <v>0</v>
      </c>
      <c r="Z625" s="103"/>
      <c r="AA625" s="103"/>
      <c r="AB625" s="104">
        <f>+Z625*'1. Standard_Cost'!$B$20+AA625*'1. Standard_Cost'!$C$20</f>
        <v>0</v>
      </c>
      <c r="AC625" s="105"/>
      <c r="AD625" s="106"/>
      <c r="AE625" s="104">
        <f>SUM(AD625,AC625,AB625,Y625,U625,T625,S625,R625)*'1. Standard_Cost'!B237</f>
        <v>0</v>
      </c>
      <c r="AF625" s="104">
        <f t="shared" ref="AF625:AF627" si="1204">SUM(AD625,AE625)</f>
        <v>0</v>
      </c>
      <c r="AG625" s="103"/>
      <c r="AH625" s="103">
        <v>0</v>
      </c>
      <c r="AI625" s="103">
        <v>0</v>
      </c>
      <c r="AJ625" s="107"/>
      <c r="AK625" s="107"/>
      <c r="AL625" s="107"/>
      <c r="AM625" s="104">
        <f>AG625*'1. Standard_Cost'!B233+'Incremental_Cost Year 2021'!AH632*'1. Standard_Cost'!C233+'Incremental_Cost Year 2021'!AI632*'1. Standard_Cost'!D233+'Incremental_Cost Year 2021'!AJ632+'Incremental_Cost Year 2021'!AL632+AK625</f>
        <v>0</v>
      </c>
      <c r="AN625" s="104">
        <f>AM625*'1. Standard_Cost'!C237</f>
        <v>0</v>
      </c>
      <c r="AO625" s="107"/>
      <c r="AQ625" s="104">
        <f t="shared" si="1200"/>
        <v>0</v>
      </c>
      <c r="AR625" s="104">
        <f t="shared" si="1201"/>
        <v>0</v>
      </c>
      <c r="AS625" s="104">
        <f t="shared" si="1202"/>
        <v>0</v>
      </c>
      <c r="AT625" s="104">
        <f t="shared" ref="AT625:AT627" si="1205">SUM(AQ625,AR625,AS625)</f>
        <v>0</v>
      </c>
      <c r="AU625" s="108">
        <f t="shared" si="1184"/>
        <v>0</v>
      </c>
      <c r="AV625" s="108">
        <v>0</v>
      </c>
      <c r="AW625" s="108"/>
      <c r="AX625" s="108"/>
      <c r="AY625" s="108"/>
      <c r="AZ625" s="108"/>
      <c r="BA625" s="109">
        <f t="shared" si="1203"/>
        <v>0</v>
      </c>
    </row>
    <row r="626" spans="1:53" ht="14.1" customHeight="1" outlineLevel="2" x14ac:dyDescent="0.2">
      <c r="A626" s="68"/>
      <c r="B626" s="94"/>
      <c r="C626" s="95"/>
      <c r="D626" s="110"/>
      <c r="E626" s="110"/>
      <c r="F626" s="110"/>
      <c r="G626" s="111"/>
      <c r="H626" s="99" t="s">
        <v>51</v>
      </c>
      <c r="I626" s="100"/>
      <c r="J626" s="101"/>
      <c r="K626" s="101"/>
      <c r="L626" s="102" t="str">
        <f>IF(I626&lt;&gt;0,((VLOOKUP(I626,'1. Standard_Cost'!$B$4:$D$8,2)+VLOOKUP(I626,'1. Standard_Cost'!$B$4:$D$8,3))*J626*K626),"0")</f>
        <v>0</v>
      </c>
      <c r="M626" s="102">
        <f>L626*'1. Standard_Cost'!F213</f>
        <v>0</v>
      </c>
      <c r="N626" s="103"/>
      <c r="O626" s="103"/>
      <c r="P626" s="103"/>
      <c r="Q626" s="103"/>
      <c r="R626" s="104">
        <f>+N626*P626*'1. Standard_Cost'!$B$12</f>
        <v>0</v>
      </c>
      <c r="S626" s="104">
        <f>+N626*O626*P626*'1. Standard_Cost'!$C$12</f>
        <v>0</v>
      </c>
      <c r="T626" s="104">
        <f>+N626*P626*Q626*'1. Standard_Cost'!$D$12</f>
        <v>0</v>
      </c>
      <c r="U626" s="104">
        <f>+N626*O626*'1. Standard_Cost'!$E$12</f>
        <v>0</v>
      </c>
      <c r="V626" s="103"/>
      <c r="W626" s="103"/>
      <c r="X626" s="103"/>
      <c r="Y626" s="104">
        <f>+V626*((X626*'1. Standard_Cost'!$B$16)+(W626*X626*'1. Standard_Cost'!$C$16))</f>
        <v>0</v>
      </c>
      <c r="Z626" s="103"/>
      <c r="AA626" s="103"/>
      <c r="AB626" s="104">
        <f>+Z626*'1. Standard_Cost'!$B$20+AA626*'1. Standard_Cost'!$C$20</f>
        <v>0</v>
      </c>
      <c r="AC626" s="105"/>
      <c r="AD626" s="106"/>
      <c r="AE626" s="104">
        <f>SUM(AD626,AC626,AB626,Y626,U626,T626,S626,R626)*'1. Standard_Cost'!B237</f>
        <v>0</v>
      </c>
      <c r="AF626" s="104">
        <f t="shared" si="1204"/>
        <v>0</v>
      </c>
      <c r="AG626" s="103"/>
      <c r="AH626" s="103"/>
      <c r="AI626" s="103"/>
      <c r="AJ626" s="107"/>
      <c r="AK626" s="107"/>
      <c r="AL626" s="107"/>
      <c r="AM626" s="104">
        <f>AG626*'1. Standard_Cost'!B233+'Incremental_Cost Year 2021'!AH633*'1. Standard_Cost'!C233+'Incremental_Cost Year 2021'!AI633*'1. Standard_Cost'!D233+'Incremental_Cost Year 2021'!AJ633+'Incremental_Cost Year 2021'!AL633+AK626</f>
        <v>0</v>
      </c>
      <c r="AN626" s="104">
        <f>AM626*'1. Standard_Cost'!C237</f>
        <v>0</v>
      </c>
      <c r="AO626" s="107"/>
      <c r="AQ626" s="104">
        <f t="shared" si="1200"/>
        <v>0</v>
      </c>
      <c r="AR626" s="104">
        <f t="shared" si="1201"/>
        <v>0</v>
      </c>
      <c r="AS626" s="104">
        <f t="shared" si="1202"/>
        <v>0</v>
      </c>
      <c r="AT626" s="104">
        <f t="shared" si="1205"/>
        <v>0</v>
      </c>
      <c r="AU626" s="108">
        <f t="shared" si="1184"/>
        <v>0</v>
      </c>
      <c r="AV626" s="108"/>
      <c r="AW626" s="108"/>
      <c r="AX626" s="108"/>
      <c r="AY626" s="108"/>
      <c r="AZ626" s="108"/>
      <c r="BA626" s="109">
        <f t="shared" si="1203"/>
        <v>0</v>
      </c>
    </row>
    <row r="627" spans="1:53" ht="14.1" customHeight="1" outlineLevel="2" x14ac:dyDescent="0.2">
      <c r="A627" s="68"/>
      <c r="B627" s="94"/>
      <c r="C627" s="95"/>
      <c r="D627" s="110"/>
      <c r="E627" s="110"/>
      <c r="F627" s="110"/>
      <c r="G627" s="111"/>
      <c r="H627" s="112" t="s">
        <v>179</v>
      </c>
      <c r="I627" s="100"/>
      <c r="J627" s="101"/>
      <c r="K627" s="101"/>
      <c r="L627" s="102" t="str">
        <f>IF(I627&lt;&gt;0,((VLOOKUP(I627,'1. Standard_Cost'!$B$4:$D$8,2)+VLOOKUP(I627,'1. Standard_Cost'!$B$4:$D$8,3))*J627*K627),"0")</f>
        <v>0</v>
      </c>
      <c r="M627" s="102">
        <f>L627*'1. Standard_Cost'!F213</f>
        <v>0</v>
      </c>
      <c r="N627" s="103"/>
      <c r="O627" s="103"/>
      <c r="P627" s="103"/>
      <c r="Q627" s="103"/>
      <c r="R627" s="104">
        <f>+N627*P627*'1. Standard_Cost'!$B$12</f>
        <v>0</v>
      </c>
      <c r="S627" s="104">
        <f>+N627*O627*P627*'1. Standard_Cost'!$C$12</f>
        <v>0</v>
      </c>
      <c r="T627" s="104">
        <f>+N627*P627*Q627*'1. Standard_Cost'!$D$12</f>
        <v>0</v>
      </c>
      <c r="U627" s="104">
        <f>+N627*O627*'1. Standard_Cost'!$E$12</f>
        <v>0</v>
      </c>
      <c r="V627" s="103"/>
      <c r="W627" s="103"/>
      <c r="X627" s="103"/>
      <c r="Y627" s="104">
        <f>+V627*((X627*'1. Standard_Cost'!$B$16)+(W627*X627*'1. Standard_Cost'!$C$16))</f>
        <v>0</v>
      </c>
      <c r="Z627" s="103"/>
      <c r="AA627" s="103"/>
      <c r="AB627" s="104">
        <f>+Z627*'1. Standard_Cost'!$B$20+AA627*'1. Standard_Cost'!$C$20</f>
        <v>0</v>
      </c>
      <c r="AC627" s="105"/>
      <c r="AD627" s="106"/>
      <c r="AE627" s="104">
        <f>SUM(AD627,AC627,AB627,Y627,U627,T627,S627,R627)*'1. Standard_Cost'!B237</f>
        <v>0</v>
      </c>
      <c r="AF627" s="104">
        <f t="shared" si="1204"/>
        <v>0</v>
      </c>
      <c r="AG627" s="103"/>
      <c r="AH627" s="103"/>
      <c r="AI627" s="103"/>
      <c r="AJ627" s="107"/>
      <c r="AK627" s="107"/>
      <c r="AL627" s="107"/>
      <c r="AM627" s="104">
        <f>AG627*'1. Standard_Cost'!B233+'Incremental_Cost Year 2021'!AH634*'1. Standard_Cost'!C233+'Incremental_Cost Year 2021'!AI634*'1. Standard_Cost'!D233+'Incremental_Cost Year 2021'!AJ634+'Incremental_Cost Year 2021'!AL634+AK627</f>
        <v>0</v>
      </c>
      <c r="AN627" s="104">
        <f>AM627*'1. Standard_Cost'!C237</f>
        <v>0</v>
      </c>
      <c r="AO627" s="107"/>
      <c r="AQ627" s="104">
        <f t="shared" si="1200"/>
        <v>0</v>
      </c>
      <c r="AR627" s="104">
        <f t="shared" si="1201"/>
        <v>0</v>
      </c>
      <c r="AS627" s="104">
        <f t="shared" si="1202"/>
        <v>0</v>
      </c>
      <c r="AT627" s="104">
        <f t="shared" si="1205"/>
        <v>0</v>
      </c>
      <c r="AU627" s="108">
        <f t="shared" si="1184"/>
        <v>0</v>
      </c>
      <c r="AV627" s="108"/>
      <c r="AW627" s="108"/>
      <c r="AX627" s="108"/>
      <c r="AY627" s="108"/>
      <c r="AZ627" s="108"/>
      <c r="BA627" s="109">
        <f t="shared" si="1203"/>
        <v>0</v>
      </c>
    </row>
    <row r="628" spans="1:53" ht="24.6" customHeight="1" outlineLevel="1" x14ac:dyDescent="0.2">
      <c r="A628" s="68"/>
      <c r="B628" s="141"/>
      <c r="C628" s="95"/>
      <c r="D628" s="113" t="s">
        <v>515</v>
      </c>
      <c r="E628" s="113" t="s">
        <v>392</v>
      </c>
      <c r="F628" s="114" t="s">
        <v>154</v>
      </c>
      <c r="G628" s="115" t="s">
        <v>155</v>
      </c>
      <c r="H628" s="122" t="s">
        <v>393</v>
      </c>
      <c r="I628" s="117"/>
      <c r="J628" s="117"/>
      <c r="K628" s="117"/>
      <c r="L628" s="118">
        <f>SUM(L624:L627)</f>
        <v>540750</v>
      </c>
      <c r="M628" s="118">
        <f>SUM(M624:M627)</f>
        <v>90305.25</v>
      </c>
      <c r="N628" s="117"/>
      <c r="O628" s="117"/>
      <c r="P628" s="117"/>
      <c r="Q628" s="117"/>
      <c r="R628" s="119">
        <f>SUM(R624:R627)</f>
        <v>0</v>
      </c>
      <c r="S628" s="119">
        <f>SUM(S624:S627)</f>
        <v>0</v>
      </c>
      <c r="T628" s="119">
        <f>SUM(T624:T627)</f>
        <v>0</v>
      </c>
      <c r="U628" s="119">
        <f>SUM(U624:U627)</f>
        <v>0</v>
      </c>
      <c r="V628" s="117"/>
      <c r="W628" s="117"/>
      <c r="X628" s="117"/>
      <c r="Y628" s="118">
        <f>SUM(Y624:Y627)</f>
        <v>0</v>
      </c>
      <c r="Z628" s="117"/>
      <c r="AA628" s="117"/>
      <c r="AB628" s="118">
        <f t="shared" ref="AB628:AF628" si="1206">SUM(AB624:AB627)</f>
        <v>0</v>
      </c>
      <c r="AC628" s="118">
        <f t="shared" si="1206"/>
        <v>90000</v>
      </c>
      <c r="AD628" s="118">
        <f t="shared" si="1206"/>
        <v>0</v>
      </c>
      <c r="AE628" s="118">
        <f t="shared" si="1206"/>
        <v>18000</v>
      </c>
      <c r="AF628" s="118">
        <f t="shared" si="1206"/>
        <v>18000</v>
      </c>
      <c r="AG628" s="117"/>
      <c r="AH628" s="117"/>
      <c r="AI628" s="117"/>
      <c r="AJ628" s="119">
        <f>SUM(AJ624:AJ627)</f>
        <v>0</v>
      </c>
      <c r="AK628" s="119">
        <f t="shared" ref="AK628:AN628" si="1207">SUM(AK624:AK627)</f>
        <v>0</v>
      </c>
      <c r="AL628" s="119">
        <f t="shared" si="1207"/>
        <v>0</v>
      </c>
      <c r="AM628" s="119">
        <f t="shared" si="1207"/>
        <v>0</v>
      </c>
      <c r="AN628" s="119">
        <f t="shared" si="1207"/>
        <v>0</v>
      </c>
      <c r="AO628" s="116"/>
      <c r="AP628" s="120"/>
      <c r="AQ628" s="121">
        <f t="shared" ref="AQ628:BA628" si="1208">SUM(AQ624:AQ627)</f>
        <v>631055.25</v>
      </c>
      <c r="AR628" s="121">
        <f t="shared" si="1208"/>
        <v>18000</v>
      </c>
      <c r="AS628" s="121">
        <f t="shared" si="1208"/>
        <v>0</v>
      </c>
      <c r="AT628" s="121">
        <f t="shared" si="1208"/>
        <v>649055.25</v>
      </c>
      <c r="AU628" s="121">
        <f t="shared" si="1208"/>
        <v>649055.25</v>
      </c>
      <c r="AV628" s="121">
        <f t="shared" si="1208"/>
        <v>0</v>
      </c>
      <c r="AW628" s="121">
        <f t="shared" si="1208"/>
        <v>0</v>
      </c>
      <c r="AX628" s="121">
        <f t="shared" si="1208"/>
        <v>0</v>
      </c>
      <c r="AY628" s="121">
        <f t="shared" si="1208"/>
        <v>0</v>
      </c>
      <c r="AZ628" s="121">
        <f t="shared" si="1208"/>
        <v>0</v>
      </c>
      <c r="BA628" s="121">
        <f t="shared" si="1208"/>
        <v>0</v>
      </c>
    </row>
    <row r="629" spans="1:53" ht="14.1" customHeight="1" outlineLevel="2" x14ac:dyDescent="0.2">
      <c r="A629" s="68"/>
      <c r="B629" s="94"/>
      <c r="C629" s="95"/>
      <c r="D629" s="96"/>
      <c r="E629" s="96"/>
      <c r="F629" s="97"/>
      <c r="G629" s="98"/>
      <c r="H629" s="99" t="s">
        <v>49</v>
      </c>
      <c r="I629" s="100"/>
      <c r="J629" s="101"/>
      <c r="K629" s="101"/>
      <c r="L629" s="102" t="str">
        <f>IF(I629&lt;&gt;0,((VLOOKUP(I629,'1. Standard_Cost'!$B$4:$D$8,2)+VLOOKUP(I629,'1. Standard_Cost'!$B$4:$D$8,3))*J629*K629),"0")</f>
        <v>0</v>
      </c>
      <c r="M629" s="102">
        <f>L629*'1. Standard_Cost'!F218</f>
        <v>0</v>
      </c>
      <c r="N629" s="103"/>
      <c r="O629" s="103"/>
      <c r="P629" s="103"/>
      <c r="Q629" s="103"/>
      <c r="R629" s="104">
        <f>+N629*P629*'1. Standard_Cost'!$B$12</f>
        <v>0</v>
      </c>
      <c r="S629" s="104">
        <f>+N629*O629*P629*'1. Standard_Cost'!$C$12</f>
        <v>0</v>
      </c>
      <c r="T629" s="104">
        <f>+N629*P629*Q629*'1. Standard_Cost'!$D$12</f>
        <v>0</v>
      </c>
      <c r="U629" s="104">
        <f>+N629*O629*'1. Standard_Cost'!$E$12</f>
        <v>0</v>
      </c>
      <c r="V629" s="103"/>
      <c r="W629" s="103"/>
      <c r="X629" s="103"/>
      <c r="Y629" s="104">
        <f>+V629*((X629*'1. Standard_Cost'!$B$16)+(W629*X629*'1. Standard_Cost'!$C$16))</f>
        <v>0</v>
      </c>
      <c r="Z629" s="103"/>
      <c r="AA629" s="103"/>
      <c r="AB629" s="104">
        <f>+Z629*'1. Standard_Cost'!$B$20+AA629*'1. Standard_Cost'!$C$20</f>
        <v>0</v>
      </c>
      <c r="AC629" s="105"/>
      <c r="AD629" s="106"/>
      <c r="AE629" s="104">
        <f>SUM(AD629,AC629,AB629,Y629,U629,T629,S629,R629)*'1. Standard_Cost'!B242</f>
        <v>0</v>
      </c>
      <c r="AF629" s="104">
        <f>SUM(AD629,AE629)</f>
        <v>0</v>
      </c>
      <c r="AG629" s="103"/>
      <c r="AH629" s="103"/>
      <c r="AI629" s="103"/>
      <c r="AJ629" s="107"/>
      <c r="AK629" s="107"/>
      <c r="AL629" s="107"/>
      <c r="AM629" s="104">
        <f>AG629*'1. Standard_Cost'!B238+'Incremental_Cost Year 2021'!AH636*'1. Standard_Cost'!C238+'Incremental_Cost Year 2021'!AI636*'1. Standard_Cost'!D238+'Incremental_Cost Year 2021'!AJ636+'Incremental_Cost Year 2021'!AL636+AK629</f>
        <v>0</v>
      </c>
      <c r="AN629" s="104">
        <f>AM629*'1. Standard_Cost'!C242</f>
        <v>0</v>
      </c>
      <c r="AO629" s="107"/>
      <c r="AQ629" s="104">
        <f t="shared" ref="AQ629:AQ632" si="1209">L629+M629</f>
        <v>0</v>
      </c>
      <c r="AR629" s="104">
        <f t="shared" ref="AR629:AR632" si="1210">AF629</f>
        <v>0</v>
      </c>
      <c r="AS629" s="104">
        <f t="shared" ref="AS629:AS632" si="1211">AM629+AN629</f>
        <v>0</v>
      </c>
      <c r="AT629" s="104">
        <f>SUM(AQ629,AR629,AS629)</f>
        <v>0</v>
      </c>
      <c r="AU629" s="108">
        <f t="shared" si="1184"/>
        <v>0</v>
      </c>
      <c r="AV629" s="108"/>
      <c r="AW629" s="108"/>
      <c r="AX629" s="108"/>
      <c r="AY629" s="108"/>
      <c r="AZ629" s="108"/>
      <c r="BA629" s="109">
        <f t="shared" ref="BA629:BA632" si="1212">SUM(AU629:AZ629)-AT629</f>
        <v>0</v>
      </c>
    </row>
    <row r="630" spans="1:53" ht="14.1" customHeight="1" outlineLevel="2" x14ac:dyDescent="0.2">
      <c r="A630" s="68"/>
      <c r="B630" s="94"/>
      <c r="C630" s="95"/>
      <c r="D630" s="110"/>
      <c r="E630" s="110"/>
      <c r="F630" s="110"/>
      <c r="G630" s="111"/>
      <c r="H630" s="99" t="s">
        <v>50</v>
      </c>
      <c r="I630" s="100"/>
      <c r="J630" s="101"/>
      <c r="K630" s="101"/>
      <c r="L630" s="102" t="str">
        <f>IF(I630&lt;&gt;0,((VLOOKUP(I630,'1. Standard_Cost'!$B$4:$D$8,2)+VLOOKUP(I630,'1. Standard_Cost'!$B$4:$D$8,3))*J630*K630),"0")</f>
        <v>0</v>
      </c>
      <c r="M630" s="102">
        <f>L630*'1. Standard_Cost'!F218</f>
        <v>0</v>
      </c>
      <c r="N630" s="103"/>
      <c r="O630" s="103"/>
      <c r="P630" s="103"/>
      <c r="Q630" s="103"/>
      <c r="R630" s="104">
        <f>+N630*P630*'1. Standard_Cost'!$B$12</f>
        <v>0</v>
      </c>
      <c r="S630" s="104">
        <f>+N630*O630*P630*'1. Standard_Cost'!$C$12</f>
        <v>0</v>
      </c>
      <c r="T630" s="104">
        <f>+N630*P630*Q630*'1. Standard_Cost'!$D$12</f>
        <v>0</v>
      </c>
      <c r="U630" s="104">
        <f>+N630*O630*'1. Standard_Cost'!$E$12</f>
        <v>0</v>
      </c>
      <c r="V630" s="103"/>
      <c r="W630" s="103"/>
      <c r="X630" s="103"/>
      <c r="Y630" s="104">
        <f>+V630*((X630*'1. Standard_Cost'!$B$16)+(W630*X630*'1. Standard_Cost'!$C$16))</f>
        <v>0</v>
      </c>
      <c r="Z630" s="103"/>
      <c r="AA630" s="103"/>
      <c r="AB630" s="104">
        <f>+Z630*'1. Standard_Cost'!$B$20+AA630*'1. Standard_Cost'!$C$20</f>
        <v>0</v>
      </c>
      <c r="AC630" s="105"/>
      <c r="AD630" s="106"/>
      <c r="AE630" s="104">
        <f>SUM(AD630,AC630,AB630,Y630,U630,T630,S630,R630)*'1. Standard_Cost'!B242</f>
        <v>0</v>
      </c>
      <c r="AF630" s="104">
        <f t="shared" ref="AF630:AF632" si="1213">SUM(AD630,AE630)</f>
        <v>0</v>
      </c>
      <c r="AG630" s="103"/>
      <c r="AH630" s="103">
        <v>0</v>
      </c>
      <c r="AI630" s="103">
        <v>0</v>
      </c>
      <c r="AJ630" s="107"/>
      <c r="AK630" s="107"/>
      <c r="AL630" s="107"/>
      <c r="AM630" s="104">
        <f>AG630*'1. Standard_Cost'!B238+'Incremental_Cost Year 2021'!AH637*'1. Standard_Cost'!C238+'Incremental_Cost Year 2021'!AI637*'1. Standard_Cost'!D238+'Incremental_Cost Year 2021'!AJ637+'Incremental_Cost Year 2021'!AL637+AK630</f>
        <v>0</v>
      </c>
      <c r="AN630" s="104">
        <f>AM630*'1. Standard_Cost'!C242</f>
        <v>0</v>
      </c>
      <c r="AO630" s="107"/>
      <c r="AQ630" s="104">
        <f t="shared" si="1209"/>
        <v>0</v>
      </c>
      <c r="AR630" s="104">
        <f t="shared" si="1210"/>
        <v>0</v>
      </c>
      <c r="AS630" s="104">
        <f t="shared" si="1211"/>
        <v>0</v>
      </c>
      <c r="AT630" s="104">
        <f t="shared" ref="AT630:AT632" si="1214">SUM(AQ630,AR630,AS630)</f>
        <v>0</v>
      </c>
      <c r="AU630" s="108">
        <f t="shared" si="1184"/>
        <v>0</v>
      </c>
      <c r="AV630" s="108">
        <v>0</v>
      </c>
      <c r="AW630" s="108"/>
      <c r="AX630" s="108"/>
      <c r="AY630" s="108"/>
      <c r="AZ630" s="108"/>
      <c r="BA630" s="109">
        <f t="shared" si="1212"/>
        <v>0</v>
      </c>
    </row>
    <row r="631" spans="1:53" ht="14.1" customHeight="1" outlineLevel="2" x14ac:dyDescent="0.2">
      <c r="A631" s="68"/>
      <c r="B631" s="94"/>
      <c r="C631" s="95"/>
      <c r="D631" s="110"/>
      <c r="E631" s="110"/>
      <c r="F631" s="110"/>
      <c r="G631" s="111"/>
      <c r="H631" s="99" t="s">
        <v>51</v>
      </c>
      <c r="I631" s="100"/>
      <c r="J631" s="101"/>
      <c r="K631" s="101"/>
      <c r="L631" s="102" t="str">
        <f>IF(I631&lt;&gt;0,((VLOOKUP(I631,'1. Standard_Cost'!$B$4:$D$8,2)+VLOOKUP(I631,'1. Standard_Cost'!$B$4:$D$8,3))*J631*K631),"0")</f>
        <v>0</v>
      </c>
      <c r="M631" s="102">
        <f>L631*'1. Standard_Cost'!F218</f>
        <v>0</v>
      </c>
      <c r="N631" s="103"/>
      <c r="O631" s="103"/>
      <c r="P631" s="103"/>
      <c r="Q631" s="103"/>
      <c r="R631" s="104">
        <f>+N631*P631*'1. Standard_Cost'!$B$12</f>
        <v>0</v>
      </c>
      <c r="S631" s="104">
        <f>+N631*O631*P631*'1. Standard_Cost'!$C$12</f>
        <v>0</v>
      </c>
      <c r="T631" s="104">
        <f>+N631*P631*Q631*'1. Standard_Cost'!$D$12</f>
        <v>0</v>
      </c>
      <c r="U631" s="104">
        <f>+N631*O631*'1. Standard_Cost'!$E$12</f>
        <v>0</v>
      </c>
      <c r="V631" s="103"/>
      <c r="W631" s="103"/>
      <c r="X631" s="103"/>
      <c r="Y631" s="104">
        <f>+V631*((X631*'1. Standard_Cost'!$B$16)+(W631*X631*'1. Standard_Cost'!$C$16))</f>
        <v>0</v>
      </c>
      <c r="Z631" s="103"/>
      <c r="AA631" s="103"/>
      <c r="AB631" s="104">
        <f>+Z631*'1. Standard_Cost'!$B$20+AA631*'1. Standard_Cost'!$C$20</f>
        <v>0</v>
      </c>
      <c r="AC631" s="105"/>
      <c r="AD631" s="106"/>
      <c r="AE631" s="104">
        <f>SUM(AD631,AC631,AB631,Y631,U631,T631,S631,R631)*'1. Standard_Cost'!B242</f>
        <v>0</v>
      </c>
      <c r="AF631" s="104">
        <f t="shared" si="1213"/>
        <v>0</v>
      </c>
      <c r="AG631" s="103"/>
      <c r="AH631" s="103"/>
      <c r="AI631" s="103"/>
      <c r="AJ631" s="107"/>
      <c r="AK631" s="107"/>
      <c r="AL631" s="107"/>
      <c r="AM631" s="104">
        <f>AG631*'1. Standard_Cost'!B238+'Incremental_Cost Year 2021'!AH638*'1. Standard_Cost'!C238+'Incremental_Cost Year 2021'!AI638*'1. Standard_Cost'!D238+'Incremental_Cost Year 2021'!AJ638+'Incremental_Cost Year 2021'!AL638+AK631</f>
        <v>0</v>
      </c>
      <c r="AN631" s="104">
        <f>AM631*'1. Standard_Cost'!C242</f>
        <v>0</v>
      </c>
      <c r="AO631" s="107"/>
      <c r="AQ631" s="104">
        <f t="shared" si="1209"/>
        <v>0</v>
      </c>
      <c r="AR631" s="104">
        <f t="shared" si="1210"/>
        <v>0</v>
      </c>
      <c r="AS631" s="104">
        <f t="shared" si="1211"/>
        <v>0</v>
      </c>
      <c r="AT631" s="104">
        <f t="shared" si="1214"/>
        <v>0</v>
      </c>
      <c r="AU631" s="108">
        <f t="shared" si="1184"/>
        <v>0</v>
      </c>
      <c r="AV631" s="108"/>
      <c r="AW631" s="108"/>
      <c r="AX631" s="108"/>
      <c r="AY631" s="108"/>
      <c r="AZ631" s="108"/>
      <c r="BA631" s="109">
        <f t="shared" si="1212"/>
        <v>0</v>
      </c>
    </row>
    <row r="632" spans="1:53" ht="14.1" customHeight="1" outlineLevel="2" x14ac:dyDescent="0.2">
      <c r="A632" s="68"/>
      <c r="B632" s="94"/>
      <c r="C632" s="95"/>
      <c r="D632" s="110"/>
      <c r="E632" s="110"/>
      <c r="F632" s="110"/>
      <c r="G632" s="111"/>
      <c r="H632" s="112" t="s">
        <v>179</v>
      </c>
      <c r="I632" s="100"/>
      <c r="J632" s="101"/>
      <c r="K632" s="101"/>
      <c r="L632" s="102" t="str">
        <f>IF(I632&lt;&gt;0,((VLOOKUP(I632,'1. Standard_Cost'!$B$4:$D$8,2)+VLOOKUP(I632,'1. Standard_Cost'!$B$4:$D$8,3))*J632*K632),"0")</f>
        <v>0</v>
      </c>
      <c r="M632" s="102">
        <f>L632*'1. Standard_Cost'!F218</f>
        <v>0</v>
      </c>
      <c r="N632" s="103"/>
      <c r="O632" s="103"/>
      <c r="P632" s="103"/>
      <c r="Q632" s="103"/>
      <c r="R632" s="104">
        <f>+N632*P632*'1. Standard_Cost'!$B$12</f>
        <v>0</v>
      </c>
      <c r="S632" s="104">
        <f>+N632*O632*P632*'1. Standard_Cost'!$C$12</f>
        <v>0</v>
      </c>
      <c r="T632" s="104">
        <f>+N632*P632*Q632*'1. Standard_Cost'!$D$12</f>
        <v>0</v>
      </c>
      <c r="U632" s="104">
        <f>+N632*O632*'1. Standard_Cost'!$E$12</f>
        <v>0</v>
      </c>
      <c r="V632" s="103"/>
      <c r="W632" s="103"/>
      <c r="X632" s="103"/>
      <c r="Y632" s="104">
        <f>+V632*((X632*'1. Standard_Cost'!$B$16)+(W632*X632*'1. Standard_Cost'!$C$16))</f>
        <v>0</v>
      </c>
      <c r="Z632" s="103"/>
      <c r="AA632" s="103"/>
      <c r="AB632" s="104">
        <f>+Z632*'1. Standard_Cost'!$B$20+AA632*'1. Standard_Cost'!$C$20</f>
        <v>0</v>
      </c>
      <c r="AC632" s="105"/>
      <c r="AD632" s="106"/>
      <c r="AE632" s="104">
        <f>SUM(AD632,AC632,AB632,Y632,U632,T632,S632,R632)*'1. Standard_Cost'!B242</f>
        <v>0</v>
      </c>
      <c r="AF632" s="104">
        <f t="shared" si="1213"/>
        <v>0</v>
      </c>
      <c r="AG632" s="103"/>
      <c r="AH632" s="103"/>
      <c r="AI632" s="103"/>
      <c r="AJ632" s="107"/>
      <c r="AK632" s="107"/>
      <c r="AL632" s="107"/>
      <c r="AM632" s="104">
        <f>AG632*'1. Standard_Cost'!B238+'Incremental_Cost Year 2021'!AH639*'1. Standard_Cost'!C238+'Incremental_Cost Year 2021'!AI639*'1. Standard_Cost'!D238+'Incremental_Cost Year 2021'!AJ639+'Incremental_Cost Year 2021'!AL639+AK632</f>
        <v>0</v>
      </c>
      <c r="AN632" s="104">
        <f>AM632*'1. Standard_Cost'!C242</f>
        <v>0</v>
      </c>
      <c r="AO632" s="107"/>
      <c r="AQ632" s="104">
        <f t="shared" si="1209"/>
        <v>0</v>
      </c>
      <c r="AR632" s="104">
        <f t="shared" si="1210"/>
        <v>0</v>
      </c>
      <c r="AS632" s="104">
        <f t="shared" si="1211"/>
        <v>0</v>
      </c>
      <c r="AT632" s="104">
        <f t="shared" si="1214"/>
        <v>0</v>
      </c>
      <c r="AU632" s="108">
        <f t="shared" si="1184"/>
        <v>0</v>
      </c>
      <c r="AV632" s="108"/>
      <c r="AW632" s="108"/>
      <c r="AX632" s="108"/>
      <c r="AY632" s="108"/>
      <c r="AZ632" s="108"/>
      <c r="BA632" s="109">
        <f t="shared" si="1212"/>
        <v>0</v>
      </c>
    </row>
    <row r="633" spans="1:53" ht="24.6" customHeight="1" outlineLevel="1" x14ac:dyDescent="0.2">
      <c r="A633" s="68"/>
      <c r="B633" s="141"/>
      <c r="C633" s="95"/>
      <c r="D633" s="113" t="s">
        <v>48</v>
      </c>
      <c r="E633" s="113" t="s">
        <v>394</v>
      </c>
      <c r="F633" s="114" t="s">
        <v>154</v>
      </c>
      <c r="G633" s="115" t="s">
        <v>155</v>
      </c>
      <c r="H633" s="122" t="s">
        <v>395</v>
      </c>
      <c r="I633" s="117"/>
      <c r="J633" s="117"/>
      <c r="K633" s="117"/>
      <c r="L633" s="118">
        <f>SUM(L629:L632)</f>
        <v>0</v>
      </c>
      <c r="M633" s="118">
        <f>SUM(M629:M632)</f>
        <v>0</v>
      </c>
      <c r="N633" s="117"/>
      <c r="O633" s="117"/>
      <c r="P633" s="117"/>
      <c r="Q633" s="117"/>
      <c r="R633" s="119">
        <f>SUM(R629:R632)</f>
        <v>0</v>
      </c>
      <c r="S633" s="119">
        <f>SUM(S629:S632)</f>
        <v>0</v>
      </c>
      <c r="T633" s="119">
        <f>SUM(T629:T632)</f>
        <v>0</v>
      </c>
      <c r="U633" s="119">
        <f>SUM(U629:U632)</f>
        <v>0</v>
      </c>
      <c r="V633" s="117"/>
      <c r="W633" s="117"/>
      <c r="X633" s="117"/>
      <c r="Y633" s="118">
        <f>SUM(Y629:Y632)</f>
        <v>0</v>
      </c>
      <c r="Z633" s="117"/>
      <c r="AA633" s="117"/>
      <c r="AB633" s="118">
        <f t="shared" ref="AB633:AF633" si="1215">SUM(AB629:AB632)</f>
        <v>0</v>
      </c>
      <c r="AC633" s="118">
        <f t="shared" si="1215"/>
        <v>0</v>
      </c>
      <c r="AD633" s="118">
        <f t="shared" si="1215"/>
        <v>0</v>
      </c>
      <c r="AE633" s="118">
        <f t="shared" si="1215"/>
        <v>0</v>
      </c>
      <c r="AF633" s="118">
        <f t="shared" si="1215"/>
        <v>0</v>
      </c>
      <c r="AG633" s="117"/>
      <c r="AH633" s="117"/>
      <c r="AI633" s="117"/>
      <c r="AJ633" s="119">
        <f>SUM(AJ629:AJ632)</f>
        <v>0</v>
      </c>
      <c r="AK633" s="119">
        <f t="shared" ref="AK633:AN633" si="1216">SUM(AK629:AK632)</f>
        <v>0</v>
      </c>
      <c r="AL633" s="119">
        <f t="shared" si="1216"/>
        <v>0</v>
      </c>
      <c r="AM633" s="119">
        <f t="shared" si="1216"/>
        <v>0</v>
      </c>
      <c r="AN633" s="119">
        <f t="shared" si="1216"/>
        <v>0</v>
      </c>
      <c r="AO633" s="116"/>
      <c r="AP633" s="120"/>
      <c r="AQ633" s="121">
        <f t="shared" ref="AQ633:BA633" si="1217">SUM(AQ629:AQ632)</f>
        <v>0</v>
      </c>
      <c r="AR633" s="121">
        <f t="shared" si="1217"/>
        <v>0</v>
      </c>
      <c r="AS633" s="121">
        <f t="shared" si="1217"/>
        <v>0</v>
      </c>
      <c r="AT633" s="121">
        <f t="shared" si="1217"/>
        <v>0</v>
      </c>
      <c r="AU633" s="121">
        <f t="shared" si="1217"/>
        <v>0</v>
      </c>
      <c r="AV633" s="121">
        <f t="shared" si="1217"/>
        <v>0</v>
      </c>
      <c r="AW633" s="121">
        <f t="shared" si="1217"/>
        <v>0</v>
      </c>
      <c r="AX633" s="121">
        <f t="shared" si="1217"/>
        <v>0</v>
      </c>
      <c r="AY633" s="121">
        <f t="shared" si="1217"/>
        <v>0</v>
      </c>
      <c r="AZ633" s="121">
        <f t="shared" si="1217"/>
        <v>0</v>
      </c>
      <c r="BA633" s="121">
        <f t="shared" si="1217"/>
        <v>0</v>
      </c>
    </row>
    <row r="634" spans="1:53" ht="14.1" customHeight="1" outlineLevel="2" x14ac:dyDescent="0.2">
      <c r="A634" s="68"/>
      <c r="B634" s="94"/>
      <c r="C634" s="95"/>
      <c r="D634" s="96"/>
      <c r="E634" s="96"/>
      <c r="F634" s="97"/>
      <c r="G634" s="98"/>
      <c r="H634" s="99" t="s">
        <v>49</v>
      </c>
      <c r="I634" s="100"/>
      <c r="J634" s="101"/>
      <c r="K634" s="101"/>
      <c r="L634" s="102" t="str">
        <f>IF(I634&lt;&gt;0,((VLOOKUP(I634,'1. Standard_Cost'!$B$4:$D$8,2)+VLOOKUP(I634,'1. Standard_Cost'!$B$4:$D$8,3))*J634*K634),"0")</f>
        <v>0</v>
      </c>
      <c r="M634" s="102">
        <f>L634*'1. Standard_Cost'!F223</f>
        <v>0</v>
      </c>
      <c r="N634" s="103"/>
      <c r="O634" s="103"/>
      <c r="P634" s="103"/>
      <c r="Q634" s="103"/>
      <c r="R634" s="104">
        <f>+N634*P634*'1. Standard_Cost'!$B$12</f>
        <v>0</v>
      </c>
      <c r="S634" s="104">
        <f>+N634*O634*P634*'1. Standard_Cost'!$C$12</f>
        <v>0</v>
      </c>
      <c r="T634" s="104">
        <f>+N634*P634*Q634*'1. Standard_Cost'!$D$12</f>
        <v>0</v>
      </c>
      <c r="U634" s="104">
        <f>+N634*O634*'1. Standard_Cost'!$E$12</f>
        <v>0</v>
      </c>
      <c r="V634" s="103"/>
      <c r="W634" s="103"/>
      <c r="X634" s="103"/>
      <c r="Y634" s="104">
        <f>+V634*((X634*'1. Standard_Cost'!$B$16)+(W634*X634*'1. Standard_Cost'!$C$16))</f>
        <v>0</v>
      </c>
      <c r="Z634" s="103"/>
      <c r="AA634" s="103"/>
      <c r="AB634" s="104">
        <f>+Z634*'1. Standard_Cost'!$B$20+AA634*'1. Standard_Cost'!$C$20</f>
        <v>0</v>
      </c>
      <c r="AC634" s="105"/>
      <c r="AD634" s="106"/>
      <c r="AE634" s="104">
        <f>SUM(AD634,AC634,AB634,Y634,U634,T634,S634,R634)*'1. Standard_Cost'!B247</f>
        <v>0</v>
      </c>
      <c r="AF634" s="104">
        <f>SUM(AD634,AE634)</f>
        <v>0</v>
      </c>
      <c r="AG634" s="103"/>
      <c r="AH634" s="103"/>
      <c r="AI634" s="103"/>
      <c r="AJ634" s="107"/>
      <c r="AK634" s="107"/>
      <c r="AL634" s="107"/>
      <c r="AM634" s="104"/>
      <c r="AN634" s="104">
        <f>AM634*'1. Standard_Cost'!C247</f>
        <v>0</v>
      </c>
      <c r="AO634" s="107"/>
      <c r="AQ634" s="104">
        <f t="shared" ref="AQ634:AQ637" si="1218">L634+M634</f>
        <v>0</v>
      </c>
      <c r="AR634" s="104">
        <f t="shared" ref="AR634:AR637" si="1219">AF634</f>
        <v>0</v>
      </c>
      <c r="AS634" s="104">
        <f t="shared" ref="AS634:AS637" si="1220">AM634+AN634</f>
        <v>0</v>
      </c>
      <c r="AT634" s="104">
        <f>SUM(AQ634,AR634,AS634)</f>
        <v>0</v>
      </c>
      <c r="AU634" s="108">
        <f t="shared" si="1184"/>
        <v>0</v>
      </c>
      <c r="AV634" s="108"/>
      <c r="AW634" s="108"/>
      <c r="AX634" s="108"/>
      <c r="AY634" s="108"/>
      <c r="AZ634" s="108"/>
      <c r="BA634" s="109">
        <f t="shared" ref="BA634:BA637" si="1221">SUM(AU634:AZ634)-AT634</f>
        <v>0</v>
      </c>
    </row>
    <row r="635" spans="1:53" ht="14.1" customHeight="1" outlineLevel="2" x14ac:dyDescent="0.2">
      <c r="A635" s="68"/>
      <c r="B635" s="94"/>
      <c r="C635" s="95"/>
      <c r="D635" s="110"/>
      <c r="E635" s="110"/>
      <c r="F635" s="110"/>
      <c r="G635" s="111"/>
      <c r="H635" s="99" t="s">
        <v>50</v>
      </c>
      <c r="I635" s="100"/>
      <c r="J635" s="101"/>
      <c r="K635" s="101"/>
      <c r="L635" s="102" t="str">
        <f>IF(I635&lt;&gt;0,((VLOOKUP(I635,'1. Standard_Cost'!$B$4:$D$8,2)+VLOOKUP(I635,'1. Standard_Cost'!$B$4:$D$8,3))*J635*K635),"0")</f>
        <v>0</v>
      </c>
      <c r="M635" s="102">
        <f>L635*'1. Standard_Cost'!F223</f>
        <v>0</v>
      </c>
      <c r="N635" s="103"/>
      <c r="O635" s="103"/>
      <c r="P635" s="103"/>
      <c r="Q635" s="103"/>
      <c r="R635" s="104">
        <f>+N635*P635*'1. Standard_Cost'!$B$12</f>
        <v>0</v>
      </c>
      <c r="S635" s="104">
        <f>+N635*O635*P635*'1. Standard_Cost'!$C$12</f>
        <v>0</v>
      </c>
      <c r="T635" s="104">
        <f>+N635*P635*Q635*'1. Standard_Cost'!$D$12</f>
        <v>0</v>
      </c>
      <c r="U635" s="104">
        <f>+N635*O635*'1. Standard_Cost'!$E$12</f>
        <v>0</v>
      </c>
      <c r="V635" s="103"/>
      <c r="W635" s="103"/>
      <c r="X635" s="103"/>
      <c r="Y635" s="104">
        <f>+V635*((X635*'1. Standard_Cost'!$B$16)+(W635*X635*'1. Standard_Cost'!$C$16))</f>
        <v>0</v>
      </c>
      <c r="Z635" s="103"/>
      <c r="AA635" s="103"/>
      <c r="AB635" s="104">
        <f>+Z635*'1. Standard_Cost'!$B$20+AA635*'1. Standard_Cost'!$C$20</f>
        <v>0</v>
      </c>
      <c r="AC635" s="105"/>
      <c r="AD635" s="106"/>
      <c r="AE635" s="104">
        <f>SUM(AD635,AC635,AB635,Y635,U635,T635,S635,R635)*'1. Standard_Cost'!B247</f>
        <v>0</v>
      </c>
      <c r="AF635" s="104">
        <f t="shared" ref="AF635:AF637" si="1222">SUM(AD635,AE635)</f>
        <v>0</v>
      </c>
      <c r="AG635" s="103"/>
      <c r="AH635" s="103">
        <v>0</v>
      </c>
      <c r="AI635" s="103">
        <v>0</v>
      </c>
      <c r="AJ635" s="107"/>
      <c r="AK635" s="107"/>
      <c r="AL635" s="107"/>
      <c r="AM635" s="104">
        <f>AG635*'1. Standard_Cost'!B243+'Incremental_Cost Year 2021'!AH642*'1. Standard_Cost'!C243+'Incremental_Cost Year 2021'!AI642*'1. Standard_Cost'!D243+'Incremental_Cost Year 2021'!AJ642+'Incremental_Cost Year 2021'!AL642+AK635</f>
        <v>0</v>
      </c>
      <c r="AN635" s="104">
        <f>AM635*'1. Standard_Cost'!C247</f>
        <v>0</v>
      </c>
      <c r="AO635" s="107"/>
      <c r="AQ635" s="104">
        <f t="shared" si="1218"/>
        <v>0</v>
      </c>
      <c r="AR635" s="104">
        <f t="shared" si="1219"/>
        <v>0</v>
      </c>
      <c r="AS635" s="104">
        <f t="shared" si="1220"/>
        <v>0</v>
      </c>
      <c r="AT635" s="104">
        <f t="shared" ref="AT635:AT637" si="1223">SUM(AQ635,AR635,AS635)</f>
        <v>0</v>
      </c>
      <c r="AU635" s="108">
        <f t="shared" si="1184"/>
        <v>0</v>
      </c>
      <c r="AV635" s="108">
        <v>0</v>
      </c>
      <c r="AW635" s="108"/>
      <c r="AX635" s="108"/>
      <c r="AY635" s="108"/>
      <c r="AZ635" s="108"/>
      <c r="BA635" s="109">
        <f t="shared" si="1221"/>
        <v>0</v>
      </c>
    </row>
    <row r="636" spans="1:53" ht="14.1" customHeight="1" outlineLevel="2" x14ac:dyDescent="0.2">
      <c r="A636" s="68"/>
      <c r="B636" s="94"/>
      <c r="C636" s="95"/>
      <c r="D636" s="110"/>
      <c r="E636" s="110"/>
      <c r="F636" s="110"/>
      <c r="G636" s="111"/>
      <c r="H636" s="99" t="s">
        <v>51</v>
      </c>
      <c r="I636" s="100"/>
      <c r="J636" s="101"/>
      <c r="K636" s="101"/>
      <c r="L636" s="102" t="str">
        <f>IF(I636&lt;&gt;0,((VLOOKUP(I636,'1. Standard_Cost'!$B$4:$D$8,2)+VLOOKUP(I636,'1. Standard_Cost'!$B$4:$D$8,3))*J636*K636),"0")</f>
        <v>0</v>
      </c>
      <c r="M636" s="102">
        <f>L636*'1. Standard_Cost'!F223</f>
        <v>0</v>
      </c>
      <c r="N636" s="103"/>
      <c r="O636" s="103"/>
      <c r="P636" s="103"/>
      <c r="Q636" s="103"/>
      <c r="R636" s="104">
        <f>+N636*P636*'1. Standard_Cost'!$B$12</f>
        <v>0</v>
      </c>
      <c r="S636" s="104">
        <f>+N636*O636*P636*'1. Standard_Cost'!$C$12</f>
        <v>0</v>
      </c>
      <c r="T636" s="104">
        <f>+N636*P636*Q636*'1. Standard_Cost'!$D$12</f>
        <v>0</v>
      </c>
      <c r="U636" s="104">
        <f>+N636*O636*'1. Standard_Cost'!$E$12</f>
        <v>0</v>
      </c>
      <c r="V636" s="103"/>
      <c r="W636" s="103"/>
      <c r="X636" s="103"/>
      <c r="Y636" s="104">
        <f>+V636*((X636*'1. Standard_Cost'!$B$16)+(W636*X636*'1. Standard_Cost'!$C$16))</f>
        <v>0</v>
      </c>
      <c r="Z636" s="103"/>
      <c r="AA636" s="103"/>
      <c r="AB636" s="104">
        <f>+Z636*'1. Standard_Cost'!$B$20+AA636*'1. Standard_Cost'!$C$20</f>
        <v>0</v>
      </c>
      <c r="AC636" s="105"/>
      <c r="AD636" s="106"/>
      <c r="AE636" s="104">
        <f>SUM(AD636,AC636,AB636,Y636,U636,T636,S636,R636)*'1. Standard_Cost'!B247</f>
        <v>0</v>
      </c>
      <c r="AF636" s="104">
        <f t="shared" si="1222"/>
        <v>0</v>
      </c>
      <c r="AG636" s="103"/>
      <c r="AH636" s="103"/>
      <c r="AI636" s="103"/>
      <c r="AJ636" s="107"/>
      <c r="AK636" s="107"/>
      <c r="AL636" s="107"/>
      <c r="AM636" s="104">
        <f>AG636*'1. Standard_Cost'!B243+'Incremental_Cost Year 2021'!AH643*'1. Standard_Cost'!C243+'Incremental_Cost Year 2021'!AI643*'1. Standard_Cost'!D243+'Incremental_Cost Year 2021'!AJ643+'Incremental_Cost Year 2021'!AL643+AK636</f>
        <v>0</v>
      </c>
      <c r="AN636" s="104">
        <f>AM636*'1. Standard_Cost'!C247</f>
        <v>0</v>
      </c>
      <c r="AO636" s="107"/>
      <c r="AQ636" s="104">
        <f t="shared" si="1218"/>
        <v>0</v>
      </c>
      <c r="AR636" s="104">
        <f t="shared" si="1219"/>
        <v>0</v>
      </c>
      <c r="AS636" s="104">
        <f t="shared" si="1220"/>
        <v>0</v>
      </c>
      <c r="AT636" s="104">
        <f t="shared" si="1223"/>
        <v>0</v>
      </c>
      <c r="AU636" s="108">
        <f t="shared" si="1184"/>
        <v>0</v>
      </c>
      <c r="AV636" s="108"/>
      <c r="AW636" s="108"/>
      <c r="AX636" s="108"/>
      <c r="AY636" s="108"/>
      <c r="AZ636" s="108"/>
      <c r="BA636" s="109">
        <f t="shared" si="1221"/>
        <v>0</v>
      </c>
    </row>
    <row r="637" spans="1:53" ht="14.1" customHeight="1" outlineLevel="2" x14ac:dyDescent="0.2">
      <c r="A637" s="68"/>
      <c r="B637" s="94"/>
      <c r="C637" s="95"/>
      <c r="D637" s="110"/>
      <c r="E637" s="110"/>
      <c r="F637" s="110"/>
      <c r="G637" s="111"/>
      <c r="H637" s="112" t="s">
        <v>179</v>
      </c>
      <c r="I637" s="100"/>
      <c r="J637" s="101"/>
      <c r="K637" s="101"/>
      <c r="L637" s="102" t="str">
        <f>IF(I637&lt;&gt;0,((VLOOKUP(I637,'1. Standard_Cost'!$B$4:$D$8,2)+VLOOKUP(I637,'1. Standard_Cost'!$B$4:$D$8,3))*J637*K637),"0")</f>
        <v>0</v>
      </c>
      <c r="M637" s="102">
        <f>L637*'1. Standard_Cost'!F223</f>
        <v>0</v>
      </c>
      <c r="N637" s="103"/>
      <c r="O637" s="103"/>
      <c r="P637" s="103"/>
      <c r="Q637" s="103"/>
      <c r="R637" s="104">
        <f>+N637*P637*'1. Standard_Cost'!$B$12</f>
        <v>0</v>
      </c>
      <c r="S637" s="104">
        <f>+N637*O637*P637*'1. Standard_Cost'!$C$12</f>
        <v>0</v>
      </c>
      <c r="T637" s="104">
        <f>+N637*P637*Q637*'1. Standard_Cost'!$D$12</f>
        <v>0</v>
      </c>
      <c r="U637" s="104">
        <f>+N637*O637*'1. Standard_Cost'!$E$12</f>
        <v>0</v>
      </c>
      <c r="V637" s="103"/>
      <c r="W637" s="103"/>
      <c r="X637" s="103"/>
      <c r="Y637" s="104">
        <f>+V637*((X637*'1. Standard_Cost'!$B$16)+(W637*X637*'1. Standard_Cost'!$C$16))</f>
        <v>0</v>
      </c>
      <c r="Z637" s="103"/>
      <c r="AA637" s="103"/>
      <c r="AB637" s="104">
        <f>+Z637*'1. Standard_Cost'!$B$20+AA637*'1. Standard_Cost'!$C$20</f>
        <v>0</v>
      </c>
      <c r="AC637" s="105"/>
      <c r="AD637" s="106"/>
      <c r="AE637" s="104">
        <f>SUM(AD637,AC637,AB637,Y637,U637,T637,S637,R637)*'1. Standard_Cost'!B247</f>
        <v>0</v>
      </c>
      <c r="AF637" s="104">
        <f t="shared" si="1222"/>
        <v>0</v>
      </c>
      <c r="AG637" s="103"/>
      <c r="AH637" s="103"/>
      <c r="AI637" s="103"/>
      <c r="AJ637" s="107"/>
      <c r="AK637" s="107"/>
      <c r="AL637" s="107"/>
      <c r="AM637" s="104">
        <f>AG637*'1. Standard_Cost'!B243+'Incremental_Cost Year 2021'!AH644*'1. Standard_Cost'!C243+'Incremental_Cost Year 2021'!AI644*'1. Standard_Cost'!D243+'Incremental_Cost Year 2021'!AJ644+'Incremental_Cost Year 2021'!AL644+AK637</f>
        <v>0</v>
      </c>
      <c r="AN637" s="104">
        <f>AM637*'1. Standard_Cost'!C247</f>
        <v>0</v>
      </c>
      <c r="AO637" s="107"/>
      <c r="AQ637" s="104">
        <f t="shared" si="1218"/>
        <v>0</v>
      </c>
      <c r="AR637" s="104">
        <f t="shared" si="1219"/>
        <v>0</v>
      </c>
      <c r="AS637" s="104">
        <f t="shared" si="1220"/>
        <v>0</v>
      </c>
      <c r="AT637" s="104">
        <f t="shared" si="1223"/>
        <v>0</v>
      </c>
      <c r="AU637" s="108">
        <f t="shared" si="1184"/>
        <v>0</v>
      </c>
      <c r="AV637" s="108"/>
      <c r="AW637" s="108"/>
      <c r="AX637" s="108"/>
      <c r="AY637" s="108"/>
      <c r="AZ637" s="108"/>
      <c r="BA637" s="109">
        <f t="shared" si="1221"/>
        <v>0</v>
      </c>
    </row>
    <row r="638" spans="1:53" ht="24.6" customHeight="1" outlineLevel="1" x14ac:dyDescent="0.2">
      <c r="A638" s="68"/>
      <c r="B638" s="141"/>
      <c r="C638" s="95"/>
      <c r="D638" s="113" t="s">
        <v>48</v>
      </c>
      <c r="E638" s="113" t="s">
        <v>818</v>
      </c>
      <c r="F638" s="114" t="s">
        <v>154</v>
      </c>
      <c r="G638" s="115" t="s">
        <v>155</v>
      </c>
      <c r="H638" s="122" t="s">
        <v>397</v>
      </c>
      <c r="I638" s="117"/>
      <c r="J638" s="117"/>
      <c r="K638" s="117"/>
      <c r="L638" s="118">
        <f>SUM(L634:L637)</f>
        <v>0</v>
      </c>
      <c r="M638" s="118">
        <f>SUM(M634:M637)</f>
        <v>0</v>
      </c>
      <c r="N638" s="117"/>
      <c r="O638" s="117"/>
      <c r="P638" s="117"/>
      <c r="Q638" s="117"/>
      <c r="R638" s="119">
        <f>SUM(R634:R637)</f>
        <v>0</v>
      </c>
      <c r="S638" s="119">
        <f>SUM(S634:S637)</f>
        <v>0</v>
      </c>
      <c r="T638" s="119">
        <f>SUM(T634:T637)</f>
        <v>0</v>
      </c>
      <c r="U638" s="119">
        <f>SUM(U634:U637)</f>
        <v>0</v>
      </c>
      <c r="V638" s="117"/>
      <c r="W638" s="117"/>
      <c r="X638" s="117"/>
      <c r="Y638" s="118">
        <f>SUM(Y634:Y637)</f>
        <v>0</v>
      </c>
      <c r="Z638" s="117"/>
      <c r="AA638" s="117"/>
      <c r="AB638" s="118">
        <f t="shared" ref="AB638:AF638" si="1224">SUM(AB634:AB637)</f>
        <v>0</v>
      </c>
      <c r="AC638" s="118">
        <f t="shared" si="1224"/>
        <v>0</v>
      </c>
      <c r="AD638" s="118">
        <f t="shared" si="1224"/>
        <v>0</v>
      </c>
      <c r="AE638" s="118">
        <f t="shared" si="1224"/>
        <v>0</v>
      </c>
      <c r="AF638" s="118">
        <f t="shared" si="1224"/>
        <v>0</v>
      </c>
      <c r="AG638" s="117"/>
      <c r="AH638" s="117"/>
      <c r="AI638" s="117"/>
      <c r="AJ638" s="119">
        <f>SUM(AJ634:AJ637)</f>
        <v>0</v>
      </c>
      <c r="AK638" s="119">
        <f t="shared" ref="AK638:AN638" si="1225">SUM(AK634:AK637)</f>
        <v>0</v>
      </c>
      <c r="AL638" s="119">
        <f t="shared" si="1225"/>
        <v>0</v>
      </c>
      <c r="AM638" s="119">
        <f t="shared" si="1225"/>
        <v>0</v>
      </c>
      <c r="AN638" s="119">
        <f t="shared" si="1225"/>
        <v>0</v>
      </c>
      <c r="AO638" s="116"/>
      <c r="AP638" s="120"/>
      <c r="AQ638" s="121">
        <f t="shared" ref="AQ638:BA638" si="1226">SUM(AQ634:AQ637)</f>
        <v>0</v>
      </c>
      <c r="AR638" s="121">
        <f t="shared" si="1226"/>
        <v>0</v>
      </c>
      <c r="AS638" s="121">
        <f t="shared" si="1226"/>
        <v>0</v>
      </c>
      <c r="AT638" s="121">
        <f t="shared" si="1226"/>
        <v>0</v>
      </c>
      <c r="AU638" s="121">
        <f t="shared" si="1226"/>
        <v>0</v>
      </c>
      <c r="AV638" s="121">
        <f t="shared" si="1226"/>
        <v>0</v>
      </c>
      <c r="AW638" s="121">
        <f t="shared" si="1226"/>
        <v>0</v>
      </c>
      <c r="AX638" s="121">
        <f t="shared" si="1226"/>
        <v>0</v>
      </c>
      <c r="AY638" s="121">
        <f t="shared" si="1226"/>
        <v>0</v>
      </c>
      <c r="AZ638" s="121">
        <f t="shared" si="1226"/>
        <v>0</v>
      </c>
      <c r="BA638" s="121">
        <f t="shared" si="1226"/>
        <v>0</v>
      </c>
    </row>
    <row r="639" spans="1:53" ht="14.1" customHeight="1" outlineLevel="2" x14ac:dyDescent="0.2">
      <c r="A639" s="68"/>
      <c r="B639" s="94"/>
      <c r="C639" s="250"/>
      <c r="D639" s="96"/>
      <c r="E639" s="96"/>
      <c r="F639" s="97"/>
      <c r="G639" s="98"/>
      <c r="H639" s="99" t="s">
        <v>49</v>
      </c>
      <c r="I639" s="100"/>
      <c r="J639" s="101"/>
      <c r="K639" s="101"/>
      <c r="L639" s="102" t="str">
        <f>IF(I639&lt;&gt;0,((VLOOKUP(I639,'1. Standard_Cost'!$B$4:$D$8,2)+VLOOKUP(I639,'1. Standard_Cost'!$B$4:$D$8,3))*J639*K639),"0")</f>
        <v>0</v>
      </c>
      <c r="M639" s="102">
        <f>L639*'1. Standard_Cost'!F238</f>
        <v>0</v>
      </c>
      <c r="N639" s="103"/>
      <c r="O639" s="103"/>
      <c r="P639" s="103"/>
      <c r="Q639" s="103"/>
      <c r="R639" s="104">
        <f>+N639*P639*'1. Standard_Cost'!$B$12</f>
        <v>0</v>
      </c>
      <c r="S639" s="104">
        <f>+N639*O639*P639*'1. Standard_Cost'!$C$12</f>
        <v>0</v>
      </c>
      <c r="T639" s="104">
        <f>+N639*P639*Q639*'1. Standard_Cost'!$D$12</f>
        <v>0</v>
      </c>
      <c r="U639" s="104">
        <f>+N639*O639*'1. Standard_Cost'!$E$12</f>
        <v>0</v>
      </c>
      <c r="V639" s="103"/>
      <c r="W639" s="103"/>
      <c r="X639" s="103"/>
      <c r="Y639" s="104">
        <f>+V639*((X639*'1. Standard_Cost'!$B$16)+(W639*X639*'1. Standard_Cost'!$C$16))</f>
        <v>0</v>
      </c>
      <c r="Z639" s="103"/>
      <c r="AA639" s="103"/>
      <c r="AB639" s="104">
        <f>+Z639*'1. Standard_Cost'!$B$20+AA639*'1. Standard_Cost'!$C$20</f>
        <v>0</v>
      </c>
      <c r="AC639" s="105"/>
      <c r="AD639" s="106"/>
      <c r="AE639" s="104">
        <f>SUM(AD639,AC639,AB639,Y639,U639,T639,S639,R639)*'1. Standard_Cost'!B262</f>
        <v>0</v>
      </c>
      <c r="AF639" s="104">
        <f>SUM(AD639,AE639)</f>
        <v>0</v>
      </c>
      <c r="AG639" s="103"/>
      <c r="AH639" s="103"/>
      <c r="AI639" s="103"/>
      <c r="AJ639" s="107"/>
      <c r="AK639" s="107"/>
      <c r="AL639" s="107"/>
      <c r="AM639" s="104">
        <f>AG639*'1. Standard_Cost'!B258+'Incremental_Cost Year 2021'!AH646*'1. Standard_Cost'!C258+'Incremental_Cost Year 2021'!AI646*'1. Standard_Cost'!D258+'Incremental_Cost Year 2021'!AJ646+'Incremental_Cost Year 2021'!AL646+AK639</f>
        <v>0</v>
      </c>
      <c r="AN639" s="104">
        <f>AM639*'1. Standard_Cost'!C262</f>
        <v>0</v>
      </c>
      <c r="AO639" s="107"/>
      <c r="AQ639" s="104">
        <f t="shared" ref="AQ639:AQ642" si="1227">L639+M639</f>
        <v>0</v>
      </c>
      <c r="AR639" s="104">
        <f t="shared" ref="AR639:AR642" si="1228">AF639</f>
        <v>0</v>
      </c>
      <c r="AS639" s="104">
        <f t="shared" ref="AS639:AS642" si="1229">AM639+AN639</f>
        <v>0</v>
      </c>
      <c r="AT639" s="104">
        <f>SUM(AQ639,AR639,AS639)</f>
        <v>0</v>
      </c>
      <c r="AU639" s="108">
        <f t="shared" si="1184"/>
        <v>0</v>
      </c>
      <c r="AV639" s="108"/>
      <c r="AW639" s="108"/>
      <c r="AX639" s="108"/>
      <c r="AY639" s="108"/>
      <c r="AZ639" s="108"/>
      <c r="BA639" s="109">
        <f t="shared" ref="BA639:BA642" si="1230">SUM(AU639:AZ639)-AT639</f>
        <v>0</v>
      </c>
    </row>
    <row r="640" spans="1:53" ht="14.1" customHeight="1" outlineLevel="2" x14ac:dyDescent="0.2">
      <c r="A640" s="68"/>
      <c r="B640" s="94"/>
      <c r="C640" s="251"/>
      <c r="D640" s="110"/>
      <c r="E640" s="110"/>
      <c r="F640" s="110"/>
      <c r="G640" s="111"/>
      <c r="H640" s="99" t="s">
        <v>50</v>
      </c>
      <c r="I640" s="100"/>
      <c r="J640" s="101"/>
      <c r="K640" s="101"/>
      <c r="L640" s="102" t="str">
        <f>IF(I640&lt;&gt;0,((VLOOKUP(I640,'1. Standard_Cost'!$B$4:$D$8,2)+VLOOKUP(I640,'1. Standard_Cost'!$B$4:$D$8,3))*J640*K640),"0")</f>
        <v>0</v>
      </c>
      <c r="M640" s="102">
        <f>L640*'1. Standard_Cost'!F238</f>
        <v>0</v>
      </c>
      <c r="N640" s="103"/>
      <c r="O640" s="103"/>
      <c r="P640" s="103"/>
      <c r="Q640" s="103"/>
      <c r="R640" s="104">
        <f>+N640*P640*'1. Standard_Cost'!$B$12</f>
        <v>0</v>
      </c>
      <c r="S640" s="104">
        <f>+N640*O640*P640*'1. Standard_Cost'!$C$12</f>
        <v>0</v>
      </c>
      <c r="T640" s="104">
        <f>+N640*P640*Q640*'1. Standard_Cost'!$D$12</f>
        <v>0</v>
      </c>
      <c r="U640" s="104">
        <f>+N640*O640*'1. Standard_Cost'!$E$12</f>
        <v>0</v>
      </c>
      <c r="V640" s="103"/>
      <c r="W640" s="103"/>
      <c r="X640" s="103"/>
      <c r="Y640" s="104">
        <f>+V640*((X640*'1. Standard_Cost'!$B$16)+(W640*X640*'1. Standard_Cost'!$C$16))</f>
        <v>0</v>
      </c>
      <c r="Z640" s="103"/>
      <c r="AA640" s="103"/>
      <c r="AB640" s="104">
        <f>+Z640*'1. Standard_Cost'!$B$20+AA640*'1. Standard_Cost'!$C$20</f>
        <v>0</v>
      </c>
      <c r="AC640" s="105"/>
      <c r="AD640" s="106"/>
      <c r="AE640" s="104">
        <f>SUM(AD640,AC640,AB640,Y640,U640,T640,S640,R640)*'1. Standard_Cost'!B262</f>
        <v>0</v>
      </c>
      <c r="AF640" s="104">
        <f t="shared" ref="AF640:AF642" si="1231">SUM(AD640,AE640)</f>
        <v>0</v>
      </c>
      <c r="AG640" s="103"/>
      <c r="AH640" s="103">
        <v>0</v>
      </c>
      <c r="AI640" s="103">
        <v>0</v>
      </c>
      <c r="AJ640" s="107"/>
      <c r="AK640" s="107"/>
      <c r="AL640" s="107"/>
      <c r="AM640" s="104">
        <f>AG640*'1. Standard_Cost'!B258+'Incremental_Cost Year 2021'!AH647*'1. Standard_Cost'!C258+'Incremental_Cost Year 2021'!AI647*'1. Standard_Cost'!D258+'Incremental_Cost Year 2021'!AJ647+'Incremental_Cost Year 2021'!AL647+AK640</f>
        <v>0</v>
      </c>
      <c r="AN640" s="104">
        <f>AM640*'1. Standard_Cost'!C262</f>
        <v>0</v>
      </c>
      <c r="AO640" s="107"/>
      <c r="AQ640" s="104">
        <f t="shared" si="1227"/>
        <v>0</v>
      </c>
      <c r="AR640" s="104">
        <f t="shared" si="1228"/>
        <v>0</v>
      </c>
      <c r="AS640" s="104">
        <f t="shared" si="1229"/>
        <v>0</v>
      </c>
      <c r="AT640" s="104">
        <f t="shared" ref="AT640:AT642" si="1232">SUM(AQ640,AR640,AS640)</f>
        <v>0</v>
      </c>
      <c r="AU640" s="108">
        <f t="shared" si="1184"/>
        <v>0</v>
      </c>
      <c r="AV640" s="108">
        <v>0</v>
      </c>
      <c r="AW640" s="108"/>
      <c r="AX640" s="108"/>
      <c r="AY640" s="108"/>
      <c r="AZ640" s="108"/>
      <c r="BA640" s="109">
        <f t="shared" si="1230"/>
        <v>0</v>
      </c>
    </row>
    <row r="641" spans="1:53" ht="14.1" customHeight="1" outlineLevel="2" x14ac:dyDescent="0.2">
      <c r="A641" s="68"/>
      <c r="B641" s="94"/>
      <c r="C641" s="251"/>
      <c r="D641" s="110"/>
      <c r="E641" s="110"/>
      <c r="F641" s="110"/>
      <c r="G641" s="111"/>
      <c r="H641" s="99" t="s">
        <v>51</v>
      </c>
      <c r="I641" s="100"/>
      <c r="J641" s="101"/>
      <c r="K641" s="101"/>
      <c r="L641" s="102" t="str">
        <f>IF(I641&lt;&gt;0,((VLOOKUP(I641,'1. Standard_Cost'!$B$4:$D$8,2)+VLOOKUP(I641,'1. Standard_Cost'!$B$4:$D$8,3))*J641*K641),"0")</f>
        <v>0</v>
      </c>
      <c r="M641" s="102">
        <f>L641*'1. Standard_Cost'!F238</f>
        <v>0</v>
      </c>
      <c r="N641" s="103"/>
      <c r="O641" s="103"/>
      <c r="P641" s="103"/>
      <c r="Q641" s="103"/>
      <c r="R641" s="104">
        <f>+N641*P641*'1. Standard_Cost'!$B$12</f>
        <v>0</v>
      </c>
      <c r="S641" s="104">
        <f>+N641*O641*P641*'1. Standard_Cost'!$C$12</f>
        <v>0</v>
      </c>
      <c r="T641" s="104">
        <f>+N641*P641*Q641*'1. Standard_Cost'!$D$12</f>
        <v>0</v>
      </c>
      <c r="U641" s="104">
        <f>+N641*O641*'1. Standard_Cost'!$E$12</f>
        <v>0</v>
      </c>
      <c r="V641" s="103"/>
      <c r="W641" s="103"/>
      <c r="X641" s="103"/>
      <c r="Y641" s="104">
        <f>+V641*((X641*'1. Standard_Cost'!$B$16)+(W641*X641*'1. Standard_Cost'!$C$16))</f>
        <v>0</v>
      </c>
      <c r="Z641" s="103"/>
      <c r="AA641" s="103"/>
      <c r="AB641" s="104">
        <f>+Z641*'1. Standard_Cost'!$B$20+AA641*'1. Standard_Cost'!$C$20</f>
        <v>0</v>
      </c>
      <c r="AC641" s="105"/>
      <c r="AD641" s="106"/>
      <c r="AE641" s="104">
        <f>SUM(AD641,AC641,AB641,Y641,U641,T641,S641,R641)*'1. Standard_Cost'!B262</f>
        <v>0</v>
      </c>
      <c r="AF641" s="104">
        <f t="shared" si="1231"/>
        <v>0</v>
      </c>
      <c r="AG641" s="103"/>
      <c r="AH641" s="103"/>
      <c r="AI641" s="103"/>
      <c r="AJ641" s="107"/>
      <c r="AK641" s="107"/>
      <c r="AL641" s="107"/>
      <c r="AM641" s="104">
        <f>AG641*'1. Standard_Cost'!B258+'Incremental_Cost Year 2021'!AH648*'1. Standard_Cost'!C258+'Incremental_Cost Year 2021'!AI648*'1. Standard_Cost'!D258+'Incremental_Cost Year 2021'!AJ648+'Incremental_Cost Year 2021'!AL648+AK641</f>
        <v>0</v>
      </c>
      <c r="AN641" s="104">
        <f>AM641*'1. Standard_Cost'!C262</f>
        <v>0</v>
      </c>
      <c r="AO641" s="107"/>
      <c r="AQ641" s="104">
        <f t="shared" si="1227"/>
        <v>0</v>
      </c>
      <c r="AR641" s="104">
        <f t="shared" si="1228"/>
        <v>0</v>
      </c>
      <c r="AS641" s="104">
        <f t="shared" si="1229"/>
        <v>0</v>
      </c>
      <c r="AT641" s="104">
        <f t="shared" si="1232"/>
        <v>0</v>
      </c>
      <c r="AU641" s="108">
        <f t="shared" si="1184"/>
        <v>0</v>
      </c>
      <c r="AV641" s="108"/>
      <c r="AW641" s="108"/>
      <c r="AX641" s="108"/>
      <c r="AY641" s="108"/>
      <c r="AZ641" s="108"/>
      <c r="BA641" s="109">
        <f t="shared" si="1230"/>
        <v>0</v>
      </c>
    </row>
    <row r="642" spans="1:53" ht="14.1" customHeight="1" outlineLevel="2" x14ac:dyDescent="0.2">
      <c r="A642" s="68"/>
      <c r="B642" s="94"/>
      <c r="C642" s="251"/>
      <c r="D642" s="110"/>
      <c r="E642" s="110"/>
      <c r="F642" s="110"/>
      <c r="G642" s="111"/>
      <c r="H642" s="112" t="s">
        <v>179</v>
      </c>
      <c r="I642" s="100"/>
      <c r="J642" s="101"/>
      <c r="K642" s="101"/>
      <c r="L642" s="102" t="str">
        <f>IF(I642&lt;&gt;0,((VLOOKUP(I642,'1. Standard_Cost'!$B$4:$D$8,2)+VLOOKUP(I642,'1. Standard_Cost'!$B$4:$D$8,3))*J642*K642),"0")</f>
        <v>0</v>
      </c>
      <c r="M642" s="102">
        <f>L642*'1. Standard_Cost'!F238</f>
        <v>0</v>
      </c>
      <c r="N642" s="103"/>
      <c r="O642" s="103"/>
      <c r="P642" s="103"/>
      <c r="Q642" s="103"/>
      <c r="R642" s="104">
        <f>+N642*P642*'1. Standard_Cost'!$B$12</f>
        <v>0</v>
      </c>
      <c r="S642" s="104">
        <f>+N642*O642*P642*'1. Standard_Cost'!$C$12</f>
        <v>0</v>
      </c>
      <c r="T642" s="104">
        <f>+N642*P642*Q642*'1. Standard_Cost'!$D$12</f>
        <v>0</v>
      </c>
      <c r="U642" s="104">
        <f>+N642*O642*'1. Standard_Cost'!$E$12</f>
        <v>0</v>
      </c>
      <c r="V642" s="103"/>
      <c r="W642" s="103"/>
      <c r="X642" s="103"/>
      <c r="Y642" s="104">
        <f>+V642*((X642*'1. Standard_Cost'!$B$16)+(W642*X642*'1. Standard_Cost'!$C$16))</f>
        <v>0</v>
      </c>
      <c r="Z642" s="103"/>
      <c r="AA642" s="103"/>
      <c r="AB642" s="104">
        <f>+Z642*'1. Standard_Cost'!$B$20+AA642*'1. Standard_Cost'!$C$20</f>
        <v>0</v>
      </c>
      <c r="AC642" s="105"/>
      <c r="AD642" s="106"/>
      <c r="AE642" s="104">
        <f>SUM(AD642,AC642,AB642,Y642,U642,T642,S642,R642)*'1. Standard_Cost'!B262</f>
        <v>0</v>
      </c>
      <c r="AF642" s="104">
        <f t="shared" si="1231"/>
        <v>0</v>
      </c>
      <c r="AG642" s="103"/>
      <c r="AH642" s="103"/>
      <c r="AI642" s="103"/>
      <c r="AJ642" s="107"/>
      <c r="AK642" s="107"/>
      <c r="AL642" s="107"/>
      <c r="AM642" s="104">
        <f>AG642*'1. Standard_Cost'!B258+'Incremental_Cost Year 2021'!AH649*'1. Standard_Cost'!C258+'Incremental_Cost Year 2021'!AI649*'1. Standard_Cost'!D258+'Incremental_Cost Year 2021'!AJ649+'Incremental_Cost Year 2021'!AL649+AK642</f>
        <v>0</v>
      </c>
      <c r="AN642" s="104">
        <f>AM642*'1. Standard_Cost'!C262</f>
        <v>0</v>
      </c>
      <c r="AO642" s="107"/>
      <c r="AQ642" s="104">
        <f t="shared" si="1227"/>
        <v>0</v>
      </c>
      <c r="AR642" s="104">
        <f t="shared" si="1228"/>
        <v>0</v>
      </c>
      <c r="AS642" s="104">
        <f t="shared" si="1229"/>
        <v>0</v>
      </c>
      <c r="AT642" s="104">
        <f t="shared" si="1232"/>
        <v>0</v>
      </c>
      <c r="AU642" s="108">
        <f t="shared" si="1184"/>
        <v>0</v>
      </c>
      <c r="AV642" s="108"/>
      <c r="AW642" s="108"/>
      <c r="AX642" s="108"/>
      <c r="AY642" s="108"/>
      <c r="AZ642" s="108"/>
      <c r="BA642" s="109">
        <f t="shared" si="1230"/>
        <v>0</v>
      </c>
    </row>
    <row r="643" spans="1:53" ht="25.35" customHeight="1" outlineLevel="1" x14ac:dyDescent="0.2">
      <c r="A643" s="68"/>
      <c r="B643" s="94"/>
      <c r="C643" s="251"/>
      <c r="D643" s="113" t="s">
        <v>48</v>
      </c>
      <c r="E643" s="113" t="s">
        <v>819</v>
      </c>
      <c r="F643" s="114" t="s">
        <v>154</v>
      </c>
      <c r="G643" s="115" t="s">
        <v>155</v>
      </c>
      <c r="H643" s="140" t="s">
        <v>399</v>
      </c>
      <c r="I643" s="117"/>
      <c r="J643" s="117"/>
      <c r="K643" s="117"/>
      <c r="L643" s="118">
        <f>SUM(L639:L642)</f>
        <v>0</v>
      </c>
      <c r="M643" s="118">
        <f>SUM(M639:M642)</f>
        <v>0</v>
      </c>
      <c r="N643" s="117"/>
      <c r="O643" s="117"/>
      <c r="P643" s="117"/>
      <c r="Q643" s="117"/>
      <c r="R643" s="119">
        <f>SUM(R639:R642)</f>
        <v>0</v>
      </c>
      <c r="S643" s="119">
        <f>SUM(S639:S642)</f>
        <v>0</v>
      </c>
      <c r="T643" s="119">
        <f>SUM(T639:T642)</f>
        <v>0</v>
      </c>
      <c r="U643" s="119">
        <f>SUM(U639:U642)</f>
        <v>0</v>
      </c>
      <c r="V643" s="117"/>
      <c r="W643" s="117"/>
      <c r="X643" s="117"/>
      <c r="Y643" s="118">
        <f>SUM(Y639:Y642)</f>
        <v>0</v>
      </c>
      <c r="Z643" s="117"/>
      <c r="AA643" s="117"/>
      <c r="AB643" s="118">
        <f t="shared" ref="AB643:AF643" si="1233">SUM(AB639:AB642)</f>
        <v>0</v>
      </c>
      <c r="AC643" s="118">
        <f t="shared" si="1233"/>
        <v>0</v>
      </c>
      <c r="AD643" s="118">
        <f t="shared" si="1233"/>
        <v>0</v>
      </c>
      <c r="AE643" s="118">
        <f t="shared" si="1233"/>
        <v>0</v>
      </c>
      <c r="AF643" s="118">
        <f t="shared" si="1233"/>
        <v>0</v>
      </c>
      <c r="AG643" s="117"/>
      <c r="AH643" s="117"/>
      <c r="AI643" s="117"/>
      <c r="AJ643" s="119">
        <f>SUM(AJ639:AJ642)</f>
        <v>0</v>
      </c>
      <c r="AK643" s="119">
        <f t="shared" ref="AK643:AN643" si="1234">SUM(AK639:AK642)</f>
        <v>0</v>
      </c>
      <c r="AL643" s="119">
        <f t="shared" si="1234"/>
        <v>0</v>
      </c>
      <c r="AM643" s="119">
        <f t="shared" si="1234"/>
        <v>0</v>
      </c>
      <c r="AN643" s="119">
        <f t="shared" si="1234"/>
        <v>0</v>
      </c>
      <c r="AO643" s="116"/>
      <c r="AP643" s="120"/>
      <c r="AQ643" s="118">
        <f t="shared" ref="AQ643:BA643" si="1235">SUM(AQ639:AQ642)</f>
        <v>0</v>
      </c>
      <c r="AR643" s="118">
        <f t="shared" si="1235"/>
        <v>0</v>
      </c>
      <c r="AS643" s="118">
        <f t="shared" si="1235"/>
        <v>0</v>
      </c>
      <c r="AT643" s="118">
        <f t="shared" si="1235"/>
        <v>0</v>
      </c>
      <c r="AU643" s="118">
        <f t="shared" si="1235"/>
        <v>0</v>
      </c>
      <c r="AV643" s="118">
        <f t="shared" si="1235"/>
        <v>0</v>
      </c>
      <c r="AW643" s="118">
        <f t="shared" si="1235"/>
        <v>0</v>
      </c>
      <c r="AX643" s="118">
        <f t="shared" si="1235"/>
        <v>0</v>
      </c>
      <c r="AY643" s="118">
        <f t="shared" si="1235"/>
        <v>0</v>
      </c>
      <c r="AZ643" s="118">
        <f t="shared" si="1235"/>
        <v>0</v>
      </c>
      <c r="BA643" s="118">
        <f t="shared" si="1235"/>
        <v>0</v>
      </c>
    </row>
    <row r="644" spans="1:53" ht="14.1" customHeight="1" outlineLevel="2" x14ac:dyDescent="0.2">
      <c r="A644" s="68"/>
      <c r="B644" s="94"/>
      <c r="C644" s="251"/>
      <c r="D644" s="96"/>
      <c r="E644" s="96"/>
      <c r="F644" s="97"/>
      <c r="G644" s="98"/>
      <c r="H644" s="99" t="s">
        <v>49</v>
      </c>
      <c r="I644" s="100"/>
      <c r="J644" s="101"/>
      <c r="K644" s="101"/>
      <c r="L644" s="102" t="str">
        <f>IF(I644&lt;&gt;0,((VLOOKUP(I644,'1. Standard_Cost'!$B$4:$D$8,2)+VLOOKUP(I644,'1. Standard_Cost'!$B$4:$D$8,3))*J644*K644),"0")</f>
        <v>0</v>
      </c>
      <c r="M644" s="102">
        <f>L644*'1. Standard_Cost'!F238</f>
        <v>0</v>
      </c>
      <c r="N644" s="103"/>
      <c r="O644" s="103"/>
      <c r="P644" s="103"/>
      <c r="Q644" s="103"/>
      <c r="R644" s="104">
        <f>+N644*P644*'1. Standard_Cost'!$B$12</f>
        <v>0</v>
      </c>
      <c r="S644" s="104">
        <f>+N644*O644*P644*'1. Standard_Cost'!$C$12</f>
        <v>0</v>
      </c>
      <c r="T644" s="104">
        <f>+N644*P644*Q644*'1. Standard_Cost'!$D$12</f>
        <v>0</v>
      </c>
      <c r="U644" s="104">
        <f>+N644*O644*'1. Standard_Cost'!$E$12</f>
        <v>0</v>
      </c>
      <c r="V644" s="103"/>
      <c r="W644" s="103"/>
      <c r="X644" s="103"/>
      <c r="Y644" s="104">
        <f>+V644*((X644*'1. Standard_Cost'!$B$16)+(W644*X644*'1. Standard_Cost'!$C$16))</f>
        <v>0</v>
      </c>
      <c r="Z644" s="103"/>
      <c r="AA644" s="103"/>
      <c r="AB644" s="104">
        <f>+Z644*'1. Standard_Cost'!$B$20+AA644*'1. Standard_Cost'!$C$20</f>
        <v>0</v>
      </c>
      <c r="AC644" s="105"/>
      <c r="AD644" s="106"/>
      <c r="AE644" s="104">
        <f>SUM(AD644,AC644,AB644,Y644,U644,T644,S644,R644)*'1. Standard_Cost'!B262</f>
        <v>0</v>
      </c>
      <c r="AF644" s="104">
        <f>SUM(AD644,AE644)</f>
        <v>0</v>
      </c>
      <c r="AG644" s="103"/>
      <c r="AH644" s="103"/>
      <c r="AI644" s="103"/>
      <c r="AJ644" s="107"/>
      <c r="AK644" s="107"/>
      <c r="AL644" s="107"/>
      <c r="AM644" s="104">
        <f>AG644*'1. Standard_Cost'!B258+'Incremental_Cost Year 2021'!AH651*'1. Standard_Cost'!C258+'Incremental_Cost Year 2021'!AI651*'1. Standard_Cost'!D258+'Incremental_Cost Year 2021'!AJ651+'Incremental_Cost Year 2021'!AL651+AK644</f>
        <v>0</v>
      </c>
      <c r="AN644" s="104">
        <f>AM644*'1. Standard_Cost'!C262</f>
        <v>0</v>
      </c>
      <c r="AO644" s="107"/>
      <c r="AQ644" s="104">
        <f t="shared" ref="AQ644:AQ647" si="1236">L644+M644</f>
        <v>0</v>
      </c>
      <c r="AR644" s="104">
        <f t="shared" ref="AR644:AR647" si="1237">AF644</f>
        <v>0</v>
      </c>
      <c r="AS644" s="104">
        <f t="shared" ref="AS644:AS647" si="1238">AM644+AN644</f>
        <v>0</v>
      </c>
      <c r="AT644" s="104">
        <f>SUM(AQ644,AR644,AS644)</f>
        <v>0</v>
      </c>
      <c r="AU644" s="108">
        <f t="shared" si="1184"/>
        <v>0</v>
      </c>
      <c r="AV644" s="108"/>
      <c r="AW644" s="108"/>
      <c r="AX644" s="108"/>
      <c r="AY644" s="108"/>
      <c r="AZ644" s="108"/>
      <c r="BA644" s="109">
        <f t="shared" ref="BA644:BA647" si="1239">SUM(AU644:AZ644)-AT644</f>
        <v>0</v>
      </c>
    </row>
    <row r="645" spans="1:53" ht="14.1" customHeight="1" outlineLevel="2" x14ac:dyDescent="0.2">
      <c r="A645" s="68"/>
      <c r="B645" s="94"/>
      <c r="C645" s="251"/>
      <c r="D645" s="110"/>
      <c r="E645" s="110"/>
      <c r="F645" s="110"/>
      <c r="G645" s="111"/>
      <c r="H645" s="99" t="s">
        <v>50</v>
      </c>
      <c r="I645" s="100"/>
      <c r="J645" s="101"/>
      <c r="K645" s="101"/>
      <c r="L645" s="102" t="str">
        <f>IF(I645&lt;&gt;0,((VLOOKUP(I645,'1. Standard_Cost'!$B$4:$D$8,2)+VLOOKUP(I645,'1. Standard_Cost'!$B$4:$D$8,3))*J645*K645),"0")</f>
        <v>0</v>
      </c>
      <c r="M645" s="102">
        <f>L645*'1. Standard_Cost'!F238</f>
        <v>0</v>
      </c>
      <c r="N645" s="103"/>
      <c r="O645" s="103"/>
      <c r="P645" s="103"/>
      <c r="Q645" s="103"/>
      <c r="R645" s="104">
        <f>+N645*P645*'1. Standard_Cost'!$B$12</f>
        <v>0</v>
      </c>
      <c r="S645" s="104">
        <f>+N645*O645*P645*'1. Standard_Cost'!$C$12</f>
        <v>0</v>
      </c>
      <c r="T645" s="104">
        <f>+N645*P645*Q645*'1. Standard_Cost'!$D$12</f>
        <v>0</v>
      </c>
      <c r="U645" s="104">
        <f>+N645*O645*'1. Standard_Cost'!$E$12</f>
        <v>0</v>
      </c>
      <c r="V645" s="103"/>
      <c r="W645" s="103"/>
      <c r="X645" s="103"/>
      <c r="Y645" s="104">
        <f>+V645*((X645*'1. Standard_Cost'!$B$16)+(W645*X645*'1. Standard_Cost'!$C$16))</f>
        <v>0</v>
      </c>
      <c r="Z645" s="103"/>
      <c r="AA645" s="103"/>
      <c r="AB645" s="104">
        <f>+Z645*'1. Standard_Cost'!$B$20+AA645*'1. Standard_Cost'!$C$20</f>
        <v>0</v>
      </c>
      <c r="AC645" s="105"/>
      <c r="AD645" s="106"/>
      <c r="AE645" s="104">
        <f>SUM(AD645,AC645,AB645,Y645,U645,T645,S645,R645)*'1. Standard_Cost'!B262</f>
        <v>0</v>
      </c>
      <c r="AF645" s="104">
        <f t="shared" ref="AF645:AF647" si="1240">SUM(AD645,AE645)</f>
        <v>0</v>
      </c>
      <c r="AG645" s="103"/>
      <c r="AH645" s="103">
        <v>0</v>
      </c>
      <c r="AI645" s="103">
        <v>0</v>
      </c>
      <c r="AJ645" s="107"/>
      <c r="AK645" s="107"/>
      <c r="AL645" s="107"/>
      <c r="AM645" s="104">
        <f>AG645*'1. Standard_Cost'!B258+'Incremental_Cost Year 2021'!AH652*'1. Standard_Cost'!C258+'Incremental_Cost Year 2021'!AI652*'1. Standard_Cost'!D258+'Incremental_Cost Year 2021'!AJ652+'Incremental_Cost Year 2021'!AL652+AK645</f>
        <v>0</v>
      </c>
      <c r="AN645" s="104">
        <f>AM645*'1. Standard_Cost'!C262</f>
        <v>0</v>
      </c>
      <c r="AO645" s="107"/>
      <c r="AQ645" s="104">
        <f t="shared" si="1236"/>
        <v>0</v>
      </c>
      <c r="AR645" s="104">
        <f t="shared" si="1237"/>
        <v>0</v>
      </c>
      <c r="AS645" s="104">
        <f t="shared" si="1238"/>
        <v>0</v>
      </c>
      <c r="AT645" s="104">
        <f t="shared" ref="AT645:AT647" si="1241">SUM(AQ645,AR645,AS645)</f>
        <v>0</v>
      </c>
      <c r="AU645" s="108">
        <f t="shared" si="1184"/>
        <v>0</v>
      </c>
      <c r="AV645" s="108">
        <v>0</v>
      </c>
      <c r="AW645" s="108"/>
      <c r="AX645" s="108"/>
      <c r="AY645" s="108"/>
      <c r="AZ645" s="108"/>
      <c r="BA645" s="109">
        <f t="shared" si="1239"/>
        <v>0</v>
      </c>
    </row>
    <row r="646" spans="1:53" ht="14.1" customHeight="1" outlineLevel="2" x14ac:dyDescent="0.2">
      <c r="A646" s="68"/>
      <c r="B646" s="94"/>
      <c r="C646" s="251"/>
      <c r="D646" s="110"/>
      <c r="E646" s="110"/>
      <c r="F646" s="110"/>
      <c r="G646" s="111"/>
      <c r="H646" s="99" t="s">
        <v>51</v>
      </c>
      <c r="I646" s="100"/>
      <c r="J646" s="101"/>
      <c r="K646" s="101"/>
      <c r="L646" s="102" t="str">
        <f>IF(I646&lt;&gt;0,((VLOOKUP(I646,'1. Standard_Cost'!$B$4:$D$8,2)+VLOOKUP(I646,'1. Standard_Cost'!$B$4:$D$8,3))*J646*K646),"0")</f>
        <v>0</v>
      </c>
      <c r="M646" s="102">
        <f>L646*'1. Standard_Cost'!F238</f>
        <v>0</v>
      </c>
      <c r="N646" s="103"/>
      <c r="O646" s="103"/>
      <c r="P646" s="103"/>
      <c r="Q646" s="103"/>
      <c r="R646" s="104">
        <f>+N646*P646*'1. Standard_Cost'!$B$12</f>
        <v>0</v>
      </c>
      <c r="S646" s="104">
        <f>+N646*O646*P646*'1. Standard_Cost'!$C$12</f>
        <v>0</v>
      </c>
      <c r="T646" s="104">
        <f>+N646*P646*Q646*'1. Standard_Cost'!$D$12</f>
        <v>0</v>
      </c>
      <c r="U646" s="104">
        <f>+N646*O646*'1. Standard_Cost'!$E$12</f>
        <v>0</v>
      </c>
      <c r="V646" s="103"/>
      <c r="W646" s="103"/>
      <c r="X646" s="103"/>
      <c r="Y646" s="104">
        <f>+V646*((X646*'1. Standard_Cost'!$B$16)+(W646*X646*'1. Standard_Cost'!$C$16))</f>
        <v>0</v>
      </c>
      <c r="Z646" s="103"/>
      <c r="AA646" s="103"/>
      <c r="AB646" s="104">
        <f>+Z646*'1. Standard_Cost'!$B$20+AA646*'1. Standard_Cost'!$C$20</f>
        <v>0</v>
      </c>
      <c r="AC646" s="105"/>
      <c r="AD646" s="106"/>
      <c r="AE646" s="104">
        <f>SUM(AD646,AC646,AB646,Y646,U646,T646,S646,R646)*'1. Standard_Cost'!B262</f>
        <v>0</v>
      </c>
      <c r="AF646" s="104">
        <f t="shared" si="1240"/>
        <v>0</v>
      </c>
      <c r="AG646" s="103"/>
      <c r="AH646" s="103"/>
      <c r="AI646" s="103"/>
      <c r="AJ646" s="107"/>
      <c r="AK646" s="107"/>
      <c r="AL646" s="107"/>
      <c r="AM646" s="104">
        <f>AG646*'1. Standard_Cost'!B258+'Incremental_Cost Year 2021'!AH653*'1. Standard_Cost'!C258+'Incremental_Cost Year 2021'!AI653*'1. Standard_Cost'!D258+'Incremental_Cost Year 2021'!AJ653+'Incremental_Cost Year 2021'!AL653+AK646</f>
        <v>0</v>
      </c>
      <c r="AN646" s="104">
        <f>AM646*'1. Standard_Cost'!C262</f>
        <v>0</v>
      </c>
      <c r="AO646" s="107"/>
      <c r="AQ646" s="104">
        <f t="shared" si="1236"/>
        <v>0</v>
      </c>
      <c r="AR646" s="104">
        <f t="shared" si="1237"/>
        <v>0</v>
      </c>
      <c r="AS646" s="104">
        <f t="shared" si="1238"/>
        <v>0</v>
      </c>
      <c r="AT646" s="104">
        <f t="shared" si="1241"/>
        <v>0</v>
      </c>
      <c r="AU646" s="108">
        <f t="shared" si="1184"/>
        <v>0</v>
      </c>
      <c r="AV646" s="108"/>
      <c r="AW646" s="108"/>
      <c r="AX646" s="108"/>
      <c r="AY646" s="108"/>
      <c r="AZ646" s="108"/>
      <c r="BA646" s="109">
        <f t="shared" si="1239"/>
        <v>0</v>
      </c>
    </row>
    <row r="647" spans="1:53" ht="14.1" customHeight="1" outlineLevel="2" x14ac:dyDescent="0.2">
      <c r="A647" s="68"/>
      <c r="B647" s="94"/>
      <c r="C647" s="251"/>
      <c r="D647" s="110"/>
      <c r="E647" s="110"/>
      <c r="F647" s="110"/>
      <c r="G647" s="111"/>
      <c r="H647" s="112" t="s">
        <v>179</v>
      </c>
      <c r="I647" s="100"/>
      <c r="J647" s="101"/>
      <c r="K647" s="101"/>
      <c r="L647" s="102" t="str">
        <f>IF(I647&lt;&gt;0,((VLOOKUP(I647,'1. Standard_Cost'!$B$4:$D$8,2)+VLOOKUP(I647,'1. Standard_Cost'!$B$4:$D$8,3))*J647*K647),"0")</f>
        <v>0</v>
      </c>
      <c r="M647" s="102">
        <f>L647*'1. Standard_Cost'!F238</f>
        <v>0</v>
      </c>
      <c r="N647" s="103"/>
      <c r="O647" s="103"/>
      <c r="P647" s="103"/>
      <c r="Q647" s="103"/>
      <c r="R647" s="104">
        <f>+N647*P647*'1. Standard_Cost'!$B$12</f>
        <v>0</v>
      </c>
      <c r="S647" s="104">
        <f>+N647*O647*P647*'1. Standard_Cost'!$C$12</f>
        <v>0</v>
      </c>
      <c r="T647" s="104">
        <f>+N647*P647*Q647*'1. Standard_Cost'!$D$12</f>
        <v>0</v>
      </c>
      <c r="U647" s="104">
        <f>+N647*O647*'1. Standard_Cost'!$E$12</f>
        <v>0</v>
      </c>
      <c r="V647" s="103"/>
      <c r="W647" s="103"/>
      <c r="X647" s="103"/>
      <c r="Y647" s="104">
        <f>+V647*((X647*'1. Standard_Cost'!$B$16)+(W647*X647*'1. Standard_Cost'!$C$16))</f>
        <v>0</v>
      </c>
      <c r="Z647" s="103"/>
      <c r="AA647" s="103"/>
      <c r="AB647" s="104">
        <f>+Z647*'1. Standard_Cost'!$B$20+AA647*'1. Standard_Cost'!$C$20</f>
        <v>0</v>
      </c>
      <c r="AC647" s="105"/>
      <c r="AD647" s="106"/>
      <c r="AE647" s="104">
        <f>SUM(AD647,AC647,AB647,Y647,U647,T647,S647,R647)*'1. Standard_Cost'!B262</f>
        <v>0</v>
      </c>
      <c r="AF647" s="104">
        <f t="shared" si="1240"/>
        <v>0</v>
      </c>
      <c r="AG647" s="103"/>
      <c r="AH647" s="103"/>
      <c r="AI647" s="103"/>
      <c r="AJ647" s="107"/>
      <c r="AK647" s="107"/>
      <c r="AL647" s="107"/>
      <c r="AM647" s="104">
        <f>AG647*'1. Standard_Cost'!B258+'Incremental_Cost Year 2021'!AH654*'1. Standard_Cost'!C258+'Incremental_Cost Year 2021'!AI654*'1. Standard_Cost'!D258+'Incremental_Cost Year 2021'!AJ654+'Incremental_Cost Year 2021'!AL654+AK647</f>
        <v>0</v>
      </c>
      <c r="AN647" s="104">
        <f>AM647*'1. Standard_Cost'!C262</f>
        <v>0</v>
      </c>
      <c r="AO647" s="107"/>
      <c r="AQ647" s="104">
        <f t="shared" si="1236"/>
        <v>0</v>
      </c>
      <c r="AR647" s="104">
        <f t="shared" si="1237"/>
        <v>0</v>
      </c>
      <c r="AS647" s="104">
        <f t="shared" si="1238"/>
        <v>0</v>
      </c>
      <c r="AT647" s="104">
        <f t="shared" si="1241"/>
        <v>0</v>
      </c>
      <c r="AU647" s="108">
        <f t="shared" si="1184"/>
        <v>0</v>
      </c>
      <c r="AV647" s="108"/>
      <c r="AW647" s="108"/>
      <c r="AX647" s="108"/>
      <c r="AY647" s="108"/>
      <c r="AZ647" s="108"/>
      <c r="BA647" s="109">
        <f t="shared" si="1239"/>
        <v>0</v>
      </c>
    </row>
    <row r="648" spans="1:53" ht="25.7" customHeight="1" outlineLevel="1" x14ac:dyDescent="0.2">
      <c r="A648" s="68"/>
      <c r="B648" s="94"/>
      <c r="C648" s="251"/>
      <c r="D648" s="113" t="s">
        <v>48</v>
      </c>
      <c r="E648" s="113" t="s">
        <v>400</v>
      </c>
      <c r="F648" s="114" t="s">
        <v>154</v>
      </c>
      <c r="G648" s="115" t="s">
        <v>155</v>
      </c>
      <c r="H648" s="122" t="s">
        <v>401</v>
      </c>
      <c r="I648" s="117"/>
      <c r="J648" s="117"/>
      <c r="K648" s="117"/>
      <c r="L648" s="118">
        <f>SUM(L644:L647)</f>
        <v>0</v>
      </c>
      <c r="M648" s="118">
        <f>SUM(M644:M647)</f>
        <v>0</v>
      </c>
      <c r="N648" s="117"/>
      <c r="O648" s="117"/>
      <c r="P648" s="117"/>
      <c r="Q648" s="117"/>
      <c r="R648" s="119">
        <f>SUM(R644:R647)</f>
        <v>0</v>
      </c>
      <c r="S648" s="119">
        <f>SUM(S644:S647)</f>
        <v>0</v>
      </c>
      <c r="T648" s="119">
        <f>SUM(T644:T647)</f>
        <v>0</v>
      </c>
      <c r="U648" s="119">
        <f>SUM(U644:U647)</f>
        <v>0</v>
      </c>
      <c r="V648" s="117"/>
      <c r="W648" s="117"/>
      <c r="X648" s="117"/>
      <c r="Y648" s="118">
        <f>SUM(Y644:Y647)</f>
        <v>0</v>
      </c>
      <c r="Z648" s="117"/>
      <c r="AA648" s="117"/>
      <c r="AB648" s="118">
        <f t="shared" ref="AB648:AF648" si="1242">SUM(AB644:AB647)</f>
        <v>0</v>
      </c>
      <c r="AC648" s="118">
        <f t="shared" si="1242"/>
        <v>0</v>
      </c>
      <c r="AD648" s="118">
        <f t="shared" si="1242"/>
        <v>0</v>
      </c>
      <c r="AE648" s="118">
        <f t="shared" si="1242"/>
        <v>0</v>
      </c>
      <c r="AF648" s="118">
        <f t="shared" si="1242"/>
        <v>0</v>
      </c>
      <c r="AG648" s="117"/>
      <c r="AH648" s="117"/>
      <c r="AI648" s="117"/>
      <c r="AJ648" s="119">
        <f>SUM(AJ644:AJ647)</f>
        <v>0</v>
      </c>
      <c r="AK648" s="119">
        <f t="shared" ref="AK648:AN648" si="1243">SUM(AK644:AK647)</f>
        <v>0</v>
      </c>
      <c r="AL648" s="119">
        <f t="shared" si="1243"/>
        <v>0</v>
      </c>
      <c r="AM648" s="119">
        <f t="shared" si="1243"/>
        <v>0</v>
      </c>
      <c r="AN648" s="119">
        <f t="shared" si="1243"/>
        <v>0</v>
      </c>
      <c r="AO648" s="116"/>
      <c r="AP648" s="120"/>
      <c r="AQ648" s="121">
        <f t="shared" ref="AQ648:BA648" si="1244">SUM(AQ644:AQ647)</f>
        <v>0</v>
      </c>
      <c r="AR648" s="121">
        <f t="shared" si="1244"/>
        <v>0</v>
      </c>
      <c r="AS648" s="121">
        <f t="shared" si="1244"/>
        <v>0</v>
      </c>
      <c r="AT648" s="121">
        <f t="shared" si="1244"/>
        <v>0</v>
      </c>
      <c r="AU648" s="121">
        <f t="shared" si="1244"/>
        <v>0</v>
      </c>
      <c r="AV648" s="121">
        <f t="shared" si="1244"/>
        <v>0</v>
      </c>
      <c r="AW648" s="121">
        <f t="shared" si="1244"/>
        <v>0</v>
      </c>
      <c r="AX648" s="121">
        <f t="shared" si="1244"/>
        <v>0</v>
      </c>
      <c r="AY648" s="121">
        <f t="shared" si="1244"/>
        <v>0</v>
      </c>
      <c r="AZ648" s="121">
        <f t="shared" si="1244"/>
        <v>0</v>
      </c>
      <c r="BA648" s="121">
        <f t="shared" si="1244"/>
        <v>0</v>
      </c>
    </row>
    <row r="649" spans="1:53" ht="14.1" customHeight="1" outlineLevel="2" x14ac:dyDescent="0.2">
      <c r="A649" s="68"/>
      <c r="B649" s="94"/>
      <c r="C649" s="251"/>
      <c r="D649" s="96"/>
      <c r="E649" s="96"/>
      <c r="F649" s="97"/>
      <c r="G649" s="98"/>
      <c r="H649" s="99" t="s">
        <v>49</v>
      </c>
      <c r="I649" s="100"/>
      <c r="J649" s="101"/>
      <c r="K649" s="101"/>
      <c r="L649" s="102" t="str">
        <f>IF(I649&lt;&gt;0,((VLOOKUP(I649,'1. Standard_Cost'!$B$4:$D$8,2)+VLOOKUP(I649,'1. Standard_Cost'!$B$4:$D$8,3))*J649*K649),"0")</f>
        <v>0</v>
      </c>
      <c r="M649" s="102">
        <f>L649*'1. Standard_Cost'!F238</f>
        <v>0</v>
      </c>
      <c r="N649" s="103"/>
      <c r="O649" s="103"/>
      <c r="P649" s="103"/>
      <c r="Q649" s="103"/>
      <c r="R649" s="104">
        <f>+N649*P649*'1. Standard_Cost'!$B$12</f>
        <v>0</v>
      </c>
      <c r="S649" s="104">
        <f>+N649*O649*P649*'1. Standard_Cost'!$C$12</f>
        <v>0</v>
      </c>
      <c r="T649" s="104">
        <f>+N649*P649*Q649*'1. Standard_Cost'!$D$12</f>
        <v>0</v>
      </c>
      <c r="U649" s="104">
        <f>+N649*O649*'1. Standard_Cost'!$E$12</f>
        <v>0</v>
      </c>
      <c r="V649" s="103"/>
      <c r="W649" s="103"/>
      <c r="X649" s="103"/>
      <c r="Y649" s="104">
        <f>+V649*((X649*'1. Standard_Cost'!$B$16)+(W649*X649*'1. Standard_Cost'!$C$16))</f>
        <v>0</v>
      </c>
      <c r="Z649" s="103"/>
      <c r="AA649" s="103"/>
      <c r="AB649" s="104">
        <f>+Z649*'1. Standard_Cost'!$B$20+AA649*'1. Standard_Cost'!$C$20</f>
        <v>0</v>
      </c>
      <c r="AC649" s="105"/>
      <c r="AD649" s="106"/>
      <c r="AE649" s="104">
        <f>SUM(AD649,AC649,AB649,Y649,U649,T649,S649,R649)*'1. Standard_Cost'!B262</f>
        <v>0</v>
      </c>
      <c r="AF649" s="104">
        <f>SUM(AD649,AE649)</f>
        <v>0</v>
      </c>
      <c r="AG649" s="103"/>
      <c r="AH649" s="103"/>
      <c r="AI649" s="103"/>
      <c r="AJ649" s="107"/>
      <c r="AK649" s="107"/>
      <c r="AL649" s="107"/>
      <c r="AM649" s="104">
        <f>AG649*'1. Standard_Cost'!B258+'Incremental_Cost Year 2021'!AH656*'1. Standard_Cost'!C258+'Incremental_Cost Year 2021'!AI656*'1. Standard_Cost'!D258+'Incremental_Cost Year 2021'!AJ656+'Incremental_Cost Year 2021'!AL656+AK649</f>
        <v>0</v>
      </c>
      <c r="AN649" s="104">
        <f>AM649*'1. Standard_Cost'!C262</f>
        <v>0</v>
      </c>
      <c r="AO649" s="107"/>
      <c r="AQ649" s="104">
        <f t="shared" ref="AQ649:AQ652" si="1245">L649+M649</f>
        <v>0</v>
      </c>
      <c r="AR649" s="104">
        <f t="shared" ref="AR649:AR652" si="1246">AF649</f>
        <v>0</v>
      </c>
      <c r="AS649" s="104">
        <f t="shared" ref="AS649:AS652" si="1247">AM649+AN649</f>
        <v>0</v>
      </c>
      <c r="AT649" s="104">
        <f>SUM(AQ649,AR649,AS649)</f>
        <v>0</v>
      </c>
      <c r="AU649" s="108">
        <f t="shared" si="1184"/>
        <v>0</v>
      </c>
      <c r="AV649" s="108"/>
      <c r="AW649" s="108"/>
      <c r="AX649" s="108"/>
      <c r="AY649" s="108"/>
      <c r="AZ649" s="108"/>
      <c r="BA649" s="109">
        <f t="shared" ref="BA649:BA652" si="1248">SUM(AU649:AZ649)-AT649</f>
        <v>0</v>
      </c>
    </row>
    <row r="650" spans="1:53" ht="14.1" customHeight="1" outlineLevel="2" x14ac:dyDescent="0.2">
      <c r="A650" s="68"/>
      <c r="B650" s="94"/>
      <c r="C650" s="251"/>
      <c r="D650" s="110"/>
      <c r="E650" s="110"/>
      <c r="F650" s="110"/>
      <c r="G650" s="111"/>
      <c r="H650" s="99" t="s">
        <v>50</v>
      </c>
      <c r="I650" s="100"/>
      <c r="J650" s="101"/>
      <c r="K650" s="101"/>
      <c r="L650" s="102" t="str">
        <f>IF(I650&lt;&gt;0,((VLOOKUP(I650,'1. Standard_Cost'!$B$4:$D$8,2)+VLOOKUP(I650,'1. Standard_Cost'!$B$4:$D$8,3))*J650*K650),"0")</f>
        <v>0</v>
      </c>
      <c r="M650" s="102">
        <f>L650*'1. Standard_Cost'!F238</f>
        <v>0</v>
      </c>
      <c r="N650" s="103"/>
      <c r="O650" s="103"/>
      <c r="P650" s="103"/>
      <c r="Q650" s="103"/>
      <c r="R650" s="104">
        <f>+N650*P650*'1. Standard_Cost'!$B$12</f>
        <v>0</v>
      </c>
      <c r="S650" s="104">
        <f>+N650*O650*P650*'1. Standard_Cost'!$C$12</f>
        <v>0</v>
      </c>
      <c r="T650" s="104">
        <f>+N650*P650*Q650*'1. Standard_Cost'!$D$12</f>
        <v>0</v>
      </c>
      <c r="U650" s="104">
        <f>+N650*O650*'1. Standard_Cost'!$E$12</f>
        <v>0</v>
      </c>
      <c r="V650" s="103"/>
      <c r="W650" s="103"/>
      <c r="X650" s="103"/>
      <c r="Y650" s="104">
        <f>+V650*((X650*'1. Standard_Cost'!$B$16)+(W650*X650*'1. Standard_Cost'!$C$16))</f>
        <v>0</v>
      </c>
      <c r="Z650" s="103"/>
      <c r="AA650" s="103"/>
      <c r="AB650" s="104">
        <f>+Z650*'1. Standard_Cost'!$B$20+AA650*'1. Standard_Cost'!$C$20</f>
        <v>0</v>
      </c>
      <c r="AC650" s="105"/>
      <c r="AD650" s="106"/>
      <c r="AE650" s="104">
        <f>SUM(AD650,AC650,AB650,Y650,U650,T650,S650,R650)*'1. Standard_Cost'!B262</f>
        <v>0</v>
      </c>
      <c r="AF650" s="104">
        <f t="shared" ref="AF650:AF652" si="1249">SUM(AD650,AE650)</f>
        <v>0</v>
      </c>
      <c r="AG650" s="103"/>
      <c r="AH650" s="103">
        <v>0</v>
      </c>
      <c r="AI650" s="103">
        <v>0</v>
      </c>
      <c r="AJ650" s="107"/>
      <c r="AK650" s="107"/>
      <c r="AL650" s="107"/>
      <c r="AM650" s="104">
        <f>AG650*'1. Standard_Cost'!B258+'Incremental_Cost Year 2021'!AH657*'1. Standard_Cost'!C258+'Incremental_Cost Year 2021'!AI657*'1. Standard_Cost'!D258+'Incremental_Cost Year 2021'!AJ657+'Incremental_Cost Year 2021'!AL657+AK650</f>
        <v>0</v>
      </c>
      <c r="AN650" s="104">
        <f>AM650*'1. Standard_Cost'!C262</f>
        <v>0</v>
      </c>
      <c r="AO650" s="107"/>
      <c r="AQ650" s="104">
        <f t="shared" si="1245"/>
        <v>0</v>
      </c>
      <c r="AR650" s="104">
        <f t="shared" si="1246"/>
        <v>0</v>
      </c>
      <c r="AS650" s="104">
        <f t="shared" si="1247"/>
        <v>0</v>
      </c>
      <c r="AT650" s="104">
        <f t="shared" ref="AT650:AT652" si="1250">SUM(AQ650,AR650,AS650)</f>
        <v>0</v>
      </c>
      <c r="AU650" s="108">
        <f t="shared" si="1184"/>
        <v>0</v>
      </c>
      <c r="AV650" s="108">
        <v>0</v>
      </c>
      <c r="AW650" s="108"/>
      <c r="AX650" s="108"/>
      <c r="AY650" s="108"/>
      <c r="AZ650" s="108"/>
      <c r="BA650" s="109">
        <f t="shared" si="1248"/>
        <v>0</v>
      </c>
    </row>
    <row r="651" spans="1:53" ht="14.1" customHeight="1" outlineLevel="2" x14ac:dyDescent="0.2">
      <c r="A651" s="68"/>
      <c r="B651" s="94"/>
      <c r="C651" s="251"/>
      <c r="D651" s="110"/>
      <c r="E651" s="110"/>
      <c r="F651" s="110"/>
      <c r="G651" s="111"/>
      <c r="H651" s="99" t="s">
        <v>51</v>
      </c>
      <c r="I651" s="100"/>
      <c r="J651" s="101"/>
      <c r="K651" s="101"/>
      <c r="L651" s="102" t="str">
        <f>IF(I651&lt;&gt;0,((VLOOKUP(I651,'1. Standard_Cost'!$B$4:$D$8,2)+VLOOKUP(I651,'1. Standard_Cost'!$B$4:$D$8,3))*J651*K651),"0")</f>
        <v>0</v>
      </c>
      <c r="M651" s="102">
        <f>L651*'1. Standard_Cost'!F238</f>
        <v>0</v>
      </c>
      <c r="N651" s="103"/>
      <c r="O651" s="103"/>
      <c r="P651" s="103"/>
      <c r="Q651" s="103"/>
      <c r="R651" s="104">
        <f>+N651*P651*'1. Standard_Cost'!$B$12</f>
        <v>0</v>
      </c>
      <c r="S651" s="104">
        <f>+N651*O651*P651*'1. Standard_Cost'!$C$12</f>
        <v>0</v>
      </c>
      <c r="T651" s="104">
        <f>+N651*P651*Q651*'1. Standard_Cost'!$D$12</f>
        <v>0</v>
      </c>
      <c r="U651" s="104">
        <f>+N651*O651*'1. Standard_Cost'!$E$12</f>
        <v>0</v>
      </c>
      <c r="V651" s="103"/>
      <c r="W651" s="103"/>
      <c r="X651" s="103"/>
      <c r="Y651" s="104">
        <f>+V651*((X651*'1. Standard_Cost'!$B$16)+(W651*X651*'1. Standard_Cost'!$C$16))</f>
        <v>0</v>
      </c>
      <c r="Z651" s="103"/>
      <c r="AA651" s="103"/>
      <c r="AB651" s="104">
        <f>+Z651*'1. Standard_Cost'!$B$20+AA651*'1. Standard_Cost'!$C$20</f>
        <v>0</v>
      </c>
      <c r="AC651" s="105"/>
      <c r="AD651" s="106"/>
      <c r="AE651" s="104">
        <f>SUM(AD651,AC651,AB651,Y651,U651,T651,S651,R651)*'1. Standard_Cost'!B262</f>
        <v>0</v>
      </c>
      <c r="AF651" s="104">
        <f t="shared" si="1249"/>
        <v>0</v>
      </c>
      <c r="AG651" s="103"/>
      <c r="AH651" s="103"/>
      <c r="AI651" s="103"/>
      <c r="AJ651" s="107"/>
      <c r="AK651" s="107"/>
      <c r="AL651" s="107"/>
      <c r="AM651" s="104">
        <f>AG651*'1. Standard_Cost'!B258+'Incremental_Cost Year 2021'!AH658*'1. Standard_Cost'!C258+'Incremental_Cost Year 2021'!AI658*'1. Standard_Cost'!D258+'Incremental_Cost Year 2021'!AJ658+'Incremental_Cost Year 2021'!AL658+AK651</f>
        <v>0</v>
      </c>
      <c r="AN651" s="104">
        <f>AM651*'1. Standard_Cost'!C262</f>
        <v>0</v>
      </c>
      <c r="AO651" s="107"/>
      <c r="AQ651" s="104">
        <f t="shared" si="1245"/>
        <v>0</v>
      </c>
      <c r="AR651" s="104">
        <f t="shared" si="1246"/>
        <v>0</v>
      </c>
      <c r="AS651" s="104">
        <f t="shared" si="1247"/>
        <v>0</v>
      </c>
      <c r="AT651" s="104">
        <f t="shared" si="1250"/>
        <v>0</v>
      </c>
      <c r="AU651" s="108">
        <f t="shared" si="1184"/>
        <v>0</v>
      </c>
      <c r="AV651" s="108"/>
      <c r="AW651" s="108"/>
      <c r="AX651" s="108"/>
      <c r="AY651" s="108"/>
      <c r="AZ651" s="108"/>
      <c r="BA651" s="109">
        <f t="shared" si="1248"/>
        <v>0</v>
      </c>
    </row>
    <row r="652" spans="1:53" ht="14.1" customHeight="1" outlineLevel="2" x14ac:dyDescent="0.2">
      <c r="A652" s="68"/>
      <c r="B652" s="94"/>
      <c r="C652" s="251"/>
      <c r="D652" s="110"/>
      <c r="E652" s="110"/>
      <c r="F652" s="110"/>
      <c r="G652" s="111"/>
      <c r="H652" s="112" t="s">
        <v>179</v>
      </c>
      <c r="I652" s="100"/>
      <c r="J652" s="101"/>
      <c r="K652" s="101"/>
      <c r="L652" s="102" t="str">
        <f>IF(I652&lt;&gt;0,((VLOOKUP(I652,'1. Standard_Cost'!$B$4:$D$8,2)+VLOOKUP(I652,'1. Standard_Cost'!$B$4:$D$8,3))*J652*K652),"0")</f>
        <v>0</v>
      </c>
      <c r="M652" s="102">
        <f>L652*'1. Standard_Cost'!F238</f>
        <v>0</v>
      </c>
      <c r="N652" s="103"/>
      <c r="O652" s="103"/>
      <c r="P652" s="103"/>
      <c r="Q652" s="103"/>
      <c r="R652" s="104">
        <f>+N652*P652*'1. Standard_Cost'!$B$12</f>
        <v>0</v>
      </c>
      <c r="S652" s="104">
        <f>+N652*O652*P652*'1. Standard_Cost'!$C$12</f>
        <v>0</v>
      </c>
      <c r="T652" s="104">
        <f>+N652*P652*Q652*'1. Standard_Cost'!$D$12</f>
        <v>0</v>
      </c>
      <c r="U652" s="104">
        <f>+N652*O652*'1. Standard_Cost'!$E$12</f>
        <v>0</v>
      </c>
      <c r="V652" s="103"/>
      <c r="W652" s="103"/>
      <c r="X652" s="103"/>
      <c r="Y652" s="104">
        <f>+V652*((X652*'1. Standard_Cost'!$B$16)+(W652*X652*'1. Standard_Cost'!$C$16))</f>
        <v>0</v>
      </c>
      <c r="Z652" s="103"/>
      <c r="AA652" s="103"/>
      <c r="AB652" s="104">
        <f>+Z652*'1. Standard_Cost'!$B$20+AA652*'1. Standard_Cost'!$C$20</f>
        <v>0</v>
      </c>
      <c r="AC652" s="105"/>
      <c r="AD652" s="106"/>
      <c r="AE652" s="104">
        <f>SUM(AD652,AC652,AB652,Y652,U652,T652,S652,R652)*'1. Standard_Cost'!B262</f>
        <v>0</v>
      </c>
      <c r="AF652" s="104">
        <f t="shared" si="1249"/>
        <v>0</v>
      </c>
      <c r="AG652" s="103"/>
      <c r="AH652" s="103"/>
      <c r="AI652" s="103"/>
      <c r="AJ652" s="107"/>
      <c r="AK652" s="107"/>
      <c r="AL652" s="107"/>
      <c r="AM652" s="104">
        <f>AG652*'1. Standard_Cost'!B258+'Incremental_Cost Year 2021'!AH659*'1. Standard_Cost'!C258+'Incremental_Cost Year 2021'!AI659*'1. Standard_Cost'!D258+'Incremental_Cost Year 2021'!AJ659+'Incremental_Cost Year 2021'!AL659+AK652</f>
        <v>0</v>
      </c>
      <c r="AN652" s="104">
        <f>AM652*'1. Standard_Cost'!C262</f>
        <v>0</v>
      </c>
      <c r="AO652" s="107"/>
      <c r="AQ652" s="104">
        <f t="shared" si="1245"/>
        <v>0</v>
      </c>
      <c r="AR652" s="104">
        <f t="shared" si="1246"/>
        <v>0</v>
      </c>
      <c r="AS652" s="104">
        <f t="shared" si="1247"/>
        <v>0</v>
      </c>
      <c r="AT652" s="104">
        <f t="shared" si="1250"/>
        <v>0</v>
      </c>
      <c r="AU652" s="108">
        <f t="shared" si="1184"/>
        <v>0</v>
      </c>
      <c r="AV652" s="108"/>
      <c r="AW652" s="108"/>
      <c r="AX652" s="108"/>
      <c r="AY652" s="108"/>
      <c r="AZ652" s="108"/>
      <c r="BA652" s="109">
        <f t="shared" si="1248"/>
        <v>0</v>
      </c>
    </row>
    <row r="653" spans="1:53" ht="24.6" customHeight="1" outlineLevel="1" x14ac:dyDescent="0.2">
      <c r="A653" s="68"/>
      <c r="B653" s="141"/>
      <c r="C653" s="251"/>
      <c r="D653" s="113" t="s">
        <v>48</v>
      </c>
      <c r="E653" s="113" t="s">
        <v>820</v>
      </c>
      <c r="F653" s="114" t="s">
        <v>154</v>
      </c>
      <c r="G653" s="115" t="s">
        <v>155</v>
      </c>
      <c r="H653" s="122" t="s">
        <v>402</v>
      </c>
      <c r="I653" s="117"/>
      <c r="J653" s="117"/>
      <c r="K653" s="117"/>
      <c r="L653" s="118">
        <f>SUM(L649:L652)</f>
        <v>0</v>
      </c>
      <c r="M653" s="118">
        <f>SUM(M649:M652)</f>
        <v>0</v>
      </c>
      <c r="N653" s="117"/>
      <c r="O653" s="117"/>
      <c r="P653" s="117"/>
      <c r="Q653" s="117"/>
      <c r="R653" s="119">
        <f>SUM(R649:R652)</f>
        <v>0</v>
      </c>
      <c r="S653" s="119">
        <f>SUM(S649:S652)</f>
        <v>0</v>
      </c>
      <c r="T653" s="119">
        <f>SUM(T649:T652)</f>
        <v>0</v>
      </c>
      <c r="U653" s="119">
        <f>SUM(U649:U652)</f>
        <v>0</v>
      </c>
      <c r="V653" s="117"/>
      <c r="W653" s="117"/>
      <c r="X653" s="117"/>
      <c r="Y653" s="118">
        <f>SUM(Y649:Y652)</f>
        <v>0</v>
      </c>
      <c r="Z653" s="117"/>
      <c r="AA653" s="117"/>
      <c r="AB653" s="118">
        <f t="shared" ref="AB653:AF653" si="1251">SUM(AB649:AB652)</f>
        <v>0</v>
      </c>
      <c r="AC653" s="118">
        <f t="shared" si="1251"/>
        <v>0</v>
      </c>
      <c r="AD653" s="118">
        <f t="shared" si="1251"/>
        <v>0</v>
      </c>
      <c r="AE653" s="118">
        <f t="shared" si="1251"/>
        <v>0</v>
      </c>
      <c r="AF653" s="118">
        <f t="shared" si="1251"/>
        <v>0</v>
      </c>
      <c r="AG653" s="117"/>
      <c r="AH653" s="117"/>
      <c r="AI653" s="117"/>
      <c r="AJ653" s="119">
        <f>SUM(AJ649:AJ652)</f>
        <v>0</v>
      </c>
      <c r="AK653" s="119">
        <f t="shared" ref="AK653:AN653" si="1252">SUM(AK649:AK652)</f>
        <v>0</v>
      </c>
      <c r="AL653" s="119">
        <f t="shared" si="1252"/>
        <v>0</v>
      </c>
      <c r="AM653" s="119">
        <f t="shared" si="1252"/>
        <v>0</v>
      </c>
      <c r="AN653" s="119">
        <f t="shared" si="1252"/>
        <v>0</v>
      </c>
      <c r="AO653" s="116"/>
      <c r="AP653" s="120"/>
      <c r="AQ653" s="121">
        <f t="shared" ref="AQ653:BA653" si="1253">SUM(AQ649:AQ652)</f>
        <v>0</v>
      </c>
      <c r="AR653" s="121">
        <f t="shared" si="1253"/>
        <v>0</v>
      </c>
      <c r="AS653" s="121">
        <f t="shared" si="1253"/>
        <v>0</v>
      </c>
      <c r="AT653" s="121">
        <f t="shared" si="1253"/>
        <v>0</v>
      </c>
      <c r="AU653" s="121">
        <f t="shared" si="1253"/>
        <v>0</v>
      </c>
      <c r="AV653" s="121">
        <f t="shared" si="1253"/>
        <v>0</v>
      </c>
      <c r="AW653" s="121">
        <f t="shared" si="1253"/>
        <v>0</v>
      </c>
      <c r="AX653" s="121">
        <f t="shared" si="1253"/>
        <v>0</v>
      </c>
      <c r="AY653" s="121">
        <f t="shared" si="1253"/>
        <v>0</v>
      </c>
      <c r="AZ653" s="121">
        <f t="shared" si="1253"/>
        <v>0</v>
      </c>
      <c r="BA653" s="121">
        <f t="shared" si="1253"/>
        <v>0</v>
      </c>
    </row>
    <row r="654" spans="1:53" ht="14.1" customHeight="1" outlineLevel="2" x14ac:dyDescent="0.2">
      <c r="A654" s="68"/>
      <c r="B654" s="94"/>
      <c r="C654" s="95"/>
      <c r="D654" s="96"/>
      <c r="E654" s="96"/>
      <c r="F654" s="97"/>
      <c r="G654" s="98"/>
      <c r="H654" s="99" t="s">
        <v>49</v>
      </c>
      <c r="I654" s="100"/>
      <c r="J654" s="101"/>
      <c r="K654" s="101"/>
      <c r="L654" s="102" t="str">
        <f>IF(I654&lt;&gt;0,((VLOOKUP(I654,'1. Standard_Cost'!$B$4:$D$8,2)+VLOOKUP(I654,'1. Standard_Cost'!$B$4:$D$8,3))*J654*K654),"0")</f>
        <v>0</v>
      </c>
      <c r="M654" s="102">
        <f>L654*'1. Standard_Cost'!F243</f>
        <v>0</v>
      </c>
      <c r="N654" s="103"/>
      <c r="O654" s="103"/>
      <c r="P654" s="103"/>
      <c r="Q654" s="103"/>
      <c r="R654" s="104">
        <f>+N654*P654*'1. Standard_Cost'!$B$12</f>
        <v>0</v>
      </c>
      <c r="S654" s="104">
        <f>+N654*O654*P654*'1. Standard_Cost'!$C$12</f>
        <v>0</v>
      </c>
      <c r="T654" s="104">
        <f>+N654*P654*Q654*'1. Standard_Cost'!$D$12</f>
        <v>0</v>
      </c>
      <c r="U654" s="104">
        <f>+N654*O654*'1. Standard_Cost'!$E$12</f>
        <v>0</v>
      </c>
      <c r="V654" s="103"/>
      <c r="W654" s="103"/>
      <c r="X654" s="103"/>
      <c r="Y654" s="104">
        <f>+V654*((X654*'1. Standard_Cost'!$B$16)+(W654*X654*'1. Standard_Cost'!$C$16))</f>
        <v>0</v>
      </c>
      <c r="Z654" s="103"/>
      <c r="AA654" s="103"/>
      <c r="AB654" s="104">
        <f>+Z654*'1. Standard_Cost'!$B$20+AA654*'1. Standard_Cost'!$C$20</f>
        <v>0</v>
      </c>
      <c r="AC654" s="105"/>
      <c r="AD654" s="106"/>
      <c r="AE654" s="104">
        <f>SUM(AD654,AC654,AB654,Y654,U654,T654,S654,R654)*'1. Standard_Cost'!B267</f>
        <v>0</v>
      </c>
      <c r="AF654" s="104">
        <f>SUM(AD654,AE654)</f>
        <v>0</v>
      </c>
      <c r="AG654" s="103"/>
      <c r="AH654" s="103"/>
      <c r="AI654" s="103"/>
      <c r="AJ654" s="107"/>
      <c r="AK654" s="107"/>
      <c r="AL654" s="107"/>
      <c r="AM654" s="104">
        <f>AG654*'1. Standard_Cost'!B263+'Incremental_Cost Year 2021'!AH661*'1. Standard_Cost'!C263+'Incremental_Cost Year 2021'!AI661*'1. Standard_Cost'!D263+'Incremental_Cost Year 2021'!AJ661+'Incremental_Cost Year 2021'!AL661+AK654</f>
        <v>0</v>
      </c>
      <c r="AN654" s="104">
        <f>AM654*'1. Standard_Cost'!C267</f>
        <v>0</v>
      </c>
      <c r="AO654" s="107"/>
      <c r="AQ654" s="104">
        <f t="shared" ref="AQ654:AQ657" si="1254">L654+M654</f>
        <v>0</v>
      </c>
      <c r="AR654" s="104">
        <f t="shared" ref="AR654:AR657" si="1255">AF654</f>
        <v>0</v>
      </c>
      <c r="AS654" s="104">
        <f t="shared" ref="AS654:AS657" si="1256">AM654+AN654</f>
        <v>0</v>
      </c>
      <c r="AT654" s="104">
        <f>SUM(AQ654,AR654,AS654)</f>
        <v>0</v>
      </c>
      <c r="AU654" s="108">
        <f t="shared" si="1184"/>
        <v>0</v>
      </c>
      <c r="AV654" s="108"/>
      <c r="AW654" s="108"/>
      <c r="AX654" s="108"/>
      <c r="AY654" s="108"/>
      <c r="AZ654" s="108"/>
      <c r="BA654" s="109">
        <f t="shared" ref="BA654:BA657" si="1257">SUM(AU654:AZ654)-AT654</f>
        <v>0</v>
      </c>
    </row>
    <row r="655" spans="1:53" ht="14.1" customHeight="1" outlineLevel="2" x14ac:dyDescent="0.2">
      <c r="A655" s="68"/>
      <c r="B655" s="94"/>
      <c r="C655" s="95"/>
      <c r="D655" s="110"/>
      <c r="E655" s="110"/>
      <c r="F655" s="110"/>
      <c r="G655" s="111"/>
      <c r="H655" s="99" t="s">
        <v>50</v>
      </c>
      <c r="I655" s="100"/>
      <c r="J655" s="101"/>
      <c r="K655" s="101"/>
      <c r="L655" s="102" t="str">
        <f>IF(I655&lt;&gt;0,((VLOOKUP(I655,'1. Standard_Cost'!$B$4:$D$8,2)+VLOOKUP(I655,'1. Standard_Cost'!$B$4:$D$8,3))*J655*K655),"0")</f>
        <v>0</v>
      </c>
      <c r="M655" s="102">
        <f>L655*'1. Standard_Cost'!F243</f>
        <v>0</v>
      </c>
      <c r="N655" s="103"/>
      <c r="O655" s="103"/>
      <c r="P655" s="103"/>
      <c r="Q655" s="103"/>
      <c r="R655" s="104">
        <f>+N655*P655*'1. Standard_Cost'!$B$12</f>
        <v>0</v>
      </c>
      <c r="S655" s="104">
        <f>+N655*O655*P655*'1. Standard_Cost'!$C$12</f>
        <v>0</v>
      </c>
      <c r="T655" s="104">
        <f>+N655*P655*Q655*'1. Standard_Cost'!$D$12</f>
        <v>0</v>
      </c>
      <c r="U655" s="104">
        <f>+N655*O655*'1. Standard_Cost'!$E$12</f>
        <v>0</v>
      </c>
      <c r="V655" s="103"/>
      <c r="W655" s="103"/>
      <c r="X655" s="103"/>
      <c r="Y655" s="104">
        <f>+V655*((X655*'1. Standard_Cost'!$B$16)+(W655*X655*'1. Standard_Cost'!$C$16))</f>
        <v>0</v>
      </c>
      <c r="Z655" s="103"/>
      <c r="AA655" s="103"/>
      <c r="AB655" s="104">
        <f>+Z655*'1. Standard_Cost'!$B$20+AA655*'1. Standard_Cost'!$C$20</f>
        <v>0</v>
      </c>
      <c r="AC655" s="105"/>
      <c r="AD655" s="106"/>
      <c r="AE655" s="104">
        <f>SUM(AD655,AC655,AB655,Y655,U655,T655,S655,R655)*'1. Standard_Cost'!B267</f>
        <v>0</v>
      </c>
      <c r="AF655" s="104">
        <f t="shared" ref="AF655:AF657" si="1258">SUM(AD655,AE655)</f>
        <v>0</v>
      </c>
      <c r="AG655" s="103"/>
      <c r="AH655" s="103">
        <v>0</v>
      </c>
      <c r="AI655" s="103">
        <v>0</v>
      </c>
      <c r="AJ655" s="107"/>
      <c r="AK655" s="107"/>
      <c r="AL655" s="107"/>
      <c r="AM655" s="104">
        <f>AG655*'1. Standard_Cost'!B263+'Incremental_Cost Year 2021'!AH662*'1. Standard_Cost'!C263+'Incremental_Cost Year 2021'!AI662*'1. Standard_Cost'!D263+'Incremental_Cost Year 2021'!AJ662+'Incremental_Cost Year 2021'!AL662+AK655</f>
        <v>0</v>
      </c>
      <c r="AN655" s="104">
        <f>AM655*'1. Standard_Cost'!C267</f>
        <v>0</v>
      </c>
      <c r="AO655" s="107"/>
      <c r="AQ655" s="104">
        <f t="shared" si="1254"/>
        <v>0</v>
      </c>
      <c r="AR655" s="104">
        <f t="shared" si="1255"/>
        <v>0</v>
      </c>
      <c r="AS655" s="104">
        <f t="shared" si="1256"/>
        <v>0</v>
      </c>
      <c r="AT655" s="104">
        <f t="shared" ref="AT655:AT657" si="1259">SUM(AQ655,AR655,AS655)</f>
        <v>0</v>
      </c>
      <c r="AU655" s="108">
        <f t="shared" si="1184"/>
        <v>0</v>
      </c>
      <c r="AV655" s="108">
        <v>0</v>
      </c>
      <c r="AW655" s="108"/>
      <c r="AX655" s="108"/>
      <c r="AY655" s="108"/>
      <c r="AZ655" s="108"/>
      <c r="BA655" s="109">
        <f t="shared" si="1257"/>
        <v>0</v>
      </c>
    </row>
    <row r="656" spans="1:53" ht="14.1" customHeight="1" outlineLevel="2" x14ac:dyDescent="0.2">
      <c r="A656" s="68"/>
      <c r="B656" s="94"/>
      <c r="C656" s="95"/>
      <c r="D656" s="110"/>
      <c r="E656" s="110"/>
      <c r="F656" s="110"/>
      <c r="G656" s="111"/>
      <c r="H656" s="99" t="s">
        <v>51</v>
      </c>
      <c r="I656" s="100"/>
      <c r="J656" s="101"/>
      <c r="K656" s="101"/>
      <c r="L656" s="102" t="str">
        <f>IF(I656&lt;&gt;0,((VLOOKUP(I656,'1. Standard_Cost'!$B$4:$D$8,2)+VLOOKUP(I656,'1. Standard_Cost'!$B$4:$D$8,3))*J656*K656),"0")</f>
        <v>0</v>
      </c>
      <c r="M656" s="102">
        <f>L656*'1. Standard_Cost'!F243</f>
        <v>0</v>
      </c>
      <c r="N656" s="103"/>
      <c r="O656" s="103"/>
      <c r="P656" s="103"/>
      <c r="Q656" s="103"/>
      <c r="R656" s="104">
        <f>+N656*P656*'1. Standard_Cost'!$B$12</f>
        <v>0</v>
      </c>
      <c r="S656" s="104">
        <f>+N656*O656*P656*'1. Standard_Cost'!$C$12</f>
        <v>0</v>
      </c>
      <c r="T656" s="104">
        <f>+N656*P656*Q656*'1. Standard_Cost'!$D$12</f>
        <v>0</v>
      </c>
      <c r="U656" s="104">
        <f>+N656*O656*'1. Standard_Cost'!$E$12</f>
        <v>0</v>
      </c>
      <c r="V656" s="103"/>
      <c r="W656" s="103"/>
      <c r="X656" s="103"/>
      <c r="Y656" s="104">
        <f>+V656*((X656*'1. Standard_Cost'!$B$16)+(W656*X656*'1. Standard_Cost'!$C$16))</f>
        <v>0</v>
      </c>
      <c r="Z656" s="103"/>
      <c r="AA656" s="103"/>
      <c r="AB656" s="104">
        <f>+Z656*'1. Standard_Cost'!$B$20+AA656*'1. Standard_Cost'!$C$20</f>
        <v>0</v>
      </c>
      <c r="AC656" s="105"/>
      <c r="AD656" s="106"/>
      <c r="AE656" s="104">
        <f>SUM(AD656,AC656,AB656,Y656,U656,T656,S656,R656)*'1. Standard_Cost'!B267</f>
        <v>0</v>
      </c>
      <c r="AF656" s="104">
        <f t="shared" si="1258"/>
        <v>0</v>
      </c>
      <c r="AG656" s="103"/>
      <c r="AH656" s="103"/>
      <c r="AI656" s="103"/>
      <c r="AJ656" s="107"/>
      <c r="AK656" s="107"/>
      <c r="AL656" s="107"/>
      <c r="AM656" s="104">
        <f>AG656*'1. Standard_Cost'!B263+'Incremental_Cost Year 2021'!AH663*'1. Standard_Cost'!C263+'Incremental_Cost Year 2021'!AI663*'1. Standard_Cost'!D263+'Incremental_Cost Year 2021'!AJ663+'Incremental_Cost Year 2021'!AL663+AK656</f>
        <v>0</v>
      </c>
      <c r="AN656" s="104">
        <f>AM656*'1. Standard_Cost'!C267</f>
        <v>0</v>
      </c>
      <c r="AO656" s="107"/>
      <c r="AQ656" s="104">
        <f t="shared" si="1254"/>
        <v>0</v>
      </c>
      <c r="AR656" s="104">
        <f t="shared" si="1255"/>
        <v>0</v>
      </c>
      <c r="AS656" s="104">
        <f t="shared" si="1256"/>
        <v>0</v>
      </c>
      <c r="AT656" s="104">
        <f t="shared" si="1259"/>
        <v>0</v>
      </c>
      <c r="AU656" s="108">
        <f t="shared" si="1184"/>
        <v>0</v>
      </c>
      <c r="AV656" s="108"/>
      <c r="AW656" s="108"/>
      <c r="AX656" s="108"/>
      <c r="AY656" s="108"/>
      <c r="AZ656" s="108"/>
      <c r="BA656" s="109">
        <f t="shared" si="1257"/>
        <v>0</v>
      </c>
    </row>
    <row r="657" spans="1:53" ht="14.1" customHeight="1" outlineLevel="2" x14ac:dyDescent="0.2">
      <c r="A657" s="68"/>
      <c r="B657" s="94"/>
      <c r="C657" s="95"/>
      <c r="D657" s="110"/>
      <c r="E657" s="110"/>
      <c r="F657" s="110"/>
      <c r="G657" s="111"/>
      <c r="H657" s="112" t="s">
        <v>179</v>
      </c>
      <c r="I657" s="100"/>
      <c r="J657" s="101"/>
      <c r="K657" s="101"/>
      <c r="L657" s="102" t="str">
        <f>IF(I657&lt;&gt;0,((VLOOKUP(I657,'1. Standard_Cost'!$B$4:$D$8,2)+VLOOKUP(I657,'1. Standard_Cost'!$B$4:$D$8,3))*J657*K657),"0")</f>
        <v>0</v>
      </c>
      <c r="M657" s="102">
        <f>L657*'1. Standard_Cost'!F243</f>
        <v>0</v>
      </c>
      <c r="N657" s="103"/>
      <c r="O657" s="103"/>
      <c r="P657" s="103"/>
      <c r="Q657" s="103"/>
      <c r="R657" s="104">
        <f>+N657*P657*'1. Standard_Cost'!$B$12</f>
        <v>0</v>
      </c>
      <c r="S657" s="104">
        <f>+N657*O657*P657*'1. Standard_Cost'!$C$12</f>
        <v>0</v>
      </c>
      <c r="T657" s="104">
        <f>+N657*P657*Q657*'1. Standard_Cost'!$D$12</f>
        <v>0</v>
      </c>
      <c r="U657" s="104">
        <f>+N657*O657*'1. Standard_Cost'!$E$12</f>
        <v>0</v>
      </c>
      <c r="V657" s="103"/>
      <c r="W657" s="103"/>
      <c r="X657" s="103"/>
      <c r="Y657" s="104">
        <f>+V657*((X657*'1. Standard_Cost'!$B$16)+(W657*X657*'1. Standard_Cost'!$C$16))</f>
        <v>0</v>
      </c>
      <c r="Z657" s="103"/>
      <c r="AA657" s="103"/>
      <c r="AB657" s="104">
        <f>+Z657*'1. Standard_Cost'!$B$20+AA657*'1. Standard_Cost'!$C$20</f>
        <v>0</v>
      </c>
      <c r="AC657" s="105"/>
      <c r="AD657" s="106"/>
      <c r="AE657" s="104">
        <f>SUM(AD657,AC657,AB657,Y657,U657,T657,S657,R657)*'1. Standard_Cost'!B267</f>
        <v>0</v>
      </c>
      <c r="AF657" s="104">
        <f t="shared" si="1258"/>
        <v>0</v>
      </c>
      <c r="AG657" s="103"/>
      <c r="AH657" s="103"/>
      <c r="AI657" s="103"/>
      <c r="AJ657" s="107"/>
      <c r="AK657" s="107"/>
      <c r="AL657" s="107"/>
      <c r="AM657" s="104">
        <f>AG657*'1. Standard_Cost'!B263+'Incremental_Cost Year 2021'!AH664*'1. Standard_Cost'!C263+'Incremental_Cost Year 2021'!AI664*'1. Standard_Cost'!D263+'Incremental_Cost Year 2021'!AJ664+'Incremental_Cost Year 2021'!AL664+AK657</f>
        <v>0</v>
      </c>
      <c r="AN657" s="104">
        <f>AM657*'1. Standard_Cost'!C267</f>
        <v>0</v>
      </c>
      <c r="AO657" s="107"/>
      <c r="AQ657" s="104">
        <f t="shared" si="1254"/>
        <v>0</v>
      </c>
      <c r="AR657" s="104">
        <f t="shared" si="1255"/>
        <v>0</v>
      </c>
      <c r="AS657" s="104">
        <f t="shared" si="1256"/>
        <v>0</v>
      </c>
      <c r="AT657" s="104">
        <f t="shared" si="1259"/>
        <v>0</v>
      </c>
      <c r="AU657" s="108">
        <f t="shared" si="1184"/>
        <v>0</v>
      </c>
      <c r="AV657" s="108"/>
      <c r="AW657" s="108"/>
      <c r="AX657" s="108"/>
      <c r="AY657" s="108"/>
      <c r="AZ657" s="108"/>
      <c r="BA657" s="109">
        <f t="shared" si="1257"/>
        <v>0</v>
      </c>
    </row>
    <row r="658" spans="1:53" ht="24.6" customHeight="1" outlineLevel="1" x14ac:dyDescent="0.2">
      <c r="A658" s="68"/>
      <c r="B658" s="141"/>
      <c r="C658" s="95"/>
      <c r="D658" s="113" t="s">
        <v>48</v>
      </c>
      <c r="E658" s="113" t="s">
        <v>822</v>
      </c>
      <c r="F658" s="114" t="s">
        <v>154</v>
      </c>
      <c r="G658" s="115" t="s">
        <v>155</v>
      </c>
      <c r="H658" s="122" t="s">
        <v>403</v>
      </c>
      <c r="I658" s="117"/>
      <c r="J658" s="117"/>
      <c r="K658" s="117"/>
      <c r="L658" s="118">
        <f>SUM(L654:L657)</f>
        <v>0</v>
      </c>
      <c r="M658" s="118">
        <f>SUM(M654:M657)</f>
        <v>0</v>
      </c>
      <c r="N658" s="117"/>
      <c r="O658" s="117"/>
      <c r="P658" s="117"/>
      <c r="Q658" s="117"/>
      <c r="R658" s="119">
        <f>SUM(R654:R657)</f>
        <v>0</v>
      </c>
      <c r="S658" s="119">
        <f>SUM(S654:S657)</f>
        <v>0</v>
      </c>
      <c r="T658" s="119">
        <f>SUM(T654:T657)</f>
        <v>0</v>
      </c>
      <c r="U658" s="119">
        <f>SUM(U654:U657)</f>
        <v>0</v>
      </c>
      <c r="V658" s="117"/>
      <c r="W658" s="117"/>
      <c r="X658" s="117"/>
      <c r="Y658" s="118">
        <f>SUM(Y654:Y657)</f>
        <v>0</v>
      </c>
      <c r="Z658" s="117"/>
      <c r="AA658" s="117"/>
      <c r="AB658" s="118">
        <f t="shared" ref="AB658:AF658" si="1260">SUM(AB654:AB657)</f>
        <v>0</v>
      </c>
      <c r="AC658" s="118">
        <f t="shared" si="1260"/>
        <v>0</v>
      </c>
      <c r="AD658" s="118">
        <f t="shared" si="1260"/>
        <v>0</v>
      </c>
      <c r="AE658" s="118">
        <f t="shared" si="1260"/>
        <v>0</v>
      </c>
      <c r="AF658" s="118">
        <f t="shared" si="1260"/>
        <v>0</v>
      </c>
      <c r="AG658" s="117"/>
      <c r="AH658" s="117"/>
      <c r="AI658" s="117"/>
      <c r="AJ658" s="119">
        <f>SUM(AJ654:AJ657)</f>
        <v>0</v>
      </c>
      <c r="AK658" s="119">
        <f t="shared" ref="AK658:AN658" si="1261">SUM(AK654:AK657)</f>
        <v>0</v>
      </c>
      <c r="AL658" s="119">
        <f t="shared" si="1261"/>
        <v>0</v>
      </c>
      <c r="AM658" s="119">
        <f t="shared" si="1261"/>
        <v>0</v>
      </c>
      <c r="AN658" s="119">
        <f t="shared" si="1261"/>
        <v>0</v>
      </c>
      <c r="AO658" s="116"/>
      <c r="AP658" s="120"/>
      <c r="AQ658" s="121">
        <f t="shared" ref="AQ658:BA658" si="1262">SUM(AQ654:AQ657)</f>
        <v>0</v>
      </c>
      <c r="AR658" s="121">
        <f t="shared" si="1262"/>
        <v>0</v>
      </c>
      <c r="AS658" s="121">
        <f t="shared" si="1262"/>
        <v>0</v>
      </c>
      <c r="AT658" s="121">
        <f t="shared" si="1262"/>
        <v>0</v>
      </c>
      <c r="AU658" s="121">
        <f t="shared" si="1262"/>
        <v>0</v>
      </c>
      <c r="AV658" s="121">
        <f t="shared" si="1262"/>
        <v>0</v>
      </c>
      <c r="AW658" s="121">
        <f t="shared" si="1262"/>
        <v>0</v>
      </c>
      <c r="AX658" s="121">
        <f t="shared" si="1262"/>
        <v>0</v>
      </c>
      <c r="AY658" s="121">
        <f t="shared" si="1262"/>
        <v>0</v>
      </c>
      <c r="AZ658" s="121">
        <f t="shared" si="1262"/>
        <v>0</v>
      </c>
      <c r="BA658" s="121">
        <f t="shared" si="1262"/>
        <v>0</v>
      </c>
    </row>
    <row r="659" spans="1:53" ht="14.1" customHeight="1" outlineLevel="2" x14ac:dyDescent="0.2">
      <c r="A659" s="68"/>
      <c r="B659" s="94"/>
      <c r="C659" s="95"/>
      <c r="D659" s="238" t="s">
        <v>516</v>
      </c>
      <c r="E659" s="96"/>
      <c r="F659" s="97"/>
      <c r="G659" s="98"/>
      <c r="H659" s="99" t="s">
        <v>539</v>
      </c>
      <c r="I659" s="100"/>
      <c r="J659" s="101"/>
      <c r="K659" s="101"/>
      <c r="L659" s="102" t="str">
        <f>IF(I659&lt;&gt;0,((VLOOKUP(I659,'1. Standard_Cost'!$B$4:$D$8,2)+VLOOKUP(I659,'1. Standard_Cost'!$B$4:$D$8,3))*J659*K659),"0")</f>
        <v>0</v>
      </c>
      <c r="M659" s="102">
        <f>L659*'1. Standard_Cost'!F253</f>
        <v>0</v>
      </c>
      <c r="N659" s="103"/>
      <c r="O659" s="103"/>
      <c r="P659" s="103"/>
      <c r="Q659" s="103"/>
      <c r="R659" s="104">
        <f>+N659*P659*'1. Standard_Cost'!$B$12</f>
        <v>0</v>
      </c>
      <c r="S659" s="104">
        <f>+N659*O659*P659*'1. Standard_Cost'!$C$12</f>
        <v>0</v>
      </c>
      <c r="T659" s="104">
        <f>+N659*P659*Q659*'1. Standard_Cost'!$D$12</f>
        <v>0</v>
      </c>
      <c r="U659" s="104">
        <v>150</v>
      </c>
      <c r="V659" s="103"/>
      <c r="W659" s="103"/>
      <c r="X659" s="103"/>
      <c r="Y659" s="104">
        <f>+V659*((X659*'1. Standard_Cost'!$B$16)+(W659*X659*'1. Standard_Cost'!$C$16))</f>
        <v>0</v>
      </c>
      <c r="Z659" s="103">
        <v>3</v>
      </c>
      <c r="AA659" s="103">
        <v>3</v>
      </c>
      <c r="AB659" s="104">
        <f>+Z659*'1. Standard_Cost'!$B$20+AA659*'1. Standard_Cost'!$C$20</f>
        <v>375000</v>
      </c>
      <c r="AC659" s="105">
        <v>288000</v>
      </c>
      <c r="AD659" s="106"/>
      <c r="AE659" s="104">
        <f>SUM(AD659,AC659,AB659,Y659,U659,T659,S659,R659)*'1. Standard_Cost'!B28</f>
        <v>132630</v>
      </c>
      <c r="AF659" s="104">
        <f>SUM(AD659,AE659)</f>
        <v>132630</v>
      </c>
      <c r="AG659" s="103"/>
      <c r="AH659" s="103"/>
      <c r="AI659" s="103"/>
      <c r="AJ659" s="107"/>
      <c r="AK659" s="107"/>
      <c r="AL659" s="107"/>
      <c r="AM659" s="104">
        <f>AG659*'1. Standard_Cost'!B273+'Incremental_Cost Year 2021'!AH666*'1. Standard_Cost'!C273+'Incremental_Cost Year 2021'!AI666*'1. Standard_Cost'!D273+'Incremental_Cost Year 2021'!AJ666+'Incremental_Cost Year 2021'!AL666+AK659</f>
        <v>0</v>
      </c>
      <c r="AN659" s="104">
        <f>AM659*'1. Standard_Cost'!C277</f>
        <v>0</v>
      </c>
      <c r="AO659" s="107"/>
      <c r="AQ659" s="104">
        <f t="shared" ref="AQ659:AQ662" si="1263">L659+M659</f>
        <v>0</v>
      </c>
      <c r="AR659" s="104">
        <f t="shared" ref="AR659:AR662" si="1264">AF659</f>
        <v>132630</v>
      </c>
      <c r="AS659" s="104">
        <f t="shared" ref="AS659:AS662" si="1265">AM659+AN659</f>
        <v>0</v>
      </c>
      <c r="AT659" s="104">
        <f>SUM(AQ659,AR659,AS659)</f>
        <v>132630</v>
      </c>
      <c r="AU659" s="108">
        <f t="shared" si="1184"/>
        <v>132630</v>
      </c>
      <c r="AV659" s="108"/>
      <c r="AW659" s="108"/>
      <c r="AX659" s="108"/>
      <c r="AY659" s="108"/>
      <c r="AZ659" s="108"/>
      <c r="BA659" s="109">
        <f t="shared" ref="BA659:BA662" si="1266">SUM(AU659:AZ659)-AT659</f>
        <v>0</v>
      </c>
    </row>
    <row r="660" spans="1:53" ht="14.1" customHeight="1" outlineLevel="2" x14ac:dyDescent="0.2">
      <c r="A660" s="68"/>
      <c r="B660" s="94"/>
      <c r="C660" s="95"/>
      <c r="D660" s="239"/>
      <c r="E660" s="110"/>
      <c r="F660" s="110"/>
      <c r="G660" s="111"/>
      <c r="H660" s="99" t="s">
        <v>50</v>
      </c>
      <c r="I660" s="100"/>
      <c r="J660" s="101"/>
      <c r="K660" s="101"/>
      <c r="L660" s="102" t="str">
        <f>IF(I660&lt;&gt;0,((VLOOKUP(I660,'1. Standard_Cost'!$B$4:$D$8,2)+VLOOKUP(I660,'1. Standard_Cost'!$B$4:$D$8,3))*J660*K660),"0")</f>
        <v>0</v>
      </c>
      <c r="M660" s="102">
        <f>L660*'1. Standard_Cost'!F253</f>
        <v>0</v>
      </c>
      <c r="N660" s="103"/>
      <c r="O660" s="103"/>
      <c r="P660" s="103"/>
      <c r="Q660" s="103"/>
      <c r="R660" s="104">
        <f>+N660*P660*'1. Standard_Cost'!$B$12</f>
        <v>0</v>
      </c>
      <c r="S660" s="104">
        <f>+N660*O660*P660*'1. Standard_Cost'!$C$12</f>
        <v>0</v>
      </c>
      <c r="T660" s="104">
        <f>+N660*P660*Q660*'1. Standard_Cost'!$D$12</f>
        <v>0</v>
      </c>
      <c r="U660" s="104">
        <f>+N660*O660*'1. Standard_Cost'!$E$12</f>
        <v>0</v>
      </c>
      <c r="V660" s="103"/>
      <c r="W660" s="103"/>
      <c r="X660" s="103"/>
      <c r="Y660" s="104">
        <f>+V660*((X660*'1. Standard_Cost'!$B$16)+(W660*X660*'1. Standard_Cost'!$C$16))</f>
        <v>0</v>
      </c>
      <c r="Z660" s="103"/>
      <c r="AA660" s="103"/>
      <c r="AB660" s="104">
        <f>+Z660*'1. Standard_Cost'!$B$20+AA660*'1. Standard_Cost'!$C$20</f>
        <v>0</v>
      </c>
      <c r="AC660" s="105"/>
      <c r="AD660" s="106"/>
      <c r="AE660" s="104">
        <f>SUM(AD660,AC660,AB660,Y660,U660,T660,S660,R660)*'1. Standard_Cost'!B277</f>
        <v>0</v>
      </c>
      <c r="AF660" s="104">
        <f t="shared" ref="AF660:AF662" si="1267">SUM(AD660,AE660)</f>
        <v>0</v>
      </c>
      <c r="AG660" s="103"/>
      <c r="AH660" s="103">
        <v>0</v>
      </c>
      <c r="AI660" s="103">
        <v>0</v>
      </c>
      <c r="AJ660" s="107"/>
      <c r="AK660" s="107"/>
      <c r="AL660" s="107"/>
      <c r="AM660" s="104">
        <f>AG660*'1. Standard_Cost'!B273+'Incremental_Cost Year 2021'!AH667*'1. Standard_Cost'!C273+'Incremental_Cost Year 2021'!AI667*'1. Standard_Cost'!D273+'Incremental_Cost Year 2021'!AJ667+'Incremental_Cost Year 2021'!AL667+AK660</f>
        <v>0</v>
      </c>
      <c r="AN660" s="104">
        <f>AM660*'1. Standard_Cost'!C277</f>
        <v>0</v>
      </c>
      <c r="AO660" s="107"/>
      <c r="AQ660" s="104">
        <f t="shared" si="1263"/>
        <v>0</v>
      </c>
      <c r="AR660" s="104">
        <f t="shared" si="1264"/>
        <v>0</v>
      </c>
      <c r="AS660" s="104">
        <f t="shared" si="1265"/>
        <v>0</v>
      </c>
      <c r="AT660" s="104">
        <f t="shared" ref="AT660:AT662" si="1268">SUM(AQ660,AR660,AS660)</f>
        <v>0</v>
      </c>
      <c r="AU660" s="108">
        <f t="shared" si="1184"/>
        <v>0</v>
      </c>
      <c r="AV660" s="108">
        <v>0</v>
      </c>
      <c r="AW660" s="108"/>
      <c r="AX660" s="108"/>
      <c r="AY660" s="108"/>
      <c r="AZ660" s="108"/>
      <c r="BA660" s="109">
        <f t="shared" si="1266"/>
        <v>0</v>
      </c>
    </row>
    <row r="661" spans="1:53" ht="14.1" customHeight="1" outlineLevel="2" x14ac:dyDescent="0.2">
      <c r="A661" s="68"/>
      <c r="B661" s="94"/>
      <c r="C661" s="95"/>
      <c r="D661" s="239"/>
      <c r="E661" s="110"/>
      <c r="F661" s="110"/>
      <c r="G661" s="111"/>
      <c r="H661" s="99" t="s">
        <v>51</v>
      </c>
      <c r="I661" s="100"/>
      <c r="J661" s="101"/>
      <c r="K661" s="101"/>
      <c r="L661" s="102" t="str">
        <f>IF(I661&lt;&gt;0,((VLOOKUP(I661,'1. Standard_Cost'!$B$4:$D$8,2)+VLOOKUP(I661,'1. Standard_Cost'!$B$4:$D$8,3))*J661*K661),"0")</f>
        <v>0</v>
      </c>
      <c r="M661" s="102">
        <f>L661*'1. Standard_Cost'!F253</f>
        <v>0</v>
      </c>
      <c r="N661" s="103"/>
      <c r="O661" s="103"/>
      <c r="P661" s="103"/>
      <c r="Q661" s="103"/>
      <c r="R661" s="104">
        <f>+N661*P661*'1. Standard_Cost'!$B$12</f>
        <v>0</v>
      </c>
      <c r="S661" s="104">
        <f>+N661*O661*P661*'1. Standard_Cost'!$C$12</f>
        <v>0</v>
      </c>
      <c r="T661" s="104">
        <f>+N661*P661*Q661*'1. Standard_Cost'!$D$12</f>
        <v>0</v>
      </c>
      <c r="U661" s="104">
        <f>+N661*O661*'1. Standard_Cost'!$E$12</f>
        <v>0</v>
      </c>
      <c r="V661" s="103"/>
      <c r="W661" s="103"/>
      <c r="X661" s="103"/>
      <c r="Y661" s="104">
        <f>+V661*((X661*'1. Standard_Cost'!$B$16)+(W661*X661*'1. Standard_Cost'!$C$16))</f>
        <v>0</v>
      </c>
      <c r="Z661" s="103"/>
      <c r="AA661" s="103"/>
      <c r="AB661" s="104">
        <f>+Z661*'1. Standard_Cost'!$B$20+AA661*'1. Standard_Cost'!$C$20</f>
        <v>0</v>
      </c>
      <c r="AC661" s="105"/>
      <c r="AD661" s="106"/>
      <c r="AE661" s="104">
        <f>SUM(AD661,AC661,AB661,Y661,U661,T661,S661,R661)*'1. Standard_Cost'!B277</f>
        <v>0</v>
      </c>
      <c r="AF661" s="104">
        <f t="shared" si="1267"/>
        <v>0</v>
      </c>
      <c r="AG661" s="103"/>
      <c r="AH661" s="103"/>
      <c r="AI661" s="103"/>
      <c r="AJ661" s="107"/>
      <c r="AK661" s="107"/>
      <c r="AL661" s="107"/>
      <c r="AM661" s="104">
        <f>AG661*'1. Standard_Cost'!B273+'Incremental_Cost Year 2021'!AH668*'1. Standard_Cost'!C273+'Incremental_Cost Year 2021'!AI668*'1. Standard_Cost'!D273+'Incremental_Cost Year 2021'!AJ668+'Incremental_Cost Year 2021'!AL668+AK661</f>
        <v>0</v>
      </c>
      <c r="AN661" s="104">
        <f>AM661*'1. Standard_Cost'!C277</f>
        <v>0</v>
      </c>
      <c r="AO661" s="107"/>
      <c r="AQ661" s="104">
        <f t="shared" si="1263"/>
        <v>0</v>
      </c>
      <c r="AR661" s="104">
        <f t="shared" si="1264"/>
        <v>0</v>
      </c>
      <c r="AS661" s="104">
        <f t="shared" si="1265"/>
        <v>0</v>
      </c>
      <c r="AT661" s="104">
        <f t="shared" si="1268"/>
        <v>0</v>
      </c>
      <c r="AU661" s="108">
        <f t="shared" si="1184"/>
        <v>0</v>
      </c>
      <c r="AV661" s="108"/>
      <c r="AW661" s="108"/>
      <c r="AX661" s="108"/>
      <c r="AY661" s="108"/>
      <c r="AZ661" s="108"/>
      <c r="BA661" s="109">
        <f t="shared" si="1266"/>
        <v>0</v>
      </c>
    </row>
    <row r="662" spans="1:53" ht="14.1" customHeight="1" outlineLevel="2" x14ac:dyDescent="0.2">
      <c r="A662" s="68"/>
      <c r="B662" s="94"/>
      <c r="C662" s="95"/>
      <c r="D662" s="239"/>
      <c r="E662" s="110"/>
      <c r="F662" s="110"/>
      <c r="G662" s="111"/>
      <c r="H662" s="112" t="s">
        <v>179</v>
      </c>
      <c r="I662" s="100"/>
      <c r="J662" s="101"/>
      <c r="K662" s="101"/>
      <c r="L662" s="102" t="str">
        <f>IF(I662&lt;&gt;0,((VLOOKUP(I662,'1. Standard_Cost'!$B$4:$D$8,2)+VLOOKUP(I662,'1. Standard_Cost'!$B$4:$D$8,3))*J662*K662),"0")</f>
        <v>0</v>
      </c>
      <c r="M662" s="102">
        <f>L662*'1. Standard_Cost'!F253</f>
        <v>0</v>
      </c>
      <c r="N662" s="103"/>
      <c r="O662" s="103"/>
      <c r="P662" s="103"/>
      <c r="Q662" s="103"/>
      <c r="R662" s="104">
        <f>+N662*P662*'1. Standard_Cost'!$B$12</f>
        <v>0</v>
      </c>
      <c r="S662" s="104">
        <f>+N662*O662*P662*'1. Standard_Cost'!$C$12</f>
        <v>0</v>
      </c>
      <c r="T662" s="104">
        <f>+N662*P662*Q662*'1. Standard_Cost'!$D$12</f>
        <v>0</v>
      </c>
      <c r="U662" s="104">
        <f>+N662*O662*'1. Standard_Cost'!$E$12</f>
        <v>0</v>
      </c>
      <c r="V662" s="103"/>
      <c r="W662" s="103"/>
      <c r="X662" s="103"/>
      <c r="Y662" s="104">
        <f>+V662*((X662*'1. Standard_Cost'!$B$16)+(W662*X662*'1. Standard_Cost'!$C$16))</f>
        <v>0</v>
      </c>
      <c r="Z662" s="103"/>
      <c r="AA662" s="103"/>
      <c r="AB662" s="104">
        <f>+Z662*'1. Standard_Cost'!$B$20+AA662*'1. Standard_Cost'!$C$20</f>
        <v>0</v>
      </c>
      <c r="AC662" s="105"/>
      <c r="AD662" s="106"/>
      <c r="AE662" s="104">
        <f>SUM(AD662,AC662,AB662,Y662,U662,T662,S662,R662)*'1. Standard_Cost'!B277</f>
        <v>0</v>
      </c>
      <c r="AF662" s="104">
        <f t="shared" si="1267"/>
        <v>0</v>
      </c>
      <c r="AG662" s="103"/>
      <c r="AH662" s="103"/>
      <c r="AI662" s="103"/>
      <c r="AJ662" s="107"/>
      <c r="AK662" s="107"/>
      <c r="AL662" s="107"/>
      <c r="AM662" s="104">
        <f>AG662*'1. Standard_Cost'!B273+'Incremental_Cost Year 2021'!AH669*'1. Standard_Cost'!C273+'Incremental_Cost Year 2021'!AI669*'1. Standard_Cost'!D273+'Incremental_Cost Year 2021'!AJ669+'Incremental_Cost Year 2021'!AL669+AK662</f>
        <v>0</v>
      </c>
      <c r="AN662" s="104">
        <f>AM662*'1. Standard_Cost'!C277</f>
        <v>0</v>
      </c>
      <c r="AO662" s="107"/>
      <c r="AQ662" s="104">
        <f t="shared" si="1263"/>
        <v>0</v>
      </c>
      <c r="AR662" s="104">
        <f t="shared" si="1264"/>
        <v>0</v>
      </c>
      <c r="AS662" s="104">
        <f t="shared" si="1265"/>
        <v>0</v>
      </c>
      <c r="AT662" s="104">
        <f t="shared" si="1268"/>
        <v>0</v>
      </c>
      <c r="AU662" s="108">
        <f t="shared" si="1184"/>
        <v>0</v>
      </c>
      <c r="AV662" s="108"/>
      <c r="AW662" s="108"/>
      <c r="AX662" s="108"/>
      <c r="AY662" s="108"/>
      <c r="AZ662" s="108"/>
      <c r="BA662" s="109">
        <f t="shared" si="1266"/>
        <v>0</v>
      </c>
    </row>
    <row r="663" spans="1:53" ht="25.7" customHeight="1" outlineLevel="1" x14ac:dyDescent="0.2">
      <c r="A663" s="68"/>
      <c r="B663" s="94"/>
      <c r="C663" s="95"/>
      <c r="D663" s="240"/>
      <c r="E663" s="113" t="s">
        <v>823</v>
      </c>
      <c r="F663" s="114" t="s">
        <v>154</v>
      </c>
      <c r="G663" s="115" t="s">
        <v>155</v>
      </c>
      <c r="H663" s="122" t="s">
        <v>404</v>
      </c>
      <c r="I663" s="117"/>
      <c r="J663" s="117"/>
      <c r="K663" s="117"/>
      <c r="L663" s="118">
        <f>SUM(L659:L662)</f>
        <v>0</v>
      </c>
      <c r="M663" s="118">
        <f>SUM(M659:M662)</f>
        <v>0</v>
      </c>
      <c r="N663" s="117"/>
      <c r="O663" s="117"/>
      <c r="P663" s="117"/>
      <c r="Q663" s="117"/>
      <c r="R663" s="119">
        <f>SUM(R659:R662)</f>
        <v>0</v>
      </c>
      <c r="S663" s="119">
        <f>SUM(S659:S662)</f>
        <v>0</v>
      </c>
      <c r="T663" s="119">
        <f>SUM(T659:T662)</f>
        <v>0</v>
      </c>
      <c r="U663" s="119">
        <f>SUM(U659:U662)</f>
        <v>150</v>
      </c>
      <c r="V663" s="117"/>
      <c r="W663" s="117"/>
      <c r="X663" s="117"/>
      <c r="Y663" s="118">
        <f>SUM(Y659:Y662)</f>
        <v>0</v>
      </c>
      <c r="Z663" s="117"/>
      <c r="AA663" s="117"/>
      <c r="AB663" s="118">
        <f t="shared" ref="AB663:AF663" si="1269">SUM(AB659:AB662)</f>
        <v>375000</v>
      </c>
      <c r="AC663" s="118">
        <f t="shared" si="1269"/>
        <v>288000</v>
      </c>
      <c r="AD663" s="118">
        <f t="shared" si="1269"/>
        <v>0</v>
      </c>
      <c r="AE663" s="118">
        <f t="shared" si="1269"/>
        <v>132630</v>
      </c>
      <c r="AF663" s="118">
        <f t="shared" si="1269"/>
        <v>132630</v>
      </c>
      <c r="AG663" s="117"/>
      <c r="AH663" s="117"/>
      <c r="AI663" s="117"/>
      <c r="AJ663" s="119">
        <f>SUM(AJ659:AJ662)</f>
        <v>0</v>
      </c>
      <c r="AK663" s="119">
        <f t="shared" ref="AK663:AN663" si="1270">SUM(AK659:AK662)</f>
        <v>0</v>
      </c>
      <c r="AL663" s="119">
        <f t="shared" si="1270"/>
        <v>0</v>
      </c>
      <c r="AM663" s="119">
        <f t="shared" si="1270"/>
        <v>0</v>
      </c>
      <c r="AN663" s="119">
        <f t="shared" si="1270"/>
        <v>0</v>
      </c>
      <c r="AO663" s="116"/>
      <c r="AP663" s="120"/>
      <c r="AQ663" s="121">
        <f t="shared" ref="AQ663:BA663" si="1271">SUM(AQ659:AQ662)</f>
        <v>0</v>
      </c>
      <c r="AR663" s="121">
        <f t="shared" si="1271"/>
        <v>132630</v>
      </c>
      <c r="AS663" s="121">
        <f t="shared" si="1271"/>
        <v>0</v>
      </c>
      <c r="AT663" s="121">
        <f t="shared" si="1271"/>
        <v>132630</v>
      </c>
      <c r="AU663" s="121">
        <f t="shared" si="1271"/>
        <v>132630</v>
      </c>
      <c r="AV663" s="121">
        <f t="shared" si="1271"/>
        <v>0</v>
      </c>
      <c r="AW663" s="121">
        <f t="shared" si="1271"/>
        <v>0</v>
      </c>
      <c r="AX663" s="121">
        <f t="shared" si="1271"/>
        <v>0</v>
      </c>
      <c r="AY663" s="121">
        <f t="shared" si="1271"/>
        <v>0</v>
      </c>
      <c r="AZ663" s="121">
        <f t="shared" si="1271"/>
        <v>0</v>
      </c>
      <c r="BA663" s="121">
        <f t="shared" si="1271"/>
        <v>0</v>
      </c>
    </row>
    <row r="664" spans="1:53" ht="14.1" customHeight="1" outlineLevel="2" x14ac:dyDescent="0.2">
      <c r="A664" s="68"/>
      <c r="B664" s="94"/>
      <c r="C664" s="95"/>
      <c r="D664" s="96"/>
      <c r="E664" s="96"/>
      <c r="F664" s="97"/>
      <c r="G664" s="98"/>
      <c r="H664" s="99" t="s">
        <v>49</v>
      </c>
      <c r="I664" s="100"/>
      <c r="J664" s="101"/>
      <c r="K664" s="101"/>
      <c r="L664" s="102" t="str">
        <f>IF(I664&lt;&gt;0,((VLOOKUP(I664,'1. Standard_Cost'!$B$4:$D$8,2)+VLOOKUP(I664,'1. Standard_Cost'!$B$4:$D$8,3))*J664*K664),"0")</f>
        <v>0</v>
      </c>
      <c r="M664" s="102">
        <f>L664*'1. Standard_Cost'!F253</f>
        <v>0</v>
      </c>
      <c r="N664" s="103"/>
      <c r="O664" s="103"/>
      <c r="P664" s="103"/>
      <c r="Q664" s="103"/>
      <c r="R664" s="104">
        <f>+N664*P664*'1. Standard_Cost'!$B$12</f>
        <v>0</v>
      </c>
      <c r="S664" s="104">
        <f>+N664*O664*P664*'1. Standard_Cost'!$C$12</f>
        <v>0</v>
      </c>
      <c r="T664" s="104">
        <f>+N664*P664*Q664*'1. Standard_Cost'!$D$12</f>
        <v>0</v>
      </c>
      <c r="U664" s="104">
        <f>+N664*O664*'1. Standard_Cost'!$E$12</f>
        <v>0</v>
      </c>
      <c r="V664" s="103"/>
      <c r="W664" s="103"/>
      <c r="X664" s="103"/>
      <c r="Y664" s="104">
        <f>+V664*((X664*'1. Standard_Cost'!$B$16)+(W664*X664*'1. Standard_Cost'!$C$16))</f>
        <v>0</v>
      </c>
      <c r="Z664" s="103"/>
      <c r="AA664" s="103"/>
      <c r="AB664" s="104">
        <f>+Z664*'1. Standard_Cost'!$B$20+AA664*'1. Standard_Cost'!$C$20</f>
        <v>0</v>
      </c>
      <c r="AC664" s="105"/>
      <c r="AD664" s="106"/>
      <c r="AE664" s="104">
        <f>SUM(AD664,AC664,AB664,Y664,U664,T664,S664,R664)*'1. Standard_Cost'!B277</f>
        <v>0</v>
      </c>
      <c r="AF664" s="104">
        <f>SUM(AD664,AE664)</f>
        <v>0</v>
      </c>
      <c r="AG664" s="103"/>
      <c r="AH664" s="103"/>
      <c r="AI664" s="103"/>
      <c r="AJ664" s="107"/>
      <c r="AK664" s="107"/>
      <c r="AL664" s="107"/>
      <c r="AM664" s="104">
        <f>AG664*'1. Standard_Cost'!B273+'Incremental_Cost Year 2021'!AH671*'1. Standard_Cost'!C273+'Incremental_Cost Year 2021'!AI671*'1. Standard_Cost'!D273+'Incremental_Cost Year 2021'!AJ671+'Incremental_Cost Year 2021'!AL671+AK664</f>
        <v>0</v>
      </c>
      <c r="AN664" s="104">
        <f>AM664*'1. Standard_Cost'!C277</f>
        <v>0</v>
      </c>
      <c r="AO664" s="107"/>
      <c r="AQ664" s="104">
        <f t="shared" ref="AQ664:AQ667" si="1272">L664+M664</f>
        <v>0</v>
      </c>
      <c r="AR664" s="104">
        <f t="shared" ref="AR664:AR667" si="1273">AF664</f>
        <v>0</v>
      </c>
      <c r="AS664" s="104">
        <f t="shared" ref="AS664:AS667" si="1274">AM664+AN664</f>
        <v>0</v>
      </c>
      <c r="AT664" s="104">
        <f>SUM(AQ664,AR664,AS664)</f>
        <v>0</v>
      </c>
      <c r="AU664" s="108">
        <f t="shared" si="1184"/>
        <v>0</v>
      </c>
      <c r="AV664" s="108"/>
      <c r="AW664" s="108"/>
      <c r="AX664" s="108"/>
      <c r="AY664" s="108"/>
      <c r="AZ664" s="108"/>
      <c r="BA664" s="109">
        <f t="shared" ref="BA664:BA667" si="1275">SUM(AU664:AZ664)-AT664</f>
        <v>0</v>
      </c>
    </row>
    <row r="665" spans="1:53" ht="14.1" customHeight="1" outlineLevel="2" x14ac:dyDescent="0.2">
      <c r="A665" s="68"/>
      <c r="B665" s="94"/>
      <c r="C665" s="95"/>
      <c r="D665" s="110"/>
      <c r="E665" s="110"/>
      <c r="F665" s="110"/>
      <c r="G665" s="111"/>
      <c r="H665" s="99" t="s">
        <v>50</v>
      </c>
      <c r="I665" s="100"/>
      <c r="J665" s="101"/>
      <c r="K665" s="101"/>
      <c r="L665" s="102" t="str">
        <f>IF(I665&lt;&gt;0,((VLOOKUP(I665,'1. Standard_Cost'!$B$4:$D$8,2)+VLOOKUP(I665,'1. Standard_Cost'!$B$4:$D$8,3))*J665*K665),"0")</f>
        <v>0</v>
      </c>
      <c r="M665" s="102">
        <f>L665*'1. Standard_Cost'!F253</f>
        <v>0</v>
      </c>
      <c r="N665" s="103"/>
      <c r="O665" s="103"/>
      <c r="P665" s="103"/>
      <c r="Q665" s="103"/>
      <c r="R665" s="104">
        <f>+N665*P665*'1. Standard_Cost'!$B$12</f>
        <v>0</v>
      </c>
      <c r="S665" s="104">
        <f>+N665*O665*P665*'1. Standard_Cost'!$C$12</f>
        <v>0</v>
      </c>
      <c r="T665" s="104">
        <f>+N665*P665*Q665*'1. Standard_Cost'!$D$12</f>
        <v>0</v>
      </c>
      <c r="U665" s="104">
        <f>+N665*O665*'1. Standard_Cost'!$E$12</f>
        <v>0</v>
      </c>
      <c r="V665" s="103"/>
      <c r="W665" s="103"/>
      <c r="X665" s="103"/>
      <c r="Y665" s="104">
        <f>+V665*((X665*'1. Standard_Cost'!$B$16)+(W665*X665*'1. Standard_Cost'!$C$16))</f>
        <v>0</v>
      </c>
      <c r="Z665" s="103"/>
      <c r="AA665" s="103"/>
      <c r="AB665" s="104">
        <f>+Z665*'1. Standard_Cost'!$B$20+AA665*'1. Standard_Cost'!$C$20</f>
        <v>0</v>
      </c>
      <c r="AC665" s="105"/>
      <c r="AD665" s="106"/>
      <c r="AE665" s="104">
        <f>SUM(AD665,AC665,AB665,Y665,U665,T665,S665,R665)*'1. Standard_Cost'!B277</f>
        <v>0</v>
      </c>
      <c r="AF665" s="104">
        <f t="shared" ref="AF665:AF667" si="1276">SUM(AD665,AE665)</f>
        <v>0</v>
      </c>
      <c r="AG665" s="103"/>
      <c r="AH665" s="103">
        <v>0</v>
      </c>
      <c r="AI665" s="103">
        <v>0</v>
      </c>
      <c r="AJ665" s="107"/>
      <c r="AK665" s="107"/>
      <c r="AL665" s="107"/>
      <c r="AM665" s="104">
        <f>AG665*'1. Standard_Cost'!B273+'Incremental_Cost Year 2021'!AH672*'1. Standard_Cost'!C273+'Incremental_Cost Year 2021'!AI672*'1. Standard_Cost'!D273+'Incremental_Cost Year 2021'!AJ672+'Incremental_Cost Year 2021'!AL672+AK665</f>
        <v>0</v>
      </c>
      <c r="AN665" s="104">
        <f>AM665*'1. Standard_Cost'!C277</f>
        <v>0</v>
      </c>
      <c r="AO665" s="107"/>
      <c r="AQ665" s="104">
        <f t="shared" si="1272"/>
        <v>0</v>
      </c>
      <c r="AR665" s="104">
        <f t="shared" si="1273"/>
        <v>0</v>
      </c>
      <c r="AS665" s="104">
        <f t="shared" si="1274"/>
        <v>0</v>
      </c>
      <c r="AT665" s="104">
        <f t="shared" ref="AT665:AT667" si="1277">SUM(AQ665,AR665,AS665)</f>
        <v>0</v>
      </c>
      <c r="AU665" s="108">
        <f t="shared" si="1184"/>
        <v>0</v>
      </c>
      <c r="AV665" s="108">
        <v>0</v>
      </c>
      <c r="AW665" s="108"/>
      <c r="AX665" s="108"/>
      <c r="AY665" s="108"/>
      <c r="AZ665" s="108"/>
      <c r="BA665" s="109">
        <f t="shared" si="1275"/>
        <v>0</v>
      </c>
    </row>
    <row r="666" spans="1:53" ht="14.1" customHeight="1" outlineLevel="2" x14ac:dyDescent="0.2">
      <c r="A666" s="68"/>
      <c r="B666" s="94"/>
      <c r="C666" s="95"/>
      <c r="D666" s="110"/>
      <c r="E666" s="110"/>
      <c r="F666" s="110"/>
      <c r="G666" s="111"/>
      <c r="H666" s="99" t="s">
        <v>51</v>
      </c>
      <c r="I666" s="100"/>
      <c r="J666" s="101"/>
      <c r="K666" s="101"/>
      <c r="L666" s="102" t="str">
        <f>IF(I666&lt;&gt;0,((VLOOKUP(I666,'1. Standard_Cost'!$B$4:$D$8,2)+VLOOKUP(I666,'1. Standard_Cost'!$B$4:$D$8,3))*J666*K666),"0")</f>
        <v>0</v>
      </c>
      <c r="M666" s="102">
        <f>L666*'1. Standard_Cost'!F253</f>
        <v>0</v>
      </c>
      <c r="N666" s="103"/>
      <c r="O666" s="103"/>
      <c r="P666" s="103"/>
      <c r="Q666" s="103"/>
      <c r="R666" s="104">
        <f>+N666*P666*'1. Standard_Cost'!$B$12</f>
        <v>0</v>
      </c>
      <c r="S666" s="104">
        <f>+N666*O666*P666*'1. Standard_Cost'!$C$12</f>
        <v>0</v>
      </c>
      <c r="T666" s="104">
        <f>+N666*P666*Q666*'1. Standard_Cost'!$D$12</f>
        <v>0</v>
      </c>
      <c r="U666" s="104">
        <f>+N666*O666*'1. Standard_Cost'!$E$12</f>
        <v>0</v>
      </c>
      <c r="V666" s="103"/>
      <c r="W666" s="103"/>
      <c r="X666" s="103"/>
      <c r="Y666" s="104">
        <f>+V666*((X666*'1. Standard_Cost'!$B$16)+(W666*X666*'1. Standard_Cost'!$C$16))</f>
        <v>0</v>
      </c>
      <c r="Z666" s="103"/>
      <c r="AA666" s="103"/>
      <c r="AB666" s="104">
        <f>+Z666*'1. Standard_Cost'!$B$20+AA666*'1. Standard_Cost'!$C$20</f>
        <v>0</v>
      </c>
      <c r="AC666" s="105"/>
      <c r="AD666" s="106"/>
      <c r="AE666" s="104">
        <f>SUM(AD666,AC666,AB666,Y666,U666,T666,S666,R666)*'1. Standard_Cost'!B277</f>
        <v>0</v>
      </c>
      <c r="AF666" s="104">
        <f t="shared" si="1276"/>
        <v>0</v>
      </c>
      <c r="AG666" s="103"/>
      <c r="AH666" s="103"/>
      <c r="AI666" s="103"/>
      <c r="AJ666" s="107"/>
      <c r="AK666" s="107"/>
      <c r="AL666" s="107"/>
      <c r="AM666" s="104">
        <f>AG666*'1. Standard_Cost'!B273+'Incremental_Cost Year 2021'!AH673*'1. Standard_Cost'!C273+'Incremental_Cost Year 2021'!AI673*'1. Standard_Cost'!D273+'Incremental_Cost Year 2021'!AJ673+'Incremental_Cost Year 2021'!AL673+AK666</f>
        <v>0</v>
      </c>
      <c r="AN666" s="104">
        <f>AM666*'1. Standard_Cost'!C277</f>
        <v>0</v>
      </c>
      <c r="AO666" s="107"/>
      <c r="AQ666" s="104">
        <f t="shared" si="1272"/>
        <v>0</v>
      </c>
      <c r="AR666" s="104">
        <f t="shared" si="1273"/>
        <v>0</v>
      </c>
      <c r="AS666" s="104">
        <f t="shared" si="1274"/>
        <v>0</v>
      </c>
      <c r="AT666" s="104">
        <f t="shared" si="1277"/>
        <v>0</v>
      </c>
      <c r="AU666" s="108">
        <f t="shared" si="1184"/>
        <v>0</v>
      </c>
      <c r="AV666" s="108"/>
      <c r="AW666" s="108"/>
      <c r="AX666" s="108"/>
      <c r="AY666" s="108"/>
      <c r="AZ666" s="108"/>
      <c r="BA666" s="109">
        <f t="shared" si="1275"/>
        <v>0</v>
      </c>
    </row>
    <row r="667" spans="1:53" ht="14.1" customHeight="1" outlineLevel="2" x14ac:dyDescent="0.2">
      <c r="A667" s="68"/>
      <c r="B667" s="94"/>
      <c r="C667" s="95"/>
      <c r="D667" s="110"/>
      <c r="E667" s="110"/>
      <c r="F667" s="110"/>
      <c r="G667" s="111"/>
      <c r="H667" s="112" t="s">
        <v>179</v>
      </c>
      <c r="I667" s="100"/>
      <c r="J667" s="101"/>
      <c r="K667" s="101"/>
      <c r="L667" s="102" t="str">
        <f>IF(I667&lt;&gt;0,((VLOOKUP(I667,'1. Standard_Cost'!$B$4:$D$8,2)+VLOOKUP(I667,'1. Standard_Cost'!$B$4:$D$8,3))*J667*K667),"0")</f>
        <v>0</v>
      </c>
      <c r="M667" s="102">
        <f>L667*'1. Standard_Cost'!F253</f>
        <v>0</v>
      </c>
      <c r="N667" s="103"/>
      <c r="O667" s="103"/>
      <c r="P667" s="103"/>
      <c r="Q667" s="103"/>
      <c r="R667" s="104">
        <f>+N667*P667*'1. Standard_Cost'!$B$12</f>
        <v>0</v>
      </c>
      <c r="S667" s="104">
        <f>+N667*O667*P667*'1. Standard_Cost'!$C$12</f>
        <v>0</v>
      </c>
      <c r="T667" s="104">
        <f>+N667*P667*Q667*'1. Standard_Cost'!$D$12</f>
        <v>0</v>
      </c>
      <c r="U667" s="104">
        <f>+N667*O667*'1. Standard_Cost'!$E$12</f>
        <v>0</v>
      </c>
      <c r="V667" s="103"/>
      <c r="W667" s="103"/>
      <c r="X667" s="103"/>
      <c r="Y667" s="104">
        <f>+V667*((X667*'1. Standard_Cost'!$B$16)+(W667*X667*'1. Standard_Cost'!$C$16))</f>
        <v>0</v>
      </c>
      <c r="Z667" s="103"/>
      <c r="AA667" s="103"/>
      <c r="AB667" s="104">
        <f>+Z667*'1. Standard_Cost'!$B$20+AA667*'1. Standard_Cost'!$C$20</f>
        <v>0</v>
      </c>
      <c r="AC667" s="105"/>
      <c r="AD667" s="106"/>
      <c r="AE667" s="104">
        <f>SUM(AD667,AC667,AB667,Y667,U667,T667,S667,R667)*'1. Standard_Cost'!B277</f>
        <v>0</v>
      </c>
      <c r="AF667" s="104">
        <f t="shared" si="1276"/>
        <v>0</v>
      </c>
      <c r="AG667" s="103"/>
      <c r="AH667" s="103"/>
      <c r="AI667" s="103"/>
      <c r="AJ667" s="107"/>
      <c r="AK667" s="107"/>
      <c r="AL667" s="107"/>
      <c r="AM667" s="104">
        <f>AG667*'1. Standard_Cost'!B273+'Incremental_Cost Year 2021'!AH674*'1. Standard_Cost'!C273+'Incremental_Cost Year 2021'!AI674*'1. Standard_Cost'!D273+'Incremental_Cost Year 2021'!AJ674+'Incremental_Cost Year 2021'!AL674+AK667</f>
        <v>0</v>
      </c>
      <c r="AN667" s="104">
        <f>AM667*'1. Standard_Cost'!C277</f>
        <v>0</v>
      </c>
      <c r="AO667" s="107"/>
      <c r="AQ667" s="104">
        <f t="shared" si="1272"/>
        <v>0</v>
      </c>
      <c r="AR667" s="104">
        <f t="shared" si="1273"/>
        <v>0</v>
      </c>
      <c r="AS667" s="104">
        <f t="shared" si="1274"/>
        <v>0</v>
      </c>
      <c r="AT667" s="104">
        <f t="shared" si="1277"/>
        <v>0</v>
      </c>
      <c r="AU667" s="108">
        <f t="shared" si="1184"/>
        <v>0</v>
      </c>
      <c r="AV667" s="108"/>
      <c r="AW667" s="108"/>
      <c r="AX667" s="108"/>
      <c r="AY667" s="108"/>
      <c r="AZ667" s="108"/>
      <c r="BA667" s="109">
        <f t="shared" si="1275"/>
        <v>0</v>
      </c>
    </row>
    <row r="668" spans="1:53" ht="24.6" customHeight="1" outlineLevel="1" x14ac:dyDescent="0.2">
      <c r="A668" s="68"/>
      <c r="B668" s="141"/>
      <c r="C668" s="95"/>
      <c r="D668" s="113" t="s">
        <v>48</v>
      </c>
      <c r="E668" s="113" t="s">
        <v>824</v>
      </c>
      <c r="F668" s="114" t="s">
        <v>154</v>
      </c>
      <c r="G668" s="115" t="s">
        <v>155</v>
      </c>
      <c r="H668" s="122" t="s">
        <v>405</v>
      </c>
      <c r="I668" s="117"/>
      <c r="J668" s="117"/>
      <c r="K668" s="117"/>
      <c r="L668" s="118">
        <f>SUM(L664:L667)</f>
        <v>0</v>
      </c>
      <c r="M668" s="118">
        <f>SUM(M664:M667)</f>
        <v>0</v>
      </c>
      <c r="N668" s="117"/>
      <c r="O668" s="117"/>
      <c r="P668" s="117"/>
      <c r="Q668" s="117"/>
      <c r="R668" s="119">
        <f>SUM(R664:R667)</f>
        <v>0</v>
      </c>
      <c r="S668" s="119">
        <f>SUM(S664:S667)</f>
        <v>0</v>
      </c>
      <c r="T668" s="119">
        <f>SUM(T664:T667)</f>
        <v>0</v>
      </c>
      <c r="U668" s="119">
        <f>SUM(U664:U667)</f>
        <v>0</v>
      </c>
      <c r="V668" s="117"/>
      <c r="W668" s="117"/>
      <c r="X668" s="117"/>
      <c r="Y668" s="118">
        <f>SUM(Y664:Y667)</f>
        <v>0</v>
      </c>
      <c r="Z668" s="117"/>
      <c r="AA668" s="117"/>
      <c r="AB668" s="118">
        <f t="shared" ref="AB668:AF668" si="1278">SUM(AB664:AB667)</f>
        <v>0</v>
      </c>
      <c r="AC668" s="118">
        <f t="shared" si="1278"/>
        <v>0</v>
      </c>
      <c r="AD668" s="118">
        <f t="shared" si="1278"/>
        <v>0</v>
      </c>
      <c r="AE668" s="118">
        <f t="shared" si="1278"/>
        <v>0</v>
      </c>
      <c r="AF668" s="118">
        <f t="shared" si="1278"/>
        <v>0</v>
      </c>
      <c r="AG668" s="117"/>
      <c r="AH668" s="117"/>
      <c r="AI668" s="117"/>
      <c r="AJ668" s="119">
        <f>SUM(AJ664:AJ667)</f>
        <v>0</v>
      </c>
      <c r="AK668" s="119">
        <f t="shared" ref="AK668:AN668" si="1279">SUM(AK664:AK667)</f>
        <v>0</v>
      </c>
      <c r="AL668" s="119">
        <f t="shared" si="1279"/>
        <v>0</v>
      </c>
      <c r="AM668" s="119">
        <f t="shared" si="1279"/>
        <v>0</v>
      </c>
      <c r="AN668" s="119">
        <f t="shared" si="1279"/>
        <v>0</v>
      </c>
      <c r="AO668" s="116"/>
      <c r="AP668" s="120"/>
      <c r="AQ668" s="121">
        <f t="shared" ref="AQ668:BA668" si="1280">SUM(AQ664:AQ667)</f>
        <v>0</v>
      </c>
      <c r="AR668" s="121">
        <f t="shared" si="1280"/>
        <v>0</v>
      </c>
      <c r="AS668" s="121">
        <f t="shared" si="1280"/>
        <v>0</v>
      </c>
      <c r="AT668" s="121">
        <f t="shared" si="1280"/>
        <v>0</v>
      </c>
      <c r="AU668" s="121">
        <f t="shared" si="1280"/>
        <v>0</v>
      </c>
      <c r="AV668" s="121">
        <f t="shared" si="1280"/>
        <v>0</v>
      </c>
      <c r="AW668" s="121">
        <f t="shared" si="1280"/>
        <v>0</v>
      </c>
      <c r="AX668" s="121">
        <f t="shared" si="1280"/>
        <v>0</v>
      </c>
      <c r="AY668" s="121">
        <f t="shared" si="1280"/>
        <v>0</v>
      </c>
      <c r="AZ668" s="121">
        <f t="shared" si="1280"/>
        <v>0</v>
      </c>
      <c r="BA668" s="121">
        <f t="shared" si="1280"/>
        <v>0</v>
      </c>
    </row>
    <row r="669" spans="1:53" ht="14.1" customHeight="1" outlineLevel="2" x14ac:dyDescent="0.2">
      <c r="A669" s="68"/>
      <c r="B669" s="94"/>
      <c r="C669" s="95"/>
      <c r="D669" s="96"/>
      <c r="E669" s="96"/>
      <c r="F669" s="97"/>
      <c r="G669" s="98"/>
      <c r="H669" s="99" t="s">
        <v>49</v>
      </c>
      <c r="I669" s="100"/>
      <c r="J669" s="101"/>
      <c r="K669" s="101"/>
      <c r="L669" s="102" t="str">
        <f>IF(I669&lt;&gt;0,((VLOOKUP(I669,'1. Standard_Cost'!$B$4:$D$8,2)+VLOOKUP(I669,'1. Standard_Cost'!$B$4:$D$8,3))*J669*K669),"0")</f>
        <v>0</v>
      </c>
      <c r="M669" s="102">
        <f>L669*'1. Standard_Cost'!F258</f>
        <v>0</v>
      </c>
      <c r="N669" s="103"/>
      <c r="O669" s="103"/>
      <c r="P669" s="103"/>
      <c r="Q669" s="103"/>
      <c r="R669" s="104">
        <f>+N669*P669*'1. Standard_Cost'!$B$12</f>
        <v>0</v>
      </c>
      <c r="S669" s="104">
        <f>+N669*O669*P669*'1. Standard_Cost'!$C$12</f>
        <v>0</v>
      </c>
      <c r="T669" s="104">
        <f>+N669*P669*Q669*'1. Standard_Cost'!$D$12</f>
        <v>0</v>
      </c>
      <c r="U669" s="104">
        <f>+N669*O669*'1. Standard_Cost'!$E$12</f>
        <v>0</v>
      </c>
      <c r="V669" s="103"/>
      <c r="W669" s="103"/>
      <c r="X669" s="103"/>
      <c r="Y669" s="104">
        <f>+V669*((X669*'1. Standard_Cost'!$B$16)+(W669*X669*'1. Standard_Cost'!$C$16))</f>
        <v>0</v>
      </c>
      <c r="Z669" s="103"/>
      <c r="AA669" s="103"/>
      <c r="AB669" s="104">
        <f>+Z669*'1. Standard_Cost'!$B$20+AA669*'1. Standard_Cost'!$C$20</f>
        <v>0</v>
      </c>
      <c r="AC669" s="105"/>
      <c r="AD669" s="106"/>
      <c r="AE669" s="104">
        <f>SUM(AD669,AC669,AB669,Y669,U669,T669,S669,R669)*'1. Standard_Cost'!B282</f>
        <v>0</v>
      </c>
      <c r="AF669" s="104">
        <f>SUM(AD669,AE669)</f>
        <v>0</v>
      </c>
      <c r="AG669" s="103"/>
      <c r="AH669" s="103"/>
      <c r="AI669" s="103"/>
      <c r="AJ669" s="107"/>
      <c r="AK669" s="107"/>
      <c r="AL669" s="107"/>
      <c r="AM669" s="104">
        <f>AG669*'1. Standard_Cost'!B278+'Incremental_Cost Year 2021'!AH676*'1. Standard_Cost'!C278+'Incremental_Cost Year 2021'!AI676*'1. Standard_Cost'!D278+'Incremental_Cost Year 2021'!AJ676+'Incremental_Cost Year 2021'!AL676+AK669</f>
        <v>0</v>
      </c>
      <c r="AN669" s="104">
        <f>AM669*'1. Standard_Cost'!C282</f>
        <v>0</v>
      </c>
      <c r="AO669" s="107"/>
      <c r="AQ669" s="104">
        <f t="shared" ref="AQ669:AQ672" si="1281">L669+M669</f>
        <v>0</v>
      </c>
      <c r="AR669" s="104">
        <f t="shared" ref="AR669:AR672" si="1282">AF669</f>
        <v>0</v>
      </c>
      <c r="AS669" s="104">
        <f t="shared" ref="AS669:AS672" si="1283">AM669+AN669</f>
        <v>0</v>
      </c>
      <c r="AT669" s="104">
        <f>SUM(AQ669,AR669,AS669)</f>
        <v>0</v>
      </c>
      <c r="AU669" s="108">
        <f t="shared" si="1184"/>
        <v>0</v>
      </c>
      <c r="AV669" s="108"/>
      <c r="AW669" s="108"/>
      <c r="AX669" s="108"/>
      <c r="AY669" s="108"/>
      <c r="AZ669" s="108"/>
      <c r="BA669" s="109">
        <f t="shared" ref="BA669:BA672" si="1284">SUM(AU669:AZ669)-AT669</f>
        <v>0</v>
      </c>
    </row>
    <row r="670" spans="1:53" ht="14.1" customHeight="1" outlineLevel="2" x14ac:dyDescent="0.2">
      <c r="A670" s="68"/>
      <c r="B670" s="94"/>
      <c r="C670" s="95"/>
      <c r="D670" s="110"/>
      <c r="E670" s="110"/>
      <c r="F670" s="110"/>
      <c r="G670" s="111"/>
      <c r="H670" s="99" t="s">
        <v>50</v>
      </c>
      <c r="I670" s="100"/>
      <c r="J670" s="101"/>
      <c r="K670" s="101"/>
      <c r="L670" s="102" t="str">
        <f>IF(I670&lt;&gt;0,((VLOOKUP(I670,'1. Standard_Cost'!$B$4:$D$8,2)+VLOOKUP(I670,'1. Standard_Cost'!$B$4:$D$8,3))*J670*K670),"0")</f>
        <v>0</v>
      </c>
      <c r="M670" s="102">
        <f>L670*'1. Standard_Cost'!F258</f>
        <v>0</v>
      </c>
      <c r="N670" s="103"/>
      <c r="O670" s="103"/>
      <c r="P670" s="103"/>
      <c r="Q670" s="103"/>
      <c r="R670" s="104">
        <f>+N670*P670*'1. Standard_Cost'!$B$12</f>
        <v>0</v>
      </c>
      <c r="S670" s="104">
        <f>+N670*O670*P670*'1. Standard_Cost'!$C$12</f>
        <v>0</v>
      </c>
      <c r="T670" s="104">
        <f>+N670*P670*Q670*'1. Standard_Cost'!$D$12</f>
        <v>0</v>
      </c>
      <c r="U670" s="104">
        <f>+N670*O670*'1. Standard_Cost'!$E$12</f>
        <v>0</v>
      </c>
      <c r="V670" s="103"/>
      <c r="W670" s="103"/>
      <c r="X670" s="103"/>
      <c r="Y670" s="104">
        <f>+V670*((X670*'1. Standard_Cost'!$B$16)+(W670*X670*'1. Standard_Cost'!$C$16))</f>
        <v>0</v>
      </c>
      <c r="Z670" s="103"/>
      <c r="AA670" s="103"/>
      <c r="AB670" s="104">
        <f>+Z670*'1. Standard_Cost'!$B$20+AA670*'1. Standard_Cost'!$C$20</f>
        <v>0</v>
      </c>
      <c r="AC670" s="105"/>
      <c r="AD670" s="106"/>
      <c r="AE670" s="104">
        <f>SUM(AD670,AC670,AB670,Y670,U670,T670,S670,R670)*'1. Standard_Cost'!B282</f>
        <v>0</v>
      </c>
      <c r="AF670" s="104">
        <f t="shared" ref="AF670:AF672" si="1285">SUM(AD670,AE670)</f>
        <v>0</v>
      </c>
      <c r="AG670" s="103"/>
      <c r="AH670" s="103">
        <v>0</v>
      </c>
      <c r="AI670" s="103">
        <v>0</v>
      </c>
      <c r="AJ670" s="107"/>
      <c r="AK670" s="107"/>
      <c r="AL670" s="107"/>
      <c r="AM670" s="104">
        <f>AG670*'1. Standard_Cost'!B278+'Incremental_Cost Year 2021'!AH677*'1. Standard_Cost'!C278+'Incremental_Cost Year 2021'!AI677*'1. Standard_Cost'!D278+'Incremental_Cost Year 2021'!AJ677+'Incremental_Cost Year 2021'!AL677+AK670</f>
        <v>0</v>
      </c>
      <c r="AN670" s="104">
        <f>AM670*'1. Standard_Cost'!C282</f>
        <v>0</v>
      </c>
      <c r="AO670" s="107"/>
      <c r="AQ670" s="104">
        <f t="shared" si="1281"/>
        <v>0</v>
      </c>
      <c r="AR670" s="104">
        <f t="shared" si="1282"/>
        <v>0</v>
      </c>
      <c r="AS670" s="104">
        <f t="shared" si="1283"/>
        <v>0</v>
      </c>
      <c r="AT670" s="104">
        <f t="shared" ref="AT670:AT672" si="1286">SUM(AQ670,AR670,AS670)</f>
        <v>0</v>
      </c>
      <c r="AU670" s="108">
        <f t="shared" si="1184"/>
        <v>0</v>
      </c>
      <c r="AV670" s="108">
        <v>0</v>
      </c>
      <c r="AW670" s="108"/>
      <c r="AX670" s="108"/>
      <c r="AY670" s="108"/>
      <c r="AZ670" s="108"/>
      <c r="BA670" s="109">
        <f t="shared" si="1284"/>
        <v>0</v>
      </c>
    </row>
    <row r="671" spans="1:53" ht="14.1" customHeight="1" outlineLevel="2" x14ac:dyDescent="0.2">
      <c r="A671" s="68"/>
      <c r="B671" s="94"/>
      <c r="C671" s="95"/>
      <c r="D671" s="110"/>
      <c r="E671" s="110"/>
      <c r="F671" s="110"/>
      <c r="G671" s="111"/>
      <c r="H671" s="99" t="s">
        <v>51</v>
      </c>
      <c r="I671" s="100"/>
      <c r="J671" s="101"/>
      <c r="K671" s="101"/>
      <c r="L671" s="102" t="str">
        <f>IF(I671&lt;&gt;0,((VLOOKUP(I671,'1. Standard_Cost'!$B$4:$D$8,2)+VLOOKUP(I671,'1. Standard_Cost'!$B$4:$D$8,3))*J671*K671),"0")</f>
        <v>0</v>
      </c>
      <c r="M671" s="102">
        <f>L671*'1. Standard_Cost'!F258</f>
        <v>0</v>
      </c>
      <c r="N671" s="103"/>
      <c r="O671" s="103"/>
      <c r="P671" s="103"/>
      <c r="Q671" s="103"/>
      <c r="R671" s="104">
        <f>+N671*P671*'1. Standard_Cost'!$B$12</f>
        <v>0</v>
      </c>
      <c r="S671" s="104">
        <f>+N671*O671*P671*'1. Standard_Cost'!$C$12</f>
        <v>0</v>
      </c>
      <c r="T671" s="104">
        <f>+N671*P671*Q671*'1. Standard_Cost'!$D$12</f>
        <v>0</v>
      </c>
      <c r="U671" s="104">
        <f>+N671*O671*'1. Standard_Cost'!$E$12</f>
        <v>0</v>
      </c>
      <c r="V671" s="103"/>
      <c r="W671" s="103"/>
      <c r="X671" s="103"/>
      <c r="Y671" s="104">
        <f>+V671*((X671*'1. Standard_Cost'!$B$16)+(W671*X671*'1. Standard_Cost'!$C$16))</f>
        <v>0</v>
      </c>
      <c r="Z671" s="103"/>
      <c r="AA671" s="103"/>
      <c r="AB671" s="104">
        <f>+Z671*'1. Standard_Cost'!$B$20+AA671*'1. Standard_Cost'!$C$20</f>
        <v>0</v>
      </c>
      <c r="AC671" s="105"/>
      <c r="AD671" s="106"/>
      <c r="AE671" s="104">
        <f>SUM(AD671,AC671,AB671,Y671,U671,T671,S671,R671)*'1. Standard_Cost'!B282</f>
        <v>0</v>
      </c>
      <c r="AF671" s="104">
        <f t="shared" si="1285"/>
        <v>0</v>
      </c>
      <c r="AG671" s="103"/>
      <c r="AH671" s="103"/>
      <c r="AI671" s="103"/>
      <c r="AJ671" s="107"/>
      <c r="AK671" s="107"/>
      <c r="AL671" s="107"/>
      <c r="AM671" s="104">
        <f>AG671*'1. Standard_Cost'!B278+'Incremental_Cost Year 2021'!AH678*'1. Standard_Cost'!C278+'Incremental_Cost Year 2021'!AI678*'1. Standard_Cost'!D278+'Incremental_Cost Year 2021'!AJ678+'Incremental_Cost Year 2021'!AL678+AK671</f>
        <v>0</v>
      </c>
      <c r="AN671" s="104">
        <f>AM671*'1. Standard_Cost'!C282</f>
        <v>0</v>
      </c>
      <c r="AO671" s="107"/>
      <c r="AQ671" s="104">
        <f t="shared" si="1281"/>
        <v>0</v>
      </c>
      <c r="AR671" s="104">
        <f t="shared" si="1282"/>
        <v>0</v>
      </c>
      <c r="AS671" s="104">
        <f t="shared" si="1283"/>
        <v>0</v>
      </c>
      <c r="AT671" s="104">
        <f t="shared" si="1286"/>
        <v>0</v>
      </c>
      <c r="AU671" s="108">
        <f t="shared" si="1184"/>
        <v>0</v>
      </c>
      <c r="AV671" s="108"/>
      <c r="AW671" s="108"/>
      <c r="AX671" s="108"/>
      <c r="AY671" s="108"/>
      <c r="AZ671" s="108"/>
      <c r="BA671" s="109">
        <f t="shared" si="1284"/>
        <v>0</v>
      </c>
    </row>
    <row r="672" spans="1:53" ht="14.1" customHeight="1" outlineLevel="2" x14ac:dyDescent="0.2">
      <c r="A672" s="68"/>
      <c r="B672" s="94"/>
      <c r="C672" s="95"/>
      <c r="D672" s="110"/>
      <c r="E672" s="110"/>
      <c r="F672" s="110"/>
      <c r="G672" s="111"/>
      <c r="H672" s="112" t="s">
        <v>179</v>
      </c>
      <c r="I672" s="100"/>
      <c r="J672" s="101"/>
      <c r="K672" s="101"/>
      <c r="L672" s="102" t="str">
        <f>IF(I672&lt;&gt;0,((VLOOKUP(I672,'1. Standard_Cost'!$B$4:$D$8,2)+VLOOKUP(I672,'1. Standard_Cost'!$B$4:$D$8,3))*J672*K672),"0")</f>
        <v>0</v>
      </c>
      <c r="M672" s="102">
        <f>L672*'1. Standard_Cost'!F258</f>
        <v>0</v>
      </c>
      <c r="N672" s="103"/>
      <c r="O672" s="103"/>
      <c r="P672" s="103"/>
      <c r="Q672" s="103"/>
      <c r="R672" s="104">
        <f>+N672*P672*'1. Standard_Cost'!$B$12</f>
        <v>0</v>
      </c>
      <c r="S672" s="104">
        <f>+N672*O672*P672*'1. Standard_Cost'!$C$12</f>
        <v>0</v>
      </c>
      <c r="T672" s="104">
        <f>+N672*P672*Q672*'1. Standard_Cost'!$D$12</f>
        <v>0</v>
      </c>
      <c r="U672" s="104">
        <f>+N672*O672*'1. Standard_Cost'!$E$12</f>
        <v>0</v>
      </c>
      <c r="V672" s="103"/>
      <c r="W672" s="103"/>
      <c r="X672" s="103"/>
      <c r="Y672" s="104">
        <f>+V672*((X672*'1. Standard_Cost'!$B$16)+(W672*X672*'1. Standard_Cost'!$C$16))</f>
        <v>0</v>
      </c>
      <c r="Z672" s="103"/>
      <c r="AA672" s="103"/>
      <c r="AB672" s="104">
        <f>+Z672*'1. Standard_Cost'!$B$20+AA672*'1. Standard_Cost'!$C$20</f>
        <v>0</v>
      </c>
      <c r="AC672" s="105"/>
      <c r="AD672" s="106"/>
      <c r="AE672" s="104">
        <f>SUM(AD672,AC672,AB672,Y672,U672,T672,S672,R672)*'1. Standard_Cost'!B282</f>
        <v>0</v>
      </c>
      <c r="AF672" s="104">
        <f t="shared" si="1285"/>
        <v>0</v>
      </c>
      <c r="AG672" s="103"/>
      <c r="AH672" s="103"/>
      <c r="AI672" s="103"/>
      <c r="AJ672" s="107"/>
      <c r="AK672" s="107"/>
      <c r="AL672" s="107"/>
      <c r="AM672" s="104">
        <f>AG672*'1. Standard_Cost'!B278+'Incremental_Cost Year 2021'!AH679*'1. Standard_Cost'!C278+'Incremental_Cost Year 2021'!AI679*'1. Standard_Cost'!D278+'Incremental_Cost Year 2021'!AJ679+'Incremental_Cost Year 2021'!AL679+AK672</f>
        <v>0</v>
      </c>
      <c r="AN672" s="104">
        <f>AM672*'1. Standard_Cost'!C282</f>
        <v>0</v>
      </c>
      <c r="AO672" s="107"/>
      <c r="AQ672" s="104">
        <f t="shared" si="1281"/>
        <v>0</v>
      </c>
      <c r="AR672" s="104">
        <f t="shared" si="1282"/>
        <v>0</v>
      </c>
      <c r="AS672" s="104">
        <f t="shared" si="1283"/>
        <v>0</v>
      </c>
      <c r="AT672" s="104">
        <f t="shared" si="1286"/>
        <v>0</v>
      </c>
      <c r="AU672" s="108">
        <f t="shared" si="1184"/>
        <v>0</v>
      </c>
      <c r="AV672" s="108"/>
      <c r="AW672" s="108"/>
      <c r="AX672" s="108"/>
      <c r="AY672" s="108"/>
      <c r="AZ672" s="108"/>
      <c r="BA672" s="109">
        <f t="shared" si="1284"/>
        <v>0</v>
      </c>
    </row>
    <row r="673" spans="1:53" ht="24.6" customHeight="1" outlineLevel="1" x14ac:dyDescent="0.2">
      <c r="A673" s="68"/>
      <c r="B673" s="141"/>
      <c r="C673" s="95"/>
      <c r="D673" s="113" t="s">
        <v>48</v>
      </c>
      <c r="E673" s="113" t="s">
        <v>826</v>
      </c>
      <c r="F673" s="114" t="s">
        <v>154</v>
      </c>
      <c r="G673" s="115" t="s">
        <v>155</v>
      </c>
      <c r="H673" s="122" t="s">
        <v>406</v>
      </c>
      <c r="I673" s="117"/>
      <c r="J673" s="117"/>
      <c r="K673" s="117"/>
      <c r="L673" s="118">
        <f>SUM(L669:L672)</f>
        <v>0</v>
      </c>
      <c r="M673" s="118">
        <f>SUM(M669:M672)</f>
        <v>0</v>
      </c>
      <c r="N673" s="117"/>
      <c r="O673" s="117"/>
      <c r="P673" s="117"/>
      <c r="Q673" s="117"/>
      <c r="R673" s="119">
        <f>SUM(R669:R672)</f>
        <v>0</v>
      </c>
      <c r="S673" s="119">
        <f>SUM(S669:S672)</f>
        <v>0</v>
      </c>
      <c r="T673" s="119">
        <f>SUM(T669:T672)</f>
        <v>0</v>
      </c>
      <c r="U673" s="119">
        <f>SUM(U669:U672)</f>
        <v>0</v>
      </c>
      <c r="V673" s="117"/>
      <c r="W673" s="117"/>
      <c r="X673" s="117"/>
      <c r="Y673" s="118">
        <f>SUM(Y669:Y672)</f>
        <v>0</v>
      </c>
      <c r="Z673" s="117"/>
      <c r="AA673" s="117"/>
      <c r="AB673" s="118">
        <f t="shared" ref="AB673:AF673" si="1287">SUM(AB669:AB672)</f>
        <v>0</v>
      </c>
      <c r="AC673" s="118">
        <f t="shared" si="1287"/>
        <v>0</v>
      </c>
      <c r="AD673" s="118">
        <f t="shared" si="1287"/>
        <v>0</v>
      </c>
      <c r="AE673" s="118">
        <f t="shared" si="1287"/>
        <v>0</v>
      </c>
      <c r="AF673" s="118">
        <f t="shared" si="1287"/>
        <v>0</v>
      </c>
      <c r="AG673" s="117"/>
      <c r="AH673" s="117"/>
      <c r="AI673" s="117"/>
      <c r="AJ673" s="119">
        <f>SUM(AJ669:AJ672)</f>
        <v>0</v>
      </c>
      <c r="AK673" s="119">
        <f t="shared" ref="AK673:AN673" si="1288">SUM(AK669:AK672)</f>
        <v>0</v>
      </c>
      <c r="AL673" s="119">
        <f t="shared" si="1288"/>
        <v>0</v>
      </c>
      <c r="AM673" s="119">
        <f t="shared" si="1288"/>
        <v>0</v>
      </c>
      <c r="AN673" s="119">
        <f t="shared" si="1288"/>
        <v>0</v>
      </c>
      <c r="AO673" s="116"/>
      <c r="AP673" s="120"/>
      <c r="AQ673" s="121">
        <f t="shared" ref="AQ673:BA673" si="1289">SUM(AQ669:AQ672)</f>
        <v>0</v>
      </c>
      <c r="AR673" s="121">
        <f t="shared" si="1289"/>
        <v>0</v>
      </c>
      <c r="AS673" s="121">
        <f t="shared" si="1289"/>
        <v>0</v>
      </c>
      <c r="AT673" s="121">
        <f t="shared" si="1289"/>
        <v>0</v>
      </c>
      <c r="AU673" s="121">
        <f t="shared" si="1289"/>
        <v>0</v>
      </c>
      <c r="AV673" s="121">
        <f t="shared" si="1289"/>
        <v>0</v>
      </c>
      <c r="AW673" s="121">
        <f t="shared" si="1289"/>
        <v>0</v>
      </c>
      <c r="AX673" s="121">
        <f t="shared" si="1289"/>
        <v>0</v>
      </c>
      <c r="AY673" s="121">
        <f t="shared" si="1289"/>
        <v>0</v>
      </c>
      <c r="AZ673" s="121">
        <f t="shared" si="1289"/>
        <v>0</v>
      </c>
      <c r="BA673" s="121">
        <f t="shared" si="1289"/>
        <v>0</v>
      </c>
    </row>
    <row r="674" spans="1:53" s="124" customFormat="1" ht="14.45" customHeight="1" x14ac:dyDescent="0.2">
      <c r="B674" s="138"/>
      <c r="C674" s="247" t="s">
        <v>792</v>
      </c>
      <c r="D674" s="247"/>
      <c r="E674" s="252"/>
      <c r="F674" s="153"/>
      <c r="G674" s="153"/>
      <c r="H674" s="130" t="s">
        <v>407</v>
      </c>
      <c r="I674" s="128"/>
      <c r="J674" s="128"/>
      <c r="K674" s="128"/>
      <c r="L674" s="129">
        <f>SUM(L679,L684,L689)</f>
        <v>0</v>
      </c>
      <c r="M674" s="129">
        <f>SUM(M679,M684,M689)</f>
        <v>0</v>
      </c>
      <c r="N674" s="128"/>
      <c r="O674" s="128"/>
      <c r="P674" s="128"/>
      <c r="Q674" s="128"/>
      <c r="R674" s="129">
        <f>SUM(R679,R684,R689)</f>
        <v>0</v>
      </c>
      <c r="S674" s="129">
        <f t="shared" ref="S674:U674" si="1290">SUM(S679,S684,S689)</f>
        <v>0</v>
      </c>
      <c r="T674" s="129">
        <f t="shared" si="1290"/>
        <v>0</v>
      </c>
      <c r="U674" s="129">
        <f t="shared" si="1290"/>
        <v>0</v>
      </c>
      <c r="V674" s="128"/>
      <c r="W674" s="128"/>
      <c r="X674" s="128"/>
      <c r="Y674" s="129">
        <f t="shared" ref="Y674" si="1291">SUM(Y679,Y684,Y689)</f>
        <v>0</v>
      </c>
      <c r="Z674" s="128"/>
      <c r="AA674" s="128"/>
      <c r="AB674" s="129">
        <f t="shared" ref="AB674:AF674" si="1292">SUM(AB679,AB684,AB689)</f>
        <v>0</v>
      </c>
      <c r="AC674" s="129">
        <f t="shared" si="1292"/>
        <v>0</v>
      </c>
      <c r="AD674" s="129">
        <f t="shared" si="1292"/>
        <v>0</v>
      </c>
      <c r="AE674" s="129">
        <f t="shared" si="1292"/>
        <v>0</v>
      </c>
      <c r="AF674" s="129">
        <f t="shared" si="1292"/>
        <v>0</v>
      </c>
      <c r="AG674" s="128"/>
      <c r="AH674" s="128"/>
      <c r="AI674" s="128"/>
      <c r="AJ674" s="129">
        <f t="shared" ref="AJ674:AN674" si="1293">SUM(AJ679,AJ684,AJ689)</f>
        <v>0</v>
      </c>
      <c r="AK674" s="129">
        <f t="shared" si="1293"/>
        <v>0</v>
      </c>
      <c r="AL674" s="129">
        <f t="shared" si="1293"/>
        <v>0</v>
      </c>
      <c r="AM674" s="129">
        <f t="shared" si="1293"/>
        <v>0</v>
      </c>
      <c r="AN674" s="139">
        <f t="shared" si="1293"/>
        <v>0</v>
      </c>
      <c r="AO674" s="130"/>
      <c r="AP674" s="131"/>
      <c r="AQ674" s="139">
        <f>AQ679+AQ684+AQ689+AQ694+AQ699+AQ704+AQ709+AQ714+AQ719+AQ724+AQ729+AQ734+AQ739+AQ744+AQ749+AQ754+AQ759</f>
        <v>0</v>
      </c>
      <c r="AR674" s="139">
        <f t="shared" ref="AR674:AU674" si="1294">AR679+AR684+AR689+AR694+AR699+AR704+AR709+AR714+AR719+AR724+AR729+AR734+AR739+AR744+AR749+AR754+AR759</f>
        <v>360000</v>
      </c>
      <c r="AS674" s="139">
        <f t="shared" si="1294"/>
        <v>0</v>
      </c>
      <c r="AT674" s="139">
        <f t="shared" si="1294"/>
        <v>360000</v>
      </c>
      <c r="AU674" s="139">
        <f t="shared" si="1294"/>
        <v>360000</v>
      </c>
      <c r="AV674" s="139">
        <f t="shared" ref="AV674:BA674" si="1295">SUM(AV679,AV684,AV689)</f>
        <v>0</v>
      </c>
      <c r="AW674" s="139">
        <f t="shared" si="1295"/>
        <v>0</v>
      </c>
      <c r="AX674" s="139">
        <f t="shared" si="1295"/>
        <v>0</v>
      </c>
      <c r="AY674" s="139">
        <f t="shared" si="1295"/>
        <v>0</v>
      </c>
      <c r="AZ674" s="139">
        <f t="shared" si="1295"/>
        <v>0</v>
      </c>
      <c r="BA674" s="139">
        <f t="shared" si="1295"/>
        <v>0</v>
      </c>
    </row>
    <row r="675" spans="1:53" ht="14.1" customHeight="1" outlineLevel="2" x14ac:dyDescent="0.2">
      <c r="A675" s="68"/>
      <c r="B675" s="94"/>
      <c r="C675" s="250"/>
      <c r="D675" s="96"/>
      <c r="E675" s="96"/>
      <c r="F675" s="97"/>
      <c r="G675" s="98"/>
      <c r="H675" s="99" t="s">
        <v>49</v>
      </c>
      <c r="I675" s="100"/>
      <c r="J675" s="101"/>
      <c r="K675" s="101"/>
      <c r="L675" s="102" t="str">
        <f>IF(I675&lt;&gt;0,((VLOOKUP(I675,'1. Standard_Cost'!$B$4:$D$8,2)+VLOOKUP(I675,'1. Standard_Cost'!$B$4:$D$8,3))*J675*K675),"0")</f>
        <v>0</v>
      </c>
      <c r="M675" s="102">
        <f>L675*'1. Standard_Cost'!F274</f>
        <v>0</v>
      </c>
      <c r="N675" s="103"/>
      <c r="O675" s="103"/>
      <c r="P675" s="103"/>
      <c r="Q675" s="103"/>
      <c r="R675" s="104">
        <f>+N675*P675*'1. Standard_Cost'!$B$12</f>
        <v>0</v>
      </c>
      <c r="S675" s="104">
        <f>+N675*O675*P675*'1. Standard_Cost'!$C$12</f>
        <v>0</v>
      </c>
      <c r="T675" s="104">
        <f>+N675*P675*Q675*'1. Standard_Cost'!$D$12</f>
        <v>0</v>
      </c>
      <c r="U675" s="104">
        <f>+N675*O675*'1. Standard_Cost'!$E$12</f>
        <v>0</v>
      </c>
      <c r="V675" s="103"/>
      <c r="W675" s="103"/>
      <c r="X675" s="103"/>
      <c r="Y675" s="104">
        <f>+V675*((X675*'1. Standard_Cost'!$B$16)+(W675*X675*'1. Standard_Cost'!$C$16))</f>
        <v>0</v>
      </c>
      <c r="Z675" s="103"/>
      <c r="AA675" s="103"/>
      <c r="AB675" s="104">
        <f>+Z675*'1. Standard_Cost'!$B$20+AA675*'1. Standard_Cost'!$C$20</f>
        <v>0</v>
      </c>
      <c r="AC675" s="105"/>
      <c r="AD675" s="106"/>
      <c r="AE675" s="104">
        <f>SUM(AD675,AC675,AB675,Y675,U675,T675,S675,R675)*'1. Standard_Cost'!B298</f>
        <v>0</v>
      </c>
      <c r="AF675" s="104">
        <f>SUM(AD675,AE675)</f>
        <v>0</v>
      </c>
      <c r="AG675" s="103"/>
      <c r="AH675" s="103"/>
      <c r="AI675" s="103"/>
      <c r="AJ675" s="107"/>
      <c r="AK675" s="107"/>
      <c r="AL675" s="107"/>
      <c r="AM675" s="104">
        <f>AG675*'1. Standard_Cost'!B294+'Incremental_Cost Year 2021'!AH682*'1. Standard_Cost'!C294+'Incremental_Cost Year 2021'!AI682*'1. Standard_Cost'!D294+'Incremental_Cost Year 2021'!AJ682+'Incremental_Cost Year 2021'!AL682+AK675</f>
        <v>0</v>
      </c>
      <c r="AN675" s="104">
        <f>AM675*'1. Standard_Cost'!C298</f>
        <v>0</v>
      </c>
      <c r="AO675" s="107"/>
      <c r="AQ675" s="104">
        <f t="shared" ref="AQ675:AQ678" si="1296">L675+M675</f>
        <v>0</v>
      </c>
      <c r="AR675" s="104">
        <f t="shared" ref="AR675:AR678" si="1297">AF675</f>
        <v>0</v>
      </c>
      <c r="AS675" s="104">
        <f t="shared" ref="AS675:AS678" si="1298">AM675+AN675</f>
        <v>0</v>
      </c>
      <c r="AT675" s="104">
        <f>SUM(AQ675,AR675,AS675)</f>
        <v>0</v>
      </c>
      <c r="AU675" s="108">
        <f t="shared" ref="AU675:AU678" si="1299">AT675</f>
        <v>0</v>
      </c>
      <c r="AV675" s="108"/>
      <c r="AW675" s="108"/>
      <c r="AX675" s="108"/>
      <c r="AY675" s="108"/>
      <c r="AZ675" s="108"/>
      <c r="BA675" s="109">
        <f t="shared" ref="BA675:BA678" si="1300">SUM(AU675:AZ675)-AT675</f>
        <v>0</v>
      </c>
    </row>
    <row r="676" spans="1:53" ht="14.1" customHeight="1" outlineLevel="2" x14ac:dyDescent="0.2">
      <c r="A676" s="68"/>
      <c r="B676" s="94"/>
      <c r="C676" s="251"/>
      <c r="D676" s="110"/>
      <c r="E676" s="110"/>
      <c r="F676" s="110"/>
      <c r="G676" s="111"/>
      <c r="H676" s="99" t="s">
        <v>50</v>
      </c>
      <c r="I676" s="100"/>
      <c r="J676" s="101"/>
      <c r="K676" s="101"/>
      <c r="L676" s="102" t="str">
        <f>IF(I676&lt;&gt;0,((VLOOKUP(I676,'1. Standard_Cost'!$B$4:$D$8,2)+VLOOKUP(I676,'1. Standard_Cost'!$B$4:$D$8,3))*J676*K676),"0")</f>
        <v>0</v>
      </c>
      <c r="M676" s="102">
        <f>L676*'1. Standard_Cost'!F274</f>
        <v>0</v>
      </c>
      <c r="N676" s="103"/>
      <c r="O676" s="103"/>
      <c r="P676" s="103"/>
      <c r="Q676" s="103"/>
      <c r="R676" s="104">
        <f>+N676*P676*'1. Standard_Cost'!$B$12</f>
        <v>0</v>
      </c>
      <c r="S676" s="104">
        <f>+N676*O676*P676*'1. Standard_Cost'!$C$12</f>
        <v>0</v>
      </c>
      <c r="T676" s="104">
        <f>+N676*P676*Q676*'1. Standard_Cost'!$D$12</f>
        <v>0</v>
      </c>
      <c r="U676" s="104">
        <f>+N676*O676*'1. Standard_Cost'!$E$12</f>
        <v>0</v>
      </c>
      <c r="V676" s="103"/>
      <c r="W676" s="103"/>
      <c r="X676" s="103"/>
      <c r="Y676" s="104">
        <f>+V676*((X676*'1. Standard_Cost'!$B$16)+(W676*X676*'1. Standard_Cost'!$C$16))</f>
        <v>0</v>
      </c>
      <c r="Z676" s="103"/>
      <c r="AA676" s="103"/>
      <c r="AB676" s="104">
        <f>+Z676*'1. Standard_Cost'!$B$20+AA676*'1. Standard_Cost'!$C$20</f>
        <v>0</v>
      </c>
      <c r="AC676" s="105"/>
      <c r="AD676" s="106"/>
      <c r="AE676" s="104">
        <f>SUM(AD676,AC676,AB676,Y676,U676,T676,S676,R676)*'1. Standard_Cost'!B298</f>
        <v>0</v>
      </c>
      <c r="AF676" s="104">
        <f t="shared" ref="AF676:AF678" si="1301">SUM(AD676,AE676)</f>
        <v>0</v>
      </c>
      <c r="AG676" s="103"/>
      <c r="AH676" s="103">
        <v>0</v>
      </c>
      <c r="AI676" s="103">
        <v>0</v>
      </c>
      <c r="AJ676" s="107"/>
      <c r="AK676" s="107"/>
      <c r="AL676" s="107"/>
      <c r="AM676" s="104">
        <f>AG676*'1. Standard_Cost'!B294+'Incremental_Cost Year 2021'!AH683*'1. Standard_Cost'!C294+'Incremental_Cost Year 2021'!AI683*'1. Standard_Cost'!D294+'Incremental_Cost Year 2021'!AJ683+'Incremental_Cost Year 2021'!AL683+AK676</f>
        <v>0</v>
      </c>
      <c r="AN676" s="104">
        <f>AM676*'1. Standard_Cost'!C298</f>
        <v>0</v>
      </c>
      <c r="AO676" s="107"/>
      <c r="AQ676" s="104">
        <f t="shared" si="1296"/>
        <v>0</v>
      </c>
      <c r="AR676" s="104">
        <f t="shared" si="1297"/>
        <v>0</v>
      </c>
      <c r="AS676" s="104">
        <f t="shared" si="1298"/>
        <v>0</v>
      </c>
      <c r="AT676" s="104">
        <f t="shared" ref="AT676:AT678" si="1302">SUM(AQ676,AR676,AS676)</f>
        <v>0</v>
      </c>
      <c r="AU676" s="108">
        <f t="shared" si="1299"/>
        <v>0</v>
      </c>
      <c r="AV676" s="108">
        <v>0</v>
      </c>
      <c r="AW676" s="108"/>
      <c r="AX676" s="108"/>
      <c r="AY676" s="108"/>
      <c r="AZ676" s="108"/>
      <c r="BA676" s="109">
        <f t="shared" si="1300"/>
        <v>0</v>
      </c>
    </row>
    <row r="677" spans="1:53" ht="14.1" customHeight="1" outlineLevel="2" x14ac:dyDescent="0.2">
      <c r="A677" s="68"/>
      <c r="B677" s="94"/>
      <c r="C677" s="251"/>
      <c r="D677" s="110"/>
      <c r="E677" s="110"/>
      <c r="F677" s="110"/>
      <c r="G677" s="111"/>
      <c r="H677" s="99" t="s">
        <v>51</v>
      </c>
      <c r="I677" s="100"/>
      <c r="J677" s="101"/>
      <c r="K677" s="101"/>
      <c r="L677" s="102" t="str">
        <f>IF(I677&lt;&gt;0,((VLOOKUP(I677,'1. Standard_Cost'!$B$4:$D$8,2)+VLOOKUP(I677,'1. Standard_Cost'!$B$4:$D$8,3))*J677*K677),"0")</f>
        <v>0</v>
      </c>
      <c r="M677" s="102">
        <f>L677*'1. Standard_Cost'!F274</f>
        <v>0</v>
      </c>
      <c r="N677" s="103"/>
      <c r="O677" s="103"/>
      <c r="P677" s="103"/>
      <c r="Q677" s="103"/>
      <c r="R677" s="104">
        <f>+N677*P677*'1. Standard_Cost'!$B$12</f>
        <v>0</v>
      </c>
      <c r="S677" s="104">
        <f>+N677*O677*P677*'1. Standard_Cost'!$C$12</f>
        <v>0</v>
      </c>
      <c r="T677" s="104">
        <f>+N677*P677*Q677*'1. Standard_Cost'!$D$12</f>
        <v>0</v>
      </c>
      <c r="U677" s="104">
        <f>+N677*O677*'1. Standard_Cost'!$E$12</f>
        <v>0</v>
      </c>
      <c r="V677" s="103"/>
      <c r="W677" s="103"/>
      <c r="X677" s="103"/>
      <c r="Y677" s="104">
        <f>+V677*((X677*'1. Standard_Cost'!$B$16)+(W677*X677*'1. Standard_Cost'!$C$16))</f>
        <v>0</v>
      </c>
      <c r="Z677" s="103"/>
      <c r="AA677" s="103"/>
      <c r="AB677" s="104">
        <f>+Z677*'1. Standard_Cost'!$B$20+AA677*'1. Standard_Cost'!$C$20</f>
        <v>0</v>
      </c>
      <c r="AC677" s="105"/>
      <c r="AD677" s="106"/>
      <c r="AE677" s="104">
        <f>SUM(AD677,AC677,AB677,Y677,U677,T677,S677,R677)*'1. Standard_Cost'!B298</f>
        <v>0</v>
      </c>
      <c r="AF677" s="104">
        <f t="shared" si="1301"/>
        <v>0</v>
      </c>
      <c r="AG677" s="103"/>
      <c r="AH677" s="103"/>
      <c r="AI677" s="103"/>
      <c r="AJ677" s="107"/>
      <c r="AK677" s="107"/>
      <c r="AL677" s="107"/>
      <c r="AM677" s="104">
        <f>AG677*'1. Standard_Cost'!B294+'Incremental_Cost Year 2021'!AH684*'1. Standard_Cost'!C294+'Incremental_Cost Year 2021'!AI684*'1. Standard_Cost'!D294+'Incremental_Cost Year 2021'!AJ684+'Incremental_Cost Year 2021'!AL684+AK677</f>
        <v>0</v>
      </c>
      <c r="AN677" s="104">
        <f>AM677*'1. Standard_Cost'!C298</f>
        <v>0</v>
      </c>
      <c r="AO677" s="107"/>
      <c r="AQ677" s="104">
        <f t="shared" si="1296"/>
        <v>0</v>
      </c>
      <c r="AR677" s="104">
        <f t="shared" si="1297"/>
        <v>0</v>
      </c>
      <c r="AS677" s="104">
        <f t="shared" si="1298"/>
        <v>0</v>
      </c>
      <c r="AT677" s="104">
        <f t="shared" si="1302"/>
        <v>0</v>
      </c>
      <c r="AU677" s="108">
        <f t="shared" si="1299"/>
        <v>0</v>
      </c>
      <c r="AV677" s="108"/>
      <c r="AW677" s="108"/>
      <c r="AX677" s="108"/>
      <c r="AY677" s="108"/>
      <c r="AZ677" s="108"/>
      <c r="BA677" s="109">
        <f t="shared" si="1300"/>
        <v>0</v>
      </c>
    </row>
    <row r="678" spans="1:53" ht="14.1" customHeight="1" outlineLevel="2" x14ac:dyDescent="0.2">
      <c r="A678" s="68"/>
      <c r="B678" s="94"/>
      <c r="C678" s="251"/>
      <c r="D678" s="110"/>
      <c r="E678" s="110"/>
      <c r="F678" s="110"/>
      <c r="G678" s="111"/>
      <c r="H678" s="112" t="s">
        <v>179</v>
      </c>
      <c r="I678" s="100"/>
      <c r="J678" s="101"/>
      <c r="K678" s="101"/>
      <c r="L678" s="102" t="str">
        <f>IF(I678&lt;&gt;0,((VLOOKUP(I678,'1. Standard_Cost'!$B$4:$D$8,2)+VLOOKUP(I678,'1. Standard_Cost'!$B$4:$D$8,3))*J678*K678),"0")</f>
        <v>0</v>
      </c>
      <c r="M678" s="102">
        <f>L678*'1. Standard_Cost'!F274</f>
        <v>0</v>
      </c>
      <c r="N678" s="103"/>
      <c r="O678" s="103"/>
      <c r="P678" s="103"/>
      <c r="Q678" s="103"/>
      <c r="R678" s="104">
        <f>+N678*P678*'1. Standard_Cost'!$B$12</f>
        <v>0</v>
      </c>
      <c r="S678" s="104">
        <f>+N678*O678*P678*'1. Standard_Cost'!$C$12</f>
        <v>0</v>
      </c>
      <c r="T678" s="104">
        <f>+N678*P678*Q678*'1. Standard_Cost'!$D$12</f>
        <v>0</v>
      </c>
      <c r="U678" s="104">
        <f>+N678*O678*'1. Standard_Cost'!$E$12</f>
        <v>0</v>
      </c>
      <c r="V678" s="103"/>
      <c r="W678" s="103"/>
      <c r="X678" s="103"/>
      <c r="Y678" s="104">
        <f>+V678*((X678*'1. Standard_Cost'!$B$16)+(W678*X678*'1. Standard_Cost'!$C$16))</f>
        <v>0</v>
      </c>
      <c r="Z678" s="103"/>
      <c r="AA678" s="103"/>
      <c r="AB678" s="104">
        <f>+Z678*'1. Standard_Cost'!$B$20+AA678*'1. Standard_Cost'!$C$20</f>
        <v>0</v>
      </c>
      <c r="AC678" s="105"/>
      <c r="AD678" s="106"/>
      <c r="AE678" s="104">
        <f>SUM(AD678,AC678,AB678,Y678,U678,T678,S678,R678)*'1. Standard_Cost'!B298</f>
        <v>0</v>
      </c>
      <c r="AF678" s="104">
        <f t="shared" si="1301"/>
        <v>0</v>
      </c>
      <c r="AG678" s="103"/>
      <c r="AH678" s="103"/>
      <c r="AI678" s="103"/>
      <c r="AJ678" s="107"/>
      <c r="AK678" s="107"/>
      <c r="AL678" s="107"/>
      <c r="AM678" s="104">
        <f>AG678*'1. Standard_Cost'!B294+'Incremental_Cost Year 2021'!AH685*'1. Standard_Cost'!C294+'Incremental_Cost Year 2021'!AI685*'1. Standard_Cost'!D294+'Incremental_Cost Year 2021'!AJ685+'Incremental_Cost Year 2021'!AL685+AK678</f>
        <v>0</v>
      </c>
      <c r="AN678" s="104">
        <f>AM678*'1. Standard_Cost'!C298</f>
        <v>0</v>
      </c>
      <c r="AO678" s="107"/>
      <c r="AQ678" s="104">
        <f t="shared" si="1296"/>
        <v>0</v>
      </c>
      <c r="AR678" s="104">
        <f t="shared" si="1297"/>
        <v>0</v>
      </c>
      <c r="AS678" s="104">
        <f t="shared" si="1298"/>
        <v>0</v>
      </c>
      <c r="AT678" s="104">
        <f t="shared" si="1302"/>
        <v>0</v>
      </c>
      <c r="AU678" s="108">
        <f t="shared" si="1299"/>
        <v>0</v>
      </c>
      <c r="AV678" s="108"/>
      <c r="AW678" s="108"/>
      <c r="AX678" s="108"/>
      <c r="AY678" s="108"/>
      <c r="AZ678" s="108"/>
      <c r="BA678" s="109">
        <f t="shared" si="1300"/>
        <v>0</v>
      </c>
    </row>
    <row r="679" spans="1:53" ht="25.35" customHeight="1" outlineLevel="1" x14ac:dyDescent="0.2">
      <c r="A679" s="68"/>
      <c r="B679" s="94"/>
      <c r="C679" s="251"/>
      <c r="D679" s="113" t="s">
        <v>48</v>
      </c>
      <c r="E679" s="113" t="s">
        <v>408</v>
      </c>
      <c r="F679" s="114" t="s">
        <v>154</v>
      </c>
      <c r="G679" s="115" t="s">
        <v>155</v>
      </c>
      <c r="H679" s="140" t="s">
        <v>409</v>
      </c>
      <c r="I679" s="117"/>
      <c r="J679" s="117"/>
      <c r="K679" s="117"/>
      <c r="L679" s="118">
        <f>SUM(L675:L678)</f>
        <v>0</v>
      </c>
      <c r="M679" s="118">
        <f>SUM(M675:M678)</f>
        <v>0</v>
      </c>
      <c r="N679" s="117"/>
      <c r="O679" s="117"/>
      <c r="P679" s="117"/>
      <c r="Q679" s="117"/>
      <c r="R679" s="119">
        <f>SUM(R675:R678)</f>
        <v>0</v>
      </c>
      <c r="S679" s="119">
        <f>SUM(S675:S678)</f>
        <v>0</v>
      </c>
      <c r="T679" s="119">
        <f>SUM(T675:T678)</f>
        <v>0</v>
      </c>
      <c r="U679" s="119">
        <f>SUM(U675:U678)</f>
        <v>0</v>
      </c>
      <c r="V679" s="117"/>
      <c r="W679" s="117"/>
      <c r="X679" s="117"/>
      <c r="Y679" s="118">
        <f>SUM(Y675:Y678)</f>
        <v>0</v>
      </c>
      <c r="Z679" s="117"/>
      <c r="AA679" s="117"/>
      <c r="AB679" s="118">
        <f t="shared" ref="AB679:AF679" si="1303">SUM(AB675:AB678)</f>
        <v>0</v>
      </c>
      <c r="AC679" s="118">
        <f t="shared" si="1303"/>
        <v>0</v>
      </c>
      <c r="AD679" s="118">
        <f t="shared" si="1303"/>
        <v>0</v>
      </c>
      <c r="AE679" s="118">
        <f t="shared" si="1303"/>
        <v>0</v>
      </c>
      <c r="AF679" s="118">
        <f t="shared" si="1303"/>
        <v>0</v>
      </c>
      <c r="AG679" s="117"/>
      <c r="AH679" s="117"/>
      <c r="AI679" s="117"/>
      <c r="AJ679" s="119">
        <f>SUM(AJ675:AJ678)</f>
        <v>0</v>
      </c>
      <c r="AK679" s="119">
        <f t="shared" ref="AK679:AN679" si="1304">SUM(AK675:AK678)</f>
        <v>0</v>
      </c>
      <c r="AL679" s="119">
        <f t="shared" si="1304"/>
        <v>0</v>
      </c>
      <c r="AM679" s="119">
        <f t="shared" si="1304"/>
        <v>0</v>
      </c>
      <c r="AN679" s="119">
        <f t="shared" si="1304"/>
        <v>0</v>
      </c>
      <c r="AO679" s="116"/>
      <c r="AP679" s="120"/>
      <c r="AQ679" s="118">
        <f t="shared" ref="AQ679:BA679" si="1305">SUM(AQ675:AQ678)</f>
        <v>0</v>
      </c>
      <c r="AR679" s="118">
        <f t="shared" si="1305"/>
        <v>0</v>
      </c>
      <c r="AS679" s="118">
        <f t="shared" si="1305"/>
        <v>0</v>
      </c>
      <c r="AT679" s="118">
        <f t="shared" si="1305"/>
        <v>0</v>
      </c>
      <c r="AU679" s="118">
        <f t="shared" si="1305"/>
        <v>0</v>
      </c>
      <c r="AV679" s="118">
        <f t="shared" si="1305"/>
        <v>0</v>
      </c>
      <c r="AW679" s="118">
        <f t="shared" si="1305"/>
        <v>0</v>
      </c>
      <c r="AX679" s="118">
        <f t="shared" si="1305"/>
        <v>0</v>
      </c>
      <c r="AY679" s="118">
        <f t="shared" si="1305"/>
        <v>0</v>
      </c>
      <c r="AZ679" s="118">
        <f t="shared" si="1305"/>
        <v>0</v>
      </c>
      <c r="BA679" s="118">
        <f t="shared" si="1305"/>
        <v>0</v>
      </c>
    </row>
    <row r="680" spans="1:53" ht="14.1" customHeight="1" outlineLevel="2" x14ac:dyDescent="0.2">
      <c r="A680" s="68"/>
      <c r="B680" s="94"/>
      <c r="C680" s="251"/>
      <c r="D680" s="96"/>
      <c r="E680" s="96"/>
      <c r="F680" s="97"/>
      <c r="G680" s="98"/>
      <c r="H680" s="99" t="s">
        <v>49</v>
      </c>
      <c r="I680" s="100"/>
      <c r="J680" s="101"/>
      <c r="K680" s="101"/>
      <c r="L680" s="102" t="str">
        <f>IF(I680&lt;&gt;0,((VLOOKUP(I680,'1. Standard_Cost'!$B$4:$D$8,2)+VLOOKUP(I680,'1. Standard_Cost'!$B$4:$D$8,3))*J680*K680),"0")</f>
        <v>0</v>
      </c>
      <c r="M680" s="102">
        <f>L680*'1. Standard_Cost'!F274</f>
        <v>0</v>
      </c>
      <c r="N680" s="103"/>
      <c r="O680" s="103"/>
      <c r="P680" s="103"/>
      <c r="Q680" s="103"/>
      <c r="R680" s="104">
        <f>+N680*P680*'1. Standard_Cost'!$B$12</f>
        <v>0</v>
      </c>
      <c r="S680" s="104">
        <f>+N680*O680*P680*'1. Standard_Cost'!$C$12</f>
        <v>0</v>
      </c>
      <c r="T680" s="104">
        <f>+N680*P680*Q680*'1. Standard_Cost'!$D$12</f>
        <v>0</v>
      </c>
      <c r="U680" s="104">
        <f>+N680*O680*'1. Standard_Cost'!$E$12</f>
        <v>0</v>
      </c>
      <c r="V680" s="103"/>
      <c r="W680" s="103"/>
      <c r="X680" s="103"/>
      <c r="Y680" s="104">
        <f>+V680*((X680*'1. Standard_Cost'!$B$16)+(W680*X680*'1. Standard_Cost'!$C$16))</f>
        <v>0</v>
      </c>
      <c r="Z680" s="103"/>
      <c r="AA680" s="103"/>
      <c r="AB680" s="104">
        <f>+Z680*'1. Standard_Cost'!$B$20+AA680*'1. Standard_Cost'!$C$20</f>
        <v>0</v>
      </c>
      <c r="AC680" s="105"/>
      <c r="AD680" s="106"/>
      <c r="AE680" s="104">
        <f>SUM(AD680,AC680,AB680,Y680,U680,T680,S680,R680)*'1. Standard_Cost'!B298</f>
        <v>0</v>
      </c>
      <c r="AF680" s="104">
        <f>SUM(AD680,AE680)</f>
        <v>0</v>
      </c>
      <c r="AG680" s="103"/>
      <c r="AH680" s="103"/>
      <c r="AI680" s="103"/>
      <c r="AJ680" s="107"/>
      <c r="AK680" s="107"/>
      <c r="AL680" s="107"/>
      <c r="AM680" s="104">
        <f>AG680*'1. Standard_Cost'!B294+'Incremental_Cost Year 2021'!AH687*'1. Standard_Cost'!C294+'Incremental_Cost Year 2021'!AI687*'1. Standard_Cost'!D294+'Incremental_Cost Year 2021'!AJ687+'Incremental_Cost Year 2021'!AL687+AK680</f>
        <v>0</v>
      </c>
      <c r="AN680" s="104">
        <f>AM680*'1. Standard_Cost'!C298</f>
        <v>0</v>
      </c>
      <c r="AO680" s="107"/>
      <c r="AQ680" s="104">
        <f t="shared" ref="AQ680:AQ683" si="1306">L680+M680</f>
        <v>0</v>
      </c>
      <c r="AR680" s="104">
        <f t="shared" ref="AR680:AR683" si="1307">AF680</f>
        <v>0</v>
      </c>
      <c r="AS680" s="104">
        <f t="shared" ref="AS680:AS683" si="1308">AM680+AN680</f>
        <v>0</v>
      </c>
      <c r="AT680" s="104">
        <f>SUM(AQ680,AR680,AS680)</f>
        <v>0</v>
      </c>
      <c r="AU680" s="108">
        <f t="shared" ref="AU680:AU683" si="1309">AT680</f>
        <v>0</v>
      </c>
      <c r="AV680" s="108"/>
      <c r="AW680" s="108"/>
      <c r="AX680" s="108"/>
      <c r="AY680" s="108"/>
      <c r="AZ680" s="108"/>
      <c r="BA680" s="109">
        <f t="shared" ref="BA680:BA683" si="1310">SUM(AU680:AZ680)-AT680</f>
        <v>0</v>
      </c>
    </row>
    <row r="681" spans="1:53" ht="14.1" customHeight="1" outlineLevel="2" x14ac:dyDescent="0.2">
      <c r="A681" s="68"/>
      <c r="B681" s="94"/>
      <c r="C681" s="251"/>
      <c r="D681" s="110"/>
      <c r="E681" s="110"/>
      <c r="F681" s="110"/>
      <c r="G681" s="111"/>
      <c r="H681" s="99" t="s">
        <v>50</v>
      </c>
      <c r="I681" s="100"/>
      <c r="J681" s="101"/>
      <c r="K681" s="101"/>
      <c r="L681" s="102" t="str">
        <f>IF(I681&lt;&gt;0,((VLOOKUP(I681,'1. Standard_Cost'!$B$4:$D$8,2)+VLOOKUP(I681,'1. Standard_Cost'!$B$4:$D$8,3))*J681*K681),"0")</f>
        <v>0</v>
      </c>
      <c r="M681" s="102">
        <f>L681*'1. Standard_Cost'!F274</f>
        <v>0</v>
      </c>
      <c r="N681" s="103"/>
      <c r="O681" s="103"/>
      <c r="P681" s="103"/>
      <c r="Q681" s="103"/>
      <c r="R681" s="104">
        <f>+N681*P681*'1. Standard_Cost'!$B$12</f>
        <v>0</v>
      </c>
      <c r="S681" s="104">
        <f>+N681*O681*P681*'1. Standard_Cost'!$C$12</f>
        <v>0</v>
      </c>
      <c r="T681" s="104">
        <f>+N681*P681*Q681*'1. Standard_Cost'!$D$12</f>
        <v>0</v>
      </c>
      <c r="U681" s="104">
        <f>+N681*O681*'1. Standard_Cost'!$E$12</f>
        <v>0</v>
      </c>
      <c r="V681" s="103"/>
      <c r="W681" s="103"/>
      <c r="X681" s="103"/>
      <c r="Y681" s="104">
        <f>+V681*((X681*'1. Standard_Cost'!$B$16)+(W681*X681*'1. Standard_Cost'!$C$16))</f>
        <v>0</v>
      </c>
      <c r="Z681" s="103"/>
      <c r="AA681" s="103"/>
      <c r="AB681" s="104">
        <f>+Z681*'1. Standard_Cost'!$B$20+AA681*'1. Standard_Cost'!$C$20</f>
        <v>0</v>
      </c>
      <c r="AC681" s="105"/>
      <c r="AD681" s="106"/>
      <c r="AE681" s="104">
        <f>SUM(AD681,AC681,AB681,Y681,U681,T681,S681,R681)*'1. Standard_Cost'!B298</f>
        <v>0</v>
      </c>
      <c r="AF681" s="104">
        <f t="shared" ref="AF681:AF683" si="1311">SUM(AD681,AE681)</f>
        <v>0</v>
      </c>
      <c r="AG681" s="103"/>
      <c r="AH681" s="103">
        <v>0</v>
      </c>
      <c r="AI681" s="103">
        <v>0</v>
      </c>
      <c r="AJ681" s="107"/>
      <c r="AK681" s="107"/>
      <c r="AL681" s="107"/>
      <c r="AM681" s="104">
        <f>AG681*'1. Standard_Cost'!B294+'Incremental_Cost Year 2021'!AH688*'1. Standard_Cost'!C294+'Incremental_Cost Year 2021'!AI688*'1. Standard_Cost'!D294+'Incremental_Cost Year 2021'!AJ688+'Incremental_Cost Year 2021'!AL688+AK681</f>
        <v>0</v>
      </c>
      <c r="AN681" s="104">
        <f>AM681*'1. Standard_Cost'!C298</f>
        <v>0</v>
      </c>
      <c r="AO681" s="107"/>
      <c r="AQ681" s="104">
        <f t="shared" si="1306"/>
        <v>0</v>
      </c>
      <c r="AR681" s="104">
        <f t="shared" si="1307"/>
        <v>0</v>
      </c>
      <c r="AS681" s="104">
        <f t="shared" si="1308"/>
        <v>0</v>
      </c>
      <c r="AT681" s="104">
        <f t="shared" ref="AT681:AT683" si="1312">SUM(AQ681,AR681,AS681)</f>
        <v>0</v>
      </c>
      <c r="AU681" s="108">
        <f t="shared" si="1309"/>
        <v>0</v>
      </c>
      <c r="AV681" s="108">
        <v>0</v>
      </c>
      <c r="AW681" s="108"/>
      <c r="AX681" s="108"/>
      <c r="AY681" s="108"/>
      <c r="AZ681" s="108"/>
      <c r="BA681" s="109">
        <f t="shared" si="1310"/>
        <v>0</v>
      </c>
    </row>
    <row r="682" spans="1:53" ht="14.1" customHeight="1" outlineLevel="2" x14ac:dyDescent="0.2">
      <c r="A682" s="68"/>
      <c r="B682" s="94"/>
      <c r="C682" s="251"/>
      <c r="D682" s="110"/>
      <c r="E682" s="110"/>
      <c r="F682" s="110"/>
      <c r="G682" s="111"/>
      <c r="H682" s="99" t="s">
        <v>51</v>
      </c>
      <c r="I682" s="100"/>
      <c r="J682" s="101"/>
      <c r="K682" s="101"/>
      <c r="L682" s="102" t="str">
        <f>IF(I682&lt;&gt;0,((VLOOKUP(I682,'1. Standard_Cost'!$B$4:$D$8,2)+VLOOKUP(I682,'1. Standard_Cost'!$B$4:$D$8,3))*J682*K682),"0")</f>
        <v>0</v>
      </c>
      <c r="M682" s="102">
        <f>L682*'1. Standard_Cost'!F274</f>
        <v>0</v>
      </c>
      <c r="N682" s="103"/>
      <c r="O682" s="103"/>
      <c r="P682" s="103"/>
      <c r="Q682" s="103"/>
      <c r="R682" s="104">
        <f>+N682*P682*'1. Standard_Cost'!$B$12</f>
        <v>0</v>
      </c>
      <c r="S682" s="104">
        <f>+N682*O682*P682*'1. Standard_Cost'!$C$12</f>
        <v>0</v>
      </c>
      <c r="T682" s="104">
        <f>+N682*P682*Q682*'1. Standard_Cost'!$D$12</f>
        <v>0</v>
      </c>
      <c r="U682" s="104">
        <f>+N682*O682*'1. Standard_Cost'!$E$12</f>
        <v>0</v>
      </c>
      <c r="V682" s="103"/>
      <c r="W682" s="103"/>
      <c r="X682" s="103"/>
      <c r="Y682" s="104">
        <f>+V682*((X682*'1. Standard_Cost'!$B$16)+(W682*X682*'1. Standard_Cost'!$C$16))</f>
        <v>0</v>
      </c>
      <c r="Z682" s="103"/>
      <c r="AA682" s="103"/>
      <c r="AB682" s="104">
        <f>+Z682*'1. Standard_Cost'!$B$20+AA682*'1. Standard_Cost'!$C$20</f>
        <v>0</v>
      </c>
      <c r="AC682" s="105"/>
      <c r="AD682" s="106"/>
      <c r="AE682" s="104">
        <f>SUM(AD682,AC682,AB682,Y682,U682,T682,S682,R682)*'1. Standard_Cost'!B298</f>
        <v>0</v>
      </c>
      <c r="AF682" s="104">
        <f t="shared" si="1311"/>
        <v>0</v>
      </c>
      <c r="AG682" s="103"/>
      <c r="AH682" s="103"/>
      <c r="AI682" s="103"/>
      <c r="AJ682" s="107"/>
      <c r="AK682" s="107"/>
      <c r="AL682" s="107"/>
      <c r="AM682" s="104">
        <f>AG682*'1. Standard_Cost'!B294+'Incremental_Cost Year 2021'!AH689*'1. Standard_Cost'!C294+'Incremental_Cost Year 2021'!AI689*'1. Standard_Cost'!D294+'Incremental_Cost Year 2021'!AJ689+'Incremental_Cost Year 2021'!AL689+AK682</f>
        <v>0</v>
      </c>
      <c r="AN682" s="104">
        <f>AM682*'1. Standard_Cost'!C298</f>
        <v>0</v>
      </c>
      <c r="AO682" s="107"/>
      <c r="AQ682" s="104">
        <f t="shared" si="1306"/>
        <v>0</v>
      </c>
      <c r="AR682" s="104">
        <f t="shared" si="1307"/>
        <v>0</v>
      </c>
      <c r="AS682" s="104">
        <f t="shared" si="1308"/>
        <v>0</v>
      </c>
      <c r="AT682" s="104">
        <f t="shared" si="1312"/>
        <v>0</v>
      </c>
      <c r="AU682" s="108">
        <f t="shared" si="1309"/>
        <v>0</v>
      </c>
      <c r="AV682" s="108"/>
      <c r="AW682" s="108"/>
      <c r="AX682" s="108"/>
      <c r="AY682" s="108"/>
      <c r="AZ682" s="108"/>
      <c r="BA682" s="109">
        <f t="shared" si="1310"/>
        <v>0</v>
      </c>
    </row>
    <row r="683" spans="1:53" ht="14.1" customHeight="1" outlineLevel="2" x14ac:dyDescent="0.2">
      <c r="A683" s="68"/>
      <c r="B683" s="94"/>
      <c r="C683" s="251"/>
      <c r="D683" s="110"/>
      <c r="E683" s="110"/>
      <c r="F683" s="110"/>
      <c r="G683" s="111"/>
      <c r="H683" s="112" t="s">
        <v>179</v>
      </c>
      <c r="I683" s="100"/>
      <c r="J683" s="101"/>
      <c r="K683" s="101"/>
      <c r="L683" s="102" t="str">
        <f>IF(I683&lt;&gt;0,((VLOOKUP(I683,'1. Standard_Cost'!$B$4:$D$8,2)+VLOOKUP(I683,'1. Standard_Cost'!$B$4:$D$8,3))*J683*K683),"0")</f>
        <v>0</v>
      </c>
      <c r="M683" s="102">
        <f>L683*'1. Standard_Cost'!F274</f>
        <v>0</v>
      </c>
      <c r="N683" s="103"/>
      <c r="O683" s="103"/>
      <c r="P683" s="103"/>
      <c r="Q683" s="103"/>
      <c r="R683" s="104">
        <f>+N683*P683*'1. Standard_Cost'!$B$12</f>
        <v>0</v>
      </c>
      <c r="S683" s="104">
        <f>+N683*O683*P683*'1. Standard_Cost'!$C$12</f>
        <v>0</v>
      </c>
      <c r="T683" s="104">
        <f>+N683*P683*Q683*'1. Standard_Cost'!$D$12</f>
        <v>0</v>
      </c>
      <c r="U683" s="104">
        <f>+N683*O683*'1. Standard_Cost'!$E$12</f>
        <v>0</v>
      </c>
      <c r="V683" s="103"/>
      <c r="W683" s="103"/>
      <c r="X683" s="103"/>
      <c r="Y683" s="104">
        <f>+V683*((X683*'1. Standard_Cost'!$B$16)+(W683*X683*'1. Standard_Cost'!$C$16))</f>
        <v>0</v>
      </c>
      <c r="Z683" s="103"/>
      <c r="AA683" s="103"/>
      <c r="AB683" s="104">
        <f>+Z683*'1. Standard_Cost'!$B$20+AA683*'1. Standard_Cost'!$C$20</f>
        <v>0</v>
      </c>
      <c r="AC683" s="105"/>
      <c r="AD683" s="106"/>
      <c r="AE683" s="104">
        <f>SUM(AD683,AC683,AB683,Y683,U683,T683,S683,R683)*'1. Standard_Cost'!B298</f>
        <v>0</v>
      </c>
      <c r="AF683" s="104">
        <f t="shared" si="1311"/>
        <v>0</v>
      </c>
      <c r="AG683" s="103"/>
      <c r="AH683" s="103"/>
      <c r="AI683" s="103"/>
      <c r="AJ683" s="107"/>
      <c r="AK683" s="107"/>
      <c r="AL683" s="107"/>
      <c r="AM683" s="104">
        <f>AG683*'1. Standard_Cost'!B294+'Incremental_Cost Year 2021'!AH690*'1. Standard_Cost'!C294+'Incremental_Cost Year 2021'!AI690*'1. Standard_Cost'!D294+'Incremental_Cost Year 2021'!AJ690+'Incremental_Cost Year 2021'!AL690+AK683</f>
        <v>0</v>
      </c>
      <c r="AN683" s="104">
        <f>AM683*'1. Standard_Cost'!C298</f>
        <v>0</v>
      </c>
      <c r="AO683" s="107"/>
      <c r="AQ683" s="104">
        <f t="shared" si="1306"/>
        <v>0</v>
      </c>
      <c r="AR683" s="104">
        <f t="shared" si="1307"/>
        <v>0</v>
      </c>
      <c r="AS683" s="104">
        <f t="shared" si="1308"/>
        <v>0</v>
      </c>
      <c r="AT683" s="104">
        <f t="shared" si="1312"/>
        <v>0</v>
      </c>
      <c r="AU683" s="108">
        <f t="shared" si="1309"/>
        <v>0</v>
      </c>
      <c r="AV683" s="108"/>
      <c r="AW683" s="108"/>
      <c r="AX683" s="108"/>
      <c r="AY683" s="108"/>
      <c r="AZ683" s="108"/>
      <c r="BA683" s="109">
        <f t="shared" si="1310"/>
        <v>0</v>
      </c>
    </row>
    <row r="684" spans="1:53" ht="25.7" customHeight="1" outlineLevel="1" x14ac:dyDescent="0.2">
      <c r="A684" s="68"/>
      <c r="B684" s="94"/>
      <c r="C684" s="251"/>
      <c r="D684" s="113" t="s">
        <v>48</v>
      </c>
      <c r="E684" s="113" t="s">
        <v>410</v>
      </c>
      <c r="F684" s="114" t="s">
        <v>154</v>
      </c>
      <c r="G684" s="115" t="s">
        <v>155</v>
      </c>
      <c r="H684" s="122" t="s">
        <v>411</v>
      </c>
      <c r="I684" s="117"/>
      <c r="J684" s="117"/>
      <c r="K684" s="117"/>
      <c r="L684" s="118">
        <f>SUM(L680:L683)</f>
        <v>0</v>
      </c>
      <c r="M684" s="118">
        <f>SUM(M680:M683)</f>
        <v>0</v>
      </c>
      <c r="N684" s="117"/>
      <c r="O684" s="117"/>
      <c r="P684" s="117"/>
      <c r="Q684" s="117"/>
      <c r="R684" s="119">
        <f>SUM(R680:R683)</f>
        <v>0</v>
      </c>
      <c r="S684" s="119">
        <f>SUM(S680:S683)</f>
        <v>0</v>
      </c>
      <c r="T684" s="119">
        <f>SUM(T680:T683)</f>
        <v>0</v>
      </c>
      <c r="U684" s="119">
        <f>SUM(U680:U683)</f>
        <v>0</v>
      </c>
      <c r="V684" s="117"/>
      <c r="W684" s="117"/>
      <c r="X684" s="117"/>
      <c r="Y684" s="118">
        <f>SUM(Y680:Y683)</f>
        <v>0</v>
      </c>
      <c r="Z684" s="117"/>
      <c r="AA684" s="117"/>
      <c r="AB684" s="118">
        <f t="shared" ref="AB684:AF684" si="1313">SUM(AB680:AB683)</f>
        <v>0</v>
      </c>
      <c r="AC684" s="118">
        <f t="shared" si="1313"/>
        <v>0</v>
      </c>
      <c r="AD684" s="118">
        <f t="shared" si="1313"/>
        <v>0</v>
      </c>
      <c r="AE684" s="118">
        <f t="shared" si="1313"/>
        <v>0</v>
      </c>
      <c r="AF684" s="118">
        <f t="shared" si="1313"/>
        <v>0</v>
      </c>
      <c r="AG684" s="117"/>
      <c r="AH684" s="117"/>
      <c r="AI684" s="117"/>
      <c r="AJ684" s="119">
        <f>SUM(AJ680:AJ683)</f>
        <v>0</v>
      </c>
      <c r="AK684" s="119">
        <f t="shared" ref="AK684:AN684" si="1314">SUM(AK680:AK683)</f>
        <v>0</v>
      </c>
      <c r="AL684" s="119">
        <f t="shared" si="1314"/>
        <v>0</v>
      </c>
      <c r="AM684" s="119">
        <f t="shared" si="1314"/>
        <v>0</v>
      </c>
      <c r="AN684" s="119">
        <f t="shared" si="1314"/>
        <v>0</v>
      </c>
      <c r="AO684" s="116"/>
      <c r="AP684" s="120"/>
      <c r="AQ684" s="121">
        <f t="shared" ref="AQ684:BA684" si="1315">SUM(AQ680:AQ683)</f>
        <v>0</v>
      </c>
      <c r="AR684" s="121">
        <f t="shared" si="1315"/>
        <v>0</v>
      </c>
      <c r="AS684" s="121">
        <f t="shared" si="1315"/>
        <v>0</v>
      </c>
      <c r="AT684" s="121">
        <f t="shared" si="1315"/>
        <v>0</v>
      </c>
      <c r="AU684" s="121">
        <f t="shared" si="1315"/>
        <v>0</v>
      </c>
      <c r="AV684" s="121">
        <f t="shared" si="1315"/>
        <v>0</v>
      </c>
      <c r="AW684" s="121">
        <f t="shared" si="1315"/>
        <v>0</v>
      </c>
      <c r="AX684" s="121">
        <f t="shared" si="1315"/>
        <v>0</v>
      </c>
      <c r="AY684" s="121">
        <f t="shared" si="1315"/>
        <v>0</v>
      </c>
      <c r="AZ684" s="121">
        <f t="shared" si="1315"/>
        <v>0</v>
      </c>
      <c r="BA684" s="121">
        <f t="shared" si="1315"/>
        <v>0</v>
      </c>
    </row>
    <row r="685" spans="1:53" ht="14.1" customHeight="1" outlineLevel="2" x14ac:dyDescent="0.2">
      <c r="A685" s="68"/>
      <c r="B685" s="94"/>
      <c r="C685" s="251"/>
      <c r="D685" s="96"/>
      <c r="E685" s="96"/>
      <c r="F685" s="97"/>
      <c r="G685" s="98"/>
      <c r="H685" s="99" t="s">
        <v>49</v>
      </c>
      <c r="I685" s="100"/>
      <c r="J685" s="101"/>
      <c r="K685" s="101"/>
      <c r="L685" s="102" t="str">
        <f>IF(I685&lt;&gt;0,((VLOOKUP(I685,'1. Standard_Cost'!$B$4:$D$8,2)+VLOOKUP(I685,'1. Standard_Cost'!$B$4:$D$8,3))*J685*K685),"0")</f>
        <v>0</v>
      </c>
      <c r="M685" s="102">
        <f>L685*'1. Standard_Cost'!F274</f>
        <v>0</v>
      </c>
      <c r="N685" s="103"/>
      <c r="O685" s="103"/>
      <c r="P685" s="103"/>
      <c r="Q685" s="103"/>
      <c r="R685" s="104">
        <f>+N685*P685*'1. Standard_Cost'!$B$12</f>
        <v>0</v>
      </c>
      <c r="S685" s="104">
        <f>+N685*O685*P685*'1. Standard_Cost'!$C$12</f>
        <v>0</v>
      </c>
      <c r="T685" s="104">
        <f>+N685*P685*Q685*'1. Standard_Cost'!$D$12</f>
        <v>0</v>
      </c>
      <c r="U685" s="104">
        <f>+N685*O685*'1. Standard_Cost'!$E$12</f>
        <v>0</v>
      </c>
      <c r="V685" s="103"/>
      <c r="W685" s="103"/>
      <c r="X685" s="103"/>
      <c r="Y685" s="104">
        <f>+V685*((X685*'1. Standard_Cost'!$B$16)+(W685*X685*'1. Standard_Cost'!$C$16))</f>
        <v>0</v>
      </c>
      <c r="Z685" s="103"/>
      <c r="AA685" s="103"/>
      <c r="AB685" s="104">
        <f>+Z685*'1. Standard_Cost'!$B$20+AA685*'1. Standard_Cost'!$C$20</f>
        <v>0</v>
      </c>
      <c r="AC685" s="105"/>
      <c r="AD685" s="106"/>
      <c r="AE685" s="104">
        <f>SUM(AD685,AC685,AB685,Y685,U685,T685,S685,R685)*'1. Standard_Cost'!B298</f>
        <v>0</v>
      </c>
      <c r="AF685" s="104">
        <f>SUM(AD685,AE685)</f>
        <v>0</v>
      </c>
      <c r="AG685" s="103"/>
      <c r="AH685" s="103"/>
      <c r="AI685" s="103"/>
      <c r="AJ685" s="107"/>
      <c r="AK685" s="107"/>
      <c r="AL685" s="107"/>
      <c r="AM685" s="104">
        <f>AG685*'1. Standard_Cost'!B294+'Incremental_Cost Year 2021'!AH692*'1. Standard_Cost'!C294+'Incremental_Cost Year 2021'!AI692*'1. Standard_Cost'!D294+'Incremental_Cost Year 2021'!AJ692+'Incremental_Cost Year 2021'!AL692+AK685</f>
        <v>0</v>
      </c>
      <c r="AN685" s="104">
        <f>AM685*'1. Standard_Cost'!C298</f>
        <v>0</v>
      </c>
      <c r="AO685" s="107"/>
      <c r="AQ685" s="104">
        <f t="shared" ref="AQ685:AQ688" si="1316">L685+M685</f>
        <v>0</v>
      </c>
      <c r="AR685" s="104">
        <f t="shared" ref="AR685:AR688" si="1317">AF685</f>
        <v>0</v>
      </c>
      <c r="AS685" s="104">
        <f t="shared" ref="AS685:AS688" si="1318">AM685+AN685</f>
        <v>0</v>
      </c>
      <c r="AT685" s="104">
        <f>SUM(AQ685,AR685,AS685)</f>
        <v>0</v>
      </c>
      <c r="AU685" s="108">
        <f t="shared" ref="AU685:AU688" si="1319">AT685</f>
        <v>0</v>
      </c>
      <c r="AV685" s="108"/>
      <c r="AW685" s="108"/>
      <c r="AX685" s="108"/>
      <c r="AY685" s="108"/>
      <c r="AZ685" s="108"/>
      <c r="BA685" s="109">
        <f t="shared" ref="BA685:BA688" si="1320">SUM(AU685:AZ685)-AT685</f>
        <v>0</v>
      </c>
    </row>
    <row r="686" spans="1:53" ht="14.1" customHeight="1" outlineLevel="2" x14ac:dyDescent="0.2">
      <c r="A686" s="68"/>
      <c r="B686" s="94"/>
      <c r="C686" s="251"/>
      <c r="D686" s="110"/>
      <c r="E686" s="110"/>
      <c r="F686" s="110"/>
      <c r="G686" s="111"/>
      <c r="H686" s="99" t="s">
        <v>50</v>
      </c>
      <c r="I686" s="100"/>
      <c r="J686" s="101"/>
      <c r="K686" s="101"/>
      <c r="L686" s="102" t="str">
        <f>IF(I686&lt;&gt;0,((VLOOKUP(I686,'1. Standard_Cost'!$B$4:$D$8,2)+VLOOKUP(I686,'1. Standard_Cost'!$B$4:$D$8,3))*J686*K686),"0")</f>
        <v>0</v>
      </c>
      <c r="M686" s="102">
        <f>L686*'1. Standard_Cost'!F274</f>
        <v>0</v>
      </c>
      <c r="N686" s="103"/>
      <c r="O686" s="103"/>
      <c r="P686" s="103"/>
      <c r="Q686" s="103"/>
      <c r="R686" s="104">
        <f>+N686*P686*'1. Standard_Cost'!$B$12</f>
        <v>0</v>
      </c>
      <c r="S686" s="104">
        <f>+N686*O686*P686*'1. Standard_Cost'!$C$12</f>
        <v>0</v>
      </c>
      <c r="T686" s="104">
        <f>+N686*P686*Q686*'1. Standard_Cost'!$D$12</f>
        <v>0</v>
      </c>
      <c r="U686" s="104">
        <f>+N686*O686*'1. Standard_Cost'!$E$12</f>
        <v>0</v>
      </c>
      <c r="V686" s="103"/>
      <c r="W686" s="103"/>
      <c r="X686" s="103"/>
      <c r="Y686" s="104">
        <f>+V686*((X686*'1. Standard_Cost'!$B$16)+(W686*X686*'1. Standard_Cost'!$C$16))</f>
        <v>0</v>
      </c>
      <c r="Z686" s="103"/>
      <c r="AA686" s="103"/>
      <c r="AB686" s="104">
        <f>+Z686*'1. Standard_Cost'!$B$20+AA686*'1. Standard_Cost'!$C$20</f>
        <v>0</v>
      </c>
      <c r="AC686" s="105"/>
      <c r="AD686" s="106"/>
      <c r="AE686" s="104">
        <f>SUM(AD686,AC686,AB686,Y686,U686,T686,S686,R686)*'1. Standard_Cost'!B298</f>
        <v>0</v>
      </c>
      <c r="AF686" s="104">
        <f t="shared" ref="AF686:AF688" si="1321">SUM(AD686,AE686)</f>
        <v>0</v>
      </c>
      <c r="AG686" s="103"/>
      <c r="AH686" s="103">
        <v>0</v>
      </c>
      <c r="AI686" s="103">
        <v>0</v>
      </c>
      <c r="AJ686" s="107"/>
      <c r="AK686" s="107"/>
      <c r="AL686" s="107"/>
      <c r="AM686" s="104">
        <f>AG686*'1. Standard_Cost'!B294+'Incremental_Cost Year 2021'!AH693*'1. Standard_Cost'!C294+'Incremental_Cost Year 2021'!AI693*'1. Standard_Cost'!D294+'Incremental_Cost Year 2021'!AJ693+'Incremental_Cost Year 2021'!AL693+AK686</f>
        <v>0</v>
      </c>
      <c r="AN686" s="104">
        <f>AM686*'1. Standard_Cost'!C298</f>
        <v>0</v>
      </c>
      <c r="AO686" s="107"/>
      <c r="AQ686" s="104">
        <f t="shared" si="1316"/>
        <v>0</v>
      </c>
      <c r="AR686" s="104">
        <f t="shared" si="1317"/>
        <v>0</v>
      </c>
      <c r="AS686" s="104">
        <f t="shared" si="1318"/>
        <v>0</v>
      </c>
      <c r="AT686" s="104">
        <f t="shared" ref="AT686:AT688" si="1322">SUM(AQ686,AR686,AS686)</f>
        <v>0</v>
      </c>
      <c r="AU686" s="108">
        <f t="shared" si="1319"/>
        <v>0</v>
      </c>
      <c r="AV686" s="108">
        <v>0</v>
      </c>
      <c r="AW686" s="108"/>
      <c r="AX686" s="108"/>
      <c r="AY686" s="108"/>
      <c r="AZ686" s="108"/>
      <c r="BA686" s="109">
        <f t="shared" si="1320"/>
        <v>0</v>
      </c>
    </row>
    <row r="687" spans="1:53" ht="14.1" customHeight="1" outlineLevel="2" x14ac:dyDescent="0.2">
      <c r="A687" s="68"/>
      <c r="B687" s="94"/>
      <c r="C687" s="251"/>
      <c r="D687" s="110"/>
      <c r="E687" s="110"/>
      <c r="F687" s="110"/>
      <c r="G687" s="111"/>
      <c r="H687" s="99" t="s">
        <v>51</v>
      </c>
      <c r="I687" s="100"/>
      <c r="J687" s="101"/>
      <c r="K687" s="101"/>
      <c r="L687" s="102" t="str">
        <f>IF(I687&lt;&gt;0,((VLOOKUP(I687,'1. Standard_Cost'!$B$4:$D$8,2)+VLOOKUP(I687,'1. Standard_Cost'!$B$4:$D$8,3))*J687*K687),"0")</f>
        <v>0</v>
      </c>
      <c r="M687" s="102">
        <f>L687*'1. Standard_Cost'!F274</f>
        <v>0</v>
      </c>
      <c r="N687" s="103"/>
      <c r="O687" s="103"/>
      <c r="P687" s="103"/>
      <c r="Q687" s="103"/>
      <c r="R687" s="104">
        <f>+N687*P687*'1. Standard_Cost'!$B$12</f>
        <v>0</v>
      </c>
      <c r="S687" s="104">
        <f>+N687*O687*P687*'1. Standard_Cost'!$C$12</f>
        <v>0</v>
      </c>
      <c r="T687" s="104">
        <f>+N687*P687*Q687*'1. Standard_Cost'!$D$12</f>
        <v>0</v>
      </c>
      <c r="U687" s="104">
        <f>+N687*O687*'1. Standard_Cost'!$E$12</f>
        <v>0</v>
      </c>
      <c r="V687" s="103"/>
      <c r="W687" s="103"/>
      <c r="X687" s="103"/>
      <c r="Y687" s="104">
        <f>+V687*((X687*'1. Standard_Cost'!$B$16)+(W687*X687*'1. Standard_Cost'!$C$16))</f>
        <v>0</v>
      </c>
      <c r="Z687" s="103"/>
      <c r="AA687" s="103"/>
      <c r="AB687" s="104">
        <f>+Z687*'1. Standard_Cost'!$B$20+AA687*'1. Standard_Cost'!$C$20</f>
        <v>0</v>
      </c>
      <c r="AC687" s="105"/>
      <c r="AD687" s="106"/>
      <c r="AE687" s="104">
        <f>SUM(AD687,AC687,AB687,Y687,U687,T687,S687,R687)*'1. Standard_Cost'!B298</f>
        <v>0</v>
      </c>
      <c r="AF687" s="104">
        <f t="shared" si="1321"/>
        <v>0</v>
      </c>
      <c r="AG687" s="103"/>
      <c r="AH687" s="103"/>
      <c r="AI687" s="103"/>
      <c r="AJ687" s="107"/>
      <c r="AK687" s="107"/>
      <c r="AL687" s="107"/>
      <c r="AM687" s="104">
        <f>AG687*'1. Standard_Cost'!B294+'Incremental_Cost Year 2021'!AH694*'1. Standard_Cost'!C294+'Incremental_Cost Year 2021'!AI694*'1. Standard_Cost'!D294+'Incremental_Cost Year 2021'!AJ694+'Incremental_Cost Year 2021'!AL694+AK687</f>
        <v>0</v>
      </c>
      <c r="AN687" s="104">
        <f>AM687*'1. Standard_Cost'!C298</f>
        <v>0</v>
      </c>
      <c r="AO687" s="107"/>
      <c r="AQ687" s="104">
        <f t="shared" si="1316"/>
        <v>0</v>
      </c>
      <c r="AR687" s="104">
        <f t="shared" si="1317"/>
        <v>0</v>
      </c>
      <c r="AS687" s="104">
        <f t="shared" si="1318"/>
        <v>0</v>
      </c>
      <c r="AT687" s="104">
        <f t="shared" si="1322"/>
        <v>0</v>
      </c>
      <c r="AU687" s="108">
        <f t="shared" si="1319"/>
        <v>0</v>
      </c>
      <c r="AV687" s="108"/>
      <c r="AW687" s="108"/>
      <c r="AX687" s="108"/>
      <c r="AY687" s="108"/>
      <c r="AZ687" s="108"/>
      <c r="BA687" s="109">
        <f t="shared" si="1320"/>
        <v>0</v>
      </c>
    </row>
    <row r="688" spans="1:53" ht="14.1" customHeight="1" outlineLevel="2" x14ac:dyDescent="0.2">
      <c r="A688" s="68"/>
      <c r="B688" s="94"/>
      <c r="C688" s="251"/>
      <c r="D688" s="110"/>
      <c r="E688" s="110"/>
      <c r="F688" s="110"/>
      <c r="G688" s="111"/>
      <c r="H688" s="112" t="s">
        <v>179</v>
      </c>
      <c r="I688" s="100"/>
      <c r="J688" s="101"/>
      <c r="K688" s="101"/>
      <c r="L688" s="102" t="str">
        <f>IF(I688&lt;&gt;0,((VLOOKUP(I688,'1. Standard_Cost'!$B$4:$D$8,2)+VLOOKUP(I688,'1. Standard_Cost'!$B$4:$D$8,3))*J688*K688),"0")</f>
        <v>0</v>
      </c>
      <c r="M688" s="102">
        <f>L688*'1. Standard_Cost'!F274</f>
        <v>0</v>
      </c>
      <c r="N688" s="103"/>
      <c r="O688" s="103"/>
      <c r="P688" s="103"/>
      <c r="Q688" s="103"/>
      <c r="R688" s="104">
        <f>+N688*P688*'1. Standard_Cost'!$B$12</f>
        <v>0</v>
      </c>
      <c r="S688" s="104">
        <f>+N688*O688*P688*'1. Standard_Cost'!$C$12</f>
        <v>0</v>
      </c>
      <c r="T688" s="104">
        <f>+N688*P688*Q688*'1. Standard_Cost'!$D$12</f>
        <v>0</v>
      </c>
      <c r="U688" s="104">
        <f>+N688*O688*'1. Standard_Cost'!$E$12</f>
        <v>0</v>
      </c>
      <c r="V688" s="103"/>
      <c r="W688" s="103"/>
      <c r="X688" s="103"/>
      <c r="Y688" s="104">
        <f>+V688*((X688*'1. Standard_Cost'!$B$16)+(W688*X688*'1. Standard_Cost'!$C$16))</f>
        <v>0</v>
      </c>
      <c r="Z688" s="103"/>
      <c r="AA688" s="103"/>
      <c r="AB688" s="104">
        <f>+Z688*'1. Standard_Cost'!$B$20+AA688*'1. Standard_Cost'!$C$20</f>
        <v>0</v>
      </c>
      <c r="AC688" s="105"/>
      <c r="AD688" s="106"/>
      <c r="AE688" s="104">
        <f>SUM(AD688,AC688,AB688,Y688,U688,T688,S688,R688)*'1. Standard_Cost'!B298</f>
        <v>0</v>
      </c>
      <c r="AF688" s="104">
        <f t="shared" si="1321"/>
        <v>0</v>
      </c>
      <c r="AG688" s="103"/>
      <c r="AH688" s="103"/>
      <c r="AI688" s="103"/>
      <c r="AJ688" s="107"/>
      <c r="AK688" s="107"/>
      <c r="AL688" s="107"/>
      <c r="AM688" s="104">
        <f>AG688*'1. Standard_Cost'!B294+'Incremental_Cost Year 2021'!AH695*'1. Standard_Cost'!C294+'Incremental_Cost Year 2021'!AI695*'1. Standard_Cost'!D294+'Incremental_Cost Year 2021'!AJ695+'Incremental_Cost Year 2021'!AL695+AK688</f>
        <v>0</v>
      </c>
      <c r="AN688" s="104">
        <f>AM688*'1. Standard_Cost'!C298</f>
        <v>0</v>
      </c>
      <c r="AO688" s="107"/>
      <c r="AQ688" s="104">
        <f t="shared" si="1316"/>
        <v>0</v>
      </c>
      <c r="AR688" s="104">
        <f t="shared" si="1317"/>
        <v>0</v>
      </c>
      <c r="AS688" s="104">
        <f t="shared" si="1318"/>
        <v>0</v>
      </c>
      <c r="AT688" s="104">
        <f t="shared" si="1322"/>
        <v>0</v>
      </c>
      <c r="AU688" s="108">
        <f t="shared" si="1319"/>
        <v>0</v>
      </c>
      <c r="AV688" s="108"/>
      <c r="AW688" s="108"/>
      <c r="AX688" s="108"/>
      <c r="AY688" s="108"/>
      <c r="AZ688" s="108"/>
      <c r="BA688" s="109">
        <f t="shared" si="1320"/>
        <v>0</v>
      </c>
    </row>
    <row r="689" spans="1:53" ht="24.6" customHeight="1" outlineLevel="1" x14ac:dyDescent="0.2">
      <c r="A689" s="68"/>
      <c r="B689" s="141"/>
      <c r="C689" s="251"/>
      <c r="D689" s="113" t="s">
        <v>48</v>
      </c>
      <c r="E689" s="113" t="s">
        <v>412</v>
      </c>
      <c r="F689" s="114" t="s">
        <v>154</v>
      </c>
      <c r="G689" s="115" t="s">
        <v>155</v>
      </c>
      <c r="H689" s="122" t="s">
        <v>413</v>
      </c>
      <c r="I689" s="117"/>
      <c r="J689" s="117"/>
      <c r="K689" s="117"/>
      <c r="L689" s="118">
        <f>SUM(L685:L688)</f>
        <v>0</v>
      </c>
      <c r="M689" s="118">
        <f>SUM(M685:M688)</f>
        <v>0</v>
      </c>
      <c r="N689" s="117"/>
      <c r="O689" s="117"/>
      <c r="P689" s="117"/>
      <c r="Q689" s="117"/>
      <c r="R689" s="119">
        <f>SUM(R685:R688)</f>
        <v>0</v>
      </c>
      <c r="S689" s="119">
        <f>SUM(S685:S688)</f>
        <v>0</v>
      </c>
      <c r="T689" s="119">
        <f>SUM(T685:T688)</f>
        <v>0</v>
      </c>
      <c r="U689" s="119">
        <f>SUM(U685:U688)</f>
        <v>0</v>
      </c>
      <c r="V689" s="117"/>
      <c r="W689" s="117"/>
      <c r="X689" s="117"/>
      <c r="Y689" s="118">
        <f>SUM(Y685:Y688)</f>
        <v>0</v>
      </c>
      <c r="Z689" s="117"/>
      <c r="AA689" s="117"/>
      <c r="AB689" s="118">
        <f t="shared" ref="AB689:AF689" si="1323">SUM(AB685:AB688)</f>
        <v>0</v>
      </c>
      <c r="AC689" s="118">
        <f t="shared" si="1323"/>
        <v>0</v>
      </c>
      <c r="AD689" s="118">
        <f t="shared" si="1323"/>
        <v>0</v>
      </c>
      <c r="AE689" s="118">
        <f t="shared" si="1323"/>
        <v>0</v>
      </c>
      <c r="AF689" s="118">
        <f t="shared" si="1323"/>
        <v>0</v>
      </c>
      <c r="AG689" s="117"/>
      <c r="AH689" s="117"/>
      <c r="AI689" s="117"/>
      <c r="AJ689" s="119">
        <f>SUM(AJ685:AJ688)</f>
        <v>0</v>
      </c>
      <c r="AK689" s="119">
        <f t="shared" ref="AK689:AN689" si="1324">SUM(AK685:AK688)</f>
        <v>0</v>
      </c>
      <c r="AL689" s="119">
        <f t="shared" si="1324"/>
        <v>0</v>
      </c>
      <c r="AM689" s="119">
        <f t="shared" si="1324"/>
        <v>0</v>
      </c>
      <c r="AN689" s="119">
        <f t="shared" si="1324"/>
        <v>0</v>
      </c>
      <c r="AO689" s="116"/>
      <c r="AP689" s="120"/>
      <c r="AQ689" s="121">
        <f t="shared" ref="AQ689:BA689" si="1325">SUM(AQ685:AQ688)</f>
        <v>0</v>
      </c>
      <c r="AR689" s="121">
        <f t="shared" si="1325"/>
        <v>0</v>
      </c>
      <c r="AS689" s="121">
        <f t="shared" si="1325"/>
        <v>0</v>
      </c>
      <c r="AT689" s="121">
        <f t="shared" si="1325"/>
        <v>0</v>
      </c>
      <c r="AU689" s="121">
        <f t="shared" si="1325"/>
        <v>0</v>
      </c>
      <c r="AV689" s="121">
        <f t="shared" si="1325"/>
        <v>0</v>
      </c>
      <c r="AW689" s="121">
        <f t="shared" si="1325"/>
        <v>0</v>
      </c>
      <c r="AX689" s="121">
        <f t="shared" si="1325"/>
        <v>0</v>
      </c>
      <c r="AY689" s="121">
        <f t="shared" si="1325"/>
        <v>0</v>
      </c>
      <c r="AZ689" s="121">
        <f t="shared" si="1325"/>
        <v>0</v>
      </c>
      <c r="BA689" s="121">
        <f t="shared" si="1325"/>
        <v>0</v>
      </c>
    </row>
    <row r="690" spans="1:53" ht="14.1" customHeight="1" outlineLevel="2" x14ac:dyDescent="0.2">
      <c r="A690" s="68"/>
      <c r="B690" s="94"/>
      <c r="C690" s="95"/>
      <c r="D690" s="96"/>
      <c r="E690" s="96"/>
      <c r="F690" s="97"/>
      <c r="G690" s="98"/>
      <c r="H690" s="99" t="s">
        <v>49</v>
      </c>
      <c r="I690" s="100"/>
      <c r="J690" s="101"/>
      <c r="K690" s="101"/>
      <c r="L690" s="102" t="str">
        <f>IF(I690&lt;&gt;0,((VLOOKUP(I690,'1. Standard_Cost'!$B$4:$D$8,2)+VLOOKUP(I690,'1. Standard_Cost'!$B$4:$D$8,3))*J690*K690),"0")</f>
        <v>0</v>
      </c>
      <c r="M690" s="102">
        <f>L690*'1. Standard_Cost'!F279</f>
        <v>0</v>
      </c>
      <c r="N690" s="103"/>
      <c r="O690" s="103"/>
      <c r="P690" s="103"/>
      <c r="Q690" s="103"/>
      <c r="R690" s="104">
        <f>+N690*P690*'1. Standard_Cost'!$B$12</f>
        <v>0</v>
      </c>
      <c r="S690" s="104">
        <f>+N690*O690*P690*'1. Standard_Cost'!$C$12</f>
        <v>0</v>
      </c>
      <c r="T690" s="104">
        <f>+N690*P690*Q690*'1. Standard_Cost'!$D$12</f>
        <v>0</v>
      </c>
      <c r="U690" s="104">
        <f>+N690*O690*'1. Standard_Cost'!$E$12</f>
        <v>0</v>
      </c>
      <c r="V690" s="103"/>
      <c r="W690" s="103"/>
      <c r="X690" s="103"/>
      <c r="Y690" s="104">
        <f>+V690*((X690*'1. Standard_Cost'!$B$16)+(W690*X690*'1. Standard_Cost'!$C$16))</f>
        <v>0</v>
      </c>
      <c r="Z690" s="103"/>
      <c r="AA690" s="103"/>
      <c r="AB690" s="104">
        <f>+Z690*'1. Standard_Cost'!$B$20+AA690*'1. Standard_Cost'!$C$20</f>
        <v>0</v>
      </c>
      <c r="AC690" s="105"/>
      <c r="AD690" s="106"/>
      <c r="AE690" s="104">
        <f>SUM(AD690,AC690,AB690,Y690,U690,T690,S690,R690)*'1. Standard_Cost'!B303</f>
        <v>0</v>
      </c>
      <c r="AF690" s="104">
        <f>SUM(AD690,AE690)</f>
        <v>0</v>
      </c>
      <c r="AG690" s="103"/>
      <c r="AH690" s="103"/>
      <c r="AI690" s="103"/>
      <c r="AJ690" s="107"/>
      <c r="AK690" s="107"/>
      <c r="AL690" s="107"/>
      <c r="AM690" s="104">
        <f>AG690*'1. Standard_Cost'!B299+'Incremental_Cost Year 2021'!AH697*'1. Standard_Cost'!C299+'Incremental_Cost Year 2021'!AI697*'1. Standard_Cost'!D299+'Incremental_Cost Year 2021'!AJ697+'Incremental_Cost Year 2021'!AL697+AK690</f>
        <v>0</v>
      </c>
      <c r="AN690" s="104">
        <f>AM690*'1. Standard_Cost'!C303</f>
        <v>0</v>
      </c>
      <c r="AO690" s="107"/>
      <c r="AQ690" s="104">
        <f t="shared" ref="AQ690:AQ693" si="1326">L690+M690</f>
        <v>0</v>
      </c>
      <c r="AR690" s="104">
        <f t="shared" ref="AR690:AR693" si="1327">AF690</f>
        <v>0</v>
      </c>
      <c r="AS690" s="104">
        <f t="shared" ref="AS690:AS693" si="1328">AM690+AN690</f>
        <v>0</v>
      </c>
      <c r="AT690" s="104">
        <f>SUM(AQ690,AR690,AS690)</f>
        <v>0</v>
      </c>
      <c r="AU690" s="108">
        <f t="shared" ref="AU690:AU693" si="1329">AT690</f>
        <v>0</v>
      </c>
      <c r="AV690" s="108"/>
      <c r="AW690" s="108"/>
      <c r="AX690" s="108"/>
      <c r="AY690" s="108"/>
      <c r="AZ690" s="108"/>
      <c r="BA690" s="109">
        <f t="shared" ref="BA690:BA693" si="1330">SUM(AU690:AZ690)-AT690</f>
        <v>0</v>
      </c>
    </row>
    <row r="691" spans="1:53" ht="14.1" customHeight="1" outlineLevel="2" x14ac:dyDescent="0.2">
      <c r="A691" s="68"/>
      <c r="B691" s="94"/>
      <c r="C691" s="95"/>
      <c r="D691" s="110"/>
      <c r="E691" s="110"/>
      <c r="F691" s="110"/>
      <c r="G691" s="111"/>
      <c r="H691" s="99" t="s">
        <v>50</v>
      </c>
      <c r="I691" s="100"/>
      <c r="J691" s="101"/>
      <c r="K691" s="101"/>
      <c r="L691" s="102" t="str">
        <f>IF(I691&lt;&gt;0,((VLOOKUP(I691,'1. Standard_Cost'!$B$4:$D$8,2)+VLOOKUP(I691,'1. Standard_Cost'!$B$4:$D$8,3))*J691*K691),"0")</f>
        <v>0</v>
      </c>
      <c r="M691" s="102">
        <f>L691*'1. Standard_Cost'!F279</f>
        <v>0</v>
      </c>
      <c r="N691" s="103"/>
      <c r="O691" s="103"/>
      <c r="P691" s="103"/>
      <c r="Q691" s="103"/>
      <c r="R691" s="104">
        <f>+N691*P691*'1. Standard_Cost'!$B$12</f>
        <v>0</v>
      </c>
      <c r="S691" s="104">
        <f>+N691*O691*P691*'1. Standard_Cost'!$C$12</f>
        <v>0</v>
      </c>
      <c r="T691" s="104">
        <f>+N691*P691*Q691*'1. Standard_Cost'!$D$12</f>
        <v>0</v>
      </c>
      <c r="U691" s="104">
        <f>+N691*O691*'1. Standard_Cost'!$E$12</f>
        <v>0</v>
      </c>
      <c r="V691" s="103"/>
      <c r="W691" s="103"/>
      <c r="X691" s="103"/>
      <c r="Y691" s="104">
        <f>+V691*((X691*'1. Standard_Cost'!$B$16)+(W691*X691*'1. Standard_Cost'!$C$16))</f>
        <v>0</v>
      </c>
      <c r="Z691" s="103"/>
      <c r="AA691" s="103"/>
      <c r="AB691" s="104">
        <f>+Z691*'1. Standard_Cost'!$B$20+AA691*'1. Standard_Cost'!$C$20</f>
        <v>0</v>
      </c>
      <c r="AC691" s="105"/>
      <c r="AD691" s="106"/>
      <c r="AE691" s="104">
        <f>SUM(AD691,AC691,AB691,Y691,U691,T691,S691,R691)*'1. Standard_Cost'!B303</f>
        <v>0</v>
      </c>
      <c r="AF691" s="104">
        <f t="shared" ref="AF691:AF693" si="1331">SUM(AD691,AE691)</f>
        <v>0</v>
      </c>
      <c r="AG691" s="103"/>
      <c r="AH691" s="103">
        <v>0</v>
      </c>
      <c r="AI691" s="103">
        <v>0</v>
      </c>
      <c r="AJ691" s="107"/>
      <c r="AK691" s="107"/>
      <c r="AL691" s="107"/>
      <c r="AM691" s="104">
        <f>AG691*'1. Standard_Cost'!B299+'Incremental_Cost Year 2021'!AH698*'1. Standard_Cost'!C299+'Incremental_Cost Year 2021'!AI698*'1. Standard_Cost'!D299+'Incremental_Cost Year 2021'!AJ698+'Incremental_Cost Year 2021'!AL698+AK691</f>
        <v>0</v>
      </c>
      <c r="AN691" s="104">
        <f>AM691*'1. Standard_Cost'!C303</f>
        <v>0</v>
      </c>
      <c r="AO691" s="107"/>
      <c r="AQ691" s="104">
        <f t="shared" si="1326"/>
        <v>0</v>
      </c>
      <c r="AR691" s="104">
        <f t="shared" si="1327"/>
        <v>0</v>
      </c>
      <c r="AS691" s="104">
        <f t="shared" si="1328"/>
        <v>0</v>
      </c>
      <c r="AT691" s="104">
        <f t="shared" ref="AT691:AT693" si="1332">SUM(AQ691,AR691,AS691)</f>
        <v>0</v>
      </c>
      <c r="AU691" s="108">
        <f t="shared" si="1329"/>
        <v>0</v>
      </c>
      <c r="AV691" s="108">
        <v>0</v>
      </c>
      <c r="AW691" s="108"/>
      <c r="AX691" s="108"/>
      <c r="AY691" s="108"/>
      <c r="AZ691" s="108"/>
      <c r="BA691" s="109">
        <f t="shared" si="1330"/>
        <v>0</v>
      </c>
    </row>
    <row r="692" spans="1:53" ht="14.1" customHeight="1" outlineLevel="2" x14ac:dyDescent="0.2">
      <c r="A692" s="68"/>
      <c r="B692" s="94"/>
      <c r="C692" s="95"/>
      <c r="D692" s="110"/>
      <c r="E692" s="110"/>
      <c r="F692" s="110"/>
      <c r="G692" s="111"/>
      <c r="H692" s="99" t="s">
        <v>51</v>
      </c>
      <c r="I692" s="100"/>
      <c r="J692" s="101"/>
      <c r="K692" s="101"/>
      <c r="L692" s="102" t="str">
        <f>IF(I692&lt;&gt;0,((VLOOKUP(I692,'1. Standard_Cost'!$B$4:$D$8,2)+VLOOKUP(I692,'1. Standard_Cost'!$B$4:$D$8,3))*J692*K692),"0")</f>
        <v>0</v>
      </c>
      <c r="M692" s="102">
        <f>L692*'1. Standard_Cost'!F279</f>
        <v>0</v>
      </c>
      <c r="N692" s="103"/>
      <c r="O692" s="103"/>
      <c r="P692" s="103"/>
      <c r="Q692" s="103"/>
      <c r="R692" s="104">
        <f>+N692*P692*'1. Standard_Cost'!$B$12</f>
        <v>0</v>
      </c>
      <c r="S692" s="104">
        <f>+N692*O692*P692*'1. Standard_Cost'!$C$12</f>
        <v>0</v>
      </c>
      <c r="T692" s="104">
        <f>+N692*P692*Q692*'1. Standard_Cost'!$D$12</f>
        <v>0</v>
      </c>
      <c r="U692" s="104">
        <f>+N692*O692*'1. Standard_Cost'!$E$12</f>
        <v>0</v>
      </c>
      <c r="V692" s="103"/>
      <c r="W692" s="103"/>
      <c r="X692" s="103"/>
      <c r="Y692" s="104">
        <f>+V692*((X692*'1. Standard_Cost'!$B$16)+(W692*X692*'1. Standard_Cost'!$C$16))</f>
        <v>0</v>
      </c>
      <c r="Z692" s="103"/>
      <c r="AA692" s="103"/>
      <c r="AB692" s="104">
        <f>+Z692*'1. Standard_Cost'!$B$20+AA692*'1. Standard_Cost'!$C$20</f>
        <v>0</v>
      </c>
      <c r="AC692" s="105"/>
      <c r="AD692" s="106"/>
      <c r="AE692" s="104">
        <f>SUM(AD692,AC692,AB692,Y692,U692,T692,S692,R692)*'1. Standard_Cost'!B303</f>
        <v>0</v>
      </c>
      <c r="AF692" s="104">
        <f t="shared" si="1331"/>
        <v>0</v>
      </c>
      <c r="AG692" s="103"/>
      <c r="AH692" s="103"/>
      <c r="AI692" s="103"/>
      <c r="AJ692" s="107"/>
      <c r="AK692" s="107"/>
      <c r="AL692" s="107"/>
      <c r="AM692" s="104">
        <f>AG692*'1. Standard_Cost'!B299+'Incremental_Cost Year 2021'!AH699*'1. Standard_Cost'!C299+'Incremental_Cost Year 2021'!AI699*'1. Standard_Cost'!D299+'Incremental_Cost Year 2021'!AJ699+'Incremental_Cost Year 2021'!AL699+AK692</f>
        <v>0</v>
      </c>
      <c r="AN692" s="104">
        <f>AM692*'1. Standard_Cost'!C303</f>
        <v>0</v>
      </c>
      <c r="AO692" s="107"/>
      <c r="AQ692" s="104">
        <f t="shared" si="1326"/>
        <v>0</v>
      </c>
      <c r="AR692" s="104">
        <f t="shared" si="1327"/>
        <v>0</v>
      </c>
      <c r="AS692" s="104">
        <f t="shared" si="1328"/>
        <v>0</v>
      </c>
      <c r="AT692" s="104">
        <f t="shared" si="1332"/>
        <v>0</v>
      </c>
      <c r="AU692" s="108">
        <f t="shared" si="1329"/>
        <v>0</v>
      </c>
      <c r="AV692" s="108"/>
      <c r="AW692" s="108"/>
      <c r="AX692" s="108"/>
      <c r="AY692" s="108"/>
      <c r="AZ692" s="108"/>
      <c r="BA692" s="109">
        <f t="shared" si="1330"/>
        <v>0</v>
      </c>
    </row>
    <row r="693" spans="1:53" ht="14.1" customHeight="1" outlineLevel="2" x14ac:dyDescent="0.2">
      <c r="A693" s="68"/>
      <c r="B693" s="94"/>
      <c r="C693" s="95"/>
      <c r="D693" s="110"/>
      <c r="E693" s="110"/>
      <c r="F693" s="110"/>
      <c r="G693" s="111"/>
      <c r="H693" s="112" t="s">
        <v>179</v>
      </c>
      <c r="I693" s="100"/>
      <c r="J693" s="101"/>
      <c r="K693" s="101"/>
      <c r="L693" s="102" t="str">
        <f>IF(I693&lt;&gt;0,((VLOOKUP(I693,'1. Standard_Cost'!$B$4:$D$8,2)+VLOOKUP(I693,'1. Standard_Cost'!$B$4:$D$8,3))*J693*K693),"0")</f>
        <v>0</v>
      </c>
      <c r="M693" s="102">
        <f>L693*'1. Standard_Cost'!F279</f>
        <v>0</v>
      </c>
      <c r="N693" s="103"/>
      <c r="O693" s="103"/>
      <c r="P693" s="103"/>
      <c r="Q693" s="103"/>
      <c r="R693" s="104">
        <f>+N693*P693*'1. Standard_Cost'!$B$12</f>
        <v>0</v>
      </c>
      <c r="S693" s="104">
        <f>+N693*O693*P693*'1. Standard_Cost'!$C$12</f>
        <v>0</v>
      </c>
      <c r="T693" s="104">
        <f>+N693*P693*Q693*'1. Standard_Cost'!$D$12</f>
        <v>0</v>
      </c>
      <c r="U693" s="104">
        <f>+N693*O693*'1. Standard_Cost'!$E$12</f>
        <v>0</v>
      </c>
      <c r="V693" s="103"/>
      <c r="W693" s="103"/>
      <c r="X693" s="103"/>
      <c r="Y693" s="104">
        <f>+V693*((X693*'1. Standard_Cost'!$B$16)+(W693*X693*'1. Standard_Cost'!$C$16))</f>
        <v>0</v>
      </c>
      <c r="Z693" s="103"/>
      <c r="AA693" s="103"/>
      <c r="AB693" s="104">
        <f>+Z693*'1. Standard_Cost'!$B$20+AA693*'1. Standard_Cost'!$C$20</f>
        <v>0</v>
      </c>
      <c r="AC693" s="105"/>
      <c r="AD693" s="106"/>
      <c r="AE693" s="104">
        <f>SUM(AD693,AC693,AB693,Y693,U693,T693,S693,R693)*'1. Standard_Cost'!B303</f>
        <v>0</v>
      </c>
      <c r="AF693" s="104">
        <f t="shared" si="1331"/>
        <v>0</v>
      </c>
      <c r="AG693" s="103"/>
      <c r="AH693" s="103"/>
      <c r="AI693" s="103"/>
      <c r="AJ693" s="107"/>
      <c r="AK693" s="107"/>
      <c r="AL693" s="107"/>
      <c r="AM693" s="104">
        <f>AG693*'1. Standard_Cost'!B299+'Incremental_Cost Year 2021'!AH700*'1. Standard_Cost'!C299+'Incremental_Cost Year 2021'!AI700*'1. Standard_Cost'!D299+'Incremental_Cost Year 2021'!AJ700+'Incremental_Cost Year 2021'!AL700+AK693</f>
        <v>0</v>
      </c>
      <c r="AN693" s="104">
        <f>AM693*'1. Standard_Cost'!C303</f>
        <v>0</v>
      </c>
      <c r="AO693" s="107"/>
      <c r="AQ693" s="104">
        <f t="shared" si="1326"/>
        <v>0</v>
      </c>
      <c r="AR693" s="104">
        <f t="shared" si="1327"/>
        <v>0</v>
      </c>
      <c r="AS693" s="104">
        <f t="shared" si="1328"/>
        <v>0</v>
      </c>
      <c r="AT693" s="104">
        <f t="shared" si="1332"/>
        <v>0</v>
      </c>
      <c r="AU693" s="108">
        <f t="shared" si="1329"/>
        <v>0</v>
      </c>
      <c r="AV693" s="108"/>
      <c r="AW693" s="108"/>
      <c r="AX693" s="108"/>
      <c r="AY693" s="108"/>
      <c r="AZ693" s="108"/>
      <c r="BA693" s="109">
        <f t="shared" si="1330"/>
        <v>0</v>
      </c>
    </row>
    <row r="694" spans="1:53" ht="24.6" customHeight="1" outlineLevel="1" x14ac:dyDescent="0.2">
      <c r="A694" s="68"/>
      <c r="B694" s="141"/>
      <c r="C694" s="95"/>
      <c r="D694" s="113" t="s">
        <v>48</v>
      </c>
      <c r="E694" s="113" t="s">
        <v>414</v>
      </c>
      <c r="F694" s="114" t="s">
        <v>154</v>
      </c>
      <c r="G694" s="115" t="s">
        <v>155</v>
      </c>
      <c r="H694" s="122" t="s">
        <v>415</v>
      </c>
      <c r="I694" s="117"/>
      <c r="J694" s="117"/>
      <c r="K694" s="117"/>
      <c r="L694" s="118">
        <f>SUM(L690:L693)</f>
        <v>0</v>
      </c>
      <c r="M694" s="118">
        <f>SUM(M690:M693)</f>
        <v>0</v>
      </c>
      <c r="N694" s="117"/>
      <c r="O694" s="117"/>
      <c r="P694" s="117"/>
      <c r="Q694" s="117"/>
      <c r="R694" s="119">
        <f>SUM(R690:R693)</f>
        <v>0</v>
      </c>
      <c r="S694" s="119">
        <f>SUM(S690:S693)</f>
        <v>0</v>
      </c>
      <c r="T694" s="119">
        <f>SUM(T690:T693)</f>
        <v>0</v>
      </c>
      <c r="U694" s="119">
        <f>SUM(U690:U693)</f>
        <v>0</v>
      </c>
      <c r="V694" s="117"/>
      <c r="W694" s="117"/>
      <c r="X694" s="117"/>
      <c r="Y694" s="118">
        <f>SUM(Y690:Y693)</f>
        <v>0</v>
      </c>
      <c r="Z694" s="117"/>
      <c r="AA694" s="117"/>
      <c r="AB694" s="118">
        <f t="shared" ref="AB694:AF694" si="1333">SUM(AB690:AB693)</f>
        <v>0</v>
      </c>
      <c r="AC694" s="118">
        <f t="shared" si="1333"/>
        <v>0</v>
      </c>
      <c r="AD694" s="118">
        <f t="shared" si="1333"/>
        <v>0</v>
      </c>
      <c r="AE694" s="118">
        <f t="shared" si="1333"/>
        <v>0</v>
      </c>
      <c r="AF694" s="118">
        <f t="shared" si="1333"/>
        <v>0</v>
      </c>
      <c r="AG694" s="117"/>
      <c r="AH694" s="117"/>
      <c r="AI694" s="117"/>
      <c r="AJ694" s="119">
        <f>SUM(AJ690:AJ693)</f>
        <v>0</v>
      </c>
      <c r="AK694" s="119">
        <f t="shared" ref="AK694:AN694" si="1334">SUM(AK690:AK693)</f>
        <v>0</v>
      </c>
      <c r="AL694" s="119">
        <f t="shared" si="1334"/>
        <v>0</v>
      </c>
      <c r="AM694" s="119">
        <f t="shared" si="1334"/>
        <v>0</v>
      </c>
      <c r="AN694" s="119">
        <f t="shared" si="1334"/>
        <v>0</v>
      </c>
      <c r="AO694" s="116"/>
      <c r="AP694" s="120"/>
      <c r="AQ694" s="121">
        <f t="shared" ref="AQ694:BA694" si="1335">SUM(AQ690:AQ693)</f>
        <v>0</v>
      </c>
      <c r="AR694" s="121">
        <f t="shared" si="1335"/>
        <v>0</v>
      </c>
      <c r="AS694" s="121">
        <f t="shared" si="1335"/>
        <v>0</v>
      </c>
      <c r="AT694" s="121">
        <f t="shared" si="1335"/>
        <v>0</v>
      </c>
      <c r="AU694" s="121">
        <f t="shared" si="1335"/>
        <v>0</v>
      </c>
      <c r="AV694" s="121">
        <f t="shared" si="1335"/>
        <v>0</v>
      </c>
      <c r="AW694" s="121">
        <f t="shared" si="1335"/>
        <v>0</v>
      </c>
      <c r="AX694" s="121">
        <f t="shared" si="1335"/>
        <v>0</v>
      </c>
      <c r="AY694" s="121">
        <f t="shared" si="1335"/>
        <v>0</v>
      </c>
      <c r="AZ694" s="121">
        <f t="shared" si="1335"/>
        <v>0</v>
      </c>
      <c r="BA694" s="121">
        <f t="shared" si="1335"/>
        <v>0</v>
      </c>
    </row>
    <row r="695" spans="1:53" ht="14.1" customHeight="1" outlineLevel="2" x14ac:dyDescent="0.2">
      <c r="A695" s="68"/>
      <c r="B695" s="94"/>
      <c r="C695" s="95"/>
      <c r="D695" s="96"/>
      <c r="E695" s="96"/>
      <c r="F695" s="97"/>
      <c r="G695" s="98"/>
      <c r="H695" s="112" t="s">
        <v>519</v>
      </c>
      <c r="I695" s="100"/>
      <c r="J695" s="101"/>
      <c r="K695" s="101"/>
      <c r="L695" s="102" t="str">
        <f>IF(I695&lt;&gt;0,((VLOOKUP(I695,'1. Standard_Cost'!$B$4:$D$8,2)+VLOOKUP(I695,'1. Standard_Cost'!$B$4:$D$8,3))*J695*K695),"0")</f>
        <v>0</v>
      </c>
      <c r="M695" s="102">
        <f>L695*'1. Standard_Cost'!F284</f>
        <v>0</v>
      </c>
      <c r="N695" s="103"/>
      <c r="O695" s="103"/>
      <c r="P695" s="103"/>
      <c r="Q695" s="103"/>
      <c r="R695" s="104">
        <f>+N695*P695*'1. Standard_Cost'!$B$12</f>
        <v>0</v>
      </c>
      <c r="S695" s="104">
        <f>+N695*O695*P695*'1. Standard_Cost'!$C$12</f>
        <v>0</v>
      </c>
      <c r="T695" s="104">
        <f>+N695*P695*Q695*'1. Standard_Cost'!$D$12</f>
        <v>0</v>
      </c>
      <c r="U695" s="104">
        <f>+N695*O695*'1. Standard_Cost'!$E$12</f>
        <v>0</v>
      </c>
      <c r="V695" s="103"/>
      <c r="W695" s="103"/>
      <c r="X695" s="103"/>
      <c r="Y695" s="104">
        <f>+V695*((X695*'1. Standard_Cost'!$B$16)+(W695*X695*'1. Standard_Cost'!$C$16))</f>
        <v>0</v>
      </c>
      <c r="Z695" s="103"/>
      <c r="AA695" s="103"/>
      <c r="AB695" s="104">
        <f>+Z695*'1. Standard_Cost'!$B$20+AA695*'1. Standard_Cost'!$C$20</f>
        <v>0</v>
      </c>
      <c r="AC695" s="105">
        <v>150000</v>
      </c>
      <c r="AD695" s="106"/>
      <c r="AE695" s="104">
        <f>SUM(AD695,AC695,AB695,Y695,U695,T695,S695,R695)*'1. Standard_Cost'!B28</f>
        <v>30000</v>
      </c>
      <c r="AF695" s="104">
        <f>SUM(AD695,AE695)</f>
        <v>30000</v>
      </c>
      <c r="AG695" s="103"/>
      <c r="AH695" s="103"/>
      <c r="AI695" s="103"/>
      <c r="AJ695" s="107"/>
      <c r="AK695" s="107"/>
      <c r="AL695" s="107"/>
      <c r="AM695" s="104">
        <f>AG695*'1. Standard_Cost'!B304+'Incremental_Cost Year 2021'!AH702*'1. Standard_Cost'!C304+'Incremental_Cost Year 2021'!AI702*'1. Standard_Cost'!D304+'Incremental_Cost Year 2021'!AJ702+'Incremental_Cost Year 2021'!AL702+AK695</f>
        <v>0</v>
      </c>
      <c r="AN695" s="104">
        <f>AM695*'1. Standard_Cost'!C308</f>
        <v>0</v>
      </c>
      <c r="AO695" s="107"/>
      <c r="AQ695" s="104">
        <f t="shared" ref="AQ695:AQ698" si="1336">L695+M695</f>
        <v>0</v>
      </c>
      <c r="AR695" s="104">
        <f t="shared" ref="AR695:AR698" si="1337">AF695</f>
        <v>30000</v>
      </c>
      <c r="AS695" s="104">
        <f t="shared" ref="AS695:AS698" si="1338">AM695+AN695</f>
        <v>0</v>
      </c>
      <c r="AT695" s="104">
        <f>SUM(AQ695,AR695,AS695)</f>
        <v>30000</v>
      </c>
      <c r="AU695" s="108">
        <f t="shared" ref="AU695:AU698" si="1339">AT695</f>
        <v>30000</v>
      </c>
      <c r="AV695" s="108"/>
      <c r="AW695" s="108"/>
      <c r="AX695" s="108"/>
      <c r="AY695" s="108"/>
      <c r="AZ695" s="108"/>
      <c r="BA695" s="109">
        <f t="shared" ref="BA695:BA698" si="1340">SUM(AU695:AZ695)-AT695</f>
        <v>0</v>
      </c>
    </row>
    <row r="696" spans="1:53" ht="14.1" customHeight="1" outlineLevel="2" x14ac:dyDescent="0.2">
      <c r="A696" s="68"/>
      <c r="B696" s="94"/>
      <c r="C696" s="95"/>
      <c r="D696" s="110"/>
      <c r="E696" s="110"/>
      <c r="F696" s="110"/>
      <c r="G696" s="111"/>
      <c r="H696" s="99" t="s">
        <v>50</v>
      </c>
      <c r="I696" s="100"/>
      <c r="J696" s="101"/>
      <c r="K696" s="101"/>
      <c r="L696" s="102" t="str">
        <f>IF(I696&lt;&gt;0,((VLOOKUP(I696,'1. Standard_Cost'!$B$4:$D$8,2)+VLOOKUP(I696,'1. Standard_Cost'!$B$4:$D$8,3))*J696*K696),"0")</f>
        <v>0</v>
      </c>
      <c r="M696" s="102">
        <f>L696*'1. Standard_Cost'!F284</f>
        <v>0</v>
      </c>
      <c r="N696" s="103"/>
      <c r="O696" s="103"/>
      <c r="P696" s="103"/>
      <c r="Q696" s="103"/>
      <c r="R696" s="104">
        <f>+N696*P696*'1. Standard_Cost'!$B$12</f>
        <v>0</v>
      </c>
      <c r="S696" s="104">
        <f>+N696*O696*P696*'1. Standard_Cost'!$C$12</f>
        <v>0</v>
      </c>
      <c r="T696" s="104">
        <f>+N696*P696*Q696*'1. Standard_Cost'!$D$12</f>
        <v>0</v>
      </c>
      <c r="U696" s="104">
        <f>+N696*O696*'1. Standard_Cost'!$E$12</f>
        <v>0</v>
      </c>
      <c r="V696" s="103"/>
      <c r="W696" s="103"/>
      <c r="X696" s="103"/>
      <c r="Y696" s="104">
        <f>+V696*((X696*'1. Standard_Cost'!$B$16)+(W696*X696*'1. Standard_Cost'!$C$16))</f>
        <v>0</v>
      </c>
      <c r="Z696" s="103"/>
      <c r="AA696" s="103"/>
      <c r="AB696" s="104">
        <f>+Z696*'1. Standard_Cost'!$B$20+AA696*'1. Standard_Cost'!$C$20</f>
        <v>0</v>
      </c>
      <c r="AC696" s="105"/>
      <c r="AD696" s="106"/>
      <c r="AE696" s="104">
        <f>SUM(AD696,AC696,AB696,Y696,U696,T696,S696,R696)*'1. Standard_Cost'!B308</f>
        <v>0</v>
      </c>
      <c r="AF696" s="104">
        <f t="shared" ref="AF696:AF698" si="1341">SUM(AD696,AE696)</f>
        <v>0</v>
      </c>
      <c r="AG696" s="103"/>
      <c r="AH696" s="103">
        <v>0</v>
      </c>
      <c r="AI696" s="103">
        <v>0</v>
      </c>
      <c r="AJ696" s="107"/>
      <c r="AK696" s="107"/>
      <c r="AL696" s="107"/>
      <c r="AM696" s="104">
        <f>AG696*'1. Standard_Cost'!B304+'Incremental_Cost Year 2021'!AH703*'1. Standard_Cost'!C304+'Incremental_Cost Year 2021'!AI703*'1. Standard_Cost'!D304+'Incremental_Cost Year 2021'!AJ703+'Incremental_Cost Year 2021'!AL703+AK696</f>
        <v>0</v>
      </c>
      <c r="AN696" s="104">
        <f>AM696*'1. Standard_Cost'!C308</f>
        <v>0</v>
      </c>
      <c r="AO696" s="107"/>
      <c r="AQ696" s="104">
        <f t="shared" si="1336"/>
        <v>0</v>
      </c>
      <c r="AR696" s="104">
        <f t="shared" si="1337"/>
        <v>0</v>
      </c>
      <c r="AS696" s="104">
        <f t="shared" si="1338"/>
        <v>0</v>
      </c>
      <c r="AT696" s="104">
        <f t="shared" ref="AT696:AT698" si="1342">SUM(AQ696,AR696,AS696)</f>
        <v>0</v>
      </c>
      <c r="AU696" s="108">
        <f t="shared" si="1339"/>
        <v>0</v>
      </c>
      <c r="AV696" s="108">
        <v>0</v>
      </c>
      <c r="AW696" s="108"/>
      <c r="AX696" s="108"/>
      <c r="AY696" s="108"/>
      <c r="AZ696" s="108"/>
      <c r="BA696" s="109">
        <f t="shared" si="1340"/>
        <v>0</v>
      </c>
    </row>
    <row r="697" spans="1:53" ht="14.1" customHeight="1" outlineLevel="2" x14ac:dyDescent="0.2">
      <c r="A697" s="68"/>
      <c r="B697" s="94"/>
      <c r="C697" s="95"/>
      <c r="D697" s="110"/>
      <c r="E697" s="110"/>
      <c r="F697" s="110"/>
      <c r="G697" s="111"/>
      <c r="H697" s="99" t="s">
        <v>51</v>
      </c>
      <c r="I697" s="100"/>
      <c r="J697" s="101"/>
      <c r="K697" s="101"/>
      <c r="L697" s="102" t="str">
        <f>IF(I697&lt;&gt;0,((VLOOKUP(I697,'1. Standard_Cost'!$B$4:$D$8,2)+VLOOKUP(I697,'1. Standard_Cost'!$B$4:$D$8,3))*J697*K697),"0")</f>
        <v>0</v>
      </c>
      <c r="M697" s="102">
        <f>L697*'1. Standard_Cost'!F284</f>
        <v>0</v>
      </c>
      <c r="N697" s="103"/>
      <c r="O697" s="103"/>
      <c r="P697" s="103"/>
      <c r="Q697" s="103"/>
      <c r="R697" s="104">
        <f>+N697*P697*'1. Standard_Cost'!$B$12</f>
        <v>0</v>
      </c>
      <c r="S697" s="104">
        <f>+N697*O697*P697*'1. Standard_Cost'!$C$12</f>
        <v>0</v>
      </c>
      <c r="T697" s="104">
        <f>+N697*P697*Q697*'1. Standard_Cost'!$D$12</f>
        <v>0</v>
      </c>
      <c r="U697" s="104">
        <f>+N697*O697*'1. Standard_Cost'!$E$12</f>
        <v>0</v>
      </c>
      <c r="V697" s="103"/>
      <c r="W697" s="103"/>
      <c r="X697" s="103"/>
      <c r="Y697" s="104">
        <f>+V697*((X697*'1. Standard_Cost'!$B$16)+(W697*X697*'1. Standard_Cost'!$C$16))</f>
        <v>0</v>
      </c>
      <c r="Z697" s="103"/>
      <c r="AA697" s="103"/>
      <c r="AB697" s="104">
        <f>+Z697*'1. Standard_Cost'!$B$20+AA697*'1. Standard_Cost'!$C$20</f>
        <v>0</v>
      </c>
      <c r="AC697" s="105"/>
      <c r="AD697" s="106"/>
      <c r="AE697" s="104">
        <f>SUM(AD697,AC697,AB697,Y697,U697,T697,S697,R697)*'1. Standard_Cost'!B308</f>
        <v>0</v>
      </c>
      <c r="AF697" s="104">
        <f t="shared" si="1341"/>
        <v>0</v>
      </c>
      <c r="AG697" s="103"/>
      <c r="AH697" s="103"/>
      <c r="AI697" s="103"/>
      <c r="AJ697" s="107"/>
      <c r="AK697" s="107"/>
      <c r="AL697" s="107"/>
      <c r="AM697" s="104">
        <f>AG697*'1. Standard_Cost'!B304+'Incremental_Cost Year 2021'!AH704*'1. Standard_Cost'!C304+'Incremental_Cost Year 2021'!AI704*'1. Standard_Cost'!D304+'Incremental_Cost Year 2021'!AJ704+'Incremental_Cost Year 2021'!AL704+AK697</f>
        <v>0</v>
      </c>
      <c r="AN697" s="104">
        <f>AM697*'1. Standard_Cost'!C308</f>
        <v>0</v>
      </c>
      <c r="AO697" s="107"/>
      <c r="AQ697" s="104">
        <f t="shared" si="1336"/>
        <v>0</v>
      </c>
      <c r="AR697" s="104">
        <f t="shared" si="1337"/>
        <v>0</v>
      </c>
      <c r="AS697" s="104">
        <f t="shared" si="1338"/>
        <v>0</v>
      </c>
      <c r="AT697" s="104">
        <f t="shared" si="1342"/>
        <v>0</v>
      </c>
      <c r="AU697" s="108">
        <f t="shared" si="1339"/>
        <v>0</v>
      </c>
      <c r="AV697" s="108"/>
      <c r="AW697" s="108"/>
      <c r="AX697" s="108"/>
      <c r="AY697" s="108"/>
      <c r="AZ697" s="108"/>
      <c r="BA697" s="109">
        <f t="shared" si="1340"/>
        <v>0</v>
      </c>
    </row>
    <row r="698" spans="1:53" ht="14.1" customHeight="1" outlineLevel="2" x14ac:dyDescent="0.2">
      <c r="A698" s="68"/>
      <c r="B698" s="94"/>
      <c r="C698" s="95"/>
      <c r="D698" s="110"/>
      <c r="E698" s="110"/>
      <c r="F698" s="110"/>
      <c r="G698" s="111"/>
      <c r="H698" s="112"/>
      <c r="I698" s="100"/>
      <c r="J698" s="101"/>
      <c r="K698" s="101"/>
      <c r="L698" s="102" t="str">
        <f>IF(I698&lt;&gt;0,((VLOOKUP(I698,'1. Standard_Cost'!$B$4:$D$8,2)+VLOOKUP(I698,'1. Standard_Cost'!$B$4:$D$8,3))*J698*K698),"0")</f>
        <v>0</v>
      </c>
      <c r="M698" s="102">
        <f>L698*'1. Standard_Cost'!F284</f>
        <v>0</v>
      </c>
      <c r="N698" s="103"/>
      <c r="O698" s="103"/>
      <c r="P698" s="103"/>
      <c r="Q698" s="103"/>
      <c r="R698" s="104">
        <f>+N698*P698*'1. Standard_Cost'!$B$12</f>
        <v>0</v>
      </c>
      <c r="S698" s="104">
        <f>+N698*O698*P698*'1. Standard_Cost'!$C$12</f>
        <v>0</v>
      </c>
      <c r="T698" s="104">
        <f>+N698*P698*Q698*'1. Standard_Cost'!$D$12</f>
        <v>0</v>
      </c>
      <c r="U698" s="104">
        <f>+N698*O698*'1. Standard_Cost'!$E$12</f>
        <v>0</v>
      </c>
      <c r="V698" s="103"/>
      <c r="W698" s="103"/>
      <c r="X698" s="103"/>
      <c r="Y698" s="104">
        <f>+V698*((X698*'1. Standard_Cost'!$B$16)+(W698*X698*'1. Standard_Cost'!$C$16))</f>
        <v>0</v>
      </c>
      <c r="Z698" s="103"/>
      <c r="AA698" s="103"/>
      <c r="AB698" s="104">
        <f>+Z698*'1. Standard_Cost'!$B$20+AA698*'1. Standard_Cost'!$C$20</f>
        <v>0</v>
      </c>
      <c r="AC698" s="105"/>
      <c r="AD698" s="106"/>
      <c r="AE698" s="104">
        <f>SUM(AD698,AC698,AB698,Y698,U698,T698,S698,R698)*'1. Standard_Cost'!B308</f>
        <v>0</v>
      </c>
      <c r="AF698" s="104">
        <f t="shared" si="1341"/>
        <v>0</v>
      </c>
      <c r="AG698" s="103"/>
      <c r="AH698" s="103"/>
      <c r="AI698" s="103"/>
      <c r="AJ698" s="107"/>
      <c r="AK698" s="107"/>
      <c r="AL698" s="107"/>
      <c r="AM698" s="104">
        <f>AG698*'1. Standard_Cost'!B304+'Incremental_Cost Year 2021'!AH705*'1. Standard_Cost'!C304+'Incremental_Cost Year 2021'!AI705*'1. Standard_Cost'!D304+'Incremental_Cost Year 2021'!AJ705+'Incremental_Cost Year 2021'!AL705+AK698</f>
        <v>0</v>
      </c>
      <c r="AN698" s="104">
        <f>AM698*'1. Standard_Cost'!C308</f>
        <v>0</v>
      </c>
      <c r="AO698" s="107"/>
      <c r="AQ698" s="104">
        <f t="shared" si="1336"/>
        <v>0</v>
      </c>
      <c r="AR698" s="104">
        <f t="shared" si="1337"/>
        <v>0</v>
      </c>
      <c r="AS698" s="104">
        <f t="shared" si="1338"/>
        <v>0</v>
      </c>
      <c r="AT698" s="104">
        <f t="shared" si="1342"/>
        <v>0</v>
      </c>
      <c r="AU698" s="108">
        <f t="shared" si="1339"/>
        <v>0</v>
      </c>
      <c r="AV698" s="108"/>
      <c r="AW698" s="108"/>
      <c r="AX698" s="108"/>
      <c r="AY698" s="108"/>
      <c r="AZ698" s="108"/>
      <c r="BA698" s="109">
        <f t="shared" si="1340"/>
        <v>0</v>
      </c>
    </row>
    <row r="699" spans="1:53" ht="24.6" customHeight="1" outlineLevel="1" x14ac:dyDescent="0.2">
      <c r="A699" s="68"/>
      <c r="B699" s="141"/>
      <c r="C699" s="95"/>
      <c r="D699" s="113" t="s">
        <v>517</v>
      </c>
      <c r="E699" s="113" t="s">
        <v>416</v>
      </c>
      <c r="F699" s="114" t="s">
        <v>154</v>
      </c>
      <c r="G699" s="115" t="s">
        <v>155</v>
      </c>
      <c r="H699" s="122" t="s">
        <v>417</v>
      </c>
      <c r="I699" s="117"/>
      <c r="J699" s="117"/>
      <c r="K699" s="117"/>
      <c r="L699" s="118">
        <f>SUM(L695:L698)</f>
        <v>0</v>
      </c>
      <c r="M699" s="118">
        <f>SUM(M695:M698)</f>
        <v>0</v>
      </c>
      <c r="N699" s="117"/>
      <c r="O699" s="117"/>
      <c r="P699" s="117"/>
      <c r="Q699" s="117"/>
      <c r="R699" s="119">
        <f>SUM(R695:R698)</f>
        <v>0</v>
      </c>
      <c r="S699" s="119">
        <f>SUM(S695:S698)</f>
        <v>0</v>
      </c>
      <c r="T699" s="119">
        <f>SUM(T695:T698)</f>
        <v>0</v>
      </c>
      <c r="U699" s="119">
        <f>SUM(U695:U698)</f>
        <v>0</v>
      </c>
      <c r="V699" s="117"/>
      <c r="W699" s="117"/>
      <c r="X699" s="117"/>
      <c r="Y699" s="118">
        <f>SUM(Y695:Y698)</f>
        <v>0</v>
      </c>
      <c r="Z699" s="117"/>
      <c r="AA699" s="117"/>
      <c r="AB699" s="118">
        <f t="shared" ref="AB699:AF699" si="1343">SUM(AB695:AB698)</f>
        <v>0</v>
      </c>
      <c r="AC699" s="118">
        <f t="shared" si="1343"/>
        <v>150000</v>
      </c>
      <c r="AD699" s="118">
        <f t="shared" si="1343"/>
        <v>0</v>
      </c>
      <c r="AE699" s="118">
        <f t="shared" si="1343"/>
        <v>30000</v>
      </c>
      <c r="AF699" s="118">
        <f t="shared" si="1343"/>
        <v>30000</v>
      </c>
      <c r="AG699" s="117"/>
      <c r="AH699" s="117"/>
      <c r="AI699" s="117"/>
      <c r="AJ699" s="119">
        <f>SUM(AJ695:AJ698)</f>
        <v>0</v>
      </c>
      <c r="AK699" s="119">
        <f t="shared" ref="AK699:AN699" si="1344">SUM(AK695:AK698)</f>
        <v>0</v>
      </c>
      <c r="AL699" s="119">
        <f t="shared" si="1344"/>
        <v>0</v>
      </c>
      <c r="AM699" s="119">
        <f t="shared" si="1344"/>
        <v>0</v>
      </c>
      <c r="AN699" s="119">
        <f t="shared" si="1344"/>
        <v>0</v>
      </c>
      <c r="AO699" s="116"/>
      <c r="AP699" s="120"/>
      <c r="AQ699" s="121">
        <f t="shared" ref="AQ699:BA699" si="1345">SUM(AQ695:AQ698)</f>
        <v>0</v>
      </c>
      <c r="AR699" s="121">
        <f t="shared" si="1345"/>
        <v>30000</v>
      </c>
      <c r="AS699" s="121">
        <f t="shared" si="1345"/>
        <v>0</v>
      </c>
      <c r="AT699" s="121">
        <f t="shared" si="1345"/>
        <v>30000</v>
      </c>
      <c r="AU699" s="121">
        <f t="shared" si="1345"/>
        <v>30000</v>
      </c>
      <c r="AV699" s="121">
        <f t="shared" si="1345"/>
        <v>0</v>
      </c>
      <c r="AW699" s="121">
        <f t="shared" si="1345"/>
        <v>0</v>
      </c>
      <c r="AX699" s="121">
        <f t="shared" si="1345"/>
        <v>0</v>
      </c>
      <c r="AY699" s="121">
        <f t="shared" si="1345"/>
        <v>0</v>
      </c>
      <c r="AZ699" s="121">
        <f t="shared" si="1345"/>
        <v>0</v>
      </c>
      <c r="BA699" s="121">
        <f t="shared" si="1345"/>
        <v>0</v>
      </c>
    </row>
    <row r="700" spans="1:53" ht="14.1" customHeight="1" outlineLevel="2" x14ac:dyDescent="0.2">
      <c r="A700" s="68"/>
      <c r="B700" s="94"/>
      <c r="C700" s="250"/>
      <c r="D700" s="96"/>
      <c r="E700" s="96"/>
      <c r="F700" s="97"/>
      <c r="G700" s="98"/>
      <c r="H700" s="99" t="s">
        <v>49</v>
      </c>
      <c r="I700" s="100"/>
      <c r="J700" s="101"/>
      <c r="K700" s="101"/>
      <c r="L700" s="102" t="str">
        <f>IF(I700&lt;&gt;0,((VLOOKUP(I700,'1. Standard_Cost'!$B$4:$D$8,2)+VLOOKUP(I700,'1. Standard_Cost'!$B$4:$D$8,3))*J700*K700),"0")</f>
        <v>0</v>
      </c>
      <c r="M700" s="102">
        <f>L700*'1. Standard_Cost'!F299</f>
        <v>0</v>
      </c>
      <c r="N700" s="103"/>
      <c r="O700" s="103"/>
      <c r="P700" s="103"/>
      <c r="Q700" s="103"/>
      <c r="R700" s="104">
        <f>+N700*P700*'1. Standard_Cost'!$B$12</f>
        <v>0</v>
      </c>
      <c r="S700" s="104">
        <f>+N700*O700*P700*'1. Standard_Cost'!$C$12</f>
        <v>0</v>
      </c>
      <c r="T700" s="104">
        <f>+N700*P700*Q700*'1. Standard_Cost'!$D$12</f>
        <v>0</v>
      </c>
      <c r="U700" s="104">
        <f>+N700*O700*'1. Standard_Cost'!$E$12</f>
        <v>0</v>
      </c>
      <c r="V700" s="103"/>
      <c r="W700" s="103"/>
      <c r="X700" s="103"/>
      <c r="Y700" s="104">
        <f>+V700*((X700*'1. Standard_Cost'!$B$16)+(W700*X700*'1. Standard_Cost'!$C$16))</f>
        <v>0</v>
      </c>
      <c r="Z700" s="103"/>
      <c r="AA700" s="103"/>
      <c r="AB700" s="104">
        <f>+Z700*'1. Standard_Cost'!$B$20+AA700*'1. Standard_Cost'!$C$20</f>
        <v>0</v>
      </c>
      <c r="AC700" s="105"/>
      <c r="AD700" s="106"/>
      <c r="AE700" s="104">
        <f>SUM(AD700,AC700,AB700,Y700,U700,T700,S700,R700)*'1. Standard_Cost'!B323</f>
        <v>0</v>
      </c>
      <c r="AF700" s="104">
        <f>SUM(AD700,AE700)</f>
        <v>0</v>
      </c>
      <c r="AG700" s="103"/>
      <c r="AH700" s="103"/>
      <c r="AI700" s="103"/>
      <c r="AJ700" s="107"/>
      <c r="AK700" s="107"/>
      <c r="AL700" s="107"/>
      <c r="AM700" s="104">
        <f>AG700*'1. Standard_Cost'!B319+'Incremental_Cost Year 2021'!AH707*'1. Standard_Cost'!C319+'Incremental_Cost Year 2021'!AI707*'1. Standard_Cost'!D319+'Incremental_Cost Year 2021'!AJ707+'Incremental_Cost Year 2021'!AL707+AK700</f>
        <v>0</v>
      </c>
      <c r="AN700" s="104">
        <f>AM700*'1. Standard_Cost'!C323</f>
        <v>0</v>
      </c>
      <c r="AO700" s="107"/>
      <c r="AQ700" s="104">
        <f t="shared" ref="AQ700:AQ703" si="1346">L700+M700</f>
        <v>0</v>
      </c>
      <c r="AR700" s="104">
        <f t="shared" ref="AR700:AR703" si="1347">AF700</f>
        <v>0</v>
      </c>
      <c r="AS700" s="104">
        <f t="shared" ref="AS700:AS703" si="1348">AM700+AN700</f>
        <v>0</v>
      </c>
      <c r="AT700" s="104">
        <f>SUM(AQ700,AR700,AS700)</f>
        <v>0</v>
      </c>
      <c r="AU700" s="108">
        <f t="shared" ref="AU700:AU703" si="1349">AT700</f>
        <v>0</v>
      </c>
      <c r="AV700" s="108"/>
      <c r="AW700" s="108"/>
      <c r="AX700" s="108"/>
      <c r="AY700" s="108"/>
      <c r="AZ700" s="108"/>
      <c r="BA700" s="109">
        <f t="shared" ref="BA700:BA703" si="1350">SUM(AU700:AZ700)-AT700</f>
        <v>0</v>
      </c>
    </row>
    <row r="701" spans="1:53" ht="14.1" customHeight="1" outlineLevel="2" x14ac:dyDescent="0.2">
      <c r="A701" s="68"/>
      <c r="B701" s="94"/>
      <c r="C701" s="251"/>
      <c r="D701" s="110"/>
      <c r="E701" s="110"/>
      <c r="F701" s="110"/>
      <c r="G701" s="111"/>
      <c r="H701" s="99" t="s">
        <v>50</v>
      </c>
      <c r="I701" s="100"/>
      <c r="J701" s="101"/>
      <c r="K701" s="101"/>
      <c r="L701" s="102" t="str">
        <f>IF(I701&lt;&gt;0,((VLOOKUP(I701,'1. Standard_Cost'!$B$4:$D$8,2)+VLOOKUP(I701,'1. Standard_Cost'!$B$4:$D$8,3))*J701*K701),"0")</f>
        <v>0</v>
      </c>
      <c r="M701" s="102">
        <f>L701*'1. Standard_Cost'!F299</f>
        <v>0</v>
      </c>
      <c r="N701" s="103"/>
      <c r="O701" s="103"/>
      <c r="P701" s="103"/>
      <c r="Q701" s="103"/>
      <c r="R701" s="104">
        <f>+N701*P701*'1. Standard_Cost'!$B$12</f>
        <v>0</v>
      </c>
      <c r="S701" s="104">
        <f>+N701*O701*P701*'1. Standard_Cost'!$C$12</f>
        <v>0</v>
      </c>
      <c r="T701" s="104">
        <f>+N701*P701*Q701*'1. Standard_Cost'!$D$12</f>
        <v>0</v>
      </c>
      <c r="U701" s="104">
        <f>+N701*O701*'1. Standard_Cost'!$E$12</f>
        <v>0</v>
      </c>
      <c r="V701" s="103"/>
      <c r="W701" s="103"/>
      <c r="X701" s="103"/>
      <c r="Y701" s="104">
        <f>+V701*((X701*'1. Standard_Cost'!$B$16)+(W701*X701*'1. Standard_Cost'!$C$16))</f>
        <v>0</v>
      </c>
      <c r="Z701" s="103"/>
      <c r="AA701" s="103"/>
      <c r="AB701" s="104">
        <f>+Z701*'1. Standard_Cost'!$B$20+AA701*'1. Standard_Cost'!$C$20</f>
        <v>0</v>
      </c>
      <c r="AC701" s="105"/>
      <c r="AD701" s="106"/>
      <c r="AE701" s="104">
        <f>SUM(AD701,AC701,AB701,Y701,U701,T701,S701,R701)*'1. Standard_Cost'!B323</f>
        <v>0</v>
      </c>
      <c r="AF701" s="104">
        <f t="shared" ref="AF701:AF703" si="1351">SUM(AD701,AE701)</f>
        <v>0</v>
      </c>
      <c r="AG701" s="103"/>
      <c r="AH701" s="103">
        <v>0</v>
      </c>
      <c r="AI701" s="103">
        <v>0</v>
      </c>
      <c r="AJ701" s="107"/>
      <c r="AK701" s="107"/>
      <c r="AL701" s="107"/>
      <c r="AM701" s="104">
        <f>AG701*'1. Standard_Cost'!B319+'Incremental_Cost Year 2021'!AH708*'1. Standard_Cost'!C319+'Incremental_Cost Year 2021'!AI708*'1. Standard_Cost'!D319+'Incremental_Cost Year 2021'!AJ708+'Incremental_Cost Year 2021'!AL708+AK701</f>
        <v>0</v>
      </c>
      <c r="AN701" s="104">
        <f>AM701*'1. Standard_Cost'!C323</f>
        <v>0</v>
      </c>
      <c r="AO701" s="107"/>
      <c r="AQ701" s="104">
        <f t="shared" si="1346"/>
        <v>0</v>
      </c>
      <c r="AR701" s="104">
        <f t="shared" si="1347"/>
        <v>0</v>
      </c>
      <c r="AS701" s="104">
        <f t="shared" si="1348"/>
        <v>0</v>
      </c>
      <c r="AT701" s="104">
        <f t="shared" ref="AT701:AT703" si="1352">SUM(AQ701,AR701,AS701)</f>
        <v>0</v>
      </c>
      <c r="AU701" s="108">
        <f t="shared" si="1349"/>
        <v>0</v>
      </c>
      <c r="AV701" s="108">
        <v>0</v>
      </c>
      <c r="AW701" s="108"/>
      <c r="AX701" s="108"/>
      <c r="AY701" s="108"/>
      <c r="AZ701" s="108"/>
      <c r="BA701" s="109">
        <f t="shared" si="1350"/>
        <v>0</v>
      </c>
    </row>
    <row r="702" spans="1:53" ht="14.1" customHeight="1" outlineLevel="2" x14ac:dyDescent="0.2">
      <c r="A702" s="68"/>
      <c r="B702" s="94"/>
      <c r="C702" s="251"/>
      <c r="D702" s="110"/>
      <c r="E702" s="110"/>
      <c r="F702" s="110"/>
      <c r="G702" s="111"/>
      <c r="H702" s="99" t="s">
        <v>51</v>
      </c>
      <c r="I702" s="100"/>
      <c r="J702" s="101"/>
      <c r="K702" s="101"/>
      <c r="L702" s="102" t="str">
        <f>IF(I702&lt;&gt;0,((VLOOKUP(I702,'1. Standard_Cost'!$B$4:$D$8,2)+VLOOKUP(I702,'1. Standard_Cost'!$B$4:$D$8,3))*J702*K702),"0")</f>
        <v>0</v>
      </c>
      <c r="M702" s="102">
        <f>L702*'1. Standard_Cost'!F299</f>
        <v>0</v>
      </c>
      <c r="N702" s="103"/>
      <c r="O702" s="103"/>
      <c r="P702" s="103"/>
      <c r="Q702" s="103"/>
      <c r="R702" s="104">
        <f>+N702*P702*'1. Standard_Cost'!$B$12</f>
        <v>0</v>
      </c>
      <c r="S702" s="104">
        <f>+N702*O702*P702*'1. Standard_Cost'!$C$12</f>
        <v>0</v>
      </c>
      <c r="T702" s="104">
        <f>+N702*P702*Q702*'1. Standard_Cost'!$D$12</f>
        <v>0</v>
      </c>
      <c r="U702" s="104">
        <f>+N702*O702*'1. Standard_Cost'!$E$12</f>
        <v>0</v>
      </c>
      <c r="V702" s="103"/>
      <c r="W702" s="103"/>
      <c r="X702" s="103"/>
      <c r="Y702" s="104">
        <f>+V702*((X702*'1. Standard_Cost'!$B$16)+(W702*X702*'1. Standard_Cost'!$C$16))</f>
        <v>0</v>
      </c>
      <c r="Z702" s="103"/>
      <c r="AA702" s="103"/>
      <c r="AB702" s="104">
        <f>+Z702*'1. Standard_Cost'!$B$20+AA702*'1. Standard_Cost'!$C$20</f>
        <v>0</v>
      </c>
      <c r="AC702" s="105"/>
      <c r="AD702" s="106"/>
      <c r="AE702" s="104">
        <f>SUM(AD702,AC702,AB702,Y702,U702,T702,S702,R702)*'1. Standard_Cost'!B323</f>
        <v>0</v>
      </c>
      <c r="AF702" s="104">
        <f t="shared" si="1351"/>
        <v>0</v>
      </c>
      <c r="AG702" s="103"/>
      <c r="AH702" s="103"/>
      <c r="AI702" s="103"/>
      <c r="AJ702" s="107"/>
      <c r="AK702" s="107"/>
      <c r="AL702" s="107"/>
      <c r="AM702" s="104">
        <f>AG702*'1. Standard_Cost'!B319+'Incremental_Cost Year 2021'!AH709*'1. Standard_Cost'!C319+'Incremental_Cost Year 2021'!AI709*'1. Standard_Cost'!D319+'Incremental_Cost Year 2021'!AJ709+'Incremental_Cost Year 2021'!AL709+AK702</f>
        <v>0</v>
      </c>
      <c r="AN702" s="104">
        <f>AM702*'1. Standard_Cost'!C323</f>
        <v>0</v>
      </c>
      <c r="AO702" s="107"/>
      <c r="AQ702" s="104">
        <f t="shared" si="1346"/>
        <v>0</v>
      </c>
      <c r="AR702" s="104">
        <f t="shared" si="1347"/>
        <v>0</v>
      </c>
      <c r="AS702" s="104">
        <f t="shared" si="1348"/>
        <v>0</v>
      </c>
      <c r="AT702" s="104">
        <f t="shared" si="1352"/>
        <v>0</v>
      </c>
      <c r="AU702" s="108">
        <f t="shared" si="1349"/>
        <v>0</v>
      </c>
      <c r="AV702" s="108"/>
      <c r="AW702" s="108"/>
      <c r="AX702" s="108"/>
      <c r="AY702" s="108"/>
      <c r="AZ702" s="108"/>
      <c r="BA702" s="109">
        <f t="shared" si="1350"/>
        <v>0</v>
      </c>
    </row>
    <row r="703" spans="1:53" ht="14.1" customHeight="1" outlineLevel="2" x14ac:dyDescent="0.2">
      <c r="A703" s="68"/>
      <c r="B703" s="94"/>
      <c r="C703" s="251"/>
      <c r="D703" s="110"/>
      <c r="E703" s="110"/>
      <c r="F703" s="110"/>
      <c r="G703" s="111"/>
      <c r="H703" s="112" t="s">
        <v>179</v>
      </c>
      <c r="I703" s="100"/>
      <c r="J703" s="101"/>
      <c r="K703" s="101"/>
      <c r="L703" s="102" t="str">
        <f>IF(I703&lt;&gt;0,((VLOOKUP(I703,'1. Standard_Cost'!$B$4:$D$8,2)+VLOOKUP(I703,'1. Standard_Cost'!$B$4:$D$8,3))*J703*K703),"0")</f>
        <v>0</v>
      </c>
      <c r="M703" s="102">
        <f>L703*'1. Standard_Cost'!F299</f>
        <v>0</v>
      </c>
      <c r="N703" s="103"/>
      <c r="O703" s="103"/>
      <c r="P703" s="103"/>
      <c r="Q703" s="103"/>
      <c r="R703" s="104">
        <f>+N703*P703*'1. Standard_Cost'!$B$12</f>
        <v>0</v>
      </c>
      <c r="S703" s="104">
        <f>+N703*O703*P703*'1. Standard_Cost'!$C$12</f>
        <v>0</v>
      </c>
      <c r="T703" s="104">
        <f>+N703*P703*Q703*'1. Standard_Cost'!$D$12</f>
        <v>0</v>
      </c>
      <c r="U703" s="104">
        <f>+N703*O703*'1. Standard_Cost'!$E$12</f>
        <v>0</v>
      </c>
      <c r="V703" s="103"/>
      <c r="W703" s="103"/>
      <c r="X703" s="103"/>
      <c r="Y703" s="104">
        <f>+V703*((X703*'1. Standard_Cost'!$B$16)+(W703*X703*'1. Standard_Cost'!$C$16))</f>
        <v>0</v>
      </c>
      <c r="Z703" s="103"/>
      <c r="AA703" s="103"/>
      <c r="AB703" s="104">
        <f>+Z703*'1. Standard_Cost'!$B$20+AA703*'1. Standard_Cost'!$C$20</f>
        <v>0</v>
      </c>
      <c r="AC703" s="105"/>
      <c r="AD703" s="106"/>
      <c r="AE703" s="104">
        <f>SUM(AD703,AC703,AB703,Y703,U703,T703,S703,R703)*'1. Standard_Cost'!B323</f>
        <v>0</v>
      </c>
      <c r="AF703" s="104">
        <f t="shared" si="1351"/>
        <v>0</v>
      </c>
      <c r="AG703" s="103"/>
      <c r="AH703" s="103"/>
      <c r="AI703" s="103"/>
      <c r="AJ703" s="107"/>
      <c r="AK703" s="107"/>
      <c r="AL703" s="107"/>
      <c r="AM703" s="104">
        <f>AG703*'1. Standard_Cost'!B319+'Incremental_Cost Year 2021'!AH710*'1. Standard_Cost'!C319+'Incremental_Cost Year 2021'!AI710*'1. Standard_Cost'!D319+'Incremental_Cost Year 2021'!AJ710+'Incremental_Cost Year 2021'!AL710+AK703</f>
        <v>0</v>
      </c>
      <c r="AN703" s="104">
        <f>AM703*'1. Standard_Cost'!C323</f>
        <v>0</v>
      </c>
      <c r="AO703" s="107"/>
      <c r="AQ703" s="104">
        <f t="shared" si="1346"/>
        <v>0</v>
      </c>
      <c r="AR703" s="104">
        <f t="shared" si="1347"/>
        <v>0</v>
      </c>
      <c r="AS703" s="104">
        <f t="shared" si="1348"/>
        <v>0</v>
      </c>
      <c r="AT703" s="104">
        <f t="shared" si="1352"/>
        <v>0</v>
      </c>
      <c r="AU703" s="108">
        <f t="shared" si="1349"/>
        <v>0</v>
      </c>
      <c r="AV703" s="108"/>
      <c r="AW703" s="108"/>
      <c r="AX703" s="108"/>
      <c r="AY703" s="108"/>
      <c r="AZ703" s="108"/>
      <c r="BA703" s="109">
        <f t="shared" si="1350"/>
        <v>0</v>
      </c>
    </row>
    <row r="704" spans="1:53" ht="25.35" customHeight="1" outlineLevel="1" x14ac:dyDescent="0.2">
      <c r="A704" s="68"/>
      <c r="B704" s="94"/>
      <c r="C704" s="251"/>
      <c r="D704" s="113" t="s">
        <v>48</v>
      </c>
      <c r="E704" s="113" t="s">
        <v>418</v>
      </c>
      <c r="F704" s="114" t="s">
        <v>154</v>
      </c>
      <c r="G704" s="115" t="s">
        <v>155</v>
      </c>
      <c r="H704" s="140" t="s">
        <v>419</v>
      </c>
      <c r="I704" s="117"/>
      <c r="J704" s="117"/>
      <c r="K704" s="117"/>
      <c r="L704" s="118">
        <f>SUM(L700:L703)</f>
        <v>0</v>
      </c>
      <c r="M704" s="118">
        <f>SUM(M700:M703)</f>
        <v>0</v>
      </c>
      <c r="N704" s="117"/>
      <c r="O704" s="117"/>
      <c r="P704" s="117"/>
      <c r="Q704" s="117"/>
      <c r="R704" s="119">
        <f>SUM(R700:R703)</f>
        <v>0</v>
      </c>
      <c r="S704" s="119">
        <f>SUM(S700:S703)</f>
        <v>0</v>
      </c>
      <c r="T704" s="119">
        <f>SUM(T700:T703)</f>
        <v>0</v>
      </c>
      <c r="U704" s="119">
        <f>SUM(U700:U703)</f>
        <v>0</v>
      </c>
      <c r="V704" s="117"/>
      <c r="W704" s="117"/>
      <c r="X704" s="117"/>
      <c r="Y704" s="118">
        <f>SUM(Y700:Y703)</f>
        <v>0</v>
      </c>
      <c r="Z704" s="117"/>
      <c r="AA704" s="117"/>
      <c r="AB704" s="118">
        <f t="shared" ref="AB704:AF704" si="1353">SUM(AB700:AB703)</f>
        <v>0</v>
      </c>
      <c r="AC704" s="118">
        <f t="shared" si="1353"/>
        <v>0</v>
      </c>
      <c r="AD704" s="118">
        <f t="shared" si="1353"/>
        <v>0</v>
      </c>
      <c r="AE704" s="118">
        <f t="shared" si="1353"/>
        <v>0</v>
      </c>
      <c r="AF704" s="118">
        <f t="shared" si="1353"/>
        <v>0</v>
      </c>
      <c r="AG704" s="117"/>
      <c r="AH704" s="117"/>
      <c r="AI704" s="117"/>
      <c r="AJ704" s="119">
        <f>SUM(AJ700:AJ703)</f>
        <v>0</v>
      </c>
      <c r="AK704" s="119">
        <f t="shared" ref="AK704:AN704" si="1354">SUM(AK700:AK703)</f>
        <v>0</v>
      </c>
      <c r="AL704" s="119">
        <f t="shared" si="1354"/>
        <v>0</v>
      </c>
      <c r="AM704" s="119">
        <f t="shared" si="1354"/>
        <v>0</v>
      </c>
      <c r="AN704" s="119">
        <f t="shared" si="1354"/>
        <v>0</v>
      </c>
      <c r="AO704" s="116"/>
      <c r="AP704" s="120"/>
      <c r="AQ704" s="118">
        <f t="shared" ref="AQ704:BA704" si="1355">SUM(AQ700:AQ703)</f>
        <v>0</v>
      </c>
      <c r="AR704" s="118">
        <f t="shared" si="1355"/>
        <v>0</v>
      </c>
      <c r="AS704" s="118">
        <f t="shared" si="1355"/>
        <v>0</v>
      </c>
      <c r="AT704" s="118">
        <f t="shared" si="1355"/>
        <v>0</v>
      </c>
      <c r="AU704" s="118">
        <f t="shared" si="1355"/>
        <v>0</v>
      </c>
      <c r="AV704" s="118">
        <f t="shared" si="1355"/>
        <v>0</v>
      </c>
      <c r="AW704" s="118">
        <f t="shared" si="1355"/>
        <v>0</v>
      </c>
      <c r="AX704" s="118">
        <f t="shared" si="1355"/>
        <v>0</v>
      </c>
      <c r="AY704" s="118">
        <f t="shared" si="1355"/>
        <v>0</v>
      </c>
      <c r="AZ704" s="118">
        <f t="shared" si="1355"/>
        <v>0</v>
      </c>
      <c r="BA704" s="118">
        <f t="shared" si="1355"/>
        <v>0</v>
      </c>
    </row>
    <row r="705" spans="1:53" ht="14.1" customHeight="1" outlineLevel="2" x14ac:dyDescent="0.2">
      <c r="A705" s="68"/>
      <c r="B705" s="94"/>
      <c r="C705" s="251"/>
      <c r="D705" s="96"/>
      <c r="E705" s="96"/>
      <c r="F705" s="97"/>
      <c r="G705" s="98"/>
      <c r="H705" s="99" t="s">
        <v>49</v>
      </c>
      <c r="I705" s="100"/>
      <c r="J705" s="101"/>
      <c r="K705" s="101"/>
      <c r="L705" s="102" t="str">
        <f>IF(I705&lt;&gt;0,((VLOOKUP(I705,'1. Standard_Cost'!$B$4:$D$8,2)+VLOOKUP(I705,'1. Standard_Cost'!$B$4:$D$8,3))*J705*K705),"0")</f>
        <v>0</v>
      </c>
      <c r="M705" s="102">
        <f>L705*'1. Standard_Cost'!F299</f>
        <v>0</v>
      </c>
      <c r="N705" s="103"/>
      <c r="O705" s="103"/>
      <c r="P705" s="103"/>
      <c r="Q705" s="103"/>
      <c r="R705" s="104">
        <f>+N705*P705*'1. Standard_Cost'!$B$12</f>
        <v>0</v>
      </c>
      <c r="S705" s="104">
        <f>+N705*O705*P705*'1. Standard_Cost'!$C$12</f>
        <v>0</v>
      </c>
      <c r="T705" s="104">
        <f>+N705*P705*Q705*'1. Standard_Cost'!$D$12</f>
        <v>0</v>
      </c>
      <c r="U705" s="104">
        <f>+N705*O705*'1. Standard_Cost'!$E$12</f>
        <v>0</v>
      </c>
      <c r="V705" s="103"/>
      <c r="W705" s="103"/>
      <c r="X705" s="103"/>
      <c r="Y705" s="104">
        <f>+V705*((X705*'1. Standard_Cost'!$B$16)+(W705*X705*'1. Standard_Cost'!$C$16))</f>
        <v>0</v>
      </c>
      <c r="Z705" s="103"/>
      <c r="AA705" s="103"/>
      <c r="AB705" s="104">
        <f>+Z705*'1. Standard_Cost'!$B$20+AA705*'1. Standard_Cost'!$C$20</f>
        <v>0</v>
      </c>
      <c r="AC705" s="105"/>
      <c r="AD705" s="106"/>
      <c r="AE705" s="104">
        <f>SUM(AD705,AC705,AB705,Y705,U705,T705,S705,R705)*'1. Standard_Cost'!B323</f>
        <v>0</v>
      </c>
      <c r="AF705" s="104">
        <f>SUM(AD705,AE705)</f>
        <v>0</v>
      </c>
      <c r="AG705" s="103"/>
      <c r="AH705" s="103"/>
      <c r="AI705" s="103"/>
      <c r="AJ705" s="107"/>
      <c r="AK705" s="107"/>
      <c r="AL705" s="107"/>
      <c r="AM705" s="104">
        <f>AG705*'1. Standard_Cost'!B319+'Incremental_Cost Year 2021'!AH712*'1. Standard_Cost'!C319+'Incremental_Cost Year 2021'!AI712*'1. Standard_Cost'!D319+'Incremental_Cost Year 2021'!AJ712+'Incremental_Cost Year 2021'!AL712+AK705</f>
        <v>0</v>
      </c>
      <c r="AN705" s="104">
        <f>AM705*'1. Standard_Cost'!C323</f>
        <v>0</v>
      </c>
      <c r="AO705" s="107"/>
      <c r="AQ705" s="104">
        <f t="shared" ref="AQ705:AQ708" si="1356">L705+M705</f>
        <v>0</v>
      </c>
      <c r="AR705" s="104">
        <f t="shared" ref="AR705:AR708" si="1357">AF705</f>
        <v>0</v>
      </c>
      <c r="AS705" s="104">
        <f t="shared" ref="AS705:AS708" si="1358">AM705+AN705</f>
        <v>0</v>
      </c>
      <c r="AT705" s="104">
        <f>SUM(AQ705,AR705,AS705)</f>
        <v>0</v>
      </c>
      <c r="AU705" s="108">
        <f t="shared" ref="AU705:AU708" si="1359">AT705</f>
        <v>0</v>
      </c>
      <c r="AV705" s="108"/>
      <c r="AW705" s="108"/>
      <c r="AX705" s="108"/>
      <c r="AY705" s="108"/>
      <c r="AZ705" s="108"/>
      <c r="BA705" s="109">
        <f t="shared" ref="BA705:BA708" si="1360">SUM(AU705:AZ705)-AT705</f>
        <v>0</v>
      </c>
    </row>
    <row r="706" spans="1:53" ht="14.1" customHeight="1" outlineLevel="2" x14ac:dyDescent="0.2">
      <c r="A706" s="68"/>
      <c r="B706" s="94"/>
      <c r="C706" s="251"/>
      <c r="D706" s="110"/>
      <c r="E706" s="110"/>
      <c r="F706" s="110"/>
      <c r="G706" s="111"/>
      <c r="H706" s="99" t="s">
        <v>50</v>
      </c>
      <c r="I706" s="100"/>
      <c r="J706" s="101"/>
      <c r="K706" s="101"/>
      <c r="L706" s="102" t="str">
        <f>IF(I706&lt;&gt;0,((VLOOKUP(I706,'1. Standard_Cost'!$B$4:$D$8,2)+VLOOKUP(I706,'1. Standard_Cost'!$B$4:$D$8,3))*J706*K706),"0")</f>
        <v>0</v>
      </c>
      <c r="M706" s="102">
        <f>L706*'1. Standard_Cost'!F299</f>
        <v>0</v>
      </c>
      <c r="N706" s="103"/>
      <c r="O706" s="103"/>
      <c r="P706" s="103"/>
      <c r="Q706" s="103"/>
      <c r="R706" s="104">
        <f>+N706*P706*'1. Standard_Cost'!$B$12</f>
        <v>0</v>
      </c>
      <c r="S706" s="104">
        <f>+N706*O706*P706*'1. Standard_Cost'!$C$12</f>
        <v>0</v>
      </c>
      <c r="T706" s="104">
        <f>+N706*P706*Q706*'1. Standard_Cost'!$D$12</f>
        <v>0</v>
      </c>
      <c r="U706" s="104">
        <f>+N706*O706*'1. Standard_Cost'!$E$12</f>
        <v>0</v>
      </c>
      <c r="V706" s="103"/>
      <c r="W706" s="103"/>
      <c r="X706" s="103"/>
      <c r="Y706" s="104">
        <f>+V706*((X706*'1. Standard_Cost'!$B$16)+(W706*X706*'1. Standard_Cost'!$C$16))</f>
        <v>0</v>
      </c>
      <c r="Z706" s="103"/>
      <c r="AA706" s="103"/>
      <c r="AB706" s="104">
        <f>+Z706*'1. Standard_Cost'!$B$20+AA706*'1. Standard_Cost'!$C$20</f>
        <v>0</v>
      </c>
      <c r="AC706" s="105"/>
      <c r="AD706" s="106"/>
      <c r="AE706" s="104">
        <f>SUM(AD706,AC706,AB706,Y706,U706,T706,S706,R706)*'1. Standard_Cost'!B323</f>
        <v>0</v>
      </c>
      <c r="AF706" s="104">
        <f t="shared" ref="AF706:AF708" si="1361">SUM(AD706,AE706)</f>
        <v>0</v>
      </c>
      <c r="AG706" s="103"/>
      <c r="AH706" s="103">
        <v>0</v>
      </c>
      <c r="AI706" s="103">
        <v>0</v>
      </c>
      <c r="AJ706" s="107"/>
      <c r="AK706" s="107"/>
      <c r="AL706" s="107"/>
      <c r="AM706" s="104">
        <f>AG706*'1. Standard_Cost'!B319+'Incremental_Cost Year 2021'!AH713*'1. Standard_Cost'!C319+'Incremental_Cost Year 2021'!AI713*'1. Standard_Cost'!D319+'Incremental_Cost Year 2021'!AJ713+'Incremental_Cost Year 2021'!AL713+AK706</f>
        <v>0</v>
      </c>
      <c r="AN706" s="104">
        <f>AM706*'1. Standard_Cost'!C323</f>
        <v>0</v>
      </c>
      <c r="AO706" s="107"/>
      <c r="AQ706" s="104">
        <f t="shared" si="1356"/>
        <v>0</v>
      </c>
      <c r="AR706" s="104">
        <f t="shared" si="1357"/>
        <v>0</v>
      </c>
      <c r="AS706" s="104">
        <f t="shared" si="1358"/>
        <v>0</v>
      </c>
      <c r="AT706" s="104">
        <f t="shared" ref="AT706:AT708" si="1362">SUM(AQ706,AR706,AS706)</f>
        <v>0</v>
      </c>
      <c r="AU706" s="108">
        <f t="shared" si="1359"/>
        <v>0</v>
      </c>
      <c r="AV706" s="108">
        <v>0</v>
      </c>
      <c r="AW706" s="108"/>
      <c r="AX706" s="108"/>
      <c r="AY706" s="108"/>
      <c r="AZ706" s="108"/>
      <c r="BA706" s="109">
        <f t="shared" si="1360"/>
        <v>0</v>
      </c>
    </row>
    <row r="707" spans="1:53" ht="14.1" customHeight="1" outlineLevel="2" x14ac:dyDescent="0.2">
      <c r="A707" s="68"/>
      <c r="B707" s="94"/>
      <c r="C707" s="251"/>
      <c r="D707" s="110"/>
      <c r="E707" s="110"/>
      <c r="F707" s="110"/>
      <c r="G707" s="111"/>
      <c r="H707" s="99" t="s">
        <v>51</v>
      </c>
      <c r="I707" s="100"/>
      <c r="J707" s="101"/>
      <c r="K707" s="101"/>
      <c r="L707" s="102" t="str">
        <f>IF(I707&lt;&gt;0,((VLOOKUP(I707,'1. Standard_Cost'!$B$4:$D$8,2)+VLOOKUP(I707,'1. Standard_Cost'!$B$4:$D$8,3))*J707*K707),"0")</f>
        <v>0</v>
      </c>
      <c r="M707" s="102">
        <f>L707*'1. Standard_Cost'!F299</f>
        <v>0</v>
      </c>
      <c r="N707" s="103"/>
      <c r="O707" s="103"/>
      <c r="P707" s="103"/>
      <c r="Q707" s="103"/>
      <c r="R707" s="104">
        <f>+N707*P707*'1. Standard_Cost'!$B$12</f>
        <v>0</v>
      </c>
      <c r="S707" s="104">
        <f>+N707*O707*P707*'1. Standard_Cost'!$C$12</f>
        <v>0</v>
      </c>
      <c r="T707" s="104">
        <f>+N707*P707*Q707*'1. Standard_Cost'!$D$12</f>
        <v>0</v>
      </c>
      <c r="U707" s="104">
        <f>+N707*O707*'1. Standard_Cost'!$E$12</f>
        <v>0</v>
      </c>
      <c r="V707" s="103"/>
      <c r="W707" s="103"/>
      <c r="X707" s="103"/>
      <c r="Y707" s="104">
        <f>+V707*((X707*'1. Standard_Cost'!$B$16)+(W707*X707*'1. Standard_Cost'!$C$16))</f>
        <v>0</v>
      </c>
      <c r="Z707" s="103"/>
      <c r="AA707" s="103"/>
      <c r="AB707" s="104">
        <f>+Z707*'1. Standard_Cost'!$B$20+AA707*'1. Standard_Cost'!$C$20</f>
        <v>0</v>
      </c>
      <c r="AC707" s="105"/>
      <c r="AD707" s="106"/>
      <c r="AE707" s="104">
        <f>SUM(AD707,AC707,AB707,Y707,U707,T707,S707,R707)*'1. Standard_Cost'!B323</f>
        <v>0</v>
      </c>
      <c r="AF707" s="104">
        <f t="shared" si="1361"/>
        <v>0</v>
      </c>
      <c r="AG707" s="103"/>
      <c r="AH707" s="103"/>
      <c r="AI707" s="103"/>
      <c r="AJ707" s="107"/>
      <c r="AK707" s="107"/>
      <c r="AL707" s="107"/>
      <c r="AM707" s="104">
        <f>AG707*'1. Standard_Cost'!B319+'Incremental_Cost Year 2021'!AH714*'1. Standard_Cost'!C319+'Incremental_Cost Year 2021'!AI714*'1. Standard_Cost'!D319+'Incremental_Cost Year 2021'!AJ714+'Incremental_Cost Year 2021'!AL714+AK707</f>
        <v>0</v>
      </c>
      <c r="AN707" s="104">
        <f>AM707*'1. Standard_Cost'!C323</f>
        <v>0</v>
      </c>
      <c r="AO707" s="107"/>
      <c r="AQ707" s="104">
        <f t="shared" si="1356"/>
        <v>0</v>
      </c>
      <c r="AR707" s="104">
        <f t="shared" si="1357"/>
        <v>0</v>
      </c>
      <c r="AS707" s="104">
        <f t="shared" si="1358"/>
        <v>0</v>
      </c>
      <c r="AT707" s="104">
        <f t="shared" si="1362"/>
        <v>0</v>
      </c>
      <c r="AU707" s="108">
        <f t="shared" si="1359"/>
        <v>0</v>
      </c>
      <c r="AV707" s="108"/>
      <c r="AW707" s="108"/>
      <c r="AX707" s="108"/>
      <c r="AY707" s="108"/>
      <c r="AZ707" s="108"/>
      <c r="BA707" s="109">
        <f t="shared" si="1360"/>
        <v>0</v>
      </c>
    </row>
    <row r="708" spans="1:53" ht="14.1" customHeight="1" outlineLevel="2" x14ac:dyDescent="0.2">
      <c r="A708" s="68"/>
      <c r="B708" s="94"/>
      <c r="C708" s="251"/>
      <c r="D708" s="110"/>
      <c r="E708" s="110"/>
      <c r="F708" s="110"/>
      <c r="G708" s="111"/>
      <c r="H708" s="112" t="s">
        <v>179</v>
      </c>
      <c r="I708" s="100"/>
      <c r="J708" s="101"/>
      <c r="K708" s="101"/>
      <c r="L708" s="102" t="str">
        <f>IF(I708&lt;&gt;0,((VLOOKUP(I708,'1. Standard_Cost'!$B$4:$D$8,2)+VLOOKUP(I708,'1. Standard_Cost'!$B$4:$D$8,3))*J708*K708),"0")</f>
        <v>0</v>
      </c>
      <c r="M708" s="102">
        <f>L708*'1. Standard_Cost'!F299</f>
        <v>0</v>
      </c>
      <c r="N708" s="103"/>
      <c r="O708" s="103"/>
      <c r="P708" s="103"/>
      <c r="Q708" s="103"/>
      <c r="R708" s="104">
        <f>+N708*P708*'1. Standard_Cost'!$B$12</f>
        <v>0</v>
      </c>
      <c r="S708" s="104">
        <f>+N708*O708*P708*'1. Standard_Cost'!$C$12</f>
        <v>0</v>
      </c>
      <c r="T708" s="104">
        <f>+N708*P708*Q708*'1. Standard_Cost'!$D$12</f>
        <v>0</v>
      </c>
      <c r="U708" s="104">
        <f>+N708*O708*'1. Standard_Cost'!$E$12</f>
        <v>0</v>
      </c>
      <c r="V708" s="103"/>
      <c r="W708" s="103"/>
      <c r="X708" s="103"/>
      <c r="Y708" s="104">
        <f>+V708*((X708*'1. Standard_Cost'!$B$16)+(W708*X708*'1. Standard_Cost'!$C$16))</f>
        <v>0</v>
      </c>
      <c r="Z708" s="103"/>
      <c r="AA708" s="103"/>
      <c r="AB708" s="104">
        <f>+Z708*'1. Standard_Cost'!$B$20+AA708*'1. Standard_Cost'!$C$20</f>
        <v>0</v>
      </c>
      <c r="AC708" s="105"/>
      <c r="AD708" s="106"/>
      <c r="AE708" s="104">
        <f>SUM(AD708,AC708,AB708,Y708,U708,T708,S708,R708)*'1. Standard_Cost'!B323</f>
        <v>0</v>
      </c>
      <c r="AF708" s="104">
        <f t="shared" si="1361"/>
        <v>0</v>
      </c>
      <c r="AG708" s="103"/>
      <c r="AH708" s="103"/>
      <c r="AI708" s="103"/>
      <c r="AJ708" s="107"/>
      <c r="AK708" s="107"/>
      <c r="AL708" s="107"/>
      <c r="AM708" s="104">
        <f>AG708*'1. Standard_Cost'!B319+'Incremental_Cost Year 2021'!AH715*'1. Standard_Cost'!C319+'Incremental_Cost Year 2021'!AI715*'1. Standard_Cost'!D319+'Incremental_Cost Year 2021'!AJ715+'Incremental_Cost Year 2021'!AL715+AK708</f>
        <v>0</v>
      </c>
      <c r="AN708" s="104">
        <f>AM708*'1. Standard_Cost'!C323</f>
        <v>0</v>
      </c>
      <c r="AO708" s="107"/>
      <c r="AQ708" s="104">
        <f t="shared" si="1356"/>
        <v>0</v>
      </c>
      <c r="AR708" s="104">
        <f t="shared" si="1357"/>
        <v>0</v>
      </c>
      <c r="AS708" s="104">
        <f t="shared" si="1358"/>
        <v>0</v>
      </c>
      <c r="AT708" s="104">
        <f t="shared" si="1362"/>
        <v>0</v>
      </c>
      <c r="AU708" s="108">
        <f t="shared" si="1359"/>
        <v>0</v>
      </c>
      <c r="AV708" s="108"/>
      <c r="AW708" s="108"/>
      <c r="AX708" s="108"/>
      <c r="AY708" s="108"/>
      <c r="AZ708" s="108"/>
      <c r="BA708" s="109">
        <f t="shared" si="1360"/>
        <v>0</v>
      </c>
    </row>
    <row r="709" spans="1:53" ht="25.7" customHeight="1" outlineLevel="1" x14ac:dyDescent="0.2">
      <c r="A709" s="68"/>
      <c r="B709" s="94"/>
      <c r="C709" s="251"/>
      <c r="D709" s="113" t="s">
        <v>48</v>
      </c>
      <c r="E709" s="113" t="s">
        <v>420</v>
      </c>
      <c r="F709" s="114" t="s">
        <v>154</v>
      </c>
      <c r="G709" s="115" t="s">
        <v>155</v>
      </c>
      <c r="H709" s="122" t="s">
        <v>421</v>
      </c>
      <c r="I709" s="117"/>
      <c r="J709" s="117"/>
      <c r="K709" s="117"/>
      <c r="L709" s="118">
        <f>SUM(L705:L708)</f>
        <v>0</v>
      </c>
      <c r="M709" s="118">
        <f>SUM(M705:M708)</f>
        <v>0</v>
      </c>
      <c r="N709" s="117"/>
      <c r="O709" s="117"/>
      <c r="P709" s="117"/>
      <c r="Q709" s="117"/>
      <c r="R709" s="119">
        <f>SUM(R705:R708)</f>
        <v>0</v>
      </c>
      <c r="S709" s="119">
        <f>SUM(S705:S708)</f>
        <v>0</v>
      </c>
      <c r="T709" s="119">
        <f>SUM(T705:T708)</f>
        <v>0</v>
      </c>
      <c r="U709" s="119">
        <f>SUM(U705:U708)</f>
        <v>0</v>
      </c>
      <c r="V709" s="117"/>
      <c r="W709" s="117"/>
      <c r="X709" s="117"/>
      <c r="Y709" s="118">
        <f>SUM(Y705:Y708)</f>
        <v>0</v>
      </c>
      <c r="Z709" s="117"/>
      <c r="AA709" s="117"/>
      <c r="AB709" s="118">
        <f t="shared" ref="AB709:AF709" si="1363">SUM(AB705:AB708)</f>
        <v>0</v>
      </c>
      <c r="AC709" s="118">
        <f t="shared" si="1363"/>
        <v>0</v>
      </c>
      <c r="AD709" s="118">
        <f t="shared" si="1363"/>
        <v>0</v>
      </c>
      <c r="AE709" s="118">
        <f t="shared" si="1363"/>
        <v>0</v>
      </c>
      <c r="AF709" s="118">
        <f t="shared" si="1363"/>
        <v>0</v>
      </c>
      <c r="AG709" s="117"/>
      <c r="AH709" s="117"/>
      <c r="AI709" s="117"/>
      <c r="AJ709" s="119">
        <f>SUM(AJ705:AJ708)</f>
        <v>0</v>
      </c>
      <c r="AK709" s="119">
        <f t="shared" ref="AK709:AN709" si="1364">SUM(AK705:AK708)</f>
        <v>0</v>
      </c>
      <c r="AL709" s="119">
        <f t="shared" si="1364"/>
        <v>0</v>
      </c>
      <c r="AM709" s="119">
        <f t="shared" si="1364"/>
        <v>0</v>
      </c>
      <c r="AN709" s="119">
        <f t="shared" si="1364"/>
        <v>0</v>
      </c>
      <c r="AO709" s="116"/>
      <c r="AP709" s="120"/>
      <c r="AQ709" s="121">
        <f t="shared" ref="AQ709:BA709" si="1365">SUM(AQ705:AQ708)</f>
        <v>0</v>
      </c>
      <c r="AR709" s="121">
        <f t="shared" si="1365"/>
        <v>0</v>
      </c>
      <c r="AS709" s="121">
        <f t="shared" si="1365"/>
        <v>0</v>
      </c>
      <c r="AT709" s="121">
        <f t="shared" si="1365"/>
        <v>0</v>
      </c>
      <c r="AU709" s="121">
        <f t="shared" si="1365"/>
        <v>0</v>
      </c>
      <c r="AV709" s="121">
        <f t="shared" si="1365"/>
        <v>0</v>
      </c>
      <c r="AW709" s="121">
        <f t="shared" si="1365"/>
        <v>0</v>
      </c>
      <c r="AX709" s="121">
        <f t="shared" si="1365"/>
        <v>0</v>
      </c>
      <c r="AY709" s="121">
        <f t="shared" si="1365"/>
        <v>0</v>
      </c>
      <c r="AZ709" s="121">
        <f t="shared" si="1365"/>
        <v>0</v>
      </c>
      <c r="BA709" s="121">
        <f t="shared" si="1365"/>
        <v>0</v>
      </c>
    </row>
    <row r="710" spans="1:53" ht="14.1" customHeight="1" outlineLevel="2" x14ac:dyDescent="0.2">
      <c r="A710" s="68"/>
      <c r="B710" s="94"/>
      <c r="C710" s="251"/>
      <c r="D710" s="96"/>
      <c r="E710" s="96"/>
      <c r="F710" s="97"/>
      <c r="G710" s="98"/>
      <c r="H710" s="99" t="s">
        <v>544</v>
      </c>
      <c r="I710" s="100"/>
      <c r="J710" s="101"/>
      <c r="K710" s="101"/>
      <c r="L710" s="102" t="str">
        <f>IF(I710&lt;&gt;0,((VLOOKUP(I710,'1. Standard_Cost'!$B$4:$D$8,2)+VLOOKUP(I710,'1. Standard_Cost'!$B$4:$D$8,3))*J710*K710),"0")</f>
        <v>0</v>
      </c>
      <c r="M710" s="102">
        <f>L710*'1. Standard_Cost'!F299</f>
        <v>0</v>
      </c>
      <c r="N710" s="103"/>
      <c r="O710" s="103"/>
      <c r="P710" s="103"/>
      <c r="Q710" s="103"/>
      <c r="R710" s="104">
        <f>+N710*P710*'1. Standard_Cost'!$B$12</f>
        <v>0</v>
      </c>
      <c r="S710" s="104">
        <f>+N710*O710*P710*'1. Standard_Cost'!$C$12</f>
        <v>0</v>
      </c>
      <c r="T710" s="104">
        <f>+N710*P710*Q710*'1. Standard_Cost'!$D$12</f>
        <v>0</v>
      </c>
      <c r="U710" s="104">
        <f>+N710*O710*'1. Standard_Cost'!$E$12</f>
        <v>0</v>
      </c>
      <c r="V710" s="103"/>
      <c r="W710" s="103"/>
      <c r="X710" s="103"/>
      <c r="Y710" s="104">
        <f>+V710*((X710*'1. Standard_Cost'!$B$16)+(W710*X710*'1. Standard_Cost'!$C$16))</f>
        <v>0</v>
      </c>
      <c r="Z710" s="103"/>
      <c r="AA710" s="103"/>
      <c r="AB710" s="104">
        <f>+Z710*'1. Standard_Cost'!$B$20+AA710*'1. Standard_Cost'!$C$20</f>
        <v>0</v>
      </c>
      <c r="AC710" s="105">
        <v>150000</v>
      </c>
      <c r="AD710" s="106"/>
      <c r="AE710" s="104">
        <f>SUM(AD710,AC710,AB710,Y710,U710,T710,S710,R710)*'1. Standard_Cost'!B28</f>
        <v>30000</v>
      </c>
      <c r="AF710" s="104">
        <f>SUM(AD710,AE710)</f>
        <v>30000</v>
      </c>
      <c r="AG710" s="103"/>
      <c r="AH710" s="103"/>
      <c r="AI710" s="103"/>
      <c r="AJ710" s="107"/>
      <c r="AK710" s="107"/>
      <c r="AL710" s="107"/>
      <c r="AM710" s="104">
        <f>AG710*'1. Standard_Cost'!B319+'Incremental_Cost Year 2021'!AH717*'1. Standard_Cost'!C319+'Incremental_Cost Year 2021'!AI717*'1. Standard_Cost'!D319+'Incremental_Cost Year 2021'!AJ717+'Incremental_Cost Year 2021'!AL717+AK710</f>
        <v>0</v>
      </c>
      <c r="AN710" s="104">
        <f>AM710*'1. Standard_Cost'!C323</f>
        <v>0</v>
      </c>
      <c r="AO710" s="107"/>
      <c r="AQ710" s="104">
        <f t="shared" ref="AQ710:AQ713" si="1366">L710+M710</f>
        <v>0</v>
      </c>
      <c r="AR710" s="104">
        <f t="shared" ref="AR710:AR713" si="1367">AF710</f>
        <v>30000</v>
      </c>
      <c r="AS710" s="104">
        <f t="shared" ref="AS710:AS713" si="1368">AM710+AN710</f>
        <v>0</v>
      </c>
      <c r="AT710" s="104">
        <f>SUM(AQ710,AR710,AS710)</f>
        <v>30000</v>
      </c>
      <c r="AU710" s="108">
        <f t="shared" ref="AU710:AU713" si="1369">AT710</f>
        <v>30000</v>
      </c>
      <c r="AV710" s="108"/>
      <c r="AW710" s="108"/>
      <c r="AX710" s="108"/>
      <c r="AY710" s="108"/>
      <c r="AZ710" s="108"/>
      <c r="BA710" s="109">
        <f t="shared" ref="BA710:BA713" si="1370">SUM(AU710:AZ710)-AT710</f>
        <v>0</v>
      </c>
    </row>
    <row r="711" spans="1:53" ht="14.1" customHeight="1" outlineLevel="2" x14ac:dyDescent="0.2">
      <c r="A711" s="68"/>
      <c r="B711" s="94"/>
      <c r="C711" s="251"/>
      <c r="D711" s="110"/>
      <c r="E711" s="110"/>
      <c r="F711" s="110"/>
      <c r="G711" s="111"/>
      <c r="H711" s="99" t="s">
        <v>50</v>
      </c>
      <c r="I711" s="100"/>
      <c r="J711" s="101"/>
      <c r="K711" s="101"/>
      <c r="L711" s="102" t="str">
        <f>IF(I711&lt;&gt;0,((VLOOKUP(I711,'1. Standard_Cost'!$B$4:$D$8,2)+VLOOKUP(I711,'1. Standard_Cost'!$B$4:$D$8,3))*J711*K711),"0")</f>
        <v>0</v>
      </c>
      <c r="M711" s="102">
        <f>L711*'1. Standard_Cost'!F299</f>
        <v>0</v>
      </c>
      <c r="N711" s="103"/>
      <c r="O711" s="103"/>
      <c r="P711" s="103"/>
      <c r="Q711" s="103"/>
      <c r="R711" s="104">
        <f>+N711*P711*'1. Standard_Cost'!$B$12</f>
        <v>0</v>
      </c>
      <c r="S711" s="104">
        <f>+N711*O711*P711*'1. Standard_Cost'!$C$12</f>
        <v>0</v>
      </c>
      <c r="T711" s="104">
        <f>+N711*P711*Q711*'1. Standard_Cost'!$D$12</f>
        <v>0</v>
      </c>
      <c r="U711" s="104">
        <f>+N711*O711*'1. Standard_Cost'!$E$12</f>
        <v>0</v>
      </c>
      <c r="V711" s="103"/>
      <c r="W711" s="103"/>
      <c r="X711" s="103"/>
      <c r="Y711" s="104">
        <f>+V711*((X711*'1. Standard_Cost'!$B$16)+(W711*X711*'1. Standard_Cost'!$C$16))</f>
        <v>0</v>
      </c>
      <c r="Z711" s="103"/>
      <c r="AA711" s="103"/>
      <c r="AB711" s="104">
        <f>+Z711*'1. Standard_Cost'!$B$20+AA711*'1. Standard_Cost'!$C$20</f>
        <v>0</v>
      </c>
      <c r="AC711" s="105"/>
      <c r="AD711" s="106"/>
      <c r="AE711" s="104">
        <f>SUM(AD711,AC711,AB711,Y711,U711,T711,S711,R711)*'1. Standard_Cost'!B323</f>
        <v>0</v>
      </c>
      <c r="AF711" s="104">
        <f t="shared" ref="AF711:AF713" si="1371">SUM(AD711,AE711)</f>
        <v>0</v>
      </c>
      <c r="AG711" s="103"/>
      <c r="AH711" s="103">
        <v>0</v>
      </c>
      <c r="AI711" s="103">
        <v>0</v>
      </c>
      <c r="AJ711" s="107"/>
      <c r="AK711" s="107"/>
      <c r="AL711" s="107"/>
      <c r="AM711" s="104">
        <f>AG711*'1. Standard_Cost'!B319+'Incremental_Cost Year 2021'!AH718*'1. Standard_Cost'!C319+'Incremental_Cost Year 2021'!AI718*'1. Standard_Cost'!D319+'Incremental_Cost Year 2021'!AJ718+'Incremental_Cost Year 2021'!AL718+AK711</f>
        <v>0</v>
      </c>
      <c r="AN711" s="104">
        <f>AM711*'1. Standard_Cost'!C323</f>
        <v>0</v>
      </c>
      <c r="AO711" s="107"/>
      <c r="AQ711" s="104">
        <f t="shared" si="1366"/>
        <v>0</v>
      </c>
      <c r="AR711" s="104">
        <f t="shared" si="1367"/>
        <v>0</v>
      </c>
      <c r="AS711" s="104">
        <f t="shared" si="1368"/>
        <v>0</v>
      </c>
      <c r="AT711" s="104">
        <f t="shared" ref="AT711:AT713" si="1372">SUM(AQ711,AR711,AS711)</f>
        <v>0</v>
      </c>
      <c r="AU711" s="108">
        <f t="shared" si="1369"/>
        <v>0</v>
      </c>
      <c r="AV711" s="108">
        <v>0</v>
      </c>
      <c r="AW711" s="108"/>
      <c r="AX711" s="108"/>
      <c r="AY711" s="108"/>
      <c r="AZ711" s="108"/>
      <c r="BA711" s="109">
        <f t="shared" si="1370"/>
        <v>0</v>
      </c>
    </row>
    <row r="712" spans="1:53" ht="14.1" customHeight="1" outlineLevel="2" x14ac:dyDescent="0.2">
      <c r="A712" s="68"/>
      <c r="B712" s="94"/>
      <c r="C712" s="251"/>
      <c r="D712" s="110"/>
      <c r="E712" s="110"/>
      <c r="F712" s="110"/>
      <c r="G712" s="111"/>
      <c r="H712" s="99" t="s">
        <v>51</v>
      </c>
      <c r="I712" s="100"/>
      <c r="J712" s="101"/>
      <c r="K712" s="101"/>
      <c r="L712" s="102" t="str">
        <f>IF(I712&lt;&gt;0,((VLOOKUP(I712,'1. Standard_Cost'!$B$4:$D$8,2)+VLOOKUP(I712,'1. Standard_Cost'!$B$4:$D$8,3))*J712*K712),"0")</f>
        <v>0</v>
      </c>
      <c r="M712" s="102">
        <f>L712*'1. Standard_Cost'!F299</f>
        <v>0</v>
      </c>
      <c r="N712" s="103"/>
      <c r="O712" s="103"/>
      <c r="P712" s="103"/>
      <c r="Q712" s="103"/>
      <c r="R712" s="104">
        <f>+N712*P712*'1. Standard_Cost'!$B$12</f>
        <v>0</v>
      </c>
      <c r="S712" s="104">
        <f>+N712*O712*P712*'1. Standard_Cost'!$C$12</f>
        <v>0</v>
      </c>
      <c r="T712" s="104">
        <f>+N712*P712*Q712*'1. Standard_Cost'!$D$12</f>
        <v>0</v>
      </c>
      <c r="U712" s="104">
        <f>+N712*O712*'1. Standard_Cost'!$E$12</f>
        <v>0</v>
      </c>
      <c r="V712" s="103"/>
      <c r="W712" s="103"/>
      <c r="X712" s="103"/>
      <c r="Y712" s="104">
        <f>+V712*((X712*'1. Standard_Cost'!$B$16)+(W712*X712*'1. Standard_Cost'!$C$16))</f>
        <v>0</v>
      </c>
      <c r="Z712" s="103"/>
      <c r="AA712" s="103"/>
      <c r="AB712" s="104">
        <f>+Z712*'1. Standard_Cost'!$B$20+AA712*'1. Standard_Cost'!$C$20</f>
        <v>0</v>
      </c>
      <c r="AC712" s="105"/>
      <c r="AD712" s="106"/>
      <c r="AE712" s="104">
        <f>SUM(AD712,AC712,AB712,Y712,U712,T712,S712,R712)*'1. Standard_Cost'!B323</f>
        <v>0</v>
      </c>
      <c r="AF712" s="104">
        <f t="shared" si="1371"/>
        <v>0</v>
      </c>
      <c r="AG712" s="103"/>
      <c r="AH712" s="103"/>
      <c r="AI712" s="103"/>
      <c r="AJ712" s="107"/>
      <c r="AK712" s="107"/>
      <c r="AL712" s="107"/>
      <c r="AM712" s="104">
        <f>AG712*'1. Standard_Cost'!B319+'Incremental_Cost Year 2021'!AH719*'1. Standard_Cost'!C319+'Incremental_Cost Year 2021'!AI719*'1. Standard_Cost'!D319+'Incremental_Cost Year 2021'!AJ719+'Incremental_Cost Year 2021'!AL719+AK712</f>
        <v>0</v>
      </c>
      <c r="AN712" s="104">
        <f>AM712*'1. Standard_Cost'!C323</f>
        <v>0</v>
      </c>
      <c r="AO712" s="107"/>
      <c r="AQ712" s="104">
        <f t="shared" si="1366"/>
        <v>0</v>
      </c>
      <c r="AR712" s="104">
        <f t="shared" si="1367"/>
        <v>0</v>
      </c>
      <c r="AS712" s="104">
        <f t="shared" si="1368"/>
        <v>0</v>
      </c>
      <c r="AT712" s="104">
        <f t="shared" si="1372"/>
        <v>0</v>
      </c>
      <c r="AU712" s="108">
        <f t="shared" si="1369"/>
        <v>0</v>
      </c>
      <c r="AV712" s="108"/>
      <c r="AW712" s="108"/>
      <c r="AX712" s="108"/>
      <c r="AY712" s="108"/>
      <c r="AZ712" s="108"/>
      <c r="BA712" s="109">
        <f t="shared" si="1370"/>
        <v>0</v>
      </c>
    </row>
    <row r="713" spans="1:53" ht="14.1" customHeight="1" outlineLevel="2" x14ac:dyDescent="0.2">
      <c r="A713" s="68"/>
      <c r="B713" s="94"/>
      <c r="C713" s="251"/>
      <c r="D713" s="110"/>
      <c r="E713" s="110"/>
      <c r="F713" s="110"/>
      <c r="G713" s="111"/>
      <c r="H713" s="112" t="s">
        <v>179</v>
      </c>
      <c r="I713" s="100"/>
      <c r="J713" s="101"/>
      <c r="K713" s="101"/>
      <c r="L713" s="102" t="str">
        <f>IF(I713&lt;&gt;0,((VLOOKUP(I713,'1. Standard_Cost'!$B$4:$D$8,2)+VLOOKUP(I713,'1. Standard_Cost'!$B$4:$D$8,3))*J713*K713),"0")</f>
        <v>0</v>
      </c>
      <c r="M713" s="102">
        <f>L713*'1. Standard_Cost'!F299</f>
        <v>0</v>
      </c>
      <c r="N713" s="103"/>
      <c r="O713" s="103"/>
      <c r="P713" s="103"/>
      <c r="Q713" s="103"/>
      <c r="R713" s="104">
        <f>+N713*P713*'1. Standard_Cost'!$B$12</f>
        <v>0</v>
      </c>
      <c r="S713" s="104">
        <f>+N713*O713*P713*'1. Standard_Cost'!$C$12</f>
        <v>0</v>
      </c>
      <c r="T713" s="104">
        <f>+N713*P713*Q713*'1. Standard_Cost'!$D$12</f>
        <v>0</v>
      </c>
      <c r="U713" s="104">
        <f>+N713*O713*'1. Standard_Cost'!$E$12</f>
        <v>0</v>
      </c>
      <c r="V713" s="103"/>
      <c r="W713" s="103"/>
      <c r="X713" s="103"/>
      <c r="Y713" s="104">
        <f>+V713*((X713*'1. Standard_Cost'!$B$16)+(W713*X713*'1. Standard_Cost'!$C$16))</f>
        <v>0</v>
      </c>
      <c r="Z713" s="103"/>
      <c r="AA713" s="103"/>
      <c r="AB713" s="104">
        <f>+Z713*'1. Standard_Cost'!$B$20+AA713*'1. Standard_Cost'!$C$20</f>
        <v>0</v>
      </c>
      <c r="AC713" s="105"/>
      <c r="AD713" s="106"/>
      <c r="AE713" s="104">
        <f>SUM(AD713,AC713,AB713,Y713,U713,T713,S713,R713)*'1. Standard_Cost'!B323</f>
        <v>0</v>
      </c>
      <c r="AF713" s="104">
        <f t="shared" si="1371"/>
        <v>0</v>
      </c>
      <c r="AG713" s="103"/>
      <c r="AH713" s="103"/>
      <c r="AI713" s="103"/>
      <c r="AJ713" s="107"/>
      <c r="AK713" s="107"/>
      <c r="AL713" s="107"/>
      <c r="AM713" s="104">
        <f>AG713*'1. Standard_Cost'!B319+'Incremental_Cost Year 2021'!AH720*'1. Standard_Cost'!C319+'Incremental_Cost Year 2021'!AI720*'1. Standard_Cost'!D319+'Incremental_Cost Year 2021'!AJ720+'Incremental_Cost Year 2021'!AL720+AK713</f>
        <v>0</v>
      </c>
      <c r="AN713" s="104">
        <f>AM713*'1. Standard_Cost'!C323</f>
        <v>0</v>
      </c>
      <c r="AO713" s="107"/>
      <c r="AQ713" s="104">
        <f t="shared" si="1366"/>
        <v>0</v>
      </c>
      <c r="AR713" s="104">
        <f t="shared" si="1367"/>
        <v>0</v>
      </c>
      <c r="AS713" s="104">
        <f t="shared" si="1368"/>
        <v>0</v>
      </c>
      <c r="AT713" s="104">
        <f t="shared" si="1372"/>
        <v>0</v>
      </c>
      <c r="AU713" s="108">
        <f t="shared" si="1369"/>
        <v>0</v>
      </c>
      <c r="AV713" s="108"/>
      <c r="AW713" s="108"/>
      <c r="AX713" s="108"/>
      <c r="AY713" s="108"/>
      <c r="AZ713" s="108"/>
      <c r="BA713" s="109">
        <f t="shared" si="1370"/>
        <v>0</v>
      </c>
    </row>
    <row r="714" spans="1:53" ht="24.6" customHeight="1" outlineLevel="1" x14ac:dyDescent="0.2">
      <c r="A714" s="68"/>
      <c r="B714" s="141"/>
      <c r="C714" s="251"/>
      <c r="D714" s="113" t="s">
        <v>48</v>
      </c>
      <c r="E714" s="113" t="s">
        <v>422</v>
      </c>
      <c r="F714" s="114" t="s">
        <v>154</v>
      </c>
      <c r="G714" s="115" t="s">
        <v>155</v>
      </c>
      <c r="H714" s="122" t="s">
        <v>423</v>
      </c>
      <c r="I714" s="117"/>
      <c r="J714" s="117"/>
      <c r="K714" s="117"/>
      <c r="L714" s="118">
        <f>SUM(L710:L713)</f>
        <v>0</v>
      </c>
      <c r="M714" s="118">
        <f>SUM(M710:M713)</f>
        <v>0</v>
      </c>
      <c r="N714" s="117"/>
      <c r="O714" s="117"/>
      <c r="P714" s="117"/>
      <c r="Q714" s="117"/>
      <c r="R714" s="119">
        <f>SUM(R710:R713)</f>
        <v>0</v>
      </c>
      <c r="S714" s="119">
        <f>SUM(S710:S713)</f>
        <v>0</v>
      </c>
      <c r="T714" s="119">
        <f>SUM(T710:T713)</f>
        <v>0</v>
      </c>
      <c r="U714" s="119">
        <f>SUM(U710:U713)</f>
        <v>0</v>
      </c>
      <c r="V714" s="117"/>
      <c r="W714" s="117"/>
      <c r="X714" s="117"/>
      <c r="Y714" s="118">
        <f>SUM(Y710:Y713)</f>
        <v>0</v>
      </c>
      <c r="Z714" s="117"/>
      <c r="AA714" s="117"/>
      <c r="AB714" s="118">
        <f t="shared" ref="AB714:AF714" si="1373">SUM(AB710:AB713)</f>
        <v>0</v>
      </c>
      <c r="AC714" s="118">
        <f t="shared" si="1373"/>
        <v>150000</v>
      </c>
      <c r="AD714" s="118">
        <f t="shared" si="1373"/>
        <v>0</v>
      </c>
      <c r="AE714" s="118">
        <f t="shared" si="1373"/>
        <v>30000</v>
      </c>
      <c r="AF714" s="118">
        <f t="shared" si="1373"/>
        <v>30000</v>
      </c>
      <c r="AG714" s="117"/>
      <c r="AH714" s="117"/>
      <c r="AI714" s="117"/>
      <c r="AJ714" s="119">
        <f>SUM(AJ710:AJ713)</f>
        <v>0</v>
      </c>
      <c r="AK714" s="119">
        <f t="shared" ref="AK714:AN714" si="1374">SUM(AK710:AK713)</f>
        <v>0</v>
      </c>
      <c r="AL714" s="119">
        <f t="shared" si="1374"/>
        <v>0</v>
      </c>
      <c r="AM714" s="119">
        <f t="shared" si="1374"/>
        <v>0</v>
      </c>
      <c r="AN714" s="119">
        <f t="shared" si="1374"/>
        <v>0</v>
      </c>
      <c r="AO714" s="116"/>
      <c r="AP714" s="120"/>
      <c r="AQ714" s="121">
        <f t="shared" ref="AQ714:BA714" si="1375">SUM(AQ710:AQ713)</f>
        <v>0</v>
      </c>
      <c r="AR714" s="121">
        <f t="shared" si="1375"/>
        <v>30000</v>
      </c>
      <c r="AS714" s="121">
        <f t="shared" si="1375"/>
        <v>0</v>
      </c>
      <c r="AT714" s="121">
        <f t="shared" si="1375"/>
        <v>30000</v>
      </c>
      <c r="AU714" s="121">
        <f t="shared" si="1375"/>
        <v>30000</v>
      </c>
      <c r="AV714" s="121">
        <f t="shared" si="1375"/>
        <v>0</v>
      </c>
      <c r="AW714" s="121">
        <f t="shared" si="1375"/>
        <v>0</v>
      </c>
      <c r="AX714" s="121">
        <f t="shared" si="1375"/>
        <v>0</v>
      </c>
      <c r="AY714" s="121">
        <f t="shared" si="1375"/>
        <v>0</v>
      </c>
      <c r="AZ714" s="121">
        <f t="shared" si="1375"/>
        <v>0</v>
      </c>
      <c r="BA714" s="121">
        <f t="shared" si="1375"/>
        <v>0</v>
      </c>
    </row>
    <row r="715" spans="1:53" ht="14.1" customHeight="1" outlineLevel="2" x14ac:dyDescent="0.2">
      <c r="A715" s="68"/>
      <c r="B715" s="94"/>
      <c r="C715" s="95"/>
      <c r="D715" s="96"/>
      <c r="E715" s="96"/>
      <c r="F715" s="97"/>
      <c r="G715" s="98"/>
      <c r="H715" s="99" t="s">
        <v>521</v>
      </c>
      <c r="I715" s="100"/>
      <c r="J715" s="101"/>
      <c r="K715" s="101"/>
      <c r="L715" s="102" t="str">
        <f>IF(I715&lt;&gt;0,((VLOOKUP(I715,'1. Standard_Cost'!$B$4:$D$8,2)+VLOOKUP(I715,'1. Standard_Cost'!$B$4:$D$8,3))*J715*K715),"0")</f>
        <v>0</v>
      </c>
      <c r="M715" s="102">
        <f>L715*'1. Standard_Cost'!F304</f>
        <v>0</v>
      </c>
      <c r="N715" s="103"/>
      <c r="O715" s="103"/>
      <c r="P715" s="103"/>
      <c r="Q715" s="103"/>
      <c r="R715" s="104">
        <f>+N715*P715*'1. Standard_Cost'!$B$12</f>
        <v>0</v>
      </c>
      <c r="S715" s="104">
        <f>+N715*O715*P715*'1. Standard_Cost'!$C$12</f>
        <v>0</v>
      </c>
      <c r="T715" s="104">
        <f>+N715*P715*Q715*'1. Standard_Cost'!$D$12</f>
        <v>0</v>
      </c>
      <c r="U715" s="104">
        <f>+N715*O715*'1. Standard_Cost'!$E$12</f>
        <v>0</v>
      </c>
      <c r="V715" s="103"/>
      <c r="W715" s="103"/>
      <c r="X715" s="103"/>
      <c r="Y715" s="104">
        <f>+V715*((X715*'1. Standard_Cost'!$B$16)+(W715*X715*'1. Standard_Cost'!$C$16))</f>
        <v>0</v>
      </c>
      <c r="Z715" s="103"/>
      <c r="AA715" s="103"/>
      <c r="AB715" s="104">
        <f>+Z715*'1. Standard_Cost'!$B$20+AA715*'1. Standard_Cost'!$C$20</f>
        <v>0</v>
      </c>
      <c r="AC715" s="105">
        <v>1500000</v>
      </c>
      <c r="AD715" s="106"/>
      <c r="AE715" s="104">
        <f>SUM(AD715,AC715,AB715,Y715,U715,T715,S715,R715)*'1. Standard_Cost'!B28</f>
        <v>300000</v>
      </c>
      <c r="AF715" s="104">
        <f>SUM(AD715,AE715)</f>
        <v>300000</v>
      </c>
      <c r="AG715" s="103"/>
      <c r="AH715" s="103"/>
      <c r="AI715" s="103"/>
      <c r="AJ715" s="107"/>
      <c r="AK715" s="107"/>
      <c r="AL715" s="107"/>
      <c r="AM715" s="104">
        <f>AG715*'1. Standard_Cost'!B324+'Incremental_Cost Year 2021'!AH722*'1. Standard_Cost'!C324+'Incremental_Cost Year 2021'!AI722*'1. Standard_Cost'!D324+'Incremental_Cost Year 2021'!AJ722+'Incremental_Cost Year 2021'!AL722+AK715</f>
        <v>0</v>
      </c>
      <c r="AN715" s="104">
        <f>AM715*'1. Standard_Cost'!C328</f>
        <v>0</v>
      </c>
      <c r="AO715" s="107"/>
      <c r="AQ715" s="104">
        <f t="shared" ref="AQ715:AQ718" si="1376">L715+M715</f>
        <v>0</v>
      </c>
      <c r="AR715" s="104">
        <f t="shared" ref="AR715:AR718" si="1377">AF715</f>
        <v>300000</v>
      </c>
      <c r="AS715" s="104">
        <f t="shared" ref="AS715:AS718" si="1378">AM715+AN715</f>
        <v>0</v>
      </c>
      <c r="AT715" s="104">
        <f>SUM(AQ715,AR715,AS715)</f>
        <v>300000</v>
      </c>
      <c r="AU715" s="108">
        <f t="shared" ref="AU715:AU718" si="1379">AT715</f>
        <v>300000</v>
      </c>
      <c r="AV715" s="108"/>
      <c r="AW715" s="108"/>
      <c r="AX715" s="108"/>
      <c r="AY715" s="108"/>
      <c r="AZ715" s="108"/>
      <c r="BA715" s="109">
        <f t="shared" ref="BA715:BA718" si="1380">SUM(AU715:AZ715)-AT715</f>
        <v>0</v>
      </c>
    </row>
    <row r="716" spans="1:53" ht="14.1" customHeight="1" outlineLevel="2" x14ac:dyDescent="0.2">
      <c r="A716" s="68"/>
      <c r="B716" s="94"/>
      <c r="C716" s="95"/>
      <c r="D716" s="110"/>
      <c r="E716" s="110"/>
      <c r="F716" s="110"/>
      <c r="G716" s="111"/>
      <c r="H716" s="99" t="s">
        <v>50</v>
      </c>
      <c r="I716" s="100"/>
      <c r="J716" s="101"/>
      <c r="K716" s="101"/>
      <c r="L716" s="102" t="str">
        <f>IF(I716&lt;&gt;0,((VLOOKUP(I716,'1. Standard_Cost'!$B$4:$D$8,2)+VLOOKUP(I716,'1. Standard_Cost'!$B$4:$D$8,3))*J716*K716),"0")</f>
        <v>0</v>
      </c>
      <c r="M716" s="102">
        <f>L716*'1. Standard_Cost'!F304</f>
        <v>0</v>
      </c>
      <c r="N716" s="103"/>
      <c r="O716" s="103"/>
      <c r="P716" s="103"/>
      <c r="Q716" s="103"/>
      <c r="R716" s="104">
        <f>+N716*P716*'1. Standard_Cost'!$B$12</f>
        <v>0</v>
      </c>
      <c r="S716" s="104">
        <f>+N716*O716*P716*'1. Standard_Cost'!$C$12</f>
        <v>0</v>
      </c>
      <c r="T716" s="104">
        <f>+N716*P716*Q716*'1. Standard_Cost'!$D$12</f>
        <v>0</v>
      </c>
      <c r="U716" s="104">
        <f>+N716*O716*'1. Standard_Cost'!$E$12</f>
        <v>0</v>
      </c>
      <c r="V716" s="103"/>
      <c r="W716" s="103"/>
      <c r="X716" s="103"/>
      <c r="Y716" s="104">
        <f>+V716*((X716*'1. Standard_Cost'!$B$16)+(W716*X716*'1. Standard_Cost'!$C$16))</f>
        <v>0</v>
      </c>
      <c r="Z716" s="103"/>
      <c r="AA716" s="103"/>
      <c r="AB716" s="104">
        <f>+Z716*'1. Standard_Cost'!$B$20+AA716*'1. Standard_Cost'!$C$20</f>
        <v>0</v>
      </c>
      <c r="AC716" s="105"/>
      <c r="AD716" s="106"/>
      <c r="AE716" s="104">
        <f>SUM(AD716,AC716,AB716,Y716,U716,T716,S716,R716)*'1. Standard_Cost'!B328</f>
        <v>0</v>
      </c>
      <c r="AF716" s="104">
        <f t="shared" ref="AF716:AF718" si="1381">SUM(AD716,AE716)</f>
        <v>0</v>
      </c>
      <c r="AG716" s="103"/>
      <c r="AH716" s="103">
        <v>0</v>
      </c>
      <c r="AI716" s="103">
        <v>0</v>
      </c>
      <c r="AJ716" s="107"/>
      <c r="AK716" s="107"/>
      <c r="AL716" s="107"/>
      <c r="AM716" s="104">
        <f>AG716*'1. Standard_Cost'!B324+'Incremental_Cost Year 2021'!AH723*'1. Standard_Cost'!C324+'Incremental_Cost Year 2021'!AI723*'1. Standard_Cost'!D324+'Incremental_Cost Year 2021'!AJ723+'Incremental_Cost Year 2021'!AL723+AK716</f>
        <v>0</v>
      </c>
      <c r="AN716" s="104">
        <f>AM716*'1. Standard_Cost'!C328</f>
        <v>0</v>
      </c>
      <c r="AO716" s="107"/>
      <c r="AQ716" s="104">
        <f t="shared" si="1376"/>
        <v>0</v>
      </c>
      <c r="AR716" s="104">
        <f t="shared" si="1377"/>
        <v>0</v>
      </c>
      <c r="AS716" s="104">
        <f t="shared" si="1378"/>
        <v>0</v>
      </c>
      <c r="AT716" s="104">
        <f t="shared" ref="AT716:AT718" si="1382">SUM(AQ716,AR716,AS716)</f>
        <v>0</v>
      </c>
      <c r="AU716" s="108">
        <f t="shared" si="1379"/>
        <v>0</v>
      </c>
      <c r="AV716" s="108">
        <v>0</v>
      </c>
      <c r="AW716" s="108"/>
      <c r="AX716" s="108"/>
      <c r="AY716" s="108"/>
      <c r="AZ716" s="108"/>
      <c r="BA716" s="109">
        <f t="shared" si="1380"/>
        <v>0</v>
      </c>
    </row>
    <row r="717" spans="1:53" ht="14.1" customHeight="1" outlineLevel="2" x14ac:dyDescent="0.2">
      <c r="A717" s="68"/>
      <c r="B717" s="94"/>
      <c r="C717" s="95"/>
      <c r="D717" s="110"/>
      <c r="E717" s="110"/>
      <c r="F717" s="110"/>
      <c r="G717" s="111"/>
      <c r="H717" s="99" t="s">
        <v>51</v>
      </c>
      <c r="I717" s="100"/>
      <c r="J717" s="101"/>
      <c r="K717" s="101"/>
      <c r="L717" s="102" t="str">
        <f>IF(I717&lt;&gt;0,((VLOOKUP(I717,'1. Standard_Cost'!$B$4:$D$8,2)+VLOOKUP(I717,'1. Standard_Cost'!$B$4:$D$8,3))*J717*K717),"0")</f>
        <v>0</v>
      </c>
      <c r="M717" s="102">
        <f>L717*'1. Standard_Cost'!F304</f>
        <v>0</v>
      </c>
      <c r="N717" s="103"/>
      <c r="O717" s="103"/>
      <c r="P717" s="103"/>
      <c r="Q717" s="103"/>
      <c r="R717" s="104">
        <f>+N717*P717*'1. Standard_Cost'!$B$12</f>
        <v>0</v>
      </c>
      <c r="S717" s="104">
        <f>+N717*O717*P717*'1. Standard_Cost'!$C$12</f>
        <v>0</v>
      </c>
      <c r="T717" s="104">
        <f>+N717*P717*Q717*'1. Standard_Cost'!$D$12</f>
        <v>0</v>
      </c>
      <c r="U717" s="104">
        <f>+N717*O717*'1. Standard_Cost'!$E$12</f>
        <v>0</v>
      </c>
      <c r="V717" s="103"/>
      <c r="W717" s="103"/>
      <c r="X717" s="103"/>
      <c r="Y717" s="104">
        <f>+V717*((X717*'1. Standard_Cost'!$B$16)+(W717*X717*'1. Standard_Cost'!$C$16))</f>
        <v>0</v>
      </c>
      <c r="Z717" s="103"/>
      <c r="AA717" s="103"/>
      <c r="AB717" s="104">
        <f>+Z717*'1. Standard_Cost'!$B$20+AA717*'1. Standard_Cost'!$C$20</f>
        <v>0</v>
      </c>
      <c r="AC717" s="105"/>
      <c r="AD717" s="106"/>
      <c r="AE717" s="104">
        <f>SUM(AD717,AC717,AB717,Y717,U717,T717,S717,R717)*'1. Standard_Cost'!B328</f>
        <v>0</v>
      </c>
      <c r="AF717" s="104">
        <f t="shared" si="1381"/>
        <v>0</v>
      </c>
      <c r="AG717" s="103"/>
      <c r="AH717" s="103"/>
      <c r="AI717" s="103"/>
      <c r="AJ717" s="107"/>
      <c r="AK717" s="107"/>
      <c r="AL717" s="107"/>
      <c r="AM717" s="104">
        <f>AG717*'1. Standard_Cost'!B324+'Incremental_Cost Year 2021'!AH724*'1. Standard_Cost'!C324+'Incremental_Cost Year 2021'!AI724*'1. Standard_Cost'!D324+'Incremental_Cost Year 2021'!AJ724+'Incremental_Cost Year 2021'!AL724+AK717</f>
        <v>0</v>
      </c>
      <c r="AN717" s="104">
        <f>AM717*'1. Standard_Cost'!C328</f>
        <v>0</v>
      </c>
      <c r="AO717" s="107"/>
      <c r="AQ717" s="104">
        <f t="shared" si="1376"/>
        <v>0</v>
      </c>
      <c r="AR717" s="104">
        <f t="shared" si="1377"/>
        <v>0</v>
      </c>
      <c r="AS717" s="104">
        <f t="shared" si="1378"/>
        <v>0</v>
      </c>
      <c r="AT717" s="104">
        <f t="shared" si="1382"/>
        <v>0</v>
      </c>
      <c r="AU717" s="108">
        <f t="shared" si="1379"/>
        <v>0</v>
      </c>
      <c r="AV717" s="108"/>
      <c r="AW717" s="108"/>
      <c r="AX717" s="108"/>
      <c r="AY717" s="108"/>
      <c r="AZ717" s="108"/>
      <c r="BA717" s="109">
        <f t="shared" si="1380"/>
        <v>0</v>
      </c>
    </row>
    <row r="718" spans="1:53" ht="14.1" customHeight="1" outlineLevel="2" x14ac:dyDescent="0.2">
      <c r="A718" s="68"/>
      <c r="B718" s="94"/>
      <c r="C718" s="95"/>
      <c r="D718" s="110"/>
      <c r="E718" s="110"/>
      <c r="F718" s="110"/>
      <c r="G718" s="111"/>
      <c r="H718" s="112" t="s">
        <v>179</v>
      </c>
      <c r="I718" s="100"/>
      <c r="J718" s="101"/>
      <c r="K718" s="101"/>
      <c r="L718" s="102" t="str">
        <f>IF(I718&lt;&gt;0,((VLOOKUP(I718,'1. Standard_Cost'!$B$4:$D$8,2)+VLOOKUP(I718,'1. Standard_Cost'!$B$4:$D$8,3))*J718*K718),"0")</f>
        <v>0</v>
      </c>
      <c r="M718" s="102">
        <f>L718*'1. Standard_Cost'!F304</f>
        <v>0</v>
      </c>
      <c r="N718" s="103"/>
      <c r="O718" s="103"/>
      <c r="P718" s="103"/>
      <c r="Q718" s="103"/>
      <c r="R718" s="104">
        <f>+N718*P718*'1. Standard_Cost'!$B$12</f>
        <v>0</v>
      </c>
      <c r="S718" s="104">
        <f>+N718*O718*P718*'1. Standard_Cost'!$C$12</f>
        <v>0</v>
      </c>
      <c r="T718" s="104">
        <f>+N718*P718*Q718*'1. Standard_Cost'!$D$12</f>
        <v>0</v>
      </c>
      <c r="U718" s="104">
        <f>+N718*O718*'1. Standard_Cost'!$E$12</f>
        <v>0</v>
      </c>
      <c r="V718" s="103"/>
      <c r="W718" s="103"/>
      <c r="X718" s="103"/>
      <c r="Y718" s="104">
        <f>+V718*((X718*'1. Standard_Cost'!$B$16)+(W718*X718*'1. Standard_Cost'!$C$16))</f>
        <v>0</v>
      </c>
      <c r="Z718" s="103"/>
      <c r="AA718" s="103"/>
      <c r="AB718" s="104">
        <f>+Z718*'1. Standard_Cost'!$B$20+AA718*'1. Standard_Cost'!$C$20</f>
        <v>0</v>
      </c>
      <c r="AC718" s="105"/>
      <c r="AD718" s="106"/>
      <c r="AE718" s="104">
        <f>SUM(AD718,AC718,AB718,Y718,U718,T718,S718,R718)*'1. Standard_Cost'!B328</f>
        <v>0</v>
      </c>
      <c r="AF718" s="104">
        <f t="shared" si="1381"/>
        <v>0</v>
      </c>
      <c r="AG718" s="103"/>
      <c r="AH718" s="103"/>
      <c r="AI718" s="103"/>
      <c r="AJ718" s="107"/>
      <c r="AK718" s="107"/>
      <c r="AL718" s="107"/>
      <c r="AM718" s="104">
        <f>AG718*'1. Standard_Cost'!B324+'Incremental_Cost Year 2021'!AH725*'1. Standard_Cost'!C324+'Incremental_Cost Year 2021'!AI725*'1. Standard_Cost'!D324+'Incremental_Cost Year 2021'!AJ725+'Incremental_Cost Year 2021'!AL725+AK718</f>
        <v>0</v>
      </c>
      <c r="AN718" s="104">
        <f>AM718*'1. Standard_Cost'!C328</f>
        <v>0</v>
      </c>
      <c r="AO718" s="107"/>
      <c r="AQ718" s="104">
        <f t="shared" si="1376"/>
        <v>0</v>
      </c>
      <c r="AR718" s="104">
        <f t="shared" si="1377"/>
        <v>0</v>
      </c>
      <c r="AS718" s="104">
        <f t="shared" si="1378"/>
        <v>0</v>
      </c>
      <c r="AT718" s="104">
        <f t="shared" si="1382"/>
        <v>0</v>
      </c>
      <c r="AU718" s="108">
        <f t="shared" si="1379"/>
        <v>0</v>
      </c>
      <c r="AV718" s="108"/>
      <c r="AW718" s="108"/>
      <c r="AX718" s="108"/>
      <c r="AY718" s="108"/>
      <c r="AZ718" s="108"/>
      <c r="BA718" s="109">
        <f t="shared" si="1380"/>
        <v>0</v>
      </c>
    </row>
    <row r="719" spans="1:53" ht="24.6" customHeight="1" outlineLevel="1" x14ac:dyDescent="0.2">
      <c r="A719" s="68"/>
      <c r="B719" s="141"/>
      <c r="C719" s="95"/>
      <c r="D719" s="113" t="s">
        <v>48</v>
      </c>
      <c r="E719" s="113" t="s">
        <v>424</v>
      </c>
      <c r="F719" s="114" t="s">
        <v>154</v>
      </c>
      <c r="G719" s="115" t="s">
        <v>155</v>
      </c>
      <c r="H719" s="122" t="s">
        <v>425</v>
      </c>
      <c r="I719" s="117"/>
      <c r="J719" s="117"/>
      <c r="K719" s="117"/>
      <c r="L719" s="118">
        <f>SUM(L715:L718)</f>
        <v>0</v>
      </c>
      <c r="M719" s="118">
        <f>SUM(M715:M718)</f>
        <v>0</v>
      </c>
      <c r="N719" s="117"/>
      <c r="O719" s="117"/>
      <c r="P719" s="117"/>
      <c r="Q719" s="117"/>
      <c r="R719" s="119">
        <f>SUM(R715:R718)</f>
        <v>0</v>
      </c>
      <c r="S719" s="119">
        <f>SUM(S715:S718)</f>
        <v>0</v>
      </c>
      <c r="T719" s="119">
        <f>SUM(T715:T718)</f>
        <v>0</v>
      </c>
      <c r="U719" s="119">
        <f>SUM(U715:U718)</f>
        <v>0</v>
      </c>
      <c r="V719" s="117"/>
      <c r="W719" s="117"/>
      <c r="X719" s="117"/>
      <c r="Y719" s="118">
        <f>SUM(Y715:Y718)</f>
        <v>0</v>
      </c>
      <c r="Z719" s="117"/>
      <c r="AA719" s="117"/>
      <c r="AB719" s="118">
        <f t="shared" ref="AB719:AF719" si="1383">SUM(AB715:AB718)</f>
        <v>0</v>
      </c>
      <c r="AC719" s="118">
        <f t="shared" si="1383"/>
        <v>1500000</v>
      </c>
      <c r="AD719" s="118">
        <f t="shared" si="1383"/>
        <v>0</v>
      </c>
      <c r="AE719" s="118">
        <f t="shared" si="1383"/>
        <v>300000</v>
      </c>
      <c r="AF719" s="118">
        <f t="shared" si="1383"/>
        <v>300000</v>
      </c>
      <c r="AG719" s="117"/>
      <c r="AH719" s="117"/>
      <c r="AI719" s="117"/>
      <c r="AJ719" s="119">
        <f>SUM(AJ715:AJ718)</f>
        <v>0</v>
      </c>
      <c r="AK719" s="119">
        <f t="shared" ref="AK719:AN719" si="1384">SUM(AK715:AK718)</f>
        <v>0</v>
      </c>
      <c r="AL719" s="119">
        <f t="shared" si="1384"/>
        <v>0</v>
      </c>
      <c r="AM719" s="119">
        <f t="shared" si="1384"/>
        <v>0</v>
      </c>
      <c r="AN719" s="119">
        <f t="shared" si="1384"/>
        <v>0</v>
      </c>
      <c r="AO719" s="116"/>
      <c r="AP719" s="120"/>
      <c r="AQ719" s="121">
        <f t="shared" ref="AQ719:BA719" si="1385">SUM(AQ715:AQ718)</f>
        <v>0</v>
      </c>
      <c r="AR719" s="121">
        <f t="shared" si="1385"/>
        <v>300000</v>
      </c>
      <c r="AS719" s="121">
        <f t="shared" si="1385"/>
        <v>0</v>
      </c>
      <c r="AT719" s="121">
        <f t="shared" si="1385"/>
        <v>300000</v>
      </c>
      <c r="AU719" s="121">
        <f t="shared" si="1385"/>
        <v>300000</v>
      </c>
      <c r="AV719" s="121">
        <f t="shared" si="1385"/>
        <v>0</v>
      </c>
      <c r="AW719" s="121">
        <f t="shared" si="1385"/>
        <v>0</v>
      </c>
      <c r="AX719" s="121">
        <f t="shared" si="1385"/>
        <v>0</v>
      </c>
      <c r="AY719" s="121">
        <f t="shared" si="1385"/>
        <v>0</v>
      </c>
      <c r="AZ719" s="121">
        <f t="shared" si="1385"/>
        <v>0</v>
      </c>
      <c r="BA719" s="121">
        <f t="shared" si="1385"/>
        <v>0</v>
      </c>
    </row>
    <row r="720" spans="1:53" ht="14.1" customHeight="1" outlineLevel="2" x14ac:dyDescent="0.2">
      <c r="A720" s="68"/>
      <c r="B720" s="94"/>
      <c r="C720" s="95"/>
      <c r="D720" s="96"/>
      <c r="E720" s="96"/>
      <c r="F720" s="97"/>
      <c r="G720" s="98"/>
      <c r="H720" s="99" t="s">
        <v>49</v>
      </c>
      <c r="I720" s="100"/>
      <c r="J720" s="101"/>
      <c r="K720" s="101"/>
      <c r="L720" s="102" t="str">
        <f>IF(I720&lt;&gt;0,((VLOOKUP(I720,'1. Standard_Cost'!$B$4:$D$8,2)+VLOOKUP(I720,'1. Standard_Cost'!$B$4:$D$8,3))*J720*K720),"0")</f>
        <v>0</v>
      </c>
      <c r="M720" s="102">
        <f>L720*'1. Standard_Cost'!F309</f>
        <v>0</v>
      </c>
      <c r="N720" s="103"/>
      <c r="O720" s="103"/>
      <c r="P720" s="103"/>
      <c r="Q720" s="103"/>
      <c r="R720" s="104">
        <f>+N720*P720*'1. Standard_Cost'!$B$12</f>
        <v>0</v>
      </c>
      <c r="S720" s="104">
        <f>+N720*O720*P720*'1. Standard_Cost'!$C$12</f>
        <v>0</v>
      </c>
      <c r="T720" s="104">
        <f>+N720*P720*Q720*'1. Standard_Cost'!$D$12</f>
        <v>0</v>
      </c>
      <c r="U720" s="104">
        <f>+N720*O720*'1. Standard_Cost'!$E$12</f>
        <v>0</v>
      </c>
      <c r="V720" s="103"/>
      <c r="W720" s="103"/>
      <c r="X720" s="103"/>
      <c r="Y720" s="104">
        <f>+V720*((X720*'1. Standard_Cost'!$B$16)+(W720*X720*'1. Standard_Cost'!$C$16))</f>
        <v>0</v>
      </c>
      <c r="Z720" s="103"/>
      <c r="AA720" s="103"/>
      <c r="AB720" s="104">
        <f>+Z720*'1. Standard_Cost'!$B$20+AA720*'1. Standard_Cost'!$C$20</f>
        <v>0</v>
      </c>
      <c r="AC720" s="105"/>
      <c r="AD720" s="106"/>
      <c r="AE720" s="104">
        <f>SUM(AD720,AC720,AB720,Y720,U720,T720,S720,R720)*'1. Standard_Cost'!B333</f>
        <v>0</v>
      </c>
      <c r="AF720" s="104">
        <f>SUM(AD720,AE720)</f>
        <v>0</v>
      </c>
      <c r="AG720" s="103"/>
      <c r="AH720" s="103"/>
      <c r="AI720" s="103"/>
      <c r="AJ720" s="107"/>
      <c r="AK720" s="107"/>
      <c r="AL720" s="107"/>
      <c r="AM720" s="104">
        <f>AG720*'1. Standard_Cost'!B329+'Incremental_Cost Year 2021'!AH727*'1. Standard_Cost'!C329+'Incremental_Cost Year 2021'!AI727*'1. Standard_Cost'!D329+'Incremental_Cost Year 2021'!AJ727+'Incremental_Cost Year 2021'!AL727+AK720</f>
        <v>0</v>
      </c>
      <c r="AN720" s="104">
        <f>AM720*'1. Standard_Cost'!C333</f>
        <v>0</v>
      </c>
      <c r="AO720" s="107"/>
      <c r="AQ720" s="104">
        <f t="shared" ref="AQ720:AQ723" si="1386">L720+M720</f>
        <v>0</v>
      </c>
      <c r="AR720" s="104">
        <f t="shared" ref="AR720:AR723" si="1387">AF720</f>
        <v>0</v>
      </c>
      <c r="AS720" s="104">
        <f t="shared" ref="AS720:AS723" si="1388">AM720+AN720</f>
        <v>0</v>
      </c>
      <c r="AT720" s="104">
        <f>SUM(AQ720,AR720,AS720)</f>
        <v>0</v>
      </c>
      <c r="AU720" s="108">
        <f t="shared" ref="AU720:AU723" si="1389">AT720</f>
        <v>0</v>
      </c>
      <c r="AV720" s="108"/>
      <c r="AW720" s="108"/>
      <c r="AX720" s="108"/>
      <c r="AY720" s="108"/>
      <c r="AZ720" s="108"/>
      <c r="BA720" s="109">
        <f t="shared" ref="BA720:BA723" si="1390">SUM(AU720:AZ720)-AT720</f>
        <v>0</v>
      </c>
    </row>
    <row r="721" spans="1:53" ht="14.1" customHeight="1" outlineLevel="2" x14ac:dyDescent="0.2">
      <c r="A721" s="68"/>
      <c r="B721" s="94"/>
      <c r="C721" s="95"/>
      <c r="D721" s="110"/>
      <c r="E721" s="110"/>
      <c r="F721" s="110"/>
      <c r="G721" s="111"/>
      <c r="H721" s="99" t="s">
        <v>50</v>
      </c>
      <c r="I721" s="100"/>
      <c r="J721" s="101"/>
      <c r="K721" s="101"/>
      <c r="L721" s="102" t="str">
        <f>IF(I721&lt;&gt;0,((VLOOKUP(I721,'1. Standard_Cost'!$B$4:$D$8,2)+VLOOKUP(I721,'1. Standard_Cost'!$B$4:$D$8,3))*J721*K721),"0")</f>
        <v>0</v>
      </c>
      <c r="M721" s="102">
        <f>L721*'1. Standard_Cost'!F309</f>
        <v>0</v>
      </c>
      <c r="N721" s="103"/>
      <c r="O721" s="103"/>
      <c r="P721" s="103"/>
      <c r="Q721" s="103"/>
      <c r="R721" s="104">
        <f>+N721*P721*'1. Standard_Cost'!$B$12</f>
        <v>0</v>
      </c>
      <c r="S721" s="104">
        <f>+N721*O721*P721*'1. Standard_Cost'!$C$12</f>
        <v>0</v>
      </c>
      <c r="T721" s="104">
        <f>+N721*P721*Q721*'1. Standard_Cost'!$D$12</f>
        <v>0</v>
      </c>
      <c r="U721" s="104">
        <f>+N721*O721*'1. Standard_Cost'!$E$12</f>
        <v>0</v>
      </c>
      <c r="V721" s="103"/>
      <c r="W721" s="103"/>
      <c r="X721" s="103"/>
      <c r="Y721" s="104">
        <f>+V721*((X721*'1. Standard_Cost'!$B$16)+(W721*X721*'1. Standard_Cost'!$C$16))</f>
        <v>0</v>
      </c>
      <c r="Z721" s="103"/>
      <c r="AA721" s="103"/>
      <c r="AB721" s="104">
        <f>+Z721*'1. Standard_Cost'!$B$20+AA721*'1. Standard_Cost'!$C$20</f>
        <v>0</v>
      </c>
      <c r="AC721" s="105"/>
      <c r="AD721" s="106"/>
      <c r="AE721" s="104">
        <f>SUM(AD721,AC721,AB721,Y721,U721,T721,S721,R721)*'1. Standard_Cost'!B333</f>
        <v>0</v>
      </c>
      <c r="AF721" s="104">
        <f t="shared" ref="AF721:AF723" si="1391">SUM(AD721,AE721)</f>
        <v>0</v>
      </c>
      <c r="AG721" s="103"/>
      <c r="AH721" s="103">
        <v>0</v>
      </c>
      <c r="AI721" s="103">
        <v>0</v>
      </c>
      <c r="AJ721" s="107"/>
      <c r="AK721" s="107"/>
      <c r="AL721" s="107"/>
      <c r="AM721" s="104">
        <f>AG721*'1. Standard_Cost'!B329+'Incremental_Cost Year 2021'!AH728*'1. Standard_Cost'!C329+'Incremental_Cost Year 2021'!AI728*'1. Standard_Cost'!D329+'Incremental_Cost Year 2021'!AJ728+'Incremental_Cost Year 2021'!AL728+AK721</f>
        <v>0</v>
      </c>
      <c r="AN721" s="104">
        <f>AM721*'1. Standard_Cost'!C333</f>
        <v>0</v>
      </c>
      <c r="AO721" s="107"/>
      <c r="AQ721" s="104">
        <f t="shared" si="1386"/>
        <v>0</v>
      </c>
      <c r="AR721" s="104">
        <f t="shared" si="1387"/>
        <v>0</v>
      </c>
      <c r="AS721" s="104">
        <f t="shared" si="1388"/>
        <v>0</v>
      </c>
      <c r="AT721" s="104">
        <f t="shared" ref="AT721:AT723" si="1392">SUM(AQ721,AR721,AS721)</f>
        <v>0</v>
      </c>
      <c r="AU721" s="108">
        <f t="shared" si="1389"/>
        <v>0</v>
      </c>
      <c r="AV721" s="108">
        <v>0</v>
      </c>
      <c r="AW721" s="108"/>
      <c r="AX721" s="108"/>
      <c r="AY721" s="108"/>
      <c r="AZ721" s="108"/>
      <c r="BA721" s="109">
        <f t="shared" si="1390"/>
        <v>0</v>
      </c>
    </row>
    <row r="722" spans="1:53" ht="14.1" customHeight="1" outlineLevel="2" x14ac:dyDescent="0.2">
      <c r="A722" s="68"/>
      <c r="B722" s="94"/>
      <c r="C722" s="95"/>
      <c r="D722" s="110"/>
      <c r="E722" s="110"/>
      <c r="F722" s="110"/>
      <c r="G722" s="111"/>
      <c r="H722" s="99" t="s">
        <v>51</v>
      </c>
      <c r="I722" s="100"/>
      <c r="J722" s="101"/>
      <c r="K722" s="101"/>
      <c r="L722" s="102" t="str">
        <f>IF(I722&lt;&gt;0,((VLOOKUP(I722,'1. Standard_Cost'!$B$4:$D$8,2)+VLOOKUP(I722,'1. Standard_Cost'!$B$4:$D$8,3))*J722*K722),"0")</f>
        <v>0</v>
      </c>
      <c r="M722" s="102">
        <f>L722*'1. Standard_Cost'!F309</f>
        <v>0</v>
      </c>
      <c r="N722" s="103"/>
      <c r="O722" s="103"/>
      <c r="P722" s="103"/>
      <c r="Q722" s="103"/>
      <c r="R722" s="104">
        <f>+N722*P722*'1. Standard_Cost'!$B$12</f>
        <v>0</v>
      </c>
      <c r="S722" s="104">
        <f>+N722*O722*P722*'1. Standard_Cost'!$C$12</f>
        <v>0</v>
      </c>
      <c r="T722" s="104">
        <f>+N722*P722*Q722*'1. Standard_Cost'!$D$12</f>
        <v>0</v>
      </c>
      <c r="U722" s="104">
        <f>+N722*O722*'1. Standard_Cost'!$E$12</f>
        <v>0</v>
      </c>
      <c r="V722" s="103"/>
      <c r="W722" s="103"/>
      <c r="X722" s="103"/>
      <c r="Y722" s="104">
        <f>+V722*((X722*'1. Standard_Cost'!$B$16)+(W722*X722*'1. Standard_Cost'!$C$16))</f>
        <v>0</v>
      </c>
      <c r="Z722" s="103"/>
      <c r="AA722" s="103"/>
      <c r="AB722" s="104">
        <f>+Z722*'1. Standard_Cost'!$B$20+AA722*'1. Standard_Cost'!$C$20</f>
        <v>0</v>
      </c>
      <c r="AC722" s="105"/>
      <c r="AD722" s="106"/>
      <c r="AE722" s="104">
        <f>SUM(AD722,AC722,AB722,Y722,U722,T722,S722,R722)*'1. Standard_Cost'!B333</f>
        <v>0</v>
      </c>
      <c r="AF722" s="104">
        <f t="shared" si="1391"/>
        <v>0</v>
      </c>
      <c r="AG722" s="103"/>
      <c r="AH722" s="103"/>
      <c r="AI722" s="103"/>
      <c r="AJ722" s="107"/>
      <c r="AK722" s="107"/>
      <c r="AL722" s="107"/>
      <c r="AM722" s="104">
        <f>AG722*'1. Standard_Cost'!B329+'Incremental_Cost Year 2021'!AH729*'1. Standard_Cost'!C329+'Incremental_Cost Year 2021'!AI729*'1. Standard_Cost'!D329+'Incremental_Cost Year 2021'!AJ729+'Incremental_Cost Year 2021'!AL729+AK722</f>
        <v>0</v>
      </c>
      <c r="AN722" s="104">
        <f>AM722*'1. Standard_Cost'!C333</f>
        <v>0</v>
      </c>
      <c r="AO722" s="107"/>
      <c r="AQ722" s="104">
        <f t="shared" si="1386"/>
        <v>0</v>
      </c>
      <c r="AR722" s="104">
        <f t="shared" si="1387"/>
        <v>0</v>
      </c>
      <c r="AS722" s="104">
        <f t="shared" si="1388"/>
        <v>0</v>
      </c>
      <c r="AT722" s="104">
        <f t="shared" si="1392"/>
        <v>0</v>
      </c>
      <c r="AU722" s="108">
        <f t="shared" si="1389"/>
        <v>0</v>
      </c>
      <c r="AV722" s="108"/>
      <c r="AW722" s="108"/>
      <c r="AX722" s="108"/>
      <c r="AY722" s="108"/>
      <c r="AZ722" s="108"/>
      <c r="BA722" s="109">
        <f t="shared" si="1390"/>
        <v>0</v>
      </c>
    </row>
    <row r="723" spans="1:53" ht="14.1" customHeight="1" outlineLevel="2" x14ac:dyDescent="0.2">
      <c r="A723" s="68"/>
      <c r="B723" s="94"/>
      <c r="C723" s="95"/>
      <c r="D723" s="110"/>
      <c r="E723" s="110"/>
      <c r="F723" s="110"/>
      <c r="G723" s="111"/>
      <c r="H723" s="112" t="s">
        <v>179</v>
      </c>
      <c r="I723" s="100"/>
      <c r="J723" s="101"/>
      <c r="K723" s="101"/>
      <c r="L723" s="102" t="str">
        <f>IF(I723&lt;&gt;0,((VLOOKUP(I723,'1. Standard_Cost'!$B$4:$D$8,2)+VLOOKUP(I723,'1. Standard_Cost'!$B$4:$D$8,3))*J723*K723),"0")</f>
        <v>0</v>
      </c>
      <c r="M723" s="102">
        <f>L723*'1. Standard_Cost'!F309</f>
        <v>0</v>
      </c>
      <c r="N723" s="103"/>
      <c r="O723" s="103"/>
      <c r="P723" s="103"/>
      <c r="Q723" s="103"/>
      <c r="R723" s="104">
        <f>+N723*P723*'1. Standard_Cost'!$B$12</f>
        <v>0</v>
      </c>
      <c r="S723" s="104">
        <f>+N723*O723*P723*'1. Standard_Cost'!$C$12</f>
        <v>0</v>
      </c>
      <c r="T723" s="104">
        <f>+N723*P723*Q723*'1. Standard_Cost'!$D$12</f>
        <v>0</v>
      </c>
      <c r="U723" s="104">
        <f>+N723*O723*'1. Standard_Cost'!$E$12</f>
        <v>0</v>
      </c>
      <c r="V723" s="103"/>
      <c r="W723" s="103"/>
      <c r="X723" s="103"/>
      <c r="Y723" s="104">
        <f>+V723*((X723*'1. Standard_Cost'!$B$16)+(W723*X723*'1. Standard_Cost'!$C$16))</f>
        <v>0</v>
      </c>
      <c r="Z723" s="103"/>
      <c r="AA723" s="103"/>
      <c r="AB723" s="104">
        <f>+Z723*'1. Standard_Cost'!$B$20+AA723*'1. Standard_Cost'!$C$20</f>
        <v>0</v>
      </c>
      <c r="AC723" s="105"/>
      <c r="AD723" s="106"/>
      <c r="AE723" s="104">
        <f>SUM(AD723,AC723,AB723,Y723,U723,T723,S723,R723)*'1. Standard_Cost'!B333</f>
        <v>0</v>
      </c>
      <c r="AF723" s="104">
        <f t="shared" si="1391"/>
        <v>0</v>
      </c>
      <c r="AG723" s="103"/>
      <c r="AH723" s="103"/>
      <c r="AI723" s="103"/>
      <c r="AJ723" s="107"/>
      <c r="AK723" s="107"/>
      <c r="AL723" s="107"/>
      <c r="AM723" s="104">
        <f>AG723*'1. Standard_Cost'!B329+'Incremental_Cost Year 2021'!AH730*'1. Standard_Cost'!C329+'Incremental_Cost Year 2021'!AI730*'1. Standard_Cost'!D329+'Incremental_Cost Year 2021'!AJ730+'Incremental_Cost Year 2021'!AL730+AK723</f>
        <v>0</v>
      </c>
      <c r="AN723" s="104">
        <f>AM723*'1. Standard_Cost'!C333</f>
        <v>0</v>
      </c>
      <c r="AO723" s="107"/>
      <c r="AQ723" s="104">
        <f t="shared" si="1386"/>
        <v>0</v>
      </c>
      <c r="AR723" s="104">
        <f t="shared" si="1387"/>
        <v>0</v>
      </c>
      <c r="AS723" s="104">
        <f t="shared" si="1388"/>
        <v>0</v>
      </c>
      <c r="AT723" s="104">
        <f t="shared" si="1392"/>
        <v>0</v>
      </c>
      <c r="AU723" s="108">
        <f t="shared" si="1389"/>
        <v>0</v>
      </c>
      <c r="AV723" s="108"/>
      <c r="AW723" s="108"/>
      <c r="AX723" s="108"/>
      <c r="AY723" s="108"/>
      <c r="AZ723" s="108"/>
      <c r="BA723" s="109">
        <f t="shared" si="1390"/>
        <v>0</v>
      </c>
    </row>
    <row r="724" spans="1:53" ht="24.6" customHeight="1" outlineLevel="1" x14ac:dyDescent="0.2">
      <c r="A724" s="68"/>
      <c r="B724" s="141"/>
      <c r="C724" s="95"/>
      <c r="D724" s="113" t="s">
        <v>48</v>
      </c>
      <c r="E724" s="113" t="s">
        <v>426</v>
      </c>
      <c r="F724" s="114" t="s">
        <v>154</v>
      </c>
      <c r="G724" s="115" t="s">
        <v>155</v>
      </c>
      <c r="H724" s="122" t="s">
        <v>427</v>
      </c>
      <c r="I724" s="117"/>
      <c r="J724" s="117"/>
      <c r="K724" s="117"/>
      <c r="L724" s="118">
        <f>SUM(L720:L723)</f>
        <v>0</v>
      </c>
      <c r="M724" s="118">
        <f>SUM(M720:M723)</f>
        <v>0</v>
      </c>
      <c r="N724" s="117"/>
      <c r="O724" s="117"/>
      <c r="P724" s="117"/>
      <c r="Q724" s="117"/>
      <c r="R724" s="119">
        <f>SUM(R720:R723)</f>
        <v>0</v>
      </c>
      <c r="S724" s="119">
        <f>SUM(S720:S723)</f>
        <v>0</v>
      </c>
      <c r="T724" s="119">
        <f>SUM(T720:T723)</f>
        <v>0</v>
      </c>
      <c r="U724" s="119">
        <f>SUM(U720:U723)</f>
        <v>0</v>
      </c>
      <c r="V724" s="117"/>
      <c r="W724" s="117"/>
      <c r="X724" s="117"/>
      <c r="Y724" s="118">
        <f>SUM(Y720:Y723)</f>
        <v>0</v>
      </c>
      <c r="Z724" s="117"/>
      <c r="AA724" s="117"/>
      <c r="AB724" s="118">
        <f t="shared" ref="AB724:AF724" si="1393">SUM(AB720:AB723)</f>
        <v>0</v>
      </c>
      <c r="AC724" s="118">
        <f t="shared" si="1393"/>
        <v>0</v>
      </c>
      <c r="AD724" s="118">
        <f t="shared" si="1393"/>
        <v>0</v>
      </c>
      <c r="AE724" s="118">
        <f t="shared" si="1393"/>
        <v>0</v>
      </c>
      <c r="AF724" s="118">
        <f t="shared" si="1393"/>
        <v>0</v>
      </c>
      <c r="AG724" s="117"/>
      <c r="AH724" s="117"/>
      <c r="AI724" s="117"/>
      <c r="AJ724" s="119">
        <f>SUM(AJ720:AJ723)</f>
        <v>0</v>
      </c>
      <c r="AK724" s="119">
        <f t="shared" ref="AK724:AN724" si="1394">SUM(AK720:AK723)</f>
        <v>0</v>
      </c>
      <c r="AL724" s="119">
        <f t="shared" si="1394"/>
        <v>0</v>
      </c>
      <c r="AM724" s="119">
        <f t="shared" si="1394"/>
        <v>0</v>
      </c>
      <c r="AN724" s="119">
        <f t="shared" si="1394"/>
        <v>0</v>
      </c>
      <c r="AO724" s="116"/>
      <c r="AP724" s="120"/>
      <c r="AQ724" s="121">
        <f t="shared" ref="AQ724:BA724" si="1395">SUM(AQ720:AQ723)</f>
        <v>0</v>
      </c>
      <c r="AR724" s="121">
        <f t="shared" si="1395"/>
        <v>0</v>
      </c>
      <c r="AS724" s="121">
        <f t="shared" si="1395"/>
        <v>0</v>
      </c>
      <c r="AT724" s="121">
        <f t="shared" si="1395"/>
        <v>0</v>
      </c>
      <c r="AU724" s="121">
        <f t="shared" si="1395"/>
        <v>0</v>
      </c>
      <c r="AV724" s="121">
        <f t="shared" si="1395"/>
        <v>0</v>
      </c>
      <c r="AW724" s="121">
        <f t="shared" si="1395"/>
        <v>0</v>
      </c>
      <c r="AX724" s="121">
        <f t="shared" si="1395"/>
        <v>0</v>
      </c>
      <c r="AY724" s="121">
        <f t="shared" si="1395"/>
        <v>0</v>
      </c>
      <c r="AZ724" s="121">
        <f t="shared" si="1395"/>
        <v>0</v>
      </c>
      <c r="BA724" s="121">
        <f t="shared" si="1395"/>
        <v>0</v>
      </c>
    </row>
    <row r="725" spans="1:53" ht="14.1" customHeight="1" outlineLevel="2" x14ac:dyDescent="0.2">
      <c r="A725" s="68"/>
      <c r="B725" s="94"/>
      <c r="C725" s="95"/>
      <c r="D725" s="96"/>
      <c r="E725" s="96"/>
      <c r="F725" s="97"/>
      <c r="G725" s="98"/>
      <c r="H725" s="99" t="s">
        <v>49</v>
      </c>
      <c r="I725" s="100"/>
      <c r="J725" s="101"/>
      <c r="K725" s="101"/>
      <c r="L725" s="102" t="str">
        <f>IF(I725&lt;&gt;0,((VLOOKUP(I725,'1. Standard_Cost'!$B$4:$D$8,2)+VLOOKUP(I725,'1. Standard_Cost'!$B$4:$D$8,3))*J725*K725),"0")</f>
        <v>0</v>
      </c>
      <c r="M725" s="102">
        <f>L725*'1. Standard_Cost'!F314</f>
        <v>0</v>
      </c>
      <c r="N725" s="103"/>
      <c r="O725" s="103"/>
      <c r="P725" s="103"/>
      <c r="Q725" s="103"/>
      <c r="R725" s="104">
        <f>+N725*P725*'1. Standard_Cost'!$B$12</f>
        <v>0</v>
      </c>
      <c r="S725" s="104">
        <f>+N725*O725*P725*'1. Standard_Cost'!$C$12</f>
        <v>0</v>
      </c>
      <c r="T725" s="104">
        <f>+N725*P725*Q725*'1. Standard_Cost'!$D$12</f>
        <v>0</v>
      </c>
      <c r="U725" s="104">
        <f>+N725*O725*'1. Standard_Cost'!$E$12</f>
        <v>0</v>
      </c>
      <c r="V725" s="103"/>
      <c r="W725" s="103"/>
      <c r="X725" s="103"/>
      <c r="Y725" s="104">
        <f>+V725*((X725*'1. Standard_Cost'!$B$16)+(W725*X725*'1. Standard_Cost'!$C$16))</f>
        <v>0</v>
      </c>
      <c r="Z725" s="103"/>
      <c r="AA725" s="103"/>
      <c r="AB725" s="104">
        <f>+Z725*'1. Standard_Cost'!$B$20+AA725*'1. Standard_Cost'!$C$20</f>
        <v>0</v>
      </c>
      <c r="AC725" s="105"/>
      <c r="AD725" s="106"/>
      <c r="AE725" s="104">
        <f>SUM(AD725,AC725,AB725,Y725,U725,T725,S725,R725)*'1. Standard_Cost'!B338</f>
        <v>0</v>
      </c>
      <c r="AF725" s="104">
        <f>SUM(AD725,AE725)</f>
        <v>0</v>
      </c>
      <c r="AG725" s="103"/>
      <c r="AH725" s="103"/>
      <c r="AI725" s="103"/>
      <c r="AJ725" s="107"/>
      <c r="AK725" s="107"/>
      <c r="AL725" s="107"/>
      <c r="AM725" s="104">
        <f>AG725*'1. Standard_Cost'!B334+'Incremental_Cost Year 2021'!AH732*'1. Standard_Cost'!C334+'Incremental_Cost Year 2021'!AI732*'1. Standard_Cost'!D334+'Incremental_Cost Year 2021'!AJ732+'Incremental_Cost Year 2021'!AL732+AK725</f>
        <v>0</v>
      </c>
      <c r="AN725" s="104">
        <f>AM725*'1. Standard_Cost'!C338</f>
        <v>0</v>
      </c>
      <c r="AO725" s="107"/>
      <c r="AQ725" s="104">
        <f t="shared" ref="AQ725:AQ728" si="1396">L725+M725</f>
        <v>0</v>
      </c>
      <c r="AR725" s="104">
        <f t="shared" ref="AR725:AR728" si="1397">AF725</f>
        <v>0</v>
      </c>
      <c r="AS725" s="104">
        <f t="shared" ref="AS725:AS728" si="1398">AM725+AN725</f>
        <v>0</v>
      </c>
      <c r="AT725" s="104">
        <f>SUM(AQ725,AR725,AS725)</f>
        <v>0</v>
      </c>
      <c r="AU725" s="108">
        <f t="shared" ref="AU725:AU728" si="1399">AT725</f>
        <v>0</v>
      </c>
      <c r="AV725" s="108"/>
      <c r="AW725" s="108"/>
      <c r="AX725" s="108"/>
      <c r="AY725" s="108"/>
      <c r="AZ725" s="108"/>
      <c r="BA725" s="109">
        <f t="shared" ref="BA725:BA728" si="1400">SUM(AU725:AZ725)-AT725</f>
        <v>0</v>
      </c>
    </row>
    <row r="726" spans="1:53" ht="14.1" customHeight="1" outlineLevel="2" x14ac:dyDescent="0.2">
      <c r="A726" s="68"/>
      <c r="B726" s="94"/>
      <c r="C726" s="95"/>
      <c r="D726" s="110"/>
      <c r="E726" s="110"/>
      <c r="F726" s="110"/>
      <c r="G726" s="111"/>
      <c r="H726" s="99" t="s">
        <v>50</v>
      </c>
      <c r="I726" s="100"/>
      <c r="J726" s="101"/>
      <c r="K726" s="101"/>
      <c r="L726" s="102" t="str">
        <f>IF(I726&lt;&gt;0,((VLOOKUP(I726,'1. Standard_Cost'!$B$4:$D$8,2)+VLOOKUP(I726,'1. Standard_Cost'!$B$4:$D$8,3))*J726*K726),"0")</f>
        <v>0</v>
      </c>
      <c r="M726" s="102">
        <f>L726*'1. Standard_Cost'!F314</f>
        <v>0</v>
      </c>
      <c r="N726" s="103"/>
      <c r="O726" s="103"/>
      <c r="P726" s="103"/>
      <c r="Q726" s="103"/>
      <c r="R726" s="104">
        <f>+N726*P726*'1. Standard_Cost'!$B$12</f>
        <v>0</v>
      </c>
      <c r="S726" s="104">
        <f>+N726*O726*P726*'1. Standard_Cost'!$C$12</f>
        <v>0</v>
      </c>
      <c r="T726" s="104">
        <f>+N726*P726*Q726*'1. Standard_Cost'!$D$12</f>
        <v>0</v>
      </c>
      <c r="U726" s="104">
        <f>+N726*O726*'1. Standard_Cost'!$E$12</f>
        <v>0</v>
      </c>
      <c r="V726" s="103"/>
      <c r="W726" s="103"/>
      <c r="X726" s="103"/>
      <c r="Y726" s="104">
        <f>+V726*((X726*'1. Standard_Cost'!$B$16)+(W726*X726*'1. Standard_Cost'!$C$16))</f>
        <v>0</v>
      </c>
      <c r="Z726" s="103"/>
      <c r="AA726" s="103"/>
      <c r="AB726" s="104">
        <f>+Z726*'1. Standard_Cost'!$B$20+AA726*'1. Standard_Cost'!$C$20</f>
        <v>0</v>
      </c>
      <c r="AC726" s="105"/>
      <c r="AD726" s="106"/>
      <c r="AE726" s="104">
        <f>SUM(AD726,AC726,AB726,Y726,U726,T726,S726,R726)*'1. Standard_Cost'!B338</f>
        <v>0</v>
      </c>
      <c r="AF726" s="104">
        <f t="shared" ref="AF726:AF728" si="1401">SUM(AD726,AE726)</f>
        <v>0</v>
      </c>
      <c r="AG726" s="103"/>
      <c r="AH726" s="103">
        <v>0</v>
      </c>
      <c r="AI726" s="103">
        <v>0</v>
      </c>
      <c r="AJ726" s="107"/>
      <c r="AK726" s="107"/>
      <c r="AL726" s="107"/>
      <c r="AM726" s="104">
        <f>AG726*'1. Standard_Cost'!B334+'Incremental_Cost Year 2021'!AH733*'1. Standard_Cost'!C334+'Incremental_Cost Year 2021'!AI733*'1. Standard_Cost'!D334+'Incremental_Cost Year 2021'!AJ733+'Incremental_Cost Year 2021'!AL733+AK726</f>
        <v>0</v>
      </c>
      <c r="AN726" s="104">
        <f>AM726*'1. Standard_Cost'!C338</f>
        <v>0</v>
      </c>
      <c r="AO726" s="107"/>
      <c r="AQ726" s="104">
        <f t="shared" si="1396"/>
        <v>0</v>
      </c>
      <c r="AR726" s="104">
        <f t="shared" si="1397"/>
        <v>0</v>
      </c>
      <c r="AS726" s="104">
        <f t="shared" si="1398"/>
        <v>0</v>
      </c>
      <c r="AT726" s="104">
        <f t="shared" ref="AT726:AT728" si="1402">SUM(AQ726,AR726,AS726)</f>
        <v>0</v>
      </c>
      <c r="AU726" s="108">
        <f t="shared" si="1399"/>
        <v>0</v>
      </c>
      <c r="AV726" s="108">
        <v>0</v>
      </c>
      <c r="AW726" s="108"/>
      <c r="AX726" s="108"/>
      <c r="AY726" s="108"/>
      <c r="AZ726" s="108"/>
      <c r="BA726" s="109">
        <f t="shared" si="1400"/>
        <v>0</v>
      </c>
    </row>
    <row r="727" spans="1:53" ht="14.1" customHeight="1" outlineLevel="2" x14ac:dyDescent="0.2">
      <c r="A727" s="68"/>
      <c r="B727" s="94"/>
      <c r="C727" s="95"/>
      <c r="D727" s="110"/>
      <c r="E727" s="110"/>
      <c r="F727" s="110"/>
      <c r="G727" s="111"/>
      <c r="H727" s="99" t="s">
        <v>51</v>
      </c>
      <c r="I727" s="100"/>
      <c r="J727" s="101"/>
      <c r="K727" s="101"/>
      <c r="L727" s="102" t="str">
        <f>IF(I727&lt;&gt;0,((VLOOKUP(I727,'1. Standard_Cost'!$B$4:$D$8,2)+VLOOKUP(I727,'1. Standard_Cost'!$B$4:$D$8,3))*J727*K727),"0")</f>
        <v>0</v>
      </c>
      <c r="M727" s="102">
        <f>L727*'1. Standard_Cost'!F314</f>
        <v>0</v>
      </c>
      <c r="N727" s="103"/>
      <c r="O727" s="103"/>
      <c r="P727" s="103"/>
      <c r="Q727" s="103"/>
      <c r="R727" s="104">
        <f>+N727*P727*'1. Standard_Cost'!$B$12</f>
        <v>0</v>
      </c>
      <c r="S727" s="104">
        <f>+N727*O727*P727*'1. Standard_Cost'!$C$12</f>
        <v>0</v>
      </c>
      <c r="T727" s="104">
        <f>+N727*P727*Q727*'1. Standard_Cost'!$D$12</f>
        <v>0</v>
      </c>
      <c r="U727" s="104">
        <f>+N727*O727*'1. Standard_Cost'!$E$12</f>
        <v>0</v>
      </c>
      <c r="V727" s="103"/>
      <c r="W727" s="103"/>
      <c r="X727" s="103"/>
      <c r="Y727" s="104">
        <f>+V727*((X727*'1. Standard_Cost'!$B$16)+(W727*X727*'1. Standard_Cost'!$C$16))</f>
        <v>0</v>
      </c>
      <c r="Z727" s="103"/>
      <c r="AA727" s="103"/>
      <c r="AB727" s="104">
        <f>+Z727*'1. Standard_Cost'!$B$20+AA727*'1. Standard_Cost'!$C$20</f>
        <v>0</v>
      </c>
      <c r="AC727" s="105"/>
      <c r="AD727" s="106"/>
      <c r="AE727" s="104">
        <f>SUM(AD727,AC727,AB727,Y727,U727,T727,S727,R727)*'1. Standard_Cost'!B338</f>
        <v>0</v>
      </c>
      <c r="AF727" s="104">
        <f t="shared" si="1401"/>
        <v>0</v>
      </c>
      <c r="AG727" s="103"/>
      <c r="AH727" s="103"/>
      <c r="AI727" s="103"/>
      <c r="AJ727" s="107"/>
      <c r="AK727" s="107"/>
      <c r="AL727" s="107"/>
      <c r="AM727" s="104">
        <f>AG727*'1. Standard_Cost'!B334+'Incremental_Cost Year 2021'!AH734*'1. Standard_Cost'!C334+'Incremental_Cost Year 2021'!AI734*'1. Standard_Cost'!D334+'Incremental_Cost Year 2021'!AJ734+'Incremental_Cost Year 2021'!AL734+AK727</f>
        <v>0</v>
      </c>
      <c r="AN727" s="104">
        <f>AM727*'1. Standard_Cost'!C338</f>
        <v>0</v>
      </c>
      <c r="AO727" s="107"/>
      <c r="AQ727" s="104">
        <f t="shared" si="1396"/>
        <v>0</v>
      </c>
      <c r="AR727" s="104">
        <f t="shared" si="1397"/>
        <v>0</v>
      </c>
      <c r="AS727" s="104">
        <f t="shared" si="1398"/>
        <v>0</v>
      </c>
      <c r="AT727" s="104">
        <f t="shared" si="1402"/>
        <v>0</v>
      </c>
      <c r="AU727" s="108">
        <f t="shared" si="1399"/>
        <v>0</v>
      </c>
      <c r="AV727" s="108"/>
      <c r="AW727" s="108"/>
      <c r="AX727" s="108"/>
      <c r="AY727" s="108"/>
      <c r="AZ727" s="108"/>
      <c r="BA727" s="109">
        <f t="shared" si="1400"/>
        <v>0</v>
      </c>
    </row>
    <row r="728" spans="1:53" ht="14.1" customHeight="1" outlineLevel="2" x14ac:dyDescent="0.2">
      <c r="A728" s="68"/>
      <c r="B728" s="94"/>
      <c r="C728" s="95"/>
      <c r="D728" s="110"/>
      <c r="E728" s="110"/>
      <c r="F728" s="110"/>
      <c r="G728" s="111"/>
      <c r="H728" s="112" t="s">
        <v>179</v>
      </c>
      <c r="I728" s="100"/>
      <c r="J728" s="101"/>
      <c r="K728" s="101"/>
      <c r="L728" s="102" t="str">
        <f>IF(I728&lt;&gt;0,((VLOOKUP(I728,'1. Standard_Cost'!$B$4:$D$8,2)+VLOOKUP(I728,'1. Standard_Cost'!$B$4:$D$8,3))*J728*K728),"0")</f>
        <v>0</v>
      </c>
      <c r="M728" s="102">
        <f>L728*'1. Standard_Cost'!F314</f>
        <v>0</v>
      </c>
      <c r="N728" s="103"/>
      <c r="O728" s="103"/>
      <c r="P728" s="103"/>
      <c r="Q728" s="103"/>
      <c r="R728" s="104">
        <f>+N728*P728*'1. Standard_Cost'!$B$12</f>
        <v>0</v>
      </c>
      <c r="S728" s="104">
        <f>+N728*O728*P728*'1. Standard_Cost'!$C$12</f>
        <v>0</v>
      </c>
      <c r="T728" s="104">
        <f>+N728*P728*Q728*'1. Standard_Cost'!$D$12</f>
        <v>0</v>
      </c>
      <c r="U728" s="104">
        <f>+N728*O728*'1. Standard_Cost'!$E$12</f>
        <v>0</v>
      </c>
      <c r="V728" s="103"/>
      <c r="W728" s="103"/>
      <c r="X728" s="103"/>
      <c r="Y728" s="104">
        <f>+V728*((X728*'1. Standard_Cost'!$B$16)+(W728*X728*'1. Standard_Cost'!$C$16))</f>
        <v>0</v>
      </c>
      <c r="Z728" s="103"/>
      <c r="AA728" s="103"/>
      <c r="AB728" s="104">
        <f>+Z728*'1. Standard_Cost'!$B$20+AA728*'1. Standard_Cost'!$C$20</f>
        <v>0</v>
      </c>
      <c r="AC728" s="105"/>
      <c r="AD728" s="106"/>
      <c r="AE728" s="104">
        <f>SUM(AD728,AC728,AB728,Y728,U728,T728,S728,R728)*'1. Standard_Cost'!B338</f>
        <v>0</v>
      </c>
      <c r="AF728" s="104">
        <f t="shared" si="1401"/>
        <v>0</v>
      </c>
      <c r="AG728" s="103"/>
      <c r="AH728" s="103"/>
      <c r="AI728" s="103"/>
      <c r="AJ728" s="107"/>
      <c r="AK728" s="107"/>
      <c r="AL728" s="107"/>
      <c r="AM728" s="104">
        <f>AG728*'1. Standard_Cost'!B334+'Incremental_Cost Year 2021'!AH735*'1. Standard_Cost'!C334+'Incremental_Cost Year 2021'!AI735*'1. Standard_Cost'!D334+'Incremental_Cost Year 2021'!AJ735+'Incremental_Cost Year 2021'!AL735+AK728</f>
        <v>0</v>
      </c>
      <c r="AN728" s="104">
        <f>AM728*'1. Standard_Cost'!C338</f>
        <v>0</v>
      </c>
      <c r="AO728" s="107"/>
      <c r="AQ728" s="104">
        <f t="shared" si="1396"/>
        <v>0</v>
      </c>
      <c r="AR728" s="104">
        <f t="shared" si="1397"/>
        <v>0</v>
      </c>
      <c r="AS728" s="104">
        <f t="shared" si="1398"/>
        <v>0</v>
      </c>
      <c r="AT728" s="104">
        <f t="shared" si="1402"/>
        <v>0</v>
      </c>
      <c r="AU728" s="108">
        <f t="shared" si="1399"/>
        <v>0</v>
      </c>
      <c r="AV728" s="108"/>
      <c r="AW728" s="108"/>
      <c r="AX728" s="108"/>
      <c r="AY728" s="108"/>
      <c r="AZ728" s="108"/>
      <c r="BA728" s="109">
        <f t="shared" si="1400"/>
        <v>0</v>
      </c>
    </row>
    <row r="729" spans="1:53" ht="24.6" customHeight="1" outlineLevel="1" x14ac:dyDescent="0.2">
      <c r="A729" s="68"/>
      <c r="B729" s="141"/>
      <c r="C729" s="95"/>
      <c r="D729" s="113" t="s">
        <v>48</v>
      </c>
      <c r="E729" s="113" t="s">
        <v>831</v>
      </c>
      <c r="F729" s="114" t="s">
        <v>154</v>
      </c>
      <c r="G729" s="115" t="s">
        <v>155</v>
      </c>
      <c r="H729" s="122" t="s">
        <v>428</v>
      </c>
      <c r="I729" s="117"/>
      <c r="J729" s="117"/>
      <c r="K729" s="117"/>
      <c r="L729" s="118">
        <f>SUM(L725:L728)</f>
        <v>0</v>
      </c>
      <c r="M729" s="118">
        <f>SUM(M725:M728)</f>
        <v>0</v>
      </c>
      <c r="N729" s="117"/>
      <c r="O729" s="117"/>
      <c r="P729" s="117"/>
      <c r="Q729" s="117"/>
      <c r="R729" s="119">
        <f>SUM(R725:R728)</f>
        <v>0</v>
      </c>
      <c r="S729" s="119">
        <f>SUM(S725:S728)</f>
        <v>0</v>
      </c>
      <c r="T729" s="119">
        <f>SUM(T725:T728)</f>
        <v>0</v>
      </c>
      <c r="U729" s="119">
        <f>SUM(U725:U728)</f>
        <v>0</v>
      </c>
      <c r="V729" s="117"/>
      <c r="W729" s="117"/>
      <c r="X729" s="117"/>
      <c r="Y729" s="118">
        <f>SUM(Y725:Y728)</f>
        <v>0</v>
      </c>
      <c r="Z729" s="117"/>
      <c r="AA729" s="117"/>
      <c r="AB729" s="118">
        <f t="shared" ref="AB729:AF729" si="1403">SUM(AB725:AB728)</f>
        <v>0</v>
      </c>
      <c r="AC729" s="118">
        <f t="shared" si="1403"/>
        <v>0</v>
      </c>
      <c r="AD729" s="118">
        <f t="shared" si="1403"/>
        <v>0</v>
      </c>
      <c r="AE729" s="118">
        <f t="shared" si="1403"/>
        <v>0</v>
      </c>
      <c r="AF729" s="118">
        <f t="shared" si="1403"/>
        <v>0</v>
      </c>
      <c r="AG729" s="117"/>
      <c r="AH729" s="117"/>
      <c r="AI729" s="117"/>
      <c r="AJ729" s="119">
        <f>SUM(AJ725:AJ728)</f>
        <v>0</v>
      </c>
      <c r="AK729" s="119">
        <f t="shared" ref="AK729:AN729" si="1404">SUM(AK725:AK728)</f>
        <v>0</v>
      </c>
      <c r="AL729" s="119">
        <f t="shared" si="1404"/>
        <v>0</v>
      </c>
      <c r="AM729" s="119">
        <f t="shared" si="1404"/>
        <v>0</v>
      </c>
      <c r="AN729" s="119">
        <f t="shared" si="1404"/>
        <v>0</v>
      </c>
      <c r="AO729" s="116"/>
      <c r="AP729" s="120"/>
      <c r="AQ729" s="121">
        <f t="shared" ref="AQ729:BA729" si="1405">SUM(AQ725:AQ728)</f>
        <v>0</v>
      </c>
      <c r="AR729" s="121">
        <f t="shared" si="1405"/>
        <v>0</v>
      </c>
      <c r="AS729" s="121">
        <f t="shared" si="1405"/>
        <v>0</v>
      </c>
      <c r="AT729" s="121">
        <f t="shared" si="1405"/>
        <v>0</v>
      </c>
      <c r="AU729" s="121">
        <f t="shared" si="1405"/>
        <v>0</v>
      </c>
      <c r="AV729" s="121">
        <f t="shared" si="1405"/>
        <v>0</v>
      </c>
      <c r="AW729" s="121">
        <f t="shared" si="1405"/>
        <v>0</v>
      </c>
      <c r="AX729" s="121">
        <f t="shared" si="1405"/>
        <v>0</v>
      </c>
      <c r="AY729" s="121">
        <f t="shared" si="1405"/>
        <v>0</v>
      </c>
      <c r="AZ729" s="121">
        <f t="shared" si="1405"/>
        <v>0</v>
      </c>
      <c r="BA729" s="121">
        <f t="shared" si="1405"/>
        <v>0</v>
      </c>
    </row>
    <row r="730" spans="1:53" ht="14.1" customHeight="1" outlineLevel="2" x14ac:dyDescent="0.2">
      <c r="A730" s="68"/>
      <c r="B730" s="94"/>
      <c r="C730" s="250"/>
      <c r="D730" s="96"/>
      <c r="E730" s="96"/>
      <c r="F730" s="97"/>
      <c r="G730" s="98"/>
      <c r="H730" s="99" t="s">
        <v>49</v>
      </c>
      <c r="I730" s="100"/>
      <c r="J730" s="101"/>
      <c r="K730" s="101"/>
      <c r="L730" s="102" t="str">
        <f>IF(I730&lt;&gt;0,((VLOOKUP(I730,'1. Standard_Cost'!$B$4:$D$8,2)+VLOOKUP(I730,'1. Standard_Cost'!$B$4:$D$8,3))*J730*K730),"0")</f>
        <v>0</v>
      </c>
      <c r="M730" s="102">
        <f>L730*'1. Standard_Cost'!F329</f>
        <v>0</v>
      </c>
      <c r="N730" s="103"/>
      <c r="O730" s="103"/>
      <c r="P730" s="103"/>
      <c r="Q730" s="103"/>
      <c r="R730" s="104">
        <f>+N730*P730*'1. Standard_Cost'!$B$12</f>
        <v>0</v>
      </c>
      <c r="S730" s="104">
        <f>+N730*O730*P730*'1. Standard_Cost'!$C$12</f>
        <v>0</v>
      </c>
      <c r="T730" s="104">
        <f>+N730*P730*Q730*'1. Standard_Cost'!$D$12</f>
        <v>0</v>
      </c>
      <c r="U730" s="104">
        <f>+N730*O730*'1. Standard_Cost'!$E$12</f>
        <v>0</v>
      </c>
      <c r="V730" s="103"/>
      <c r="W730" s="103"/>
      <c r="X730" s="103"/>
      <c r="Y730" s="104">
        <f>+V730*((X730*'1. Standard_Cost'!$B$16)+(W730*X730*'1. Standard_Cost'!$C$16))</f>
        <v>0</v>
      </c>
      <c r="Z730" s="103"/>
      <c r="AA730" s="103"/>
      <c r="AB730" s="104">
        <f>+Z730*'1. Standard_Cost'!$B$20+AA730*'1. Standard_Cost'!$C$20</f>
        <v>0</v>
      </c>
      <c r="AC730" s="105"/>
      <c r="AD730" s="106"/>
      <c r="AE730" s="104">
        <f>SUM(AD730,AC730,AB730,Y730,U730,T730,S730,R730)*'1. Standard_Cost'!B353</f>
        <v>0</v>
      </c>
      <c r="AF730" s="104">
        <f>SUM(AD730,AE730)</f>
        <v>0</v>
      </c>
      <c r="AG730" s="103"/>
      <c r="AH730" s="103"/>
      <c r="AI730" s="103"/>
      <c r="AJ730" s="107"/>
      <c r="AK730" s="107"/>
      <c r="AL730" s="107"/>
      <c r="AM730" s="104">
        <f>AG730*'1. Standard_Cost'!B349+'Incremental_Cost Year 2021'!AH737*'1. Standard_Cost'!C349+'Incremental_Cost Year 2021'!AI737*'1. Standard_Cost'!D349+'Incremental_Cost Year 2021'!AJ737+'Incremental_Cost Year 2021'!AL737+AK730</f>
        <v>0</v>
      </c>
      <c r="AN730" s="104">
        <f>AM730*'1. Standard_Cost'!C353</f>
        <v>0</v>
      </c>
      <c r="AO730" s="107"/>
      <c r="AQ730" s="104">
        <f t="shared" ref="AQ730:AQ733" si="1406">L730+M730</f>
        <v>0</v>
      </c>
      <c r="AR730" s="104">
        <f t="shared" ref="AR730:AR733" si="1407">AF730</f>
        <v>0</v>
      </c>
      <c r="AS730" s="104">
        <f t="shared" ref="AS730:AS733" si="1408">AM730+AN730</f>
        <v>0</v>
      </c>
      <c r="AT730" s="104">
        <f>SUM(AQ730,AR730,AS730)</f>
        <v>0</v>
      </c>
      <c r="AU730" s="108">
        <f t="shared" ref="AU730:AU733" si="1409">AT730</f>
        <v>0</v>
      </c>
      <c r="AV730" s="108"/>
      <c r="AW730" s="108"/>
      <c r="AX730" s="108"/>
      <c r="AY730" s="108"/>
      <c r="AZ730" s="108"/>
      <c r="BA730" s="109">
        <f t="shared" ref="BA730:BA733" si="1410">SUM(AU730:AZ730)-AT730</f>
        <v>0</v>
      </c>
    </row>
    <row r="731" spans="1:53" ht="14.1" customHeight="1" outlineLevel="2" x14ac:dyDescent="0.2">
      <c r="A731" s="68"/>
      <c r="B731" s="94"/>
      <c r="C731" s="251"/>
      <c r="D731" s="110"/>
      <c r="E731" s="110"/>
      <c r="F731" s="110"/>
      <c r="G731" s="111"/>
      <c r="H731" s="99" t="s">
        <v>50</v>
      </c>
      <c r="I731" s="100"/>
      <c r="J731" s="101"/>
      <c r="K731" s="101"/>
      <c r="L731" s="102" t="str">
        <f>IF(I731&lt;&gt;0,((VLOOKUP(I731,'1. Standard_Cost'!$B$4:$D$8,2)+VLOOKUP(I731,'1. Standard_Cost'!$B$4:$D$8,3))*J731*K731),"0")</f>
        <v>0</v>
      </c>
      <c r="M731" s="102">
        <f>L731*'1. Standard_Cost'!F329</f>
        <v>0</v>
      </c>
      <c r="N731" s="103"/>
      <c r="O731" s="103"/>
      <c r="P731" s="103"/>
      <c r="Q731" s="103"/>
      <c r="R731" s="104">
        <f>+N731*P731*'1. Standard_Cost'!$B$12</f>
        <v>0</v>
      </c>
      <c r="S731" s="104">
        <f>+N731*O731*P731*'1. Standard_Cost'!$C$12</f>
        <v>0</v>
      </c>
      <c r="T731" s="104">
        <f>+N731*P731*Q731*'1. Standard_Cost'!$D$12</f>
        <v>0</v>
      </c>
      <c r="U731" s="104">
        <f>+N731*O731*'1. Standard_Cost'!$E$12</f>
        <v>0</v>
      </c>
      <c r="V731" s="103"/>
      <c r="W731" s="103"/>
      <c r="X731" s="103"/>
      <c r="Y731" s="104">
        <f>+V731*((X731*'1. Standard_Cost'!$B$16)+(W731*X731*'1. Standard_Cost'!$C$16))</f>
        <v>0</v>
      </c>
      <c r="Z731" s="103"/>
      <c r="AA731" s="103"/>
      <c r="AB731" s="104">
        <f>+Z731*'1. Standard_Cost'!$B$20+AA731*'1. Standard_Cost'!$C$20</f>
        <v>0</v>
      </c>
      <c r="AC731" s="105"/>
      <c r="AD731" s="106"/>
      <c r="AE731" s="104">
        <f>SUM(AD731,AC731,AB731,Y731,U731,T731,S731,R731)*'1. Standard_Cost'!B353</f>
        <v>0</v>
      </c>
      <c r="AF731" s="104">
        <f t="shared" ref="AF731:AF733" si="1411">SUM(AD731,AE731)</f>
        <v>0</v>
      </c>
      <c r="AG731" s="103"/>
      <c r="AH731" s="103">
        <v>0</v>
      </c>
      <c r="AI731" s="103">
        <v>0</v>
      </c>
      <c r="AJ731" s="107"/>
      <c r="AK731" s="107"/>
      <c r="AL731" s="107"/>
      <c r="AM731" s="104">
        <f>AG731*'1. Standard_Cost'!B349+'Incremental_Cost Year 2021'!AH738*'1. Standard_Cost'!C349+'Incremental_Cost Year 2021'!AI738*'1. Standard_Cost'!D349+'Incremental_Cost Year 2021'!AJ738+'Incremental_Cost Year 2021'!AL738+AK731</f>
        <v>0</v>
      </c>
      <c r="AN731" s="104">
        <f>AM731*'1. Standard_Cost'!C353</f>
        <v>0</v>
      </c>
      <c r="AO731" s="107"/>
      <c r="AQ731" s="104">
        <f t="shared" si="1406"/>
        <v>0</v>
      </c>
      <c r="AR731" s="104">
        <f t="shared" si="1407"/>
        <v>0</v>
      </c>
      <c r="AS731" s="104">
        <f t="shared" si="1408"/>
        <v>0</v>
      </c>
      <c r="AT731" s="104">
        <f t="shared" ref="AT731:AT733" si="1412">SUM(AQ731,AR731,AS731)</f>
        <v>0</v>
      </c>
      <c r="AU731" s="108">
        <f t="shared" si="1409"/>
        <v>0</v>
      </c>
      <c r="AV731" s="108">
        <v>0</v>
      </c>
      <c r="AW731" s="108"/>
      <c r="AX731" s="108"/>
      <c r="AY731" s="108"/>
      <c r="AZ731" s="108"/>
      <c r="BA731" s="109">
        <f t="shared" si="1410"/>
        <v>0</v>
      </c>
    </row>
    <row r="732" spans="1:53" ht="14.1" customHeight="1" outlineLevel="2" x14ac:dyDescent="0.2">
      <c r="A732" s="68"/>
      <c r="B732" s="94"/>
      <c r="C732" s="251"/>
      <c r="D732" s="110"/>
      <c r="E732" s="110"/>
      <c r="F732" s="110"/>
      <c r="G732" s="111"/>
      <c r="H732" s="99" t="s">
        <v>51</v>
      </c>
      <c r="I732" s="100"/>
      <c r="J732" s="101"/>
      <c r="K732" s="101"/>
      <c r="L732" s="102" t="str">
        <f>IF(I732&lt;&gt;0,((VLOOKUP(I732,'1. Standard_Cost'!$B$4:$D$8,2)+VLOOKUP(I732,'1. Standard_Cost'!$B$4:$D$8,3))*J732*K732),"0")</f>
        <v>0</v>
      </c>
      <c r="M732" s="102">
        <f>L732*'1. Standard_Cost'!F329</f>
        <v>0</v>
      </c>
      <c r="N732" s="103"/>
      <c r="O732" s="103"/>
      <c r="P732" s="103"/>
      <c r="Q732" s="103"/>
      <c r="R732" s="104">
        <f>+N732*P732*'1. Standard_Cost'!$B$12</f>
        <v>0</v>
      </c>
      <c r="S732" s="104">
        <f>+N732*O732*P732*'1. Standard_Cost'!$C$12</f>
        <v>0</v>
      </c>
      <c r="T732" s="104">
        <f>+N732*P732*Q732*'1. Standard_Cost'!$D$12</f>
        <v>0</v>
      </c>
      <c r="U732" s="104">
        <f>+N732*O732*'1. Standard_Cost'!$E$12</f>
        <v>0</v>
      </c>
      <c r="V732" s="103"/>
      <c r="W732" s="103"/>
      <c r="X732" s="103"/>
      <c r="Y732" s="104">
        <f>+V732*((X732*'1. Standard_Cost'!$B$16)+(W732*X732*'1. Standard_Cost'!$C$16))</f>
        <v>0</v>
      </c>
      <c r="Z732" s="103"/>
      <c r="AA732" s="103"/>
      <c r="AB732" s="104">
        <f>+Z732*'1. Standard_Cost'!$B$20+AA732*'1. Standard_Cost'!$C$20</f>
        <v>0</v>
      </c>
      <c r="AC732" s="105"/>
      <c r="AD732" s="106"/>
      <c r="AE732" s="104">
        <f>SUM(AD732,AC732,AB732,Y732,U732,T732,S732,R732)*'1. Standard_Cost'!B353</f>
        <v>0</v>
      </c>
      <c r="AF732" s="104">
        <f t="shared" si="1411"/>
        <v>0</v>
      </c>
      <c r="AG732" s="103"/>
      <c r="AH732" s="103"/>
      <c r="AI732" s="103"/>
      <c r="AJ732" s="107"/>
      <c r="AK732" s="107"/>
      <c r="AL732" s="107"/>
      <c r="AM732" s="104">
        <f>AG732*'1. Standard_Cost'!B349+'Incremental_Cost Year 2021'!AH739*'1. Standard_Cost'!C349+'Incremental_Cost Year 2021'!AI739*'1. Standard_Cost'!D349+'Incremental_Cost Year 2021'!AJ739+'Incremental_Cost Year 2021'!AL739+AK732</f>
        <v>0</v>
      </c>
      <c r="AN732" s="104">
        <f>AM732*'1. Standard_Cost'!C353</f>
        <v>0</v>
      </c>
      <c r="AO732" s="107"/>
      <c r="AQ732" s="104">
        <f t="shared" si="1406"/>
        <v>0</v>
      </c>
      <c r="AR732" s="104">
        <f t="shared" si="1407"/>
        <v>0</v>
      </c>
      <c r="AS732" s="104">
        <f t="shared" si="1408"/>
        <v>0</v>
      </c>
      <c r="AT732" s="104">
        <f t="shared" si="1412"/>
        <v>0</v>
      </c>
      <c r="AU732" s="108">
        <f t="shared" si="1409"/>
        <v>0</v>
      </c>
      <c r="AV732" s="108"/>
      <c r="AW732" s="108"/>
      <c r="AX732" s="108"/>
      <c r="AY732" s="108"/>
      <c r="AZ732" s="108"/>
      <c r="BA732" s="109">
        <f t="shared" si="1410"/>
        <v>0</v>
      </c>
    </row>
    <row r="733" spans="1:53" ht="14.1" customHeight="1" outlineLevel="2" x14ac:dyDescent="0.2">
      <c r="A733" s="68"/>
      <c r="B733" s="94"/>
      <c r="C733" s="251"/>
      <c r="D733" s="110"/>
      <c r="E733" s="110"/>
      <c r="F733" s="110"/>
      <c r="G733" s="111"/>
      <c r="H733" s="112" t="s">
        <v>179</v>
      </c>
      <c r="I733" s="100"/>
      <c r="J733" s="101"/>
      <c r="K733" s="101"/>
      <c r="L733" s="102" t="str">
        <f>IF(I733&lt;&gt;0,((VLOOKUP(I733,'1. Standard_Cost'!$B$4:$D$8,2)+VLOOKUP(I733,'1. Standard_Cost'!$B$4:$D$8,3))*J733*K733),"0")</f>
        <v>0</v>
      </c>
      <c r="M733" s="102">
        <f>L733*'1. Standard_Cost'!F329</f>
        <v>0</v>
      </c>
      <c r="N733" s="103"/>
      <c r="O733" s="103"/>
      <c r="P733" s="103"/>
      <c r="Q733" s="103"/>
      <c r="R733" s="104">
        <f>+N733*P733*'1. Standard_Cost'!$B$12</f>
        <v>0</v>
      </c>
      <c r="S733" s="104">
        <f>+N733*O733*P733*'1. Standard_Cost'!$C$12</f>
        <v>0</v>
      </c>
      <c r="T733" s="104">
        <f>+N733*P733*Q733*'1. Standard_Cost'!$D$12</f>
        <v>0</v>
      </c>
      <c r="U733" s="104">
        <f>+N733*O733*'1. Standard_Cost'!$E$12</f>
        <v>0</v>
      </c>
      <c r="V733" s="103"/>
      <c r="W733" s="103"/>
      <c r="X733" s="103"/>
      <c r="Y733" s="104">
        <f>+V733*((X733*'1. Standard_Cost'!$B$16)+(W733*X733*'1. Standard_Cost'!$C$16))</f>
        <v>0</v>
      </c>
      <c r="Z733" s="103"/>
      <c r="AA733" s="103"/>
      <c r="AB733" s="104">
        <f>+Z733*'1. Standard_Cost'!$B$20+AA733*'1. Standard_Cost'!$C$20</f>
        <v>0</v>
      </c>
      <c r="AC733" s="105"/>
      <c r="AD733" s="106"/>
      <c r="AE733" s="104">
        <f>SUM(AD733,AC733,AB733,Y733,U733,T733,S733,R733)*'1. Standard_Cost'!B353</f>
        <v>0</v>
      </c>
      <c r="AF733" s="104">
        <f t="shared" si="1411"/>
        <v>0</v>
      </c>
      <c r="AG733" s="103"/>
      <c r="AH733" s="103"/>
      <c r="AI733" s="103"/>
      <c r="AJ733" s="107"/>
      <c r="AK733" s="107"/>
      <c r="AL733" s="107"/>
      <c r="AM733" s="104">
        <f>AG733*'1. Standard_Cost'!B349+'Incremental_Cost Year 2021'!AH740*'1. Standard_Cost'!C349+'Incremental_Cost Year 2021'!AI740*'1. Standard_Cost'!D349+'Incremental_Cost Year 2021'!AJ740+'Incremental_Cost Year 2021'!AL740+AK733</f>
        <v>0</v>
      </c>
      <c r="AN733" s="104">
        <f>AM733*'1. Standard_Cost'!C353</f>
        <v>0</v>
      </c>
      <c r="AO733" s="107"/>
      <c r="AQ733" s="104">
        <f t="shared" si="1406"/>
        <v>0</v>
      </c>
      <c r="AR733" s="104">
        <f t="shared" si="1407"/>
        <v>0</v>
      </c>
      <c r="AS733" s="104">
        <f t="shared" si="1408"/>
        <v>0</v>
      </c>
      <c r="AT733" s="104">
        <f t="shared" si="1412"/>
        <v>0</v>
      </c>
      <c r="AU733" s="108">
        <f t="shared" si="1409"/>
        <v>0</v>
      </c>
      <c r="AV733" s="108"/>
      <c r="AW733" s="108"/>
      <c r="AX733" s="108"/>
      <c r="AY733" s="108"/>
      <c r="AZ733" s="108"/>
      <c r="BA733" s="109">
        <f t="shared" si="1410"/>
        <v>0</v>
      </c>
    </row>
    <row r="734" spans="1:53" ht="25.35" customHeight="1" outlineLevel="1" x14ac:dyDescent="0.2">
      <c r="A734" s="68"/>
      <c r="B734" s="94"/>
      <c r="C734" s="251"/>
      <c r="D734" s="113" t="s">
        <v>48</v>
      </c>
      <c r="E734" s="113" t="s">
        <v>832</v>
      </c>
      <c r="F734" s="114" t="s">
        <v>154</v>
      </c>
      <c r="G734" s="115" t="s">
        <v>155</v>
      </c>
      <c r="H734" s="140" t="s">
        <v>429</v>
      </c>
      <c r="I734" s="117"/>
      <c r="J734" s="117"/>
      <c r="K734" s="117"/>
      <c r="L734" s="118">
        <f>SUM(L730:L733)</f>
        <v>0</v>
      </c>
      <c r="M734" s="118">
        <f>SUM(M730:M733)</f>
        <v>0</v>
      </c>
      <c r="N734" s="117"/>
      <c r="O734" s="117"/>
      <c r="P734" s="117"/>
      <c r="Q734" s="117"/>
      <c r="R734" s="119">
        <f>SUM(R730:R733)</f>
        <v>0</v>
      </c>
      <c r="S734" s="119">
        <f>SUM(S730:S733)</f>
        <v>0</v>
      </c>
      <c r="T734" s="119">
        <f>SUM(T730:T733)</f>
        <v>0</v>
      </c>
      <c r="U734" s="119">
        <f>SUM(U730:U733)</f>
        <v>0</v>
      </c>
      <c r="V734" s="117"/>
      <c r="W734" s="117"/>
      <c r="X734" s="117"/>
      <c r="Y734" s="118">
        <f>SUM(Y730:Y733)</f>
        <v>0</v>
      </c>
      <c r="Z734" s="117"/>
      <c r="AA734" s="117"/>
      <c r="AB734" s="118">
        <f t="shared" ref="AB734:AF734" si="1413">SUM(AB730:AB733)</f>
        <v>0</v>
      </c>
      <c r="AC734" s="118">
        <f t="shared" si="1413"/>
        <v>0</v>
      </c>
      <c r="AD734" s="118">
        <f t="shared" si="1413"/>
        <v>0</v>
      </c>
      <c r="AE734" s="118">
        <f t="shared" si="1413"/>
        <v>0</v>
      </c>
      <c r="AF734" s="118">
        <f t="shared" si="1413"/>
        <v>0</v>
      </c>
      <c r="AG734" s="117"/>
      <c r="AH734" s="117"/>
      <c r="AI734" s="117"/>
      <c r="AJ734" s="119">
        <f>SUM(AJ730:AJ733)</f>
        <v>0</v>
      </c>
      <c r="AK734" s="119">
        <f t="shared" ref="AK734:AN734" si="1414">SUM(AK730:AK733)</f>
        <v>0</v>
      </c>
      <c r="AL734" s="119">
        <f t="shared" si="1414"/>
        <v>0</v>
      </c>
      <c r="AM734" s="119">
        <f t="shared" si="1414"/>
        <v>0</v>
      </c>
      <c r="AN734" s="119">
        <f t="shared" si="1414"/>
        <v>0</v>
      </c>
      <c r="AO734" s="116"/>
      <c r="AP734" s="120"/>
      <c r="AQ734" s="118">
        <f t="shared" ref="AQ734:BA734" si="1415">SUM(AQ730:AQ733)</f>
        <v>0</v>
      </c>
      <c r="AR734" s="118">
        <f t="shared" si="1415"/>
        <v>0</v>
      </c>
      <c r="AS734" s="118">
        <f t="shared" si="1415"/>
        <v>0</v>
      </c>
      <c r="AT734" s="118">
        <f t="shared" si="1415"/>
        <v>0</v>
      </c>
      <c r="AU734" s="118">
        <f t="shared" si="1415"/>
        <v>0</v>
      </c>
      <c r="AV734" s="118">
        <f t="shared" si="1415"/>
        <v>0</v>
      </c>
      <c r="AW734" s="118">
        <f t="shared" si="1415"/>
        <v>0</v>
      </c>
      <c r="AX734" s="118">
        <f t="shared" si="1415"/>
        <v>0</v>
      </c>
      <c r="AY734" s="118">
        <f t="shared" si="1415"/>
        <v>0</v>
      </c>
      <c r="AZ734" s="118">
        <f t="shared" si="1415"/>
        <v>0</v>
      </c>
      <c r="BA734" s="118">
        <f t="shared" si="1415"/>
        <v>0</v>
      </c>
    </row>
    <row r="735" spans="1:53" ht="14.1" customHeight="1" outlineLevel="2" x14ac:dyDescent="0.2">
      <c r="A735" s="68"/>
      <c r="B735" s="94"/>
      <c r="C735" s="251"/>
      <c r="D735" s="96"/>
      <c r="E735" s="96"/>
      <c r="F735" s="97"/>
      <c r="G735" s="98"/>
      <c r="H735" s="99" t="s">
        <v>49</v>
      </c>
      <c r="I735" s="100"/>
      <c r="J735" s="101"/>
      <c r="K735" s="101"/>
      <c r="L735" s="102" t="str">
        <f>IF(I735&lt;&gt;0,((VLOOKUP(I735,'1. Standard_Cost'!$B$4:$D$8,2)+VLOOKUP(I735,'1. Standard_Cost'!$B$4:$D$8,3))*J735*K735),"0")</f>
        <v>0</v>
      </c>
      <c r="M735" s="102">
        <f>L735*'1. Standard_Cost'!F329</f>
        <v>0</v>
      </c>
      <c r="N735" s="103"/>
      <c r="O735" s="103"/>
      <c r="P735" s="103"/>
      <c r="Q735" s="103"/>
      <c r="R735" s="104">
        <f>+N735*P735*'1. Standard_Cost'!$B$12</f>
        <v>0</v>
      </c>
      <c r="S735" s="104">
        <f>+N735*O735*P735*'1. Standard_Cost'!$C$12</f>
        <v>0</v>
      </c>
      <c r="T735" s="104">
        <f>+N735*P735*Q735*'1. Standard_Cost'!$D$12</f>
        <v>0</v>
      </c>
      <c r="U735" s="104">
        <f>+N735*O735*'1. Standard_Cost'!$E$12</f>
        <v>0</v>
      </c>
      <c r="V735" s="103"/>
      <c r="W735" s="103"/>
      <c r="X735" s="103"/>
      <c r="Y735" s="104">
        <f>+V735*((X735*'1. Standard_Cost'!$B$16)+(W735*X735*'1. Standard_Cost'!$C$16))</f>
        <v>0</v>
      </c>
      <c r="Z735" s="103"/>
      <c r="AA735" s="103"/>
      <c r="AB735" s="104">
        <f>+Z735*'1. Standard_Cost'!$B$20+AA735*'1. Standard_Cost'!$C$20</f>
        <v>0</v>
      </c>
      <c r="AC735" s="105"/>
      <c r="AD735" s="106"/>
      <c r="AE735" s="104">
        <f>SUM(AD735,AC735,AB735,Y735,U735,T735,S735,R735)*'1. Standard_Cost'!B353</f>
        <v>0</v>
      </c>
      <c r="AF735" s="104">
        <f>SUM(AD735,AE735)</f>
        <v>0</v>
      </c>
      <c r="AG735" s="103"/>
      <c r="AH735" s="103"/>
      <c r="AI735" s="103"/>
      <c r="AJ735" s="107"/>
      <c r="AK735" s="107"/>
      <c r="AL735" s="107"/>
      <c r="AM735" s="104">
        <f>AG735*'1. Standard_Cost'!B349+'Incremental_Cost Year 2021'!AH742*'1. Standard_Cost'!C349+'Incremental_Cost Year 2021'!AI742*'1. Standard_Cost'!D349+'Incremental_Cost Year 2021'!AJ742+'Incremental_Cost Year 2021'!AL742+AK735</f>
        <v>0</v>
      </c>
      <c r="AN735" s="104">
        <f>AM735*'1. Standard_Cost'!C353</f>
        <v>0</v>
      </c>
      <c r="AO735" s="107"/>
      <c r="AQ735" s="104">
        <f t="shared" ref="AQ735:AQ738" si="1416">L735+M735</f>
        <v>0</v>
      </c>
      <c r="AR735" s="104">
        <f t="shared" ref="AR735:AR738" si="1417">AF735</f>
        <v>0</v>
      </c>
      <c r="AS735" s="104">
        <f t="shared" ref="AS735:AS738" si="1418">AM735+AN735</f>
        <v>0</v>
      </c>
      <c r="AT735" s="104">
        <f>SUM(AQ735,AR735,AS735)</f>
        <v>0</v>
      </c>
      <c r="AU735" s="108">
        <f t="shared" ref="AU735:AU738" si="1419">AT735</f>
        <v>0</v>
      </c>
      <c r="AV735" s="108"/>
      <c r="AW735" s="108"/>
      <c r="AX735" s="108"/>
      <c r="AY735" s="108"/>
      <c r="AZ735" s="108"/>
      <c r="BA735" s="109">
        <f t="shared" ref="BA735:BA738" si="1420">SUM(AU735:AZ735)-AT735</f>
        <v>0</v>
      </c>
    </row>
    <row r="736" spans="1:53" ht="14.1" customHeight="1" outlineLevel="2" x14ac:dyDescent="0.2">
      <c r="A736" s="68"/>
      <c r="B736" s="94"/>
      <c r="C736" s="251"/>
      <c r="D736" s="110"/>
      <c r="E736" s="110"/>
      <c r="F736" s="110"/>
      <c r="G736" s="111"/>
      <c r="H736" s="99" t="s">
        <v>50</v>
      </c>
      <c r="I736" s="100"/>
      <c r="J736" s="101"/>
      <c r="K736" s="101"/>
      <c r="L736" s="102" t="str">
        <f>IF(I736&lt;&gt;0,((VLOOKUP(I736,'1. Standard_Cost'!$B$4:$D$8,2)+VLOOKUP(I736,'1. Standard_Cost'!$B$4:$D$8,3))*J736*K736),"0")</f>
        <v>0</v>
      </c>
      <c r="M736" s="102">
        <f>L736*'1. Standard_Cost'!F329</f>
        <v>0</v>
      </c>
      <c r="N736" s="103"/>
      <c r="O736" s="103"/>
      <c r="P736" s="103"/>
      <c r="Q736" s="103"/>
      <c r="R736" s="104">
        <f>+N736*P736*'1. Standard_Cost'!$B$12</f>
        <v>0</v>
      </c>
      <c r="S736" s="104">
        <f>+N736*O736*P736*'1. Standard_Cost'!$C$12</f>
        <v>0</v>
      </c>
      <c r="T736" s="104">
        <f>+N736*P736*Q736*'1. Standard_Cost'!$D$12</f>
        <v>0</v>
      </c>
      <c r="U736" s="104">
        <f>+N736*O736*'1. Standard_Cost'!$E$12</f>
        <v>0</v>
      </c>
      <c r="V736" s="103"/>
      <c r="W736" s="103"/>
      <c r="X736" s="103"/>
      <c r="Y736" s="104">
        <f>+V736*((X736*'1. Standard_Cost'!$B$16)+(W736*X736*'1. Standard_Cost'!$C$16))</f>
        <v>0</v>
      </c>
      <c r="Z736" s="103"/>
      <c r="AA736" s="103"/>
      <c r="AB736" s="104">
        <f>+Z736*'1. Standard_Cost'!$B$20+AA736*'1. Standard_Cost'!$C$20</f>
        <v>0</v>
      </c>
      <c r="AC736" s="105"/>
      <c r="AD736" s="106"/>
      <c r="AE736" s="104">
        <f>SUM(AD736,AC736,AB736,Y736,U736,T736,S736,R736)*'1. Standard_Cost'!B353</f>
        <v>0</v>
      </c>
      <c r="AF736" s="104">
        <f t="shared" ref="AF736:AF738" si="1421">SUM(AD736,AE736)</f>
        <v>0</v>
      </c>
      <c r="AG736" s="103"/>
      <c r="AH736" s="103">
        <v>0</v>
      </c>
      <c r="AI736" s="103">
        <v>0</v>
      </c>
      <c r="AJ736" s="107"/>
      <c r="AK736" s="107"/>
      <c r="AL736" s="107"/>
      <c r="AM736" s="104">
        <f>AG736*'1. Standard_Cost'!B349+'Incremental_Cost Year 2021'!AH743*'1. Standard_Cost'!C349+'Incremental_Cost Year 2021'!AI743*'1. Standard_Cost'!D349+'Incremental_Cost Year 2021'!AJ743+'Incremental_Cost Year 2021'!AL743+AK736</f>
        <v>0</v>
      </c>
      <c r="AN736" s="104">
        <f>AM736*'1. Standard_Cost'!C353</f>
        <v>0</v>
      </c>
      <c r="AO736" s="107"/>
      <c r="AQ736" s="104">
        <f t="shared" si="1416"/>
        <v>0</v>
      </c>
      <c r="AR736" s="104">
        <f t="shared" si="1417"/>
        <v>0</v>
      </c>
      <c r="AS736" s="104">
        <f t="shared" si="1418"/>
        <v>0</v>
      </c>
      <c r="AT736" s="104">
        <f t="shared" ref="AT736:AT738" si="1422">SUM(AQ736,AR736,AS736)</f>
        <v>0</v>
      </c>
      <c r="AU736" s="108">
        <f t="shared" si="1419"/>
        <v>0</v>
      </c>
      <c r="AV736" s="108">
        <v>0</v>
      </c>
      <c r="AW736" s="108"/>
      <c r="AX736" s="108"/>
      <c r="AY736" s="108"/>
      <c r="AZ736" s="108"/>
      <c r="BA736" s="109">
        <f t="shared" si="1420"/>
        <v>0</v>
      </c>
    </row>
    <row r="737" spans="1:53" ht="14.1" customHeight="1" outlineLevel="2" x14ac:dyDescent="0.2">
      <c r="A737" s="68"/>
      <c r="B737" s="94"/>
      <c r="C737" s="251"/>
      <c r="D737" s="110"/>
      <c r="E737" s="110"/>
      <c r="F737" s="110"/>
      <c r="G737" s="111"/>
      <c r="H737" s="99" t="s">
        <v>51</v>
      </c>
      <c r="I737" s="100"/>
      <c r="J737" s="101"/>
      <c r="K737" s="101"/>
      <c r="L737" s="102" t="str">
        <f>IF(I737&lt;&gt;0,((VLOOKUP(I737,'1. Standard_Cost'!$B$4:$D$8,2)+VLOOKUP(I737,'1. Standard_Cost'!$B$4:$D$8,3))*J737*K737),"0")</f>
        <v>0</v>
      </c>
      <c r="M737" s="102">
        <f>L737*'1. Standard_Cost'!F329</f>
        <v>0</v>
      </c>
      <c r="N737" s="103"/>
      <c r="O737" s="103"/>
      <c r="P737" s="103"/>
      <c r="Q737" s="103"/>
      <c r="R737" s="104">
        <f>+N737*P737*'1. Standard_Cost'!$B$12</f>
        <v>0</v>
      </c>
      <c r="S737" s="104">
        <f>+N737*O737*P737*'1. Standard_Cost'!$C$12</f>
        <v>0</v>
      </c>
      <c r="T737" s="104">
        <f>+N737*P737*Q737*'1. Standard_Cost'!$D$12</f>
        <v>0</v>
      </c>
      <c r="U737" s="104">
        <f>+N737*O737*'1. Standard_Cost'!$E$12</f>
        <v>0</v>
      </c>
      <c r="V737" s="103"/>
      <c r="W737" s="103"/>
      <c r="X737" s="103"/>
      <c r="Y737" s="104">
        <f>+V737*((X737*'1. Standard_Cost'!$B$16)+(W737*X737*'1. Standard_Cost'!$C$16))</f>
        <v>0</v>
      </c>
      <c r="Z737" s="103"/>
      <c r="AA737" s="103"/>
      <c r="AB737" s="104">
        <f>+Z737*'1. Standard_Cost'!$B$20+AA737*'1. Standard_Cost'!$C$20</f>
        <v>0</v>
      </c>
      <c r="AC737" s="105"/>
      <c r="AD737" s="106"/>
      <c r="AE737" s="104">
        <f>SUM(AD737,AC737,AB737,Y737,U737,T737,S737,R737)*'1. Standard_Cost'!B353</f>
        <v>0</v>
      </c>
      <c r="AF737" s="104">
        <f t="shared" si="1421"/>
        <v>0</v>
      </c>
      <c r="AG737" s="103"/>
      <c r="AH737" s="103"/>
      <c r="AI737" s="103"/>
      <c r="AJ737" s="107"/>
      <c r="AK737" s="107"/>
      <c r="AL737" s="107"/>
      <c r="AM737" s="104">
        <f>AG737*'1. Standard_Cost'!B349+'Incremental_Cost Year 2021'!AH744*'1. Standard_Cost'!C349+'Incremental_Cost Year 2021'!AI744*'1. Standard_Cost'!D349+'Incremental_Cost Year 2021'!AJ744+'Incremental_Cost Year 2021'!AL744+AK737</f>
        <v>0</v>
      </c>
      <c r="AN737" s="104">
        <f>AM737*'1. Standard_Cost'!C353</f>
        <v>0</v>
      </c>
      <c r="AO737" s="107"/>
      <c r="AQ737" s="104">
        <f t="shared" si="1416"/>
        <v>0</v>
      </c>
      <c r="AR737" s="104">
        <f t="shared" si="1417"/>
        <v>0</v>
      </c>
      <c r="AS737" s="104">
        <f t="shared" si="1418"/>
        <v>0</v>
      </c>
      <c r="AT737" s="104">
        <f t="shared" si="1422"/>
        <v>0</v>
      </c>
      <c r="AU737" s="108">
        <f t="shared" si="1419"/>
        <v>0</v>
      </c>
      <c r="AV737" s="108"/>
      <c r="AW737" s="108"/>
      <c r="AX737" s="108"/>
      <c r="AY737" s="108"/>
      <c r="AZ737" s="108"/>
      <c r="BA737" s="109">
        <f t="shared" si="1420"/>
        <v>0</v>
      </c>
    </row>
    <row r="738" spans="1:53" ht="14.1" customHeight="1" outlineLevel="2" x14ac:dyDescent="0.2">
      <c r="A738" s="68"/>
      <c r="B738" s="94"/>
      <c r="C738" s="251"/>
      <c r="D738" s="110"/>
      <c r="E738" s="110"/>
      <c r="F738" s="110"/>
      <c r="G738" s="111"/>
      <c r="H738" s="112" t="s">
        <v>179</v>
      </c>
      <c r="I738" s="100"/>
      <c r="J738" s="101"/>
      <c r="K738" s="101"/>
      <c r="L738" s="102" t="str">
        <f>IF(I738&lt;&gt;0,((VLOOKUP(I738,'1. Standard_Cost'!$B$4:$D$8,2)+VLOOKUP(I738,'1. Standard_Cost'!$B$4:$D$8,3))*J738*K738),"0")</f>
        <v>0</v>
      </c>
      <c r="M738" s="102">
        <f>L738*'1. Standard_Cost'!F329</f>
        <v>0</v>
      </c>
      <c r="N738" s="103"/>
      <c r="O738" s="103"/>
      <c r="P738" s="103"/>
      <c r="Q738" s="103"/>
      <c r="R738" s="104">
        <f>+N738*P738*'1. Standard_Cost'!$B$12</f>
        <v>0</v>
      </c>
      <c r="S738" s="104">
        <f>+N738*O738*P738*'1. Standard_Cost'!$C$12</f>
        <v>0</v>
      </c>
      <c r="T738" s="104">
        <f>+N738*P738*Q738*'1. Standard_Cost'!$D$12</f>
        <v>0</v>
      </c>
      <c r="U738" s="104">
        <f>+N738*O738*'1. Standard_Cost'!$E$12</f>
        <v>0</v>
      </c>
      <c r="V738" s="103"/>
      <c r="W738" s="103"/>
      <c r="X738" s="103"/>
      <c r="Y738" s="104">
        <f>+V738*((X738*'1. Standard_Cost'!$B$16)+(W738*X738*'1. Standard_Cost'!$C$16))</f>
        <v>0</v>
      </c>
      <c r="Z738" s="103"/>
      <c r="AA738" s="103"/>
      <c r="AB738" s="104">
        <f>+Z738*'1. Standard_Cost'!$B$20+AA738*'1. Standard_Cost'!$C$20</f>
        <v>0</v>
      </c>
      <c r="AC738" s="105"/>
      <c r="AD738" s="106"/>
      <c r="AE738" s="104">
        <f>SUM(AD738,AC738,AB738,Y738,U738,T738,S738,R738)*'1. Standard_Cost'!B353</f>
        <v>0</v>
      </c>
      <c r="AF738" s="104">
        <f t="shared" si="1421"/>
        <v>0</v>
      </c>
      <c r="AG738" s="103"/>
      <c r="AH738" s="103"/>
      <c r="AI738" s="103"/>
      <c r="AJ738" s="107"/>
      <c r="AK738" s="107"/>
      <c r="AL738" s="107"/>
      <c r="AM738" s="104">
        <f>AG738*'1. Standard_Cost'!B349+'Incremental_Cost Year 2021'!AH745*'1. Standard_Cost'!C349+'Incremental_Cost Year 2021'!AI745*'1. Standard_Cost'!D349+'Incremental_Cost Year 2021'!AJ745+'Incremental_Cost Year 2021'!AL745+AK738</f>
        <v>0</v>
      </c>
      <c r="AN738" s="104">
        <f>AM738*'1. Standard_Cost'!C353</f>
        <v>0</v>
      </c>
      <c r="AO738" s="107"/>
      <c r="AQ738" s="104">
        <f t="shared" si="1416"/>
        <v>0</v>
      </c>
      <c r="AR738" s="104">
        <f t="shared" si="1417"/>
        <v>0</v>
      </c>
      <c r="AS738" s="104">
        <f t="shared" si="1418"/>
        <v>0</v>
      </c>
      <c r="AT738" s="104">
        <f t="shared" si="1422"/>
        <v>0</v>
      </c>
      <c r="AU738" s="108">
        <f t="shared" si="1419"/>
        <v>0</v>
      </c>
      <c r="AV738" s="108"/>
      <c r="AW738" s="108"/>
      <c r="AX738" s="108"/>
      <c r="AY738" s="108"/>
      <c r="AZ738" s="108"/>
      <c r="BA738" s="109">
        <f t="shared" si="1420"/>
        <v>0</v>
      </c>
    </row>
    <row r="739" spans="1:53" ht="25.7" customHeight="1" outlineLevel="1" x14ac:dyDescent="0.2">
      <c r="A739" s="68"/>
      <c r="B739" s="94"/>
      <c r="C739" s="251"/>
      <c r="D739" s="113" t="s">
        <v>48</v>
      </c>
      <c r="E739" s="113" t="s">
        <v>833</v>
      </c>
      <c r="F739" s="114" t="s">
        <v>154</v>
      </c>
      <c r="G739" s="115" t="s">
        <v>155</v>
      </c>
      <c r="H739" s="122" t="s">
        <v>430</v>
      </c>
      <c r="I739" s="117"/>
      <c r="J739" s="117"/>
      <c r="K739" s="117"/>
      <c r="L739" s="118">
        <f>SUM(L735:L738)</f>
        <v>0</v>
      </c>
      <c r="M739" s="118">
        <f>SUM(M735:M738)</f>
        <v>0</v>
      </c>
      <c r="N739" s="117"/>
      <c r="O739" s="117"/>
      <c r="P739" s="117"/>
      <c r="Q739" s="117"/>
      <c r="R739" s="119">
        <f>SUM(R735:R738)</f>
        <v>0</v>
      </c>
      <c r="S739" s="119">
        <f>SUM(S735:S738)</f>
        <v>0</v>
      </c>
      <c r="T739" s="119">
        <f>SUM(T735:T738)</f>
        <v>0</v>
      </c>
      <c r="U739" s="119">
        <f>SUM(U735:U738)</f>
        <v>0</v>
      </c>
      <c r="V739" s="117"/>
      <c r="W739" s="117"/>
      <c r="X739" s="117"/>
      <c r="Y739" s="118">
        <f>SUM(Y735:Y738)</f>
        <v>0</v>
      </c>
      <c r="Z739" s="117"/>
      <c r="AA739" s="117"/>
      <c r="AB739" s="118">
        <f t="shared" ref="AB739:AF739" si="1423">SUM(AB735:AB738)</f>
        <v>0</v>
      </c>
      <c r="AC739" s="118">
        <f t="shared" si="1423"/>
        <v>0</v>
      </c>
      <c r="AD739" s="118">
        <f t="shared" si="1423"/>
        <v>0</v>
      </c>
      <c r="AE739" s="118">
        <f t="shared" si="1423"/>
        <v>0</v>
      </c>
      <c r="AF739" s="118">
        <f t="shared" si="1423"/>
        <v>0</v>
      </c>
      <c r="AG739" s="117"/>
      <c r="AH739" s="117"/>
      <c r="AI739" s="117"/>
      <c r="AJ739" s="119">
        <f>SUM(AJ735:AJ738)</f>
        <v>0</v>
      </c>
      <c r="AK739" s="119">
        <f t="shared" ref="AK739:AN739" si="1424">SUM(AK735:AK738)</f>
        <v>0</v>
      </c>
      <c r="AL739" s="119">
        <f t="shared" si="1424"/>
        <v>0</v>
      </c>
      <c r="AM739" s="119">
        <f t="shared" si="1424"/>
        <v>0</v>
      </c>
      <c r="AN739" s="119">
        <f t="shared" si="1424"/>
        <v>0</v>
      </c>
      <c r="AO739" s="116"/>
      <c r="AP739" s="120"/>
      <c r="AQ739" s="121">
        <f t="shared" ref="AQ739:BA739" si="1425">SUM(AQ735:AQ738)</f>
        <v>0</v>
      </c>
      <c r="AR739" s="121">
        <f t="shared" si="1425"/>
        <v>0</v>
      </c>
      <c r="AS739" s="121">
        <f t="shared" si="1425"/>
        <v>0</v>
      </c>
      <c r="AT739" s="121">
        <f t="shared" si="1425"/>
        <v>0</v>
      </c>
      <c r="AU739" s="121">
        <f t="shared" si="1425"/>
        <v>0</v>
      </c>
      <c r="AV739" s="121">
        <f t="shared" si="1425"/>
        <v>0</v>
      </c>
      <c r="AW739" s="121">
        <f t="shared" si="1425"/>
        <v>0</v>
      </c>
      <c r="AX739" s="121">
        <f t="shared" si="1425"/>
        <v>0</v>
      </c>
      <c r="AY739" s="121">
        <f t="shared" si="1425"/>
        <v>0</v>
      </c>
      <c r="AZ739" s="121">
        <f t="shared" si="1425"/>
        <v>0</v>
      </c>
      <c r="BA739" s="121">
        <f t="shared" si="1425"/>
        <v>0</v>
      </c>
    </row>
    <row r="740" spans="1:53" ht="14.1" customHeight="1" outlineLevel="2" x14ac:dyDescent="0.2">
      <c r="A740" s="68"/>
      <c r="B740" s="94"/>
      <c r="C740" s="251"/>
      <c r="D740" s="96"/>
      <c r="E740" s="96"/>
      <c r="F740" s="97"/>
      <c r="G740" s="98"/>
      <c r="H740" s="99" t="s">
        <v>49</v>
      </c>
      <c r="I740" s="100"/>
      <c r="J740" s="101"/>
      <c r="K740" s="101"/>
      <c r="L740" s="102" t="str">
        <f>IF(I740&lt;&gt;0,((VLOOKUP(I740,'1. Standard_Cost'!$B$4:$D$8,2)+VLOOKUP(I740,'1. Standard_Cost'!$B$4:$D$8,3))*J740*K740),"0")</f>
        <v>0</v>
      </c>
      <c r="M740" s="102">
        <f>L740*'1. Standard_Cost'!F329</f>
        <v>0</v>
      </c>
      <c r="N740" s="103"/>
      <c r="O740" s="103"/>
      <c r="P740" s="103"/>
      <c r="Q740" s="103"/>
      <c r="R740" s="104">
        <f>+N740*P740*'1. Standard_Cost'!$B$12</f>
        <v>0</v>
      </c>
      <c r="S740" s="104">
        <f>+N740*O740*P740*'1. Standard_Cost'!$C$12</f>
        <v>0</v>
      </c>
      <c r="T740" s="104">
        <f>+N740*P740*Q740*'1. Standard_Cost'!$D$12</f>
        <v>0</v>
      </c>
      <c r="U740" s="104">
        <f>+N740*O740*'1. Standard_Cost'!$E$12</f>
        <v>0</v>
      </c>
      <c r="V740" s="103"/>
      <c r="W740" s="103"/>
      <c r="X740" s="103"/>
      <c r="Y740" s="104">
        <f>+V740*((X740*'1. Standard_Cost'!$B$16)+(W740*X740*'1. Standard_Cost'!$C$16))</f>
        <v>0</v>
      </c>
      <c r="Z740" s="103"/>
      <c r="AA740" s="103"/>
      <c r="AB740" s="104">
        <f>+Z740*'1. Standard_Cost'!$B$20+AA740*'1. Standard_Cost'!$C$20</f>
        <v>0</v>
      </c>
      <c r="AC740" s="105"/>
      <c r="AD740" s="106"/>
      <c r="AE740" s="104">
        <f>SUM(AD740,AC740,AB740,Y740,U740,T740,S740,R740)*'1. Standard_Cost'!B353</f>
        <v>0</v>
      </c>
      <c r="AF740" s="104">
        <f>SUM(AD740,AE740)</f>
        <v>0</v>
      </c>
      <c r="AG740" s="103"/>
      <c r="AH740" s="103"/>
      <c r="AI740" s="103"/>
      <c r="AJ740" s="107"/>
      <c r="AK740" s="107"/>
      <c r="AL740" s="107"/>
      <c r="AM740" s="104">
        <f>AG740*'1. Standard_Cost'!B349+'Incremental_Cost Year 2021'!AH747*'1. Standard_Cost'!C349+'Incremental_Cost Year 2021'!AI747*'1. Standard_Cost'!D349+'Incremental_Cost Year 2021'!AJ747+'Incremental_Cost Year 2021'!AL747+AK740</f>
        <v>0</v>
      </c>
      <c r="AN740" s="104">
        <f>AM740*'1. Standard_Cost'!C353</f>
        <v>0</v>
      </c>
      <c r="AO740" s="107"/>
      <c r="AQ740" s="104">
        <f t="shared" ref="AQ740:AQ743" si="1426">L740+M740</f>
        <v>0</v>
      </c>
      <c r="AR740" s="104">
        <f t="shared" ref="AR740:AR743" si="1427">AF740</f>
        <v>0</v>
      </c>
      <c r="AS740" s="104">
        <f t="shared" ref="AS740:AS743" si="1428">AM740+AN740</f>
        <v>0</v>
      </c>
      <c r="AT740" s="104">
        <f>SUM(AQ740,AR740,AS740)</f>
        <v>0</v>
      </c>
      <c r="AU740" s="108">
        <f t="shared" ref="AU740:AU743" si="1429">AT740</f>
        <v>0</v>
      </c>
      <c r="AV740" s="108"/>
      <c r="AW740" s="108"/>
      <c r="AX740" s="108"/>
      <c r="AY740" s="108"/>
      <c r="AZ740" s="108"/>
      <c r="BA740" s="109">
        <f t="shared" ref="BA740:BA743" si="1430">SUM(AU740:AZ740)-AT740</f>
        <v>0</v>
      </c>
    </row>
    <row r="741" spans="1:53" ht="14.1" customHeight="1" outlineLevel="2" x14ac:dyDescent="0.2">
      <c r="A741" s="68"/>
      <c r="B741" s="94"/>
      <c r="C741" s="251"/>
      <c r="D741" s="110"/>
      <c r="E741" s="110"/>
      <c r="F741" s="110"/>
      <c r="G741" s="111"/>
      <c r="H741" s="99" t="s">
        <v>50</v>
      </c>
      <c r="I741" s="100"/>
      <c r="J741" s="101"/>
      <c r="K741" s="101"/>
      <c r="L741" s="102" t="str">
        <f>IF(I741&lt;&gt;0,((VLOOKUP(I741,'1. Standard_Cost'!$B$4:$D$8,2)+VLOOKUP(I741,'1. Standard_Cost'!$B$4:$D$8,3))*J741*K741),"0")</f>
        <v>0</v>
      </c>
      <c r="M741" s="102">
        <f>L741*'1. Standard_Cost'!F329</f>
        <v>0</v>
      </c>
      <c r="N741" s="103"/>
      <c r="O741" s="103"/>
      <c r="P741" s="103"/>
      <c r="Q741" s="103"/>
      <c r="R741" s="104">
        <f>+N741*P741*'1. Standard_Cost'!$B$12</f>
        <v>0</v>
      </c>
      <c r="S741" s="104">
        <f>+N741*O741*P741*'1. Standard_Cost'!$C$12</f>
        <v>0</v>
      </c>
      <c r="T741" s="104">
        <f>+N741*P741*Q741*'1. Standard_Cost'!$D$12</f>
        <v>0</v>
      </c>
      <c r="U741" s="104">
        <f>+N741*O741*'1. Standard_Cost'!$E$12</f>
        <v>0</v>
      </c>
      <c r="V741" s="103"/>
      <c r="W741" s="103"/>
      <c r="X741" s="103"/>
      <c r="Y741" s="104">
        <f>+V741*((X741*'1. Standard_Cost'!$B$16)+(W741*X741*'1. Standard_Cost'!$C$16))</f>
        <v>0</v>
      </c>
      <c r="Z741" s="103"/>
      <c r="AA741" s="103"/>
      <c r="AB741" s="104">
        <f>+Z741*'1. Standard_Cost'!$B$20+AA741*'1. Standard_Cost'!$C$20</f>
        <v>0</v>
      </c>
      <c r="AC741" s="105"/>
      <c r="AD741" s="106"/>
      <c r="AE741" s="104">
        <f>SUM(AD741,AC741,AB741,Y741,U741,T741,S741,R741)*'1. Standard_Cost'!B353</f>
        <v>0</v>
      </c>
      <c r="AF741" s="104">
        <f t="shared" ref="AF741:AF743" si="1431">SUM(AD741,AE741)</f>
        <v>0</v>
      </c>
      <c r="AG741" s="103"/>
      <c r="AH741" s="103">
        <v>0</v>
      </c>
      <c r="AI741" s="103">
        <v>0</v>
      </c>
      <c r="AJ741" s="107"/>
      <c r="AK741" s="107"/>
      <c r="AL741" s="107"/>
      <c r="AM741" s="104">
        <f>AG741*'1. Standard_Cost'!B349+'Incremental_Cost Year 2021'!AH748*'1. Standard_Cost'!C349+'Incremental_Cost Year 2021'!AI748*'1. Standard_Cost'!D349+'Incremental_Cost Year 2021'!AJ748+'Incremental_Cost Year 2021'!AL748+AK741</f>
        <v>0</v>
      </c>
      <c r="AN741" s="104">
        <f>AM741*'1. Standard_Cost'!C353</f>
        <v>0</v>
      </c>
      <c r="AO741" s="107"/>
      <c r="AQ741" s="104">
        <f t="shared" si="1426"/>
        <v>0</v>
      </c>
      <c r="AR741" s="104">
        <f t="shared" si="1427"/>
        <v>0</v>
      </c>
      <c r="AS741" s="104">
        <f t="shared" si="1428"/>
        <v>0</v>
      </c>
      <c r="AT741" s="104">
        <f t="shared" ref="AT741:AT743" si="1432">SUM(AQ741,AR741,AS741)</f>
        <v>0</v>
      </c>
      <c r="AU741" s="108">
        <f t="shared" si="1429"/>
        <v>0</v>
      </c>
      <c r="AV741" s="108">
        <v>0</v>
      </c>
      <c r="AW741" s="108"/>
      <c r="AX741" s="108"/>
      <c r="AY741" s="108"/>
      <c r="AZ741" s="108"/>
      <c r="BA741" s="109">
        <f t="shared" si="1430"/>
        <v>0</v>
      </c>
    </row>
    <row r="742" spans="1:53" ht="14.1" customHeight="1" outlineLevel="2" x14ac:dyDescent="0.2">
      <c r="A742" s="68"/>
      <c r="B742" s="94"/>
      <c r="C742" s="251"/>
      <c r="D742" s="110"/>
      <c r="E742" s="110"/>
      <c r="F742" s="110"/>
      <c r="G742" s="111"/>
      <c r="H742" s="99" t="s">
        <v>51</v>
      </c>
      <c r="I742" s="100"/>
      <c r="J742" s="101"/>
      <c r="K742" s="101"/>
      <c r="L742" s="102" t="str">
        <f>IF(I742&lt;&gt;0,((VLOOKUP(I742,'1. Standard_Cost'!$B$4:$D$8,2)+VLOOKUP(I742,'1. Standard_Cost'!$B$4:$D$8,3))*J742*K742),"0")</f>
        <v>0</v>
      </c>
      <c r="M742" s="102">
        <f>L742*'1. Standard_Cost'!F329</f>
        <v>0</v>
      </c>
      <c r="N742" s="103"/>
      <c r="O742" s="103"/>
      <c r="P742" s="103"/>
      <c r="Q742" s="103"/>
      <c r="R742" s="104">
        <f>+N742*P742*'1. Standard_Cost'!$B$12</f>
        <v>0</v>
      </c>
      <c r="S742" s="104">
        <f>+N742*O742*P742*'1. Standard_Cost'!$C$12</f>
        <v>0</v>
      </c>
      <c r="T742" s="104">
        <f>+N742*P742*Q742*'1. Standard_Cost'!$D$12</f>
        <v>0</v>
      </c>
      <c r="U742" s="104">
        <f>+N742*O742*'1. Standard_Cost'!$E$12</f>
        <v>0</v>
      </c>
      <c r="V742" s="103"/>
      <c r="W742" s="103"/>
      <c r="X742" s="103"/>
      <c r="Y742" s="104">
        <f>+V742*((X742*'1. Standard_Cost'!$B$16)+(W742*X742*'1. Standard_Cost'!$C$16))</f>
        <v>0</v>
      </c>
      <c r="Z742" s="103"/>
      <c r="AA742" s="103"/>
      <c r="AB742" s="104">
        <f>+Z742*'1. Standard_Cost'!$B$20+AA742*'1. Standard_Cost'!$C$20</f>
        <v>0</v>
      </c>
      <c r="AC742" s="105"/>
      <c r="AD742" s="106"/>
      <c r="AE742" s="104">
        <f>SUM(AD742,AC742,AB742,Y742,U742,T742,S742,R742)*'1. Standard_Cost'!B353</f>
        <v>0</v>
      </c>
      <c r="AF742" s="104">
        <f t="shared" si="1431"/>
        <v>0</v>
      </c>
      <c r="AG742" s="103"/>
      <c r="AH742" s="103"/>
      <c r="AI742" s="103"/>
      <c r="AJ742" s="107"/>
      <c r="AK742" s="107"/>
      <c r="AL742" s="107"/>
      <c r="AM742" s="104">
        <f>AG742*'1. Standard_Cost'!B349+'Incremental_Cost Year 2021'!AH749*'1. Standard_Cost'!C349+'Incremental_Cost Year 2021'!AI749*'1. Standard_Cost'!D349+'Incremental_Cost Year 2021'!AJ749+'Incremental_Cost Year 2021'!AL749+AK742</f>
        <v>0</v>
      </c>
      <c r="AN742" s="104">
        <f>AM742*'1. Standard_Cost'!C353</f>
        <v>0</v>
      </c>
      <c r="AO742" s="107"/>
      <c r="AQ742" s="104">
        <f t="shared" si="1426"/>
        <v>0</v>
      </c>
      <c r="AR742" s="104">
        <f t="shared" si="1427"/>
        <v>0</v>
      </c>
      <c r="AS742" s="104">
        <f t="shared" si="1428"/>
        <v>0</v>
      </c>
      <c r="AT742" s="104">
        <f t="shared" si="1432"/>
        <v>0</v>
      </c>
      <c r="AU742" s="108">
        <f t="shared" si="1429"/>
        <v>0</v>
      </c>
      <c r="AV742" s="108"/>
      <c r="AW742" s="108"/>
      <c r="AX742" s="108"/>
      <c r="AY742" s="108"/>
      <c r="AZ742" s="108"/>
      <c r="BA742" s="109">
        <f t="shared" si="1430"/>
        <v>0</v>
      </c>
    </row>
    <row r="743" spans="1:53" ht="14.1" customHeight="1" outlineLevel="2" x14ac:dyDescent="0.2">
      <c r="A743" s="68"/>
      <c r="B743" s="94"/>
      <c r="C743" s="251"/>
      <c r="D743" s="110"/>
      <c r="E743" s="110"/>
      <c r="F743" s="110"/>
      <c r="G743" s="111"/>
      <c r="H743" s="112" t="s">
        <v>179</v>
      </c>
      <c r="I743" s="100"/>
      <c r="J743" s="101"/>
      <c r="K743" s="101"/>
      <c r="L743" s="102" t="str">
        <f>IF(I743&lt;&gt;0,((VLOOKUP(I743,'1. Standard_Cost'!$B$4:$D$8,2)+VLOOKUP(I743,'1. Standard_Cost'!$B$4:$D$8,3))*J743*K743),"0")</f>
        <v>0</v>
      </c>
      <c r="M743" s="102">
        <f>L743*'1. Standard_Cost'!F329</f>
        <v>0</v>
      </c>
      <c r="N743" s="103"/>
      <c r="O743" s="103"/>
      <c r="P743" s="103"/>
      <c r="Q743" s="103"/>
      <c r="R743" s="104">
        <f>+N743*P743*'1. Standard_Cost'!$B$12</f>
        <v>0</v>
      </c>
      <c r="S743" s="104">
        <f>+N743*O743*P743*'1. Standard_Cost'!$C$12</f>
        <v>0</v>
      </c>
      <c r="T743" s="104">
        <f>+N743*P743*Q743*'1. Standard_Cost'!$D$12</f>
        <v>0</v>
      </c>
      <c r="U743" s="104">
        <f>+N743*O743*'1. Standard_Cost'!$E$12</f>
        <v>0</v>
      </c>
      <c r="V743" s="103"/>
      <c r="W743" s="103"/>
      <c r="X743" s="103"/>
      <c r="Y743" s="104">
        <f>+V743*((X743*'1. Standard_Cost'!$B$16)+(W743*X743*'1. Standard_Cost'!$C$16))</f>
        <v>0</v>
      </c>
      <c r="Z743" s="103"/>
      <c r="AA743" s="103"/>
      <c r="AB743" s="104">
        <f>+Z743*'1. Standard_Cost'!$B$20+AA743*'1. Standard_Cost'!$C$20</f>
        <v>0</v>
      </c>
      <c r="AC743" s="105"/>
      <c r="AD743" s="106"/>
      <c r="AE743" s="104">
        <f>SUM(AD743,AC743,AB743,Y743,U743,T743,S743,R743)*'1. Standard_Cost'!B353</f>
        <v>0</v>
      </c>
      <c r="AF743" s="104">
        <f t="shared" si="1431"/>
        <v>0</v>
      </c>
      <c r="AG743" s="103"/>
      <c r="AH743" s="103"/>
      <c r="AI743" s="103"/>
      <c r="AJ743" s="107"/>
      <c r="AK743" s="107"/>
      <c r="AL743" s="107"/>
      <c r="AM743" s="104">
        <f>AG743*'1. Standard_Cost'!B349+'Incremental_Cost Year 2021'!AH750*'1. Standard_Cost'!C349+'Incremental_Cost Year 2021'!AI750*'1. Standard_Cost'!D349+'Incremental_Cost Year 2021'!AJ750+'Incremental_Cost Year 2021'!AL750+AK743</f>
        <v>0</v>
      </c>
      <c r="AN743" s="104">
        <f>AM743*'1. Standard_Cost'!C353</f>
        <v>0</v>
      </c>
      <c r="AO743" s="107"/>
      <c r="AQ743" s="104">
        <f t="shared" si="1426"/>
        <v>0</v>
      </c>
      <c r="AR743" s="104">
        <f t="shared" si="1427"/>
        <v>0</v>
      </c>
      <c r="AS743" s="104">
        <f t="shared" si="1428"/>
        <v>0</v>
      </c>
      <c r="AT743" s="104">
        <f t="shared" si="1432"/>
        <v>0</v>
      </c>
      <c r="AU743" s="108">
        <f t="shared" si="1429"/>
        <v>0</v>
      </c>
      <c r="AV743" s="108"/>
      <c r="AW743" s="108"/>
      <c r="AX743" s="108"/>
      <c r="AY743" s="108"/>
      <c r="AZ743" s="108"/>
      <c r="BA743" s="109">
        <f t="shared" si="1430"/>
        <v>0</v>
      </c>
    </row>
    <row r="744" spans="1:53" ht="24.6" customHeight="1" outlineLevel="1" x14ac:dyDescent="0.2">
      <c r="A744" s="68"/>
      <c r="B744" s="141"/>
      <c r="C744" s="251"/>
      <c r="D744" s="113" t="s">
        <v>48</v>
      </c>
      <c r="E744" s="113" t="s">
        <v>834</v>
      </c>
      <c r="F744" s="114" t="s">
        <v>154</v>
      </c>
      <c r="G744" s="115" t="s">
        <v>155</v>
      </c>
      <c r="H744" s="122" t="s">
        <v>431</v>
      </c>
      <c r="I744" s="117"/>
      <c r="J744" s="117"/>
      <c r="K744" s="117"/>
      <c r="L744" s="118">
        <f>SUM(L740:L743)</f>
        <v>0</v>
      </c>
      <c r="M744" s="118">
        <f>SUM(M740:M743)</f>
        <v>0</v>
      </c>
      <c r="N744" s="117"/>
      <c r="O744" s="117"/>
      <c r="P744" s="117"/>
      <c r="Q744" s="117"/>
      <c r="R744" s="119">
        <f>SUM(R740:R743)</f>
        <v>0</v>
      </c>
      <c r="S744" s="119">
        <f>SUM(S740:S743)</f>
        <v>0</v>
      </c>
      <c r="T744" s="119">
        <f>SUM(T740:T743)</f>
        <v>0</v>
      </c>
      <c r="U744" s="119">
        <f>SUM(U740:U743)</f>
        <v>0</v>
      </c>
      <c r="V744" s="117"/>
      <c r="W744" s="117"/>
      <c r="X744" s="117"/>
      <c r="Y744" s="118">
        <f>SUM(Y740:Y743)</f>
        <v>0</v>
      </c>
      <c r="Z744" s="117"/>
      <c r="AA744" s="117"/>
      <c r="AB744" s="118">
        <f t="shared" ref="AB744:AF744" si="1433">SUM(AB740:AB743)</f>
        <v>0</v>
      </c>
      <c r="AC744" s="118">
        <f t="shared" si="1433"/>
        <v>0</v>
      </c>
      <c r="AD744" s="118">
        <f t="shared" si="1433"/>
        <v>0</v>
      </c>
      <c r="AE744" s="118">
        <f t="shared" si="1433"/>
        <v>0</v>
      </c>
      <c r="AF744" s="118">
        <f t="shared" si="1433"/>
        <v>0</v>
      </c>
      <c r="AG744" s="117"/>
      <c r="AH744" s="117"/>
      <c r="AI744" s="117"/>
      <c r="AJ744" s="119">
        <f>SUM(AJ740:AJ743)</f>
        <v>0</v>
      </c>
      <c r="AK744" s="119">
        <f t="shared" ref="AK744:AN744" si="1434">SUM(AK740:AK743)</f>
        <v>0</v>
      </c>
      <c r="AL744" s="119">
        <f t="shared" si="1434"/>
        <v>0</v>
      </c>
      <c r="AM744" s="119">
        <f t="shared" si="1434"/>
        <v>0</v>
      </c>
      <c r="AN744" s="119">
        <f t="shared" si="1434"/>
        <v>0</v>
      </c>
      <c r="AO744" s="116"/>
      <c r="AP744" s="120"/>
      <c r="AQ744" s="121">
        <f t="shared" ref="AQ744:BA744" si="1435">SUM(AQ740:AQ743)</f>
        <v>0</v>
      </c>
      <c r="AR744" s="121">
        <f t="shared" si="1435"/>
        <v>0</v>
      </c>
      <c r="AS744" s="121">
        <f t="shared" si="1435"/>
        <v>0</v>
      </c>
      <c r="AT744" s="121">
        <f t="shared" si="1435"/>
        <v>0</v>
      </c>
      <c r="AU744" s="121">
        <f t="shared" si="1435"/>
        <v>0</v>
      </c>
      <c r="AV744" s="121">
        <f t="shared" si="1435"/>
        <v>0</v>
      </c>
      <c r="AW744" s="121">
        <f t="shared" si="1435"/>
        <v>0</v>
      </c>
      <c r="AX744" s="121">
        <f t="shared" si="1435"/>
        <v>0</v>
      </c>
      <c r="AY744" s="121">
        <f t="shared" si="1435"/>
        <v>0</v>
      </c>
      <c r="AZ744" s="121">
        <f t="shared" si="1435"/>
        <v>0</v>
      </c>
      <c r="BA744" s="121">
        <f t="shared" si="1435"/>
        <v>0</v>
      </c>
    </row>
    <row r="745" spans="1:53" ht="14.1" customHeight="1" outlineLevel="2" x14ac:dyDescent="0.2">
      <c r="A745" s="68"/>
      <c r="B745" s="94"/>
      <c r="C745" s="95"/>
      <c r="D745" s="96"/>
      <c r="E745" s="96"/>
      <c r="F745" s="97"/>
      <c r="G745" s="98"/>
      <c r="H745" s="99" t="s">
        <v>49</v>
      </c>
      <c r="I745" s="100"/>
      <c r="J745" s="101"/>
      <c r="K745" s="101"/>
      <c r="L745" s="102" t="str">
        <f>IF(I745&lt;&gt;0,((VLOOKUP(I745,'1. Standard_Cost'!$B$4:$D$8,2)+VLOOKUP(I745,'1. Standard_Cost'!$B$4:$D$8,3))*J745*K745),"0")</f>
        <v>0</v>
      </c>
      <c r="M745" s="102">
        <f>L745*'1. Standard_Cost'!F334</f>
        <v>0</v>
      </c>
      <c r="N745" s="103"/>
      <c r="O745" s="103"/>
      <c r="P745" s="103"/>
      <c r="Q745" s="103"/>
      <c r="R745" s="104">
        <f>+N745*P745*'1. Standard_Cost'!$B$12</f>
        <v>0</v>
      </c>
      <c r="S745" s="104">
        <f>+N745*O745*P745*'1. Standard_Cost'!$C$12</f>
        <v>0</v>
      </c>
      <c r="T745" s="104">
        <f>+N745*P745*Q745*'1. Standard_Cost'!$D$12</f>
        <v>0</v>
      </c>
      <c r="U745" s="104">
        <f>+N745*O745*'1. Standard_Cost'!$E$12</f>
        <v>0</v>
      </c>
      <c r="V745" s="103"/>
      <c r="W745" s="103"/>
      <c r="X745" s="103"/>
      <c r="Y745" s="104">
        <f>+V745*((X745*'1. Standard_Cost'!$B$16)+(W745*X745*'1. Standard_Cost'!$C$16))</f>
        <v>0</v>
      </c>
      <c r="Z745" s="103"/>
      <c r="AA745" s="103"/>
      <c r="AB745" s="104">
        <f>+Z745*'1. Standard_Cost'!$B$20+AA745*'1. Standard_Cost'!$C$20</f>
        <v>0</v>
      </c>
      <c r="AC745" s="105"/>
      <c r="AD745" s="106"/>
      <c r="AE745" s="104">
        <f>SUM(AD745,AC745,AB745,Y745,U745,T745,S745,R745)*'1. Standard_Cost'!B358</f>
        <v>0</v>
      </c>
      <c r="AF745" s="104">
        <f>SUM(AD745,AE745)</f>
        <v>0</v>
      </c>
      <c r="AG745" s="103"/>
      <c r="AH745" s="103"/>
      <c r="AI745" s="103"/>
      <c r="AJ745" s="107"/>
      <c r="AK745" s="107"/>
      <c r="AL745" s="107"/>
      <c r="AM745" s="104">
        <f>AG745*'1. Standard_Cost'!B354+'Incremental_Cost Year 2021'!AH752*'1. Standard_Cost'!C354+'Incremental_Cost Year 2021'!AI752*'1. Standard_Cost'!D354+'Incremental_Cost Year 2021'!AJ752+'Incremental_Cost Year 2021'!AL752+AK745</f>
        <v>0</v>
      </c>
      <c r="AN745" s="104">
        <f>AM745*'1. Standard_Cost'!C358</f>
        <v>0</v>
      </c>
      <c r="AO745" s="107"/>
      <c r="AQ745" s="104">
        <f t="shared" ref="AQ745:AQ748" si="1436">L745+M745</f>
        <v>0</v>
      </c>
      <c r="AR745" s="104">
        <f t="shared" ref="AR745:AR748" si="1437">AF745</f>
        <v>0</v>
      </c>
      <c r="AS745" s="104">
        <f t="shared" ref="AS745:AS748" si="1438">AM745+AN745</f>
        <v>0</v>
      </c>
      <c r="AT745" s="104">
        <f>SUM(AQ745,AR745,AS745)</f>
        <v>0</v>
      </c>
      <c r="AU745" s="108">
        <f t="shared" ref="AU745:AU748" si="1439">AT745</f>
        <v>0</v>
      </c>
      <c r="AV745" s="108"/>
      <c r="AW745" s="108"/>
      <c r="AX745" s="108"/>
      <c r="AY745" s="108"/>
      <c r="AZ745" s="108"/>
      <c r="BA745" s="109">
        <f t="shared" ref="BA745:BA748" si="1440">SUM(AU745:AZ745)-AT745</f>
        <v>0</v>
      </c>
    </row>
    <row r="746" spans="1:53" ht="14.1" customHeight="1" outlineLevel="2" x14ac:dyDescent="0.2">
      <c r="A746" s="68"/>
      <c r="B746" s="94"/>
      <c r="C746" s="95"/>
      <c r="D746" s="110"/>
      <c r="E746" s="110"/>
      <c r="F746" s="110"/>
      <c r="G746" s="111"/>
      <c r="H746" s="99" t="s">
        <v>50</v>
      </c>
      <c r="I746" s="100"/>
      <c r="J746" s="101"/>
      <c r="K746" s="101"/>
      <c r="L746" s="102" t="str">
        <f>IF(I746&lt;&gt;0,((VLOOKUP(I746,'1. Standard_Cost'!$B$4:$D$8,2)+VLOOKUP(I746,'1. Standard_Cost'!$B$4:$D$8,3))*J746*K746),"0")</f>
        <v>0</v>
      </c>
      <c r="M746" s="102">
        <f>L746*'1. Standard_Cost'!F334</f>
        <v>0</v>
      </c>
      <c r="N746" s="103"/>
      <c r="O746" s="103"/>
      <c r="P746" s="103"/>
      <c r="Q746" s="103"/>
      <c r="R746" s="104">
        <f>+N746*P746*'1. Standard_Cost'!$B$12</f>
        <v>0</v>
      </c>
      <c r="S746" s="104">
        <f>+N746*O746*P746*'1. Standard_Cost'!$C$12</f>
        <v>0</v>
      </c>
      <c r="T746" s="104">
        <f>+N746*P746*Q746*'1. Standard_Cost'!$D$12</f>
        <v>0</v>
      </c>
      <c r="U746" s="104">
        <f>+N746*O746*'1. Standard_Cost'!$E$12</f>
        <v>0</v>
      </c>
      <c r="V746" s="103"/>
      <c r="W746" s="103"/>
      <c r="X746" s="103"/>
      <c r="Y746" s="104">
        <f>+V746*((X746*'1. Standard_Cost'!$B$16)+(W746*X746*'1. Standard_Cost'!$C$16))</f>
        <v>0</v>
      </c>
      <c r="Z746" s="103"/>
      <c r="AA746" s="103"/>
      <c r="AB746" s="104">
        <f>+Z746*'1. Standard_Cost'!$B$20+AA746*'1. Standard_Cost'!$C$20</f>
        <v>0</v>
      </c>
      <c r="AC746" s="105"/>
      <c r="AD746" s="106"/>
      <c r="AE746" s="104">
        <f>SUM(AD746,AC746,AB746,Y746,U746,T746,S746,R746)*'1. Standard_Cost'!B358</f>
        <v>0</v>
      </c>
      <c r="AF746" s="104">
        <f t="shared" ref="AF746:AF748" si="1441">SUM(AD746,AE746)</f>
        <v>0</v>
      </c>
      <c r="AG746" s="103"/>
      <c r="AH746" s="103">
        <v>0</v>
      </c>
      <c r="AI746" s="103">
        <v>0</v>
      </c>
      <c r="AJ746" s="107"/>
      <c r="AK746" s="107"/>
      <c r="AL746" s="107"/>
      <c r="AM746" s="104">
        <f>AG746*'1. Standard_Cost'!B354+'Incremental_Cost Year 2021'!AH753*'1. Standard_Cost'!C354+'Incremental_Cost Year 2021'!AI753*'1. Standard_Cost'!D354+'Incremental_Cost Year 2021'!AJ753+'Incremental_Cost Year 2021'!AL753+AK746</f>
        <v>0</v>
      </c>
      <c r="AN746" s="104">
        <f>AM746*'1. Standard_Cost'!C358</f>
        <v>0</v>
      </c>
      <c r="AO746" s="107"/>
      <c r="AQ746" s="104">
        <f t="shared" si="1436"/>
        <v>0</v>
      </c>
      <c r="AR746" s="104">
        <f t="shared" si="1437"/>
        <v>0</v>
      </c>
      <c r="AS746" s="104">
        <f t="shared" si="1438"/>
        <v>0</v>
      </c>
      <c r="AT746" s="104">
        <f t="shared" ref="AT746:AT748" si="1442">SUM(AQ746,AR746,AS746)</f>
        <v>0</v>
      </c>
      <c r="AU746" s="108">
        <f t="shared" si="1439"/>
        <v>0</v>
      </c>
      <c r="AV746" s="108">
        <v>0</v>
      </c>
      <c r="AW746" s="108"/>
      <c r="AX746" s="108"/>
      <c r="AY746" s="108"/>
      <c r="AZ746" s="108"/>
      <c r="BA746" s="109">
        <f t="shared" si="1440"/>
        <v>0</v>
      </c>
    </row>
    <row r="747" spans="1:53" ht="14.1" customHeight="1" outlineLevel="2" x14ac:dyDescent="0.2">
      <c r="A747" s="68"/>
      <c r="B747" s="94"/>
      <c r="C747" s="95"/>
      <c r="D747" s="110"/>
      <c r="E747" s="110"/>
      <c r="F747" s="110"/>
      <c r="G747" s="111"/>
      <c r="H747" s="99" t="s">
        <v>51</v>
      </c>
      <c r="I747" s="100"/>
      <c r="J747" s="101"/>
      <c r="K747" s="101"/>
      <c r="L747" s="102" t="str">
        <f>IF(I747&lt;&gt;0,((VLOOKUP(I747,'1. Standard_Cost'!$B$4:$D$8,2)+VLOOKUP(I747,'1. Standard_Cost'!$B$4:$D$8,3))*J747*K747),"0")</f>
        <v>0</v>
      </c>
      <c r="M747" s="102">
        <f>L747*'1. Standard_Cost'!F334</f>
        <v>0</v>
      </c>
      <c r="N747" s="103"/>
      <c r="O747" s="103"/>
      <c r="P747" s="103"/>
      <c r="Q747" s="103"/>
      <c r="R747" s="104">
        <f>+N747*P747*'1. Standard_Cost'!$B$12</f>
        <v>0</v>
      </c>
      <c r="S747" s="104">
        <f>+N747*O747*P747*'1. Standard_Cost'!$C$12</f>
        <v>0</v>
      </c>
      <c r="T747" s="104">
        <f>+N747*P747*Q747*'1. Standard_Cost'!$D$12</f>
        <v>0</v>
      </c>
      <c r="U747" s="104">
        <f>+N747*O747*'1. Standard_Cost'!$E$12</f>
        <v>0</v>
      </c>
      <c r="V747" s="103"/>
      <c r="W747" s="103"/>
      <c r="X747" s="103"/>
      <c r="Y747" s="104">
        <f>+V747*((X747*'1. Standard_Cost'!$B$16)+(W747*X747*'1. Standard_Cost'!$C$16))</f>
        <v>0</v>
      </c>
      <c r="Z747" s="103"/>
      <c r="AA747" s="103"/>
      <c r="AB747" s="104">
        <f>+Z747*'1. Standard_Cost'!$B$20+AA747*'1. Standard_Cost'!$C$20</f>
        <v>0</v>
      </c>
      <c r="AC747" s="105"/>
      <c r="AD747" s="106"/>
      <c r="AE747" s="104">
        <f>SUM(AD747,AC747,AB747,Y747,U747,T747,S747,R747)*'1. Standard_Cost'!B358</f>
        <v>0</v>
      </c>
      <c r="AF747" s="104">
        <f t="shared" si="1441"/>
        <v>0</v>
      </c>
      <c r="AG747" s="103"/>
      <c r="AH747" s="103"/>
      <c r="AI747" s="103"/>
      <c r="AJ747" s="107"/>
      <c r="AK747" s="107"/>
      <c r="AL747" s="107"/>
      <c r="AM747" s="104">
        <f>AG747*'1. Standard_Cost'!B354+'Incremental_Cost Year 2021'!AH754*'1. Standard_Cost'!C354+'Incremental_Cost Year 2021'!AI754*'1. Standard_Cost'!D354+'Incremental_Cost Year 2021'!AJ754+'Incremental_Cost Year 2021'!AL754+AK747</f>
        <v>0</v>
      </c>
      <c r="AN747" s="104">
        <f>AM747*'1. Standard_Cost'!C358</f>
        <v>0</v>
      </c>
      <c r="AO747" s="107"/>
      <c r="AQ747" s="104">
        <f t="shared" si="1436"/>
        <v>0</v>
      </c>
      <c r="AR747" s="104">
        <f t="shared" si="1437"/>
        <v>0</v>
      </c>
      <c r="AS747" s="104">
        <f t="shared" si="1438"/>
        <v>0</v>
      </c>
      <c r="AT747" s="104">
        <f t="shared" si="1442"/>
        <v>0</v>
      </c>
      <c r="AU747" s="108">
        <f t="shared" si="1439"/>
        <v>0</v>
      </c>
      <c r="AV747" s="108"/>
      <c r="AW747" s="108"/>
      <c r="AX747" s="108"/>
      <c r="AY747" s="108"/>
      <c r="AZ747" s="108"/>
      <c r="BA747" s="109">
        <f t="shared" si="1440"/>
        <v>0</v>
      </c>
    </row>
    <row r="748" spans="1:53" ht="14.1" customHeight="1" outlineLevel="2" x14ac:dyDescent="0.2">
      <c r="A748" s="68"/>
      <c r="B748" s="94"/>
      <c r="C748" s="95"/>
      <c r="D748" s="110"/>
      <c r="E748" s="110"/>
      <c r="F748" s="110"/>
      <c r="G748" s="111"/>
      <c r="H748" s="112" t="s">
        <v>179</v>
      </c>
      <c r="I748" s="100"/>
      <c r="J748" s="101"/>
      <c r="K748" s="101"/>
      <c r="L748" s="102" t="str">
        <f>IF(I748&lt;&gt;0,((VLOOKUP(I748,'1. Standard_Cost'!$B$4:$D$8,2)+VLOOKUP(I748,'1. Standard_Cost'!$B$4:$D$8,3))*J748*K748),"0")</f>
        <v>0</v>
      </c>
      <c r="M748" s="102">
        <f>L748*'1. Standard_Cost'!F334</f>
        <v>0</v>
      </c>
      <c r="N748" s="103"/>
      <c r="O748" s="103"/>
      <c r="P748" s="103"/>
      <c r="Q748" s="103"/>
      <c r="R748" s="104">
        <f>+N748*P748*'1. Standard_Cost'!$B$12</f>
        <v>0</v>
      </c>
      <c r="S748" s="104">
        <f>+N748*O748*P748*'1. Standard_Cost'!$C$12</f>
        <v>0</v>
      </c>
      <c r="T748" s="104">
        <f>+N748*P748*Q748*'1. Standard_Cost'!$D$12</f>
        <v>0</v>
      </c>
      <c r="U748" s="104">
        <f>+N748*O748*'1. Standard_Cost'!$E$12</f>
        <v>0</v>
      </c>
      <c r="V748" s="103"/>
      <c r="W748" s="103"/>
      <c r="X748" s="103"/>
      <c r="Y748" s="104">
        <f>+V748*((X748*'1. Standard_Cost'!$B$16)+(W748*X748*'1. Standard_Cost'!$C$16))</f>
        <v>0</v>
      </c>
      <c r="Z748" s="103"/>
      <c r="AA748" s="103"/>
      <c r="AB748" s="104">
        <f>+Z748*'1. Standard_Cost'!$B$20+AA748*'1. Standard_Cost'!$C$20</f>
        <v>0</v>
      </c>
      <c r="AC748" s="105"/>
      <c r="AD748" s="106"/>
      <c r="AE748" s="104">
        <f>SUM(AD748,AC748,AB748,Y748,U748,T748,S748,R748)*'1. Standard_Cost'!B358</f>
        <v>0</v>
      </c>
      <c r="AF748" s="104">
        <f t="shared" si="1441"/>
        <v>0</v>
      </c>
      <c r="AG748" s="103"/>
      <c r="AH748" s="103"/>
      <c r="AI748" s="103"/>
      <c r="AJ748" s="107"/>
      <c r="AK748" s="107"/>
      <c r="AL748" s="107"/>
      <c r="AM748" s="104">
        <f>AG748*'1. Standard_Cost'!B354+'Incremental_Cost Year 2021'!AH755*'1. Standard_Cost'!C354+'Incremental_Cost Year 2021'!AI755*'1. Standard_Cost'!D354+'Incremental_Cost Year 2021'!AJ755+'Incremental_Cost Year 2021'!AL755+AK748</f>
        <v>0</v>
      </c>
      <c r="AN748" s="104">
        <f>AM748*'1. Standard_Cost'!C358</f>
        <v>0</v>
      </c>
      <c r="AO748" s="107"/>
      <c r="AQ748" s="104">
        <f t="shared" si="1436"/>
        <v>0</v>
      </c>
      <c r="AR748" s="104">
        <f t="shared" si="1437"/>
        <v>0</v>
      </c>
      <c r="AS748" s="104">
        <f t="shared" si="1438"/>
        <v>0</v>
      </c>
      <c r="AT748" s="104">
        <f t="shared" si="1442"/>
        <v>0</v>
      </c>
      <c r="AU748" s="108">
        <f t="shared" si="1439"/>
        <v>0</v>
      </c>
      <c r="AV748" s="108"/>
      <c r="AW748" s="108"/>
      <c r="AX748" s="108"/>
      <c r="AY748" s="108"/>
      <c r="AZ748" s="108"/>
      <c r="BA748" s="109">
        <f t="shared" si="1440"/>
        <v>0</v>
      </c>
    </row>
    <row r="749" spans="1:53" ht="24.6" customHeight="1" outlineLevel="1" x14ac:dyDescent="0.2">
      <c r="A749" s="68"/>
      <c r="B749" s="141"/>
      <c r="C749" s="95"/>
      <c r="D749" s="113" t="s">
        <v>48</v>
      </c>
      <c r="E749" s="113" t="s">
        <v>835</v>
      </c>
      <c r="F749" s="114" t="s">
        <v>154</v>
      </c>
      <c r="G749" s="115" t="s">
        <v>155</v>
      </c>
      <c r="H749" s="122" t="s">
        <v>432</v>
      </c>
      <c r="I749" s="117"/>
      <c r="J749" s="117"/>
      <c r="K749" s="117"/>
      <c r="L749" s="118">
        <f>SUM(L745:L748)</f>
        <v>0</v>
      </c>
      <c r="M749" s="118">
        <f>SUM(M745:M748)</f>
        <v>0</v>
      </c>
      <c r="N749" s="117"/>
      <c r="O749" s="117"/>
      <c r="P749" s="117"/>
      <c r="Q749" s="117"/>
      <c r="R749" s="119">
        <f>SUM(R745:R748)</f>
        <v>0</v>
      </c>
      <c r="S749" s="119">
        <f>SUM(S745:S748)</f>
        <v>0</v>
      </c>
      <c r="T749" s="119">
        <f>SUM(T745:T748)</f>
        <v>0</v>
      </c>
      <c r="U749" s="119">
        <f>SUM(U745:U748)</f>
        <v>0</v>
      </c>
      <c r="V749" s="117"/>
      <c r="W749" s="117"/>
      <c r="X749" s="117"/>
      <c r="Y749" s="118">
        <f>SUM(Y745:Y748)</f>
        <v>0</v>
      </c>
      <c r="Z749" s="117"/>
      <c r="AA749" s="117"/>
      <c r="AB749" s="118">
        <f t="shared" ref="AB749:AF749" si="1443">SUM(AB745:AB748)</f>
        <v>0</v>
      </c>
      <c r="AC749" s="118">
        <f t="shared" si="1443"/>
        <v>0</v>
      </c>
      <c r="AD749" s="118">
        <f t="shared" si="1443"/>
        <v>0</v>
      </c>
      <c r="AE749" s="118">
        <f t="shared" si="1443"/>
        <v>0</v>
      </c>
      <c r="AF749" s="118">
        <f t="shared" si="1443"/>
        <v>0</v>
      </c>
      <c r="AG749" s="117"/>
      <c r="AH749" s="117"/>
      <c r="AI749" s="117"/>
      <c r="AJ749" s="119">
        <f>SUM(AJ745:AJ748)</f>
        <v>0</v>
      </c>
      <c r="AK749" s="119">
        <f t="shared" ref="AK749:AN749" si="1444">SUM(AK745:AK748)</f>
        <v>0</v>
      </c>
      <c r="AL749" s="119">
        <f t="shared" si="1444"/>
        <v>0</v>
      </c>
      <c r="AM749" s="119">
        <f t="shared" si="1444"/>
        <v>0</v>
      </c>
      <c r="AN749" s="119">
        <f t="shared" si="1444"/>
        <v>0</v>
      </c>
      <c r="AO749" s="116"/>
      <c r="AP749" s="120"/>
      <c r="AQ749" s="121">
        <f t="shared" ref="AQ749:BA749" si="1445">SUM(AQ745:AQ748)</f>
        <v>0</v>
      </c>
      <c r="AR749" s="121">
        <f t="shared" si="1445"/>
        <v>0</v>
      </c>
      <c r="AS749" s="121">
        <f t="shared" si="1445"/>
        <v>0</v>
      </c>
      <c r="AT749" s="121">
        <f t="shared" si="1445"/>
        <v>0</v>
      </c>
      <c r="AU749" s="121">
        <f t="shared" si="1445"/>
        <v>0</v>
      </c>
      <c r="AV749" s="121">
        <f t="shared" si="1445"/>
        <v>0</v>
      </c>
      <c r="AW749" s="121">
        <f t="shared" si="1445"/>
        <v>0</v>
      </c>
      <c r="AX749" s="121">
        <f t="shared" si="1445"/>
        <v>0</v>
      </c>
      <c r="AY749" s="121">
        <f t="shared" si="1445"/>
        <v>0</v>
      </c>
      <c r="AZ749" s="121">
        <f t="shared" si="1445"/>
        <v>0</v>
      </c>
      <c r="BA749" s="121">
        <f t="shared" si="1445"/>
        <v>0</v>
      </c>
    </row>
    <row r="750" spans="1:53" ht="14.1" customHeight="1" outlineLevel="2" x14ac:dyDescent="0.2">
      <c r="A750" s="68"/>
      <c r="B750" s="94"/>
      <c r="C750" s="95"/>
      <c r="D750" s="96"/>
      <c r="E750" s="96"/>
      <c r="F750" s="97"/>
      <c r="G750" s="98"/>
      <c r="H750" s="99" t="s">
        <v>49</v>
      </c>
      <c r="I750" s="100"/>
      <c r="J750" s="101"/>
      <c r="K750" s="101"/>
      <c r="L750" s="102" t="str">
        <f>IF(I750&lt;&gt;0,((VLOOKUP(I750,'1. Standard_Cost'!$B$4:$D$8,2)+VLOOKUP(I750,'1. Standard_Cost'!$B$4:$D$8,3))*J750*K750),"0")</f>
        <v>0</v>
      </c>
      <c r="M750" s="102">
        <f>L750*'1. Standard_Cost'!F344</f>
        <v>0</v>
      </c>
      <c r="N750" s="103"/>
      <c r="O750" s="103"/>
      <c r="P750" s="103"/>
      <c r="Q750" s="103"/>
      <c r="R750" s="104">
        <f>+N750*P750*'1. Standard_Cost'!$B$12</f>
        <v>0</v>
      </c>
      <c r="S750" s="104">
        <f>+N750*O750*P750*'1. Standard_Cost'!$C$12</f>
        <v>0</v>
      </c>
      <c r="T750" s="104">
        <f>+N750*P750*Q750*'1. Standard_Cost'!$D$12</f>
        <v>0</v>
      </c>
      <c r="U750" s="104">
        <f>+N750*O750*'1. Standard_Cost'!$E$12</f>
        <v>0</v>
      </c>
      <c r="V750" s="103"/>
      <c r="W750" s="103"/>
      <c r="X750" s="103"/>
      <c r="Y750" s="104">
        <f>+V750*((X750*'1. Standard_Cost'!$B$16)+(W750*X750*'1. Standard_Cost'!$C$16))</f>
        <v>0</v>
      </c>
      <c r="Z750" s="103"/>
      <c r="AA750" s="103"/>
      <c r="AB750" s="104">
        <f>+Z750*'1. Standard_Cost'!$B$20+AA750*'1. Standard_Cost'!$C$20</f>
        <v>0</v>
      </c>
      <c r="AC750" s="105"/>
      <c r="AD750" s="106"/>
      <c r="AE750" s="104">
        <f>SUM(AD750,AC750,AB750,Y750,U750,T750,S750,R750)*'1. Standard_Cost'!B368</f>
        <v>0</v>
      </c>
      <c r="AF750" s="104">
        <f>SUM(AD750,AE750)</f>
        <v>0</v>
      </c>
      <c r="AG750" s="103"/>
      <c r="AH750" s="103"/>
      <c r="AI750" s="103"/>
      <c r="AJ750" s="107"/>
      <c r="AK750" s="107"/>
      <c r="AL750" s="107"/>
      <c r="AM750" s="104">
        <f>AG750*'1. Standard_Cost'!B364+'Incremental_Cost Year 2021'!AH757*'1. Standard_Cost'!C364+'Incremental_Cost Year 2021'!AI757*'1. Standard_Cost'!D364+'Incremental_Cost Year 2021'!AJ757+'Incremental_Cost Year 2021'!AL757+AK750</f>
        <v>0</v>
      </c>
      <c r="AN750" s="104">
        <f>AM750*'1. Standard_Cost'!C368</f>
        <v>0</v>
      </c>
      <c r="AO750" s="107"/>
      <c r="AQ750" s="104">
        <f t="shared" ref="AQ750:AQ753" si="1446">L750+M750</f>
        <v>0</v>
      </c>
      <c r="AR750" s="104">
        <f t="shared" ref="AR750:AR753" si="1447">AF750</f>
        <v>0</v>
      </c>
      <c r="AS750" s="104">
        <f t="shared" ref="AS750:AS753" si="1448">AM750+AN750</f>
        <v>0</v>
      </c>
      <c r="AT750" s="104">
        <f>SUM(AQ750,AR750,AS750)</f>
        <v>0</v>
      </c>
      <c r="AU750" s="108">
        <f t="shared" ref="AU750:AU753" si="1449">AT750</f>
        <v>0</v>
      </c>
      <c r="AV750" s="108"/>
      <c r="AW750" s="108"/>
      <c r="AX750" s="108"/>
      <c r="AY750" s="108"/>
      <c r="AZ750" s="108"/>
      <c r="BA750" s="109">
        <f t="shared" ref="BA750:BA753" si="1450">SUM(AU750:AZ750)-AT750</f>
        <v>0</v>
      </c>
    </row>
    <row r="751" spans="1:53" ht="14.1" customHeight="1" outlineLevel="2" x14ac:dyDescent="0.2">
      <c r="A751" s="68"/>
      <c r="B751" s="94"/>
      <c r="C751" s="95"/>
      <c r="D751" s="110"/>
      <c r="E751" s="110"/>
      <c r="F751" s="110"/>
      <c r="G751" s="111"/>
      <c r="H751" s="99" t="s">
        <v>50</v>
      </c>
      <c r="I751" s="100"/>
      <c r="J751" s="101"/>
      <c r="K751" s="101"/>
      <c r="L751" s="102" t="str">
        <f>IF(I751&lt;&gt;0,((VLOOKUP(I751,'1. Standard_Cost'!$B$4:$D$8,2)+VLOOKUP(I751,'1. Standard_Cost'!$B$4:$D$8,3))*J751*K751),"0")</f>
        <v>0</v>
      </c>
      <c r="M751" s="102">
        <f>L751*'1. Standard_Cost'!F344</f>
        <v>0</v>
      </c>
      <c r="N751" s="103"/>
      <c r="O751" s="103"/>
      <c r="P751" s="103"/>
      <c r="Q751" s="103"/>
      <c r="R751" s="104">
        <f>+N751*P751*'1. Standard_Cost'!$B$12</f>
        <v>0</v>
      </c>
      <c r="S751" s="104">
        <f>+N751*O751*P751*'1. Standard_Cost'!$C$12</f>
        <v>0</v>
      </c>
      <c r="T751" s="104">
        <f>+N751*P751*Q751*'1. Standard_Cost'!$D$12</f>
        <v>0</v>
      </c>
      <c r="U751" s="104">
        <f>+N751*O751*'1. Standard_Cost'!$E$12</f>
        <v>0</v>
      </c>
      <c r="V751" s="103"/>
      <c r="W751" s="103"/>
      <c r="X751" s="103"/>
      <c r="Y751" s="104">
        <f>+V751*((X751*'1. Standard_Cost'!$B$16)+(W751*X751*'1. Standard_Cost'!$C$16))</f>
        <v>0</v>
      </c>
      <c r="Z751" s="103"/>
      <c r="AA751" s="103"/>
      <c r="AB751" s="104">
        <f>+Z751*'1. Standard_Cost'!$B$20+AA751*'1. Standard_Cost'!$C$20</f>
        <v>0</v>
      </c>
      <c r="AC751" s="105"/>
      <c r="AD751" s="106"/>
      <c r="AE751" s="104">
        <f>SUM(AD751,AC751,AB751,Y751,U751,T751,S751,R751)*'1. Standard_Cost'!B368</f>
        <v>0</v>
      </c>
      <c r="AF751" s="104">
        <f t="shared" ref="AF751:AF753" si="1451">SUM(AD751,AE751)</f>
        <v>0</v>
      </c>
      <c r="AG751" s="103"/>
      <c r="AH751" s="103">
        <v>0</v>
      </c>
      <c r="AI751" s="103">
        <v>0</v>
      </c>
      <c r="AJ751" s="107"/>
      <c r="AK751" s="107"/>
      <c r="AL751" s="107"/>
      <c r="AM751" s="104">
        <f>AG751*'1. Standard_Cost'!B364+'Incremental_Cost Year 2021'!AH758*'1. Standard_Cost'!C364+'Incremental_Cost Year 2021'!AI758*'1. Standard_Cost'!D364+'Incremental_Cost Year 2021'!AJ758+'Incremental_Cost Year 2021'!AL758+AK751</f>
        <v>0</v>
      </c>
      <c r="AN751" s="104">
        <f>AM751*'1. Standard_Cost'!C368</f>
        <v>0</v>
      </c>
      <c r="AO751" s="107"/>
      <c r="AQ751" s="104">
        <f t="shared" si="1446"/>
        <v>0</v>
      </c>
      <c r="AR751" s="104">
        <f t="shared" si="1447"/>
        <v>0</v>
      </c>
      <c r="AS751" s="104">
        <f t="shared" si="1448"/>
        <v>0</v>
      </c>
      <c r="AT751" s="104">
        <f t="shared" ref="AT751:AT753" si="1452">SUM(AQ751,AR751,AS751)</f>
        <v>0</v>
      </c>
      <c r="AU751" s="108">
        <f t="shared" si="1449"/>
        <v>0</v>
      </c>
      <c r="AV751" s="108">
        <v>0</v>
      </c>
      <c r="AW751" s="108"/>
      <c r="AX751" s="108"/>
      <c r="AY751" s="108"/>
      <c r="AZ751" s="108"/>
      <c r="BA751" s="109">
        <f t="shared" si="1450"/>
        <v>0</v>
      </c>
    </row>
    <row r="752" spans="1:53" ht="14.1" customHeight="1" outlineLevel="2" x14ac:dyDescent="0.2">
      <c r="A752" s="68"/>
      <c r="B752" s="94"/>
      <c r="C752" s="95"/>
      <c r="D752" s="110"/>
      <c r="E752" s="110"/>
      <c r="F752" s="110"/>
      <c r="G752" s="111"/>
      <c r="H752" s="99" t="s">
        <v>51</v>
      </c>
      <c r="I752" s="100"/>
      <c r="J752" s="101"/>
      <c r="K752" s="101"/>
      <c r="L752" s="102" t="str">
        <f>IF(I752&lt;&gt;0,((VLOOKUP(I752,'1. Standard_Cost'!$B$4:$D$8,2)+VLOOKUP(I752,'1. Standard_Cost'!$B$4:$D$8,3))*J752*K752),"0")</f>
        <v>0</v>
      </c>
      <c r="M752" s="102">
        <f>L752*'1. Standard_Cost'!F344</f>
        <v>0</v>
      </c>
      <c r="N752" s="103"/>
      <c r="O752" s="103"/>
      <c r="P752" s="103"/>
      <c r="Q752" s="103"/>
      <c r="R752" s="104">
        <f>+N752*P752*'1. Standard_Cost'!$B$12</f>
        <v>0</v>
      </c>
      <c r="S752" s="104">
        <f>+N752*O752*P752*'1. Standard_Cost'!$C$12</f>
        <v>0</v>
      </c>
      <c r="T752" s="104">
        <f>+N752*P752*Q752*'1. Standard_Cost'!$D$12</f>
        <v>0</v>
      </c>
      <c r="U752" s="104">
        <f>+N752*O752*'1. Standard_Cost'!$E$12</f>
        <v>0</v>
      </c>
      <c r="V752" s="103"/>
      <c r="W752" s="103"/>
      <c r="X752" s="103"/>
      <c r="Y752" s="104">
        <f>+V752*((X752*'1. Standard_Cost'!$B$16)+(W752*X752*'1. Standard_Cost'!$C$16))</f>
        <v>0</v>
      </c>
      <c r="Z752" s="103"/>
      <c r="AA752" s="103"/>
      <c r="AB752" s="104">
        <f>+Z752*'1. Standard_Cost'!$B$20+AA752*'1. Standard_Cost'!$C$20</f>
        <v>0</v>
      </c>
      <c r="AC752" s="105"/>
      <c r="AD752" s="106"/>
      <c r="AE752" s="104">
        <f>SUM(AD752,AC752,AB752,Y752,U752,T752,S752,R752)*'1. Standard_Cost'!B368</f>
        <v>0</v>
      </c>
      <c r="AF752" s="104">
        <f t="shared" si="1451"/>
        <v>0</v>
      </c>
      <c r="AG752" s="103"/>
      <c r="AH752" s="103"/>
      <c r="AI752" s="103"/>
      <c r="AJ752" s="107"/>
      <c r="AK752" s="107"/>
      <c r="AL752" s="107"/>
      <c r="AM752" s="104">
        <f>AG752*'1. Standard_Cost'!B364+'Incremental_Cost Year 2021'!AH759*'1. Standard_Cost'!C364+'Incremental_Cost Year 2021'!AI759*'1. Standard_Cost'!D364+'Incremental_Cost Year 2021'!AJ759+'Incremental_Cost Year 2021'!AL759+AK752</f>
        <v>0</v>
      </c>
      <c r="AN752" s="104">
        <f>AM752*'1. Standard_Cost'!C368</f>
        <v>0</v>
      </c>
      <c r="AO752" s="107"/>
      <c r="AQ752" s="104">
        <f t="shared" si="1446"/>
        <v>0</v>
      </c>
      <c r="AR752" s="104">
        <f t="shared" si="1447"/>
        <v>0</v>
      </c>
      <c r="AS752" s="104">
        <f t="shared" si="1448"/>
        <v>0</v>
      </c>
      <c r="AT752" s="104">
        <f t="shared" si="1452"/>
        <v>0</v>
      </c>
      <c r="AU752" s="108">
        <f t="shared" si="1449"/>
        <v>0</v>
      </c>
      <c r="AV752" s="108"/>
      <c r="AW752" s="108"/>
      <c r="AX752" s="108"/>
      <c r="AY752" s="108"/>
      <c r="AZ752" s="108"/>
      <c r="BA752" s="109">
        <f t="shared" si="1450"/>
        <v>0</v>
      </c>
    </row>
    <row r="753" spans="1:53" ht="14.1" customHeight="1" outlineLevel="2" x14ac:dyDescent="0.2">
      <c r="A753" s="68"/>
      <c r="B753" s="94"/>
      <c r="C753" s="95"/>
      <c r="D753" s="110"/>
      <c r="E753" s="110"/>
      <c r="F753" s="110"/>
      <c r="G753" s="111"/>
      <c r="H753" s="112" t="s">
        <v>179</v>
      </c>
      <c r="I753" s="100"/>
      <c r="J753" s="101"/>
      <c r="K753" s="101"/>
      <c r="L753" s="102" t="str">
        <f>IF(I753&lt;&gt;0,((VLOOKUP(I753,'1. Standard_Cost'!$B$4:$D$8,2)+VLOOKUP(I753,'1. Standard_Cost'!$B$4:$D$8,3))*J753*K753),"0")</f>
        <v>0</v>
      </c>
      <c r="M753" s="102">
        <f>L753*'1. Standard_Cost'!F344</f>
        <v>0</v>
      </c>
      <c r="N753" s="103"/>
      <c r="O753" s="103"/>
      <c r="P753" s="103"/>
      <c r="Q753" s="103"/>
      <c r="R753" s="104">
        <f>+N753*P753*'1. Standard_Cost'!$B$12</f>
        <v>0</v>
      </c>
      <c r="S753" s="104">
        <f>+N753*O753*P753*'1. Standard_Cost'!$C$12</f>
        <v>0</v>
      </c>
      <c r="T753" s="104">
        <f>+N753*P753*Q753*'1. Standard_Cost'!$D$12</f>
        <v>0</v>
      </c>
      <c r="U753" s="104">
        <f>+N753*O753*'1. Standard_Cost'!$E$12</f>
        <v>0</v>
      </c>
      <c r="V753" s="103"/>
      <c r="W753" s="103"/>
      <c r="X753" s="103"/>
      <c r="Y753" s="104">
        <f>+V753*((X753*'1. Standard_Cost'!$B$16)+(W753*X753*'1. Standard_Cost'!$C$16))</f>
        <v>0</v>
      </c>
      <c r="Z753" s="103"/>
      <c r="AA753" s="103"/>
      <c r="AB753" s="104">
        <f>+Z753*'1. Standard_Cost'!$B$20+AA753*'1. Standard_Cost'!$C$20</f>
        <v>0</v>
      </c>
      <c r="AC753" s="105"/>
      <c r="AD753" s="106"/>
      <c r="AE753" s="104">
        <f>SUM(AD753,AC753,AB753,Y753,U753,T753,S753,R753)*'1. Standard_Cost'!B368</f>
        <v>0</v>
      </c>
      <c r="AF753" s="104">
        <f t="shared" si="1451"/>
        <v>0</v>
      </c>
      <c r="AG753" s="103"/>
      <c r="AH753" s="103"/>
      <c r="AI753" s="103"/>
      <c r="AJ753" s="107"/>
      <c r="AK753" s="107"/>
      <c r="AL753" s="107"/>
      <c r="AM753" s="104">
        <f>AG753*'1. Standard_Cost'!B364+'Incremental_Cost Year 2021'!AH760*'1. Standard_Cost'!C364+'Incremental_Cost Year 2021'!AI760*'1. Standard_Cost'!D364+'Incremental_Cost Year 2021'!AJ760+'Incremental_Cost Year 2021'!AL760+AK753</f>
        <v>0</v>
      </c>
      <c r="AN753" s="104">
        <f>AM753*'1. Standard_Cost'!C368</f>
        <v>0</v>
      </c>
      <c r="AO753" s="107"/>
      <c r="AQ753" s="104">
        <f t="shared" si="1446"/>
        <v>0</v>
      </c>
      <c r="AR753" s="104">
        <f t="shared" si="1447"/>
        <v>0</v>
      </c>
      <c r="AS753" s="104">
        <f t="shared" si="1448"/>
        <v>0</v>
      </c>
      <c r="AT753" s="104">
        <f t="shared" si="1452"/>
        <v>0</v>
      </c>
      <c r="AU753" s="108">
        <f t="shared" si="1449"/>
        <v>0</v>
      </c>
      <c r="AV753" s="108"/>
      <c r="AW753" s="108"/>
      <c r="AX753" s="108"/>
      <c r="AY753" s="108"/>
      <c r="AZ753" s="108"/>
      <c r="BA753" s="109">
        <f t="shared" si="1450"/>
        <v>0</v>
      </c>
    </row>
    <row r="754" spans="1:53" ht="25.7" customHeight="1" outlineLevel="1" x14ac:dyDescent="0.2">
      <c r="A754" s="68"/>
      <c r="B754" s="94"/>
      <c r="C754" s="95"/>
      <c r="D754" s="113" t="s">
        <v>48</v>
      </c>
      <c r="E754" s="113" t="s">
        <v>433</v>
      </c>
      <c r="F754" s="114" t="s">
        <v>154</v>
      </c>
      <c r="G754" s="115" t="s">
        <v>155</v>
      </c>
      <c r="H754" s="122" t="s">
        <v>434</v>
      </c>
      <c r="I754" s="117"/>
      <c r="J754" s="117"/>
      <c r="K754" s="117"/>
      <c r="L754" s="118">
        <f>SUM(L750:L753)</f>
        <v>0</v>
      </c>
      <c r="M754" s="118">
        <f>SUM(M750:M753)</f>
        <v>0</v>
      </c>
      <c r="N754" s="117"/>
      <c r="O754" s="117"/>
      <c r="P754" s="117"/>
      <c r="Q754" s="117"/>
      <c r="R754" s="119">
        <f>SUM(R750:R753)</f>
        <v>0</v>
      </c>
      <c r="S754" s="119">
        <f>SUM(S750:S753)</f>
        <v>0</v>
      </c>
      <c r="T754" s="119">
        <f>SUM(T750:T753)</f>
        <v>0</v>
      </c>
      <c r="U754" s="119">
        <f>SUM(U750:U753)</f>
        <v>0</v>
      </c>
      <c r="V754" s="117"/>
      <c r="W754" s="117"/>
      <c r="X754" s="117"/>
      <c r="Y754" s="118">
        <f>SUM(Y750:Y753)</f>
        <v>0</v>
      </c>
      <c r="Z754" s="117"/>
      <c r="AA754" s="117"/>
      <c r="AB754" s="118">
        <f t="shared" ref="AB754:AF754" si="1453">SUM(AB750:AB753)</f>
        <v>0</v>
      </c>
      <c r="AC754" s="118">
        <f t="shared" si="1453"/>
        <v>0</v>
      </c>
      <c r="AD754" s="118">
        <f t="shared" si="1453"/>
        <v>0</v>
      </c>
      <c r="AE754" s="118">
        <f t="shared" si="1453"/>
        <v>0</v>
      </c>
      <c r="AF754" s="118">
        <f t="shared" si="1453"/>
        <v>0</v>
      </c>
      <c r="AG754" s="117"/>
      <c r="AH754" s="117"/>
      <c r="AI754" s="117"/>
      <c r="AJ754" s="119">
        <f>SUM(AJ750:AJ753)</f>
        <v>0</v>
      </c>
      <c r="AK754" s="119">
        <f t="shared" ref="AK754:AN754" si="1454">SUM(AK750:AK753)</f>
        <v>0</v>
      </c>
      <c r="AL754" s="119">
        <f t="shared" si="1454"/>
        <v>0</v>
      </c>
      <c r="AM754" s="119">
        <f t="shared" si="1454"/>
        <v>0</v>
      </c>
      <c r="AN754" s="119">
        <f t="shared" si="1454"/>
        <v>0</v>
      </c>
      <c r="AO754" s="116"/>
      <c r="AP754" s="120"/>
      <c r="AQ754" s="121">
        <f t="shared" ref="AQ754:BA754" si="1455">SUM(AQ750:AQ753)</f>
        <v>0</v>
      </c>
      <c r="AR754" s="121">
        <f t="shared" si="1455"/>
        <v>0</v>
      </c>
      <c r="AS754" s="121">
        <f t="shared" si="1455"/>
        <v>0</v>
      </c>
      <c r="AT754" s="121">
        <f t="shared" si="1455"/>
        <v>0</v>
      </c>
      <c r="AU754" s="121">
        <f t="shared" si="1455"/>
        <v>0</v>
      </c>
      <c r="AV754" s="121">
        <f t="shared" si="1455"/>
        <v>0</v>
      </c>
      <c r="AW754" s="121">
        <f t="shared" si="1455"/>
        <v>0</v>
      </c>
      <c r="AX754" s="121">
        <f t="shared" si="1455"/>
        <v>0</v>
      </c>
      <c r="AY754" s="121">
        <f t="shared" si="1455"/>
        <v>0</v>
      </c>
      <c r="AZ754" s="121">
        <f t="shared" si="1455"/>
        <v>0</v>
      </c>
      <c r="BA754" s="121">
        <f t="shared" si="1455"/>
        <v>0</v>
      </c>
    </row>
    <row r="755" spans="1:53" ht="14.1" customHeight="1" outlineLevel="2" x14ac:dyDescent="0.2">
      <c r="A755" s="68"/>
      <c r="B755" s="94"/>
      <c r="C755" s="95"/>
      <c r="D755" s="96"/>
      <c r="E755" s="96"/>
      <c r="F755" s="97"/>
      <c r="G755" s="98"/>
      <c r="H755" s="99" t="s">
        <v>49</v>
      </c>
      <c r="I755" s="100"/>
      <c r="J755" s="101"/>
      <c r="K755" s="101"/>
      <c r="L755" s="102" t="str">
        <f>IF(I755&lt;&gt;0,((VLOOKUP(I755,'1. Standard_Cost'!$B$4:$D$8,2)+VLOOKUP(I755,'1. Standard_Cost'!$B$4:$D$8,3))*J755*K755),"0")</f>
        <v>0</v>
      </c>
      <c r="M755" s="102">
        <f>L755*'1. Standard_Cost'!F344</f>
        <v>0</v>
      </c>
      <c r="N755" s="103"/>
      <c r="O755" s="103"/>
      <c r="P755" s="103"/>
      <c r="Q755" s="103"/>
      <c r="R755" s="104">
        <f>+N755*P755*'1. Standard_Cost'!$B$12</f>
        <v>0</v>
      </c>
      <c r="S755" s="104">
        <f>+N755*O755*P755*'1. Standard_Cost'!$C$12</f>
        <v>0</v>
      </c>
      <c r="T755" s="104">
        <f>+N755*P755*Q755*'1. Standard_Cost'!$D$12</f>
        <v>0</v>
      </c>
      <c r="U755" s="104">
        <f>+N755*O755*'1. Standard_Cost'!$E$12</f>
        <v>0</v>
      </c>
      <c r="V755" s="103"/>
      <c r="W755" s="103"/>
      <c r="X755" s="103"/>
      <c r="Y755" s="104">
        <f>+V755*((X755*'1. Standard_Cost'!$B$16)+(W755*X755*'1. Standard_Cost'!$C$16))</f>
        <v>0</v>
      </c>
      <c r="Z755" s="103"/>
      <c r="AA755" s="103"/>
      <c r="AB755" s="104">
        <f>+Z755*'1. Standard_Cost'!$B$20+AA755*'1. Standard_Cost'!$C$20</f>
        <v>0</v>
      </c>
      <c r="AC755" s="105"/>
      <c r="AD755" s="106"/>
      <c r="AE755" s="104">
        <f>SUM(AD755,AC755,AB755,Y755,U755,T755,S755,R755)*'1. Standard_Cost'!B368</f>
        <v>0</v>
      </c>
      <c r="AF755" s="104">
        <f>SUM(AD755,AE755)</f>
        <v>0</v>
      </c>
      <c r="AG755" s="103"/>
      <c r="AH755" s="103"/>
      <c r="AI755" s="103"/>
      <c r="AJ755" s="107"/>
      <c r="AK755" s="107"/>
      <c r="AL755" s="107"/>
      <c r="AM755" s="104">
        <f>AG755*'1. Standard_Cost'!B364+'Incremental_Cost Year 2021'!AH762*'1. Standard_Cost'!C364+'Incremental_Cost Year 2021'!AI762*'1. Standard_Cost'!D364+'Incremental_Cost Year 2021'!AJ762+'Incremental_Cost Year 2021'!AL762+AK755</f>
        <v>0</v>
      </c>
      <c r="AN755" s="104">
        <f>AM755*'1. Standard_Cost'!C368</f>
        <v>0</v>
      </c>
      <c r="AO755" s="107"/>
      <c r="AQ755" s="104">
        <f t="shared" ref="AQ755:AQ758" si="1456">L755+M755</f>
        <v>0</v>
      </c>
      <c r="AR755" s="104">
        <f t="shared" ref="AR755:AR758" si="1457">AF755</f>
        <v>0</v>
      </c>
      <c r="AS755" s="104">
        <f t="shared" ref="AS755:AS758" si="1458">AM755+AN755</f>
        <v>0</v>
      </c>
      <c r="AT755" s="104">
        <f>SUM(AQ755,AR755,AS755)</f>
        <v>0</v>
      </c>
      <c r="AU755" s="108">
        <f t="shared" ref="AU755:AU758" si="1459">AT755</f>
        <v>0</v>
      </c>
      <c r="AV755" s="108"/>
      <c r="AW755" s="108"/>
      <c r="AX755" s="108"/>
      <c r="AY755" s="108"/>
      <c r="AZ755" s="108"/>
      <c r="BA755" s="109">
        <f t="shared" ref="BA755:BA758" si="1460">SUM(AU755:AZ755)-AT755</f>
        <v>0</v>
      </c>
    </row>
    <row r="756" spans="1:53" ht="14.1" customHeight="1" outlineLevel="2" x14ac:dyDescent="0.2">
      <c r="A756" s="68"/>
      <c r="B756" s="94"/>
      <c r="C756" s="95"/>
      <c r="D756" s="110"/>
      <c r="E756" s="110"/>
      <c r="F756" s="110"/>
      <c r="G756" s="111"/>
      <c r="H756" s="99" t="s">
        <v>50</v>
      </c>
      <c r="I756" s="100"/>
      <c r="J756" s="101"/>
      <c r="K756" s="101"/>
      <c r="L756" s="102" t="str">
        <f>IF(I756&lt;&gt;0,((VLOOKUP(I756,'1. Standard_Cost'!$B$4:$D$8,2)+VLOOKUP(I756,'1. Standard_Cost'!$B$4:$D$8,3))*J756*K756),"0")</f>
        <v>0</v>
      </c>
      <c r="M756" s="102">
        <f>L756*'1. Standard_Cost'!F344</f>
        <v>0</v>
      </c>
      <c r="N756" s="103"/>
      <c r="O756" s="103"/>
      <c r="P756" s="103"/>
      <c r="Q756" s="103"/>
      <c r="R756" s="104">
        <f>+N756*P756*'1. Standard_Cost'!$B$12</f>
        <v>0</v>
      </c>
      <c r="S756" s="104">
        <f>+N756*O756*P756*'1. Standard_Cost'!$C$12</f>
        <v>0</v>
      </c>
      <c r="T756" s="104">
        <f>+N756*P756*Q756*'1. Standard_Cost'!$D$12</f>
        <v>0</v>
      </c>
      <c r="U756" s="104">
        <f>+N756*O756*'1. Standard_Cost'!$E$12</f>
        <v>0</v>
      </c>
      <c r="V756" s="103"/>
      <c r="W756" s="103"/>
      <c r="X756" s="103"/>
      <c r="Y756" s="104">
        <f>+V756*((X756*'1. Standard_Cost'!$B$16)+(W756*X756*'1. Standard_Cost'!$C$16))</f>
        <v>0</v>
      </c>
      <c r="Z756" s="103"/>
      <c r="AA756" s="103"/>
      <c r="AB756" s="104">
        <f>+Z756*'1. Standard_Cost'!$B$20+AA756*'1. Standard_Cost'!$C$20</f>
        <v>0</v>
      </c>
      <c r="AC756" s="105"/>
      <c r="AD756" s="106"/>
      <c r="AE756" s="104">
        <f>SUM(AD756,AC756,AB756,Y756,U756,T756,S756,R756)*'1. Standard_Cost'!B368</f>
        <v>0</v>
      </c>
      <c r="AF756" s="104">
        <f t="shared" ref="AF756:AF758" si="1461">SUM(AD756,AE756)</f>
        <v>0</v>
      </c>
      <c r="AG756" s="103"/>
      <c r="AH756" s="103">
        <v>0</v>
      </c>
      <c r="AI756" s="103">
        <v>0</v>
      </c>
      <c r="AJ756" s="107"/>
      <c r="AK756" s="107"/>
      <c r="AL756" s="107"/>
      <c r="AM756" s="104">
        <f>AG756*'1. Standard_Cost'!B364+'Incremental_Cost Year 2021'!AH763*'1. Standard_Cost'!C364+'Incremental_Cost Year 2021'!AI763*'1. Standard_Cost'!D364+'Incremental_Cost Year 2021'!AJ763+'Incremental_Cost Year 2021'!AL763+AK756</f>
        <v>0</v>
      </c>
      <c r="AN756" s="104">
        <f>AM756*'1. Standard_Cost'!C368</f>
        <v>0</v>
      </c>
      <c r="AO756" s="107"/>
      <c r="AQ756" s="104">
        <f t="shared" si="1456"/>
        <v>0</v>
      </c>
      <c r="AR756" s="104">
        <f t="shared" si="1457"/>
        <v>0</v>
      </c>
      <c r="AS756" s="104">
        <f t="shared" si="1458"/>
        <v>0</v>
      </c>
      <c r="AT756" s="104">
        <f t="shared" ref="AT756:AT758" si="1462">SUM(AQ756,AR756,AS756)</f>
        <v>0</v>
      </c>
      <c r="AU756" s="108">
        <f t="shared" si="1459"/>
        <v>0</v>
      </c>
      <c r="AV756" s="108">
        <v>0</v>
      </c>
      <c r="AW756" s="108"/>
      <c r="AX756" s="108"/>
      <c r="AY756" s="108"/>
      <c r="AZ756" s="108"/>
      <c r="BA756" s="109">
        <f t="shared" si="1460"/>
        <v>0</v>
      </c>
    </row>
    <row r="757" spans="1:53" ht="14.1" customHeight="1" outlineLevel="2" x14ac:dyDescent="0.2">
      <c r="A757" s="68"/>
      <c r="B757" s="94"/>
      <c r="C757" s="95"/>
      <c r="D757" s="110"/>
      <c r="E757" s="110"/>
      <c r="F757" s="110"/>
      <c r="G757" s="111"/>
      <c r="H757" s="99" t="s">
        <v>51</v>
      </c>
      <c r="I757" s="100"/>
      <c r="J757" s="101"/>
      <c r="K757" s="101"/>
      <c r="L757" s="102" t="str">
        <f>IF(I757&lt;&gt;0,((VLOOKUP(I757,'1. Standard_Cost'!$B$4:$D$8,2)+VLOOKUP(I757,'1. Standard_Cost'!$B$4:$D$8,3))*J757*K757),"0")</f>
        <v>0</v>
      </c>
      <c r="M757" s="102">
        <f>L757*'1. Standard_Cost'!F344</f>
        <v>0</v>
      </c>
      <c r="N757" s="103"/>
      <c r="O757" s="103"/>
      <c r="P757" s="103"/>
      <c r="Q757" s="103"/>
      <c r="R757" s="104">
        <f>+N757*P757*'1. Standard_Cost'!$B$12</f>
        <v>0</v>
      </c>
      <c r="S757" s="104">
        <f>+N757*O757*P757*'1. Standard_Cost'!$C$12</f>
        <v>0</v>
      </c>
      <c r="T757" s="104">
        <f>+N757*P757*Q757*'1. Standard_Cost'!$D$12</f>
        <v>0</v>
      </c>
      <c r="U757" s="104">
        <f>+N757*O757*'1. Standard_Cost'!$E$12</f>
        <v>0</v>
      </c>
      <c r="V757" s="103"/>
      <c r="W757" s="103"/>
      <c r="X757" s="103"/>
      <c r="Y757" s="104">
        <f>+V757*((X757*'1. Standard_Cost'!$B$16)+(W757*X757*'1. Standard_Cost'!$C$16))</f>
        <v>0</v>
      </c>
      <c r="Z757" s="103"/>
      <c r="AA757" s="103"/>
      <c r="AB757" s="104">
        <f>+Z757*'1. Standard_Cost'!$B$20+AA757*'1. Standard_Cost'!$C$20</f>
        <v>0</v>
      </c>
      <c r="AC757" s="105"/>
      <c r="AD757" s="106"/>
      <c r="AE757" s="104">
        <f>SUM(AD757,AC757,AB757,Y757,U757,T757,S757,R757)*'1. Standard_Cost'!B368</f>
        <v>0</v>
      </c>
      <c r="AF757" s="104">
        <f t="shared" si="1461"/>
        <v>0</v>
      </c>
      <c r="AG757" s="103"/>
      <c r="AH757" s="103"/>
      <c r="AI757" s="103"/>
      <c r="AJ757" s="107"/>
      <c r="AK757" s="107"/>
      <c r="AL757" s="107"/>
      <c r="AM757" s="104">
        <f>AG757*'1. Standard_Cost'!B364+'Incremental_Cost Year 2021'!AH764*'1. Standard_Cost'!C364+'Incremental_Cost Year 2021'!AI764*'1. Standard_Cost'!D364+'Incremental_Cost Year 2021'!AJ764+'Incremental_Cost Year 2021'!AL764+AK757</f>
        <v>0</v>
      </c>
      <c r="AN757" s="104">
        <f>AM757*'1. Standard_Cost'!C368</f>
        <v>0</v>
      </c>
      <c r="AO757" s="107"/>
      <c r="AQ757" s="104">
        <f t="shared" si="1456"/>
        <v>0</v>
      </c>
      <c r="AR757" s="104">
        <f t="shared" si="1457"/>
        <v>0</v>
      </c>
      <c r="AS757" s="104">
        <f t="shared" si="1458"/>
        <v>0</v>
      </c>
      <c r="AT757" s="104">
        <f t="shared" si="1462"/>
        <v>0</v>
      </c>
      <c r="AU757" s="108">
        <f t="shared" si="1459"/>
        <v>0</v>
      </c>
      <c r="AV757" s="108"/>
      <c r="AW757" s="108"/>
      <c r="AX757" s="108"/>
      <c r="AY757" s="108"/>
      <c r="AZ757" s="108"/>
      <c r="BA757" s="109">
        <f t="shared" si="1460"/>
        <v>0</v>
      </c>
    </row>
    <row r="758" spans="1:53" ht="14.1" customHeight="1" outlineLevel="2" x14ac:dyDescent="0.2">
      <c r="A758" s="68"/>
      <c r="B758" s="94"/>
      <c r="C758" s="95"/>
      <c r="D758" s="110"/>
      <c r="E758" s="110"/>
      <c r="F758" s="110"/>
      <c r="G758" s="111"/>
      <c r="H758" s="112" t="s">
        <v>179</v>
      </c>
      <c r="I758" s="100"/>
      <c r="J758" s="101"/>
      <c r="K758" s="101"/>
      <c r="L758" s="102" t="str">
        <f>IF(I758&lt;&gt;0,((VLOOKUP(I758,'1. Standard_Cost'!$B$4:$D$8,2)+VLOOKUP(I758,'1. Standard_Cost'!$B$4:$D$8,3))*J758*K758),"0")</f>
        <v>0</v>
      </c>
      <c r="M758" s="102">
        <f>L758*'1. Standard_Cost'!F344</f>
        <v>0</v>
      </c>
      <c r="N758" s="103"/>
      <c r="O758" s="103"/>
      <c r="P758" s="103"/>
      <c r="Q758" s="103"/>
      <c r="R758" s="104">
        <f>+N758*P758*'1. Standard_Cost'!$B$12</f>
        <v>0</v>
      </c>
      <c r="S758" s="104">
        <f>+N758*O758*P758*'1. Standard_Cost'!$C$12</f>
        <v>0</v>
      </c>
      <c r="T758" s="104">
        <f>+N758*P758*Q758*'1. Standard_Cost'!$D$12</f>
        <v>0</v>
      </c>
      <c r="U758" s="104">
        <f>+N758*O758*'1. Standard_Cost'!$E$12</f>
        <v>0</v>
      </c>
      <c r="V758" s="103"/>
      <c r="W758" s="103"/>
      <c r="X758" s="103"/>
      <c r="Y758" s="104">
        <f>+V758*((X758*'1. Standard_Cost'!$B$16)+(W758*X758*'1. Standard_Cost'!$C$16))</f>
        <v>0</v>
      </c>
      <c r="Z758" s="103"/>
      <c r="AA758" s="103"/>
      <c r="AB758" s="104">
        <f>+Z758*'1. Standard_Cost'!$B$20+AA758*'1. Standard_Cost'!$C$20</f>
        <v>0</v>
      </c>
      <c r="AC758" s="105"/>
      <c r="AD758" s="106"/>
      <c r="AE758" s="104">
        <f>SUM(AD758,AC758,AB758,Y758,U758,T758,S758,R758)*'1. Standard_Cost'!B368</f>
        <v>0</v>
      </c>
      <c r="AF758" s="104">
        <f t="shared" si="1461"/>
        <v>0</v>
      </c>
      <c r="AG758" s="103"/>
      <c r="AH758" s="103"/>
      <c r="AI758" s="103"/>
      <c r="AJ758" s="107"/>
      <c r="AK758" s="107"/>
      <c r="AL758" s="107"/>
      <c r="AM758" s="104">
        <f>AG758*'1. Standard_Cost'!B364+'Incremental_Cost Year 2021'!AH765*'1. Standard_Cost'!C364+'Incremental_Cost Year 2021'!AI765*'1. Standard_Cost'!D364+'Incremental_Cost Year 2021'!AJ765+'Incremental_Cost Year 2021'!AL765+AK758</f>
        <v>0</v>
      </c>
      <c r="AN758" s="104">
        <f>AM758*'1. Standard_Cost'!C368</f>
        <v>0</v>
      </c>
      <c r="AO758" s="107"/>
      <c r="AQ758" s="104">
        <f t="shared" si="1456"/>
        <v>0</v>
      </c>
      <c r="AR758" s="104">
        <f t="shared" si="1457"/>
        <v>0</v>
      </c>
      <c r="AS758" s="104">
        <f t="shared" si="1458"/>
        <v>0</v>
      </c>
      <c r="AT758" s="104">
        <f t="shared" si="1462"/>
        <v>0</v>
      </c>
      <c r="AU758" s="108">
        <f t="shared" si="1459"/>
        <v>0</v>
      </c>
      <c r="AV758" s="108"/>
      <c r="AW758" s="108"/>
      <c r="AX758" s="108"/>
      <c r="AY758" s="108"/>
      <c r="AZ758" s="108"/>
      <c r="BA758" s="109">
        <f t="shared" si="1460"/>
        <v>0</v>
      </c>
    </row>
    <row r="759" spans="1:53" ht="24.6" customHeight="1" outlineLevel="1" x14ac:dyDescent="0.2">
      <c r="A759" s="68"/>
      <c r="B759" s="141"/>
      <c r="C759" s="95"/>
      <c r="D759" s="113" t="s">
        <v>48</v>
      </c>
      <c r="E759" s="113" t="s">
        <v>435</v>
      </c>
      <c r="F759" s="114" t="s">
        <v>154</v>
      </c>
      <c r="G759" s="115" t="s">
        <v>155</v>
      </c>
      <c r="H759" s="122" t="s">
        <v>436</v>
      </c>
      <c r="I759" s="117"/>
      <c r="J759" s="117"/>
      <c r="K759" s="117"/>
      <c r="L759" s="118">
        <f>SUM(L755:L758)</f>
        <v>0</v>
      </c>
      <c r="M759" s="118">
        <f>SUM(M755:M758)</f>
        <v>0</v>
      </c>
      <c r="N759" s="117"/>
      <c r="O759" s="117"/>
      <c r="P759" s="117"/>
      <c r="Q759" s="117"/>
      <c r="R759" s="119">
        <f>SUM(R755:R758)</f>
        <v>0</v>
      </c>
      <c r="S759" s="119">
        <f>SUM(S755:S758)</f>
        <v>0</v>
      </c>
      <c r="T759" s="119">
        <f>SUM(T755:T758)</f>
        <v>0</v>
      </c>
      <c r="U759" s="119">
        <f>SUM(U755:U758)</f>
        <v>0</v>
      </c>
      <c r="V759" s="117"/>
      <c r="W759" s="117"/>
      <c r="X759" s="117"/>
      <c r="Y759" s="118">
        <f>SUM(Y755:Y758)</f>
        <v>0</v>
      </c>
      <c r="Z759" s="117"/>
      <c r="AA759" s="117"/>
      <c r="AB759" s="118">
        <f t="shared" ref="AB759:AF759" si="1463">SUM(AB755:AB758)</f>
        <v>0</v>
      </c>
      <c r="AC759" s="118">
        <f t="shared" si="1463"/>
        <v>0</v>
      </c>
      <c r="AD759" s="118">
        <f t="shared" si="1463"/>
        <v>0</v>
      </c>
      <c r="AE759" s="118">
        <f t="shared" si="1463"/>
        <v>0</v>
      </c>
      <c r="AF759" s="118">
        <f t="shared" si="1463"/>
        <v>0</v>
      </c>
      <c r="AG759" s="117"/>
      <c r="AH759" s="117"/>
      <c r="AI759" s="117"/>
      <c r="AJ759" s="119">
        <f>SUM(AJ755:AJ758)</f>
        <v>0</v>
      </c>
      <c r="AK759" s="119">
        <f t="shared" ref="AK759:AN759" si="1464">SUM(AK755:AK758)</f>
        <v>0</v>
      </c>
      <c r="AL759" s="119">
        <f t="shared" si="1464"/>
        <v>0</v>
      </c>
      <c r="AM759" s="119">
        <f t="shared" si="1464"/>
        <v>0</v>
      </c>
      <c r="AN759" s="119">
        <f t="shared" si="1464"/>
        <v>0</v>
      </c>
      <c r="AO759" s="116"/>
      <c r="AP759" s="120"/>
      <c r="AQ759" s="121">
        <f t="shared" ref="AQ759:BA759" si="1465">SUM(AQ755:AQ758)</f>
        <v>0</v>
      </c>
      <c r="AR759" s="121">
        <f t="shared" si="1465"/>
        <v>0</v>
      </c>
      <c r="AS759" s="121">
        <f t="shared" si="1465"/>
        <v>0</v>
      </c>
      <c r="AT759" s="121">
        <f t="shared" si="1465"/>
        <v>0</v>
      </c>
      <c r="AU759" s="121">
        <f t="shared" si="1465"/>
        <v>0</v>
      </c>
      <c r="AV759" s="121">
        <f t="shared" si="1465"/>
        <v>0</v>
      </c>
      <c r="AW759" s="121">
        <f t="shared" si="1465"/>
        <v>0</v>
      </c>
      <c r="AX759" s="121">
        <f t="shared" si="1465"/>
        <v>0</v>
      </c>
      <c r="AY759" s="121">
        <f t="shared" si="1465"/>
        <v>0</v>
      </c>
      <c r="AZ759" s="121">
        <f t="shared" si="1465"/>
        <v>0</v>
      </c>
      <c r="BA759" s="121">
        <f t="shared" si="1465"/>
        <v>0</v>
      </c>
    </row>
    <row r="760" spans="1:53" ht="12.95" customHeight="1" outlineLevel="1" x14ac:dyDescent="0.2">
      <c r="A760" s="68"/>
      <c r="B760" s="256" t="s">
        <v>437</v>
      </c>
      <c r="C760" s="257"/>
      <c r="D760" s="257"/>
      <c r="E760" s="258"/>
      <c r="F760" s="155"/>
      <c r="G760" s="155"/>
      <c r="H760" s="83" t="s">
        <v>438</v>
      </c>
      <c r="I760" s="133"/>
      <c r="J760" s="133"/>
      <c r="K760" s="133"/>
      <c r="L760" s="134">
        <f>SUM(L761)</f>
        <v>0</v>
      </c>
      <c r="M760" s="134">
        <f>SUM(M761)</f>
        <v>0</v>
      </c>
      <c r="N760" s="135"/>
      <c r="O760" s="135"/>
      <c r="P760" s="135"/>
      <c r="Q760" s="135"/>
      <c r="R760" s="134">
        <f>SUM(R761)</f>
        <v>0</v>
      </c>
      <c r="S760" s="134">
        <f>SUM(S761)</f>
        <v>0</v>
      </c>
      <c r="T760" s="134">
        <f>SUM(T761)</f>
        <v>0</v>
      </c>
      <c r="U760" s="134">
        <f>SUM(U761)</f>
        <v>0</v>
      </c>
      <c r="V760" s="135"/>
      <c r="W760" s="135"/>
      <c r="X760" s="135"/>
      <c r="Y760" s="134">
        <f>SUM(Y761)</f>
        <v>0</v>
      </c>
      <c r="Z760" s="135"/>
      <c r="AA760" s="135"/>
      <c r="AB760" s="134">
        <f>SUM(AB761)</f>
        <v>0</v>
      </c>
      <c r="AC760" s="134">
        <f>SUM(AC761)</f>
        <v>0</v>
      </c>
      <c r="AD760" s="134">
        <f>SUM(AD761)</f>
        <v>0</v>
      </c>
      <c r="AE760" s="134">
        <f>SUM(AE761)</f>
        <v>0</v>
      </c>
      <c r="AF760" s="134">
        <f>SUM(AF761)</f>
        <v>0</v>
      </c>
      <c r="AG760" s="135"/>
      <c r="AH760" s="135"/>
      <c r="AI760" s="135"/>
      <c r="AJ760" s="134">
        <f>SUM(AJ761)</f>
        <v>0</v>
      </c>
      <c r="AK760" s="134">
        <f>SUM(AK761)</f>
        <v>0</v>
      </c>
      <c r="AL760" s="134">
        <f>SUM(AL761)</f>
        <v>0</v>
      </c>
      <c r="AM760" s="134">
        <f>SUM(AM761)</f>
        <v>0</v>
      </c>
      <c r="AN760" s="134">
        <f>SUM(AN761)</f>
        <v>0</v>
      </c>
      <c r="AO760" s="136"/>
      <c r="AP760" s="137"/>
      <c r="AQ760" s="134">
        <f>SUM(AQ761)</f>
        <v>2336684.1</v>
      </c>
      <c r="AR760" s="134">
        <f t="shared" ref="AR760:BA760" si="1466">SUM(AR761)</f>
        <v>1500000</v>
      </c>
      <c r="AS760" s="134">
        <f t="shared" si="1466"/>
        <v>0</v>
      </c>
      <c r="AT760" s="134">
        <f t="shared" si="1466"/>
        <v>3836684.1</v>
      </c>
      <c r="AU760" s="134">
        <f t="shared" si="1466"/>
        <v>3836684.1</v>
      </c>
      <c r="AV760" s="134">
        <f t="shared" si="1466"/>
        <v>0</v>
      </c>
      <c r="AW760" s="134">
        <f t="shared" si="1466"/>
        <v>0</v>
      </c>
      <c r="AX760" s="134">
        <f t="shared" si="1466"/>
        <v>0</v>
      </c>
      <c r="AY760" s="134">
        <f t="shared" si="1466"/>
        <v>0</v>
      </c>
      <c r="AZ760" s="134">
        <f t="shared" si="1466"/>
        <v>0</v>
      </c>
      <c r="BA760" s="134">
        <f t="shared" si="1466"/>
        <v>0</v>
      </c>
    </row>
    <row r="761" spans="1:53" s="124" customFormat="1" ht="14.45" customHeight="1" x14ac:dyDescent="0.2">
      <c r="B761" s="138"/>
      <c r="C761" s="247" t="s">
        <v>687</v>
      </c>
      <c r="D761" s="247"/>
      <c r="E761" s="252"/>
      <c r="F761" s="153"/>
      <c r="G761" s="153"/>
      <c r="H761" s="130" t="s">
        <v>440</v>
      </c>
      <c r="I761" s="128"/>
      <c r="J761" s="128"/>
      <c r="K761" s="128"/>
      <c r="L761" s="129">
        <f>SUM(L766,L771,L776)</f>
        <v>0</v>
      </c>
      <c r="M761" s="129">
        <f>SUM(M766,M771,M776)</f>
        <v>0</v>
      </c>
      <c r="N761" s="128"/>
      <c r="O761" s="128"/>
      <c r="P761" s="128"/>
      <c r="Q761" s="128"/>
      <c r="R761" s="129">
        <f>SUM(R766,R771,R776)</f>
        <v>0</v>
      </c>
      <c r="S761" s="129">
        <f t="shared" ref="S761:U761" si="1467">SUM(S766,S771,S776)</f>
        <v>0</v>
      </c>
      <c r="T761" s="129">
        <f t="shared" si="1467"/>
        <v>0</v>
      </c>
      <c r="U761" s="129">
        <f t="shared" si="1467"/>
        <v>0</v>
      </c>
      <c r="V761" s="128"/>
      <c r="W761" s="128"/>
      <c r="X761" s="128"/>
      <c r="Y761" s="129">
        <f t="shared" ref="Y761" si="1468">SUM(Y766,Y771,Y776)</f>
        <v>0</v>
      </c>
      <c r="Z761" s="128"/>
      <c r="AA761" s="128"/>
      <c r="AB761" s="129">
        <f t="shared" ref="AB761:AF761" si="1469">SUM(AB766,AB771,AB776)</f>
        <v>0</v>
      </c>
      <c r="AC761" s="129">
        <f t="shared" si="1469"/>
        <v>0</v>
      </c>
      <c r="AD761" s="129">
        <f t="shared" si="1469"/>
        <v>0</v>
      </c>
      <c r="AE761" s="129">
        <f t="shared" si="1469"/>
        <v>0</v>
      </c>
      <c r="AF761" s="129">
        <f t="shared" si="1469"/>
        <v>0</v>
      </c>
      <c r="AG761" s="128"/>
      <c r="AH761" s="128"/>
      <c r="AI761" s="128"/>
      <c r="AJ761" s="129">
        <f t="shared" ref="AJ761:AN761" si="1470">SUM(AJ766,AJ771,AJ776)</f>
        <v>0</v>
      </c>
      <c r="AK761" s="129">
        <f t="shared" si="1470"/>
        <v>0</v>
      </c>
      <c r="AL761" s="129">
        <f t="shared" si="1470"/>
        <v>0</v>
      </c>
      <c r="AM761" s="129">
        <f t="shared" si="1470"/>
        <v>0</v>
      </c>
      <c r="AN761" s="139">
        <f t="shared" si="1470"/>
        <v>0</v>
      </c>
      <c r="AO761" s="130"/>
      <c r="AP761" s="131"/>
      <c r="AQ761" s="139">
        <f>AQ766+AQ771+AQ776+AQ781+AQ786+AQ791+AQ796+AQ801+AQ806+AQ811+AQ816+AQ821</f>
        <v>2336684.1</v>
      </c>
      <c r="AR761" s="139">
        <f t="shared" ref="AR761:AU761" si="1471">AR766+AR771+AR776+AR781+AR786+AR791+AR796+AR801+AR806+AR811+AR816+AR821</f>
        <v>1500000</v>
      </c>
      <c r="AS761" s="139">
        <f t="shared" si="1471"/>
        <v>0</v>
      </c>
      <c r="AT761" s="139">
        <f t="shared" si="1471"/>
        <v>3836684.1</v>
      </c>
      <c r="AU761" s="139">
        <f t="shared" si="1471"/>
        <v>3836684.1</v>
      </c>
      <c r="AV761" s="139">
        <f t="shared" ref="AV761:BA761" si="1472">SUM(AV766,AV771,AV776)</f>
        <v>0</v>
      </c>
      <c r="AW761" s="139">
        <f t="shared" si="1472"/>
        <v>0</v>
      </c>
      <c r="AX761" s="139">
        <f t="shared" si="1472"/>
        <v>0</v>
      </c>
      <c r="AY761" s="139">
        <f t="shared" si="1472"/>
        <v>0</v>
      </c>
      <c r="AZ761" s="139">
        <f t="shared" si="1472"/>
        <v>0</v>
      </c>
      <c r="BA761" s="139">
        <f t="shared" si="1472"/>
        <v>0</v>
      </c>
    </row>
    <row r="762" spans="1:53" ht="14.1" customHeight="1" outlineLevel="2" x14ac:dyDescent="0.2">
      <c r="A762" s="68"/>
      <c r="B762" s="94"/>
      <c r="C762" s="250"/>
      <c r="D762" s="96"/>
      <c r="E762" s="96"/>
      <c r="F762" s="97"/>
      <c r="G762" s="98"/>
      <c r="H762" s="99" t="s">
        <v>49</v>
      </c>
      <c r="I762" s="100"/>
      <c r="J762" s="101"/>
      <c r="K762" s="101"/>
      <c r="L762" s="102" t="str">
        <f>IF(I762&lt;&gt;0,((VLOOKUP(I762,'1. Standard_Cost'!$B$4:$D$8,2)+VLOOKUP(I762,'1. Standard_Cost'!$B$4:$D$8,3))*J762*K762),"0")</f>
        <v>0</v>
      </c>
      <c r="M762" s="102">
        <f>L762*'1. Standard_Cost'!F361</f>
        <v>0</v>
      </c>
      <c r="N762" s="103"/>
      <c r="O762" s="103"/>
      <c r="P762" s="103"/>
      <c r="Q762" s="103"/>
      <c r="R762" s="104">
        <f>+N762*P762*'1. Standard_Cost'!$B$12</f>
        <v>0</v>
      </c>
      <c r="S762" s="104">
        <f>+N762*O762*P762*'1. Standard_Cost'!$C$12</f>
        <v>0</v>
      </c>
      <c r="T762" s="104">
        <f>+N762*P762*Q762*'1. Standard_Cost'!$D$12</f>
        <v>0</v>
      </c>
      <c r="U762" s="104">
        <f>+N762*O762*'1. Standard_Cost'!$E$12</f>
        <v>0</v>
      </c>
      <c r="V762" s="103"/>
      <c r="W762" s="103"/>
      <c r="X762" s="103"/>
      <c r="Y762" s="104">
        <f>+V762*((X762*'1. Standard_Cost'!$B$16)+(W762*X762*'1. Standard_Cost'!$C$16))</f>
        <v>0</v>
      </c>
      <c r="Z762" s="103"/>
      <c r="AA762" s="103"/>
      <c r="AB762" s="104">
        <f>+Z762*'1. Standard_Cost'!$B$20+AA762*'1. Standard_Cost'!$C$20</f>
        <v>0</v>
      </c>
      <c r="AC762" s="105"/>
      <c r="AD762" s="106"/>
      <c r="AE762" s="104">
        <f>SUM(AD762,AC762,AB762,Y762,U762,T762,S762,R762)*'1. Standard_Cost'!B385</f>
        <v>0</v>
      </c>
      <c r="AF762" s="104">
        <f>SUM(AD762,AE762)</f>
        <v>0</v>
      </c>
      <c r="AG762" s="103"/>
      <c r="AH762" s="103"/>
      <c r="AI762" s="103"/>
      <c r="AJ762" s="107"/>
      <c r="AK762" s="107"/>
      <c r="AL762" s="107"/>
      <c r="AM762" s="104">
        <f>AG762*'1. Standard_Cost'!B381+'Incremental_Cost Year 2021'!AH769*'1. Standard_Cost'!C381+'Incremental_Cost Year 2021'!AI769*'1. Standard_Cost'!D381+'Incremental_Cost Year 2021'!AJ769+'Incremental_Cost Year 2021'!AL769+AK762</f>
        <v>0</v>
      </c>
      <c r="AN762" s="104">
        <f>AM762*'1. Standard_Cost'!C385</f>
        <v>0</v>
      </c>
      <c r="AO762" s="107"/>
      <c r="AQ762" s="104">
        <f t="shared" ref="AQ762:AQ765" si="1473">L762+M762</f>
        <v>0</v>
      </c>
      <c r="AR762" s="104">
        <f t="shared" ref="AR762:AR765" si="1474">AF762</f>
        <v>0</v>
      </c>
      <c r="AS762" s="104">
        <f t="shared" ref="AS762:AS765" si="1475">AM762+AN762</f>
        <v>0</v>
      </c>
      <c r="AT762" s="104">
        <f>SUM(AQ762,AR762,AS762)</f>
        <v>0</v>
      </c>
      <c r="AU762" s="108">
        <f t="shared" ref="AU762:AU765" si="1476">AT762</f>
        <v>0</v>
      </c>
      <c r="AV762" s="108"/>
      <c r="AW762" s="108"/>
      <c r="AX762" s="108"/>
      <c r="AY762" s="108"/>
      <c r="AZ762" s="108"/>
      <c r="BA762" s="109">
        <f t="shared" ref="BA762:BA765" si="1477">SUM(AU762:AZ762)-AT762</f>
        <v>0</v>
      </c>
    </row>
    <row r="763" spans="1:53" ht="14.1" customHeight="1" outlineLevel="2" x14ac:dyDescent="0.2">
      <c r="A763" s="68"/>
      <c r="B763" s="94"/>
      <c r="C763" s="251"/>
      <c r="D763" s="110"/>
      <c r="E763" s="110"/>
      <c r="F763" s="110"/>
      <c r="G763" s="111"/>
      <c r="H763" s="99" t="s">
        <v>50</v>
      </c>
      <c r="I763" s="100"/>
      <c r="J763" s="101"/>
      <c r="K763" s="101"/>
      <c r="L763" s="102" t="str">
        <f>IF(I763&lt;&gt;0,((VLOOKUP(I763,'1. Standard_Cost'!$B$4:$D$8,2)+VLOOKUP(I763,'1. Standard_Cost'!$B$4:$D$8,3))*J763*K763),"0")</f>
        <v>0</v>
      </c>
      <c r="M763" s="102">
        <f>L763*'1. Standard_Cost'!F361</f>
        <v>0</v>
      </c>
      <c r="N763" s="103"/>
      <c r="O763" s="103"/>
      <c r="P763" s="103"/>
      <c r="Q763" s="103"/>
      <c r="R763" s="104">
        <f>+N763*P763*'1. Standard_Cost'!$B$12</f>
        <v>0</v>
      </c>
      <c r="S763" s="104">
        <f>+N763*O763*P763*'1. Standard_Cost'!$C$12</f>
        <v>0</v>
      </c>
      <c r="T763" s="104">
        <f>+N763*P763*Q763*'1. Standard_Cost'!$D$12</f>
        <v>0</v>
      </c>
      <c r="U763" s="104">
        <f>+N763*O763*'1. Standard_Cost'!$E$12</f>
        <v>0</v>
      </c>
      <c r="V763" s="103"/>
      <c r="W763" s="103"/>
      <c r="X763" s="103"/>
      <c r="Y763" s="104">
        <f>+V763*((X763*'1. Standard_Cost'!$B$16)+(W763*X763*'1. Standard_Cost'!$C$16))</f>
        <v>0</v>
      </c>
      <c r="Z763" s="103"/>
      <c r="AA763" s="103"/>
      <c r="AB763" s="104">
        <f>+Z763*'1. Standard_Cost'!$B$20+AA763*'1. Standard_Cost'!$C$20</f>
        <v>0</v>
      </c>
      <c r="AC763" s="105"/>
      <c r="AD763" s="106"/>
      <c r="AE763" s="104">
        <f>SUM(AD763,AC763,AB763,Y763,U763,T763,S763,R763)*'1. Standard_Cost'!B385</f>
        <v>0</v>
      </c>
      <c r="AF763" s="104">
        <f t="shared" ref="AF763:AF765" si="1478">SUM(AD763,AE763)</f>
        <v>0</v>
      </c>
      <c r="AG763" s="103"/>
      <c r="AH763" s="103">
        <v>0</v>
      </c>
      <c r="AI763" s="103">
        <v>0</v>
      </c>
      <c r="AJ763" s="107"/>
      <c r="AK763" s="107"/>
      <c r="AL763" s="107"/>
      <c r="AM763" s="104">
        <f>AG763*'1. Standard_Cost'!B381+'Incremental_Cost Year 2021'!AH770*'1. Standard_Cost'!C381+'Incremental_Cost Year 2021'!AI770*'1. Standard_Cost'!D381+'Incremental_Cost Year 2021'!AJ770+'Incremental_Cost Year 2021'!AL770+AK763</f>
        <v>0</v>
      </c>
      <c r="AN763" s="104">
        <f>AM763*'1. Standard_Cost'!C385</f>
        <v>0</v>
      </c>
      <c r="AO763" s="107"/>
      <c r="AQ763" s="104">
        <f t="shared" si="1473"/>
        <v>0</v>
      </c>
      <c r="AR763" s="104">
        <f t="shared" si="1474"/>
        <v>0</v>
      </c>
      <c r="AS763" s="104">
        <f t="shared" si="1475"/>
        <v>0</v>
      </c>
      <c r="AT763" s="104">
        <f t="shared" ref="AT763:AT765" si="1479">SUM(AQ763,AR763,AS763)</f>
        <v>0</v>
      </c>
      <c r="AU763" s="108">
        <f t="shared" si="1476"/>
        <v>0</v>
      </c>
      <c r="AV763" s="108">
        <v>0</v>
      </c>
      <c r="AW763" s="108"/>
      <c r="AX763" s="108"/>
      <c r="AY763" s="108"/>
      <c r="AZ763" s="108"/>
      <c r="BA763" s="109">
        <f t="shared" si="1477"/>
        <v>0</v>
      </c>
    </row>
    <row r="764" spans="1:53" ht="14.1" customHeight="1" outlineLevel="2" x14ac:dyDescent="0.2">
      <c r="A764" s="68"/>
      <c r="B764" s="94"/>
      <c r="C764" s="251"/>
      <c r="D764" s="110"/>
      <c r="E764" s="110"/>
      <c r="F764" s="110"/>
      <c r="G764" s="111"/>
      <c r="H764" s="99" t="s">
        <v>51</v>
      </c>
      <c r="I764" s="100"/>
      <c r="J764" s="101"/>
      <c r="K764" s="101"/>
      <c r="L764" s="102" t="str">
        <f>IF(I764&lt;&gt;0,((VLOOKUP(I764,'1. Standard_Cost'!$B$4:$D$8,2)+VLOOKUP(I764,'1. Standard_Cost'!$B$4:$D$8,3))*J764*K764),"0")</f>
        <v>0</v>
      </c>
      <c r="M764" s="102">
        <f>L764*'1. Standard_Cost'!F361</f>
        <v>0</v>
      </c>
      <c r="N764" s="103"/>
      <c r="O764" s="103"/>
      <c r="P764" s="103"/>
      <c r="Q764" s="103"/>
      <c r="R764" s="104">
        <f>+N764*P764*'1. Standard_Cost'!$B$12</f>
        <v>0</v>
      </c>
      <c r="S764" s="104">
        <f>+N764*O764*P764*'1. Standard_Cost'!$C$12</f>
        <v>0</v>
      </c>
      <c r="T764" s="104">
        <f>+N764*P764*Q764*'1. Standard_Cost'!$D$12</f>
        <v>0</v>
      </c>
      <c r="U764" s="104">
        <f>+N764*O764*'1. Standard_Cost'!$E$12</f>
        <v>0</v>
      </c>
      <c r="V764" s="103"/>
      <c r="W764" s="103"/>
      <c r="X764" s="103"/>
      <c r="Y764" s="104">
        <f>+V764*((X764*'1. Standard_Cost'!$B$16)+(W764*X764*'1. Standard_Cost'!$C$16))</f>
        <v>0</v>
      </c>
      <c r="Z764" s="103"/>
      <c r="AA764" s="103"/>
      <c r="AB764" s="104">
        <f>+Z764*'1. Standard_Cost'!$B$20+AA764*'1. Standard_Cost'!$C$20</f>
        <v>0</v>
      </c>
      <c r="AC764" s="105"/>
      <c r="AD764" s="106"/>
      <c r="AE764" s="104">
        <f>SUM(AD764,AC764,AB764,Y764,U764,T764,S764,R764)*'1. Standard_Cost'!B385</f>
        <v>0</v>
      </c>
      <c r="AF764" s="104">
        <f t="shared" si="1478"/>
        <v>0</v>
      </c>
      <c r="AG764" s="103"/>
      <c r="AH764" s="103"/>
      <c r="AI764" s="103"/>
      <c r="AJ764" s="107"/>
      <c r="AK764" s="107"/>
      <c r="AL764" s="107"/>
      <c r="AM764" s="104">
        <f>AG764*'1. Standard_Cost'!B381+'Incremental_Cost Year 2021'!AH771*'1. Standard_Cost'!C381+'Incremental_Cost Year 2021'!AI771*'1. Standard_Cost'!D381+'Incremental_Cost Year 2021'!AJ771+'Incremental_Cost Year 2021'!AL771+AK764</f>
        <v>0</v>
      </c>
      <c r="AN764" s="104">
        <f>AM764*'1. Standard_Cost'!C385</f>
        <v>0</v>
      </c>
      <c r="AO764" s="107"/>
      <c r="AQ764" s="104">
        <f t="shared" si="1473"/>
        <v>0</v>
      </c>
      <c r="AR764" s="104">
        <f t="shared" si="1474"/>
        <v>0</v>
      </c>
      <c r="AS764" s="104">
        <f t="shared" si="1475"/>
        <v>0</v>
      </c>
      <c r="AT764" s="104">
        <f t="shared" si="1479"/>
        <v>0</v>
      </c>
      <c r="AU764" s="108">
        <f t="shared" si="1476"/>
        <v>0</v>
      </c>
      <c r="AV764" s="108"/>
      <c r="AW764" s="108"/>
      <c r="AX764" s="108"/>
      <c r="AY764" s="108"/>
      <c r="AZ764" s="108"/>
      <c r="BA764" s="109">
        <f t="shared" si="1477"/>
        <v>0</v>
      </c>
    </row>
    <row r="765" spans="1:53" ht="14.1" customHeight="1" outlineLevel="2" x14ac:dyDescent="0.2">
      <c r="A765" s="68"/>
      <c r="B765" s="94"/>
      <c r="C765" s="251"/>
      <c r="D765" s="110"/>
      <c r="E765" s="110"/>
      <c r="F765" s="110"/>
      <c r="G765" s="111"/>
      <c r="H765" s="112" t="s">
        <v>179</v>
      </c>
      <c r="I765" s="100"/>
      <c r="J765" s="101"/>
      <c r="K765" s="101"/>
      <c r="L765" s="102" t="str">
        <f>IF(I765&lt;&gt;0,((VLOOKUP(I765,'1. Standard_Cost'!$B$4:$D$8,2)+VLOOKUP(I765,'1. Standard_Cost'!$B$4:$D$8,3))*J765*K765),"0")</f>
        <v>0</v>
      </c>
      <c r="M765" s="102">
        <f>L765*'1. Standard_Cost'!F361</f>
        <v>0</v>
      </c>
      <c r="N765" s="103"/>
      <c r="O765" s="103"/>
      <c r="P765" s="103"/>
      <c r="Q765" s="103"/>
      <c r="R765" s="104">
        <f>+N765*P765*'1. Standard_Cost'!$B$12</f>
        <v>0</v>
      </c>
      <c r="S765" s="104">
        <f>+N765*O765*P765*'1. Standard_Cost'!$C$12</f>
        <v>0</v>
      </c>
      <c r="T765" s="104">
        <f>+N765*P765*Q765*'1. Standard_Cost'!$D$12</f>
        <v>0</v>
      </c>
      <c r="U765" s="104">
        <f>+N765*O765*'1. Standard_Cost'!$E$12</f>
        <v>0</v>
      </c>
      <c r="V765" s="103"/>
      <c r="W765" s="103"/>
      <c r="X765" s="103"/>
      <c r="Y765" s="104">
        <f>+V765*((X765*'1. Standard_Cost'!$B$16)+(W765*X765*'1. Standard_Cost'!$C$16))</f>
        <v>0</v>
      </c>
      <c r="Z765" s="103"/>
      <c r="AA765" s="103"/>
      <c r="AB765" s="104">
        <f>+Z765*'1. Standard_Cost'!$B$20+AA765*'1. Standard_Cost'!$C$20</f>
        <v>0</v>
      </c>
      <c r="AC765" s="105"/>
      <c r="AD765" s="106"/>
      <c r="AE765" s="104">
        <f>SUM(AD765,AC765,AB765,Y765,U765,T765,S765,R765)*'1. Standard_Cost'!B385</f>
        <v>0</v>
      </c>
      <c r="AF765" s="104">
        <f t="shared" si="1478"/>
        <v>0</v>
      </c>
      <c r="AG765" s="103"/>
      <c r="AH765" s="103"/>
      <c r="AI765" s="103"/>
      <c r="AJ765" s="107"/>
      <c r="AK765" s="107"/>
      <c r="AL765" s="107"/>
      <c r="AM765" s="104">
        <f>AG765*'1. Standard_Cost'!B381+'Incremental_Cost Year 2021'!AH772*'1. Standard_Cost'!C381+'Incremental_Cost Year 2021'!AI772*'1. Standard_Cost'!D381+'Incremental_Cost Year 2021'!AJ772+'Incremental_Cost Year 2021'!AL772+AK765</f>
        <v>0</v>
      </c>
      <c r="AN765" s="104">
        <f>AM765*'1. Standard_Cost'!C385</f>
        <v>0</v>
      </c>
      <c r="AO765" s="107"/>
      <c r="AQ765" s="104">
        <f t="shared" si="1473"/>
        <v>0</v>
      </c>
      <c r="AR765" s="104">
        <f t="shared" si="1474"/>
        <v>0</v>
      </c>
      <c r="AS765" s="104">
        <f t="shared" si="1475"/>
        <v>0</v>
      </c>
      <c r="AT765" s="104">
        <f t="shared" si="1479"/>
        <v>0</v>
      </c>
      <c r="AU765" s="108">
        <f t="shared" si="1476"/>
        <v>0</v>
      </c>
      <c r="AV765" s="108"/>
      <c r="AW765" s="108"/>
      <c r="AX765" s="108"/>
      <c r="AY765" s="108"/>
      <c r="AZ765" s="108"/>
      <c r="BA765" s="109">
        <f t="shared" si="1477"/>
        <v>0</v>
      </c>
    </row>
    <row r="766" spans="1:53" ht="25.35" customHeight="1" outlineLevel="1" x14ac:dyDescent="0.2">
      <c r="A766" s="68"/>
      <c r="B766" s="94"/>
      <c r="C766" s="251"/>
      <c r="D766" s="113" t="s">
        <v>48</v>
      </c>
      <c r="E766" s="113" t="s">
        <v>441</v>
      </c>
      <c r="F766" s="114" t="s">
        <v>154</v>
      </c>
      <c r="G766" s="115" t="s">
        <v>155</v>
      </c>
      <c r="H766" s="140" t="s">
        <v>443</v>
      </c>
      <c r="I766" s="117"/>
      <c r="J766" s="117"/>
      <c r="K766" s="117"/>
      <c r="L766" s="118">
        <f>SUM(L762:L765)</f>
        <v>0</v>
      </c>
      <c r="M766" s="118">
        <f>SUM(M762:M765)</f>
        <v>0</v>
      </c>
      <c r="N766" s="117"/>
      <c r="O766" s="117"/>
      <c r="P766" s="117"/>
      <c r="Q766" s="117"/>
      <c r="R766" s="119">
        <f>SUM(R762:R765)</f>
        <v>0</v>
      </c>
      <c r="S766" s="119">
        <f>SUM(S762:S765)</f>
        <v>0</v>
      </c>
      <c r="T766" s="119">
        <f>SUM(T762:T765)</f>
        <v>0</v>
      </c>
      <c r="U766" s="119">
        <f>SUM(U762:U765)</f>
        <v>0</v>
      </c>
      <c r="V766" s="117"/>
      <c r="W766" s="117"/>
      <c r="X766" s="117"/>
      <c r="Y766" s="118">
        <f>SUM(Y762:Y765)</f>
        <v>0</v>
      </c>
      <c r="Z766" s="117"/>
      <c r="AA766" s="117"/>
      <c r="AB766" s="118">
        <f t="shared" ref="AB766:AF766" si="1480">SUM(AB762:AB765)</f>
        <v>0</v>
      </c>
      <c r="AC766" s="118">
        <f t="shared" si="1480"/>
        <v>0</v>
      </c>
      <c r="AD766" s="118">
        <f t="shared" si="1480"/>
        <v>0</v>
      </c>
      <c r="AE766" s="118">
        <f t="shared" si="1480"/>
        <v>0</v>
      </c>
      <c r="AF766" s="118">
        <f t="shared" si="1480"/>
        <v>0</v>
      </c>
      <c r="AG766" s="117"/>
      <c r="AH766" s="117"/>
      <c r="AI766" s="117"/>
      <c r="AJ766" s="119">
        <f>SUM(AJ762:AJ765)</f>
        <v>0</v>
      </c>
      <c r="AK766" s="119">
        <f t="shared" ref="AK766:AN766" si="1481">SUM(AK762:AK765)</f>
        <v>0</v>
      </c>
      <c r="AL766" s="119">
        <f t="shared" si="1481"/>
        <v>0</v>
      </c>
      <c r="AM766" s="119">
        <f t="shared" si="1481"/>
        <v>0</v>
      </c>
      <c r="AN766" s="119">
        <f t="shared" si="1481"/>
        <v>0</v>
      </c>
      <c r="AO766" s="116"/>
      <c r="AP766" s="120"/>
      <c r="AQ766" s="118">
        <f t="shared" ref="AQ766:BA766" si="1482">SUM(AQ762:AQ765)</f>
        <v>0</v>
      </c>
      <c r="AR766" s="118">
        <f t="shared" si="1482"/>
        <v>0</v>
      </c>
      <c r="AS766" s="118">
        <f t="shared" si="1482"/>
        <v>0</v>
      </c>
      <c r="AT766" s="118">
        <f t="shared" si="1482"/>
        <v>0</v>
      </c>
      <c r="AU766" s="118">
        <f t="shared" si="1482"/>
        <v>0</v>
      </c>
      <c r="AV766" s="118">
        <f t="shared" si="1482"/>
        <v>0</v>
      </c>
      <c r="AW766" s="118">
        <f t="shared" si="1482"/>
        <v>0</v>
      </c>
      <c r="AX766" s="118">
        <f t="shared" si="1482"/>
        <v>0</v>
      </c>
      <c r="AY766" s="118">
        <f t="shared" si="1482"/>
        <v>0</v>
      </c>
      <c r="AZ766" s="118">
        <f t="shared" si="1482"/>
        <v>0</v>
      </c>
      <c r="BA766" s="118">
        <f t="shared" si="1482"/>
        <v>0</v>
      </c>
    </row>
    <row r="767" spans="1:53" ht="14.1" customHeight="1" outlineLevel="2" x14ac:dyDescent="0.2">
      <c r="A767" s="68"/>
      <c r="B767" s="94"/>
      <c r="C767" s="251"/>
      <c r="D767" s="96"/>
      <c r="E767" s="96"/>
      <c r="F767" s="97"/>
      <c r="G767" s="98"/>
      <c r="H767" s="99" t="s">
        <v>49</v>
      </c>
      <c r="I767" s="100"/>
      <c r="J767" s="101"/>
      <c r="K767" s="101"/>
      <c r="L767" s="102" t="str">
        <f>IF(I767&lt;&gt;0,((VLOOKUP(I767,'1. Standard_Cost'!$B$4:$D$8,2)+VLOOKUP(I767,'1. Standard_Cost'!$B$4:$D$8,3))*J767*K767),"0")</f>
        <v>0</v>
      </c>
      <c r="M767" s="102">
        <f>L767*'1. Standard_Cost'!F361</f>
        <v>0</v>
      </c>
      <c r="N767" s="103"/>
      <c r="O767" s="103"/>
      <c r="P767" s="103"/>
      <c r="Q767" s="103"/>
      <c r="R767" s="104">
        <f>+N767*P767*'1. Standard_Cost'!$B$12</f>
        <v>0</v>
      </c>
      <c r="S767" s="104">
        <f>+N767*O767*P767*'1. Standard_Cost'!$C$12</f>
        <v>0</v>
      </c>
      <c r="T767" s="104">
        <f>+N767*P767*Q767*'1. Standard_Cost'!$D$12</f>
        <v>0</v>
      </c>
      <c r="U767" s="104">
        <f>+N767*O767*'1. Standard_Cost'!$E$12</f>
        <v>0</v>
      </c>
      <c r="V767" s="103"/>
      <c r="W767" s="103"/>
      <c r="X767" s="103"/>
      <c r="Y767" s="104">
        <f>+V767*((X767*'1. Standard_Cost'!$B$16)+(W767*X767*'1. Standard_Cost'!$C$16))</f>
        <v>0</v>
      </c>
      <c r="Z767" s="103"/>
      <c r="AA767" s="103"/>
      <c r="AB767" s="104">
        <f>+Z767*'1. Standard_Cost'!$B$20+AA767*'1. Standard_Cost'!$C$20</f>
        <v>0</v>
      </c>
      <c r="AC767" s="105"/>
      <c r="AD767" s="106"/>
      <c r="AE767" s="104">
        <f>SUM(AD767,AC767,AB767,Y767,U767,T767,S767,R767)*'1. Standard_Cost'!B385</f>
        <v>0</v>
      </c>
      <c r="AF767" s="104">
        <f>SUM(AD767,AE767)</f>
        <v>0</v>
      </c>
      <c r="AG767" s="103"/>
      <c r="AH767" s="103"/>
      <c r="AI767" s="103"/>
      <c r="AJ767" s="107"/>
      <c r="AK767" s="107"/>
      <c r="AL767" s="107"/>
      <c r="AM767" s="104">
        <f>AG767*'1. Standard_Cost'!B381+'Incremental_Cost Year 2021'!AH774*'1. Standard_Cost'!C381+'Incremental_Cost Year 2021'!AI774*'1. Standard_Cost'!D381+'Incremental_Cost Year 2021'!AJ774+'Incremental_Cost Year 2021'!AL774+AK767</f>
        <v>0</v>
      </c>
      <c r="AN767" s="104">
        <f>AM767*'1. Standard_Cost'!C385</f>
        <v>0</v>
      </c>
      <c r="AO767" s="107"/>
      <c r="AQ767" s="104">
        <f t="shared" ref="AQ767:AQ770" si="1483">L767+M767</f>
        <v>0</v>
      </c>
      <c r="AR767" s="104">
        <f t="shared" ref="AR767:AR770" si="1484">AF767</f>
        <v>0</v>
      </c>
      <c r="AS767" s="104">
        <f t="shared" ref="AS767:AS770" si="1485">AM767+AN767</f>
        <v>0</v>
      </c>
      <c r="AT767" s="104">
        <f>SUM(AQ767,AR767,AS767)</f>
        <v>0</v>
      </c>
      <c r="AU767" s="108">
        <f t="shared" ref="AU767:AU770" si="1486">AT767</f>
        <v>0</v>
      </c>
      <c r="AV767" s="108"/>
      <c r="AW767" s="108"/>
      <c r="AX767" s="108"/>
      <c r="AY767" s="108"/>
      <c r="AZ767" s="108"/>
      <c r="BA767" s="109">
        <f t="shared" ref="BA767:BA770" si="1487">SUM(AU767:AZ767)-AT767</f>
        <v>0</v>
      </c>
    </row>
    <row r="768" spans="1:53" ht="14.1" customHeight="1" outlineLevel="2" x14ac:dyDescent="0.2">
      <c r="A768" s="68"/>
      <c r="B768" s="94"/>
      <c r="C768" s="251"/>
      <c r="D768" s="110"/>
      <c r="E768" s="110"/>
      <c r="F768" s="110"/>
      <c r="G768" s="111"/>
      <c r="H768" s="99" t="s">
        <v>50</v>
      </c>
      <c r="I768" s="100"/>
      <c r="J768" s="101"/>
      <c r="K768" s="101"/>
      <c r="L768" s="102" t="str">
        <f>IF(I768&lt;&gt;0,((VLOOKUP(I768,'1. Standard_Cost'!$B$4:$D$8,2)+VLOOKUP(I768,'1. Standard_Cost'!$B$4:$D$8,3))*J768*K768),"0")</f>
        <v>0</v>
      </c>
      <c r="M768" s="102">
        <f>L768*'1. Standard_Cost'!F361</f>
        <v>0</v>
      </c>
      <c r="N768" s="103"/>
      <c r="O768" s="103"/>
      <c r="P768" s="103"/>
      <c r="Q768" s="103"/>
      <c r="R768" s="104">
        <f>+N768*P768*'1. Standard_Cost'!$B$12</f>
        <v>0</v>
      </c>
      <c r="S768" s="104">
        <f>+N768*O768*P768*'1. Standard_Cost'!$C$12</f>
        <v>0</v>
      </c>
      <c r="T768" s="104">
        <f>+N768*P768*Q768*'1. Standard_Cost'!$D$12</f>
        <v>0</v>
      </c>
      <c r="U768" s="104">
        <f>+N768*O768*'1. Standard_Cost'!$E$12</f>
        <v>0</v>
      </c>
      <c r="V768" s="103"/>
      <c r="W768" s="103"/>
      <c r="X768" s="103"/>
      <c r="Y768" s="104">
        <f>+V768*((X768*'1. Standard_Cost'!$B$16)+(W768*X768*'1. Standard_Cost'!$C$16))</f>
        <v>0</v>
      </c>
      <c r="Z768" s="103"/>
      <c r="AA768" s="103"/>
      <c r="AB768" s="104">
        <f>+Z768*'1. Standard_Cost'!$B$20+AA768*'1. Standard_Cost'!$C$20</f>
        <v>0</v>
      </c>
      <c r="AC768" s="105"/>
      <c r="AD768" s="106"/>
      <c r="AE768" s="104">
        <f>SUM(AD768,AC768,AB768,Y768,U768,T768,S768,R768)*'1. Standard_Cost'!B385</f>
        <v>0</v>
      </c>
      <c r="AF768" s="104">
        <f t="shared" ref="AF768:AF770" si="1488">SUM(AD768,AE768)</f>
        <v>0</v>
      </c>
      <c r="AG768" s="103"/>
      <c r="AH768" s="103">
        <v>0</v>
      </c>
      <c r="AI768" s="103">
        <v>0</v>
      </c>
      <c r="AJ768" s="107"/>
      <c r="AK768" s="107"/>
      <c r="AL768" s="107"/>
      <c r="AM768" s="104">
        <f>AG768*'1. Standard_Cost'!B381+'Incremental_Cost Year 2021'!AH775*'1. Standard_Cost'!C381+'Incremental_Cost Year 2021'!AI775*'1. Standard_Cost'!D381+'Incremental_Cost Year 2021'!AJ775+'Incremental_Cost Year 2021'!AL775+AK768</f>
        <v>0</v>
      </c>
      <c r="AN768" s="104">
        <f>AM768*'1. Standard_Cost'!C385</f>
        <v>0</v>
      </c>
      <c r="AO768" s="107"/>
      <c r="AQ768" s="104">
        <f t="shared" si="1483"/>
        <v>0</v>
      </c>
      <c r="AR768" s="104">
        <f t="shared" si="1484"/>
        <v>0</v>
      </c>
      <c r="AS768" s="104">
        <f t="shared" si="1485"/>
        <v>0</v>
      </c>
      <c r="AT768" s="104">
        <f t="shared" ref="AT768:AT770" si="1489">SUM(AQ768,AR768,AS768)</f>
        <v>0</v>
      </c>
      <c r="AU768" s="108">
        <f t="shared" si="1486"/>
        <v>0</v>
      </c>
      <c r="AV768" s="108">
        <v>0</v>
      </c>
      <c r="AW768" s="108"/>
      <c r="AX768" s="108"/>
      <c r="AY768" s="108"/>
      <c r="AZ768" s="108"/>
      <c r="BA768" s="109">
        <f t="shared" si="1487"/>
        <v>0</v>
      </c>
    </row>
    <row r="769" spans="1:53" ht="14.1" customHeight="1" outlineLevel="2" x14ac:dyDescent="0.2">
      <c r="A769" s="68"/>
      <c r="B769" s="94"/>
      <c r="C769" s="251"/>
      <c r="D769" s="110"/>
      <c r="E769" s="110"/>
      <c r="F769" s="110"/>
      <c r="G769" s="111"/>
      <c r="H769" s="99" t="s">
        <v>51</v>
      </c>
      <c r="I769" s="100"/>
      <c r="J769" s="101"/>
      <c r="K769" s="101"/>
      <c r="L769" s="102" t="str">
        <f>IF(I769&lt;&gt;0,((VLOOKUP(I769,'1. Standard_Cost'!$B$4:$D$8,2)+VLOOKUP(I769,'1. Standard_Cost'!$B$4:$D$8,3))*J769*K769),"0")</f>
        <v>0</v>
      </c>
      <c r="M769" s="102">
        <f>L769*'1. Standard_Cost'!F361</f>
        <v>0</v>
      </c>
      <c r="N769" s="103"/>
      <c r="O769" s="103"/>
      <c r="P769" s="103"/>
      <c r="Q769" s="103"/>
      <c r="R769" s="104">
        <f>+N769*P769*'1. Standard_Cost'!$B$12</f>
        <v>0</v>
      </c>
      <c r="S769" s="104">
        <f>+N769*O769*P769*'1. Standard_Cost'!$C$12</f>
        <v>0</v>
      </c>
      <c r="T769" s="104">
        <f>+N769*P769*Q769*'1. Standard_Cost'!$D$12</f>
        <v>0</v>
      </c>
      <c r="U769" s="104">
        <f>+N769*O769*'1. Standard_Cost'!$E$12</f>
        <v>0</v>
      </c>
      <c r="V769" s="103"/>
      <c r="W769" s="103"/>
      <c r="X769" s="103"/>
      <c r="Y769" s="104">
        <f>+V769*((X769*'1. Standard_Cost'!$B$16)+(W769*X769*'1. Standard_Cost'!$C$16))</f>
        <v>0</v>
      </c>
      <c r="Z769" s="103"/>
      <c r="AA769" s="103"/>
      <c r="AB769" s="104">
        <f>+Z769*'1. Standard_Cost'!$B$20+AA769*'1. Standard_Cost'!$C$20</f>
        <v>0</v>
      </c>
      <c r="AC769" s="105"/>
      <c r="AD769" s="106"/>
      <c r="AE769" s="104">
        <f>SUM(AD769,AC769,AB769,Y769,U769,T769,S769,R769)*'1. Standard_Cost'!B385</f>
        <v>0</v>
      </c>
      <c r="AF769" s="104">
        <f t="shared" si="1488"/>
        <v>0</v>
      </c>
      <c r="AG769" s="103"/>
      <c r="AH769" s="103"/>
      <c r="AI769" s="103"/>
      <c r="AJ769" s="107"/>
      <c r="AK769" s="107"/>
      <c r="AL769" s="107"/>
      <c r="AM769" s="104">
        <f>AG769*'1. Standard_Cost'!B381+'Incremental_Cost Year 2021'!AH776*'1. Standard_Cost'!C381+'Incremental_Cost Year 2021'!AI776*'1. Standard_Cost'!D381+'Incremental_Cost Year 2021'!AJ776+'Incremental_Cost Year 2021'!AL776+AK769</f>
        <v>0</v>
      </c>
      <c r="AN769" s="104">
        <f>AM769*'1. Standard_Cost'!C385</f>
        <v>0</v>
      </c>
      <c r="AO769" s="107"/>
      <c r="AQ769" s="104">
        <f t="shared" si="1483"/>
        <v>0</v>
      </c>
      <c r="AR769" s="104">
        <f t="shared" si="1484"/>
        <v>0</v>
      </c>
      <c r="AS769" s="104">
        <f t="shared" si="1485"/>
        <v>0</v>
      </c>
      <c r="AT769" s="104">
        <f t="shared" si="1489"/>
        <v>0</v>
      </c>
      <c r="AU769" s="108">
        <f t="shared" si="1486"/>
        <v>0</v>
      </c>
      <c r="AV769" s="108"/>
      <c r="AW769" s="108"/>
      <c r="AX769" s="108"/>
      <c r="AY769" s="108"/>
      <c r="AZ769" s="108"/>
      <c r="BA769" s="109">
        <f t="shared" si="1487"/>
        <v>0</v>
      </c>
    </row>
    <row r="770" spans="1:53" ht="14.1" customHeight="1" outlineLevel="2" x14ac:dyDescent="0.2">
      <c r="A770" s="68"/>
      <c r="B770" s="94"/>
      <c r="C770" s="251"/>
      <c r="D770" s="110"/>
      <c r="E770" s="110"/>
      <c r="F770" s="110"/>
      <c r="G770" s="111"/>
      <c r="H770" s="112" t="s">
        <v>179</v>
      </c>
      <c r="I770" s="100"/>
      <c r="J770" s="101"/>
      <c r="K770" s="101"/>
      <c r="L770" s="102" t="str">
        <f>IF(I770&lt;&gt;0,((VLOOKUP(I770,'1. Standard_Cost'!$B$4:$D$8,2)+VLOOKUP(I770,'1. Standard_Cost'!$B$4:$D$8,3))*J770*K770),"0")</f>
        <v>0</v>
      </c>
      <c r="M770" s="102">
        <f>L770*'1. Standard_Cost'!F361</f>
        <v>0</v>
      </c>
      <c r="N770" s="103"/>
      <c r="O770" s="103"/>
      <c r="P770" s="103"/>
      <c r="Q770" s="103"/>
      <c r="R770" s="104">
        <f>+N770*P770*'1. Standard_Cost'!$B$12</f>
        <v>0</v>
      </c>
      <c r="S770" s="104">
        <f>+N770*O770*P770*'1. Standard_Cost'!$C$12</f>
        <v>0</v>
      </c>
      <c r="T770" s="104">
        <f>+N770*P770*Q770*'1. Standard_Cost'!$D$12</f>
        <v>0</v>
      </c>
      <c r="U770" s="104">
        <f>+N770*O770*'1. Standard_Cost'!$E$12</f>
        <v>0</v>
      </c>
      <c r="V770" s="103"/>
      <c r="W770" s="103"/>
      <c r="X770" s="103"/>
      <c r="Y770" s="104">
        <f>+V770*((X770*'1. Standard_Cost'!$B$16)+(W770*X770*'1. Standard_Cost'!$C$16))</f>
        <v>0</v>
      </c>
      <c r="Z770" s="103"/>
      <c r="AA770" s="103"/>
      <c r="AB770" s="104">
        <f>+Z770*'1. Standard_Cost'!$B$20+AA770*'1. Standard_Cost'!$C$20</f>
        <v>0</v>
      </c>
      <c r="AC770" s="105"/>
      <c r="AD770" s="106"/>
      <c r="AE770" s="104">
        <f>SUM(AD770,AC770,AB770,Y770,U770,T770,S770,R770)*'1. Standard_Cost'!B385</f>
        <v>0</v>
      </c>
      <c r="AF770" s="104">
        <f t="shared" si="1488"/>
        <v>0</v>
      </c>
      <c r="AG770" s="103"/>
      <c r="AH770" s="103"/>
      <c r="AI770" s="103"/>
      <c r="AJ770" s="107"/>
      <c r="AK770" s="107"/>
      <c r="AL770" s="107"/>
      <c r="AM770" s="104">
        <f>AG770*'1. Standard_Cost'!B381+'Incremental_Cost Year 2021'!AH777*'1. Standard_Cost'!C381+'Incremental_Cost Year 2021'!AI777*'1. Standard_Cost'!D381+'Incremental_Cost Year 2021'!AJ777+'Incremental_Cost Year 2021'!AL777+AK770</f>
        <v>0</v>
      </c>
      <c r="AN770" s="104">
        <f>AM770*'1. Standard_Cost'!C385</f>
        <v>0</v>
      </c>
      <c r="AO770" s="107"/>
      <c r="AQ770" s="104">
        <f t="shared" si="1483"/>
        <v>0</v>
      </c>
      <c r="AR770" s="104">
        <f t="shared" si="1484"/>
        <v>0</v>
      </c>
      <c r="AS770" s="104">
        <f t="shared" si="1485"/>
        <v>0</v>
      </c>
      <c r="AT770" s="104">
        <f t="shared" si="1489"/>
        <v>0</v>
      </c>
      <c r="AU770" s="108">
        <f t="shared" si="1486"/>
        <v>0</v>
      </c>
      <c r="AV770" s="108"/>
      <c r="AW770" s="108"/>
      <c r="AX770" s="108"/>
      <c r="AY770" s="108"/>
      <c r="AZ770" s="108"/>
      <c r="BA770" s="109">
        <f t="shared" si="1487"/>
        <v>0</v>
      </c>
    </row>
    <row r="771" spans="1:53" ht="25.7" customHeight="1" outlineLevel="1" x14ac:dyDescent="0.2">
      <c r="A771" s="68"/>
      <c r="B771" s="94"/>
      <c r="C771" s="251"/>
      <c r="D771" s="113" t="s">
        <v>48</v>
      </c>
      <c r="E771" s="113" t="s">
        <v>837</v>
      </c>
      <c r="F771" s="114" t="s">
        <v>154</v>
      </c>
      <c r="G771" s="115" t="s">
        <v>155</v>
      </c>
      <c r="H771" s="122" t="s">
        <v>442</v>
      </c>
      <c r="I771" s="117"/>
      <c r="J771" s="117"/>
      <c r="K771" s="117"/>
      <c r="L771" s="118">
        <f>SUM(L767:L770)</f>
        <v>0</v>
      </c>
      <c r="M771" s="118">
        <f>SUM(M767:M770)</f>
        <v>0</v>
      </c>
      <c r="N771" s="117"/>
      <c r="O771" s="117"/>
      <c r="P771" s="117"/>
      <c r="Q771" s="117"/>
      <c r="R771" s="119">
        <f>SUM(R767:R770)</f>
        <v>0</v>
      </c>
      <c r="S771" s="119">
        <f>SUM(S767:S770)</f>
        <v>0</v>
      </c>
      <c r="T771" s="119">
        <f>SUM(T767:T770)</f>
        <v>0</v>
      </c>
      <c r="U771" s="119">
        <f>SUM(U767:U770)</f>
        <v>0</v>
      </c>
      <c r="V771" s="117"/>
      <c r="W771" s="117"/>
      <c r="X771" s="117"/>
      <c r="Y771" s="118">
        <f>SUM(Y767:Y770)</f>
        <v>0</v>
      </c>
      <c r="Z771" s="117"/>
      <c r="AA771" s="117"/>
      <c r="AB771" s="118">
        <f t="shared" ref="AB771:AF771" si="1490">SUM(AB767:AB770)</f>
        <v>0</v>
      </c>
      <c r="AC771" s="118">
        <f t="shared" si="1490"/>
        <v>0</v>
      </c>
      <c r="AD771" s="118">
        <f t="shared" si="1490"/>
        <v>0</v>
      </c>
      <c r="AE771" s="118">
        <f t="shared" si="1490"/>
        <v>0</v>
      </c>
      <c r="AF771" s="118">
        <f t="shared" si="1490"/>
        <v>0</v>
      </c>
      <c r="AG771" s="117"/>
      <c r="AH771" s="117"/>
      <c r="AI771" s="117"/>
      <c r="AJ771" s="119">
        <f>SUM(AJ767:AJ770)</f>
        <v>0</v>
      </c>
      <c r="AK771" s="119">
        <f t="shared" ref="AK771:AN771" si="1491">SUM(AK767:AK770)</f>
        <v>0</v>
      </c>
      <c r="AL771" s="119">
        <f t="shared" si="1491"/>
        <v>0</v>
      </c>
      <c r="AM771" s="119">
        <f t="shared" si="1491"/>
        <v>0</v>
      </c>
      <c r="AN771" s="119">
        <f t="shared" si="1491"/>
        <v>0</v>
      </c>
      <c r="AO771" s="116"/>
      <c r="AP771" s="120"/>
      <c r="AQ771" s="121">
        <f t="shared" ref="AQ771:BA771" si="1492">SUM(AQ767:AQ770)</f>
        <v>0</v>
      </c>
      <c r="AR771" s="121">
        <f t="shared" si="1492"/>
        <v>0</v>
      </c>
      <c r="AS771" s="121">
        <f t="shared" si="1492"/>
        <v>0</v>
      </c>
      <c r="AT771" s="121">
        <f t="shared" si="1492"/>
        <v>0</v>
      </c>
      <c r="AU771" s="121">
        <f t="shared" si="1492"/>
        <v>0</v>
      </c>
      <c r="AV771" s="121">
        <f t="shared" si="1492"/>
        <v>0</v>
      </c>
      <c r="AW771" s="121">
        <f t="shared" si="1492"/>
        <v>0</v>
      </c>
      <c r="AX771" s="121">
        <f t="shared" si="1492"/>
        <v>0</v>
      </c>
      <c r="AY771" s="121">
        <f t="shared" si="1492"/>
        <v>0</v>
      </c>
      <c r="AZ771" s="121">
        <f t="shared" si="1492"/>
        <v>0</v>
      </c>
      <c r="BA771" s="121">
        <f t="shared" si="1492"/>
        <v>0</v>
      </c>
    </row>
    <row r="772" spans="1:53" ht="14.1" customHeight="1" outlineLevel="2" x14ac:dyDescent="0.2">
      <c r="A772" s="68"/>
      <c r="B772" s="94"/>
      <c r="C772" s="251"/>
      <c r="D772" s="96"/>
      <c r="E772" s="96"/>
      <c r="F772" s="97"/>
      <c r="G772" s="98"/>
      <c r="H772" s="99" t="s">
        <v>49</v>
      </c>
      <c r="I772" s="100"/>
      <c r="J772" s="101"/>
      <c r="K772" s="101"/>
      <c r="L772" s="102" t="str">
        <f>IF(I772&lt;&gt;0,((VLOOKUP(I772,'1. Standard_Cost'!$B$4:$D$8,2)+VLOOKUP(I772,'1. Standard_Cost'!$B$4:$D$8,3))*J772*K772),"0")</f>
        <v>0</v>
      </c>
      <c r="M772" s="102">
        <f>L772*'1. Standard_Cost'!F361</f>
        <v>0</v>
      </c>
      <c r="N772" s="103"/>
      <c r="O772" s="103"/>
      <c r="P772" s="103"/>
      <c r="Q772" s="103"/>
      <c r="R772" s="104">
        <f>+N772*P772*'1. Standard_Cost'!$B$12</f>
        <v>0</v>
      </c>
      <c r="S772" s="104">
        <f>+N772*O772*P772*'1. Standard_Cost'!$C$12</f>
        <v>0</v>
      </c>
      <c r="T772" s="104">
        <f>+N772*P772*Q772*'1. Standard_Cost'!$D$12</f>
        <v>0</v>
      </c>
      <c r="U772" s="104">
        <f>+N772*O772*'1. Standard_Cost'!$E$12</f>
        <v>0</v>
      </c>
      <c r="V772" s="103"/>
      <c r="W772" s="103"/>
      <c r="X772" s="103"/>
      <c r="Y772" s="104">
        <f>+V772*((X772*'1. Standard_Cost'!$B$16)+(W772*X772*'1. Standard_Cost'!$C$16))</f>
        <v>0</v>
      </c>
      <c r="Z772" s="103"/>
      <c r="AA772" s="103"/>
      <c r="AB772" s="104">
        <f>+Z772*'1. Standard_Cost'!$B$20+AA772*'1. Standard_Cost'!$C$20</f>
        <v>0</v>
      </c>
      <c r="AC772" s="105"/>
      <c r="AD772" s="106"/>
      <c r="AE772" s="104">
        <f>SUM(AD772,AC772,AB772,Y772,U772,T772,S772,R772)*'1. Standard_Cost'!B385</f>
        <v>0</v>
      </c>
      <c r="AF772" s="104">
        <f>SUM(AD772,AE772)</f>
        <v>0</v>
      </c>
      <c r="AG772" s="103"/>
      <c r="AH772" s="103"/>
      <c r="AI772" s="103"/>
      <c r="AJ772" s="107"/>
      <c r="AK772" s="107"/>
      <c r="AL772" s="107"/>
      <c r="AM772" s="104">
        <f>AG772*'1. Standard_Cost'!B381+'Incremental_Cost Year 2021'!AH779*'1. Standard_Cost'!C381+'Incremental_Cost Year 2021'!AI779*'1. Standard_Cost'!D381+'Incremental_Cost Year 2021'!AJ779+'Incremental_Cost Year 2021'!AL779+AK772</f>
        <v>0</v>
      </c>
      <c r="AN772" s="104">
        <f>AM772*'1. Standard_Cost'!C385</f>
        <v>0</v>
      </c>
      <c r="AO772" s="107"/>
      <c r="AQ772" s="104">
        <f t="shared" ref="AQ772:AQ775" si="1493">L772+M772</f>
        <v>0</v>
      </c>
      <c r="AR772" s="104">
        <f t="shared" ref="AR772:AR775" si="1494">AF772</f>
        <v>0</v>
      </c>
      <c r="AS772" s="104">
        <f t="shared" ref="AS772:AS775" si="1495">AM772+AN772</f>
        <v>0</v>
      </c>
      <c r="AT772" s="104">
        <f>SUM(AQ772,AR772,AS772)</f>
        <v>0</v>
      </c>
      <c r="AU772" s="108">
        <f t="shared" ref="AU772:AU775" si="1496">AT772</f>
        <v>0</v>
      </c>
      <c r="AV772" s="108"/>
      <c r="AW772" s="108"/>
      <c r="AX772" s="108"/>
      <c r="AY772" s="108"/>
      <c r="AZ772" s="108"/>
      <c r="BA772" s="109">
        <f t="shared" ref="BA772:BA775" si="1497">SUM(AU772:AZ772)-AT772</f>
        <v>0</v>
      </c>
    </row>
    <row r="773" spans="1:53" ht="14.1" customHeight="1" outlineLevel="2" x14ac:dyDescent="0.2">
      <c r="A773" s="68"/>
      <c r="B773" s="94"/>
      <c r="C773" s="251"/>
      <c r="D773" s="110"/>
      <c r="E773" s="110"/>
      <c r="F773" s="110"/>
      <c r="G773" s="111"/>
      <c r="H773" s="99" t="s">
        <v>50</v>
      </c>
      <c r="I773" s="100"/>
      <c r="J773" s="101"/>
      <c r="K773" s="101"/>
      <c r="L773" s="102" t="str">
        <f>IF(I773&lt;&gt;0,((VLOOKUP(I773,'1. Standard_Cost'!$B$4:$D$8,2)+VLOOKUP(I773,'1. Standard_Cost'!$B$4:$D$8,3))*J773*K773),"0")</f>
        <v>0</v>
      </c>
      <c r="M773" s="102">
        <f>L773*'1. Standard_Cost'!F361</f>
        <v>0</v>
      </c>
      <c r="N773" s="103"/>
      <c r="O773" s="103"/>
      <c r="P773" s="103"/>
      <c r="Q773" s="103"/>
      <c r="R773" s="104">
        <f>+N773*P773*'1. Standard_Cost'!$B$12</f>
        <v>0</v>
      </c>
      <c r="S773" s="104">
        <f>+N773*O773*P773*'1. Standard_Cost'!$C$12</f>
        <v>0</v>
      </c>
      <c r="T773" s="104">
        <f>+N773*P773*Q773*'1. Standard_Cost'!$D$12</f>
        <v>0</v>
      </c>
      <c r="U773" s="104">
        <f>+N773*O773*'1. Standard_Cost'!$E$12</f>
        <v>0</v>
      </c>
      <c r="V773" s="103"/>
      <c r="W773" s="103"/>
      <c r="X773" s="103"/>
      <c r="Y773" s="104">
        <f>+V773*((X773*'1. Standard_Cost'!$B$16)+(W773*X773*'1. Standard_Cost'!$C$16))</f>
        <v>0</v>
      </c>
      <c r="Z773" s="103"/>
      <c r="AA773" s="103"/>
      <c r="AB773" s="104">
        <f>+Z773*'1. Standard_Cost'!$B$20+AA773*'1. Standard_Cost'!$C$20</f>
        <v>0</v>
      </c>
      <c r="AC773" s="105"/>
      <c r="AD773" s="106"/>
      <c r="AE773" s="104">
        <f>SUM(AD773,AC773,AB773,Y773,U773,T773,S773,R773)*'1. Standard_Cost'!B385</f>
        <v>0</v>
      </c>
      <c r="AF773" s="104">
        <f t="shared" ref="AF773:AF775" si="1498">SUM(AD773,AE773)</f>
        <v>0</v>
      </c>
      <c r="AG773" s="103"/>
      <c r="AH773" s="103">
        <v>0</v>
      </c>
      <c r="AI773" s="103">
        <v>0</v>
      </c>
      <c r="AJ773" s="107"/>
      <c r="AK773" s="107"/>
      <c r="AL773" s="107"/>
      <c r="AM773" s="104">
        <f>AG773*'1. Standard_Cost'!B381+'Incremental_Cost Year 2021'!AH780*'1. Standard_Cost'!C381+'Incremental_Cost Year 2021'!AI780*'1. Standard_Cost'!D381+'Incremental_Cost Year 2021'!AJ780+'Incremental_Cost Year 2021'!AL780+AK773</f>
        <v>0</v>
      </c>
      <c r="AN773" s="104">
        <f>AM773*'1. Standard_Cost'!C385</f>
        <v>0</v>
      </c>
      <c r="AO773" s="107"/>
      <c r="AQ773" s="104">
        <f t="shared" si="1493"/>
        <v>0</v>
      </c>
      <c r="AR773" s="104">
        <f t="shared" si="1494"/>
        <v>0</v>
      </c>
      <c r="AS773" s="104">
        <f t="shared" si="1495"/>
        <v>0</v>
      </c>
      <c r="AT773" s="104">
        <f t="shared" ref="AT773:AT775" si="1499">SUM(AQ773,AR773,AS773)</f>
        <v>0</v>
      </c>
      <c r="AU773" s="108">
        <f t="shared" si="1496"/>
        <v>0</v>
      </c>
      <c r="AV773" s="108">
        <v>0</v>
      </c>
      <c r="AW773" s="108"/>
      <c r="AX773" s="108"/>
      <c r="AY773" s="108"/>
      <c r="AZ773" s="108"/>
      <c r="BA773" s="109">
        <f t="shared" si="1497"/>
        <v>0</v>
      </c>
    </row>
    <row r="774" spans="1:53" ht="14.1" customHeight="1" outlineLevel="2" x14ac:dyDescent="0.2">
      <c r="A774" s="68"/>
      <c r="B774" s="94"/>
      <c r="C774" s="251"/>
      <c r="D774" s="110"/>
      <c r="E774" s="110"/>
      <c r="F774" s="110"/>
      <c r="G774" s="111"/>
      <c r="H774" s="99" t="s">
        <v>51</v>
      </c>
      <c r="I774" s="100"/>
      <c r="J774" s="101"/>
      <c r="K774" s="101"/>
      <c r="L774" s="102" t="str">
        <f>IF(I774&lt;&gt;0,((VLOOKUP(I774,'1. Standard_Cost'!$B$4:$D$8,2)+VLOOKUP(I774,'1. Standard_Cost'!$B$4:$D$8,3))*J774*K774),"0")</f>
        <v>0</v>
      </c>
      <c r="M774" s="102">
        <f>L774*'1. Standard_Cost'!F361</f>
        <v>0</v>
      </c>
      <c r="N774" s="103"/>
      <c r="O774" s="103"/>
      <c r="P774" s="103"/>
      <c r="Q774" s="103"/>
      <c r="R774" s="104">
        <f>+N774*P774*'1. Standard_Cost'!$B$12</f>
        <v>0</v>
      </c>
      <c r="S774" s="104">
        <f>+N774*O774*P774*'1. Standard_Cost'!$C$12</f>
        <v>0</v>
      </c>
      <c r="T774" s="104">
        <f>+N774*P774*Q774*'1. Standard_Cost'!$D$12</f>
        <v>0</v>
      </c>
      <c r="U774" s="104">
        <f>+N774*O774*'1. Standard_Cost'!$E$12</f>
        <v>0</v>
      </c>
      <c r="V774" s="103"/>
      <c r="W774" s="103"/>
      <c r="X774" s="103"/>
      <c r="Y774" s="104">
        <f>+V774*((X774*'1. Standard_Cost'!$B$16)+(W774*X774*'1. Standard_Cost'!$C$16))</f>
        <v>0</v>
      </c>
      <c r="Z774" s="103"/>
      <c r="AA774" s="103"/>
      <c r="AB774" s="104">
        <f>+Z774*'1. Standard_Cost'!$B$20+AA774*'1. Standard_Cost'!$C$20</f>
        <v>0</v>
      </c>
      <c r="AC774" s="105"/>
      <c r="AD774" s="106"/>
      <c r="AE774" s="104">
        <f>SUM(AD774,AC774,AB774,Y774,U774,T774,S774,R774)*'1. Standard_Cost'!B385</f>
        <v>0</v>
      </c>
      <c r="AF774" s="104">
        <f t="shared" si="1498"/>
        <v>0</v>
      </c>
      <c r="AG774" s="103"/>
      <c r="AH774" s="103"/>
      <c r="AI774" s="103"/>
      <c r="AJ774" s="107"/>
      <c r="AK774" s="107"/>
      <c r="AL774" s="107"/>
      <c r="AM774" s="104">
        <f>AG774*'1. Standard_Cost'!B381+'Incremental_Cost Year 2021'!AH781*'1. Standard_Cost'!C381+'Incremental_Cost Year 2021'!AI781*'1. Standard_Cost'!D381+'Incremental_Cost Year 2021'!AJ781+'Incremental_Cost Year 2021'!AL781+AK774</f>
        <v>0</v>
      </c>
      <c r="AN774" s="104">
        <f>AM774*'1. Standard_Cost'!C385</f>
        <v>0</v>
      </c>
      <c r="AO774" s="107"/>
      <c r="AQ774" s="104">
        <f t="shared" si="1493"/>
        <v>0</v>
      </c>
      <c r="AR774" s="104">
        <f t="shared" si="1494"/>
        <v>0</v>
      </c>
      <c r="AS774" s="104">
        <f t="shared" si="1495"/>
        <v>0</v>
      </c>
      <c r="AT774" s="104">
        <f t="shared" si="1499"/>
        <v>0</v>
      </c>
      <c r="AU774" s="108">
        <f t="shared" si="1496"/>
        <v>0</v>
      </c>
      <c r="AV774" s="108"/>
      <c r="AW774" s="108"/>
      <c r="AX774" s="108"/>
      <c r="AY774" s="108"/>
      <c r="AZ774" s="108"/>
      <c r="BA774" s="109">
        <f t="shared" si="1497"/>
        <v>0</v>
      </c>
    </row>
    <row r="775" spans="1:53" ht="14.1" customHeight="1" outlineLevel="2" x14ac:dyDescent="0.2">
      <c r="A775" s="68"/>
      <c r="B775" s="94"/>
      <c r="C775" s="251"/>
      <c r="D775" s="110"/>
      <c r="E775" s="110"/>
      <c r="F775" s="110"/>
      <c r="G775" s="111"/>
      <c r="H775" s="112" t="s">
        <v>179</v>
      </c>
      <c r="I775" s="100"/>
      <c r="J775" s="101"/>
      <c r="K775" s="101"/>
      <c r="L775" s="102" t="str">
        <f>IF(I775&lt;&gt;0,((VLOOKUP(I775,'1. Standard_Cost'!$B$4:$D$8,2)+VLOOKUP(I775,'1. Standard_Cost'!$B$4:$D$8,3))*J775*K775),"0")</f>
        <v>0</v>
      </c>
      <c r="M775" s="102">
        <f>L775*'1. Standard_Cost'!F361</f>
        <v>0</v>
      </c>
      <c r="N775" s="103"/>
      <c r="O775" s="103"/>
      <c r="P775" s="103"/>
      <c r="Q775" s="103"/>
      <c r="R775" s="104">
        <f>+N775*P775*'1. Standard_Cost'!$B$12</f>
        <v>0</v>
      </c>
      <c r="S775" s="104">
        <f>+N775*O775*P775*'1. Standard_Cost'!$C$12</f>
        <v>0</v>
      </c>
      <c r="T775" s="104">
        <f>+N775*P775*Q775*'1. Standard_Cost'!$D$12</f>
        <v>0</v>
      </c>
      <c r="U775" s="104">
        <f>+N775*O775*'1. Standard_Cost'!$E$12</f>
        <v>0</v>
      </c>
      <c r="V775" s="103"/>
      <c r="W775" s="103"/>
      <c r="X775" s="103"/>
      <c r="Y775" s="104">
        <f>+V775*((X775*'1. Standard_Cost'!$B$16)+(W775*X775*'1. Standard_Cost'!$C$16))</f>
        <v>0</v>
      </c>
      <c r="Z775" s="103"/>
      <c r="AA775" s="103"/>
      <c r="AB775" s="104">
        <f>+Z775*'1. Standard_Cost'!$B$20+AA775*'1. Standard_Cost'!$C$20</f>
        <v>0</v>
      </c>
      <c r="AC775" s="105"/>
      <c r="AD775" s="106"/>
      <c r="AE775" s="104">
        <f>SUM(AD775,AC775,AB775,Y775,U775,T775,S775,R775)*'1. Standard_Cost'!B385</f>
        <v>0</v>
      </c>
      <c r="AF775" s="104">
        <f t="shared" si="1498"/>
        <v>0</v>
      </c>
      <c r="AG775" s="103"/>
      <c r="AH775" s="103"/>
      <c r="AI775" s="103"/>
      <c r="AJ775" s="107"/>
      <c r="AK775" s="107"/>
      <c r="AL775" s="107"/>
      <c r="AM775" s="104">
        <f>AG775*'1. Standard_Cost'!B381+'Incremental_Cost Year 2021'!AH782*'1. Standard_Cost'!C381+'Incremental_Cost Year 2021'!AI782*'1. Standard_Cost'!D381+'Incremental_Cost Year 2021'!AJ782+'Incremental_Cost Year 2021'!AL782+AK775</f>
        <v>0</v>
      </c>
      <c r="AN775" s="104">
        <f>AM775*'1. Standard_Cost'!C385</f>
        <v>0</v>
      </c>
      <c r="AO775" s="107"/>
      <c r="AQ775" s="104">
        <f t="shared" si="1493"/>
        <v>0</v>
      </c>
      <c r="AR775" s="104">
        <f t="shared" si="1494"/>
        <v>0</v>
      </c>
      <c r="AS775" s="104">
        <f t="shared" si="1495"/>
        <v>0</v>
      </c>
      <c r="AT775" s="104">
        <f t="shared" si="1499"/>
        <v>0</v>
      </c>
      <c r="AU775" s="108">
        <f t="shared" si="1496"/>
        <v>0</v>
      </c>
      <c r="AV775" s="108"/>
      <c r="AW775" s="108"/>
      <c r="AX775" s="108"/>
      <c r="AY775" s="108"/>
      <c r="AZ775" s="108"/>
      <c r="BA775" s="109">
        <f t="shared" si="1497"/>
        <v>0</v>
      </c>
    </row>
    <row r="776" spans="1:53" ht="24.6" customHeight="1" outlineLevel="1" x14ac:dyDescent="0.2">
      <c r="A776" s="68"/>
      <c r="B776" s="141"/>
      <c r="C776" s="251"/>
      <c r="D776" s="113" t="s">
        <v>48</v>
      </c>
      <c r="E776" s="113" t="s">
        <v>444</v>
      </c>
      <c r="F776" s="114" t="s">
        <v>154</v>
      </c>
      <c r="G776" s="115" t="s">
        <v>155</v>
      </c>
      <c r="H776" s="122" t="s">
        <v>445</v>
      </c>
      <c r="I776" s="117"/>
      <c r="J776" s="117"/>
      <c r="K776" s="117"/>
      <c r="L776" s="118">
        <f>SUM(L772:L775)</f>
        <v>0</v>
      </c>
      <c r="M776" s="118">
        <f>SUM(M772:M775)</f>
        <v>0</v>
      </c>
      <c r="N776" s="117"/>
      <c r="O776" s="117"/>
      <c r="P776" s="117"/>
      <c r="Q776" s="117"/>
      <c r="R776" s="119">
        <f>SUM(R772:R775)</f>
        <v>0</v>
      </c>
      <c r="S776" s="119">
        <f>SUM(S772:S775)</f>
        <v>0</v>
      </c>
      <c r="T776" s="119">
        <f>SUM(T772:T775)</f>
        <v>0</v>
      </c>
      <c r="U776" s="119">
        <f>SUM(U772:U775)</f>
        <v>0</v>
      </c>
      <c r="V776" s="117"/>
      <c r="W776" s="117"/>
      <c r="X776" s="117"/>
      <c r="Y776" s="118">
        <f>SUM(Y772:Y775)</f>
        <v>0</v>
      </c>
      <c r="Z776" s="117"/>
      <c r="AA776" s="117"/>
      <c r="AB776" s="118">
        <f t="shared" ref="AB776:AF776" si="1500">SUM(AB772:AB775)</f>
        <v>0</v>
      </c>
      <c r="AC776" s="118">
        <f t="shared" si="1500"/>
        <v>0</v>
      </c>
      <c r="AD776" s="118">
        <f t="shared" si="1500"/>
        <v>0</v>
      </c>
      <c r="AE776" s="118">
        <f t="shared" si="1500"/>
        <v>0</v>
      </c>
      <c r="AF776" s="118">
        <f t="shared" si="1500"/>
        <v>0</v>
      </c>
      <c r="AG776" s="117"/>
      <c r="AH776" s="117"/>
      <c r="AI776" s="117"/>
      <c r="AJ776" s="119">
        <f>SUM(AJ772:AJ775)</f>
        <v>0</v>
      </c>
      <c r="AK776" s="119">
        <f t="shared" ref="AK776:AN776" si="1501">SUM(AK772:AK775)</f>
        <v>0</v>
      </c>
      <c r="AL776" s="119">
        <f t="shared" si="1501"/>
        <v>0</v>
      </c>
      <c r="AM776" s="119">
        <f t="shared" si="1501"/>
        <v>0</v>
      </c>
      <c r="AN776" s="119">
        <f t="shared" si="1501"/>
        <v>0</v>
      </c>
      <c r="AO776" s="116"/>
      <c r="AP776" s="120"/>
      <c r="AQ776" s="121">
        <f t="shared" ref="AQ776:BA776" si="1502">SUM(AQ772:AQ775)</f>
        <v>0</v>
      </c>
      <c r="AR776" s="121">
        <f t="shared" si="1502"/>
        <v>0</v>
      </c>
      <c r="AS776" s="121">
        <f t="shared" si="1502"/>
        <v>0</v>
      </c>
      <c r="AT776" s="121">
        <f t="shared" si="1502"/>
        <v>0</v>
      </c>
      <c r="AU776" s="121">
        <f t="shared" si="1502"/>
        <v>0</v>
      </c>
      <c r="AV776" s="121">
        <f t="shared" si="1502"/>
        <v>0</v>
      </c>
      <c r="AW776" s="121">
        <f t="shared" si="1502"/>
        <v>0</v>
      </c>
      <c r="AX776" s="121">
        <f t="shared" si="1502"/>
        <v>0</v>
      </c>
      <c r="AY776" s="121">
        <f t="shared" si="1502"/>
        <v>0</v>
      </c>
      <c r="AZ776" s="121">
        <f t="shared" si="1502"/>
        <v>0</v>
      </c>
      <c r="BA776" s="121">
        <f t="shared" si="1502"/>
        <v>0</v>
      </c>
    </row>
    <row r="777" spans="1:53" ht="14.1" customHeight="1" outlineLevel="2" x14ac:dyDescent="0.2">
      <c r="A777" s="68"/>
      <c r="B777" s="94"/>
      <c r="C777" s="95"/>
      <c r="D777" s="96"/>
      <c r="E777" s="96"/>
      <c r="F777" s="97"/>
      <c r="G777" s="98"/>
      <c r="H777" s="99" t="s">
        <v>49</v>
      </c>
      <c r="I777" s="100"/>
      <c r="J777" s="101"/>
      <c r="K777" s="101"/>
      <c r="L777" s="102" t="str">
        <f>IF(I777&lt;&gt;0,((VLOOKUP(I777,'1. Standard_Cost'!$B$4:$D$8,2)+VLOOKUP(I777,'1. Standard_Cost'!$B$4:$D$8,3))*J777*K777),"0")</f>
        <v>0</v>
      </c>
      <c r="M777" s="102">
        <f>L777*'1. Standard_Cost'!F366</f>
        <v>0</v>
      </c>
      <c r="N777" s="103"/>
      <c r="O777" s="103"/>
      <c r="P777" s="103"/>
      <c r="Q777" s="103"/>
      <c r="R777" s="104">
        <f>+N777*P777*'1. Standard_Cost'!$B$12</f>
        <v>0</v>
      </c>
      <c r="S777" s="104">
        <f>+N777*O777*P777*'1. Standard_Cost'!$C$12</f>
        <v>0</v>
      </c>
      <c r="T777" s="104">
        <f>+N777*P777*Q777*'1. Standard_Cost'!$D$12</f>
        <v>0</v>
      </c>
      <c r="U777" s="104">
        <f>+N777*O777*'1. Standard_Cost'!$E$12</f>
        <v>0</v>
      </c>
      <c r="V777" s="103"/>
      <c r="W777" s="103"/>
      <c r="X777" s="103"/>
      <c r="Y777" s="104">
        <f>+V777*((X777*'1. Standard_Cost'!$B$16)+(W777*X777*'1. Standard_Cost'!$C$16))</f>
        <v>0</v>
      </c>
      <c r="Z777" s="103"/>
      <c r="AA777" s="103"/>
      <c r="AB777" s="104">
        <f>+Z777*'1. Standard_Cost'!$B$20+AA777*'1. Standard_Cost'!$C$20</f>
        <v>0</v>
      </c>
      <c r="AC777" s="105"/>
      <c r="AD777" s="106"/>
      <c r="AE777" s="104">
        <f>SUM(AD777,AC777,AB777,Y777,U777,T777,S777,R777)*'1. Standard_Cost'!B390</f>
        <v>0</v>
      </c>
      <c r="AF777" s="104">
        <f>SUM(AD777,AE777)</f>
        <v>0</v>
      </c>
      <c r="AG777" s="103"/>
      <c r="AH777" s="103"/>
      <c r="AI777" s="103"/>
      <c r="AJ777" s="107"/>
      <c r="AK777" s="107"/>
      <c r="AL777" s="107"/>
      <c r="AM777" s="104">
        <f>AG777*'1. Standard_Cost'!B386+'Incremental_Cost Year 2021'!AH784*'1. Standard_Cost'!C386+'Incremental_Cost Year 2021'!AI784*'1. Standard_Cost'!D386+'Incremental_Cost Year 2021'!AJ784+'Incremental_Cost Year 2021'!AL784+AK777</f>
        <v>0</v>
      </c>
      <c r="AN777" s="104">
        <f>AM777*'1. Standard_Cost'!C390</f>
        <v>0</v>
      </c>
      <c r="AO777" s="107"/>
      <c r="AQ777" s="104">
        <f t="shared" ref="AQ777:AQ780" si="1503">L777+M777</f>
        <v>0</v>
      </c>
      <c r="AR777" s="104">
        <f t="shared" ref="AR777:AR780" si="1504">AF777</f>
        <v>0</v>
      </c>
      <c r="AS777" s="104">
        <f t="shared" ref="AS777:AS780" si="1505">AM777+AN777</f>
        <v>0</v>
      </c>
      <c r="AT777" s="104">
        <f>SUM(AQ777,AR777,AS777)</f>
        <v>0</v>
      </c>
      <c r="AU777" s="108">
        <f t="shared" ref="AU777:AU780" si="1506">AT777</f>
        <v>0</v>
      </c>
      <c r="AV777" s="108"/>
      <c r="AW777" s="108"/>
      <c r="AX777" s="108"/>
      <c r="AY777" s="108"/>
      <c r="AZ777" s="108"/>
      <c r="BA777" s="109">
        <f t="shared" ref="BA777:BA780" si="1507">SUM(AU777:AZ777)-AT777</f>
        <v>0</v>
      </c>
    </row>
    <row r="778" spans="1:53" ht="14.1" customHeight="1" outlineLevel="2" x14ac:dyDescent="0.2">
      <c r="A778" s="68"/>
      <c r="B778" s="94"/>
      <c r="C778" s="95"/>
      <c r="D778" s="110"/>
      <c r="E778" s="110"/>
      <c r="F778" s="110"/>
      <c r="G778" s="111"/>
      <c r="H778" s="99" t="s">
        <v>50</v>
      </c>
      <c r="I778" s="100"/>
      <c r="J778" s="101"/>
      <c r="K778" s="101"/>
      <c r="L778" s="102" t="str">
        <f>IF(I778&lt;&gt;0,((VLOOKUP(I778,'1. Standard_Cost'!$B$4:$D$8,2)+VLOOKUP(I778,'1. Standard_Cost'!$B$4:$D$8,3))*J778*K778),"0")</f>
        <v>0</v>
      </c>
      <c r="M778" s="102">
        <f>L778*'1. Standard_Cost'!F366</f>
        <v>0</v>
      </c>
      <c r="N778" s="103"/>
      <c r="O778" s="103"/>
      <c r="P778" s="103"/>
      <c r="Q778" s="103"/>
      <c r="R778" s="104">
        <f>+N778*P778*'1. Standard_Cost'!$B$12</f>
        <v>0</v>
      </c>
      <c r="S778" s="104">
        <f>+N778*O778*P778*'1. Standard_Cost'!$C$12</f>
        <v>0</v>
      </c>
      <c r="T778" s="104">
        <f>+N778*P778*Q778*'1. Standard_Cost'!$D$12</f>
        <v>0</v>
      </c>
      <c r="U778" s="104">
        <f>+N778*O778*'1. Standard_Cost'!$E$12</f>
        <v>0</v>
      </c>
      <c r="V778" s="103"/>
      <c r="W778" s="103"/>
      <c r="X778" s="103"/>
      <c r="Y778" s="104">
        <f>+V778*((X778*'1. Standard_Cost'!$B$16)+(W778*X778*'1. Standard_Cost'!$C$16))</f>
        <v>0</v>
      </c>
      <c r="Z778" s="103"/>
      <c r="AA778" s="103"/>
      <c r="AB778" s="104">
        <f>+Z778*'1. Standard_Cost'!$B$20+AA778*'1. Standard_Cost'!$C$20</f>
        <v>0</v>
      </c>
      <c r="AC778" s="105"/>
      <c r="AD778" s="106"/>
      <c r="AE778" s="104">
        <f>SUM(AD778,AC778,AB778,Y778,U778,T778,S778,R778)*'1. Standard_Cost'!B390</f>
        <v>0</v>
      </c>
      <c r="AF778" s="104">
        <f t="shared" ref="AF778:AF780" si="1508">SUM(AD778,AE778)</f>
        <v>0</v>
      </c>
      <c r="AG778" s="103"/>
      <c r="AH778" s="103">
        <v>0</v>
      </c>
      <c r="AI778" s="103">
        <v>0</v>
      </c>
      <c r="AJ778" s="107"/>
      <c r="AK778" s="107"/>
      <c r="AL778" s="107"/>
      <c r="AM778" s="104">
        <f>AG778*'1. Standard_Cost'!B386+'Incremental_Cost Year 2021'!AH785*'1. Standard_Cost'!C386+'Incremental_Cost Year 2021'!AI785*'1. Standard_Cost'!D386+'Incremental_Cost Year 2021'!AJ785+'Incremental_Cost Year 2021'!AL785+AK778</f>
        <v>0</v>
      </c>
      <c r="AN778" s="104">
        <f>AM778*'1. Standard_Cost'!C390</f>
        <v>0</v>
      </c>
      <c r="AO778" s="107"/>
      <c r="AQ778" s="104">
        <f t="shared" si="1503"/>
        <v>0</v>
      </c>
      <c r="AR778" s="104">
        <f t="shared" si="1504"/>
        <v>0</v>
      </c>
      <c r="AS778" s="104">
        <f t="shared" si="1505"/>
        <v>0</v>
      </c>
      <c r="AT778" s="104">
        <f t="shared" ref="AT778:AT780" si="1509">SUM(AQ778,AR778,AS778)</f>
        <v>0</v>
      </c>
      <c r="AU778" s="108">
        <f t="shared" si="1506"/>
        <v>0</v>
      </c>
      <c r="AV778" s="108">
        <v>0</v>
      </c>
      <c r="AW778" s="108"/>
      <c r="AX778" s="108"/>
      <c r="AY778" s="108"/>
      <c r="AZ778" s="108"/>
      <c r="BA778" s="109">
        <f t="shared" si="1507"/>
        <v>0</v>
      </c>
    </row>
    <row r="779" spans="1:53" ht="14.1" customHeight="1" outlineLevel="2" x14ac:dyDescent="0.2">
      <c r="A779" s="68"/>
      <c r="B779" s="94"/>
      <c r="C779" s="95"/>
      <c r="D779" s="110"/>
      <c r="E779" s="110"/>
      <c r="F779" s="110"/>
      <c r="G779" s="111"/>
      <c r="H779" s="99" t="s">
        <v>51</v>
      </c>
      <c r="I779" s="100"/>
      <c r="J779" s="101"/>
      <c r="K779" s="101"/>
      <c r="L779" s="102" t="str">
        <f>IF(I779&lt;&gt;0,((VLOOKUP(I779,'1. Standard_Cost'!$B$4:$D$8,2)+VLOOKUP(I779,'1. Standard_Cost'!$B$4:$D$8,3))*J779*K779),"0")</f>
        <v>0</v>
      </c>
      <c r="M779" s="102">
        <f>L779*'1. Standard_Cost'!F366</f>
        <v>0</v>
      </c>
      <c r="N779" s="103"/>
      <c r="O779" s="103"/>
      <c r="P779" s="103"/>
      <c r="Q779" s="103"/>
      <c r="R779" s="104">
        <f>+N779*P779*'1. Standard_Cost'!$B$12</f>
        <v>0</v>
      </c>
      <c r="S779" s="104">
        <f>+N779*O779*P779*'1. Standard_Cost'!$C$12</f>
        <v>0</v>
      </c>
      <c r="T779" s="104">
        <f>+N779*P779*Q779*'1. Standard_Cost'!$D$12</f>
        <v>0</v>
      </c>
      <c r="U779" s="104">
        <f>+N779*O779*'1. Standard_Cost'!$E$12</f>
        <v>0</v>
      </c>
      <c r="V779" s="103"/>
      <c r="W779" s="103"/>
      <c r="X779" s="103"/>
      <c r="Y779" s="104">
        <f>+V779*((X779*'1. Standard_Cost'!$B$16)+(W779*X779*'1. Standard_Cost'!$C$16))</f>
        <v>0</v>
      </c>
      <c r="Z779" s="103"/>
      <c r="AA779" s="103"/>
      <c r="AB779" s="104">
        <f>+Z779*'1. Standard_Cost'!$B$20+AA779*'1. Standard_Cost'!$C$20</f>
        <v>0</v>
      </c>
      <c r="AC779" s="105"/>
      <c r="AD779" s="106"/>
      <c r="AE779" s="104">
        <f>SUM(AD779,AC779,AB779,Y779,U779,T779,S779,R779)*'1. Standard_Cost'!B390</f>
        <v>0</v>
      </c>
      <c r="AF779" s="104">
        <f t="shared" si="1508"/>
        <v>0</v>
      </c>
      <c r="AG779" s="103"/>
      <c r="AH779" s="103"/>
      <c r="AI779" s="103"/>
      <c r="AJ779" s="107"/>
      <c r="AK779" s="107"/>
      <c r="AL779" s="107"/>
      <c r="AM779" s="104">
        <f>AG779*'1. Standard_Cost'!B386+'Incremental_Cost Year 2021'!AH786*'1. Standard_Cost'!C386+'Incremental_Cost Year 2021'!AI786*'1. Standard_Cost'!D386+'Incremental_Cost Year 2021'!AJ786+'Incremental_Cost Year 2021'!AL786+AK779</f>
        <v>0</v>
      </c>
      <c r="AN779" s="104">
        <f>AM779*'1. Standard_Cost'!C390</f>
        <v>0</v>
      </c>
      <c r="AO779" s="107"/>
      <c r="AQ779" s="104">
        <f t="shared" si="1503"/>
        <v>0</v>
      </c>
      <c r="AR779" s="104">
        <f t="shared" si="1504"/>
        <v>0</v>
      </c>
      <c r="AS779" s="104">
        <f t="shared" si="1505"/>
        <v>0</v>
      </c>
      <c r="AT779" s="104">
        <f t="shared" si="1509"/>
        <v>0</v>
      </c>
      <c r="AU779" s="108">
        <f t="shared" si="1506"/>
        <v>0</v>
      </c>
      <c r="AV779" s="108"/>
      <c r="AW779" s="108"/>
      <c r="AX779" s="108"/>
      <c r="AY779" s="108"/>
      <c r="AZ779" s="108"/>
      <c r="BA779" s="109">
        <f t="shared" si="1507"/>
        <v>0</v>
      </c>
    </row>
    <row r="780" spans="1:53" ht="14.1" customHeight="1" outlineLevel="2" x14ac:dyDescent="0.2">
      <c r="A780" s="68"/>
      <c r="B780" s="94"/>
      <c r="C780" s="95"/>
      <c r="D780" s="110"/>
      <c r="E780" s="110"/>
      <c r="F780" s="110"/>
      <c r="G780" s="111"/>
      <c r="H780" s="112" t="s">
        <v>179</v>
      </c>
      <c r="I780" s="100"/>
      <c r="J780" s="101"/>
      <c r="K780" s="101"/>
      <c r="L780" s="102" t="str">
        <f>IF(I780&lt;&gt;0,((VLOOKUP(I780,'1. Standard_Cost'!$B$4:$D$8,2)+VLOOKUP(I780,'1. Standard_Cost'!$B$4:$D$8,3))*J780*K780),"0")</f>
        <v>0</v>
      </c>
      <c r="M780" s="102">
        <f>L780*'1. Standard_Cost'!F366</f>
        <v>0</v>
      </c>
      <c r="N780" s="103"/>
      <c r="O780" s="103"/>
      <c r="P780" s="103"/>
      <c r="Q780" s="103"/>
      <c r="R780" s="104">
        <f>+N780*P780*'1. Standard_Cost'!$B$12</f>
        <v>0</v>
      </c>
      <c r="S780" s="104">
        <f>+N780*O780*P780*'1. Standard_Cost'!$C$12</f>
        <v>0</v>
      </c>
      <c r="T780" s="104">
        <f>+N780*P780*Q780*'1. Standard_Cost'!$D$12</f>
        <v>0</v>
      </c>
      <c r="U780" s="104">
        <f>+N780*O780*'1. Standard_Cost'!$E$12</f>
        <v>0</v>
      </c>
      <c r="V780" s="103"/>
      <c r="W780" s="103"/>
      <c r="X780" s="103"/>
      <c r="Y780" s="104">
        <f>+V780*((X780*'1. Standard_Cost'!$B$16)+(W780*X780*'1. Standard_Cost'!$C$16))</f>
        <v>0</v>
      </c>
      <c r="Z780" s="103"/>
      <c r="AA780" s="103"/>
      <c r="AB780" s="104">
        <f>+Z780*'1. Standard_Cost'!$B$20+AA780*'1. Standard_Cost'!$C$20</f>
        <v>0</v>
      </c>
      <c r="AC780" s="105"/>
      <c r="AD780" s="106"/>
      <c r="AE780" s="104">
        <f>SUM(AD780,AC780,AB780,Y780,U780,T780,S780,R780)*'1. Standard_Cost'!B390</f>
        <v>0</v>
      </c>
      <c r="AF780" s="104">
        <f t="shared" si="1508"/>
        <v>0</v>
      </c>
      <c r="AG780" s="103"/>
      <c r="AH780" s="103"/>
      <c r="AI780" s="103"/>
      <c r="AJ780" s="107"/>
      <c r="AK780" s="107"/>
      <c r="AL780" s="107"/>
      <c r="AM780" s="104">
        <f>AG780*'1. Standard_Cost'!B386+'Incremental_Cost Year 2021'!AH787*'1. Standard_Cost'!C386+'Incremental_Cost Year 2021'!AI787*'1. Standard_Cost'!D386+'Incremental_Cost Year 2021'!AJ787+'Incremental_Cost Year 2021'!AL787+AK780</f>
        <v>0</v>
      </c>
      <c r="AN780" s="104">
        <f>AM780*'1. Standard_Cost'!C390</f>
        <v>0</v>
      </c>
      <c r="AO780" s="107"/>
      <c r="AQ780" s="104">
        <f t="shared" si="1503"/>
        <v>0</v>
      </c>
      <c r="AR780" s="104">
        <f t="shared" si="1504"/>
        <v>0</v>
      </c>
      <c r="AS780" s="104">
        <f t="shared" si="1505"/>
        <v>0</v>
      </c>
      <c r="AT780" s="104">
        <f t="shared" si="1509"/>
        <v>0</v>
      </c>
      <c r="AU780" s="108">
        <f t="shared" si="1506"/>
        <v>0</v>
      </c>
      <c r="AV780" s="108"/>
      <c r="AW780" s="108"/>
      <c r="AX780" s="108"/>
      <c r="AY780" s="108"/>
      <c r="AZ780" s="108"/>
      <c r="BA780" s="109">
        <f t="shared" si="1507"/>
        <v>0</v>
      </c>
    </row>
    <row r="781" spans="1:53" ht="24.6" customHeight="1" outlineLevel="1" x14ac:dyDescent="0.2">
      <c r="A781" s="68"/>
      <c r="B781" s="141"/>
      <c r="C781" s="95"/>
      <c r="D781" s="113" t="s">
        <v>48</v>
      </c>
      <c r="E781" s="113" t="s">
        <v>709</v>
      </c>
      <c r="F781" s="114" t="s">
        <v>154</v>
      </c>
      <c r="G781" s="115" t="s">
        <v>155</v>
      </c>
      <c r="H781" s="122" t="s">
        <v>447</v>
      </c>
      <c r="I781" s="117"/>
      <c r="J781" s="117"/>
      <c r="K781" s="117"/>
      <c r="L781" s="118">
        <f>SUM(L777:L780)</f>
        <v>0</v>
      </c>
      <c r="M781" s="118">
        <f>SUM(M777:M780)</f>
        <v>0</v>
      </c>
      <c r="N781" s="117"/>
      <c r="O781" s="117"/>
      <c r="P781" s="117"/>
      <c r="Q781" s="117"/>
      <c r="R781" s="119">
        <f>SUM(R777:R780)</f>
        <v>0</v>
      </c>
      <c r="S781" s="119">
        <f>SUM(S777:S780)</f>
        <v>0</v>
      </c>
      <c r="T781" s="119">
        <f>SUM(T777:T780)</f>
        <v>0</v>
      </c>
      <c r="U781" s="119">
        <f>SUM(U777:U780)</f>
        <v>0</v>
      </c>
      <c r="V781" s="117"/>
      <c r="W781" s="117"/>
      <c r="X781" s="117"/>
      <c r="Y781" s="118">
        <f>SUM(Y777:Y780)</f>
        <v>0</v>
      </c>
      <c r="Z781" s="117"/>
      <c r="AA781" s="117"/>
      <c r="AB781" s="118">
        <f t="shared" ref="AB781:AF781" si="1510">SUM(AB777:AB780)</f>
        <v>0</v>
      </c>
      <c r="AC781" s="118">
        <f t="shared" si="1510"/>
        <v>0</v>
      </c>
      <c r="AD781" s="118">
        <f t="shared" si="1510"/>
        <v>0</v>
      </c>
      <c r="AE781" s="118">
        <f t="shared" si="1510"/>
        <v>0</v>
      </c>
      <c r="AF781" s="118">
        <f t="shared" si="1510"/>
        <v>0</v>
      </c>
      <c r="AG781" s="117"/>
      <c r="AH781" s="117"/>
      <c r="AI781" s="117"/>
      <c r="AJ781" s="119">
        <f>SUM(AJ777:AJ780)</f>
        <v>0</v>
      </c>
      <c r="AK781" s="119">
        <f t="shared" ref="AK781:AN781" si="1511">SUM(AK777:AK780)</f>
        <v>0</v>
      </c>
      <c r="AL781" s="119">
        <f t="shared" si="1511"/>
        <v>0</v>
      </c>
      <c r="AM781" s="119">
        <f t="shared" si="1511"/>
        <v>0</v>
      </c>
      <c r="AN781" s="119">
        <f t="shared" si="1511"/>
        <v>0</v>
      </c>
      <c r="AO781" s="116"/>
      <c r="AP781" s="120"/>
      <c r="AQ781" s="121">
        <f t="shared" ref="AQ781:BA781" si="1512">SUM(AQ777:AQ780)</f>
        <v>0</v>
      </c>
      <c r="AR781" s="121">
        <f t="shared" si="1512"/>
        <v>0</v>
      </c>
      <c r="AS781" s="121">
        <f t="shared" si="1512"/>
        <v>0</v>
      </c>
      <c r="AT781" s="121">
        <f t="shared" si="1512"/>
        <v>0</v>
      </c>
      <c r="AU781" s="121">
        <f t="shared" si="1512"/>
        <v>0</v>
      </c>
      <c r="AV781" s="121">
        <f t="shared" si="1512"/>
        <v>0</v>
      </c>
      <c r="AW781" s="121">
        <f t="shared" si="1512"/>
        <v>0</v>
      </c>
      <c r="AX781" s="121">
        <f t="shared" si="1512"/>
        <v>0</v>
      </c>
      <c r="AY781" s="121">
        <f t="shared" si="1512"/>
        <v>0</v>
      </c>
      <c r="AZ781" s="121">
        <f t="shared" si="1512"/>
        <v>0</v>
      </c>
      <c r="BA781" s="121">
        <f t="shared" si="1512"/>
        <v>0</v>
      </c>
    </row>
    <row r="782" spans="1:53" ht="14.1" customHeight="1" outlineLevel="2" x14ac:dyDescent="0.2">
      <c r="A782" s="68"/>
      <c r="B782" s="94"/>
      <c r="C782" s="95"/>
      <c r="D782" s="96"/>
      <c r="E782" s="96"/>
      <c r="F782" s="97"/>
      <c r="G782" s="98"/>
      <c r="H782" s="99" t="s">
        <v>570</v>
      </c>
      <c r="I782" s="100" t="s">
        <v>4</v>
      </c>
      <c r="J782" s="101">
        <v>2</v>
      </c>
      <c r="K782" s="101">
        <v>3</v>
      </c>
      <c r="L782" s="102">
        <f>IF(I782&lt;&gt;0,((VLOOKUP(I782,'1. Standard_Cost'!$B$4:$D$8,2)+VLOOKUP(I782,'1. Standard_Cost'!$B$4:$D$8,3))*J782*K782),"0")</f>
        <v>480600</v>
      </c>
      <c r="M782" s="102">
        <f>L782*'1. Standard_Cost'!F4</f>
        <v>80260.200000000012</v>
      </c>
      <c r="N782" s="103"/>
      <c r="O782" s="103"/>
      <c r="P782" s="103"/>
      <c r="Q782" s="103"/>
      <c r="R782" s="104">
        <f>+N782*P782*'[1]1. Standard_Cost'!$B$12</f>
        <v>0</v>
      </c>
      <c r="S782" s="104">
        <f>+N782*O782*P782*'[1]1. Standard_Cost'!$C$12</f>
        <v>0</v>
      </c>
      <c r="T782" s="104">
        <f>+N782*P782*Q782*'[1]1. Standard_Cost'!$D$12</f>
        <v>0</v>
      </c>
      <c r="U782" s="104">
        <f>+N782*O782*'[1]1. Standard_Cost'!$E$12</f>
        <v>0</v>
      </c>
      <c r="V782" s="103"/>
      <c r="W782" s="103"/>
      <c r="X782" s="103"/>
      <c r="Y782" s="104">
        <f>+V782*((X782*'[1]1. Standard_Cost'!$B$16)+(W782*X782*'[1]1. Standard_Cost'!$C$16))</f>
        <v>0</v>
      </c>
      <c r="Z782" s="103"/>
      <c r="AA782" s="103"/>
      <c r="AB782" s="104">
        <f>+Z782*'[1]1. Standard_Cost'!$B$20+AA782*'[1]1. Standard_Cost'!$C$20</f>
        <v>0</v>
      </c>
      <c r="AC782" s="105"/>
      <c r="AD782" s="106"/>
      <c r="AE782" s="104">
        <f>SUM(AD782,AC782,AB782,Y782,U782,T782,S782,R782)*'[1]1. Standard_Cost'!B398</f>
        <v>0</v>
      </c>
      <c r="AF782" s="104">
        <f>SUM(AD782,AE782)</f>
        <v>0</v>
      </c>
      <c r="AG782" s="103"/>
      <c r="AH782" s="103"/>
      <c r="AI782" s="103"/>
      <c r="AJ782" s="107"/>
      <c r="AK782" s="107"/>
      <c r="AL782" s="107"/>
      <c r="AM782" s="104">
        <f>AG782*'[1]1. Standard_Cost'!B394+'[1]Incremental_Cost Year 2024'!AH802*'[1]1. Standard_Cost'!C394+'[1]Incremental_Cost Year 2024'!AI802*'[1]1. Standard_Cost'!D394+'[1]Incremental_Cost Year 2024'!AJ802+'[1]Incremental_Cost Year 2024'!AL802+AK782</f>
        <v>0</v>
      </c>
      <c r="AN782" s="104">
        <f>AM782*'[1]1. Standard_Cost'!C398</f>
        <v>0</v>
      </c>
      <c r="AO782" s="107"/>
      <c r="AQ782" s="104">
        <f t="shared" ref="AQ782:AQ785" si="1513">L782+M782</f>
        <v>560860.19999999995</v>
      </c>
      <c r="AR782" s="104">
        <f t="shared" ref="AR782:AR785" si="1514">AF782</f>
        <v>0</v>
      </c>
      <c r="AS782" s="104">
        <f t="shared" ref="AS782:AS785" si="1515">AM782+AN782</f>
        <v>0</v>
      </c>
      <c r="AT782" s="104">
        <f>SUM(AQ782,AR782,AS782)</f>
        <v>560860.19999999995</v>
      </c>
      <c r="AU782" s="108">
        <f t="shared" ref="AU782:AU785" si="1516">AT782</f>
        <v>560860.19999999995</v>
      </c>
      <c r="AV782" s="108"/>
      <c r="AW782" s="108"/>
      <c r="AX782" s="108"/>
      <c r="AY782" s="108"/>
      <c r="AZ782" s="108"/>
      <c r="BA782" s="109">
        <f t="shared" ref="BA782:BA785" si="1517">SUM(AU782:AZ782)-AT782</f>
        <v>0</v>
      </c>
    </row>
    <row r="783" spans="1:53" ht="14.1" customHeight="1" outlineLevel="2" x14ac:dyDescent="0.2">
      <c r="A783" s="68"/>
      <c r="B783" s="94"/>
      <c r="C783" s="95"/>
      <c r="D783" s="110"/>
      <c r="E783" s="110"/>
      <c r="F783" s="110"/>
      <c r="G783" s="111"/>
      <c r="H783" s="99" t="s">
        <v>571</v>
      </c>
      <c r="I783" s="100" t="s">
        <v>3</v>
      </c>
      <c r="J783" s="101">
        <v>1</v>
      </c>
      <c r="K783" s="101">
        <v>2</v>
      </c>
      <c r="L783" s="102">
        <f>IF(I783&lt;&gt;0,((VLOOKUP(I783,'1. Standard_Cost'!$B$4:$D$8,2)+VLOOKUP(I783,'1. Standard_Cost'!$B$4:$D$8,3))*J783*K783),"0")</f>
        <v>200200</v>
      </c>
      <c r="M783" s="102">
        <f>L783*'1. Standard_Cost'!F4</f>
        <v>33433.4</v>
      </c>
      <c r="N783" s="103"/>
      <c r="O783" s="103"/>
      <c r="P783" s="103"/>
      <c r="Q783" s="103"/>
      <c r="R783" s="104">
        <f>+N783*P783*'[1]1. Standard_Cost'!$B$12</f>
        <v>0</v>
      </c>
      <c r="S783" s="104">
        <f>+N783*O783*P783*'[1]1. Standard_Cost'!$C$12</f>
        <v>0</v>
      </c>
      <c r="T783" s="104">
        <f>+N783*P783*Q783*'[1]1. Standard_Cost'!$D$12</f>
        <v>0</v>
      </c>
      <c r="U783" s="104">
        <f>+N783*O783*'[1]1. Standard_Cost'!$E$12</f>
        <v>0</v>
      </c>
      <c r="V783" s="103"/>
      <c r="W783" s="103"/>
      <c r="X783" s="103"/>
      <c r="Y783" s="104">
        <f>+V783*((X783*'[1]1. Standard_Cost'!$B$16)+(W783*X783*'[1]1. Standard_Cost'!$C$16))</f>
        <v>0</v>
      </c>
      <c r="Z783" s="103"/>
      <c r="AA783" s="103"/>
      <c r="AB783" s="104">
        <f>+Z783*'[1]1. Standard_Cost'!$B$20+AA783*'[1]1. Standard_Cost'!$C$20</f>
        <v>0</v>
      </c>
      <c r="AC783" s="105"/>
      <c r="AD783" s="106"/>
      <c r="AE783" s="104">
        <f>SUM(AD783,AC783,AB783,Y783,U783,T783,S783,R783)*'[1]1. Standard_Cost'!B398</f>
        <v>0</v>
      </c>
      <c r="AF783" s="104">
        <f t="shared" ref="AF783:AF785" si="1518">SUM(AD783,AE783)</f>
        <v>0</v>
      </c>
      <c r="AG783" s="103"/>
      <c r="AH783" s="103">
        <v>0</v>
      </c>
      <c r="AI783" s="103">
        <v>0</v>
      </c>
      <c r="AJ783" s="107"/>
      <c r="AK783" s="107"/>
      <c r="AL783" s="107"/>
      <c r="AM783" s="104">
        <f>AG783*'[1]1. Standard_Cost'!B394+'[1]Incremental_Cost Year 2024'!AH803*'[1]1. Standard_Cost'!C394+'[1]Incremental_Cost Year 2024'!AI803*'[1]1. Standard_Cost'!D394+'[1]Incremental_Cost Year 2024'!AJ803+'[1]Incremental_Cost Year 2024'!AL803+AK783</f>
        <v>0</v>
      </c>
      <c r="AN783" s="104">
        <f>AM783*'[1]1. Standard_Cost'!C398</f>
        <v>0</v>
      </c>
      <c r="AO783" s="107"/>
      <c r="AQ783" s="104">
        <f t="shared" si="1513"/>
        <v>233633.4</v>
      </c>
      <c r="AR783" s="104">
        <f t="shared" si="1514"/>
        <v>0</v>
      </c>
      <c r="AS783" s="104">
        <f t="shared" si="1515"/>
        <v>0</v>
      </c>
      <c r="AT783" s="104">
        <f t="shared" ref="AT783:AT785" si="1519">SUM(AQ783,AR783,AS783)</f>
        <v>233633.4</v>
      </c>
      <c r="AU783" s="108">
        <f t="shared" si="1516"/>
        <v>233633.4</v>
      </c>
      <c r="AV783" s="108">
        <v>0</v>
      </c>
      <c r="AW783" s="108"/>
      <c r="AX783" s="108"/>
      <c r="AY783" s="108"/>
      <c r="AZ783" s="108"/>
      <c r="BA783" s="109">
        <f t="shared" si="1517"/>
        <v>0</v>
      </c>
    </row>
    <row r="784" spans="1:53" ht="14.1" customHeight="1" outlineLevel="2" x14ac:dyDescent="0.2">
      <c r="A784" s="68"/>
      <c r="B784" s="94"/>
      <c r="C784" s="95"/>
      <c r="D784" s="110"/>
      <c r="E784" s="110"/>
      <c r="F784" s="110"/>
      <c r="G784" s="111"/>
      <c r="H784" s="99" t="s">
        <v>603</v>
      </c>
      <c r="I784" s="100"/>
      <c r="J784" s="101"/>
      <c r="K784" s="101"/>
      <c r="L784" s="102" t="str">
        <f>IF(I784&lt;&gt;0,((VLOOKUP(I784,'[1]1. Standard_Cost'!$B$4:$D$8,2)+VLOOKUP(I784,'[1]1. Standard_Cost'!$B$4:$D$8,3))*J784*K784),"0")</f>
        <v>0</v>
      </c>
      <c r="M784" s="102">
        <f>L784*'[1]1. Standard_Cost'!F4</f>
        <v>0</v>
      </c>
      <c r="N784" s="103"/>
      <c r="O784" s="103"/>
      <c r="P784" s="103"/>
      <c r="Q784" s="103"/>
      <c r="R784" s="104">
        <f>+N784*P784*'[1]1. Standard_Cost'!$B$12</f>
        <v>0</v>
      </c>
      <c r="S784" s="104">
        <f>+N784*O784*P784*'[1]1. Standard_Cost'!$C$12</f>
        <v>0</v>
      </c>
      <c r="T784" s="104">
        <f>+N784*P784*Q784*'[1]1. Standard_Cost'!$D$12</f>
        <v>0</v>
      </c>
      <c r="U784" s="104">
        <f>+N784*O784*'[1]1. Standard_Cost'!$E$12</f>
        <v>0</v>
      </c>
      <c r="V784" s="103"/>
      <c r="W784" s="103"/>
      <c r="X784" s="103"/>
      <c r="Y784" s="104">
        <f>+V784*((X784*'[1]1. Standard_Cost'!$B$16)+(W784*X784*'[1]1. Standard_Cost'!$C$16))</f>
        <v>0</v>
      </c>
      <c r="Z784" s="103">
        <v>60</v>
      </c>
      <c r="AA784" s="103">
        <v>60</v>
      </c>
      <c r="AB784" s="104">
        <f>+Z784*'1. Standard_Cost'!$B$20+AA784*'1. Standard_Cost'!$C$20</f>
        <v>7500000</v>
      </c>
      <c r="AC784" s="105"/>
      <c r="AD784" s="106"/>
      <c r="AE784" s="104">
        <f>SUM(AD784,AC784,AB784,Y784,U784,T784,S784,R784)*'1. Standard_Cost'!B28</f>
        <v>1500000</v>
      </c>
      <c r="AF784" s="104">
        <f t="shared" si="1518"/>
        <v>1500000</v>
      </c>
      <c r="AG784" s="103"/>
      <c r="AH784" s="103"/>
      <c r="AI784" s="103"/>
      <c r="AJ784" s="107"/>
      <c r="AK784" s="107"/>
      <c r="AL784" s="107"/>
      <c r="AM784" s="104">
        <f>AG784*'[1]1. Standard_Cost'!B394+'[1]Incremental_Cost Year 2024'!AH804*'[1]1. Standard_Cost'!C394+'[1]Incremental_Cost Year 2024'!AI804*'[1]1. Standard_Cost'!D394+'[1]Incremental_Cost Year 2024'!AJ804+'[1]Incremental_Cost Year 2024'!AL804+AK784</f>
        <v>0</v>
      </c>
      <c r="AN784" s="104">
        <f>AM784*'[1]1. Standard_Cost'!C398</f>
        <v>0</v>
      </c>
      <c r="AO784" s="107"/>
      <c r="AQ784" s="104">
        <f t="shared" si="1513"/>
        <v>0</v>
      </c>
      <c r="AR784" s="104">
        <f t="shared" si="1514"/>
        <v>1500000</v>
      </c>
      <c r="AS784" s="104">
        <f t="shared" si="1515"/>
        <v>0</v>
      </c>
      <c r="AT784" s="104">
        <f t="shared" si="1519"/>
        <v>1500000</v>
      </c>
      <c r="AU784" s="108">
        <f t="shared" si="1516"/>
        <v>1500000</v>
      </c>
      <c r="AV784" s="108"/>
      <c r="AW784" s="108"/>
      <c r="AX784" s="108"/>
      <c r="AY784" s="108"/>
      <c r="AZ784" s="108"/>
      <c r="BA784" s="109">
        <f t="shared" si="1517"/>
        <v>0</v>
      </c>
    </row>
    <row r="785" spans="1:53" ht="14.1" customHeight="1" outlineLevel="2" x14ac:dyDescent="0.2">
      <c r="A785" s="68"/>
      <c r="B785" s="94"/>
      <c r="C785" s="95"/>
      <c r="D785" s="110"/>
      <c r="E785" s="110"/>
      <c r="F785" s="110"/>
      <c r="G785" s="111"/>
      <c r="H785" s="112" t="s">
        <v>179</v>
      </c>
      <c r="I785" s="100"/>
      <c r="J785" s="101"/>
      <c r="K785" s="101"/>
      <c r="L785" s="102" t="str">
        <f>IF(I785&lt;&gt;0,((VLOOKUP(I785,'[1]1. Standard_Cost'!$B$4:$D$8,2)+VLOOKUP(I785,'[1]1. Standard_Cost'!$B$4:$D$8,3))*J785*K785),"0")</f>
        <v>0</v>
      </c>
      <c r="M785" s="102">
        <f>L785*'[1]1. Standard_Cost'!F7</f>
        <v>0</v>
      </c>
      <c r="N785" s="103"/>
      <c r="O785" s="103"/>
      <c r="P785" s="103"/>
      <c r="Q785" s="103"/>
      <c r="R785" s="104">
        <f>+N785*P785*'[1]1. Standard_Cost'!$B$12</f>
        <v>0</v>
      </c>
      <c r="S785" s="104">
        <f>+N785*O785*P785*'[1]1. Standard_Cost'!$C$12</f>
        <v>0</v>
      </c>
      <c r="T785" s="104">
        <f>+N785*P785*Q785*'[1]1. Standard_Cost'!$D$12</f>
        <v>0</v>
      </c>
      <c r="U785" s="104">
        <f>+N785*O785*'[1]1. Standard_Cost'!$E$12</f>
        <v>0</v>
      </c>
      <c r="V785" s="103"/>
      <c r="W785" s="103"/>
      <c r="X785" s="103"/>
      <c r="Y785" s="104">
        <f>+V785*((X785*'[1]1. Standard_Cost'!$B$16)+(W785*X785*'[1]1. Standard_Cost'!$C$16))</f>
        <v>0</v>
      </c>
      <c r="Z785" s="103"/>
      <c r="AA785" s="103"/>
      <c r="AB785" s="104">
        <f>+Z785*'[1]1. Standard_Cost'!$B$20+AA785*'[1]1. Standard_Cost'!$C$20</f>
        <v>0</v>
      </c>
      <c r="AC785" s="105"/>
      <c r="AD785" s="106"/>
      <c r="AE785" s="104">
        <f>SUM(AD785,AC785,AB785,Y785,U785,T785,S785,R785)*'[1]1. Standard_Cost'!B398</f>
        <v>0</v>
      </c>
      <c r="AF785" s="104">
        <f t="shared" si="1518"/>
        <v>0</v>
      </c>
      <c r="AG785" s="103"/>
      <c r="AH785" s="103"/>
      <c r="AI785" s="103"/>
      <c r="AJ785" s="107"/>
      <c r="AK785" s="107"/>
      <c r="AL785" s="107"/>
      <c r="AM785" s="104">
        <f>AG785*'[1]1. Standard_Cost'!B394+'[1]Incremental_Cost Year 2024'!AH805*'[1]1. Standard_Cost'!C394+'[1]Incremental_Cost Year 2024'!AI805*'[1]1. Standard_Cost'!D394+'[1]Incremental_Cost Year 2024'!AJ805+'[1]Incremental_Cost Year 2024'!AL805+AK785</f>
        <v>0</v>
      </c>
      <c r="AN785" s="104">
        <f>AM785*'[1]1. Standard_Cost'!C398</f>
        <v>0</v>
      </c>
      <c r="AO785" s="107"/>
      <c r="AQ785" s="104">
        <f t="shared" si="1513"/>
        <v>0</v>
      </c>
      <c r="AR785" s="104">
        <f t="shared" si="1514"/>
        <v>0</v>
      </c>
      <c r="AS785" s="104">
        <f t="shared" si="1515"/>
        <v>0</v>
      </c>
      <c r="AT785" s="104">
        <f t="shared" si="1519"/>
        <v>0</v>
      </c>
      <c r="AU785" s="108">
        <f t="shared" si="1516"/>
        <v>0</v>
      </c>
      <c r="AV785" s="108"/>
      <c r="AW785" s="108"/>
      <c r="AX785" s="108"/>
      <c r="AY785" s="108"/>
      <c r="AZ785" s="108"/>
      <c r="BA785" s="109">
        <f t="shared" si="1517"/>
        <v>0</v>
      </c>
    </row>
    <row r="786" spans="1:53" ht="24.6" customHeight="1" outlineLevel="1" x14ac:dyDescent="0.2">
      <c r="A786" s="68"/>
      <c r="B786" s="141"/>
      <c r="C786" s="95"/>
      <c r="D786" s="113" t="s">
        <v>574</v>
      </c>
      <c r="E786" s="113" t="s">
        <v>710</v>
      </c>
      <c r="F786" s="114">
        <v>2022</v>
      </c>
      <c r="G786" s="115">
        <v>2025</v>
      </c>
      <c r="H786" s="122" t="s">
        <v>449</v>
      </c>
      <c r="I786" s="117"/>
      <c r="J786" s="117"/>
      <c r="K786" s="117"/>
      <c r="L786" s="118">
        <f>SUM(L782:L785)</f>
        <v>680800</v>
      </c>
      <c r="M786" s="118">
        <f>SUM(M782:M785)</f>
        <v>113693.6</v>
      </c>
      <c r="N786" s="117"/>
      <c r="O786" s="117"/>
      <c r="P786" s="117"/>
      <c r="Q786" s="117"/>
      <c r="R786" s="119">
        <f>SUM(R782:R785)</f>
        <v>0</v>
      </c>
      <c r="S786" s="119">
        <f>SUM(S782:S785)</f>
        <v>0</v>
      </c>
      <c r="T786" s="119">
        <f>SUM(T782:T785)</f>
        <v>0</v>
      </c>
      <c r="U786" s="119">
        <f>SUM(U782:U785)</f>
        <v>0</v>
      </c>
      <c r="V786" s="117"/>
      <c r="W786" s="117"/>
      <c r="X786" s="117"/>
      <c r="Y786" s="118">
        <f>SUM(Y782:Y785)</f>
        <v>0</v>
      </c>
      <c r="Z786" s="117"/>
      <c r="AA786" s="117"/>
      <c r="AB786" s="118">
        <f t="shared" ref="AB786:AF786" si="1520">SUM(AB782:AB785)</f>
        <v>7500000</v>
      </c>
      <c r="AC786" s="118">
        <f t="shared" si="1520"/>
        <v>0</v>
      </c>
      <c r="AD786" s="118">
        <f t="shared" si="1520"/>
        <v>0</v>
      </c>
      <c r="AE786" s="118">
        <f t="shared" si="1520"/>
        <v>1500000</v>
      </c>
      <c r="AF786" s="118">
        <f t="shared" si="1520"/>
        <v>1500000</v>
      </c>
      <c r="AG786" s="117"/>
      <c r="AH786" s="117"/>
      <c r="AI786" s="117"/>
      <c r="AJ786" s="119">
        <f>SUM(AJ782:AJ785)</f>
        <v>0</v>
      </c>
      <c r="AK786" s="119">
        <f t="shared" ref="AK786:AN786" si="1521">SUM(AK782:AK785)</f>
        <v>0</v>
      </c>
      <c r="AL786" s="119">
        <f t="shared" si="1521"/>
        <v>0</v>
      </c>
      <c r="AM786" s="119">
        <f t="shared" si="1521"/>
        <v>0</v>
      </c>
      <c r="AN786" s="119">
        <f t="shared" si="1521"/>
        <v>0</v>
      </c>
      <c r="AO786" s="116"/>
      <c r="AP786" s="120"/>
      <c r="AQ786" s="121">
        <f t="shared" ref="AQ786:BA786" si="1522">SUM(AQ782:AQ785)</f>
        <v>794493.6</v>
      </c>
      <c r="AR786" s="121">
        <f t="shared" si="1522"/>
        <v>1500000</v>
      </c>
      <c r="AS786" s="121">
        <f t="shared" si="1522"/>
        <v>0</v>
      </c>
      <c r="AT786" s="121">
        <f t="shared" si="1522"/>
        <v>2294493.6</v>
      </c>
      <c r="AU786" s="121">
        <f t="shared" si="1522"/>
        <v>2294493.6</v>
      </c>
      <c r="AV786" s="121">
        <f t="shared" si="1522"/>
        <v>0</v>
      </c>
      <c r="AW786" s="121">
        <f t="shared" si="1522"/>
        <v>0</v>
      </c>
      <c r="AX786" s="121">
        <f t="shared" si="1522"/>
        <v>0</v>
      </c>
      <c r="AY786" s="121">
        <f t="shared" si="1522"/>
        <v>0</v>
      </c>
      <c r="AZ786" s="121">
        <f t="shared" si="1522"/>
        <v>0</v>
      </c>
      <c r="BA786" s="121">
        <f t="shared" si="1522"/>
        <v>0</v>
      </c>
    </row>
    <row r="787" spans="1:53" ht="14.1" customHeight="1" outlineLevel="2" x14ac:dyDescent="0.2">
      <c r="A787" s="68"/>
      <c r="B787" s="94"/>
      <c r="C787" s="250"/>
      <c r="D787" s="96"/>
      <c r="E787" s="96"/>
      <c r="F787" s="97"/>
      <c r="G787" s="98"/>
      <c r="H787" s="99" t="s">
        <v>49</v>
      </c>
      <c r="I787" s="100"/>
      <c r="J787" s="101"/>
      <c r="K787" s="101"/>
      <c r="L787" s="102" t="str">
        <f>IF(I787&lt;&gt;0,((VLOOKUP(I787,'[1]1. Standard_Cost'!$B$4:$D$8,2)+VLOOKUP(I787,'[1]1. Standard_Cost'!$B$4:$D$8,3))*J787*K787),"0")</f>
        <v>0</v>
      </c>
      <c r="M787" s="102">
        <f>L787*'[1]1. Standard_Cost'!F389</f>
        <v>0</v>
      </c>
      <c r="N787" s="103"/>
      <c r="O787" s="103"/>
      <c r="P787" s="103"/>
      <c r="Q787" s="103"/>
      <c r="R787" s="104">
        <f>+N787*P787*'[1]1. Standard_Cost'!$B$12</f>
        <v>0</v>
      </c>
      <c r="S787" s="104">
        <f>+N787*O787*P787*'[1]1. Standard_Cost'!$C$12</f>
        <v>0</v>
      </c>
      <c r="T787" s="104">
        <f>+N787*P787*Q787*'[1]1. Standard_Cost'!$D$12</f>
        <v>0</v>
      </c>
      <c r="U787" s="104">
        <f>+N787*O787*'[1]1. Standard_Cost'!$E$12</f>
        <v>0</v>
      </c>
      <c r="V787" s="103"/>
      <c r="W787" s="103"/>
      <c r="X787" s="103"/>
      <c r="Y787" s="104">
        <f>+V787*((X787*'[1]1. Standard_Cost'!$B$16)+(W787*X787*'[1]1. Standard_Cost'!$C$16))</f>
        <v>0</v>
      </c>
      <c r="Z787" s="103"/>
      <c r="AA787" s="103"/>
      <c r="AB787" s="104">
        <f>+Z787*'[1]1. Standard_Cost'!$B$20+AA787*'[1]1. Standard_Cost'!$C$20</f>
        <v>0</v>
      </c>
      <c r="AC787" s="105"/>
      <c r="AD787" s="106"/>
      <c r="AE787" s="104">
        <f>SUM(AD787,AC787,AB787,Y787,U787,T787,S787,R787)*'[1]1. Standard_Cost'!B413</f>
        <v>0</v>
      </c>
      <c r="AF787" s="104">
        <f>SUM(AD787,AE787)</f>
        <v>0</v>
      </c>
      <c r="AG787" s="103"/>
      <c r="AH787" s="103"/>
      <c r="AI787" s="103"/>
      <c r="AJ787" s="107"/>
      <c r="AK787" s="107"/>
      <c r="AL787" s="107"/>
      <c r="AM787" s="104">
        <f>AG787*'[1]1. Standard_Cost'!B409+'[1]Incremental_Cost Year 2024'!AH807*'[1]1. Standard_Cost'!C409+'[1]Incremental_Cost Year 2024'!AI807*'[1]1. Standard_Cost'!D409+'[1]Incremental_Cost Year 2024'!AJ807+'[1]Incremental_Cost Year 2024'!AL807+AK787</f>
        <v>0</v>
      </c>
      <c r="AN787" s="104">
        <f>AM787*'[1]1. Standard_Cost'!C413</f>
        <v>0</v>
      </c>
      <c r="AO787" s="107"/>
      <c r="AQ787" s="104">
        <f t="shared" ref="AQ787:AQ790" si="1523">L787+M787</f>
        <v>0</v>
      </c>
      <c r="AR787" s="104">
        <f t="shared" ref="AR787:AR790" si="1524">AF787</f>
        <v>0</v>
      </c>
      <c r="AS787" s="104">
        <f t="shared" ref="AS787:AS790" si="1525">AM787+AN787</f>
        <v>0</v>
      </c>
      <c r="AT787" s="104">
        <f>SUM(AQ787,AR787,AS787)</f>
        <v>0</v>
      </c>
      <c r="AU787" s="108">
        <f t="shared" ref="AU787:AU790" si="1526">AT787</f>
        <v>0</v>
      </c>
      <c r="AV787" s="108"/>
      <c r="AW787" s="108"/>
      <c r="AX787" s="108"/>
      <c r="AY787" s="108"/>
      <c r="AZ787" s="108"/>
      <c r="BA787" s="109">
        <f t="shared" ref="BA787:BA790" si="1527">SUM(AU787:AZ787)-AT787</f>
        <v>0</v>
      </c>
    </row>
    <row r="788" spans="1:53" ht="14.1" customHeight="1" outlineLevel="2" x14ac:dyDescent="0.2">
      <c r="A788" s="68"/>
      <c r="B788" s="94"/>
      <c r="C788" s="251"/>
      <c r="D788" s="110"/>
      <c r="E788" s="110"/>
      <c r="F788" s="110"/>
      <c r="G788" s="111"/>
      <c r="H788" s="99" t="s">
        <v>50</v>
      </c>
      <c r="I788" s="100"/>
      <c r="J788" s="101"/>
      <c r="K788" s="101"/>
      <c r="L788" s="102" t="str">
        <f>IF(I788&lt;&gt;0,((VLOOKUP(I788,'1. Standard_Cost'!$B$4:$D$8,2)+VLOOKUP(I788,'1. Standard_Cost'!$B$4:$D$8,3))*J788*K788),"0")</f>
        <v>0</v>
      </c>
      <c r="M788" s="102">
        <f>L788*'1. Standard_Cost'!F386</f>
        <v>0</v>
      </c>
      <c r="N788" s="103"/>
      <c r="O788" s="103"/>
      <c r="P788" s="103"/>
      <c r="Q788" s="103"/>
      <c r="R788" s="104">
        <f>+N788*P788*'1. Standard_Cost'!$B$12</f>
        <v>0</v>
      </c>
      <c r="S788" s="104">
        <f>+N788*O788*P788*'1. Standard_Cost'!$C$12</f>
        <v>0</v>
      </c>
      <c r="T788" s="104">
        <f>+N788*P788*Q788*'1. Standard_Cost'!$D$12</f>
        <v>0</v>
      </c>
      <c r="U788" s="104">
        <f>+N788*O788*'1. Standard_Cost'!$E$12</f>
        <v>0</v>
      </c>
      <c r="V788" s="103"/>
      <c r="W788" s="103"/>
      <c r="X788" s="103"/>
      <c r="Y788" s="104">
        <f>+V788*((X788*'1. Standard_Cost'!$B$16)+(W788*X788*'1. Standard_Cost'!$C$16))</f>
        <v>0</v>
      </c>
      <c r="Z788" s="103"/>
      <c r="AA788" s="103"/>
      <c r="AB788" s="104">
        <f>+Z788*'1. Standard_Cost'!$B$20+AA788*'1. Standard_Cost'!$C$20</f>
        <v>0</v>
      </c>
      <c r="AC788" s="105"/>
      <c r="AD788" s="106"/>
      <c r="AE788" s="104">
        <f>SUM(AD788,AC788,AB788,Y788,U788,T788,S788,R788)*'1. Standard_Cost'!B410</f>
        <v>0</v>
      </c>
      <c r="AF788" s="104">
        <f t="shared" ref="AF788:AF790" si="1528">SUM(AD788,AE788)</f>
        <v>0</v>
      </c>
      <c r="AG788" s="103"/>
      <c r="AH788" s="103">
        <v>0</v>
      </c>
      <c r="AI788" s="103">
        <v>0</v>
      </c>
      <c r="AJ788" s="107"/>
      <c r="AK788" s="107"/>
      <c r="AL788" s="107"/>
      <c r="AM788" s="104">
        <f>AG788*'1. Standard_Cost'!B406+'Incremental_Cost Year 2021'!AH795*'1. Standard_Cost'!C406+'Incremental_Cost Year 2021'!AI795*'1. Standard_Cost'!D406+'Incremental_Cost Year 2021'!AJ795+'Incremental_Cost Year 2021'!AL795+AK788</f>
        <v>0</v>
      </c>
      <c r="AN788" s="104">
        <f>AM788*'1. Standard_Cost'!C410</f>
        <v>0</v>
      </c>
      <c r="AO788" s="107"/>
      <c r="AQ788" s="104">
        <f t="shared" si="1523"/>
        <v>0</v>
      </c>
      <c r="AR788" s="104">
        <f t="shared" si="1524"/>
        <v>0</v>
      </c>
      <c r="AS788" s="104">
        <f t="shared" si="1525"/>
        <v>0</v>
      </c>
      <c r="AT788" s="104">
        <f t="shared" ref="AT788:AT790" si="1529">SUM(AQ788,AR788,AS788)</f>
        <v>0</v>
      </c>
      <c r="AU788" s="108">
        <f t="shared" si="1526"/>
        <v>0</v>
      </c>
      <c r="AV788" s="108">
        <v>0</v>
      </c>
      <c r="AW788" s="108"/>
      <c r="AX788" s="108"/>
      <c r="AY788" s="108"/>
      <c r="AZ788" s="108"/>
      <c r="BA788" s="109">
        <f t="shared" si="1527"/>
        <v>0</v>
      </c>
    </row>
    <row r="789" spans="1:53" ht="14.1" customHeight="1" outlineLevel="2" x14ac:dyDescent="0.2">
      <c r="A789" s="68"/>
      <c r="B789" s="94"/>
      <c r="C789" s="251"/>
      <c r="D789" s="110"/>
      <c r="E789" s="110"/>
      <c r="F789" s="110"/>
      <c r="G789" s="111"/>
      <c r="H789" s="99" t="s">
        <v>51</v>
      </c>
      <c r="I789" s="100"/>
      <c r="J789" s="101"/>
      <c r="K789" s="101"/>
      <c r="L789" s="102" t="str">
        <f>IF(I789&lt;&gt;0,((VLOOKUP(I789,'1. Standard_Cost'!$B$4:$D$8,2)+VLOOKUP(I789,'1. Standard_Cost'!$B$4:$D$8,3))*J789*K789),"0")</f>
        <v>0</v>
      </c>
      <c r="M789" s="102">
        <f>L789*'1. Standard_Cost'!F386</f>
        <v>0</v>
      </c>
      <c r="N789" s="103"/>
      <c r="O789" s="103"/>
      <c r="P789" s="103"/>
      <c r="Q789" s="103"/>
      <c r="R789" s="104">
        <f>+N789*P789*'1. Standard_Cost'!$B$12</f>
        <v>0</v>
      </c>
      <c r="S789" s="104">
        <f>+N789*O789*P789*'1. Standard_Cost'!$C$12</f>
        <v>0</v>
      </c>
      <c r="T789" s="104">
        <f>+N789*P789*Q789*'1. Standard_Cost'!$D$12</f>
        <v>0</v>
      </c>
      <c r="U789" s="104">
        <f>+N789*O789*'1. Standard_Cost'!$E$12</f>
        <v>0</v>
      </c>
      <c r="V789" s="103"/>
      <c r="W789" s="103"/>
      <c r="X789" s="103"/>
      <c r="Y789" s="104">
        <f>+V789*((X789*'1. Standard_Cost'!$B$16)+(W789*X789*'1. Standard_Cost'!$C$16))</f>
        <v>0</v>
      </c>
      <c r="Z789" s="103"/>
      <c r="AA789" s="103"/>
      <c r="AB789" s="104">
        <f>+Z789*'1. Standard_Cost'!$B$20+AA789*'1. Standard_Cost'!$C$20</f>
        <v>0</v>
      </c>
      <c r="AC789" s="105"/>
      <c r="AD789" s="106"/>
      <c r="AE789" s="104">
        <f>SUM(AD789,AC789,AB789,Y789,U789,T789,S789,R789)*'1. Standard_Cost'!B410</f>
        <v>0</v>
      </c>
      <c r="AF789" s="104">
        <f t="shared" si="1528"/>
        <v>0</v>
      </c>
      <c r="AG789" s="103"/>
      <c r="AH789" s="103"/>
      <c r="AI789" s="103"/>
      <c r="AJ789" s="107"/>
      <c r="AK789" s="107"/>
      <c r="AL789" s="107"/>
      <c r="AM789" s="104">
        <f>AG789*'1. Standard_Cost'!B406+'Incremental_Cost Year 2021'!AH796*'1. Standard_Cost'!C406+'Incremental_Cost Year 2021'!AI796*'1. Standard_Cost'!D406+'Incremental_Cost Year 2021'!AJ796+'Incremental_Cost Year 2021'!AL796+AK789</f>
        <v>0</v>
      </c>
      <c r="AN789" s="104">
        <f>AM789*'1. Standard_Cost'!C410</f>
        <v>0</v>
      </c>
      <c r="AO789" s="107"/>
      <c r="AQ789" s="104">
        <f t="shared" si="1523"/>
        <v>0</v>
      </c>
      <c r="AR789" s="104">
        <f t="shared" si="1524"/>
        <v>0</v>
      </c>
      <c r="AS789" s="104">
        <f t="shared" si="1525"/>
        <v>0</v>
      </c>
      <c r="AT789" s="104">
        <f t="shared" si="1529"/>
        <v>0</v>
      </c>
      <c r="AU789" s="108">
        <f t="shared" si="1526"/>
        <v>0</v>
      </c>
      <c r="AV789" s="108"/>
      <c r="AW789" s="108"/>
      <c r="AX789" s="108"/>
      <c r="AY789" s="108"/>
      <c r="AZ789" s="108"/>
      <c r="BA789" s="109">
        <f t="shared" si="1527"/>
        <v>0</v>
      </c>
    </row>
    <row r="790" spans="1:53" ht="14.1" customHeight="1" outlineLevel="2" x14ac:dyDescent="0.2">
      <c r="A790" s="68"/>
      <c r="B790" s="94"/>
      <c r="C790" s="251"/>
      <c r="D790" s="110"/>
      <c r="E790" s="110"/>
      <c r="F790" s="110"/>
      <c r="G790" s="111"/>
      <c r="H790" s="112" t="s">
        <v>179</v>
      </c>
      <c r="I790" s="100"/>
      <c r="J790" s="101"/>
      <c r="K790" s="101"/>
      <c r="L790" s="102" t="str">
        <f>IF(I790&lt;&gt;0,((VLOOKUP(I790,'1. Standard_Cost'!$B$4:$D$8,2)+VLOOKUP(I790,'1. Standard_Cost'!$B$4:$D$8,3))*J790*K790),"0")</f>
        <v>0</v>
      </c>
      <c r="M790" s="102">
        <f>L790*'1. Standard_Cost'!F386</f>
        <v>0</v>
      </c>
      <c r="N790" s="103"/>
      <c r="O790" s="103"/>
      <c r="P790" s="103"/>
      <c r="Q790" s="103"/>
      <c r="R790" s="104">
        <f>+N790*P790*'1. Standard_Cost'!$B$12</f>
        <v>0</v>
      </c>
      <c r="S790" s="104">
        <f>+N790*O790*P790*'1. Standard_Cost'!$C$12</f>
        <v>0</v>
      </c>
      <c r="T790" s="104">
        <f>+N790*P790*Q790*'1. Standard_Cost'!$D$12</f>
        <v>0</v>
      </c>
      <c r="U790" s="104">
        <f>+N790*O790*'1. Standard_Cost'!$E$12</f>
        <v>0</v>
      </c>
      <c r="V790" s="103"/>
      <c r="W790" s="103"/>
      <c r="X790" s="103"/>
      <c r="Y790" s="104">
        <f>+V790*((X790*'1. Standard_Cost'!$B$16)+(W790*X790*'1. Standard_Cost'!$C$16))</f>
        <v>0</v>
      </c>
      <c r="Z790" s="103"/>
      <c r="AA790" s="103"/>
      <c r="AB790" s="104">
        <f>+Z790*'1. Standard_Cost'!$B$20+AA790*'1. Standard_Cost'!$C$20</f>
        <v>0</v>
      </c>
      <c r="AC790" s="105"/>
      <c r="AD790" s="106"/>
      <c r="AE790" s="104">
        <f>SUM(AD790,AC790,AB790,Y790,U790,T790,S790,R790)*'1. Standard_Cost'!B410</f>
        <v>0</v>
      </c>
      <c r="AF790" s="104">
        <f t="shared" si="1528"/>
        <v>0</v>
      </c>
      <c r="AG790" s="103"/>
      <c r="AH790" s="103"/>
      <c r="AI790" s="103"/>
      <c r="AJ790" s="107"/>
      <c r="AK790" s="107"/>
      <c r="AL790" s="107"/>
      <c r="AM790" s="104">
        <f>AG790*'1. Standard_Cost'!B406+'Incremental_Cost Year 2021'!AH797*'1. Standard_Cost'!C406+'Incremental_Cost Year 2021'!AI797*'1. Standard_Cost'!D406+'Incremental_Cost Year 2021'!AJ797+'Incremental_Cost Year 2021'!AL797+AK790</f>
        <v>0</v>
      </c>
      <c r="AN790" s="104">
        <f>AM790*'1. Standard_Cost'!C410</f>
        <v>0</v>
      </c>
      <c r="AO790" s="107"/>
      <c r="AQ790" s="104">
        <f t="shared" si="1523"/>
        <v>0</v>
      </c>
      <c r="AR790" s="104">
        <f t="shared" si="1524"/>
        <v>0</v>
      </c>
      <c r="AS790" s="104">
        <f t="shared" si="1525"/>
        <v>0</v>
      </c>
      <c r="AT790" s="104">
        <f t="shared" si="1529"/>
        <v>0</v>
      </c>
      <c r="AU790" s="108">
        <f t="shared" si="1526"/>
        <v>0</v>
      </c>
      <c r="AV790" s="108"/>
      <c r="AW790" s="108"/>
      <c r="AX790" s="108"/>
      <c r="AY790" s="108"/>
      <c r="AZ790" s="108"/>
      <c r="BA790" s="109">
        <f t="shared" si="1527"/>
        <v>0</v>
      </c>
    </row>
    <row r="791" spans="1:53" ht="25.35" customHeight="1" outlineLevel="1" x14ac:dyDescent="0.2">
      <c r="A791" s="68"/>
      <c r="B791" s="94"/>
      <c r="C791" s="251"/>
      <c r="D791" s="113" t="s">
        <v>48</v>
      </c>
      <c r="E791" s="113" t="s">
        <v>450</v>
      </c>
      <c r="F791" s="114" t="s">
        <v>154</v>
      </c>
      <c r="G791" s="115" t="s">
        <v>155</v>
      </c>
      <c r="H791" s="140" t="s">
        <v>451</v>
      </c>
      <c r="I791" s="117"/>
      <c r="J791" s="117"/>
      <c r="K791" s="117"/>
      <c r="L791" s="118">
        <f>SUM(L787:L790)</f>
        <v>0</v>
      </c>
      <c r="M791" s="118">
        <f>SUM(M787:M790)</f>
        <v>0</v>
      </c>
      <c r="N791" s="117"/>
      <c r="O791" s="117"/>
      <c r="P791" s="117"/>
      <c r="Q791" s="117"/>
      <c r="R791" s="119">
        <f>SUM(R787:R790)</f>
        <v>0</v>
      </c>
      <c r="S791" s="119">
        <f>SUM(S787:S790)</f>
        <v>0</v>
      </c>
      <c r="T791" s="119">
        <f>SUM(T787:T790)</f>
        <v>0</v>
      </c>
      <c r="U791" s="119">
        <f>SUM(U787:U790)</f>
        <v>0</v>
      </c>
      <c r="V791" s="117"/>
      <c r="W791" s="117"/>
      <c r="X791" s="117"/>
      <c r="Y791" s="118">
        <f>SUM(Y787:Y790)</f>
        <v>0</v>
      </c>
      <c r="Z791" s="117"/>
      <c r="AA791" s="117"/>
      <c r="AB791" s="118">
        <f t="shared" ref="AB791:AF791" si="1530">SUM(AB787:AB790)</f>
        <v>0</v>
      </c>
      <c r="AC791" s="118">
        <f t="shared" si="1530"/>
        <v>0</v>
      </c>
      <c r="AD791" s="118">
        <f t="shared" si="1530"/>
        <v>0</v>
      </c>
      <c r="AE791" s="118">
        <f t="shared" si="1530"/>
        <v>0</v>
      </c>
      <c r="AF791" s="118">
        <f t="shared" si="1530"/>
        <v>0</v>
      </c>
      <c r="AG791" s="117"/>
      <c r="AH791" s="117"/>
      <c r="AI791" s="117"/>
      <c r="AJ791" s="119">
        <f>SUM(AJ787:AJ790)</f>
        <v>0</v>
      </c>
      <c r="AK791" s="119">
        <f t="shared" ref="AK791:AN791" si="1531">SUM(AK787:AK790)</f>
        <v>0</v>
      </c>
      <c r="AL791" s="119">
        <f t="shared" si="1531"/>
        <v>0</v>
      </c>
      <c r="AM791" s="119">
        <f t="shared" si="1531"/>
        <v>0</v>
      </c>
      <c r="AN791" s="119">
        <f t="shared" si="1531"/>
        <v>0</v>
      </c>
      <c r="AO791" s="116"/>
      <c r="AP791" s="120"/>
      <c r="AQ791" s="118">
        <f t="shared" ref="AQ791:BA791" si="1532">SUM(AQ787:AQ790)</f>
        <v>0</v>
      </c>
      <c r="AR791" s="118">
        <f t="shared" si="1532"/>
        <v>0</v>
      </c>
      <c r="AS791" s="118">
        <f t="shared" si="1532"/>
        <v>0</v>
      </c>
      <c r="AT791" s="118">
        <f t="shared" si="1532"/>
        <v>0</v>
      </c>
      <c r="AU791" s="118">
        <f t="shared" si="1532"/>
        <v>0</v>
      </c>
      <c r="AV791" s="118">
        <f t="shared" si="1532"/>
        <v>0</v>
      </c>
      <c r="AW791" s="118">
        <f t="shared" si="1532"/>
        <v>0</v>
      </c>
      <c r="AX791" s="118">
        <f t="shared" si="1532"/>
        <v>0</v>
      </c>
      <c r="AY791" s="118">
        <f t="shared" si="1532"/>
        <v>0</v>
      </c>
      <c r="AZ791" s="118">
        <f t="shared" si="1532"/>
        <v>0</v>
      </c>
      <c r="BA791" s="118">
        <f t="shared" si="1532"/>
        <v>0</v>
      </c>
    </row>
    <row r="792" spans="1:53" ht="14.1" customHeight="1" outlineLevel="2" x14ac:dyDescent="0.2">
      <c r="A792" s="68"/>
      <c r="B792" s="94"/>
      <c r="C792" s="251"/>
      <c r="D792" s="96"/>
      <c r="E792" s="96"/>
      <c r="F792" s="97"/>
      <c r="G792" s="98"/>
      <c r="H792" s="99" t="s">
        <v>49</v>
      </c>
      <c r="I792" s="100"/>
      <c r="J792" s="101"/>
      <c r="K792" s="101"/>
      <c r="L792" s="102" t="str">
        <f>IF(I792&lt;&gt;0,((VLOOKUP(I792,'1. Standard_Cost'!$B$4:$D$8,2)+VLOOKUP(I792,'1. Standard_Cost'!$B$4:$D$8,3))*J792*K792),"0")</f>
        <v>0</v>
      </c>
      <c r="M792" s="102">
        <f>L792*'1. Standard_Cost'!F386</f>
        <v>0</v>
      </c>
      <c r="N792" s="103"/>
      <c r="O792" s="103"/>
      <c r="P792" s="103"/>
      <c r="Q792" s="103"/>
      <c r="R792" s="104">
        <f>+N792*P792*'1. Standard_Cost'!$B$12</f>
        <v>0</v>
      </c>
      <c r="S792" s="104">
        <f>+N792*O792*P792*'1. Standard_Cost'!$C$12</f>
        <v>0</v>
      </c>
      <c r="T792" s="104">
        <f>+N792*P792*Q792*'1. Standard_Cost'!$D$12</f>
        <v>0</v>
      </c>
      <c r="U792" s="104">
        <f>+N792*O792*'1. Standard_Cost'!$E$12</f>
        <v>0</v>
      </c>
      <c r="V792" s="103"/>
      <c r="W792" s="103"/>
      <c r="X792" s="103"/>
      <c r="Y792" s="104">
        <f>+V792*((X792*'1. Standard_Cost'!$B$16)+(W792*X792*'1. Standard_Cost'!$C$16))</f>
        <v>0</v>
      </c>
      <c r="Z792" s="103"/>
      <c r="AA792" s="103"/>
      <c r="AB792" s="104">
        <f>+Z792*'1. Standard_Cost'!$B$20+AA792*'1. Standard_Cost'!$C$20</f>
        <v>0</v>
      </c>
      <c r="AC792" s="105"/>
      <c r="AD792" s="106"/>
      <c r="AE792" s="104">
        <f>SUM(AD792,AC792,AB792,Y792,U792,T792,S792,R792)*'1. Standard_Cost'!B410</f>
        <v>0</v>
      </c>
      <c r="AF792" s="104">
        <f>SUM(AD792,AE792)</f>
        <v>0</v>
      </c>
      <c r="AG792" s="103"/>
      <c r="AH792" s="103"/>
      <c r="AI792" s="103"/>
      <c r="AJ792" s="107"/>
      <c r="AK792" s="107"/>
      <c r="AL792" s="107"/>
      <c r="AM792" s="104">
        <f>AG792*'1. Standard_Cost'!B406+'Incremental_Cost Year 2021'!AH799*'1. Standard_Cost'!C406+'Incremental_Cost Year 2021'!AI799*'1. Standard_Cost'!D406+'Incremental_Cost Year 2021'!AJ799+'Incremental_Cost Year 2021'!AL799+AK792</f>
        <v>0</v>
      </c>
      <c r="AN792" s="104">
        <f>AM792*'1. Standard_Cost'!C410</f>
        <v>0</v>
      </c>
      <c r="AO792" s="107"/>
      <c r="AQ792" s="104">
        <f t="shared" ref="AQ792:AQ795" si="1533">L792+M792</f>
        <v>0</v>
      </c>
      <c r="AR792" s="104">
        <f t="shared" ref="AR792:AR795" si="1534">AF792</f>
        <v>0</v>
      </c>
      <c r="AS792" s="104">
        <f t="shared" ref="AS792:AS795" si="1535">AM792+AN792</f>
        <v>0</v>
      </c>
      <c r="AT792" s="104">
        <f>SUM(AQ792,AR792,AS792)</f>
        <v>0</v>
      </c>
      <c r="AU792" s="108">
        <f t="shared" ref="AU792:AU795" si="1536">AT792</f>
        <v>0</v>
      </c>
      <c r="AV792" s="108"/>
      <c r="AW792" s="108"/>
      <c r="AX792" s="108"/>
      <c r="AY792" s="108"/>
      <c r="AZ792" s="108"/>
      <c r="BA792" s="109">
        <f t="shared" ref="BA792:BA795" si="1537">SUM(AU792:AZ792)-AT792</f>
        <v>0</v>
      </c>
    </row>
    <row r="793" spans="1:53" ht="14.1" customHeight="1" outlineLevel="2" x14ac:dyDescent="0.2">
      <c r="A793" s="68"/>
      <c r="B793" s="94"/>
      <c r="C793" s="251"/>
      <c r="D793" s="110"/>
      <c r="E793" s="110"/>
      <c r="F793" s="110"/>
      <c r="G793" s="111"/>
      <c r="H793" s="99" t="s">
        <v>50</v>
      </c>
      <c r="I793" s="100"/>
      <c r="J793" s="101"/>
      <c r="K793" s="101"/>
      <c r="L793" s="102" t="str">
        <f>IF(I793&lt;&gt;0,((VLOOKUP(I793,'1. Standard_Cost'!$B$4:$D$8,2)+VLOOKUP(I793,'1. Standard_Cost'!$B$4:$D$8,3))*J793*K793),"0")</f>
        <v>0</v>
      </c>
      <c r="M793" s="102">
        <f>L793*'1. Standard_Cost'!F386</f>
        <v>0</v>
      </c>
      <c r="N793" s="103"/>
      <c r="O793" s="103"/>
      <c r="P793" s="103"/>
      <c r="Q793" s="103"/>
      <c r="R793" s="104">
        <f>+N793*P793*'1. Standard_Cost'!$B$12</f>
        <v>0</v>
      </c>
      <c r="S793" s="104">
        <f>+N793*O793*P793*'1. Standard_Cost'!$C$12</f>
        <v>0</v>
      </c>
      <c r="T793" s="104">
        <f>+N793*P793*Q793*'1. Standard_Cost'!$D$12</f>
        <v>0</v>
      </c>
      <c r="U793" s="104">
        <f>+N793*O793*'1. Standard_Cost'!$E$12</f>
        <v>0</v>
      </c>
      <c r="V793" s="103"/>
      <c r="W793" s="103"/>
      <c r="X793" s="103"/>
      <c r="Y793" s="104">
        <f>+V793*((X793*'1. Standard_Cost'!$B$16)+(W793*X793*'1. Standard_Cost'!$C$16))</f>
        <v>0</v>
      </c>
      <c r="Z793" s="103"/>
      <c r="AA793" s="103"/>
      <c r="AB793" s="104">
        <f>+Z793*'1. Standard_Cost'!$B$20+AA793*'1. Standard_Cost'!$C$20</f>
        <v>0</v>
      </c>
      <c r="AC793" s="105"/>
      <c r="AD793" s="106"/>
      <c r="AE793" s="104">
        <f>SUM(AD793,AC793,AB793,Y793,U793,T793,S793,R793)*'1. Standard_Cost'!B410</f>
        <v>0</v>
      </c>
      <c r="AF793" s="104">
        <f t="shared" ref="AF793:AF795" si="1538">SUM(AD793,AE793)</f>
        <v>0</v>
      </c>
      <c r="AG793" s="103"/>
      <c r="AH793" s="103">
        <v>0</v>
      </c>
      <c r="AI793" s="103">
        <v>0</v>
      </c>
      <c r="AJ793" s="107"/>
      <c r="AK793" s="107"/>
      <c r="AL793" s="107"/>
      <c r="AM793" s="104">
        <f>AG793*'1. Standard_Cost'!B406+'Incremental_Cost Year 2021'!AH800*'1. Standard_Cost'!C406+'Incremental_Cost Year 2021'!AI800*'1. Standard_Cost'!D406+'Incremental_Cost Year 2021'!AJ800+'Incremental_Cost Year 2021'!AL800+AK793</f>
        <v>0</v>
      </c>
      <c r="AN793" s="104">
        <f>AM793*'1. Standard_Cost'!C410</f>
        <v>0</v>
      </c>
      <c r="AO793" s="107"/>
      <c r="AQ793" s="104">
        <f t="shared" si="1533"/>
        <v>0</v>
      </c>
      <c r="AR793" s="104">
        <f t="shared" si="1534"/>
        <v>0</v>
      </c>
      <c r="AS793" s="104">
        <f t="shared" si="1535"/>
        <v>0</v>
      </c>
      <c r="AT793" s="104">
        <f t="shared" ref="AT793:AT795" si="1539">SUM(AQ793,AR793,AS793)</f>
        <v>0</v>
      </c>
      <c r="AU793" s="108">
        <f t="shared" si="1536"/>
        <v>0</v>
      </c>
      <c r="AV793" s="108">
        <v>0</v>
      </c>
      <c r="AW793" s="108"/>
      <c r="AX793" s="108"/>
      <c r="AY793" s="108"/>
      <c r="AZ793" s="108"/>
      <c r="BA793" s="109">
        <f t="shared" si="1537"/>
        <v>0</v>
      </c>
    </row>
    <row r="794" spans="1:53" ht="14.1" customHeight="1" outlineLevel="2" x14ac:dyDescent="0.2">
      <c r="A794" s="68"/>
      <c r="B794" s="94"/>
      <c r="C794" s="251"/>
      <c r="D794" s="110"/>
      <c r="E794" s="110"/>
      <c r="F794" s="110"/>
      <c r="G794" s="111"/>
      <c r="H794" s="99" t="s">
        <v>51</v>
      </c>
      <c r="I794" s="100"/>
      <c r="J794" s="101"/>
      <c r="K794" s="101"/>
      <c r="L794" s="102" t="str">
        <f>IF(I794&lt;&gt;0,((VLOOKUP(I794,'1. Standard_Cost'!$B$4:$D$8,2)+VLOOKUP(I794,'1. Standard_Cost'!$B$4:$D$8,3))*J794*K794),"0")</f>
        <v>0</v>
      </c>
      <c r="M794" s="102">
        <f>L794*'1. Standard_Cost'!F386</f>
        <v>0</v>
      </c>
      <c r="N794" s="103"/>
      <c r="O794" s="103"/>
      <c r="P794" s="103"/>
      <c r="Q794" s="103"/>
      <c r="R794" s="104">
        <f>+N794*P794*'1. Standard_Cost'!$B$12</f>
        <v>0</v>
      </c>
      <c r="S794" s="104">
        <f>+N794*O794*P794*'1. Standard_Cost'!$C$12</f>
        <v>0</v>
      </c>
      <c r="T794" s="104">
        <f>+N794*P794*Q794*'1. Standard_Cost'!$D$12</f>
        <v>0</v>
      </c>
      <c r="U794" s="104">
        <f>+N794*O794*'1. Standard_Cost'!$E$12</f>
        <v>0</v>
      </c>
      <c r="V794" s="103"/>
      <c r="W794" s="103"/>
      <c r="X794" s="103"/>
      <c r="Y794" s="104">
        <f>+V794*((X794*'1. Standard_Cost'!$B$16)+(W794*X794*'1. Standard_Cost'!$C$16))</f>
        <v>0</v>
      </c>
      <c r="Z794" s="103"/>
      <c r="AA794" s="103"/>
      <c r="AB794" s="104">
        <f>+Z794*'1. Standard_Cost'!$B$20+AA794*'1. Standard_Cost'!$C$20</f>
        <v>0</v>
      </c>
      <c r="AC794" s="105"/>
      <c r="AD794" s="106"/>
      <c r="AE794" s="104">
        <f>SUM(AD794,AC794,AB794,Y794,U794,T794,S794,R794)*'1. Standard_Cost'!B410</f>
        <v>0</v>
      </c>
      <c r="AF794" s="104">
        <f t="shared" si="1538"/>
        <v>0</v>
      </c>
      <c r="AG794" s="103"/>
      <c r="AH794" s="103"/>
      <c r="AI794" s="103"/>
      <c r="AJ794" s="107"/>
      <c r="AK794" s="107"/>
      <c r="AL794" s="107"/>
      <c r="AM794" s="104">
        <f>AG794*'1. Standard_Cost'!B406+'Incremental_Cost Year 2021'!AH801*'1. Standard_Cost'!C406+'Incremental_Cost Year 2021'!AI801*'1. Standard_Cost'!D406+'Incremental_Cost Year 2021'!AJ801+'Incremental_Cost Year 2021'!AL801+AK794</f>
        <v>0</v>
      </c>
      <c r="AN794" s="104">
        <f>AM794*'1. Standard_Cost'!C410</f>
        <v>0</v>
      </c>
      <c r="AO794" s="107"/>
      <c r="AQ794" s="104">
        <f t="shared" si="1533"/>
        <v>0</v>
      </c>
      <c r="AR794" s="104">
        <f t="shared" si="1534"/>
        <v>0</v>
      </c>
      <c r="AS794" s="104">
        <f t="shared" si="1535"/>
        <v>0</v>
      </c>
      <c r="AT794" s="104">
        <f t="shared" si="1539"/>
        <v>0</v>
      </c>
      <c r="AU794" s="108">
        <f t="shared" si="1536"/>
        <v>0</v>
      </c>
      <c r="AV794" s="108"/>
      <c r="AW794" s="108"/>
      <c r="AX794" s="108"/>
      <c r="AY794" s="108"/>
      <c r="AZ794" s="108"/>
      <c r="BA794" s="109">
        <f t="shared" si="1537"/>
        <v>0</v>
      </c>
    </row>
    <row r="795" spans="1:53" ht="14.1" customHeight="1" outlineLevel="2" x14ac:dyDescent="0.2">
      <c r="A795" s="68"/>
      <c r="B795" s="94"/>
      <c r="C795" s="251"/>
      <c r="D795" s="110"/>
      <c r="E795" s="110"/>
      <c r="F795" s="110"/>
      <c r="G795" s="111"/>
      <c r="H795" s="112" t="s">
        <v>179</v>
      </c>
      <c r="I795" s="100"/>
      <c r="J795" s="101"/>
      <c r="K795" s="101"/>
      <c r="L795" s="102" t="str">
        <f>IF(I795&lt;&gt;0,((VLOOKUP(I795,'1. Standard_Cost'!$B$4:$D$8,2)+VLOOKUP(I795,'1. Standard_Cost'!$B$4:$D$8,3))*J795*K795),"0")</f>
        <v>0</v>
      </c>
      <c r="M795" s="102">
        <f>L795*'1. Standard_Cost'!F386</f>
        <v>0</v>
      </c>
      <c r="N795" s="103"/>
      <c r="O795" s="103"/>
      <c r="P795" s="103"/>
      <c r="Q795" s="103"/>
      <c r="R795" s="104">
        <f>+N795*P795*'1. Standard_Cost'!$B$12</f>
        <v>0</v>
      </c>
      <c r="S795" s="104">
        <f>+N795*O795*P795*'1. Standard_Cost'!$C$12</f>
        <v>0</v>
      </c>
      <c r="T795" s="104">
        <f>+N795*P795*Q795*'1. Standard_Cost'!$D$12</f>
        <v>0</v>
      </c>
      <c r="U795" s="104">
        <f>+N795*O795*'1. Standard_Cost'!$E$12</f>
        <v>0</v>
      </c>
      <c r="V795" s="103"/>
      <c r="W795" s="103"/>
      <c r="X795" s="103"/>
      <c r="Y795" s="104">
        <f>+V795*((X795*'1. Standard_Cost'!$B$16)+(W795*X795*'1. Standard_Cost'!$C$16))</f>
        <v>0</v>
      </c>
      <c r="Z795" s="103"/>
      <c r="AA795" s="103"/>
      <c r="AB795" s="104">
        <f>+Z795*'1. Standard_Cost'!$B$20+AA795*'1. Standard_Cost'!$C$20</f>
        <v>0</v>
      </c>
      <c r="AC795" s="105"/>
      <c r="AD795" s="106"/>
      <c r="AE795" s="104">
        <f>SUM(AD795,AC795,AB795,Y795,U795,T795,S795,R795)*'1. Standard_Cost'!B410</f>
        <v>0</v>
      </c>
      <c r="AF795" s="104">
        <f t="shared" si="1538"/>
        <v>0</v>
      </c>
      <c r="AG795" s="103"/>
      <c r="AH795" s="103"/>
      <c r="AI795" s="103"/>
      <c r="AJ795" s="107"/>
      <c r="AK795" s="107"/>
      <c r="AL795" s="107"/>
      <c r="AM795" s="104">
        <f>AG795*'1. Standard_Cost'!B406+'Incremental_Cost Year 2021'!AH802*'1. Standard_Cost'!C406+'Incremental_Cost Year 2021'!AI802*'1. Standard_Cost'!D406+'Incremental_Cost Year 2021'!AJ802+'Incremental_Cost Year 2021'!AL802+AK795</f>
        <v>0</v>
      </c>
      <c r="AN795" s="104">
        <f>AM795*'1. Standard_Cost'!C410</f>
        <v>0</v>
      </c>
      <c r="AO795" s="107"/>
      <c r="AQ795" s="104">
        <f t="shared" si="1533"/>
        <v>0</v>
      </c>
      <c r="AR795" s="104">
        <f t="shared" si="1534"/>
        <v>0</v>
      </c>
      <c r="AS795" s="104">
        <f t="shared" si="1535"/>
        <v>0</v>
      </c>
      <c r="AT795" s="104">
        <f t="shared" si="1539"/>
        <v>0</v>
      </c>
      <c r="AU795" s="108">
        <f t="shared" si="1536"/>
        <v>0</v>
      </c>
      <c r="AV795" s="108"/>
      <c r="AW795" s="108"/>
      <c r="AX795" s="108"/>
      <c r="AY795" s="108"/>
      <c r="AZ795" s="108"/>
      <c r="BA795" s="109">
        <f t="shared" si="1537"/>
        <v>0</v>
      </c>
    </row>
    <row r="796" spans="1:53" ht="25.7" customHeight="1" outlineLevel="1" x14ac:dyDescent="0.2">
      <c r="A796" s="68"/>
      <c r="B796" s="94"/>
      <c r="C796" s="251"/>
      <c r="D796" s="113" t="s">
        <v>48</v>
      </c>
      <c r="E796" s="113" t="s">
        <v>452</v>
      </c>
      <c r="F796" s="114" t="s">
        <v>154</v>
      </c>
      <c r="G796" s="115" t="s">
        <v>155</v>
      </c>
      <c r="H796" s="122" t="s">
        <v>453</v>
      </c>
      <c r="I796" s="117"/>
      <c r="J796" s="117"/>
      <c r="K796" s="117"/>
      <c r="L796" s="118">
        <f>SUM(L792:L795)</f>
        <v>0</v>
      </c>
      <c r="M796" s="118">
        <f>SUM(M792:M795)</f>
        <v>0</v>
      </c>
      <c r="N796" s="117"/>
      <c r="O796" s="117"/>
      <c r="P796" s="117"/>
      <c r="Q796" s="117"/>
      <c r="R796" s="119">
        <f>SUM(R792:R795)</f>
        <v>0</v>
      </c>
      <c r="S796" s="119">
        <f>SUM(S792:S795)</f>
        <v>0</v>
      </c>
      <c r="T796" s="119">
        <f>SUM(T792:T795)</f>
        <v>0</v>
      </c>
      <c r="U796" s="119">
        <f>SUM(U792:U795)</f>
        <v>0</v>
      </c>
      <c r="V796" s="117"/>
      <c r="W796" s="117"/>
      <c r="X796" s="117"/>
      <c r="Y796" s="118">
        <f>SUM(Y792:Y795)</f>
        <v>0</v>
      </c>
      <c r="Z796" s="117"/>
      <c r="AA796" s="117"/>
      <c r="AB796" s="118">
        <f t="shared" ref="AB796:AF796" si="1540">SUM(AB792:AB795)</f>
        <v>0</v>
      </c>
      <c r="AC796" s="118">
        <f t="shared" si="1540"/>
        <v>0</v>
      </c>
      <c r="AD796" s="118">
        <f t="shared" si="1540"/>
        <v>0</v>
      </c>
      <c r="AE796" s="118">
        <f t="shared" si="1540"/>
        <v>0</v>
      </c>
      <c r="AF796" s="118">
        <f t="shared" si="1540"/>
        <v>0</v>
      </c>
      <c r="AG796" s="117"/>
      <c r="AH796" s="117"/>
      <c r="AI796" s="117"/>
      <c r="AJ796" s="119">
        <f>SUM(AJ792:AJ795)</f>
        <v>0</v>
      </c>
      <c r="AK796" s="119">
        <f t="shared" ref="AK796:AN796" si="1541">SUM(AK792:AK795)</f>
        <v>0</v>
      </c>
      <c r="AL796" s="119">
        <f t="shared" si="1541"/>
        <v>0</v>
      </c>
      <c r="AM796" s="119">
        <f t="shared" si="1541"/>
        <v>0</v>
      </c>
      <c r="AN796" s="119">
        <f t="shared" si="1541"/>
        <v>0</v>
      </c>
      <c r="AO796" s="116"/>
      <c r="AP796" s="120"/>
      <c r="AQ796" s="121">
        <f t="shared" ref="AQ796:BA796" si="1542">SUM(AQ792:AQ795)</f>
        <v>0</v>
      </c>
      <c r="AR796" s="121">
        <f t="shared" si="1542"/>
        <v>0</v>
      </c>
      <c r="AS796" s="121">
        <f t="shared" si="1542"/>
        <v>0</v>
      </c>
      <c r="AT796" s="121">
        <f t="shared" si="1542"/>
        <v>0</v>
      </c>
      <c r="AU796" s="121">
        <f t="shared" si="1542"/>
        <v>0</v>
      </c>
      <c r="AV796" s="121">
        <f t="shared" si="1542"/>
        <v>0</v>
      </c>
      <c r="AW796" s="121">
        <f t="shared" si="1542"/>
        <v>0</v>
      </c>
      <c r="AX796" s="121">
        <f t="shared" si="1542"/>
        <v>0</v>
      </c>
      <c r="AY796" s="121">
        <f t="shared" si="1542"/>
        <v>0</v>
      </c>
      <c r="AZ796" s="121">
        <f t="shared" si="1542"/>
        <v>0</v>
      </c>
      <c r="BA796" s="121">
        <f t="shared" si="1542"/>
        <v>0</v>
      </c>
    </row>
    <row r="797" spans="1:53" ht="14.1" customHeight="1" outlineLevel="2" x14ac:dyDescent="0.2">
      <c r="A797" s="68"/>
      <c r="B797" s="94"/>
      <c r="C797" s="251"/>
      <c r="D797" s="96"/>
      <c r="E797" s="96"/>
      <c r="F797" s="97"/>
      <c r="G797" s="98"/>
      <c r="H797" s="99" t="s">
        <v>570</v>
      </c>
      <c r="I797" s="100" t="s">
        <v>4</v>
      </c>
      <c r="J797" s="101">
        <v>3</v>
      </c>
      <c r="K797" s="101">
        <v>3</v>
      </c>
      <c r="L797" s="102">
        <f>IF(I797&lt;&gt;0,((VLOOKUP(I797,'1. Standard_Cost'!$B$4:$D$8,2)+VLOOKUP(I797,'1. Standard_Cost'!$B$4:$D$8,3))*J797*K797),"0")</f>
        <v>720900</v>
      </c>
      <c r="M797" s="102">
        <f>L797*'1. Standard_Cost'!F4</f>
        <v>120390.3</v>
      </c>
      <c r="N797" s="103"/>
      <c r="O797" s="103"/>
      <c r="P797" s="103"/>
      <c r="Q797" s="103"/>
      <c r="R797" s="104">
        <f>+N797*P797*'[1]1. Standard_Cost'!$B$12</f>
        <v>0</v>
      </c>
      <c r="S797" s="104">
        <f>+N797*O797*P797*'[1]1. Standard_Cost'!$C$12</f>
        <v>0</v>
      </c>
      <c r="T797" s="104">
        <f>+N797*P797*Q797*'[1]1. Standard_Cost'!$D$12</f>
        <v>0</v>
      </c>
      <c r="U797" s="104">
        <f>+N797*O797*'[1]1. Standard_Cost'!$E$12</f>
        <v>0</v>
      </c>
      <c r="V797" s="103"/>
      <c r="W797" s="103"/>
      <c r="X797" s="103"/>
      <c r="Y797" s="104">
        <f>+V797*((X797*'[1]1. Standard_Cost'!$B$16)+(W797*X797*'[1]1. Standard_Cost'!$C$16))</f>
        <v>0</v>
      </c>
      <c r="Z797" s="103"/>
      <c r="AA797" s="103"/>
      <c r="AB797" s="104">
        <f>+Z797*'[1]1. Standard_Cost'!$B$20+AA797*'[1]1. Standard_Cost'!$C$20</f>
        <v>0</v>
      </c>
      <c r="AC797" s="105"/>
      <c r="AD797" s="106"/>
      <c r="AE797" s="104">
        <f>SUM(AD797,AC797,AB797,Y797,U797,T797,S797,R797)*'[1]1. Standard_Cost'!B413</f>
        <v>0</v>
      </c>
      <c r="AF797" s="104">
        <f>SUM(AD797,AE797)</f>
        <v>0</v>
      </c>
      <c r="AG797" s="103"/>
      <c r="AH797" s="103"/>
      <c r="AI797" s="103"/>
      <c r="AJ797" s="107"/>
      <c r="AK797" s="107"/>
      <c r="AL797" s="107"/>
      <c r="AM797" s="104">
        <f>AG797*'[1]1. Standard_Cost'!B409+'[1]Incremental_Cost Year 2024'!AH817*'[1]1. Standard_Cost'!C409+'[1]Incremental_Cost Year 2024'!AI817*'[1]1. Standard_Cost'!D409+'[1]Incremental_Cost Year 2024'!AJ817+'[1]Incremental_Cost Year 2024'!AL817+AK797</f>
        <v>0</v>
      </c>
      <c r="AN797" s="104">
        <f>AM797*'[1]1. Standard_Cost'!C413</f>
        <v>0</v>
      </c>
      <c r="AO797" s="107"/>
      <c r="AQ797" s="104">
        <f t="shared" ref="AQ797:AQ800" si="1543">L797+M797</f>
        <v>841290.3</v>
      </c>
      <c r="AR797" s="104">
        <f t="shared" ref="AR797:AR800" si="1544">AF797</f>
        <v>0</v>
      </c>
      <c r="AS797" s="104">
        <f t="shared" ref="AS797:AS800" si="1545">AM797+AN797</f>
        <v>0</v>
      </c>
      <c r="AT797" s="104">
        <f>SUM(AQ797,AR797,AS797)</f>
        <v>841290.3</v>
      </c>
      <c r="AU797" s="108">
        <f t="shared" ref="AU797:AU800" si="1546">AT797</f>
        <v>841290.3</v>
      </c>
      <c r="AV797" s="108"/>
      <c r="AW797" s="108"/>
      <c r="AX797" s="108"/>
      <c r="AY797" s="108"/>
      <c r="AZ797" s="108"/>
      <c r="BA797" s="109">
        <f t="shared" ref="BA797:BA800" si="1547">SUM(AU797:AZ797)-AT797</f>
        <v>0</v>
      </c>
    </row>
    <row r="798" spans="1:53" ht="14.1" customHeight="1" outlineLevel="2" x14ac:dyDescent="0.2">
      <c r="A798" s="68"/>
      <c r="B798" s="94"/>
      <c r="C798" s="251"/>
      <c r="D798" s="110"/>
      <c r="E798" s="110"/>
      <c r="F798" s="110"/>
      <c r="G798" s="111"/>
      <c r="H798" s="99" t="s">
        <v>571</v>
      </c>
      <c r="I798" s="100" t="s">
        <v>3</v>
      </c>
      <c r="J798" s="101">
        <v>3</v>
      </c>
      <c r="K798" s="101">
        <v>2</v>
      </c>
      <c r="L798" s="102">
        <f>IF(I798&lt;&gt;0,((VLOOKUP(I798,'1. Standard_Cost'!$B$4:$D$8,2)+VLOOKUP(I798,'1. Standard_Cost'!$B$4:$D$8,3))*J798*K798),"0")</f>
        <v>600600</v>
      </c>
      <c r="M798" s="102">
        <f>L798*'1. Standard_Cost'!F4</f>
        <v>100300.20000000001</v>
      </c>
      <c r="N798" s="103"/>
      <c r="O798" s="103"/>
      <c r="P798" s="103"/>
      <c r="Q798" s="103"/>
      <c r="R798" s="104">
        <f>+N798*P798*'[1]1. Standard_Cost'!$B$12</f>
        <v>0</v>
      </c>
      <c r="S798" s="104">
        <f>+N798*O798*P798*'[1]1. Standard_Cost'!$C$12</f>
        <v>0</v>
      </c>
      <c r="T798" s="104">
        <f>+N798*P798*Q798*'[1]1. Standard_Cost'!$D$12</f>
        <v>0</v>
      </c>
      <c r="U798" s="104">
        <f>+N798*O798*'[1]1. Standard_Cost'!$E$12</f>
        <v>0</v>
      </c>
      <c r="V798" s="103"/>
      <c r="W798" s="103"/>
      <c r="X798" s="103"/>
      <c r="Y798" s="104">
        <f>+V798*((X798*'[1]1. Standard_Cost'!$B$16)+(W798*X798*'[1]1. Standard_Cost'!$C$16))</f>
        <v>0</v>
      </c>
      <c r="Z798" s="103"/>
      <c r="AA798" s="103"/>
      <c r="AB798" s="104">
        <f>+Z798*'[1]1. Standard_Cost'!$B$20+AA798*'[1]1. Standard_Cost'!$C$20</f>
        <v>0</v>
      </c>
      <c r="AC798" s="105"/>
      <c r="AD798" s="106"/>
      <c r="AE798" s="104">
        <f>SUM(AD798,AC798,AB798,Y798,U798,T798,S798,R798)*'[1]1. Standard_Cost'!B413</f>
        <v>0</v>
      </c>
      <c r="AF798" s="104">
        <f t="shared" ref="AF798:AF800" si="1548">SUM(AD798,AE798)</f>
        <v>0</v>
      </c>
      <c r="AG798" s="103"/>
      <c r="AH798" s="103">
        <v>0</v>
      </c>
      <c r="AI798" s="103">
        <v>0</v>
      </c>
      <c r="AJ798" s="107"/>
      <c r="AK798" s="107"/>
      <c r="AL798" s="107"/>
      <c r="AM798" s="104">
        <f>AG798*'[1]1. Standard_Cost'!B409+'[1]Incremental_Cost Year 2024'!AH818*'[1]1. Standard_Cost'!C409+'[1]Incremental_Cost Year 2024'!AI818*'[1]1. Standard_Cost'!D409+'[1]Incremental_Cost Year 2024'!AJ818+'[1]Incremental_Cost Year 2024'!AL818+AK798</f>
        <v>0</v>
      </c>
      <c r="AN798" s="104">
        <f>AM798*'[1]1. Standard_Cost'!C413</f>
        <v>0</v>
      </c>
      <c r="AO798" s="107"/>
      <c r="AQ798" s="104">
        <f t="shared" si="1543"/>
        <v>700900.2</v>
      </c>
      <c r="AR798" s="104">
        <f t="shared" si="1544"/>
        <v>0</v>
      </c>
      <c r="AS798" s="104">
        <f t="shared" si="1545"/>
        <v>0</v>
      </c>
      <c r="AT798" s="104">
        <f t="shared" ref="AT798:AT800" si="1549">SUM(AQ798,AR798,AS798)</f>
        <v>700900.2</v>
      </c>
      <c r="AU798" s="108">
        <f t="shared" si="1546"/>
        <v>700900.2</v>
      </c>
      <c r="AV798" s="108">
        <v>0</v>
      </c>
      <c r="AW798" s="108"/>
      <c r="AX798" s="108"/>
      <c r="AY798" s="108"/>
      <c r="AZ798" s="108"/>
      <c r="BA798" s="109">
        <f t="shared" si="1547"/>
        <v>0</v>
      </c>
    </row>
    <row r="799" spans="1:53" ht="14.1" customHeight="1" outlineLevel="2" x14ac:dyDescent="0.2">
      <c r="A799" s="68"/>
      <c r="B799" s="94"/>
      <c r="C799" s="251"/>
      <c r="D799" s="110"/>
      <c r="E799" s="110"/>
      <c r="F799" s="110"/>
      <c r="G799" s="111"/>
      <c r="H799" s="99" t="s">
        <v>51</v>
      </c>
      <c r="I799" s="100"/>
      <c r="J799" s="101"/>
      <c r="K799" s="101"/>
      <c r="L799" s="102" t="str">
        <f>IF(I799&lt;&gt;0,((VLOOKUP(I799,'[1]1. Standard_Cost'!$B$4:$D$8,2)+VLOOKUP(I799,'[1]1. Standard_Cost'!$B$4:$D$8,3))*J799*K799),"0")</f>
        <v>0</v>
      </c>
      <c r="M799" s="102">
        <f>L799*'[1]1. Standard_Cost'!F7</f>
        <v>0</v>
      </c>
      <c r="N799" s="103"/>
      <c r="O799" s="103"/>
      <c r="P799" s="103"/>
      <c r="Q799" s="103"/>
      <c r="R799" s="104">
        <f>+N799*P799*'[1]1. Standard_Cost'!$B$12</f>
        <v>0</v>
      </c>
      <c r="S799" s="104">
        <f>+N799*O799*P799*'[1]1. Standard_Cost'!$C$12</f>
        <v>0</v>
      </c>
      <c r="T799" s="104">
        <f>+N799*P799*Q799*'[1]1. Standard_Cost'!$D$12</f>
        <v>0</v>
      </c>
      <c r="U799" s="104">
        <f>+N799*O799*'[1]1. Standard_Cost'!$E$12</f>
        <v>0</v>
      </c>
      <c r="V799" s="103"/>
      <c r="W799" s="103"/>
      <c r="X799" s="103"/>
      <c r="Y799" s="104">
        <f>+V799*((X799*'[1]1. Standard_Cost'!$B$16)+(W799*X799*'[1]1. Standard_Cost'!$C$16))</f>
        <v>0</v>
      </c>
      <c r="Z799" s="103"/>
      <c r="AA799" s="103"/>
      <c r="AB799" s="104">
        <f>+Z799*'[1]1. Standard_Cost'!$B$20+AA799*'[1]1. Standard_Cost'!$C$20</f>
        <v>0</v>
      </c>
      <c r="AC799" s="105"/>
      <c r="AD799" s="106"/>
      <c r="AE799" s="104">
        <f>SUM(AD799,AC799,AB799,Y799,U799,T799,S799,R799)*'[1]1. Standard_Cost'!B413</f>
        <v>0</v>
      </c>
      <c r="AF799" s="104">
        <f t="shared" si="1548"/>
        <v>0</v>
      </c>
      <c r="AG799" s="103"/>
      <c r="AH799" s="103"/>
      <c r="AI799" s="103"/>
      <c r="AJ799" s="107"/>
      <c r="AK799" s="107"/>
      <c r="AL799" s="107"/>
      <c r="AM799" s="104">
        <f>AG799*'[1]1. Standard_Cost'!B409+'[1]Incremental_Cost Year 2024'!AH819*'[1]1. Standard_Cost'!C409+'[1]Incremental_Cost Year 2024'!AI819*'[1]1. Standard_Cost'!D409+'[1]Incremental_Cost Year 2024'!AJ819+'[1]Incremental_Cost Year 2024'!AL819+AK799</f>
        <v>0</v>
      </c>
      <c r="AN799" s="104">
        <f>AM799*'[1]1. Standard_Cost'!C413</f>
        <v>0</v>
      </c>
      <c r="AO799" s="107"/>
      <c r="AQ799" s="104">
        <f t="shared" si="1543"/>
        <v>0</v>
      </c>
      <c r="AR799" s="104">
        <f t="shared" si="1544"/>
        <v>0</v>
      </c>
      <c r="AS799" s="104">
        <f t="shared" si="1545"/>
        <v>0</v>
      </c>
      <c r="AT799" s="104">
        <f t="shared" si="1549"/>
        <v>0</v>
      </c>
      <c r="AU799" s="108">
        <f t="shared" si="1546"/>
        <v>0</v>
      </c>
      <c r="AV799" s="108"/>
      <c r="AW799" s="108"/>
      <c r="AX799" s="108"/>
      <c r="AY799" s="108"/>
      <c r="AZ799" s="108"/>
      <c r="BA799" s="109">
        <f t="shared" si="1547"/>
        <v>0</v>
      </c>
    </row>
    <row r="800" spans="1:53" ht="14.1" customHeight="1" outlineLevel="2" x14ac:dyDescent="0.2">
      <c r="A800" s="68"/>
      <c r="B800" s="94"/>
      <c r="C800" s="251"/>
      <c r="D800" s="110"/>
      <c r="E800" s="110"/>
      <c r="F800" s="110"/>
      <c r="G800" s="111"/>
      <c r="H800" s="112" t="s">
        <v>179</v>
      </c>
      <c r="I800" s="100"/>
      <c r="J800" s="101"/>
      <c r="K800" s="101"/>
      <c r="L800" s="102" t="str">
        <f>IF(I800&lt;&gt;0,((VLOOKUP(I800,'[1]1. Standard_Cost'!$B$4:$D$8,2)+VLOOKUP(I800,'[1]1. Standard_Cost'!$B$4:$D$8,3))*J800*K800),"0")</f>
        <v>0</v>
      </c>
      <c r="M800" s="102">
        <f>L800*'[1]1. Standard_Cost'!F7</f>
        <v>0</v>
      </c>
      <c r="N800" s="103"/>
      <c r="O800" s="103"/>
      <c r="P800" s="103"/>
      <c r="Q800" s="103"/>
      <c r="R800" s="104">
        <f>+N800*P800*'[1]1. Standard_Cost'!$B$12</f>
        <v>0</v>
      </c>
      <c r="S800" s="104">
        <f>+N800*O800*P800*'[1]1. Standard_Cost'!$C$12</f>
        <v>0</v>
      </c>
      <c r="T800" s="104">
        <f>+N800*P800*Q800*'[1]1. Standard_Cost'!$D$12</f>
        <v>0</v>
      </c>
      <c r="U800" s="104">
        <f>+N800*O800*'[1]1. Standard_Cost'!$E$12</f>
        <v>0</v>
      </c>
      <c r="V800" s="103"/>
      <c r="W800" s="103"/>
      <c r="X800" s="103"/>
      <c r="Y800" s="104">
        <f>+V800*((X800*'[1]1. Standard_Cost'!$B$16)+(W800*X800*'[1]1. Standard_Cost'!$C$16))</f>
        <v>0</v>
      </c>
      <c r="Z800" s="103"/>
      <c r="AA800" s="103"/>
      <c r="AB800" s="104">
        <f>+Z800*'[1]1. Standard_Cost'!$B$20+AA800*'[1]1. Standard_Cost'!$C$20</f>
        <v>0</v>
      </c>
      <c r="AC800" s="105"/>
      <c r="AD800" s="106"/>
      <c r="AE800" s="104">
        <f>SUM(AD800,AC800,AB800,Y800,U800,T800,S800,R800)*'[1]1. Standard_Cost'!B413</f>
        <v>0</v>
      </c>
      <c r="AF800" s="104">
        <f t="shared" si="1548"/>
        <v>0</v>
      </c>
      <c r="AG800" s="103"/>
      <c r="AH800" s="103"/>
      <c r="AI800" s="103"/>
      <c r="AJ800" s="107"/>
      <c r="AK800" s="107"/>
      <c r="AL800" s="107"/>
      <c r="AM800" s="104">
        <f>AG800*'[1]1. Standard_Cost'!B409+'[1]Incremental_Cost Year 2024'!AH820*'[1]1. Standard_Cost'!C409+'[1]Incremental_Cost Year 2024'!AI820*'[1]1. Standard_Cost'!D409+'[1]Incremental_Cost Year 2024'!AJ820+'[1]Incremental_Cost Year 2024'!AL820+AK800</f>
        <v>0</v>
      </c>
      <c r="AN800" s="104">
        <f>AM800*'[1]1. Standard_Cost'!C413</f>
        <v>0</v>
      </c>
      <c r="AO800" s="107"/>
      <c r="AQ800" s="104">
        <f t="shared" si="1543"/>
        <v>0</v>
      </c>
      <c r="AR800" s="104">
        <f t="shared" si="1544"/>
        <v>0</v>
      </c>
      <c r="AS800" s="104">
        <f t="shared" si="1545"/>
        <v>0</v>
      </c>
      <c r="AT800" s="104">
        <f t="shared" si="1549"/>
        <v>0</v>
      </c>
      <c r="AU800" s="108">
        <f t="shared" si="1546"/>
        <v>0</v>
      </c>
      <c r="AV800" s="108"/>
      <c r="AW800" s="108"/>
      <c r="AX800" s="108"/>
      <c r="AY800" s="108"/>
      <c r="AZ800" s="108"/>
      <c r="BA800" s="109">
        <f t="shared" si="1547"/>
        <v>0</v>
      </c>
    </row>
    <row r="801" spans="1:53" ht="24.6" customHeight="1" outlineLevel="1" x14ac:dyDescent="0.2">
      <c r="A801" s="68"/>
      <c r="B801" s="141"/>
      <c r="C801" s="251"/>
      <c r="D801" s="113" t="s">
        <v>574</v>
      </c>
      <c r="E801" s="113" t="s">
        <v>454</v>
      </c>
      <c r="F801" s="114">
        <v>2021</v>
      </c>
      <c r="G801" s="115">
        <v>2025</v>
      </c>
      <c r="H801" s="122" t="s">
        <v>455</v>
      </c>
      <c r="I801" s="117"/>
      <c r="J801" s="117"/>
      <c r="K801" s="117"/>
      <c r="L801" s="118">
        <f>SUM(L797:L800)</f>
        <v>1321500</v>
      </c>
      <c r="M801" s="118">
        <f>SUM(M797:M800)</f>
        <v>220690.5</v>
      </c>
      <c r="N801" s="117"/>
      <c r="O801" s="117"/>
      <c r="P801" s="117"/>
      <c r="Q801" s="117"/>
      <c r="R801" s="119">
        <f>SUM(R797:R800)</f>
        <v>0</v>
      </c>
      <c r="S801" s="119">
        <f>SUM(S797:S800)</f>
        <v>0</v>
      </c>
      <c r="T801" s="119">
        <f>SUM(T797:T800)</f>
        <v>0</v>
      </c>
      <c r="U801" s="119">
        <f>SUM(U797:U800)</f>
        <v>0</v>
      </c>
      <c r="V801" s="117"/>
      <c r="W801" s="117"/>
      <c r="X801" s="117"/>
      <c r="Y801" s="118">
        <f>SUM(Y797:Y800)</f>
        <v>0</v>
      </c>
      <c r="Z801" s="117"/>
      <c r="AA801" s="117"/>
      <c r="AB801" s="118">
        <f t="shared" ref="AB801:AF801" si="1550">SUM(AB797:AB800)</f>
        <v>0</v>
      </c>
      <c r="AC801" s="118">
        <f t="shared" si="1550"/>
        <v>0</v>
      </c>
      <c r="AD801" s="118">
        <f t="shared" si="1550"/>
        <v>0</v>
      </c>
      <c r="AE801" s="118">
        <f t="shared" si="1550"/>
        <v>0</v>
      </c>
      <c r="AF801" s="118">
        <f t="shared" si="1550"/>
        <v>0</v>
      </c>
      <c r="AG801" s="117"/>
      <c r="AH801" s="117"/>
      <c r="AI801" s="117"/>
      <c r="AJ801" s="119">
        <f>SUM(AJ797:AJ800)</f>
        <v>0</v>
      </c>
      <c r="AK801" s="119">
        <f t="shared" ref="AK801:AL801" si="1551">SUM(AK797:AK800)</f>
        <v>0</v>
      </c>
      <c r="AL801" s="119">
        <f t="shared" si="1551"/>
        <v>0</v>
      </c>
      <c r="AM801" s="119"/>
      <c r="AN801" s="119"/>
      <c r="AO801" s="116"/>
      <c r="AP801" s="120"/>
      <c r="AQ801" s="121">
        <f t="shared" ref="AQ801:BA801" si="1552">SUM(AQ797:AQ800)</f>
        <v>1542190.5</v>
      </c>
      <c r="AR801" s="121">
        <f t="shared" si="1552"/>
        <v>0</v>
      </c>
      <c r="AS801" s="121">
        <f t="shared" si="1552"/>
        <v>0</v>
      </c>
      <c r="AT801" s="121">
        <f t="shared" si="1552"/>
        <v>1542190.5</v>
      </c>
      <c r="AU801" s="121">
        <f t="shared" si="1552"/>
        <v>1542190.5</v>
      </c>
      <c r="AV801" s="121">
        <f t="shared" si="1552"/>
        <v>0</v>
      </c>
      <c r="AW801" s="121">
        <f t="shared" si="1552"/>
        <v>0</v>
      </c>
      <c r="AX801" s="121">
        <f t="shared" si="1552"/>
        <v>0</v>
      </c>
      <c r="AY801" s="121">
        <f t="shared" si="1552"/>
        <v>0</v>
      </c>
      <c r="AZ801" s="121">
        <f t="shared" si="1552"/>
        <v>0</v>
      </c>
      <c r="BA801" s="121">
        <f t="shared" si="1552"/>
        <v>0</v>
      </c>
    </row>
    <row r="802" spans="1:53" ht="14.1" customHeight="1" outlineLevel="2" x14ac:dyDescent="0.2">
      <c r="A802" s="68"/>
      <c r="B802" s="94"/>
      <c r="C802" s="95"/>
      <c r="D802" s="96"/>
      <c r="E802" s="96"/>
      <c r="F802" s="97"/>
      <c r="G802" s="98"/>
      <c r="H802" s="99" t="s">
        <v>49</v>
      </c>
      <c r="I802" s="100"/>
      <c r="J802" s="101"/>
      <c r="K802" s="101"/>
      <c r="L802" s="102" t="str">
        <f>IF(I802&lt;&gt;0,((VLOOKUP(I802,'1. Standard_Cost'!$B$4:$D$8,2)+VLOOKUP(I802,'1. Standard_Cost'!$B$4:$D$8,3))*J802*K802),"0")</f>
        <v>0</v>
      </c>
      <c r="M802" s="102">
        <f>L802*'1. Standard_Cost'!F391</f>
        <v>0</v>
      </c>
      <c r="N802" s="103"/>
      <c r="O802" s="103"/>
      <c r="P802" s="103"/>
      <c r="Q802" s="103"/>
      <c r="R802" s="104">
        <f>+N802*P802*'1. Standard_Cost'!$B$12</f>
        <v>0</v>
      </c>
      <c r="S802" s="104">
        <f>+N802*O802*P802*'1. Standard_Cost'!$C$12</f>
        <v>0</v>
      </c>
      <c r="T802" s="104">
        <f>+N802*P802*Q802*'1. Standard_Cost'!$D$12</f>
        <v>0</v>
      </c>
      <c r="U802" s="104">
        <f>+N802*O802*'1. Standard_Cost'!$E$12</f>
        <v>0</v>
      </c>
      <c r="V802" s="103"/>
      <c r="W802" s="103"/>
      <c r="X802" s="103"/>
      <c r="Y802" s="104">
        <f>+V802*((X802*'1. Standard_Cost'!$B$16)+(W802*X802*'1. Standard_Cost'!$C$16))</f>
        <v>0</v>
      </c>
      <c r="Z802" s="103"/>
      <c r="AA802" s="103"/>
      <c r="AB802" s="104">
        <f>+Z802*'1. Standard_Cost'!$B$20+AA802*'1. Standard_Cost'!$C$20</f>
        <v>0</v>
      </c>
      <c r="AC802" s="105"/>
      <c r="AD802" s="106"/>
      <c r="AE802" s="104">
        <f>SUM(AD802,AC802,AB802,Y802,U802,T802,S802,R802)*'1. Standard_Cost'!B415</f>
        <v>0</v>
      </c>
      <c r="AF802" s="104">
        <f>SUM(AD802,AE802)</f>
        <v>0</v>
      </c>
      <c r="AG802" s="103"/>
      <c r="AH802" s="103"/>
      <c r="AI802" s="103"/>
      <c r="AJ802" s="107"/>
      <c r="AK802" s="107"/>
      <c r="AL802" s="107"/>
      <c r="AM802" s="104"/>
      <c r="AN802" s="104"/>
      <c r="AO802" s="107"/>
      <c r="AQ802" s="104">
        <f t="shared" ref="AQ802:AQ805" si="1553">L802+M802</f>
        <v>0</v>
      </c>
      <c r="AR802" s="104">
        <f t="shared" ref="AR802:AR805" si="1554">AF802</f>
        <v>0</v>
      </c>
      <c r="AS802" s="104">
        <f t="shared" ref="AS802:AS805" si="1555">AM802+AN802</f>
        <v>0</v>
      </c>
      <c r="AT802" s="104">
        <f>SUM(AQ802,AR802,AS802)</f>
        <v>0</v>
      </c>
      <c r="AU802" s="108">
        <f t="shared" ref="AU802:AU805" si="1556">AT802</f>
        <v>0</v>
      </c>
      <c r="AV802" s="108"/>
      <c r="AW802" s="108"/>
      <c r="AX802" s="108"/>
      <c r="AY802" s="108"/>
      <c r="AZ802" s="108"/>
      <c r="BA802" s="109">
        <f t="shared" ref="BA802:BA805" si="1557">SUM(AU802:AZ802)-AT802</f>
        <v>0</v>
      </c>
    </row>
    <row r="803" spans="1:53" ht="14.1" customHeight="1" outlineLevel="2" x14ac:dyDescent="0.2">
      <c r="A803" s="68"/>
      <c r="B803" s="94"/>
      <c r="C803" s="95"/>
      <c r="D803" s="110"/>
      <c r="E803" s="110"/>
      <c r="F803" s="110"/>
      <c r="G803" s="111"/>
      <c r="H803" s="99" t="s">
        <v>50</v>
      </c>
      <c r="I803" s="100"/>
      <c r="J803" s="101"/>
      <c r="K803" s="101"/>
      <c r="L803" s="102" t="str">
        <f>IF(I803&lt;&gt;0,((VLOOKUP(I803,'1. Standard_Cost'!$B$4:$D$8,2)+VLOOKUP(I803,'1. Standard_Cost'!$B$4:$D$8,3))*J803*K803),"0")</f>
        <v>0</v>
      </c>
      <c r="M803" s="102">
        <f>L803*'1. Standard_Cost'!F391</f>
        <v>0</v>
      </c>
      <c r="N803" s="103"/>
      <c r="O803" s="103"/>
      <c r="P803" s="103"/>
      <c r="Q803" s="103"/>
      <c r="R803" s="104">
        <f>+N803*P803*'1. Standard_Cost'!$B$12</f>
        <v>0</v>
      </c>
      <c r="S803" s="104">
        <f>+N803*O803*P803*'1. Standard_Cost'!$C$12</f>
        <v>0</v>
      </c>
      <c r="T803" s="104">
        <f>+N803*P803*Q803*'1. Standard_Cost'!$D$12</f>
        <v>0</v>
      </c>
      <c r="U803" s="104">
        <f>+N803*O803*'1. Standard_Cost'!$E$12</f>
        <v>0</v>
      </c>
      <c r="V803" s="103"/>
      <c r="W803" s="103"/>
      <c r="X803" s="103"/>
      <c r="Y803" s="104">
        <f>+V803*((X803*'1. Standard_Cost'!$B$16)+(W803*X803*'1. Standard_Cost'!$C$16))</f>
        <v>0</v>
      </c>
      <c r="Z803" s="103"/>
      <c r="AA803" s="103"/>
      <c r="AB803" s="104">
        <f>+Z803*'1. Standard_Cost'!$B$20+AA803*'1. Standard_Cost'!$C$20</f>
        <v>0</v>
      </c>
      <c r="AC803" s="105"/>
      <c r="AD803" s="106"/>
      <c r="AE803" s="104">
        <f>SUM(AD803,AC803,AB803,Y803,U803,T803,S803,R803)*'1. Standard_Cost'!B415</f>
        <v>0</v>
      </c>
      <c r="AF803" s="104">
        <f t="shared" ref="AF803:AF805" si="1558">SUM(AD803,AE803)</f>
        <v>0</v>
      </c>
      <c r="AG803" s="103"/>
      <c r="AH803" s="103">
        <v>0</v>
      </c>
      <c r="AI803" s="103">
        <v>0</v>
      </c>
      <c r="AJ803" s="107"/>
      <c r="AK803" s="107"/>
      <c r="AL803" s="107"/>
      <c r="AM803" s="104"/>
      <c r="AN803" s="104"/>
      <c r="AO803" s="107"/>
      <c r="AQ803" s="104">
        <f t="shared" si="1553"/>
        <v>0</v>
      </c>
      <c r="AR803" s="104">
        <f t="shared" si="1554"/>
        <v>0</v>
      </c>
      <c r="AS803" s="104">
        <f t="shared" si="1555"/>
        <v>0</v>
      </c>
      <c r="AT803" s="104">
        <f t="shared" ref="AT803:AT805" si="1559">SUM(AQ803,AR803,AS803)</f>
        <v>0</v>
      </c>
      <c r="AU803" s="108">
        <f t="shared" si="1556"/>
        <v>0</v>
      </c>
      <c r="AV803" s="108">
        <v>0</v>
      </c>
      <c r="AW803" s="108"/>
      <c r="AX803" s="108"/>
      <c r="AY803" s="108"/>
      <c r="AZ803" s="108"/>
      <c r="BA803" s="109">
        <f t="shared" si="1557"/>
        <v>0</v>
      </c>
    </row>
    <row r="804" spans="1:53" ht="14.1" customHeight="1" outlineLevel="2" x14ac:dyDescent="0.2">
      <c r="A804" s="68"/>
      <c r="B804" s="94"/>
      <c r="C804" s="95"/>
      <c r="D804" s="110"/>
      <c r="E804" s="110"/>
      <c r="F804" s="110"/>
      <c r="G804" s="111"/>
      <c r="H804" s="99" t="s">
        <v>51</v>
      </c>
      <c r="I804" s="100"/>
      <c r="J804" s="101"/>
      <c r="K804" s="101"/>
      <c r="L804" s="102" t="str">
        <f>IF(I804&lt;&gt;0,((VLOOKUP(I804,'1. Standard_Cost'!$B$4:$D$8,2)+VLOOKUP(I804,'1. Standard_Cost'!$B$4:$D$8,3))*J804*K804),"0")</f>
        <v>0</v>
      </c>
      <c r="M804" s="102">
        <f>L804*'1. Standard_Cost'!F391</f>
        <v>0</v>
      </c>
      <c r="N804" s="103"/>
      <c r="O804" s="103"/>
      <c r="P804" s="103"/>
      <c r="Q804" s="103"/>
      <c r="R804" s="104">
        <f>+N804*P804*'1. Standard_Cost'!$B$12</f>
        <v>0</v>
      </c>
      <c r="S804" s="104">
        <f>+N804*O804*P804*'1. Standard_Cost'!$C$12</f>
        <v>0</v>
      </c>
      <c r="T804" s="104">
        <f>+N804*P804*Q804*'1. Standard_Cost'!$D$12</f>
        <v>0</v>
      </c>
      <c r="U804" s="104">
        <f>+N804*O804*'1. Standard_Cost'!$E$12</f>
        <v>0</v>
      </c>
      <c r="V804" s="103"/>
      <c r="W804" s="103"/>
      <c r="X804" s="103"/>
      <c r="Y804" s="104">
        <f>+V804*((X804*'1. Standard_Cost'!$B$16)+(W804*X804*'1. Standard_Cost'!$C$16))</f>
        <v>0</v>
      </c>
      <c r="Z804" s="103"/>
      <c r="AA804" s="103"/>
      <c r="AB804" s="104">
        <f>+Z804*'1. Standard_Cost'!$B$20+AA804*'1. Standard_Cost'!$C$20</f>
        <v>0</v>
      </c>
      <c r="AC804" s="105"/>
      <c r="AD804" s="106"/>
      <c r="AE804" s="104">
        <f>SUM(AD804,AC804,AB804,Y804,U804,T804,S804,R804)*'1. Standard_Cost'!B415</f>
        <v>0</v>
      </c>
      <c r="AF804" s="104">
        <f t="shared" si="1558"/>
        <v>0</v>
      </c>
      <c r="AG804" s="103"/>
      <c r="AH804" s="103"/>
      <c r="AI804" s="103"/>
      <c r="AJ804" s="107"/>
      <c r="AK804" s="107"/>
      <c r="AL804" s="107"/>
      <c r="AM804" s="104"/>
      <c r="AN804" s="104"/>
      <c r="AO804" s="107"/>
      <c r="AQ804" s="104">
        <f t="shared" si="1553"/>
        <v>0</v>
      </c>
      <c r="AR804" s="104">
        <f t="shared" si="1554"/>
        <v>0</v>
      </c>
      <c r="AS804" s="104">
        <f t="shared" si="1555"/>
        <v>0</v>
      </c>
      <c r="AT804" s="104">
        <f t="shared" si="1559"/>
        <v>0</v>
      </c>
      <c r="AU804" s="108">
        <f t="shared" si="1556"/>
        <v>0</v>
      </c>
      <c r="AV804" s="108"/>
      <c r="AW804" s="108"/>
      <c r="AX804" s="108"/>
      <c r="AY804" s="108"/>
      <c r="AZ804" s="108"/>
      <c r="BA804" s="109">
        <f t="shared" si="1557"/>
        <v>0</v>
      </c>
    </row>
    <row r="805" spans="1:53" ht="14.1" customHeight="1" outlineLevel="2" x14ac:dyDescent="0.2">
      <c r="A805" s="68"/>
      <c r="B805" s="94"/>
      <c r="C805" s="95"/>
      <c r="D805" s="110"/>
      <c r="E805" s="110"/>
      <c r="F805" s="110"/>
      <c r="G805" s="111"/>
      <c r="H805" s="112" t="s">
        <v>179</v>
      </c>
      <c r="I805" s="100"/>
      <c r="J805" s="101"/>
      <c r="K805" s="101"/>
      <c r="L805" s="102" t="str">
        <f>IF(I805&lt;&gt;0,((VLOOKUP(I805,'1. Standard_Cost'!$B$4:$D$8,2)+VLOOKUP(I805,'1. Standard_Cost'!$B$4:$D$8,3))*J805*K805),"0")</f>
        <v>0</v>
      </c>
      <c r="M805" s="102">
        <f>L805*'1. Standard_Cost'!F391</f>
        <v>0</v>
      </c>
      <c r="N805" s="103"/>
      <c r="O805" s="103"/>
      <c r="P805" s="103"/>
      <c r="Q805" s="103"/>
      <c r="R805" s="104">
        <f>+N805*P805*'1. Standard_Cost'!$B$12</f>
        <v>0</v>
      </c>
      <c r="S805" s="104">
        <f>+N805*O805*P805*'1. Standard_Cost'!$C$12</f>
        <v>0</v>
      </c>
      <c r="T805" s="104">
        <f>+N805*P805*Q805*'1. Standard_Cost'!$D$12</f>
        <v>0</v>
      </c>
      <c r="U805" s="104">
        <f>+N805*O805*'1. Standard_Cost'!$E$12</f>
        <v>0</v>
      </c>
      <c r="V805" s="103"/>
      <c r="W805" s="103"/>
      <c r="X805" s="103"/>
      <c r="Y805" s="104">
        <f>+V805*((X805*'1. Standard_Cost'!$B$16)+(W805*X805*'1. Standard_Cost'!$C$16))</f>
        <v>0</v>
      </c>
      <c r="Z805" s="103"/>
      <c r="AA805" s="103"/>
      <c r="AB805" s="104">
        <f>+Z805*'1. Standard_Cost'!$B$20+AA805*'1. Standard_Cost'!$C$20</f>
        <v>0</v>
      </c>
      <c r="AC805" s="105"/>
      <c r="AD805" s="106"/>
      <c r="AE805" s="104">
        <f>SUM(AD805,AC805,AB805,Y805,U805,T805,S805,R805)*'1. Standard_Cost'!B415</f>
        <v>0</v>
      </c>
      <c r="AF805" s="104">
        <f t="shared" si="1558"/>
        <v>0</v>
      </c>
      <c r="AG805" s="103"/>
      <c r="AH805" s="103"/>
      <c r="AI805" s="103"/>
      <c r="AJ805" s="107"/>
      <c r="AK805" s="107"/>
      <c r="AL805" s="107"/>
      <c r="AM805" s="104"/>
      <c r="AN805" s="104"/>
      <c r="AO805" s="107"/>
      <c r="AQ805" s="104">
        <f t="shared" si="1553"/>
        <v>0</v>
      </c>
      <c r="AR805" s="104">
        <f t="shared" si="1554"/>
        <v>0</v>
      </c>
      <c r="AS805" s="104">
        <f t="shared" si="1555"/>
        <v>0</v>
      </c>
      <c r="AT805" s="104">
        <f t="shared" si="1559"/>
        <v>0</v>
      </c>
      <c r="AU805" s="108">
        <f t="shared" si="1556"/>
        <v>0</v>
      </c>
      <c r="AV805" s="108"/>
      <c r="AW805" s="108"/>
      <c r="AX805" s="108"/>
      <c r="AY805" s="108"/>
      <c r="AZ805" s="108"/>
      <c r="BA805" s="109">
        <f t="shared" si="1557"/>
        <v>0</v>
      </c>
    </row>
    <row r="806" spans="1:53" ht="24.6" customHeight="1" outlineLevel="1" x14ac:dyDescent="0.2">
      <c r="A806" s="68"/>
      <c r="B806" s="141"/>
      <c r="C806" s="95"/>
      <c r="D806" s="113" t="s">
        <v>48</v>
      </c>
      <c r="E806" s="113" t="s">
        <v>456</v>
      </c>
      <c r="F806" s="114" t="s">
        <v>154</v>
      </c>
      <c r="G806" s="115" t="s">
        <v>155</v>
      </c>
      <c r="H806" s="122" t="s">
        <v>457</v>
      </c>
      <c r="I806" s="117"/>
      <c r="J806" s="117"/>
      <c r="K806" s="117"/>
      <c r="L806" s="118">
        <f>SUM(L802:L805)</f>
        <v>0</v>
      </c>
      <c r="M806" s="118">
        <f>SUM(M802:M805)</f>
        <v>0</v>
      </c>
      <c r="N806" s="117"/>
      <c r="O806" s="117"/>
      <c r="P806" s="117"/>
      <c r="Q806" s="117"/>
      <c r="R806" s="119">
        <f>SUM(R802:R805)</f>
        <v>0</v>
      </c>
      <c r="S806" s="119">
        <f>SUM(S802:S805)</f>
        <v>0</v>
      </c>
      <c r="T806" s="119">
        <f>SUM(T802:T805)</f>
        <v>0</v>
      </c>
      <c r="U806" s="119">
        <f>SUM(U802:U805)</f>
        <v>0</v>
      </c>
      <c r="V806" s="117"/>
      <c r="W806" s="117"/>
      <c r="X806" s="117"/>
      <c r="Y806" s="118">
        <f>SUM(Y802:Y805)</f>
        <v>0</v>
      </c>
      <c r="Z806" s="117"/>
      <c r="AA806" s="117"/>
      <c r="AB806" s="118">
        <f t="shared" ref="AB806:AF806" si="1560">SUM(AB802:AB805)</f>
        <v>0</v>
      </c>
      <c r="AC806" s="118">
        <f t="shared" si="1560"/>
        <v>0</v>
      </c>
      <c r="AD806" s="118">
        <f t="shared" si="1560"/>
        <v>0</v>
      </c>
      <c r="AE806" s="118">
        <f t="shared" si="1560"/>
        <v>0</v>
      </c>
      <c r="AF806" s="118">
        <f t="shared" si="1560"/>
        <v>0</v>
      </c>
      <c r="AG806" s="117"/>
      <c r="AH806" s="117"/>
      <c r="AI806" s="117"/>
      <c r="AJ806" s="119">
        <f>SUM(AJ802:AJ805)</f>
        <v>0</v>
      </c>
      <c r="AK806" s="119">
        <f t="shared" ref="AK806:AL806" si="1561">SUM(AK802:AK805)</f>
        <v>0</v>
      </c>
      <c r="AL806" s="119">
        <f t="shared" si="1561"/>
        <v>0</v>
      </c>
      <c r="AM806" s="119"/>
      <c r="AN806" s="119"/>
      <c r="AO806" s="116"/>
      <c r="AP806" s="120"/>
      <c r="AQ806" s="121">
        <f t="shared" ref="AQ806:BA806" si="1562">SUM(AQ802:AQ805)</f>
        <v>0</v>
      </c>
      <c r="AR806" s="121">
        <f t="shared" si="1562"/>
        <v>0</v>
      </c>
      <c r="AS806" s="121">
        <f t="shared" si="1562"/>
        <v>0</v>
      </c>
      <c r="AT806" s="121">
        <f t="shared" si="1562"/>
        <v>0</v>
      </c>
      <c r="AU806" s="121">
        <f t="shared" si="1562"/>
        <v>0</v>
      </c>
      <c r="AV806" s="121">
        <f t="shared" si="1562"/>
        <v>0</v>
      </c>
      <c r="AW806" s="121">
        <f t="shared" si="1562"/>
        <v>0</v>
      </c>
      <c r="AX806" s="121">
        <f t="shared" si="1562"/>
        <v>0</v>
      </c>
      <c r="AY806" s="121">
        <f t="shared" si="1562"/>
        <v>0</v>
      </c>
      <c r="AZ806" s="121">
        <f t="shared" si="1562"/>
        <v>0</v>
      </c>
      <c r="BA806" s="121">
        <f t="shared" si="1562"/>
        <v>0</v>
      </c>
    </row>
    <row r="807" spans="1:53" ht="14.1" customHeight="1" outlineLevel="2" x14ac:dyDescent="0.2">
      <c r="A807" s="68"/>
      <c r="B807" s="94"/>
      <c r="C807" s="95"/>
      <c r="D807" s="96"/>
      <c r="E807" s="96"/>
      <c r="F807" s="97"/>
      <c r="G807" s="98"/>
      <c r="H807" s="99" t="s">
        <v>49</v>
      </c>
      <c r="I807" s="100"/>
      <c r="J807" s="101"/>
      <c r="K807" s="101"/>
      <c r="L807" s="102" t="str">
        <f>IF(I807&lt;&gt;0,((VLOOKUP(I807,'1. Standard_Cost'!$B$4:$D$8,2)+VLOOKUP(I807,'1. Standard_Cost'!$B$4:$D$8,3))*J807*K807),"0")</f>
        <v>0</v>
      </c>
      <c r="M807" s="102">
        <f>L807*'1. Standard_Cost'!F396</f>
        <v>0</v>
      </c>
      <c r="N807" s="103"/>
      <c r="O807" s="103"/>
      <c r="P807" s="103"/>
      <c r="Q807" s="103"/>
      <c r="R807" s="104">
        <f>+N807*P807*'1. Standard_Cost'!$B$12</f>
        <v>0</v>
      </c>
      <c r="S807" s="104">
        <f>+N807*O807*P807*'1. Standard_Cost'!$C$12</f>
        <v>0</v>
      </c>
      <c r="T807" s="104">
        <f>+N807*P807*Q807*'1. Standard_Cost'!$D$12</f>
        <v>0</v>
      </c>
      <c r="U807" s="104">
        <f>+N807*O807*'1. Standard_Cost'!$E$12</f>
        <v>0</v>
      </c>
      <c r="V807" s="103"/>
      <c r="W807" s="103"/>
      <c r="X807" s="103"/>
      <c r="Y807" s="104">
        <f>+V807*((X807*'1. Standard_Cost'!$B$16)+(W807*X807*'1. Standard_Cost'!$C$16))</f>
        <v>0</v>
      </c>
      <c r="Z807" s="103"/>
      <c r="AA807" s="103"/>
      <c r="AB807" s="104">
        <f>+Z807*'1. Standard_Cost'!$B$20+AA807*'1. Standard_Cost'!$C$20</f>
        <v>0</v>
      </c>
      <c r="AC807" s="105"/>
      <c r="AD807" s="106"/>
      <c r="AE807" s="104">
        <f>SUM(AD807,AC807,AB807,Y807,U807,T807,S807,R807)*'1. Standard_Cost'!B420</f>
        <v>0</v>
      </c>
      <c r="AF807" s="104">
        <f>SUM(AD807,AE807)</f>
        <v>0</v>
      </c>
      <c r="AG807" s="103"/>
      <c r="AH807" s="103"/>
      <c r="AI807" s="103"/>
      <c r="AJ807" s="107"/>
      <c r="AK807" s="107"/>
      <c r="AL807" s="107"/>
      <c r="AM807" s="104"/>
      <c r="AN807" s="104"/>
      <c r="AO807" s="107"/>
      <c r="AQ807" s="104">
        <f t="shared" ref="AQ807:AQ810" si="1563">L807+M807</f>
        <v>0</v>
      </c>
      <c r="AR807" s="104">
        <f t="shared" ref="AR807:AR810" si="1564">AF807</f>
        <v>0</v>
      </c>
      <c r="AS807" s="104">
        <f t="shared" ref="AS807:AS810" si="1565">AM807+AN807</f>
        <v>0</v>
      </c>
      <c r="AT807" s="104">
        <f>SUM(AQ807,AR807,AS807)</f>
        <v>0</v>
      </c>
      <c r="AU807" s="108">
        <f t="shared" ref="AU807:AU810" si="1566">AT807</f>
        <v>0</v>
      </c>
      <c r="AV807" s="108"/>
      <c r="AW807" s="108"/>
      <c r="AX807" s="108"/>
      <c r="AY807" s="108"/>
      <c r="AZ807" s="108"/>
      <c r="BA807" s="109">
        <f t="shared" ref="BA807:BA810" si="1567">SUM(AU807:AZ807)-AT807</f>
        <v>0</v>
      </c>
    </row>
    <row r="808" spans="1:53" ht="14.1" customHeight="1" outlineLevel="2" x14ac:dyDescent="0.2">
      <c r="A808" s="68"/>
      <c r="B808" s="94"/>
      <c r="C808" s="95"/>
      <c r="D808" s="110"/>
      <c r="E808" s="110"/>
      <c r="F808" s="110"/>
      <c r="G808" s="111"/>
      <c r="H808" s="99" t="s">
        <v>50</v>
      </c>
      <c r="I808" s="100"/>
      <c r="J808" s="101"/>
      <c r="K808" s="101"/>
      <c r="L808" s="102" t="str">
        <f>IF(I808&lt;&gt;0,((VLOOKUP(I808,'1. Standard_Cost'!$B$4:$D$8,2)+VLOOKUP(I808,'1. Standard_Cost'!$B$4:$D$8,3))*J808*K808),"0")</f>
        <v>0</v>
      </c>
      <c r="M808" s="102">
        <f>L808*'1. Standard_Cost'!F396</f>
        <v>0</v>
      </c>
      <c r="N808" s="103"/>
      <c r="O808" s="103"/>
      <c r="P808" s="103"/>
      <c r="Q808" s="103"/>
      <c r="R808" s="104">
        <f>+N808*P808*'1. Standard_Cost'!$B$12</f>
        <v>0</v>
      </c>
      <c r="S808" s="104">
        <f>+N808*O808*P808*'1. Standard_Cost'!$C$12</f>
        <v>0</v>
      </c>
      <c r="T808" s="104">
        <f>+N808*P808*Q808*'1. Standard_Cost'!$D$12</f>
        <v>0</v>
      </c>
      <c r="U808" s="104">
        <f>+N808*O808*'1. Standard_Cost'!$E$12</f>
        <v>0</v>
      </c>
      <c r="V808" s="103"/>
      <c r="W808" s="103"/>
      <c r="X808" s="103"/>
      <c r="Y808" s="104">
        <f>+V808*((X808*'1. Standard_Cost'!$B$16)+(W808*X808*'1. Standard_Cost'!$C$16))</f>
        <v>0</v>
      </c>
      <c r="Z808" s="103"/>
      <c r="AA808" s="103"/>
      <c r="AB808" s="104">
        <f>+Z808*'1. Standard_Cost'!$B$20+AA808*'1. Standard_Cost'!$C$20</f>
        <v>0</v>
      </c>
      <c r="AC808" s="105"/>
      <c r="AD808" s="106"/>
      <c r="AE808" s="104">
        <f>SUM(AD808,AC808,AB808,Y808,U808,T808,S808,R808)*'1. Standard_Cost'!B420</f>
        <v>0</v>
      </c>
      <c r="AF808" s="104">
        <f t="shared" ref="AF808:AF810" si="1568">SUM(AD808,AE808)</f>
        <v>0</v>
      </c>
      <c r="AG808" s="103"/>
      <c r="AH808" s="103">
        <v>0</v>
      </c>
      <c r="AI808" s="103">
        <v>0</v>
      </c>
      <c r="AJ808" s="107"/>
      <c r="AK808" s="107"/>
      <c r="AL808" s="107"/>
      <c r="AM808" s="104"/>
      <c r="AN808" s="104"/>
      <c r="AO808" s="107"/>
      <c r="AQ808" s="104">
        <f t="shared" si="1563"/>
        <v>0</v>
      </c>
      <c r="AR808" s="104">
        <f t="shared" si="1564"/>
        <v>0</v>
      </c>
      <c r="AS808" s="104">
        <f t="shared" si="1565"/>
        <v>0</v>
      </c>
      <c r="AT808" s="104">
        <f t="shared" ref="AT808:AT810" si="1569">SUM(AQ808,AR808,AS808)</f>
        <v>0</v>
      </c>
      <c r="AU808" s="108">
        <f t="shared" si="1566"/>
        <v>0</v>
      </c>
      <c r="AV808" s="108">
        <v>0</v>
      </c>
      <c r="AW808" s="108"/>
      <c r="AX808" s="108"/>
      <c r="AY808" s="108"/>
      <c r="AZ808" s="108"/>
      <c r="BA808" s="109">
        <f t="shared" si="1567"/>
        <v>0</v>
      </c>
    </row>
    <row r="809" spans="1:53" ht="14.1" customHeight="1" outlineLevel="2" x14ac:dyDescent="0.2">
      <c r="A809" s="68"/>
      <c r="B809" s="94"/>
      <c r="C809" s="95"/>
      <c r="D809" s="110"/>
      <c r="E809" s="110"/>
      <c r="F809" s="110"/>
      <c r="G809" s="111"/>
      <c r="H809" s="99" t="s">
        <v>51</v>
      </c>
      <c r="I809" s="100"/>
      <c r="J809" s="101"/>
      <c r="K809" s="101"/>
      <c r="L809" s="102" t="str">
        <f>IF(I809&lt;&gt;0,((VLOOKUP(I809,'1. Standard_Cost'!$B$4:$D$8,2)+VLOOKUP(I809,'1. Standard_Cost'!$B$4:$D$8,3))*J809*K809),"0")</f>
        <v>0</v>
      </c>
      <c r="M809" s="102">
        <f>L809*'1. Standard_Cost'!F396</f>
        <v>0</v>
      </c>
      <c r="N809" s="103"/>
      <c r="O809" s="103"/>
      <c r="P809" s="103"/>
      <c r="Q809" s="103"/>
      <c r="R809" s="104">
        <f>+N809*P809*'1. Standard_Cost'!$B$12</f>
        <v>0</v>
      </c>
      <c r="S809" s="104">
        <f>+N809*O809*P809*'1. Standard_Cost'!$C$12</f>
        <v>0</v>
      </c>
      <c r="T809" s="104">
        <f>+N809*P809*Q809*'1. Standard_Cost'!$D$12</f>
        <v>0</v>
      </c>
      <c r="U809" s="104">
        <f>+N809*O809*'1. Standard_Cost'!$E$12</f>
        <v>0</v>
      </c>
      <c r="V809" s="103"/>
      <c r="W809" s="103"/>
      <c r="X809" s="103"/>
      <c r="Y809" s="104">
        <f>+V809*((X809*'1. Standard_Cost'!$B$16)+(W809*X809*'1. Standard_Cost'!$C$16))</f>
        <v>0</v>
      </c>
      <c r="Z809" s="103"/>
      <c r="AA809" s="103"/>
      <c r="AB809" s="104">
        <f>+Z809*'1. Standard_Cost'!$B$20+AA809*'1. Standard_Cost'!$C$20</f>
        <v>0</v>
      </c>
      <c r="AC809" s="105"/>
      <c r="AD809" s="106"/>
      <c r="AE809" s="104">
        <f>SUM(AD809,AC809,AB809,Y809,U809,T809,S809,R809)*'1. Standard_Cost'!B420</f>
        <v>0</v>
      </c>
      <c r="AF809" s="104">
        <f t="shared" si="1568"/>
        <v>0</v>
      </c>
      <c r="AG809" s="103"/>
      <c r="AH809" s="103"/>
      <c r="AI809" s="103"/>
      <c r="AJ809" s="107"/>
      <c r="AK809" s="107"/>
      <c r="AL809" s="107"/>
      <c r="AM809" s="104"/>
      <c r="AN809" s="104"/>
      <c r="AO809" s="107"/>
      <c r="AQ809" s="104">
        <f t="shared" si="1563"/>
        <v>0</v>
      </c>
      <c r="AR809" s="104">
        <f t="shared" si="1564"/>
        <v>0</v>
      </c>
      <c r="AS809" s="104">
        <f t="shared" si="1565"/>
        <v>0</v>
      </c>
      <c r="AT809" s="104">
        <f t="shared" si="1569"/>
        <v>0</v>
      </c>
      <c r="AU809" s="108">
        <f t="shared" si="1566"/>
        <v>0</v>
      </c>
      <c r="AV809" s="108"/>
      <c r="AW809" s="108"/>
      <c r="AX809" s="108"/>
      <c r="AY809" s="108"/>
      <c r="AZ809" s="108"/>
      <c r="BA809" s="109">
        <f t="shared" si="1567"/>
        <v>0</v>
      </c>
    </row>
    <row r="810" spans="1:53" ht="14.1" customHeight="1" outlineLevel="2" x14ac:dyDescent="0.2">
      <c r="A810" s="68"/>
      <c r="B810" s="94"/>
      <c r="C810" s="95"/>
      <c r="D810" s="110"/>
      <c r="E810" s="110"/>
      <c r="F810" s="110"/>
      <c r="G810" s="111"/>
      <c r="H810" s="112" t="s">
        <v>179</v>
      </c>
      <c r="I810" s="100"/>
      <c r="J810" s="101"/>
      <c r="K810" s="101"/>
      <c r="L810" s="102" t="str">
        <f>IF(I810&lt;&gt;0,((VLOOKUP(I810,'1. Standard_Cost'!$B$4:$D$8,2)+VLOOKUP(I810,'1. Standard_Cost'!$B$4:$D$8,3))*J810*K810),"0")</f>
        <v>0</v>
      </c>
      <c r="M810" s="102">
        <f>L810*'1. Standard_Cost'!F396</f>
        <v>0</v>
      </c>
      <c r="N810" s="103"/>
      <c r="O810" s="103"/>
      <c r="P810" s="103"/>
      <c r="Q810" s="103"/>
      <c r="R810" s="104">
        <f>+N810*P810*'1. Standard_Cost'!$B$12</f>
        <v>0</v>
      </c>
      <c r="S810" s="104">
        <f>+N810*O810*P810*'1. Standard_Cost'!$C$12</f>
        <v>0</v>
      </c>
      <c r="T810" s="104">
        <f>+N810*P810*Q810*'1. Standard_Cost'!$D$12</f>
        <v>0</v>
      </c>
      <c r="U810" s="104">
        <f>+N810*O810*'1. Standard_Cost'!$E$12</f>
        <v>0</v>
      </c>
      <c r="V810" s="103"/>
      <c r="W810" s="103"/>
      <c r="X810" s="103"/>
      <c r="Y810" s="104">
        <f>+V810*((X810*'1. Standard_Cost'!$B$16)+(W810*X810*'1. Standard_Cost'!$C$16))</f>
        <v>0</v>
      </c>
      <c r="Z810" s="103"/>
      <c r="AA810" s="103"/>
      <c r="AB810" s="104">
        <f>+Z810*'1. Standard_Cost'!$B$20+AA810*'1. Standard_Cost'!$C$20</f>
        <v>0</v>
      </c>
      <c r="AC810" s="105"/>
      <c r="AD810" s="106"/>
      <c r="AE810" s="104">
        <f>SUM(AD810,AC810,AB810,Y810,U810,T810,S810,R810)*'1. Standard_Cost'!B420</f>
        <v>0</v>
      </c>
      <c r="AF810" s="104">
        <f t="shared" si="1568"/>
        <v>0</v>
      </c>
      <c r="AG810" s="103"/>
      <c r="AH810" s="103"/>
      <c r="AI810" s="103"/>
      <c r="AJ810" s="107"/>
      <c r="AK810" s="107"/>
      <c r="AL810" s="107"/>
      <c r="AM810" s="104"/>
      <c r="AN810" s="104"/>
      <c r="AO810" s="107"/>
      <c r="AQ810" s="104">
        <f t="shared" si="1563"/>
        <v>0</v>
      </c>
      <c r="AR810" s="104">
        <f t="shared" si="1564"/>
        <v>0</v>
      </c>
      <c r="AS810" s="104">
        <f t="shared" si="1565"/>
        <v>0</v>
      </c>
      <c r="AT810" s="104">
        <f t="shared" si="1569"/>
        <v>0</v>
      </c>
      <c r="AU810" s="108">
        <f t="shared" si="1566"/>
        <v>0</v>
      </c>
      <c r="AV810" s="108"/>
      <c r="AW810" s="108"/>
      <c r="AX810" s="108"/>
      <c r="AY810" s="108"/>
      <c r="AZ810" s="108"/>
      <c r="BA810" s="109">
        <f t="shared" si="1567"/>
        <v>0</v>
      </c>
    </row>
    <row r="811" spans="1:53" ht="24.6" customHeight="1" outlineLevel="1" x14ac:dyDescent="0.2">
      <c r="A811" s="68"/>
      <c r="B811" s="141"/>
      <c r="C811" s="95"/>
      <c r="D811" s="113" t="s">
        <v>48</v>
      </c>
      <c r="E811" s="113" t="s">
        <v>458</v>
      </c>
      <c r="F811" s="114" t="s">
        <v>154</v>
      </c>
      <c r="G811" s="115" t="s">
        <v>155</v>
      </c>
      <c r="H811" s="122" t="s">
        <v>459</v>
      </c>
      <c r="I811" s="117"/>
      <c r="J811" s="117"/>
      <c r="K811" s="117"/>
      <c r="L811" s="118">
        <f>SUM(L807:L810)</f>
        <v>0</v>
      </c>
      <c r="M811" s="118">
        <f>SUM(M807:M810)</f>
        <v>0</v>
      </c>
      <c r="N811" s="117"/>
      <c r="O811" s="117"/>
      <c r="P811" s="117"/>
      <c r="Q811" s="117"/>
      <c r="R811" s="119">
        <f>SUM(R807:R810)</f>
        <v>0</v>
      </c>
      <c r="S811" s="119">
        <f>SUM(S807:S810)</f>
        <v>0</v>
      </c>
      <c r="T811" s="119">
        <f>SUM(T807:T810)</f>
        <v>0</v>
      </c>
      <c r="U811" s="119">
        <f>SUM(U807:U810)</f>
        <v>0</v>
      </c>
      <c r="V811" s="117"/>
      <c r="W811" s="117"/>
      <c r="X811" s="117"/>
      <c r="Y811" s="118">
        <f>SUM(Y807:Y810)</f>
        <v>0</v>
      </c>
      <c r="Z811" s="117"/>
      <c r="AA811" s="117"/>
      <c r="AB811" s="118">
        <f t="shared" ref="AB811:AF811" si="1570">SUM(AB807:AB810)</f>
        <v>0</v>
      </c>
      <c r="AC811" s="118">
        <f t="shared" si="1570"/>
        <v>0</v>
      </c>
      <c r="AD811" s="118">
        <f t="shared" si="1570"/>
        <v>0</v>
      </c>
      <c r="AE811" s="118">
        <f t="shared" si="1570"/>
        <v>0</v>
      </c>
      <c r="AF811" s="118">
        <f t="shared" si="1570"/>
        <v>0</v>
      </c>
      <c r="AG811" s="117"/>
      <c r="AH811" s="117"/>
      <c r="AI811" s="117"/>
      <c r="AJ811" s="119">
        <f>SUM(AJ807:AJ810)</f>
        <v>0</v>
      </c>
      <c r="AK811" s="119">
        <f t="shared" ref="AK811:AL811" si="1571">SUM(AK807:AK810)</f>
        <v>0</v>
      </c>
      <c r="AL811" s="119">
        <f t="shared" si="1571"/>
        <v>0</v>
      </c>
      <c r="AM811" s="119"/>
      <c r="AN811" s="119"/>
      <c r="AO811" s="116"/>
      <c r="AP811" s="120"/>
      <c r="AQ811" s="121">
        <f t="shared" ref="AQ811:BA811" si="1572">SUM(AQ807:AQ810)</f>
        <v>0</v>
      </c>
      <c r="AR811" s="121">
        <f t="shared" si="1572"/>
        <v>0</v>
      </c>
      <c r="AS811" s="121">
        <f t="shared" si="1572"/>
        <v>0</v>
      </c>
      <c r="AT811" s="121">
        <f t="shared" si="1572"/>
        <v>0</v>
      </c>
      <c r="AU811" s="121">
        <f t="shared" si="1572"/>
        <v>0</v>
      </c>
      <c r="AV811" s="121">
        <f t="shared" si="1572"/>
        <v>0</v>
      </c>
      <c r="AW811" s="121">
        <f t="shared" si="1572"/>
        <v>0</v>
      </c>
      <c r="AX811" s="121">
        <f t="shared" si="1572"/>
        <v>0</v>
      </c>
      <c r="AY811" s="121">
        <f t="shared" si="1572"/>
        <v>0</v>
      </c>
      <c r="AZ811" s="121">
        <f t="shared" si="1572"/>
        <v>0</v>
      </c>
      <c r="BA811" s="121">
        <f t="shared" si="1572"/>
        <v>0</v>
      </c>
    </row>
    <row r="812" spans="1:53" ht="14.1" customHeight="1" outlineLevel="2" x14ac:dyDescent="0.2">
      <c r="A812" s="68"/>
      <c r="B812" s="94"/>
      <c r="C812" s="95"/>
      <c r="D812" s="96"/>
      <c r="E812" s="96"/>
      <c r="F812" s="97"/>
      <c r="G812" s="98"/>
      <c r="H812" s="99" t="s">
        <v>49</v>
      </c>
      <c r="I812" s="100"/>
      <c r="J812" s="101"/>
      <c r="K812" s="101"/>
      <c r="L812" s="102" t="str">
        <f>IF(I812&lt;&gt;0,((VLOOKUP(I812,'1. Standard_Cost'!$B$4:$D$8,2)+VLOOKUP(I812,'1. Standard_Cost'!$B$4:$D$8,3))*J812*K812),"0")</f>
        <v>0</v>
      </c>
      <c r="M812" s="102">
        <f>L812*'1. Standard_Cost'!F401</f>
        <v>0</v>
      </c>
      <c r="N812" s="103"/>
      <c r="O812" s="103"/>
      <c r="P812" s="103"/>
      <c r="Q812" s="103"/>
      <c r="R812" s="104">
        <f>+N812*P812*'1. Standard_Cost'!$B$12</f>
        <v>0</v>
      </c>
      <c r="S812" s="104">
        <f>+N812*O812*P812*'1. Standard_Cost'!$C$12</f>
        <v>0</v>
      </c>
      <c r="T812" s="104">
        <f>+N812*P812*Q812*'1. Standard_Cost'!$D$12</f>
        <v>0</v>
      </c>
      <c r="U812" s="104">
        <f>+N812*O812*'1. Standard_Cost'!$E$12</f>
        <v>0</v>
      </c>
      <c r="V812" s="103"/>
      <c r="W812" s="103"/>
      <c r="X812" s="103"/>
      <c r="Y812" s="104">
        <f>+V812*((X812*'1. Standard_Cost'!$B$16)+(W812*X812*'1. Standard_Cost'!$C$16))</f>
        <v>0</v>
      </c>
      <c r="Z812" s="103"/>
      <c r="AA812" s="103"/>
      <c r="AB812" s="104">
        <f>+Z812*'1. Standard_Cost'!$B$20+AA812*'1. Standard_Cost'!$C$20</f>
        <v>0</v>
      </c>
      <c r="AC812" s="105"/>
      <c r="AD812" s="106"/>
      <c r="AE812" s="104">
        <f>SUM(AD812,AC812,AB812,Y812,U812,T812,S812,R812)*'1. Standard_Cost'!B425</f>
        <v>0</v>
      </c>
      <c r="AF812" s="104">
        <f>SUM(AD812,AE812)</f>
        <v>0</v>
      </c>
      <c r="AG812" s="103"/>
      <c r="AH812" s="103"/>
      <c r="AI812" s="103"/>
      <c r="AJ812" s="107"/>
      <c r="AK812" s="107"/>
      <c r="AL812" s="107"/>
      <c r="AM812" s="104">
        <f>AG812*'1. Standard_Cost'!B421+'Incremental_Cost Year 2021'!AH814*'1. Standard_Cost'!C421+'Incremental_Cost Year 2021'!AI814*'1. Standard_Cost'!D421+'Incremental_Cost Year 2021'!AJ814+'Incremental_Cost Year 2021'!AL814+AK812</f>
        <v>0</v>
      </c>
      <c r="AN812" s="104">
        <f>AM812*'1. Standard_Cost'!C425</f>
        <v>0</v>
      </c>
      <c r="AO812" s="107"/>
      <c r="AQ812" s="104">
        <f t="shared" ref="AQ812:AQ815" si="1573">L812+M812</f>
        <v>0</v>
      </c>
      <c r="AR812" s="104">
        <f t="shared" ref="AR812:AR815" si="1574">AF812</f>
        <v>0</v>
      </c>
      <c r="AS812" s="104">
        <f t="shared" ref="AS812:AS815" si="1575">AM812+AN812</f>
        <v>0</v>
      </c>
      <c r="AT812" s="104">
        <f>SUM(AQ812,AR812,AS812)</f>
        <v>0</v>
      </c>
      <c r="AU812" s="108">
        <f t="shared" ref="AU812:AU815" si="1576">AT812</f>
        <v>0</v>
      </c>
      <c r="AV812" s="108"/>
      <c r="AW812" s="108"/>
      <c r="AX812" s="108"/>
      <c r="AY812" s="108"/>
      <c r="AZ812" s="108"/>
      <c r="BA812" s="109">
        <f t="shared" ref="BA812:BA815" si="1577">SUM(AU812:AZ812)-AT812</f>
        <v>0</v>
      </c>
    </row>
    <row r="813" spans="1:53" ht="14.1" customHeight="1" outlineLevel="2" x14ac:dyDescent="0.2">
      <c r="A813" s="68"/>
      <c r="B813" s="94"/>
      <c r="C813" s="95"/>
      <c r="D813" s="110"/>
      <c r="E813" s="110"/>
      <c r="F813" s="110"/>
      <c r="G813" s="111"/>
      <c r="H813" s="99" t="s">
        <v>50</v>
      </c>
      <c r="I813" s="100"/>
      <c r="J813" s="101"/>
      <c r="K813" s="101"/>
      <c r="L813" s="102" t="str">
        <f>IF(I813&lt;&gt;0,((VLOOKUP(I813,'1. Standard_Cost'!$B$4:$D$8,2)+VLOOKUP(I813,'1. Standard_Cost'!$B$4:$D$8,3))*J813*K813),"0")</f>
        <v>0</v>
      </c>
      <c r="M813" s="102">
        <f>L813*'1. Standard_Cost'!F401</f>
        <v>0</v>
      </c>
      <c r="N813" s="103"/>
      <c r="O813" s="103"/>
      <c r="P813" s="103"/>
      <c r="Q813" s="103"/>
      <c r="R813" s="104">
        <f>+N813*P813*'1. Standard_Cost'!$B$12</f>
        <v>0</v>
      </c>
      <c r="S813" s="104">
        <f>+N813*O813*P813*'1. Standard_Cost'!$C$12</f>
        <v>0</v>
      </c>
      <c r="T813" s="104">
        <f>+N813*P813*Q813*'1. Standard_Cost'!$D$12</f>
        <v>0</v>
      </c>
      <c r="U813" s="104">
        <f>+N813*O813*'1. Standard_Cost'!$E$12</f>
        <v>0</v>
      </c>
      <c r="V813" s="103"/>
      <c r="W813" s="103"/>
      <c r="X813" s="103"/>
      <c r="Y813" s="104">
        <f>+V813*((X813*'1. Standard_Cost'!$B$16)+(W813*X813*'1. Standard_Cost'!$C$16))</f>
        <v>0</v>
      </c>
      <c r="Z813" s="103"/>
      <c r="AA813" s="103"/>
      <c r="AB813" s="104">
        <f>+Z813*'1. Standard_Cost'!$B$20+AA813*'1. Standard_Cost'!$C$20</f>
        <v>0</v>
      </c>
      <c r="AC813" s="105"/>
      <c r="AD813" s="106"/>
      <c r="AE813" s="104">
        <f>SUM(AD813,AC813,AB813,Y813,U813,T813,S813,R813)*'1. Standard_Cost'!B425</f>
        <v>0</v>
      </c>
      <c r="AF813" s="104">
        <f t="shared" ref="AF813:AF815" si="1578">SUM(AD813,AE813)</f>
        <v>0</v>
      </c>
      <c r="AG813" s="103"/>
      <c r="AH813" s="103">
        <v>0</v>
      </c>
      <c r="AI813" s="103">
        <v>0</v>
      </c>
      <c r="AJ813" s="107"/>
      <c r="AK813" s="107"/>
      <c r="AL813" s="107"/>
      <c r="AM813" s="104">
        <f>AG813*'1. Standard_Cost'!B421+'Incremental_Cost Year 2021'!AH815*'1. Standard_Cost'!C421+'Incremental_Cost Year 2021'!AI815*'1. Standard_Cost'!D421+'Incremental_Cost Year 2021'!AJ815+'Incremental_Cost Year 2021'!AL815+AK813</f>
        <v>0</v>
      </c>
      <c r="AN813" s="104">
        <f>AM813*'1. Standard_Cost'!C425</f>
        <v>0</v>
      </c>
      <c r="AO813" s="107"/>
      <c r="AQ813" s="104">
        <f t="shared" si="1573"/>
        <v>0</v>
      </c>
      <c r="AR813" s="104">
        <f t="shared" si="1574"/>
        <v>0</v>
      </c>
      <c r="AS813" s="104">
        <f t="shared" si="1575"/>
        <v>0</v>
      </c>
      <c r="AT813" s="104">
        <f t="shared" ref="AT813:AT815" si="1579">SUM(AQ813,AR813,AS813)</f>
        <v>0</v>
      </c>
      <c r="AU813" s="108">
        <f t="shared" si="1576"/>
        <v>0</v>
      </c>
      <c r="AV813" s="108">
        <v>0</v>
      </c>
      <c r="AW813" s="108"/>
      <c r="AX813" s="108"/>
      <c r="AY813" s="108"/>
      <c r="AZ813" s="108"/>
      <c r="BA813" s="109">
        <f t="shared" si="1577"/>
        <v>0</v>
      </c>
    </row>
    <row r="814" spans="1:53" ht="14.1" customHeight="1" outlineLevel="2" x14ac:dyDescent="0.2">
      <c r="A814" s="68"/>
      <c r="B814" s="94"/>
      <c r="C814" s="95"/>
      <c r="D814" s="110"/>
      <c r="E814" s="110"/>
      <c r="F814" s="110"/>
      <c r="G814" s="111"/>
      <c r="H814" s="99" t="s">
        <v>51</v>
      </c>
      <c r="I814" s="100"/>
      <c r="J814" s="101"/>
      <c r="K814" s="101"/>
      <c r="L814" s="102" t="str">
        <f>IF(I814&lt;&gt;0,((VLOOKUP(I814,'1. Standard_Cost'!$B$4:$D$8,2)+VLOOKUP(I814,'1. Standard_Cost'!$B$4:$D$8,3))*J814*K814),"0")</f>
        <v>0</v>
      </c>
      <c r="M814" s="102">
        <f>L814*'1. Standard_Cost'!F401</f>
        <v>0</v>
      </c>
      <c r="N814" s="103"/>
      <c r="O814" s="103"/>
      <c r="P814" s="103"/>
      <c r="Q814" s="103"/>
      <c r="R814" s="104">
        <f>+N814*P814*'1. Standard_Cost'!$B$12</f>
        <v>0</v>
      </c>
      <c r="S814" s="104">
        <f>+N814*O814*P814*'1. Standard_Cost'!$C$12</f>
        <v>0</v>
      </c>
      <c r="T814" s="104">
        <f>+N814*P814*Q814*'1. Standard_Cost'!$D$12</f>
        <v>0</v>
      </c>
      <c r="U814" s="104">
        <f>+N814*O814*'1. Standard_Cost'!$E$12</f>
        <v>0</v>
      </c>
      <c r="V814" s="103"/>
      <c r="W814" s="103"/>
      <c r="X814" s="103"/>
      <c r="Y814" s="104">
        <f>+V814*((X814*'1. Standard_Cost'!$B$16)+(W814*X814*'1. Standard_Cost'!$C$16))</f>
        <v>0</v>
      </c>
      <c r="Z814" s="103"/>
      <c r="AA814" s="103"/>
      <c r="AB814" s="104">
        <f>+Z814*'1. Standard_Cost'!$B$20+AA814*'1. Standard_Cost'!$C$20</f>
        <v>0</v>
      </c>
      <c r="AC814" s="105"/>
      <c r="AD814" s="106"/>
      <c r="AE814" s="104">
        <f>SUM(AD814,AC814,AB814,Y814,U814,T814,S814,R814)*'1. Standard_Cost'!B425</f>
        <v>0</v>
      </c>
      <c r="AF814" s="104">
        <f t="shared" si="1578"/>
        <v>0</v>
      </c>
      <c r="AG814" s="103"/>
      <c r="AH814" s="103"/>
      <c r="AI814" s="103"/>
      <c r="AJ814" s="107"/>
      <c r="AK814" s="107"/>
      <c r="AL814" s="107"/>
      <c r="AM814" s="104">
        <f>AG814*'1. Standard_Cost'!B421+'Incremental_Cost Year 2021'!AH816*'1. Standard_Cost'!C421+'Incremental_Cost Year 2021'!AI816*'1. Standard_Cost'!D421+'Incremental_Cost Year 2021'!AJ816+'Incremental_Cost Year 2021'!AL816+AK814</f>
        <v>0</v>
      </c>
      <c r="AN814" s="104">
        <f>AM814*'1. Standard_Cost'!C425</f>
        <v>0</v>
      </c>
      <c r="AO814" s="107"/>
      <c r="AQ814" s="104">
        <f t="shared" si="1573"/>
        <v>0</v>
      </c>
      <c r="AR814" s="104">
        <f t="shared" si="1574"/>
        <v>0</v>
      </c>
      <c r="AS814" s="104">
        <f t="shared" si="1575"/>
        <v>0</v>
      </c>
      <c r="AT814" s="104">
        <f t="shared" si="1579"/>
        <v>0</v>
      </c>
      <c r="AU814" s="108">
        <f t="shared" si="1576"/>
        <v>0</v>
      </c>
      <c r="AV814" s="108"/>
      <c r="AW814" s="108"/>
      <c r="AX814" s="108"/>
      <c r="AY814" s="108"/>
      <c r="AZ814" s="108"/>
      <c r="BA814" s="109">
        <f t="shared" si="1577"/>
        <v>0</v>
      </c>
    </row>
    <row r="815" spans="1:53" ht="14.1" customHeight="1" outlineLevel="2" x14ac:dyDescent="0.2">
      <c r="A815" s="68"/>
      <c r="B815" s="94"/>
      <c r="C815" s="95"/>
      <c r="D815" s="110"/>
      <c r="E815" s="110"/>
      <c r="F815" s="110"/>
      <c r="G815" s="111"/>
      <c r="H815" s="112" t="s">
        <v>179</v>
      </c>
      <c r="I815" s="100"/>
      <c r="J815" s="101"/>
      <c r="K815" s="101"/>
      <c r="L815" s="102" t="str">
        <f>IF(I815&lt;&gt;0,((VLOOKUP(I815,'1. Standard_Cost'!$B$4:$D$8,2)+VLOOKUP(I815,'1. Standard_Cost'!$B$4:$D$8,3))*J815*K815),"0")</f>
        <v>0</v>
      </c>
      <c r="M815" s="102">
        <f>L815*'1. Standard_Cost'!F401</f>
        <v>0</v>
      </c>
      <c r="N815" s="103"/>
      <c r="O815" s="103"/>
      <c r="P815" s="103"/>
      <c r="Q815" s="103"/>
      <c r="R815" s="104">
        <f>+N815*P815*'1. Standard_Cost'!$B$12</f>
        <v>0</v>
      </c>
      <c r="S815" s="104">
        <f>+N815*O815*P815*'1. Standard_Cost'!$C$12</f>
        <v>0</v>
      </c>
      <c r="T815" s="104">
        <f>+N815*P815*Q815*'1. Standard_Cost'!$D$12</f>
        <v>0</v>
      </c>
      <c r="U815" s="104">
        <f>+N815*O815*'1. Standard_Cost'!$E$12</f>
        <v>0</v>
      </c>
      <c r="V815" s="103"/>
      <c r="W815" s="103"/>
      <c r="X815" s="103"/>
      <c r="Y815" s="104">
        <f>+V815*((X815*'1. Standard_Cost'!$B$16)+(W815*X815*'1. Standard_Cost'!$C$16))</f>
        <v>0</v>
      </c>
      <c r="Z815" s="103"/>
      <c r="AA815" s="103"/>
      <c r="AB815" s="104">
        <f>+Z815*'1. Standard_Cost'!$B$20+AA815*'1. Standard_Cost'!$C$20</f>
        <v>0</v>
      </c>
      <c r="AC815" s="105"/>
      <c r="AD815" s="106"/>
      <c r="AE815" s="104">
        <f>SUM(AD815,AC815,AB815,Y815,U815,T815,S815,R815)*'1. Standard_Cost'!B425</f>
        <v>0</v>
      </c>
      <c r="AF815" s="104">
        <f t="shared" si="1578"/>
        <v>0</v>
      </c>
      <c r="AG815" s="103"/>
      <c r="AH815" s="103"/>
      <c r="AI815" s="103"/>
      <c r="AJ815" s="107"/>
      <c r="AK815" s="107"/>
      <c r="AL815" s="107"/>
      <c r="AM815" s="104">
        <f>AG815*'1. Standard_Cost'!B421+'Incremental_Cost Year 2021'!AH817*'1. Standard_Cost'!C421+'Incremental_Cost Year 2021'!AI817*'1. Standard_Cost'!D421+'Incremental_Cost Year 2021'!AJ817+'Incremental_Cost Year 2021'!AL817+AK815</f>
        <v>0</v>
      </c>
      <c r="AN815" s="104">
        <f>AM815*'1. Standard_Cost'!C425</f>
        <v>0</v>
      </c>
      <c r="AO815" s="107"/>
      <c r="AQ815" s="104">
        <f t="shared" si="1573"/>
        <v>0</v>
      </c>
      <c r="AR815" s="104">
        <f t="shared" si="1574"/>
        <v>0</v>
      </c>
      <c r="AS815" s="104">
        <f t="shared" si="1575"/>
        <v>0</v>
      </c>
      <c r="AT815" s="104">
        <f t="shared" si="1579"/>
        <v>0</v>
      </c>
      <c r="AU815" s="108">
        <f t="shared" si="1576"/>
        <v>0</v>
      </c>
      <c r="AV815" s="108"/>
      <c r="AW815" s="108"/>
      <c r="AX815" s="108"/>
      <c r="AY815" s="108"/>
      <c r="AZ815" s="108"/>
      <c r="BA815" s="109">
        <f t="shared" si="1577"/>
        <v>0</v>
      </c>
    </row>
    <row r="816" spans="1:53" ht="24.6" customHeight="1" outlineLevel="1" x14ac:dyDescent="0.2">
      <c r="A816" s="68"/>
      <c r="B816" s="141"/>
      <c r="C816" s="95"/>
      <c r="D816" s="113" t="s">
        <v>48</v>
      </c>
      <c r="E816" s="113" t="s">
        <v>460</v>
      </c>
      <c r="F816" s="114" t="s">
        <v>154</v>
      </c>
      <c r="G816" s="115" t="s">
        <v>155</v>
      </c>
      <c r="H816" s="122" t="s">
        <v>461</v>
      </c>
      <c r="I816" s="117"/>
      <c r="J816" s="117"/>
      <c r="K816" s="117"/>
      <c r="L816" s="118">
        <f>SUM(L812:L815)</f>
        <v>0</v>
      </c>
      <c r="M816" s="118">
        <f>SUM(M812:M815)</f>
        <v>0</v>
      </c>
      <c r="N816" s="117"/>
      <c r="O816" s="117"/>
      <c r="P816" s="117"/>
      <c r="Q816" s="117"/>
      <c r="R816" s="119">
        <f>SUM(R812:R815)</f>
        <v>0</v>
      </c>
      <c r="S816" s="119">
        <f>SUM(S812:S815)</f>
        <v>0</v>
      </c>
      <c r="T816" s="119">
        <f>SUM(T812:T815)</f>
        <v>0</v>
      </c>
      <c r="U816" s="119">
        <f>SUM(U812:U815)</f>
        <v>0</v>
      </c>
      <c r="V816" s="117"/>
      <c r="W816" s="117"/>
      <c r="X816" s="117"/>
      <c r="Y816" s="118">
        <f>SUM(Y812:Y815)</f>
        <v>0</v>
      </c>
      <c r="Z816" s="117"/>
      <c r="AA816" s="117"/>
      <c r="AB816" s="118">
        <f t="shared" ref="AB816:AF816" si="1580">SUM(AB812:AB815)</f>
        <v>0</v>
      </c>
      <c r="AC816" s="118">
        <f t="shared" si="1580"/>
        <v>0</v>
      </c>
      <c r="AD816" s="118">
        <f t="shared" si="1580"/>
        <v>0</v>
      </c>
      <c r="AE816" s="118">
        <f t="shared" si="1580"/>
        <v>0</v>
      </c>
      <c r="AF816" s="118">
        <f t="shared" si="1580"/>
        <v>0</v>
      </c>
      <c r="AG816" s="117"/>
      <c r="AH816" s="117"/>
      <c r="AI816" s="117"/>
      <c r="AJ816" s="119">
        <f>SUM(AJ812:AJ815)</f>
        <v>0</v>
      </c>
      <c r="AK816" s="119">
        <f t="shared" ref="AK816:AN816" si="1581">SUM(AK812:AK815)</f>
        <v>0</v>
      </c>
      <c r="AL816" s="119">
        <f t="shared" si="1581"/>
        <v>0</v>
      </c>
      <c r="AM816" s="119">
        <f t="shared" si="1581"/>
        <v>0</v>
      </c>
      <c r="AN816" s="119">
        <f t="shared" si="1581"/>
        <v>0</v>
      </c>
      <c r="AO816" s="116"/>
      <c r="AP816" s="120"/>
      <c r="AQ816" s="121">
        <f t="shared" ref="AQ816:BA816" si="1582">SUM(AQ812:AQ815)</f>
        <v>0</v>
      </c>
      <c r="AR816" s="121">
        <f t="shared" si="1582"/>
        <v>0</v>
      </c>
      <c r="AS816" s="121">
        <f t="shared" si="1582"/>
        <v>0</v>
      </c>
      <c r="AT816" s="121">
        <f t="shared" si="1582"/>
        <v>0</v>
      </c>
      <c r="AU816" s="121">
        <f t="shared" si="1582"/>
        <v>0</v>
      </c>
      <c r="AV816" s="121">
        <f t="shared" si="1582"/>
        <v>0</v>
      </c>
      <c r="AW816" s="121">
        <f t="shared" si="1582"/>
        <v>0</v>
      </c>
      <c r="AX816" s="121">
        <f t="shared" si="1582"/>
        <v>0</v>
      </c>
      <c r="AY816" s="121">
        <f t="shared" si="1582"/>
        <v>0</v>
      </c>
      <c r="AZ816" s="121">
        <f t="shared" si="1582"/>
        <v>0</v>
      </c>
      <c r="BA816" s="121">
        <f t="shared" si="1582"/>
        <v>0</v>
      </c>
    </row>
    <row r="817" spans="1:53" ht="14.1" customHeight="1" outlineLevel="2" x14ac:dyDescent="0.2">
      <c r="A817" s="68"/>
      <c r="B817" s="94"/>
      <c r="C817" s="95"/>
      <c r="D817" s="96"/>
      <c r="E817" s="96"/>
      <c r="F817" s="97"/>
      <c r="G817" s="98"/>
      <c r="H817" s="99" t="s">
        <v>49</v>
      </c>
      <c r="I817" s="100"/>
      <c r="J817" s="101"/>
      <c r="K817" s="101"/>
      <c r="L817" s="102" t="str">
        <f>IF(I817&lt;&gt;0,((VLOOKUP(I817,'1. Standard_Cost'!$B$4:$D$8,2)+VLOOKUP(I817,'1. Standard_Cost'!$B$4:$D$8,3))*J817*K817),"0")</f>
        <v>0</v>
      </c>
      <c r="M817" s="102">
        <f>L817*'1. Standard_Cost'!F416</f>
        <v>0</v>
      </c>
      <c r="N817" s="103"/>
      <c r="O817" s="103"/>
      <c r="P817" s="103"/>
      <c r="Q817" s="103"/>
      <c r="R817" s="104">
        <f>+N817*P817*'1. Standard_Cost'!$B$12</f>
        <v>0</v>
      </c>
      <c r="S817" s="104">
        <f>+N817*O817*P817*'1. Standard_Cost'!$C$12</f>
        <v>0</v>
      </c>
      <c r="T817" s="104">
        <f>+N817*P817*Q817*'1. Standard_Cost'!$D$12</f>
        <v>0</v>
      </c>
      <c r="U817" s="104">
        <f>+N817*O817*'1. Standard_Cost'!$E$12</f>
        <v>0</v>
      </c>
      <c r="V817" s="103"/>
      <c r="W817" s="103"/>
      <c r="X817" s="103"/>
      <c r="Y817" s="104">
        <f>+V817*((X817*'1. Standard_Cost'!$B$16)+(W817*X817*'1. Standard_Cost'!$C$16))</f>
        <v>0</v>
      </c>
      <c r="Z817" s="103"/>
      <c r="AA817" s="103"/>
      <c r="AB817" s="104">
        <f>+Z817*'1. Standard_Cost'!$B$20+AA817*'1. Standard_Cost'!$C$20</f>
        <v>0</v>
      </c>
      <c r="AC817" s="105"/>
      <c r="AD817" s="106"/>
      <c r="AE817" s="104">
        <f>SUM(AD817,AC817,AB817,Y817,U817,T817,S817,R817)*'1. Standard_Cost'!B440</f>
        <v>0</v>
      </c>
      <c r="AF817" s="104">
        <f>SUM(AD817,AE817)</f>
        <v>0</v>
      </c>
      <c r="AG817" s="103"/>
      <c r="AH817" s="103"/>
      <c r="AI817" s="103"/>
      <c r="AJ817" s="107"/>
      <c r="AK817" s="107"/>
      <c r="AL817" s="107"/>
      <c r="AM817" s="104">
        <f>AG817*'1. Standard_Cost'!B436+'Incremental_Cost Year 2021'!AH819*'1. Standard_Cost'!C436+'Incremental_Cost Year 2021'!AI819*'1. Standard_Cost'!D436+'Incremental_Cost Year 2021'!AJ819+'Incremental_Cost Year 2021'!AL819+AK817</f>
        <v>0</v>
      </c>
      <c r="AN817" s="104">
        <f>AM817*'1. Standard_Cost'!C440</f>
        <v>0</v>
      </c>
      <c r="AO817" s="107"/>
      <c r="AQ817" s="104">
        <f t="shared" ref="AQ817:AQ820" si="1583">L817+M817</f>
        <v>0</v>
      </c>
      <c r="AR817" s="104">
        <f t="shared" ref="AR817:AR820" si="1584">AF817</f>
        <v>0</v>
      </c>
      <c r="AS817" s="104">
        <f t="shared" ref="AS817:AS820" si="1585">AM817+AN817</f>
        <v>0</v>
      </c>
      <c r="AT817" s="104">
        <f>SUM(AQ817,AR817,AS817)</f>
        <v>0</v>
      </c>
      <c r="AU817" s="108">
        <f t="shared" ref="AU817:AU820" si="1586">AT817</f>
        <v>0</v>
      </c>
      <c r="AV817" s="108"/>
      <c r="AW817" s="108"/>
      <c r="AX817" s="108"/>
      <c r="AY817" s="108"/>
      <c r="AZ817" s="108"/>
      <c r="BA817" s="109">
        <f t="shared" ref="BA817:BA820" si="1587">SUM(AU817:AZ817)-AT817</f>
        <v>0</v>
      </c>
    </row>
    <row r="818" spans="1:53" ht="14.1" customHeight="1" outlineLevel="2" x14ac:dyDescent="0.2">
      <c r="A818" s="68"/>
      <c r="B818" s="94"/>
      <c r="C818" s="95"/>
      <c r="D818" s="110"/>
      <c r="E818" s="110"/>
      <c r="F818" s="110"/>
      <c r="G818" s="111"/>
      <c r="H818" s="99" t="s">
        <v>50</v>
      </c>
      <c r="I818" s="100"/>
      <c r="J818" s="101"/>
      <c r="K818" s="101"/>
      <c r="L818" s="102" t="str">
        <f>IF(I818&lt;&gt;0,((VLOOKUP(I818,'1. Standard_Cost'!$B$4:$D$8,2)+VLOOKUP(I818,'1. Standard_Cost'!$B$4:$D$8,3))*J818*K818),"0")</f>
        <v>0</v>
      </c>
      <c r="M818" s="102">
        <f>L818*'1. Standard_Cost'!F416</f>
        <v>0</v>
      </c>
      <c r="N818" s="103"/>
      <c r="O818" s="103"/>
      <c r="P818" s="103"/>
      <c r="Q818" s="103"/>
      <c r="R818" s="104">
        <f>+N818*P818*'1. Standard_Cost'!$B$12</f>
        <v>0</v>
      </c>
      <c r="S818" s="104">
        <f>+N818*O818*P818*'1. Standard_Cost'!$C$12</f>
        <v>0</v>
      </c>
      <c r="T818" s="104">
        <f>+N818*P818*Q818*'1. Standard_Cost'!$D$12</f>
        <v>0</v>
      </c>
      <c r="U818" s="104">
        <f>+N818*O818*'1. Standard_Cost'!$E$12</f>
        <v>0</v>
      </c>
      <c r="V818" s="103"/>
      <c r="W818" s="103"/>
      <c r="X818" s="103"/>
      <c r="Y818" s="104">
        <f>+V818*((X818*'1. Standard_Cost'!$B$16)+(W818*X818*'1. Standard_Cost'!$C$16))</f>
        <v>0</v>
      </c>
      <c r="Z818" s="103"/>
      <c r="AA818" s="103"/>
      <c r="AB818" s="104">
        <f>+Z818*'1. Standard_Cost'!$B$20+AA818*'1. Standard_Cost'!$C$20</f>
        <v>0</v>
      </c>
      <c r="AC818" s="105"/>
      <c r="AD818" s="106"/>
      <c r="AE818" s="104">
        <f>SUM(AD818,AC818,AB818,Y818,U818,T818,S818,R818)*'1. Standard_Cost'!B440</f>
        <v>0</v>
      </c>
      <c r="AF818" s="104">
        <f t="shared" ref="AF818:AF820" si="1588">SUM(AD818,AE818)</f>
        <v>0</v>
      </c>
      <c r="AG818" s="103"/>
      <c r="AH818" s="103">
        <v>0</v>
      </c>
      <c r="AI818" s="103">
        <v>0</v>
      </c>
      <c r="AJ818" s="107"/>
      <c r="AK818" s="107"/>
      <c r="AL818" s="107"/>
      <c r="AM818" s="104">
        <f>AG818*'1. Standard_Cost'!B436+'Incremental_Cost Year 2021'!AH820*'1. Standard_Cost'!C436+'Incremental_Cost Year 2021'!AI820*'1. Standard_Cost'!D436+'Incremental_Cost Year 2021'!AJ820+'Incremental_Cost Year 2021'!AL820+AK818</f>
        <v>0</v>
      </c>
      <c r="AN818" s="104">
        <f>AM818*'1. Standard_Cost'!C440</f>
        <v>0</v>
      </c>
      <c r="AO818" s="107"/>
      <c r="AQ818" s="104">
        <f t="shared" si="1583"/>
        <v>0</v>
      </c>
      <c r="AR818" s="104">
        <f t="shared" si="1584"/>
        <v>0</v>
      </c>
      <c r="AS818" s="104">
        <f t="shared" si="1585"/>
        <v>0</v>
      </c>
      <c r="AT818" s="104">
        <f t="shared" ref="AT818:AT820" si="1589">SUM(AQ818,AR818,AS818)</f>
        <v>0</v>
      </c>
      <c r="AU818" s="108">
        <f t="shared" si="1586"/>
        <v>0</v>
      </c>
      <c r="AV818" s="108">
        <v>0</v>
      </c>
      <c r="AW818" s="108"/>
      <c r="AX818" s="108"/>
      <c r="AY818" s="108"/>
      <c r="AZ818" s="108"/>
      <c r="BA818" s="109">
        <f t="shared" si="1587"/>
        <v>0</v>
      </c>
    </row>
    <row r="819" spans="1:53" ht="14.1" customHeight="1" outlineLevel="2" x14ac:dyDescent="0.2">
      <c r="A819" s="68"/>
      <c r="B819" s="94"/>
      <c r="C819" s="95"/>
      <c r="D819" s="110"/>
      <c r="E819" s="110"/>
      <c r="F819" s="110"/>
      <c r="G819" s="111"/>
      <c r="H819" s="99" t="s">
        <v>51</v>
      </c>
      <c r="I819" s="100"/>
      <c r="J819" s="101"/>
      <c r="K819" s="101"/>
      <c r="L819" s="102" t="str">
        <f>IF(I819&lt;&gt;0,((VLOOKUP(I819,'1. Standard_Cost'!$B$4:$D$8,2)+VLOOKUP(I819,'1. Standard_Cost'!$B$4:$D$8,3))*J819*K819),"0")</f>
        <v>0</v>
      </c>
      <c r="M819" s="102">
        <f>L819*'1. Standard_Cost'!F416</f>
        <v>0</v>
      </c>
      <c r="N819" s="103"/>
      <c r="O819" s="103"/>
      <c r="P819" s="103"/>
      <c r="Q819" s="103"/>
      <c r="R819" s="104">
        <f>+N819*P819*'1. Standard_Cost'!$B$12</f>
        <v>0</v>
      </c>
      <c r="S819" s="104">
        <f>+N819*O819*P819*'1. Standard_Cost'!$C$12</f>
        <v>0</v>
      </c>
      <c r="T819" s="104">
        <f>+N819*P819*Q819*'1. Standard_Cost'!$D$12</f>
        <v>0</v>
      </c>
      <c r="U819" s="104">
        <f>+N819*O819*'1. Standard_Cost'!$E$12</f>
        <v>0</v>
      </c>
      <c r="V819" s="103"/>
      <c r="W819" s="103"/>
      <c r="X819" s="103"/>
      <c r="Y819" s="104">
        <f>+V819*((X819*'1. Standard_Cost'!$B$16)+(W819*X819*'1. Standard_Cost'!$C$16))</f>
        <v>0</v>
      </c>
      <c r="Z819" s="103"/>
      <c r="AA819" s="103"/>
      <c r="AB819" s="104">
        <f>+Z819*'1. Standard_Cost'!$B$20+AA819*'1. Standard_Cost'!$C$20</f>
        <v>0</v>
      </c>
      <c r="AC819" s="105"/>
      <c r="AD819" s="106"/>
      <c r="AE819" s="104">
        <f>SUM(AD819,AC819,AB819,Y819,U819,T819,S819,R819)*'1. Standard_Cost'!B440</f>
        <v>0</v>
      </c>
      <c r="AF819" s="104">
        <f t="shared" si="1588"/>
        <v>0</v>
      </c>
      <c r="AG819" s="103"/>
      <c r="AH819" s="103"/>
      <c r="AI819" s="103"/>
      <c r="AJ819" s="107"/>
      <c r="AK819" s="107"/>
      <c r="AL819" s="107"/>
      <c r="AM819" s="104">
        <f>AG819*'1. Standard_Cost'!B436+'Incremental_Cost Year 2021'!AH821*'1. Standard_Cost'!C436+'Incremental_Cost Year 2021'!AI821*'1. Standard_Cost'!D436+'Incremental_Cost Year 2021'!AJ821+'Incremental_Cost Year 2021'!AL821+AK819</f>
        <v>0</v>
      </c>
      <c r="AN819" s="104">
        <f>AM819*'1. Standard_Cost'!C440</f>
        <v>0</v>
      </c>
      <c r="AO819" s="107"/>
      <c r="AQ819" s="104">
        <f t="shared" si="1583"/>
        <v>0</v>
      </c>
      <c r="AR819" s="104">
        <f t="shared" si="1584"/>
        <v>0</v>
      </c>
      <c r="AS819" s="104">
        <f t="shared" si="1585"/>
        <v>0</v>
      </c>
      <c r="AT819" s="104">
        <f t="shared" si="1589"/>
        <v>0</v>
      </c>
      <c r="AU819" s="108">
        <f t="shared" si="1586"/>
        <v>0</v>
      </c>
      <c r="AV819" s="108"/>
      <c r="AW819" s="108"/>
      <c r="AX819" s="108"/>
      <c r="AY819" s="108"/>
      <c r="AZ819" s="108"/>
      <c r="BA819" s="109">
        <f t="shared" si="1587"/>
        <v>0</v>
      </c>
    </row>
    <row r="820" spans="1:53" ht="14.1" customHeight="1" outlineLevel="2" x14ac:dyDescent="0.2">
      <c r="A820" s="68"/>
      <c r="B820" s="94"/>
      <c r="C820" s="95"/>
      <c r="D820" s="110"/>
      <c r="E820" s="110"/>
      <c r="F820" s="110"/>
      <c r="G820" s="111"/>
      <c r="H820" s="112" t="s">
        <v>179</v>
      </c>
      <c r="I820" s="100"/>
      <c r="J820" s="101"/>
      <c r="K820" s="101"/>
      <c r="L820" s="102" t="str">
        <f>IF(I820&lt;&gt;0,((VLOOKUP(I820,'1. Standard_Cost'!$B$4:$D$8,2)+VLOOKUP(I820,'1. Standard_Cost'!$B$4:$D$8,3))*J820*K820),"0")</f>
        <v>0</v>
      </c>
      <c r="M820" s="102">
        <f>L820*'1. Standard_Cost'!F416</f>
        <v>0</v>
      </c>
      <c r="N820" s="103"/>
      <c r="O820" s="103"/>
      <c r="P820" s="103"/>
      <c r="Q820" s="103"/>
      <c r="R820" s="104">
        <f>+N820*P820*'1. Standard_Cost'!$B$12</f>
        <v>0</v>
      </c>
      <c r="S820" s="104">
        <f>+N820*O820*P820*'1. Standard_Cost'!$C$12</f>
        <v>0</v>
      </c>
      <c r="T820" s="104">
        <f>+N820*P820*Q820*'1. Standard_Cost'!$D$12</f>
        <v>0</v>
      </c>
      <c r="U820" s="104">
        <f>+N820*O820*'1. Standard_Cost'!$E$12</f>
        <v>0</v>
      </c>
      <c r="V820" s="103"/>
      <c r="W820" s="103"/>
      <c r="X820" s="103"/>
      <c r="Y820" s="104">
        <f>+V820*((X820*'1. Standard_Cost'!$B$16)+(W820*X820*'1. Standard_Cost'!$C$16))</f>
        <v>0</v>
      </c>
      <c r="Z820" s="103"/>
      <c r="AA820" s="103"/>
      <c r="AB820" s="104">
        <f>+Z820*'1. Standard_Cost'!$B$20+AA820*'1. Standard_Cost'!$C$20</f>
        <v>0</v>
      </c>
      <c r="AC820" s="105"/>
      <c r="AD820" s="106"/>
      <c r="AE820" s="104">
        <f>SUM(AD820,AC820,AB820,Y820,U820,T820,S820,R820)*'1. Standard_Cost'!B440</f>
        <v>0</v>
      </c>
      <c r="AF820" s="104">
        <f t="shared" si="1588"/>
        <v>0</v>
      </c>
      <c r="AG820" s="103"/>
      <c r="AH820" s="103"/>
      <c r="AI820" s="103"/>
      <c r="AJ820" s="107"/>
      <c r="AK820" s="107"/>
      <c r="AL820" s="107"/>
      <c r="AM820" s="104">
        <f>AG820*'1. Standard_Cost'!B436+'Incremental_Cost Year 2021'!AH822*'1. Standard_Cost'!C436+'Incremental_Cost Year 2021'!AI822*'1. Standard_Cost'!D436+'Incremental_Cost Year 2021'!AJ822+'Incremental_Cost Year 2021'!AL822+AK820</f>
        <v>0</v>
      </c>
      <c r="AN820" s="104">
        <f>AM820*'1. Standard_Cost'!C440</f>
        <v>0</v>
      </c>
      <c r="AO820" s="107"/>
      <c r="AQ820" s="104">
        <f t="shared" si="1583"/>
        <v>0</v>
      </c>
      <c r="AR820" s="104">
        <f t="shared" si="1584"/>
        <v>0</v>
      </c>
      <c r="AS820" s="104">
        <f t="shared" si="1585"/>
        <v>0</v>
      </c>
      <c r="AT820" s="104">
        <f t="shared" si="1589"/>
        <v>0</v>
      </c>
      <c r="AU820" s="108">
        <f t="shared" si="1586"/>
        <v>0</v>
      </c>
      <c r="AV820" s="108"/>
      <c r="AW820" s="108"/>
      <c r="AX820" s="108"/>
      <c r="AY820" s="108"/>
      <c r="AZ820" s="108"/>
      <c r="BA820" s="109">
        <f t="shared" si="1587"/>
        <v>0</v>
      </c>
    </row>
    <row r="821" spans="1:53" ht="25.35" customHeight="1" outlineLevel="1" x14ac:dyDescent="0.2">
      <c r="A821" s="68"/>
      <c r="B821" s="94"/>
      <c r="C821" s="95"/>
      <c r="D821" s="113" t="s">
        <v>48</v>
      </c>
      <c r="E821" s="113" t="s">
        <v>462</v>
      </c>
      <c r="F821" s="114" t="s">
        <v>154</v>
      </c>
      <c r="G821" s="115" t="s">
        <v>155</v>
      </c>
      <c r="H821" s="140" t="s">
        <v>463</v>
      </c>
      <c r="I821" s="117"/>
      <c r="J821" s="117"/>
      <c r="K821" s="117"/>
      <c r="L821" s="118">
        <f>SUM(L817:L820)</f>
        <v>0</v>
      </c>
      <c r="M821" s="118">
        <f>SUM(M817:M820)</f>
        <v>0</v>
      </c>
      <c r="N821" s="117"/>
      <c r="O821" s="117"/>
      <c r="P821" s="117"/>
      <c r="Q821" s="117"/>
      <c r="R821" s="119">
        <f>SUM(R817:R820)</f>
        <v>0</v>
      </c>
      <c r="S821" s="119">
        <f>SUM(S817:S820)</f>
        <v>0</v>
      </c>
      <c r="T821" s="119">
        <f>SUM(T817:T820)</f>
        <v>0</v>
      </c>
      <c r="U821" s="119">
        <f>SUM(U817:U820)</f>
        <v>0</v>
      </c>
      <c r="V821" s="117"/>
      <c r="W821" s="117"/>
      <c r="X821" s="117"/>
      <c r="Y821" s="118">
        <f>SUM(Y817:Y820)</f>
        <v>0</v>
      </c>
      <c r="Z821" s="117"/>
      <c r="AA821" s="117"/>
      <c r="AB821" s="118">
        <f t="shared" ref="AB821:AF821" si="1590">SUM(AB817:AB820)</f>
        <v>0</v>
      </c>
      <c r="AC821" s="118">
        <f t="shared" si="1590"/>
        <v>0</v>
      </c>
      <c r="AD821" s="118">
        <f t="shared" si="1590"/>
        <v>0</v>
      </c>
      <c r="AE821" s="118">
        <f t="shared" si="1590"/>
        <v>0</v>
      </c>
      <c r="AF821" s="118">
        <f t="shared" si="1590"/>
        <v>0</v>
      </c>
      <c r="AG821" s="117"/>
      <c r="AH821" s="117"/>
      <c r="AI821" s="117"/>
      <c r="AJ821" s="119">
        <f>SUM(AJ817:AJ820)</f>
        <v>0</v>
      </c>
      <c r="AK821" s="119">
        <f t="shared" ref="AK821:AN821" si="1591">SUM(AK817:AK820)</f>
        <v>0</v>
      </c>
      <c r="AL821" s="119">
        <f t="shared" si="1591"/>
        <v>0</v>
      </c>
      <c r="AM821" s="119">
        <f t="shared" si="1591"/>
        <v>0</v>
      </c>
      <c r="AN821" s="119">
        <f t="shared" si="1591"/>
        <v>0</v>
      </c>
      <c r="AO821" s="116"/>
      <c r="AP821" s="120"/>
      <c r="AQ821" s="118">
        <f t="shared" ref="AQ821:BA821" si="1592">SUM(AQ817:AQ820)</f>
        <v>0</v>
      </c>
      <c r="AR821" s="118">
        <f t="shared" si="1592"/>
        <v>0</v>
      </c>
      <c r="AS821" s="118">
        <f t="shared" si="1592"/>
        <v>0</v>
      </c>
      <c r="AT821" s="118">
        <f t="shared" si="1592"/>
        <v>0</v>
      </c>
      <c r="AU821" s="118">
        <f t="shared" si="1592"/>
        <v>0</v>
      </c>
      <c r="AV821" s="118">
        <f t="shared" si="1592"/>
        <v>0</v>
      </c>
      <c r="AW821" s="118">
        <f t="shared" si="1592"/>
        <v>0</v>
      </c>
      <c r="AX821" s="118">
        <f t="shared" si="1592"/>
        <v>0</v>
      </c>
      <c r="AY821" s="118">
        <f t="shared" si="1592"/>
        <v>0</v>
      </c>
      <c r="AZ821" s="118">
        <f t="shared" si="1592"/>
        <v>0</v>
      </c>
      <c r="BA821" s="118">
        <f t="shared" si="1592"/>
        <v>0</v>
      </c>
    </row>
    <row r="822" spans="1:53" s="124" customFormat="1" ht="14.45" customHeight="1" x14ac:dyDescent="0.2">
      <c r="B822" s="138"/>
      <c r="C822" s="247" t="s">
        <v>465</v>
      </c>
      <c r="D822" s="247"/>
      <c r="E822" s="252"/>
      <c r="F822" s="153"/>
      <c r="G822" s="153"/>
      <c r="H822" s="130" t="s">
        <v>464</v>
      </c>
      <c r="I822" s="128"/>
      <c r="J822" s="128"/>
      <c r="K822" s="128"/>
      <c r="L822" s="129">
        <f>SUM(L827,L832,L837)</f>
        <v>0</v>
      </c>
      <c r="M822" s="129">
        <f>SUM(M827,M832,M837)</f>
        <v>0</v>
      </c>
      <c r="N822" s="128"/>
      <c r="O822" s="128"/>
      <c r="P822" s="128"/>
      <c r="Q822" s="128"/>
      <c r="R822" s="129">
        <f>SUM(R827,R832,R837)</f>
        <v>0</v>
      </c>
      <c r="S822" s="129">
        <f t="shared" ref="S822:U822" si="1593">SUM(S827,S832,S837)</f>
        <v>0</v>
      </c>
      <c r="T822" s="129">
        <f t="shared" si="1593"/>
        <v>0</v>
      </c>
      <c r="U822" s="129">
        <f t="shared" si="1593"/>
        <v>0</v>
      </c>
      <c r="V822" s="128"/>
      <c r="W822" s="128"/>
      <c r="X822" s="128"/>
      <c r="Y822" s="129">
        <f t="shared" ref="Y822" si="1594">SUM(Y827,Y832,Y837)</f>
        <v>0</v>
      </c>
      <c r="Z822" s="128"/>
      <c r="AA822" s="128"/>
      <c r="AB822" s="129">
        <f t="shared" ref="AB822:AF822" si="1595">SUM(AB827,AB832,AB837)</f>
        <v>0</v>
      </c>
      <c r="AC822" s="129">
        <f t="shared" si="1595"/>
        <v>0</v>
      </c>
      <c r="AD822" s="129">
        <f t="shared" si="1595"/>
        <v>0</v>
      </c>
      <c r="AE822" s="129">
        <f t="shared" si="1595"/>
        <v>0</v>
      </c>
      <c r="AF822" s="129">
        <f t="shared" si="1595"/>
        <v>0</v>
      </c>
      <c r="AG822" s="128"/>
      <c r="AH822" s="128"/>
      <c r="AI822" s="128"/>
      <c r="AJ822" s="129">
        <f t="shared" ref="AJ822:AN822" si="1596">SUM(AJ827,AJ832,AJ837)</f>
        <v>0</v>
      </c>
      <c r="AK822" s="129">
        <f t="shared" si="1596"/>
        <v>0</v>
      </c>
      <c r="AL822" s="129">
        <f t="shared" si="1596"/>
        <v>0</v>
      </c>
      <c r="AM822" s="129">
        <f t="shared" si="1596"/>
        <v>0</v>
      </c>
      <c r="AN822" s="139">
        <f t="shared" si="1596"/>
        <v>0</v>
      </c>
      <c r="AO822" s="130"/>
      <c r="AP822" s="131"/>
      <c r="AQ822" s="139">
        <f>AQ827+AQ832+AQ837+AQ842+AQ847+AQ852+AQ857+AQ862+AQ867</f>
        <v>397246.8</v>
      </c>
      <c r="AR822" s="139">
        <f t="shared" ref="AR822:AU822" si="1597">AR827+AR832+AR837+AR842+AR847+AR852+AR857+AR862+AR867</f>
        <v>0</v>
      </c>
      <c r="AS822" s="139">
        <f t="shared" si="1597"/>
        <v>0</v>
      </c>
      <c r="AT822" s="139">
        <f t="shared" si="1597"/>
        <v>397246.8</v>
      </c>
      <c r="AU822" s="139">
        <f t="shared" si="1597"/>
        <v>397246.8</v>
      </c>
      <c r="AV822" s="139">
        <f t="shared" ref="AV822:BA822" si="1598">SUM(AV827,AV832,AV837)</f>
        <v>0</v>
      </c>
      <c r="AW822" s="139">
        <f t="shared" si="1598"/>
        <v>0</v>
      </c>
      <c r="AX822" s="139">
        <f t="shared" si="1598"/>
        <v>0</v>
      </c>
      <c r="AY822" s="139">
        <f t="shared" si="1598"/>
        <v>0</v>
      </c>
      <c r="AZ822" s="139">
        <f t="shared" si="1598"/>
        <v>0</v>
      </c>
      <c r="BA822" s="139">
        <f t="shared" si="1598"/>
        <v>0</v>
      </c>
    </row>
    <row r="823" spans="1:53" ht="14.1" customHeight="1" outlineLevel="2" x14ac:dyDescent="0.2">
      <c r="A823" s="68"/>
      <c r="B823" s="94"/>
      <c r="C823" s="250"/>
      <c r="D823" s="96"/>
      <c r="E823" s="96"/>
      <c r="F823" s="97"/>
      <c r="G823" s="98"/>
      <c r="H823" s="99" t="s">
        <v>49</v>
      </c>
      <c r="I823" s="100"/>
      <c r="J823" s="101"/>
      <c r="K823" s="101"/>
      <c r="L823" s="102" t="str">
        <f>IF(I823&lt;&gt;0,((VLOOKUP(I823,'1. Standard_Cost'!$B$4:$D$8,2)+VLOOKUP(I823,'1. Standard_Cost'!$B$4:$D$8,3))*J823*K823),"0")</f>
        <v>0</v>
      </c>
      <c r="M823" s="102">
        <f>L823*'1. Standard_Cost'!F422</f>
        <v>0</v>
      </c>
      <c r="N823" s="103"/>
      <c r="O823" s="103"/>
      <c r="P823" s="103"/>
      <c r="Q823" s="103"/>
      <c r="R823" s="104">
        <f>+N823*P823*'1. Standard_Cost'!$B$12</f>
        <v>0</v>
      </c>
      <c r="S823" s="104">
        <f>+N823*O823*P823*'1. Standard_Cost'!$C$12</f>
        <v>0</v>
      </c>
      <c r="T823" s="104">
        <f>+N823*P823*Q823*'1. Standard_Cost'!$D$12</f>
        <v>0</v>
      </c>
      <c r="U823" s="104">
        <f>+N823*O823*'1. Standard_Cost'!$E$12</f>
        <v>0</v>
      </c>
      <c r="V823" s="103"/>
      <c r="W823" s="103"/>
      <c r="X823" s="103"/>
      <c r="Y823" s="104">
        <f>+V823*((X823*'1. Standard_Cost'!$B$16)+(W823*X823*'1. Standard_Cost'!$C$16))</f>
        <v>0</v>
      </c>
      <c r="Z823" s="103"/>
      <c r="AA823" s="103"/>
      <c r="AB823" s="104">
        <f>+Z823*'1. Standard_Cost'!$B$20+AA823*'1. Standard_Cost'!$C$20</f>
        <v>0</v>
      </c>
      <c r="AC823" s="105"/>
      <c r="AD823" s="106"/>
      <c r="AE823" s="104">
        <f>SUM(AD823,AC823,AB823,Y823,U823,T823,S823,R823)*'1. Standard_Cost'!B446</f>
        <v>0</v>
      </c>
      <c r="AF823" s="104">
        <f>SUM(AD823,AE823)</f>
        <v>0</v>
      </c>
      <c r="AG823" s="103"/>
      <c r="AH823" s="103"/>
      <c r="AI823" s="103"/>
      <c r="AJ823" s="107"/>
      <c r="AK823" s="107"/>
      <c r="AL823" s="107"/>
      <c r="AM823" s="104">
        <f>AG823*'1. Standard_Cost'!B442+'Incremental_Cost Year 2021'!AH825*'1. Standard_Cost'!C442+'Incremental_Cost Year 2021'!AI825*'1. Standard_Cost'!D442+'Incremental_Cost Year 2021'!AJ825+'Incremental_Cost Year 2021'!AL825+AK823</f>
        <v>0</v>
      </c>
      <c r="AN823" s="104">
        <f>AM823*'1. Standard_Cost'!C446</f>
        <v>0</v>
      </c>
      <c r="AO823" s="107"/>
      <c r="AQ823" s="104">
        <f t="shared" ref="AQ823:AQ826" si="1599">L823+M823</f>
        <v>0</v>
      </c>
      <c r="AR823" s="104">
        <f t="shared" ref="AR823:AR826" si="1600">AF823</f>
        <v>0</v>
      </c>
      <c r="AS823" s="104">
        <f t="shared" ref="AS823:AS826" si="1601">AM823+AN823</f>
        <v>0</v>
      </c>
      <c r="AT823" s="104">
        <f>SUM(AQ823,AR823,AS823)</f>
        <v>0</v>
      </c>
      <c r="AU823" s="108">
        <f t="shared" ref="AU823:AU826" si="1602">AT823</f>
        <v>0</v>
      </c>
      <c r="AV823" s="108"/>
      <c r="AW823" s="108"/>
      <c r="AX823" s="108"/>
      <c r="AY823" s="108"/>
      <c r="AZ823" s="108"/>
      <c r="BA823" s="109">
        <f t="shared" ref="BA823:BA826" si="1603">SUM(AU823:AZ823)-AT823</f>
        <v>0</v>
      </c>
    </row>
    <row r="824" spans="1:53" ht="14.1" customHeight="1" outlineLevel="2" x14ac:dyDescent="0.2">
      <c r="A824" s="68"/>
      <c r="B824" s="94"/>
      <c r="C824" s="251"/>
      <c r="D824" s="110"/>
      <c r="E824" s="110"/>
      <c r="F824" s="110"/>
      <c r="G824" s="111"/>
      <c r="H824" s="99" t="s">
        <v>50</v>
      </c>
      <c r="I824" s="100"/>
      <c r="J824" s="101"/>
      <c r="K824" s="101"/>
      <c r="L824" s="102" t="str">
        <f>IF(I824&lt;&gt;0,((VLOOKUP(I824,'1. Standard_Cost'!$B$4:$D$8,2)+VLOOKUP(I824,'1. Standard_Cost'!$B$4:$D$8,3))*J824*K824),"0")</f>
        <v>0</v>
      </c>
      <c r="M824" s="102">
        <f>L824*'1. Standard_Cost'!F422</f>
        <v>0</v>
      </c>
      <c r="N824" s="103"/>
      <c r="O824" s="103"/>
      <c r="P824" s="103"/>
      <c r="Q824" s="103"/>
      <c r="R824" s="104">
        <f>+N824*P824*'1. Standard_Cost'!$B$12</f>
        <v>0</v>
      </c>
      <c r="S824" s="104">
        <f>+N824*O824*P824*'1. Standard_Cost'!$C$12</f>
        <v>0</v>
      </c>
      <c r="T824" s="104">
        <f>+N824*P824*Q824*'1. Standard_Cost'!$D$12</f>
        <v>0</v>
      </c>
      <c r="U824" s="104">
        <f>+N824*O824*'1. Standard_Cost'!$E$12</f>
        <v>0</v>
      </c>
      <c r="V824" s="103"/>
      <c r="W824" s="103"/>
      <c r="X824" s="103"/>
      <c r="Y824" s="104">
        <f>+V824*((X824*'1. Standard_Cost'!$B$16)+(W824*X824*'1. Standard_Cost'!$C$16))</f>
        <v>0</v>
      </c>
      <c r="Z824" s="103"/>
      <c r="AA824" s="103"/>
      <c r="AB824" s="104">
        <f>+Z824*'1. Standard_Cost'!$B$20+AA824*'1. Standard_Cost'!$C$20</f>
        <v>0</v>
      </c>
      <c r="AC824" s="105"/>
      <c r="AD824" s="106"/>
      <c r="AE824" s="104">
        <f>SUM(AD824,AC824,AB824,Y824,U824,T824,S824,R824)*'1. Standard_Cost'!B446</f>
        <v>0</v>
      </c>
      <c r="AF824" s="104">
        <f t="shared" ref="AF824:AF826" si="1604">SUM(AD824,AE824)</f>
        <v>0</v>
      </c>
      <c r="AG824" s="103"/>
      <c r="AH824" s="103">
        <v>0</v>
      </c>
      <c r="AI824" s="103">
        <v>0</v>
      </c>
      <c r="AJ824" s="107"/>
      <c r="AK824" s="107"/>
      <c r="AL824" s="107"/>
      <c r="AM824" s="104">
        <f>AG824*'1. Standard_Cost'!B442+'Incremental_Cost Year 2021'!AH826*'1. Standard_Cost'!C442+'Incremental_Cost Year 2021'!AI826*'1. Standard_Cost'!D442+'Incremental_Cost Year 2021'!AJ826+'Incremental_Cost Year 2021'!AL826+AK824</f>
        <v>0</v>
      </c>
      <c r="AN824" s="104">
        <f>AM824*'1. Standard_Cost'!C446</f>
        <v>0</v>
      </c>
      <c r="AO824" s="107"/>
      <c r="AQ824" s="104">
        <f t="shared" si="1599"/>
        <v>0</v>
      </c>
      <c r="AR824" s="104">
        <f t="shared" si="1600"/>
        <v>0</v>
      </c>
      <c r="AS824" s="104">
        <f t="shared" si="1601"/>
        <v>0</v>
      </c>
      <c r="AT824" s="104">
        <f t="shared" ref="AT824:AT826" si="1605">SUM(AQ824,AR824,AS824)</f>
        <v>0</v>
      </c>
      <c r="AU824" s="108">
        <f t="shared" si="1602"/>
        <v>0</v>
      </c>
      <c r="AV824" s="108">
        <v>0</v>
      </c>
      <c r="AW824" s="108"/>
      <c r="AX824" s="108"/>
      <c r="AY824" s="108"/>
      <c r="AZ824" s="108"/>
      <c r="BA824" s="109">
        <f t="shared" si="1603"/>
        <v>0</v>
      </c>
    </row>
    <row r="825" spans="1:53" ht="14.1" customHeight="1" outlineLevel="2" x14ac:dyDescent="0.2">
      <c r="A825" s="68"/>
      <c r="B825" s="94"/>
      <c r="C825" s="251"/>
      <c r="D825" s="110"/>
      <c r="E825" s="110"/>
      <c r="F825" s="110"/>
      <c r="G825" s="111"/>
      <c r="H825" s="99" t="s">
        <v>51</v>
      </c>
      <c r="I825" s="100"/>
      <c r="J825" s="101"/>
      <c r="K825" s="101"/>
      <c r="L825" s="102" t="str">
        <f>IF(I825&lt;&gt;0,((VLOOKUP(I825,'1. Standard_Cost'!$B$4:$D$8,2)+VLOOKUP(I825,'1. Standard_Cost'!$B$4:$D$8,3))*J825*K825),"0")</f>
        <v>0</v>
      </c>
      <c r="M825" s="102">
        <f>L825*'1. Standard_Cost'!F422</f>
        <v>0</v>
      </c>
      <c r="N825" s="103"/>
      <c r="O825" s="103"/>
      <c r="P825" s="103"/>
      <c r="Q825" s="103"/>
      <c r="R825" s="104">
        <f>+N825*P825*'1. Standard_Cost'!$B$12</f>
        <v>0</v>
      </c>
      <c r="S825" s="104">
        <f>+N825*O825*P825*'1. Standard_Cost'!$C$12</f>
        <v>0</v>
      </c>
      <c r="T825" s="104">
        <f>+N825*P825*Q825*'1. Standard_Cost'!$D$12</f>
        <v>0</v>
      </c>
      <c r="U825" s="104">
        <f>+N825*O825*'1. Standard_Cost'!$E$12</f>
        <v>0</v>
      </c>
      <c r="V825" s="103"/>
      <c r="W825" s="103"/>
      <c r="X825" s="103"/>
      <c r="Y825" s="104">
        <f>+V825*((X825*'1. Standard_Cost'!$B$16)+(W825*X825*'1. Standard_Cost'!$C$16))</f>
        <v>0</v>
      </c>
      <c r="Z825" s="103"/>
      <c r="AA825" s="103"/>
      <c r="AB825" s="104">
        <f>+Z825*'1. Standard_Cost'!$B$20+AA825*'1. Standard_Cost'!$C$20</f>
        <v>0</v>
      </c>
      <c r="AC825" s="105"/>
      <c r="AD825" s="106"/>
      <c r="AE825" s="104">
        <f>SUM(AD825,AC825,AB825,Y825,U825,T825,S825,R825)*'1. Standard_Cost'!B446</f>
        <v>0</v>
      </c>
      <c r="AF825" s="104">
        <f t="shared" si="1604"/>
        <v>0</v>
      </c>
      <c r="AG825" s="103"/>
      <c r="AH825" s="103"/>
      <c r="AI825" s="103"/>
      <c r="AJ825" s="107"/>
      <c r="AK825" s="107"/>
      <c r="AL825" s="107"/>
      <c r="AM825" s="104">
        <f>AG825*'1. Standard_Cost'!B442+'Incremental_Cost Year 2021'!AH827*'1. Standard_Cost'!C442+'Incremental_Cost Year 2021'!AI827*'1. Standard_Cost'!D442+'Incremental_Cost Year 2021'!AJ827+'Incremental_Cost Year 2021'!AL827+AK825</f>
        <v>0</v>
      </c>
      <c r="AN825" s="104">
        <f>AM825*'1. Standard_Cost'!C446</f>
        <v>0</v>
      </c>
      <c r="AO825" s="107"/>
      <c r="AQ825" s="104">
        <f t="shared" si="1599"/>
        <v>0</v>
      </c>
      <c r="AR825" s="104">
        <f t="shared" si="1600"/>
        <v>0</v>
      </c>
      <c r="AS825" s="104">
        <f t="shared" si="1601"/>
        <v>0</v>
      </c>
      <c r="AT825" s="104">
        <f t="shared" si="1605"/>
        <v>0</v>
      </c>
      <c r="AU825" s="108">
        <f t="shared" si="1602"/>
        <v>0</v>
      </c>
      <c r="AV825" s="108"/>
      <c r="AW825" s="108"/>
      <c r="AX825" s="108"/>
      <c r="AY825" s="108"/>
      <c r="AZ825" s="108"/>
      <c r="BA825" s="109">
        <f t="shared" si="1603"/>
        <v>0</v>
      </c>
    </row>
    <row r="826" spans="1:53" ht="14.1" customHeight="1" outlineLevel="2" x14ac:dyDescent="0.2">
      <c r="A826" s="68"/>
      <c r="B826" s="94"/>
      <c r="C826" s="251"/>
      <c r="D826" s="110"/>
      <c r="E826" s="110"/>
      <c r="F826" s="110"/>
      <c r="G826" s="111"/>
      <c r="H826" s="112" t="s">
        <v>179</v>
      </c>
      <c r="I826" s="100"/>
      <c r="J826" s="101"/>
      <c r="K826" s="101"/>
      <c r="L826" s="102" t="str">
        <f>IF(I826&lt;&gt;0,((VLOOKUP(I826,'1. Standard_Cost'!$B$4:$D$8,2)+VLOOKUP(I826,'1. Standard_Cost'!$B$4:$D$8,3))*J826*K826),"0")</f>
        <v>0</v>
      </c>
      <c r="M826" s="102">
        <f>L826*'1. Standard_Cost'!F422</f>
        <v>0</v>
      </c>
      <c r="N826" s="103"/>
      <c r="O826" s="103"/>
      <c r="P826" s="103"/>
      <c r="Q826" s="103"/>
      <c r="R826" s="104">
        <f>+N826*P826*'1. Standard_Cost'!$B$12</f>
        <v>0</v>
      </c>
      <c r="S826" s="104">
        <f>+N826*O826*P826*'1. Standard_Cost'!$C$12</f>
        <v>0</v>
      </c>
      <c r="T826" s="104">
        <f>+N826*P826*Q826*'1. Standard_Cost'!$D$12</f>
        <v>0</v>
      </c>
      <c r="U826" s="104">
        <f>+N826*O826*'1. Standard_Cost'!$E$12</f>
        <v>0</v>
      </c>
      <c r="V826" s="103"/>
      <c r="W826" s="103"/>
      <c r="X826" s="103"/>
      <c r="Y826" s="104">
        <f>+V826*((X826*'1. Standard_Cost'!$B$16)+(W826*X826*'1. Standard_Cost'!$C$16))</f>
        <v>0</v>
      </c>
      <c r="Z826" s="103"/>
      <c r="AA826" s="103"/>
      <c r="AB826" s="104">
        <f>+Z826*'1. Standard_Cost'!$B$20+AA826*'1. Standard_Cost'!$C$20</f>
        <v>0</v>
      </c>
      <c r="AC826" s="105"/>
      <c r="AD826" s="106"/>
      <c r="AE826" s="104">
        <f>SUM(AD826,AC826,AB826,Y826,U826,T826,S826,R826)*'1. Standard_Cost'!B446</f>
        <v>0</v>
      </c>
      <c r="AF826" s="104">
        <f t="shared" si="1604"/>
        <v>0</v>
      </c>
      <c r="AG826" s="103"/>
      <c r="AH826" s="103"/>
      <c r="AI826" s="103"/>
      <c r="AJ826" s="107"/>
      <c r="AK826" s="107"/>
      <c r="AL826" s="107"/>
      <c r="AM826" s="104">
        <f>AG826*'1. Standard_Cost'!B442+'Incremental_Cost Year 2021'!AH828*'1. Standard_Cost'!C442+'Incremental_Cost Year 2021'!AI828*'1. Standard_Cost'!D442+'Incremental_Cost Year 2021'!AJ828+'Incremental_Cost Year 2021'!AL828+AK826</f>
        <v>0</v>
      </c>
      <c r="AN826" s="104">
        <f>AM826*'1. Standard_Cost'!C446</f>
        <v>0</v>
      </c>
      <c r="AO826" s="107"/>
      <c r="AQ826" s="104">
        <f t="shared" si="1599"/>
        <v>0</v>
      </c>
      <c r="AR826" s="104">
        <f t="shared" si="1600"/>
        <v>0</v>
      </c>
      <c r="AS826" s="104">
        <f t="shared" si="1601"/>
        <v>0</v>
      </c>
      <c r="AT826" s="104">
        <f t="shared" si="1605"/>
        <v>0</v>
      </c>
      <c r="AU826" s="108">
        <f t="shared" si="1602"/>
        <v>0</v>
      </c>
      <c r="AV826" s="108"/>
      <c r="AW826" s="108"/>
      <c r="AX826" s="108"/>
      <c r="AY826" s="108"/>
      <c r="AZ826" s="108"/>
      <c r="BA826" s="109">
        <f t="shared" si="1603"/>
        <v>0</v>
      </c>
    </row>
    <row r="827" spans="1:53" ht="25.35" customHeight="1" outlineLevel="1" x14ac:dyDescent="0.2">
      <c r="A827" s="68"/>
      <c r="B827" s="94"/>
      <c r="C827" s="251"/>
      <c r="D827" s="113" t="s">
        <v>48</v>
      </c>
      <c r="E827" s="113" t="s">
        <v>466</v>
      </c>
      <c r="F827" s="114" t="s">
        <v>154</v>
      </c>
      <c r="G827" s="115" t="s">
        <v>155</v>
      </c>
      <c r="H827" s="140" t="s">
        <v>467</v>
      </c>
      <c r="I827" s="117"/>
      <c r="J827" s="117"/>
      <c r="K827" s="117"/>
      <c r="L827" s="118">
        <f>SUM(L823:L826)</f>
        <v>0</v>
      </c>
      <c r="M827" s="118">
        <f>SUM(M823:M826)</f>
        <v>0</v>
      </c>
      <c r="N827" s="117"/>
      <c r="O827" s="117"/>
      <c r="P827" s="117"/>
      <c r="Q827" s="117"/>
      <c r="R827" s="119">
        <f>SUM(R823:R826)</f>
        <v>0</v>
      </c>
      <c r="S827" s="119">
        <f>SUM(S823:S826)</f>
        <v>0</v>
      </c>
      <c r="T827" s="119">
        <f>SUM(T823:T826)</f>
        <v>0</v>
      </c>
      <c r="U827" s="119">
        <f>SUM(U823:U826)</f>
        <v>0</v>
      </c>
      <c r="V827" s="117"/>
      <c r="W827" s="117"/>
      <c r="X827" s="117"/>
      <c r="Y827" s="118">
        <f>SUM(Y823:Y826)</f>
        <v>0</v>
      </c>
      <c r="Z827" s="117"/>
      <c r="AA827" s="117"/>
      <c r="AB827" s="118">
        <f t="shared" ref="AB827:AF827" si="1606">SUM(AB823:AB826)</f>
        <v>0</v>
      </c>
      <c r="AC827" s="118">
        <f t="shared" si="1606"/>
        <v>0</v>
      </c>
      <c r="AD827" s="118">
        <f t="shared" si="1606"/>
        <v>0</v>
      </c>
      <c r="AE827" s="118">
        <f t="shared" si="1606"/>
        <v>0</v>
      </c>
      <c r="AF827" s="118">
        <f t="shared" si="1606"/>
        <v>0</v>
      </c>
      <c r="AG827" s="117"/>
      <c r="AH827" s="117"/>
      <c r="AI827" s="117"/>
      <c r="AJ827" s="119">
        <f>SUM(AJ823:AJ826)</f>
        <v>0</v>
      </c>
      <c r="AK827" s="119">
        <f t="shared" ref="AK827:AN827" si="1607">SUM(AK823:AK826)</f>
        <v>0</v>
      </c>
      <c r="AL827" s="119">
        <f t="shared" si="1607"/>
        <v>0</v>
      </c>
      <c r="AM827" s="119">
        <f t="shared" si="1607"/>
        <v>0</v>
      </c>
      <c r="AN827" s="119">
        <f t="shared" si="1607"/>
        <v>0</v>
      </c>
      <c r="AO827" s="116"/>
      <c r="AP827" s="120"/>
      <c r="AQ827" s="118">
        <f t="shared" ref="AQ827:BA827" si="1608">SUM(AQ823:AQ826)</f>
        <v>0</v>
      </c>
      <c r="AR827" s="118">
        <f t="shared" si="1608"/>
        <v>0</v>
      </c>
      <c r="AS827" s="118">
        <f t="shared" si="1608"/>
        <v>0</v>
      </c>
      <c r="AT827" s="118">
        <f t="shared" si="1608"/>
        <v>0</v>
      </c>
      <c r="AU827" s="118">
        <f t="shared" si="1608"/>
        <v>0</v>
      </c>
      <c r="AV827" s="118">
        <f t="shared" si="1608"/>
        <v>0</v>
      </c>
      <c r="AW827" s="118">
        <f t="shared" si="1608"/>
        <v>0</v>
      </c>
      <c r="AX827" s="118">
        <f t="shared" si="1608"/>
        <v>0</v>
      </c>
      <c r="AY827" s="118">
        <f t="shared" si="1608"/>
        <v>0</v>
      </c>
      <c r="AZ827" s="118">
        <f t="shared" si="1608"/>
        <v>0</v>
      </c>
      <c r="BA827" s="118">
        <f t="shared" si="1608"/>
        <v>0</v>
      </c>
    </row>
    <row r="828" spans="1:53" ht="14.1" customHeight="1" outlineLevel="2" x14ac:dyDescent="0.2">
      <c r="A828" s="68"/>
      <c r="B828" s="94"/>
      <c r="C828" s="251"/>
      <c r="D828" s="96"/>
      <c r="E828" s="96"/>
      <c r="F828" s="97"/>
      <c r="G828" s="98"/>
      <c r="H828" s="99" t="s">
        <v>49</v>
      </c>
      <c r="I828" s="100"/>
      <c r="J828" s="101"/>
      <c r="K828" s="101"/>
      <c r="L828" s="102" t="str">
        <f>IF(I828&lt;&gt;0,((VLOOKUP(I828,'1. Standard_Cost'!$B$4:$D$8,2)+VLOOKUP(I828,'1. Standard_Cost'!$B$4:$D$8,3))*J828*K828),"0")</f>
        <v>0</v>
      </c>
      <c r="M828" s="102">
        <f>L828*'1. Standard_Cost'!F422</f>
        <v>0</v>
      </c>
      <c r="N828" s="103"/>
      <c r="O828" s="103"/>
      <c r="P828" s="103"/>
      <c r="Q828" s="103"/>
      <c r="R828" s="104">
        <f>+N828*P828*'1. Standard_Cost'!$B$12</f>
        <v>0</v>
      </c>
      <c r="S828" s="104">
        <f>+N828*O828*P828*'1. Standard_Cost'!$C$12</f>
        <v>0</v>
      </c>
      <c r="T828" s="104">
        <f>+N828*P828*Q828*'1. Standard_Cost'!$D$12</f>
        <v>0</v>
      </c>
      <c r="U828" s="104">
        <f>+N828*O828*'1. Standard_Cost'!$E$12</f>
        <v>0</v>
      </c>
      <c r="V828" s="103"/>
      <c r="W828" s="103"/>
      <c r="X828" s="103"/>
      <c r="Y828" s="104">
        <f>+V828*((X828*'1. Standard_Cost'!$B$16)+(W828*X828*'1. Standard_Cost'!$C$16))</f>
        <v>0</v>
      </c>
      <c r="Z828" s="103"/>
      <c r="AA828" s="103"/>
      <c r="AB828" s="104">
        <f>+Z828*'1. Standard_Cost'!$B$20+AA828*'1. Standard_Cost'!$C$20</f>
        <v>0</v>
      </c>
      <c r="AC828" s="105"/>
      <c r="AD828" s="106"/>
      <c r="AE828" s="104">
        <f>SUM(AD828,AC828,AB828,Y828,U828,T828,S828,R828)*'1. Standard_Cost'!B446</f>
        <v>0</v>
      </c>
      <c r="AF828" s="104">
        <f>SUM(AD828,AE828)</f>
        <v>0</v>
      </c>
      <c r="AG828" s="103"/>
      <c r="AH828" s="103"/>
      <c r="AI828" s="103"/>
      <c r="AJ828" s="107"/>
      <c r="AK828" s="107"/>
      <c r="AL828" s="107"/>
      <c r="AM828" s="104">
        <f>AG828*'1. Standard_Cost'!B442+'Incremental_Cost Year 2021'!AH830*'1. Standard_Cost'!C442+'Incremental_Cost Year 2021'!AI830*'1. Standard_Cost'!D442+'Incremental_Cost Year 2021'!AJ830+'Incremental_Cost Year 2021'!AL830+AK828</f>
        <v>0</v>
      </c>
      <c r="AN828" s="104">
        <f>AM828*'1. Standard_Cost'!C446</f>
        <v>0</v>
      </c>
      <c r="AO828" s="107"/>
      <c r="AQ828" s="104">
        <f t="shared" ref="AQ828:AQ831" si="1609">L828+M828</f>
        <v>0</v>
      </c>
      <c r="AR828" s="104">
        <f t="shared" ref="AR828:AR831" si="1610">AF828</f>
        <v>0</v>
      </c>
      <c r="AS828" s="104">
        <f t="shared" ref="AS828:AS831" si="1611">AM828+AN828</f>
        <v>0</v>
      </c>
      <c r="AT828" s="104">
        <f>SUM(AQ828,AR828,AS828)</f>
        <v>0</v>
      </c>
      <c r="AU828" s="108">
        <f t="shared" ref="AU828:AU831" si="1612">AT828</f>
        <v>0</v>
      </c>
      <c r="AV828" s="108"/>
      <c r="AW828" s="108"/>
      <c r="AX828" s="108"/>
      <c r="AY828" s="108"/>
      <c r="AZ828" s="108"/>
      <c r="BA828" s="109">
        <f t="shared" ref="BA828:BA831" si="1613">SUM(AU828:AZ828)-AT828</f>
        <v>0</v>
      </c>
    </row>
    <row r="829" spans="1:53" ht="14.1" customHeight="1" outlineLevel="2" x14ac:dyDescent="0.2">
      <c r="A829" s="68"/>
      <c r="B829" s="94"/>
      <c r="C829" s="251"/>
      <c r="D829" s="110"/>
      <c r="E829" s="110"/>
      <c r="F829" s="110"/>
      <c r="G829" s="111"/>
      <c r="H829" s="99" t="s">
        <v>50</v>
      </c>
      <c r="I829" s="100"/>
      <c r="J829" s="101"/>
      <c r="K829" s="101"/>
      <c r="L829" s="102" t="str">
        <f>IF(I829&lt;&gt;0,((VLOOKUP(I829,'1. Standard_Cost'!$B$4:$D$8,2)+VLOOKUP(I829,'1. Standard_Cost'!$B$4:$D$8,3))*J829*K829),"0")</f>
        <v>0</v>
      </c>
      <c r="M829" s="102">
        <f>L829*'1. Standard_Cost'!F422</f>
        <v>0</v>
      </c>
      <c r="N829" s="103"/>
      <c r="O829" s="103"/>
      <c r="P829" s="103"/>
      <c r="Q829" s="103"/>
      <c r="R829" s="104">
        <f>+N829*P829*'1. Standard_Cost'!$B$12</f>
        <v>0</v>
      </c>
      <c r="S829" s="104">
        <f>+N829*O829*P829*'1. Standard_Cost'!$C$12</f>
        <v>0</v>
      </c>
      <c r="T829" s="104">
        <f>+N829*P829*Q829*'1. Standard_Cost'!$D$12</f>
        <v>0</v>
      </c>
      <c r="U829" s="104">
        <f>+N829*O829*'1. Standard_Cost'!$E$12</f>
        <v>0</v>
      </c>
      <c r="V829" s="103"/>
      <c r="W829" s="103"/>
      <c r="X829" s="103"/>
      <c r="Y829" s="104">
        <f>+V829*((X829*'1. Standard_Cost'!$B$16)+(W829*X829*'1. Standard_Cost'!$C$16))</f>
        <v>0</v>
      </c>
      <c r="Z829" s="103"/>
      <c r="AA829" s="103"/>
      <c r="AB829" s="104">
        <f>+Z829*'1. Standard_Cost'!$B$20+AA829*'1. Standard_Cost'!$C$20</f>
        <v>0</v>
      </c>
      <c r="AC829" s="105"/>
      <c r="AD829" s="106"/>
      <c r="AE829" s="104">
        <f>SUM(AD829,AC829,AB829,Y829,U829,T829,S829,R829)*'1. Standard_Cost'!B446</f>
        <v>0</v>
      </c>
      <c r="AF829" s="104">
        <f t="shared" ref="AF829:AF831" si="1614">SUM(AD829,AE829)</f>
        <v>0</v>
      </c>
      <c r="AG829" s="103"/>
      <c r="AH829" s="103">
        <v>0</v>
      </c>
      <c r="AI829" s="103">
        <v>0</v>
      </c>
      <c r="AJ829" s="107"/>
      <c r="AK829" s="107"/>
      <c r="AL829" s="107"/>
      <c r="AM829" s="104">
        <f>AG829*'1. Standard_Cost'!B442+'Incremental_Cost Year 2021'!AH831*'1. Standard_Cost'!C442+'Incremental_Cost Year 2021'!AI831*'1. Standard_Cost'!D442+'Incremental_Cost Year 2021'!AJ831+'Incremental_Cost Year 2021'!AL831+AK829</f>
        <v>0</v>
      </c>
      <c r="AN829" s="104">
        <f>AM829*'1. Standard_Cost'!C446</f>
        <v>0</v>
      </c>
      <c r="AO829" s="107"/>
      <c r="AQ829" s="104">
        <f t="shared" si="1609"/>
        <v>0</v>
      </c>
      <c r="AR829" s="104">
        <f t="shared" si="1610"/>
        <v>0</v>
      </c>
      <c r="AS829" s="104">
        <f t="shared" si="1611"/>
        <v>0</v>
      </c>
      <c r="AT829" s="104">
        <f t="shared" ref="AT829:AT831" si="1615">SUM(AQ829,AR829,AS829)</f>
        <v>0</v>
      </c>
      <c r="AU829" s="108">
        <f t="shared" si="1612"/>
        <v>0</v>
      </c>
      <c r="AV829" s="108">
        <v>0</v>
      </c>
      <c r="AW829" s="108"/>
      <c r="AX829" s="108"/>
      <c r="AY829" s="108"/>
      <c r="AZ829" s="108"/>
      <c r="BA829" s="109">
        <f t="shared" si="1613"/>
        <v>0</v>
      </c>
    </row>
    <row r="830" spans="1:53" ht="14.1" customHeight="1" outlineLevel="2" x14ac:dyDescent="0.2">
      <c r="A830" s="68"/>
      <c r="B830" s="94"/>
      <c r="C830" s="251"/>
      <c r="D830" s="110"/>
      <c r="E830" s="110"/>
      <c r="F830" s="110"/>
      <c r="G830" s="111"/>
      <c r="H830" s="99" t="s">
        <v>51</v>
      </c>
      <c r="I830" s="100"/>
      <c r="J830" s="101"/>
      <c r="K830" s="101"/>
      <c r="L830" s="102" t="str">
        <f>IF(I830&lt;&gt;0,((VLOOKUP(I830,'1. Standard_Cost'!$B$4:$D$8,2)+VLOOKUP(I830,'1. Standard_Cost'!$B$4:$D$8,3))*J830*K830),"0")</f>
        <v>0</v>
      </c>
      <c r="M830" s="102">
        <f>L830*'1. Standard_Cost'!F422</f>
        <v>0</v>
      </c>
      <c r="N830" s="103"/>
      <c r="O830" s="103"/>
      <c r="P830" s="103"/>
      <c r="Q830" s="103"/>
      <c r="R830" s="104">
        <f>+N830*P830*'1. Standard_Cost'!$B$12</f>
        <v>0</v>
      </c>
      <c r="S830" s="104">
        <f>+N830*O830*P830*'1. Standard_Cost'!$C$12</f>
        <v>0</v>
      </c>
      <c r="T830" s="104">
        <f>+N830*P830*Q830*'1. Standard_Cost'!$D$12</f>
        <v>0</v>
      </c>
      <c r="U830" s="104">
        <f>+N830*O830*'1. Standard_Cost'!$E$12</f>
        <v>0</v>
      </c>
      <c r="V830" s="103"/>
      <c r="W830" s="103"/>
      <c r="X830" s="103"/>
      <c r="Y830" s="104">
        <f>+V830*((X830*'1. Standard_Cost'!$B$16)+(W830*X830*'1. Standard_Cost'!$C$16))</f>
        <v>0</v>
      </c>
      <c r="Z830" s="103"/>
      <c r="AA830" s="103"/>
      <c r="AB830" s="104">
        <f>+Z830*'1. Standard_Cost'!$B$20+AA830*'1. Standard_Cost'!$C$20</f>
        <v>0</v>
      </c>
      <c r="AC830" s="105"/>
      <c r="AD830" s="106"/>
      <c r="AE830" s="104">
        <f>SUM(AD830,AC830,AB830,Y830,U830,T830,S830,R830)*'1. Standard_Cost'!B446</f>
        <v>0</v>
      </c>
      <c r="AF830" s="104">
        <f t="shared" si="1614"/>
        <v>0</v>
      </c>
      <c r="AG830" s="103"/>
      <c r="AH830" s="103"/>
      <c r="AI830" s="103"/>
      <c r="AJ830" s="107"/>
      <c r="AK830" s="107"/>
      <c r="AL830" s="107"/>
      <c r="AM830" s="104">
        <f>AG830*'1. Standard_Cost'!B442+'Incremental_Cost Year 2021'!AH832*'1. Standard_Cost'!C442+'Incremental_Cost Year 2021'!AI832*'1. Standard_Cost'!D442+'Incremental_Cost Year 2021'!AJ832+'Incremental_Cost Year 2021'!AL832+AK830</f>
        <v>0</v>
      </c>
      <c r="AN830" s="104">
        <f>AM830*'1. Standard_Cost'!C446</f>
        <v>0</v>
      </c>
      <c r="AO830" s="107"/>
      <c r="AQ830" s="104">
        <f t="shared" si="1609"/>
        <v>0</v>
      </c>
      <c r="AR830" s="104">
        <f t="shared" si="1610"/>
        <v>0</v>
      </c>
      <c r="AS830" s="104">
        <f t="shared" si="1611"/>
        <v>0</v>
      </c>
      <c r="AT830" s="104">
        <f t="shared" si="1615"/>
        <v>0</v>
      </c>
      <c r="AU830" s="108">
        <f t="shared" si="1612"/>
        <v>0</v>
      </c>
      <c r="AV830" s="108"/>
      <c r="AW830" s="108"/>
      <c r="AX830" s="108"/>
      <c r="AY830" s="108"/>
      <c r="AZ830" s="108"/>
      <c r="BA830" s="109">
        <f t="shared" si="1613"/>
        <v>0</v>
      </c>
    </row>
    <row r="831" spans="1:53" ht="14.1" customHeight="1" outlineLevel="2" x14ac:dyDescent="0.2">
      <c r="A831" s="68"/>
      <c r="B831" s="94"/>
      <c r="C831" s="251"/>
      <c r="D831" s="110"/>
      <c r="E831" s="110"/>
      <c r="F831" s="110"/>
      <c r="G831" s="111"/>
      <c r="H831" s="112" t="s">
        <v>179</v>
      </c>
      <c r="I831" s="100"/>
      <c r="J831" s="101"/>
      <c r="K831" s="101"/>
      <c r="L831" s="102" t="str">
        <f>IF(I831&lt;&gt;0,((VLOOKUP(I831,'1. Standard_Cost'!$B$4:$D$8,2)+VLOOKUP(I831,'1. Standard_Cost'!$B$4:$D$8,3))*J831*K831),"0")</f>
        <v>0</v>
      </c>
      <c r="M831" s="102">
        <f>L831*'1. Standard_Cost'!F422</f>
        <v>0</v>
      </c>
      <c r="N831" s="103"/>
      <c r="O831" s="103"/>
      <c r="P831" s="103"/>
      <c r="Q831" s="103"/>
      <c r="R831" s="104">
        <f>+N831*P831*'1. Standard_Cost'!$B$12</f>
        <v>0</v>
      </c>
      <c r="S831" s="104">
        <f>+N831*O831*P831*'1. Standard_Cost'!$C$12</f>
        <v>0</v>
      </c>
      <c r="T831" s="104">
        <f>+N831*P831*Q831*'1. Standard_Cost'!$D$12</f>
        <v>0</v>
      </c>
      <c r="U831" s="104">
        <f>+N831*O831*'1. Standard_Cost'!$E$12</f>
        <v>0</v>
      </c>
      <c r="V831" s="103"/>
      <c r="W831" s="103"/>
      <c r="X831" s="103"/>
      <c r="Y831" s="104">
        <f>+V831*((X831*'1. Standard_Cost'!$B$16)+(W831*X831*'1. Standard_Cost'!$C$16))</f>
        <v>0</v>
      </c>
      <c r="Z831" s="103"/>
      <c r="AA831" s="103"/>
      <c r="AB831" s="104">
        <f>+Z831*'1. Standard_Cost'!$B$20+AA831*'1. Standard_Cost'!$C$20</f>
        <v>0</v>
      </c>
      <c r="AC831" s="105"/>
      <c r="AD831" s="106"/>
      <c r="AE831" s="104">
        <f>SUM(AD831,AC831,AB831,Y831,U831,T831,S831,R831)*'1. Standard_Cost'!B446</f>
        <v>0</v>
      </c>
      <c r="AF831" s="104">
        <f t="shared" si="1614"/>
        <v>0</v>
      </c>
      <c r="AG831" s="103"/>
      <c r="AH831" s="103"/>
      <c r="AI831" s="103"/>
      <c r="AJ831" s="107"/>
      <c r="AK831" s="107"/>
      <c r="AL831" s="107"/>
      <c r="AM831" s="104">
        <f>AG831*'1. Standard_Cost'!B442+'Incremental_Cost Year 2021'!AH833*'1. Standard_Cost'!C442+'Incremental_Cost Year 2021'!AI833*'1. Standard_Cost'!D442+'Incremental_Cost Year 2021'!AJ833+'Incremental_Cost Year 2021'!AL833+AK831</f>
        <v>0</v>
      </c>
      <c r="AN831" s="104">
        <f>AM831*'1. Standard_Cost'!C446</f>
        <v>0</v>
      </c>
      <c r="AO831" s="107"/>
      <c r="AQ831" s="104">
        <f t="shared" si="1609"/>
        <v>0</v>
      </c>
      <c r="AR831" s="104">
        <f t="shared" si="1610"/>
        <v>0</v>
      </c>
      <c r="AS831" s="104">
        <f t="shared" si="1611"/>
        <v>0</v>
      </c>
      <c r="AT831" s="104">
        <f t="shared" si="1615"/>
        <v>0</v>
      </c>
      <c r="AU831" s="108">
        <f t="shared" si="1612"/>
        <v>0</v>
      </c>
      <c r="AV831" s="108"/>
      <c r="AW831" s="108"/>
      <c r="AX831" s="108"/>
      <c r="AY831" s="108"/>
      <c r="AZ831" s="108"/>
      <c r="BA831" s="109">
        <f t="shared" si="1613"/>
        <v>0</v>
      </c>
    </row>
    <row r="832" spans="1:53" ht="25.7" customHeight="1" outlineLevel="1" x14ac:dyDescent="0.2">
      <c r="A832" s="68"/>
      <c r="B832" s="94"/>
      <c r="C832" s="251"/>
      <c r="D832" s="113" t="s">
        <v>48</v>
      </c>
      <c r="E832" s="113" t="s">
        <v>468</v>
      </c>
      <c r="F832" s="114" t="s">
        <v>154</v>
      </c>
      <c r="G832" s="115" t="s">
        <v>155</v>
      </c>
      <c r="H832" s="122" t="s">
        <v>469</v>
      </c>
      <c r="I832" s="117"/>
      <c r="J832" s="117"/>
      <c r="K832" s="117"/>
      <c r="L832" s="118">
        <f>SUM(L828:L831)</f>
        <v>0</v>
      </c>
      <c r="M832" s="118">
        <f>SUM(M828:M831)</f>
        <v>0</v>
      </c>
      <c r="N832" s="117"/>
      <c r="O832" s="117"/>
      <c r="P832" s="117"/>
      <c r="Q832" s="117"/>
      <c r="R832" s="119">
        <f>SUM(R828:R831)</f>
        <v>0</v>
      </c>
      <c r="S832" s="119">
        <f>SUM(S828:S831)</f>
        <v>0</v>
      </c>
      <c r="T832" s="119">
        <f>SUM(T828:T831)</f>
        <v>0</v>
      </c>
      <c r="U832" s="119">
        <f>SUM(U828:U831)</f>
        <v>0</v>
      </c>
      <c r="V832" s="117"/>
      <c r="W832" s="117"/>
      <c r="X832" s="117"/>
      <c r="Y832" s="118">
        <f>SUM(Y828:Y831)</f>
        <v>0</v>
      </c>
      <c r="Z832" s="117"/>
      <c r="AA832" s="117"/>
      <c r="AB832" s="118">
        <f t="shared" ref="AB832:AF832" si="1616">SUM(AB828:AB831)</f>
        <v>0</v>
      </c>
      <c r="AC832" s="118">
        <f t="shared" si="1616"/>
        <v>0</v>
      </c>
      <c r="AD832" s="118">
        <f t="shared" si="1616"/>
        <v>0</v>
      </c>
      <c r="AE832" s="118">
        <f t="shared" si="1616"/>
        <v>0</v>
      </c>
      <c r="AF832" s="118">
        <f t="shared" si="1616"/>
        <v>0</v>
      </c>
      <c r="AG832" s="117"/>
      <c r="AH832" s="117"/>
      <c r="AI832" s="117"/>
      <c r="AJ832" s="119">
        <f>SUM(AJ828:AJ831)</f>
        <v>0</v>
      </c>
      <c r="AK832" s="119">
        <f t="shared" ref="AK832:AN832" si="1617">SUM(AK828:AK831)</f>
        <v>0</v>
      </c>
      <c r="AL832" s="119">
        <f t="shared" si="1617"/>
        <v>0</v>
      </c>
      <c r="AM832" s="119">
        <f t="shared" si="1617"/>
        <v>0</v>
      </c>
      <c r="AN832" s="119">
        <f t="shared" si="1617"/>
        <v>0</v>
      </c>
      <c r="AO832" s="116"/>
      <c r="AP832" s="120"/>
      <c r="AQ832" s="121">
        <f t="shared" ref="AQ832:BA832" si="1618">SUM(AQ828:AQ831)</f>
        <v>0</v>
      </c>
      <c r="AR832" s="121">
        <f t="shared" si="1618"/>
        <v>0</v>
      </c>
      <c r="AS832" s="121">
        <f t="shared" si="1618"/>
        <v>0</v>
      </c>
      <c r="AT832" s="121">
        <f t="shared" si="1618"/>
        <v>0</v>
      </c>
      <c r="AU832" s="121">
        <f t="shared" si="1618"/>
        <v>0</v>
      </c>
      <c r="AV832" s="121">
        <f t="shared" si="1618"/>
        <v>0</v>
      </c>
      <c r="AW832" s="121">
        <f t="shared" si="1618"/>
        <v>0</v>
      </c>
      <c r="AX832" s="121">
        <f t="shared" si="1618"/>
        <v>0</v>
      </c>
      <c r="AY832" s="121">
        <f t="shared" si="1618"/>
        <v>0</v>
      </c>
      <c r="AZ832" s="121">
        <f t="shared" si="1618"/>
        <v>0</v>
      </c>
      <c r="BA832" s="121">
        <f t="shared" si="1618"/>
        <v>0</v>
      </c>
    </row>
    <row r="833" spans="1:53" ht="14.1" customHeight="1" outlineLevel="2" x14ac:dyDescent="0.2">
      <c r="A833" s="68"/>
      <c r="B833" s="94"/>
      <c r="C833" s="251"/>
      <c r="D833" s="96"/>
      <c r="E833" s="96"/>
      <c r="F833" s="97"/>
      <c r="G833" s="98"/>
      <c r="H833" s="99" t="s">
        <v>49</v>
      </c>
      <c r="I833" s="100"/>
      <c r="J833" s="101"/>
      <c r="K833" s="101"/>
      <c r="L833" s="102" t="str">
        <f>IF(I833&lt;&gt;0,((VLOOKUP(I833,'1. Standard_Cost'!$B$4:$D$8,2)+VLOOKUP(I833,'1. Standard_Cost'!$B$4:$D$8,3))*J833*K833),"0")</f>
        <v>0</v>
      </c>
      <c r="M833" s="102">
        <f>L833*'1. Standard_Cost'!F422</f>
        <v>0</v>
      </c>
      <c r="N833" s="103"/>
      <c r="O833" s="103"/>
      <c r="P833" s="103"/>
      <c r="Q833" s="103"/>
      <c r="R833" s="104">
        <f>+N833*P833*'1. Standard_Cost'!$B$12</f>
        <v>0</v>
      </c>
      <c r="S833" s="104">
        <f>+N833*O833*P833*'1. Standard_Cost'!$C$12</f>
        <v>0</v>
      </c>
      <c r="T833" s="104">
        <f>+N833*P833*Q833*'1. Standard_Cost'!$D$12</f>
        <v>0</v>
      </c>
      <c r="U833" s="104">
        <f>+N833*O833*'1. Standard_Cost'!$E$12</f>
        <v>0</v>
      </c>
      <c r="V833" s="103"/>
      <c r="W833" s="103"/>
      <c r="X833" s="103"/>
      <c r="Y833" s="104">
        <f>+V833*((X833*'1. Standard_Cost'!$B$16)+(W833*X833*'1. Standard_Cost'!$C$16))</f>
        <v>0</v>
      </c>
      <c r="Z833" s="103"/>
      <c r="AA833" s="103"/>
      <c r="AB833" s="104">
        <f>+Z833*'1. Standard_Cost'!$B$20+AA833*'1. Standard_Cost'!$C$20</f>
        <v>0</v>
      </c>
      <c r="AC833" s="105"/>
      <c r="AD833" s="106"/>
      <c r="AE833" s="104">
        <f>SUM(AD833,AC833,AB833,Y833,U833,T833,S833,R833)*'1. Standard_Cost'!B446</f>
        <v>0</v>
      </c>
      <c r="AF833" s="104">
        <f>SUM(AD833,AE833)</f>
        <v>0</v>
      </c>
      <c r="AG833" s="103"/>
      <c r="AH833" s="103"/>
      <c r="AI833" s="103"/>
      <c r="AJ833" s="107"/>
      <c r="AK833" s="107"/>
      <c r="AL833" s="107"/>
      <c r="AM833" s="104">
        <f>AG833*'1. Standard_Cost'!B442+'Incremental_Cost Year 2021'!AH835*'1. Standard_Cost'!C442+'Incremental_Cost Year 2021'!AI835*'1. Standard_Cost'!D442+'Incremental_Cost Year 2021'!AJ835+'Incremental_Cost Year 2021'!AL835+AK833</f>
        <v>0</v>
      </c>
      <c r="AN833" s="104">
        <f>AM833*'1. Standard_Cost'!C446</f>
        <v>0</v>
      </c>
      <c r="AO833" s="107"/>
      <c r="AQ833" s="104">
        <f t="shared" ref="AQ833:AQ836" si="1619">L833+M833</f>
        <v>0</v>
      </c>
      <c r="AR833" s="104">
        <f t="shared" ref="AR833:AR836" si="1620">AF833</f>
        <v>0</v>
      </c>
      <c r="AS833" s="104">
        <f t="shared" ref="AS833:AS836" si="1621">AM833+AN833</f>
        <v>0</v>
      </c>
      <c r="AT833" s="104">
        <f>SUM(AQ833,AR833,AS833)</f>
        <v>0</v>
      </c>
      <c r="AU833" s="108">
        <f t="shared" ref="AU833:AU836" si="1622">AT833</f>
        <v>0</v>
      </c>
      <c r="AV833" s="108"/>
      <c r="AW833" s="108"/>
      <c r="AX833" s="108"/>
      <c r="AY833" s="108"/>
      <c r="AZ833" s="108"/>
      <c r="BA833" s="109">
        <f t="shared" ref="BA833:BA836" si="1623">SUM(AU833:AZ833)-AT833</f>
        <v>0</v>
      </c>
    </row>
    <row r="834" spans="1:53" ht="14.1" customHeight="1" outlineLevel="2" x14ac:dyDescent="0.2">
      <c r="A834" s="68"/>
      <c r="B834" s="94"/>
      <c r="C834" s="251"/>
      <c r="D834" s="110"/>
      <c r="E834" s="110"/>
      <c r="F834" s="110"/>
      <c r="G834" s="111"/>
      <c r="H834" s="99" t="s">
        <v>50</v>
      </c>
      <c r="I834" s="100"/>
      <c r="J834" s="101"/>
      <c r="K834" s="101"/>
      <c r="L834" s="102" t="str">
        <f>IF(I834&lt;&gt;0,((VLOOKUP(I834,'1. Standard_Cost'!$B$4:$D$8,2)+VLOOKUP(I834,'1. Standard_Cost'!$B$4:$D$8,3))*J834*K834),"0")</f>
        <v>0</v>
      </c>
      <c r="M834" s="102">
        <f>L834*'1. Standard_Cost'!F422</f>
        <v>0</v>
      </c>
      <c r="N834" s="103"/>
      <c r="O834" s="103"/>
      <c r="P834" s="103"/>
      <c r="Q834" s="103"/>
      <c r="R834" s="104">
        <f>+N834*P834*'1. Standard_Cost'!$B$12</f>
        <v>0</v>
      </c>
      <c r="S834" s="104">
        <f>+N834*O834*P834*'1. Standard_Cost'!$C$12</f>
        <v>0</v>
      </c>
      <c r="T834" s="104">
        <f>+N834*P834*Q834*'1. Standard_Cost'!$D$12</f>
        <v>0</v>
      </c>
      <c r="U834" s="104">
        <f>+N834*O834*'1. Standard_Cost'!$E$12</f>
        <v>0</v>
      </c>
      <c r="V834" s="103"/>
      <c r="W834" s="103"/>
      <c r="X834" s="103"/>
      <c r="Y834" s="104">
        <f>+V834*((X834*'1. Standard_Cost'!$B$16)+(W834*X834*'1. Standard_Cost'!$C$16))</f>
        <v>0</v>
      </c>
      <c r="Z834" s="103"/>
      <c r="AA834" s="103"/>
      <c r="AB834" s="104">
        <f>+Z834*'1. Standard_Cost'!$B$20+AA834*'1. Standard_Cost'!$C$20</f>
        <v>0</v>
      </c>
      <c r="AC834" s="105"/>
      <c r="AD834" s="106"/>
      <c r="AE834" s="104">
        <f>SUM(AD834,AC834,AB834,Y834,U834,T834,S834,R834)*'1. Standard_Cost'!B446</f>
        <v>0</v>
      </c>
      <c r="AF834" s="104">
        <f t="shared" ref="AF834:AF836" si="1624">SUM(AD834,AE834)</f>
        <v>0</v>
      </c>
      <c r="AG834" s="103"/>
      <c r="AH834" s="103">
        <v>0</v>
      </c>
      <c r="AI834" s="103">
        <v>0</v>
      </c>
      <c r="AJ834" s="107"/>
      <c r="AK834" s="107"/>
      <c r="AL834" s="107"/>
      <c r="AM834" s="104">
        <f>AG834*'1. Standard_Cost'!B442+'Incremental_Cost Year 2021'!AH836*'1. Standard_Cost'!C442+'Incremental_Cost Year 2021'!AI836*'1. Standard_Cost'!D442+'Incremental_Cost Year 2021'!AJ836+'Incremental_Cost Year 2021'!AL836+AK834</f>
        <v>0</v>
      </c>
      <c r="AN834" s="104">
        <f>AM834*'1. Standard_Cost'!C446</f>
        <v>0</v>
      </c>
      <c r="AO834" s="107"/>
      <c r="AQ834" s="104">
        <f t="shared" si="1619"/>
        <v>0</v>
      </c>
      <c r="AR834" s="104">
        <f t="shared" si="1620"/>
        <v>0</v>
      </c>
      <c r="AS834" s="104">
        <f t="shared" si="1621"/>
        <v>0</v>
      </c>
      <c r="AT834" s="104">
        <f t="shared" ref="AT834:AT836" si="1625">SUM(AQ834,AR834,AS834)</f>
        <v>0</v>
      </c>
      <c r="AU834" s="108">
        <f t="shared" si="1622"/>
        <v>0</v>
      </c>
      <c r="AV834" s="108">
        <v>0</v>
      </c>
      <c r="AW834" s="108"/>
      <c r="AX834" s="108"/>
      <c r="AY834" s="108"/>
      <c r="AZ834" s="108"/>
      <c r="BA834" s="109">
        <f t="shared" si="1623"/>
        <v>0</v>
      </c>
    </row>
    <row r="835" spans="1:53" ht="14.1" customHeight="1" outlineLevel="2" x14ac:dyDescent="0.2">
      <c r="A835" s="68"/>
      <c r="B835" s="94"/>
      <c r="C835" s="251"/>
      <c r="D835" s="110"/>
      <c r="E835" s="110"/>
      <c r="F835" s="110"/>
      <c r="G835" s="111"/>
      <c r="H835" s="99" t="s">
        <v>51</v>
      </c>
      <c r="I835" s="100"/>
      <c r="J835" s="101"/>
      <c r="K835" s="101"/>
      <c r="L835" s="102" t="str">
        <f>IF(I835&lt;&gt;0,((VLOOKUP(I835,'1. Standard_Cost'!$B$4:$D$8,2)+VLOOKUP(I835,'1. Standard_Cost'!$B$4:$D$8,3))*J835*K835),"0")</f>
        <v>0</v>
      </c>
      <c r="M835" s="102">
        <f>L835*'1. Standard_Cost'!F422</f>
        <v>0</v>
      </c>
      <c r="N835" s="103"/>
      <c r="O835" s="103"/>
      <c r="P835" s="103"/>
      <c r="Q835" s="103"/>
      <c r="R835" s="104">
        <f>+N835*P835*'1. Standard_Cost'!$B$12</f>
        <v>0</v>
      </c>
      <c r="S835" s="104">
        <f>+N835*O835*P835*'1. Standard_Cost'!$C$12</f>
        <v>0</v>
      </c>
      <c r="T835" s="104">
        <f>+N835*P835*Q835*'1. Standard_Cost'!$D$12</f>
        <v>0</v>
      </c>
      <c r="U835" s="104">
        <f>+N835*O835*'1. Standard_Cost'!$E$12</f>
        <v>0</v>
      </c>
      <c r="V835" s="103"/>
      <c r="W835" s="103"/>
      <c r="X835" s="103"/>
      <c r="Y835" s="104">
        <f>+V835*((X835*'1. Standard_Cost'!$B$16)+(W835*X835*'1. Standard_Cost'!$C$16))</f>
        <v>0</v>
      </c>
      <c r="Z835" s="103"/>
      <c r="AA835" s="103"/>
      <c r="AB835" s="104">
        <f>+Z835*'1. Standard_Cost'!$B$20+AA835*'1. Standard_Cost'!$C$20</f>
        <v>0</v>
      </c>
      <c r="AC835" s="105"/>
      <c r="AD835" s="106"/>
      <c r="AE835" s="104">
        <f>SUM(AD835,AC835,AB835,Y835,U835,T835,S835,R835)*'1. Standard_Cost'!B446</f>
        <v>0</v>
      </c>
      <c r="AF835" s="104">
        <f t="shared" si="1624"/>
        <v>0</v>
      </c>
      <c r="AG835" s="103"/>
      <c r="AH835" s="103"/>
      <c r="AI835" s="103"/>
      <c r="AJ835" s="107"/>
      <c r="AK835" s="107"/>
      <c r="AL835" s="107"/>
      <c r="AM835" s="104">
        <f>AG835*'1. Standard_Cost'!B442+'Incremental_Cost Year 2021'!AH837*'1. Standard_Cost'!C442+'Incremental_Cost Year 2021'!AI837*'1. Standard_Cost'!D442+'Incremental_Cost Year 2021'!AJ837+'Incremental_Cost Year 2021'!AL837+AK835</f>
        <v>0</v>
      </c>
      <c r="AN835" s="104">
        <f>AM835*'1. Standard_Cost'!C446</f>
        <v>0</v>
      </c>
      <c r="AO835" s="107"/>
      <c r="AQ835" s="104">
        <f t="shared" si="1619"/>
        <v>0</v>
      </c>
      <c r="AR835" s="104">
        <f t="shared" si="1620"/>
        <v>0</v>
      </c>
      <c r="AS835" s="104">
        <f t="shared" si="1621"/>
        <v>0</v>
      </c>
      <c r="AT835" s="104">
        <f t="shared" si="1625"/>
        <v>0</v>
      </c>
      <c r="AU835" s="108">
        <f t="shared" si="1622"/>
        <v>0</v>
      </c>
      <c r="AV835" s="108"/>
      <c r="AW835" s="108"/>
      <c r="AX835" s="108"/>
      <c r="AY835" s="108"/>
      <c r="AZ835" s="108"/>
      <c r="BA835" s="109">
        <f t="shared" si="1623"/>
        <v>0</v>
      </c>
    </row>
    <row r="836" spans="1:53" ht="14.1" customHeight="1" outlineLevel="2" x14ac:dyDescent="0.2">
      <c r="A836" s="68"/>
      <c r="B836" s="94"/>
      <c r="C836" s="251"/>
      <c r="D836" s="110"/>
      <c r="E836" s="110"/>
      <c r="F836" s="110"/>
      <c r="G836" s="111"/>
      <c r="H836" s="112" t="s">
        <v>179</v>
      </c>
      <c r="I836" s="100"/>
      <c r="J836" s="101"/>
      <c r="K836" s="101"/>
      <c r="L836" s="102" t="str">
        <f>IF(I836&lt;&gt;0,((VLOOKUP(I836,'1. Standard_Cost'!$B$4:$D$8,2)+VLOOKUP(I836,'1. Standard_Cost'!$B$4:$D$8,3))*J836*K836),"0")</f>
        <v>0</v>
      </c>
      <c r="M836" s="102">
        <f>L836*'1. Standard_Cost'!F422</f>
        <v>0</v>
      </c>
      <c r="N836" s="103"/>
      <c r="O836" s="103"/>
      <c r="P836" s="103"/>
      <c r="Q836" s="103"/>
      <c r="R836" s="104">
        <f>+N836*P836*'1. Standard_Cost'!$B$12</f>
        <v>0</v>
      </c>
      <c r="S836" s="104">
        <f>+N836*O836*P836*'1. Standard_Cost'!$C$12</f>
        <v>0</v>
      </c>
      <c r="T836" s="104">
        <f>+N836*P836*Q836*'1. Standard_Cost'!$D$12</f>
        <v>0</v>
      </c>
      <c r="U836" s="104">
        <f>+N836*O836*'1. Standard_Cost'!$E$12</f>
        <v>0</v>
      </c>
      <c r="V836" s="103"/>
      <c r="W836" s="103"/>
      <c r="X836" s="103"/>
      <c r="Y836" s="104">
        <f>+V836*((X836*'1. Standard_Cost'!$B$16)+(W836*X836*'1. Standard_Cost'!$C$16))</f>
        <v>0</v>
      </c>
      <c r="Z836" s="103"/>
      <c r="AA836" s="103"/>
      <c r="AB836" s="104">
        <f>+Z836*'1. Standard_Cost'!$B$20+AA836*'1. Standard_Cost'!$C$20</f>
        <v>0</v>
      </c>
      <c r="AC836" s="105"/>
      <c r="AD836" s="106"/>
      <c r="AE836" s="104">
        <f>SUM(AD836,AC836,AB836,Y836,U836,T836,S836,R836)*'1. Standard_Cost'!B446</f>
        <v>0</v>
      </c>
      <c r="AF836" s="104">
        <f t="shared" si="1624"/>
        <v>0</v>
      </c>
      <c r="AG836" s="103"/>
      <c r="AH836" s="103"/>
      <c r="AI836" s="103"/>
      <c r="AJ836" s="107"/>
      <c r="AK836" s="107"/>
      <c r="AL836" s="107"/>
      <c r="AM836" s="104">
        <f>AG836*'1. Standard_Cost'!B442+'Incremental_Cost Year 2021'!AH838*'1. Standard_Cost'!C442+'Incremental_Cost Year 2021'!AI838*'1. Standard_Cost'!D442+'Incremental_Cost Year 2021'!AJ838+'Incremental_Cost Year 2021'!AL838+AK836</f>
        <v>0</v>
      </c>
      <c r="AN836" s="104">
        <f>AM836*'1. Standard_Cost'!C446</f>
        <v>0</v>
      </c>
      <c r="AO836" s="107"/>
      <c r="AQ836" s="104">
        <f t="shared" si="1619"/>
        <v>0</v>
      </c>
      <c r="AR836" s="104">
        <f t="shared" si="1620"/>
        <v>0</v>
      </c>
      <c r="AS836" s="104">
        <f t="shared" si="1621"/>
        <v>0</v>
      </c>
      <c r="AT836" s="104">
        <f t="shared" si="1625"/>
        <v>0</v>
      </c>
      <c r="AU836" s="108">
        <f t="shared" si="1622"/>
        <v>0</v>
      </c>
      <c r="AV836" s="108"/>
      <c r="AW836" s="108"/>
      <c r="AX836" s="108"/>
      <c r="AY836" s="108"/>
      <c r="AZ836" s="108"/>
      <c r="BA836" s="109">
        <f t="shared" si="1623"/>
        <v>0</v>
      </c>
    </row>
    <row r="837" spans="1:53" ht="24.6" customHeight="1" outlineLevel="1" x14ac:dyDescent="0.2">
      <c r="A837" s="68"/>
      <c r="B837" s="141"/>
      <c r="C837" s="251"/>
      <c r="D837" s="113" t="s">
        <v>48</v>
      </c>
      <c r="E837" s="113" t="s">
        <v>470</v>
      </c>
      <c r="F837" s="114" t="s">
        <v>154</v>
      </c>
      <c r="G837" s="115" t="s">
        <v>155</v>
      </c>
      <c r="H837" s="122" t="s">
        <v>471</v>
      </c>
      <c r="I837" s="117"/>
      <c r="J837" s="117"/>
      <c r="K837" s="117"/>
      <c r="L837" s="118">
        <f>SUM(L833:L836)</f>
        <v>0</v>
      </c>
      <c r="M837" s="118">
        <f>SUM(M833:M836)</f>
        <v>0</v>
      </c>
      <c r="N837" s="117"/>
      <c r="O837" s="117"/>
      <c r="P837" s="117"/>
      <c r="Q837" s="117"/>
      <c r="R837" s="119">
        <f>SUM(R833:R836)</f>
        <v>0</v>
      </c>
      <c r="S837" s="119">
        <f>SUM(S833:S836)</f>
        <v>0</v>
      </c>
      <c r="T837" s="119">
        <f>SUM(T833:T836)</f>
        <v>0</v>
      </c>
      <c r="U837" s="119">
        <f>SUM(U833:U836)</f>
        <v>0</v>
      </c>
      <c r="V837" s="117"/>
      <c r="W837" s="117"/>
      <c r="X837" s="117"/>
      <c r="Y837" s="118">
        <f>SUM(Y833:Y836)</f>
        <v>0</v>
      </c>
      <c r="Z837" s="117"/>
      <c r="AA837" s="117"/>
      <c r="AB837" s="118">
        <f t="shared" ref="AB837:AF837" si="1626">SUM(AB833:AB836)</f>
        <v>0</v>
      </c>
      <c r="AC837" s="118">
        <f t="shared" si="1626"/>
        <v>0</v>
      </c>
      <c r="AD837" s="118">
        <f t="shared" si="1626"/>
        <v>0</v>
      </c>
      <c r="AE837" s="118">
        <f t="shared" si="1626"/>
        <v>0</v>
      </c>
      <c r="AF837" s="118">
        <f t="shared" si="1626"/>
        <v>0</v>
      </c>
      <c r="AG837" s="117"/>
      <c r="AH837" s="117"/>
      <c r="AI837" s="117"/>
      <c r="AJ837" s="119">
        <f>SUM(AJ833:AJ836)</f>
        <v>0</v>
      </c>
      <c r="AK837" s="119">
        <f t="shared" ref="AK837:AN837" si="1627">SUM(AK833:AK836)</f>
        <v>0</v>
      </c>
      <c r="AL837" s="119">
        <f t="shared" si="1627"/>
        <v>0</v>
      </c>
      <c r="AM837" s="119">
        <f t="shared" si="1627"/>
        <v>0</v>
      </c>
      <c r="AN837" s="119">
        <f t="shared" si="1627"/>
        <v>0</v>
      </c>
      <c r="AO837" s="116"/>
      <c r="AP837" s="120"/>
      <c r="AQ837" s="121">
        <f t="shared" ref="AQ837:BA837" si="1628">SUM(AQ833:AQ836)</f>
        <v>0</v>
      </c>
      <c r="AR837" s="121">
        <f t="shared" si="1628"/>
        <v>0</v>
      </c>
      <c r="AS837" s="121">
        <f t="shared" si="1628"/>
        <v>0</v>
      </c>
      <c r="AT837" s="121">
        <f t="shared" si="1628"/>
        <v>0</v>
      </c>
      <c r="AU837" s="121">
        <f t="shared" si="1628"/>
        <v>0</v>
      </c>
      <c r="AV837" s="121">
        <f t="shared" si="1628"/>
        <v>0</v>
      </c>
      <c r="AW837" s="121">
        <f t="shared" si="1628"/>
        <v>0</v>
      </c>
      <c r="AX837" s="121">
        <f t="shared" si="1628"/>
        <v>0</v>
      </c>
      <c r="AY837" s="121">
        <f t="shared" si="1628"/>
        <v>0</v>
      </c>
      <c r="AZ837" s="121">
        <f t="shared" si="1628"/>
        <v>0</v>
      </c>
      <c r="BA837" s="121">
        <f t="shared" si="1628"/>
        <v>0</v>
      </c>
    </row>
    <row r="838" spans="1:53" ht="14.1" customHeight="1" outlineLevel="2" x14ac:dyDescent="0.2">
      <c r="A838" s="68"/>
      <c r="B838" s="94"/>
      <c r="C838" s="95"/>
      <c r="D838" s="96"/>
      <c r="E838" s="96"/>
      <c r="F838" s="97"/>
      <c r="G838" s="98"/>
      <c r="H838" s="99" t="s">
        <v>49</v>
      </c>
      <c r="I838" s="100"/>
      <c r="J838" s="101"/>
      <c r="K838" s="101"/>
      <c r="L838" s="102" t="str">
        <f>IF(I838&lt;&gt;0,((VLOOKUP(I838,'1. Standard_Cost'!$B$4:$D$8,2)+VLOOKUP(I838,'1. Standard_Cost'!$B$4:$D$8,3))*J838*K838),"0")</f>
        <v>0</v>
      </c>
      <c r="M838" s="102">
        <f>L838*'1. Standard_Cost'!F427</f>
        <v>0</v>
      </c>
      <c r="N838" s="103"/>
      <c r="O838" s="103"/>
      <c r="P838" s="103"/>
      <c r="Q838" s="103"/>
      <c r="R838" s="104">
        <f>+N838*P838*'1. Standard_Cost'!$B$12</f>
        <v>0</v>
      </c>
      <c r="S838" s="104">
        <f>+N838*O838*P838*'1. Standard_Cost'!$C$12</f>
        <v>0</v>
      </c>
      <c r="T838" s="104">
        <f>+N838*P838*Q838*'1. Standard_Cost'!$D$12</f>
        <v>0</v>
      </c>
      <c r="U838" s="104">
        <f>+N838*O838*'1. Standard_Cost'!$E$12</f>
        <v>0</v>
      </c>
      <c r="V838" s="103"/>
      <c r="W838" s="103"/>
      <c r="X838" s="103"/>
      <c r="Y838" s="104">
        <f>+V838*((X838*'1. Standard_Cost'!$B$16)+(W838*X838*'1. Standard_Cost'!$C$16))</f>
        <v>0</v>
      </c>
      <c r="Z838" s="103"/>
      <c r="AA838" s="103"/>
      <c r="AB838" s="104">
        <f>+Z838*'1. Standard_Cost'!$B$20+AA838*'1. Standard_Cost'!$C$20</f>
        <v>0</v>
      </c>
      <c r="AC838" s="105"/>
      <c r="AD838" s="106"/>
      <c r="AE838" s="104">
        <f>SUM(AD838,AC838,AB838,Y838,U838,T838,S838,R838)*'1. Standard_Cost'!B451</f>
        <v>0</v>
      </c>
      <c r="AF838" s="104">
        <f>SUM(AD838,AE838)</f>
        <v>0</v>
      </c>
      <c r="AG838" s="103"/>
      <c r="AH838" s="103"/>
      <c r="AI838" s="103"/>
      <c r="AJ838" s="107"/>
      <c r="AK838" s="107"/>
      <c r="AL838" s="107"/>
      <c r="AM838" s="104">
        <f>AG838*'1. Standard_Cost'!B447+'Incremental_Cost Year 2021'!AH840*'1. Standard_Cost'!C447+'Incremental_Cost Year 2021'!AI840*'1. Standard_Cost'!D447+'Incremental_Cost Year 2021'!AJ840+'Incremental_Cost Year 2021'!AL840+AK838</f>
        <v>0</v>
      </c>
      <c r="AN838" s="104">
        <f>AM838*'1. Standard_Cost'!C451</f>
        <v>0</v>
      </c>
      <c r="AO838" s="107"/>
      <c r="AQ838" s="104">
        <f t="shared" ref="AQ838:AQ841" si="1629">L838+M838</f>
        <v>0</v>
      </c>
      <c r="AR838" s="104">
        <f t="shared" ref="AR838:AR841" si="1630">AF838</f>
        <v>0</v>
      </c>
      <c r="AS838" s="104">
        <f t="shared" ref="AS838:AS841" si="1631">AM838+AN838</f>
        <v>0</v>
      </c>
      <c r="AT838" s="104">
        <f>SUM(AQ838,AR838,AS838)</f>
        <v>0</v>
      </c>
      <c r="AU838" s="108">
        <f t="shared" ref="AU838:AU841" si="1632">AT838</f>
        <v>0</v>
      </c>
      <c r="AV838" s="108"/>
      <c r="AW838" s="108"/>
      <c r="AX838" s="108"/>
      <c r="AY838" s="108"/>
      <c r="AZ838" s="108"/>
      <c r="BA838" s="109">
        <f t="shared" ref="BA838:BA841" si="1633">SUM(AU838:AZ838)-AT838</f>
        <v>0</v>
      </c>
    </row>
    <row r="839" spans="1:53" ht="14.1" customHeight="1" outlineLevel="2" x14ac:dyDescent="0.2">
      <c r="A839" s="68"/>
      <c r="B839" s="94"/>
      <c r="C839" s="95"/>
      <c r="D839" s="110"/>
      <c r="E839" s="110"/>
      <c r="F839" s="110"/>
      <c r="G839" s="111"/>
      <c r="H839" s="99" t="s">
        <v>50</v>
      </c>
      <c r="I839" s="100"/>
      <c r="J839" s="101"/>
      <c r="K839" s="101"/>
      <c r="L839" s="102" t="str">
        <f>IF(I839&lt;&gt;0,((VLOOKUP(I839,'1. Standard_Cost'!$B$4:$D$8,2)+VLOOKUP(I839,'1. Standard_Cost'!$B$4:$D$8,3))*J839*K839),"0")</f>
        <v>0</v>
      </c>
      <c r="M839" s="102">
        <f>L839*'1. Standard_Cost'!F427</f>
        <v>0</v>
      </c>
      <c r="N839" s="103"/>
      <c r="O839" s="103"/>
      <c r="P839" s="103"/>
      <c r="Q839" s="103"/>
      <c r="R839" s="104">
        <f>+N839*P839*'1. Standard_Cost'!$B$12</f>
        <v>0</v>
      </c>
      <c r="S839" s="104">
        <f>+N839*O839*P839*'1. Standard_Cost'!$C$12</f>
        <v>0</v>
      </c>
      <c r="T839" s="104">
        <f>+N839*P839*Q839*'1. Standard_Cost'!$D$12</f>
        <v>0</v>
      </c>
      <c r="U839" s="104">
        <f>+N839*O839*'1. Standard_Cost'!$E$12</f>
        <v>0</v>
      </c>
      <c r="V839" s="103"/>
      <c r="W839" s="103"/>
      <c r="X839" s="103"/>
      <c r="Y839" s="104">
        <f>+V839*((X839*'1. Standard_Cost'!$B$16)+(W839*X839*'1. Standard_Cost'!$C$16))</f>
        <v>0</v>
      </c>
      <c r="Z839" s="103"/>
      <c r="AA839" s="103"/>
      <c r="AB839" s="104">
        <f>+Z839*'1. Standard_Cost'!$B$20+AA839*'1. Standard_Cost'!$C$20</f>
        <v>0</v>
      </c>
      <c r="AC839" s="105"/>
      <c r="AD839" s="106"/>
      <c r="AE839" s="104">
        <f>SUM(AD839,AC839,AB839,Y839,U839,T839,S839,R839)*'1. Standard_Cost'!B451</f>
        <v>0</v>
      </c>
      <c r="AF839" s="104">
        <f t="shared" ref="AF839:AF841" si="1634">SUM(AD839,AE839)</f>
        <v>0</v>
      </c>
      <c r="AG839" s="103"/>
      <c r="AH839" s="103">
        <v>0</v>
      </c>
      <c r="AI839" s="103">
        <v>0</v>
      </c>
      <c r="AJ839" s="107"/>
      <c r="AK839" s="107"/>
      <c r="AL839" s="107"/>
      <c r="AM839" s="104">
        <f>AG839*'1. Standard_Cost'!B447+'Incremental_Cost Year 2021'!AH841*'1. Standard_Cost'!C447+'Incremental_Cost Year 2021'!AI841*'1. Standard_Cost'!D447+'Incremental_Cost Year 2021'!AJ841+'Incremental_Cost Year 2021'!AL841+AK839</f>
        <v>0</v>
      </c>
      <c r="AN839" s="104">
        <f>AM839*'1. Standard_Cost'!C451</f>
        <v>0</v>
      </c>
      <c r="AO839" s="107"/>
      <c r="AQ839" s="104">
        <f t="shared" si="1629"/>
        <v>0</v>
      </c>
      <c r="AR839" s="104">
        <f t="shared" si="1630"/>
        <v>0</v>
      </c>
      <c r="AS839" s="104">
        <f t="shared" si="1631"/>
        <v>0</v>
      </c>
      <c r="AT839" s="104">
        <f t="shared" ref="AT839:AT841" si="1635">SUM(AQ839,AR839,AS839)</f>
        <v>0</v>
      </c>
      <c r="AU839" s="108">
        <f t="shared" si="1632"/>
        <v>0</v>
      </c>
      <c r="AV839" s="108">
        <v>0</v>
      </c>
      <c r="AW839" s="108"/>
      <c r="AX839" s="108"/>
      <c r="AY839" s="108"/>
      <c r="AZ839" s="108"/>
      <c r="BA839" s="109">
        <f t="shared" si="1633"/>
        <v>0</v>
      </c>
    </row>
    <row r="840" spans="1:53" ht="14.1" customHeight="1" outlineLevel="2" x14ac:dyDescent="0.2">
      <c r="A840" s="68"/>
      <c r="B840" s="94"/>
      <c r="C840" s="95"/>
      <c r="D840" s="110"/>
      <c r="E840" s="110"/>
      <c r="F840" s="110"/>
      <c r="G840" s="111"/>
      <c r="H840" s="99" t="s">
        <v>51</v>
      </c>
      <c r="I840" s="100"/>
      <c r="J840" s="101"/>
      <c r="K840" s="101"/>
      <c r="L840" s="102" t="str">
        <f>IF(I840&lt;&gt;0,((VLOOKUP(I840,'1. Standard_Cost'!$B$4:$D$8,2)+VLOOKUP(I840,'1. Standard_Cost'!$B$4:$D$8,3))*J840*K840),"0")</f>
        <v>0</v>
      </c>
      <c r="M840" s="102">
        <f>L840*'1. Standard_Cost'!F427</f>
        <v>0</v>
      </c>
      <c r="N840" s="103"/>
      <c r="O840" s="103"/>
      <c r="P840" s="103"/>
      <c r="Q840" s="103"/>
      <c r="R840" s="104">
        <f>+N840*P840*'1. Standard_Cost'!$B$12</f>
        <v>0</v>
      </c>
      <c r="S840" s="104">
        <f>+N840*O840*P840*'1. Standard_Cost'!$C$12</f>
        <v>0</v>
      </c>
      <c r="T840" s="104">
        <f>+N840*P840*Q840*'1. Standard_Cost'!$D$12</f>
        <v>0</v>
      </c>
      <c r="U840" s="104">
        <f>+N840*O840*'1. Standard_Cost'!$E$12</f>
        <v>0</v>
      </c>
      <c r="V840" s="103"/>
      <c r="W840" s="103"/>
      <c r="X840" s="103"/>
      <c r="Y840" s="104">
        <f>+V840*((X840*'1. Standard_Cost'!$B$16)+(W840*X840*'1. Standard_Cost'!$C$16))</f>
        <v>0</v>
      </c>
      <c r="Z840" s="103"/>
      <c r="AA840" s="103"/>
      <c r="AB840" s="104">
        <f>+Z840*'1. Standard_Cost'!$B$20+AA840*'1. Standard_Cost'!$C$20</f>
        <v>0</v>
      </c>
      <c r="AC840" s="105"/>
      <c r="AD840" s="106"/>
      <c r="AE840" s="104">
        <f>SUM(AD840,AC840,AB840,Y840,U840,T840,S840,R840)*'1. Standard_Cost'!B451</f>
        <v>0</v>
      </c>
      <c r="AF840" s="104">
        <f t="shared" si="1634"/>
        <v>0</v>
      </c>
      <c r="AG840" s="103"/>
      <c r="AH840" s="103"/>
      <c r="AI840" s="103"/>
      <c r="AJ840" s="107"/>
      <c r="AK840" s="107"/>
      <c r="AL840" s="107"/>
      <c r="AM840" s="104">
        <f>AG840*'1. Standard_Cost'!B447+'Incremental_Cost Year 2021'!AH842*'1. Standard_Cost'!C447+'Incremental_Cost Year 2021'!AI842*'1. Standard_Cost'!D447+'Incremental_Cost Year 2021'!AJ842+'Incremental_Cost Year 2021'!AL842+AK840</f>
        <v>0</v>
      </c>
      <c r="AN840" s="104">
        <f>AM840*'1. Standard_Cost'!C451</f>
        <v>0</v>
      </c>
      <c r="AO840" s="107"/>
      <c r="AQ840" s="104">
        <f t="shared" si="1629"/>
        <v>0</v>
      </c>
      <c r="AR840" s="104">
        <f t="shared" si="1630"/>
        <v>0</v>
      </c>
      <c r="AS840" s="104">
        <f t="shared" si="1631"/>
        <v>0</v>
      </c>
      <c r="AT840" s="104">
        <f t="shared" si="1635"/>
        <v>0</v>
      </c>
      <c r="AU840" s="108">
        <f t="shared" si="1632"/>
        <v>0</v>
      </c>
      <c r="AV840" s="108"/>
      <c r="AW840" s="108"/>
      <c r="AX840" s="108"/>
      <c r="AY840" s="108"/>
      <c r="AZ840" s="108"/>
      <c r="BA840" s="109">
        <f t="shared" si="1633"/>
        <v>0</v>
      </c>
    </row>
    <row r="841" spans="1:53" ht="14.1" customHeight="1" outlineLevel="2" x14ac:dyDescent="0.2">
      <c r="A841" s="68"/>
      <c r="B841" s="94"/>
      <c r="C841" s="95"/>
      <c r="D841" s="110"/>
      <c r="E841" s="110"/>
      <c r="F841" s="110"/>
      <c r="G841" s="111"/>
      <c r="H841" s="112" t="s">
        <v>179</v>
      </c>
      <c r="I841" s="100"/>
      <c r="J841" s="101"/>
      <c r="K841" s="101"/>
      <c r="L841" s="102" t="str">
        <f>IF(I841&lt;&gt;0,((VLOOKUP(I841,'1. Standard_Cost'!$B$4:$D$8,2)+VLOOKUP(I841,'1. Standard_Cost'!$B$4:$D$8,3))*J841*K841),"0")</f>
        <v>0</v>
      </c>
      <c r="M841" s="102">
        <f>L841*'1. Standard_Cost'!F427</f>
        <v>0</v>
      </c>
      <c r="N841" s="103"/>
      <c r="O841" s="103"/>
      <c r="P841" s="103"/>
      <c r="Q841" s="103"/>
      <c r="R841" s="104">
        <f>+N841*P841*'1. Standard_Cost'!$B$12</f>
        <v>0</v>
      </c>
      <c r="S841" s="104">
        <f>+N841*O841*P841*'1. Standard_Cost'!$C$12</f>
        <v>0</v>
      </c>
      <c r="T841" s="104">
        <f>+N841*P841*Q841*'1. Standard_Cost'!$D$12</f>
        <v>0</v>
      </c>
      <c r="U841" s="104">
        <f>+N841*O841*'1. Standard_Cost'!$E$12</f>
        <v>0</v>
      </c>
      <c r="V841" s="103"/>
      <c r="W841" s="103"/>
      <c r="X841" s="103"/>
      <c r="Y841" s="104">
        <f>+V841*((X841*'1. Standard_Cost'!$B$16)+(W841*X841*'1. Standard_Cost'!$C$16))</f>
        <v>0</v>
      </c>
      <c r="Z841" s="103"/>
      <c r="AA841" s="103"/>
      <c r="AB841" s="104">
        <f>+Z841*'1. Standard_Cost'!$B$20+AA841*'1. Standard_Cost'!$C$20</f>
        <v>0</v>
      </c>
      <c r="AC841" s="105"/>
      <c r="AD841" s="106"/>
      <c r="AE841" s="104">
        <f>SUM(AD841,AC841,AB841,Y841,U841,T841,S841,R841)*'1. Standard_Cost'!B451</f>
        <v>0</v>
      </c>
      <c r="AF841" s="104">
        <f t="shared" si="1634"/>
        <v>0</v>
      </c>
      <c r="AG841" s="103"/>
      <c r="AH841" s="103"/>
      <c r="AI841" s="103"/>
      <c r="AJ841" s="107"/>
      <c r="AK841" s="107"/>
      <c r="AL841" s="107"/>
      <c r="AM841" s="104">
        <f>AG841*'1. Standard_Cost'!B447+'Incremental_Cost Year 2021'!AH843*'1. Standard_Cost'!C447+'Incremental_Cost Year 2021'!AI843*'1. Standard_Cost'!D447+'Incremental_Cost Year 2021'!AJ843+'Incremental_Cost Year 2021'!AL843+AK841</f>
        <v>0</v>
      </c>
      <c r="AN841" s="104">
        <f>AM841*'1. Standard_Cost'!C451</f>
        <v>0</v>
      </c>
      <c r="AO841" s="107"/>
      <c r="AQ841" s="104">
        <f t="shared" si="1629"/>
        <v>0</v>
      </c>
      <c r="AR841" s="104">
        <f t="shared" si="1630"/>
        <v>0</v>
      </c>
      <c r="AS841" s="104">
        <f t="shared" si="1631"/>
        <v>0</v>
      </c>
      <c r="AT841" s="104">
        <f t="shared" si="1635"/>
        <v>0</v>
      </c>
      <c r="AU841" s="108">
        <f t="shared" si="1632"/>
        <v>0</v>
      </c>
      <c r="AV841" s="108"/>
      <c r="AW841" s="108"/>
      <c r="AX841" s="108"/>
      <c r="AY841" s="108"/>
      <c r="AZ841" s="108"/>
      <c r="BA841" s="109">
        <f t="shared" si="1633"/>
        <v>0</v>
      </c>
    </row>
    <row r="842" spans="1:53" ht="24.6" customHeight="1" outlineLevel="1" x14ac:dyDescent="0.2">
      <c r="A842" s="68"/>
      <c r="B842" s="141"/>
      <c r="C842" s="95"/>
      <c r="D842" s="113" t="s">
        <v>48</v>
      </c>
      <c r="E842" s="113" t="s">
        <v>472</v>
      </c>
      <c r="F842" s="114" t="s">
        <v>154</v>
      </c>
      <c r="G842" s="115" t="s">
        <v>155</v>
      </c>
      <c r="H842" s="122" t="s">
        <v>473</v>
      </c>
      <c r="I842" s="117"/>
      <c r="J842" s="117"/>
      <c r="K842" s="117"/>
      <c r="L842" s="118">
        <f>SUM(L838:L841)</f>
        <v>0</v>
      </c>
      <c r="M842" s="118">
        <f>SUM(M838:M841)</f>
        <v>0</v>
      </c>
      <c r="N842" s="117"/>
      <c r="O842" s="117"/>
      <c r="P842" s="117"/>
      <c r="Q842" s="117"/>
      <c r="R842" s="119">
        <f>SUM(R838:R841)</f>
        <v>0</v>
      </c>
      <c r="S842" s="119">
        <f>SUM(S838:S841)</f>
        <v>0</v>
      </c>
      <c r="T842" s="119">
        <f>SUM(T838:T841)</f>
        <v>0</v>
      </c>
      <c r="U842" s="119">
        <f>SUM(U838:U841)</f>
        <v>0</v>
      </c>
      <c r="V842" s="117"/>
      <c r="W842" s="117"/>
      <c r="X842" s="117"/>
      <c r="Y842" s="118">
        <f>SUM(Y838:Y841)</f>
        <v>0</v>
      </c>
      <c r="Z842" s="117"/>
      <c r="AA842" s="117"/>
      <c r="AB842" s="118">
        <f t="shared" ref="AB842:AF842" si="1636">SUM(AB838:AB841)</f>
        <v>0</v>
      </c>
      <c r="AC842" s="118">
        <f t="shared" si="1636"/>
        <v>0</v>
      </c>
      <c r="AD842" s="118">
        <f t="shared" si="1636"/>
        <v>0</v>
      </c>
      <c r="AE842" s="118">
        <f t="shared" si="1636"/>
        <v>0</v>
      </c>
      <c r="AF842" s="118">
        <f t="shared" si="1636"/>
        <v>0</v>
      </c>
      <c r="AG842" s="117"/>
      <c r="AH842" s="117"/>
      <c r="AI842" s="117"/>
      <c r="AJ842" s="119">
        <f>SUM(AJ838:AJ841)</f>
        <v>0</v>
      </c>
      <c r="AK842" s="119">
        <f t="shared" ref="AK842:AN842" si="1637">SUM(AK838:AK841)</f>
        <v>0</v>
      </c>
      <c r="AL842" s="119">
        <f t="shared" si="1637"/>
        <v>0</v>
      </c>
      <c r="AM842" s="119">
        <f t="shared" si="1637"/>
        <v>0</v>
      </c>
      <c r="AN842" s="119">
        <f t="shared" si="1637"/>
        <v>0</v>
      </c>
      <c r="AO842" s="116"/>
      <c r="AP842" s="120"/>
      <c r="AQ842" s="121">
        <f t="shared" ref="AQ842:BA842" si="1638">SUM(AQ838:AQ841)</f>
        <v>0</v>
      </c>
      <c r="AR842" s="121">
        <f t="shared" si="1638"/>
        <v>0</v>
      </c>
      <c r="AS842" s="121">
        <f t="shared" si="1638"/>
        <v>0</v>
      </c>
      <c r="AT842" s="121">
        <f t="shared" si="1638"/>
        <v>0</v>
      </c>
      <c r="AU842" s="121">
        <f t="shared" si="1638"/>
        <v>0</v>
      </c>
      <c r="AV842" s="121">
        <f t="shared" si="1638"/>
        <v>0</v>
      </c>
      <c r="AW842" s="121">
        <f t="shared" si="1638"/>
        <v>0</v>
      </c>
      <c r="AX842" s="121">
        <f t="shared" si="1638"/>
        <v>0</v>
      </c>
      <c r="AY842" s="121">
        <f t="shared" si="1638"/>
        <v>0</v>
      </c>
      <c r="AZ842" s="121">
        <f t="shared" si="1638"/>
        <v>0</v>
      </c>
      <c r="BA842" s="121">
        <f t="shared" si="1638"/>
        <v>0</v>
      </c>
    </row>
    <row r="843" spans="1:53" ht="14.1" customHeight="1" outlineLevel="2" x14ac:dyDescent="0.2">
      <c r="A843" s="68"/>
      <c r="B843" s="94"/>
      <c r="C843" s="95"/>
      <c r="D843" s="96"/>
      <c r="E843" s="96"/>
      <c r="F843" s="97"/>
      <c r="G843" s="98"/>
      <c r="H843" s="99" t="s">
        <v>49</v>
      </c>
      <c r="I843" s="100"/>
      <c r="J843" s="101"/>
      <c r="K843" s="101"/>
      <c r="L843" s="102" t="str">
        <f>IF(I843&lt;&gt;0,((VLOOKUP(I843,'1. Standard_Cost'!$B$4:$D$8,2)+VLOOKUP(I843,'1. Standard_Cost'!$B$4:$D$8,3))*J843*K843),"0")</f>
        <v>0</v>
      </c>
      <c r="M843" s="102">
        <f>L843*'1. Standard_Cost'!F432</f>
        <v>0</v>
      </c>
      <c r="N843" s="103"/>
      <c r="O843" s="103"/>
      <c r="P843" s="103"/>
      <c r="Q843" s="103"/>
      <c r="R843" s="104">
        <f>+N843*P843*'1. Standard_Cost'!$B$12</f>
        <v>0</v>
      </c>
      <c r="S843" s="104">
        <f>+N843*O843*P843*'1. Standard_Cost'!$C$12</f>
        <v>0</v>
      </c>
      <c r="T843" s="104">
        <f>+N843*P843*Q843*'1. Standard_Cost'!$D$12</f>
        <v>0</v>
      </c>
      <c r="U843" s="104">
        <f>+N843*O843*'1. Standard_Cost'!$E$12</f>
        <v>0</v>
      </c>
      <c r="V843" s="103"/>
      <c r="W843" s="103"/>
      <c r="X843" s="103"/>
      <c r="Y843" s="104">
        <f>+V843*((X843*'1. Standard_Cost'!$B$16)+(W843*X843*'1. Standard_Cost'!$C$16))</f>
        <v>0</v>
      </c>
      <c r="Z843" s="103"/>
      <c r="AA843" s="103"/>
      <c r="AB843" s="104">
        <f>+Z843*'1. Standard_Cost'!$B$20+AA843*'1. Standard_Cost'!$C$20</f>
        <v>0</v>
      </c>
      <c r="AC843" s="105"/>
      <c r="AD843" s="106"/>
      <c r="AE843" s="104">
        <f>SUM(AD843,AC843,AB843,Y843,U843,T843,S843,R843)*'1. Standard_Cost'!B456</f>
        <v>0</v>
      </c>
      <c r="AF843" s="104">
        <f>SUM(AD843,AE843)</f>
        <v>0</v>
      </c>
      <c r="AG843" s="103"/>
      <c r="AH843" s="103"/>
      <c r="AI843" s="103"/>
      <c r="AJ843" s="107"/>
      <c r="AK843" s="107"/>
      <c r="AL843" s="107"/>
      <c r="AM843" s="104">
        <f>AG843*'1. Standard_Cost'!B452+'Incremental_Cost Year 2021'!AH845*'1. Standard_Cost'!C452+'Incremental_Cost Year 2021'!AI845*'1. Standard_Cost'!D452+'Incremental_Cost Year 2021'!AJ845+'Incremental_Cost Year 2021'!AL845+AK843</f>
        <v>0</v>
      </c>
      <c r="AN843" s="104">
        <f>AM843*'1. Standard_Cost'!C456</f>
        <v>0</v>
      </c>
      <c r="AO843" s="107"/>
      <c r="AQ843" s="104">
        <f t="shared" ref="AQ843:AQ846" si="1639">L843+M843</f>
        <v>0</v>
      </c>
      <c r="AR843" s="104">
        <f t="shared" ref="AR843:AR846" si="1640">AF843</f>
        <v>0</v>
      </c>
      <c r="AS843" s="104">
        <f t="shared" ref="AS843:AS846" si="1641">AM843+AN843</f>
        <v>0</v>
      </c>
      <c r="AT843" s="104">
        <f>SUM(AQ843,AR843,AS843)</f>
        <v>0</v>
      </c>
      <c r="AU843" s="108">
        <f t="shared" ref="AU843:AU846" si="1642">AT843</f>
        <v>0</v>
      </c>
      <c r="AV843" s="108"/>
      <c r="AW843" s="108"/>
      <c r="AX843" s="108"/>
      <c r="AY843" s="108"/>
      <c r="AZ843" s="108"/>
      <c r="BA843" s="109">
        <f t="shared" ref="BA843:BA846" si="1643">SUM(AU843:AZ843)-AT843</f>
        <v>0</v>
      </c>
    </row>
    <row r="844" spans="1:53" ht="14.1" customHeight="1" outlineLevel="2" x14ac:dyDescent="0.2">
      <c r="A844" s="68"/>
      <c r="B844" s="94"/>
      <c r="C844" s="95"/>
      <c r="D844" s="110"/>
      <c r="E844" s="110"/>
      <c r="F844" s="110"/>
      <c r="G844" s="111"/>
      <c r="H844" s="99" t="s">
        <v>50</v>
      </c>
      <c r="I844" s="100"/>
      <c r="J844" s="101"/>
      <c r="K844" s="101"/>
      <c r="L844" s="102" t="str">
        <f>IF(I844&lt;&gt;0,((VLOOKUP(I844,'1. Standard_Cost'!$B$4:$D$8,2)+VLOOKUP(I844,'1. Standard_Cost'!$B$4:$D$8,3))*J844*K844),"0")</f>
        <v>0</v>
      </c>
      <c r="M844" s="102">
        <f>L844*'1. Standard_Cost'!F432</f>
        <v>0</v>
      </c>
      <c r="N844" s="103"/>
      <c r="O844" s="103"/>
      <c r="P844" s="103"/>
      <c r="Q844" s="103"/>
      <c r="R844" s="104">
        <f>+N844*P844*'1. Standard_Cost'!$B$12</f>
        <v>0</v>
      </c>
      <c r="S844" s="104">
        <f>+N844*O844*P844*'1. Standard_Cost'!$C$12</f>
        <v>0</v>
      </c>
      <c r="T844" s="104">
        <f>+N844*P844*Q844*'1. Standard_Cost'!$D$12</f>
        <v>0</v>
      </c>
      <c r="U844" s="104">
        <f>+N844*O844*'1. Standard_Cost'!$E$12</f>
        <v>0</v>
      </c>
      <c r="V844" s="103"/>
      <c r="W844" s="103"/>
      <c r="X844" s="103"/>
      <c r="Y844" s="104">
        <f>+V844*((X844*'1. Standard_Cost'!$B$16)+(W844*X844*'1. Standard_Cost'!$C$16))</f>
        <v>0</v>
      </c>
      <c r="Z844" s="103"/>
      <c r="AA844" s="103"/>
      <c r="AB844" s="104">
        <f>+Z844*'1. Standard_Cost'!$B$20+AA844*'1. Standard_Cost'!$C$20</f>
        <v>0</v>
      </c>
      <c r="AC844" s="105"/>
      <c r="AD844" s="106"/>
      <c r="AE844" s="104">
        <f>SUM(AD844,AC844,AB844,Y844,U844,T844,S844,R844)*'1. Standard_Cost'!B456</f>
        <v>0</v>
      </c>
      <c r="AF844" s="104">
        <f t="shared" ref="AF844:AF846" si="1644">SUM(AD844,AE844)</f>
        <v>0</v>
      </c>
      <c r="AG844" s="103"/>
      <c r="AH844" s="103">
        <v>0</v>
      </c>
      <c r="AI844" s="103">
        <v>0</v>
      </c>
      <c r="AJ844" s="107"/>
      <c r="AK844" s="107"/>
      <c r="AL844" s="107"/>
      <c r="AM844" s="104">
        <f>AG844*'1. Standard_Cost'!B452+'Incremental_Cost Year 2021'!AH846*'1. Standard_Cost'!C452+'Incremental_Cost Year 2021'!AI846*'1. Standard_Cost'!D452+'Incremental_Cost Year 2021'!AJ846+'Incremental_Cost Year 2021'!AL846+AK844</f>
        <v>0</v>
      </c>
      <c r="AN844" s="104">
        <f>AM844*'1. Standard_Cost'!C456</f>
        <v>0</v>
      </c>
      <c r="AO844" s="107"/>
      <c r="AQ844" s="104">
        <f t="shared" si="1639"/>
        <v>0</v>
      </c>
      <c r="AR844" s="104">
        <f t="shared" si="1640"/>
        <v>0</v>
      </c>
      <c r="AS844" s="104">
        <f t="shared" si="1641"/>
        <v>0</v>
      </c>
      <c r="AT844" s="104">
        <f t="shared" ref="AT844:AT846" si="1645">SUM(AQ844,AR844,AS844)</f>
        <v>0</v>
      </c>
      <c r="AU844" s="108">
        <f t="shared" si="1642"/>
        <v>0</v>
      </c>
      <c r="AV844" s="108">
        <v>0</v>
      </c>
      <c r="AW844" s="108"/>
      <c r="AX844" s="108"/>
      <c r="AY844" s="108"/>
      <c r="AZ844" s="108"/>
      <c r="BA844" s="109">
        <f t="shared" si="1643"/>
        <v>0</v>
      </c>
    </row>
    <row r="845" spans="1:53" ht="14.1" customHeight="1" outlineLevel="2" x14ac:dyDescent="0.2">
      <c r="A845" s="68"/>
      <c r="B845" s="94"/>
      <c r="C845" s="95"/>
      <c r="D845" s="110"/>
      <c r="E845" s="110"/>
      <c r="F845" s="110"/>
      <c r="G845" s="111"/>
      <c r="H845" s="99" t="s">
        <v>51</v>
      </c>
      <c r="I845" s="100"/>
      <c r="J845" s="101"/>
      <c r="K845" s="101"/>
      <c r="L845" s="102" t="str">
        <f>IF(I845&lt;&gt;0,((VLOOKUP(I845,'1. Standard_Cost'!$B$4:$D$8,2)+VLOOKUP(I845,'1. Standard_Cost'!$B$4:$D$8,3))*J845*K845),"0")</f>
        <v>0</v>
      </c>
      <c r="M845" s="102">
        <f>L845*'1. Standard_Cost'!F432</f>
        <v>0</v>
      </c>
      <c r="N845" s="103"/>
      <c r="O845" s="103"/>
      <c r="P845" s="103"/>
      <c r="Q845" s="103"/>
      <c r="R845" s="104">
        <f>+N845*P845*'1. Standard_Cost'!$B$12</f>
        <v>0</v>
      </c>
      <c r="S845" s="104">
        <f>+N845*O845*P845*'1. Standard_Cost'!$C$12</f>
        <v>0</v>
      </c>
      <c r="T845" s="104">
        <f>+N845*P845*Q845*'1. Standard_Cost'!$D$12</f>
        <v>0</v>
      </c>
      <c r="U845" s="104">
        <f>+N845*O845*'1. Standard_Cost'!$E$12</f>
        <v>0</v>
      </c>
      <c r="V845" s="103"/>
      <c r="W845" s="103"/>
      <c r="X845" s="103"/>
      <c r="Y845" s="104">
        <f>+V845*((X845*'1. Standard_Cost'!$B$16)+(W845*X845*'1. Standard_Cost'!$C$16))</f>
        <v>0</v>
      </c>
      <c r="Z845" s="103"/>
      <c r="AA845" s="103"/>
      <c r="AB845" s="104">
        <f>+Z845*'1. Standard_Cost'!$B$20+AA845*'1. Standard_Cost'!$C$20</f>
        <v>0</v>
      </c>
      <c r="AC845" s="105"/>
      <c r="AD845" s="106"/>
      <c r="AE845" s="104">
        <f>SUM(AD845,AC845,AB845,Y845,U845,T845,S845,R845)*'1. Standard_Cost'!B456</f>
        <v>0</v>
      </c>
      <c r="AF845" s="104">
        <f t="shared" si="1644"/>
        <v>0</v>
      </c>
      <c r="AG845" s="103"/>
      <c r="AH845" s="103"/>
      <c r="AI845" s="103"/>
      <c r="AJ845" s="107"/>
      <c r="AK845" s="107"/>
      <c r="AL845" s="107"/>
      <c r="AM845" s="104">
        <f>AG845*'1. Standard_Cost'!B452+'Incremental_Cost Year 2021'!AH847*'1. Standard_Cost'!C452+'Incremental_Cost Year 2021'!AI847*'1. Standard_Cost'!D452+'Incremental_Cost Year 2021'!AJ847+'Incremental_Cost Year 2021'!AL847+AK845</f>
        <v>0</v>
      </c>
      <c r="AN845" s="104">
        <f>AM845*'1. Standard_Cost'!C456</f>
        <v>0</v>
      </c>
      <c r="AO845" s="107"/>
      <c r="AQ845" s="104">
        <f t="shared" si="1639"/>
        <v>0</v>
      </c>
      <c r="AR845" s="104">
        <f t="shared" si="1640"/>
        <v>0</v>
      </c>
      <c r="AS845" s="104">
        <f t="shared" si="1641"/>
        <v>0</v>
      </c>
      <c r="AT845" s="104">
        <f t="shared" si="1645"/>
        <v>0</v>
      </c>
      <c r="AU845" s="108">
        <f t="shared" si="1642"/>
        <v>0</v>
      </c>
      <c r="AV845" s="108"/>
      <c r="AW845" s="108"/>
      <c r="AX845" s="108"/>
      <c r="AY845" s="108"/>
      <c r="AZ845" s="108"/>
      <c r="BA845" s="109">
        <f t="shared" si="1643"/>
        <v>0</v>
      </c>
    </row>
    <row r="846" spans="1:53" ht="14.1" customHeight="1" outlineLevel="2" x14ac:dyDescent="0.2">
      <c r="A846" s="68"/>
      <c r="B846" s="94"/>
      <c r="C846" s="95"/>
      <c r="D846" s="110"/>
      <c r="E846" s="110"/>
      <c r="F846" s="110"/>
      <c r="G846" s="111"/>
      <c r="H846" s="112" t="s">
        <v>179</v>
      </c>
      <c r="I846" s="100"/>
      <c r="J846" s="101"/>
      <c r="K846" s="101"/>
      <c r="L846" s="102" t="str">
        <f>IF(I846&lt;&gt;0,((VLOOKUP(I846,'1. Standard_Cost'!$B$4:$D$8,2)+VLOOKUP(I846,'1. Standard_Cost'!$B$4:$D$8,3))*J846*K846),"0")</f>
        <v>0</v>
      </c>
      <c r="M846" s="102">
        <f>L846*'1. Standard_Cost'!F432</f>
        <v>0</v>
      </c>
      <c r="N846" s="103"/>
      <c r="O846" s="103"/>
      <c r="P846" s="103"/>
      <c r="Q846" s="103"/>
      <c r="R846" s="104">
        <f>+N846*P846*'1. Standard_Cost'!$B$12</f>
        <v>0</v>
      </c>
      <c r="S846" s="104">
        <f>+N846*O846*P846*'1. Standard_Cost'!$C$12</f>
        <v>0</v>
      </c>
      <c r="T846" s="104">
        <f>+N846*P846*Q846*'1. Standard_Cost'!$D$12</f>
        <v>0</v>
      </c>
      <c r="U846" s="104">
        <f>+N846*O846*'1. Standard_Cost'!$E$12</f>
        <v>0</v>
      </c>
      <c r="V846" s="103"/>
      <c r="W846" s="103"/>
      <c r="X846" s="103"/>
      <c r="Y846" s="104">
        <f>+V846*((X846*'1. Standard_Cost'!$B$16)+(W846*X846*'1. Standard_Cost'!$C$16))</f>
        <v>0</v>
      </c>
      <c r="Z846" s="103"/>
      <c r="AA846" s="103"/>
      <c r="AB846" s="104">
        <f>+Z846*'1. Standard_Cost'!$B$20+AA846*'1. Standard_Cost'!$C$20</f>
        <v>0</v>
      </c>
      <c r="AC846" s="105"/>
      <c r="AD846" s="106"/>
      <c r="AE846" s="104">
        <f>SUM(AD846,AC846,AB846,Y846,U846,T846,S846,R846)*'1. Standard_Cost'!B456</f>
        <v>0</v>
      </c>
      <c r="AF846" s="104">
        <f t="shared" si="1644"/>
        <v>0</v>
      </c>
      <c r="AG846" s="103"/>
      <c r="AH846" s="103"/>
      <c r="AI846" s="103"/>
      <c r="AJ846" s="107"/>
      <c r="AK846" s="107"/>
      <c r="AL846" s="107"/>
      <c r="AM846" s="104">
        <f>AG846*'1. Standard_Cost'!B452+'Incremental_Cost Year 2021'!AH848*'1. Standard_Cost'!C452+'Incremental_Cost Year 2021'!AI848*'1. Standard_Cost'!D452+'Incremental_Cost Year 2021'!AJ848+'Incremental_Cost Year 2021'!AL848+AK846</f>
        <v>0</v>
      </c>
      <c r="AN846" s="104">
        <f>AM846*'1. Standard_Cost'!C456</f>
        <v>0</v>
      </c>
      <c r="AO846" s="107"/>
      <c r="AQ846" s="104">
        <f t="shared" si="1639"/>
        <v>0</v>
      </c>
      <c r="AR846" s="104">
        <f t="shared" si="1640"/>
        <v>0</v>
      </c>
      <c r="AS846" s="104">
        <f t="shared" si="1641"/>
        <v>0</v>
      </c>
      <c r="AT846" s="104">
        <f t="shared" si="1645"/>
        <v>0</v>
      </c>
      <c r="AU846" s="108">
        <f t="shared" si="1642"/>
        <v>0</v>
      </c>
      <c r="AV846" s="108"/>
      <c r="AW846" s="108"/>
      <c r="AX846" s="108"/>
      <c r="AY846" s="108"/>
      <c r="AZ846" s="108"/>
      <c r="BA846" s="109">
        <f t="shared" si="1643"/>
        <v>0</v>
      </c>
    </row>
    <row r="847" spans="1:53" ht="24.6" customHeight="1" outlineLevel="1" x14ac:dyDescent="0.2">
      <c r="A847" s="68"/>
      <c r="B847" s="141"/>
      <c r="C847" s="95"/>
      <c r="D847" s="113" t="s">
        <v>48</v>
      </c>
      <c r="E847" s="113" t="s">
        <v>474</v>
      </c>
      <c r="F847" s="114" t="s">
        <v>154</v>
      </c>
      <c r="G847" s="115" t="s">
        <v>155</v>
      </c>
      <c r="H847" s="122" t="s">
        <v>475</v>
      </c>
      <c r="I847" s="117"/>
      <c r="J847" s="117"/>
      <c r="K847" s="117"/>
      <c r="L847" s="118">
        <f>SUM(L843:L846)</f>
        <v>0</v>
      </c>
      <c r="M847" s="118">
        <f>SUM(M843:M846)</f>
        <v>0</v>
      </c>
      <c r="N847" s="117"/>
      <c r="O847" s="117"/>
      <c r="P847" s="117"/>
      <c r="Q847" s="117"/>
      <c r="R847" s="119">
        <f>SUM(R843:R846)</f>
        <v>0</v>
      </c>
      <c r="S847" s="119">
        <f>SUM(S843:S846)</f>
        <v>0</v>
      </c>
      <c r="T847" s="119">
        <f>SUM(T843:T846)</f>
        <v>0</v>
      </c>
      <c r="U847" s="119">
        <f>SUM(U843:U846)</f>
        <v>0</v>
      </c>
      <c r="V847" s="117"/>
      <c r="W847" s="117"/>
      <c r="X847" s="117"/>
      <c r="Y847" s="118">
        <f>SUM(Y843:Y846)</f>
        <v>0</v>
      </c>
      <c r="Z847" s="117"/>
      <c r="AA847" s="117"/>
      <c r="AB847" s="118">
        <f t="shared" ref="AB847:AF847" si="1646">SUM(AB843:AB846)</f>
        <v>0</v>
      </c>
      <c r="AC847" s="118">
        <f t="shared" si="1646"/>
        <v>0</v>
      </c>
      <c r="AD847" s="118">
        <f t="shared" si="1646"/>
        <v>0</v>
      </c>
      <c r="AE847" s="118">
        <f t="shared" si="1646"/>
        <v>0</v>
      </c>
      <c r="AF847" s="118">
        <f t="shared" si="1646"/>
        <v>0</v>
      </c>
      <c r="AG847" s="117"/>
      <c r="AH847" s="117"/>
      <c r="AI847" s="117"/>
      <c r="AJ847" s="119">
        <f>SUM(AJ843:AJ846)</f>
        <v>0</v>
      </c>
      <c r="AK847" s="119">
        <f t="shared" ref="AK847:AN847" si="1647">SUM(AK843:AK846)</f>
        <v>0</v>
      </c>
      <c r="AL847" s="119">
        <f t="shared" si="1647"/>
        <v>0</v>
      </c>
      <c r="AM847" s="119">
        <f t="shared" si="1647"/>
        <v>0</v>
      </c>
      <c r="AN847" s="119">
        <f t="shared" si="1647"/>
        <v>0</v>
      </c>
      <c r="AO847" s="116"/>
      <c r="AP847" s="120"/>
      <c r="AQ847" s="121">
        <f t="shared" ref="AQ847:BA847" si="1648">SUM(AQ843:AQ846)</f>
        <v>0</v>
      </c>
      <c r="AR847" s="121">
        <f t="shared" si="1648"/>
        <v>0</v>
      </c>
      <c r="AS847" s="121">
        <f t="shared" si="1648"/>
        <v>0</v>
      </c>
      <c r="AT847" s="121">
        <f t="shared" si="1648"/>
        <v>0</v>
      </c>
      <c r="AU847" s="121">
        <f t="shared" si="1648"/>
        <v>0</v>
      </c>
      <c r="AV847" s="121">
        <f t="shared" si="1648"/>
        <v>0</v>
      </c>
      <c r="AW847" s="121">
        <f t="shared" si="1648"/>
        <v>0</v>
      </c>
      <c r="AX847" s="121">
        <f t="shared" si="1648"/>
        <v>0</v>
      </c>
      <c r="AY847" s="121">
        <f t="shared" si="1648"/>
        <v>0</v>
      </c>
      <c r="AZ847" s="121">
        <f t="shared" si="1648"/>
        <v>0</v>
      </c>
      <c r="BA847" s="121">
        <f t="shared" si="1648"/>
        <v>0</v>
      </c>
    </row>
    <row r="848" spans="1:53" ht="14.1" customHeight="1" outlineLevel="2" x14ac:dyDescent="0.2">
      <c r="A848" s="68"/>
      <c r="B848" s="94"/>
      <c r="C848" s="250"/>
      <c r="D848" s="96"/>
      <c r="E848" s="96"/>
      <c r="F848" s="97"/>
      <c r="G848" s="98"/>
      <c r="H848" s="99" t="s">
        <v>49</v>
      </c>
      <c r="I848" s="100"/>
      <c r="J848" s="101"/>
      <c r="K848" s="101"/>
      <c r="L848" s="102" t="str">
        <f>IF(I848&lt;&gt;0,((VLOOKUP(I848,'1. Standard_Cost'!$B$4:$D$8,2)+VLOOKUP(I848,'1. Standard_Cost'!$B$4:$D$8,3))*J848*K848),"0")</f>
        <v>0</v>
      </c>
      <c r="M848" s="102">
        <f>L848*'1. Standard_Cost'!F447</f>
        <v>0</v>
      </c>
      <c r="N848" s="103"/>
      <c r="O848" s="103"/>
      <c r="P848" s="103"/>
      <c r="Q848" s="103"/>
      <c r="R848" s="104">
        <f>+N848*P848*'1. Standard_Cost'!$B$12</f>
        <v>0</v>
      </c>
      <c r="S848" s="104">
        <f>+N848*O848*P848*'1. Standard_Cost'!$C$12</f>
        <v>0</v>
      </c>
      <c r="T848" s="104">
        <f>+N848*P848*Q848*'1. Standard_Cost'!$D$12</f>
        <v>0</v>
      </c>
      <c r="U848" s="104">
        <f>+N848*O848*'1. Standard_Cost'!$E$12</f>
        <v>0</v>
      </c>
      <c r="V848" s="103"/>
      <c r="W848" s="103"/>
      <c r="X848" s="103"/>
      <c r="Y848" s="104">
        <f>+V848*((X848*'1. Standard_Cost'!$B$16)+(W848*X848*'1. Standard_Cost'!$C$16))</f>
        <v>0</v>
      </c>
      <c r="Z848" s="103"/>
      <c r="AA848" s="103"/>
      <c r="AB848" s="104">
        <f>+Z848*'1. Standard_Cost'!$B$20+AA848*'1. Standard_Cost'!$C$20</f>
        <v>0</v>
      </c>
      <c r="AC848" s="105"/>
      <c r="AD848" s="106"/>
      <c r="AE848" s="104">
        <f>SUM(AD848,AC848,AB848,Y848,U848,T848,S848,R848)*'1. Standard_Cost'!B471</f>
        <v>0</v>
      </c>
      <c r="AF848" s="104">
        <f>SUM(AD848,AE848)</f>
        <v>0</v>
      </c>
      <c r="AG848" s="103"/>
      <c r="AH848" s="103"/>
      <c r="AI848" s="103"/>
      <c r="AJ848" s="107"/>
      <c r="AK848" s="107"/>
      <c r="AL848" s="107"/>
      <c r="AM848" s="104">
        <f>AG848*'1. Standard_Cost'!B467+'Incremental_Cost Year 2021'!AH850*'1. Standard_Cost'!C467+'Incremental_Cost Year 2021'!AI850*'1. Standard_Cost'!D467+'Incremental_Cost Year 2021'!AJ850+'Incremental_Cost Year 2021'!AL850+AK848</f>
        <v>0</v>
      </c>
      <c r="AN848" s="104">
        <f>AM848*'1. Standard_Cost'!C471</f>
        <v>0</v>
      </c>
      <c r="AO848" s="107"/>
      <c r="AQ848" s="104">
        <f t="shared" ref="AQ848:AQ851" si="1649">L848+M848</f>
        <v>0</v>
      </c>
      <c r="AR848" s="104">
        <f t="shared" ref="AR848:AR851" si="1650">AF848</f>
        <v>0</v>
      </c>
      <c r="AS848" s="104">
        <f t="shared" ref="AS848:AS851" si="1651">AM848+AN848</f>
        <v>0</v>
      </c>
      <c r="AT848" s="104">
        <f>SUM(AQ848,AR848,AS848)</f>
        <v>0</v>
      </c>
      <c r="AU848" s="108">
        <f t="shared" ref="AU848:AU851" si="1652">AT848</f>
        <v>0</v>
      </c>
      <c r="AV848" s="108"/>
      <c r="AW848" s="108"/>
      <c r="AX848" s="108"/>
      <c r="AY848" s="108"/>
      <c r="AZ848" s="108"/>
      <c r="BA848" s="109">
        <f t="shared" ref="BA848:BA851" si="1653">SUM(AU848:AZ848)-AT848</f>
        <v>0</v>
      </c>
    </row>
    <row r="849" spans="1:53" ht="14.1" customHeight="1" outlineLevel="2" x14ac:dyDescent="0.2">
      <c r="A849" s="68"/>
      <c r="B849" s="94"/>
      <c r="C849" s="251"/>
      <c r="D849" s="110"/>
      <c r="E849" s="110"/>
      <c r="F849" s="110"/>
      <c r="G849" s="111"/>
      <c r="H849" s="99" t="s">
        <v>50</v>
      </c>
      <c r="I849" s="100"/>
      <c r="J849" s="101"/>
      <c r="K849" s="101"/>
      <c r="L849" s="102" t="str">
        <f>IF(I849&lt;&gt;0,((VLOOKUP(I849,'1. Standard_Cost'!$B$4:$D$8,2)+VLOOKUP(I849,'1. Standard_Cost'!$B$4:$D$8,3))*J849*K849),"0")</f>
        <v>0</v>
      </c>
      <c r="M849" s="102">
        <f>L849*'1. Standard_Cost'!F447</f>
        <v>0</v>
      </c>
      <c r="N849" s="103"/>
      <c r="O849" s="103"/>
      <c r="P849" s="103"/>
      <c r="Q849" s="103"/>
      <c r="R849" s="104">
        <f>+N849*P849*'1. Standard_Cost'!$B$12</f>
        <v>0</v>
      </c>
      <c r="S849" s="104">
        <f>+N849*O849*P849*'1. Standard_Cost'!$C$12</f>
        <v>0</v>
      </c>
      <c r="T849" s="104">
        <f>+N849*P849*Q849*'1. Standard_Cost'!$D$12</f>
        <v>0</v>
      </c>
      <c r="U849" s="104">
        <f>+N849*O849*'1. Standard_Cost'!$E$12</f>
        <v>0</v>
      </c>
      <c r="V849" s="103"/>
      <c r="W849" s="103"/>
      <c r="X849" s="103"/>
      <c r="Y849" s="104">
        <f>+V849*((X849*'1. Standard_Cost'!$B$16)+(W849*X849*'1. Standard_Cost'!$C$16))</f>
        <v>0</v>
      </c>
      <c r="Z849" s="103"/>
      <c r="AA849" s="103"/>
      <c r="AB849" s="104">
        <f>+Z849*'1. Standard_Cost'!$B$20+AA849*'1. Standard_Cost'!$C$20</f>
        <v>0</v>
      </c>
      <c r="AC849" s="105"/>
      <c r="AD849" s="106"/>
      <c r="AE849" s="104">
        <f>SUM(AD849,AC849,AB849,Y849,U849,T849,S849,R849)*'1. Standard_Cost'!B471</f>
        <v>0</v>
      </c>
      <c r="AF849" s="104">
        <f t="shared" ref="AF849:AF851" si="1654">SUM(AD849,AE849)</f>
        <v>0</v>
      </c>
      <c r="AG849" s="103"/>
      <c r="AH849" s="103">
        <v>0</v>
      </c>
      <c r="AI849" s="103">
        <v>0</v>
      </c>
      <c r="AJ849" s="107"/>
      <c r="AK849" s="107"/>
      <c r="AL849" s="107"/>
      <c r="AM849" s="104">
        <f>AG849*'1. Standard_Cost'!B467+'Incremental_Cost Year 2021'!AH851*'1. Standard_Cost'!C467+'Incremental_Cost Year 2021'!AI851*'1. Standard_Cost'!D467+'Incremental_Cost Year 2021'!AJ851+'Incremental_Cost Year 2021'!AL851+AK849</f>
        <v>0</v>
      </c>
      <c r="AN849" s="104">
        <f>AM849*'1. Standard_Cost'!C471</f>
        <v>0</v>
      </c>
      <c r="AO849" s="107"/>
      <c r="AQ849" s="104">
        <f t="shared" si="1649"/>
        <v>0</v>
      </c>
      <c r="AR849" s="104">
        <f t="shared" si="1650"/>
        <v>0</v>
      </c>
      <c r="AS849" s="104">
        <f t="shared" si="1651"/>
        <v>0</v>
      </c>
      <c r="AT849" s="104">
        <f t="shared" ref="AT849:AT851" si="1655">SUM(AQ849,AR849,AS849)</f>
        <v>0</v>
      </c>
      <c r="AU849" s="108">
        <f t="shared" si="1652"/>
        <v>0</v>
      </c>
      <c r="AV849" s="108">
        <v>0</v>
      </c>
      <c r="AW849" s="108"/>
      <c r="AX849" s="108"/>
      <c r="AY849" s="108"/>
      <c r="AZ849" s="108"/>
      <c r="BA849" s="109">
        <f t="shared" si="1653"/>
        <v>0</v>
      </c>
    </row>
    <row r="850" spans="1:53" ht="14.1" customHeight="1" outlineLevel="2" x14ac:dyDescent="0.2">
      <c r="A850" s="68"/>
      <c r="B850" s="94"/>
      <c r="C850" s="251"/>
      <c r="D850" s="110"/>
      <c r="E850" s="110"/>
      <c r="F850" s="110"/>
      <c r="G850" s="111"/>
      <c r="H850" s="99" t="s">
        <v>51</v>
      </c>
      <c r="I850" s="100"/>
      <c r="J850" s="101"/>
      <c r="K850" s="101"/>
      <c r="L850" s="102" t="str">
        <f>IF(I850&lt;&gt;0,((VLOOKUP(I850,'1. Standard_Cost'!$B$4:$D$8,2)+VLOOKUP(I850,'1. Standard_Cost'!$B$4:$D$8,3))*J850*K850),"0")</f>
        <v>0</v>
      </c>
      <c r="M850" s="102">
        <f>L850*'1. Standard_Cost'!F447</f>
        <v>0</v>
      </c>
      <c r="N850" s="103"/>
      <c r="O850" s="103"/>
      <c r="P850" s="103"/>
      <c r="Q850" s="103"/>
      <c r="R850" s="104">
        <f>+N850*P850*'1. Standard_Cost'!$B$12</f>
        <v>0</v>
      </c>
      <c r="S850" s="104">
        <f>+N850*O850*P850*'1. Standard_Cost'!$C$12</f>
        <v>0</v>
      </c>
      <c r="T850" s="104">
        <f>+N850*P850*Q850*'1. Standard_Cost'!$D$12</f>
        <v>0</v>
      </c>
      <c r="U850" s="104">
        <f>+N850*O850*'1. Standard_Cost'!$E$12</f>
        <v>0</v>
      </c>
      <c r="V850" s="103"/>
      <c r="W850" s="103"/>
      <c r="X850" s="103"/>
      <c r="Y850" s="104">
        <f>+V850*((X850*'1. Standard_Cost'!$B$16)+(W850*X850*'1. Standard_Cost'!$C$16))</f>
        <v>0</v>
      </c>
      <c r="Z850" s="103"/>
      <c r="AA850" s="103"/>
      <c r="AB850" s="104">
        <f>+Z850*'1. Standard_Cost'!$B$20+AA850*'1. Standard_Cost'!$C$20</f>
        <v>0</v>
      </c>
      <c r="AC850" s="105"/>
      <c r="AD850" s="106"/>
      <c r="AE850" s="104">
        <f>SUM(AD850,AC850,AB850,Y850,U850,T850,S850,R850)*'1. Standard_Cost'!B471</f>
        <v>0</v>
      </c>
      <c r="AF850" s="104">
        <f t="shared" si="1654"/>
        <v>0</v>
      </c>
      <c r="AG850" s="103"/>
      <c r="AH850" s="103"/>
      <c r="AI850" s="103"/>
      <c r="AJ850" s="107"/>
      <c r="AK850" s="107"/>
      <c r="AL850" s="107"/>
      <c r="AM850" s="104">
        <f>AG850*'1. Standard_Cost'!B467+'Incremental_Cost Year 2021'!AH852*'1. Standard_Cost'!C467+'Incremental_Cost Year 2021'!AI852*'1. Standard_Cost'!D467+'Incremental_Cost Year 2021'!AJ852+'Incremental_Cost Year 2021'!AL852+AK850</f>
        <v>0</v>
      </c>
      <c r="AN850" s="104">
        <f>AM850*'1. Standard_Cost'!C471</f>
        <v>0</v>
      </c>
      <c r="AO850" s="107"/>
      <c r="AQ850" s="104">
        <f t="shared" si="1649"/>
        <v>0</v>
      </c>
      <c r="AR850" s="104">
        <f t="shared" si="1650"/>
        <v>0</v>
      </c>
      <c r="AS850" s="104">
        <f t="shared" si="1651"/>
        <v>0</v>
      </c>
      <c r="AT850" s="104">
        <f t="shared" si="1655"/>
        <v>0</v>
      </c>
      <c r="AU850" s="108">
        <f t="shared" si="1652"/>
        <v>0</v>
      </c>
      <c r="AV850" s="108"/>
      <c r="AW850" s="108"/>
      <c r="AX850" s="108"/>
      <c r="AY850" s="108"/>
      <c r="AZ850" s="108"/>
      <c r="BA850" s="109">
        <f t="shared" si="1653"/>
        <v>0</v>
      </c>
    </row>
    <row r="851" spans="1:53" ht="14.1" customHeight="1" outlineLevel="2" x14ac:dyDescent="0.2">
      <c r="A851" s="68"/>
      <c r="B851" s="94"/>
      <c r="C851" s="251"/>
      <c r="D851" s="110"/>
      <c r="E851" s="110"/>
      <c r="F851" s="110"/>
      <c r="G851" s="111"/>
      <c r="H851" s="112" t="s">
        <v>179</v>
      </c>
      <c r="I851" s="100"/>
      <c r="J851" s="101"/>
      <c r="K851" s="101"/>
      <c r="L851" s="102" t="str">
        <f>IF(I851&lt;&gt;0,((VLOOKUP(I851,'1. Standard_Cost'!$B$4:$D$8,2)+VLOOKUP(I851,'1. Standard_Cost'!$B$4:$D$8,3))*J851*K851),"0")</f>
        <v>0</v>
      </c>
      <c r="M851" s="102">
        <f>L851*'1. Standard_Cost'!F447</f>
        <v>0</v>
      </c>
      <c r="N851" s="103"/>
      <c r="O851" s="103"/>
      <c r="P851" s="103"/>
      <c r="Q851" s="103"/>
      <c r="R851" s="104">
        <f>+N851*P851*'1. Standard_Cost'!$B$12</f>
        <v>0</v>
      </c>
      <c r="S851" s="104">
        <f>+N851*O851*P851*'1. Standard_Cost'!$C$12</f>
        <v>0</v>
      </c>
      <c r="T851" s="104">
        <f>+N851*P851*Q851*'1. Standard_Cost'!$D$12</f>
        <v>0</v>
      </c>
      <c r="U851" s="104">
        <f>+N851*O851*'1. Standard_Cost'!$E$12</f>
        <v>0</v>
      </c>
      <c r="V851" s="103"/>
      <c r="W851" s="103"/>
      <c r="X851" s="103"/>
      <c r="Y851" s="104">
        <f>+V851*((X851*'1. Standard_Cost'!$B$16)+(W851*X851*'1. Standard_Cost'!$C$16))</f>
        <v>0</v>
      </c>
      <c r="Z851" s="103"/>
      <c r="AA851" s="103"/>
      <c r="AB851" s="104">
        <f>+Z851*'1. Standard_Cost'!$B$20+AA851*'1. Standard_Cost'!$C$20</f>
        <v>0</v>
      </c>
      <c r="AC851" s="105"/>
      <c r="AD851" s="106"/>
      <c r="AE851" s="104">
        <f>SUM(AD851,AC851,AB851,Y851,U851,T851,S851,R851)*'1. Standard_Cost'!B471</f>
        <v>0</v>
      </c>
      <c r="AF851" s="104">
        <f t="shared" si="1654"/>
        <v>0</v>
      </c>
      <c r="AG851" s="103"/>
      <c r="AH851" s="103"/>
      <c r="AI851" s="103"/>
      <c r="AJ851" s="107"/>
      <c r="AK851" s="107"/>
      <c r="AL851" s="107"/>
      <c r="AM851" s="104">
        <f>AG851*'1. Standard_Cost'!B467+'Incremental_Cost Year 2021'!AH853*'1. Standard_Cost'!C467+'Incremental_Cost Year 2021'!AI853*'1. Standard_Cost'!D467+'Incremental_Cost Year 2021'!AJ853+'Incremental_Cost Year 2021'!AL853+AK851</f>
        <v>0</v>
      </c>
      <c r="AN851" s="104">
        <f>AM851*'1. Standard_Cost'!C471</f>
        <v>0</v>
      </c>
      <c r="AO851" s="107"/>
      <c r="AQ851" s="104">
        <f t="shared" si="1649"/>
        <v>0</v>
      </c>
      <c r="AR851" s="104">
        <f t="shared" si="1650"/>
        <v>0</v>
      </c>
      <c r="AS851" s="104">
        <f t="shared" si="1651"/>
        <v>0</v>
      </c>
      <c r="AT851" s="104">
        <f t="shared" si="1655"/>
        <v>0</v>
      </c>
      <c r="AU851" s="108">
        <f t="shared" si="1652"/>
        <v>0</v>
      </c>
      <c r="AV851" s="108"/>
      <c r="AW851" s="108"/>
      <c r="AX851" s="108"/>
      <c r="AY851" s="108"/>
      <c r="AZ851" s="108"/>
      <c r="BA851" s="109">
        <f t="shared" si="1653"/>
        <v>0</v>
      </c>
    </row>
    <row r="852" spans="1:53" ht="25.35" customHeight="1" outlineLevel="1" x14ac:dyDescent="0.2">
      <c r="A852" s="68"/>
      <c r="B852" s="94"/>
      <c r="C852" s="251"/>
      <c r="D852" s="113" t="s">
        <v>48</v>
      </c>
      <c r="E852" s="113" t="s">
        <v>476</v>
      </c>
      <c r="F852" s="114" t="s">
        <v>154</v>
      </c>
      <c r="G852" s="115" t="s">
        <v>155</v>
      </c>
      <c r="H852" s="140" t="s">
        <v>477</v>
      </c>
      <c r="I852" s="117"/>
      <c r="J852" s="117"/>
      <c r="K852" s="117"/>
      <c r="L852" s="118">
        <f>SUM(L848:L851)</f>
        <v>0</v>
      </c>
      <c r="M852" s="118">
        <f>SUM(M848:M851)</f>
        <v>0</v>
      </c>
      <c r="N852" s="117"/>
      <c r="O852" s="117"/>
      <c r="P852" s="117"/>
      <c r="Q852" s="117"/>
      <c r="R852" s="119">
        <f>SUM(R848:R851)</f>
        <v>0</v>
      </c>
      <c r="S852" s="119">
        <f>SUM(S848:S851)</f>
        <v>0</v>
      </c>
      <c r="T852" s="119">
        <f>SUM(T848:T851)</f>
        <v>0</v>
      </c>
      <c r="U852" s="119">
        <f>SUM(U848:U851)</f>
        <v>0</v>
      </c>
      <c r="V852" s="117"/>
      <c r="W852" s="117"/>
      <c r="X852" s="117"/>
      <c r="Y852" s="118">
        <f>SUM(Y848:Y851)</f>
        <v>0</v>
      </c>
      <c r="Z852" s="117"/>
      <c r="AA852" s="117"/>
      <c r="AB852" s="118">
        <f t="shared" ref="AB852:AF852" si="1656">SUM(AB848:AB851)</f>
        <v>0</v>
      </c>
      <c r="AC852" s="118">
        <f t="shared" si="1656"/>
        <v>0</v>
      </c>
      <c r="AD852" s="118">
        <f t="shared" si="1656"/>
        <v>0</v>
      </c>
      <c r="AE852" s="118">
        <f t="shared" si="1656"/>
        <v>0</v>
      </c>
      <c r="AF852" s="118">
        <f t="shared" si="1656"/>
        <v>0</v>
      </c>
      <c r="AG852" s="117"/>
      <c r="AH852" s="117"/>
      <c r="AI852" s="117"/>
      <c r="AJ852" s="119">
        <f>SUM(AJ848:AJ851)</f>
        <v>0</v>
      </c>
      <c r="AK852" s="119">
        <f t="shared" ref="AK852:AN852" si="1657">SUM(AK848:AK851)</f>
        <v>0</v>
      </c>
      <c r="AL852" s="119">
        <f t="shared" si="1657"/>
        <v>0</v>
      </c>
      <c r="AM852" s="119">
        <f t="shared" si="1657"/>
        <v>0</v>
      </c>
      <c r="AN852" s="119">
        <f t="shared" si="1657"/>
        <v>0</v>
      </c>
      <c r="AO852" s="116"/>
      <c r="AP852" s="120"/>
      <c r="AQ852" s="118">
        <f t="shared" ref="AQ852:BA852" si="1658">SUM(AQ848:AQ851)</f>
        <v>0</v>
      </c>
      <c r="AR852" s="118">
        <f t="shared" si="1658"/>
        <v>0</v>
      </c>
      <c r="AS852" s="118">
        <f t="shared" si="1658"/>
        <v>0</v>
      </c>
      <c r="AT852" s="118">
        <f t="shared" si="1658"/>
        <v>0</v>
      </c>
      <c r="AU852" s="118">
        <f t="shared" si="1658"/>
        <v>0</v>
      </c>
      <c r="AV852" s="118">
        <f t="shared" si="1658"/>
        <v>0</v>
      </c>
      <c r="AW852" s="118">
        <f t="shared" si="1658"/>
        <v>0</v>
      </c>
      <c r="AX852" s="118">
        <f t="shared" si="1658"/>
        <v>0</v>
      </c>
      <c r="AY852" s="118">
        <f t="shared" si="1658"/>
        <v>0</v>
      </c>
      <c r="AZ852" s="118">
        <f t="shared" si="1658"/>
        <v>0</v>
      </c>
      <c r="BA852" s="118">
        <f t="shared" si="1658"/>
        <v>0</v>
      </c>
    </row>
    <row r="853" spans="1:53" ht="14.1" customHeight="1" outlineLevel="2" x14ac:dyDescent="0.2">
      <c r="A853" s="68"/>
      <c r="B853" s="94"/>
      <c r="C853" s="251"/>
      <c r="D853" s="96"/>
      <c r="E853" s="96"/>
      <c r="F853" s="97"/>
      <c r="G853" s="98"/>
      <c r="H853" s="99" t="s">
        <v>570</v>
      </c>
      <c r="I853" s="100" t="s">
        <v>4</v>
      </c>
      <c r="J853" s="101">
        <v>1</v>
      </c>
      <c r="K853" s="101">
        <v>3</v>
      </c>
      <c r="L853" s="102">
        <f>IF(I853&lt;&gt;0,((VLOOKUP(I853,'1. Standard_Cost'!$B$4:$D$8,2)+VLOOKUP(I853,'1. Standard_Cost'!$B$4:$D$8,3))*J853*K853),"0")</f>
        <v>240300</v>
      </c>
      <c r="M853" s="102">
        <f>L853*'1. Standard_Cost'!F4</f>
        <v>40130.100000000006</v>
      </c>
      <c r="N853" s="103"/>
      <c r="O853" s="103"/>
      <c r="P853" s="103"/>
      <c r="Q853" s="103"/>
      <c r="R853" s="104">
        <f>+N853*P853*'[1]1. Standard_Cost'!$B$12</f>
        <v>0</v>
      </c>
      <c r="S853" s="104">
        <f>+N853*O853*P853*'[1]1. Standard_Cost'!$C$12</f>
        <v>0</v>
      </c>
      <c r="T853" s="104">
        <f>+N853*P853*Q853*'[1]1. Standard_Cost'!$D$12</f>
        <v>0</v>
      </c>
      <c r="U853" s="104">
        <f>+N853*O853*'[1]1. Standard_Cost'!$E$12</f>
        <v>0</v>
      </c>
      <c r="V853" s="103"/>
      <c r="W853" s="103"/>
      <c r="X853" s="103"/>
      <c r="Y853" s="104">
        <f>+V853*((X853*'[1]1. Standard_Cost'!$B$16)+(W853*X853*'[1]1. Standard_Cost'!$C$16))</f>
        <v>0</v>
      </c>
      <c r="Z853" s="103"/>
      <c r="AA853" s="103"/>
      <c r="AB853" s="104">
        <f>+Z853*'[1]1. Standard_Cost'!$B$20+AA853*'[1]1. Standard_Cost'!$C$20</f>
        <v>0</v>
      </c>
      <c r="AC853" s="105"/>
      <c r="AD853" s="106"/>
      <c r="AE853" s="104">
        <f>SUM(AD853,AC853,AB853,Y853,U853,T853,S853,R853)*'[1]1. Standard_Cost'!B474</f>
        <v>0</v>
      </c>
      <c r="AF853" s="104">
        <f>SUM(AD853,AE853)</f>
        <v>0</v>
      </c>
      <c r="AG853" s="103"/>
      <c r="AH853" s="103"/>
      <c r="AI853" s="103"/>
      <c r="AJ853" s="107"/>
      <c r="AK853" s="107"/>
      <c r="AL853" s="107"/>
      <c r="AM853" s="104">
        <f>AG853*'[1]1. Standard_Cost'!B470+'[1]Incremental_Cost Year 2024'!AH873*'[1]1. Standard_Cost'!C470+'[1]Incremental_Cost Year 2024'!AI873*'[1]1. Standard_Cost'!D470+'[1]Incremental_Cost Year 2024'!AJ873+'[1]Incremental_Cost Year 2024'!AL873+AK853</f>
        <v>0</v>
      </c>
      <c r="AN853" s="104">
        <f>AM853*'[1]1. Standard_Cost'!C474</f>
        <v>0</v>
      </c>
      <c r="AO853" s="107"/>
      <c r="AQ853" s="104">
        <f t="shared" ref="AQ853:AQ856" si="1659">L853+M853</f>
        <v>280430.09999999998</v>
      </c>
      <c r="AR853" s="104">
        <f t="shared" ref="AR853:AR856" si="1660">AF853</f>
        <v>0</v>
      </c>
      <c r="AS853" s="104">
        <f t="shared" ref="AS853:AS856" si="1661">AM853+AN853</f>
        <v>0</v>
      </c>
      <c r="AT853" s="104">
        <f>SUM(AQ853,AR853,AS853)</f>
        <v>280430.09999999998</v>
      </c>
      <c r="AU853" s="108">
        <f t="shared" ref="AU853:AU856" si="1662">AT853</f>
        <v>280430.09999999998</v>
      </c>
      <c r="AV853" s="108"/>
      <c r="AW853" s="108"/>
      <c r="AX853" s="108"/>
      <c r="AY853" s="108"/>
      <c r="AZ853" s="108"/>
      <c r="BA853" s="109">
        <f t="shared" ref="BA853:BA856" si="1663">SUM(AU853:AZ853)-AT853</f>
        <v>0</v>
      </c>
    </row>
    <row r="854" spans="1:53" ht="14.1" customHeight="1" outlineLevel="2" x14ac:dyDescent="0.2">
      <c r="A854" s="68"/>
      <c r="B854" s="94"/>
      <c r="C854" s="251"/>
      <c r="D854" s="110"/>
      <c r="E854" s="110"/>
      <c r="F854" s="110"/>
      <c r="G854" s="111"/>
      <c r="H854" s="99" t="s">
        <v>571</v>
      </c>
      <c r="I854" s="100" t="s">
        <v>3</v>
      </c>
      <c r="J854" s="101">
        <v>1</v>
      </c>
      <c r="K854" s="101">
        <v>1</v>
      </c>
      <c r="L854" s="102">
        <f>IF(I854&lt;&gt;0,((VLOOKUP(I854,'1. Standard_Cost'!$B$4:$D$8,2)+VLOOKUP(I854,'1. Standard_Cost'!$B$4:$D$8,3))*J854*K854),"0")</f>
        <v>100100</v>
      </c>
      <c r="M854" s="102">
        <f>L854*'1. Standard_Cost'!F4</f>
        <v>16716.7</v>
      </c>
      <c r="N854" s="103"/>
      <c r="O854" s="103"/>
      <c r="P854" s="103"/>
      <c r="Q854" s="103"/>
      <c r="R854" s="104">
        <f>+N854*P854*'[1]1. Standard_Cost'!$B$12</f>
        <v>0</v>
      </c>
      <c r="S854" s="104">
        <f>+N854*O854*P854*'[1]1. Standard_Cost'!$C$12</f>
        <v>0</v>
      </c>
      <c r="T854" s="104">
        <f>+N854*P854*Q854*'[1]1. Standard_Cost'!$D$12</f>
        <v>0</v>
      </c>
      <c r="U854" s="104">
        <f>+N854*O854*'[1]1. Standard_Cost'!$E$12</f>
        <v>0</v>
      </c>
      <c r="V854" s="103"/>
      <c r="W854" s="103"/>
      <c r="X854" s="103"/>
      <c r="Y854" s="104">
        <f>+V854*((X854*'[1]1. Standard_Cost'!$B$16)+(W854*X854*'[1]1. Standard_Cost'!$C$16))</f>
        <v>0</v>
      </c>
      <c r="Z854" s="103"/>
      <c r="AA854" s="103"/>
      <c r="AB854" s="104">
        <f>+Z854*'[1]1. Standard_Cost'!$B$20+AA854*'[1]1. Standard_Cost'!$C$20</f>
        <v>0</v>
      </c>
      <c r="AC854" s="105"/>
      <c r="AD854" s="106"/>
      <c r="AE854" s="104">
        <f>SUM(AD854,AC854,AB854,Y854,U854,T854,S854,R854)*'[1]1. Standard_Cost'!B474</f>
        <v>0</v>
      </c>
      <c r="AF854" s="104">
        <f t="shared" ref="AF854:AF856" si="1664">SUM(AD854,AE854)</f>
        <v>0</v>
      </c>
      <c r="AG854" s="103"/>
      <c r="AH854" s="103">
        <v>0</v>
      </c>
      <c r="AI854" s="103">
        <v>0</v>
      </c>
      <c r="AJ854" s="107"/>
      <c r="AK854" s="107"/>
      <c r="AL854" s="107"/>
      <c r="AM854" s="104">
        <f>AG854*'[1]1. Standard_Cost'!B470+'[1]Incremental_Cost Year 2024'!AH874*'[1]1. Standard_Cost'!C470+'[1]Incremental_Cost Year 2024'!AI874*'[1]1. Standard_Cost'!D470+'[1]Incremental_Cost Year 2024'!AJ874+'[1]Incremental_Cost Year 2024'!AL874+AK854</f>
        <v>0</v>
      </c>
      <c r="AN854" s="104">
        <f>AM854*'[1]1. Standard_Cost'!C474</f>
        <v>0</v>
      </c>
      <c r="AO854" s="107"/>
      <c r="AQ854" s="104">
        <f t="shared" si="1659"/>
        <v>116816.7</v>
      </c>
      <c r="AR854" s="104">
        <f t="shared" si="1660"/>
        <v>0</v>
      </c>
      <c r="AS854" s="104">
        <f t="shared" si="1661"/>
        <v>0</v>
      </c>
      <c r="AT854" s="104">
        <f t="shared" ref="AT854:AT856" si="1665">SUM(AQ854,AR854,AS854)</f>
        <v>116816.7</v>
      </c>
      <c r="AU854" s="108">
        <f t="shared" si="1662"/>
        <v>116816.7</v>
      </c>
      <c r="AV854" s="108">
        <v>0</v>
      </c>
      <c r="AW854" s="108"/>
      <c r="AX854" s="108"/>
      <c r="AY854" s="108"/>
      <c r="AZ854" s="108"/>
      <c r="BA854" s="109">
        <f t="shared" si="1663"/>
        <v>0</v>
      </c>
    </row>
    <row r="855" spans="1:53" ht="14.1" customHeight="1" outlineLevel="2" x14ac:dyDescent="0.2">
      <c r="A855" s="68"/>
      <c r="B855" s="94"/>
      <c r="C855" s="251"/>
      <c r="D855" s="110"/>
      <c r="E855" s="110"/>
      <c r="F855" s="110"/>
      <c r="G855" s="111"/>
      <c r="H855" s="99" t="s">
        <v>51</v>
      </c>
      <c r="I855" s="100"/>
      <c r="J855" s="101"/>
      <c r="K855" s="101"/>
      <c r="L855" s="102" t="str">
        <f>IF(I855&lt;&gt;0,((VLOOKUP(I855,'[1]1. Standard_Cost'!$B$4:$D$8,2)+VLOOKUP(I855,'[1]1. Standard_Cost'!$B$4:$D$8,3))*J855*K855),"0")</f>
        <v>0</v>
      </c>
      <c r="M855" s="102">
        <f>L855*'[1]1. Standard_Cost'!F7</f>
        <v>0</v>
      </c>
      <c r="N855" s="103"/>
      <c r="O855" s="103"/>
      <c r="P855" s="103"/>
      <c r="Q855" s="103"/>
      <c r="R855" s="104">
        <f>+N855*P855*'[1]1. Standard_Cost'!$B$12</f>
        <v>0</v>
      </c>
      <c r="S855" s="104">
        <f>+N855*O855*P855*'[1]1. Standard_Cost'!$C$12</f>
        <v>0</v>
      </c>
      <c r="T855" s="104">
        <f>+N855*P855*Q855*'[1]1. Standard_Cost'!$D$12</f>
        <v>0</v>
      </c>
      <c r="U855" s="104">
        <f>+N855*O855*'[1]1. Standard_Cost'!$E$12</f>
        <v>0</v>
      </c>
      <c r="V855" s="103"/>
      <c r="W855" s="103"/>
      <c r="X855" s="103"/>
      <c r="Y855" s="104">
        <f>+V855*((X855*'[1]1. Standard_Cost'!$B$16)+(W855*X855*'[1]1. Standard_Cost'!$C$16))</f>
        <v>0</v>
      </c>
      <c r="Z855" s="103"/>
      <c r="AA855" s="103"/>
      <c r="AB855" s="104">
        <f>+Z855*'[1]1. Standard_Cost'!$B$20+AA855*'[1]1. Standard_Cost'!$C$20</f>
        <v>0</v>
      </c>
      <c r="AC855" s="105"/>
      <c r="AD855" s="106"/>
      <c r="AE855" s="104">
        <f>SUM(AD855,AC855,AB855,Y855,U855,T855,S855,R855)*'[1]1. Standard_Cost'!B474</f>
        <v>0</v>
      </c>
      <c r="AF855" s="104">
        <f t="shared" si="1664"/>
        <v>0</v>
      </c>
      <c r="AG855" s="103"/>
      <c r="AH855" s="103"/>
      <c r="AI855" s="103"/>
      <c r="AJ855" s="107"/>
      <c r="AK855" s="107"/>
      <c r="AL855" s="107"/>
      <c r="AM855" s="104">
        <f>AG855*'[1]1. Standard_Cost'!B470+'[1]Incremental_Cost Year 2024'!AH875*'[1]1. Standard_Cost'!C470+'[1]Incremental_Cost Year 2024'!AI875*'[1]1. Standard_Cost'!D470+'[1]Incremental_Cost Year 2024'!AJ875+'[1]Incremental_Cost Year 2024'!AL875+AK855</f>
        <v>0</v>
      </c>
      <c r="AN855" s="104">
        <f>AM855*'[1]1. Standard_Cost'!C474</f>
        <v>0</v>
      </c>
      <c r="AO855" s="107"/>
      <c r="AQ855" s="104">
        <f t="shared" si="1659"/>
        <v>0</v>
      </c>
      <c r="AR855" s="104">
        <f t="shared" si="1660"/>
        <v>0</v>
      </c>
      <c r="AS855" s="104">
        <f t="shared" si="1661"/>
        <v>0</v>
      </c>
      <c r="AT855" s="104">
        <f t="shared" si="1665"/>
        <v>0</v>
      </c>
      <c r="AU855" s="108">
        <f t="shared" si="1662"/>
        <v>0</v>
      </c>
      <c r="AV855" s="108"/>
      <c r="AW855" s="108"/>
      <c r="AX855" s="108"/>
      <c r="AY855" s="108"/>
      <c r="AZ855" s="108"/>
      <c r="BA855" s="109">
        <f t="shared" si="1663"/>
        <v>0</v>
      </c>
    </row>
    <row r="856" spans="1:53" ht="14.1" customHeight="1" outlineLevel="2" x14ac:dyDescent="0.2">
      <c r="A856" s="68"/>
      <c r="B856" s="94"/>
      <c r="C856" s="251"/>
      <c r="D856" s="110"/>
      <c r="E856" s="110"/>
      <c r="F856" s="110"/>
      <c r="G856" s="111"/>
      <c r="H856" s="112" t="s">
        <v>179</v>
      </c>
      <c r="I856" s="100"/>
      <c r="J856" s="101"/>
      <c r="K856" s="101"/>
      <c r="L856" s="102" t="str">
        <f>IF(I856&lt;&gt;0,((VLOOKUP(I856,'[1]1. Standard_Cost'!$B$4:$D$8,2)+VLOOKUP(I856,'[1]1. Standard_Cost'!$B$4:$D$8,3))*J856*K856),"0")</f>
        <v>0</v>
      </c>
      <c r="M856" s="102">
        <f>L856*'[1]1. Standard_Cost'!F7</f>
        <v>0</v>
      </c>
      <c r="N856" s="103"/>
      <c r="O856" s="103"/>
      <c r="P856" s="103"/>
      <c r="Q856" s="103"/>
      <c r="R856" s="104">
        <f>+N856*P856*'[1]1. Standard_Cost'!$B$12</f>
        <v>0</v>
      </c>
      <c r="S856" s="104">
        <f>+N856*O856*P856*'[1]1. Standard_Cost'!$C$12</f>
        <v>0</v>
      </c>
      <c r="T856" s="104">
        <f>+N856*P856*Q856*'[1]1. Standard_Cost'!$D$12</f>
        <v>0</v>
      </c>
      <c r="U856" s="104">
        <f>+N856*O856*'[1]1. Standard_Cost'!$E$12</f>
        <v>0</v>
      </c>
      <c r="V856" s="103"/>
      <c r="W856" s="103"/>
      <c r="X856" s="103"/>
      <c r="Y856" s="104">
        <f>+V856*((X856*'[1]1. Standard_Cost'!$B$16)+(W856*X856*'[1]1. Standard_Cost'!$C$16))</f>
        <v>0</v>
      </c>
      <c r="Z856" s="103"/>
      <c r="AA856" s="103"/>
      <c r="AB856" s="104">
        <f>+Z856*'[1]1. Standard_Cost'!$B$20+AA856*'[1]1. Standard_Cost'!$C$20</f>
        <v>0</v>
      </c>
      <c r="AC856" s="105"/>
      <c r="AD856" s="106"/>
      <c r="AE856" s="104">
        <f>SUM(AD856,AC856,AB856,Y856,U856,T856,S856,R856)*'[1]1. Standard_Cost'!B474</f>
        <v>0</v>
      </c>
      <c r="AF856" s="104">
        <f t="shared" si="1664"/>
        <v>0</v>
      </c>
      <c r="AG856" s="103"/>
      <c r="AH856" s="103"/>
      <c r="AI856" s="103"/>
      <c r="AJ856" s="107"/>
      <c r="AK856" s="107"/>
      <c r="AL856" s="107"/>
      <c r="AM856" s="104">
        <f>AG856*'[1]1. Standard_Cost'!B470+'[1]Incremental_Cost Year 2024'!AH876*'[1]1. Standard_Cost'!C470+'[1]Incremental_Cost Year 2024'!AI876*'[1]1. Standard_Cost'!D470+'[1]Incremental_Cost Year 2024'!AJ876+'[1]Incremental_Cost Year 2024'!AL876+AK856</f>
        <v>0</v>
      </c>
      <c r="AN856" s="104">
        <f>AM856*'[1]1. Standard_Cost'!C474</f>
        <v>0</v>
      </c>
      <c r="AO856" s="107"/>
      <c r="AQ856" s="104">
        <f t="shared" si="1659"/>
        <v>0</v>
      </c>
      <c r="AR856" s="104">
        <f t="shared" si="1660"/>
        <v>0</v>
      </c>
      <c r="AS856" s="104">
        <f t="shared" si="1661"/>
        <v>0</v>
      </c>
      <c r="AT856" s="104">
        <f t="shared" si="1665"/>
        <v>0</v>
      </c>
      <c r="AU856" s="108">
        <f t="shared" si="1662"/>
        <v>0</v>
      </c>
      <c r="AV856" s="108"/>
      <c r="AW856" s="108"/>
      <c r="AX856" s="108"/>
      <c r="AY856" s="108"/>
      <c r="AZ856" s="108"/>
      <c r="BA856" s="109">
        <f t="shared" si="1663"/>
        <v>0</v>
      </c>
    </row>
    <row r="857" spans="1:53" ht="25.7" customHeight="1" outlineLevel="1" x14ac:dyDescent="0.2">
      <c r="A857" s="68"/>
      <c r="B857" s="94"/>
      <c r="C857" s="251"/>
      <c r="D857" s="113" t="s">
        <v>574</v>
      </c>
      <c r="E857" s="113" t="s">
        <v>478</v>
      </c>
      <c r="F857" s="114">
        <v>2021</v>
      </c>
      <c r="G857" s="115">
        <v>2025</v>
      </c>
      <c r="H857" s="122" t="s">
        <v>479</v>
      </c>
      <c r="I857" s="117"/>
      <c r="J857" s="117"/>
      <c r="K857" s="117"/>
      <c r="L857" s="118">
        <f>SUM(L853:L856)</f>
        <v>340400</v>
      </c>
      <c r="M857" s="118">
        <f>SUM(M853:M856)</f>
        <v>56846.8</v>
      </c>
      <c r="N857" s="117"/>
      <c r="O857" s="117"/>
      <c r="P857" s="117"/>
      <c r="Q857" s="117"/>
      <c r="R857" s="119">
        <f>SUM(R853:R856)</f>
        <v>0</v>
      </c>
      <c r="S857" s="119">
        <f>SUM(S853:S856)</f>
        <v>0</v>
      </c>
      <c r="T857" s="119">
        <f>SUM(T853:T856)</f>
        <v>0</v>
      </c>
      <c r="U857" s="119">
        <f>SUM(U853:U856)</f>
        <v>0</v>
      </c>
      <c r="V857" s="117"/>
      <c r="W857" s="117"/>
      <c r="X857" s="117"/>
      <c r="Y857" s="118">
        <f>SUM(Y853:Y856)</f>
        <v>0</v>
      </c>
      <c r="Z857" s="117"/>
      <c r="AA857" s="117"/>
      <c r="AB857" s="118">
        <f t="shared" ref="AB857:AF857" si="1666">SUM(AB853:AB856)</f>
        <v>0</v>
      </c>
      <c r="AC857" s="118">
        <f t="shared" si="1666"/>
        <v>0</v>
      </c>
      <c r="AD857" s="118">
        <f t="shared" si="1666"/>
        <v>0</v>
      </c>
      <c r="AE857" s="118">
        <f t="shared" si="1666"/>
        <v>0</v>
      </c>
      <c r="AF857" s="118">
        <f t="shared" si="1666"/>
        <v>0</v>
      </c>
      <c r="AG857" s="117"/>
      <c r="AH857" s="117"/>
      <c r="AI857" s="117"/>
      <c r="AJ857" s="119">
        <f>SUM(AJ853:AJ856)</f>
        <v>0</v>
      </c>
      <c r="AK857" s="119">
        <f t="shared" ref="AK857:AN857" si="1667">SUM(AK853:AK856)</f>
        <v>0</v>
      </c>
      <c r="AL857" s="119">
        <f t="shared" si="1667"/>
        <v>0</v>
      </c>
      <c r="AM857" s="119">
        <f t="shared" si="1667"/>
        <v>0</v>
      </c>
      <c r="AN857" s="119">
        <f t="shared" si="1667"/>
        <v>0</v>
      </c>
      <c r="AO857" s="116"/>
      <c r="AP857" s="120"/>
      <c r="AQ857" s="121">
        <f t="shared" ref="AQ857:BA857" si="1668">SUM(AQ853:AQ856)</f>
        <v>397246.8</v>
      </c>
      <c r="AR857" s="121">
        <f t="shared" si="1668"/>
        <v>0</v>
      </c>
      <c r="AS857" s="121">
        <f t="shared" si="1668"/>
        <v>0</v>
      </c>
      <c r="AT857" s="121">
        <f t="shared" si="1668"/>
        <v>397246.8</v>
      </c>
      <c r="AU857" s="121">
        <f t="shared" si="1668"/>
        <v>397246.8</v>
      </c>
      <c r="AV857" s="121">
        <f t="shared" si="1668"/>
        <v>0</v>
      </c>
      <c r="AW857" s="121">
        <f t="shared" si="1668"/>
        <v>0</v>
      </c>
      <c r="AX857" s="121">
        <f t="shared" si="1668"/>
        <v>0</v>
      </c>
      <c r="AY857" s="121">
        <f t="shared" si="1668"/>
        <v>0</v>
      </c>
      <c r="AZ857" s="121">
        <f t="shared" si="1668"/>
        <v>0</v>
      </c>
      <c r="BA857" s="121">
        <f t="shared" si="1668"/>
        <v>0</v>
      </c>
    </row>
    <row r="858" spans="1:53" ht="14.1" customHeight="1" outlineLevel="2" x14ac:dyDescent="0.2">
      <c r="A858" s="68"/>
      <c r="B858" s="94"/>
      <c r="C858" s="251"/>
      <c r="D858" s="96"/>
      <c r="E858" s="96"/>
      <c r="F858" s="97"/>
      <c r="G858" s="98"/>
      <c r="H858" s="99" t="s">
        <v>49</v>
      </c>
      <c r="I858" s="100"/>
      <c r="J858" s="101"/>
      <c r="K858" s="101"/>
      <c r="L858" s="102" t="str">
        <f>IF(I858&lt;&gt;0,((VLOOKUP(I858,'1. Standard_Cost'!$B$4:$D$8,2)+VLOOKUP(I858,'1. Standard_Cost'!$B$4:$D$8,3))*J858*K858),"0")</f>
        <v>0</v>
      </c>
      <c r="M858" s="102">
        <f>L858*'1. Standard_Cost'!F447</f>
        <v>0</v>
      </c>
      <c r="N858" s="103"/>
      <c r="O858" s="103"/>
      <c r="P858" s="103"/>
      <c r="Q858" s="103"/>
      <c r="R858" s="104">
        <f>+N858*P858*'1. Standard_Cost'!$B$12</f>
        <v>0</v>
      </c>
      <c r="S858" s="104">
        <f>+N858*O858*P858*'1. Standard_Cost'!$C$12</f>
        <v>0</v>
      </c>
      <c r="T858" s="104">
        <f>+N858*P858*Q858*'1. Standard_Cost'!$D$12</f>
        <v>0</v>
      </c>
      <c r="U858" s="104">
        <f>+N858*O858*'1. Standard_Cost'!$E$12</f>
        <v>0</v>
      </c>
      <c r="V858" s="103"/>
      <c r="W858" s="103"/>
      <c r="X858" s="103"/>
      <c r="Y858" s="104">
        <f>+V858*((X858*'1. Standard_Cost'!$B$16)+(W858*X858*'1. Standard_Cost'!$C$16))</f>
        <v>0</v>
      </c>
      <c r="Z858" s="103"/>
      <c r="AA858" s="103"/>
      <c r="AB858" s="104">
        <f>+Z858*'1. Standard_Cost'!$B$20+AA858*'1. Standard_Cost'!$C$20</f>
        <v>0</v>
      </c>
      <c r="AC858" s="105"/>
      <c r="AD858" s="106"/>
      <c r="AE858" s="104">
        <f>SUM(AD858,AC858,AB858,Y858,U858,T858,S858,R858)*'1. Standard_Cost'!B471</f>
        <v>0</v>
      </c>
      <c r="AF858" s="104">
        <f>SUM(AD858,AE858)</f>
        <v>0</v>
      </c>
      <c r="AG858" s="103"/>
      <c r="AH858" s="103"/>
      <c r="AI858" s="103"/>
      <c r="AJ858" s="107"/>
      <c r="AK858" s="107"/>
      <c r="AL858" s="107"/>
      <c r="AM858" s="104">
        <f>AG858*'1. Standard_Cost'!B467+'Incremental_Cost Year 2021'!AH860*'1. Standard_Cost'!C467+'Incremental_Cost Year 2021'!AI860*'1. Standard_Cost'!D467+'Incremental_Cost Year 2021'!AJ860+'Incremental_Cost Year 2021'!AL860+AK858</f>
        <v>0</v>
      </c>
      <c r="AN858" s="104">
        <f>AM858*'1. Standard_Cost'!C471</f>
        <v>0</v>
      </c>
      <c r="AO858" s="107"/>
      <c r="AQ858" s="104">
        <f t="shared" ref="AQ858:AQ861" si="1669">L858+M858</f>
        <v>0</v>
      </c>
      <c r="AR858" s="104">
        <f t="shared" ref="AR858:AR861" si="1670">AF858</f>
        <v>0</v>
      </c>
      <c r="AS858" s="104">
        <f t="shared" ref="AS858:AS861" si="1671">AM858+AN858</f>
        <v>0</v>
      </c>
      <c r="AT858" s="104">
        <f>SUM(AQ858,AR858,AS858)</f>
        <v>0</v>
      </c>
      <c r="AU858" s="108">
        <f t="shared" ref="AU858:AU861" si="1672">AT858</f>
        <v>0</v>
      </c>
      <c r="AV858" s="108"/>
      <c r="AW858" s="108"/>
      <c r="AX858" s="108"/>
      <c r="AY858" s="108"/>
      <c r="AZ858" s="108"/>
      <c r="BA858" s="109">
        <f t="shared" ref="BA858:BA861" si="1673">SUM(AU858:AZ858)-AT858</f>
        <v>0</v>
      </c>
    </row>
    <row r="859" spans="1:53" ht="14.1" customHeight="1" outlineLevel="2" x14ac:dyDescent="0.2">
      <c r="A859" s="68"/>
      <c r="B859" s="94"/>
      <c r="C859" s="251"/>
      <c r="D859" s="110"/>
      <c r="E859" s="110"/>
      <c r="F859" s="110"/>
      <c r="G859" s="111"/>
      <c r="H859" s="99" t="s">
        <v>50</v>
      </c>
      <c r="I859" s="100"/>
      <c r="J859" s="101"/>
      <c r="K859" s="101"/>
      <c r="L859" s="102" t="str">
        <f>IF(I859&lt;&gt;0,((VLOOKUP(I859,'1. Standard_Cost'!$B$4:$D$8,2)+VLOOKUP(I859,'1. Standard_Cost'!$B$4:$D$8,3))*J859*K859),"0")</f>
        <v>0</v>
      </c>
      <c r="M859" s="102">
        <f>L859*'1. Standard_Cost'!F447</f>
        <v>0</v>
      </c>
      <c r="N859" s="103"/>
      <c r="O859" s="103"/>
      <c r="P859" s="103"/>
      <c r="Q859" s="103"/>
      <c r="R859" s="104">
        <f>+N859*P859*'1. Standard_Cost'!$B$12</f>
        <v>0</v>
      </c>
      <c r="S859" s="104">
        <f>+N859*O859*P859*'1. Standard_Cost'!$C$12</f>
        <v>0</v>
      </c>
      <c r="T859" s="104">
        <f>+N859*P859*Q859*'1. Standard_Cost'!$D$12</f>
        <v>0</v>
      </c>
      <c r="U859" s="104">
        <f>+N859*O859*'1. Standard_Cost'!$E$12</f>
        <v>0</v>
      </c>
      <c r="V859" s="103"/>
      <c r="W859" s="103"/>
      <c r="X859" s="103"/>
      <c r="Y859" s="104">
        <f>+V859*((X859*'1. Standard_Cost'!$B$16)+(W859*X859*'1. Standard_Cost'!$C$16))</f>
        <v>0</v>
      </c>
      <c r="Z859" s="103"/>
      <c r="AA859" s="103"/>
      <c r="AB859" s="104">
        <f>+Z859*'1. Standard_Cost'!$B$20+AA859*'1. Standard_Cost'!$C$20</f>
        <v>0</v>
      </c>
      <c r="AC859" s="105"/>
      <c r="AD859" s="106"/>
      <c r="AE859" s="104">
        <f>SUM(AD859,AC859,AB859,Y859,U859,T859,S859,R859)*'1. Standard_Cost'!B471</f>
        <v>0</v>
      </c>
      <c r="AF859" s="104">
        <f t="shared" ref="AF859:AF861" si="1674">SUM(AD859,AE859)</f>
        <v>0</v>
      </c>
      <c r="AG859" s="103"/>
      <c r="AH859" s="103">
        <v>0</v>
      </c>
      <c r="AI859" s="103">
        <v>0</v>
      </c>
      <c r="AJ859" s="107"/>
      <c r="AK859" s="107"/>
      <c r="AL859" s="107"/>
      <c r="AM859" s="104">
        <f>AG859*'1. Standard_Cost'!B467+'Incremental_Cost Year 2021'!AH861*'1. Standard_Cost'!C467+'Incremental_Cost Year 2021'!AI861*'1. Standard_Cost'!D467+'Incremental_Cost Year 2021'!AJ861+'Incremental_Cost Year 2021'!AL861+AK859</f>
        <v>0</v>
      </c>
      <c r="AN859" s="104">
        <f>AM859*'1. Standard_Cost'!C471</f>
        <v>0</v>
      </c>
      <c r="AO859" s="107"/>
      <c r="AQ859" s="104">
        <f t="shared" si="1669"/>
        <v>0</v>
      </c>
      <c r="AR859" s="104">
        <f t="shared" si="1670"/>
        <v>0</v>
      </c>
      <c r="AS859" s="104">
        <f t="shared" si="1671"/>
        <v>0</v>
      </c>
      <c r="AT859" s="104">
        <f t="shared" ref="AT859:AT861" si="1675">SUM(AQ859,AR859,AS859)</f>
        <v>0</v>
      </c>
      <c r="AU859" s="108">
        <f t="shared" si="1672"/>
        <v>0</v>
      </c>
      <c r="AV859" s="108">
        <v>0</v>
      </c>
      <c r="AW859" s="108"/>
      <c r="AX859" s="108"/>
      <c r="AY859" s="108"/>
      <c r="AZ859" s="108"/>
      <c r="BA859" s="109">
        <f t="shared" si="1673"/>
        <v>0</v>
      </c>
    </row>
    <row r="860" spans="1:53" ht="14.1" customHeight="1" outlineLevel="2" x14ac:dyDescent="0.2">
      <c r="A860" s="68"/>
      <c r="B860" s="94"/>
      <c r="C860" s="251"/>
      <c r="D860" s="110"/>
      <c r="E860" s="110"/>
      <c r="F860" s="110"/>
      <c r="G860" s="111"/>
      <c r="H860" s="99" t="s">
        <v>51</v>
      </c>
      <c r="I860" s="100"/>
      <c r="J860" s="101"/>
      <c r="K860" s="101"/>
      <c r="L860" s="102" t="str">
        <f>IF(I860&lt;&gt;0,((VLOOKUP(I860,'1. Standard_Cost'!$B$4:$D$8,2)+VLOOKUP(I860,'1. Standard_Cost'!$B$4:$D$8,3))*J860*K860),"0")</f>
        <v>0</v>
      </c>
      <c r="M860" s="102">
        <f>L860*'1. Standard_Cost'!F447</f>
        <v>0</v>
      </c>
      <c r="N860" s="103"/>
      <c r="O860" s="103"/>
      <c r="P860" s="103"/>
      <c r="Q860" s="103"/>
      <c r="R860" s="104">
        <f>+N860*P860*'1. Standard_Cost'!$B$12</f>
        <v>0</v>
      </c>
      <c r="S860" s="104">
        <f>+N860*O860*P860*'1. Standard_Cost'!$C$12</f>
        <v>0</v>
      </c>
      <c r="T860" s="104">
        <f>+N860*P860*Q860*'1. Standard_Cost'!$D$12</f>
        <v>0</v>
      </c>
      <c r="U860" s="104">
        <f>+N860*O860*'1. Standard_Cost'!$E$12</f>
        <v>0</v>
      </c>
      <c r="V860" s="103"/>
      <c r="W860" s="103"/>
      <c r="X860" s="103"/>
      <c r="Y860" s="104">
        <f>+V860*((X860*'1. Standard_Cost'!$B$16)+(W860*X860*'1. Standard_Cost'!$C$16))</f>
        <v>0</v>
      </c>
      <c r="Z860" s="103"/>
      <c r="AA860" s="103"/>
      <c r="AB860" s="104">
        <f>+Z860*'1. Standard_Cost'!$B$20+AA860*'1. Standard_Cost'!$C$20</f>
        <v>0</v>
      </c>
      <c r="AC860" s="105"/>
      <c r="AD860" s="106"/>
      <c r="AE860" s="104">
        <f>SUM(AD860,AC860,AB860,Y860,U860,T860,S860,R860)*'1. Standard_Cost'!B471</f>
        <v>0</v>
      </c>
      <c r="AF860" s="104">
        <f t="shared" si="1674"/>
        <v>0</v>
      </c>
      <c r="AG860" s="103"/>
      <c r="AH860" s="103"/>
      <c r="AI860" s="103"/>
      <c r="AJ860" s="107"/>
      <c r="AK860" s="107"/>
      <c r="AL860" s="107"/>
      <c r="AM860" s="104">
        <f>AG860*'1. Standard_Cost'!B467+'Incremental_Cost Year 2021'!AH862*'1. Standard_Cost'!C467+'Incremental_Cost Year 2021'!AI862*'1. Standard_Cost'!D467+'Incremental_Cost Year 2021'!AJ862+'Incremental_Cost Year 2021'!AL862+AK860</f>
        <v>0</v>
      </c>
      <c r="AN860" s="104">
        <f>AM860*'1. Standard_Cost'!C471</f>
        <v>0</v>
      </c>
      <c r="AO860" s="107"/>
      <c r="AQ860" s="104">
        <f t="shared" si="1669"/>
        <v>0</v>
      </c>
      <c r="AR860" s="104">
        <f t="shared" si="1670"/>
        <v>0</v>
      </c>
      <c r="AS860" s="104">
        <f t="shared" si="1671"/>
        <v>0</v>
      </c>
      <c r="AT860" s="104">
        <f t="shared" si="1675"/>
        <v>0</v>
      </c>
      <c r="AU860" s="108">
        <f t="shared" si="1672"/>
        <v>0</v>
      </c>
      <c r="AV860" s="108"/>
      <c r="AW860" s="108"/>
      <c r="AX860" s="108"/>
      <c r="AY860" s="108"/>
      <c r="AZ860" s="108"/>
      <c r="BA860" s="109">
        <f t="shared" si="1673"/>
        <v>0</v>
      </c>
    </row>
    <row r="861" spans="1:53" ht="14.1" customHeight="1" outlineLevel="2" x14ac:dyDescent="0.2">
      <c r="A861" s="68"/>
      <c r="B861" s="94"/>
      <c r="C861" s="251"/>
      <c r="D861" s="110"/>
      <c r="E861" s="110"/>
      <c r="F861" s="110"/>
      <c r="G861" s="111"/>
      <c r="H861" s="112" t="s">
        <v>179</v>
      </c>
      <c r="I861" s="100"/>
      <c r="J861" s="101"/>
      <c r="K861" s="101"/>
      <c r="L861" s="102" t="str">
        <f>IF(I861&lt;&gt;0,((VLOOKUP(I861,'1. Standard_Cost'!$B$4:$D$8,2)+VLOOKUP(I861,'1. Standard_Cost'!$B$4:$D$8,3))*J861*K861),"0")</f>
        <v>0</v>
      </c>
      <c r="M861" s="102">
        <f>L861*'1. Standard_Cost'!F447</f>
        <v>0</v>
      </c>
      <c r="N861" s="103"/>
      <c r="O861" s="103"/>
      <c r="P861" s="103"/>
      <c r="Q861" s="103"/>
      <c r="R861" s="104">
        <f>+N861*P861*'1. Standard_Cost'!$B$12</f>
        <v>0</v>
      </c>
      <c r="S861" s="104">
        <f>+N861*O861*P861*'1. Standard_Cost'!$C$12</f>
        <v>0</v>
      </c>
      <c r="T861" s="104">
        <f>+N861*P861*Q861*'1. Standard_Cost'!$D$12</f>
        <v>0</v>
      </c>
      <c r="U861" s="104">
        <f>+N861*O861*'1. Standard_Cost'!$E$12</f>
        <v>0</v>
      </c>
      <c r="V861" s="103"/>
      <c r="W861" s="103"/>
      <c r="X861" s="103"/>
      <c r="Y861" s="104">
        <f>+V861*((X861*'1. Standard_Cost'!$B$16)+(W861*X861*'1. Standard_Cost'!$C$16))</f>
        <v>0</v>
      </c>
      <c r="Z861" s="103"/>
      <c r="AA861" s="103"/>
      <c r="AB861" s="104">
        <f>+Z861*'1. Standard_Cost'!$B$20+AA861*'1. Standard_Cost'!$C$20</f>
        <v>0</v>
      </c>
      <c r="AC861" s="105"/>
      <c r="AD861" s="106"/>
      <c r="AE861" s="104">
        <f>SUM(AD861,AC861,AB861,Y861,U861,T861,S861,R861)*'1. Standard_Cost'!B471</f>
        <v>0</v>
      </c>
      <c r="AF861" s="104">
        <f t="shared" si="1674"/>
        <v>0</v>
      </c>
      <c r="AG861" s="103"/>
      <c r="AH861" s="103"/>
      <c r="AI861" s="103"/>
      <c r="AJ861" s="107"/>
      <c r="AK861" s="107"/>
      <c r="AL861" s="107"/>
      <c r="AM861" s="104">
        <f>AG861*'1. Standard_Cost'!B467+'Incremental_Cost Year 2021'!AH863*'1. Standard_Cost'!C467+'Incremental_Cost Year 2021'!AI863*'1. Standard_Cost'!D467+'Incremental_Cost Year 2021'!AJ863+'Incremental_Cost Year 2021'!AL863+AK861</f>
        <v>0</v>
      </c>
      <c r="AN861" s="104">
        <f>AM861*'1. Standard_Cost'!C471</f>
        <v>0</v>
      </c>
      <c r="AO861" s="107"/>
      <c r="AQ861" s="104">
        <f t="shared" si="1669"/>
        <v>0</v>
      </c>
      <c r="AR861" s="104">
        <f t="shared" si="1670"/>
        <v>0</v>
      </c>
      <c r="AS861" s="104">
        <f t="shared" si="1671"/>
        <v>0</v>
      </c>
      <c r="AT861" s="104">
        <f t="shared" si="1675"/>
        <v>0</v>
      </c>
      <c r="AU861" s="108">
        <f t="shared" si="1672"/>
        <v>0</v>
      </c>
      <c r="AV861" s="108"/>
      <c r="AW861" s="108"/>
      <c r="AX861" s="108"/>
      <c r="AY861" s="108"/>
      <c r="AZ861" s="108"/>
      <c r="BA861" s="109">
        <f t="shared" si="1673"/>
        <v>0</v>
      </c>
    </row>
    <row r="862" spans="1:53" ht="24.6" customHeight="1" outlineLevel="1" x14ac:dyDescent="0.2">
      <c r="A862" s="68"/>
      <c r="B862" s="141"/>
      <c r="C862" s="251"/>
      <c r="D862" s="113" t="s">
        <v>48</v>
      </c>
      <c r="E862" s="113" t="s">
        <v>480</v>
      </c>
      <c r="F862" s="114" t="s">
        <v>154</v>
      </c>
      <c r="G862" s="115" t="s">
        <v>155</v>
      </c>
      <c r="H862" s="122" t="s">
        <v>481</v>
      </c>
      <c r="I862" s="117"/>
      <c r="J862" s="117"/>
      <c r="K862" s="117"/>
      <c r="L862" s="118">
        <f>SUM(L858:L861)</f>
        <v>0</v>
      </c>
      <c r="M862" s="118">
        <f>SUM(M858:M861)</f>
        <v>0</v>
      </c>
      <c r="N862" s="117"/>
      <c r="O862" s="117"/>
      <c r="P862" s="117"/>
      <c r="Q862" s="117"/>
      <c r="R862" s="119">
        <f>SUM(R858:R861)</f>
        <v>0</v>
      </c>
      <c r="S862" s="119">
        <f>SUM(S858:S861)</f>
        <v>0</v>
      </c>
      <c r="T862" s="119">
        <f>SUM(T858:T861)</f>
        <v>0</v>
      </c>
      <c r="U862" s="119">
        <f>SUM(U858:U861)</f>
        <v>0</v>
      </c>
      <c r="V862" s="117"/>
      <c r="W862" s="117"/>
      <c r="X862" s="117"/>
      <c r="Y862" s="118">
        <f>SUM(Y858:Y861)</f>
        <v>0</v>
      </c>
      <c r="Z862" s="117"/>
      <c r="AA862" s="117"/>
      <c r="AB862" s="118">
        <f t="shared" ref="AB862:AF862" si="1676">SUM(AB858:AB861)</f>
        <v>0</v>
      </c>
      <c r="AC862" s="118">
        <f t="shared" si="1676"/>
        <v>0</v>
      </c>
      <c r="AD862" s="118">
        <f t="shared" si="1676"/>
        <v>0</v>
      </c>
      <c r="AE862" s="118">
        <f t="shared" si="1676"/>
        <v>0</v>
      </c>
      <c r="AF862" s="118">
        <f t="shared" si="1676"/>
        <v>0</v>
      </c>
      <c r="AG862" s="117"/>
      <c r="AH862" s="117"/>
      <c r="AI862" s="117"/>
      <c r="AJ862" s="119">
        <f>SUM(AJ858:AJ861)</f>
        <v>0</v>
      </c>
      <c r="AK862" s="119">
        <f t="shared" ref="AK862:AN862" si="1677">SUM(AK858:AK861)</f>
        <v>0</v>
      </c>
      <c r="AL862" s="119">
        <f t="shared" si="1677"/>
        <v>0</v>
      </c>
      <c r="AM862" s="119">
        <f t="shared" si="1677"/>
        <v>0</v>
      </c>
      <c r="AN862" s="119">
        <f t="shared" si="1677"/>
        <v>0</v>
      </c>
      <c r="AO862" s="116"/>
      <c r="AP862" s="120"/>
      <c r="AQ862" s="121">
        <f t="shared" ref="AQ862:BA862" si="1678">SUM(AQ858:AQ861)</f>
        <v>0</v>
      </c>
      <c r="AR862" s="121">
        <f t="shared" si="1678"/>
        <v>0</v>
      </c>
      <c r="AS862" s="121">
        <f t="shared" si="1678"/>
        <v>0</v>
      </c>
      <c r="AT862" s="121">
        <f t="shared" si="1678"/>
        <v>0</v>
      </c>
      <c r="AU862" s="121">
        <f t="shared" si="1678"/>
        <v>0</v>
      </c>
      <c r="AV862" s="121">
        <f t="shared" si="1678"/>
        <v>0</v>
      </c>
      <c r="AW862" s="121">
        <f t="shared" si="1678"/>
        <v>0</v>
      </c>
      <c r="AX862" s="121">
        <f t="shared" si="1678"/>
        <v>0</v>
      </c>
      <c r="AY862" s="121">
        <f t="shared" si="1678"/>
        <v>0</v>
      </c>
      <c r="AZ862" s="121">
        <f t="shared" si="1678"/>
        <v>0</v>
      </c>
      <c r="BA862" s="121">
        <f t="shared" si="1678"/>
        <v>0</v>
      </c>
    </row>
    <row r="863" spans="1:53" ht="14.1" customHeight="1" outlineLevel="2" x14ac:dyDescent="0.2">
      <c r="A863" s="68"/>
      <c r="B863" s="94"/>
      <c r="C863" s="95"/>
      <c r="D863" s="96"/>
      <c r="E863" s="96"/>
      <c r="F863" s="97"/>
      <c r="G863" s="98"/>
      <c r="H863" s="99" t="s">
        <v>49</v>
      </c>
      <c r="I863" s="100"/>
      <c r="J863" s="101"/>
      <c r="K863" s="101"/>
      <c r="L863" s="102" t="str">
        <f>IF(I863&lt;&gt;0,((VLOOKUP(I863,'1. Standard_Cost'!$B$4:$D$8,2)+VLOOKUP(I863,'1. Standard_Cost'!$B$4:$D$8,3))*J863*K863),"0")</f>
        <v>0</v>
      </c>
      <c r="M863" s="102">
        <f>L863*'1. Standard_Cost'!F452</f>
        <v>0</v>
      </c>
      <c r="N863" s="103"/>
      <c r="O863" s="103"/>
      <c r="P863" s="103"/>
      <c r="Q863" s="103"/>
      <c r="R863" s="104">
        <f>+N863*P863*'1. Standard_Cost'!$B$12</f>
        <v>0</v>
      </c>
      <c r="S863" s="104">
        <f>+N863*O863*P863*'1. Standard_Cost'!$C$12</f>
        <v>0</v>
      </c>
      <c r="T863" s="104">
        <f>+N863*P863*Q863*'1. Standard_Cost'!$D$12</f>
        <v>0</v>
      </c>
      <c r="U863" s="104">
        <f>+N863*O863*'1. Standard_Cost'!$E$12</f>
        <v>0</v>
      </c>
      <c r="V863" s="103"/>
      <c r="W863" s="103"/>
      <c r="X863" s="103"/>
      <c r="Y863" s="104">
        <f>+V863*((X863*'1. Standard_Cost'!$B$16)+(W863*X863*'1. Standard_Cost'!$C$16))</f>
        <v>0</v>
      </c>
      <c r="Z863" s="103"/>
      <c r="AA863" s="103"/>
      <c r="AB863" s="104">
        <f>+Z863*'1. Standard_Cost'!$B$20+AA863*'1. Standard_Cost'!$C$20</f>
        <v>0</v>
      </c>
      <c r="AC863" s="105"/>
      <c r="AD863" s="106"/>
      <c r="AE863" s="104">
        <f>SUM(AD863,AC863,AB863,Y863,U863,T863,S863,R863)*'1. Standard_Cost'!B476</f>
        <v>0</v>
      </c>
      <c r="AF863" s="104">
        <f>SUM(AD863,AE863)</f>
        <v>0</v>
      </c>
      <c r="AG863" s="103"/>
      <c r="AH863" s="103"/>
      <c r="AI863" s="103"/>
      <c r="AJ863" s="107"/>
      <c r="AK863" s="107"/>
      <c r="AL863" s="107"/>
      <c r="AM863" s="104">
        <f>AG863*'1. Standard_Cost'!B472+'Incremental_Cost Year 2021'!AH865*'1. Standard_Cost'!C472+'Incremental_Cost Year 2021'!AI865*'1. Standard_Cost'!D472+'Incremental_Cost Year 2021'!AJ865+'Incremental_Cost Year 2021'!AL865+AK863</f>
        <v>0</v>
      </c>
      <c r="AN863" s="104">
        <f>AM863*'1. Standard_Cost'!C476</f>
        <v>0</v>
      </c>
      <c r="AO863" s="107"/>
      <c r="AQ863" s="104">
        <f t="shared" ref="AQ863:AQ866" si="1679">L863+M863</f>
        <v>0</v>
      </c>
      <c r="AR863" s="104">
        <f t="shared" ref="AR863:AR866" si="1680">AF863</f>
        <v>0</v>
      </c>
      <c r="AS863" s="104">
        <f t="shared" ref="AS863:AS866" si="1681">AM863+AN863</f>
        <v>0</v>
      </c>
      <c r="AT863" s="104">
        <f>SUM(AQ863,AR863,AS863)</f>
        <v>0</v>
      </c>
      <c r="AU863" s="108">
        <f t="shared" ref="AU863:AU866" si="1682">AT863</f>
        <v>0</v>
      </c>
      <c r="AV863" s="108"/>
      <c r="AW863" s="108"/>
      <c r="AX863" s="108"/>
      <c r="AY863" s="108"/>
      <c r="AZ863" s="108"/>
      <c r="BA863" s="109">
        <f t="shared" ref="BA863:BA866" si="1683">SUM(AU863:AZ863)-AT863</f>
        <v>0</v>
      </c>
    </row>
    <row r="864" spans="1:53" ht="14.1" customHeight="1" outlineLevel="2" x14ac:dyDescent="0.2">
      <c r="A864" s="68"/>
      <c r="B864" s="94"/>
      <c r="C864" s="95"/>
      <c r="D864" s="110"/>
      <c r="E864" s="110"/>
      <c r="F864" s="110"/>
      <c r="G864" s="111"/>
      <c r="H864" s="99" t="s">
        <v>50</v>
      </c>
      <c r="I864" s="100"/>
      <c r="J864" s="101"/>
      <c r="K864" s="101"/>
      <c r="L864" s="102" t="str">
        <f>IF(I864&lt;&gt;0,((VLOOKUP(I864,'1. Standard_Cost'!$B$4:$D$8,2)+VLOOKUP(I864,'1. Standard_Cost'!$B$4:$D$8,3))*J864*K864),"0")</f>
        <v>0</v>
      </c>
      <c r="M864" s="102">
        <f>L864*'1. Standard_Cost'!F452</f>
        <v>0</v>
      </c>
      <c r="N864" s="103"/>
      <c r="O864" s="103"/>
      <c r="P864" s="103"/>
      <c r="Q864" s="103"/>
      <c r="R864" s="104">
        <f>+N864*P864*'1. Standard_Cost'!$B$12</f>
        <v>0</v>
      </c>
      <c r="S864" s="104">
        <f>+N864*O864*P864*'1. Standard_Cost'!$C$12</f>
        <v>0</v>
      </c>
      <c r="T864" s="104">
        <f>+N864*P864*Q864*'1. Standard_Cost'!$D$12</f>
        <v>0</v>
      </c>
      <c r="U864" s="104">
        <f>+N864*O864*'1. Standard_Cost'!$E$12</f>
        <v>0</v>
      </c>
      <c r="V864" s="103"/>
      <c r="W864" s="103"/>
      <c r="X864" s="103"/>
      <c r="Y864" s="104">
        <f>+V864*((X864*'1. Standard_Cost'!$B$16)+(W864*X864*'1. Standard_Cost'!$C$16))</f>
        <v>0</v>
      </c>
      <c r="Z864" s="103"/>
      <c r="AA864" s="103"/>
      <c r="AB864" s="104">
        <f>+Z864*'1. Standard_Cost'!$B$20+AA864*'1. Standard_Cost'!$C$20</f>
        <v>0</v>
      </c>
      <c r="AC864" s="105"/>
      <c r="AD864" s="106"/>
      <c r="AE864" s="104">
        <f>SUM(AD864,AC864,AB864,Y864,U864,T864,S864,R864)*'1. Standard_Cost'!B476</f>
        <v>0</v>
      </c>
      <c r="AF864" s="104">
        <f t="shared" ref="AF864:AF866" si="1684">SUM(AD864,AE864)</f>
        <v>0</v>
      </c>
      <c r="AG864" s="103"/>
      <c r="AH864" s="103">
        <v>0</v>
      </c>
      <c r="AI864" s="103">
        <v>0</v>
      </c>
      <c r="AJ864" s="107"/>
      <c r="AK864" s="107"/>
      <c r="AL864" s="107"/>
      <c r="AM864" s="104">
        <f>AG864*'1. Standard_Cost'!B472+'Incremental_Cost Year 2021'!AH866*'1. Standard_Cost'!C472+'Incremental_Cost Year 2021'!AI866*'1. Standard_Cost'!D472+'Incremental_Cost Year 2021'!AJ866+'Incremental_Cost Year 2021'!AL866+AK864</f>
        <v>0</v>
      </c>
      <c r="AN864" s="104">
        <f>AM864*'1. Standard_Cost'!C476</f>
        <v>0</v>
      </c>
      <c r="AO864" s="107"/>
      <c r="AQ864" s="104">
        <f t="shared" si="1679"/>
        <v>0</v>
      </c>
      <c r="AR864" s="104">
        <f t="shared" si="1680"/>
        <v>0</v>
      </c>
      <c r="AS864" s="104">
        <f t="shared" si="1681"/>
        <v>0</v>
      </c>
      <c r="AT864" s="104">
        <f t="shared" ref="AT864:AT866" si="1685">SUM(AQ864,AR864,AS864)</f>
        <v>0</v>
      </c>
      <c r="AU864" s="108">
        <f t="shared" si="1682"/>
        <v>0</v>
      </c>
      <c r="AV864" s="108">
        <v>0</v>
      </c>
      <c r="AW864" s="108"/>
      <c r="AX864" s="108"/>
      <c r="AY864" s="108"/>
      <c r="AZ864" s="108"/>
      <c r="BA864" s="109">
        <f t="shared" si="1683"/>
        <v>0</v>
      </c>
    </row>
    <row r="865" spans="1:53" ht="14.1" customHeight="1" outlineLevel="2" x14ac:dyDescent="0.2">
      <c r="A865" s="68"/>
      <c r="B865" s="94"/>
      <c r="C865" s="95"/>
      <c r="D865" s="110"/>
      <c r="E865" s="110"/>
      <c r="F865" s="110"/>
      <c r="G865" s="111"/>
      <c r="H865" s="99" t="s">
        <v>51</v>
      </c>
      <c r="I865" s="100"/>
      <c r="J865" s="101"/>
      <c r="K865" s="101"/>
      <c r="L865" s="102" t="str">
        <f>IF(I865&lt;&gt;0,((VLOOKUP(I865,'1. Standard_Cost'!$B$4:$D$8,2)+VLOOKUP(I865,'1. Standard_Cost'!$B$4:$D$8,3))*J865*K865),"0")</f>
        <v>0</v>
      </c>
      <c r="M865" s="102">
        <f>L865*'1. Standard_Cost'!F452</f>
        <v>0</v>
      </c>
      <c r="N865" s="103"/>
      <c r="O865" s="103"/>
      <c r="P865" s="103"/>
      <c r="Q865" s="103"/>
      <c r="R865" s="104">
        <f>+N865*P865*'1. Standard_Cost'!$B$12</f>
        <v>0</v>
      </c>
      <c r="S865" s="104">
        <f>+N865*O865*P865*'1. Standard_Cost'!$C$12</f>
        <v>0</v>
      </c>
      <c r="T865" s="104">
        <f>+N865*P865*Q865*'1. Standard_Cost'!$D$12</f>
        <v>0</v>
      </c>
      <c r="U865" s="104">
        <f>+N865*O865*'1. Standard_Cost'!$E$12</f>
        <v>0</v>
      </c>
      <c r="V865" s="103"/>
      <c r="W865" s="103"/>
      <c r="X865" s="103"/>
      <c r="Y865" s="104">
        <f>+V865*((X865*'1. Standard_Cost'!$B$16)+(W865*X865*'1. Standard_Cost'!$C$16))</f>
        <v>0</v>
      </c>
      <c r="Z865" s="103"/>
      <c r="AA865" s="103"/>
      <c r="AB865" s="104">
        <f>+Z865*'1. Standard_Cost'!$B$20+AA865*'1. Standard_Cost'!$C$20</f>
        <v>0</v>
      </c>
      <c r="AC865" s="105"/>
      <c r="AD865" s="106"/>
      <c r="AE865" s="104">
        <f>SUM(AD865,AC865,AB865,Y865,U865,T865,S865,R865)*'1. Standard_Cost'!B476</f>
        <v>0</v>
      </c>
      <c r="AF865" s="104">
        <f t="shared" si="1684"/>
        <v>0</v>
      </c>
      <c r="AG865" s="103"/>
      <c r="AH865" s="103"/>
      <c r="AI865" s="103"/>
      <c r="AJ865" s="107"/>
      <c r="AK865" s="107"/>
      <c r="AL865" s="107"/>
      <c r="AM865" s="104">
        <f>AG865*'1. Standard_Cost'!B472+'Incremental_Cost Year 2021'!AH867*'1. Standard_Cost'!C472+'Incremental_Cost Year 2021'!AI867*'1. Standard_Cost'!D472+'Incremental_Cost Year 2021'!AJ867+'Incremental_Cost Year 2021'!AL867+AK865</f>
        <v>0</v>
      </c>
      <c r="AN865" s="104">
        <f>AM865*'1. Standard_Cost'!C476</f>
        <v>0</v>
      </c>
      <c r="AO865" s="107"/>
      <c r="AQ865" s="104">
        <f t="shared" si="1679"/>
        <v>0</v>
      </c>
      <c r="AR865" s="104">
        <f t="shared" si="1680"/>
        <v>0</v>
      </c>
      <c r="AS865" s="104">
        <f t="shared" si="1681"/>
        <v>0</v>
      </c>
      <c r="AT865" s="104">
        <f t="shared" si="1685"/>
        <v>0</v>
      </c>
      <c r="AU865" s="108">
        <f t="shared" si="1682"/>
        <v>0</v>
      </c>
      <c r="AV865" s="108"/>
      <c r="AW865" s="108"/>
      <c r="AX865" s="108"/>
      <c r="AY865" s="108"/>
      <c r="AZ865" s="108"/>
      <c r="BA865" s="109">
        <f t="shared" si="1683"/>
        <v>0</v>
      </c>
    </row>
    <row r="866" spans="1:53" ht="14.1" customHeight="1" outlineLevel="2" x14ac:dyDescent="0.2">
      <c r="A866" s="68"/>
      <c r="B866" s="94"/>
      <c r="C866" s="95"/>
      <c r="D866" s="110"/>
      <c r="E866" s="110"/>
      <c r="F866" s="110"/>
      <c r="G866" s="111"/>
      <c r="H866" s="112" t="s">
        <v>179</v>
      </c>
      <c r="I866" s="100"/>
      <c r="J866" s="101"/>
      <c r="K866" s="101"/>
      <c r="L866" s="102" t="str">
        <f>IF(I866&lt;&gt;0,((VLOOKUP(I866,'1. Standard_Cost'!$B$4:$D$8,2)+VLOOKUP(I866,'1. Standard_Cost'!$B$4:$D$8,3))*J866*K866),"0")</f>
        <v>0</v>
      </c>
      <c r="M866" s="102">
        <f>L866*'1. Standard_Cost'!F452</f>
        <v>0</v>
      </c>
      <c r="N866" s="103"/>
      <c r="O866" s="103"/>
      <c r="P866" s="103"/>
      <c r="Q866" s="103"/>
      <c r="R866" s="104">
        <f>+N866*P866*'1. Standard_Cost'!$B$12</f>
        <v>0</v>
      </c>
      <c r="S866" s="104">
        <f>+N866*O866*P866*'1. Standard_Cost'!$C$12</f>
        <v>0</v>
      </c>
      <c r="T866" s="104">
        <f>+N866*P866*Q866*'1. Standard_Cost'!$D$12</f>
        <v>0</v>
      </c>
      <c r="U866" s="104">
        <f>+N866*O866*'1. Standard_Cost'!$E$12</f>
        <v>0</v>
      </c>
      <c r="V866" s="103"/>
      <c r="W866" s="103"/>
      <c r="X866" s="103"/>
      <c r="Y866" s="104">
        <f>+V866*((X866*'1. Standard_Cost'!$B$16)+(W866*X866*'1. Standard_Cost'!$C$16))</f>
        <v>0</v>
      </c>
      <c r="Z866" s="103"/>
      <c r="AA866" s="103"/>
      <c r="AB866" s="104">
        <f>+Z866*'1. Standard_Cost'!$B$20+AA866*'1. Standard_Cost'!$C$20</f>
        <v>0</v>
      </c>
      <c r="AC866" s="105"/>
      <c r="AD866" s="106"/>
      <c r="AE866" s="104">
        <f>SUM(AD866,AC866,AB866,Y866,U866,T866,S866,R866)*'1. Standard_Cost'!B476</f>
        <v>0</v>
      </c>
      <c r="AF866" s="104">
        <f t="shared" si="1684"/>
        <v>0</v>
      </c>
      <c r="AG866" s="103"/>
      <c r="AH866" s="103"/>
      <c r="AI866" s="103"/>
      <c r="AJ866" s="107"/>
      <c r="AK866" s="107"/>
      <c r="AL866" s="107"/>
      <c r="AM866" s="104">
        <f>AG866*'1. Standard_Cost'!B472+'Incremental_Cost Year 2021'!AH868*'1. Standard_Cost'!C472+'Incremental_Cost Year 2021'!AI868*'1. Standard_Cost'!D472+'Incremental_Cost Year 2021'!AJ868+'Incremental_Cost Year 2021'!AL868+AK866</f>
        <v>0</v>
      </c>
      <c r="AN866" s="104">
        <f>AM866*'1. Standard_Cost'!C476</f>
        <v>0</v>
      </c>
      <c r="AO866" s="107"/>
      <c r="AQ866" s="104">
        <f t="shared" si="1679"/>
        <v>0</v>
      </c>
      <c r="AR866" s="104">
        <f t="shared" si="1680"/>
        <v>0</v>
      </c>
      <c r="AS866" s="104">
        <f t="shared" si="1681"/>
        <v>0</v>
      </c>
      <c r="AT866" s="104">
        <f t="shared" si="1685"/>
        <v>0</v>
      </c>
      <c r="AU866" s="108">
        <f t="shared" si="1682"/>
        <v>0</v>
      </c>
      <c r="AV866" s="108"/>
      <c r="AW866" s="108"/>
      <c r="AX866" s="108"/>
      <c r="AY866" s="108"/>
      <c r="AZ866" s="108"/>
      <c r="BA866" s="109">
        <f t="shared" si="1683"/>
        <v>0</v>
      </c>
    </row>
    <row r="867" spans="1:53" ht="24.6" customHeight="1" outlineLevel="1" x14ac:dyDescent="0.2">
      <c r="A867" s="68"/>
      <c r="B867" s="141"/>
      <c r="C867" s="95"/>
      <c r="D867" s="113" t="s">
        <v>48</v>
      </c>
      <c r="E867" s="113" t="s">
        <v>482</v>
      </c>
      <c r="F867" s="114" t="s">
        <v>154</v>
      </c>
      <c r="G867" s="115" t="s">
        <v>155</v>
      </c>
      <c r="H867" s="122" t="s">
        <v>483</v>
      </c>
      <c r="I867" s="117"/>
      <c r="J867" s="117"/>
      <c r="K867" s="117"/>
      <c r="L867" s="118">
        <f>SUM(L863:L866)</f>
        <v>0</v>
      </c>
      <c r="M867" s="118">
        <f>SUM(M863:M866)</f>
        <v>0</v>
      </c>
      <c r="N867" s="117"/>
      <c r="O867" s="117"/>
      <c r="P867" s="117"/>
      <c r="Q867" s="117"/>
      <c r="R867" s="119">
        <f>SUM(R863:R866)</f>
        <v>0</v>
      </c>
      <c r="S867" s="119">
        <f>SUM(S863:S866)</f>
        <v>0</v>
      </c>
      <c r="T867" s="119">
        <f>SUM(T863:T866)</f>
        <v>0</v>
      </c>
      <c r="U867" s="119">
        <f>SUM(U863:U866)</f>
        <v>0</v>
      </c>
      <c r="V867" s="117"/>
      <c r="W867" s="117"/>
      <c r="X867" s="117"/>
      <c r="Y867" s="118">
        <f>SUM(Y863:Y866)</f>
        <v>0</v>
      </c>
      <c r="Z867" s="117"/>
      <c r="AA867" s="117"/>
      <c r="AB867" s="118">
        <f t="shared" ref="AB867:AF867" si="1686">SUM(AB863:AB866)</f>
        <v>0</v>
      </c>
      <c r="AC867" s="118">
        <f t="shared" si="1686"/>
        <v>0</v>
      </c>
      <c r="AD867" s="118">
        <f t="shared" si="1686"/>
        <v>0</v>
      </c>
      <c r="AE867" s="118">
        <f t="shared" si="1686"/>
        <v>0</v>
      </c>
      <c r="AF867" s="118">
        <f t="shared" si="1686"/>
        <v>0</v>
      </c>
      <c r="AG867" s="117"/>
      <c r="AH867" s="117"/>
      <c r="AI867" s="117"/>
      <c r="AJ867" s="119">
        <f>SUM(AJ863:AJ866)</f>
        <v>0</v>
      </c>
      <c r="AK867" s="119">
        <f t="shared" ref="AK867:AN867" si="1687">SUM(AK863:AK866)</f>
        <v>0</v>
      </c>
      <c r="AL867" s="119">
        <f t="shared" si="1687"/>
        <v>0</v>
      </c>
      <c r="AM867" s="119">
        <f t="shared" si="1687"/>
        <v>0</v>
      </c>
      <c r="AN867" s="119">
        <f t="shared" si="1687"/>
        <v>0</v>
      </c>
      <c r="AO867" s="116"/>
      <c r="AP867" s="120"/>
      <c r="AQ867" s="121">
        <f t="shared" ref="AQ867:BA867" si="1688">SUM(AQ863:AQ866)</f>
        <v>0</v>
      </c>
      <c r="AR867" s="121">
        <f t="shared" si="1688"/>
        <v>0</v>
      </c>
      <c r="AS867" s="121">
        <f t="shared" si="1688"/>
        <v>0</v>
      </c>
      <c r="AT867" s="121">
        <f t="shared" si="1688"/>
        <v>0</v>
      </c>
      <c r="AU867" s="121">
        <f t="shared" si="1688"/>
        <v>0</v>
      </c>
      <c r="AV867" s="121">
        <f t="shared" si="1688"/>
        <v>0</v>
      </c>
      <c r="AW867" s="121">
        <f t="shared" si="1688"/>
        <v>0</v>
      </c>
      <c r="AX867" s="121">
        <f t="shared" si="1688"/>
        <v>0</v>
      </c>
      <c r="AY867" s="121">
        <f t="shared" si="1688"/>
        <v>0</v>
      </c>
      <c r="AZ867" s="121">
        <f t="shared" si="1688"/>
        <v>0</v>
      </c>
      <c r="BA867" s="121">
        <f t="shared" si="1688"/>
        <v>0</v>
      </c>
    </row>
    <row r="868" spans="1:53" ht="14.1" customHeight="1" outlineLevel="2" x14ac:dyDescent="0.2">
      <c r="A868" s="68"/>
      <c r="B868" s="94"/>
      <c r="C868" s="95"/>
      <c r="D868" s="96"/>
      <c r="E868" s="96"/>
      <c r="F868" s="97"/>
      <c r="G868" s="98"/>
      <c r="H868" s="99" t="s">
        <v>49</v>
      </c>
      <c r="I868" s="100"/>
      <c r="J868" s="101"/>
      <c r="K868" s="101"/>
      <c r="L868" s="102" t="str">
        <f>IF(I868&lt;&gt;0,((VLOOKUP(I868,'1. Standard_Cost'!$B$4:$D$8,2)+VLOOKUP(I868,'1. Standard_Cost'!$B$4:$D$8,3))*J868*K868),"0")</f>
        <v>0</v>
      </c>
      <c r="M868" s="102">
        <f>L868*'1. Standard_Cost'!F457</f>
        <v>0</v>
      </c>
      <c r="N868" s="103"/>
      <c r="O868" s="103"/>
      <c r="P868" s="103"/>
      <c r="Q868" s="103"/>
      <c r="R868" s="104">
        <f>+N868*P868*'1. Standard_Cost'!$B$12</f>
        <v>0</v>
      </c>
      <c r="S868" s="104">
        <f>+N868*O868*P868*'1. Standard_Cost'!$C$12</f>
        <v>0</v>
      </c>
      <c r="T868" s="104">
        <f>+N868*P868*Q868*'1. Standard_Cost'!$D$12</f>
        <v>0</v>
      </c>
      <c r="U868" s="104">
        <f>+N868*O868*'1. Standard_Cost'!$E$12</f>
        <v>0</v>
      </c>
      <c r="V868" s="103"/>
      <c r="W868" s="103"/>
      <c r="X868" s="103"/>
      <c r="Y868" s="104">
        <f>+V868*((X868*'1. Standard_Cost'!$B$16)+(W868*X868*'1. Standard_Cost'!$C$16))</f>
        <v>0</v>
      </c>
      <c r="Z868" s="103"/>
      <c r="AA868" s="103"/>
      <c r="AB868" s="104">
        <f>+Z868*'1. Standard_Cost'!$B$20+AA868*'1. Standard_Cost'!$C$20</f>
        <v>0</v>
      </c>
      <c r="AC868" s="105"/>
      <c r="AD868" s="106"/>
      <c r="AE868" s="104">
        <f>SUM(AD868,AC868,AB868,Y868,U868,T868,S868,R868)*'1. Standard_Cost'!B481</f>
        <v>0</v>
      </c>
      <c r="AF868" s="104">
        <f>SUM(AD868,AE868)</f>
        <v>0</v>
      </c>
      <c r="AG868" s="103"/>
      <c r="AH868" s="103"/>
      <c r="AI868" s="103"/>
      <c r="AJ868" s="107"/>
      <c r="AK868" s="107"/>
      <c r="AL868" s="107"/>
      <c r="AM868" s="104">
        <f>AG868*'1. Standard_Cost'!B477+'Incremental_Cost Year 2021'!AH870*'1. Standard_Cost'!C477+'Incremental_Cost Year 2021'!AI870*'1. Standard_Cost'!D477+'Incremental_Cost Year 2021'!AJ870+'Incremental_Cost Year 2021'!AL870+AK868</f>
        <v>0</v>
      </c>
      <c r="AN868" s="104">
        <f>AM868*'1. Standard_Cost'!C481</f>
        <v>0</v>
      </c>
      <c r="AO868" s="107"/>
      <c r="AQ868" s="104">
        <f t="shared" ref="AQ868:AQ871" si="1689">L868+M868</f>
        <v>0</v>
      </c>
      <c r="AR868" s="104">
        <f t="shared" ref="AR868:AR871" si="1690">AF868</f>
        <v>0</v>
      </c>
      <c r="AS868" s="104">
        <f t="shared" ref="AS868:AS871" si="1691">AM868+AN868</f>
        <v>0</v>
      </c>
      <c r="AT868" s="104">
        <f>SUM(AQ868,AR868,AS868)</f>
        <v>0</v>
      </c>
      <c r="AU868" s="108">
        <f t="shared" ref="AU868:AU871" si="1692">AT868</f>
        <v>0</v>
      </c>
      <c r="AV868" s="108"/>
      <c r="AW868" s="108"/>
      <c r="AX868" s="108"/>
      <c r="AY868" s="108"/>
      <c r="AZ868" s="108"/>
      <c r="BA868" s="109">
        <f t="shared" ref="BA868:BA871" si="1693">SUM(AU868:AZ868)-AT868</f>
        <v>0</v>
      </c>
    </row>
    <row r="869" spans="1:53" ht="14.1" customHeight="1" outlineLevel="2" x14ac:dyDescent="0.2">
      <c r="A869" s="68"/>
      <c r="B869" s="94"/>
      <c r="C869" s="95"/>
      <c r="D869" s="110"/>
      <c r="E869" s="110"/>
      <c r="F869" s="110"/>
      <c r="G869" s="111"/>
      <c r="H869" s="99" t="s">
        <v>50</v>
      </c>
      <c r="I869" s="100"/>
      <c r="J869" s="101"/>
      <c r="K869" s="101"/>
      <c r="L869" s="102" t="str">
        <f>IF(I869&lt;&gt;0,((VLOOKUP(I869,'1. Standard_Cost'!$B$4:$D$8,2)+VLOOKUP(I869,'1. Standard_Cost'!$B$4:$D$8,3))*J869*K869),"0")</f>
        <v>0</v>
      </c>
      <c r="M869" s="102">
        <f>L869*'1. Standard_Cost'!F457</f>
        <v>0</v>
      </c>
      <c r="N869" s="103"/>
      <c r="O869" s="103"/>
      <c r="P869" s="103"/>
      <c r="Q869" s="103"/>
      <c r="R869" s="104">
        <f>+N869*P869*'1. Standard_Cost'!$B$12</f>
        <v>0</v>
      </c>
      <c r="S869" s="104">
        <f>+N869*O869*P869*'1. Standard_Cost'!$C$12</f>
        <v>0</v>
      </c>
      <c r="T869" s="104">
        <f>+N869*P869*Q869*'1. Standard_Cost'!$D$12</f>
        <v>0</v>
      </c>
      <c r="U869" s="104">
        <f>+N869*O869*'1. Standard_Cost'!$E$12</f>
        <v>0</v>
      </c>
      <c r="V869" s="103"/>
      <c r="W869" s="103"/>
      <c r="X869" s="103"/>
      <c r="Y869" s="104">
        <f>+V869*((X869*'1. Standard_Cost'!$B$16)+(W869*X869*'1. Standard_Cost'!$C$16))</f>
        <v>0</v>
      </c>
      <c r="Z869" s="103"/>
      <c r="AA869" s="103"/>
      <c r="AB869" s="104">
        <f>+Z869*'1. Standard_Cost'!$B$20+AA869*'1. Standard_Cost'!$C$20</f>
        <v>0</v>
      </c>
      <c r="AC869" s="105"/>
      <c r="AD869" s="106"/>
      <c r="AE869" s="104">
        <f>SUM(AD869,AC869,AB869,Y869,U869,T869,S869,R869)*'1. Standard_Cost'!B481</f>
        <v>0</v>
      </c>
      <c r="AF869" s="104">
        <f t="shared" ref="AF869:AF871" si="1694">SUM(AD869,AE869)</f>
        <v>0</v>
      </c>
      <c r="AG869" s="103"/>
      <c r="AH869" s="103">
        <v>0</v>
      </c>
      <c r="AI869" s="103">
        <v>0</v>
      </c>
      <c r="AJ869" s="107"/>
      <c r="AK869" s="107"/>
      <c r="AL869" s="107"/>
      <c r="AM869" s="104">
        <f>AG869*'1. Standard_Cost'!B477+'Incremental_Cost Year 2021'!AH871*'1. Standard_Cost'!C477+'Incremental_Cost Year 2021'!AI871*'1. Standard_Cost'!D477+'Incremental_Cost Year 2021'!AJ871+'Incremental_Cost Year 2021'!AL871+AK869</f>
        <v>0</v>
      </c>
      <c r="AN869" s="104">
        <f>AM869*'1. Standard_Cost'!C481</f>
        <v>0</v>
      </c>
      <c r="AO869" s="107"/>
      <c r="AQ869" s="104">
        <f t="shared" si="1689"/>
        <v>0</v>
      </c>
      <c r="AR869" s="104">
        <f t="shared" si="1690"/>
        <v>0</v>
      </c>
      <c r="AS869" s="104">
        <f t="shared" si="1691"/>
        <v>0</v>
      </c>
      <c r="AT869" s="104">
        <f t="shared" ref="AT869:AT871" si="1695">SUM(AQ869,AR869,AS869)</f>
        <v>0</v>
      </c>
      <c r="AU869" s="108">
        <f t="shared" si="1692"/>
        <v>0</v>
      </c>
      <c r="AV869" s="108">
        <v>0</v>
      </c>
      <c r="AW869" s="108"/>
      <c r="AX869" s="108"/>
      <c r="AY869" s="108"/>
      <c r="AZ869" s="108"/>
      <c r="BA869" s="109">
        <f t="shared" si="1693"/>
        <v>0</v>
      </c>
    </row>
    <row r="870" spans="1:53" ht="14.1" customHeight="1" outlineLevel="2" x14ac:dyDescent="0.2">
      <c r="A870" s="68"/>
      <c r="B870" s="94"/>
      <c r="C870" s="95"/>
      <c r="D870" s="110"/>
      <c r="E870" s="110"/>
      <c r="F870" s="110"/>
      <c r="G870" s="111"/>
      <c r="H870" s="99" t="s">
        <v>51</v>
      </c>
      <c r="I870" s="100"/>
      <c r="J870" s="101"/>
      <c r="K870" s="101"/>
      <c r="L870" s="102" t="str">
        <f>IF(I870&lt;&gt;0,((VLOOKUP(I870,'1. Standard_Cost'!$B$4:$D$8,2)+VLOOKUP(I870,'1. Standard_Cost'!$B$4:$D$8,3))*J870*K870),"0")</f>
        <v>0</v>
      </c>
      <c r="M870" s="102">
        <f>L870*'1. Standard_Cost'!F457</f>
        <v>0</v>
      </c>
      <c r="N870" s="103"/>
      <c r="O870" s="103"/>
      <c r="P870" s="103"/>
      <c r="Q870" s="103"/>
      <c r="R870" s="104">
        <f>+N870*P870*'1. Standard_Cost'!$B$12</f>
        <v>0</v>
      </c>
      <c r="S870" s="104">
        <f>+N870*O870*P870*'1. Standard_Cost'!$C$12</f>
        <v>0</v>
      </c>
      <c r="T870" s="104">
        <f>+N870*P870*Q870*'1. Standard_Cost'!$D$12</f>
        <v>0</v>
      </c>
      <c r="U870" s="104">
        <f>+N870*O870*'1. Standard_Cost'!$E$12</f>
        <v>0</v>
      </c>
      <c r="V870" s="103"/>
      <c r="W870" s="103"/>
      <c r="X870" s="103"/>
      <c r="Y870" s="104">
        <f>+V870*((X870*'1. Standard_Cost'!$B$16)+(W870*X870*'1. Standard_Cost'!$C$16))</f>
        <v>0</v>
      </c>
      <c r="Z870" s="103"/>
      <c r="AA870" s="103"/>
      <c r="AB870" s="104">
        <f>+Z870*'1. Standard_Cost'!$B$20+AA870*'1. Standard_Cost'!$C$20</f>
        <v>0</v>
      </c>
      <c r="AC870" s="105"/>
      <c r="AD870" s="106"/>
      <c r="AE870" s="104">
        <f>SUM(AD870,AC870,AB870,Y870,U870,T870,S870,R870)*'1. Standard_Cost'!B481</f>
        <v>0</v>
      </c>
      <c r="AF870" s="104">
        <f t="shared" si="1694"/>
        <v>0</v>
      </c>
      <c r="AG870" s="103"/>
      <c r="AH870" s="103"/>
      <c r="AI870" s="103"/>
      <c r="AJ870" s="107"/>
      <c r="AK870" s="107"/>
      <c r="AL870" s="107"/>
      <c r="AM870" s="104">
        <f>AG870*'1. Standard_Cost'!B477+'Incremental_Cost Year 2021'!AH872*'1. Standard_Cost'!C477+'Incremental_Cost Year 2021'!AI872*'1. Standard_Cost'!D477+'Incremental_Cost Year 2021'!AJ872+'Incremental_Cost Year 2021'!AL872+AK870</f>
        <v>0</v>
      </c>
      <c r="AN870" s="104">
        <f>AM870*'1. Standard_Cost'!C481</f>
        <v>0</v>
      </c>
      <c r="AO870" s="107"/>
      <c r="AQ870" s="104">
        <f t="shared" si="1689"/>
        <v>0</v>
      </c>
      <c r="AR870" s="104">
        <f t="shared" si="1690"/>
        <v>0</v>
      </c>
      <c r="AS870" s="104">
        <f t="shared" si="1691"/>
        <v>0</v>
      </c>
      <c r="AT870" s="104">
        <f t="shared" si="1695"/>
        <v>0</v>
      </c>
      <c r="AU870" s="108">
        <f t="shared" si="1692"/>
        <v>0</v>
      </c>
      <c r="AV870" s="108"/>
      <c r="AW870" s="108"/>
      <c r="AX870" s="108"/>
      <c r="AY870" s="108"/>
      <c r="AZ870" s="108"/>
      <c r="BA870" s="109">
        <f t="shared" si="1693"/>
        <v>0</v>
      </c>
    </row>
    <row r="871" spans="1:53" ht="14.1" customHeight="1" outlineLevel="2" x14ac:dyDescent="0.2">
      <c r="A871" s="68"/>
      <c r="B871" s="94"/>
      <c r="C871" s="95"/>
      <c r="D871" s="110"/>
      <c r="E871" s="110"/>
      <c r="F871" s="110"/>
      <c r="G871" s="111"/>
      <c r="H871" s="112" t="s">
        <v>179</v>
      </c>
      <c r="I871" s="100"/>
      <c r="J871" s="101"/>
      <c r="K871" s="101"/>
      <c r="L871" s="102" t="str">
        <f>IF(I871&lt;&gt;0,((VLOOKUP(I871,'1. Standard_Cost'!$B$4:$D$8,2)+VLOOKUP(I871,'1. Standard_Cost'!$B$4:$D$8,3))*J871*K871),"0")</f>
        <v>0</v>
      </c>
      <c r="M871" s="102">
        <f>L871*'1. Standard_Cost'!F457</f>
        <v>0</v>
      </c>
      <c r="N871" s="103"/>
      <c r="O871" s="103"/>
      <c r="P871" s="103"/>
      <c r="Q871" s="103"/>
      <c r="R871" s="104">
        <f>+N871*P871*'1. Standard_Cost'!$B$12</f>
        <v>0</v>
      </c>
      <c r="S871" s="104">
        <f>+N871*O871*P871*'1. Standard_Cost'!$C$12</f>
        <v>0</v>
      </c>
      <c r="T871" s="104">
        <f>+N871*P871*Q871*'1. Standard_Cost'!$D$12</f>
        <v>0</v>
      </c>
      <c r="U871" s="104">
        <f>+N871*O871*'1. Standard_Cost'!$E$12</f>
        <v>0</v>
      </c>
      <c r="V871" s="103"/>
      <c r="W871" s="103"/>
      <c r="X871" s="103"/>
      <c r="Y871" s="104">
        <f>+V871*((X871*'1. Standard_Cost'!$B$16)+(W871*X871*'1. Standard_Cost'!$C$16))</f>
        <v>0</v>
      </c>
      <c r="Z871" s="103"/>
      <c r="AA871" s="103"/>
      <c r="AB871" s="104">
        <f>+Z871*'1. Standard_Cost'!$B$20+AA871*'1. Standard_Cost'!$C$20</f>
        <v>0</v>
      </c>
      <c r="AC871" s="105"/>
      <c r="AD871" s="106"/>
      <c r="AE871" s="104">
        <f>SUM(AD871,AC871,AB871,Y871,U871,T871,S871,R871)*'1. Standard_Cost'!B481</f>
        <v>0</v>
      </c>
      <c r="AF871" s="104">
        <f t="shared" si="1694"/>
        <v>0</v>
      </c>
      <c r="AG871" s="103"/>
      <c r="AH871" s="103"/>
      <c r="AI871" s="103"/>
      <c r="AJ871" s="107"/>
      <c r="AK871" s="107"/>
      <c r="AL871" s="107"/>
      <c r="AM871" s="104">
        <f>AG871*'1. Standard_Cost'!B477+'Incremental_Cost Year 2021'!AH873*'1. Standard_Cost'!C477+'Incremental_Cost Year 2021'!AI873*'1. Standard_Cost'!D477+'Incremental_Cost Year 2021'!AJ873+'Incremental_Cost Year 2021'!AL873+AK871</f>
        <v>0</v>
      </c>
      <c r="AN871" s="104">
        <f>AM871*'1. Standard_Cost'!C481</f>
        <v>0</v>
      </c>
      <c r="AO871" s="107"/>
      <c r="AQ871" s="104">
        <f t="shared" si="1689"/>
        <v>0</v>
      </c>
      <c r="AR871" s="104">
        <f t="shared" si="1690"/>
        <v>0</v>
      </c>
      <c r="AS871" s="104">
        <f t="shared" si="1691"/>
        <v>0</v>
      </c>
      <c r="AT871" s="104">
        <f t="shared" si="1695"/>
        <v>0</v>
      </c>
      <c r="AU871" s="108">
        <f t="shared" si="1692"/>
        <v>0</v>
      </c>
      <c r="AV871" s="108"/>
      <c r="AW871" s="108"/>
      <c r="AX871" s="108"/>
      <c r="AY871" s="108"/>
      <c r="AZ871" s="108"/>
      <c r="BA871" s="109">
        <f t="shared" si="1693"/>
        <v>0</v>
      </c>
    </row>
    <row r="872" spans="1:53" ht="24.6" customHeight="1" outlineLevel="1" x14ac:dyDescent="0.2">
      <c r="A872" s="68"/>
      <c r="B872" s="141"/>
      <c r="C872" s="95"/>
      <c r="D872" s="113" t="s">
        <v>48</v>
      </c>
      <c r="E872" s="113" t="s">
        <v>484</v>
      </c>
      <c r="F872" s="114" t="s">
        <v>154</v>
      </c>
      <c r="G872" s="115" t="s">
        <v>155</v>
      </c>
      <c r="H872" s="122" t="s">
        <v>485</v>
      </c>
      <c r="I872" s="117"/>
      <c r="J872" s="117"/>
      <c r="K872" s="117"/>
      <c r="L872" s="118">
        <f>SUM(L868:L871)</f>
        <v>0</v>
      </c>
      <c r="M872" s="118">
        <f>SUM(M868:M871)</f>
        <v>0</v>
      </c>
      <c r="N872" s="117"/>
      <c r="O872" s="117"/>
      <c r="P872" s="117"/>
      <c r="Q872" s="117"/>
      <c r="R872" s="119">
        <f>SUM(R868:R871)</f>
        <v>0</v>
      </c>
      <c r="S872" s="119">
        <f>SUM(S868:S871)</f>
        <v>0</v>
      </c>
      <c r="T872" s="119">
        <f>SUM(T868:T871)</f>
        <v>0</v>
      </c>
      <c r="U872" s="119">
        <f>SUM(U868:U871)</f>
        <v>0</v>
      </c>
      <c r="V872" s="117"/>
      <c r="W872" s="117"/>
      <c r="X872" s="117"/>
      <c r="Y872" s="118">
        <f>SUM(Y868:Y871)</f>
        <v>0</v>
      </c>
      <c r="Z872" s="117"/>
      <c r="AA872" s="117"/>
      <c r="AB872" s="118">
        <f t="shared" ref="AB872:AF872" si="1696">SUM(AB868:AB871)</f>
        <v>0</v>
      </c>
      <c r="AC872" s="118">
        <f t="shared" si="1696"/>
        <v>0</v>
      </c>
      <c r="AD872" s="118">
        <f t="shared" si="1696"/>
        <v>0</v>
      </c>
      <c r="AE872" s="118">
        <f t="shared" si="1696"/>
        <v>0</v>
      </c>
      <c r="AF872" s="118">
        <f t="shared" si="1696"/>
        <v>0</v>
      </c>
      <c r="AG872" s="117"/>
      <c r="AH872" s="117"/>
      <c r="AI872" s="117"/>
      <c r="AJ872" s="119">
        <f>SUM(AJ868:AJ871)</f>
        <v>0</v>
      </c>
      <c r="AK872" s="119">
        <f t="shared" ref="AK872:AN872" si="1697">SUM(AK868:AK871)</f>
        <v>0</v>
      </c>
      <c r="AL872" s="119">
        <f t="shared" si="1697"/>
        <v>0</v>
      </c>
      <c r="AM872" s="119">
        <f t="shared" si="1697"/>
        <v>0</v>
      </c>
      <c r="AN872" s="119">
        <f t="shared" si="1697"/>
        <v>0</v>
      </c>
      <c r="AO872" s="116"/>
      <c r="AP872" s="120"/>
      <c r="AQ872" s="121">
        <f t="shared" ref="AQ872:BA872" si="1698">SUM(AQ868:AQ871)</f>
        <v>0</v>
      </c>
      <c r="AR872" s="121">
        <f t="shared" si="1698"/>
        <v>0</v>
      </c>
      <c r="AS872" s="121">
        <f t="shared" si="1698"/>
        <v>0</v>
      </c>
      <c r="AT872" s="121">
        <f t="shared" si="1698"/>
        <v>0</v>
      </c>
      <c r="AU872" s="121">
        <f t="shared" si="1698"/>
        <v>0</v>
      </c>
      <c r="AV872" s="121">
        <f t="shared" si="1698"/>
        <v>0</v>
      </c>
      <c r="AW872" s="121">
        <f t="shared" si="1698"/>
        <v>0</v>
      </c>
      <c r="AX872" s="121">
        <f t="shared" si="1698"/>
        <v>0</v>
      </c>
      <c r="AY872" s="121">
        <f t="shared" si="1698"/>
        <v>0</v>
      </c>
      <c r="AZ872" s="121">
        <f t="shared" si="1698"/>
        <v>0</v>
      </c>
      <c r="BA872" s="121">
        <f t="shared" si="1698"/>
        <v>0</v>
      </c>
    </row>
    <row r="873" spans="1:53" s="124" customFormat="1" ht="14.45" customHeight="1" x14ac:dyDescent="0.2">
      <c r="B873" s="138"/>
      <c r="C873" s="247" t="s">
        <v>843</v>
      </c>
      <c r="D873" s="247"/>
      <c r="E873" s="252"/>
      <c r="F873" s="153"/>
      <c r="G873" s="153"/>
      <c r="H873" s="130" t="s">
        <v>486</v>
      </c>
      <c r="I873" s="128"/>
      <c r="J873" s="128"/>
      <c r="K873" s="128"/>
      <c r="L873" s="129">
        <f>SUM(L878,L883,L888)</f>
        <v>0</v>
      </c>
      <c r="M873" s="129">
        <f>SUM(M878,M883,M888)</f>
        <v>0</v>
      </c>
      <c r="N873" s="128"/>
      <c r="O873" s="128"/>
      <c r="P873" s="128"/>
      <c r="Q873" s="128"/>
      <c r="R873" s="129">
        <f>SUM(R878,R883,R888)</f>
        <v>0</v>
      </c>
      <c r="S873" s="129">
        <f t="shared" ref="S873:U873" si="1699">SUM(S878,S883,S888)</f>
        <v>0</v>
      </c>
      <c r="T873" s="129">
        <f t="shared" si="1699"/>
        <v>0</v>
      </c>
      <c r="U873" s="129">
        <f t="shared" si="1699"/>
        <v>0</v>
      </c>
      <c r="V873" s="128"/>
      <c r="W873" s="128"/>
      <c r="X873" s="128"/>
      <c r="Y873" s="129">
        <f t="shared" ref="Y873" si="1700">SUM(Y878,Y883,Y888)</f>
        <v>0</v>
      </c>
      <c r="Z873" s="128"/>
      <c r="AA873" s="128"/>
      <c r="AB873" s="129">
        <f t="shared" ref="AB873:AF873" si="1701">SUM(AB878,AB883,AB888)</f>
        <v>0</v>
      </c>
      <c r="AC873" s="129">
        <f t="shared" si="1701"/>
        <v>0</v>
      </c>
      <c r="AD873" s="129">
        <f t="shared" si="1701"/>
        <v>0</v>
      </c>
      <c r="AE873" s="129">
        <f t="shared" si="1701"/>
        <v>0</v>
      </c>
      <c r="AF873" s="129">
        <f t="shared" si="1701"/>
        <v>0</v>
      </c>
      <c r="AG873" s="128"/>
      <c r="AH873" s="128"/>
      <c r="AI873" s="128"/>
      <c r="AJ873" s="129">
        <f t="shared" ref="AJ873:AN873" si="1702">SUM(AJ878,AJ883,AJ888)</f>
        <v>0</v>
      </c>
      <c r="AK873" s="129">
        <f t="shared" si="1702"/>
        <v>0</v>
      </c>
      <c r="AL873" s="129">
        <f t="shared" si="1702"/>
        <v>0</v>
      </c>
      <c r="AM873" s="129">
        <f t="shared" si="1702"/>
        <v>0</v>
      </c>
      <c r="AN873" s="139">
        <f t="shared" si="1702"/>
        <v>0</v>
      </c>
      <c r="AO873" s="130"/>
      <c r="AP873" s="131"/>
      <c r="AQ873" s="139">
        <f>AQ878+AQ883+AQ888+AQ893+AQ898</f>
        <v>490723.5</v>
      </c>
      <c r="AR873" s="139">
        <f t="shared" ref="AR873:AU873" si="1703">AR878+AR883+AR888+AR893+AR898</f>
        <v>15000</v>
      </c>
      <c r="AS873" s="139">
        <f t="shared" si="1703"/>
        <v>0</v>
      </c>
      <c r="AT873" s="139">
        <f t="shared" si="1703"/>
        <v>505723.5</v>
      </c>
      <c r="AU873" s="139">
        <f t="shared" si="1703"/>
        <v>505723.5</v>
      </c>
      <c r="AV873" s="139">
        <f t="shared" ref="AV873:BA873" si="1704">SUM(AV878,AV883,AV888)</f>
        <v>0</v>
      </c>
      <c r="AW873" s="139">
        <f t="shared" si="1704"/>
        <v>0</v>
      </c>
      <c r="AX873" s="139">
        <f t="shared" si="1704"/>
        <v>0</v>
      </c>
      <c r="AY873" s="139">
        <f t="shared" si="1704"/>
        <v>0</v>
      </c>
      <c r="AZ873" s="139">
        <f t="shared" si="1704"/>
        <v>0</v>
      </c>
      <c r="BA873" s="139">
        <f t="shared" si="1704"/>
        <v>0</v>
      </c>
    </row>
    <row r="874" spans="1:53" ht="14.1" customHeight="1" outlineLevel="2" x14ac:dyDescent="0.2">
      <c r="A874" s="68"/>
      <c r="B874" s="94"/>
      <c r="C874" s="250"/>
      <c r="D874" s="96"/>
      <c r="E874" s="96"/>
      <c r="F874" s="97"/>
      <c r="G874" s="98"/>
      <c r="H874" s="99" t="s">
        <v>49</v>
      </c>
      <c r="I874" s="100"/>
      <c r="J874" s="101"/>
      <c r="K874" s="101"/>
      <c r="L874" s="102" t="str">
        <f>IF(I874&lt;&gt;0,((VLOOKUP(I874,'1. Standard_Cost'!$B$4:$D$8,2)+VLOOKUP(I874,'1. Standard_Cost'!$B$4:$D$8,3))*J874*K874),"0")</f>
        <v>0</v>
      </c>
      <c r="M874" s="102">
        <f>L874*'1. Standard_Cost'!F473</f>
        <v>0</v>
      </c>
      <c r="N874" s="103"/>
      <c r="O874" s="103"/>
      <c r="P874" s="103"/>
      <c r="Q874" s="103"/>
      <c r="R874" s="104">
        <f>+N874*P874*'1. Standard_Cost'!$B$12</f>
        <v>0</v>
      </c>
      <c r="S874" s="104">
        <f>+N874*O874*P874*'1. Standard_Cost'!$C$12</f>
        <v>0</v>
      </c>
      <c r="T874" s="104">
        <f>+N874*P874*Q874*'1. Standard_Cost'!$D$12</f>
        <v>0</v>
      </c>
      <c r="U874" s="104">
        <f>+N874*O874*'1. Standard_Cost'!$E$12</f>
        <v>0</v>
      </c>
      <c r="V874" s="103"/>
      <c r="W874" s="103"/>
      <c r="X874" s="103"/>
      <c r="Y874" s="104">
        <f>+V874*((X874*'1. Standard_Cost'!$B$16)+(W874*X874*'1. Standard_Cost'!$C$16))</f>
        <v>0</v>
      </c>
      <c r="Z874" s="103"/>
      <c r="AA874" s="103"/>
      <c r="AB874" s="104">
        <f>+Z874*'1. Standard_Cost'!$B$20+AA874*'1. Standard_Cost'!$C$20</f>
        <v>0</v>
      </c>
      <c r="AC874" s="105"/>
      <c r="AD874" s="106"/>
      <c r="AE874" s="104">
        <f>SUM(AD874,AC874,AB874,Y874,U874,T874,S874,R874)*'1. Standard_Cost'!B497</f>
        <v>0</v>
      </c>
      <c r="AF874" s="104">
        <f>SUM(AD874,AE874)</f>
        <v>0</v>
      </c>
      <c r="AG874" s="103"/>
      <c r="AH874" s="103"/>
      <c r="AI874" s="103"/>
      <c r="AJ874" s="107"/>
      <c r="AK874" s="107"/>
      <c r="AL874" s="107"/>
      <c r="AM874" s="104">
        <f>AG874*'1. Standard_Cost'!B493+'Incremental_Cost Year 2021'!AH876*'1. Standard_Cost'!C493+'Incremental_Cost Year 2021'!AI876*'1. Standard_Cost'!D493+'Incremental_Cost Year 2021'!AJ876+'Incremental_Cost Year 2021'!AL876+AK874</f>
        <v>0</v>
      </c>
      <c r="AN874" s="104">
        <f>AM874*'1. Standard_Cost'!C497</f>
        <v>0</v>
      </c>
      <c r="AO874" s="107"/>
      <c r="AQ874" s="104">
        <f t="shared" ref="AQ874:AQ877" si="1705">L874+M874</f>
        <v>0</v>
      </c>
      <c r="AR874" s="104">
        <f t="shared" ref="AR874:AR877" si="1706">AF874</f>
        <v>0</v>
      </c>
      <c r="AS874" s="104">
        <f t="shared" ref="AS874:AS877" si="1707">AM874+AN874</f>
        <v>0</v>
      </c>
      <c r="AT874" s="104">
        <f>SUM(AQ874,AR874,AS874)</f>
        <v>0</v>
      </c>
      <c r="AU874" s="108">
        <f t="shared" ref="AU874:AU877" si="1708">AT874</f>
        <v>0</v>
      </c>
      <c r="AV874" s="108"/>
      <c r="AW874" s="108"/>
      <c r="AX874" s="108"/>
      <c r="AY874" s="108"/>
      <c r="AZ874" s="108"/>
      <c r="BA874" s="109">
        <f t="shared" ref="BA874:BA877" si="1709">SUM(AU874:AZ874)-AT874</f>
        <v>0</v>
      </c>
    </row>
    <row r="875" spans="1:53" ht="14.1" customHeight="1" outlineLevel="2" x14ac:dyDescent="0.2">
      <c r="A875" s="68"/>
      <c r="B875" s="94"/>
      <c r="C875" s="251"/>
      <c r="D875" s="110"/>
      <c r="E875" s="110"/>
      <c r="F875" s="110"/>
      <c r="G875" s="111"/>
      <c r="H875" s="99" t="s">
        <v>50</v>
      </c>
      <c r="I875" s="100"/>
      <c r="J875" s="101"/>
      <c r="K875" s="101"/>
      <c r="L875" s="102" t="str">
        <f>IF(I875&lt;&gt;0,((VLOOKUP(I875,'1. Standard_Cost'!$B$4:$D$8,2)+VLOOKUP(I875,'1. Standard_Cost'!$B$4:$D$8,3))*J875*K875),"0")</f>
        <v>0</v>
      </c>
      <c r="M875" s="102">
        <f>L875*'1. Standard_Cost'!F473</f>
        <v>0</v>
      </c>
      <c r="N875" s="103"/>
      <c r="O875" s="103"/>
      <c r="P875" s="103"/>
      <c r="Q875" s="103"/>
      <c r="R875" s="104">
        <f>+N875*P875*'1. Standard_Cost'!$B$12</f>
        <v>0</v>
      </c>
      <c r="S875" s="104">
        <f>+N875*O875*P875*'1. Standard_Cost'!$C$12</f>
        <v>0</v>
      </c>
      <c r="T875" s="104">
        <f>+N875*P875*Q875*'1. Standard_Cost'!$D$12</f>
        <v>0</v>
      </c>
      <c r="U875" s="104">
        <f>+N875*O875*'1. Standard_Cost'!$E$12</f>
        <v>0</v>
      </c>
      <c r="V875" s="103"/>
      <c r="W875" s="103"/>
      <c r="X875" s="103"/>
      <c r="Y875" s="104">
        <f>+V875*((X875*'1. Standard_Cost'!$B$16)+(W875*X875*'1. Standard_Cost'!$C$16))</f>
        <v>0</v>
      </c>
      <c r="Z875" s="103"/>
      <c r="AA875" s="103"/>
      <c r="AB875" s="104">
        <f>+Z875*'1. Standard_Cost'!$B$20+AA875*'1. Standard_Cost'!$C$20</f>
        <v>0</v>
      </c>
      <c r="AC875" s="105"/>
      <c r="AD875" s="106"/>
      <c r="AE875" s="104">
        <f>SUM(AD875,AC875,AB875,Y875,U875,T875,S875,R875)*'1. Standard_Cost'!B497</f>
        <v>0</v>
      </c>
      <c r="AF875" s="104">
        <f t="shared" ref="AF875:AF877" si="1710">SUM(AD875,AE875)</f>
        <v>0</v>
      </c>
      <c r="AG875" s="103"/>
      <c r="AH875" s="103">
        <v>0</v>
      </c>
      <c r="AI875" s="103">
        <v>0</v>
      </c>
      <c r="AJ875" s="107"/>
      <c r="AK875" s="107"/>
      <c r="AL875" s="107"/>
      <c r="AM875" s="104">
        <f>AG875*'1. Standard_Cost'!B493+'Incremental_Cost Year 2021'!AH877*'1. Standard_Cost'!C493+'Incremental_Cost Year 2021'!AI877*'1. Standard_Cost'!D493+'Incremental_Cost Year 2021'!AJ877+'Incremental_Cost Year 2021'!AL877+AK875</f>
        <v>0</v>
      </c>
      <c r="AN875" s="104">
        <f>AM875*'1. Standard_Cost'!C497</f>
        <v>0</v>
      </c>
      <c r="AO875" s="107"/>
      <c r="AQ875" s="104">
        <f t="shared" si="1705"/>
        <v>0</v>
      </c>
      <c r="AR875" s="104">
        <f t="shared" si="1706"/>
        <v>0</v>
      </c>
      <c r="AS875" s="104">
        <f t="shared" si="1707"/>
        <v>0</v>
      </c>
      <c r="AT875" s="104">
        <f t="shared" ref="AT875:AT877" si="1711">SUM(AQ875,AR875,AS875)</f>
        <v>0</v>
      </c>
      <c r="AU875" s="108">
        <f t="shared" si="1708"/>
        <v>0</v>
      </c>
      <c r="AV875" s="108">
        <v>0</v>
      </c>
      <c r="AW875" s="108"/>
      <c r="AX875" s="108"/>
      <c r="AY875" s="108"/>
      <c r="AZ875" s="108"/>
      <c r="BA875" s="109">
        <f t="shared" si="1709"/>
        <v>0</v>
      </c>
    </row>
    <row r="876" spans="1:53" ht="14.1" customHeight="1" outlineLevel="2" x14ac:dyDescent="0.2">
      <c r="A876" s="68"/>
      <c r="B876" s="94"/>
      <c r="C876" s="251"/>
      <c r="D876" s="110"/>
      <c r="E876" s="110"/>
      <c r="F876" s="110"/>
      <c r="G876" s="111"/>
      <c r="H876" s="99" t="s">
        <v>51</v>
      </c>
      <c r="I876" s="100"/>
      <c r="J876" s="101"/>
      <c r="K876" s="101"/>
      <c r="L876" s="102" t="str">
        <f>IF(I876&lt;&gt;0,((VLOOKUP(I876,'1. Standard_Cost'!$B$4:$D$8,2)+VLOOKUP(I876,'1. Standard_Cost'!$B$4:$D$8,3))*J876*K876),"0")</f>
        <v>0</v>
      </c>
      <c r="M876" s="102">
        <f>L876*'1. Standard_Cost'!F473</f>
        <v>0</v>
      </c>
      <c r="N876" s="103"/>
      <c r="O876" s="103"/>
      <c r="P876" s="103"/>
      <c r="Q876" s="103"/>
      <c r="R876" s="104">
        <f>+N876*P876*'1. Standard_Cost'!$B$12</f>
        <v>0</v>
      </c>
      <c r="S876" s="104">
        <f>+N876*O876*P876*'1. Standard_Cost'!$C$12</f>
        <v>0</v>
      </c>
      <c r="T876" s="104">
        <f>+N876*P876*Q876*'1. Standard_Cost'!$D$12</f>
        <v>0</v>
      </c>
      <c r="U876" s="104">
        <f>+N876*O876*'1. Standard_Cost'!$E$12</f>
        <v>0</v>
      </c>
      <c r="V876" s="103"/>
      <c r="W876" s="103"/>
      <c r="X876" s="103"/>
      <c r="Y876" s="104">
        <f>+V876*((X876*'1. Standard_Cost'!$B$16)+(W876*X876*'1. Standard_Cost'!$C$16))</f>
        <v>0</v>
      </c>
      <c r="Z876" s="103"/>
      <c r="AA876" s="103"/>
      <c r="AB876" s="104">
        <f>+Z876*'1. Standard_Cost'!$B$20+AA876*'1. Standard_Cost'!$C$20</f>
        <v>0</v>
      </c>
      <c r="AC876" s="105"/>
      <c r="AD876" s="106"/>
      <c r="AE876" s="104">
        <f>SUM(AD876,AC876,AB876,Y876,U876,T876,S876,R876)*'1. Standard_Cost'!B497</f>
        <v>0</v>
      </c>
      <c r="AF876" s="104">
        <f t="shared" si="1710"/>
        <v>0</v>
      </c>
      <c r="AG876" s="103"/>
      <c r="AH876" s="103"/>
      <c r="AI876" s="103"/>
      <c r="AJ876" s="107"/>
      <c r="AK876" s="107"/>
      <c r="AL876" s="107"/>
      <c r="AM876" s="104">
        <f>AG876*'1. Standard_Cost'!B493+'Incremental_Cost Year 2021'!AH878*'1. Standard_Cost'!C493+'Incremental_Cost Year 2021'!AI878*'1. Standard_Cost'!D493+'Incremental_Cost Year 2021'!AJ878+'Incremental_Cost Year 2021'!AL878+AK876</f>
        <v>0</v>
      </c>
      <c r="AN876" s="104">
        <f>AM876*'1. Standard_Cost'!C497</f>
        <v>0</v>
      </c>
      <c r="AO876" s="107"/>
      <c r="AQ876" s="104">
        <f t="shared" si="1705"/>
        <v>0</v>
      </c>
      <c r="AR876" s="104">
        <f t="shared" si="1706"/>
        <v>0</v>
      </c>
      <c r="AS876" s="104">
        <f t="shared" si="1707"/>
        <v>0</v>
      </c>
      <c r="AT876" s="104">
        <f t="shared" si="1711"/>
        <v>0</v>
      </c>
      <c r="AU876" s="108">
        <f t="shared" si="1708"/>
        <v>0</v>
      </c>
      <c r="AV876" s="108"/>
      <c r="AW876" s="108"/>
      <c r="AX876" s="108"/>
      <c r="AY876" s="108"/>
      <c r="AZ876" s="108"/>
      <c r="BA876" s="109">
        <f t="shared" si="1709"/>
        <v>0</v>
      </c>
    </row>
    <row r="877" spans="1:53" ht="14.1" customHeight="1" outlineLevel="2" x14ac:dyDescent="0.2">
      <c r="A877" s="68"/>
      <c r="B877" s="94"/>
      <c r="C877" s="251"/>
      <c r="D877" s="110"/>
      <c r="E877" s="110"/>
      <c r="F877" s="110"/>
      <c r="G877" s="111"/>
      <c r="H877" s="112" t="s">
        <v>179</v>
      </c>
      <c r="I877" s="100"/>
      <c r="J877" s="101"/>
      <c r="K877" s="101"/>
      <c r="L877" s="102" t="str">
        <f>IF(I877&lt;&gt;0,((VLOOKUP(I877,'1. Standard_Cost'!$B$4:$D$8,2)+VLOOKUP(I877,'1. Standard_Cost'!$B$4:$D$8,3))*J877*K877),"0")</f>
        <v>0</v>
      </c>
      <c r="M877" s="102">
        <f>L877*'1. Standard_Cost'!F473</f>
        <v>0</v>
      </c>
      <c r="N877" s="103"/>
      <c r="O877" s="103"/>
      <c r="P877" s="103"/>
      <c r="Q877" s="103"/>
      <c r="R877" s="104">
        <f>+N877*P877*'1. Standard_Cost'!$B$12</f>
        <v>0</v>
      </c>
      <c r="S877" s="104">
        <f>+N877*O877*P877*'1. Standard_Cost'!$C$12</f>
        <v>0</v>
      </c>
      <c r="T877" s="104">
        <f>+N877*P877*Q877*'1. Standard_Cost'!$D$12</f>
        <v>0</v>
      </c>
      <c r="U877" s="104">
        <f>+N877*O877*'1. Standard_Cost'!$E$12</f>
        <v>0</v>
      </c>
      <c r="V877" s="103"/>
      <c r="W877" s="103"/>
      <c r="X877" s="103"/>
      <c r="Y877" s="104">
        <f>+V877*((X877*'1. Standard_Cost'!$B$16)+(W877*X877*'1. Standard_Cost'!$C$16))</f>
        <v>0</v>
      </c>
      <c r="Z877" s="103"/>
      <c r="AA877" s="103"/>
      <c r="AB877" s="104">
        <f>+Z877*'1. Standard_Cost'!$B$20+AA877*'1. Standard_Cost'!$C$20</f>
        <v>0</v>
      </c>
      <c r="AC877" s="105"/>
      <c r="AD877" s="106"/>
      <c r="AE877" s="104">
        <f>SUM(AD877,AC877,AB877,Y877,U877,T877,S877,R877)*'1. Standard_Cost'!B497</f>
        <v>0</v>
      </c>
      <c r="AF877" s="104">
        <f t="shared" si="1710"/>
        <v>0</v>
      </c>
      <c r="AG877" s="103"/>
      <c r="AH877" s="103"/>
      <c r="AI877" s="103"/>
      <c r="AJ877" s="107"/>
      <c r="AK877" s="107"/>
      <c r="AL877" s="107"/>
      <c r="AM877" s="104">
        <f>AG877*'1. Standard_Cost'!B493+'Incremental_Cost Year 2021'!AH879*'1. Standard_Cost'!C493+'Incremental_Cost Year 2021'!AI879*'1. Standard_Cost'!D493+'Incremental_Cost Year 2021'!AJ879+'Incremental_Cost Year 2021'!AL879+AK877</f>
        <v>0</v>
      </c>
      <c r="AN877" s="104">
        <f>AM877*'1. Standard_Cost'!C497</f>
        <v>0</v>
      </c>
      <c r="AO877" s="107"/>
      <c r="AQ877" s="104">
        <f t="shared" si="1705"/>
        <v>0</v>
      </c>
      <c r="AR877" s="104">
        <f t="shared" si="1706"/>
        <v>0</v>
      </c>
      <c r="AS877" s="104">
        <f t="shared" si="1707"/>
        <v>0</v>
      </c>
      <c r="AT877" s="104">
        <f t="shared" si="1711"/>
        <v>0</v>
      </c>
      <c r="AU877" s="108">
        <f t="shared" si="1708"/>
        <v>0</v>
      </c>
      <c r="AV877" s="108"/>
      <c r="AW877" s="108"/>
      <c r="AX877" s="108"/>
      <c r="AY877" s="108"/>
      <c r="AZ877" s="108"/>
      <c r="BA877" s="109">
        <f t="shared" si="1709"/>
        <v>0</v>
      </c>
    </row>
    <row r="878" spans="1:53" ht="25.35" customHeight="1" outlineLevel="1" x14ac:dyDescent="0.2">
      <c r="A878" s="68"/>
      <c r="B878" s="94"/>
      <c r="C878" s="251"/>
      <c r="D878" s="113" t="s">
        <v>48</v>
      </c>
      <c r="E878" s="113" t="s">
        <v>487</v>
      </c>
      <c r="F878" s="114" t="s">
        <v>154</v>
      </c>
      <c r="G878" s="115" t="s">
        <v>155</v>
      </c>
      <c r="H878" s="140" t="s">
        <v>488</v>
      </c>
      <c r="I878" s="117"/>
      <c r="J878" s="117"/>
      <c r="K878" s="117"/>
      <c r="L878" s="118">
        <f>SUM(L874:L877)</f>
        <v>0</v>
      </c>
      <c r="M878" s="118">
        <f>SUM(M874:M877)</f>
        <v>0</v>
      </c>
      <c r="N878" s="117"/>
      <c r="O878" s="117"/>
      <c r="P878" s="117"/>
      <c r="Q878" s="117"/>
      <c r="R878" s="119">
        <f>SUM(R874:R877)</f>
        <v>0</v>
      </c>
      <c r="S878" s="119">
        <f>SUM(S874:S877)</f>
        <v>0</v>
      </c>
      <c r="T878" s="119">
        <f>SUM(T874:T877)</f>
        <v>0</v>
      </c>
      <c r="U878" s="119">
        <f>SUM(U874:U877)</f>
        <v>0</v>
      </c>
      <c r="V878" s="117"/>
      <c r="W878" s="117"/>
      <c r="X878" s="117"/>
      <c r="Y878" s="118">
        <f>SUM(Y874:Y877)</f>
        <v>0</v>
      </c>
      <c r="Z878" s="117"/>
      <c r="AA878" s="117"/>
      <c r="AB878" s="118">
        <f t="shared" ref="AB878:AF878" si="1712">SUM(AB874:AB877)</f>
        <v>0</v>
      </c>
      <c r="AC878" s="118">
        <f t="shared" si="1712"/>
        <v>0</v>
      </c>
      <c r="AD878" s="118">
        <f t="shared" si="1712"/>
        <v>0</v>
      </c>
      <c r="AE878" s="118">
        <f t="shared" si="1712"/>
        <v>0</v>
      </c>
      <c r="AF878" s="118">
        <f t="shared" si="1712"/>
        <v>0</v>
      </c>
      <c r="AG878" s="117"/>
      <c r="AH878" s="117"/>
      <c r="AI878" s="117"/>
      <c r="AJ878" s="119">
        <f>SUM(AJ874:AJ877)</f>
        <v>0</v>
      </c>
      <c r="AK878" s="119">
        <f t="shared" ref="AK878:AN878" si="1713">SUM(AK874:AK877)</f>
        <v>0</v>
      </c>
      <c r="AL878" s="119">
        <f t="shared" si="1713"/>
        <v>0</v>
      </c>
      <c r="AM878" s="119">
        <f t="shared" si="1713"/>
        <v>0</v>
      </c>
      <c r="AN878" s="119">
        <f t="shared" si="1713"/>
        <v>0</v>
      </c>
      <c r="AO878" s="116"/>
      <c r="AP878" s="120"/>
      <c r="AQ878" s="118">
        <f t="shared" ref="AQ878:BA878" si="1714">SUM(AQ874:AQ877)</f>
        <v>0</v>
      </c>
      <c r="AR878" s="118">
        <f t="shared" si="1714"/>
        <v>0</v>
      </c>
      <c r="AS878" s="118">
        <f t="shared" si="1714"/>
        <v>0</v>
      </c>
      <c r="AT878" s="118">
        <f t="shared" si="1714"/>
        <v>0</v>
      </c>
      <c r="AU878" s="118">
        <f t="shared" si="1714"/>
        <v>0</v>
      </c>
      <c r="AV878" s="118">
        <f t="shared" si="1714"/>
        <v>0</v>
      </c>
      <c r="AW878" s="118">
        <f t="shared" si="1714"/>
        <v>0</v>
      </c>
      <c r="AX878" s="118">
        <f t="shared" si="1714"/>
        <v>0</v>
      </c>
      <c r="AY878" s="118">
        <f t="shared" si="1714"/>
        <v>0</v>
      </c>
      <c r="AZ878" s="118">
        <f t="shared" si="1714"/>
        <v>0</v>
      </c>
      <c r="BA878" s="118">
        <f t="shared" si="1714"/>
        <v>0</v>
      </c>
    </row>
    <row r="879" spans="1:53" ht="14.1" customHeight="1" outlineLevel="2" x14ac:dyDescent="0.2">
      <c r="A879" s="68"/>
      <c r="B879" s="94"/>
      <c r="C879" s="251"/>
      <c r="D879" s="96"/>
      <c r="E879" s="96"/>
      <c r="F879" s="97"/>
      <c r="G879" s="98"/>
      <c r="H879" s="99" t="s">
        <v>49</v>
      </c>
      <c r="I879" s="100"/>
      <c r="J879" s="101"/>
      <c r="K879" s="101"/>
      <c r="L879" s="102" t="str">
        <f>IF(I879&lt;&gt;0,((VLOOKUP(I879,'1. Standard_Cost'!$B$4:$D$8,2)+VLOOKUP(I879,'1. Standard_Cost'!$B$4:$D$8,3))*J879*K879),"0")</f>
        <v>0</v>
      </c>
      <c r="M879" s="102">
        <f>L879*'1. Standard_Cost'!F473</f>
        <v>0</v>
      </c>
      <c r="N879" s="103"/>
      <c r="O879" s="103"/>
      <c r="P879" s="103"/>
      <c r="Q879" s="103"/>
      <c r="R879" s="104">
        <f>+N879*P879*'1. Standard_Cost'!$B$12</f>
        <v>0</v>
      </c>
      <c r="S879" s="104">
        <f>+N879*O879*P879*'1. Standard_Cost'!$C$12</f>
        <v>0</v>
      </c>
      <c r="T879" s="104">
        <f>+N879*P879*Q879*'1. Standard_Cost'!$D$12</f>
        <v>0</v>
      </c>
      <c r="U879" s="104">
        <f>+N879*O879*'1. Standard_Cost'!$E$12</f>
        <v>0</v>
      </c>
      <c r="V879" s="103"/>
      <c r="W879" s="103"/>
      <c r="X879" s="103"/>
      <c r="Y879" s="104">
        <f>+V879*((X879*'1. Standard_Cost'!$B$16)+(W879*X879*'1. Standard_Cost'!$C$16))</f>
        <v>0</v>
      </c>
      <c r="Z879" s="103"/>
      <c r="AA879" s="103"/>
      <c r="AB879" s="104">
        <f>+Z879*'1. Standard_Cost'!$B$20+AA879*'1. Standard_Cost'!$C$20</f>
        <v>0</v>
      </c>
      <c r="AC879" s="105"/>
      <c r="AD879" s="106"/>
      <c r="AE879" s="104">
        <f>SUM(AD879,AC879,AB879,Y879,U879,T879,S879,R879)*'1. Standard_Cost'!B497</f>
        <v>0</v>
      </c>
      <c r="AF879" s="104">
        <f>SUM(AD879,AE879)</f>
        <v>0</v>
      </c>
      <c r="AG879" s="103"/>
      <c r="AH879" s="103"/>
      <c r="AI879" s="103"/>
      <c r="AJ879" s="107"/>
      <c r="AK879" s="107"/>
      <c r="AL879" s="107"/>
      <c r="AM879" s="104">
        <f>AG879*'1. Standard_Cost'!B493+'Incremental_Cost Year 2021'!AH881*'1. Standard_Cost'!C493+'Incremental_Cost Year 2021'!AI881*'1. Standard_Cost'!D493+'Incremental_Cost Year 2021'!AJ881+'Incremental_Cost Year 2021'!AL881+AK879</f>
        <v>0</v>
      </c>
      <c r="AN879" s="104">
        <f>AM879*'1. Standard_Cost'!C497</f>
        <v>0</v>
      </c>
      <c r="AO879" s="107"/>
      <c r="AQ879" s="104">
        <f t="shared" ref="AQ879:AQ882" si="1715">L879+M879</f>
        <v>0</v>
      </c>
      <c r="AR879" s="104">
        <f t="shared" ref="AR879:AR882" si="1716">AF879</f>
        <v>0</v>
      </c>
      <c r="AS879" s="104">
        <f t="shared" ref="AS879:AS882" si="1717">AM879+AN879</f>
        <v>0</v>
      </c>
      <c r="AT879" s="104">
        <f>SUM(AQ879,AR879,AS879)</f>
        <v>0</v>
      </c>
      <c r="AU879" s="108">
        <f t="shared" ref="AU879:AU882" si="1718">AT879</f>
        <v>0</v>
      </c>
      <c r="AV879" s="108"/>
      <c r="AW879" s="108"/>
      <c r="AX879" s="108"/>
      <c r="AY879" s="108"/>
      <c r="AZ879" s="108"/>
      <c r="BA879" s="109">
        <f t="shared" ref="BA879:BA882" si="1719">SUM(AU879:AZ879)-AT879</f>
        <v>0</v>
      </c>
    </row>
    <row r="880" spans="1:53" ht="14.1" customHeight="1" outlineLevel="2" x14ac:dyDescent="0.2">
      <c r="A880" s="68"/>
      <c r="B880" s="94"/>
      <c r="C880" s="251"/>
      <c r="D880" s="110"/>
      <c r="E880" s="110"/>
      <c r="F880" s="110"/>
      <c r="G880" s="111"/>
      <c r="H880" s="99" t="s">
        <v>50</v>
      </c>
      <c r="I880" s="100"/>
      <c r="J880" s="101"/>
      <c r="K880" s="101"/>
      <c r="L880" s="102" t="str">
        <f>IF(I880&lt;&gt;0,((VLOOKUP(I880,'1. Standard_Cost'!$B$4:$D$8,2)+VLOOKUP(I880,'1. Standard_Cost'!$B$4:$D$8,3))*J880*K880),"0")</f>
        <v>0</v>
      </c>
      <c r="M880" s="102">
        <f>L880*'1. Standard_Cost'!F473</f>
        <v>0</v>
      </c>
      <c r="N880" s="103"/>
      <c r="O880" s="103"/>
      <c r="P880" s="103"/>
      <c r="Q880" s="103"/>
      <c r="R880" s="104">
        <f>+N880*P880*'1. Standard_Cost'!$B$12</f>
        <v>0</v>
      </c>
      <c r="S880" s="104">
        <f>+N880*O880*P880*'1. Standard_Cost'!$C$12</f>
        <v>0</v>
      </c>
      <c r="T880" s="104">
        <f>+N880*P880*Q880*'1. Standard_Cost'!$D$12</f>
        <v>0</v>
      </c>
      <c r="U880" s="104">
        <f>+N880*O880*'1. Standard_Cost'!$E$12</f>
        <v>0</v>
      </c>
      <c r="V880" s="103"/>
      <c r="W880" s="103"/>
      <c r="X880" s="103"/>
      <c r="Y880" s="104">
        <f>+V880*((X880*'1. Standard_Cost'!$B$16)+(W880*X880*'1. Standard_Cost'!$C$16))</f>
        <v>0</v>
      </c>
      <c r="Z880" s="103"/>
      <c r="AA880" s="103"/>
      <c r="AB880" s="104">
        <f>+Z880*'1. Standard_Cost'!$B$20+AA880*'1. Standard_Cost'!$C$20</f>
        <v>0</v>
      </c>
      <c r="AC880" s="105"/>
      <c r="AD880" s="106"/>
      <c r="AE880" s="104">
        <f>SUM(AD880,AC880,AB880,Y880,U880,T880,S880,R880)*'1. Standard_Cost'!B497</f>
        <v>0</v>
      </c>
      <c r="AF880" s="104">
        <f t="shared" ref="AF880:AF882" si="1720">SUM(AD880,AE880)</f>
        <v>0</v>
      </c>
      <c r="AG880" s="103"/>
      <c r="AH880" s="103">
        <v>0</v>
      </c>
      <c r="AI880" s="103">
        <v>0</v>
      </c>
      <c r="AJ880" s="107"/>
      <c r="AK880" s="107"/>
      <c r="AL880" s="107"/>
      <c r="AM880" s="104">
        <f>AG880*'1. Standard_Cost'!B493+'Incremental_Cost Year 2021'!AH882*'1. Standard_Cost'!C493+'Incremental_Cost Year 2021'!AI882*'1. Standard_Cost'!D493+'Incremental_Cost Year 2021'!AJ882+'Incremental_Cost Year 2021'!AL882+AK880</f>
        <v>0</v>
      </c>
      <c r="AN880" s="104">
        <f>AM880*'1. Standard_Cost'!C497</f>
        <v>0</v>
      </c>
      <c r="AO880" s="107"/>
      <c r="AQ880" s="104">
        <f t="shared" si="1715"/>
        <v>0</v>
      </c>
      <c r="AR880" s="104">
        <f t="shared" si="1716"/>
        <v>0</v>
      </c>
      <c r="AS880" s="104">
        <f t="shared" si="1717"/>
        <v>0</v>
      </c>
      <c r="AT880" s="104">
        <f t="shared" ref="AT880:AT882" si="1721">SUM(AQ880,AR880,AS880)</f>
        <v>0</v>
      </c>
      <c r="AU880" s="108">
        <f t="shared" si="1718"/>
        <v>0</v>
      </c>
      <c r="AV880" s="108">
        <v>0</v>
      </c>
      <c r="AW880" s="108"/>
      <c r="AX880" s="108"/>
      <c r="AY880" s="108"/>
      <c r="AZ880" s="108"/>
      <c r="BA880" s="109">
        <f t="shared" si="1719"/>
        <v>0</v>
      </c>
    </row>
    <row r="881" spans="1:53" ht="14.1" customHeight="1" outlineLevel="2" x14ac:dyDescent="0.2">
      <c r="A881" s="68"/>
      <c r="B881" s="94"/>
      <c r="C881" s="251"/>
      <c r="D881" s="110"/>
      <c r="E881" s="110"/>
      <c r="F881" s="110"/>
      <c r="G881" s="111"/>
      <c r="H881" s="99" t="s">
        <v>51</v>
      </c>
      <c r="I881" s="100"/>
      <c r="J881" s="101"/>
      <c r="K881" s="101"/>
      <c r="L881" s="102" t="str">
        <f>IF(I881&lt;&gt;0,((VLOOKUP(I881,'1. Standard_Cost'!$B$4:$D$8,2)+VLOOKUP(I881,'1. Standard_Cost'!$B$4:$D$8,3))*J881*K881),"0")</f>
        <v>0</v>
      </c>
      <c r="M881" s="102">
        <f>L881*'1. Standard_Cost'!F473</f>
        <v>0</v>
      </c>
      <c r="N881" s="103"/>
      <c r="O881" s="103"/>
      <c r="P881" s="103"/>
      <c r="Q881" s="103"/>
      <c r="R881" s="104">
        <f>+N881*P881*'1. Standard_Cost'!$B$12</f>
        <v>0</v>
      </c>
      <c r="S881" s="104">
        <f>+N881*O881*P881*'1. Standard_Cost'!$C$12</f>
        <v>0</v>
      </c>
      <c r="T881" s="104">
        <f>+N881*P881*Q881*'1. Standard_Cost'!$D$12</f>
        <v>0</v>
      </c>
      <c r="U881" s="104">
        <f>+N881*O881*'1. Standard_Cost'!$E$12</f>
        <v>0</v>
      </c>
      <c r="V881" s="103"/>
      <c r="W881" s="103"/>
      <c r="X881" s="103"/>
      <c r="Y881" s="104">
        <f>+V881*((X881*'1. Standard_Cost'!$B$16)+(W881*X881*'1. Standard_Cost'!$C$16))</f>
        <v>0</v>
      </c>
      <c r="Z881" s="103"/>
      <c r="AA881" s="103"/>
      <c r="AB881" s="104">
        <f>+Z881*'1. Standard_Cost'!$B$20+AA881*'1. Standard_Cost'!$C$20</f>
        <v>0</v>
      </c>
      <c r="AC881" s="105"/>
      <c r="AD881" s="106"/>
      <c r="AE881" s="104">
        <f>SUM(AD881,AC881,AB881,Y881,U881,T881,S881,R881)*'1. Standard_Cost'!B497</f>
        <v>0</v>
      </c>
      <c r="AF881" s="104">
        <f t="shared" si="1720"/>
        <v>0</v>
      </c>
      <c r="AG881" s="103"/>
      <c r="AH881" s="103"/>
      <c r="AI881" s="103"/>
      <c r="AJ881" s="107"/>
      <c r="AK881" s="107"/>
      <c r="AL881" s="107"/>
      <c r="AM881" s="104">
        <f>AG881*'1. Standard_Cost'!B493+'Incremental_Cost Year 2021'!AH883*'1. Standard_Cost'!C493+'Incremental_Cost Year 2021'!AI883*'1. Standard_Cost'!D493+'Incremental_Cost Year 2021'!AJ883+'Incremental_Cost Year 2021'!AL883+AK881</f>
        <v>0</v>
      </c>
      <c r="AN881" s="104">
        <f>AM881*'1. Standard_Cost'!C497</f>
        <v>0</v>
      </c>
      <c r="AO881" s="107"/>
      <c r="AQ881" s="104">
        <f t="shared" si="1715"/>
        <v>0</v>
      </c>
      <c r="AR881" s="104">
        <f t="shared" si="1716"/>
        <v>0</v>
      </c>
      <c r="AS881" s="104">
        <f t="shared" si="1717"/>
        <v>0</v>
      </c>
      <c r="AT881" s="104">
        <f t="shared" si="1721"/>
        <v>0</v>
      </c>
      <c r="AU881" s="108">
        <f t="shared" si="1718"/>
        <v>0</v>
      </c>
      <c r="AV881" s="108"/>
      <c r="AW881" s="108"/>
      <c r="AX881" s="108"/>
      <c r="AY881" s="108"/>
      <c r="AZ881" s="108"/>
      <c r="BA881" s="109">
        <f t="shared" si="1719"/>
        <v>0</v>
      </c>
    </row>
    <row r="882" spans="1:53" ht="14.1" customHeight="1" outlineLevel="2" x14ac:dyDescent="0.2">
      <c r="A882" s="68"/>
      <c r="B882" s="94"/>
      <c r="C882" s="251"/>
      <c r="D882" s="110"/>
      <c r="E882" s="110"/>
      <c r="F882" s="110"/>
      <c r="G882" s="111"/>
      <c r="H882" s="112" t="s">
        <v>179</v>
      </c>
      <c r="I882" s="100"/>
      <c r="J882" s="101"/>
      <c r="K882" s="101"/>
      <c r="L882" s="102" t="str">
        <f>IF(I882&lt;&gt;0,((VLOOKUP(I882,'1. Standard_Cost'!$B$4:$D$8,2)+VLOOKUP(I882,'1. Standard_Cost'!$B$4:$D$8,3))*J882*K882),"0")</f>
        <v>0</v>
      </c>
      <c r="M882" s="102">
        <f>L882*'1. Standard_Cost'!F473</f>
        <v>0</v>
      </c>
      <c r="N882" s="103"/>
      <c r="O882" s="103"/>
      <c r="P882" s="103"/>
      <c r="Q882" s="103"/>
      <c r="R882" s="104">
        <f>+N882*P882*'1. Standard_Cost'!$B$12</f>
        <v>0</v>
      </c>
      <c r="S882" s="104">
        <f>+N882*O882*P882*'1. Standard_Cost'!$C$12</f>
        <v>0</v>
      </c>
      <c r="T882" s="104">
        <f>+N882*P882*Q882*'1. Standard_Cost'!$D$12</f>
        <v>0</v>
      </c>
      <c r="U882" s="104">
        <f>+N882*O882*'1. Standard_Cost'!$E$12</f>
        <v>0</v>
      </c>
      <c r="V882" s="103"/>
      <c r="W882" s="103"/>
      <c r="X882" s="103"/>
      <c r="Y882" s="104">
        <f>+V882*((X882*'1. Standard_Cost'!$B$16)+(W882*X882*'1. Standard_Cost'!$C$16))</f>
        <v>0</v>
      </c>
      <c r="Z882" s="103"/>
      <c r="AA882" s="103"/>
      <c r="AB882" s="104">
        <f>+Z882*'1. Standard_Cost'!$B$20+AA882*'1. Standard_Cost'!$C$20</f>
        <v>0</v>
      </c>
      <c r="AC882" s="105"/>
      <c r="AD882" s="106"/>
      <c r="AE882" s="104">
        <f>SUM(AD882,AC882,AB882,Y882,U882,T882,S882,R882)*'1. Standard_Cost'!B497</f>
        <v>0</v>
      </c>
      <c r="AF882" s="104">
        <f t="shared" si="1720"/>
        <v>0</v>
      </c>
      <c r="AG882" s="103"/>
      <c r="AH882" s="103"/>
      <c r="AI882" s="103"/>
      <c r="AJ882" s="107"/>
      <c r="AK882" s="107"/>
      <c r="AL882" s="107"/>
      <c r="AM882" s="104">
        <f>AG882*'1. Standard_Cost'!B493+'Incremental_Cost Year 2021'!AH884*'1. Standard_Cost'!C493+'Incremental_Cost Year 2021'!AI884*'1. Standard_Cost'!D493+'Incremental_Cost Year 2021'!AJ884+'Incremental_Cost Year 2021'!AL884+AK882</f>
        <v>0</v>
      </c>
      <c r="AN882" s="104">
        <f>AM882*'1. Standard_Cost'!C497</f>
        <v>0</v>
      </c>
      <c r="AO882" s="107"/>
      <c r="AQ882" s="104">
        <f t="shared" si="1715"/>
        <v>0</v>
      </c>
      <c r="AR882" s="104">
        <f t="shared" si="1716"/>
        <v>0</v>
      </c>
      <c r="AS882" s="104">
        <f t="shared" si="1717"/>
        <v>0</v>
      </c>
      <c r="AT882" s="104">
        <f t="shared" si="1721"/>
        <v>0</v>
      </c>
      <c r="AU882" s="108">
        <f t="shared" si="1718"/>
        <v>0</v>
      </c>
      <c r="AV882" s="108"/>
      <c r="AW882" s="108"/>
      <c r="AX882" s="108"/>
      <c r="AY882" s="108"/>
      <c r="AZ882" s="108"/>
      <c r="BA882" s="109">
        <f t="shared" si="1719"/>
        <v>0</v>
      </c>
    </row>
    <row r="883" spans="1:53" ht="25.7" customHeight="1" outlineLevel="1" x14ac:dyDescent="0.2">
      <c r="A883" s="68"/>
      <c r="B883" s="94"/>
      <c r="C883" s="251"/>
      <c r="D883" s="113" t="s">
        <v>48</v>
      </c>
      <c r="E883" s="113" t="s">
        <v>489</v>
      </c>
      <c r="F883" s="114" t="s">
        <v>154</v>
      </c>
      <c r="G883" s="115" t="s">
        <v>155</v>
      </c>
      <c r="H883" s="122" t="s">
        <v>490</v>
      </c>
      <c r="I883" s="117"/>
      <c r="J883" s="117"/>
      <c r="K883" s="117"/>
      <c r="L883" s="118">
        <f>SUM(L879:L882)</f>
        <v>0</v>
      </c>
      <c r="M883" s="118">
        <f>SUM(M879:M882)</f>
        <v>0</v>
      </c>
      <c r="N883" s="117"/>
      <c r="O883" s="117"/>
      <c r="P883" s="117"/>
      <c r="Q883" s="117"/>
      <c r="R883" s="119">
        <f>SUM(R879:R882)</f>
        <v>0</v>
      </c>
      <c r="S883" s="119">
        <f>SUM(S879:S882)</f>
        <v>0</v>
      </c>
      <c r="T883" s="119">
        <f>SUM(T879:T882)</f>
        <v>0</v>
      </c>
      <c r="U883" s="119">
        <f>SUM(U879:U882)</f>
        <v>0</v>
      </c>
      <c r="V883" s="117"/>
      <c r="W883" s="117"/>
      <c r="X883" s="117"/>
      <c r="Y883" s="118">
        <f>SUM(Y879:Y882)</f>
        <v>0</v>
      </c>
      <c r="Z883" s="117"/>
      <c r="AA883" s="117"/>
      <c r="AB883" s="118">
        <f t="shared" ref="AB883:AF883" si="1722">SUM(AB879:AB882)</f>
        <v>0</v>
      </c>
      <c r="AC883" s="118">
        <f t="shared" si="1722"/>
        <v>0</v>
      </c>
      <c r="AD883" s="118">
        <f t="shared" si="1722"/>
        <v>0</v>
      </c>
      <c r="AE883" s="118">
        <f t="shared" si="1722"/>
        <v>0</v>
      </c>
      <c r="AF883" s="118">
        <f t="shared" si="1722"/>
        <v>0</v>
      </c>
      <c r="AG883" s="117"/>
      <c r="AH883" s="117"/>
      <c r="AI883" s="117"/>
      <c r="AJ883" s="119">
        <f>SUM(AJ879:AJ882)</f>
        <v>0</v>
      </c>
      <c r="AK883" s="119">
        <f t="shared" ref="AK883:AN883" si="1723">SUM(AK879:AK882)</f>
        <v>0</v>
      </c>
      <c r="AL883" s="119">
        <f t="shared" si="1723"/>
        <v>0</v>
      </c>
      <c r="AM883" s="119">
        <f t="shared" si="1723"/>
        <v>0</v>
      </c>
      <c r="AN883" s="119">
        <f t="shared" si="1723"/>
        <v>0</v>
      </c>
      <c r="AO883" s="116"/>
      <c r="AP883" s="120"/>
      <c r="AQ883" s="121">
        <f t="shared" ref="AQ883:BA883" si="1724">SUM(AQ879:AQ882)</f>
        <v>0</v>
      </c>
      <c r="AR883" s="121">
        <f t="shared" si="1724"/>
        <v>0</v>
      </c>
      <c r="AS883" s="121">
        <f t="shared" si="1724"/>
        <v>0</v>
      </c>
      <c r="AT883" s="121">
        <f t="shared" si="1724"/>
        <v>0</v>
      </c>
      <c r="AU883" s="121">
        <f t="shared" si="1724"/>
        <v>0</v>
      </c>
      <c r="AV883" s="121">
        <f t="shared" si="1724"/>
        <v>0</v>
      </c>
      <c r="AW883" s="121">
        <f t="shared" si="1724"/>
        <v>0</v>
      </c>
      <c r="AX883" s="121">
        <f t="shared" si="1724"/>
        <v>0</v>
      </c>
      <c r="AY883" s="121">
        <f t="shared" si="1724"/>
        <v>0</v>
      </c>
      <c r="AZ883" s="121">
        <f t="shared" si="1724"/>
        <v>0</v>
      </c>
      <c r="BA883" s="121">
        <f t="shared" si="1724"/>
        <v>0</v>
      </c>
    </row>
    <row r="884" spans="1:53" ht="14.1" customHeight="1" outlineLevel="2" x14ac:dyDescent="0.2">
      <c r="A884" s="68"/>
      <c r="B884" s="94"/>
      <c r="C884" s="251"/>
      <c r="D884" s="96"/>
      <c r="E884" s="96"/>
      <c r="F884" s="97"/>
      <c r="G884" s="98"/>
      <c r="H884" s="99" t="s">
        <v>49</v>
      </c>
      <c r="I884" s="100"/>
      <c r="J884" s="101"/>
      <c r="K884" s="101"/>
      <c r="L884" s="102" t="str">
        <f>IF(I884&lt;&gt;0,((VLOOKUP(I884,'1. Standard_Cost'!$B$4:$D$8,2)+VLOOKUP(I884,'1. Standard_Cost'!$B$4:$D$8,3))*J884*K884),"0")</f>
        <v>0</v>
      </c>
      <c r="M884" s="102">
        <f>L884*'1. Standard_Cost'!F473</f>
        <v>0</v>
      </c>
      <c r="N884" s="103"/>
      <c r="O884" s="103"/>
      <c r="P884" s="103"/>
      <c r="Q884" s="103"/>
      <c r="R884" s="104">
        <f>+N884*P884*'1. Standard_Cost'!$B$12</f>
        <v>0</v>
      </c>
      <c r="S884" s="104">
        <f>+N884*O884*P884*'1. Standard_Cost'!$C$12</f>
        <v>0</v>
      </c>
      <c r="T884" s="104">
        <f>+N884*P884*Q884*'1. Standard_Cost'!$D$12</f>
        <v>0</v>
      </c>
      <c r="U884" s="104">
        <f>+N884*O884*'1. Standard_Cost'!$E$12</f>
        <v>0</v>
      </c>
      <c r="V884" s="103"/>
      <c r="W884" s="103"/>
      <c r="X884" s="103"/>
      <c r="Y884" s="104">
        <f>+V884*((X884*'1. Standard_Cost'!$B$16)+(W884*X884*'1. Standard_Cost'!$C$16))</f>
        <v>0</v>
      </c>
      <c r="Z884" s="103"/>
      <c r="AA884" s="103"/>
      <c r="AB884" s="104">
        <f>+Z884*'1. Standard_Cost'!$B$20+AA884*'1. Standard_Cost'!$C$20</f>
        <v>0</v>
      </c>
      <c r="AC884" s="105"/>
      <c r="AD884" s="106"/>
      <c r="AE884" s="104">
        <f>SUM(AD884,AC884,AB884,Y884,U884,T884,S884,R884)*'1. Standard_Cost'!B497</f>
        <v>0</v>
      </c>
      <c r="AF884" s="104">
        <f>SUM(AD884,AE884)</f>
        <v>0</v>
      </c>
      <c r="AG884" s="103"/>
      <c r="AH884" s="103"/>
      <c r="AI884" s="103"/>
      <c r="AJ884" s="107"/>
      <c r="AK884" s="107"/>
      <c r="AL884" s="107"/>
      <c r="AM884" s="104">
        <f>AG884*'1. Standard_Cost'!B493+'Incremental_Cost Year 2021'!AH886*'1. Standard_Cost'!C493+'Incremental_Cost Year 2021'!AI886*'1. Standard_Cost'!D493+'Incremental_Cost Year 2021'!AJ886+'Incremental_Cost Year 2021'!AL886+AK884</f>
        <v>0</v>
      </c>
      <c r="AN884" s="104">
        <f>AM884*'1. Standard_Cost'!C497</f>
        <v>0</v>
      </c>
      <c r="AO884" s="107"/>
      <c r="AQ884" s="104">
        <f t="shared" ref="AQ884:AQ887" si="1725">L884+M884</f>
        <v>0</v>
      </c>
      <c r="AR884" s="104">
        <f t="shared" ref="AR884:AR887" si="1726">AF884</f>
        <v>0</v>
      </c>
      <c r="AS884" s="104">
        <f t="shared" ref="AS884:AS887" si="1727">AM884+AN884</f>
        <v>0</v>
      </c>
      <c r="AT884" s="104">
        <f>SUM(AQ884,AR884,AS884)</f>
        <v>0</v>
      </c>
      <c r="AU884" s="108">
        <f t="shared" ref="AU884:AU887" si="1728">AT884</f>
        <v>0</v>
      </c>
      <c r="AV884" s="108"/>
      <c r="AW884" s="108"/>
      <c r="AX884" s="108"/>
      <c r="AY884" s="108"/>
      <c r="AZ884" s="108"/>
      <c r="BA884" s="109">
        <f t="shared" ref="BA884:BA887" si="1729">SUM(AU884:AZ884)-AT884</f>
        <v>0</v>
      </c>
    </row>
    <row r="885" spans="1:53" ht="14.1" customHeight="1" outlineLevel="2" x14ac:dyDescent="0.2">
      <c r="A885" s="68"/>
      <c r="B885" s="94"/>
      <c r="C885" s="251"/>
      <c r="D885" s="110"/>
      <c r="E885" s="110"/>
      <c r="F885" s="110"/>
      <c r="G885" s="111"/>
      <c r="H885" s="99" t="s">
        <v>50</v>
      </c>
      <c r="I885" s="100"/>
      <c r="J885" s="101"/>
      <c r="K885" s="101"/>
      <c r="L885" s="102" t="str">
        <f>IF(I885&lt;&gt;0,((VLOOKUP(I885,'1. Standard_Cost'!$B$4:$D$8,2)+VLOOKUP(I885,'1. Standard_Cost'!$B$4:$D$8,3))*J885*K885),"0")</f>
        <v>0</v>
      </c>
      <c r="M885" s="102">
        <f>L885*'1. Standard_Cost'!F473</f>
        <v>0</v>
      </c>
      <c r="N885" s="103"/>
      <c r="O885" s="103"/>
      <c r="P885" s="103"/>
      <c r="Q885" s="103"/>
      <c r="R885" s="104">
        <f>+N885*P885*'1. Standard_Cost'!$B$12</f>
        <v>0</v>
      </c>
      <c r="S885" s="104">
        <f>+N885*O885*P885*'1. Standard_Cost'!$C$12</f>
        <v>0</v>
      </c>
      <c r="T885" s="104">
        <f>+N885*P885*Q885*'1. Standard_Cost'!$D$12</f>
        <v>0</v>
      </c>
      <c r="U885" s="104">
        <f>+N885*O885*'1. Standard_Cost'!$E$12</f>
        <v>0</v>
      </c>
      <c r="V885" s="103"/>
      <c r="W885" s="103"/>
      <c r="X885" s="103"/>
      <c r="Y885" s="104">
        <f>+V885*((X885*'1. Standard_Cost'!$B$16)+(W885*X885*'1. Standard_Cost'!$C$16))</f>
        <v>0</v>
      </c>
      <c r="Z885" s="103"/>
      <c r="AA885" s="103"/>
      <c r="AB885" s="104">
        <f>+Z885*'1. Standard_Cost'!$B$20+AA885*'1. Standard_Cost'!$C$20</f>
        <v>0</v>
      </c>
      <c r="AC885" s="105"/>
      <c r="AD885" s="106"/>
      <c r="AE885" s="104">
        <f>SUM(AD885,AC885,AB885,Y885,U885,T885,S885,R885)*'1. Standard_Cost'!B497</f>
        <v>0</v>
      </c>
      <c r="AF885" s="104">
        <f t="shared" ref="AF885:AF887" si="1730">SUM(AD885,AE885)</f>
        <v>0</v>
      </c>
      <c r="AG885" s="103"/>
      <c r="AH885" s="103">
        <v>0</v>
      </c>
      <c r="AI885" s="103">
        <v>0</v>
      </c>
      <c r="AJ885" s="107"/>
      <c r="AK885" s="107"/>
      <c r="AL885" s="107"/>
      <c r="AM885" s="104">
        <f>AG885*'1. Standard_Cost'!B493+'Incremental_Cost Year 2021'!AH887*'1. Standard_Cost'!C493+'Incremental_Cost Year 2021'!AI887*'1. Standard_Cost'!D493+'Incremental_Cost Year 2021'!AJ887+'Incremental_Cost Year 2021'!AL887+AK885</f>
        <v>0</v>
      </c>
      <c r="AN885" s="104">
        <f>AM885*'1. Standard_Cost'!C497</f>
        <v>0</v>
      </c>
      <c r="AO885" s="107"/>
      <c r="AQ885" s="104">
        <f t="shared" si="1725"/>
        <v>0</v>
      </c>
      <c r="AR885" s="104">
        <f t="shared" si="1726"/>
        <v>0</v>
      </c>
      <c r="AS885" s="104">
        <f t="shared" si="1727"/>
        <v>0</v>
      </c>
      <c r="AT885" s="104">
        <f t="shared" ref="AT885:AT887" si="1731">SUM(AQ885,AR885,AS885)</f>
        <v>0</v>
      </c>
      <c r="AU885" s="108">
        <f t="shared" si="1728"/>
        <v>0</v>
      </c>
      <c r="AV885" s="108">
        <v>0</v>
      </c>
      <c r="AW885" s="108"/>
      <c r="AX885" s="108"/>
      <c r="AY885" s="108"/>
      <c r="AZ885" s="108"/>
      <c r="BA885" s="109">
        <f t="shared" si="1729"/>
        <v>0</v>
      </c>
    </row>
    <row r="886" spans="1:53" ht="14.1" customHeight="1" outlineLevel="2" x14ac:dyDescent="0.2">
      <c r="A886" s="68"/>
      <c r="B886" s="94"/>
      <c r="C886" s="251"/>
      <c r="D886" s="110"/>
      <c r="E886" s="110"/>
      <c r="F886" s="110"/>
      <c r="G886" s="111"/>
      <c r="H886" s="99" t="s">
        <v>51</v>
      </c>
      <c r="I886" s="100"/>
      <c r="J886" s="101"/>
      <c r="K886" s="101"/>
      <c r="L886" s="102" t="str">
        <f>IF(I886&lt;&gt;0,((VLOOKUP(I886,'1. Standard_Cost'!$B$4:$D$8,2)+VLOOKUP(I886,'1. Standard_Cost'!$B$4:$D$8,3))*J886*K886),"0")</f>
        <v>0</v>
      </c>
      <c r="M886" s="102">
        <f>L886*'1. Standard_Cost'!F473</f>
        <v>0</v>
      </c>
      <c r="N886" s="103"/>
      <c r="O886" s="103"/>
      <c r="P886" s="103"/>
      <c r="Q886" s="103"/>
      <c r="R886" s="104">
        <f>+N886*P886*'1. Standard_Cost'!$B$12</f>
        <v>0</v>
      </c>
      <c r="S886" s="104">
        <f>+N886*O886*P886*'1. Standard_Cost'!$C$12</f>
        <v>0</v>
      </c>
      <c r="T886" s="104">
        <f>+N886*P886*Q886*'1. Standard_Cost'!$D$12</f>
        <v>0</v>
      </c>
      <c r="U886" s="104">
        <f>+N886*O886*'1. Standard_Cost'!$E$12</f>
        <v>0</v>
      </c>
      <c r="V886" s="103"/>
      <c r="W886" s="103"/>
      <c r="X886" s="103"/>
      <c r="Y886" s="104">
        <f>+V886*((X886*'1. Standard_Cost'!$B$16)+(W886*X886*'1. Standard_Cost'!$C$16))</f>
        <v>0</v>
      </c>
      <c r="Z886" s="103"/>
      <c r="AA886" s="103"/>
      <c r="AB886" s="104">
        <f>+Z886*'1. Standard_Cost'!$B$20+AA886*'1. Standard_Cost'!$C$20</f>
        <v>0</v>
      </c>
      <c r="AC886" s="105"/>
      <c r="AD886" s="106"/>
      <c r="AE886" s="104">
        <f>SUM(AD886,AC886,AB886,Y886,U886,T886,S886,R886)*'1. Standard_Cost'!B497</f>
        <v>0</v>
      </c>
      <c r="AF886" s="104">
        <f t="shared" si="1730"/>
        <v>0</v>
      </c>
      <c r="AG886" s="103"/>
      <c r="AH886" s="103"/>
      <c r="AI886" s="103"/>
      <c r="AJ886" s="107"/>
      <c r="AK886" s="107"/>
      <c r="AL886" s="107"/>
      <c r="AM886" s="104">
        <f>AG886*'1. Standard_Cost'!B493+'Incremental_Cost Year 2021'!AH888*'1. Standard_Cost'!C493+'Incremental_Cost Year 2021'!AI888*'1. Standard_Cost'!D493+'Incremental_Cost Year 2021'!AJ888+'Incremental_Cost Year 2021'!AL888+AK886</f>
        <v>0</v>
      </c>
      <c r="AN886" s="104">
        <f>AM886*'1. Standard_Cost'!C497</f>
        <v>0</v>
      </c>
      <c r="AO886" s="107"/>
      <c r="AQ886" s="104">
        <f t="shared" si="1725"/>
        <v>0</v>
      </c>
      <c r="AR886" s="104">
        <f t="shared" si="1726"/>
        <v>0</v>
      </c>
      <c r="AS886" s="104">
        <f t="shared" si="1727"/>
        <v>0</v>
      </c>
      <c r="AT886" s="104">
        <f t="shared" si="1731"/>
        <v>0</v>
      </c>
      <c r="AU886" s="108">
        <f t="shared" si="1728"/>
        <v>0</v>
      </c>
      <c r="AV886" s="108"/>
      <c r="AW886" s="108"/>
      <c r="AX886" s="108"/>
      <c r="AY886" s="108"/>
      <c r="AZ886" s="108"/>
      <c r="BA886" s="109">
        <f t="shared" si="1729"/>
        <v>0</v>
      </c>
    </row>
    <row r="887" spans="1:53" ht="14.1" customHeight="1" outlineLevel="2" x14ac:dyDescent="0.2">
      <c r="A887" s="68"/>
      <c r="B887" s="94"/>
      <c r="C887" s="251"/>
      <c r="D887" s="110"/>
      <c r="E887" s="110"/>
      <c r="F887" s="110"/>
      <c r="G887" s="111"/>
      <c r="H887" s="112" t="s">
        <v>179</v>
      </c>
      <c r="I887" s="100"/>
      <c r="J887" s="101"/>
      <c r="K887" s="101"/>
      <c r="L887" s="102" t="str">
        <f>IF(I887&lt;&gt;0,((VLOOKUP(I887,'1. Standard_Cost'!$B$4:$D$8,2)+VLOOKUP(I887,'1. Standard_Cost'!$B$4:$D$8,3))*J887*K887),"0")</f>
        <v>0</v>
      </c>
      <c r="M887" s="102">
        <f>L887*'1. Standard_Cost'!F473</f>
        <v>0</v>
      </c>
      <c r="N887" s="103"/>
      <c r="O887" s="103"/>
      <c r="P887" s="103"/>
      <c r="Q887" s="103"/>
      <c r="R887" s="104">
        <f>+N887*P887*'1. Standard_Cost'!$B$12</f>
        <v>0</v>
      </c>
      <c r="S887" s="104">
        <f>+N887*O887*P887*'1. Standard_Cost'!$C$12</f>
        <v>0</v>
      </c>
      <c r="T887" s="104">
        <f>+N887*P887*Q887*'1. Standard_Cost'!$D$12</f>
        <v>0</v>
      </c>
      <c r="U887" s="104">
        <f>+N887*O887*'1. Standard_Cost'!$E$12</f>
        <v>0</v>
      </c>
      <c r="V887" s="103"/>
      <c r="W887" s="103"/>
      <c r="X887" s="103"/>
      <c r="Y887" s="104">
        <f>+V887*((X887*'1. Standard_Cost'!$B$16)+(W887*X887*'1. Standard_Cost'!$C$16))</f>
        <v>0</v>
      </c>
      <c r="Z887" s="103"/>
      <c r="AA887" s="103"/>
      <c r="AB887" s="104">
        <f>+Z887*'1. Standard_Cost'!$B$20+AA887*'1. Standard_Cost'!$C$20</f>
        <v>0</v>
      </c>
      <c r="AC887" s="105"/>
      <c r="AD887" s="106"/>
      <c r="AE887" s="104">
        <f>SUM(AD887,AC887,AB887,Y887,U887,T887,S887,R887)*'1. Standard_Cost'!B497</f>
        <v>0</v>
      </c>
      <c r="AF887" s="104">
        <f t="shared" si="1730"/>
        <v>0</v>
      </c>
      <c r="AG887" s="103"/>
      <c r="AH887" s="103"/>
      <c r="AI887" s="103"/>
      <c r="AJ887" s="107"/>
      <c r="AK887" s="107"/>
      <c r="AL887" s="107"/>
      <c r="AM887" s="104">
        <f>AG887*'1. Standard_Cost'!B493+'Incremental_Cost Year 2021'!AH889*'1. Standard_Cost'!C493+'Incremental_Cost Year 2021'!AI889*'1. Standard_Cost'!D493+'Incremental_Cost Year 2021'!AJ889+'Incremental_Cost Year 2021'!AL889+AK887</f>
        <v>0</v>
      </c>
      <c r="AN887" s="104">
        <f>AM887*'1. Standard_Cost'!C497</f>
        <v>0</v>
      </c>
      <c r="AO887" s="107"/>
      <c r="AQ887" s="104">
        <f t="shared" si="1725"/>
        <v>0</v>
      </c>
      <c r="AR887" s="104">
        <f t="shared" si="1726"/>
        <v>0</v>
      </c>
      <c r="AS887" s="104">
        <f t="shared" si="1727"/>
        <v>0</v>
      </c>
      <c r="AT887" s="104">
        <f t="shared" si="1731"/>
        <v>0</v>
      </c>
      <c r="AU887" s="108">
        <f t="shared" si="1728"/>
        <v>0</v>
      </c>
      <c r="AV887" s="108"/>
      <c r="AW887" s="108"/>
      <c r="AX887" s="108"/>
      <c r="AY887" s="108"/>
      <c r="AZ887" s="108"/>
      <c r="BA887" s="109">
        <f t="shared" si="1729"/>
        <v>0</v>
      </c>
    </row>
    <row r="888" spans="1:53" ht="24.6" customHeight="1" outlineLevel="1" x14ac:dyDescent="0.2">
      <c r="A888" s="68"/>
      <c r="B888" s="141"/>
      <c r="C888" s="251"/>
      <c r="D888" s="113" t="s">
        <v>48</v>
      </c>
      <c r="E888" s="113" t="s">
        <v>847</v>
      </c>
      <c r="F888" s="114" t="s">
        <v>154</v>
      </c>
      <c r="G888" s="115" t="s">
        <v>155</v>
      </c>
      <c r="H888" s="122" t="s">
        <v>491</v>
      </c>
      <c r="I888" s="117"/>
      <c r="J888" s="117"/>
      <c r="K888" s="117"/>
      <c r="L888" s="118">
        <f>SUM(L884:L887)</f>
        <v>0</v>
      </c>
      <c r="M888" s="118">
        <f>SUM(M884:M887)</f>
        <v>0</v>
      </c>
      <c r="N888" s="117"/>
      <c r="O888" s="117"/>
      <c r="P888" s="117"/>
      <c r="Q888" s="117"/>
      <c r="R888" s="119">
        <f>SUM(R884:R887)</f>
        <v>0</v>
      </c>
      <c r="S888" s="119">
        <f>SUM(S884:S887)</f>
        <v>0</v>
      </c>
      <c r="T888" s="119">
        <f>SUM(T884:T887)</f>
        <v>0</v>
      </c>
      <c r="U888" s="119">
        <f>SUM(U884:U887)</f>
        <v>0</v>
      </c>
      <c r="V888" s="117"/>
      <c r="W888" s="117"/>
      <c r="X888" s="117"/>
      <c r="Y888" s="118">
        <f>SUM(Y884:Y887)</f>
        <v>0</v>
      </c>
      <c r="Z888" s="117"/>
      <c r="AA888" s="117"/>
      <c r="AB888" s="118">
        <f t="shared" ref="AB888:AF888" si="1732">SUM(AB884:AB887)</f>
        <v>0</v>
      </c>
      <c r="AC888" s="118">
        <f t="shared" si="1732"/>
        <v>0</v>
      </c>
      <c r="AD888" s="118">
        <f t="shared" si="1732"/>
        <v>0</v>
      </c>
      <c r="AE888" s="118">
        <f t="shared" si="1732"/>
        <v>0</v>
      </c>
      <c r="AF888" s="118">
        <f t="shared" si="1732"/>
        <v>0</v>
      </c>
      <c r="AG888" s="117"/>
      <c r="AH888" s="117"/>
      <c r="AI888" s="117"/>
      <c r="AJ888" s="119">
        <f>SUM(AJ884:AJ887)</f>
        <v>0</v>
      </c>
      <c r="AK888" s="119">
        <f t="shared" ref="AK888:AN888" si="1733">SUM(AK884:AK887)</f>
        <v>0</v>
      </c>
      <c r="AL888" s="119">
        <f t="shared" si="1733"/>
        <v>0</v>
      </c>
      <c r="AM888" s="119">
        <f t="shared" si="1733"/>
        <v>0</v>
      </c>
      <c r="AN888" s="119">
        <f t="shared" si="1733"/>
        <v>0</v>
      </c>
      <c r="AO888" s="116"/>
      <c r="AP888" s="120"/>
      <c r="AQ888" s="121">
        <f t="shared" ref="AQ888:BA888" si="1734">SUM(AQ884:AQ887)</f>
        <v>0</v>
      </c>
      <c r="AR888" s="121">
        <f t="shared" si="1734"/>
        <v>0</v>
      </c>
      <c r="AS888" s="121">
        <f t="shared" si="1734"/>
        <v>0</v>
      </c>
      <c r="AT888" s="121">
        <f t="shared" si="1734"/>
        <v>0</v>
      </c>
      <c r="AU888" s="121">
        <f t="shared" si="1734"/>
        <v>0</v>
      </c>
      <c r="AV888" s="121">
        <f t="shared" si="1734"/>
        <v>0</v>
      </c>
      <c r="AW888" s="121">
        <f t="shared" si="1734"/>
        <v>0</v>
      </c>
      <c r="AX888" s="121">
        <f t="shared" si="1734"/>
        <v>0</v>
      </c>
      <c r="AY888" s="121">
        <f t="shared" si="1734"/>
        <v>0</v>
      </c>
      <c r="AZ888" s="121">
        <f t="shared" si="1734"/>
        <v>0</v>
      </c>
      <c r="BA888" s="121">
        <f t="shared" si="1734"/>
        <v>0</v>
      </c>
    </row>
    <row r="889" spans="1:53" ht="14.1" customHeight="1" outlineLevel="2" x14ac:dyDescent="0.2">
      <c r="A889" s="68"/>
      <c r="B889" s="94"/>
      <c r="C889" s="95"/>
      <c r="D889" s="96"/>
      <c r="E889" s="96"/>
      <c r="F889" s="97"/>
      <c r="G889" s="98"/>
      <c r="H889" s="99" t="s">
        <v>49</v>
      </c>
      <c r="I889" s="100" t="s">
        <v>3</v>
      </c>
      <c r="J889" s="101">
        <v>1</v>
      </c>
      <c r="K889" s="101">
        <v>1</v>
      </c>
      <c r="L889" s="102">
        <f>IF(I889&lt;&gt;0,((VLOOKUP(I889,'1. Standard_Cost'!$B$4:$D$8,2)+VLOOKUP(I889,'1. Standard_Cost'!$B$4:$D$8,3))*J889*K889),"0")</f>
        <v>100100</v>
      </c>
      <c r="M889" s="102">
        <f>L889*'1. Standard_Cost'!F4</f>
        <v>16716.7</v>
      </c>
      <c r="N889" s="103"/>
      <c r="O889" s="103"/>
      <c r="P889" s="103"/>
      <c r="Q889" s="103"/>
      <c r="R889" s="104">
        <f>+N889*P889*'1. Standard_Cost'!$B$12</f>
        <v>0</v>
      </c>
      <c r="S889" s="104">
        <f>+N889*O889*P889*'1. Standard_Cost'!$C$12</f>
        <v>0</v>
      </c>
      <c r="T889" s="104">
        <f>+N889*P889*Q889*'1. Standard_Cost'!$D$12</f>
        <v>0</v>
      </c>
      <c r="U889" s="104">
        <f>+N889*O889*'1. Standard_Cost'!$E$12</f>
        <v>0</v>
      </c>
      <c r="V889" s="103"/>
      <c r="W889" s="103"/>
      <c r="X889" s="103"/>
      <c r="Y889" s="104">
        <f>+V889*((X889*'1. Standard_Cost'!$B$16)+(W889*X889*'1. Standard_Cost'!$C$16))</f>
        <v>0</v>
      </c>
      <c r="Z889" s="103"/>
      <c r="AA889" s="103"/>
      <c r="AB889" s="104">
        <f>+Z889*'1. Standard_Cost'!$B$20+AA889*'1. Standard_Cost'!$C$20</f>
        <v>0</v>
      </c>
      <c r="AC889" s="105">
        <v>15000</v>
      </c>
      <c r="AD889" s="106"/>
      <c r="AE889" s="104">
        <f>SUM(AD889,AC889,AB889,Y889,U889,T889,S889,R889)*'1. Standard_Cost'!B28</f>
        <v>3000</v>
      </c>
      <c r="AF889" s="104">
        <f>SUM(AD889,AE889)</f>
        <v>3000</v>
      </c>
      <c r="AG889" s="103"/>
      <c r="AH889" s="103"/>
      <c r="AI889" s="103"/>
      <c r="AJ889" s="107"/>
      <c r="AK889" s="107"/>
      <c r="AL889" s="107"/>
      <c r="AM889" s="104">
        <f>AG889*'1. Standard_Cost'!B498+'Incremental_Cost Year 2021'!AH891*'1. Standard_Cost'!C498+'Incremental_Cost Year 2021'!AI891*'1. Standard_Cost'!D498+'Incremental_Cost Year 2021'!AJ891+'Incremental_Cost Year 2021'!AL891+AK889</f>
        <v>0</v>
      </c>
      <c r="AN889" s="104">
        <f>AM889*'1. Standard_Cost'!C502</f>
        <v>0</v>
      </c>
      <c r="AO889" s="107"/>
      <c r="AQ889" s="104">
        <f t="shared" ref="AQ889:AQ892" si="1735">L889+M889</f>
        <v>116816.7</v>
      </c>
      <c r="AR889" s="104">
        <f t="shared" ref="AR889:AR892" si="1736">AF889</f>
        <v>3000</v>
      </c>
      <c r="AS889" s="104">
        <f t="shared" ref="AS889:AS892" si="1737">AM889+AN889</f>
        <v>0</v>
      </c>
      <c r="AT889" s="104">
        <f>SUM(AQ889,AR889,AS889)</f>
        <v>119816.7</v>
      </c>
      <c r="AU889" s="108">
        <f t="shared" ref="AU889:AU892" si="1738">AT889</f>
        <v>119816.7</v>
      </c>
      <c r="AV889" s="108"/>
      <c r="AW889" s="108"/>
      <c r="AX889" s="108"/>
      <c r="AY889" s="108"/>
      <c r="AZ889" s="108"/>
      <c r="BA889" s="109">
        <f t="shared" ref="BA889:BA892" si="1739">SUM(AU889:AZ889)-AT889</f>
        <v>0</v>
      </c>
    </row>
    <row r="890" spans="1:53" ht="14.1" customHeight="1" outlineLevel="2" x14ac:dyDescent="0.2">
      <c r="A890" s="68"/>
      <c r="B890" s="94"/>
      <c r="C890" s="95"/>
      <c r="D890" s="110"/>
      <c r="E890" s="110"/>
      <c r="F890" s="110"/>
      <c r="G890" s="111"/>
      <c r="H890" s="99" t="s">
        <v>50</v>
      </c>
      <c r="I890" s="100" t="s">
        <v>4</v>
      </c>
      <c r="J890" s="101">
        <v>1</v>
      </c>
      <c r="K890" s="101">
        <v>2</v>
      </c>
      <c r="L890" s="102">
        <f>IF(I890&lt;&gt;0,((VLOOKUP(I890,'1. Standard_Cost'!$B$4:$D$8,2)+VLOOKUP(I890,'1. Standard_Cost'!$B$4:$D$8,3))*J890*K890),"0")</f>
        <v>160200</v>
      </c>
      <c r="M890" s="102">
        <f>L890*'1. Standard_Cost'!F4</f>
        <v>26753.4</v>
      </c>
      <c r="N890" s="103"/>
      <c r="O890" s="103"/>
      <c r="P890" s="103"/>
      <c r="Q890" s="103"/>
      <c r="R890" s="104">
        <f>+N890*P890*'1. Standard_Cost'!$B$12</f>
        <v>0</v>
      </c>
      <c r="S890" s="104">
        <f>+N890*O890*P890*'1. Standard_Cost'!$C$12</f>
        <v>0</v>
      </c>
      <c r="T890" s="104">
        <f>+N890*P890*Q890*'1. Standard_Cost'!$D$12</f>
        <v>0</v>
      </c>
      <c r="U890" s="104">
        <f>+N890*O890*'1. Standard_Cost'!$E$12</f>
        <v>0</v>
      </c>
      <c r="V890" s="103"/>
      <c r="W890" s="103"/>
      <c r="X890" s="103"/>
      <c r="Y890" s="104">
        <f>+V890*((X890*'1. Standard_Cost'!$B$16)+(W890*X890*'1. Standard_Cost'!$C$16))</f>
        <v>0</v>
      </c>
      <c r="Z890" s="103"/>
      <c r="AA890" s="103"/>
      <c r="AB890" s="104">
        <f>+Z890*'1. Standard_Cost'!$B$20+AA890*'1. Standard_Cost'!$C$20</f>
        <v>0</v>
      </c>
      <c r="AC890" s="105">
        <v>30000</v>
      </c>
      <c r="AD890" s="106"/>
      <c r="AE890" s="104">
        <f>SUM(AD890,AC890,AB890,Y890,U890,T890,S890,R890)*'1. Standard_Cost'!B28</f>
        <v>6000</v>
      </c>
      <c r="AF890" s="104">
        <f t="shared" ref="AF890:AF892" si="1740">SUM(AD890,AE890)</f>
        <v>6000</v>
      </c>
      <c r="AG890" s="103"/>
      <c r="AH890" s="103">
        <v>0</v>
      </c>
      <c r="AI890" s="103">
        <v>0</v>
      </c>
      <c r="AJ890" s="107"/>
      <c r="AK890" s="107"/>
      <c r="AL890" s="107"/>
      <c r="AM890" s="104">
        <f>AG890*'1. Standard_Cost'!B498+'Incremental_Cost Year 2021'!AH892*'1. Standard_Cost'!C498+'Incremental_Cost Year 2021'!AI892*'1. Standard_Cost'!D498+'Incremental_Cost Year 2021'!AJ892+'Incremental_Cost Year 2021'!AL892+AK890</f>
        <v>0</v>
      </c>
      <c r="AN890" s="104">
        <f>AM890*'1. Standard_Cost'!C502</f>
        <v>0</v>
      </c>
      <c r="AO890" s="107"/>
      <c r="AQ890" s="104">
        <f t="shared" si="1735"/>
        <v>186953.4</v>
      </c>
      <c r="AR890" s="104">
        <f t="shared" si="1736"/>
        <v>6000</v>
      </c>
      <c r="AS890" s="104">
        <f t="shared" si="1737"/>
        <v>0</v>
      </c>
      <c r="AT890" s="104">
        <f t="shared" ref="AT890:AT892" si="1741">SUM(AQ890,AR890,AS890)</f>
        <v>192953.4</v>
      </c>
      <c r="AU890" s="108">
        <f t="shared" si="1738"/>
        <v>192953.4</v>
      </c>
      <c r="AV890" s="108">
        <v>0</v>
      </c>
      <c r="AW890" s="108"/>
      <c r="AX890" s="108"/>
      <c r="AY890" s="108"/>
      <c r="AZ890" s="108"/>
      <c r="BA890" s="109">
        <f t="shared" si="1739"/>
        <v>0</v>
      </c>
    </row>
    <row r="891" spans="1:53" ht="14.1" customHeight="1" outlineLevel="2" x14ac:dyDescent="0.2">
      <c r="A891" s="68"/>
      <c r="B891" s="94"/>
      <c r="C891" s="95"/>
      <c r="D891" s="110"/>
      <c r="E891" s="110"/>
      <c r="F891" s="110"/>
      <c r="G891" s="111"/>
      <c r="H891" s="99" t="s">
        <v>51</v>
      </c>
      <c r="I891" s="100"/>
      <c r="J891" s="101"/>
      <c r="K891" s="101"/>
      <c r="L891" s="102" t="str">
        <f>IF(I891&lt;&gt;0,((VLOOKUP(I891,'1. Standard_Cost'!$B$4:$D$8,2)+VLOOKUP(I891,'1. Standard_Cost'!$B$4:$D$8,3))*J891*K891),"0")</f>
        <v>0</v>
      </c>
      <c r="M891" s="102">
        <f>L891*'1. Standard_Cost'!F478</f>
        <v>0</v>
      </c>
      <c r="N891" s="103"/>
      <c r="O891" s="103"/>
      <c r="P891" s="103"/>
      <c r="Q891" s="103"/>
      <c r="R891" s="104">
        <f>+N891*P891*'1. Standard_Cost'!$B$12</f>
        <v>0</v>
      </c>
      <c r="S891" s="104">
        <f>+N891*O891*P891*'1. Standard_Cost'!$C$12</f>
        <v>0</v>
      </c>
      <c r="T891" s="104">
        <f>+N891*P891*Q891*'1. Standard_Cost'!$D$12</f>
        <v>0</v>
      </c>
      <c r="U891" s="104">
        <f>+N891*O891*'1. Standard_Cost'!$E$12</f>
        <v>0</v>
      </c>
      <c r="V891" s="103"/>
      <c r="W891" s="103"/>
      <c r="X891" s="103"/>
      <c r="Y891" s="104">
        <f>+V891*((X891*'1. Standard_Cost'!$B$16)+(W891*X891*'1. Standard_Cost'!$C$16))</f>
        <v>0</v>
      </c>
      <c r="Z891" s="103"/>
      <c r="AA891" s="103"/>
      <c r="AB891" s="104">
        <f>+Z891*'1. Standard_Cost'!$B$20+AA891*'1. Standard_Cost'!$C$20</f>
        <v>0</v>
      </c>
      <c r="AC891" s="105"/>
      <c r="AD891" s="106"/>
      <c r="AE891" s="104">
        <f>SUM(AD891,AC891,AB891,Y891,U891,T891,S891,R891)*'1. Standard_Cost'!B502</f>
        <v>0</v>
      </c>
      <c r="AF891" s="104">
        <f t="shared" si="1740"/>
        <v>0</v>
      </c>
      <c r="AG891" s="103"/>
      <c r="AH891" s="103"/>
      <c r="AI891" s="103"/>
      <c r="AJ891" s="107"/>
      <c r="AK891" s="107"/>
      <c r="AL891" s="107"/>
      <c r="AM891" s="104">
        <f>AG891*'1. Standard_Cost'!B498+'Incremental_Cost Year 2021'!AH893*'1. Standard_Cost'!C498+'Incremental_Cost Year 2021'!AI893*'1. Standard_Cost'!D498+'Incremental_Cost Year 2021'!AJ893+'Incremental_Cost Year 2021'!AL893+AK891</f>
        <v>0</v>
      </c>
      <c r="AN891" s="104">
        <f>AM891*'1. Standard_Cost'!C502</f>
        <v>0</v>
      </c>
      <c r="AO891" s="107"/>
      <c r="AQ891" s="104">
        <f t="shared" si="1735"/>
        <v>0</v>
      </c>
      <c r="AR891" s="104">
        <f t="shared" si="1736"/>
        <v>0</v>
      </c>
      <c r="AS891" s="104">
        <f t="shared" si="1737"/>
        <v>0</v>
      </c>
      <c r="AT891" s="104">
        <f t="shared" si="1741"/>
        <v>0</v>
      </c>
      <c r="AU891" s="108">
        <f t="shared" si="1738"/>
        <v>0</v>
      </c>
      <c r="AV891" s="108"/>
      <c r="AW891" s="108"/>
      <c r="AX891" s="108"/>
      <c r="AY891" s="108"/>
      <c r="AZ891" s="108"/>
      <c r="BA891" s="109">
        <f t="shared" si="1739"/>
        <v>0</v>
      </c>
    </row>
    <row r="892" spans="1:53" ht="14.1" customHeight="1" outlineLevel="2" x14ac:dyDescent="0.2">
      <c r="A892" s="68"/>
      <c r="B892" s="94"/>
      <c r="C892" s="95"/>
      <c r="D892" s="110"/>
      <c r="E892" s="110"/>
      <c r="F892" s="110"/>
      <c r="G892" s="111"/>
      <c r="H892" s="112" t="s">
        <v>179</v>
      </c>
      <c r="I892" s="100"/>
      <c r="J892" s="101"/>
      <c r="K892" s="101"/>
      <c r="L892" s="102" t="str">
        <f>IF(I892&lt;&gt;0,((VLOOKUP(I892,'1. Standard_Cost'!$B$4:$D$8,2)+VLOOKUP(I892,'1. Standard_Cost'!$B$4:$D$8,3))*J892*K892),"0")</f>
        <v>0</v>
      </c>
      <c r="M892" s="102">
        <f>L892*'1. Standard_Cost'!F478</f>
        <v>0</v>
      </c>
      <c r="N892" s="103"/>
      <c r="O892" s="103"/>
      <c r="P892" s="103"/>
      <c r="Q892" s="103"/>
      <c r="R892" s="104">
        <f>+N892*P892*'1. Standard_Cost'!$B$12</f>
        <v>0</v>
      </c>
      <c r="S892" s="104">
        <f>+N892*O892*P892*'1. Standard_Cost'!$C$12</f>
        <v>0</v>
      </c>
      <c r="T892" s="104">
        <f>+N892*P892*Q892*'1. Standard_Cost'!$D$12</f>
        <v>0</v>
      </c>
      <c r="U892" s="104">
        <f>+N892*O892*'1. Standard_Cost'!$E$12</f>
        <v>0</v>
      </c>
      <c r="V892" s="103"/>
      <c r="W892" s="103"/>
      <c r="X892" s="103"/>
      <c r="Y892" s="104">
        <f>+V892*((X892*'1. Standard_Cost'!$B$16)+(W892*X892*'1. Standard_Cost'!$C$16))</f>
        <v>0</v>
      </c>
      <c r="Z892" s="103"/>
      <c r="AA892" s="103"/>
      <c r="AB892" s="104">
        <f>+Z892*'1. Standard_Cost'!$B$20+AA892*'1. Standard_Cost'!$C$20</f>
        <v>0</v>
      </c>
      <c r="AC892" s="105"/>
      <c r="AD892" s="106"/>
      <c r="AE892" s="104">
        <f>SUM(AD892,AC892,AB892,Y892,U892,T892,S892,R892)*'1. Standard_Cost'!B502</f>
        <v>0</v>
      </c>
      <c r="AF892" s="104">
        <f t="shared" si="1740"/>
        <v>0</v>
      </c>
      <c r="AG892" s="103"/>
      <c r="AH892" s="103"/>
      <c r="AI892" s="103"/>
      <c r="AJ892" s="107"/>
      <c r="AK892" s="107"/>
      <c r="AL892" s="107"/>
      <c r="AM892" s="104">
        <f>AG892*'1. Standard_Cost'!B498+'Incremental_Cost Year 2021'!AH894*'1. Standard_Cost'!C498+'Incremental_Cost Year 2021'!AI894*'1. Standard_Cost'!D498+'Incremental_Cost Year 2021'!AJ894+'Incremental_Cost Year 2021'!AL894+AK892</f>
        <v>0</v>
      </c>
      <c r="AN892" s="104">
        <f>AM892*'1. Standard_Cost'!C502</f>
        <v>0</v>
      </c>
      <c r="AO892" s="107"/>
      <c r="AQ892" s="104">
        <f t="shared" si="1735"/>
        <v>0</v>
      </c>
      <c r="AR892" s="104">
        <f t="shared" si="1736"/>
        <v>0</v>
      </c>
      <c r="AS892" s="104">
        <f t="shared" si="1737"/>
        <v>0</v>
      </c>
      <c r="AT892" s="104">
        <f t="shared" si="1741"/>
        <v>0</v>
      </c>
      <c r="AU892" s="108">
        <f t="shared" si="1738"/>
        <v>0</v>
      </c>
      <c r="AV892" s="108"/>
      <c r="AW892" s="108"/>
      <c r="AX892" s="108"/>
      <c r="AY892" s="108"/>
      <c r="AZ892" s="108"/>
      <c r="BA892" s="109">
        <f t="shared" si="1739"/>
        <v>0</v>
      </c>
    </row>
    <row r="893" spans="1:53" ht="42" customHeight="1" outlineLevel="1" x14ac:dyDescent="0.2">
      <c r="A893" s="68"/>
      <c r="B893" s="141"/>
      <c r="C893" s="95"/>
      <c r="D893" s="110" t="s">
        <v>515</v>
      </c>
      <c r="E893" s="113" t="s">
        <v>492</v>
      </c>
      <c r="F893" s="114" t="s">
        <v>154</v>
      </c>
      <c r="G893" s="115" t="s">
        <v>155</v>
      </c>
      <c r="H893" s="122" t="s">
        <v>493</v>
      </c>
      <c r="I893" s="117"/>
      <c r="J893" s="117"/>
      <c r="K893" s="117"/>
      <c r="L893" s="118">
        <f>SUM(L889:L892)</f>
        <v>260300</v>
      </c>
      <c r="M893" s="118">
        <f>SUM(M889:M892)</f>
        <v>43470.100000000006</v>
      </c>
      <c r="N893" s="117"/>
      <c r="O893" s="117"/>
      <c r="P893" s="117"/>
      <c r="Q893" s="117"/>
      <c r="R893" s="119">
        <f>SUM(R889:R892)</f>
        <v>0</v>
      </c>
      <c r="S893" s="119">
        <f>SUM(S889:S892)</f>
        <v>0</v>
      </c>
      <c r="T893" s="119">
        <f>SUM(T889:T892)</f>
        <v>0</v>
      </c>
      <c r="U893" s="119">
        <f>SUM(U889:U892)</f>
        <v>0</v>
      </c>
      <c r="V893" s="117"/>
      <c r="W893" s="117"/>
      <c r="X893" s="117"/>
      <c r="Y893" s="118">
        <f>SUM(Y889:Y892)</f>
        <v>0</v>
      </c>
      <c r="Z893" s="117"/>
      <c r="AA893" s="117"/>
      <c r="AB893" s="118">
        <f t="shared" ref="AB893:AF893" si="1742">SUM(AB889:AB892)</f>
        <v>0</v>
      </c>
      <c r="AC893" s="118">
        <f t="shared" si="1742"/>
        <v>45000</v>
      </c>
      <c r="AD893" s="118">
        <f t="shared" si="1742"/>
        <v>0</v>
      </c>
      <c r="AE893" s="118">
        <f t="shared" si="1742"/>
        <v>9000</v>
      </c>
      <c r="AF893" s="118">
        <f t="shared" si="1742"/>
        <v>9000</v>
      </c>
      <c r="AG893" s="117"/>
      <c r="AH893" s="117"/>
      <c r="AI893" s="117"/>
      <c r="AJ893" s="119">
        <f>SUM(AJ889:AJ892)</f>
        <v>0</v>
      </c>
      <c r="AK893" s="119">
        <f t="shared" ref="AK893:AN893" si="1743">SUM(AK889:AK892)</f>
        <v>0</v>
      </c>
      <c r="AL893" s="119">
        <f t="shared" si="1743"/>
        <v>0</v>
      </c>
      <c r="AM893" s="119">
        <f t="shared" si="1743"/>
        <v>0</v>
      </c>
      <c r="AN893" s="119">
        <f t="shared" si="1743"/>
        <v>0</v>
      </c>
      <c r="AO893" s="116"/>
      <c r="AP893" s="120"/>
      <c r="AQ893" s="121">
        <f t="shared" ref="AQ893:BA893" si="1744">SUM(AQ889:AQ892)</f>
        <v>303770.09999999998</v>
      </c>
      <c r="AR893" s="121">
        <f t="shared" si="1744"/>
        <v>9000</v>
      </c>
      <c r="AS893" s="121">
        <f t="shared" si="1744"/>
        <v>0</v>
      </c>
      <c r="AT893" s="121">
        <f t="shared" si="1744"/>
        <v>312770.09999999998</v>
      </c>
      <c r="AU893" s="121">
        <f t="shared" si="1744"/>
        <v>312770.09999999998</v>
      </c>
      <c r="AV893" s="121">
        <f t="shared" si="1744"/>
        <v>0</v>
      </c>
      <c r="AW893" s="121">
        <f t="shared" si="1744"/>
        <v>0</v>
      </c>
      <c r="AX893" s="121">
        <f t="shared" si="1744"/>
        <v>0</v>
      </c>
      <c r="AY893" s="121">
        <f t="shared" si="1744"/>
        <v>0</v>
      </c>
      <c r="AZ893" s="121">
        <f t="shared" si="1744"/>
        <v>0</v>
      </c>
      <c r="BA893" s="121">
        <f t="shared" si="1744"/>
        <v>0</v>
      </c>
    </row>
    <row r="894" spans="1:53" ht="14.1" customHeight="1" outlineLevel="2" x14ac:dyDescent="0.2">
      <c r="A894" s="68"/>
      <c r="B894" s="94"/>
      <c r="C894" s="95"/>
      <c r="D894" s="96"/>
      <c r="E894" s="96"/>
      <c r="F894" s="97"/>
      <c r="G894" s="98"/>
      <c r="H894" s="99" t="s">
        <v>49</v>
      </c>
      <c r="I894" s="100" t="s">
        <v>4</v>
      </c>
      <c r="J894" s="101">
        <v>2</v>
      </c>
      <c r="K894" s="101">
        <v>1</v>
      </c>
      <c r="L894" s="102">
        <f>IF(I894&lt;&gt;0,((VLOOKUP(I894,'1. Standard_Cost'!$B$4:$D$8,2)+VLOOKUP(I894,'1. Standard_Cost'!$B$4:$D$8,3))*J894*K894),"0")</f>
        <v>160200</v>
      </c>
      <c r="M894" s="102">
        <f>L894*'1. Standard_Cost'!F4</f>
        <v>26753.4</v>
      </c>
      <c r="N894" s="103"/>
      <c r="O894" s="103"/>
      <c r="P894" s="103"/>
      <c r="Q894" s="103"/>
      <c r="R894" s="104">
        <f>+N894*P894*'1. Standard_Cost'!$B$12</f>
        <v>0</v>
      </c>
      <c r="S894" s="104">
        <f>+N894*O894*P894*'1. Standard_Cost'!$C$12</f>
        <v>0</v>
      </c>
      <c r="T894" s="104">
        <f>+N894*P894*Q894*'1. Standard_Cost'!$D$12</f>
        <v>0</v>
      </c>
      <c r="U894" s="104">
        <f>+N894*O894*'1. Standard_Cost'!$E$12</f>
        <v>0</v>
      </c>
      <c r="V894" s="103"/>
      <c r="W894" s="103"/>
      <c r="X894" s="103"/>
      <c r="Y894" s="104">
        <f>+V894*((X894*'1. Standard_Cost'!$B$16)+(W894*X894*'1. Standard_Cost'!$C$16))</f>
        <v>0</v>
      </c>
      <c r="Z894" s="103"/>
      <c r="AA894" s="103"/>
      <c r="AB894" s="104">
        <f>+Z894*'1. Standard_Cost'!$B$20+AA894*'1. Standard_Cost'!$C$20</f>
        <v>0</v>
      </c>
      <c r="AC894" s="105">
        <v>30000</v>
      </c>
      <c r="AD894" s="106"/>
      <c r="AE894" s="104">
        <f>SUM(AD894,AC894,AB894,Y894,U894,T894,S894,R894)*'1. Standard_Cost'!B28</f>
        <v>6000</v>
      </c>
      <c r="AF894" s="104">
        <f>SUM(AD894,AE894)</f>
        <v>6000</v>
      </c>
      <c r="AG894" s="103"/>
      <c r="AH894" s="103"/>
      <c r="AI894" s="103"/>
      <c r="AJ894" s="107"/>
      <c r="AK894" s="107"/>
      <c r="AL894" s="107"/>
      <c r="AM894" s="104">
        <f>AG894*'1. Standard_Cost'!B503+'Incremental_Cost Year 2021'!AH896*'1. Standard_Cost'!C503+'Incremental_Cost Year 2021'!AI896*'1. Standard_Cost'!D503+'Incremental_Cost Year 2021'!AJ896+'Incremental_Cost Year 2021'!AL896+AK894</f>
        <v>0</v>
      </c>
      <c r="AN894" s="104">
        <f>AM894*'1. Standard_Cost'!C507</f>
        <v>0</v>
      </c>
      <c r="AO894" s="107"/>
      <c r="AQ894" s="104">
        <f t="shared" ref="AQ894:AQ897" si="1745">L894+M894</f>
        <v>186953.4</v>
      </c>
      <c r="AR894" s="104">
        <f t="shared" ref="AR894:AR897" si="1746">AF894</f>
        <v>6000</v>
      </c>
      <c r="AS894" s="104">
        <f t="shared" ref="AS894:AS897" si="1747">AM894+AN894</f>
        <v>0</v>
      </c>
      <c r="AT894" s="104">
        <f>SUM(AQ894,AR894,AS894)</f>
        <v>192953.4</v>
      </c>
      <c r="AU894" s="108">
        <f t="shared" ref="AU894:AU897" si="1748">AT894</f>
        <v>192953.4</v>
      </c>
      <c r="AV894" s="108"/>
      <c r="AW894" s="108"/>
      <c r="AX894" s="108"/>
      <c r="AY894" s="108"/>
      <c r="AZ894" s="108"/>
      <c r="BA894" s="109">
        <f t="shared" ref="BA894:BA897" si="1749">SUM(AU894:AZ894)-AT894</f>
        <v>0</v>
      </c>
    </row>
    <row r="895" spans="1:53" ht="14.1" customHeight="1" outlineLevel="2" x14ac:dyDescent="0.2">
      <c r="A895" s="68"/>
      <c r="B895" s="94"/>
      <c r="C895" s="95"/>
      <c r="D895" s="110"/>
      <c r="E895" s="110"/>
      <c r="F895" s="110"/>
      <c r="G895" s="111"/>
      <c r="H895" s="99" t="s">
        <v>50</v>
      </c>
      <c r="I895" s="100"/>
      <c r="J895" s="101"/>
      <c r="K895" s="101"/>
      <c r="L895" s="102" t="str">
        <f>IF(I895&lt;&gt;0,((VLOOKUP(I895,'1. Standard_Cost'!$B$4:$D$8,2)+VLOOKUP(I895,'1. Standard_Cost'!$B$4:$D$8,3))*J895*K895),"0")</f>
        <v>0</v>
      </c>
      <c r="M895" s="102">
        <f>L895*'1. Standard_Cost'!F483</f>
        <v>0</v>
      </c>
      <c r="N895" s="103"/>
      <c r="O895" s="103"/>
      <c r="P895" s="103"/>
      <c r="Q895" s="103"/>
      <c r="R895" s="104">
        <f>+N895*P895*'1. Standard_Cost'!$B$12</f>
        <v>0</v>
      </c>
      <c r="S895" s="104">
        <f>+N895*O895*P895*'1. Standard_Cost'!$C$12</f>
        <v>0</v>
      </c>
      <c r="T895" s="104">
        <f>+N895*P895*Q895*'1. Standard_Cost'!$D$12</f>
        <v>0</v>
      </c>
      <c r="U895" s="104">
        <f>+N895*O895*'1. Standard_Cost'!$E$12</f>
        <v>0</v>
      </c>
      <c r="V895" s="103"/>
      <c r="W895" s="103"/>
      <c r="X895" s="103"/>
      <c r="Y895" s="104">
        <f>+V895*((X895*'1. Standard_Cost'!$B$16)+(W895*X895*'1. Standard_Cost'!$C$16))</f>
        <v>0</v>
      </c>
      <c r="Z895" s="103"/>
      <c r="AA895" s="103"/>
      <c r="AB895" s="104">
        <f>+Z895*'1. Standard_Cost'!$B$20+AA895*'1. Standard_Cost'!$C$20</f>
        <v>0</v>
      </c>
      <c r="AC895" s="105"/>
      <c r="AD895" s="106"/>
      <c r="AE895" s="104">
        <f>SUM(AD895,AC895,AB895,Y895,U895,T895,S895,R895)*'1. Standard_Cost'!B507</f>
        <v>0</v>
      </c>
      <c r="AF895" s="104">
        <f t="shared" ref="AF895:AF897" si="1750">SUM(AD895,AE895)</f>
        <v>0</v>
      </c>
      <c r="AG895" s="103"/>
      <c r="AH895" s="103">
        <v>0</v>
      </c>
      <c r="AI895" s="103">
        <v>0</v>
      </c>
      <c r="AJ895" s="107"/>
      <c r="AK895" s="107"/>
      <c r="AL895" s="107"/>
      <c r="AM895" s="104">
        <f>AG895*'1. Standard_Cost'!B503+'Incremental_Cost Year 2021'!AH897*'1. Standard_Cost'!C503+'Incremental_Cost Year 2021'!AI897*'1. Standard_Cost'!D503+'Incremental_Cost Year 2021'!AJ897+'Incremental_Cost Year 2021'!AL897+AK895</f>
        <v>0</v>
      </c>
      <c r="AN895" s="104">
        <f>AM895*'1. Standard_Cost'!C507</f>
        <v>0</v>
      </c>
      <c r="AO895" s="107"/>
      <c r="AQ895" s="104">
        <f t="shared" si="1745"/>
        <v>0</v>
      </c>
      <c r="AR895" s="104">
        <f t="shared" si="1746"/>
        <v>0</v>
      </c>
      <c r="AS895" s="104">
        <f t="shared" si="1747"/>
        <v>0</v>
      </c>
      <c r="AT895" s="104">
        <f t="shared" ref="AT895:AT897" si="1751">SUM(AQ895,AR895,AS895)</f>
        <v>0</v>
      </c>
      <c r="AU895" s="108">
        <f t="shared" si="1748"/>
        <v>0</v>
      </c>
      <c r="AV895" s="108">
        <v>0</v>
      </c>
      <c r="AW895" s="108"/>
      <c r="AX895" s="108"/>
      <c r="AY895" s="108"/>
      <c r="AZ895" s="108"/>
      <c r="BA895" s="109">
        <f t="shared" si="1749"/>
        <v>0</v>
      </c>
    </row>
    <row r="896" spans="1:53" ht="14.1" customHeight="1" outlineLevel="2" x14ac:dyDescent="0.2">
      <c r="A896" s="68"/>
      <c r="B896" s="94"/>
      <c r="C896" s="95"/>
      <c r="D896" s="110"/>
      <c r="E896" s="110"/>
      <c r="F896" s="110"/>
      <c r="G896" s="111"/>
      <c r="H896" s="99" t="s">
        <v>51</v>
      </c>
      <c r="I896" s="100"/>
      <c r="J896" s="101"/>
      <c r="K896" s="101"/>
      <c r="L896" s="102" t="str">
        <f>IF(I896&lt;&gt;0,((VLOOKUP(I896,'1. Standard_Cost'!$B$4:$D$8,2)+VLOOKUP(I896,'1. Standard_Cost'!$B$4:$D$8,3))*J896*K896),"0")</f>
        <v>0</v>
      </c>
      <c r="M896" s="102">
        <f>L896*'1. Standard_Cost'!F483</f>
        <v>0</v>
      </c>
      <c r="N896" s="103"/>
      <c r="O896" s="103"/>
      <c r="P896" s="103"/>
      <c r="Q896" s="103"/>
      <c r="R896" s="104">
        <f>+N896*P896*'1. Standard_Cost'!$B$12</f>
        <v>0</v>
      </c>
      <c r="S896" s="104">
        <f>+N896*O896*P896*'1. Standard_Cost'!$C$12</f>
        <v>0</v>
      </c>
      <c r="T896" s="104">
        <f>+N896*P896*Q896*'1. Standard_Cost'!$D$12</f>
        <v>0</v>
      </c>
      <c r="U896" s="104">
        <f>+N896*O896*'1. Standard_Cost'!$E$12</f>
        <v>0</v>
      </c>
      <c r="V896" s="103"/>
      <c r="W896" s="103"/>
      <c r="X896" s="103"/>
      <c r="Y896" s="104">
        <f>+V896*((X896*'1. Standard_Cost'!$B$16)+(W896*X896*'1. Standard_Cost'!$C$16))</f>
        <v>0</v>
      </c>
      <c r="Z896" s="103"/>
      <c r="AA896" s="103"/>
      <c r="AB896" s="104">
        <f>+Z896*'1. Standard_Cost'!$B$20+AA896*'1. Standard_Cost'!$C$20</f>
        <v>0</v>
      </c>
      <c r="AC896" s="105"/>
      <c r="AD896" s="106"/>
      <c r="AE896" s="104">
        <f>SUM(AD896,AC896,AB896,Y896,U896,T896,S896,R896)*'1. Standard_Cost'!B507</f>
        <v>0</v>
      </c>
      <c r="AF896" s="104">
        <f t="shared" si="1750"/>
        <v>0</v>
      </c>
      <c r="AG896" s="103"/>
      <c r="AH896" s="103"/>
      <c r="AI896" s="103"/>
      <c r="AJ896" s="107"/>
      <c r="AK896" s="107"/>
      <c r="AL896" s="107"/>
      <c r="AM896" s="104">
        <f>AG896*'1. Standard_Cost'!B503+'Incremental_Cost Year 2021'!AH898*'1. Standard_Cost'!C503+'Incremental_Cost Year 2021'!AI898*'1. Standard_Cost'!D503+'Incremental_Cost Year 2021'!AJ898+'Incremental_Cost Year 2021'!AL898+AK896</f>
        <v>0</v>
      </c>
      <c r="AN896" s="104">
        <f>AM896*'1. Standard_Cost'!C507</f>
        <v>0</v>
      </c>
      <c r="AO896" s="107"/>
      <c r="AQ896" s="104">
        <f t="shared" si="1745"/>
        <v>0</v>
      </c>
      <c r="AR896" s="104">
        <f t="shared" si="1746"/>
        <v>0</v>
      </c>
      <c r="AS896" s="104">
        <f t="shared" si="1747"/>
        <v>0</v>
      </c>
      <c r="AT896" s="104">
        <f t="shared" si="1751"/>
        <v>0</v>
      </c>
      <c r="AU896" s="108">
        <f t="shared" si="1748"/>
        <v>0</v>
      </c>
      <c r="AV896" s="108"/>
      <c r="AW896" s="108"/>
      <c r="AX896" s="108"/>
      <c r="AY896" s="108"/>
      <c r="AZ896" s="108"/>
      <c r="BA896" s="109">
        <f t="shared" si="1749"/>
        <v>0</v>
      </c>
    </row>
    <row r="897" spans="1:53" ht="14.1" customHeight="1" outlineLevel="2" x14ac:dyDescent="0.2">
      <c r="A897" s="68"/>
      <c r="B897" s="94"/>
      <c r="C897" s="95"/>
      <c r="D897" s="110"/>
      <c r="E897" s="110"/>
      <c r="F897" s="110"/>
      <c r="G897" s="111"/>
      <c r="H897" s="112" t="s">
        <v>179</v>
      </c>
      <c r="I897" s="100"/>
      <c r="J897" s="101"/>
      <c r="K897" s="101"/>
      <c r="L897" s="102" t="str">
        <f>IF(I897&lt;&gt;0,((VLOOKUP(I897,'1. Standard_Cost'!$B$4:$D$8,2)+VLOOKUP(I897,'1. Standard_Cost'!$B$4:$D$8,3))*J897*K897),"0")</f>
        <v>0</v>
      </c>
      <c r="M897" s="102">
        <f>L897*'1. Standard_Cost'!F483</f>
        <v>0</v>
      </c>
      <c r="N897" s="103"/>
      <c r="O897" s="103"/>
      <c r="P897" s="103"/>
      <c r="Q897" s="103"/>
      <c r="R897" s="104">
        <f>+N897*P897*'1. Standard_Cost'!$B$12</f>
        <v>0</v>
      </c>
      <c r="S897" s="104">
        <f>+N897*O897*P897*'1. Standard_Cost'!$C$12</f>
        <v>0</v>
      </c>
      <c r="T897" s="104">
        <f>+N897*P897*Q897*'1. Standard_Cost'!$D$12</f>
        <v>0</v>
      </c>
      <c r="U897" s="104">
        <f>+N897*O897*'1. Standard_Cost'!$E$12</f>
        <v>0</v>
      </c>
      <c r="V897" s="103"/>
      <c r="W897" s="103"/>
      <c r="X897" s="103"/>
      <c r="Y897" s="104">
        <f>+V897*((X897*'1. Standard_Cost'!$B$16)+(W897*X897*'1. Standard_Cost'!$C$16))</f>
        <v>0</v>
      </c>
      <c r="Z897" s="103"/>
      <c r="AA897" s="103"/>
      <c r="AB897" s="104">
        <f>+Z897*'1. Standard_Cost'!$B$20+AA897*'1. Standard_Cost'!$C$20</f>
        <v>0</v>
      </c>
      <c r="AC897" s="105"/>
      <c r="AD897" s="106"/>
      <c r="AE897" s="104">
        <f>SUM(AD897,AC897,AB897,Y897,U897,T897,S897,R897)*'1. Standard_Cost'!B507</f>
        <v>0</v>
      </c>
      <c r="AF897" s="104">
        <f t="shared" si="1750"/>
        <v>0</v>
      </c>
      <c r="AG897" s="103"/>
      <c r="AH897" s="103"/>
      <c r="AI897" s="103"/>
      <c r="AJ897" s="107"/>
      <c r="AK897" s="107"/>
      <c r="AL897" s="107"/>
      <c r="AM897" s="104">
        <f>AG897*'1. Standard_Cost'!B503+'Incremental_Cost Year 2021'!AH899*'1. Standard_Cost'!C503+'Incremental_Cost Year 2021'!AI899*'1. Standard_Cost'!D503+'Incremental_Cost Year 2021'!AJ899+'Incremental_Cost Year 2021'!AL899+AK897</f>
        <v>0</v>
      </c>
      <c r="AN897" s="104">
        <f>AM897*'1. Standard_Cost'!C507</f>
        <v>0</v>
      </c>
      <c r="AO897" s="107"/>
      <c r="AQ897" s="104">
        <f t="shared" si="1745"/>
        <v>0</v>
      </c>
      <c r="AR897" s="104">
        <f t="shared" si="1746"/>
        <v>0</v>
      </c>
      <c r="AS897" s="104">
        <f t="shared" si="1747"/>
        <v>0</v>
      </c>
      <c r="AT897" s="104">
        <f t="shared" si="1751"/>
        <v>0</v>
      </c>
      <c r="AU897" s="108">
        <f t="shared" si="1748"/>
        <v>0</v>
      </c>
      <c r="AV897" s="108"/>
      <c r="AW897" s="108"/>
      <c r="AX897" s="108"/>
      <c r="AY897" s="108"/>
      <c r="AZ897" s="108"/>
      <c r="BA897" s="109">
        <f t="shared" si="1749"/>
        <v>0</v>
      </c>
    </row>
    <row r="898" spans="1:53" ht="24.6" customHeight="1" outlineLevel="1" x14ac:dyDescent="0.2">
      <c r="A898" s="68"/>
      <c r="B898" s="141"/>
      <c r="C898" s="95"/>
      <c r="D898" s="113" t="s">
        <v>515</v>
      </c>
      <c r="E898" s="113" t="s">
        <v>494</v>
      </c>
      <c r="F898" s="114" t="s">
        <v>154</v>
      </c>
      <c r="G898" s="115" t="s">
        <v>155</v>
      </c>
      <c r="H898" s="122" t="s">
        <v>495</v>
      </c>
      <c r="I898" s="117"/>
      <c r="J898" s="117"/>
      <c r="K898" s="117"/>
      <c r="L898" s="118">
        <f>SUM(L894:L897)</f>
        <v>160200</v>
      </c>
      <c r="M898" s="118">
        <f>SUM(M894:M897)</f>
        <v>26753.4</v>
      </c>
      <c r="N898" s="117"/>
      <c r="O898" s="117"/>
      <c r="P898" s="117"/>
      <c r="Q898" s="117"/>
      <c r="R898" s="119">
        <f>SUM(R894:R897)</f>
        <v>0</v>
      </c>
      <c r="S898" s="119">
        <f>SUM(S894:S897)</f>
        <v>0</v>
      </c>
      <c r="T898" s="119">
        <f>SUM(T894:T897)</f>
        <v>0</v>
      </c>
      <c r="U898" s="119">
        <f>SUM(U894:U897)</f>
        <v>0</v>
      </c>
      <c r="V898" s="117"/>
      <c r="W898" s="117"/>
      <c r="X898" s="117"/>
      <c r="Y898" s="118">
        <f>SUM(Y894:Y897)</f>
        <v>0</v>
      </c>
      <c r="Z898" s="117"/>
      <c r="AA898" s="117"/>
      <c r="AB898" s="118">
        <f t="shared" ref="AB898:AF898" si="1752">SUM(AB894:AB897)</f>
        <v>0</v>
      </c>
      <c r="AC898" s="118">
        <f t="shared" si="1752"/>
        <v>30000</v>
      </c>
      <c r="AD898" s="118">
        <f t="shared" si="1752"/>
        <v>0</v>
      </c>
      <c r="AE898" s="118">
        <f t="shared" si="1752"/>
        <v>6000</v>
      </c>
      <c r="AF898" s="118">
        <f t="shared" si="1752"/>
        <v>6000</v>
      </c>
      <c r="AG898" s="117"/>
      <c r="AH898" s="117"/>
      <c r="AI898" s="117"/>
      <c r="AJ898" s="119">
        <f>SUM(AJ894:AJ897)</f>
        <v>0</v>
      </c>
      <c r="AK898" s="119">
        <f t="shared" ref="AK898:AN898" si="1753">SUM(AK894:AK897)</f>
        <v>0</v>
      </c>
      <c r="AL898" s="119">
        <f t="shared" si="1753"/>
        <v>0</v>
      </c>
      <c r="AM898" s="119">
        <f t="shared" si="1753"/>
        <v>0</v>
      </c>
      <c r="AN898" s="119">
        <f t="shared" si="1753"/>
        <v>0</v>
      </c>
      <c r="AO898" s="116"/>
      <c r="AP898" s="120"/>
      <c r="AQ898" s="121">
        <f t="shared" ref="AQ898:BA898" si="1754">SUM(AQ894:AQ897)</f>
        <v>186953.4</v>
      </c>
      <c r="AR898" s="121">
        <f t="shared" si="1754"/>
        <v>6000</v>
      </c>
      <c r="AS898" s="121">
        <f t="shared" si="1754"/>
        <v>0</v>
      </c>
      <c r="AT898" s="121">
        <f t="shared" si="1754"/>
        <v>192953.4</v>
      </c>
      <c r="AU898" s="121">
        <f t="shared" si="1754"/>
        <v>192953.4</v>
      </c>
      <c r="AV898" s="121">
        <f t="shared" si="1754"/>
        <v>0</v>
      </c>
      <c r="AW898" s="121">
        <f t="shared" si="1754"/>
        <v>0</v>
      </c>
      <c r="AX898" s="121">
        <f t="shared" si="1754"/>
        <v>0</v>
      </c>
      <c r="AY898" s="121">
        <f t="shared" si="1754"/>
        <v>0</v>
      </c>
      <c r="AZ898" s="121">
        <f t="shared" si="1754"/>
        <v>0</v>
      </c>
      <c r="BA898" s="121">
        <f t="shared" si="1754"/>
        <v>0</v>
      </c>
    </row>
    <row r="899" spans="1:53" ht="14.1" customHeight="1" outlineLevel="2" x14ac:dyDescent="0.2">
      <c r="A899" s="68"/>
      <c r="B899" s="94"/>
      <c r="C899" s="95"/>
      <c r="D899" s="96"/>
      <c r="E899" s="96"/>
      <c r="F899" s="97"/>
      <c r="G899" s="98"/>
      <c r="H899" s="99" t="s">
        <v>49</v>
      </c>
      <c r="I899" s="100" t="s">
        <v>3</v>
      </c>
      <c r="J899" s="101">
        <v>12</v>
      </c>
      <c r="K899" s="101">
        <v>1</v>
      </c>
      <c r="L899" s="102">
        <f>IF(I899&lt;&gt;0,((VLOOKUP(I899,'1. Standard_Cost'!$B$4:$D$8,2)+VLOOKUP(I899,'1. Standard_Cost'!$B$4:$D$8,3))*J899*K899),"0")</f>
        <v>1201200</v>
      </c>
      <c r="M899" s="102">
        <f>L899*'1. Standard_Cost'!F4</f>
        <v>200600.40000000002</v>
      </c>
      <c r="N899" s="103"/>
      <c r="O899" s="103"/>
      <c r="P899" s="103"/>
      <c r="Q899" s="103"/>
      <c r="R899" s="104">
        <f>+N899*P899*'1. Standard_Cost'!$B$12</f>
        <v>0</v>
      </c>
      <c r="S899" s="104">
        <f>+N899*O899*P899*'1. Standard_Cost'!$C$12</f>
        <v>0</v>
      </c>
      <c r="T899" s="104">
        <f>+N899*P899*Q899*'1. Standard_Cost'!$D$12</f>
        <v>0</v>
      </c>
      <c r="U899" s="104">
        <f>+N899*O899*'1. Standard_Cost'!$E$12</f>
        <v>0</v>
      </c>
      <c r="V899" s="103"/>
      <c r="W899" s="103"/>
      <c r="X899" s="103"/>
      <c r="Y899" s="104">
        <f>+V899*((X899*'1. Standard_Cost'!$B$16)+(W899*X899*'1. Standard_Cost'!$C$16))</f>
        <v>0</v>
      </c>
      <c r="Z899" s="103"/>
      <c r="AA899" s="103"/>
      <c r="AB899" s="104">
        <f>+Z899*'1. Standard_Cost'!$B$20+AA899*'1. Standard_Cost'!$C$20</f>
        <v>0</v>
      </c>
      <c r="AC899" s="105">
        <v>180000</v>
      </c>
      <c r="AD899" s="106"/>
      <c r="AE899" s="104">
        <f>SUM(AD899,AC899,AB899,Y899,U899,T899,S899,R899)*'1. Standard_Cost'!B28</f>
        <v>36000</v>
      </c>
      <c r="AF899" s="104">
        <f>SUM(AD899,AE899)</f>
        <v>36000</v>
      </c>
      <c r="AG899" s="103"/>
      <c r="AH899" s="103"/>
      <c r="AI899" s="103"/>
      <c r="AJ899" s="107"/>
      <c r="AK899" s="107"/>
      <c r="AL899" s="107"/>
      <c r="AM899" s="104">
        <f>AG899*'1. Standard_Cost'!B518+'Incremental_Cost Year 2021'!AH901*'1. Standard_Cost'!C518+'Incremental_Cost Year 2021'!AI901*'1. Standard_Cost'!D518+'Incremental_Cost Year 2021'!AJ901+'Incremental_Cost Year 2021'!AL901+AK899</f>
        <v>0</v>
      </c>
      <c r="AN899" s="104">
        <f>AM899*'1. Standard_Cost'!C522</f>
        <v>0</v>
      </c>
      <c r="AO899" s="107"/>
      <c r="AQ899" s="104">
        <f t="shared" ref="AQ899:AQ902" si="1755">L899+M899</f>
        <v>1401800.4</v>
      </c>
      <c r="AR899" s="104">
        <f t="shared" ref="AR899:AR902" si="1756">AF899</f>
        <v>36000</v>
      </c>
      <c r="AS899" s="104">
        <f t="shared" ref="AS899:AS902" si="1757">AM899+AN899</f>
        <v>0</v>
      </c>
      <c r="AT899" s="104">
        <f>SUM(AQ899,AR899,AS899)</f>
        <v>1437800.4</v>
      </c>
      <c r="AU899" s="108">
        <f t="shared" ref="AU899:AU902" si="1758">AT899</f>
        <v>1437800.4</v>
      </c>
      <c r="AV899" s="108"/>
      <c r="AW899" s="108"/>
      <c r="AX899" s="108"/>
      <c r="AY899" s="108"/>
      <c r="AZ899" s="108"/>
      <c r="BA899" s="109">
        <f t="shared" ref="BA899:BA902" si="1759">SUM(AU899:AZ899)-AT899</f>
        <v>0</v>
      </c>
    </row>
    <row r="900" spans="1:53" ht="14.1" customHeight="1" outlineLevel="2" x14ac:dyDescent="0.2">
      <c r="A900" s="68"/>
      <c r="B900" s="94"/>
      <c r="C900" s="95"/>
      <c r="D900" s="110"/>
      <c r="E900" s="110"/>
      <c r="F900" s="110"/>
      <c r="G900" s="111"/>
      <c r="H900" s="99" t="s">
        <v>50</v>
      </c>
      <c r="I900" s="100" t="s">
        <v>4</v>
      </c>
      <c r="J900" s="101">
        <v>12</v>
      </c>
      <c r="K900" s="101">
        <v>2</v>
      </c>
      <c r="L900" s="102">
        <f>IF(I900&lt;&gt;0,((VLOOKUP(I900,'1. Standard_Cost'!$B$4:$D$8,2)+VLOOKUP(I900,'1. Standard_Cost'!$B$4:$D$8,3))*J900*K900),"0")</f>
        <v>1922400</v>
      </c>
      <c r="M900" s="102">
        <f>L900*'1. Standard_Cost'!F4</f>
        <v>321040.80000000005</v>
      </c>
      <c r="N900" s="103"/>
      <c r="O900" s="103"/>
      <c r="P900" s="103"/>
      <c r="Q900" s="103"/>
      <c r="R900" s="104">
        <f>+N900*P900*'1. Standard_Cost'!$B$12</f>
        <v>0</v>
      </c>
      <c r="S900" s="104">
        <f>+N900*O900*P900*'1. Standard_Cost'!$C$12</f>
        <v>0</v>
      </c>
      <c r="T900" s="104">
        <f>+N900*P900*Q900*'1. Standard_Cost'!$D$12</f>
        <v>0</v>
      </c>
      <c r="U900" s="104">
        <f>+N900*O900*'1. Standard_Cost'!$E$12</f>
        <v>0</v>
      </c>
      <c r="V900" s="103"/>
      <c r="W900" s="103"/>
      <c r="X900" s="103"/>
      <c r="Y900" s="104">
        <f>+V900*((X900*'1. Standard_Cost'!$B$16)+(W900*X900*'1. Standard_Cost'!$C$16))</f>
        <v>0</v>
      </c>
      <c r="Z900" s="103"/>
      <c r="AA900" s="103"/>
      <c r="AB900" s="104">
        <f>+Z900*'1. Standard_Cost'!$B$20+AA900*'1. Standard_Cost'!$C$20</f>
        <v>0</v>
      </c>
      <c r="AC900" s="105">
        <v>360000</v>
      </c>
      <c r="AD900" s="106"/>
      <c r="AE900" s="104">
        <f>SUM(AD900,AC900,AB900,Y900,U900,T900,S900,R900)*'1. Standard_Cost'!B28</f>
        <v>72000</v>
      </c>
      <c r="AF900" s="104">
        <f t="shared" ref="AF900:AF902" si="1760">SUM(AD900,AE900)</f>
        <v>72000</v>
      </c>
      <c r="AG900" s="103"/>
      <c r="AH900" s="103">
        <v>0</v>
      </c>
      <c r="AI900" s="103">
        <v>0</v>
      </c>
      <c r="AJ900" s="107"/>
      <c r="AK900" s="107"/>
      <c r="AL900" s="107"/>
      <c r="AM900" s="104">
        <f>AG900*'1. Standard_Cost'!B518+'Incremental_Cost Year 2021'!AH902*'1. Standard_Cost'!C518+'Incremental_Cost Year 2021'!AI902*'1. Standard_Cost'!D518+'Incremental_Cost Year 2021'!AJ902+'Incremental_Cost Year 2021'!AL902+AK900</f>
        <v>0</v>
      </c>
      <c r="AN900" s="104">
        <f>AM900*'1. Standard_Cost'!C522</f>
        <v>0</v>
      </c>
      <c r="AO900" s="107"/>
      <c r="AQ900" s="104">
        <f t="shared" si="1755"/>
        <v>2243440.7999999998</v>
      </c>
      <c r="AR900" s="104">
        <f t="shared" si="1756"/>
        <v>72000</v>
      </c>
      <c r="AS900" s="104">
        <f t="shared" si="1757"/>
        <v>0</v>
      </c>
      <c r="AT900" s="104">
        <f t="shared" ref="AT900:AT902" si="1761">SUM(AQ900,AR900,AS900)</f>
        <v>2315440.7999999998</v>
      </c>
      <c r="AU900" s="108">
        <f t="shared" si="1758"/>
        <v>2315440.7999999998</v>
      </c>
      <c r="AV900" s="108">
        <v>0</v>
      </c>
      <c r="AW900" s="108"/>
      <c r="AX900" s="108"/>
      <c r="AY900" s="108"/>
      <c r="AZ900" s="108"/>
      <c r="BA900" s="109">
        <f t="shared" si="1759"/>
        <v>0</v>
      </c>
    </row>
    <row r="901" spans="1:53" ht="14.1" customHeight="1" outlineLevel="2" x14ac:dyDescent="0.2">
      <c r="A901" s="68"/>
      <c r="B901" s="94"/>
      <c r="C901" s="95"/>
      <c r="D901" s="110"/>
      <c r="E901" s="110"/>
      <c r="F901" s="110"/>
      <c r="G901" s="111"/>
      <c r="H901" s="99" t="s">
        <v>51</v>
      </c>
      <c r="I901" s="100"/>
      <c r="J901" s="101"/>
      <c r="K901" s="101"/>
      <c r="L901" s="102" t="str">
        <f>IF(I901&lt;&gt;0,((VLOOKUP(I901,'1. Standard_Cost'!$B$4:$D$8,2)+VLOOKUP(I901,'1. Standard_Cost'!$B$4:$D$8,3))*J901*K901),"0")</f>
        <v>0</v>
      </c>
      <c r="M901" s="102">
        <f>L901*'1. Standard_Cost'!F498</f>
        <v>0</v>
      </c>
      <c r="N901" s="103"/>
      <c r="O901" s="103"/>
      <c r="P901" s="103"/>
      <c r="Q901" s="103"/>
      <c r="R901" s="104">
        <f>+N901*P901*'1. Standard_Cost'!$B$12</f>
        <v>0</v>
      </c>
      <c r="S901" s="104">
        <f>+N901*O901*P901*'1. Standard_Cost'!$C$12</f>
        <v>0</v>
      </c>
      <c r="T901" s="104">
        <f>+N901*P901*Q901*'1. Standard_Cost'!$D$12</f>
        <v>0</v>
      </c>
      <c r="U901" s="104">
        <f>+N901*O901*'1. Standard_Cost'!$E$12</f>
        <v>0</v>
      </c>
      <c r="V901" s="103"/>
      <c r="W901" s="103"/>
      <c r="X901" s="103"/>
      <c r="Y901" s="104">
        <f>+V901*((X901*'1. Standard_Cost'!$B$16)+(W901*X901*'1. Standard_Cost'!$C$16))</f>
        <v>0</v>
      </c>
      <c r="Z901" s="103"/>
      <c r="AA901" s="103"/>
      <c r="AB901" s="104">
        <f>+Z901*'1. Standard_Cost'!$B$20+AA901*'1. Standard_Cost'!$C$20</f>
        <v>0</v>
      </c>
      <c r="AC901" s="105"/>
      <c r="AD901" s="106"/>
      <c r="AE901" s="104">
        <f>SUM(AD901,AC901,AB901,Y901,U901,T901,S901,R901)*'1. Standard_Cost'!B522</f>
        <v>0</v>
      </c>
      <c r="AF901" s="104">
        <f t="shared" si="1760"/>
        <v>0</v>
      </c>
      <c r="AG901" s="103"/>
      <c r="AH901" s="103"/>
      <c r="AI901" s="103"/>
      <c r="AJ901" s="107"/>
      <c r="AK901" s="107"/>
      <c r="AL901" s="107"/>
      <c r="AM901" s="104">
        <f>AG901*'1. Standard_Cost'!B518+'Incremental_Cost Year 2021'!AH903*'1. Standard_Cost'!C518+'Incremental_Cost Year 2021'!AI903*'1. Standard_Cost'!D518+'Incremental_Cost Year 2021'!AJ903+'Incremental_Cost Year 2021'!AL903+AK901</f>
        <v>0</v>
      </c>
      <c r="AN901" s="104">
        <f>AM901*'1. Standard_Cost'!C522</f>
        <v>0</v>
      </c>
      <c r="AO901" s="107"/>
      <c r="AQ901" s="104">
        <f t="shared" si="1755"/>
        <v>0</v>
      </c>
      <c r="AR901" s="104">
        <f t="shared" si="1756"/>
        <v>0</v>
      </c>
      <c r="AS901" s="104">
        <f t="shared" si="1757"/>
        <v>0</v>
      </c>
      <c r="AT901" s="104">
        <f t="shared" si="1761"/>
        <v>0</v>
      </c>
      <c r="AU901" s="108">
        <f t="shared" si="1758"/>
        <v>0</v>
      </c>
      <c r="AV901" s="108"/>
      <c r="AW901" s="108"/>
      <c r="AX901" s="108"/>
      <c r="AY901" s="108"/>
      <c r="AZ901" s="108"/>
      <c r="BA901" s="109">
        <f t="shared" si="1759"/>
        <v>0</v>
      </c>
    </row>
    <row r="902" spans="1:53" ht="14.1" customHeight="1" outlineLevel="2" x14ac:dyDescent="0.2">
      <c r="A902" s="68"/>
      <c r="B902" s="94"/>
      <c r="C902" s="95"/>
      <c r="D902" s="110"/>
      <c r="E902" s="110"/>
      <c r="F902" s="110"/>
      <c r="G902" s="111"/>
      <c r="H902" s="112" t="s">
        <v>179</v>
      </c>
      <c r="I902" s="100"/>
      <c r="J902" s="101"/>
      <c r="K902" s="101"/>
      <c r="L902" s="102" t="str">
        <f>IF(I902&lt;&gt;0,((VLOOKUP(I902,'1. Standard_Cost'!$B$4:$D$8,2)+VLOOKUP(I902,'1. Standard_Cost'!$B$4:$D$8,3))*J902*K902),"0")</f>
        <v>0</v>
      </c>
      <c r="M902" s="102">
        <f>L902*'1. Standard_Cost'!F498</f>
        <v>0</v>
      </c>
      <c r="N902" s="103"/>
      <c r="O902" s="103"/>
      <c r="P902" s="103"/>
      <c r="Q902" s="103"/>
      <c r="R902" s="104">
        <f>+N902*P902*'1. Standard_Cost'!$B$12</f>
        <v>0</v>
      </c>
      <c r="S902" s="104">
        <f>+N902*O902*P902*'1. Standard_Cost'!$C$12</f>
        <v>0</v>
      </c>
      <c r="T902" s="104">
        <f>+N902*P902*Q902*'1. Standard_Cost'!$D$12</f>
        <v>0</v>
      </c>
      <c r="U902" s="104">
        <f>+N902*O902*'1. Standard_Cost'!$E$12</f>
        <v>0</v>
      </c>
      <c r="V902" s="103"/>
      <c r="W902" s="103"/>
      <c r="X902" s="103"/>
      <c r="Y902" s="104">
        <f>+V902*((X902*'1. Standard_Cost'!$B$16)+(W902*X902*'1. Standard_Cost'!$C$16))</f>
        <v>0</v>
      </c>
      <c r="Z902" s="103"/>
      <c r="AA902" s="103"/>
      <c r="AB902" s="104">
        <f>+Z902*'1. Standard_Cost'!$B$20+AA902*'1. Standard_Cost'!$C$20</f>
        <v>0</v>
      </c>
      <c r="AC902" s="105"/>
      <c r="AD902" s="106"/>
      <c r="AE902" s="104">
        <f>SUM(AD902,AC902,AB902,Y902,U902,T902,S902,R902)*'1. Standard_Cost'!B522</f>
        <v>0</v>
      </c>
      <c r="AF902" s="104">
        <f t="shared" si="1760"/>
        <v>0</v>
      </c>
      <c r="AG902" s="103"/>
      <c r="AH902" s="103"/>
      <c r="AI902" s="103"/>
      <c r="AJ902" s="107"/>
      <c r="AK902" s="107"/>
      <c r="AL902" s="107"/>
      <c r="AM902" s="104">
        <f>AG902*'1. Standard_Cost'!B518+'Incremental_Cost Year 2021'!AH904*'1. Standard_Cost'!C518+'Incremental_Cost Year 2021'!AI904*'1. Standard_Cost'!D518+'Incremental_Cost Year 2021'!AJ904+'Incremental_Cost Year 2021'!AL904+AK902</f>
        <v>0</v>
      </c>
      <c r="AN902" s="104">
        <f>AM902*'1. Standard_Cost'!C522</f>
        <v>0</v>
      </c>
      <c r="AO902" s="107"/>
      <c r="AQ902" s="104">
        <f t="shared" si="1755"/>
        <v>0</v>
      </c>
      <c r="AR902" s="104">
        <f t="shared" si="1756"/>
        <v>0</v>
      </c>
      <c r="AS902" s="104">
        <f t="shared" si="1757"/>
        <v>0</v>
      </c>
      <c r="AT902" s="104">
        <f t="shared" si="1761"/>
        <v>0</v>
      </c>
      <c r="AU902" s="108">
        <f t="shared" si="1758"/>
        <v>0</v>
      </c>
      <c r="AV902" s="108"/>
      <c r="AW902" s="108"/>
      <c r="AX902" s="108"/>
      <c r="AY902" s="108"/>
      <c r="AZ902" s="108"/>
      <c r="BA902" s="109">
        <f t="shared" si="1759"/>
        <v>0</v>
      </c>
    </row>
    <row r="903" spans="1:53" ht="25.35" customHeight="1" outlineLevel="1" x14ac:dyDescent="0.2">
      <c r="A903" s="68"/>
      <c r="B903" s="94"/>
      <c r="C903" s="95"/>
      <c r="D903" s="113" t="s">
        <v>515</v>
      </c>
      <c r="E903" s="113" t="s">
        <v>496</v>
      </c>
      <c r="F903" s="114" t="s">
        <v>154</v>
      </c>
      <c r="G903" s="115" t="s">
        <v>155</v>
      </c>
      <c r="H903" s="140" t="s">
        <v>497</v>
      </c>
      <c r="I903" s="117"/>
      <c r="J903" s="117"/>
      <c r="K903" s="117"/>
      <c r="L903" s="118">
        <f>SUM(L899:L902)</f>
        <v>3123600</v>
      </c>
      <c r="M903" s="118">
        <f>SUM(M899:M902)</f>
        <v>521641.20000000007</v>
      </c>
      <c r="N903" s="117"/>
      <c r="O903" s="117"/>
      <c r="P903" s="117"/>
      <c r="Q903" s="117"/>
      <c r="R903" s="119">
        <f>SUM(R899:R902)</f>
        <v>0</v>
      </c>
      <c r="S903" s="119">
        <f>SUM(S899:S902)</f>
        <v>0</v>
      </c>
      <c r="T903" s="119">
        <f>SUM(T899:T902)</f>
        <v>0</v>
      </c>
      <c r="U903" s="119">
        <f>SUM(U899:U902)</f>
        <v>0</v>
      </c>
      <c r="V903" s="117"/>
      <c r="W903" s="117"/>
      <c r="X903" s="117"/>
      <c r="Y903" s="118">
        <f>SUM(Y899:Y902)</f>
        <v>0</v>
      </c>
      <c r="Z903" s="117"/>
      <c r="AA903" s="117"/>
      <c r="AB903" s="118">
        <f t="shared" ref="AB903:AF903" si="1762">SUM(AB899:AB902)</f>
        <v>0</v>
      </c>
      <c r="AC903" s="118">
        <f t="shared" si="1762"/>
        <v>540000</v>
      </c>
      <c r="AD903" s="118">
        <f t="shared" si="1762"/>
        <v>0</v>
      </c>
      <c r="AE903" s="118">
        <f t="shared" si="1762"/>
        <v>108000</v>
      </c>
      <c r="AF903" s="118">
        <f t="shared" si="1762"/>
        <v>108000</v>
      </c>
      <c r="AG903" s="117"/>
      <c r="AH903" s="117"/>
      <c r="AI903" s="117"/>
      <c r="AJ903" s="119">
        <f>SUM(AJ899:AJ902)</f>
        <v>0</v>
      </c>
      <c r="AK903" s="119">
        <f t="shared" ref="AK903:AN903" si="1763">SUM(AK899:AK902)</f>
        <v>0</v>
      </c>
      <c r="AL903" s="119">
        <f t="shared" si="1763"/>
        <v>0</v>
      </c>
      <c r="AM903" s="119">
        <f t="shared" si="1763"/>
        <v>0</v>
      </c>
      <c r="AN903" s="119">
        <f t="shared" si="1763"/>
        <v>0</v>
      </c>
      <c r="AO903" s="116"/>
      <c r="AP903" s="120"/>
      <c r="AQ903" s="118">
        <f t="shared" ref="AQ903:BA903" si="1764">SUM(AQ899:AQ902)</f>
        <v>3645241.1999999997</v>
      </c>
      <c r="AR903" s="118">
        <f t="shared" si="1764"/>
        <v>108000</v>
      </c>
      <c r="AS903" s="118">
        <f t="shared" si="1764"/>
        <v>0</v>
      </c>
      <c r="AT903" s="118">
        <f t="shared" si="1764"/>
        <v>3753241.1999999997</v>
      </c>
      <c r="AU903" s="118">
        <f t="shared" si="1764"/>
        <v>3753241.1999999997</v>
      </c>
      <c r="AV903" s="118">
        <f t="shared" si="1764"/>
        <v>0</v>
      </c>
      <c r="AW903" s="118">
        <f t="shared" si="1764"/>
        <v>0</v>
      </c>
      <c r="AX903" s="118">
        <f t="shared" si="1764"/>
        <v>0</v>
      </c>
      <c r="AY903" s="118">
        <f t="shared" si="1764"/>
        <v>0</v>
      </c>
      <c r="AZ903" s="118">
        <f t="shared" si="1764"/>
        <v>0</v>
      </c>
      <c r="BA903" s="118">
        <f t="shared" si="1764"/>
        <v>0</v>
      </c>
    </row>
    <row r="904" spans="1:53" s="124" customFormat="1" ht="14.45" customHeight="1" x14ac:dyDescent="0.2">
      <c r="B904" s="138"/>
      <c r="C904" s="247" t="s">
        <v>850</v>
      </c>
      <c r="D904" s="247"/>
      <c r="E904" s="252"/>
      <c r="F904" s="153"/>
      <c r="G904" s="153"/>
      <c r="H904" s="130" t="s">
        <v>498</v>
      </c>
      <c r="I904" s="128"/>
      <c r="J904" s="128"/>
      <c r="K904" s="128"/>
      <c r="L904" s="129">
        <f>SUM(L909,L914,L919)</f>
        <v>0</v>
      </c>
      <c r="M904" s="129">
        <f>SUM(M909,M914,M919)</f>
        <v>0</v>
      </c>
      <c r="N904" s="128"/>
      <c r="O904" s="128"/>
      <c r="P904" s="128"/>
      <c r="Q904" s="128"/>
      <c r="R904" s="129">
        <f>SUM(R909,R914,R919)</f>
        <v>0</v>
      </c>
      <c r="S904" s="129">
        <f t="shared" ref="S904:U904" si="1765">SUM(S909,S914,S919)</f>
        <v>0</v>
      </c>
      <c r="T904" s="129">
        <f t="shared" si="1765"/>
        <v>0</v>
      </c>
      <c r="U904" s="129">
        <f t="shared" si="1765"/>
        <v>0</v>
      </c>
      <c r="V904" s="128"/>
      <c r="W904" s="128"/>
      <c r="X904" s="128"/>
      <c r="Y904" s="129">
        <f t="shared" ref="Y904" si="1766">SUM(Y909,Y914,Y919)</f>
        <v>0</v>
      </c>
      <c r="Z904" s="128"/>
      <c r="AA904" s="128"/>
      <c r="AB904" s="129">
        <f t="shared" ref="AB904:AF904" si="1767">SUM(AB909,AB914,AB919)</f>
        <v>0</v>
      </c>
      <c r="AC904" s="129">
        <f t="shared" si="1767"/>
        <v>0</v>
      </c>
      <c r="AD904" s="129">
        <f t="shared" si="1767"/>
        <v>0</v>
      </c>
      <c r="AE904" s="129">
        <f t="shared" si="1767"/>
        <v>0</v>
      </c>
      <c r="AF904" s="129">
        <f t="shared" si="1767"/>
        <v>0</v>
      </c>
      <c r="AG904" s="128"/>
      <c r="AH904" s="128"/>
      <c r="AI904" s="128"/>
      <c r="AJ904" s="129">
        <f t="shared" ref="AJ904:AN904" si="1768">SUM(AJ909,AJ914,AJ919)</f>
        <v>0</v>
      </c>
      <c r="AK904" s="129">
        <f t="shared" si="1768"/>
        <v>0</v>
      </c>
      <c r="AL904" s="129">
        <f t="shared" si="1768"/>
        <v>0</v>
      </c>
      <c r="AM904" s="129">
        <f t="shared" si="1768"/>
        <v>0</v>
      </c>
      <c r="AN904" s="139">
        <f t="shared" si="1768"/>
        <v>0</v>
      </c>
      <c r="AO904" s="130"/>
      <c r="AP904" s="131"/>
      <c r="AQ904" s="139">
        <f>AQ909+AQ914+AQ919+AQ924+AQ929+AQ934+AQ939+AQ946</f>
        <v>1683280.8</v>
      </c>
      <c r="AR904" s="139">
        <f>AR909+AR914+AR919+AR924+AR929+AR934+AR939+AR946</f>
        <v>360000</v>
      </c>
      <c r="AS904" s="139">
        <f t="shared" ref="AS904:BA904" si="1769">SUM(AS909,AS914,AS919)</f>
        <v>0</v>
      </c>
      <c r="AT904" s="139">
        <f>AT909+AT914+AT919+AT924+AT929+AT934+AT939+AT946</f>
        <v>2043280.8</v>
      </c>
      <c r="AU904" s="139">
        <f>AU909+AU914+AU919+AU924+AU929+AU934+AU939+AU946</f>
        <v>2043280.8</v>
      </c>
      <c r="AV904" s="139">
        <f t="shared" si="1769"/>
        <v>0</v>
      </c>
      <c r="AW904" s="139">
        <f t="shared" si="1769"/>
        <v>0</v>
      </c>
      <c r="AX904" s="139">
        <f t="shared" si="1769"/>
        <v>0</v>
      </c>
      <c r="AY904" s="139">
        <f t="shared" si="1769"/>
        <v>0</v>
      </c>
      <c r="AZ904" s="139">
        <f t="shared" si="1769"/>
        <v>0</v>
      </c>
      <c r="BA904" s="139">
        <f t="shared" si="1769"/>
        <v>0</v>
      </c>
    </row>
    <row r="905" spans="1:53" ht="14.1" customHeight="1" outlineLevel="2" x14ac:dyDescent="0.2">
      <c r="A905" s="68"/>
      <c r="B905" s="94"/>
      <c r="C905" s="250"/>
      <c r="D905" s="96"/>
      <c r="E905" s="96"/>
      <c r="F905" s="97"/>
      <c r="G905" s="98"/>
      <c r="H905" s="99" t="s">
        <v>49</v>
      </c>
      <c r="I905" s="100"/>
      <c r="J905" s="101"/>
      <c r="K905" s="101"/>
      <c r="L905" s="102" t="str">
        <f>IF(I905&lt;&gt;0,((VLOOKUP(I905,'1. Standard_Cost'!$B$4:$D$8,2)+VLOOKUP(I905,'1. Standard_Cost'!$B$4:$D$8,3))*J905*K905),"0")</f>
        <v>0</v>
      </c>
      <c r="M905" s="102">
        <f>L905*'1. Standard_Cost'!F504</f>
        <v>0</v>
      </c>
      <c r="N905" s="103"/>
      <c r="O905" s="103"/>
      <c r="P905" s="103"/>
      <c r="Q905" s="103"/>
      <c r="R905" s="104">
        <f>+N905*P905*'1. Standard_Cost'!$B$12</f>
        <v>0</v>
      </c>
      <c r="S905" s="104">
        <f>+N905*O905*P905*'1. Standard_Cost'!$C$12</f>
        <v>0</v>
      </c>
      <c r="T905" s="104">
        <f>+N905*P905*Q905*'1. Standard_Cost'!$D$12</f>
        <v>0</v>
      </c>
      <c r="U905" s="104">
        <f>+N905*O905*'1. Standard_Cost'!$E$12</f>
        <v>0</v>
      </c>
      <c r="V905" s="103"/>
      <c r="W905" s="103"/>
      <c r="X905" s="103"/>
      <c r="Y905" s="104">
        <f>+V905*((X905*'1. Standard_Cost'!$B$16)+(W905*X905*'1. Standard_Cost'!$C$16))</f>
        <v>0</v>
      </c>
      <c r="Z905" s="103"/>
      <c r="AA905" s="103"/>
      <c r="AB905" s="104">
        <f>+Z905*'1. Standard_Cost'!$B$20+AA905*'1. Standard_Cost'!$C$20</f>
        <v>0</v>
      </c>
      <c r="AC905" s="105"/>
      <c r="AD905" s="106"/>
      <c r="AE905" s="104">
        <f>SUM(AD905,AC905,AB905,Y905,U905,T905,S905,R905)*'1. Standard_Cost'!B528</f>
        <v>0</v>
      </c>
      <c r="AF905" s="104">
        <f>SUM(AD905,AE905)</f>
        <v>0</v>
      </c>
      <c r="AG905" s="103"/>
      <c r="AH905" s="103"/>
      <c r="AI905" s="103"/>
      <c r="AJ905" s="107"/>
      <c r="AK905" s="107"/>
      <c r="AL905" s="107"/>
      <c r="AM905" s="104">
        <f>AG905*'1. Standard_Cost'!B524+'Incremental_Cost Year 2021'!AH907*'1. Standard_Cost'!C524+'Incremental_Cost Year 2021'!AI907*'1. Standard_Cost'!D524+'Incremental_Cost Year 2021'!AJ907+'Incremental_Cost Year 2021'!AL907+AK905</f>
        <v>0</v>
      </c>
      <c r="AN905" s="104">
        <f>AM905*'1. Standard_Cost'!C528</f>
        <v>0</v>
      </c>
      <c r="AO905" s="107"/>
      <c r="AQ905" s="104">
        <f t="shared" ref="AQ905:AQ908" si="1770">L905+M905</f>
        <v>0</v>
      </c>
      <c r="AR905" s="104">
        <f t="shared" ref="AR905:AR908" si="1771">AF905</f>
        <v>0</v>
      </c>
      <c r="AS905" s="104">
        <f t="shared" ref="AS905:AS908" si="1772">AM905+AN905</f>
        <v>0</v>
      </c>
      <c r="AT905" s="104">
        <f>SUM(AQ905,AR905,AS905)</f>
        <v>0</v>
      </c>
      <c r="AU905" s="108">
        <f t="shared" ref="AU905:AU908" si="1773">AT905</f>
        <v>0</v>
      </c>
      <c r="AV905" s="108"/>
      <c r="AW905" s="108"/>
      <c r="AX905" s="108"/>
      <c r="AY905" s="108"/>
      <c r="AZ905" s="108"/>
      <c r="BA905" s="109">
        <f t="shared" ref="BA905:BA908" si="1774">SUM(AU905:AZ905)-AT905</f>
        <v>0</v>
      </c>
    </row>
    <row r="906" spans="1:53" ht="14.1" customHeight="1" outlineLevel="2" x14ac:dyDescent="0.2">
      <c r="A906" s="68"/>
      <c r="B906" s="94"/>
      <c r="C906" s="251"/>
      <c r="D906" s="110"/>
      <c r="E906" s="110"/>
      <c r="F906" s="110"/>
      <c r="G906" s="111"/>
      <c r="H906" s="99" t="s">
        <v>50</v>
      </c>
      <c r="I906" s="100"/>
      <c r="J906" s="101"/>
      <c r="K906" s="101"/>
      <c r="L906" s="102" t="str">
        <f>IF(I906&lt;&gt;0,((VLOOKUP(I906,'1. Standard_Cost'!$B$4:$D$8,2)+VLOOKUP(I906,'1. Standard_Cost'!$B$4:$D$8,3))*J906*K906),"0")</f>
        <v>0</v>
      </c>
      <c r="M906" s="102">
        <f>L906*'1. Standard_Cost'!F504</f>
        <v>0</v>
      </c>
      <c r="N906" s="103"/>
      <c r="O906" s="103"/>
      <c r="P906" s="103"/>
      <c r="Q906" s="103"/>
      <c r="R906" s="104">
        <f>+N906*P906*'1. Standard_Cost'!$B$12</f>
        <v>0</v>
      </c>
      <c r="S906" s="104">
        <f>+N906*O906*P906*'1. Standard_Cost'!$C$12</f>
        <v>0</v>
      </c>
      <c r="T906" s="104">
        <f>+N906*P906*Q906*'1. Standard_Cost'!$D$12</f>
        <v>0</v>
      </c>
      <c r="U906" s="104">
        <f>+N906*O906*'1. Standard_Cost'!$E$12</f>
        <v>0</v>
      </c>
      <c r="V906" s="103"/>
      <c r="W906" s="103"/>
      <c r="X906" s="103"/>
      <c r="Y906" s="104">
        <f>+V906*((X906*'1. Standard_Cost'!$B$16)+(W906*X906*'1. Standard_Cost'!$C$16))</f>
        <v>0</v>
      </c>
      <c r="Z906" s="103"/>
      <c r="AA906" s="103"/>
      <c r="AB906" s="104">
        <f>+Z906*'1. Standard_Cost'!$B$20+AA906*'1. Standard_Cost'!$C$20</f>
        <v>0</v>
      </c>
      <c r="AC906" s="105"/>
      <c r="AD906" s="106"/>
      <c r="AE906" s="104">
        <f>SUM(AD906,AC906,AB906,Y906,U906,T906,S906,R906)*'1. Standard_Cost'!B528</f>
        <v>0</v>
      </c>
      <c r="AF906" s="104">
        <f t="shared" ref="AF906:AF908" si="1775">SUM(AD906,AE906)</f>
        <v>0</v>
      </c>
      <c r="AG906" s="103"/>
      <c r="AH906" s="103">
        <v>0</v>
      </c>
      <c r="AI906" s="103">
        <v>0</v>
      </c>
      <c r="AJ906" s="107"/>
      <c r="AK906" s="107"/>
      <c r="AL906" s="107"/>
      <c r="AM906" s="104">
        <f>AG906*'1. Standard_Cost'!B524+'Incremental_Cost Year 2021'!AH908*'1. Standard_Cost'!C524+'Incremental_Cost Year 2021'!AI908*'1. Standard_Cost'!D524+'Incremental_Cost Year 2021'!AJ908+'Incremental_Cost Year 2021'!AL908+AK906</f>
        <v>0</v>
      </c>
      <c r="AN906" s="104">
        <f>AM906*'1. Standard_Cost'!C528</f>
        <v>0</v>
      </c>
      <c r="AO906" s="107"/>
      <c r="AQ906" s="104">
        <f t="shared" si="1770"/>
        <v>0</v>
      </c>
      <c r="AR906" s="104">
        <f t="shared" si="1771"/>
        <v>0</v>
      </c>
      <c r="AS906" s="104">
        <f t="shared" si="1772"/>
        <v>0</v>
      </c>
      <c r="AT906" s="104">
        <f t="shared" ref="AT906:AT908" si="1776">SUM(AQ906,AR906,AS906)</f>
        <v>0</v>
      </c>
      <c r="AU906" s="108">
        <f t="shared" si="1773"/>
        <v>0</v>
      </c>
      <c r="AV906" s="108">
        <v>0</v>
      </c>
      <c r="AW906" s="108"/>
      <c r="AX906" s="108"/>
      <c r="AY906" s="108"/>
      <c r="AZ906" s="108"/>
      <c r="BA906" s="109">
        <f t="shared" si="1774"/>
        <v>0</v>
      </c>
    </row>
    <row r="907" spans="1:53" ht="14.1" customHeight="1" outlineLevel="2" x14ac:dyDescent="0.2">
      <c r="A907" s="68"/>
      <c r="B907" s="94"/>
      <c r="C907" s="251"/>
      <c r="D907" s="110"/>
      <c r="E907" s="110"/>
      <c r="F907" s="110"/>
      <c r="G907" s="111"/>
      <c r="H907" s="99" t="s">
        <v>51</v>
      </c>
      <c r="I907" s="100"/>
      <c r="J907" s="101"/>
      <c r="K907" s="101"/>
      <c r="L907" s="102" t="str">
        <f>IF(I907&lt;&gt;0,((VLOOKUP(I907,'1. Standard_Cost'!$B$4:$D$8,2)+VLOOKUP(I907,'1. Standard_Cost'!$B$4:$D$8,3))*J907*K907),"0")</f>
        <v>0</v>
      </c>
      <c r="M907" s="102">
        <f>L907*'1. Standard_Cost'!F504</f>
        <v>0</v>
      </c>
      <c r="N907" s="103"/>
      <c r="O907" s="103"/>
      <c r="P907" s="103"/>
      <c r="Q907" s="103"/>
      <c r="R907" s="104">
        <f>+N907*P907*'1. Standard_Cost'!$B$12</f>
        <v>0</v>
      </c>
      <c r="S907" s="104">
        <f>+N907*O907*P907*'1. Standard_Cost'!$C$12</f>
        <v>0</v>
      </c>
      <c r="T907" s="104">
        <f>+N907*P907*Q907*'1. Standard_Cost'!$D$12</f>
        <v>0</v>
      </c>
      <c r="U907" s="104">
        <f>+N907*O907*'1. Standard_Cost'!$E$12</f>
        <v>0</v>
      </c>
      <c r="V907" s="103"/>
      <c r="W907" s="103"/>
      <c r="X907" s="103"/>
      <c r="Y907" s="104">
        <f>+V907*((X907*'1. Standard_Cost'!$B$16)+(W907*X907*'1. Standard_Cost'!$C$16))</f>
        <v>0</v>
      </c>
      <c r="Z907" s="103"/>
      <c r="AA907" s="103"/>
      <c r="AB907" s="104">
        <f>+Z907*'1. Standard_Cost'!$B$20+AA907*'1. Standard_Cost'!$C$20</f>
        <v>0</v>
      </c>
      <c r="AC907" s="105"/>
      <c r="AD907" s="106"/>
      <c r="AE907" s="104">
        <f>SUM(AD907,AC907,AB907,Y907,U907,T907,S907,R907)*'1. Standard_Cost'!B528</f>
        <v>0</v>
      </c>
      <c r="AF907" s="104">
        <f t="shared" si="1775"/>
        <v>0</v>
      </c>
      <c r="AG907" s="103"/>
      <c r="AH907" s="103"/>
      <c r="AI907" s="103"/>
      <c r="AJ907" s="107"/>
      <c r="AK907" s="107"/>
      <c r="AL907" s="107"/>
      <c r="AM907" s="104">
        <f>AG907*'1. Standard_Cost'!B524+'Incremental_Cost Year 2021'!AH909*'1. Standard_Cost'!C524+'Incremental_Cost Year 2021'!AI909*'1. Standard_Cost'!D524+'Incremental_Cost Year 2021'!AJ909+'Incremental_Cost Year 2021'!AL909+AK907</f>
        <v>0</v>
      </c>
      <c r="AN907" s="104">
        <f>AM907*'1. Standard_Cost'!C528</f>
        <v>0</v>
      </c>
      <c r="AO907" s="107"/>
      <c r="AQ907" s="104">
        <f t="shared" si="1770"/>
        <v>0</v>
      </c>
      <c r="AR907" s="104">
        <f t="shared" si="1771"/>
        <v>0</v>
      </c>
      <c r="AS907" s="104">
        <f t="shared" si="1772"/>
        <v>0</v>
      </c>
      <c r="AT907" s="104">
        <f t="shared" si="1776"/>
        <v>0</v>
      </c>
      <c r="AU907" s="108">
        <f t="shared" si="1773"/>
        <v>0</v>
      </c>
      <c r="AV907" s="108"/>
      <c r="AW907" s="108"/>
      <c r="AX907" s="108"/>
      <c r="AY907" s="108"/>
      <c r="AZ907" s="108"/>
      <c r="BA907" s="109">
        <f t="shared" si="1774"/>
        <v>0</v>
      </c>
    </row>
    <row r="908" spans="1:53" ht="14.1" customHeight="1" outlineLevel="2" x14ac:dyDescent="0.2">
      <c r="A908" s="68"/>
      <c r="B908" s="94"/>
      <c r="C908" s="251"/>
      <c r="D908" s="110"/>
      <c r="E908" s="110"/>
      <c r="F908" s="110"/>
      <c r="G908" s="111"/>
      <c r="H908" s="112" t="s">
        <v>179</v>
      </c>
      <c r="I908" s="100"/>
      <c r="J908" s="101"/>
      <c r="K908" s="101"/>
      <c r="L908" s="102" t="str">
        <f>IF(I908&lt;&gt;0,((VLOOKUP(I908,'1. Standard_Cost'!$B$4:$D$8,2)+VLOOKUP(I908,'1. Standard_Cost'!$B$4:$D$8,3))*J908*K908),"0")</f>
        <v>0</v>
      </c>
      <c r="M908" s="102">
        <f>L908*'1. Standard_Cost'!F504</f>
        <v>0</v>
      </c>
      <c r="N908" s="103"/>
      <c r="O908" s="103"/>
      <c r="P908" s="103"/>
      <c r="Q908" s="103"/>
      <c r="R908" s="104">
        <f>+N908*P908*'1. Standard_Cost'!$B$12</f>
        <v>0</v>
      </c>
      <c r="S908" s="104">
        <f>+N908*O908*P908*'1. Standard_Cost'!$C$12</f>
        <v>0</v>
      </c>
      <c r="T908" s="104">
        <f>+N908*P908*Q908*'1. Standard_Cost'!$D$12</f>
        <v>0</v>
      </c>
      <c r="U908" s="104">
        <f>+N908*O908*'1. Standard_Cost'!$E$12</f>
        <v>0</v>
      </c>
      <c r="V908" s="103"/>
      <c r="W908" s="103"/>
      <c r="X908" s="103"/>
      <c r="Y908" s="104">
        <f>+V908*((X908*'1. Standard_Cost'!$B$16)+(W908*X908*'1. Standard_Cost'!$C$16))</f>
        <v>0</v>
      </c>
      <c r="Z908" s="103"/>
      <c r="AA908" s="103"/>
      <c r="AB908" s="104">
        <f>+Z908*'1. Standard_Cost'!$B$20+AA908*'1. Standard_Cost'!$C$20</f>
        <v>0</v>
      </c>
      <c r="AC908" s="105"/>
      <c r="AD908" s="106"/>
      <c r="AE908" s="104">
        <f>SUM(AD908,AC908,AB908,Y908,U908,T908,S908,R908)*'1. Standard_Cost'!B528</f>
        <v>0</v>
      </c>
      <c r="AF908" s="104">
        <f t="shared" si="1775"/>
        <v>0</v>
      </c>
      <c r="AG908" s="103"/>
      <c r="AH908" s="103"/>
      <c r="AI908" s="103"/>
      <c r="AJ908" s="107"/>
      <c r="AK908" s="107"/>
      <c r="AL908" s="107"/>
      <c r="AM908" s="104">
        <f>AG908*'1. Standard_Cost'!B524+'Incremental_Cost Year 2021'!AH910*'1. Standard_Cost'!C524+'Incremental_Cost Year 2021'!AI910*'1. Standard_Cost'!D524+'Incremental_Cost Year 2021'!AJ910+'Incremental_Cost Year 2021'!AL910+AK908</f>
        <v>0</v>
      </c>
      <c r="AN908" s="104">
        <f>AM908*'1. Standard_Cost'!C528</f>
        <v>0</v>
      </c>
      <c r="AO908" s="107"/>
      <c r="AQ908" s="104">
        <f t="shared" si="1770"/>
        <v>0</v>
      </c>
      <c r="AR908" s="104">
        <f t="shared" si="1771"/>
        <v>0</v>
      </c>
      <c r="AS908" s="104">
        <f t="shared" si="1772"/>
        <v>0</v>
      </c>
      <c r="AT908" s="104">
        <f t="shared" si="1776"/>
        <v>0</v>
      </c>
      <c r="AU908" s="108">
        <f t="shared" si="1773"/>
        <v>0</v>
      </c>
      <c r="AV908" s="108"/>
      <c r="AW908" s="108"/>
      <c r="AX908" s="108"/>
      <c r="AY908" s="108"/>
      <c r="AZ908" s="108"/>
      <c r="BA908" s="109">
        <f t="shared" si="1774"/>
        <v>0</v>
      </c>
    </row>
    <row r="909" spans="1:53" ht="25.35" customHeight="1" outlineLevel="1" x14ac:dyDescent="0.2">
      <c r="A909" s="68"/>
      <c r="B909" s="94"/>
      <c r="C909" s="251"/>
      <c r="D909" s="113" t="s">
        <v>48</v>
      </c>
      <c r="E909" s="113" t="s">
        <v>499</v>
      </c>
      <c r="F909" s="114" t="s">
        <v>154</v>
      </c>
      <c r="G909" s="115" t="s">
        <v>155</v>
      </c>
      <c r="H909" s="140" t="s">
        <v>500</v>
      </c>
      <c r="I909" s="117"/>
      <c r="J909" s="117"/>
      <c r="K909" s="117"/>
      <c r="L909" s="118">
        <f>SUM(L905:L908)</f>
        <v>0</v>
      </c>
      <c r="M909" s="118">
        <f>SUM(M905:M908)</f>
        <v>0</v>
      </c>
      <c r="N909" s="117"/>
      <c r="O909" s="117"/>
      <c r="P909" s="117"/>
      <c r="Q909" s="117"/>
      <c r="R909" s="119">
        <f>SUM(R905:R908)</f>
        <v>0</v>
      </c>
      <c r="S909" s="119">
        <f>SUM(S905:S908)</f>
        <v>0</v>
      </c>
      <c r="T909" s="119">
        <f>SUM(T905:T908)</f>
        <v>0</v>
      </c>
      <c r="U909" s="119">
        <f>SUM(U905:U908)</f>
        <v>0</v>
      </c>
      <c r="V909" s="117"/>
      <c r="W909" s="117"/>
      <c r="X909" s="117"/>
      <c r="Y909" s="118">
        <f>SUM(Y905:Y908)</f>
        <v>0</v>
      </c>
      <c r="Z909" s="117"/>
      <c r="AA909" s="117"/>
      <c r="AB909" s="118">
        <f t="shared" ref="AB909:AF909" si="1777">SUM(AB905:AB908)</f>
        <v>0</v>
      </c>
      <c r="AC909" s="118">
        <f t="shared" si="1777"/>
        <v>0</v>
      </c>
      <c r="AD909" s="118">
        <f t="shared" si="1777"/>
        <v>0</v>
      </c>
      <c r="AE909" s="118">
        <f t="shared" si="1777"/>
        <v>0</v>
      </c>
      <c r="AF909" s="118">
        <f t="shared" si="1777"/>
        <v>0</v>
      </c>
      <c r="AG909" s="117"/>
      <c r="AH909" s="117"/>
      <c r="AI909" s="117"/>
      <c r="AJ909" s="119">
        <f>SUM(AJ905:AJ908)</f>
        <v>0</v>
      </c>
      <c r="AK909" s="119">
        <f t="shared" ref="AK909:AN909" si="1778">SUM(AK905:AK908)</f>
        <v>0</v>
      </c>
      <c r="AL909" s="119">
        <f t="shared" si="1778"/>
        <v>0</v>
      </c>
      <c r="AM909" s="119">
        <f t="shared" si="1778"/>
        <v>0</v>
      </c>
      <c r="AN909" s="119">
        <f t="shared" si="1778"/>
        <v>0</v>
      </c>
      <c r="AO909" s="116"/>
      <c r="AP909" s="120"/>
      <c r="AQ909" s="118">
        <f t="shared" ref="AQ909:BA909" si="1779">SUM(AQ905:AQ908)</f>
        <v>0</v>
      </c>
      <c r="AR909" s="118">
        <f t="shared" si="1779"/>
        <v>0</v>
      </c>
      <c r="AS909" s="118">
        <f t="shared" si="1779"/>
        <v>0</v>
      </c>
      <c r="AT909" s="118">
        <f t="shared" si="1779"/>
        <v>0</v>
      </c>
      <c r="AU909" s="118">
        <f t="shared" si="1779"/>
        <v>0</v>
      </c>
      <c r="AV909" s="118">
        <f t="shared" si="1779"/>
        <v>0</v>
      </c>
      <c r="AW909" s="118">
        <f t="shared" si="1779"/>
        <v>0</v>
      </c>
      <c r="AX909" s="118">
        <f t="shared" si="1779"/>
        <v>0</v>
      </c>
      <c r="AY909" s="118">
        <f t="shared" si="1779"/>
        <v>0</v>
      </c>
      <c r="AZ909" s="118">
        <f t="shared" si="1779"/>
        <v>0</v>
      </c>
      <c r="BA909" s="118">
        <f t="shared" si="1779"/>
        <v>0</v>
      </c>
    </row>
    <row r="910" spans="1:53" ht="14.1" customHeight="1" outlineLevel="2" x14ac:dyDescent="0.2">
      <c r="A910" s="68"/>
      <c r="B910" s="94"/>
      <c r="C910" s="251"/>
      <c r="D910" s="96"/>
      <c r="E910" s="96"/>
      <c r="F910" s="97"/>
      <c r="G910" s="98"/>
      <c r="H910" s="99" t="s">
        <v>49</v>
      </c>
      <c r="I910" s="100"/>
      <c r="J910" s="101"/>
      <c r="K910" s="101"/>
      <c r="L910" s="102" t="str">
        <f>IF(I910&lt;&gt;0,((VLOOKUP(I910,'1. Standard_Cost'!$B$4:$D$8,2)+VLOOKUP(I910,'1. Standard_Cost'!$B$4:$D$8,3))*J910*K910),"0")</f>
        <v>0</v>
      </c>
      <c r="M910" s="102">
        <f>L910*'1. Standard_Cost'!F504</f>
        <v>0</v>
      </c>
      <c r="N910" s="103"/>
      <c r="O910" s="103"/>
      <c r="P910" s="103"/>
      <c r="Q910" s="103"/>
      <c r="R910" s="104">
        <f>+N910*P910*'1. Standard_Cost'!$B$12</f>
        <v>0</v>
      </c>
      <c r="S910" s="104">
        <f>+N910*O910*P910*'1. Standard_Cost'!$C$12</f>
        <v>0</v>
      </c>
      <c r="T910" s="104">
        <f>+N910*P910*Q910*'1. Standard_Cost'!$D$12</f>
        <v>0</v>
      </c>
      <c r="U910" s="104">
        <f>+N910*O910*'1. Standard_Cost'!$E$12</f>
        <v>0</v>
      </c>
      <c r="V910" s="103"/>
      <c r="W910" s="103"/>
      <c r="X910" s="103"/>
      <c r="Y910" s="104">
        <f>+V910*((X910*'1. Standard_Cost'!$B$16)+(W910*X910*'1. Standard_Cost'!$C$16))</f>
        <v>0</v>
      </c>
      <c r="Z910" s="103"/>
      <c r="AA910" s="103"/>
      <c r="AB910" s="104">
        <f>+Z910*'1. Standard_Cost'!$B$20+AA910*'1. Standard_Cost'!$C$20</f>
        <v>0</v>
      </c>
      <c r="AC910" s="105"/>
      <c r="AD910" s="106"/>
      <c r="AE910" s="104">
        <f>SUM(AD910,AC910,AB910,Y910,U910,T910,S910,R910)*'1. Standard_Cost'!B528</f>
        <v>0</v>
      </c>
      <c r="AF910" s="104">
        <f>SUM(AD910,AE910)</f>
        <v>0</v>
      </c>
      <c r="AG910" s="103"/>
      <c r="AH910" s="103"/>
      <c r="AI910" s="103"/>
      <c r="AJ910" s="107"/>
      <c r="AK910" s="107"/>
      <c r="AL910" s="107"/>
      <c r="AM910" s="104">
        <f>AG910*'1. Standard_Cost'!B524+'Incremental_Cost Year 2021'!AH912*'1. Standard_Cost'!C524+'Incremental_Cost Year 2021'!AI912*'1. Standard_Cost'!D524+'Incremental_Cost Year 2021'!AJ912+'Incremental_Cost Year 2021'!AL912+AK910</f>
        <v>0</v>
      </c>
      <c r="AN910" s="104">
        <f>AM910*'1. Standard_Cost'!C528</f>
        <v>0</v>
      </c>
      <c r="AO910" s="107"/>
      <c r="AQ910" s="104">
        <f t="shared" ref="AQ910:AQ913" si="1780">L910+M910</f>
        <v>0</v>
      </c>
      <c r="AR910" s="104">
        <f t="shared" ref="AR910:AR913" si="1781">AF910</f>
        <v>0</v>
      </c>
      <c r="AS910" s="104">
        <f t="shared" ref="AS910:AS913" si="1782">AM910+AN910</f>
        <v>0</v>
      </c>
      <c r="AT910" s="104">
        <f>SUM(AQ910,AR910,AS910)</f>
        <v>0</v>
      </c>
      <c r="AU910" s="108">
        <f t="shared" ref="AU910:AU913" si="1783">AT910</f>
        <v>0</v>
      </c>
      <c r="AV910" s="108"/>
      <c r="AW910" s="108"/>
      <c r="AX910" s="108"/>
      <c r="AY910" s="108"/>
      <c r="AZ910" s="108"/>
      <c r="BA910" s="109">
        <f t="shared" ref="BA910:BA913" si="1784">SUM(AU910:AZ910)-AT910</f>
        <v>0</v>
      </c>
    </row>
    <row r="911" spans="1:53" ht="14.1" customHeight="1" outlineLevel="2" x14ac:dyDescent="0.2">
      <c r="A911" s="68"/>
      <c r="B911" s="94"/>
      <c r="C911" s="251"/>
      <c r="D911" s="110"/>
      <c r="E911" s="110"/>
      <c r="F911" s="110"/>
      <c r="G911" s="111"/>
      <c r="H911" s="99" t="s">
        <v>50</v>
      </c>
      <c r="I911" s="100"/>
      <c r="J911" s="101"/>
      <c r="K911" s="101"/>
      <c r="L911" s="102" t="str">
        <f>IF(I911&lt;&gt;0,((VLOOKUP(I911,'1. Standard_Cost'!$B$4:$D$8,2)+VLOOKUP(I911,'1. Standard_Cost'!$B$4:$D$8,3))*J911*K911),"0")</f>
        <v>0</v>
      </c>
      <c r="M911" s="102">
        <f>L911*'1. Standard_Cost'!F504</f>
        <v>0</v>
      </c>
      <c r="N911" s="103"/>
      <c r="O911" s="103"/>
      <c r="P911" s="103"/>
      <c r="Q911" s="103"/>
      <c r="R911" s="104">
        <f>+N911*P911*'1. Standard_Cost'!$B$12</f>
        <v>0</v>
      </c>
      <c r="S911" s="104">
        <f>+N911*O911*P911*'1. Standard_Cost'!$C$12</f>
        <v>0</v>
      </c>
      <c r="T911" s="104">
        <f>+N911*P911*Q911*'1. Standard_Cost'!$D$12</f>
        <v>0</v>
      </c>
      <c r="U911" s="104">
        <f>+N911*O911*'1. Standard_Cost'!$E$12</f>
        <v>0</v>
      </c>
      <c r="V911" s="103"/>
      <c r="W911" s="103"/>
      <c r="X911" s="103"/>
      <c r="Y911" s="104">
        <f>+V911*((X911*'1. Standard_Cost'!$B$16)+(W911*X911*'1. Standard_Cost'!$C$16))</f>
        <v>0</v>
      </c>
      <c r="Z911" s="103"/>
      <c r="AA911" s="103"/>
      <c r="AB911" s="104">
        <f>+Z911*'1. Standard_Cost'!$B$20+AA911*'1. Standard_Cost'!$C$20</f>
        <v>0</v>
      </c>
      <c r="AC911" s="105"/>
      <c r="AD911" s="106"/>
      <c r="AE911" s="104">
        <f>SUM(AD911,AC911,AB911,Y911,U911,T911,S911,R911)*'1. Standard_Cost'!B528</f>
        <v>0</v>
      </c>
      <c r="AF911" s="104">
        <f t="shared" ref="AF911:AF913" si="1785">SUM(AD911,AE911)</f>
        <v>0</v>
      </c>
      <c r="AG911" s="103"/>
      <c r="AH911" s="103">
        <v>0</v>
      </c>
      <c r="AI911" s="103">
        <v>0</v>
      </c>
      <c r="AJ911" s="107"/>
      <c r="AK911" s="107"/>
      <c r="AL911" s="107"/>
      <c r="AM911" s="104">
        <f>AG911*'1. Standard_Cost'!B524+'Incremental_Cost Year 2021'!AH913*'1. Standard_Cost'!C524+'Incremental_Cost Year 2021'!AI913*'1. Standard_Cost'!D524+'Incremental_Cost Year 2021'!AJ913+'Incremental_Cost Year 2021'!AL913+AK911</f>
        <v>0</v>
      </c>
      <c r="AN911" s="104">
        <f>AM911*'1. Standard_Cost'!C528</f>
        <v>0</v>
      </c>
      <c r="AO911" s="107"/>
      <c r="AQ911" s="104">
        <f t="shared" si="1780"/>
        <v>0</v>
      </c>
      <c r="AR911" s="104">
        <f t="shared" si="1781"/>
        <v>0</v>
      </c>
      <c r="AS911" s="104">
        <f t="shared" si="1782"/>
        <v>0</v>
      </c>
      <c r="AT911" s="104">
        <f t="shared" ref="AT911:AT913" si="1786">SUM(AQ911,AR911,AS911)</f>
        <v>0</v>
      </c>
      <c r="AU911" s="108">
        <f t="shared" si="1783"/>
        <v>0</v>
      </c>
      <c r="AV911" s="108">
        <v>0</v>
      </c>
      <c r="AW911" s="108"/>
      <c r="AX911" s="108"/>
      <c r="AY911" s="108"/>
      <c r="AZ911" s="108"/>
      <c r="BA911" s="109">
        <f t="shared" si="1784"/>
        <v>0</v>
      </c>
    </row>
    <row r="912" spans="1:53" ht="14.1" customHeight="1" outlineLevel="2" x14ac:dyDescent="0.2">
      <c r="A912" s="68"/>
      <c r="B912" s="94"/>
      <c r="C912" s="251"/>
      <c r="D912" s="110"/>
      <c r="E912" s="110"/>
      <c r="F912" s="110"/>
      <c r="G912" s="111"/>
      <c r="H912" s="99" t="s">
        <v>51</v>
      </c>
      <c r="I912" s="100"/>
      <c r="J912" s="101"/>
      <c r="K912" s="101"/>
      <c r="L912" s="102" t="str">
        <f>IF(I912&lt;&gt;0,((VLOOKUP(I912,'1. Standard_Cost'!$B$4:$D$8,2)+VLOOKUP(I912,'1. Standard_Cost'!$B$4:$D$8,3))*J912*K912),"0")</f>
        <v>0</v>
      </c>
      <c r="M912" s="102">
        <f>L912*'1. Standard_Cost'!F504</f>
        <v>0</v>
      </c>
      <c r="N912" s="103"/>
      <c r="O912" s="103"/>
      <c r="P912" s="103"/>
      <c r="Q912" s="103"/>
      <c r="R912" s="104">
        <f>+N912*P912*'1. Standard_Cost'!$B$12</f>
        <v>0</v>
      </c>
      <c r="S912" s="104">
        <f>+N912*O912*P912*'1. Standard_Cost'!$C$12</f>
        <v>0</v>
      </c>
      <c r="T912" s="104">
        <f>+N912*P912*Q912*'1. Standard_Cost'!$D$12</f>
        <v>0</v>
      </c>
      <c r="U912" s="104">
        <f>+N912*O912*'1. Standard_Cost'!$E$12</f>
        <v>0</v>
      </c>
      <c r="V912" s="103"/>
      <c r="W912" s="103"/>
      <c r="X912" s="103"/>
      <c r="Y912" s="104">
        <f>+V912*((X912*'1. Standard_Cost'!$B$16)+(W912*X912*'1. Standard_Cost'!$C$16))</f>
        <v>0</v>
      </c>
      <c r="Z912" s="103"/>
      <c r="AA912" s="103"/>
      <c r="AB912" s="104">
        <f>+Z912*'1. Standard_Cost'!$B$20+AA912*'1. Standard_Cost'!$C$20</f>
        <v>0</v>
      </c>
      <c r="AC912" s="105"/>
      <c r="AD912" s="106"/>
      <c r="AE912" s="104">
        <f>SUM(AD912,AC912,AB912,Y912,U912,T912,S912,R912)*'1. Standard_Cost'!B528</f>
        <v>0</v>
      </c>
      <c r="AF912" s="104">
        <f t="shared" si="1785"/>
        <v>0</v>
      </c>
      <c r="AG912" s="103"/>
      <c r="AH912" s="103"/>
      <c r="AI912" s="103"/>
      <c r="AJ912" s="107"/>
      <c r="AK912" s="107"/>
      <c r="AL912" s="107"/>
      <c r="AM912" s="104">
        <f>AG912*'1. Standard_Cost'!B524+'Incremental_Cost Year 2021'!AH914*'1. Standard_Cost'!C524+'Incremental_Cost Year 2021'!AI914*'1. Standard_Cost'!D524+'Incremental_Cost Year 2021'!AJ914+'Incremental_Cost Year 2021'!AL914+AK912</f>
        <v>0</v>
      </c>
      <c r="AN912" s="104">
        <f>AM912*'1. Standard_Cost'!C528</f>
        <v>0</v>
      </c>
      <c r="AO912" s="107"/>
      <c r="AQ912" s="104">
        <f t="shared" si="1780"/>
        <v>0</v>
      </c>
      <c r="AR912" s="104">
        <f t="shared" si="1781"/>
        <v>0</v>
      </c>
      <c r="AS912" s="104">
        <f t="shared" si="1782"/>
        <v>0</v>
      </c>
      <c r="AT912" s="104">
        <f t="shared" si="1786"/>
        <v>0</v>
      </c>
      <c r="AU912" s="108">
        <f t="shared" si="1783"/>
        <v>0</v>
      </c>
      <c r="AV912" s="108"/>
      <c r="AW912" s="108"/>
      <c r="AX912" s="108"/>
      <c r="AY912" s="108"/>
      <c r="AZ912" s="108"/>
      <c r="BA912" s="109">
        <f t="shared" si="1784"/>
        <v>0</v>
      </c>
    </row>
    <row r="913" spans="1:53" ht="14.1" customHeight="1" outlineLevel="2" x14ac:dyDescent="0.2">
      <c r="A913" s="68"/>
      <c r="B913" s="94"/>
      <c r="C913" s="251"/>
      <c r="D913" s="110"/>
      <c r="E913" s="110"/>
      <c r="F913" s="110"/>
      <c r="G913" s="111"/>
      <c r="H913" s="112" t="s">
        <v>179</v>
      </c>
      <c r="I913" s="100"/>
      <c r="J913" s="101"/>
      <c r="K913" s="101"/>
      <c r="L913" s="102" t="str">
        <f>IF(I913&lt;&gt;0,((VLOOKUP(I913,'1. Standard_Cost'!$B$4:$D$8,2)+VLOOKUP(I913,'1. Standard_Cost'!$B$4:$D$8,3))*J913*K913),"0")</f>
        <v>0</v>
      </c>
      <c r="M913" s="102">
        <f>L913*'1. Standard_Cost'!F504</f>
        <v>0</v>
      </c>
      <c r="N913" s="103"/>
      <c r="O913" s="103"/>
      <c r="P913" s="103"/>
      <c r="Q913" s="103"/>
      <c r="R913" s="104">
        <f>+N913*P913*'1. Standard_Cost'!$B$12</f>
        <v>0</v>
      </c>
      <c r="S913" s="104">
        <f>+N913*O913*P913*'1. Standard_Cost'!$C$12</f>
        <v>0</v>
      </c>
      <c r="T913" s="104">
        <f>+N913*P913*Q913*'1. Standard_Cost'!$D$12</f>
        <v>0</v>
      </c>
      <c r="U913" s="104">
        <f>+N913*O913*'1. Standard_Cost'!$E$12</f>
        <v>0</v>
      </c>
      <c r="V913" s="103"/>
      <c r="W913" s="103"/>
      <c r="X913" s="103"/>
      <c r="Y913" s="104">
        <f>+V913*((X913*'1. Standard_Cost'!$B$16)+(W913*X913*'1. Standard_Cost'!$C$16))</f>
        <v>0</v>
      </c>
      <c r="Z913" s="103"/>
      <c r="AA913" s="103"/>
      <c r="AB913" s="104">
        <f>+Z913*'1. Standard_Cost'!$B$20+AA913*'1. Standard_Cost'!$C$20</f>
        <v>0</v>
      </c>
      <c r="AC913" s="105"/>
      <c r="AD913" s="106"/>
      <c r="AE913" s="104">
        <f>SUM(AD913,AC913,AB913,Y913,U913,T913,S913,R913)*'1. Standard_Cost'!B528</f>
        <v>0</v>
      </c>
      <c r="AF913" s="104">
        <f t="shared" si="1785"/>
        <v>0</v>
      </c>
      <c r="AG913" s="103"/>
      <c r="AH913" s="103"/>
      <c r="AI913" s="103"/>
      <c r="AJ913" s="107"/>
      <c r="AK913" s="107"/>
      <c r="AL913" s="107"/>
      <c r="AM913" s="104">
        <f>AG913*'1. Standard_Cost'!B524+'Incremental_Cost Year 2021'!AH915*'1. Standard_Cost'!C524+'Incremental_Cost Year 2021'!AI915*'1. Standard_Cost'!D524+'Incremental_Cost Year 2021'!AJ915+'Incremental_Cost Year 2021'!AL915+AK913</f>
        <v>0</v>
      </c>
      <c r="AN913" s="104">
        <f>AM913*'1. Standard_Cost'!C528</f>
        <v>0</v>
      </c>
      <c r="AO913" s="107"/>
      <c r="AQ913" s="104">
        <f t="shared" si="1780"/>
        <v>0</v>
      </c>
      <c r="AR913" s="104">
        <f t="shared" si="1781"/>
        <v>0</v>
      </c>
      <c r="AS913" s="104">
        <f t="shared" si="1782"/>
        <v>0</v>
      </c>
      <c r="AT913" s="104">
        <f t="shared" si="1786"/>
        <v>0</v>
      </c>
      <c r="AU913" s="108">
        <f t="shared" si="1783"/>
        <v>0</v>
      </c>
      <c r="AV913" s="108"/>
      <c r="AW913" s="108"/>
      <c r="AX913" s="108"/>
      <c r="AY913" s="108"/>
      <c r="AZ913" s="108"/>
      <c r="BA913" s="109">
        <f t="shared" si="1784"/>
        <v>0</v>
      </c>
    </row>
    <row r="914" spans="1:53" ht="25.7" customHeight="1" outlineLevel="1" x14ac:dyDescent="0.2">
      <c r="A914" s="68"/>
      <c r="B914" s="94"/>
      <c r="C914" s="251"/>
      <c r="D914" s="113" t="s">
        <v>48</v>
      </c>
      <c r="E914" s="113" t="s">
        <v>501</v>
      </c>
      <c r="F914" s="114" t="s">
        <v>154</v>
      </c>
      <c r="G914" s="115" t="s">
        <v>155</v>
      </c>
      <c r="H914" s="122" t="s">
        <v>502</v>
      </c>
      <c r="I914" s="117"/>
      <c r="J914" s="117"/>
      <c r="K914" s="117"/>
      <c r="L914" s="118">
        <f>SUM(L910:L913)</f>
        <v>0</v>
      </c>
      <c r="M914" s="118">
        <f>SUM(M910:M913)</f>
        <v>0</v>
      </c>
      <c r="N914" s="117"/>
      <c r="O914" s="117"/>
      <c r="P914" s="117"/>
      <c r="Q914" s="117"/>
      <c r="R914" s="119">
        <f>SUM(R910:R913)</f>
        <v>0</v>
      </c>
      <c r="S914" s="119">
        <f>SUM(S910:S913)</f>
        <v>0</v>
      </c>
      <c r="T914" s="119">
        <f>SUM(T910:T913)</f>
        <v>0</v>
      </c>
      <c r="U914" s="119">
        <f>SUM(U910:U913)</f>
        <v>0</v>
      </c>
      <c r="V914" s="117"/>
      <c r="W914" s="117"/>
      <c r="X914" s="117"/>
      <c r="Y914" s="118">
        <f>SUM(Y910:Y913)</f>
        <v>0</v>
      </c>
      <c r="Z914" s="117"/>
      <c r="AA914" s="117"/>
      <c r="AB914" s="118">
        <f t="shared" ref="AB914:AF914" si="1787">SUM(AB910:AB913)</f>
        <v>0</v>
      </c>
      <c r="AC914" s="118">
        <f t="shared" si="1787"/>
        <v>0</v>
      </c>
      <c r="AD914" s="118">
        <f t="shared" si="1787"/>
        <v>0</v>
      </c>
      <c r="AE914" s="118">
        <f t="shared" si="1787"/>
        <v>0</v>
      </c>
      <c r="AF914" s="118">
        <f t="shared" si="1787"/>
        <v>0</v>
      </c>
      <c r="AG914" s="117"/>
      <c r="AH914" s="117"/>
      <c r="AI914" s="117"/>
      <c r="AJ914" s="119">
        <f>SUM(AJ910:AJ913)</f>
        <v>0</v>
      </c>
      <c r="AK914" s="119">
        <f t="shared" ref="AK914:AN914" si="1788">SUM(AK910:AK913)</f>
        <v>0</v>
      </c>
      <c r="AL914" s="119">
        <f t="shared" si="1788"/>
        <v>0</v>
      </c>
      <c r="AM914" s="119">
        <f t="shared" si="1788"/>
        <v>0</v>
      </c>
      <c r="AN914" s="119">
        <f t="shared" si="1788"/>
        <v>0</v>
      </c>
      <c r="AO914" s="116"/>
      <c r="AP914" s="120"/>
      <c r="AQ914" s="121">
        <f t="shared" ref="AQ914:BA914" si="1789">SUM(AQ910:AQ913)</f>
        <v>0</v>
      </c>
      <c r="AR914" s="121">
        <f t="shared" si="1789"/>
        <v>0</v>
      </c>
      <c r="AS914" s="121">
        <f t="shared" si="1789"/>
        <v>0</v>
      </c>
      <c r="AT914" s="121">
        <f t="shared" si="1789"/>
        <v>0</v>
      </c>
      <c r="AU914" s="121">
        <f t="shared" si="1789"/>
        <v>0</v>
      </c>
      <c r="AV914" s="121">
        <f t="shared" si="1789"/>
        <v>0</v>
      </c>
      <c r="AW914" s="121">
        <f t="shared" si="1789"/>
        <v>0</v>
      </c>
      <c r="AX914" s="121">
        <f t="shared" si="1789"/>
        <v>0</v>
      </c>
      <c r="AY914" s="121">
        <f t="shared" si="1789"/>
        <v>0</v>
      </c>
      <c r="AZ914" s="121">
        <f t="shared" si="1789"/>
        <v>0</v>
      </c>
      <c r="BA914" s="121">
        <f t="shared" si="1789"/>
        <v>0</v>
      </c>
    </row>
    <row r="915" spans="1:53" ht="14.1" customHeight="1" outlineLevel="2" x14ac:dyDescent="0.2">
      <c r="A915" s="68"/>
      <c r="B915" s="94"/>
      <c r="C915" s="251"/>
      <c r="D915" s="96"/>
      <c r="E915" s="96"/>
      <c r="F915" s="97"/>
      <c r="G915" s="98"/>
      <c r="H915" s="99" t="s">
        <v>49</v>
      </c>
      <c r="I915" s="100"/>
      <c r="J915" s="101"/>
      <c r="K915" s="101"/>
      <c r="L915" s="102" t="str">
        <f>IF(I915&lt;&gt;0,((VLOOKUP(I915,'1. Standard_Cost'!$B$4:$D$8,2)+VLOOKUP(I915,'1. Standard_Cost'!$B$4:$D$8,3))*J915*K915),"0")</f>
        <v>0</v>
      </c>
      <c r="M915" s="102">
        <f>L915*'1. Standard_Cost'!F504</f>
        <v>0</v>
      </c>
      <c r="N915" s="103"/>
      <c r="O915" s="103"/>
      <c r="P915" s="103"/>
      <c r="Q915" s="103"/>
      <c r="R915" s="104">
        <f>+N915*P915*'1. Standard_Cost'!$B$12</f>
        <v>0</v>
      </c>
      <c r="S915" s="104">
        <f>+N915*O915*P915*'1. Standard_Cost'!$C$12</f>
        <v>0</v>
      </c>
      <c r="T915" s="104">
        <f>+N915*P915*Q915*'1. Standard_Cost'!$D$12</f>
        <v>0</v>
      </c>
      <c r="U915" s="104">
        <f>+N915*O915*'1. Standard_Cost'!$E$12</f>
        <v>0</v>
      </c>
      <c r="V915" s="103"/>
      <c r="W915" s="103"/>
      <c r="X915" s="103"/>
      <c r="Y915" s="104">
        <f>+V915*((X915*'1. Standard_Cost'!$B$16)+(W915*X915*'1. Standard_Cost'!$C$16))</f>
        <v>0</v>
      </c>
      <c r="Z915" s="103"/>
      <c r="AA915" s="103"/>
      <c r="AB915" s="104">
        <f>+Z915*'1. Standard_Cost'!$B$20+AA915*'1. Standard_Cost'!$C$20</f>
        <v>0</v>
      </c>
      <c r="AC915" s="105"/>
      <c r="AD915" s="106"/>
      <c r="AE915" s="104">
        <f>SUM(AD915,AC915,AB915,Y915,U915,T915,S915,R915)*'1. Standard_Cost'!B528</f>
        <v>0</v>
      </c>
      <c r="AF915" s="104">
        <f>SUM(AD915,AE915)</f>
        <v>0</v>
      </c>
      <c r="AG915" s="103"/>
      <c r="AH915" s="103"/>
      <c r="AI915" s="103"/>
      <c r="AJ915" s="107"/>
      <c r="AK915" s="107"/>
      <c r="AL915" s="107"/>
      <c r="AM915" s="104">
        <f>AG915*'1. Standard_Cost'!B524+'Incremental_Cost Year 2021'!AH917*'1. Standard_Cost'!C524+'Incremental_Cost Year 2021'!AI917*'1. Standard_Cost'!D524+'Incremental_Cost Year 2021'!AJ917+'Incremental_Cost Year 2021'!AL917+AK915</f>
        <v>0</v>
      </c>
      <c r="AN915" s="104">
        <f>AM915*'1. Standard_Cost'!C528</f>
        <v>0</v>
      </c>
      <c r="AO915" s="107"/>
      <c r="AQ915" s="104">
        <f t="shared" ref="AQ915:AQ918" si="1790">L915+M915</f>
        <v>0</v>
      </c>
      <c r="AR915" s="104">
        <f t="shared" ref="AR915:AR918" si="1791">AF915</f>
        <v>0</v>
      </c>
      <c r="AS915" s="104">
        <f t="shared" ref="AS915:AS918" si="1792">AM915+AN915</f>
        <v>0</v>
      </c>
      <c r="AT915" s="104">
        <f>SUM(AQ915,AR915,AS915)</f>
        <v>0</v>
      </c>
      <c r="AU915" s="108">
        <f t="shared" ref="AU915:AU918" si="1793">AT915</f>
        <v>0</v>
      </c>
      <c r="AV915" s="108"/>
      <c r="AW915" s="108"/>
      <c r="AX915" s="108"/>
      <c r="AY915" s="108"/>
      <c r="AZ915" s="108"/>
      <c r="BA915" s="109">
        <f t="shared" ref="BA915:BA918" si="1794">SUM(AU915:AZ915)-AT915</f>
        <v>0</v>
      </c>
    </row>
    <row r="916" spans="1:53" ht="14.1" customHeight="1" outlineLevel="2" x14ac:dyDescent="0.2">
      <c r="A916" s="68"/>
      <c r="B916" s="94"/>
      <c r="C916" s="251"/>
      <c r="D916" s="110"/>
      <c r="E916" s="110"/>
      <c r="F916" s="110"/>
      <c r="G916" s="111"/>
      <c r="H916" s="99" t="s">
        <v>50</v>
      </c>
      <c r="I916" s="100"/>
      <c r="J916" s="101"/>
      <c r="K916" s="101"/>
      <c r="L916" s="102" t="str">
        <f>IF(I916&lt;&gt;0,((VLOOKUP(I916,'1. Standard_Cost'!$B$4:$D$8,2)+VLOOKUP(I916,'1. Standard_Cost'!$B$4:$D$8,3))*J916*K916),"0")</f>
        <v>0</v>
      </c>
      <c r="M916" s="102">
        <f>L916*'1. Standard_Cost'!F504</f>
        <v>0</v>
      </c>
      <c r="N916" s="103"/>
      <c r="O916" s="103"/>
      <c r="P916" s="103"/>
      <c r="Q916" s="103"/>
      <c r="R916" s="104">
        <f>+N916*P916*'1. Standard_Cost'!$B$12</f>
        <v>0</v>
      </c>
      <c r="S916" s="104">
        <f>+N916*O916*P916*'1. Standard_Cost'!$C$12</f>
        <v>0</v>
      </c>
      <c r="T916" s="104">
        <f>+N916*P916*Q916*'1. Standard_Cost'!$D$12</f>
        <v>0</v>
      </c>
      <c r="U916" s="104">
        <f>+N916*O916*'1. Standard_Cost'!$E$12</f>
        <v>0</v>
      </c>
      <c r="V916" s="103"/>
      <c r="W916" s="103"/>
      <c r="X916" s="103"/>
      <c r="Y916" s="104">
        <f>+V916*((X916*'1. Standard_Cost'!$B$16)+(W916*X916*'1. Standard_Cost'!$C$16))</f>
        <v>0</v>
      </c>
      <c r="Z916" s="103"/>
      <c r="AA916" s="103"/>
      <c r="AB916" s="104">
        <f>+Z916*'1. Standard_Cost'!$B$20+AA916*'1. Standard_Cost'!$C$20</f>
        <v>0</v>
      </c>
      <c r="AC916" s="105"/>
      <c r="AD916" s="106"/>
      <c r="AE916" s="104">
        <f>SUM(AD916,AC916,AB916,Y916,U916,T916,S916,R916)*'1. Standard_Cost'!B528</f>
        <v>0</v>
      </c>
      <c r="AF916" s="104">
        <f t="shared" ref="AF916:AF918" si="1795">SUM(AD916,AE916)</f>
        <v>0</v>
      </c>
      <c r="AG916" s="103"/>
      <c r="AH916" s="103">
        <v>0</v>
      </c>
      <c r="AI916" s="103">
        <v>0</v>
      </c>
      <c r="AJ916" s="107"/>
      <c r="AK916" s="107"/>
      <c r="AL916" s="107"/>
      <c r="AM916" s="104">
        <f>AG916*'1. Standard_Cost'!B524+'Incremental_Cost Year 2021'!AH918*'1. Standard_Cost'!C524+'Incremental_Cost Year 2021'!AI918*'1. Standard_Cost'!D524+'Incremental_Cost Year 2021'!AJ918+'Incremental_Cost Year 2021'!AL918+AK916</f>
        <v>0</v>
      </c>
      <c r="AN916" s="104">
        <f>AM916*'1. Standard_Cost'!C528</f>
        <v>0</v>
      </c>
      <c r="AO916" s="107"/>
      <c r="AQ916" s="104">
        <f t="shared" si="1790"/>
        <v>0</v>
      </c>
      <c r="AR916" s="104">
        <f t="shared" si="1791"/>
        <v>0</v>
      </c>
      <c r="AS916" s="104">
        <f t="shared" si="1792"/>
        <v>0</v>
      </c>
      <c r="AT916" s="104">
        <f t="shared" ref="AT916:AT918" si="1796">SUM(AQ916,AR916,AS916)</f>
        <v>0</v>
      </c>
      <c r="AU916" s="108">
        <f t="shared" si="1793"/>
        <v>0</v>
      </c>
      <c r="AV916" s="108">
        <v>0</v>
      </c>
      <c r="AW916" s="108"/>
      <c r="AX916" s="108"/>
      <c r="AY916" s="108"/>
      <c r="AZ916" s="108"/>
      <c r="BA916" s="109">
        <f t="shared" si="1794"/>
        <v>0</v>
      </c>
    </row>
    <row r="917" spans="1:53" ht="14.1" customHeight="1" outlineLevel="2" x14ac:dyDescent="0.2">
      <c r="A917" s="68"/>
      <c r="B917" s="94"/>
      <c r="C917" s="251"/>
      <c r="D917" s="110"/>
      <c r="E917" s="110"/>
      <c r="F917" s="110"/>
      <c r="G917" s="111"/>
      <c r="H917" s="99" t="s">
        <v>51</v>
      </c>
      <c r="I917" s="100"/>
      <c r="J917" s="101"/>
      <c r="K917" s="101"/>
      <c r="L917" s="102" t="str">
        <f>IF(I917&lt;&gt;0,((VLOOKUP(I917,'1. Standard_Cost'!$B$4:$D$8,2)+VLOOKUP(I917,'1. Standard_Cost'!$B$4:$D$8,3))*J917*K917),"0")</f>
        <v>0</v>
      </c>
      <c r="M917" s="102">
        <f>L917*'1. Standard_Cost'!F504</f>
        <v>0</v>
      </c>
      <c r="N917" s="103"/>
      <c r="O917" s="103"/>
      <c r="P917" s="103"/>
      <c r="Q917" s="103"/>
      <c r="R917" s="104">
        <f>+N917*P917*'1. Standard_Cost'!$B$12</f>
        <v>0</v>
      </c>
      <c r="S917" s="104">
        <f>+N917*O917*P917*'1. Standard_Cost'!$C$12</f>
        <v>0</v>
      </c>
      <c r="T917" s="104">
        <f>+N917*P917*Q917*'1. Standard_Cost'!$D$12</f>
        <v>0</v>
      </c>
      <c r="U917" s="104">
        <f>+N917*O917*'1. Standard_Cost'!$E$12</f>
        <v>0</v>
      </c>
      <c r="V917" s="103"/>
      <c r="W917" s="103"/>
      <c r="X917" s="103"/>
      <c r="Y917" s="104">
        <f>+V917*((X917*'1. Standard_Cost'!$B$16)+(W917*X917*'1. Standard_Cost'!$C$16))</f>
        <v>0</v>
      </c>
      <c r="Z917" s="103"/>
      <c r="AA917" s="103"/>
      <c r="AB917" s="104">
        <f>+Z917*'1. Standard_Cost'!$B$20+AA917*'1. Standard_Cost'!$C$20</f>
        <v>0</v>
      </c>
      <c r="AC917" s="105"/>
      <c r="AD917" s="106"/>
      <c r="AE917" s="104">
        <f>SUM(AD917,AC917,AB917,Y917,U917,T917,S917,R917)*'1. Standard_Cost'!B528</f>
        <v>0</v>
      </c>
      <c r="AF917" s="104">
        <f t="shared" si="1795"/>
        <v>0</v>
      </c>
      <c r="AG917" s="103"/>
      <c r="AH917" s="103"/>
      <c r="AI917" s="103"/>
      <c r="AJ917" s="107"/>
      <c r="AK917" s="107"/>
      <c r="AL917" s="107"/>
      <c r="AM917" s="104">
        <f>AG917*'1. Standard_Cost'!B524+'Incremental_Cost Year 2021'!AH919*'1. Standard_Cost'!C524+'Incremental_Cost Year 2021'!AI919*'1. Standard_Cost'!D524+'Incremental_Cost Year 2021'!AJ919+'Incremental_Cost Year 2021'!AL919+AK917</f>
        <v>0</v>
      </c>
      <c r="AN917" s="104">
        <f>AM917*'1. Standard_Cost'!C528</f>
        <v>0</v>
      </c>
      <c r="AO917" s="107"/>
      <c r="AQ917" s="104">
        <f t="shared" si="1790"/>
        <v>0</v>
      </c>
      <c r="AR917" s="104">
        <f t="shared" si="1791"/>
        <v>0</v>
      </c>
      <c r="AS917" s="104">
        <f t="shared" si="1792"/>
        <v>0</v>
      </c>
      <c r="AT917" s="104">
        <f t="shared" si="1796"/>
        <v>0</v>
      </c>
      <c r="AU917" s="108">
        <f t="shared" si="1793"/>
        <v>0</v>
      </c>
      <c r="AV917" s="108"/>
      <c r="AW917" s="108"/>
      <c r="AX917" s="108"/>
      <c r="AY917" s="108"/>
      <c r="AZ917" s="108"/>
      <c r="BA917" s="109">
        <f t="shared" si="1794"/>
        <v>0</v>
      </c>
    </row>
    <row r="918" spans="1:53" ht="14.1" customHeight="1" outlineLevel="2" x14ac:dyDescent="0.2">
      <c r="A918" s="68"/>
      <c r="B918" s="94"/>
      <c r="C918" s="251"/>
      <c r="D918" s="110"/>
      <c r="E918" s="110"/>
      <c r="F918" s="110"/>
      <c r="G918" s="111"/>
      <c r="H918" s="112" t="s">
        <v>179</v>
      </c>
      <c r="I918" s="100"/>
      <c r="J918" s="101"/>
      <c r="K918" s="101"/>
      <c r="L918" s="102" t="str">
        <f>IF(I918&lt;&gt;0,((VLOOKUP(I918,'1. Standard_Cost'!$B$4:$D$8,2)+VLOOKUP(I918,'1. Standard_Cost'!$B$4:$D$8,3))*J918*K918),"0")</f>
        <v>0</v>
      </c>
      <c r="M918" s="102">
        <f>L918*'1. Standard_Cost'!F504</f>
        <v>0</v>
      </c>
      <c r="N918" s="103"/>
      <c r="O918" s="103"/>
      <c r="P918" s="103"/>
      <c r="Q918" s="103"/>
      <c r="R918" s="104">
        <f>+N918*P918*'1. Standard_Cost'!$B$12</f>
        <v>0</v>
      </c>
      <c r="S918" s="104">
        <f>+N918*O918*P918*'1. Standard_Cost'!$C$12</f>
        <v>0</v>
      </c>
      <c r="T918" s="104">
        <f>+N918*P918*Q918*'1. Standard_Cost'!$D$12</f>
        <v>0</v>
      </c>
      <c r="U918" s="104">
        <f>+N918*O918*'1. Standard_Cost'!$E$12</f>
        <v>0</v>
      </c>
      <c r="V918" s="103"/>
      <c r="W918" s="103"/>
      <c r="X918" s="103"/>
      <c r="Y918" s="104">
        <f>+V918*((X918*'1. Standard_Cost'!$B$16)+(W918*X918*'1. Standard_Cost'!$C$16))</f>
        <v>0</v>
      </c>
      <c r="Z918" s="103"/>
      <c r="AA918" s="103"/>
      <c r="AB918" s="104">
        <f>+Z918*'1. Standard_Cost'!$B$20+AA918*'1. Standard_Cost'!$C$20</f>
        <v>0</v>
      </c>
      <c r="AC918" s="105"/>
      <c r="AD918" s="106"/>
      <c r="AE918" s="104">
        <f>SUM(AD918,AC918,AB918,Y918,U918,T918,S918,R918)*'1. Standard_Cost'!B528</f>
        <v>0</v>
      </c>
      <c r="AF918" s="104">
        <f t="shared" si="1795"/>
        <v>0</v>
      </c>
      <c r="AG918" s="103"/>
      <c r="AH918" s="103"/>
      <c r="AI918" s="103"/>
      <c r="AJ918" s="107"/>
      <c r="AK918" s="107"/>
      <c r="AL918" s="107"/>
      <c r="AM918" s="104">
        <f>AG918*'1. Standard_Cost'!B524+'Incremental_Cost Year 2021'!AH920*'1. Standard_Cost'!C524+'Incremental_Cost Year 2021'!AI920*'1. Standard_Cost'!D524+'Incremental_Cost Year 2021'!AJ920+'Incremental_Cost Year 2021'!AL920+AK918</f>
        <v>0</v>
      </c>
      <c r="AN918" s="104">
        <f>AM918*'1. Standard_Cost'!C528</f>
        <v>0</v>
      </c>
      <c r="AO918" s="107"/>
      <c r="AQ918" s="104">
        <f t="shared" si="1790"/>
        <v>0</v>
      </c>
      <c r="AR918" s="104">
        <f t="shared" si="1791"/>
        <v>0</v>
      </c>
      <c r="AS918" s="104">
        <f t="shared" si="1792"/>
        <v>0</v>
      </c>
      <c r="AT918" s="104">
        <f t="shared" si="1796"/>
        <v>0</v>
      </c>
      <c r="AU918" s="108">
        <f t="shared" si="1793"/>
        <v>0</v>
      </c>
      <c r="AV918" s="108"/>
      <c r="AW918" s="108"/>
      <c r="AX918" s="108"/>
      <c r="AY918" s="108"/>
      <c r="AZ918" s="108"/>
      <c r="BA918" s="109">
        <f t="shared" si="1794"/>
        <v>0</v>
      </c>
    </row>
    <row r="919" spans="1:53" ht="24.6" customHeight="1" outlineLevel="1" x14ac:dyDescent="0.2">
      <c r="A919" s="68"/>
      <c r="B919" s="141"/>
      <c r="C919" s="251"/>
      <c r="D919" s="113" t="s">
        <v>48</v>
      </c>
      <c r="E919" s="113" t="s">
        <v>503</v>
      </c>
      <c r="F919" s="114" t="s">
        <v>154</v>
      </c>
      <c r="G919" s="115" t="s">
        <v>155</v>
      </c>
      <c r="H919" s="122" t="s">
        <v>504</v>
      </c>
      <c r="I919" s="117"/>
      <c r="J919" s="117"/>
      <c r="K919" s="117"/>
      <c r="L919" s="118">
        <f>SUM(L915:L918)</f>
        <v>0</v>
      </c>
      <c r="M919" s="118">
        <f>SUM(M915:M918)</f>
        <v>0</v>
      </c>
      <c r="N919" s="117"/>
      <c r="O919" s="117"/>
      <c r="P919" s="117"/>
      <c r="Q919" s="117"/>
      <c r="R919" s="119">
        <f>SUM(R915:R918)</f>
        <v>0</v>
      </c>
      <c r="S919" s="119">
        <f>SUM(S915:S918)</f>
        <v>0</v>
      </c>
      <c r="T919" s="119">
        <f>SUM(T915:T918)</f>
        <v>0</v>
      </c>
      <c r="U919" s="119">
        <f>SUM(U915:U918)</f>
        <v>0</v>
      </c>
      <c r="V919" s="117"/>
      <c r="W919" s="117"/>
      <c r="X919" s="117"/>
      <c r="Y919" s="118">
        <f>SUM(Y915:Y918)</f>
        <v>0</v>
      </c>
      <c r="Z919" s="117"/>
      <c r="AA919" s="117"/>
      <c r="AB919" s="118">
        <f t="shared" ref="AB919:AF919" si="1797">SUM(AB915:AB918)</f>
        <v>0</v>
      </c>
      <c r="AC919" s="118">
        <f t="shared" si="1797"/>
        <v>0</v>
      </c>
      <c r="AD919" s="118">
        <f t="shared" si="1797"/>
        <v>0</v>
      </c>
      <c r="AE919" s="118">
        <f t="shared" si="1797"/>
        <v>0</v>
      </c>
      <c r="AF919" s="118">
        <f t="shared" si="1797"/>
        <v>0</v>
      </c>
      <c r="AG919" s="117"/>
      <c r="AH919" s="117"/>
      <c r="AI919" s="117"/>
      <c r="AJ919" s="119">
        <f>SUM(AJ915:AJ918)</f>
        <v>0</v>
      </c>
      <c r="AK919" s="119">
        <f t="shared" ref="AK919:AN919" si="1798">SUM(AK915:AK918)</f>
        <v>0</v>
      </c>
      <c r="AL919" s="119">
        <f t="shared" si="1798"/>
        <v>0</v>
      </c>
      <c r="AM919" s="119">
        <f t="shared" si="1798"/>
        <v>0</v>
      </c>
      <c r="AN919" s="119">
        <f t="shared" si="1798"/>
        <v>0</v>
      </c>
      <c r="AO919" s="116"/>
      <c r="AP919" s="120"/>
      <c r="AQ919" s="121">
        <f t="shared" ref="AQ919:BA919" si="1799">SUM(AQ915:AQ918)</f>
        <v>0</v>
      </c>
      <c r="AR919" s="121">
        <f t="shared" si="1799"/>
        <v>0</v>
      </c>
      <c r="AS919" s="121">
        <f t="shared" si="1799"/>
        <v>0</v>
      </c>
      <c r="AT919" s="121">
        <f t="shared" si="1799"/>
        <v>0</v>
      </c>
      <c r="AU919" s="121">
        <f t="shared" si="1799"/>
        <v>0</v>
      </c>
      <c r="AV919" s="121">
        <f t="shared" si="1799"/>
        <v>0</v>
      </c>
      <c r="AW919" s="121">
        <f t="shared" si="1799"/>
        <v>0</v>
      </c>
      <c r="AX919" s="121">
        <f t="shared" si="1799"/>
        <v>0</v>
      </c>
      <c r="AY919" s="121">
        <f t="shared" si="1799"/>
        <v>0</v>
      </c>
      <c r="AZ919" s="121">
        <f t="shared" si="1799"/>
        <v>0</v>
      </c>
      <c r="BA919" s="121">
        <f t="shared" si="1799"/>
        <v>0</v>
      </c>
    </row>
    <row r="920" spans="1:53" ht="14.1" customHeight="1" outlineLevel="2" x14ac:dyDescent="0.2">
      <c r="A920" s="68"/>
      <c r="B920" s="94"/>
      <c r="C920" s="95"/>
      <c r="D920" s="96"/>
      <c r="E920" s="96"/>
      <c r="F920" s="97"/>
      <c r="G920" s="98"/>
      <c r="H920" s="99" t="s">
        <v>49</v>
      </c>
      <c r="I920" s="100"/>
      <c r="J920" s="101"/>
      <c r="K920" s="101"/>
      <c r="L920" s="102" t="str">
        <f>IF(I920&lt;&gt;0,((VLOOKUP(I920,'1. Standard_Cost'!$B$4:$D$8,2)+VLOOKUP(I920,'1. Standard_Cost'!$B$4:$D$8,3))*J920*K920),"0")</f>
        <v>0</v>
      </c>
      <c r="M920" s="102">
        <f>L920*'1. Standard_Cost'!F509</f>
        <v>0</v>
      </c>
      <c r="N920" s="103"/>
      <c r="O920" s="103"/>
      <c r="P920" s="103"/>
      <c r="Q920" s="103"/>
      <c r="R920" s="104">
        <f>+N920*P920*'1. Standard_Cost'!$B$12</f>
        <v>0</v>
      </c>
      <c r="S920" s="104">
        <f>+N920*O920*P920*'1. Standard_Cost'!$C$12</f>
        <v>0</v>
      </c>
      <c r="T920" s="104">
        <f>+N920*P920*Q920*'1. Standard_Cost'!$D$12</f>
        <v>0</v>
      </c>
      <c r="U920" s="104">
        <f>+N920*O920*'1. Standard_Cost'!$E$12</f>
        <v>0</v>
      </c>
      <c r="V920" s="103"/>
      <c r="W920" s="103"/>
      <c r="X920" s="103"/>
      <c r="Y920" s="104">
        <f>+V920*((X920*'1. Standard_Cost'!$B$16)+(W920*X920*'1. Standard_Cost'!$C$16))</f>
        <v>0</v>
      </c>
      <c r="Z920" s="103"/>
      <c r="AA920" s="103"/>
      <c r="AB920" s="104">
        <f>+Z920*'1. Standard_Cost'!$B$20+AA920*'1. Standard_Cost'!$C$20</f>
        <v>0</v>
      </c>
      <c r="AC920" s="105"/>
      <c r="AD920" s="106"/>
      <c r="AE920" s="104">
        <f>SUM(AD920,AC920,AB920,Y920,U920,T920,S920,R920)*'1. Standard_Cost'!B533</f>
        <v>0</v>
      </c>
      <c r="AF920" s="104">
        <f>SUM(AD920,AE920)</f>
        <v>0</v>
      </c>
      <c r="AG920" s="103"/>
      <c r="AH920" s="103"/>
      <c r="AI920" s="103"/>
      <c r="AJ920" s="107"/>
      <c r="AK920" s="107"/>
      <c r="AL920" s="107"/>
      <c r="AM920" s="104">
        <f>AG920*'1. Standard_Cost'!B529+'Incremental_Cost Year 2021'!AH922*'1. Standard_Cost'!C529+'Incremental_Cost Year 2021'!AI922*'1. Standard_Cost'!D529+'Incremental_Cost Year 2021'!AJ922+'Incremental_Cost Year 2021'!AL922+AK920</f>
        <v>0</v>
      </c>
      <c r="AN920" s="104">
        <f>AM920*'1. Standard_Cost'!C533</f>
        <v>0</v>
      </c>
      <c r="AO920" s="107"/>
      <c r="AQ920" s="104">
        <f t="shared" ref="AQ920:AQ923" si="1800">L920+M920</f>
        <v>0</v>
      </c>
      <c r="AR920" s="104">
        <f t="shared" ref="AR920:AR923" si="1801">AF920</f>
        <v>0</v>
      </c>
      <c r="AS920" s="104">
        <f t="shared" ref="AS920:AS923" si="1802">AM920+AN920</f>
        <v>0</v>
      </c>
      <c r="AT920" s="104">
        <f>SUM(AQ920,AR920,AS920)</f>
        <v>0</v>
      </c>
      <c r="AU920" s="108">
        <f t="shared" ref="AU920:AU923" si="1803">AT920</f>
        <v>0</v>
      </c>
      <c r="AV920" s="108"/>
      <c r="AW920" s="108"/>
      <c r="AX920" s="108"/>
      <c r="AY920" s="108"/>
      <c r="AZ920" s="108"/>
      <c r="BA920" s="109">
        <f t="shared" ref="BA920:BA923" si="1804">SUM(AU920:AZ920)-AT920</f>
        <v>0</v>
      </c>
    </row>
    <row r="921" spans="1:53" ht="14.1" customHeight="1" outlineLevel="2" x14ac:dyDescent="0.2">
      <c r="A921" s="68"/>
      <c r="B921" s="94"/>
      <c r="C921" s="95"/>
      <c r="D921" s="110"/>
      <c r="E921" s="110"/>
      <c r="F921" s="110"/>
      <c r="G921" s="111"/>
      <c r="H921" s="99" t="s">
        <v>50</v>
      </c>
      <c r="I921" s="100"/>
      <c r="J921" s="101"/>
      <c r="K921" s="101"/>
      <c r="L921" s="102" t="str">
        <f>IF(I921&lt;&gt;0,((VLOOKUP(I921,'1. Standard_Cost'!$B$4:$D$8,2)+VLOOKUP(I921,'1. Standard_Cost'!$B$4:$D$8,3))*J921*K921),"0")</f>
        <v>0</v>
      </c>
      <c r="M921" s="102">
        <f>L921*'1. Standard_Cost'!F509</f>
        <v>0</v>
      </c>
      <c r="N921" s="103"/>
      <c r="O921" s="103"/>
      <c r="P921" s="103"/>
      <c r="Q921" s="103"/>
      <c r="R921" s="104">
        <f>+N921*P921*'1. Standard_Cost'!$B$12</f>
        <v>0</v>
      </c>
      <c r="S921" s="104">
        <f>+N921*O921*P921*'1. Standard_Cost'!$C$12</f>
        <v>0</v>
      </c>
      <c r="T921" s="104">
        <f>+N921*P921*Q921*'1. Standard_Cost'!$D$12</f>
        <v>0</v>
      </c>
      <c r="U921" s="104">
        <f>+N921*O921*'1. Standard_Cost'!$E$12</f>
        <v>0</v>
      </c>
      <c r="V921" s="103"/>
      <c r="W921" s="103"/>
      <c r="X921" s="103"/>
      <c r="Y921" s="104">
        <f>+V921*((X921*'1. Standard_Cost'!$B$16)+(W921*X921*'1. Standard_Cost'!$C$16))</f>
        <v>0</v>
      </c>
      <c r="Z921" s="103"/>
      <c r="AA921" s="103"/>
      <c r="AB921" s="104">
        <f>+Z921*'1. Standard_Cost'!$B$20+AA921*'1. Standard_Cost'!$C$20</f>
        <v>0</v>
      </c>
      <c r="AC921" s="105"/>
      <c r="AD921" s="106"/>
      <c r="AE921" s="104">
        <f>SUM(AD921,AC921,AB921,Y921,U921,T921,S921,R921)*'1. Standard_Cost'!B533</f>
        <v>0</v>
      </c>
      <c r="AF921" s="104">
        <f t="shared" ref="AF921:AF923" si="1805">SUM(AD921,AE921)</f>
        <v>0</v>
      </c>
      <c r="AG921" s="103"/>
      <c r="AH921" s="103">
        <v>0</v>
      </c>
      <c r="AI921" s="103">
        <v>0</v>
      </c>
      <c r="AJ921" s="107"/>
      <c r="AK921" s="107"/>
      <c r="AL921" s="107"/>
      <c r="AM921" s="104">
        <f>AG921*'1. Standard_Cost'!B529+'Incremental_Cost Year 2021'!AH923*'1. Standard_Cost'!C529+'Incremental_Cost Year 2021'!AI923*'1. Standard_Cost'!D529+'Incremental_Cost Year 2021'!AJ923+'Incremental_Cost Year 2021'!AL923+AK921</f>
        <v>0</v>
      </c>
      <c r="AN921" s="104">
        <f>AM921*'1. Standard_Cost'!C533</f>
        <v>0</v>
      </c>
      <c r="AO921" s="107"/>
      <c r="AQ921" s="104">
        <f t="shared" si="1800"/>
        <v>0</v>
      </c>
      <c r="AR921" s="104">
        <f t="shared" si="1801"/>
        <v>0</v>
      </c>
      <c r="AS921" s="104">
        <f t="shared" si="1802"/>
        <v>0</v>
      </c>
      <c r="AT921" s="104">
        <f t="shared" ref="AT921:AT923" si="1806">SUM(AQ921,AR921,AS921)</f>
        <v>0</v>
      </c>
      <c r="AU921" s="108">
        <f t="shared" si="1803"/>
        <v>0</v>
      </c>
      <c r="AV921" s="108">
        <v>0</v>
      </c>
      <c r="AW921" s="108"/>
      <c r="AX921" s="108"/>
      <c r="AY921" s="108"/>
      <c r="AZ921" s="108"/>
      <c r="BA921" s="109">
        <f t="shared" si="1804"/>
        <v>0</v>
      </c>
    </row>
    <row r="922" spans="1:53" ht="14.1" customHeight="1" outlineLevel="2" x14ac:dyDescent="0.2">
      <c r="A922" s="68"/>
      <c r="B922" s="94"/>
      <c r="C922" s="95"/>
      <c r="D922" s="110"/>
      <c r="E922" s="110"/>
      <c r="F922" s="110"/>
      <c r="G922" s="111"/>
      <c r="H922" s="99" t="s">
        <v>51</v>
      </c>
      <c r="I922" s="100"/>
      <c r="J922" s="101"/>
      <c r="K922" s="101"/>
      <c r="L922" s="102" t="str">
        <f>IF(I922&lt;&gt;0,((VLOOKUP(I922,'1. Standard_Cost'!$B$4:$D$8,2)+VLOOKUP(I922,'1. Standard_Cost'!$B$4:$D$8,3))*J922*K922),"0")</f>
        <v>0</v>
      </c>
      <c r="M922" s="102">
        <f>L922*'1. Standard_Cost'!F509</f>
        <v>0</v>
      </c>
      <c r="N922" s="103"/>
      <c r="O922" s="103"/>
      <c r="P922" s="103"/>
      <c r="Q922" s="103"/>
      <c r="R922" s="104">
        <f>+N922*P922*'1. Standard_Cost'!$B$12</f>
        <v>0</v>
      </c>
      <c r="S922" s="104">
        <f>+N922*O922*P922*'1. Standard_Cost'!$C$12</f>
        <v>0</v>
      </c>
      <c r="T922" s="104">
        <f>+N922*P922*Q922*'1. Standard_Cost'!$D$12</f>
        <v>0</v>
      </c>
      <c r="U922" s="104">
        <f>+N922*O922*'1. Standard_Cost'!$E$12</f>
        <v>0</v>
      </c>
      <c r="V922" s="103"/>
      <c r="W922" s="103"/>
      <c r="X922" s="103"/>
      <c r="Y922" s="104">
        <f>+V922*((X922*'1. Standard_Cost'!$B$16)+(W922*X922*'1. Standard_Cost'!$C$16))</f>
        <v>0</v>
      </c>
      <c r="Z922" s="103"/>
      <c r="AA922" s="103"/>
      <c r="AB922" s="104">
        <f>+Z922*'1. Standard_Cost'!$B$20+AA922*'1. Standard_Cost'!$C$20</f>
        <v>0</v>
      </c>
      <c r="AC922" s="105"/>
      <c r="AD922" s="106"/>
      <c r="AE922" s="104">
        <f>SUM(AD922,AC922,AB922,Y922,U922,T922,S922,R922)*'1. Standard_Cost'!B533</f>
        <v>0</v>
      </c>
      <c r="AF922" s="104">
        <f t="shared" si="1805"/>
        <v>0</v>
      </c>
      <c r="AG922" s="103"/>
      <c r="AH922" s="103"/>
      <c r="AI922" s="103"/>
      <c r="AJ922" s="107"/>
      <c r="AK922" s="107"/>
      <c r="AL922" s="107"/>
      <c r="AM922" s="104">
        <f>AG922*'1. Standard_Cost'!B529+'Incremental_Cost Year 2021'!AH924*'1. Standard_Cost'!C529+'Incremental_Cost Year 2021'!AI924*'1. Standard_Cost'!D529+'Incremental_Cost Year 2021'!AJ924+'Incremental_Cost Year 2021'!AL924+AK922</f>
        <v>0</v>
      </c>
      <c r="AN922" s="104">
        <f>AM922*'1. Standard_Cost'!C533</f>
        <v>0</v>
      </c>
      <c r="AO922" s="107"/>
      <c r="AQ922" s="104">
        <f t="shared" si="1800"/>
        <v>0</v>
      </c>
      <c r="AR922" s="104">
        <f t="shared" si="1801"/>
        <v>0</v>
      </c>
      <c r="AS922" s="104">
        <f t="shared" si="1802"/>
        <v>0</v>
      </c>
      <c r="AT922" s="104">
        <f t="shared" si="1806"/>
        <v>0</v>
      </c>
      <c r="AU922" s="108">
        <f t="shared" si="1803"/>
        <v>0</v>
      </c>
      <c r="AV922" s="108"/>
      <c r="AW922" s="108"/>
      <c r="AX922" s="108"/>
      <c r="AY922" s="108"/>
      <c r="AZ922" s="108"/>
      <c r="BA922" s="109">
        <f t="shared" si="1804"/>
        <v>0</v>
      </c>
    </row>
    <row r="923" spans="1:53" ht="14.1" customHeight="1" outlineLevel="2" x14ac:dyDescent="0.2">
      <c r="A923" s="68"/>
      <c r="B923" s="94"/>
      <c r="C923" s="95"/>
      <c r="D923" s="110"/>
      <c r="E923" s="110"/>
      <c r="F923" s="110"/>
      <c r="G923" s="111"/>
      <c r="H923" s="112" t="s">
        <v>179</v>
      </c>
      <c r="I923" s="100"/>
      <c r="J923" s="101"/>
      <c r="K923" s="101"/>
      <c r="L923" s="102" t="str">
        <f>IF(I923&lt;&gt;0,((VLOOKUP(I923,'1. Standard_Cost'!$B$4:$D$8,2)+VLOOKUP(I923,'1. Standard_Cost'!$B$4:$D$8,3))*J923*K923),"0")</f>
        <v>0</v>
      </c>
      <c r="M923" s="102">
        <f>L923*'1. Standard_Cost'!F509</f>
        <v>0</v>
      </c>
      <c r="N923" s="103"/>
      <c r="O923" s="103"/>
      <c r="P923" s="103"/>
      <c r="Q923" s="103"/>
      <c r="R923" s="104">
        <f>+N923*P923*'1. Standard_Cost'!$B$12</f>
        <v>0</v>
      </c>
      <c r="S923" s="104">
        <f>+N923*O923*P923*'1. Standard_Cost'!$C$12</f>
        <v>0</v>
      </c>
      <c r="T923" s="104">
        <f>+N923*P923*Q923*'1. Standard_Cost'!$D$12</f>
        <v>0</v>
      </c>
      <c r="U923" s="104">
        <f>+N923*O923*'1. Standard_Cost'!$E$12</f>
        <v>0</v>
      </c>
      <c r="V923" s="103"/>
      <c r="W923" s="103"/>
      <c r="X923" s="103"/>
      <c r="Y923" s="104">
        <f>+V923*((X923*'1. Standard_Cost'!$B$16)+(W923*X923*'1. Standard_Cost'!$C$16))</f>
        <v>0</v>
      </c>
      <c r="Z923" s="103"/>
      <c r="AA923" s="103"/>
      <c r="AB923" s="104">
        <f>+Z923*'1. Standard_Cost'!$B$20+AA923*'1. Standard_Cost'!$C$20</f>
        <v>0</v>
      </c>
      <c r="AC923" s="105"/>
      <c r="AD923" s="106"/>
      <c r="AE923" s="104">
        <f>SUM(AD923,AC923,AB923,Y923,U923,T923,S923,R923)*'1. Standard_Cost'!B533</f>
        <v>0</v>
      </c>
      <c r="AF923" s="104">
        <f t="shared" si="1805"/>
        <v>0</v>
      </c>
      <c r="AG923" s="103"/>
      <c r="AH923" s="103"/>
      <c r="AI923" s="103"/>
      <c r="AJ923" s="107"/>
      <c r="AK923" s="107"/>
      <c r="AL923" s="107"/>
      <c r="AM923" s="104">
        <f>AG923*'1. Standard_Cost'!B529+'Incremental_Cost Year 2021'!AH925*'1. Standard_Cost'!C529+'Incremental_Cost Year 2021'!AI925*'1. Standard_Cost'!D529+'Incremental_Cost Year 2021'!AJ925+'Incremental_Cost Year 2021'!AL925+AK923</f>
        <v>0</v>
      </c>
      <c r="AN923" s="104">
        <f>AM923*'1. Standard_Cost'!C533</f>
        <v>0</v>
      </c>
      <c r="AO923" s="107"/>
      <c r="AQ923" s="104">
        <f t="shared" si="1800"/>
        <v>0</v>
      </c>
      <c r="AR923" s="104">
        <f t="shared" si="1801"/>
        <v>0</v>
      </c>
      <c r="AS923" s="104">
        <f t="shared" si="1802"/>
        <v>0</v>
      </c>
      <c r="AT923" s="104">
        <f t="shared" si="1806"/>
        <v>0</v>
      </c>
      <c r="AU923" s="108">
        <f t="shared" si="1803"/>
        <v>0</v>
      </c>
      <c r="AV923" s="108"/>
      <c r="AW923" s="108"/>
      <c r="AX923" s="108"/>
      <c r="AY923" s="108"/>
      <c r="AZ923" s="108"/>
      <c r="BA923" s="109">
        <f t="shared" si="1804"/>
        <v>0</v>
      </c>
    </row>
    <row r="924" spans="1:53" ht="24.6" customHeight="1" outlineLevel="1" x14ac:dyDescent="0.2">
      <c r="A924" s="68"/>
      <c r="B924" s="141"/>
      <c r="C924" s="95"/>
      <c r="D924" s="113" t="s">
        <v>48</v>
      </c>
      <c r="E924" s="113" t="s">
        <v>505</v>
      </c>
      <c r="F924" s="114" t="s">
        <v>154</v>
      </c>
      <c r="G924" s="115" t="s">
        <v>155</v>
      </c>
      <c r="H924" s="122" t="s">
        <v>506</v>
      </c>
      <c r="I924" s="117"/>
      <c r="J924" s="117"/>
      <c r="K924" s="117"/>
      <c r="L924" s="118">
        <f>SUM(L920:L923)</f>
        <v>0</v>
      </c>
      <c r="M924" s="118">
        <f>SUM(M920:M923)</f>
        <v>0</v>
      </c>
      <c r="N924" s="117"/>
      <c r="O924" s="117"/>
      <c r="P924" s="117"/>
      <c r="Q924" s="117"/>
      <c r="R924" s="119">
        <f>SUM(R920:R923)</f>
        <v>0</v>
      </c>
      <c r="S924" s="119">
        <f>SUM(S920:S923)</f>
        <v>0</v>
      </c>
      <c r="T924" s="119">
        <f>SUM(T920:T923)</f>
        <v>0</v>
      </c>
      <c r="U924" s="119">
        <f>SUM(U920:U923)</f>
        <v>0</v>
      </c>
      <c r="V924" s="117"/>
      <c r="W924" s="117"/>
      <c r="X924" s="117"/>
      <c r="Y924" s="118">
        <f>SUM(Y920:Y923)</f>
        <v>0</v>
      </c>
      <c r="Z924" s="117"/>
      <c r="AA924" s="117"/>
      <c r="AB924" s="118">
        <f t="shared" ref="AB924:AF924" si="1807">SUM(AB920:AB923)</f>
        <v>0</v>
      </c>
      <c r="AC924" s="118">
        <f t="shared" si="1807"/>
        <v>0</v>
      </c>
      <c r="AD924" s="118">
        <f t="shared" si="1807"/>
        <v>0</v>
      </c>
      <c r="AE924" s="118">
        <f t="shared" si="1807"/>
        <v>0</v>
      </c>
      <c r="AF924" s="118">
        <f t="shared" si="1807"/>
        <v>0</v>
      </c>
      <c r="AG924" s="117"/>
      <c r="AH924" s="117"/>
      <c r="AI924" s="117"/>
      <c r="AJ924" s="119">
        <f>SUM(AJ920:AJ923)</f>
        <v>0</v>
      </c>
      <c r="AK924" s="119">
        <f t="shared" ref="AK924:AN924" si="1808">SUM(AK920:AK923)</f>
        <v>0</v>
      </c>
      <c r="AL924" s="119">
        <f t="shared" si="1808"/>
        <v>0</v>
      </c>
      <c r="AM924" s="119">
        <f t="shared" si="1808"/>
        <v>0</v>
      </c>
      <c r="AN924" s="119">
        <f t="shared" si="1808"/>
        <v>0</v>
      </c>
      <c r="AO924" s="116"/>
      <c r="AP924" s="120"/>
      <c r="AQ924" s="121">
        <f t="shared" ref="AQ924:BA924" si="1809">SUM(AQ920:AQ923)</f>
        <v>0</v>
      </c>
      <c r="AR924" s="121">
        <f t="shared" si="1809"/>
        <v>0</v>
      </c>
      <c r="AS924" s="121">
        <f t="shared" si="1809"/>
        <v>0</v>
      </c>
      <c r="AT924" s="121">
        <f t="shared" si="1809"/>
        <v>0</v>
      </c>
      <c r="AU924" s="121">
        <f t="shared" si="1809"/>
        <v>0</v>
      </c>
      <c r="AV924" s="121">
        <f t="shared" si="1809"/>
        <v>0</v>
      </c>
      <c r="AW924" s="121">
        <f t="shared" si="1809"/>
        <v>0</v>
      </c>
      <c r="AX924" s="121">
        <f t="shared" si="1809"/>
        <v>0</v>
      </c>
      <c r="AY924" s="121">
        <f t="shared" si="1809"/>
        <v>0</v>
      </c>
      <c r="AZ924" s="121">
        <f t="shared" si="1809"/>
        <v>0</v>
      </c>
      <c r="BA924" s="121">
        <f t="shared" si="1809"/>
        <v>0</v>
      </c>
    </row>
    <row r="925" spans="1:53" ht="14.1" customHeight="1" outlineLevel="2" x14ac:dyDescent="0.2">
      <c r="A925" s="68"/>
      <c r="B925" s="94"/>
      <c r="C925" s="95"/>
      <c r="D925" s="96"/>
      <c r="E925" s="96"/>
      <c r="F925" s="97"/>
      <c r="G925" s="98"/>
      <c r="H925" s="99" t="s">
        <v>49</v>
      </c>
      <c r="I925" s="100"/>
      <c r="J925" s="101"/>
      <c r="K925" s="101"/>
      <c r="L925" s="102" t="str">
        <f>IF(I925&lt;&gt;0,((VLOOKUP(I925,'1. Standard_Cost'!$B$4:$D$8,2)+VLOOKUP(I925,'1. Standard_Cost'!$B$4:$D$8,3))*J925*K925),"0")</f>
        <v>0</v>
      </c>
      <c r="M925" s="102">
        <f>L925*'1. Standard_Cost'!F514</f>
        <v>0</v>
      </c>
      <c r="N925" s="103"/>
      <c r="O925" s="103"/>
      <c r="P925" s="103"/>
      <c r="Q925" s="103"/>
      <c r="R925" s="104">
        <f>+N925*P925*'1. Standard_Cost'!$B$12</f>
        <v>0</v>
      </c>
      <c r="S925" s="104">
        <f>+N925*O925*P925*'1. Standard_Cost'!$C$12</f>
        <v>0</v>
      </c>
      <c r="T925" s="104">
        <f>+N925*P925*Q925*'1. Standard_Cost'!$D$12</f>
        <v>0</v>
      </c>
      <c r="U925" s="104">
        <f>+N925*O925*'1. Standard_Cost'!$E$12</f>
        <v>0</v>
      </c>
      <c r="V925" s="103"/>
      <c r="W925" s="103"/>
      <c r="X925" s="103"/>
      <c r="Y925" s="104">
        <f>+V925*((X925*'1. Standard_Cost'!$B$16)+(W925*X925*'1. Standard_Cost'!$C$16))</f>
        <v>0</v>
      </c>
      <c r="Z925" s="103"/>
      <c r="AA925" s="103"/>
      <c r="AB925" s="104">
        <f>+Z925*'1. Standard_Cost'!$B$20+AA925*'1. Standard_Cost'!$C$20</f>
        <v>0</v>
      </c>
      <c r="AC925" s="105"/>
      <c r="AD925" s="106"/>
      <c r="AE925" s="104">
        <f>SUM(AD925,AC925,AB925,Y925,U925,T925,S925,R925)*'1. Standard_Cost'!B538</f>
        <v>0</v>
      </c>
      <c r="AF925" s="104">
        <f>SUM(AD925,AE925)</f>
        <v>0</v>
      </c>
      <c r="AG925" s="103"/>
      <c r="AH925" s="103"/>
      <c r="AI925" s="103"/>
      <c r="AJ925" s="107"/>
      <c r="AK925" s="107"/>
      <c r="AL925" s="107"/>
      <c r="AM925" s="104">
        <f>AG925*'1. Standard_Cost'!B534+'Incremental_Cost Year 2021'!AH927*'1. Standard_Cost'!C534+'Incremental_Cost Year 2021'!AI927*'1. Standard_Cost'!D534+'Incremental_Cost Year 2021'!AJ927+'Incremental_Cost Year 2021'!AL927+AK925</f>
        <v>0</v>
      </c>
      <c r="AN925" s="104">
        <f>AM925*'1. Standard_Cost'!C538</f>
        <v>0</v>
      </c>
      <c r="AO925" s="107"/>
      <c r="AQ925" s="104">
        <f t="shared" ref="AQ925:AQ928" si="1810">L925+M925</f>
        <v>0</v>
      </c>
      <c r="AR925" s="104">
        <f t="shared" ref="AR925:AR928" si="1811">AF925</f>
        <v>0</v>
      </c>
      <c r="AS925" s="104">
        <f t="shared" ref="AS925:AS928" si="1812">AM925+AN925</f>
        <v>0</v>
      </c>
      <c r="AT925" s="104">
        <f>SUM(AQ925,AR925,AS925)</f>
        <v>0</v>
      </c>
      <c r="AU925" s="108">
        <f t="shared" ref="AU925:AU928" si="1813">AT925</f>
        <v>0</v>
      </c>
      <c r="AV925" s="108"/>
      <c r="AW925" s="108"/>
      <c r="AX925" s="108"/>
      <c r="AY925" s="108"/>
      <c r="AZ925" s="108"/>
      <c r="BA925" s="109">
        <f t="shared" ref="BA925:BA928" si="1814">SUM(AU925:AZ925)-AT925</f>
        <v>0</v>
      </c>
    </row>
    <row r="926" spans="1:53" ht="14.1" customHeight="1" outlineLevel="2" x14ac:dyDescent="0.2">
      <c r="A926" s="68"/>
      <c r="B926" s="94"/>
      <c r="C926" s="95"/>
      <c r="D926" s="110"/>
      <c r="E926" s="110"/>
      <c r="F926" s="110"/>
      <c r="G926" s="111"/>
      <c r="H926" s="99" t="s">
        <v>50</v>
      </c>
      <c r="I926" s="100"/>
      <c r="J926" s="101"/>
      <c r="K926" s="101"/>
      <c r="L926" s="102" t="str">
        <f>IF(I926&lt;&gt;0,((VLOOKUP(I926,'1. Standard_Cost'!$B$4:$D$8,2)+VLOOKUP(I926,'1. Standard_Cost'!$B$4:$D$8,3))*J926*K926),"0")</f>
        <v>0</v>
      </c>
      <c r="M926" s="102">
        <f>L926*'1. Standard_Cost'!F514</f>
        <v>0</v>
      </c>
      <c r="N926" s="103"/>
      <c r="O926" s="103"/>
      <c r="P926" s="103"/>
      <c r="Q926" s="103"/>
      <c r="R926" s="104">
        <f>+N926*P926*'1. Standard_Cost'!$B$12</f>
        <v>0</v>
      </c>
      <c r="S926" s="104">
        <f>+N926*O926*P926*'1. Standard_Cost'!$C$12</f>
        <v>0</v>
      </c>
      <c r="T926" s="104">
        <f>+N926*P926*Q926*'1. Standard_Cost'!$D$12</f>
        <v>0</v>
      </c>
      <c r="U926" s="104">
        <f>+N926*O926*'1. Standard_Cost'!$E$12</f>
        <v>0</v>
      </c>
      <c r="V926" s="103"/>
      <c r="W926" s="103"/>
      <c r="X926" s="103"/>
      <c r="Y926" s="104">
        <f>+V926*((X926*'1. Standard_Cost'!$B$16)+(W926*X926*'1. Standard_Cost'!$C$16))</f>
        <v>0</v>
      </c>
      <c r="Z926" s="103"/>
      <c r="AA926" s="103"/>
      <c r="AB926" s="104">
        <f>+Z926*'1. Standard_Cost'!$B$20+AA926*'1. Standard_Cost'!$C$20</f>
        <v>0</v>
      </c>
      <c r="AC926" s="105"/>
      <c r="AD926" s="106"/>
      <c r="AE926" s="104">
        <f>SUM(AD926,AC926,AB926,Y926,U926,T926,S926,R926)*'1. Standard_Cost'!B538</f>
        <v>0</v>
      </c>
      <c r="AF926" s="104">
        <f t="shared" ref="AF926:AF928" si="1815">SUM(AD926,AE926)</f>
        <v>0</v>
      </c>
      <c r="AG926" s="103"/>
      <c r="AH926" s="103">
        <v>0</v>
      </c>
      <c r="AI926" s="103">
        <v>0</v>
      </c>
      <c r="AJ926" s="107"/>
      <c r="AK926" s="107"/>
      <c r="AL926" s="107"/>
      <c r="AM926" s="104">
        <f>AG926*'1. Standard_Cost'!B534+'Incremental_Cost Year 2021'!AH928*'1. Standard_Cost'!C534+'Incremental_Cost Year 2021'!AI928*'1. Standard_Cost'!D534+'Incremental_Cost Year 2021'!AJ928+'Incremental_Cost Year 2021'!AL928+AK926</f>
        <v>0</v>
      </c>
      <c r="AN926" s="104">
        <f>AM926*'1. Standard_Cost'!C538</f>
        <v>0</v>
      </c>
      <c r="AO926" s="107"/>
      <c r="AQ926" s="104">
        <f t="shared" si="1810"/>
        <v>0</v>
      </c>
      <c r="AR926" s="104">
        <f t="shared" si="1811"/>
        <v>0</v>
      </c>
      <c r="AS926" s="104">
        <f t="shared" si="1812"/>
        <v>0</v>
      </c>
      <c r="AT926" s="104">
        <f t="shared" ref="AT926:AT928" si="1816">SUM(AQ926,AR926,AS926)</f>
        <v>0</v>
      </c>
      <c r="AU926" s="108">
        <f t="shared" si="1813"/>
        <v>0</v>
      </c>
      <c r="AV926" s="108">
        <v>0</v>
      </c>
      <c r="AW926" s="108"/>
      <c r="AX926" s="108"/>
      <c r="AY926" s="108"/>
      <c r="AZ926" s="108"/>
      <c r="BA926" s="109">
        <f t="shared" si="1814"/>
        <v>0</v>
      </c>
    </row>
    <row r="927" spans="1:53" ht="14.1" customHeight="1" outlineLevel="2" x14ac:dyDescent="0.2">
      <c r="A927" s="68"/>
      <c r="B927" s="94"/>
      <c r="C927" s="95"/>
      <c r="D927" s="110"/>
      <c r="E927" s="110"/>
      <c r="F927" s="110"/>
      <c r="G927" s="111"/>
      <c r="H927" s="99" t="s">
        <v>51</v>
      </c>
      <c r="I927" s="100"/>
      <c r="J927" s="101"/>
      <c r="K927" s="101"/>
      <c r="L927" s="102" t="str">
        <f>IF(I927&lt;&gt;0,((VLOOKUP(I927,'1. Standard_Cost'!$B$4:$D$8,2)+VLOOKUP(I927,'1. Standard_Cost'!$B$4:$D$8,3))*J927*K927),"0")</f>
        <v>0</v>
      </c>
      <c r="M927" s="102">
        <f>L927*'1. Standard_Cost'!F514</f>
        <v>0</v>
      </c>
      <c r="N927" s="103"/>
      <c r="O927" s="103"/>
      <c r="P927" s="103"/>
      <c r="Q927" s="103"/>
      <c r="R927" s="104">
        <f>+N927*P927*'1. Standard_Cost'!$B$12</f>
        <v>0</v>
      </c>
      <c r="S927" s="104">
        <f>+N927*O927*P927*'1. Standard_Cost'!$C$12</f>
        <v>0</v>
      </c>
      <c r="T927" s="104">
        <f>+N927*P927*Q927*'1. Standard_Cost'!$D$12</f>
        <v>0</v>
      </c>
      <c r="U927" s="104">
        <f>+N927*O927*'1. Standard_Cost'!$E$12</f>
        <v>0</v>
      </c>
      <c r="V927" s="103"/>
      <c r="W927" s="103"/>
      <c r="X927" s="103"/>
      <c r="Y927" s="104">
        <f>+V927*((X927*'1. Standard_Cost'!$B$16)+(W927*X927*'1. Standard_Cost'!$C$16))</f>
        <v>0</v>
      </c>
      <c r="Z927" s="103"/>
      <c r="AA927" s="103"/>
      <c r="AB927" s="104">
        <f>+Z927*'1. Standard_Cost'!$B$20+AA927*'1. Standard_Cost'!$C$20</f>
        <v>0</v>
      </c>
      <c r="AC927" s="105"/>
      <c r="AD927" s="106"/>
      <c r="AE927" s="104">
        <f>SUM(AD927,AC927,AB927,Y927,U927,T927,S927,R927)*'1. Standard_Cost'!B538</f>
        <v>0</v>
      </c>
      <c r="AF927" s="104">
        <f t="shared" si="1815"/>
        <v>0</v>
      </c>
      <c r="AG927" s="103"/>
      <c r="AH927" s="103"/>
      <c r="AI927" s="103"/>
      <c r="AJ927" s="107"/>
      <c r="AK927" s="107"/>
      <c r="AL927" s="107"/>
      <c r="AM927" s="104">
        <f>AG927*'1. Standard_Cost'!B534+'Incremental_Cost Year 2021'!AH929*'1. Standard_Cost'!C534+'Incremental_Cost Year 2021'!AI929*'1. Standard_Cost'!D534+'Incremental_Cost Year 2021'!AJ929+'Incremental_Cost Year 2021'!AL929+AK927</f>
        <v>0</v>
      </c>
      <c r="AN927" s="104">
        <f>AM927*'1. Standard_Cost'!C538</f>
        <v>0</v>
      </c>
      <c r="AO927" s="107"/>
      <c r="AQ927" s="104">
        <f t="shared" si="1810"/>
        <v>0</v>
      </c>
      <c r="AR927" s="104">
        <f t="shared" si="1811"/>
        <v>0</v>
      </c>
      <c r="AS927" s="104">
        <f t="shared" si="1812"/>
        <v>0</v>
      </c>
      <c r="AT927" s="104">
        <f t="shared" si="1816"/>
        <v>0</v>
      </c>
      <c r="AU927" s="108">
        <f t="shared" si="1813"/>
        <v>0</v>
      </c>
      <c r="AV927" s="108"/>
      <c r="AW927" s="108"/>
      <c r="AX927" s="108"/>
      <c r="AY927" s="108"/>
      <c r="AZ927" s="108"/>
      <c r="BA927" s="109">
        <f t="shared" si="1814"/>
        <v>0</v>
      </c>
    </row>
    <row r="928" spans="1:53" ht="14.1" customHeight="1" outlineLevel="2" x14ac:dyDescent="0.2">
      <c r="A928" s="68"/>
      <c r="B928" s="94"/>
      <c r="C928" s="95"/>
      <c r="D928" s="110"/>
      <c r="E928" s="110"/>
      <c r="F928" s="110"/>
      <c r="G928" s="111"/>
      <c r="H928" s="112" t="s">
        <v>179</v>
      </c>
      <c r="I928" s="100"/>
      <c r="J928" s="101"/>
      <c r="K928" s="101"/>
      <c r="L928" s="102" t="str">
        <f>IF(I928&lt;&gt;0,((VLOOKUP(I928,'1. Standard_Cost'!$B$4:$D$8,2)+VLOOKUP(I928,'1. Standard_Cost'!$B$4:$D$8,3))*J928*K928),"0")</f>
        <v>0</v>
      </c>
      <c r="M928" s="102">
        <f>L928*'1. Standard_Cost'!F514</f>
        <v>0</v>
      </c>
      <c r="N928" s="103"/>
      <c r="O928" s="103"/>
      <c r="P928" s="103"/>
      <c r="Q928" s="103"/>
      <c r="R928" s="104">
        <f>+N928*P928*'1. Standard_Cost'!$B$12</f>
        <v>0</v>
      </c>
      <c r="S928" s="104">
        <f>+N928*O928*P928*'1. Standard_Cost'!$C$12</f>
        <v>0</v>
      </c>
      <c r="T928" s="104">
        <f>+N928*P928*Q928*'1. Standard_Cost'!$D$12</f>
        <v>0</v>
      </c>
      <c r="U928" s="104">
        <f>+N928*O928*'1. Standard_Cost'!$E$12</f>
        <v>0</v>
      </c>
      <c r="V928" s="103"/>
      <c r="W928" s="103"/>
      <c r="X928" s="103"/>
      <c r="Y928" s="104">
        <f>+V928*((X928*'1. Standard_Cost'!$B$16)+(W928*X928*'1. Standard_Cost'!$C$16))</f>
        <v>0</v>
      </c>
      <c r="Z928" s="103"/>
      <c r="AA928" s="103"/>
      <c r="AB928" s="104">
        <f>+Z928*'1. Standard_Cost'!$B$20+AA928*'1. Standard_Cost'!$C$20</f>
        <v>0</v>
      </c>
      <c r="AC928" s="105"/>
      <c r="AD928" s="106"/>
      <c r="AE928" s="104">
        <f>SUM(AD928,AC928,AB928,Y928,U928,T928,S928,R928)*'1. Standard_Cost'!B538</f>
        <v>0</v>
      </c>
      <c r="AF928" s="104">
        <f t="shared" si="1815"/>
        <v>0</v>
      </c>
      <c r="AG928" s="103"/>
      <c r="AH928" s="103"/>
      <c r="AI928" s="103"/>
      <c r="AJ928" s="107"/>
      <c r="AK928" s="107"/>
      <c r="AL928" s="107"/>
      <c r="AM928" s="104">
        <f>AG928*'1. Standard_Cost'!B534+'Incremental_Cost Year 2021'!AH930*'1. Standard_Cost'!C534+'Incremental_Cost Year 2021'!AI930*'1. Standard_Cost'!D534+'Incremental_Cost Year 2021'!AJ930+'Incremental_Cost Year 2021'!AL930+AK928</f>
        <v>0</v>
      </c>
      <c r="AN928" s="104">
        <f>AM928*'1. Standard_Cost'!C538</f>
        <v>0</v>
      </c>
      <c r="AO928" s="107"/>
      <c r="AQ928" s="104">
        <f t="shared" si="1810"/>
        <v>0</v>
      </c>
      <c r="AR928" s="104">
        <f t="shared" si="1811"/>
        <v>0</v>
      </c>
      <c r="AS928" s="104">
        <f t="shared" si="1812"/>
        <v>0</v>
      </c>
      <c r="AT928" s="104">
        <f t="shared" si="1816"/>
        <v>0</v>
      </c>
      <c r="AU928" s="108">
        <f t="shared" si="1813"/>
        <v>0</v>
      </c>
      <c r="AV928" s="108"/>
      <c r="AW928" s="108"/>
      <c r="AX928" s="108"/>
      <c r="AY928" s="108"/>
      <c r="AZ928" s="108"/>
      <c r="BA928" s="109">
        <f t="shared" si="1814"/>
        <v>0</v>
      </c>
    </row>
    <row r="929" spans="1:53" ht="24.6" customHeight="1" outlineLevel="1" x14ac:dyDescent="0.2">
      <c r="A929" s="68"/>
      <c r="B929" s="141"/>
      <c r="C929" s="95"/>
      <c r="D929" s="113" t="s">
        <v>48</v>
      </c>
      <c r="E929" s="113" t="s">
        <v>507</v>
      </c>
      <c r="F929" s="114" t="s">
        <v>154</v>
      </c>
      <c r="G929" s="115" t="s">
        <v>155</v>
      </c>
      <c r="H929" s="122" t="s">
        <v>508</v>
      </c>
      <c r="I929" s="117"/>
      <c r="J929" s="117"/>
      <c r="K929" s="117"/>
      <c r="L929" s="118">
        <f>SUM(L925:L928)</f>
        <v>0</v>
      </c>
      <c r="M929" s="118">
        <f>SUM(M925:M928)</f>
        <v>0</v>
      </c>
      <c r="N929" s="117"/>
      <c r="O929" s="117"/>
      <c r="P929" s="117"/>
      <c r="Q929" s="117"/>
      <c r="R929" s="119">
        <f>SUM(R925:R928)</f>
        <v>0</v>
      </c>
      <c r="S929" s="119">
        <f>SUM(S925:S928)</f>
        <v>0</v>
      </c>
      <c r="T929" s="119">
        <f>SUM(T925:T928)</f>
        <v>0</v>
      </c>
      <c r="U929" s="119">
        <f>SUM(U925:U928)</f>
        <v>0</v>
      </c>
      <c r="V929" s="117"/>
      <c r="W929" s="117"/>
      <c r="X929" s="117"/>
      <c r="Y929" s="118">
        <f>SUM(Y925:Y928)</f>
        <v>0</v>
      </c>
      <c r="Z929" s="117"/>
      <c r="AA929" s="117"/>
      <c r="AB929" s="118">
        <f t="shared" ref="AB929:AF929" si="1817">SUM(AB925:AB928)</f>
        <v>0</v>
      </c>
      <c r="AC929" s="118">
        <f t="shared" si="1817"/>
        <v>0</v>
      </c>
      <c r="AD929" s="118">
        <f t="shared" si="1817"/>
        <v>0</v>
      </c>
      <c r="AE929" s="118">
        <f t="shared" si="1817"/>
        <v>0</v>
      </c>
      <c r="AF929" s="118">
        <f t="shared" si="1817"/>
        <v>0</v>
      </c>
      <c r="AG929" s="117"/>
      <c r="AH929" s="117"/>
      <c r="AI929" s="117"/>
      <c r="AJ929" s="119">
        <f>SUM(AJ925:AJ928)</f>
        <v>0</v>
      </c>
      <c r="AK929" s="119">
        <f t="shared" ref="AK929:AN929" si="1818">SUM(AK925:AK928)</f>
        <v>0</v>
      </c>
      <c r="AL929" s="119">
        <f t="shared" si="1818"/>
        <v>0</v>
      </c>
      <c r="AM929" s="119">
        <f t="shared" si="1818"/>
        <v>0</v>
      </c>
      <c r="AN929" s="119">
        <f t="shared" si="1818"/>
        <v>0</v>
      </c>
      <c r="AO929" s="116"/>
      <c r="AP929" s="120"/>
      <c r="AQ929" s="121">
        <f t="shared" ref="AQ929:BA929" si="1819">SUM(AQ925:AQ928)</f>
        <v>0</v>
      </c>
      <c r="AR929" s="121">
        <f t="shared" si="1819"/>
        <v>0</v>
      </c>
      <c r="AS929" s="121">
        <f t="shared" si="1819"/>
        <v>0</v>
      </c>
      <c r="AT929" s="121">
        <f t="shared" si="1819"/>
        <v>0</v>
      </c>
      <c r="AU929" s="121">
        <f t="shared" si="1819"/>
        <v>0</v>
      </c>
      <c r="AV929" s="121">
        <f t="shared" si="1819"/>
        <v>0</v>
      </c>
      <c r="AW929" s="121">
        <f t="shared" si="1819"/>
        <v>0</v>
      </c>
      <c r="AX929" s="121">
        <f t="shared" si="1819"/>
        <v>0</v>
      </c>
      <c r="AY929" s="121">
        <f t="shared" si="1819"/>
        <v>0</v>
      </c>
      <c r="AZ929" s="121">
        <f t="shared" si="1819"/>
        <v>0</v>
      </c>
      <c r="BA929" s="121">
        <f t="shared" si="1819"/>
        <v>0</v>
      </c>
    </row>
    <row r="930" spans="1:53" ht="14.1" customHeight="1" outlineLevel="2" x14ac:dyDescent="0.2">
      <c r="A930" s="68"/>
      <c r="B930" s="94"/>
      <c r="C930" s="250"/>
      <c r="D930" s="238" t="s">
        <v>515</v>
      </c>
      <c r="E930" s="238" t="s">
        <v>509</v>
      </c>
      <c r="F930" s="97"/>
      <c r="G930" s="98"/>
      <c r="H930" s="99" t="s">
        <v>542</v>
      </c>
      <c r="I930" s="100"/>
      <c r="J930" s="101"/>
      <c r="K930" s="101"/>
      <c r="L930" s="102" t="str">
        <f>IF(I930&lt;&gt;0,((VLOOKUP(I930,'1. Standard_Cost'!$B$4:$D$8,2)+VLOOKUP(I930,'1. Standard_Cost'!$B$4:$D$8,3))*J930*K930),"0")</f>
        <v>0</v>
      </c>
      <c r="M930" s="102">
        <f>L930*'1. Standard_Cost'!F529</f>
        <v>0</v>
      </c>
      <c r="N930" s="103"/>
      <c r="O930" s="103"/>
      <c r="P930" s="103"/>
      <c r="Q930" s="103">
        <v>15</v>
      </c>
      <c r="R930" s="104">
        <f>+N930*P930*'1. Standard_Cost'!$B$12</f>
        <v>0</v>
      </c>
      <c r="S930" s="104">
        <f>+N930*O930*P930*'1. Standard_Cost'!$C$12</f>
        <v>0</v>
      </c>
      <c r="T930" s="104">
        <f>+N930*P930*Q930*'1. Standard_Cost'!$D$12</f>
        <v>0</v>
      </c>
      <c r="U930" s="104">
        <f>+N930*O930*'1. Standard_Cost'!$E$12</f>
        <v>0</v>
      </c>
      <c r="V930" s="103"/>
      <c r="W930" s="103"/>
      <c r="X930" s="103"/>
      <c r="Y930" s="104">
        <f>+V930*((X930*'1. Standard_Cost'!$B$16)+(W930*X930*'1. Standard_Cost'!$C$16))</f>
        <v>0</v>
      </c>
      <c r="Z930" s="103">
        <v>2</v>
      </c>
      <c r="AA930" s="103">
        <v>2</v>
      </c>
      <c r="AB930" s="104">
        <f>+Z930*'1. Standard_Cost'!$B$20+AA930*'1. Standard_Cost'!$C$20</f>
        <v>250000</v>
      </c>
      <c r="AC930" s="105">
        <v>350000</v>
      </c>
      <c r="AD930" s="106"/>
      <c r="AE930" s="104">
        <f>SUM(AD930,AC930,AB930,Y930,U930,T930,S930,R930)*'1. Standard_Cost'!B28</f>
        <v>120000</v>
      </c>
      <c r="AF930" s="104">
        <f>SUM(AD930,AE930)</f>
        <v>120000</v>
      </c>
      <c r="AG930" s="103"/>
      <c r="AH930" s="103"/>
      <c r="AI930" s="103"/>
      <c r="AJ930" s="107"/>
      <c r="AK930" s="107"/>
      <c r="AL930" s="107"/>
      <c r="AM930" s="104">
        <f>AG930*'1. Standard_Cost'!B549+'Incremental_Cost Year 2021'!AH932*'1. Standard_Cost'!C549+'Incremental_Cost Year 2021'!AI932*'1. Standard_Cost'!D549+'Incremental_Cost Year 2021'!AJ932+'Incremental_Cost Year 2021'!AL932+AK930</f>
        <v>0</v>
      </c>
      <c r="AN930" s="104">
        <f>AM930*'1. Standard_Cost'!C553</f>
        <v>0</v>
      </c>
      <c r="AO930" s="107"/>
      <c r="AQ930" s="104">
        <f t="shared" ref="AQ930:AQ933" si="1820">L930+M930</f>
        <v>0</v>
      </c>
      <c r="AR930" s="104">
        <f t="shared" ref="AR930:AR933" si="1821">AF930</f>
        <v>120000</v>
      </c>
      <c r="AS930" s="104">
        <f t="shared" ref="AS930:AS933" si="1822">AM930+AN930</f>
        <v>0</v>
      </c>
      <c r="AT930" s="104">
        <f>SUM(AQ930,AR930,AS930)</f>
        <v>120000</v>
      </c>
      <c r="AU930" s="108">
        <f t="shared" ref="AU930:AU933" si="1823">AT930</f>
        <v>120000</v>
      </c>
      <c r="AV930" s="108"/>
      <c r="AW930" s="108"/>
      <c r="AX930" s="108"/>
      <c r="AY930" s="108"/>
      <c r="AZ930" s="108"/>
      <c r="BA930" s="109">
        <f t="shared" ref="BA930:BA933" si="1824">SUM(AU930:AZ930)-AT930</f>
        <v>0</v>
      </c>
    </row>
    <row r="931" spans="1:53" ht="14.1" customHeight="1" outlineLevel="2" x14ac:dyDescent="0.2">
      <c r="A931" s="68"/>
      <c r="B931" s="94"/>
      <c r="C931" s="251"/>
      <c r="D931" s="239"/>
      <c r="E931" s="239"/>
      <c r="F931" s="110"/>
      <c r="G931" s="111"/>
      <c r="H931" s="99" t="s">
        <v>50</v>
      </c>
      <c r="I931" s="100"/>
      <c r="J931" s="101"/>
      <c r="K931" s="101"/>
      <c r="L931" s="102" t="str">
        <f>IF(I931&lt;&gt;0,((VLOOKUP(I931,'1. Standard_Cost'!$B$4:$D$8,2)+VLOOKUP(I931,'1. Standard_Cost'!$B$4:$D$8,3))*J931*K931),"0")</f>
        <v>0</v>
      </c>
      <c r="M931" s="102">
        <f>L931*'1. Standard_Cost'!F529</f>
        <v>0</v>
      </c>
      <c r="N931" s="103"/>
      <c r="O931" s="103"/>
      <c r="P931" s="103"/>
      <c r="Q931" s="103"/>
      <c r="R931" s="104">
        <f>+N931*P931*'1. Standard_Cost'!$B$12</f>
        <v>0</v>
      </c>
      <c r="S931" s="104">
        <f>+N931*O931*P931*'1. Standard_Cost'!$C$12</f>
        <v>0</v>
      </c>
      <c r="T931" s="104">
        <f>+N931*P931*Q931*'1. Standard_Cost'!$D$12</f>
        <v>0</v>
      </c>
      <c r="U931" s="104">
        <f>+N931*O931*'1. Standard_Cost'!$E$12</f>
        <v>0</v>
      </c>
      <c r="V931" s="103"/>
      <c r="W931" s="103"/>
      <c r="X931" s="103"/>
      <c r="Y931" s="104">
        <f>+V931*((X931*'1. Standard_Cost'!$B$16)+(W931*X931*'1. Standard_Cost'!$C$16))</f>
        <v>0</v>
      </c>
      <c r="Z931" s="103"/>
      <c r="AA931" s="103"/>
      <c r="AB931" s="104">
        <f>+Z931*'1. Standard_Cost'!$B$20+AA931*'1. Standard_Cost'!$C$20</f>
        <v>0</v>
      </c>
      <c r="AC931" s="105"/>
      <c r="AD931" s="106"/>
      <c r="AE931" s="104">
        <f>SUM(AD931,AC931,AB931,Y931,U931,T931,S931,R931)*'1. Standard_Cost'!B553</f>
        <v>0</v>
      </c>
      <c r="AF931" s="104">
        <f t="shared" ref="AF931:AF933" si="1825">SUM(AD931,AE931)</f>
        <v>0</v>
      </c>
      <c r="AG931" s="103"/>
      <c r="AH931" s="103">
        <v>0</v>
      </c>
      <c r="AI931" s="103">
        <v>0</v>
      </c>
      <c r="AJ931" s="107"/>
      <c r="AK931" s="107"/>
      <c r="AL931" s="107"/>
      <c r="AM931" s="104">
        <f>AG931*'1. Standard_Cost'!B549+'Incremental_Cost Year 2021'!AH933*'1. Standard_Cost'!C549+'Incremental_Cost Year 2021'!AI933*'1. Standard_Cost'!D549+'Incremental_Cost Year 2021'!AJ933+'Incremental_Cost Year 2021'!AL933+AK931</f>
        <v>0</v>
      </c>
      <c r="AN931" s="104">
        <f>AM931*'1. Standard_Cost'!C553</f>
        <v>0</v>
      </c>
      <c r="AO931" s="107"/>
      <c r="AQ931" s="104">
        <f t="shared" si="1820"/>
        <v>0</v>
      </c>
      <c r="AR931" s="104">
        <f t="shared" si="1821"/>
        <v>0</v>
      </c>
      <c r="AS931" s="104">
        <f t="shared" si="1822"/>
        <v>0</v>
      </c>
      <c r="AT931" s="104">
        <f t="shared" ref="AT931:AT933" si="1826">SUM(AQ931,AR931,AS931)</f>
        <v>0</v>
      </c>
      <c r="AU931" s="108">
        <f t="shared" si="1823"/>
        <v>0</v>
      </c>
      <c r="AV931" s="108">
        <v>0</v>
      </c>
      <c r="AW931" s="108"/>
      <c r="AX931" s="108"/>
      <c r="AY931" s="108"/>
      <c r="AZ931" s="108"/>
      <c r="BA931" s="109">
        <f t="shared" si="1824"/>
        <v>0</v>
      </c>
    </row>
    <row r="932" spans="1:53" ht="14.1" customHeight="1" outlineLevel="2" x14ac:dyDescent="0.2">
      <c r="A932" s="68"/>
      <c r="B932" s="94"/>
      <c r="C932" s="251"/>
      <c r="D932" s="239"/>
      <c r="E932" s="239"/>
      <c r="F932" s="110"/>
      <c r="G932" s="111"/>
      <c r="H932" s="99" t="s">
        <v>51</v>
      </c>
      <c r="I932" s="100"/>
      <c r="J932" s="101"/>
      <c r="K932" s="101"/>
      <c r="L932" s="102" t="str">
        <f>IF(I932&lt;&gt;0,((VLOOKUP(I932,'1. Standard_Cost'!$B$4:$D$8,2)+VLOOKUP(I932,'1. Standard_Cost'!$B$4:$D$8,3))*J932*K932),"0")</f>
        <v>0</v>
      </c>
      <c r="M932" s="102">
        <f>L932*'1. Standard_Cost'!F529</f>
        <v>0</v>
      </c>
      <c r="N932" s="103"/>
      <c r="O932" s="103"/>
      <c r="P932" s="103"/>
      <c r="Q932" s="103"/>
      <c r="R932" s="104">
        <f>+N932*P932*'1. Standard_Cost'!$B$12</f>
        <v>0</v>
      </c>
      <c r="S932" s="104">
        <f>+N932*O932*P932*'1. Standard_Cost'!$C$12</f>
        <v>0</v>
      </c>
      <c r="T932" s="104">
        <f>+N932*P932*Q932*'1. Standard_Cost'!$D$12</f>
        <v>0</v>
      </c>
      <c r="U932" s="104">
        <f>+N932*O932*'1. Standard_Cost'!$E$12</f>
        <v>0</v>
      </c>
      <c r="V932" s="103"/>
      <c r="W932" s="103"/>
      <c r="X932" s="103"/>
      <c r="Y932" s="104">
        <f>+V932*((X932*'1. Standard_Cost'!$B$16)+(W932*X932*'1. Standard_Cost'!$C$16))</f>
        <v>0</v>
      </c>
      <c r="Z932" s="103"/>
      <c r="AA932" s="103"/>
      <c r="AB932" s="104">
        <f>+Z932*'1. Standard_Cost'!$B$20+AA932*'1. Standard_Cost'!$C$20</f>
        <v>0</v>
      </c>
      <c r="AC932" s="105"/>
      <c r="AD932" s="106"/>
      <c r="AE932" s="104">
        <f>SUM(AD932,AC932,AB932,Y932,U932,T932,S932,R932)*'1. Standard_Cost'!B553</f>
        <v>0</v>
      </c>
      <c r="AF932" s="104">
        <f t="shared" si="1825"/>
        <v>0</v>
      </c>
      <c r="AG932" s="103"/>
      <c r="AH932" s="103"/>
      <c r="AI932" s="103"/>
      <c r="AJ932" s="107"/>
      <c r="AK932" s="107"/>
      <c r="AL932" s="107"/>
      <c r="AM932" s="104">
        <f>AG932*'1. Standard_Cost'!B549+'Incremental_Cost Year 2021'!AH934*'1. Standard_Cost'!C549+'Incremental_Cost Year 2021'!AI934*'1. Standard_Cost'!D549+'Incremental_Cost Year 2021'!AJ934+'Incremental_Cost Year 2021'!AL934+AK932</f>
        <v>0</v>
      </c>
      <c r="AN932" s="104">
        <f>AM932*'1. Standard_Cost'!C553</f>
        <v>0</v>
      </c>
      <c r="AO932" s="107"/>
      <c r="AQ932" s="104">
        <f t="shared" si="1820"/>
        <v>0</v>
      </c>
      <c r="AR932" s="104">
        <f t="shared" si="1821"/>
        <v>0</v>
      </c>
      <c r="AS932" s="104">
        <f t="shared" si="1822"/>
        <v>0</v>
      </c>
      <c r="AT932" s="104">
        <f t="shared" si="1826"/>
        <v>0</v>
      </c>
      <c r="AU932" s="108">
        <f t="shared" si="1823"/>
        <v>0</v>
      </c>
      <c r="AV932" s="108"/>
      <c r="AW932" s="108"/>
      <c r="AX932" s="108"/>
      <c r="AY932" s="108"/>
      <c r="AZ932" s="108"/>
      <c r="BA932" s="109">
        <f t="shared" si="1824"/>
        <v>0</v>
      </c>
    </row>
    <row r="933" spans="1:53" ht="14.1" customHeight="1" outlineLevel="2" x14ac:dyDescent="0.2">
      <c r="A933" s="68"/>
      <c r="B933" s="94"/>
      <c r="C933" s="251"/>
      <c r="D933" s="239"/>
      <c r="E933" s="239"/>
      <c r="F933" s="110"/>
      <c r="G933" s="111"/>
      <c r="H933" s="112" t="s">
        <v>179</v>
      </c>
      <c r="I933" s="100"/>
      <c r="J933" s="101"/>
      <c r="K933" s="101"/>
      <c r="L933" s="102" t="str">
        <f>IF(I933&lt;&gt;0,((VLOOKUP(I933,'1. Standard_Cost'!$B$4:$D$8,2)+VLOOKUP(I933,'1. Standard_Cost'!$B$4:$D$8,3))*J933*K933),"0")</f>
        <v>0</v>
      </c>
      <c r="M933" s="102">
        <f>L933*'1. Standard_Cost'!F529</f>
        <v>0</v>
      </c>
      <c r="N933" s="103"/>
      <c r="O933" s="103"/>
      <c r="P933" s="103"/>
      <c r="Q933" s="103"/>
      <c r="R933" s="104">
        <f>+N933*P933*'1. Standard_Cost'!$B$12</f>
        <v>0</v>
      </c>
      <c r="S933" s="104">
        <f>+N933*O933*P933*'1. Standard_Cost'!$C$12</f>
        <v>0</v>
      </c>
      <c r="T933" s="104">
        <f>+N933*P933*Q933*'1. Standard_Cost'!$D$12</f>
        <v>0</v>
      </c>
      <c r="U933" s="104">
        <f>+N933*O933*'1. Standard_Cost'!$E$12</f>
        <v>0</v>
      </c>
      <c r="V933" s="103"/>
      <c r="W933" s="103"/>
      <c r="X933" s="103"/>
      <c r="Y933" s="104">
        <f>+V933*((X933*'1. Standard_Cost'!$B$16)+(W933*X933*'1. Standard_Cost'!$C$16))</f>
        <v>0</v>
      </c>
      <c r="Z933" s="103"/>
      <c r="AA933" s="103"/>
      <c r="AB933" s="104">
        <f>+Z933*'1. Standard_Cost'!$B$20+AA933*'1. Standard_Cost'!$C$20</f>
        <v>0</v>
      </c>
      <c r="AC933" s="105"/>
      <c r="AD933" s="106"/>
      <c r="AE933" s="104">
        <f>SUM(AD933,AC933,AB933,Y933,U933,T933,S933,R933)*'1. Standard_Cost'!B553</f>
        <v>0</v>
      </c>
      <c r="AF933" s="104">
        <f t="shared" si="1825"/>
        <v>0</v>
      </c>
      <c r="AG933" s="103"/>
      <c r="AH933" s="103"/>
      <c r="AI933" s="103"/>
      <c r="AJ933" s="107"/>
      <c r="AK933" s="107"/>
      <c r="AL933" s="107"/>
      <c r="AM933" s="104">
        <f>AG933*'1. Standard_Cost'!B549+'Incremental_Cost Year 2021'!AH935*'1. Standard_Cost'!C549+'Incremental_Cost Year 2021'!AI935*'1. Standard_Cost'!D549+'Incremental_Cost Year 2021'!AJ935+'Incremental_Cost Year 2021'!AL935+AK933</f>
        <v>0</v>
      </c>
      <c r="AN933" s="104">
        <f>AM933*'1. Standard_Cost'!C553</f>
        <v>0</v>
      </c>
      <c r="AO933" s="107"/>
      <c r="AQ933" s="104">
        <f t="shared" si="1820"/>
        <v>0</v>
      </c>
      <c r="AR933" s="104">
        <f t="shared" si="1821"/>
        <v>0</v>
      </c>
      <c r="AS933" s="104">
        <f t="shared" si="1822"/>
        <v>0</v>
      </c>
      <c r="AT933" s="104">
        <f t="shared" si="1826"/>
        <v>0</v>
      </c>
      <c r="AU933" s="108">
        <f t="shared" si="1823"/>
        <v>0</v>
      </c>
      <c r="AV933" s="108"/>
      <c r="AW933" s="108"/>
      <c r="AX933" s="108"/>
      <c r="AY933" s="108"/>
      <c r="AZ933" s="108"/>
      <c r="BA933" s="109">
        <f t="shared" si="1824"/>
        <v>0</v>
      </c>
    </row>
    <row r="934" spans="1:53" ht="25.35" customHeight="1" outlineLevel="1" x14ac:dyDescent="0.2">
      <c r="A934" s="68"/>
      <c r="B934" s="94"/>
      <c r="C934" s="251"/>
      <c r="D934" s="240"/>
      <c r="E934" s="240"/>
      <c r="F934" s="114" t="s">
        <v>154</v>
      </c>
      <c r="G934" s="115" t="s">
        <v>155</v>
      </c>
      <c r="H934" s="140" t="s">
        <v>510</v>
      </c>
      <c r="I934" s="117"/>
      <c r="J934" s="117"/>
      <c r="K934" s="117"/>
      <c r="L934" s="118">
        <f>SUM(L930:L933)</f>
        <v>0</v>
      </c>
      <c r="M934" s="118">
        <f>SUM(M930:M933)</f>
        <v>0</v>
      </c>
      <c r="N934" s="117"/>
      <c r="O934" s="117"/>
      <c r="P934" s="117"/>
      <c r="Q934" s="117"/>
      <c r="R934" s="119">
        <f>SUM(R930:R933)</f>
        <v>0</v>
      </c>
      <c r="S934" s="119">
        <f>SUM(S930:S933)</f>
        <v>0</v>
      </c>
      <c r="T934" s="119">
        <f>SUM(T930:T933)</f>
        <v>0</v>
      </c>
      <c r="U934" s="119">
        <f>SUM(U930:U933)</f>
        <v>0</v>
      </c>
      <c r="V934" s="117"/>
      <c r="W934" s="117"/>
      <c r="X934" s="117"/>
      <c r="Y934" s="118">
        <f>SUM(Y930:Y933)</f>
        <v>0</v>
      </c>
      <c r="Z934" s="117"/>
      <c r="AA934" s="117"/>
      <c r="AB934" s="118">
        <f t="shared" ref="AB934:AF934" si="1827">SUM(AB930:AB933)</f>
        <v>250000</v>
      </c>
      <c r="AC934" s="118">
        <f t="shared" si="1827"/>
        <v>350000</v>
      </c>
      <c r="AD934" s="118">
        <f t="shared" si="1827"/>
        <v>0</v>
      </c>
      <c r="AE934" s="118">
        <f t="shared" si="1827"/>
        <v>120000</v>
      </c>
      <c r="AF934" s="118">
        <f t="shared" si="1827"/>
        <v>120000</v>
      </c>
      <c r="AG934" s="117"/>
      <c r="AH934" s="117"/>
      <c r="AI934" s="117"/>
      <c r="AJ934" s="119">
        <f>SUM(AJ930:AJ933)</f>
        <v>0</v>
      </c>
      <c r="AK934" s="119">
        <f t="shared" ref="AK934:AN934" si="1828">SUM(AK930:AK933)</f>
        <v>0</v>
      </c>
      <c r="AL934" s="119">
        <f t="shared" si="1828"/>
        <v>0</v>
      </c>
      <c r="AM934" s="119">
        <f t="shared" si="1828"/>
        <v>0</v>
      </c>
      <c r="AN934" s="119">
        <f t="shared" si="1828"/>
        <v>0</v>
      </c>
      <c r="AO934" s="116"/>
      <c r="AP934" s="120"/>
      <c r="AQ934" s="118">
        <f t="shared" ref="AQ934:BA934" si="1829">SUM(AQ930:AQ933)</f>
        <v>0</v>
      </c>
      <c r="AR934" s="118">
        <f t="shared" si="1829"/>
        <v>120000</v>
      </c>
      <c r="AS934" s="118">
        <f t="shared" si="1829"/>
        <v>0</v>
      </c>
      <c r="AT934" s="118">
        <f t="shared" si="1829"/>
        <v>120000</v>
      </c>
      <c r="AU934" s="118">
        <f t="shared" si="1829"/>
        <v>120000</v>
      </c>
      <c r="AV934" s="118">
        <f t="shared" si="1829"/>
        <v>0</v>
      </c>
      <c r="AW934" s="118">
        <f t="shared" si="1829"/>
        <v>0</v>
      </c>
      <c r="AX934" s="118">
        <f t="shared" si="1829"/>
        <v>0</v>
      </c>
      <c r="AY934" s="118">
        <f t="shared" si="1829"/>
        <v>0</v>
      </c>
      <c r="AZ934" s="118">
        <f t="shared" si="1829"/>
        <v>0</v>
      </c>
      <c r="BA934" s="118">
        <f t="shared" si="1829"/>
        <v>0</v>
      </c>
    </row>
    <row r="935" spans="1:53" ht="14.1" customHeight="1" outlineLevel="2" x14ac:dyDescent="0.2">
      <c r="A935" s="68"/>
      <c r="B935" s="94"/>
      <c r="C935" s="251"/>
      <c r="D935" s="238" t="s">
        <v>515</v>
      </c>
      <c r="E935" s="96"/>
      <c r="F935" s="97"/>
      <c r="G935" s="98"/>
      <c r="H935" s="99" t="s">
        <v>542</v>
      </c>
      <c r="I935" s="100"/>
      <c r="J935" s="101"/>
      <c r="K935" s="101"/>
      <c r="L935" s="102" t="str">
        <f>IF(I935&lt;&gt;0,((VLOOKUP(I935,'1. Standard_Cost'!$B$4:$D$8,2)+VLOOKUP(I935,'1. Standard_Cost'!$B$4:$D$8,3))*J935*K935),"0")</f>
        <v>0</v>
      </c>
      <c r="M935" s="102">
        <f>L935*'1. Standard_Cost'!F529</f>
        <v>0</v>
      </c>
      <c r="N935" s="103"/>
      <c r="O935" s="103"/>
      <c r="P935" s="103"/>
      <c r="Q935" s="103"/>
      <c r="R935" s="104">
        <f>+N935*P935*'1. Standard_Cost'!$B$12</f>
        <v>0</v>
      </c>
      <c r="S935" s="104">
        <f>+N935*O935*P935*'1. Standard_Cost'!$C$12</f>
        <v>0</v>
      </c>
      <c r="T935" s="104">
        <f>+N935*P935*Q935*'1. Standard_Cost'!$D$12</f>
        <v>0</v>
      </c>
      <c r="U935" s="104">
        <f>+N935*O935*'1. Standard_Cost'!$E$12</f>
        <v>0</v>
      </c>
      <c r="V935" s="103"/>
      <c r="W935" s="103"/>
      <c r="X935" s="103"/>
      <c r="Y935" s="104">
        <f>+V935*((X935*'1. Standard_Cost'!$B$16)+(W935*X935*'1. Standard_Cost'!$C$16))</f>
        <v>0</v>
      </c>
      <c r="Z935" s="103">
        <v>2</v>
      </c>
      <c r="AA935" s="103">
        <v>2</v>
      </c>
      <c r="AB935" s="104">
        <f>+Z935*'1. Standard_Cost'!$B$20+AA935*'1. Standard_Cost'!$C$20</f>
        <v>250000</v>
      </c>
      <c r="AC935" s="105">
        <v>350000</v>
      </c>
      <c r="AD935" s="106"/>
      <c r="AE935" s="104">
        <f>SUM(AD935,AC935,AB935,Y935,U935,T935,S935,R935)*'1. Standard_Cost'!B28</f>
        <v>120000</v>
      </c>
      <c r="AF935" s="104">
        <f>SUM(AD935,AE935)</f>
        <v>120000</v>
      </c>
      <c r="AG935" s="103"/>
      <c r="AH935" s="103"/>
      <c r="AI935" s="103"/>
      <c r="AJ935" s="107"/>
      <c r="AK935" s="107"/>
      <c r="AL935" s="107"/>
      <c r="AM935" s="104">
        <f>AG935*'1. Standard_Cost'!B549+'Incremental_Cost Year 2021'!AH937*'1. Standard_Cost'!C549+'Incremental_Cost Year 2021'!AI937*'1. Standard_Cost'!D549+'Incremental_Cost Year 2021'!AJ937+'Incremental_Cost Year 2021'!AL937+AK935</f>
        <v>0</v>
      </c>
      <c r="AN935" s="104">
        <f>AM935*'1. Standard_Cost'!C553</f>
        <v>0</v>
      </c>
      <c r="AO935" s="107"/>
      <c r="AQ935" s="104">
        <f t="shared" ref="AQ935:AQ938" si="1830">L935+M935</f>
        <v>0</v>
      </c>
      <c r="AR935" s="104">
        <f t="shared" ref="AR935:AR938" si="1831">AF935</f>
        <v>120000</v>
      </c>
      <c r="AS935" s="104">
        <f t="shared" ref="AS935:AS938" si="1832">AM935+AN935</f>
        <v>0</v>
      </c>
      <c r="AT935" s="104">
        <f>SUM(AQ935,AR935,AS935)</f>
        <v>120000</v>
      </c>
      <c r="AU935" s="108">
        <f t="shared" ref="AU935:AU938" si="1833">AT935</f>
        <v>120000</v>
      </c>
      <c r="AV935" s="108"/>
      <c r="AW935" s="108"/>
      <c r="AX935" s="108"/>
      <c r="AY935" s="108"/>
      <c r="AZ935" s="108"/>
      <c r="BA935" s="109">
        <f t="shared" ref="BA935:BA938" si="1834">SUM(AU935:AZ935)-AT935</f>
        <v>0</v>
      </c>
    </row>
    <row r="936" spans="1:53" ht="14.1" customHeight="1" outlineLevel="2" x14ac:dyDescent="0.2">
      <c r="A936" s="68"/>
      <c r="B936" s="94"/>
      <c r="C936" s="251"/>
      <c r="D936" s="239"/>
      <c r="E936" s="239" t="s">
        <v>511</v>
      </c>
      <c r="F936" s="110"/>
      <c r="G936" s="111"/>
      <c r="H936" s="99" t="s">
        <v>50</v>
      </c>
      <c r="I936" s="100"/>
      <c r="J936" s="101"/>
      <c r="K936" s="101"/>
      <c r="L936" s="102" t="str">
        <f>IF(I936&lt;&gt;0,((VLOOKUP(I936,'1. Standard_Cost'!$B$4:$D$8,2)+VLOOKUP(I936,'1. Standard_Cost'!$B$4:$D$8,3))*J936*K936),"0")</f>
        <v>0</v>
      </c>
      <c r="M936" s="102">
        <f>L936*'1. Standard_Cost'!F529</f>
        <v>0</v>
      </c>
      <c r="N936" s="103"/>
      <c r="O936" s="103"/>
      <c r="P936" s="103"/>
      <c r="Q936" s="103"/>
      <c r="R936" s="104">
        <f>+N936*P936*'1. Standard_Cost'!$B$12</f>
        <v>0</v>
      </c>
      <c r="S936" s="104">
        <f>+N936*O936*P936*'1. Standard_Cost'!$C$12</f>
        <v>0</v>
      </c>
      <c r="T936" s="104">
        <f>+N936*P936*Q936*'1. Standard_Cost'!$D$12</f>
        <v>0</v>
      </c>
      <c r="U936" s="104">
        <f>+N936*O936*'1. Standard_Cost'!$E$12</f>
        <v>0</v>
      </c>
      <c r="V936" s="103"/>
      <c r="W936" s="103"/>
      <c r="X936" s="103"/>
      <c r="Y936" s="104">
        <f>+V936*((X936*'1. Standard_Cost'!$B$16)+(W936*X936*'1. Standard_Cost'!$C$16))</f>
        <v>0</v>
      </c>
      <c r="Z936" s="103"/>
      <c r="AA936" s="103"/>
      <c r="AB936" s="104">
        <f>+Z936*'1. Standard_Cost'!$B$20+AA936*'1. Standard_Cost'!$C$20</f>
        <v>0</v>
      </c>
      <c r="AC936" s="105"/>
      <c r="AD936" s="106"/>
      <c r="AE936" s="104">
        <f>SUM(AD936,AC936,AB936,Y936,U936,T936,S936,R936)*'1. Standard_Cost'!B553</f>
        <v>0</v>
      </c>
      <c r="AF936" s="104">
        <f t="shared" ref="AF936:AF938" si="1835">SUM(AD936,AE936)</f>
        <v>0</v>
      </c>
      <c r="AG936" s="103"/>
      <c r="AH936" s="103">
        <v>0</v>
      </c>
      <c r="AI936" s="103">
        <v>0</v>
      </c>
      <c r="AJ936" s="107"/>
      <c r="AK936" s="107"/>
      <c r="AL936" s="107"/>
      <c r="AM936" s="104">
        <f>AG936*'1. Standard_Cost'!B549+'Incremental_Cost Year 2021'!AH938*'1. Standard_Cost'!C549+'Incremental_Cost Year 2021'!AI938*'1. Standard_Cost'!D549+'Incremental_Cost Year 2021'!AJ938+'Incremental_Cost Year 2021'!AL938+AK936</f>
        <v>0</v>
      </c>
      <c r="AN936" s="104">
        <f>AM936*'1. Standard_Cost'!C553</f>
        <v>0</v>
      </c>
      <c r="AO936" s="107"/>
      <c r="AQ936" s="104">
        <f t="shared" si="1830"/>
        <v>0</v>
      </c>
      <c r="AR936" s="104">
        <f t="shared" si="1831"/>
        <v>0</v>
      </c>
      <c r="AS936" s="104">
        <f t="shared" si="1832"/>
        <v>0</v>
      </c>
      <c r="AT936" s="104">
        <f t="shared" ref="AT936:AT938" si="1836">SUM(AQ936,AR936,AS936)</f>
        <v>0</v>
      </c>
      <c r="AU936" s="108">
        <f t="shared" si="1833"/>
        <v>0</v>
      </c>
      <c r="AV936" s="108">
        <v>0</v>
      </c>
      <c r="AW936" s="108"/>
      <c r="AX936" s="108"/>
      <c r="AY936" s="108"/>
      <c r="AZ936" s="108"/>
      <c r="BA936" s="109">
        <f t="shared" si="1834"/>
        <v>0</v>
      </c>
    </row>
    <row r="937" spans="1:53" ht="14.1" customHeight="1" outlineLevel="2" x14ac:dyDescent="0.2">
      <c r="A937" s="68"/>
      <c r="B937" s="94"/>
      <c r="C937" s="251"/>
      <c r="D937" s="239"/>
      <c r="E937" s="239"/>
      <c r="F937" s="110"/>
      <c r="G937" s="111"/>
      <c r="H937" s="99" t="s">
        <v>51</v>
      </c>
      <c r="I937" s="100"/>
      <c r="J937" s="101"/>
      <c r="K937" s="101"/>
      <c r="L937" s="102" t="str">
        <f>IF(I937&lt;&gt;0,((VLOOKUP(I937,'1. Standard_Cost'!$B$4:$D$8,2)+VLOOKUP(I937,'1. Standard_Cost'!$B$4:$D$8,3))*J937*K937),"0")</f>
        <v>0</v>
      </c>
      <c r="M937" s="102">
        <f>L937*'1. Standard_Cost'!F529</f>
        <v>0</v>
      </c>
      <c r="N937" s="103"/>
      <c r="O937" s="103"/>
      <c r="P937" s="103"/>
      <c r="Q937" s="103"/>
      <c r="R937" s="104">
        <f>+N937*P937*'1. Standard_Cost'!$B$12</f>
        <v>0</v>
      </c>
      <c r="S937" s="104">
        <f>+N937*O937*P937*'1. Standard_Cost'!$C$12</f>
        <v>0</v>
      </c>
      <c r="T937" s="104">
        <f>+N937*P937*Q937*'1. Standard_Cost'!$D$12</f>
        <v>0</v>
      </c>
      <c r="U937" s="104">
        <f>+N937*O937*'1. Standard_Cost'!$E$12</f>
        <v>0</v>
      </c>
      <c r="V937" s="103"/>
      <c r="W937" s="103"/>
      <c r="X937" s="103"/>
      <c r="Y937" s="104">
        <f>+V937*((X937*'1. Standard_Cost'!$B$16)+(W937*X937*'1. Standard_Cost'!$C$16))</f>
        <v>0</v>
      </c>
      <c r="Z937" s="103"/>
      <c r="AA937" s="103"/>
      <c r="AB937" s="104">
        <f>+Z937*'1. Standard_Cost'!$B$20+AA937*'1. Standard_Cost'!$C$20</f>
        <v>0</v>
      </c>
      <c r="AC937" s="105"/>
      <c r="AD937" s="106"/>
      <c r="AE937" s="104">
        <f>SUM(AD937,AC937,AB937,Y937,U937,T937,S937,R937)*'1. Standard_Cost'!B553</f>
        <v>0</v>
      </c>
      <c r="AF937" s="104">
        <f t="shared" si="1835"/>
        <v>0</v>
      </c>
      <c r="AG937" s="103"/>
      <c r="AH937" s="103"/>
      <c r="AI937" s="103"/>
      <c r="AJ937" s="107"/>
      <c r="AK937" s="107"/>
      <c r="AL937" s="107"/>
      <c r="AM937" s="104">
        <f>AG937*'1. Standard_Cost'!B549+'Incremental_Cost Year 2021'!AH939*'1. Standard_Cost'!C549+'Incremental_Cost Year 2021'!AI939*'1. Standard_Cost'!D549+'Incremental_Cost Year 2021'!AJ939+'Incremental_Cost Year 2021'!AL939+AK937</f>
        <v>0</v>
      </c>
      <c r="AN937" s="104">
        <f>AM937*'1. Standard_Cost'!C553</f>
        <v>0</v>
      </c>
      <c r="AO937" s="107"/>
      <c r="AQ937" s="104">
        <f t="shared" si="1830"/>
        <v>0</v>
      </c>
      <c r="AR937" s="104">
        <f t="shared" si="1831"/>
        <v>0</v>
      </c>
      <c r="AS937" s="104">
        <f t="shared" si="1832"/>
        <v>0</v>
      </c>
      <c r="AT937" s="104">
        <f t="shared" si="1836"/>
        <v>0</v>
      </c>
      <c r="AU937" s="108">
        <f t="shared" si="1833"/>
        <v>0</v>
      </c>
      <c r="AV937" s="108"/>
      <c r="AW937" s="108"/>
      <c r="AX937" s="108"/>
      <c r="AY937" s="108"/>
      <c r="AZ937" s="108"/>
      <c r="BA937" s="109">
        <f t="shared" si="1834"/>
        <v>0</v>
      </c>
    </row>
    <row r="938" spans="1:53" ht="14.1" customHeight="1" outlineLevel="2" x14ac:dyDescent="0.2">
      <c r="A938" s="68"/>
      <c r="B938" s="94"/>
      <c r="C938" s="251"/>
      <c r="D938" s="239"/>
      <c r="E938" s="239"/>
      <c r="F938" s="110"/>
      <c r="G938" s="111"/>
      <c r="H938" s="112" t="s">
        <v>179</v>
      </c>
      <c r="I938" s="100"/>
      <c r="J938" s="101"/>
      <c r="K938" s="101"/>
      <c r="L938" s="102" t="str">
        <f>IF(I938&lt;&gt;0,((VLOOKUP(I938,'1. Standard_Cost'!$B$4:$D$8,2)+VLOOKUP(I938,'1. Standard_Cost'!$B$4:$D$8,3))*J938*K938),"0")</f>
        <v>0</v>
      </c>
      <c r="M938" s="102">
        <f>L938*'1. Standard_Cost'!F529</f>
        <v>0</v>
      </c>
      <c r="N938" s="103"/>
      <c r="O938" s="103"/>
      <c r="P938" s="103"/>
      <c r="Q938" s="103"/>
      <c r="R938" s="104">
        <f>+N938*P938*'1. Standard_Cost'!$B$12</f>
        <v>0</v>
      </c>
      <c r="S938" s="104">
        <f>+N938*O938*P938*'1. Standard_Cost'!$C$12</f>
        <v>0</v>
      </c>
      <c r="T938" s="104">
        <f>+N938*P938*Q938*'1. Standard_Cost'!$D$12</f>
        <v>0</v>
      </c>
      <c r="U938" s="104">
        <f>+N938*O938*'1. Standard_Cost'!$E$12</f>
        <v>0</v>
      </c>
      <c r="V938" s="103"/>
      <c r="W938" s="103"/>
      <c r="X938" s="103"/>
      <c r="Y938" s="104">
        <f>+V938*((X938*'1. Standard_Cost'!$B$16)+(W938*X938*'1. Standard_Cost'!$C$16))</f>
        <v>0</v>
      </c>
      <c r="Z938" s="103"/>
      <c r="AA938" s="103"/>
      <c r="AB938" s="104">
        <f>+Z938*'1. Standard_Cost'!$B$20+AA938*'1. Standard_Cost'!$C$20</f>
        <v>0</v>
      </c>
      <c r="AC938" s="105"/>
      <c r="AD938" s="106"/>
      <c r="AE938" s="104">
        <f>SUM(AD938,AC938,AB938,Y938,U938,T938,S938,R938)*'1. Standard_Cost'!B553</f>
        <v>0</v>
      </c>
      <c r="AF938" s="104">
        <f t="shared" si="1835"/>
        <v>0</v>
      </c>
      <c r="AG938" s="103"/>
      <c r="AH938" s="103"/>
      <c r="AI938" s="103"/>
      <c r="AJ938" s="107"/>
      <c r="AK938" s="107"/>
      <c r="AL938" s="107"/>
      <c r="AM938" s="104">
        <f>AG938*'1. Standard_Cost'!B549+'Incremental_Cost Year 2021'!AH940*'1. Standard_Cost'!C549+'Incremental_Cost Year 2021'!AI940*'1. Standard_Cost'!D549+'Incremental_Cost Year 2021'!AJ940+'Incremental_Cost Year 2021'!AL940+AK938</f>
        <v>0</v>
      </c>
      <c r="AN938" s="104">
        <f>AM938*'1. Standard_Cost'!C553</f>
        <v>0</v>
      </c>
      <c r="AO938" s="107"/>
      <c r="AQ938" s="104">
        <f t="shared" si="1830"/>
        <v>0</v>
      </c>
      <c r="AR938" s="104">
        <f t="shared" si="1831"/>
        <v>0</v>
      </c>
      <c r="AS938" s="104">
        <f t="shared" si="1832"/>
        <v>0</v>
      </c>
      <c r="AT938" s="104">
        <f t="shared" si="1836"/>
        <v>0</v>
      </c>
      <c r="AU938" s="108">
        <f t="shared" si="1833"/>
        <v>0</v>
      </c>
      <c r="AV938" s="108"/>
      <c r="AW938" s="108"/>
      <c r="AX938" s="108"/>
      <c r="AY938" s="108"/>
      <c r="AZ938" s="108"/>
      <c r="BA938" s="109">
        <f t="shared" si="1834"/>
        <v>0</v>
      </c>
    </row>
    <row r="939" spans="1:53" ht="25.7" customHeight="1" outlineLevel="1" x14ac:dyDescent="0.2">
      <c r="A939" s="68"/>
      <c r="B939" s="94"/>
      <c r="C939" s="251"/>
      <c r="D939" s="240"/>
      <c r="E939" s="240"/>
      <c r="F939" s="114" t="s">
        <v>154</v>
      </c>
      <c r="G939" s="115" t="s">
        <v>155</v>
      </c>
      <c r="H939" s="122" t="s">
        <v>512</v>
      </c>
      <c r="I939" s="117"/>
      <c r="J939" s="117"/>
      <c r="K939" s="117"/>
      <c r="L939" s="118">
        <f>SUM(L935:L938)</f>
        <v>0</v>
      </c>
      <c r="M939" s="118">
        <f>SUM(M935:M938)</f>
        <v>0</v>
      </c>
      <c r="N939" s="117"/>
      <c r="O939" s="117"/>
      <c r="P939" s="117"/>
      <c r="Q939" s="117"/>
      <c r="R939" s="119">
        <f>SUM(R935:R938)</f>
        <v>0</v>
      </c>
      <c r="S939" s="119">
        <f>SUM(S935:S938)</f>
        <v>0</v>
      </c>
      <c r="T939" s="119">
        <f>SUM(T935:T938)</f>
        <v>0</v>
      </c>
      <c r="U939" s="119">
        <f>SUM(U935:U938)</f>
        <v>0</v>
      </c>
      <c r="V939" s="117"/>
      <c r="W939" s="117"/>
      <c r="X939" s="117"/>
      <c r="Y939" s="118">
        <f>SUM(Y935:Y938)</f>
        <v>0</v>
      </c>
      <c r="Z939" s="117"/>
      <c r="AA939" s="117"/>
      <c r="AB939" s="118">
        <f t="shared" ref="AB939:AF939" si="1837">SUM(AB935:AB938)</f>
        <v>250000</v>
      </c>
      <c r="AC939" s="118">
        <f t="shared" si="1837"/>
        <v>350000</v>
      </c>
      <c r="AD939" s="118">
        <f t="shared" si="1837"/>
        <v>0</v>
      </c>
      <c r="AE939" s="118">
        <f t="shared" si="1837"/>
        <v>120000</v>
      </c>
      <c r="AF939" s="118">
        <f t="shared" si="1837"/>
        <v>120000</v>
      </c>
      <c r="AG939" s="117"/>
      <c r="AH939" s="117"/>
      <c r="AI939" s="117"/>
      <c r="AJ939" s="119">
        <f>SUM(AJ935:AJ938)</f>
        <v>0</v>
      </c>
      <c r="AK939" s="119">
        <f t="shared" ref="AK939:AN939" si="1838">SUM(AK935:AK938)</f>
        <v>0</v>
      </c>
      <c r="AL939" s="119">
        <f t="shared" si="1838"/>
        <v>0</v>
      </c>
      <c r="AM939" s="119">
        <f t="shared" si="1838"/>
        <v>0</v>
      </c>
      <c r="AN939" s="119">
        <f t="shared" si="1838"/>
        <v>0</v>
      </c>
      <c r="AO939" s="116"/>
      <c r="AP939" s="120"/>
      <c r="AQ939" s="121">
        <f t="shared" ref="AQ939:BA939" si="1839">SUM(AQ935:AQ938)</f>
        <v>0</v>
      </c>
      <c r="AR939" s="121">
        <f t="shared" si="1839"/>
        <v>120000</v>
      </c>
      <c r="AS939" s="121">
        <f t="shared" si="1839"/>
        <v>0</v>
      </c>
      <c r="AT939" s="121">
        <f t="shared" si="1839"/>
        <v>120000</v>
      </c>
      <c r="AU939" s="121">
        <f t="shared" si="1839"/>
        <v>120000</v>
      </c>
      <c r="AV939" s="121">
        <f t="shared" si="1839"/>
        <v>0</v>
      </c>
      <c r="AW939" s="121">
        <f t="shared" si="1839"/>
        <v>0</v>
      </c>
      <c r="AX939" s="121">
        <f t="shared" si="1839"/>
        <v>0</v>
      </c>
      <c r="AY939" s="121">
        <f t="shared" si="1839"/>
        <v>0</v>
      </c>
      <c r="AZ939" s="121">
        <f t="shared" si="1839"/>
        <v>0</v>
      </c>
      <c r="BA939" s="121">
        <f t="shared" si="1839"/>
        <v>0</v>
      </c>
    </row>
    <row r="940" spans="1:53" ht="14.1" customHeight="1" outlineLevel="2" x14ac:dyDescent="0.2">
      <c r="A940" s="68"/>
      <c r="B940" s="94"/>
      <c r="C940" s="251"/>
      <c r="D940" s="238" t="s">
        <v>515</v>
      </c>
      <c r="E940" s="243" t="s">
        <v>513</v>
      </c>
      <c r="F940" s="97"/>
      <c r="G940" s="98"/>
      <c r="H940" s="99" t="s">
        <v>542</v>
      </c>
      <c r="I940" s="100"/>
      <c r="J940" s="101"/>
      <c r="K940" s="101"/>
      <c r="L940" s="102" t="str">
        <f>IF(I940&lt;&gt;0,((VLOOKUP(I940,'1. Standard_Cost'!$B$4:$D$8,2)+VLOOKUP(I940,'1. Standard_Cost'!$B$4:$D$8,3))*J940*K940),"0")</f>
        <v>0</v>
      </c>
      <c r="M940" s="102">
        <f>L940*'1. Standard_Cost'!F529</f>
        <v>0</v>
      </c>
      <c r="N940" s="103"/>
      <c r="O940" s="103"/>
      <c r="P940" s="103"/>
      <c r="Q940" s="103"/>
      <c r="R940" s="104">
        <f>+N940*P940*'1. Standard_Cost'!$B$12</f>
        <v>0</v>
      </c>
      <c r="S940" s="104">
        <f>+N940*O940*P940*'1. Standard_Cost'!$C$12</f>
        <v>0</v>
      </c>
      <c r="T940" s="104">
        <f>+N940*P940*Q940*'1. Standard_Cost'!$D$12</f>
        <v>0</v>
      </c>
      <c r="U940" s="104">
        <f>+N940*O940*'1. Standard_Cost'!$E$12</f>
        <v>0</v>
      </c>
      <c r="V940" s="103"/>
      <c r="W940" s="103"/>
      <c r="X940" s="103"/>
      <c r="Y940" s="104">
        <f>+V940*((X940*'1. Standard_Cost'!$B$16)+(W940*X940*'1. Standard_Cost'!$C$16))</f>
        <v>0</v>
      </c>
      <c r="Z940" s="103">
        <v>2</v>
      </c>
      <c r="AA940" s="103">
        <v>2</v>
      </c>
      <c r="AB940" s="104">
        <f>+Z940*'1. Standard_Cost'!$B$20+AA940*'1. Standard_Cost'!$C$20</f>
        <v>250000</v>
      </c>
      <c r="AC940" s="105">
        <v>350000</v>
      </c>
      <c r="AD940" s="106"/>
      <c r="AE940" s="104">
        <f>SUM(AD940,AC940,AB940,Y940,U940,T940,S940,R940)*'1. Standard_Cost'!B28</f>
        <v>120000</v>
      </c>
      <c r="AF940" s="104">
        <f>SUM(AD940,AE940)</f>
        <v>120000</v>
      </c>
      <c r="AG940" s="103"/>
      <c r="AH940" s="103"/>
      <c r="AI940" s="103"/>
      <c r="AJ940" s="107"/>
      <c r="AK940" s="107"/>
      <c r="AL940" s="107"/>
      <c r="AM940" s="104">
        <f>AG940*'1. Standard_Cost'!B549+'Incremental_Cost Year 2021'!AH942*'1. Standard_Cost'!C549+'Incremental_Cost Year 2021'!AI942*'1. Standard_Cost'!D549+'Incremental_Cost Year 2021'!AJ942+'Incremental_Cost Year 2021'!AL942+AK940</f>
        <v>0</v>
      </c>
      <c r="AN940" s="104">
        <f>AM940*'1. Standard_Cost'!C553</f>
        <v>0</v>
      </c>
      <c r="AO940" s="107"/>
      <c r="AQ940" s="104">
        <f t="shared" ref="AQ940:AQ945" si="1840">L940+M940</f>
        <v>0</v>
      </c>
      <c r="AR940" s="104">
        <f t="shared" ref="AR940:AR945" si="1841">AF940</f>
        <v>120000</v>
      </c>
      <c r="AS940" s="104">
        <f t="shared" ref="AS940:AS945" si="1842">AM940+AN940</f>
        <v>0</v>
      </c>
      <c r="AT940" s="104">
        <f>SUM(AQ940,AR940,AS940)</f>
        <v>120000</v>
      </c>
      <c r="AU940" s="108">
        <f t="shared" ref="AU940:AU945" si="1843">AT940</f>
        <v>120000</v>
      </c>
      <c r="AV940" s="108"/>
      <c r="AW940" s="108"/>
      <c r="AX940" s="108"/>
      <c r="AY940" s="108"/>
      <c r="AZ940" s="108"/>
      <c r="BA940" s="109">
        <f t="shared" ref="BA940:BA945" si="1844">SUM(AU940:AZ940)-AT940</f>
        <v>0</v>
      </c>
    </row>
    <row r="941" spans="1:53" ht="14.1" customHeight="1" outlineLevel="2" x14ac:dyDescent="0.2">
      <c r="A941" s="68"/>
      <c r="B941" s="94"/>
      <c r="C941" s="251"/>
      <c r="D941" s="239"/>
      <c r="E941" s="241"/>
      <c r="F941" s="110"/>
      <c r="G941" s="111"/>
      <c r="H941" s="99" t="s">
        <v>570</v>
      </c>
      <c r="I941" s="100"/>
      <c r="J941" s="101">
        <v>3</v>
      </c>
      <c r="K941" s="101">
        <v>4</v>
      </c>
      <c r="L941" s="102">
        <v>961200</v>
      </c>
      <c r="M941" s="102">
        <f>L941*'1. Standard_Cost'!F4</f>
        <v>160520.40000000002</v>
      </c>
      <c r="N941" s="103"/>
      <c r="O941" s="103"/>
      <c r="P941" s="103"/>
      <c r="Q941" s="103"/>
      <c r="R941" s="104"/>
      <c r="S941" s="104"/>
      <c r="T941" s="104"/>
      <c r="U941" s="104"/>
      <c r="V941" s="103"/>
      <c r="W941" s="103"/>
      <c r="X941" s="103"/>
      <c r="Y941" s="104"/>
      <c r="Z941" s="103"/>
      <c r="AA941" s="103"/>
      <c r="AB941" s="104"/>
      <c r="AC941" s="105"/>
      <c r="AD941" s="106"/>
      <c r="AE941" s="104"/>
      <c r="AF941" s="104"/>
      <c r="AG941" s="103"/>
      <c r="AH941" s="103"/>
      <c r="AI941" s="103"/>
      <c r="AJ941" s="107"/>
      <c r="AK941" s="107"/>
      <c r="AL941" s="107"/>
      <c r="AM941" s="104"/>
      <c r="AN941" s="104"/>
      <c r="AO941" s="107"/>
      <c r="AQ941" s="104"/>
      <c r="AR941" s="104"/>
      <c r="AS941" s="104"/>
      <c r="AT941" s="104"/>
      <c r="AU941" s="108">
        <f t="shared" si="1843"/>
        <v>0</v>
      </c>
      <c r="AV941" s="108"/>
      <c r="AW941" s="108"/>
      <c r="AX941" s="108"/>
      <c r="AY941" s="108"/>
      <c r="AZ941" s="108"/>
      <c r="BA941" s="109"/>
    </row>
    <row r="942" spans="1:53" ht="14.1" customHeight="1" outlineLevel="2" x14ac:dyDescent="0.2">
      <c r="A942" s="68"/>
      <c r="B942" s="94"/>
      <c r="C942" s="251"/>
      <c r="D942" s="239"/>
      <c r="E942" s="241"/>
      <c r="F942" s="110"/>
      <c r="G942" s="111"/>
      <c r="H942" s="99" t="s">
        <v>571</v>
      </c>
      <c r="I942" s="100"/>
      <c r="J942" s="101">
        <v>3</v>
      </c>
      <c r="K942" s="101">
        <v>2</v>
      </c>
      <c r="L942" s="102">
        <v>600600</v>
      </c>
      <c r="M942" s="102">
        <f>L942*'1. Standard_Cost'!F4</f>
        <v>100300.20000000001</v>
      </c>
      <c r="N942" s="103"/>
      <c r="O942" s="103"/>
      <c r="P942" s="103"/>
      <c r="Q942" s="103"/>
      <c r="R942" s="104"/>
      <c r="S942" s="104"/>
      <c r="T942" s="104"/>
      <c r="U942" s="104"/>
      <c r="V942" s="103"/>
      <c r="W942" s="103"/>
      <c r="X942" s="103"/>
      <c r="Y942" s="104"/>
      <c r="Z942" s="103"/>
      <c r="AA942" s="103"/>
      <c r="AB942" s="104"/>
      <c r="AC942" s="105"/>
      <c r="AD942" s="106"/>
      <c r="AE942" s="104"/>
      <c r="AF942" s="104"/>
      <c r="AG942" s="103"/>
      <c r="AH942" s="103"/>
      <c r="AI942" s="103"/>
      <c r="AJ942" s="107"/>
      <c r="AK942" s="107"/>
      <c r="AL942" s="107"/>
      <c r="AM942" s="104"/>
      <c r="AN942" s="104"/>
      <c r="AO942" s="107"/>
      <c r="AQ942" s="104"/>
      <c r="AR942" s="104"/>
      <c r="AS942" s="104"/>
      <c r="AT942" s="104"/>
      <c r="AU942" s="108">
        <f t="shared" si="1843"/>
        <v>0</v>
      </c>
      <c r="AV942" s="108"/>
      <c r="AW942" s="108"/>
      <c r="AX942" s="108"/>
      <c r="AY942" s="108"/>
      <c r="AZ942" s="108"/>
      <c r="BA942" s="109"/>
    </row>
    <row r="943" spans="1:53" outlineLevel="2" x14ac:dyDescent="0.2">
      <c r="A943" s="68"/>
      <c r="B943" s="94"/>
      <c r="C943" s="251"/>
      <c r="D943" s="239"/>
      <c r="E943" s="241"/>
      <c r="F943" s="110"/>
      <c r="G943" s="111"/>
      <c r="H943" s="99" t="s">
        <v>590</v>
      </c>
      <c r="I943" s="100"/>
      <c r="J943" s="101">
        <v>3</v>
      </c>
      <c r="K943" s="101">
        <v>2</v>
      </c>
      <c r="L943" s="102">
        <v>721200</v>
      </c>
      <c r="M943" s="102">
        <f>L943*'1. Standard_Cost'!F4</f>
        <v>120440.40000000001</v>
      </c>
      <c r="N943" s="103"/>
      <c r="O943" s="103"/>
      <c r="P943" s="103"/>
      <c r="Q943" s="103"/>
      <c r="R943" s="104">
        <f>+N943*P943*'1. Standard_Cost'!$B$12</f>
        <v>0</v>
      </c>
      <c r="S943" s="104">
        <f>+N943*O943*P943*'1. Standard_Cost'!$C$12</f>
        <v>0</v>
      </c>
      <c r="T943" s="104">
        <f>+N943*P943*Q943*'1. Standard_Cost'!$D$12</f>
        <v>0</v>
      </c>
      <c r="U943" s="104">
        <f>+N943*O943*'1. Standard_Cost'!$E$12</f>
        <v>0</v>
      </c>
      <c r="V943" s="103"/>
      <c r="W943" s="103"/>
      <c r="X943" s="103"/>
      <c r="Y943" s="104">
        <f>+V943*((X943*'1. Standard_Cost'!$B$16)+(W943*X943*'1. Standard_Cost'!$C$16))</f>
        <v>0</v>
      </c>
      <c r="Z943" s="103"/>
      <c r="AA943" s="103"/>
      <c r="AB943" s="104">
        <f>+Z943*'1. Standard_Cost'!$B$20+AA943*'1. Standard_Cost'!$C$20</f>
        <v>0</v>
      </c>
      <c r="AC943" s="105"/>
      <c r="AD943" s="106"/>
      <c r="AE943" s="104">
        <f>SUM(AD943,AC943,AB943,Y943,U943,T943,S943,R943)*'1. Standard_Cost'!B553</f>
        <v>0</v>
      </c>
      <c r="AF943" s="104">
        <f t="shared" ref="AF943:AF945" si="1845">SUM(AD943,AE943)</f>
        <v>0</v>
      </c>
      <c r="AG943" s="103"/>
      <c r="AH943" s="103">
        <v>0</v>
      </c>
      <c r="AI943" s="103">
        <v>0</v>
      </c>
      <c r="AJ943" s="107"/>
      <c r="AK943" s="107"/>
      <c r="AL943" s="107"/>
      <c r="AM943" s="104">
        <f>AG943*'1. Standard_Cost'!B549+'Incremental_Cost Year 2021'!AH943*'1. Standard_Cost'!C549+'Incremental_Cost Year 2021'!AI943*'1. Standard_Cost'!D549+'Incremental_Cost Year 2021'!AJ943+'Incremental_Cost Year 2021'!AL943+AK943</f>
        <v>0</v>
      </c>
      <c r="AN943" s="104">
        <f>AM943*'1. Standard_Cost'!C553</f>
        <v>0</v>
      </c>
      <c r="AO943" s="107"/>
      <c r="AQ943" s="104">
        <f t="shared" si="1840"/>
        <v>841640.4</v>
      </c>
      <c r="AR943" s="104">
        <f t="shared" si="1841"/>
        <v>0</v>
      </c>
      <c r="AS943" s="104">
        <f t="shared" si="1842"/>
        <v>0</v>
      </c>
      <c r="AT943" s="104">
        <f t="shared" ref="AT943:AT945" si="1846">SUM(AQ943,AR943,AS943)</f>
        <v>841640.4</v>
      </c>
      <c r="AU943" s="108">
        <f t="shared" si="1843"/>
        <v>841640.4</v>
      </c>
      <c r="AV943" s="108">
        <v>0</v>
      </c>
      <c r="AW943" s="108"/>
      <c r="AX943" s="108"/>
      <c r="AY943" s="108"/>
      <c r="AZ943" s="108"/>
      <c r="BA943" s="109">
        <f t="shared" si="1844"/>
        <v>0</v>
      </c>
    </row>
    <row r="944" spans="1:53" ht="14.1" customHeight="1" outlineLevel="2" x14ac:dyDescent="0.2">
      <c r="A944" s="68"/>
      <c r="B944" s="94"/>
      <c r="C944" s="251"/>
      <c r="D944" s="239"/>
      <c r="E944" s="241"/>
      <c r="F944" s="110"/>
      <c r="G944" s="111"/>
      <c r="H944" s="112" t="s">
        <v>591</v>
      </c>
      <c r="I944" s="100"/>
      <c r="J944" s="101">
        <v>3</v>
      </c>
      <c r="K944" s="101">
        <v>2</v>
      </c>
      <c r="L944" s="102">
        <v>721200</v>
      </c>
      <c r="M944" s="102">
        <f>L944*'1. Standard_Cost'!F4</f>
        <v>120440.40000000001</v>
      </c>
      <c r="N944" s="103"/>
      <c r="O944" s="103"/>
      <c r="P944" s="103"/>
      <c r="Q944" s="103"/>
      <c r="R944" s="104">
        <f>+N944*P944*'1. Standard_Cost'!$B$12</f>
        <v>0</v>
      </c>
      <c r="S944" s="104">
        <f>+N944*O944*P944*'1. Standard_Cost'!$C$12</f>
        <v>0</v>
      </c>
      <c r="T944" s="104">
        <f>+N944*P944*Q944*'1. Standard_Cost'!$D$12</f>
        <v>0</v>
      </c>
      <c r="U944" s="104">
        <f>+N944*O944*'1. Standard_Cost'!$E$12</f>
        <v>0</v>
      </c>
      <c r="V944" s="103"/>
      <c r="W944" s="103"/>
      <c r="X944" s="103"/>
      <c r="Y944" s="104">
        <f>+V944*((X944*'1. Standard_Cost'!$B$16)+(W944*X944*'1. Standard_Cost'!$C$16))</f>
        <v>0</v>
      </c>
      <c r="Z944" s="103"/>
      <c r="AA944" s="103"/>
      <c r="AB944" s="104">
        <f>+Z944*'1. Standard_Cost'!$B$20+AA944*'1. Standard_Cost'!$C$20</f>
        <v>0</v>
      </c>
      <c r="AC944" s="105"/>
      <c r="AD944" s="106"/>
      <c r="AE944" s="104">
        <f>SUM(AD944,AC944,AB944,Y944,U944,T944,S944,R944)*'1. Standard_Cost'!B553</f>
        <v>0</v>
      </c>
      <c r="AF944" s="104">
        <f t="shared" si="1845"/>
        <v>0</v>
      </c>
      <c r="AG944" s="103"/>
      <c r="AH944" s="103"/>
      <c r="AI944" s="103"/>
      <c r="AJ944" s="107"/>
      <c r="AK944" s="107"/>
      <c r="AL944" s="107"/>
      <c r="AM944" s="104">
        <f>AG944*'1. Standard_Cost'!B549+'Incremental_Cost Year 2021'!AH944*'1. Standard_Cost'!C549+'Incremental_Cost Year 2021'!AI944*'1. Standard_Cost'!D549+'Incremental_Cost Year 2021'!AJ944+'Incremental_Cost Year 2021'!AL944+AK944</f>
        <v>0</v>
      </c>
      <c r="AN944" s="104">
        <f>AM944*'1. Standard_Cost'!C553</f>
        <v>0</v>
      </c>
      <c r="AO944" s="107"/>
      <c r="AQ944" s="104">
        <f t="shared" si="1840"/>
        <v>841640.4</v>
      </c>
      <c r="AR944" s="104">
        <f t="shared" si="1841"/>
        <v>0</v>
      </c>
      <c r="AS944" s="104">
        <f t="shared" si="1842"/>
        <v>0</v>
      </c>
      <c r="AT944" s="104">
        <f t="shared" si="1846"/>
        <v>841640.4</v>
      </c>
      <c r="AU944" s="108">
        <f t="shared" si="1843"/>
        <v>841640.4</v>
      </c>
      <c r="AV944" s="108"/>
      <c r="AW944" s="108"/>
      <c r="AX944" s="108"/>
      <c r="AY944" s="108"/>
      <c r="AZ944" s="108"/>
      <c r="BA944" s="109">
        <f t="shared" si="1844"/>
        <v>0</v>
      </c>
    </row>
    <row r="945" spans="1:53" ht="14.1" customHeight="1" outlineLevel="2" x14ac:dyDescent="0.2">
      <c r="A945" s="68"/>
      <c r="B945" s="94"/>
      <c r="C945" s="251"/>
      <c r="D945" s="239"/>
      <c r="E945" s="241"/>
      <c r="F945" s="110"/>
      <c r="G945" s="111"/>
      <c r="H945" s="112" t="s">
        <v>179</v>
      </c>
      <c r="I945" s="100"/>
      <c r="J945" s="101"/>
      <c r="K945" s="101"/>
      <c r="L945" s="102" t="str">
        <f>IF(I945&lt;&gt;0,((VLOOKUP(I945,'1. Standard_Cost'!$B$4:$D$8,2)+VLOOKUP(I945,'1. Standard_Cost'!$B$4:$D$8,3))*J945*K945),"0")</f>
        <v>0</v>
      </c>
      <c r="M945" s="102">
        <f>L945*'1. Standard_Cost'!F529</f>
        <v>0</v>
      </c>
      <c r="N945" s="103"/>
      <c r="O945" s="103"/>
      <c r="P945" s="103"/>
      <c r="Q945" s="103"/>
      <c r="R945" s="104">
        <f>+N945*P945*'1. Standard_Cost'!$B$12</f>
        <v>0</v>
      </c>
      <c r="S945" s="104">
        <f>+N945*O945*P945*'1. Standard_Cost'!$C$12</f>
        <v>0</v>
      </c>
      <c r="T945" s="104">
        <f>+N945*P945*Q945*'1. Standard_Cost'!$D$12</f>
        <v>0</v>
      </c>
      <c r="U945" s="104">
        <f>+N945*O945*'1. Standard_Cost'!$E$12</f>
        <v>0</v>
      </c>
      <c r="V945" s="103"/>
      <c r="W945" s="103"/>
      <c r="X945" s="103"/>
      <c r="Y945" s="104">
        <f>+V945*((X945*'1. Standard_Cost'!$B$16)+(W945*X945*'1. Standard_Cost'!$C$16))</f>
        <v>0</v>
      </c>
      <c r="Z945" s="103"/>
      <c r="AA945" s="103"/>
      <c r="AB945" s="104">
        <f>+Z945*'1. Standard_Cost'!$B$20+AA945*'1. Standard_Cost'!$C$20</f>
        <v>0</v>
      </c>
      <c r="AC945" s="105"/>
      <c r="AD945" s="106"/>
      <c r="AE945" s="104">
        <f>SUM(AD945,AC945,AB945,Y945,U945,T945,S945,R945)*'1. Standard_Cost'!B553</f>
        <v>0</v>
      </c>
      <c r="AF945" s="104">
        <f t="shared" si="1845"/>
        <v>0</v>
      </c>
      <c r="AG945" s="103"/>
      <c r="AH945" s="103"/>
      <c r="AI945" s="103"/>
      <c r="AJ945" s="107"/>
      <c r="AK945" s="107"/>
      <c r="AL945" s="107"/>
      <c r="AM945" s="104">
        <f>AG945*'1. Standard_Cost'!B549+'Incremental_Cost Year 2021'!AH947*'1. Standard_Cost'!C549+'Incremental_Cost Year 2021'!AI947*'1. Standard_Cost'!D549+'Incremental_Cost Year 2021'!AJ947+'Incremental_Cost Year 2021'!AL947+AK945</f>
        <v>0</v>
      </c>
      <c r="AN945" s="104">
        <f>AM945*'1. Standard_Cost'!C553</f>
        <v>0</v>
      </c>
      <c r="AO945" s="107"/>
      <c r="AQ945" s="104">
        <f t="shared" si="1840"/>
        <v>0</v>
      </c>
      <c r="AR945" s="104">
        <f t="shared" si="1841"/>
        <v>0</v>
      </c>
      <c r="AS945" s="104">
        <f t="shared" si="1842"/>
        <v>0</v>
      </c>
      <c r="AT945" s="104">
        <f t="shared" si="1846"/>
        <v>0</v>
      </c>
      <c r="AU945" s="108">
        <f t="shared" si="1843"/>
        <v>0</v>
      </c>
      <c r="AV945" s="108"/>
      <c r="AW945" s="108"/>
      <c r="AX945" s="108"/>
      <c r="AY945" s="108"/>
      <c r="AZ945" s="108"/>
      <c r="BA945" s="109">
        <f t="shared" si="1844"/>
        <v>0</v>
      </c>
    </row>
    <row r="946" spans="1:53" ht="24.6" customHeight="1" outlineLevel="1" x14ac:dyDescent="0.2">
      <c r="A946" s="68"/>
      <c r="B946" s="141"/>
      <c r="C946" s="251"/>
      <c r="D946" s="240"/>
      <c r="E946" s="242"/>
      <c r="F946" s="114" t="s">
        <v>154</v>
      </c>
      <c r="G946" s="115" t="s">
        <v>155</v>
      </c>
      <c r="H946" s="122" t="s">
        <v>514</v>
      </c>
      <c r="I946" s="117"/>
      <c r="J946" s="117"/>
      <c r="K946" s="117"/>
      <c r="L946" s="118">
        <f>SUM(L940:L945)</f>
        <v>3004200</v>
      </c>
      <c r="M946" s="118">
        <f>SUM(M940:M945)</f>
        <v>501701.40000000008</v>
      </c>
      <c r="N946" s="117"/>
      <c r="O946" s="117"/>
      <c r="P946" s="117"/>
      <c r="Q946" s="117"/>
      <c r="R946" s="119">
        <f>SUM(R940:R945)</f>
        <v>0</v>
      </c>
      <c r="S946" s="119">
        <f>SUM(S940:S945)</f>
        <v>0</v>
      </c>
      <c r="T946" s="119">
        <f>SUM(T940:T945)</f>
        <v>0</v>
      </c>
      <c r="U946" s="119">
        <f>SUM(U940:U945)</f>
        <v>0</v>
      </c>
      <c r="V946" s="117"/>
      <c r="W946" s="117"/>
      <c r="X946" s="117"/>
      <c r="Y946" s="118">
        <f>SUM(Y940:Y945)</f>
        <v>0</v>
      </c>
      <c r="Z946" s="117"/>
      <c r="AA946" s="117"/>
      <c r="AB946" s="118">
        <f t="shared" ref="AB946:AF946" si="1847">SUM(AB940:AB945)</f>
        <v>250000</v>
      </c>
      <c r="AC946" s="118">
        <f t="shared" si="1847"/>
        <v>350000</v>
      </c>
      <c r="AD946" s="118">
        <f t="shared" si="1847"/>
        <v>0</v>
      </c>
      <c r="AE946" s="118">
        <f t="shared" si="1847"/>
        <v>120000</v>
      </c>
      <c r="AF946" s="118">
        <f t="shared" si="1847"/>
        <v>120000</v>
      </c>
      <c r="AG946" s="117"/>
      <c r="AH946" s="117"/>
      <c r="AI946" s="117"/>
      <c r="AJ946" s="119">
        <f>SUM(AJ940:AJ945)</f>
        <v>0</v>
      </c>
      <c r="AK946" s="119">
        <f t="shared" ref="AK946:AN946" si="1848">SUM(AK940:AK945)</f>
        <v>0</v>
      </c>
      <c r="AL946" s="119">
        <f t="shared" si="1848"/>
        <v>0</v>
      </c>
      <c r="AM946" s="119">
        <f t="shared" si="1848"/>
        <v>0</v>
      </c>
      <c r="AN946" s="119">
        <f t="shared" si="1848"/>
        <v>0</v>
      </c>
      <c r="AO946" s="116"/>
      <c r="AP946" s="120"/>
      <c r="AQ946" s="121">
        <f t="shared" ref="AQ946:BA946" si="1849">SUM(AQ940:AQ945)</f>
        <v>1683280.8</v>
      </c>
      <c r="AR946" s="121">
        <f t="shared" si="1849"/>
        <v>120000</v>
      </c>
      <c r="AS946" s="121">
        <f t="shared" si="1849"/>
        <v>0</v>
      </c>
      <c r="AT946" s="121">
        <f t="shared" si="1849"/>
        <v>1803280.8</v>
      </c>
      <c r="AU946" s="121">
        <f t="shared" si="1849"/>
        <v>1803280.8</v>
      </c>
      <c r="AV946" s="121">
        <f t="shared" si="1849"/>
        <v>0</v>
      </c>
      <c r="AW946" s="121">
        <f t="shared" si="1849"/>
        <v>0</v>
      </c>
      <c r="AX946" s="121">
        <f t="shared" si="1849"/>
        <v>0</v>
      </c>
      <c r="AY946" s="121">
        <f t="shared" si="1849"/>
        <v>0</v>
      </c>
      <c r="AZ946" s="121">
        <f t="shared" si="1849"/>
        <v>0</v>
      </c>
      <c r="BA946" s="121">
        <f t="shared" si="1849"/>
        <v>0</v>
      </c>
    </row>
    <row r="947" spans="1:53" s="61" customFormat="1" x14ac:dyDescent="0.2">
      <c r="C947" s="143"/>
      <c r="D947" s="143"/>
      <c r="E947" s="143"/>
      <c r="F947" s="143"/>
      <c r="G947" s="143"/>
      <c r="L947" s="144"/>
      <c r="M947" s="144"/>
      <c r="S947" s="145"/>
      <c r="AU947" s="63"/>
      <c r="AV947" s="63"/>
      <c r="AW947" s="63"/>
      <c r="AX947" s="63"/>
      <c r="AY947" s="63"/>
      <c r="AZ947" s="63"/>
      <c r="BA947" s="63"/>
    </row>
    <row r="948" spans="1:53" s="61" customFormat="1" x14ac:dyDescent="0.2">
      <c r="C948" s="143"/>
      <c r="D948" s="143"/>
      <c r="E948" s="146"/>
      <c r="F948" s="146"/>
      <c r="G948" s="146"/>
      <c r="H948" s="147"/>
      <c r="AU948" s="63"/>
      <c r="AV948" s="63"/>
      <c r="AW948" s="63"/>
      <c r="AX948" s="63"/>
      <c r="AY948" s="63"/>
      <c r="AZ948" s="63"/>
      <c r="BA948" s="63"/>
    </row>
    <row r="949" spans="1:53" s="61" customFormat="1" x14ac:dyDescent="0.2">
      <c r="C949" s="143"/>
      <c r="D949" s="143"/>
      <c r="E949" s="143"/>
      <c r="F949" s="143"/>
      <c r="G949" s="143"/>
      <c r="AU949" s="63"/>
      <c r="AV949" s="63"/>
      <c r="AW949" s="63"/>
      <c r="AX949" s="63"/>
      <c r="AY949" s="63"/>
      <c r="AZ949" s="63"/>
      <c r="BA949" s="63"/>
    </row>
    <row r="950" spans="1:53" s="61" customFormat="1" x14ac:dyDescent="0.2">
      <c r="C950" s="143"/>
      <c r="D950" s="143"/>
      <c r="E950" s="143"/>
      <c r="F950" s="143"/>
      <c r="G950" s="143"/>
      <c r="AQ950" s="220">
        <f>AQ6+AQ124+AQ420+AQ760</f>
        <v>21256187.295000002</v>
      </c>
      <c r="AR950" s="220">
        <f>AR6+AR124+AR420+AR760</f>
        <v>3438630</v>
      </c>
      <c r="AS950" s="62"/>
      <c r="AT950" s="219">
        <f>AT6+AT124+AT420+AT760</f>
        <v>24694817.295000002</v>
      </c>
      <c r="AU950" s="219">
        <f>AU6+AU124+AU420+AU760</f>
        <v>24694817.295000002</v>
      </c>
      <c r="AV950" s="219">
        <f>AV6+AV124+AV420+AV760</f>
        <v>0</v>
      </c>
      <c r="AW950" s="63"/>
      <c r="AX950" s="63"/>
      <c r="AY950" s="63"/>
      <c r="AZ950" s="63"/>
      <c r="BA950" s="63"/>
    </row>
    <row r="951" spans="1:53" s="61" customFormat="1" x14ac:dyDescent="0.2">
      <c r="C951" s="143"/>
      <c r="D951" s="143"/>
      <c r="E951" s="143"/>
      <c r="F951" s="143"/>
      <c r="G951" s="143"/>
      <c r="AQ951" s="220"/>
      <c r="AR951" s="220"/>
      <c r="AU951" s="63"/>
      <c r="AV951" s="63"/>
      <c r="AW951" s="63"/>
      <c r="AX951" s="63"/>
      <c r="AY951" s="63"/>
      <c r="AZ951" s="63"/>
      <c r="BA951" s="63"/>
    </row>
    <row r="952" spans="1:53" s="61" customFormat="1" x14ac:dyDescent="0.2">
      <c r="C952" s="143"/>
      <c r="D952" s="143"/>
      <c r="E952" s="143"/>
      <c r="F952" s="143"/>
      <c r="G952" s="143"/>
      <c r="H952" s="147"/>
      <c r="AU952" s="63"/>
      <c r="AV952" s="63"/>
      <c r="AW952" s="63"/>
      <c r="AX952" s="63"/>
      <c r="AY952" s="63"/>
      <c r="AZ952" s="63"/>
      <c r="BA952" s="63"/>
    </row>
    <row r="953" spans="1:53" s="61" customFormat="1" x14ac:dyDescent="0.2">
      <c r="C953" s="143"/>
      <c r="D953" s="143"/>
      <c r="E953" s="146"/>
      <c r="F953" s="146"/>
      <c r="G953" s="146"/>
      <c r="H953" s="62"/>
      <c r="AU953" s="63"/>
      <c r="AV953" s="63"/>
      <c r="AW953" s="63"/>
      <c r="AX953" s="63"/>
      <c r="AY953" s="63"/>
      <c r="AZ953" s="63"/>
      <c r="BA953" s="63"/>
    </row>
    <row r="954" spans="1:53" s="61" customFormat="1" x14ac:dyDescent="0.2">
      <c r="C954" s="143"/>
      <c r="D954" s="143"/>
      <c r="E954" s="143"/>
      <c r="F954" s="143"/>
      <c r="G954" s="143"/>
      <c r="AU954" s="63"/>
      <c r="AV954" s="63"/>
      <c r="AW954" s="63"/>
      <c r="AX954" s="63"/>
      <c r="AY954" s="63"/>
      <c r="AZ954" s="63"/>
      <c r="BA954" s="63"/>
    </row>
    <row r="955" spans="1:53" s="61" customFormat="1" x14ac:dyDescent="0.2">
      <c r="C955" s="143"/>
      <c r="D955" s="143"/>
      <c r="E955" s="143"/>
      <c r="F955" s="143"/>
      <c r="G955" s="143"/>
      <c r="AU955" s="63"/>
      <c r="AV955" s="63"/>
      <c r="AW955" s="63"/>
      <c r="AX955" s="63"/>
      <c r="AY955" s="63"/>
      <c r="AZ955" s="63"/>
      <c r="BA955" s="63"/>
    </row>
    <row r="956" spans="1:53" s="61" customFormat="1" x14ac:dyDescent="0.2">
      <c r="C956" s="143"/>
      <c r="D956" s="143"/>
      <c r="E956" s="143"/>
      <c r="F956" s="143"/>
      <c r="G956" s="143"/>
      <c r="AU956" s="63"/>
      <c r="AV956" s="63"/>
      <c r="AW956" s="63"/>
      <c r="AX956" s="63"/>
      <c r="AY956" s="63"/>
      <c r="AZ956" s="63"/>
      <c r="BA956" s="63"/>
    </row>
    <row r="957" spans="1:53" s="61" customFormat="1" x14ac:dyDescent="0.2">
      <c r="C957" s="143"/>
      <c r="D957" s="143"/>
      <c r="E957" s="143"/>
      <c r="F957" s="143"/>
      <c r="G957" s="143"/>
      <c r="H957" s="147"/>
      <c r="AU957" s="63"/>
      <c r="AV957" s="63"/>
      <c r="AW957" s="63"/>
      <c r="AX957" s="63"/>
      <c r="AY957" s="63"/>
      <c r="AZ957" s="63"/>
      <c r="BA957" s="63"/>
    </row>
    <row r="958" spans="1:53" s="61" customFormat="1" x14ac:dyDescent="0.2">
      <c r="C958" s="143"/>
      <c r="D958" s="143"/>
      <c r="E958" s="146"/>
      <c r="F958" s="146"/>
      <c r="G958" s="146"/>
      <c r="H958" s="62"/>
      <c r="AU958" s="63"/>
      <c r="AV958" s="63"/>
      <c r="AW958" s="63"/>
      <c r="AX958" s="63"/>
      <c r="AY958" s="63"/>
      <c r="AZ958" s="63"/>
      <c r="BA958" s="63"/>
    </row>
    <row r="959" spans="1:53" s="61" customFormat="1" x14ac:dyDescent="0.2">
      <c r="C959" s="143"/>
      <c r="D959" s="143"/>
      <c r="E959" s="148"/>
      <c r="F959" s="148"/>
      <c r="G959" s="148"/>
      <c r="AU959" s="63"/>
      <c r="AV959" s="63"/>
      <c r="AW959" s="63"/>
      <c r="AX959" s="63"/>
      <c r="AY959" s="63"/>
      <c r="AZ959" s="63"/>
      <c r="BA959" s="63"/>
    </row>
  </sheetData>
  <mergeCells count="66">
    <mergeCell ref="C730:C744"/>
    <mergeCell ref="B760:E760"/>
    <mergeCell ref="D614:D618"/>
    <mergeCell ref="D619:D623"/>
    <mergeCell ref="C822:E822"/>
    <mergeCell ref="C674:E674"/>
    <mergeCell ref="C675:C689"/>
    <mergeCell ref="C761:E761"/>
    <mergeCell ref="C762:C776"/>
    <mergeCell ref="C787:C801"/>
    <mergeCell ref="C700:C714"/>
    <mergeCell ref="D659:D663"/>
    <mergeCell ref="E614:E618"/>
    <mergeCell ref="E619:E623"/>
    <mergeCell ref="C905:C919"/>
    <mergeCell ref="C930:C946"/>
    <mergeCell ref="C823:C837"/>
    <mergeCell ref="C848:C862"/>
    <mergeCell ref="C873:E873"/>
    <mergeCell ref="C874:C888"/>
    <mergeCell ref="C904:E904"/>
    <mergeCell ref="D930:D934"/>
    <mergeCell ref="E930:E934"/>
    <mergeCell ref="D935:D939"/>
    <mergeCell ref="E936:E939"/>
    <mergeCell ref="D940:D946"/>
    <mergeCell ref="E940:E946"/>
    <mergeCell ref="C447:C461"/>
    <mergeCell ref="C477:C491"/>
    <mergeCell ref="C507:E507"/>
    <mergeCell ref="C508:C522"/>
    <mergeCell ref="C533:C547"/>
    <mergeCell ref="C563:C577"/>
    <mergeCell ref="C583:E583"/>
    <mergeCell ref="C584:C598"/>
    <mergeCell ref="C609:C623"/>
    <mergeCell ref="C639:C653"/>
    <mergeCell ref="D599:D603"/>
    <mergeCell ref="D604:D608"/>
    <mergeCell ref="D609:D613"/>
    <mergeCell ref="C345:C359"/>
    <mergeCell ref="C366:C379"/>
    <mergeCell ref="B420:E420"/>
    <mergeCell ref="C421:E421"/>
    <mergeCell ref="C422:C436"/>
    <mergeCell ref="C249:C262"/>
    <mergeCell ref="C303:E303"/>
    <mergeCell ref="C304:C313"/>
    <mergeCell ref="C320:C333"/>
    <mergeCell ref="C344:E344"/>
    <mergeCell ref="C196:E196"/>
    <mergeCell ref="C197:C206"/>
    <mergeCell ref="C213:C226"/>
    <mergeCell ref="C227:E227"/>
    <mergeCell ref="C228:C242"/>
    <mergeCell ref="C94:E94"/>
    <mergeCell ref="B124:E124"/>
    <mergeCell ref="C125:E125"/>
    <mergeCell ref="C33:E33"/>
    <mergeCell ref="C126:C140"/>
    <mergeCell ref="AQ2:BA2"/>
    <mergeCell ref="B3:E3"/>
    <mergeCell ref="B6:E6"/>
    <mergeCell ref="C7:E7"/>
    <mergeCell ref="B1:L1"/>
    <mergeCell ref="B2:E2"/>
  </mergeCells>
  <conditionalFormatting sqref="BA8:BA12">
    <cfRule type="cellIs" dxfId="515" priority="261" operator="lessThan">
      <formula>0</formula>
    </cfRule>
    <cfRule type="cellIs" dxfId="514" priority="262" operator="lessThan">
      <formula>-105575</formula>
    </cfRule>
  </conditionalFormatting>
  <conditionalFormatting sqref="BA17">
    <cfRule type="cellIs" dxfId="513" priority="259" operator="lessThan">
      <formula>0</formula>
    </cfRule>
    <cfRule type="cellIs" dxfId="512" priority="260" operator="lessThan">
      <formula>-105575</formula>
    </cfRule>
  </conditionalFormatting>
  <conditionalFormatting sqref="BA13:BA16">
    <cfRule type="cellIs" dxfId="511" priority="257" operator="lessThan">
      <formula>0</formula>
    </cfRule>
    <cfRule type="cellIs" dxfId="510" priority="258" operator="lessThan">
      <formula>-105575</formula>
    </cfRule>
  </conditionalFormatting>
  <conditionalFormatting sqref="BA23:BA26">
    <cfRule type="cellIs" dxfId="509" priority="255" operator="lessThan">
      <formula>0</formula>
    </cfRule>
    <cfRule type="cellIs" dxfId="508" priority="256" operator="lessThan">
      <formula>-105575</formula>
    </cfRule>
  </conditionalFormatting>
  <conditionalFormatting sqref="BA34:BA37">
    <cfRule type="cellIs" dxfId="507" priority="253" operator="lessThan">
      <formula>0</formula>
    </cfRule>
    <cfRule type="cellIs" dxfId="506" priority="254" operator="lessThan">
      <formula>-105575</formula>
    </cfRule>
  </conditionalFormatting>
  <conditionalFormatting sqref="BA39:BA42 BA44:BA47 BA126:BA129 BA131:BA134 BA136:BA139">
    <cfRule type="cellIs" dxfId="505" priority="251" operator="lessThan">
      <formula>0</formula>
    </cfRule>
    <cfRule type="cellIs" dxfId="504" priority="252" operator="lessThan">
      <formula>-105575</formula>
    </cfRule>
  </conditionalFormatting>
  <conditionalFormatting sqref="BA18:BA21">
    <cfRule type="cellIs" dxfId="503" priority="249" operator="lessThan">
      <formula>0</formula>
    </cfRule>
    <cfRule type="cellIs" dxfId="502" priority="250" operator="lessThan">
      <formula>-105575</formula>
    </cfRule>
  </conditionalFormatting>
  <conditionalFormatting sqref="BA28:BA31">
    <cfRule type="cellIs" dxfId="501" priority="247" operator="lessThan">
      <formula>0</formula>
    </cfRule>
    <cfRule type="cellIs" dxfId="500" priority="248" operator="lessThan">
      <formula>-105575</formula>
    </cfRule>
  </conditionalFormatting>
  <conditionalFormatting sqref="BA100:BA107 BA109:BA112">
    <cfRule type="cellIs" dxfId="499" priority="239" operator="lessThan">
      <formula>0</formula>
    </cfRule>
    <cfRule type="cellIs" dxfId="498" priority="240" operator="lessThan">
      <formula>-105575</formula>
    </cfRule>
  </conditionalFormatting>
  <conditionalFormatting sqref="BA95:BA98">
    <cfRule type="cellIs" dxfId="497" priority="241" operator="lessThan">
      <formula>0</formula>
    </cfRule>
    <cfRule type="cellIs" dxfId="496" priority="242" operator="lessThan">
      <formula>-105575</formula>
    </cfRule>
  </conditionalFormatting>
  <conditionalFormatting sqref="BA49:BA52">
    <cfRule type="cellIs" dxfId="495" priority="237" operator="lessThan">
      <formula>0</formula>
    </cfRule>
    <cfRule type="cellIs" dxfId="494" priority="238" operator="lessThan">
      <formula>-105575</formula>
    </cfRule>
  </conditionalFormatting>
  <conditionalFormatting sqref="BA54:BA57">
    <cfRule type="cellIs" dxfId="493" priority="235" operator="lessThan">
      <formula>0</formula>
    </cfRule>
    <cfRule type="cellIs" dxfId="492" priority="236" operator="lessThan">
      <formula>-105575</formula>
    </cfRule>
  </conditionalFormatting>
  <conditionalFormatting sqref="BA59:BA62">
    <cfRule type="cellIs" dxfId="491" priority="233" operator="lessThan">
      <formula>0</formula>
    </cfRule>
    <cfRule type="cellIs" dxfId="490" priority="234" operator="lessThan">
      <formula>-105575</formula>
    </cfRule>
  </conditionalFormatting>
  <conditionalFormatting sqref="BA64:BA67">
    <cfRule type="cellIs" dxfId="489" priority="231" operator="lessThan">
      <formula>0</formula>
    </cfRule>
    <cfRule type="cellIs" dxfId="488" priority="232" operator="lessThan">
      <formula>-105575</formula>
    </cfRule>
  </conditionalFormatting>
  <conditionalFormatting sqref="BA69:BA72">
    <cfRule type="cellIs" dxfId="487" priority="229" operator="lessThan">
      <formula>0</formula>
    </cfRule>
    <cfRule type="cellIs" dxfId="486" priority="230" operator="lessThan">
      <formula>-105575</formula>
    </cfRule>
  </conditionalFormatting>
  <conditionalFormatting sqref="BA74:BA77">
    <cfRule type="cellIs" dxfId="485" priority="227" operator="lessThan">
      <formula>0</formula>
    </cfRule>
    <cfRule type="cellIs" dxfId="484" priority="228" operator="lessThan">
      <formula>-105575</formula>
    </cfRule>
  </conditionalFormatting>
  <conditionalFormatting sqref="BA79:BA82">
    <cfRule type="cellIs" dxfId="483" priority="225" operator="lessThan">
      <formula>0</formula>
    </cfRule>
    <cfRule type="cellIs" dxfId="482" priority="226" operator="lessThan">
      <formula>-105575</formula>
    </cfRule>
  </conditionalFormatting>
  <conditionalFormatting sqref="BA84:BA87">
    <cfRule type="cellIs" dxfId="481" priority="223" operator="lessThan">
      <formula>0</formula>
    </cfRule>
    <cfRule type="cellIs" dxfId="480" priority="224" operator="lessThan">
      <formula>-105575</formula>
    </cfRule>
  </conditionalFormatting>
  <conditionalFormatting sqref="BA89:BA92">
    <cfRule type="cellIs" dxfId="479" priority="221" operator="lessThan">
      <formula>0</formula>
    </cfRule>
    <cfRule type="cellIs" dxfId="478" priority="222" operator="lessThan">
      <formula>-105575</formula>
    </cfRule>
  </conditionalFormatting>
  <conditionalFormatting sqref="BA114:BA117">
    <cfRule type="cellIs" dxfId="477" priority="219" operator="lessThan">
      <formula>0</formula>
    </cfRule>
    <cfRule type="cellIs" dxfId="476" priority="220" operator="lessThan">
      <formula>-105575</formula>
    </cfRule>
  </conditionalFormatting>
  <conditionalFormatting sqref="BA119:BA122">
    <cfRule type="cellIs" dxfId="475" priority="217" operator="lessThan">
      <formula>0</formula>
    </cfRule>
    <cfRule type="cellIs" dxfId="474" priority="218" operator="lessThan">
      <formula>-105575</formula>
    </cfRule>
  </conditionalFormatting>
  <conditionalFormatting sqref="BA422:BA425 BA427:BA430 BA432:BA435">
    <cfRule type="cellIs" dxfId="473" priority="215" operator="lessThan">
      <formula>0</formula>
    </cfRule>
    <cfRule type="cellIs" dxfId="472" priority="216" operator="lessThan">
      <formula>-105575</formula>
    </cfRule>
  </conditionalFormatting>
  <conditionalFormatting sqref="BA197:BA200 BA202:BA205">
    <cfRule type="cellIs" dxfId="471" priority="213" operator="lessThan">
      <formula>0</formula>
    </cfRule>
    <cfRule type="cellIs" dxfId="470" priority="214" operator="lessThan">
      <formula>-105575</formula>
    </cfRule>
  </conditionalFormatting>
  <conditionalFormatting sqref="BA217:BA220 BA222:BA225">
    <cfRule type="cellIs" dxfId="469" priority="211" operator="lessThan">
      <formula>0</formula>
    </cfRule>
    <cfRule type="cellIs" dxfId="468" priority="212" operator="lessThan">
      <formula>-105575</formula>
    </cfRule>
  </conditionalFormatting>
  <conditionalFormatting sqref="BA141:BA144">
    <cfRule type="cellIs" dxfId="467" priority="209" operator="lessThan">
      <formula>0</formula>
    </cfRule>
    <cfRule type="cellIs" dxfId="466" priority="210" operator="lessThan">
      <formula>-105575</formula>
    </cfRule>
  </conditionalFormatting>
  <conditionalFormatting sqref="BA146:BA149">
    <cfRule type="cellIs" dxfId="465" priority="207" operator="lessThan">
      <formula>0</formula>
    </cfRule>
    <cfRule type="cellIs" dxfId="464" priority="208" operator="lessThan">
      <formula>-105575</formula>
    </cfRule>
  </conditionalFormatting>
  <conditionalFormatting sqref="BA151:BA154">
    <cfRule type="cellIs" dxfId="463" priority="205" operator="lessThan">
      <formula>0</formula>
    </cfRule>
    <cfRule type="cellIs" dxfId="462" priority="206" operator="lessThan">
      <formula>-105575</formula>
    </cfRule>
  </conditionalFormatting>
  <conditionalFormatting sqref="BA156:BA159">
    <cfRule type="cellIs" dxfId="461" priority="203" operator="lessThan">
      <formula>0</formula>
    </cfRule>
    <cfRule type="cellIs" dxfId="460" priority="204" operator="lessThan">
      <formula>-105575</formula>
    </cfRule>
  </conditionalFormatting>
  <conditionalFormatting sqref="BA161:BA164">
    <cfRule type="cellIs" dxfId="459" priority="201" operator="lessThan">
      <formula>0</formula>
    </cfRule>
    <cfRule type="cellIs" dxfId="458" priority="202" operator="lessThan">
      <formula>-105575</formula>
    </cfRule>
  </conditionalFormatting>
  <conditionalFormatting sqref="BA166:BA169">
    <cfRule type="cellIs" dxfId="457" priority="199" operator="lessThan">
      <formula>0</formula>
    </cfRule>
    <cfRule type="cellIs" dxfId="456" priority="200" operator="lessThan">
      <formula>-105575</formula>
    </cfRule>
  </conditionalFormatting>
  <conditionalFormatting sqref="BA171:BA174">
    <cfRule type="cellIs" dxfId="455" priority="197" operator="lessThan">
      <formula>0</formula>
    </cfRule>
    <cfRule type="cellIs" dxfId="454" priority="198" operator="lessThan">
      <formula>-105575</formula>
    </cfRule>
  </conditionalFormatting>
  <conditionalFormatting sqref="BA176:BA179">
    <cfRule type="cellIs" dxfId="453" priority="195" operator="lessThan">
      <formula>0</formula>
    </cfRule>
    <cfRule type="cellIs" dxfId="452" priority="196" operator="lessThan">
      <formula>-105575</formula>
    </cfRule>
  </conditionalFormatting>
  <conditionalFormatting sqref="BA181:BA184">
    <cfRule type="cellIs" dxfId="451" priority="193" operator="lessThan">
      <formula>0</formula>
    </cfRule>
    <cfRule type="cellIs" dxfId="450" priority="194" operator="lessThan">
      <formula>-105575</formula>
    </cfRule>
  </conditionalFormatting>
  <conditionalFormatting sqref="BA186:BA189">
    <cfRule type="cellIs" dxfId="449" priority="191" operator="lessThan">
      <formula>0</formula>
    </cfRule>
    <cfRule type="cellIs" dxfId="448" priority="192" operator="lessThan">
      <formula>-105575</formula>
    </cfRule>
  </conditionalFormatting>
  <conditionalFormatting sqref="BA191:BA194">
    <cfRule type="cellIs" dxfId="447" priority="189" operator="lessThan">
      <formula>0</formula>
    </cfRule>
    <cfRule type="cellIs" dxfId="446" priority="190" operator="lessThan">
      <formula>-105575</formula>
    </cfRule>
  </conditionalFormatting>
  <conditionalFormatting sqref="BA212:BA215">
    <cfRule type="cellIs" dxfId="445" priority="185" operator="lessThan">
      <formula>0</formula>
    </cfRule>
    <cfRule type="cellIs" dxfId="444" priority="186" operator="lessThan">
      <formula>-105575</formula>
    </cfRule>
  </conditionalFormatting>
  <conditionalFormatting sqref="BA248:BA251">
    <cfRule type="cellIs" dxfId="443" priority="177" operator="lessThan">
      <formula>0</formula>
    </cfRule>
    <cfRule type="cellIs" dxfId="442" priority="178" operator="lessThan">
      <formula>-105575</formula>
    </cfRule>
  </conditionalFormatting>
  <conditionalFormatting sqref="BA263:BA266">
    <cfRule type="cellIs" dxfId="441" priority="175" operator="lessThan">
      <formula>0</formula>
    </cfRule>
    <cfRule type="cellIs" dxfId="440" priority="176" operator="lessThan">
      <formula>-105575</formula>
    </cfRule>
  </conditionalFormatting>
  <conditionalFormatting sqref="BA207:BA210">
    <cfRule type="cellIs" dxfId="439" priority="187" operator="lessThan">
      <formula>0</formula>
    </cfRule>
    <cfRule type="cellIs" dxfId="438" priority="188" operator="lessThan">
      <formula>-105575</formula>
    </cfRule>
  </conditionalFormatting>
  <conditionalFormatting sqref="BA268:BA271">
    <cfRule type="cellIs" dxfId="437" priority="173" operator="lessThan">
      <formula>0</formula>
    </cfRule>
    <cfRule type="cellIs" dxfId="436" priority="174" operator="lessThan">
      <formula>-105575</formula>
    </cfRule>
  </conditionalFormatting>
  <conditionalFormatting sqref="BA273:BA276">
    <cfRule type="cellIs" dxfId="435" priority="171" operator="lessThan">
      <formula>0</formula>
    </cfRule>
    <cfRule type="cellIs" dxfId="434" priority="172" operator="lessThan">
      <formula>-105575</formula>
    </cfRule>
  </conditionalFormatting>
  <conditionalFormatting sqref="BA228:BA231 BA233:BA236 BA238:BA241">
    <cfRule type="cellIs" dxfId="433" priority="183" operator="lessThan">
      <formula>0</formula>
    </cfRule>
    <cfRule type="cellIs" dxfId="432" priority="184" operator="lessThan">
      <formula>-105575</formula>
    </cfRule>
  </conditionalFormatting>
  <conditionalFormatting sqref="BA253:BA256 BA258:BA261">
    <cfRule type="cellIs" dxfId="431" priority="181" operator="lessThan">
      <formula>0</formula>
    </cfRule>
    <cfRule type="cellIs" dxfId="430" priority="182" operator="lessThan">
      <formula>-105575</formula>
    </cfRule>
  </conditionalFormatting>
  <conditionalFormatting sqref="BA278:BA281">
    <cfRule type="cellIs" dxfId="429" priority="169" operator="lessThan">
      <formula>0</formula>
    </cfRule>
    <cfRule type="cellIs" dxfId="428" priority="170" operator="lessThan">
      <formula>-105575</formula>
    </cfRule>
  </conditionalFormatting>
  <conditionalFormatting sqref="BA243:BA246">
    <cfRule type="cellIs" dxfId="427" priority="179" operator="lessThan">
      <formula>0</formula>
    </cfRule>
    <cfRule type="cellIs" dxfId="426" priority="180" operator="lessThan">
      <formula>-105575</formula>
    </cfRule>
  </conditionalFormatting>
  <conditionalFormatting sqref="BA283:BA286">
    <cfRule type="cellIs" dxfId="425" priority="167" operator="lessThan">
      <formula>0</formula>
    </cfRule>
    <cfRule type="cellIs" dxfId="424" priority="168" operator="lessThan">
      <formula>-105575</formula>
    </cfRule>
  </conditionalFormatting>
  <conditionalFormatting sqref="BA288:BA291">
    <cfRule type="cellIs" dxfId="423" priority="165" operator="lessThan">
      <formula>0</formula>
    </cfRule>
    <cfRule type="cellIs" dxfId="422" priority="166" operator="lessThan">
      <formula>-105575</formula>
    </cfRule>
  </conditionalFormatting>
  <conditionalFormatting sqref="BA293:BA296">
    <cfRule type="cellIs" dxfId="421" priority="163" operator="lessThan">
      <formula>0</formula>
    </cfRule>
    <cfRule type="cellIs" dxfId="420" priority="164" operator="lessThan">
      <formula>-105575</formula>
    </cfRule>
  </conditionalFormatting>
  <conditionalFormatting sqref="BA298:BA301">
    <cfRule type="cellIs" dxfId="419" priority="161" operator="lessThan">
      <formula>0</formula>
    </cfRule>
    <cfRule type="cellIs" dxfId="418" priority="162" operator="lessThan">
      <formula>-105575</formula>
    </cfRule>
  </conditionalFormatting>
  <conditionalFormatting sqref="BA415:BA418">
    <cfRule type="cellIs" dxfId="417" priority="125" operator="lessThan">
      <formula>0</formula>
    </cfRule>
    <cfRule type="cellIs" dxfId="416" priority="126" operator="lessThan">
      <formula>-105575</formula>
    </cfRule>
  </conditionalFormatting>
  <conditionalFormatting sqref="BA437:BA440">
    <cfRule type="cellIs" dxfId="415" priority="123" operator="lessThan">
      <formula>0</formula>
    </cfRule>
    <cfRule type="cellIs" dxfId="414" priority="124" operator="lessThan">
      <formula>-105575</formula>
    </cfRule>
  </conditionalFormatting>
  <conditionalFormatting sqref="BA442:BA445">
    <cfRule type="cellIs" dxfId="413" priority="121" operator="lessThan">
      <formula>0</formula>
    </cfRule>
    <cfRule type="cellIs" dxfId="412" priority="122" operator="lessThan">
      <formula>-105575</formula>
    </cfRule>
  </conditionalFormatting>
  <conditionalFormatting sqref="BA467:BA470">
    <cfRule type="cellIs" dxfId="411" priority="115" operator="lessThan">
      <formula>0</formula>
    </cfRule>
    <cfRule type="cellIs" dxfId="410" priority="116" operator="lessThan">
      <formula>-105575</formula>
    </cfRule>
  </conditionalFormatting>
  <conditionalFormatting sqref="BA497:BA500">
    <cfRule type="cellIs" dxfId="409" priority="107" operator="lessThan">
      <formula>0</formula>
    </cfRule>
    <cfRule type="cellIs" dxfId="408" priority="108" operator="lessThan">
      <formula>-105575</formula>
    </cfRule>
  </conditionalFormatting>
  <conditionalFormatting sqref="BA502:BA505">
    <cfRule type="cellIs" dxfId="407" priority="105" operator="lessThan">
      <formula>0</formula>
    </cfRule>
    <cfRule type="cellIs" dxfId="406" priority="106" operator="lessThan">
      <formula>-105575</formula>
    </cfRule>
  </conditionalFormatting>
  <conditionalFormatting sqref="BA319:BA322">
    <cfRule type="cellIs" dxfId="405" priority="153" operator="lessThan">
      <formula>0</formula>
    </cfRule>
    <cfRule type="cellIs" dxfId="404" priority="154" operator="lessThan">
      <formula>-105575</formula>
    </cfRule>
  </conditionalFormatting>
  <conditionalFormatting sqref="BA334:BA337">
    <cfRule type="cellIs" dxfId="403" priority="151" operator="lessThan">
      <formula>0</formula>
    </cfRule>
    <cfRule type="cellIs" dxfId="402" priority="152" operator="lessThan">
      <formula>-105575</formula>
    </cfRule>
  </conditionalFormatting>
  <conditionalFormatting sqref="BA339:BA342">
    <cfRule type="cellIs" dxfId="401" priority="149" operator="lessThan">
      <formula>0</formula>
    </cfRule>
    <cfRule type="cellIs" dxfId="400" priority="150" operator="lessThan">
      <formula>-105575</formula>
    </cfRule>
  </conditionalFormatting>
  <conditionalFormatting sqref="BA304:BA307 BA309:BA312">
    <cfRule type="cellIs" dxfId="399" priority="159" operator="lessThan">
      <formula>0</formula>
    </cfRule>
    <cfRule type="cellIs" dxfId="398" priority="160" operator="lessThan">
      <formula>-105575</formula>
    </cfRule>
  </conditionalFormatting>
  <conditionalFormatting sqref="BA324:BA327 BA329:BA332">
    <cfRule type="cellIs" dxfId="397" priority="157" operator="lessThan">
      <formula>0</formula>
    </cfRule>
    <cfRule type="cellIs" dxfId="396" priority="158" operator="lessThan">
      <formula>-105575</formula>
    </cfRule>
  </conditionalFormatting>
  <conditionalFormatting sqref="BA314:BA317">
    <cfRule type="cellIs" dxfId="395" priority="155" operator="lessThan">
      <formula>0</formula>
    </cfRule>
    <cfRule type="cellIs" dxfId="394" priority="156" operator="lessThan">
      <formula>-105575</formula>
    </cfRule>
  </conditionalFormatting>
  <conditionalFormatting sqref="BA365:BA368">
    <cfRule type="cellIs" dxfId="393" priority="141" operator="lessThan">
      <formula>0</formula>
    </cfRule>
    <cfRule type="cellIs" dxfId="392" priority="142" operator="lessThan">
      <formula>-105575</formula>
    </cfRule>
  </conditionalFormatting>
  <conditionalFormatting sqref="BA380:BA383">
    <cfRule type="cellIs" dxfId="391" priority="139" operator="lessThan">
      <formula>0</formula>
    </cfRule>
    <cfRule type="cellIs" dxfId="390" priority="140" operator="lessThan">
      <formula>-105575</formula>
    </cfRule>
  </conditionalFormatting>
  <conditionalFormatting sqref="BA385:BA388">
    <cfRule type="cellIs" dxfId="389" priority="137" operator="lessThan">
      <formula>0</formula>
    </cfRule>
    <cfRule type="cellIs" dxfId="388" priority="138" operator="lessThan">
      <formula>-105575</formula>
    </cfRule>
  </conditionalFormatting>
  <conditionalFormatting sqref="BA390:BA393">
    <cfRule type="cellIs" dxfId="387" priority="135" operator="lessThan">
      <formula>0</formula>
    </cfRule>
    <cfRule type="cellIs" dxfId="386" priority="136" operator="lessThan">
      <formula>-105575</formula>
    </cfRule>
  </conditionalFormatting>
  <conditionalFormatting sqref="BA345:BA348 BA350:BA353 BA355:BA358">
    <cfRule type="cellIs" dxfId="385" priority="147" operator="lessThan">
      <formula>0</formula>
    </cfRule>
    <cfRule type="cellIs" dxfId="384" priority="148" operator="lessThan">
      <formula>-105575</formula>
    </cfRule>
  </conditionalFormatting>
  <conditionalFormatting sqref="BA370:BA373 BA375:BA378">
    <cfRule type="cellIs" dxfId="383" priority="145" operator="lessThan">
      <formula>0</formula>
    </cfRule>
    <cfRule type="cellIs" dxfId="382" priority="146" operator="lessThan">
      <formula>-105575</formula>
    </cfRule>
  </conditionalFormatting>
  <conditionalFormatting sqref="BA395:BA398">
    <cfRule type="cellIs" dxfId="381" priority="133" operator="lessThan">
      <formula>0</formula>
    </cfRule>
    <cfRule type="cellIs" dxfId="380" priority="134" operator="lessThan">
      <formula>-105575</formula>
    </cfRule>
  </conditionalFormatting>
  <conditionalFormatting sqref="BA360:BA363">
    <cfRule type="cellIs" dxfId="379" priority="143" operator="lessThan">
      <formula>0</formula>
    </cfRule>
    <cfRule type="cellIs" dxfId="378" priority="144" operator="lessThan">
      <formula>-105575</formula>
    </cfRule>
  </conditionalFormatting>
  <conditionalFormatting sqref="BA400:BA403">
    <cfRule type="cellIs" dxfId="377" priority="131" operator="lessThan">
      <formula>0</formula>
    </cfRule>
    <cfRule type="cellIs" dxfId="376" priority="132" operator="lessThan">
      <formula>-105575</formula>
    </cfRule>
  </conditionalFormatting>
  <conditionalFormatting sqref="BA405:BA408">
    <cfRule type="cellIs" dxfId="375" priority="129" operator="lessThan">
      <formula>0</formula>
    </cfRule>
    <cfRule type="cellIs" dxfId="374" priority="130" operator="lessThan">
      <formula>-105575</formula>
    </cfRule>
  </conditionalFormatting>
  <conditionalFormatting sqref="BA410:BA413">
    <cfRule type="cellIs" dxfId="373" priority="127" operator="lessThan">
      <formula>0</formula>
    </cfRule>
    <cfRule type="cellIs" dxfId="372" priority="128" operator="lessThan">
      <formula>-105575</formula>
    </cfRule>
  </conditionalFormatting>
  <conditionalFormatting sqref="BA447:BA450 BA452:BA455 BA457:BA460">
    <cfRule type="cellIs" dxfId="371" priority="119" operator="lessThan">
      <formula>0</formula>
    </cfRule>
    <cfRule type="cellIs" dxfId="370" priority="120" operator="lessThan">
      <formula>-105575</formula>
    </cfRule>
  </conditionalFormatting>
  <conditionalFormatting sqref="BA462:BA465">
    <cfRule type="cellIs" dxfId="369" priority="117" operator="lessThan">
      <formula>0</formula>
    </cfRule>
    <cfRule type="cellIs" dxfId="368" priority="118" operator="lessThan">
      <formula>-105575</formula>
    </cfRule>
  </conditionalFormatting>
  <conditionalFormatting sqref="BA472:BA475">
    <cfRule type="cellIs" dxfId="367" priority="113" operator="lessThan">
      <formula>0</formula>
    </cfRule>
    <cfRule type="cellIs" dxfId="366" priority="114" operator="lessThan">
      <formula>-105575</formula>
    </cfRule>
  </conditionalFormatting>
  <conditionalFormatting sqref="BA477:BA480 BA482:BA485 BA487:BA490">
    <cfRule type="cellIs" dxfId="365" priority="111" operator="lessThan">
      <formula>0</formula>
    </cfRule>
    <cfRule type="cellIs" dxfId="364" priority="112" operator="lessThan">
      <formula>-105575</formula>
    </cfRule>
  </conditionalFormatting>
  <conditionalFormatting sqref="BA492:BA495">
    <cfRule type="cellIs" dxfId="363" priority="109" operator="lessThan">
      <formula>0</formula>
    </cfRule>
    <cfRule type="cellIs" dxfId="362" priority="110" operator="lessThan">
      <formula>-105575</formula>
    </cfRule>
  </conditionalFormatting>
  <conditionalFormatting sqref="BA508:BA511 BA513:BA516 BA518:BA521">
    <cfRule type="cellIs" dxfId="361" priority="103" operator="lessThan">
      <formula>0</formula>
    </cfRule>
    <cfRule type="cellIs" dxfId="360" priority="104" operator="lessThan">
      <formula>-105575</formula>
    </cfRule>
  </conditionalFormatting>
  <conditionalFormatting sqref="BA523:BA526">
    <cfRule type="cellIs" dxfId="359" priority="101" operator="lessThan">
      <formula>0</formula>
    </cfRule>
    <cfRule type="cellIs" dxfId="358" priority="102" operator="lessThan">
      <formula>-105575</formula>
    </cfRule>
  </conditionalFormatting>
  <conditionalFormatting sqref="BA528:BA531">
    <cfRule type="cellIs" dxfId="357" priority="99" operator="lessThan">
      <formula>0</formula>
    </cfRule>
    <cfRule type="cellIs" dxfId="356" priority="100" operator="lessThan">
      <formula>-105575</formula>
    </cfRule>
  </conditionalFormatting>
  <conditionalFormatting sqref="BA553:BA556">
    <cfRule type="cellIs" dxfId="355" priority="93" operator="lessThan">
      <formula>0</formula>
    </cfRule>
    <cfRule type="cellIs" dxfId="354" priority="94" operator="lessThan">
      <formula>-105575</formula>
    </cfRule>
  </conditionalFormatting>
  <conditionalFormatting sqref="BA533:BA536 BA538:BA541 BA543:BA546">
    <cfRule type="cellIs" dxfId="353" priority="97" operator="lessThan">
      <formula>0</formula>
    </cfRule>
    <cfRule type="cellIs" dxfId="352" priority="98" operator="lessThan">
      <formula>-105575</formula>
    </cfRule>
  </conditionalFormatting>
  <conditionalFormatting sqref="BA548:BA551">
    <cfRule type="cellIs" dxfId="351" priority="95" operator="lessThan">
      <formula>0</formula>
    </cfRule>
    <cfRule type="cellIs" dxfId="350" priority="96" operator="lessThan">
      <formula>-105575</formula>
    </cfRule>
  </conditionalFormatting>
  <conditionalFormatting sqref="BA558:BA561">
    <cfRule type="cellIs" dxfId="349" priority="91" operator="lessThan">
      <formula>0</formula>
    </cfRule>
    <cfRule type="cellIs" dxfId="348" priority="92" operator="lessThan">
      <formula>-105575</formula>
    </cfRule>
  </conditionalFormatting>
  <conditionalFormatting sqref="BA563:BA566 BA568:BA571 BA573:BA576">
    <cfRule type="cellIs" dxfId="347" priority="89" operator="lessThan">
      <formula>0</formula>
    </cfRule>
    <cfRule type="cellIs" dxfId="346" priority="90" operator="lessThan">
      <formula>-105575</formula>
    </cfRule>
  </conditionalFormatting>
  <conditionalFormatting sqref="BA578:BA581">
    <cfRule type="cellIs" dxfId="345" priority="87" operator="lessThan">
      <formula>0</formula>
    </cfRule>
    <cfRule type="cellIs" dxfId="344" priority="88" operator="lessThan">
      <formula>-105575</formula>
    </cfRule>
  </conditionalFormatting>
  <conditionalFormatting sqref="BA584:BA587 BA589:BA592 BA594:BA597">
    <cfRule type="cellIs" dxfId="343" priority="85" operator="lessThan">
      <formula>0</formula>
    </cfRule>
    <cfRule type="cellIs" dxfId="342" priority="86" operator="lessThan">
      <formula>-105575</formula>
    </cfRule>
  </conditionalFormatting>
  <conditionalFormatting sqref="BA599:BA602">
    <cfRule type="cellIs" dxfId="341" priority="83" operator="lessThan">
      <formula>0</formula>
    </cfRule>
    <cfRule type="cellIs" dxfId="340" priority="84" operator="lessThan">
      <formula>-105575</formula>
    </cfRule>
  </conditionalFormatting>
  <conditionalFormatting sqref="BA604:BA607">
    <cfRule type="cellIs" dxfId="339" priority="81" operator="lessThan">
      <formula>0</formula>
    </cfRule>
    <cfRule type="cellIs" dxfId="338" priority="82" operator="lessThan">
      <formula>-105575</formula>
    </cfRule>
  </conditionalFormatting>
  <conditionalFormatting sqref="BA629:BA632">
    <cfRule type="cellIs" dxfId="337" priority="75" operator="lessThan">
      <formula>0</formula>
    </cfRule>
    <cfRule type="cellIs" dxfId="336" priority="76" operator="lessThan">
      <formula>-105575</formula>
    </cfRule>
  </conditionalFormatting>
  <conditionalFormatting sqref="BA609:BA612 BA614:BA617 BA619:BA622">
    <cfRule type="cellIs" dxfId="335" priority="79" operator="lessThan">
      <formula>0</formula>
    </cfRule>
    <cfRule type="cellIs" dxfId="334" priority="80" operator="lessThan">
      <formula>-105575</formula>
    </cfRule>
  </conditionalFormatting>
  <conditionalFormatting sqref="BA624:BA627">
    <cfRule type="cellIs" dxfId="333" priority="77" operator="lessThan">
      <formula>0</formula>
    </cfRule>
    <cfRule type="cellIs" dxfId="332" priority="78" operator="lessThan">
      <formula>-105575</formula>
    </cfRule>
  </conditionalFormatting>
  <conditionalFormatting sqref="BA634:BA637">
    <cfRule type="cellIs" dxfId="331" priority="73" operator="lessThan">
      <formula>0</formula>
    </cfRule>
    <cfRule type="cellIs" dxfId="330" priority="74" operator="lessThan">
      <formula>-105575</formula>
    </cfRule>
  </conditionalFormatting>
  <conditionalFormatting sqref="BA639:BA642 BA644:BA647 BA649:BA652">
    <cfRule type="cellIs" dxfId="329" priority="71" operator="lessThan">
      <formula>0</formula>
    </cfRule>
    <cfRule type="cellIs" dxfId="328" priority="72" operator="lessThan">
      <formula>-105575</formula>
    </cfRule>
  </conditionalFormatting>
  <conditionalFormatting sqref="BA654:BA657">
    <cfRule type="cellIs" dxfId="327" priority="69" operator="lessThan">
      <formula>0</formula>
    </cfRule>
    <cfRule type="cellIs" dxfId="326" priority="70" operator="lessThan">
      <formula>-105575</formula>
    </cfRule>
  </conditionalFormatting>
  <conditionalFormatting sqref="BA659:BA662 BA664:BA667">
    <cfRule type="cellIs" dxfId="325" priority="67" operator="lessThan">
      <formula>0</formula>
    </cfRule>
    <cfRule type="cellIs" dxfId="324" priority="68" operator="lessThan">
      <formula>-105575</formula>
    </cfRule>
  </conditionalFormatting>
  <conditionalFormatting sqref="BA669:BA672">
    <cfRule type="cellIs" dxfId="323" priority="65" operator="lessThan">
      <formula>0</formula>
    </cfRule>
    <cfRule type="cellIs" dxfId="322" priority="66" operator="lessThan">
      <formula>-105575</formula>
    </cfRule>
  </conditionalFormatting>
  <conditionalFormatting sqref="BA675:BA678 BA680:BA683 BA685:BA688">
    <cfRule type="cellIs" dxfId="321" priority="63" operator="lessThan">
      <formula>0</formula>
    </cfRule>
    <cfRule type="cellIs" dxfId="320" priority="64" operator="lessThan">
      <formula>-105575</formula>
    </cfRule>
  </conditionalFormatting>
  <conditionalFormatting sqref="BA690:BA693">
    <cfRule type="cellIs" dxfId="319" priority="61" operator="lessThan">
      <formula>0</formula>
    </cfRule>
    <cfRule type="cellIs" dxfId="318" priority="62" operator="lessThan">
      <formula>-105575</formula>
    </cfRule>
  </conditionalFormatting>
  <conditionalFormatting sqref="BA695:BA698">
    <cfRule type="cellIs" dxfId="317" priority="59" operator="lessThan">
      <formula>0</formula>
    </cfRule>
    <cfRule type="cellIs" dxfId="316" priority="60" operator="lessThan">
      <formula>-105575</formula>
    </cfRule>
  </conditionalFormatting>
  <conditionalFormatting sqref="BA720:BA723">
    <cfRule type="cellIs" dxfId="315" priority="53" operator="lessThan">
      <formula>0</formula>
    </cfRule>
    <cfRule type="cellIs" dxfId="314" priority="54" operator="lessThan">
      <formula>-105575</formula>
    </cfRule>
  </conditionalFormatting>
  <conditionalFormatting sqref="BA700:BA703 BA705:BA708 BA710:BA713">
    <cfRule type="cellIs" dxfId="313" priority="57" operator="lessThan">
      <formula>0</formula>
    </cfRule>
    <cfRule type="cellIs" dxfId="312" priority="58" operator="lessThan">
      <formula>-105575</formula>
    </cfRule>
  </conditionalFormatting>
  <conditionalFormatting sqref="BA715:BA718">
    <cfRule type="cellIs" dxfId="311" priority="55" operator="lessThan">
      <formula>0</formula>
    </cfRule>
    <cfRule type="cellIs" dxfId="310" priority="56" operator="lessThan">
      <formula>-105575</formula>
    </cfRule>
  </conditionalFormatting>
  <conditionalFormatting sqref="BA725:BA728">
    <cfRule type="cellIs" dxfId="309" priority="51" operator="lessThan">
      <formula>0</formula>
    </cfRule>
    <cfRule type="cellIs" dxfId="308" priority="52" operator="lessThan">
      <formula>-105575</formula>
    </cfRule>
  </conditionalFormatting>
  <conditionalFormatting sqref="BA730:BA733 BA735:BA738 BA740:BA743">
    <cfRule type="cellIs" dxfId="307" priority="49" operator="lessThan">
      <formula>0</formula>
    </cfRule>
    <cfRule type="cellIs" dxfId="306" priority="50" operator="lessThan">
      <formula>-105575</formula>
    </cfRule>
  </conditionalFormatting>
  <conditionalFormatting sqref="BA745:BA748">
    <cfRule type="cellIs" dxfId="305" priority="47" operator="lessThan">
      <formula>0</formula>
    </cfRule>
    <cfRule type="cellIs" dxfId="304" priority="48" operator="lessThan">
      <formula>-105575</formula>
    </cfRule>
  </conditionalFormatting>
  <conditionalFormatting sqref="BA750:BA753 BA755:BA758">
    <cfRule type="cellIs" dxfId="303" priority="45" operator="lessThan">
      <formula>0</formula>
    </cfRule>
    <cfRule type="cellIs" dxfId="302" priority="46" operator="lessThan">
      <formula>-105575</formula>
    </cfRule>
  </conditionalFormatting>
  <conditionalFormatting sqref="BA762:BA765 BA767:BA770 BA772:BA775">
    <cfRule type="cellIs" dxfId="301" priority="43" operator="lessThan">
      <formula>0</formula>
    </cfRule>
    <cfRule type="cellIs" dxfId="300" priority="44" operator="lessThan">
      <formula>-105575</formula>
    </cfRule>
  </conditionalFormatting>
  <conditionalFormatting sqref="BA777:BA780">
    <cfRule type="cellIs" dxfId="299" priority="41" operator="lessThan">
      <formula>0</formula>
    </cfRule>
    <cfRule type="cellIs" dxfId="298" priority="42" operator="lessThan">
      <formula>-105575</formula>
    </cfRule>
  </conditionalFormatting>
  <conditionalFormatting sqref="BA782:BA785">
    <cfRule type="cellIs" dxfId="297" priority="39" operator="lessThan">
      <formula>0</formula>
    </cfRule>
    <cfRule type="cellIs" dxfId="296" priority="40" operator="lessThan">
      <formula>-105575</formula>
    </cfRule>
  </conditionalFormatting>
  <conditionalFormatting sqref="BA807:BA810">
    <cfRule type="cellIs" dxfId="295" priority="33" operator="lessThan">
      <formula>0</formula>
    </cfRule>
    <cfRule type="cellIs" dxfId="294" priority="34" operator="lessThan">
      <formula>-105575</formula>
    </cfRule>
  </conditionalFormatting>
  <conditionalFormatting sqref="BA787:BA790 BA792:BA795 BA797:BA800">
    <cfRule type="cellIs" dxfId="293" priority="37" operator="lessThan">
      <formula>0</formula>
    </cfRule>
    <cfRule type="cellIs" dxfId="292" priority="38" operator="lessThan">
      <formula>-105575</formula>
    </cfRule>
  </conditionalFormatting>
  <conditionalFormatting sqref="BA802:BA805">
    <cfRule type="cellIs" dxfId="291" priority="35" operator="lessThan">
      <formula>0</formula>
    </cfRule>
    <cfRule type="cellIs" dxfId="290" priority="36" operator="lessThan">
      <formula>-105575</formula>
    </cfRule>
  </conditionalFormatting>
  <conditionalFormatting sqref="BA812:BA815">
    <cfRule type="cellIs" dxfId="289" priority="31" operator="lessThan">
      <formula>0</formula>
    </cfRule>
    <cfRule type="cellIs" dxfId="288" priority="32" operator="lessThan">
      <formula>-105575</formula>
    </cfRule>
  </conditionalFormatting>
  <conditionalFormatting sqref="BA817:BA820">
    <cfRule type="cellIs" dxfId="287" priority="29" operator="lessThan">
      <formula>0</formula>
    </cfRule>
    <cfRule type="cellIs" dxfId="286" priority="30" operator="lessThan">
      <formula>-105575</formula>
    </cfRule>
  </conditionalFormatting>
  <conditionalFormatting sqref="BA823:BA826 BA828:BA831 BA833:BA836">
    <cfRule type="cellIs" dxfId="285" priority="27" operator="lessThan">
      <formula>0</formula>
    </cfRule>
    <cfRule type="cellIs" dxfId="284" priority="28" operator="lessThan">
      <formula>-105575</formula>
    </cfRule>
  </conditionalFormatting>
  <conditionalFormatting sqref="BA838:BA841">
    <cfRule type="cellIs" dxfId="283" priority="25" operator="lessThan">
      <formula>0</formula>
    </cfRule>
    <cfRule type="cellIs" dxfId="282" priority="26" operator="lessThan">
      <formula>-105575</formula>
    </cfRule>
  </conditionalFormatting>
  <conditionalFormatting sqref="BA843:BA846">
    <cfRule type="cellIs" dxfId="281" priority="23" operator="lessThan">
      <formula>0</formula>
    </cfRule>
    <cfRule type="cellIs" dxfId="280" priority="24" operator="lessThan">
      <formula>-105575</formula>
    </cfRule>
  </conditionalFormatting>
  <conditionalFormatting sqref="BA868:BA871">
    <cfRule type="cellIs" dxfId="279" priority="17" operator="lessThan">
      <formula>0</formula>
    </cfRule>
    <cfRule type="cellIs" dxfId="278" priority="18" operator="lessThan">
      <formula>-105575</formula>
    </cfRule>
  </conditionalFormatting>
  <conditionalFormatting sqref="BA848:BA851 BA853:BA856 BA858:BA861">
    <cfRule type="cellIs" dxfId="277" priority="21" operator="lessThan">
      <formula>0</formula>
    </cfRule>
    <cfRule type="cellIs" dxfId="276" priority="22" operator="lessThan">
      <formula>-105575</formula>
    </cfRule>
  </conditionalFormatting>
  <conditionalFormatting sqref="BA863:BA866">
    <cfRule type="cellIs" dxfId="275" priority="19" operator="lessThan">
      <formula>0</formula>
    </cfRule>
    <cfRule type="cellIs" dxfId="274" priority="20" operator="lessThan">
      <formula>-105575</formula>
    </cfRule>
  </conditionalFormatting>
  <conditionalFormatting sqref="BA874:BA877 BA879:BA882 BA884:BA887">
    <cfRule type="cellIs" dxfId="273" priority="15" operator="lessThan">
      <formula>0</formula>
    </cfRule>
    <cfRule type="cellIs" dxfId="272" priority="16" operator="lessThan">
      <formula>-105575</formula>
    </cfRule>
  </conditionalFormatting>
  <conditionalFormatting sqref="BA889:BA892">
    <cfRule type="cellIs" dxfId="271" priority="13" operator="lessThan">
      <formula>0</formula>
    </cfRule>
    <cfRule type="cellIs" dxfId="270" priority="14" operator="lessThan">
      <formula>-105575</formula>
    </cfRule>
  </conditionalFormatting>
  <conditionalFormatting sqref="BA894:BA897">
    <cfRule type="cellIs" dxfId="269" priority="11" operator="lessThan">
      <formula>0</formula>
    </cfRule>
    <cfRule type="cellIs" dxfId="268" priority="12" operator="lessThan">
      <formula>-105575</formula>
    </cfRule>
  </conditionalFormatting>
  <conditionalFormatting sqref="BA899:BA902">
    <cfRule type="cellIs" dxfId="267" priority="9" operator="lessThan">
      <formula>0</formula>
    </cfRule>
    <cfRule type="cellIs" dxfId="266" priority="10" operator="lessThan">
      <formula>-105575</formula>
    </cfRule>
  </conditionalFormatting>
  <conditionalFormatting sqref="BA905:BA908 BA910:BA913 BA915:BA918">
    <cfRule type="cellIs" dxfId="265" priority="7" operator="lessThan">
      <formula>0</formula>
    </cfRule>
    <cfRule type="cellIs" dxfId="264" priority="8" operator="lessThan">
      <formula>-105575</formula>
    </cfRule>
  </conditionalFormatting>
  <conditionalFormatting sqref="BA920:BA923">
    <cfRule type="cellIs" dxfId="263" priority="5" operator="lessThan">
      <formula>0</formula>
    </cfRule>
    <cfRule type="cellIs" dxfId="262" priority="6" operator="lessThan">
      <formula>-105575</formula>
    </cfRule>
  </conditionalFormatting>
  <conditionalFormatting sqref="BA925:BA928">
    <cfRule type="cellIs" dxfId="261" priority="3" operator="lessThan">
      <formula>0</formula>
    </cfRule>
    <cfRule type="cellIs" dxfId="260" priority="4" operator="lessThan">
      <formula>-105575</formula>
    </cfRule>
  </conditionalFormatting>
  <conditionalFormatting sqref="BA930:BA933 BA935:BA938 BA940:BA945">
    <cfRule type="cellIs" dxfId="259" priority="1" operator="lessThan">
      <formula>0</formula>
    </cfRule>
    <cfRule type="cellIs" dxfId="258"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 Standard_Cost'!$B$4:$B$9</xm:f>
          </x14:formula1>
          <xm:sqref>I8:I11 I136:I139 I131:I134 I126:I129 I44:I47 I39:I42 I34:I37 I23:I26 I13:I16 I18:I21 I28:I31 I109:I112 I100:I107 I935:I938 I49:I52 I54:I57 I59:I62 I64:I67 I69:I72 I74:I77 I79:I82 I84:I87 I89:I92 I114:I117 I119:I122 I432:I435 I427:I430 I422:I425 I202:I205 I197:I200 I222:I225 I217:I220 I207:I210 I141:I144 I146:I149 I151:I154 I156:I159 I161:I164 I166:I169 I171:I174 I176:I179 I181:I184 I186:I189 I889:I892 I212:I215 I930:I933 I233:I236 I228:I231 I258:I261 I253:I256 I243:I246 I248:I251 I263:I266 I268:I271 I273:I276 I278:I281 I283:I286 I288:I291 I293:I296 I298:I301 I925:I928 I304:I307 I329:I332 I324:I327 I314:I317 I319:I322 I334:I337 I339:I342 I879:I882 I874:I877 I940 I375:I378 I370:I373 I945 I365:I368 I380:I383 I385:I388 I390:I393 I395:I398 I400:I403 I405:I408 I410:I413 I415:I418 I437:I440 I905:I908 I457:I460 I452:I455 I920:I923 I462:I465 I467:I470 I910:I913 I487:I490 I482:I485 I472 I492:I495 I497:I500 I502:I505 I518:I521 I513:I516 I508:I511 I523:I526 I528:I531 I543:I546 I538:I541 I533:I536 I548:I551 I553:I556 I558:I561 I573:I576 I568:I571 I563:I566 I578:I581 I594:I597 I589:I592 I584:I587 I599:I602 I604:I607 I619:I622 I614:I617 I609:I612 I624:I627 I629:I632 I634:I637 I649:I652 I644:I647 I639:I642 I654:I657 I664:I667 I659:I662 I669:I672 I685:I688 I680:I683 I675:I678 I690:I693 I695:I698 I710:I713 I705:I708 I700:I703 I715:I718 I720:I723 I725:I728 I740:I743 I735:I738 I730:I733 I745:I748 I755:I758 I750:I753 I772:I775 I767:I770 I762:I765 I777:I780 I788:I790 I899:I902 I792:I795 I915:I918 I802:I805 I807:I810 I812:I815 I817:I820 I833:I836 I828:I831 I823:I826 I838:I841 I843:I846 I858:I861 I894:I897 I848:I851 I863:I866 I868:I871 I884:I887</xm:sqref>
        </x14:dataValidation>
        <x14:dataValidation type="list" allowBlank="1" showInputMessage="1" showErrorMessage="1">
          <x14:formula1>
            <xm:f>'C:\Users\anisa.leka\Desktop\[Copy of 4 Formati IV_Modeli i Kostimit Financiar_Metodologjia e Kostimit_IPSIS Standart 903211633 KLGJ 18 03 2021.xlsx]1. Standard_Cost'!#REF!</xm:f>
          </x14:formula1>
          <xm:sqref>I95:I98 I191:I194 I238:I241 I309:I312 I442:I445 I447:I450 I473:I475 I477:I480 I782:I785 I787 I797:I800 I853:I856 I941:I944</xm:sqref>
        </x14:dataValidation>
        <x14:dataValidation type="list" allowBlank="1" showInputMessage="1" showErrorMessage="1">
          <x14:formula1>
            <xm:f>'C:\Users\anisa.leka\Desktop\[Ndihma Juridike.xlsx]1. Standard_Cost'!#REF!</xm:f>
          </x14:formula1>
          <xm:sqref>I345:I348 I360:I363 I355:I358 I350:I353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zoomScale="70" zoomScaleNormal="70" workbookViewId="0">
      <pane xSplit="5" ySplit="5" topLeftCell="AE933" activePane="bottomRight" state="frozen"/>
      <selection pane="topRight" activeCell="F1" sqref="F1"/>
      <selection pane="bottomLeft" activeCell="A6" sqref="A6"/>
      <selection pane="bottomRight" activeCell="AQ7" sqref="AQ7:AV7"/>
    </sheetView>
  </sheetViews>
  <sheetFormatPr defaultColWidth="8.85546875" defaultRowHeight="12.75" outlineLevelRow="2" outlineLevelCol="2" x14ac:dyDescent="0.2"/>
  <cols>
    <col min="1" max="1" width="3.5703125" style="61" customWidth="1"/>
    <col min="2" max="2" width="2.42578125" style="61" customWidth="1"/>
    <col min="3" max="3" width="2.42578125" style="149" customWidth="1"/>
    <col min="4" max="4" width="17.28515625" style="149" customWidth="1"/>
    <col min="5" max="5" width="44.7109375" style="149" customWidth="1" outlineLevel="1"/>
    <col min="6" max="6" width="8.5703125" style="149" customWidth="1" outlineLevel="1"/>
    <col min="7" max="7" width="9.42578125" style="149" customWidth="1" outlineLevel="1"/>
    <col min="8" max="8" width="14.5703125" style="68" customWidth="1" outlineLevel="2"/>
    <col min="9" max="9" width="7.85546875" style="68" customWidth="1" outlineLevel="2"/>
    <col min="10" max="10" width="7.140625" style="68" customWidth="1" outlineLevel="2"/>
    <col min="11" max="11" width="8.140625" style="68" customWidth="1" outlineLevel="2"/>
    <col min="12" max="12" width="11" style="68" customWidth="1" outlineLevel="1"/>
    <col min="13" max="13" width="12.7109375" style="68" customWidth="1" outlineLevel="1"/>
    <col min="14" max="14" width="6.140625" style="68" customWidth="1" outlineLevel="2"/>
    <col min="15" max="15" width="5.42578125" style="68" customWidth="1" outlineLevel="2"/>
    <col min="16" max="16" width="6.85546875" style="68" customWidth="1" outlineLevel="2"/>
    <col min="17" max="17" width="6.140625" style="68" customWidth="1" outlineLevel="2"/>
    <col min="18" max="18" width="11.85546875" style="68" customWidth="1" outlineLevel="2"/>
    <col min="19" max="19" width="11" style="68" customWidth="1" outlineLevel="2"/>
    <col min="20" max="20" width="9.42578125" style="68" customWidth="1" outlineLevel="2"/>
    <col min="21" max="21" width="9.5703125" style="68" customWidth="1" outlineLevel="2"/>
    <col min="22" max="23" width="5.42578125" style="68" customWidth="1" outlineLevel="2"/>
    <col min="24" max="24" width="7.42578125" style="68" customWidth="1" outlineLevel="2"/>
    <col min="25" max="25" width="11.140625" style="68" customWidth="1" outlineLevel="1"/>
    <col min="26" max="27" width="7.5703125" style="68" customWidth="1" outlineLevel="2"/>
    <col min="28" max="28" width="15.42578125" style="68" customWidth="1" outlineLevel="1"/>
    <col min="29" max="29" width="14.28515625" style="68" customWidth="1" outlineLevel="1"/>
    <col min="30" max="30" width="15.5703125" style="68" customWidth="1" outlineLevel="2"/>
    <col min="31" max="31" width="12.42578125" style="68" customWidth="1" outlineLevel="2"/>
    <col min="32" max="32" width="11.5703125" style="68" customWidth="1" outlineLevel="1"/>
    <col min="33" max="33" width="6.5703125" style="68" customWidth="1" outlineLevel="2"/>
    <col min="34" max="34" width="5.42578125" style="68" customWidth="1" outlineLevel="2"/>
    <col min="35" max="35" width="6.5703125" style="68" customWidth="1" outlineLevel="2"/>
    <col min="36" max="37" width="8.5703125" style="68" customWidth="1" outlineLevel="2"/>
    <col min="38" max="38" width="14.140625" style="68" customWidth="1" outlineLevel="2"/>
    <col min="39" max="39" width="11.5703125" style="68" customWidth="1" outlineLevel="1"/>
    <col min="40" max="40" width="10" style="68" customWidth="1" outlineLevel="1"/>
    <col min="41" max="41" width="18.42578125" style="68" customWidth="1" outlineLevel="2"/>
    <col min="42" max="42" width="2.5703125" style="68" customWidth="1"/>
    <col min="43" max="43" width="12.5703125" style="68" customWidth="1"/>
    <col min="44" max="44" width="14.140625" style="68" customWidth="1"/>
    <col min="45" max="45" width="8.5703125" style="68" customWidth="1"/>
    <col min="46" max="46" width="11.5703125" style="68" bestFit="1" customWidth="1"/>
    <col min="47" max="47" width="12.140625" style="63" customWidth="1"/>
    <col min="48" max="48" width="8.5703125" style="63" bestFit="1" customWidth="1"/>
    <col min="49" max="52" width="8.5703125" style="63" customWidth="1"/>
    <col min="53" max="53" width="9.42578125" style="63" bestFit="1" customWidth="1"/>
    <col min="54" max="16384" width="8.85546875" style="68"/>
  </cols>
  <sheetData>
    <row r="1" spans="1:53" s="61" customFormat="1" ht="61.5" customHeight="1" x14ac:dyDescent="0.2">
      <c r="B1" s="259" t="s">
        <v>181</v>
      </c>
      <c r="C1" s="259"/>
      <c r="D1" s="259"/>
      <c r="E1" s="259"/>
      <c r="F1" s="259"/>
      <c r="G1" s="259"/>
      <c r="H1" s="259"/>
      <c r="I1" s="259"/>
      <c r="J1" s="259"/>
      <c r="K1" s="259"/>
      <c r="L1" s="259"/>
      <c r="M1" s="62"/>
      <c r="AU1" s="63"/>
      <c r="AV1" s="63"/>
      <c r="AW1" s="63"/>
      <c r="AX1" s="63"/>
      <c r="AY1" s="63"/>
      <c r="AZ1" s="63"/>
      <c r="BA1" s="63"/>
    </row>
    <row r="2" spans="1:53" ht="24.75" customHeight="1" x14ac:dyDescent="0.2">
      <c r="A2" s="61" t="s">
        <v>62</v>
      </c>
      <c r="B2" s="263" t="s">
        <v>136</v>
      </c>
      <c r="C2" s="264"/>
      <c r="D2" s="264"/>
      <c r="E2" s="265"/>
      <c r="F2" s="152" t="s">
        <v>151</v>
      </c>
      <c r="G2" s="152" t="s">
        <v>152</v>
      </c>
      <c r="H2" s="64" t="s">
        <v>61</v>
      </c>
      <c r="I2" s="65" t="s">
        <v>0</v>
      </c>
      <c r="J2" s="65" t="s">
        <v>15</v>
      </c>
      <c r="K2" s="65" t="s">
        <v>16</v>
      </c>
      <c r="L2" s="66" t="s">
        <v>11</v>
      </c>
      <c r="M2" s="66" t="s">
        <v>91</v>
      </c>
      <c r="N2" s="65" t="s">
        <v>17</v>
      </c>
      <c r="O2" s="65" t="s">
        <v>7</v>
      </c>
      <c r="P2" s="65" t="s">
        <v>6</v>
      </c>
      <c r="Q2" s="65" t="s">
        <v>8</v>
      </c>
      <c r="R2" s="66" t="s">
        <v>64</v>
      </c>
      <c r="S2" s="66" t="s">
        <v>74</v>
      </c>
      <c r="T2" s="66" t="s">
        <v>73</v>
      </c>
      <c r="U2" s="66" t="s">
        <v>72</v>
      </c>
      <c r="V2" s="65" t="s">
        <v>18</v>
      </c>
      <c r="W2" s="65" t="s">
        <v>76</v>
      </c>
      <c r="X2" s="65" t="s">
        <v>6</v>
      </c>
      <c r="Y2" s="66" t="s">
        <v>80</v>
      </c>
      <c r="Z2" s="65" t="s">
        <v>10</v>
      </c>
      <c r="AA2" s="65" t="s">
        <v>9</v>
      </c>
      <c r="AB2" s="66" t="s">
        <v>79</v>
      </c>
      <c r="AC2" s="67" t="s">
        <v>20</v>
      </c>
      <c r="AD2" s="66" t="s">
        <v>88</v>
      </c>
      <c r="AE2" s="66" t="s">
        <v>25</v>
      </c>
      <c r="AF2" s="66" t="s">
        <v>89</v>
      </c>
      <c r="AG2" s="65" t="s">
        <v>22</v>
      </c>
      <c r="AH2" s="65" t="s">
        <v>23</v>
      </c>
      <c r="AI2" s="65" t="s">
        <v>24</v>
      </c>
      <c r="AJ2" s="65" t="s">
        <v>109</v>
      </c>
      <c r="AK2" s="65" t="s">
        <v>111</v>
      </c>
      <c r="AL2" s="65" t="s">
        <v>99</v>
      </c>
      <c r="AM2" s="66" t="s">
        <v>101</v>
      </c>
      <c r="AN2" s="66" t="s">
        <v>13</v>
      </c>
      <c r="AO2" s="65" t="s">
        <v>14</v>
      </c>
      <c r="AQ2" s="260" t="s">
        <v>711</v>
      </c>
      <c r="AR2" s="261"/>
      <c r="AS2" s="261"/>
      <c r="AT2" s="261"/>
      <c r="AU2" s="261"/>
      <c r="AV2" s="261"/>
      <c r="AW2" s="261"/>
      <c r="AX2" s="261"/>
      <c r="AY2" s="261"/>
      <c r="AZ2" s="261"/>
      <c r="BA2" s="262"/>
    </row>
    <row r="3" spans="1:53" s="70" customFormat="1" ht="83.1" customHeight="1" x14ac:dyDescent="0.25">
      <c r="A3" s="69" t="s">
        <v>63</v>
      </c>
      <c r="B3" s="263" t="s">
        <v>137</v>
      </c>
      <c r="C3" s="264"/>
      <c r="D3" s="264"/>
      <c r="E3" s="265"/>
      <c r="F3" s="152" t="s">
        <v>153</v>
      </c>
      <c r="G3" s="152" t="s">
        <v>153</v>
      </c>
      <c r="H3" s="152" t="s">
        <v>47</v>
      </c>
      <c r="I3" s="65" t="s">
        <v>58</v>
      </c>
      <c r="J3" s="65" t="s">
        <v>59</v>
      </c>
      <c r="K3" s="65" t="s">
        <v>60</v>
      </c>
      <c r="L3" s="66" t="s">
        <v>133</v>
      </c>
      <c r="M3" s="66" t="s">
        <v>132</v>
      </c>
      <c r="N3" s="65" t="s">
        <v>82</v>
      </c>
      <c r="O3" s="65" t="s">
        <v>81</v>
      </c>
      <c r="P3" s="65" t="s">
        <v>83</v>
      </c>
      <c r="Q3" s="65" t="s">
        <v>84</v>
      </c>
      <c r="R3" s="66" t="s">
        <v>131</v>
      </c>
      <c r="S3" s="66" t="s">
        <v>130</v>
      </c>
      <c r="T3" s="66" t="s">
        <v>129</v>
      </c>
      <c r="U3" s="66" t="s">
        <v>128</v>
      </c>
      <c r="V3" s="65" t="s">
        <v>85</v>
      </c>
      <c r="W3" s="65" t="s">
        <v>86</v>
      </c>
      <c r="X3" s="65" t="s">
        <v>87</v>
      </c>
      <c r="Y3" s="66" t="s">
        <v>127</v>
      </c>
      <c r="Z3" s="65" t="s">
        <v>77</v>
      </c>
      <c r="AA3" s="65" t="s">
        <v>78</v>
      </c>
      <c r="AB3" s="66" t="s">
        <v>126</v>
      </c>
      <c r="AC3" s="67" t="s">
        <v>125</v>
      </c>
      <c r="AD3" s="66" t="s">
        <v>124</v>
      </c>
      <c r="AE3" s="66" t="s">
        <v>123</v>
      </c>
      <c r="AF3" s="66" t="s">
        <v>122</v>
      </c>
      <c r="AG3" s="65" t="s">
        <v>96</v>
      </c>
      <c r="AH3" s="65" t="s">
        <v>98</v>
      </c>
      <c r="AI3" s="65" t="s">
        <v>97</v>
      </c>
      <c r="AJ3" s="66" t="s">
        <v>110</v>
      </c>
      <c r="AK3" s="66" t="s">
        <v>112</v>
      </c>
      <c r="AL3" s="66" t="s">
        <v>106</v>
      </c>
      <c r="AM3" s="66" t="s">
        <v>120</v>
      </c>
      <c r="AN3" s="66" t="s">
        <v>121</v>
      </c>
      <c r="AO3" s="65" t="s">
        <v>105</v>
      </c>
      <c r="AQ3" s="71" t="s">
        <v>139</v>
      </c>
      <c r="AR3" s="71" t="s">
        <v>26</v>
      </c>
      <c r="AS3" s="71" t="s">
        <v>12</v>
      </c>
      <c r="AT3" s="71" t="s">
        <v>21</v>
      </c>
      <c r="AU3" s="72" t="s">
        <v>140</v>
      </c>
      <c r="AV3" s="72" t="s">
        <v>141</v>
      </c>
      <c r="AW3" s="72" t="s">
        <v>156</v>
      </c>
      <c r="AX3" s="72" t="s">
        <v>157</v>
      </c>
      <c r="AY3" s="72" t="s">
        <v>168</v>
      </c>
      <c r="AZ3" s="73" t="s">
        <v>144</v>
      </c>
      <c r="BA3" s="72" t="s">
        <v>27</v>
      </c>
    </row>
    <row r="4" spans="1:53" s="80" customFormat="1" ht="34.5" customHeight="1" x14ac:dyDescent="0.2">
      <c r="A4" s="74"/>
      <c r="B4" s="75"/>
      <c r="C4" s="76"/>
      <c r="D4" s="76"/>
      <c r="E4" s="77"/>
      <c r="F4" s="77" t="s">
        <v>149</v>
      </c>
      <c r="G4" s="77" t="s">
        <v>150</v>
      </c>
      <c r="H4" s="78" t="s">
        <v>135</v>
      </c>
      <c r="I4" s="79" t="s">
        <v>134</v>
      </c>
      <c r="J4" s="79">
        <v>2</v>
      </c>
      <c r="K4" s="79">
        <v>3</v>
      </c>
      <c r="L4" s="79" t="s">
        <v>90</v>
      </c>
      <c r="M4" s="79" t="s">
        <v>92</v>
      </c>
      <c r="N4" s="79">
        <v>6</v>
      </c>
      <c r="O4" s="79">
        <v>7</v>
      </c>
      <c r="P4" s="79">
        <v>8</v>
      </c>
      <c r="Q4" s="79">
        <v>9</v>
      </c>
      <c r="R4" s="79" t="s">
        <v>28</v>
      </c>
      <c r="S4" s="79" t="s">
        <v>29</v>
      </c>
      <c r="T4" s="79" t="s">
        <v>30</v>
      </c>
      <c r="U4" s="79" t="s">
        <v>31</v>
      </c>
      <c r="V4" s="79">
        <v>14</v>
      </c>
      <c r="W4" s="79">
        <v>15</v>
      </c>
      <c r="X4" s="79">
        <v>16</v>
      </c>
      <c r="Y4" s="79" t="s">
        <v>93</v>
      </c>
      <c r="Z4" s="79">
        <v>18</v>
      </c>
      <c r="AA4" s="79">
        <v>19</v>
      </c>
      <c r="AB4" s="79" t="s">
        <v>94</v>
      </c>
      <c r="AC4" s="79">
        <v>21</v>
      </c>
      <c r="AD4" s="79">
        <v>22</v>
      </c>
      <c r="AE4" s="79" t="s">
        <v>103</v>
      </c>
      <c r="AF4" s="79" t="s">
        <v>95</v>
      </c>
      <c r="AG4" s="79">
        <v>25</v>
      </c>
      <c r="AH4" s="79">
        <v>26</v>
      </c>
      <c r="AI4" s="79">
        <v>27</v>
      </c>
      <c r="AJ4" s="79">
        <v>28</v>
      </c>
      <c r="AK4" s="79">
        <v>29</v>
      </c>
      <c r="AL4" s="79">
        <v>30</v>
      </c>
      <c r="AM4" s="79" t="s">
        <v>104</v>
      </c>
      <c r="AN4" s="79" t="s">
        <v>113</v>
      </c>
      <c r="AO4" s="79"/>
      <c r="AQ4" s="79" t="s">
        <v>145</v>
      </c>
      <c r="AR4" s="79" t="s">
        <v>146</v>
      </c>
      <c r="AS4" s="79" t="s">
        <v>147</v>
      </c>
      <c r="AT4" s="79" t="s">
        <v>148</v>
      </c>
      <c r="AU4" s="81">
        <v>37</v>
      </c>
      <c r="AV4" s="81">
        <v>38</v>
      </c>
      <c r="AW4" s="81">
        <v>39</v>
      </c>
      <c r="AX4" s="81">
        <v>40</v>
      </c>
      <c r="AY4" s="81">
        <v>41</v>
      </c>
      <c r="AZ4" s="81">
        <v>42</v>
      </c>
      <c r="BA4" s="81" t="s">
        <v>169</v>
      </c>
    </row>
    <row r="5" spans="1:53" s="80" customFormat="1" ht="34.5" customHeight="1" x14ac:dyDescent="0.2">
      <c r="A5" s="74"/>
      <c r="B5" s="159"/>
      <c r="C5" s="76"/>
      <c r="D5" s="76"/>
      <c r="E5" s="77"/>
      <c r="F5" s="160"/>
      <c r="G5" s="160"/>
      <c r="H5" s="161"/>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Q5" s="79"/>
      <c r="AR5" s="79"/>
      <c r="AS5" s="79"/>
      <c r="AT5" s="79"/>
      <c r="AU5" s="81"/>
      <c r="AV5" s="81"/>
      <c r="AW5" s="81"/>
      <c r="AX5" s="81"/>
      <c r="AY5" s="81"/>
      <c r="AZ5" s="81"/>
      <c r="BA5" s="81"/>
    </row>
    <row r="6" spans="1:53" s="86" customFormat="1" ht="69.599999999999994" customHeight="1" x14ac:dyDescent="0.2">
      <c r="A6" s="82"/>
      <c r="B6" s="268" t="s">
        <v>698</v>
      </c>
      <c r="C6" s="269"/>
      <c r="D6" s="269"/>
      <c r="E6" s="270"/>
      <c r="F6" s="83"/>
      <c r="G6" s="83"/>
      <c r="H6" s="83" t="s">
        <v>65</v>
      </c>
      <c r="I6" s="84"/>
      <c r="J6" s="84"/>
      <c r="K6" s="84"/>
      <c r="L6" s="85">
        <f>SUM(L7,L33)</f>
        <v>0</v>
      </c>
      <c r="M6" s="85">
        <f>SUM(M7,M33)</f>
        <v>0</v>
      </c>
      <c r="N6" s="84"/>
      <c r="O6" s="84"/>
      <c r="P6" s="84"/>
      <c r="Q6" s="84"/>
      <c r="R6" s="85">
        <f>SUM(R7,R33)</f>
        <v>0</v>
      </c>
      <c r="S6" s="85">
        <f>SUM(S7,S33)</f>
        <v>0</v>
      </c>
      <c r="T6" s="85">
        <f>SUM(T7,T33)</f>
        <v>0</v>
      </c>
      <c r="U6" s="85">
        <f>SUM(U7,U33)</f>
        <v>0</v>
      </c>
      <c r="V6" s="84"/>
      <c r="W6" s="84"/>
      <c r="X6" s="84"/>
      <c r="Y6" s="85">
        <f>SUM(Y7,Y33)</f>
        <v>0</v>
      </c>
      <c r="Z6" s="84"/>
      <c r="AA6" s="84"/>
      <c r="AB6" s="85">
        <f>SUM(AB7,AB33)</f>
        <v>0</v>
      </c>
      <c r="AC6" s="84"/>
      <c r="AD6" s="84"/>
      <c r="AE6" s="85">
        <f>SUM(AE7,AE33)</f>
        <v>0</v>
      </c>
      <c r="AF6" s="85">
        <f>SUM(AF7,AF33)</f>
        <v>0</v>
      </c>
      <c r="AG6" s="84"/>
      <c r="AH6" s="84"/>
      <c r="AI6" s="84"/>
      <c r="AJ6" s="85">
        <f>SUM(AJ7,AJ33)</f>
        <v>0</v>
      </c>
      <c r="AK6" s="85">
        <f>SUM(AK7,AK33)</f>
        <v>0</v>
      </c>
      <c r="AL6" s="85">
        <f>SUM(AL7,AL33)</f>
        <v>0</v>
      </c>
      <c r="AM6" s="85">
        <f>SUM(AM7,AM33)</f>
        <v>0</v>
      </c>
      <c r="AN6" s="85">
        <f>SUM(AN7,AN33)</f>
        <v>0</v>
      </c>
      <c r="AO6" s="84"/>
      <c r="AQ6" s="85">
        <f t="shared" ref="AQ6:BA6" si="0">SUM(AQ7,AQ33)</f>
        <v>0</v>
      </c>
      <c r="AR6" s="85">
        <f t="shared" si="0"/>
        <v>0</v>
      </c>
      <c r="AS6" s="85">
        <f t="shared" si="0"/>
        <v>0</v>
      </c>
      <c r="AT6" s="85">
        <f t="shared" si="0"/>
        <v>0</v>
      </c>
      <c r="AU6" s="85">
        <f t="shared" si="0"/>
        <v>0</v>
      </c>
      <c r="AV6" s="85">
        <f t="shared" si="0"/>
        <v>0</v>
      </c>
      <c r="AW6" s="85">
        <f t="shared" si="0"/>
        <v>0</v>
      </c>
      <c r="AX6" s="85">
        <f t="shared" si="0"/>
        <v>0</v>
      </c>
      <c r="AY6" s="85">
        <f t="shared" si="0"/>
        <v>0</v>
      </c>
      <c r="AZ6" s="85">
        <f t="shared" si="0"/>
        <v>0</v>
      </c>
      <c r="BA6" s="87">
        <f t="shared" si="0"/>
        <v>0</v>
      </c>
    </row>
    <row r="7" spans="1:53" s="86" customFormat="1" ht="49.5" customHeight="1" x14ac:dyDescent="0.2">
      <c r="A7" s="82"/>
      <c r="B7" s="88"/>
      <c r="C7" s="247" t="s">
        <v>721</v>
      </c>
      <c r="D7" s="247"/>
      <c r="E7" s="252"/>
      <c r="F7" s="154"/>
      <c r="G7" s="154"/>
      <c r="H7" s="89" t="s">
        <v>66</v>
      </c>
      <c r="I7" s="90"/>
      <c r="J7" s="90"/>
      <c r="K7" s="90"/>
      <c r="L7" s="91">
        <f>SUM(L12+L17+L27)</f>
        <v>0</v>
      </c>
      <c r="M7" s="91">
        <f>SUM(M12+M17+M27)</f>
        <v>0</v>
      </c>
      <c r="N7" s="92"/>
      <c r="O7" s="92"/>
      <c r="P7" s="92"/>
      <c r="Q7" s="92"/>
      <c r="R7" s="91">
        <f>SUM(R12+R17+R27)</f>
        <v>0</v>
      </c>
      <c r="S7" s="91">
        <f>SUM(S12+S17+S27)</f>
        <v>0</v>
      </c>
      <c r="T7" s="91">
        <f>SUM(T12+T17+T27)</f>
        <v>0</v>
      </c>
      <c r="U7" s="91">
        <f>SUM(U12+U17+U27)</f>
        <v>0</v>
      </c>
      <c r="V7" s="92"/>
      <c r="W7" s="92"/>
      <c r="X7" s="92"/>
      <c r="Y7" s="91">
        <f>SUM(Y12+Y17+Y27)</f>
        <v>0</v>
      </c>
      <c r="Z7" s="92"/>
      <c r="AA7" s="92"/>
      <c r="AB7" s="91">
        <f>SUM(AB12+AB17+AB27)</f>
        <v>0</v>
      </c>
      <c r="AC7" s="91">
        <f>SUM(AC12+AC17+AC27)</f>
        <v>0</v>
      </c>
      <c r="AD7" s="91">
        <f>SUM(AD12+AD17+AD27)</f>
        <v>0</v>
      </c>
      <c r="AE7" s="91">
        <f>SUM(AE12+AE17+AE27)</f>
        <v>0</v>
      </c>
      <c r="AF7" s="91">
        <f>SUM(AF12+AF17+AF27)</f>
        <v>0</v>
      </c>
      <c r="AG7" s="92"/>
      <c r="AH7" s="92"/>
      <c r="AI7" s="92"/>
      <c r="AJ7" s="91">
        <f>SUM(AJ12+AJ17+AJ27)</f>
        <v>0</v>
      </c>
      <c r="AK7" s="91">
        <f>SUM(AK12+AK17+AK27)</f>
        <v>0</v>
      </c>
      <c r="AL7" s="91">
        <f>SUM(AL12+AL17+AL27)</f>
        <v>0</v>
      </c>
      <c r="AM7" s="91">
        <f>SUM(AM12+AM17+AM27)</f>
        <v>0</v>
      </c>
      <c r="AN7" s="91">
        <f>SUM(AN12+AN17+AN27)</f>
        <v>0</v>
      </c>
      <c r="AO7" s="92"/>
      <c r="AQ7" s="91">
        <f>AQ12+AQ17+AQ22+AQ27+AQ32</f>
        <v>0</v>
      </c>
      <c r="AR7" s="91">
        <f t="shared" ref="AR7:AV7" si="1">AR12+AR17+AR22+AR27+AR32</f>
        <v>0</v>
      </c>
      <c r="AS7" s="91">
        <f t="shared" si="1"/>
        <v>0</v>
      </c>
      <c r="AT7" s="91">
        <f t="shared" si="1"/>
        <v>0</v>
      </c>
      <c r="AU7" s="91">
        <f t="shared" si="1"/>
        <v>0</v>
      </c>
      <c r="AV7" s="91">
        <f t="shared" si="1"/>
        <v>0</v>
      </c>
      <c r="AW7" s="91">
        <f t="shared" ref="AW7:BA7" si="2">SUM(AW12+AW17+AW27)</f>
        <v>0</v>
      </c>
      <c r="AX7" s="91">
        <f t="shared" si="2"/>
        <v>0</v>
      </c>
      <c r="AY7" s="91">
        <f t="shared" si="2"/>
        <v>0</v>
      </c>
      <c r="AZ7" s="91">
        <f t="shared" si="2"/>
        <v>0</v>
      </c>
      <c r="BA7" s="93">
        <f t="shared" si="2"/>
        <v>0</v>
      </c>
    </row>
    <row r="8" spans="1:53" ht="14.1" customHeight="1" outlineLevel="2" x14ac:dyDescent="0.2">
      <c r="B8" s="94"/>
      <c r="C8" s="95"/>
      <c r="D8" s="96"/>
      <c r="E8" s="96"/>
      <c r="F8" s="97"/>
      <c r="G8" s="98"/>
      <c r="H8" s="99" t="s">
        <v>49</v>
      </c>
      <c r="I8" s="100"/>
      <c r="J8" s="101"/>
      <c r="K8" s="101"/>
      <c r="L8" s="102" t="str">
        <f>IF(I8&lt;&gt;0,((VLOOKUP(I8,'1. Standard_Cost'!$B$4:$D$8,2)+VLOOKUP(I8,'1. Standard_Cost'!$B$4:$D$8,3))*J8*K8),"0")</f>
        <v>0</v>
      </c>
      <c r="M8" s="102">
        <f>L8*'1. Standard_Cost'!F4</f>
        <v>0</v>
      </c>
      <c r="N8" s="103"/>
      <c r="O8" s="103"/>
      <c r="P8" s="103"/>
      <c r="Q8" s="103"/>
      <c r="R8" s="104">
        <f>+N8*P8*'1. Standard_Cost'!$B$12</f>
        <v>0</v>
      </c>
      <c r="S8" s="104">
        <f>+N8*O8*P8*'1. Standard_Cost'!$C$12</f>
        <v>0</v>
      </c>
      <c r="T8" s="104">
        <f>+N8*P8*Q8*'1. Standard_Cost'!$D$12</f>
        <v>0</v>
      </c>
      <c r="U8" s="104">
        <f>+N8*O8*'1. Standard_Cost'!$E$12</f>
        <v>0</v>
      </c>
      <c r="V8" s="103"/>
      <c r="W8" s="103"/>
      <c r="X8" s="103"/>
      <c r="Y8" s="104">
        <f>+V8*((X8*'1. Standard_Cost'!$B$16)+(W8*X8*'1. Standard_Cost'!$C$16))</f>
        <v>0</v>
      </c>
      <c r="Z8" s="103"/>
      <c r="AA8" s="103"/>
      <c r="AB8" s="104">
        <f>+Z8*'1. Standard_Cost'!$B$20+AA8*'1. Standard_Cost'!$C$20</f>
        <v>0</v>
      </c>
      <c r="AC8" s="105"/>
      <c r="AD8" s="106"/>
      <c r="AE8" s="104">
        <f>SUM(AD8,AC8,AB8,Y8,U8,T8,S8,R8)*'1. Standard_Cost'!B28</f>
        <v>0</v>
      </c>
      <c r="AF8" s="104">
        <f>SUM(AE8,AD8,AC8,AB8,Y8,U8,T8,S8,R8)</f>
        <v>0</v>
      </c>
      <c r="AG8" s="103"/>
      <c r="AH8" s="103"/>
      <c r="AI8" s="103"/>
      <c r="AJ8" s="107"/>
      <c r="AK8" s="107"/>
      <c r="AL8" s="107"/>
      <c r="AM8" s="104">
        <f>AG8*'1. Standard_Cost'!B24+'Incremental_Cost Year 2021'!AH7*'1. Standard_Cost'!C24+'Incremental_Cost Year 2021'!AI7*'1. Standard_Cost'!D24+'Incremental_Cost Year 2021'!AJ7+'Incremental_Cost Year 2021'!AL7+AK8</f>
        <v>0</v>
      </c>
      <c r="AN8" s="104">
        <f>AM8*'1. Standard_Cost'!C28</f>
        <v>0</v>
      </c>
      <c r="AO8" s="107"/>
      <c r="AQ8" s="104">
        <f>L8+M8</f>
        <v>0</v>
      </c>
      <c r="AR8" s="104">
        <f>AF8</f>
        <v>0</v>
      </c>
      <c r="AS8" s="104">
        <f>AM8+AN8</f>
        <v>0</v>
      </c>
      <c r="AT8" s="104">
        <f>SUM(AQ8,AR8,AS8)</f>
        <v>0</v>
      </c>
      <c r="AU8" s="108"/>
      <c r="AV8" s="108"/>
      <c r="AW8" s="108"/>
      <c r="AX8" s="108"/>
      <c r="AY8" s="108"/>
      <c r="AZ8" s="108"/>
      <c r="BA8" s="109">
        <f>SUM(AU8:AZ8)-AT8</f>
        <v>0</v>
      </c>
    </row>
    <row r="9" spans="1:53" ht="14.1" customHeight="1" outlineLevel="2" x14ac:dyDescent="0.2">
      <c r="B9" s="94"/>
      <c r="C9" s="95"/>
      <c r="D9" s="110"/>
      <c r="E9" s="110"/>
      <c r="F9" s="110"/>
      <c r="G9" s="111"/>
      <c r="H9" s="99" t="s">
        <v>50</v>
      </c>
      <c r="I9" s="100"/>
      <c r="J9" s="101"/>
      <c r="K9" s="101"/>
      <c r="L9" s="102" t="str">
        <f>IF(I9&lt;&gt;0,((VLOOKUP(I9,'1. Standard_Cost'!$B$4:$D$8,2)+VLOOKUP(I9,'1. Standard_Cost'!$B$4:$D$8,3))*J9*K9),"0")</f>
        <v>0</v>
      </c>
      <c r="M9" s="102">
        <f>L9*'1. Standard_Cost'!F4</f>
        <v>0</v>
      </c>
      <c r="N9" s="103"/>
      <c r="O9" s="103"/>
      <c r="P9" s="103"/>
      <c r="Q9" s="103"/>
      <c r="R9" s="104">
        <f>+N9*P9*'1. Standard_Cost'!$B$12</f>
        <v>0</v>
      </c>
      <c r="S9" s="104">
        <f>+N9*O9*P9*'1. Standard_Cost'!$C$12</f>
        <v>0</v>
      </c>
      <c r="T9" s="104">
        <f>+N9*P9*Q9*'1. Standard_Cost'!$D$12</f>
        <v>0</v>
      </c>
      <c r="U9" s="104">
        <f>+N9*O9*'1. Standard_Cost'!$E$12</f>
        <v>0</v>
      </c>
      <c r="V9" s="103"/>
      <c r="W9" s="103"/>
      <c r="X9" s="103"/>
      <c r="Y9" s="104">
        <f>+V9*((X9*'1. Standard_Cost'!$B$16)+(W9*X9*'1. Standard_Cost'!$C$16))</f>
        <v>0</v>
      </c>
      <c r="Z9" s="103"/>
      <c r="AA9" s="103"/>
      <c r="AB9" s="104">
        <f>+Z9*'1. Standard_Cost'!$B$20+AA9*'1. Standard_Cost'!$C$20</f>
        <v>0</v>
      </c>
      <c r="AC9" s="105"/>
      <c r="AD9" s="106"/>
      <c r="AE9" s="104">
        <f>SUM(AD9,AC9,AB9,Y9,U9,T9,S9,R9)*'1. Standard_Cost'!B28</f>
        <v>0</v>
      </c>
      <c r="AF9" s="104">
        <f t="shared" ref="AF9:AF16" si="3">SUM(AE9,AD9,AC9,AB9,Y9,U9,T9,S9,R9)</f>
        <v>0</v>
      </c>
      <c r="AG9" s="103"/>
      <c r="AH9" s="103"/>
      <c r="AI9" s="103"/>
      <c r="AJ9" s="107"/>
      <c r="AK9" s="107"/>
      <c r="AL9" s="107"/>
      <c r="AM9" s="104">
        <f>AG9*'1. Standard_Cost'!B24+'Incremental_Cost Year 2021'!AH8*'1. Standard_Cost'!C24+'Incremental_Cost Year 2021'!AI8*'1. Standard_Cost'!D24+'Incremental_Cost Year 2021'!AJ8+'Incremental_Cost Year 2021'!AL8+AK9</f>
        <v>0</v>
      </c>
      <c r="AN9" s="104">
        <f>AM9*'1. Standard_Cost'!C28</f>
        <v>0</v>
      </c>
      <c r="AO9" s="107"/>
      <c r="AQ9" s="104">
        <f t="shared" ref="AQ9:AQ26" si="4">L9+M9</f>
        <v>0</v>
      </c>
      <c r="AR9" s="104">
        <f t="shared" ref="AR9:AR26" si="5">AF9</f>
        <v>0</v>
      </c>
      <c r="AS9" s="104">
        <f t="shared" ref="AS9:AS26" si="6">AM9+AN9</f>
        <v>0</v>
      </c>
      <c r="AT9" s="104">
        <f t="shared" ref="AT9:AT11" si="7">SUM(AQ9,AR9,AS9)</f>
        <v>0</v>
      </c>
      <c r="AU9" s="108"/>
      <c r="AV9" s="108"/>
      <c r="AW9" s="108"/>
      <c r="AX9" s="108"/>
      <c r="AY9" s="108"/>
      <c r="AZ9" s="108"/>
      <c r="BA9" s="109">
        <f t="shared" ref="BA9:BA26" si="8">SUM(AU9:AZ9)-AT9</f>
        <v>0</v>
      </c>
    </row>
    <row r="10" spans="1:53" ht="14.1" customHeight="1" outlineLevel="2" x14ac:dyDescent="0.2">
      <c r="B10" s="94"/>
      <c r="C10" s="95"/>
      <c r="D10" s="110"/>
      <c r="E10" s="110"/>
      <c r="F10" s="110"/>
      <c r="G10" s="111"/>
      <c r="H10" s="99" t="s">
        <v>51</v>
      </c>
      <c r="I10" s="100"/>
      <c r="J10" s="101"/>
      <c r="K10" s="101"/>
      <c r="L10" s="102" t="str">
        <f>IF(I10&lt;&gt;0,((VLOOKUP(I10,'1. Standard_Cost'!$B$4:$D$8,2)+VLOOKUP(I10,'1. Standard_Cost'!$B$4:$D$8,3))*J10*K10),"0")</f>
        <v>0</v>
      </c>
      <c r="M10" s="102">
        <f>L10*'1. Standard_Cost'!F4</f>
        <v>0</v>
      </c>
      <c r="N10" s="103"/>
      <c r="O10" s="103"/>
      <c r="P10" s="103"/>
      <c r="Q10" s="103"/>
      <c r="R10" s="104">
        <f>+N10*P10*'1. Standard_Cost'!$B$12</f>
        <v>0</v>
      </c>
      <c r="S10" s="104">
        <f>+N10*O10*P10*'1. Standard_Cost'!$C$12</f>
        <v>0</v>
      </c>
      <c r="T10" s="104">
        <f>+N10*P10*Q10*'1. Standard_Cost'!$D$12</f>
        <v>0</v>
      </c>
      <c r="U10" s="104">
        <f>+N10*O10*'1. Standard_Cost'!$E$12</f>
        <v>0</v>
      </c>
      <c r="V10" s="103"/>
      <c r="W10" s="103"/>
      <c r="X10" s="103"/>
      <c r="Y10" s="104">
        <f>+V10*((X10*'1. Standard_Cost'!$B$16)+(W10*X10*'1. Standard_Cost'!$C$16))</f>
        <v>0</v>
      </c>
      <c r="Z10" s="103"/>
      <c r="AA10" s="103"/>
      <c r="AB10" s="104">
        <f>+Z10*'1. Standard_Cost'!$B$20+AA10*'1. Standard_Cost'!$C$20</f>
        <v>0</v>
      </c>
      <c r="AC10" s="105"/>
      <c r="AD10" s="106"/>
      <c r="AE10" s="104">
        <f>SUM(AD10,AC10,AB10,Y10,U10,T10,S10,R10)*'1. Standard_Cost'!B28</f>
        <v>0</v>
      </c>
      <c r="AF10" s="104">
        <f t="shared" si="3"/>
        <v>0</v>
      </c>
      <c r="AG10" s="103"/>
      <c r="AH10" s="103"/>
      <c r="AI10" s="103"/>
      <c r="AJ10" s="107"/>
      <c r="AK10" s="107"/>
      <c r="AL10" s="107"/>
      <c r="AM10" s="104">
        <f>AG10*'1. Standard_Cost'!B24+'Incremental_Cost Year 2021'!AH9*'1. Standard_Cost'!C24+'Incremental_Cost Year 2021'!AI9*'1. Standard_Cost'!D24+'Incremental_Cost Year 2021'!AJ9+'Incremental_Cost Year 2021'!AL9+AK10</f>
        <v>0</v>
      </c>
      <c r="AN10" s="104">
        <f>AM10*'1. Standard_Cost'!C28</f>
        <v>0</v>
      </c>
      <c r="AO10" s="107"/>
      <c r="AQ10" s="104">
        <f t="shared" si="4"/>
        <v>0</v>
      </c>
      <c r="AR10" s="104">
        <f t="shared" si="5"/>
        <v>0</v>
      </c>
      <c r="AS10" s="104">
        <f t="shared" si="6"/>
        <v>0</v>
      </c>
      <c r="AT10" s="104">
        <f t="shared" si="7"/>
        <v>0</v>
      </c>
      <c r="AU10" s="108"/>
      <c r="AV10" s="108"/>
      <c r="AW10" s="108"/>
      <c r="AX10" s="108"/>
      <c r="AY10" s="108"/>
      <c r="AZ10" s="108"/>
      <c r="BA10" s="109">
        <f t="shared" si="8"/>
        <v>0</v>
      </c>
    </row>
    <row r="11" spans="1:53" ht="14.1" customHeight="1" outlineLevel="2" x14ac:dyDescent="0.2">
      <c r="B11" s="94"/>
      <c r="C11" s="95"/>
      <c r="D11" s="110"/>
      <c r="E11" s="110"/>
      <c r="F11" s="110"/>
      <c r="G11" s="111"/>
      <c r="H11" s="112" t="s">
        <v>179</v>
      </c>
      <c r="I11" s="100"/>
      <c r="J11" s="101"/>
      <c r="K11" s="101"/>
      <c r="L11" s="102" t="str">
        <f>IF(I11&lt;&gt;0,((VLOOKUP(I11,'1. Standard_Cost'!$B$4:$D$8,2)+VLOOKUP(I11,'1. Standard_Cost'!$B$4:$D$8,3))*J11*K11),"0")</f>
        <v>0</v>
      </c>
      <c r="M11" s="102">
        <f>L11*'1. Standard_Cost'!F4</f>
        <v>0</v>
      </c>
      <c r="N11" s="103"/>
      <c r="O11" s="103"/>
      <c r="P11" s="103"/>
      <c r="Q11" s="103"/>
      <c r="R11" s="104">
        <f>+N11*P11*'1. Standard_Cost'!$B$12</f>
        <v>0</v>
      </c>
      <c r="S11" s="104">
        <f>+N11*O11*P11*'1. Standard_Cost'!$C$12</f>
        <v>0</v>
      </c>
      <c r="T11" s="104">
        <f>+N11*P11*Q11*'1. Standard_Cost'!$D$12</f>
        <v>0</v>
      </c>
      <c r="U11" s="104">
        <f>+N11*O11*'1. Standard_Cost'!$E$12</f>
        <v>0</v>
      </c>
      <c r="V11" s="103"/>
      <c r="W11" s="103"/>
      <c r="X11" s="103"/>
      <c r="Y11" s="104">
        <f>+V11*((X11*'1. Standard_Cost'!$B$16)+(W11*X11*'1. Standard_Cost'!$C$16))</f>
        <v>0</v>
      </c>
      <c r="Z11" s="103"/>
      <c r="AA11" s="103"/>
      <c r="AB11" s="104">
        <f>+Z11*'1. Standard_Cost'!$B$20+AA11*'1. Standard_Cost'!$C$20</f>
        <v>0</v>
      </c>
      <c r="AC11" s="105"/>
      <c r="AD11" s="106"/>
      <c r="AE11" s="104">
        <f>SUM(AD11,AC11,AB11,Y11,U11,T11,S11,R11)*'1. Standard_Cost'!B28</f>
        <v>0</v>
      </c>
      <c r="AF11" s="104">
        <f t="shared" si="3"/>
        <v>0</v>
      </c>
      <c r="AG11" s="103"/>
      <c r="AH11" s="103"/>
      <c r="AI11" s="103"/>
      <c r="AJ11" s="107"/>
      <c r="AK11" s="107"/>
      <c r="AL11" s="107"/>
      <c r="AM11" s="104">
        <f>AG11*'1. Standard_Cost'!B24+'Incremental_Cost Year 2021'!AH10*'1. Standard_Cost'!C24+'Incremental_Cost Year 2021'!AI10*'1. Standard_Cost'!D24+'Incremental_Cost Year 2021'!AJ10+'Incremental_Cost Year 2021'!AL10+AK11</f>
        <v>0</v>
      </c>
      <c r="AN11" s="104">
        <f>AM11*'1. Standard_Cost'!C28</f>
        <v>0</v>
      </c>
      <c r="AO11" s="107"/>
      <c r="AQ11" s="104">
        <f t="shared" si="4"/>
        <v>0</v>
      </c>
      <c r="AR11" s="104">
        <f t="shared" si="5"/>
        <v>0</v>
      </c>
      <c r="AS11" s="104">
        <f t="shared" si="6"/>
        <v>0</v>
      </c>
      <c r="AT11" s="104">
        <f t="shared" si="7"/>
        <v>0</v>
      </c>
      <c r="AU11" s="108"/>
      <c r="AV11" s="108"/>
      <c r="AW11" s="108"/>
      <c r="AX11" s="108"/>
      <c r="AY11" s="108"/>
      <c r="AZ11" s="108"/>
      <c r="BA11" s="109">
        <f t="shared" si="8"/>
        <v>0</v>
      </c>
    </row>
    <row r="12" spans="1:53" ht="68.45" customHeight="1" outlineLevel="1" x14ac:dyDescent="0.2">
      <c r="B12" s="94"/>
      <c r="C12" s="95"/>
      <c r="D12" s="113" t="s">
        <v>48</v>
      </c>
      <c r="E12" s="113" t="s">
        <v>699</v>
      </c>
      <c r="F12" s="114" t="s">
        <v>154</v>
      </c>
      <c r="G12" s="115" t="s">
        <v>155</v>
      </c>
      <c r="H12" s="116" t="s">
        <v>52</v>
      </c>
      <c r="I12" s="117"/>
      <c r="J12" s="117"/>
      <c r="K12" s="117"/>
      <c r="L12" s="118">
        <f>SUM(L8:L11)</f>
        <v>0</v>
      </c>
      <c r="M12" s="118">
        <f>SUM(M8:M11)</f>
        <v>0</v>
      </c>
      <c r="N12" s="117"/>
      <c r="O12" s="117"/>
      <c r="P12" s="117"/>
      <c r="Q12" s="117"/>
      <c r="R12" s="119">
        <f>SUM(R8:R11)</f>
        <v>0</v>
      </c>
      <c r="S12" s="119">
        <f>SUM(S8:S11)</f>
        <v>0</v>
      </c>
      <c r="T12" s="119">
        <f>SUM(T8:T11)</f>
        <v>0</v>
      </c>
      <c r="U12" s="119">
        <f>SUM(U8:U11)</f>
        <v>0</v>
      </c>
      <c r="V12" s="117"/>
      <c r="W12" s="117"/>
      <c r="X12" s="117"/>
      <c r="Y12" s="118">
        <f>SUM(Y8:Y11)</f>
        <v>0</v>
      </c>
      <c r="Z12" s="117"/>
      <c r="AA12" s="117"/>
      <c r="AB12" s="118">
        <f>SUM(AB8:AB11)</f>
        <v>0</v>
      </c>
      <c r="AC12" s="118">
        <f>SUM(AC8:AC11)</f>
        <v>0</v>
      </c>
      <c r="AD12" s="118">
        <f>SUM(AD8:AD11)</f>
        <v>0</v>
      </c>
      <c r="AE12" s="118">
        <f>SUM(AE8:AE11)</f>
        <v>0</v>
      </c>
      <c r="AF12" s="118">
        <f>SUM(AF8:AF11)</f>
        <v>0</v>
      </c>
      <c r="AG12" s="117"/>
      <c r="AH12" s="117"/>
      <c r="AI12" s="117"/>
      <c r="AJ12" s="119">
        <f>SUM(AJ8:AJ11)</f>
        <v>0</v>
      </c>
      <c r="AK12" s="119">
        <f>SUM(AK8:AK11)</f>
        <v>0</v>
      </c>
      <c r="AL12" s="119">
        <f>SUM(AL8:AL11)</f>
        <v>0</v>
      </c>
      <c r="AM12" s="118">
        <f>SUM(AM8:AM11)</f>
        <v>0</v>
      </c>
      <c r="AN12" s="118">
        <f>SUM(AN8:AN11)</f>
        <v>0</v>
      </c>
      <c r="AO12" s="116"/>
      <c r="AP12" s="120"/>
      <c r="AQ12" s="121">
        <f t="shared" ref="AQ12:BA12" si="9">SUM(AQ8:AQ11)</f>
        <v>0</v>
      </c>
      <c r="AR12" s="121">
        <f t="shared" si="9"/>
        <v>0</v>
      </c>
      <c r="AS12" s="121">
        <f t="shared" si="9"/>
        <v>0</v>
      </c>
      <c r="AT12" s="121">
        <f t="shared" si="9"/>
        <v>0</v>
      </c>
      <c r="AU12" s="121">
        <f t="shared" si="9"/>
        <v>0</v>
      </c>
      <c r="AV12" s="121">
        <f t="shared" si="9"/>
        <v>0</v>
      </c>
      <c r="AW12" s="121">
        <f t="shared" si="9"/>
        <v>0</v>
      </c>
      <c r="AX12" s="121">
        <f t="shared" si="9"/>
        <v>0</v>
      </c>
      <c r="AY12" s="121">
        <f t="shared" si="9"/>
        <v>0</v>
      </c>
      <c r="AZ12" s="121">
        <f t="shared" si="9"/>
        <v>0</v>
      </c>
      <c r="BA12" s="121">
        <f t="shared" si="9"/>
        <v>0</v>
      </c>
    </row>
    <row r="13" spans="1:53" ht="14.1" customHeight="1" outlineLevel="2" x14ac:dyDescent="0.2">
      <c r="B13" s="94"/>
      <c r="C13" s="95"/>
      <c r="D13" s="96"/>
      <c r="E13" s="96"/>
      <c r="F13" s="97"/>
      <c r="G13" s="98"/>
      <c r="H13" s="99" t="s">
        <v>49</v>
      </c>
      <c r="I13" s="100"/>
      <c r="J13" s="101"/>
      <c r="K13" s="101"/>
      <c r="L13" s="102" t="str">
        <f>IF(I13&lt;&gt;0,((VLOOKUP(I13,'1. Standard_Cost'!$B$4:$D$8,2)+VLOOKUP(I13,'1. Standard_Cost'!$B$4:$D$8,3))*J13*K13),"0")</f>
        <v>0</v>
      </c>
      <c r="M13" s="102">
        <f>L13*'1. Standard_Cost'!F4</f>
        <v>0</v>
      </c>
      <c r="N13" s="103"/>
      <c r="O13" s="103"/>
      <c r="P13" s="103"/>
      <c r="Q13" s="103"/>
      <c r="R13" s="104">
        <f>+N13*P13*'1. Standard_Cost'!$B$12</f>
        <v>0</v>
      </c>
      <c r="S13" s="104">
        <f>+N13*O13*P13*'1. Standard_Cost'!$C$12</f>
        <v>0</v>
      </c>
      <c r="T13" s="104">
        <f>+N13*P13*Q13*'1. Standard_Cost'!$D$12</f>
        <v>0</v>
      </c>
      <c r="U13" s="104">
        <f>+N13*O13*'1. Standard_Cost'!$E$12</f>
        <v>0</v>
      </c>
      <c r="V13" s="103"/>
      <c r="W13" s="103"/>
      <c r="X13" s="103"/>
      <c r="Y13" s="104">
        <f>+V13*((X13*'1. Standard_Cost'!$B$16)+(W13*X13*'1. Standard_Cost'!$C$16))</f>
        <v>0</v>
      </c>
      <c r="Z13" s="103"/>
      <c r="AA13" s="103"/>
      <c r="AB13" s="104">
        <f>+Z13*'1. Standard_Cost'!$B$20+AA13*'1. Standard_Cost'!$C$20</f>
        <v>0</v>
      </c>
      <c r="AC13" s="105"/>
      <c r="AD13" s="106"/>
      <c r="AE13" s="104">
        <f>SUM(AD13,AC13,AB13,Y13,U13,T13,S13,R13)*'1. Standard_Cost'!B28</f>
        <v>0</v>
      </c>
      <c r="AF13" s="104">
        <f t="shared" si="3"/>
        <v>0</v>
      </c>
      <c r="AG13" s="103"/>
      <c r="AH13" s="103"/>
      <c r="AI13" s="103"/>
      <c r="AJ13" s="107"/>
      <c r="AK13" s="107"/>
      <c r="AL13" s="107"/>
      <c r="AM13" s="104">
        <f>AG13*'1. Standard_Cost'!B24+'Incremental_Cost Year 2021'!AH12*'1. Standard_Cost'!C24+'Incremental_Cost Year 2021'!AI12*'1. Standard_Cost'!D24+'Incremental_Cost Year 2021'!AJ12+'Incremental_Cost Year 2021'!AL12+AK13</f>
        <v>0</v>
      </c>
      <c r="AN13" s="104">
        <f>AM13*'1. Standard_Cost'!C28</f>
        <v>0</v>
      </c>
      <c r="AO13" s="107"/>
      <c r="AQ13" s="104">
        <f t="shared" si="4"/>
        <v>0</v>
      </c>
      <c r="AR13" s="104">
        <f t="shared" si="5"/>
        <v>0</v>
      </c>
      <c r="AS13" s="104">
        <f t="shared" si="6"/>
        <v>0</v>
      </c>
      <c r="AT13" s="104">
        <f>SUM(AQ13,AR13,AS13)</f>
        <v>0</v>
      </c>
      <c r="AU13" s="108"/>
      <c r="AV13" s="108"/>
      <c r="AW13" s="108"/>
      <c r="AX13" s="108"/>
      <c r="AY13" s="108"/>
      <c r="AZ13" s="108"/>
      <c r="BA13" s="109">
        <f t="shared" si="8"/>
        <v>0</v>
      </c>
    </row>
    <row r="14" spans="1:53" ht="14.1" customHeight="1" outlineLevel="2" x14ac:dyDescent="0.2">
      <c r="B14" s="94"/>
      <c r="C14" s="95"/>
      <c r="D14" s="110"/>
      <c r="E14" s="110"/>
      <c r="F14" s="110"/>
      <c r="G14" s="111"/>
      <c r="H14" s="99" t="s">
        <v>50</v>
      </c>
      <c r="I14" s="100"/>
      <c r="J14" s="101"/>
      <c r="K14" s="101"/>
      <c r="L14" s="102" t="str">
        <f>IF(I14&lt;&gt;0,((VLOOKUP(I14,'1. Standard_Cost'!$B$4:$D$8,2)+VLOOKUP(I14,'1. Standard_Cost'!$B$4:$D$8,3))*J14*K14),"0")</f>
        <v>0</v>
      </c>
      <c r="M14" s="102">
        <f>L14*'1. Standard_Cost'!F4</f>
        <v>0</v>
      </c>
      <c r="N14" s="103"/>
      <c r="O14" s="103"/>
      <c r="P14" s="103"/>
      <c r="Q14" s="103"/>
      <c r="R14" s="104">
        <f>+N14*P14*'1. Standard_Cost'!$B$12</f>
        <v>0</v>
      </c>
      <c r="S14" s="104">
        <f>+N14*O14*P14*'1. Standard_Cost'!$C$12</f>
        <v>0</v>
      </c>
      <c r="T14" s="104">
        <f>+N14*P14*Q14*'1. Standard_Cost'!$D$12</f>
        <v>0</v>
      </c>
      <c r="U14" s="104">
        <f>+N14*O14*'1. Standard_Cost'!$E$12</f>
        <v>0</v>
      </c>
      <c r="V14" s="103"/>
      <c r="W14" s="103"/>
      <c r="X14" s="103"/>
      <c r="Y14" s="104">
        <f>+V14*((X14*'1. Standard_Cost'!$B$16)+(W14*X14*'1. Standard_Cost'!$C$16))</f>
        <v>0</v>
      </c>
      <c r="Z14" s="103"/>
      <c r="AA14" s="103"/>
      <c r="AB14" s="104">
        <f>+Z14*'1. Standard_Cost'!$B$20+AA14*'1. Standard_Cost'!$C$20</f>
        <v>0</v>
      </c>
      <c r="AC14" s="105"/>
      <c r="AD14" s="106"/>
      <c r="AE14" s="104">
        <f>SUM(AD14,AC14,AB14,Y14,U14,T14,S14,R14)*'1. Standard_Cost'!B28</f>
        <v>0</v>
      </c>
      <c r="AF14" s="104">
        <f t="shared" si="3"/>
        <v>0</v>
      </c>
      <c r="AG14" s="103"/>
      <c r="AH14" s="103"/>
      <c r="AI14" s="103"/>
      <c r="AJ14" s="107"/>
      <c r="AK14" s="107"/>
      <c r="AL14" s="107"/>
      <c r="AM14" s="104">
        <f>AG14*'1. Standard_Cost'!B24+'Incremental_Cost Year 2021'!AH13*'1. Standard_Cost'!C24+'Incremental_Cost Year 2021'!AI13*'1. Standard_Cost'!D24+'Incremental_Cost Year 2021'!AJ13+'Incremental_Cost Year 2021'!AL13+AK14</f>
        <v>0</v>
      </c>
      <c r="AN14" s="104">
        <f>AM14*'1. Standard_Cost'!C28</f>
        <v>0</v>
      </c>
      <c r="AO14" s="107"/>
      <c r="AQ14" s="104">
        <f t="shared" si="4"/>
        <v>0</v>
      </c>
      <c r="AR14" s="104">
        <f t="shared" si="5"/>
        <v>0</v>
      </c>
      <c r="AS14" s="104">
        <f t="shared" si="6"/>
        <v>0</v>
      </c>
      <c r="AT14" s="104">
        <f t="shared" ref="AT14:AT16" si="10">SUM(AQ14,AR14,AS14)</f>
        <v>0</v>
      </c>
      <c r="AU14" s="108"/>
      <c r="AV14" s="108">
        <v>0</v>
      </c>
      <c r="AW14" s="108"/>
      <c r="AX14" s="108"/>
      <c r="AY14" s="108"/>
      <c r="AZ14" s="108"/>
      <c r="BA14" s="109">
        <f t="shared" si="8"/>
        <v>0</v>
      </c>
    </row>
    <row r="15" spans="1:53" ht="14.1" customHeight="1" outlineLevel="2" x14ac:dyDescent="0.2">
      <c r="B15" s="94"/>
      <c r="C15" s="95"/>
      <c r="D15" s="110"/>
      <c r="E15" s="110"/>
      <c r="F15" s="110"/>
      <c r="G15" s="111"/>
      <c r="H15" s="99" t="s">
        <v>51</v>
      </c>
      <c r="I15" s="100"/>
      <c r="J15" s="101"/>
      <c r="K15" s="101"/>
      <c r="L15" s="102" t="str">
        <f>IF(I15&lt;&gt;0,((VLOOKUP(I15,'1. Standard_Cost'!$B$4:$D$8,2)+VLOOKUP(I15,'1. Standard_Cost'!$B$4:$D$8,3))*J15*K15),"0")</f>
        <v>0</v>
      </c>
      <c r="M15" s="102">
        <f>L15*'1. Standard_Cost'!F4</f>
        <v>0</v>
      </c>
      <c r="N15" s="103"/>
      <c r="O15" s="103"/>
      <c r="P15" s="103"/>
      <c r="Q15" s="103"/>
      <c r="R15" s="104">
        <f>+N15*P15*'1. Standard_Cost'!$B$12</f>
        <v>0</v>
      </c>
      <c r="S15" s="104">
        <f>+N15*O15*P15*'1. Standard_Cost'!$C$12</f>
        <v>0</v>
      </c>
      <c r="T15" s="104">
        <f>+N15*P15*Q15*'1. Standard_Cost'!$D$12</f>
        <v>0</v>
      </c>
      <c r="U15" s="104">
        <f>+N15*O15*'1. Standard_Cost'!$E$12</f>
        <v>0</v>
      </c>
      <c r="V15" s="103"/>
      <c r="W15" s="103"/>
      <c r="X15" s="103"/>
      <c r="Y15" s="104">
        <f>+V15*((X15*'1. Standard_Cost'!$B$16)+(W15*X15*'1. Standard_Cost'!$C$16))</f>
        <v>0</v>
      </c>
      <c r="Z15" s="103"/>
      <c r="AA15" s="103"/>
      <c r="AB15" s="104">
        <f>+Z15*'1. Standard_Cost'!$B$20+AA15*'1. Standard_Cost'!$C$20</f>
        <v>0</v>
      </c>
      <c r="AC15" s="105"/>
      <c r="AD15" s="106"/>
      <c r="AE15" s="104">
        <f>SUM(AD15,AC15,AB15,Y15,U15,T15,S15,R15)*'1. Standard_Cost'!B28</f>
        <v>0</v>
      </c>
      <c r="AF15" s="104">
        <f t="shared" si="3"/>
        <v>0</v>
      </c>
      <c r="AG15" s="103"/>
      <c r="AH15" s="103"/>
      <c r="AI15" s="103"/>
      <c r="AJ15" s="107"/>
      <c r="AK15" s="107"/>
      <c r="AL15" s="107"/>
      <c r="AM15" s="104">
        <f>AG15*'1. Standard_Cost'!B24+'Incremental_Cost Year 2021'!AH14*'1. Standard_Cost'!C24+'Incremental_Cost Year 2021'!AI14*'1. Standard_Cost'!D24+'Incremental_Cost Year 2021'!AJ14+'Incremental_Cost Year 2021'!AL14+AK15</f>
        <v>0</v>
      </c>
      <c r="AN15" s="104">
        <f>AM15*'1. Standard_Cost'!C28</f>
        <v>0</v>
      </c>
      <c r="AO15" s="107"/>
      <c r="AQ15" s="104">
        <f t="shared" si="4"/>
        <v>0</v>
      </c>
      <c r="AR15" s="104">
        <f t="shared" si="5"/>
        <v>0</v>
      </c>
      <c r="AS15" s="104">
        <f t="shared" si="6"/>
        <v>0</v>
      </c>
      <c r="AT15" s="104">
        <f t="shared" si="10"/>
        <v>0</v>
      </c>
      <c r="AU15" s="108"/>
      <c r="AV15" s="108"/>
      <c r="AW15" s="108"/>
      <c r="AX15" s="108"/>
      <c r="AY15" s="108"/>
      <c r="AZ15" s="108"/>
      <c r="BA15" s="109">
        <f t="shared" si="8"/>
        <v>0</v>
      </c>
    </row>
    <row r="16" spans="1:53" ht="14.1" customHeight="1" outlineLevel="2" x14ac:dyDescent="0.2">
      <c r="B16" s="94"/>
      <c r="C16" s="95"/>
      <c r="D16" s="110"/>
      <c r="E16" s="110"/>
      <c r="F16" s="110"/>
      <c r="G16" s="111"/>
      <c r="H16" s="112" t="s">
        <v>179</v>
      </c>
      <c r="I16" s="100"/>
      <c r="J16" s="101"/>
      <c r="K16" s="101"/>
      <c r="L16" s="102" t="str">
        <f>IF(I16&lt;&gt;0,((VLOOKUP(I16,'1. Standard_Cost'!$B$4:$D$8,2)+VLOOKUP(I16,'1. Standard_Cost'!$B$4:$D$8,3))*J16*K16),"0")</f>
        <v>0</v>
      </c>
      <c r="M16" s="102">
        <f>L16*'1. Standard_Cost'!F4</f>
        <v>0</v>
      </c>
      <c r="N16" s="103"/>
      <c r="O16" s="103"/>
      <c r="P16" s="103"/>
      <c r="Q16" s="103"/>
      <c r="R16" s="104">
        <f>+N16*P16*'1. Standard_Cost'!$B$12</f>
        <v>0</v>
      </c>
      <c r="S16" s="104">
        <f>+N16*O16*P16*'1. Standard_Cost'!$C$12</f>
        <v>0</v>
      </c>
      <c r="T16" s="104">
        <f>+N16*P16*Q16*'1. Standard_Cost'!$D$12</f>
        <v>0</v>
      </c>
      <c r="U16" s="104">
        <f>+N16*O16*'1. Standard_Cost'!$E$12</f>
        <v>0</v>
      </c>
      <c r="V16" s="103"/>
      <c r="W16" s="103"/>
      <c r="X16" s="103"/>
      <c r="Y16" s="104">
        <f>+V16*((X16*'1. Standard_Cost'!$B$16)+(W16*X16*'1. Standard_Cost'!$C$16))</f>
        <v>0</v>
      </c>
      <c r="Z16" s="103"/>
      <c r="AA16" s="103"/>
      <c r="AB16" s="104">
        <f>+Z16*'1. Standard_Cost'!$B$20+AA16*'1. Standard_Cost'!$C$20</f>
        <v>0</v>
      </c>
      <c r="AC16" s="105"/>
      <c r="AD16" s="106"/>
      <c r="AE16" s="104">
        <f>SUM(AD16,AC16,AB16,Y16,U16,T16,S16,R16)*'1. Standard_Cost'!B28</f>
        <v>0</v>
      </c>
      <c r="AF16" s="104">
        <f t="shared" si="3"/>
        <v>0</v>
      </c>
      <c r="AG16" s="103"/>
      <c r="AH16" s="103"/>
      <c r="AI16" s="103"/>
      <c r="AJ16" s="107"/>
      <c r="AK16" s="107"/>
      <c r="AL16" s="107"/>
      <c r="AM16" s="104">
        <f>AG16*'1. Standard_Cost'!B24+'Incremental_Cost Year 2021'!AH15*'1. Standard_Cost'!C24+'Incremental_Cost Year 2021'!AI15*'1. Standard_Cost'!D24+'Incremental_Cost Year 2021'!AJ15+'Incremental_Cost Year 2021'!AL15+AK16</f>
        <v>0</v>
      </c>
      <c r="AN16" s="104">
        <f>AM16*'1. Standard_Cost'!C28</f>
        <v>0</v>
      </c>
      <c r="AO16" s="107"/>
      <c r="AQ16" s="104">
        <f t="shared" si="4"/>
        <v>0</v>
      </c>
      <c r="AR16" s="104">
        <f t="shared" si="5"/>
        <v>0</v>
      </c>
      <c r="AS16" s="104">
        <f t="shared" si="6"/>
        <v>0</v>
      </c>
      <c r="AT16" s="104">
        <f t="shared" si="10"/>
        <v>0</v>
      </c>
      <c r="AU16" s="108"/>
      <c r="AV16" s="108"/>
      <c r="AW16" s="108"/>
      <c r="AX16" s="108"/>
      <c r="AY16" s="108"/>
      <c r="AZ16" s="108"/>
      <c r="BA16" s="109">
        <f t="shared" si="8"/>
        <v>0</v>
      </c>
    </row>
    <row r="17" spans="1:53" ht="26.45" customHeight="1" outlineLevel="1" x14ac:dyDescent="0.2">
      <c r="B17" s="94"/>
      <c r="C17" s="95"/>
      <c r="D17" s="113" t="s">
        <v>48</v>
      </c>
      <c r="E17" s="226" t="s">
        <v>722</v>
      </c>
      <c r="F17" s="114" t="s">
        <v>154</v>
      </c>
      <c r="G17" s="115" t="s">
        <v>155</v>
      </c>
      <c r="H17" s="122" t="s">
        <v>53</v>
      </c>
      <c r="I17" s="117"/>
      <c r="J17" s="117"/>
      <c r="K17" s="117"/>
      <c r="L17" s="118">
        <f>SUM(L13:L16)</f>
        <v>0</v>
      </c>
      <c r="M17" s="118">
        <f>SUM(M13:M16)</f>
        <v>0</v>
      </c>
      <c r="N17" s="117"/>
      <c r="O17" s="117"/>
      <c r="P17" s="117"/>
      <c r="Q17" s="117"/>
      <c r="R17" s="119">
        <f>SUM(R13:R16)</f>
        <v>0</v>
      </c>
      <c r="S17" s="119">
        <f>SUM(S13:S16)</f>
        <v>0</v>
      </c>
      <c r="T17" s="119">
        <f>SUM(T13:T16)</f>
        <v>0</v>
      </c>
      <c r="U17" s="119">
        <f>SUM(U13:U16)</f>
        <v>0</v>
      </c>
      <c r="V17" s="117"/>
      <c r="W17" s="117"/>
      <c r="X17" s="117"/>
      <c r="Y17" s="118">
        <f>SUM(Y13:Y16)</f>
        <v>0</v>
      </c>
      <c r="Z17" s="117"/>
      <c r="AA17" s="117"/>
      <c r="AB17" s="118">
        <f t="shared" ref="AB17:AF17" si="11">SUM(AB13:AB16)</f>
        <v>0</v>
      </c>
      <c r="AC17" s="118">
        <f t="shared" si="11"/>
        <v>0</v>
      </c>
      <c r="AD17" s="118">
        <f t="shared" si="11"/>
        <v>0</v>
      </c>
      <c r="AE17" s="118">
        <f t="shared" si="11"/>
        <v>0</v>
      </c>
      <c r="AF17" s="118">
        <f t="shared" si="11"/>
        <v>0</v>
      </c>
      <c r="AG17" s="117"/>
      <c r="AH17" s="117"/>
      <c r="AI17" s="117"/>
      <c r="AJ17" s="119">
        <f>SUM(AJ13:AJ16)</f>
        <v>0</v>
      </c>
      <c r="AK17" s="119">
        <f t="shared" ref="AK17:AL17" si="12">SUM(AK13:AK16)</f>
        <v>0</v>
      </c>
      <c r="AL17" s="119">
        <f t="shared" si="12"/>
        <v>0</v>
      </c>
      <c r="AM17" s="118">
        <f>SUM(AM13:AM16)</f>
        <v>0</v>
      </c>
      <c r="AN17" s="118">
        <f>SUM(AN13:AN16)</f>
        <v>0</v>
      </c>
      <c r="AO17" s="116"/>
      <c r="AP17" s="120"/>
      <c r="AQ17" s="121">
        <f t="shared" ref="AQ17:BA17" si="13">SUM(AQ13:AQ16)</f>
        <v>0</v>
      </c>
      <c r="AR17" s="121">
        <f t="shared" si="13"/>
        <v>0</v>
      </c>
      <c r="AS17" s="121">
        <f t="shared" si="13"/>
        <v>0</v>
      </c>
      <c r="AT17" s="121">
        <f t="shared" si="13"/>
        <v>0</v>
      </c>
      <c r="AU17" s="121">
        <f t="shared" si="13"/>
        <v>0</v>
      </c>
      <c r="AV17" s="121">
        <f t="shared" si="13"/>
        <v>0</v>
      </c>
      <c r="AW17" s="121">
        <f t="shared" si="13"/>
        <v>0</v>
      </c>
      <c r="AX17" s="121">
        <f t="shared" si="13"/>
        <v>0</v>
      </c>
      <c r="AY17" s="121">
        <f t="shared" si="13"/>
        <v>0</v>
      </c>
      <c r="AZ17" s="121">
        <f t="shared" si="13"/>
        <v>0</v>
      </c>
      <c r="BA17" s="121">
        <f t="shared" si="13"/>
        <v>0</v>
      </c>
    </row>
    <row r="18" spans="1:53" ht="14.1" hidden="1" customHeight="1" outlineLevel="2" x14ac:dyDescent="0.2">
      <c r="A18" s="68"/>
      <c r="B18" s="94"/>
      <c r="C18" s="95"/>
      <c r="D18" s="96"/>
      <c r="E18" s="96"/>
      <c r="F18" s="97"/>
      <c r="G18" s="98"/>
      <c r="H18" s="99" t="s">
        <v>49</v>
      </c>
      <c r="I18" s="100"/>
      <c r="J18" s="101"/>
      <c r="K18" s="101"/>
      <c r="L18" s="102" t="str">
        <f>IF(I18&lt;&gt;0,((VLOOKUP(I18,'1. Standard_Cost'!$B$4:$D$8,2)+VLOOKUP(I18,'1. Standard_Cost'!$B$4:$D$8,3))*J18*K18),"0")</f>
        <v>0</v>
      </c>
      <c r="M18" s="102">
        <f>L18*'1. Standard_Cost'!F4</f>
        <v>0</v>
      </c>
      <c r="N18" s="103"/>
      <c r="O18" s="103"/>
      <c r="P18" s="103"/>
      <c r="Q18" s="103"/>
      <c r="R18" s="104">
        <f>+N18*P18*'1. Standard_Cost'!$B$12</f>
        <v>0</v>
      </c>
      <c r="S18" s="104">
        <f>+N18*O18*P18*'1. Standard_Cost'!$C$12</f>
        <v>0</v>
      </c>
      <c r="T18" s="104">
        <f>+N18*P18*Q18*'1. Standard_Cost'!$D$12</f>
        <v>0</v>
      </c>
      <c r="U18" s="104">
        <f>+N18*O18*'1. Standard_Cost'!$E$12</f>
        <v>0</v>
      </c>
      <c r="V18" s="103"/>
      <c r="W18" s="103"/>
      <c r="X18" s="103"/>
      <c r="Y18" s="104">
        <f>+V18*((X18*'1. Standard_Cost'!$B$16)+(W18*X18*'1. Standard_Cost'!$C$16))</f>
        <v>0</v>
      </c>
      <c r="Z18" s="103"/>
      <c r="AA18" s="103"/>
      <c r="AB18" s="104">
        <f>+Z18*'1. Standard_Cost'!$B$20+AA18*'1. Standard_Cost'!$C$20</f>
        <v>0</v>
      </c>
      <c r="AC18" s="105"/>
      <c r="AD18" s="106"/>
      <c r="AE18" s="104" t="e">
        <f>SUM(AD18,AC18,AB18,Y18,U18,T18,S18,R18)*'1. Standard_Cost'!B23</f>
        <v>#VALUE!</v>
      </c>
      <c r="AF18" s="104" t="e">
        <f>SUM(AD18,AE18)</f>
        <v>#VALUE!</v>
      </c>
      <c r="AG18" s="103"/>
      <c r="AH18" s="103"/>
      <c r="AI18" s="103"/>
      <c r="AJ18" s="107"/>
      <c r="AK18" s="107"/>
      <c r="AL18" s="107"/>
      <c r="AM18" s="104" t="e">
        <f>AG18*'1. Standard_Cost'!B19+'Incremental_Cost Year 2021'!AH17*'1. Standard_Cost'!C19+'Incremental_Cost Year 2021'!AI17*'1. Standard_Cost'!D19+'Incremental_Cost Year 2021'!AJ17+'Incremental_Cost Year 2021'!AL17+AK18</f>
        <v>#VALUE!</v>
      </c>
      <c r="AN18" s="104" t="e">
        <f>AM18*'1. Standard_Cost'!C23</f>
        <v>#VALUE!</v>
      </c>
      <c r="AO18" s="107"/>
      <c r="AQ18" s="104">
        <f t="shared" ref="AQ18:AQ21" si="14">L18+M18</f>
        <v>0</v>
      </c>
      <c r="AR18" s="104" t="e">
        <f t="shared" ref="AR18:AR21" si="15">AF18</f>
        <v>#VALUE!</v>
      </c>
      <c r="AS18" s="104" t="e">
        <f t="shared" ref="AS18:AS21" si="16">AM18+AN18</f>
        <v>#VALUE!</v>
      </c>
      <c r="AT18" s="104" t="e">
        <f>SUM(AQ18,AR18,AS18)</f>
        <v>#VALUE!</v>
      </c>
      <c r="AU18" s="108"/>
      <c r="AV18" s="108"/>
      <c r="AW18" s="108"/>
      <c r="AX18" s="108"/>
      <c r="AY18" s="108"/>
      <c r="AZ18" s="108"/>
      <c r="BA18" s="109" t="e">
        <f t="shared" ref="BA18:BA21" si="17">SUM(AU18:AZ18)-AT18</f>
        <v>#VALUE!</v>
      </c>
    </row>
    <row r="19" spans="1:53" ht="14.1" hidden="1" customHeight="1" outlineLevel="2" x14ac:dyDescent="0.2">
      <c r="A19" s="68"/>
      <c r="B19" s="94"/>
      <c r="C19" s="95"/>
      <c r="D19" s="110"/>
      <c r="E19" s="110"/>
      <c r="F19" s="110"/>
      <c r="G19" s="111"/>
      <c r="H19" s="99" t="s">
        <v>50</v>
      </c>
      <c r="I19" s="100"/>
      <c r="J19" s="101"/>
      <c r="K19" s="101"/>
      <c r="L19" s="102" t="str">
        <f>IF(I19&lt;&gt;0,((VLOOKUP(I19,'1. Standard_Cost'!$B$4:$D$8,2)+VLOOKUP(I19,'1. Standard_Cost'!$B$4:$D$8,3))*J19*K19),"0")</f>
        <v>0</v>
      </c>
      <c r="M19" s="102">
        <f>L19*'1. Standard_Cost'!F4</f>
        <v>0</v>
      </c>
      <c r="N19" s="103"/>
      <c r="O19" s="103"/>
      <c r="P19" s="103"/>
      <c r="Q19" s="103"/>
      <c r="R19" s="104">
        <f>+N19*P19*'1. Standard_Cost'!$B$12</f>
        <v>0</v>
      </c>
      <c r="S19" s="104">
        <f>+N19*O19*P19*'1. Standard_Cost'!$C$12</f>
        <v>0</v>
      </c>
      <c r="T19" s="104">
        <f>+N19*P19*Q19*'1. Standard_Cost'!$D$12</f>
        <v>0</v>
      </c>
      <c r="U19" s="104">
        <f>+N19*O19*'1. Standard_Cost'!$E$12</f>
        <v>0</v>
      </c>
      <c r="V19" s="103"/>
      <c r="W19" s="103"/>
      <c r="X19" s="103"/>
      <c r="Y19" s="104">
        <f>+V19*((X19*'1. Standard_Cost'!$B$16)+(W19*X19*'1. Standard_Cost'!$C$16))</f>
        <v>0</v>
      </c>
      <c r="Z19" s="103"/>
      <c r="AA19" s="103"/>
      <c r="AB19" s="104">
        <f>+Z19*'1. Standard_Cost'!$B$20+AA19*'1. Standard_Cost'!$C$20</f>
        <v>0</v>
      </c>
      <c r="AC19" s="105"/>
      <c r="AD19" s="106"/>
      <c r="AE19" s="104" t="e">
        <f>SUM(AD19,AC19,AB19,Y19,U19,T19,S19,R19)*'1. Standard_Cost'!B23</f>
        <v>#VALUE!</v>
      </c>
      <c r="AF19" s="104" t="e">
        <f t="shared" ref="AF19:AF21" si="18">SUM(AD19,AE19)</f>
        <v>#VALUE!</v>
      </c>
      <c r="AG19" s="103"/>
      <c r="AH19" s="103"/>
      <c r="AI19" s="103"/>
      <c r="AJ19" s="107"/>
      <c r="AK19" s="107"/>
      <c r="AL19" s="107"/>
      <c r="AM19" s="104" t="e">
        <f>AG19*'1. Standard_Cost'!B19+'Incremental_Cost Year 2021'!AH18*'1. Standard_Cost'!C19+'Incremental_Cost Year 2021'!AI18*'1. Standard_Cost'!D19+'Incremental_Cost Year 2021'!AJ18+'Incremental_Cost Year 2021'!AL18+AK19</f>
        <v>#VALUE!</v>
      </c>
      <c r="AN19" s="104" t="e">
        <f>AM19*'1. Standard_Cost'!C23</f>
        <v>#VALUE!</v>
      </c>
      <c r="AO19" s="107"/>
      <c r="AQ19" s="104">
        <f t="shared" si="14"/>
        <v>0</v>
      </c>
      <c r="AR19" s="104" t="e">
        <f t="shared" si="15"/>
        <v>#VALUE!</v>
      </c>
      <c r="AS19" s="104" t="e">
        <f t="shared" si="16"/>
        <v>#VALUE!</v>
      </c>
      <c r="AT19" s="104" t="e">
        <f t="shared" ref="AT19:AT21" si="19">SUM(AQ19,AR19,AS19)</f>
        <v>#VALUE!</v>
      </c>
      <c r="AU19" s="108"/>
      <c r="AV19" s="108"/>
      <c r="AW19" s="108"/>
      <c r="AX19" s="108"/>
      <c r="AY19" s="108"/>
      <c r="AZ19" s="108"/>
      <c r="BA19" s="109" t="e">
        <f t="shared" si="17"/>
        <v>#VALUE!</v>
      </c>
    </row>
    <row r="20" spans="1:53" ht="14.1" hidden="1" customHeight="1" outlineLevel="2" x14ac:dyDescent="0.2">
      <c r="A20" s="68"/>
      <c r="B20" s="94"/>
      <c r="C20" s="95"/>
      <c r="D20" s="110"/>
      <c r="E20" s="110"/>
      <c r="F20" s="110"/>
      <c r="G20" s="111"/>
      <c r="H20" s="99" t="s">
        <v>51</v>
      </c>
      <c r="I20" s="100"/>
      <c r="J20" s="101"/>
      <c r="K20" s="101"/>
      <c r="L20" s="102" t="str">
        <f>IF(I20&lt;&gt;0,((VLOOKUP(I20,'1. Standard_Cost'!$B$4:$D$8,2)+VLOOKUP(I20,'1. Standard_Cost'!$B$4:$D$8,3))*J20*K20),"0")</f>
        <v>0</v>
      </c>
      <c r="M20" s="102">
        <f>L20*'1. Standard_Cost'!F4</f>
        <v>0</v>
      </c>
      <c r="N20" s="103"/>
      <c r="O20" s="103"/>
      <c r="P20" s="103"/>
      <c r="Q20" s="103"/>
      <c r="R20" s="104">
        <f>+N20*P20*'1. Standard_Cost'!$B$12</f>
        <v>0</v>
      </c>
      <c r="S20" s="104">
        <f>+N20*O20*P20*'1. Standard_Cost'!$C$12</f>
        <v>0</v>
      </c>
      <c r="T20" s="104">
        <f>+N20*P20*Q20*'1. Standard_Cost'!$D$12</f>
        <v>0</v>
      </c>
      <c r="U20" s="104">
        <f>+N20*O20*'1. Standard_Cost'!$E$12</f>
        <v>0</v>
      </c>
      <c r="V20" s="103"/>
      <c r="W20" s="103"/>
      <c r="X20" s="103"/>
      <c r="Y20" s="104">
        <f>+V20*((X20*'1. Standard_Cost'!$B$16)+(W20*X20*'1. Standard_Cost'!$C$16))</f>
        <v>0</v>
      </c>
      <c r="Z20" s="103"/>
      <c r="AA20" s="103"/>
      <c r="AB20" s="104">
        <f>+Z20*'1. Standard_Cost'!$B$20+AA20*'1. Standard_Cost'!$C$20</f>
        <v>0</v>
      </c>
      <c r="AC20" s="105"/>
      <c r="AD20" s="106"/>
      <c r="AE20" s="104" t="e">
        <f>SUM(AD20,AC20,AB20,Y20,U20,T20,S20,R20)*'1. Standard_Cost'!B23</f>
        <v>#VALUE!</v>
      </c>
      <c r="AF20" s="104" t="e">
        <f t="shared" si="18"/>
        <v>#VALUE!</v>
      </c>
      <c r="AG20" s="103"/>
      <c r="AH20" s="103"/>
      <c r="AI20" s="103"/>
      <c r="AJ20" s="107"/>
      <c r="AK20" s="107"/>
      <c r="AL20" s="107"/>
      <c r="AM20" s="104" t="e">
        <f>AG20*'1. Standard_Cost'!B19+'Incremental_Cost Year 2021'!AH19*'1. Standard_Cost'!C19+'Incremental_Cost Year 2021'!AI19*'1. Standard_Cost'!D19+'Incremental_Cost Year 2021'!AJ19+'Incremental_Cost Year 2021'!AL19+AK20</f>
        <v>#VALUE!</v>
      </c>
      <c r="AN20" s="104" t="e">
        <f>AM20*'1. Standard_Cost'!C23</f>
        <v>#VALUE!</v>
      </c>
      <c r="AO20" s="107"/>
      <c r="AQ20" s="104">
        <f t="shared" si="14"/>
        <v>0</v>
      </c>
      <c r="AR20" s="104" t="e">
        <f t="shared" si="15"/>
        <v>#VALUE!</v>
      </c>
      <c r="AS20" s="104" t="e">
        <f t="shared" si="16"/>
        <v>#VALUE!</v>
      </c>
      <c r="AT20" s="104" t="e">
        <f t="shared" si="19"/>
        <v>#VALUE!</v>
      </c>
      <c r="AU20" s="108"/>
      <c r="AV20" s="108"/>
      <c r="AW20" s="108"/>
      <c r="AX20" s="108"/>
      <c r="AY20" s="108"/>
      <c r="AZ20" s="108"/>
      <c r="BA20" s="109" t="e">
        <f t="shared" si="17"/>
        <v>#VALUE!</v>
      </c>
    </row>
    <row r="21" spans="1:53" ht="14.1" hidden="1" customHeight="1" outlineLevel="2" x14ac:dyDescent="0.2">
      <c r="A21" s="68"/>
      <c r="B21" s="94"/>
      <c r="C21" s="95"/>
      <c r="D21" s="110"/>
      <c r="E21" s="110"/>
      <c r="F21" s="110"/>
      <c r="G21" s="111"/>
      <c r="H21" s="112" t="s">
        <v>179</v>
      </c>
      <c r="I21" s="100"/>
      <c r="J21" s="101"/>
      <c r="K21" s="101"/>
      <c r="L21" s="102" t="str">
        <f>IF(I21&lt;&gt;0,((VLOOKUP(I21,'1. Standard_Cost'!$B$4:$D$8,2)+VLOOKUP(I21,'1. Standard_Cost'!$B$4:$D$8,3))*J21*K21),"0")</f>
        <v>0</v>
      </c>
      <c r="M21" s="102">
        <f>L21*'1. Standard_Cost'!F4</f>
        <v>0</v>
      </c>
      <c r="N21" s="103"/>
      <c r="O21" s="103"/>
      <c r="P21" s="103"/>
      <c r="Q21" s="103"/>
      <c r="R21" s="104">
        <f>+N21*P21*'1. Standard_Cost'!$B$12</f>
        <v>0</v>
      </c>
      <c r="S21" s="104">
        <f>+N21*O21*P21*'1. Standard_Cost'!$C$12</f>
        <v>0</v>
      </c>
      <c r="T21" s="104">
        <f>+N21*P21*Q21*'1. Standard_Cost'!$D$12</f>
        <v>0</v>
      </c>
      <c r="U21" s="104">
        <f>+N21*O21*'1. Standard_Cost'!$E$12</f>
        <v>0</v>
      </c>
      <c r="V21" s="103"/>
      <c r="W21" s="103"/>
      <c r="X21" s="103"/>
      <c r="Y21" s="104">
        <f>+V21*((X21*'1. Standard_Cost'!$B$16)+(W21*X21*'1. Standard_Cost'!$C$16))</f>
        <v>0</v>
      </c>
      <c r="Z21" s="103"/>
      <c r="AA21" s="103"/>
      <c r="AB21" s="104">
        <f>+Z21*'1. Standard_Cost'!$B$20+AA21*'1. Standard_Cost'!$C$20</f>
        <v>0</v>
      </c>
      <c r="AC21" s="105"/>
      <c r="AD21" s="106"/>
      <c r="AE21" s="104" t="e">
        <f>SUM(AD21,AC21,AB21,Y21,U21,T21,S21,R21)*'1. Standard_Cost'!B23</f>
        <v>#VALUE!</v>
      </c>
      <c r="AF21" s="104" t="e">
        <f t="shared" si="18"/>
        <v>#VALUE!</v>
      </c>
      <c r="AG21" s="103"/>
      <c r="AH21" s="103"/>
      <c r="AI21" s="103"/>
      <c r="AJ21" s="107"/>
      <c r="AK21" s="107"/>
      <c r="AL21" s="107"/>
      <c r="AM21" s="104" t="e">
        <f>AG21*'1. Standard_Cost'!B19+'Incremental_Cost Year 2021'!AH20*'1. Standard_Cost'!C19+'Incremental_Cost Year 2021'!AI20*'1. Standard_Cost'!D19+'Incremental_Cost Year 2021'!AJ20+'Incremental_Cost Year 2021'!AL20+AK21</f>
        <v>#VALUE!</v>
      </c>
      <c r="AN21" s="104" t="e">
        <f>AM21*'1. Standard_Cost'!C23</f>
        <v>#VALUE!</v>
      </c>
      <c r="AO21" s="107"/>
      <c r="AQ21" s="104">
        <f t="shared" si="14"/>
        <v>0</v>
      </c>
      <c r="AR21" s="104" t="e">
        <f t="shared" si="15"/>
        <v>#VALUE!</v>
      </c>
      <c r="AS21" s="104" t="e">
        <f t="shared" si="16"/>
        <v>#VALUE!</v>
      </c>
      <c r="AT21" s="104" t="e">
        <f t="shared" si="19"/>
        <v>#VALUE!</v>
      </c>
      <c r="AU21" s="108"/>
      <c r="AV21" s="108"/>
      <c r="AW21" s="108"/>
      <c r="AX21" s="108"/>
      <c r="AY21" s="108"/>
      <c r="AZ21" s="108"/>
      <c r="BA21" s="109" t="e">
        <f t="shared" si="17"/>
        <v>#VALUE!</v>
      </c>
    </row>
    <row r="22" spans="1:53" ht="25.7" customHeight="1" outlineLevel="1" collapsed="1" x14ac:dyDescent="0.2">
      <c r="A22" s="68"/>
      <c r="B22" s="94"/>
      <c r="C22" s="95"/>
      <c r="D22" s="113" t="s">
        <v>48</v>
      </c>
      <c r="E22" s="113" t="s">
        <v>716</v>
      </c>
      <c r="F22" s="114" t="s">
        <v>154</v>
      </c>
      <c r="G22" s="115" t="s">
        <v>155</v>
      </c>
      <c r="H22" s="122" t="s">
        <v>54</v>
      </c>
      <c r="I22" s="117"/>
      <c r="J22" s="117"/>
      <c r="K22" s="117"/>
      <c r="L22" s="118">
        <f>SUM(L18:L21)</f>
        <v>0</v>
      </c>
      <c r="M22" s="118">
        <f>SUM(M18:M21)</f>
        <v>0</v>
      </c>
      <c r="N22" s="117"/>
      <c r="O22" s="117"/>
      <c r="P22" s="117"/>
      <c r="Q22" s="117"/>
      <c r="R22" s="119">
        <f>SUM(R18:R21)</f>
        <v>0</v>
      </c>
      <c r="S22" s="119">
        <f>SUM(S18:S21)</f>
        <v>0</v>
      </c>
      <c r="T22" s="119">
        <f>SUM(T18:T21)</f>
        <v>0</v>
      </c>
      <c r="U22" s="119">
        <f>SUM(U18:U21)</f>
        <v>0</v>
      </c>
      <c r="V22" s="117"/>
      <c r="W22" s="117"/>
      <c r="X22" s="117"/>
      <c r="Y22" s="118">
        <f>SUM(Y18:Y21)</f>
        <v>0</v>
      </c>
      <c r="Z22" s="117"/>
      <c r="AA22" s="117"/>
      <c r="AB22" s="118">
        <f t="shared" ref="AB22:AD22" si="20">SUM(AB18:AB21)</f>
        <v>0</v>
      </c>
      <c r="AC22" s="118">
        <f t="shared" si="20"/>
        <v>0</v>
      </c>
      <c r="AD22" s="118">
        <f t="shared" si="20"/>
        <v>0</v>
      </c>
      <c r="AE22" s="118">
        <v>0</v>
      </c>
      <c r="AF22" s="118">
        <v>0</v>
      </c>
      <c r="AG22" s="117"/>
      <c r="AH22" s="117"/>
      <c r="AI22" s="117"/>
      <c r="AJ22" s="119">
        <f>SUM(AJ18:AJ21)</f>
        <v>0</v>
      </c>
      <c r="AK22" s="119">
        <f t="shared" ref="AK22:AL22" si="21">SUM(AK18:AK21)</f>
        <v>0</v>
      </c>
      <c r="AL22" s="119">
        <f t="shared" si="21"/>
        <v>0</v>
      </c>
      <c r="AM22" s="118"/>
      <c r="AN22" s="118"/>
      <c r="AO22" s="116"/>
      <c r="AP22" s="120"/>
      <c r="AQ22" s="121">
        <f t="shared" ref="AQ22" si="22">SUM(AQ18:AQ21)</f>
        <v>0</v>
      </c>
      <c r="AR22" s="121"/>
      <c r="AS22" s="121"/>
      <c r="AT22" s="121"/>
      <c r="AU22" s="121"/>
      <c r="AV22" s="121"/>
      <c r="AW22" s="121"/>
      <c r="AX22" s="121"/>
      <c r="AY22" s="121"/>
      <c r="AZ22" s="121"/>
      <c r="BA22" s="123"/>
    </row>
    <row r="23" spans="1:53" ht="14.1" customHeight="1" outlineLevel="2" x14ac:dyDescent="0.2">
      <c r="A23" s="68"/>
      <c r="B23" s="94"/>
      <c r="C23" s="95"/>
      <c r="D23" s="96"/>
      <c r="E23" s="96"/>
      <c r="F23" s="97"/>
      <c r="G23" s="98"/>
      <c r="H23" s="99" t="s">
        <v>49</v>
      </c>
      <c r="I23" s="100"/>
      <c r="J23" s="101"/>
      <c r="K23" s="101"/>
      <c r="L23" s="102" t="str">
        <f>IF(I23&lt;&gt;0,((VLOOKUP(I23,'1. Standard_Cost'!$B$4:$D$8,2)+VLOOKUP(I23,'1. Standard_Cost'!$B$4:$D$8,3))*J23*K23),"0")</f>
        <v>0</v>
      </c>
      <c r="M23" s="102">
        <f>L23*'1. Standard_Cost'!F4</f>
        <v>0</v>
      </c>
      <c r="N23" s="103"/>
      <c r="O23" s="103"/>
      <c r="P23" s="103"/>
      <c r="Q23" s="103"/>
      <c r="R23" s="104">
        <f>+N23*P23*'1. Standard_Cost'!$B$12</f>
        <v>0</v>
      </c>
      <c r="S23" s="104">
        <f>+N23*O23*P23*'1. Standard_Cost'!$C$12</f>
        <v>0</v>
      </c>
      <c r="T23" s="104">
        <f>+N23*P23*Q23*'1. Standard_Cost'!$D$12</f>
        <v>0</v>
      </c>
      <c r="U23" s="104">
        <f>+N23*O23*'1. Standard_Cost'!$E$12</f>
        <v>0</v>
      </c>
      <c r="V23" s="103"/>
      <c r="W23" s="103"/>
      <c r="X23" s="103"/>
      <c r="Y23" s="104">
        <f>+V23*((X23*'1. Standard_Cost'!$B$16)+(W23*X23*'1. Standard_Cost'!$C$16))</f>
        <v>0</v>
      </c>
      <c r="Z23" s="103"/>
      <c r="AA23" s="103"/>
      <c r="AB23" s="104">
        <f>+Z23*'1. Standard_Cost'!$B$20+AA23*'1. Standard_Cost'!$C$20</f>
        <v>0</v>
      </c>
      <c r="AC23" s="105"/>
      <c r="AD23" s="106"/>
      <c r="AE23" s="104">
        <f>SUM(AD23,AC23,AB23,Y23,U23,T23,S23,R23)*'1. Standard_Cost'!B28</f>
        <v>0</v>
      </c>
      <c r="AF23" s="104">
        <f>SUM(AD23,AE23)</f>
        <v>0</v>
      </c>
      <c r="AG23" s="103"/>
      <c r="AH23" s="103"/>
      <c r="AI23" s="103"/>
      <c r="AJ23" s="107"/>
      <c r="AK23" s="107"/>
      <c r="AL23" s="107"/>
      <c r="AM23" s="104">
        <v>0</v>
      </c>
      <c r="AN23" s="104">
        <f>AM23*'1. Standard_Cost'!C28</f>
        <v>0</v>
      </c>
      <c r="AO23" s="107"/>
      <c r="AQ23" s="104">
        <f t="shared" si="4"/>
        <v>0</v>
      </c>
      <c r="AR23" s="104">
        <f t="shared" si="5"/>
        <v>0</v>
      </c>
      <c r="AS23" s="104">
        <f t="shared" si="6"/>
        <v>0</v>
      </c>
      <c r="AT23" s="104">
        <f>SUM(AQ23,AR23,AS23)</f>
        <v>0</v>
      </c>
      <c r="AU23" s="108"/>
      <c r="AV23" s="108"/>
      <c r="AW23" s="108"/>
      <c r="AX23" s="108"/>
      <c r="AY23" s="108"/>
      <c r="AZ23" s="108"/>
      <c r="BA23" s="109">
        <f t="shared" si="8"/>
        <v>0</v>
      </c>
    </row>
    <row r="24" spans="1:53" ht="14.1" customHeight="1" outlineLevel="2" x14ac:dyDescent="0.2">
      <c r="A24" s="68"/>
      <c r="B24" s="94"/>
      <c r="C24" s="95"/>
      <c r="D24" s="110"/>
      <c r="E24" s="280" t="s">
        <v>726</v>
      </c>
      <c r="F24" s="110"/>
      <c r="G24" s="111"/>
      <c r="H24" s="99" t="s">
        <v>50</v>
      </c>
      <c r="I24" s="100"/>
      <c r="J24" s="101"/>
      <c r="K24" s="101"/>
      <c r="L24" s="102" t="str">
        <f>IF(I24&lt;&gt;0,((VLOOKUP(I24,'1. Standard_Cost'!$B$4:$D$8,2)+VLOOKUP(I24,'1. Standard_Cost'!$B$4:$D$8,3))*J24*K24),"0")</f>
        <v>0</v>
      </c>
      <c r="M24" s="102">
        <f>L24*'1. Standard_Cost'!F4</f>
        <v>0</v>
      </c>
      <c r="N24" s="103"/>
      <c r="O24" s="103"/>
      <c r="P24" s="103"/>
      <c r="Q24" s="103"/>
      <c r="R24" s="104">
        <f>+N24*P24*'1. Standard_Cost'!$B$12</f>
        <v>0</v>
      </c>
      <c r="S24" s="104">
        <f>+N24*O24*P24*'1. Standard_Cost'!$C$12</f>
        <v>0</v>
      </c>
      <c r="T24" s="104">
        <f>+N24*P24*Q24*'1. Standard_Cost'!$D$12</f>
        <v>0</v>
      </c>
      <c r="U24" s="104">
        <f>+N24*O24*'1. Standard_Cost'!$E$12</f>
        <v>0</v>
      </c>
      <c r="V24" s="103"/>
      <c r="W24" s="103"/>
      <c r="X24" s="103"/>
      <c r="Y24" s="104">
        <f>+V24*((X24*'1. Standard_Cost'!$B$16)+(W24*X24*'1. Standard_Cost'!$C$16))</f>
        <v>0</v>
      </c>
      <c r="Z24" s="103"/>
      <c r="AA24" s="103"/>
      <c r="AB24" s="104">
        <f>+Z24*'1. Standard_Cost'!$B$20+AA24*'1. Standard_Cost'!$C$20</f>
        <v>0</v>
      </c>
      <c r="AC24" s="105"/>
      <c r="AD24" s="106"/>
      <c r="AE24" s="104">
        <f>SUM(AD24,AC24,AB24,Y24,U24,T24,S24,R24)*'1. Standard_Cost'!B28</f>
        <v>0</v>
      </c>
      <c r="AF24" s="104">
        <f t="shared" ref="AF24:AF26" si="23">SUM(AD24,AE24)</f>
        <v>0</v>
      </c>
      <c r="AG24" s="103"/>
      <c r="AH24" s="103"/>
      <c r="AI24" s="103"/>
      <c r="AJ24" s="107"/>
      <c r="AK24" s="107"/>
      <c r="AL24" s="107"/>
      <c r="AM24" s="104">
        <v>0</v>
      </c>
      <c r="AN24" s="104">
        <f>AM24*'1. Standard_Cost'!C28</f>
        <v>0</v>
      </c>
      <c r="AO24" s="107"/>
      <c r="AQ24" s="104">
        <f t="shared" si="4"/>
        <v>0</v>
      </c>
      <c r="AR24" s="104">
        <f t="shared" si="5"/>
        <v>0</v>
      </c>
      <c r="AS24" s="104">
        <f t="shared" si="6"/>
        <v>0</v>
      </c>
      <c r="AT24" s="104">
        <f t="shared" ref="AT24:AT26" si="24">SUM(AQ24,AR24,AS24)</f>
        <v>0</v>
      </c>
      <c r="AU24" s="108"/>
      <c r="AV24" s="108"/>
      <c r="AW24" s="108"/>
      <c r="AX24" s="108"/>
      <c r="AY24" s="108"/>
      <c r="AZ24" s="108"/>
      <c r="BA24" s="109">
        <f t="shared" si="8"/>
        <v>0</v>
      </c>
    </row>
    <row r="25" spans="1:53" ht="14.1" customHeight="1" outlineLevel="2" x14ac:dyDescent="0.2">
      <c r="A25" s="68"/>
      <c r="B25" s="94"/>
      <c r="C25" s="95"/>
      <c r="D25" s="110"/>
      <c r="E25" s="280"/>
      <c r="F25" s="110"/>
      <c r="G25" s="111"/>
      <c r="H25" s="99" t="s">
        <v>51</v>
      </c>
      <c r="I25" s="100"/>
      <c r="J25" s="101"/>
      <c r="K25" s="101"/>
      <c r="L25" s="102" t="str">
        <f>IF(I25&lt;&gt;0,((VLOOKUP(I25,'1. Standard_Cost'!$B$4:$D$8,2)+VLOOKUP(I25,'1. Standard_Cost'!$B$4:$D$8,3))*J25*K25),"0")</f>
        <v>0</v>
      </c>
      <c r="M25" s="102">
        <f>L25*'1. Standard_Cost'!F4</f>
        <v>0</v>
      </c>
      <c r="N25" s="103"/>
      <c r="O25" s="103"/>
      <c r="P25" s="103"/>
      <c r="Q25" s="103"/>
      <c r="R25" s="104">
        <f>+N25*P25*'1. Standard_Cost'!$B$12</f>
        <v>0</v>
      </c>
      <c r="S25" s="104">
        <f>+N25*O25*P25*'1. Standard_Cost'!$C$12</f>
        <v>0</v>
      </c>
      <c r="T25" s="104">
        <f>+N25*P25*Q25*'1. Standard_Cost'!$D$12</f>
        <v>0</v>
      </c>
      <c r="U25" s="104">
        <f>+N25*O25*'1. Standard_Cost'!$E$12</f>
        <v>0</v>
      </c>
      <c r="V25" s="103"/>
      <c r="W25" s="103"/>
      <c r="X25" s="103"/>
      <c r="Y25" s="104">
        <f>+V25*((X25*'1. Standard_Cost'!$B$16)+(W25*X25*'1. Standard_Cost'!$C$16))</f>
        <v>0</v>
      </c>
      <c r="Z25" s="103"/>
      <c r="AA25" s="103"/>
      <c r="AB25" s="104">
        <f>+Z25*'1. Standard_Cost'!$B$20+AA25*'1. Standard_Cost'!$C$20</f>
        <v>0</v>
      </c>
      <c r="AC25" s="105"/>
      <c r="AD25" s="106"/>
      <c r="AE25" s="104">
        <f>SUM(AD25,AC25,AB25,Y25,U25,T25,S25,R25)*'1. Standard_Cost'!B28</f>
        <v>0</v>
      </c>
      <c r="AF25" s="104">
        <f t="shared" si="23"/>
        <v>0</v>
      </c>
      <c r="AG25" s="103"/>
      <c r="AH25" s="103"/>
      <c r="AI25" s="103"/>
      <c r="AJ25" s="107"/>
      <c r="AK25" s="107"/>
      <c r="AL25" s="107"/>
      <c r="AM25" s="104">
        <v>0</v>
      </c>
      <c r="AN25" s="104">
        <f>AM25*'1. Standard_Cost'!C28</f>
        <v>0</v>
      </c>
      <c r="AO25" s="107"/>
      <c r="AQ25" s="104">
        <f t="shared" si="4"/>
        <v>0</v>
      </c>
      <c r="AR25" s="104">
        <f t="shared" si="5"/>
        <v>0</v>
      </c>
      <c r="AS25" s="104">
        <f t="shared" si="6"/>
        <v>0</v>
      </c>
      <c r="AT25" s="104">
        <f t="shared" si="24"/>
        <v>0</v>
      </c>
      <c r="AU25" s="108"/>
      <c r="AV25" s="108"/>
      <c r="AW25" s="108"/>
      <c r="AX25" s="108"/>
      <c r="AY25" s="108"/>
      <c r="AZ25" s="108"/>
      <c r="BA25" s="109">
        <f t="shared" si="8"/>
        <v>0</v>
      </c>
    </row>
    <row r="26" spans="1:53" ht="14.1" customHeight="1" outlineLevel="2" x14ac:dyDescent="0.2">
      <c r="A26" s="68"/>
      <c r="B26" s="94"/>
      <c r="C26" s="95"/>
      <c r="D26" s="110"/>
      <c r="E26" s="280"/>
      <c r="F26" s="110"/>
      <c r="G26" s="111"/>
      <c r="H26" s="112" t="s">
        <v>179</v>
      </c>
      <c r="I26" s="100"/>
      <c r="J26" s="101"/>
      <c r="K26" s="101"/>
      <c r="L26" s="102" t="str">
        <f>IF(I26&lt;&gt;0,((VLOOKUP(I26,'1. Standard_Cost'!$B$4:$D$8,2)+VLOOKUP(I26,'1. Standard_Cost'!$B$4:$D$8,3))*J26*K26),"0")</f>
        <v>0</v>
      </c>
      <c r="M26" s="102">
        <f>L26*'1. Standard_Cost'!F4</f>
        <v>0</v>
      </c>
      <c r="N26" s="103"/>
      <c r="O26" s="103"/>
      <c r="P26" s="103"/>
      <c r="Q26" s="103"/>
      <c r="R26" s="104">
        <f>+N26*P26*'1. Standard_Cost'!$B$12</f>
        <v>0</v>
      </c>
      <c r="S26" s="104">
        <f>+N26*O26*P26*'1. Standard_Cost'!$C$12</f>
        <v>0</v>
      </c>
      <c r="T26" s="104">
        <f>+N26*P26*Q26*'1. Standard_Cost'!$D$12</f>
        <v>0</v>
      </c>
      <c r="U26" s="104">
        <f>+N26*O26*'1. Standard_Cost'!$E$12</f>
        <v>0</v>
      </c>
      <c r="V26" s="103"/>
      <c r="W26" s="103"/>
      <c r="X26" s="103"/>
      <c r="Y26" s="104">
        <f>+V26*((X26*'1. Standard_Cost'!$B$16)+(W26*X26*'1. Standard_Cost'!$C$16))</f>
        <v>0</v>
      </c>
      <c r="Z26" s="103"/>
      <c r="AA26" s="103"/>
      <c r="AB26" s="104">
        <f>+Z26*'1. Standard_Cost'!$B$20+AA26*'1. Standard_Cost'!$C$20</f>
        <v>0</v>
      </c>
      <c r="AC26" s="105"/>
      <c r="AD26" s="106"/>
      <c r="AE26" s="104">
        <f>SUM(AD26,AC26,AB26,Y26,U26,T26,S26,R26)*'1. Standard_Cost'!B28</f>
        <v>0</v>
      </c>
      <c r="AF26" s="104">
        <f t="shared" si="23"/>
        <v>0</v>
      </c>
      <c r="AG26" s="103"/>
      <c r="AH26" s="103"/>
      <c r="AI26" s="103"/>
      <c r="AJ26" s="107"/>
      <c r="AK26" s="107"/>
      <c r="AL26" s="107"/>
      <c r="AM26" s="104">
        <v>0</v>
      </c>
      <c r="AN26" s="104">
        <f>AM26*'1. Standard_Cost'!C28</f>
        <v>0</v>
      </c>
      <c r="AO26" s="107"/>
      <c r="AQ26" s="104">
        <f t="shared" si="4"/>
        <v>0</v>
      </c>
      <c r="AR26" s="104">
        <f t="shared" si="5"/>
        <v>0</v>
      </c>
      <c r="AS26" s="104">
        <f t="shared" si="6"/>
        <v>0</v>
      </c>
      <c r="AT26" s="104">
        <f t="shared" si="24"/>
        <v>0</v>
      </c>
      <c r="AU26" s="108"/>
      <c r="AV26" s="108"/>
      <c r="AW26" s="108"/>
      <c r="AX26" s="108"/>
      <c r="AY26" s="108"/>
      <c r="AZ26" s="108"/>
      <c r="BA26" s="109">
        <f t="shared" si="8"/>
        <v>0</v>
      </c>
    </row>
    <row r="27" spans="1:53" ht="25.7" customHeight="1" outlineLevel="1" x14ac:dyDescent="0.2">
      <c r="A27" s="68"/>
      <c r="B27" s="94"/>
      <c r="C27" s="95"/>
      <c r="D27" s="113" t="s">
        <v>48</v>
      </c>
      <c r="E27" s="281"/>
      <c r="F27" s="114" t="s">
        <v>154</v>
      </c>
      <c r="G27" s="115" t="s">
        <v>155</v>
      </c>
      <c r="H27" s="122" t="s">
        <v>188</v>
      </c>
      <c r="I27" s="117"/>
      <c r="J27" s="117"/>
      <c r="K27" s="117"/>
      <c r="L27" s="118">
        <f>SUM(L23:L26)</f>
        <v>0</v>
      </c>
      <c r="M27" s="118">
        <f>SUM(M23:M26)</f>
        <v>0</v>
      </c>
      <c r="N27" s="117"/>
      <c r="O27" s="117"/>
      <c r="P27" s="117"/>
      <c r="Q27" s="117"/>
      <c r="R27" s="119">
        <f>SUM(R23:R26)</f>
        <v>0</v>
      </c>
      <c r="S27" s="119">
        <f>SUM(S23:S26)</f>
        <v>0</v>
      </c>
      <c r="T27" s="119">
        <f>SUM(T23:T26)</f>
        <v>0</v>
      </c>
      <c r="U27" s="119">
        <f>SUM(U23:U26)</f>
        <v>0</v>
      </c>
      <c r="V27" s="117"/>
      <c r="W27" s="117"/>
      <c r="X27" s="117"/>
      <c r="Y27" s="118">
        <f>SUM(Y23:Y26)</f>
        <v>0</v>
      </c>
      <c r="Z27" s="117"/>
      <c r="AA27" s="117"/>
      <c r="AB27" s="118">
        <f>SUM(AB23:AB26)</f>
        <v>0</v>
      </c>
      <c r="AC27" s="118">
        <f>SUM(AC23:AC26)</f>
        <v>0</v>
      </c>
      <c r="AD27" s="118">
        <f>SUM(AD23:AD26)</f>
        <v>0</v>
      </c>
      <c r="AE27" s="118">
        <f>SUM(AE23:AE26)</f>
        <v>0</v>
      </c>
      <c r="AF27" s="118">
        <f>SUM(AF23:AF26)</f>
        <v>0</v>
      </c>
      <c r="AG27" s="117"/>
      <c r="AH27" s="117"/>
      <c r="AI27" s="117"/>
      <c r="AJ27" s="119">
        <f>SUM(AJ23:AJ26)</f>
        <v>0</v>
      </c>
      <c r="AK27" s="119">
        <f>SUM(AK23:AK26)</f>
        <v>0</v>
      </c>
      <c r="AL27" s="119">
        <f>SUM(AL23:AL26)</f>
        <v>0</v>
      </c>
      <c r="AM27" s="118">
        <f>SUM(AM23:AM26)</f>
        <v>0</v>
      </c>
      <c r="AN27" s="118">
        <f>SUM(AN23:AN26)</f>
        <v>0</v>
      </c>
      <c r="AO27" s="116"/>
      <c r="AP27" s="120"/>
      <c r="AQ27" s="121">
        <f t="shared" ref="AQ27:BA27" si="25">SUM(AQ23:AQ26)</f>
        <v>0</v>
      </c>
      <c r="AR27" s="121">
        <f t="shared" si="25"/>
        <v>0</v>
      </c>
      <c r="AS27" s="121">
        <f t="shared" si="25"/>
        <v>0</v>
      </c>
      <c r="AT27" s="121">
        <f t="shared" si="25"/>
        <v>0</v>
      </c>
      <c r="AU27" s="121">
        <f t="shared" si="25"/>
        <v>0</v>
      </c>
      <c r="AV27" s="121">
        <f t="shared" si="25"/>
        <v>0</v>
      </c>
      <c r="AW27" s="121">
        <f t="shared" si="25"/>
        <v>0</v>
      </c>
      <c r="AX27" s="121">
        <f t="shared" si="25"/>
        <v>0</v>
      </c>
      <c r="AY27" s="121">
        <f t="shared" si="25"/>
        <v>0</v>
      </c>
      <c r="AZ27" s="121">
        <f t="shared" si="25"/>
        <v>0</v>
      </c>
      <c r="BA27" s="123">
        <f t="shared" si="25"/>
        <v>0</v>
      </c>
    </row>
    <row r="28" spans="1:53" ht="14.1" customHeight="1" outlineLevel="2" x14ac:dyDescent="0.2">
      <c r="A28" s="68"/>
      <c r="B28" s="94"/>
      <c r="C28" s="95"/>
      <c r="D28" s="96"/>
      <c r="E28" s="96"/>
      <c r="F28" s="97"/>
      <c r="G28" s="98"/>
      <c r="H28" s="99" t="s">
        <v>49</v>
      </c>
      <c r="I28" s="100"/>
      <c r="J28" s="101"/>
      <c r="K28" s="101"/>
      <c r="L28" s="102" t="str">
        <f>IF(I28&lt;&gt;0,((VLOOKUP(I28,'1. Standard_Cost'!$B$4:$D$8,2)+VLOOKUP(I28,'1. Standard_Cost'!$B$4:$D$8,3))*J28*K28),"0")</f>
        <v>0</v>
      </c>
      <c r="M28" s="102">
        <f>L28*'1. Standard_Cost'!F9</f>
        <v>0</v>
      </c>
      <c r="N28" s="103"/>
      <c r="O28" s="103"/>
      <c r="P28" s="103"/>
      <c r="Q28" s="103"/>
      <c r="R28" s="104">
        <f>+N28*P28*'1. Standard_Cost'!$B$12</f>
        <v>0</v>
      </c>
      <c r="S28" s="104">
        <f>+N28*O28*P28*'1. Standard_Cost'!$C$12</f>
        <v>0</v>
      </c>
      <c r="T28" s="104">
        <f>+N28*P28*Q28*'1. Standard_Cost'!$D$12</f>
        <v>0</v>
      </c>
      <c r="U28" s="104">
        <f>+N28*O28*'1. Standard_Cost'!$E$12</f>
        <v>0</v>
      </c>
      <c r="V28" s="103"/>
      <c r="W28" s="103"/>
      <c r="X28" s="103"/>
      <c r="Y28" s="104">
        <f>+V28*((X28*'1. Standard_Cost'!$B$16)+(W28*X28*'1. Standard_Cost'!$C$16))</f>
        <v>0</v>
      </c>
      <c r="Z28" s="103"/>
      <c r="AA28" s="103"/>
      <c r="AB28" s="104">
        <f>+Z28*'1. Standard_Cost'!$B$20+AA28*'1. Standard_Cost'!$C$20</f>
        <v>0</v>
      </c>
      <c r="AC28" s="105"/>
      <c r="AD28" s="106"/>
      <c r="AE28" s="104">
        <f>SUM(AD28,AC28,AB28,Y28,U28,T28,S28,R28)*'1. Standard_Cost'!B33</f>
        <v>0</v>
      </c>
      <c r="AF28" s="104">
        <f>SUM(AD28,AE28)</f>
        <v>0</v>
      </c>
      <c r="AG28" s="103"/>
      <c r="AH28" s="103"/>
      <c r="AI28" s="103"/>
      <c r="AJ28" s="107"/>
      <c r="AK28" s="107"/>
      <c r="AL28" s="107"/>
      <c r="AM28" s="104">
        <f>AG28*'1. Standard_Cost'!B29+'Incremental_Cost Year 2021'!AH21*'1. Standard_Cost'!C29+'Incremental_Cost Year 2021'!AI21*'1. Standard_Cost'!D29+'Incremental_Cost Year 2021'!AJ21+'Incremental_Cost Year 2021'!AL21+AK28</f>
        <v>0</v>
      </c>
      <c r="AN28" s="104">
        <f>AM28*'1. Standard_Cost'!C33</f>
        <v>0</v>
      </c>
      <c r="AO28" s="107"/>
      <c r="AQ28" s="104">
        <f t="shared" ref="AQ28:AQ31" si="26">L28+M28</f>
        <v>0</v>
      </c>
      <c r="AR28" s="104">
        <f t="shared" ref="AR28:AR31" si="27">AF28</f>
        <v>0</v>
      </c>
      <c r="AS28" s="104">
        <f t="shared" ref="AS28:AS31" si="28">AM28+AN28</f>
        <v>0</v>
      </c>
      <c r="AT28" s="104">
        <f>SUM(AQ28,AR28,AS28)</f>
        <v>0</v>
      </c>
      <c r="AU28" s="108"/>
      <c r="AV28" s="108"/>
      <c r="AW28" s="108"/>
      <c r="AX28" s="108"/>
      <c r="AY28" s="108"/>
      <c r="AZ28" s="108"/>
      <c r="BA28" s="109">
        <f t="shared" ref="BA28:BA31" si="29">SUM(AU28:AZ28)-AT28</f>
        <v>0</v>
      </c>
    </row>
    <row r="29" spans="1:53" ht="14.1" customHeight="1" outlineLevel="2" x14ac:dyDescent="0.2">
      <c r="A29" s="68"/>
      <c r="B29" s="94"/>
      <c r="C29" s="95"/>
      <c r="D29" s="110"/>
      <c r="E29" s="110"/>
      <c r="F29" s="110"/>
      <c r="G29" s="111"/>
      <c r="H29" s="99" t="s">
        <v>50</v>
      </c>
      <c r="I29" s="100"/>
      <c r="J29" s="101"/>
      <c r="K29" s="101"/>
      <c r="L29" s="102" t="str">
        <f>IF(I29&lt;&gt;0,((VLOOKUP(I29,'1. Standard_Cost'!$B$4:$D$8,2)+VLOOKUP(I29,'1. Standard_Cost'!$B$4:$D$8,3))*J29*K29),"0")</f>
        <v>0</v>
      </c>
      <c r="M29" s="102">
        <f>L29*'1. Standard_Cost'!F9</f>
        <v>0</v>
      </c>
      <c r="N29" s="103"/>
      <c r="O29" s="103"/>
      <c r="P29" s="103"/>
      <c r="Q29" s="103"/>
      <c r="R29" s="104">
        <f>+N29*P29*'1. Standard_Cost'!$B$12</f>
        <v>0</v>
      </c>
      <c r="S29" s="104">
        <f>+N29*O29*P29*'1. Standard_Cost'!$C$12</f>
        <v>0</v>
      </c>
      <c r="T29" s="104">
        <f>+N29*P29*Q29*'1. Standard_Cost'!$D$12</f>
        <v>0</v>
      </c>
      <c r="U29" s="104">
        <f>+N29*O29*'1. Standard_Cost'!$E$12</f>
        <v>0</v>
      </c>
      <c r="V29" s="103"/>
      <c r="W29" s="103"/>
      <c r="X29" s="103"/>
      <c r="Y29" s="104">
        <f>+V29*((X29*'1. Standard_Cost'!$B$16)+(W29*X29*'1. Standard_Cost'!$C$16))</f>
        <v>0</v>
      </c>
      <c r="Z29" s="103"/>
      <c r="AA29" s="103"/>
      <c r="AB29" s="104">
        <f>+Z29*'1. Standard_Cost'!$B$20+AA29*'1. Standard_Cost'!$C$20</f>
        <v>0</v>
      </c>
      <c r="AC29" s="105"/>
      <c r="AD29" s="106"/>
      <c r="AE29" s="104">
        <f>SUM(AD29,AC29,AB29,Y29,U29,T29,S29,R29)*'1. Standard_Cost'!B33</f>
        <v>0</v>
      </c>
      <c r="AF29" s="104">
        <f t="shared" ref="AF29:AF31" si="30">SUM(AD29,AE29)</f>
        <v>0</v>
      </c>
      <c r="AG29" s="103"/>
      <c r="AH29" s="103"/>
      <c r="AI29" s="103"/>
      <c r="AJ29" s="107"/>
      <c r="AK29" s="107"/>
      <c r="AL29" s="107"/>
      <c r="AM29" s="104">
        <f>AG29*'1. Standard_Cost'!B29+'Incremental_Cost Year 2021'!AH22*'1. Standard_Cost'!C29+'Incremental_Cost Year 2021'!AI22*'1. Standard_Cost'!D29+'Incremental_Cost Year 2021'!AJ22+'Incremental_Cost Year 2021'!AL22+AK29</f>
        <v>0</v>
      </c>
      <c r="AN29" s="104">
        <f>AM29*'1. Standard_Cost'!C33</f>
        <v>0</v>
      </c>
      <c r="AO29" s="107"/>
      <c r="AQ29" s="104">
        <f t="shared" si="26"/>
        <v>0</v>
      </c>
      <c r="AR29" s="104">
        <f t="shared" si="27"/>
        <v>0</v>
      </c>
      <c r="AS29" s="104">
        <f t="shared" si="28"/>
        <v>0</v>
      </c>
      <c r="AT29" s="104">
        <f t="shared" ref="AT29:AT31" si="31">SUM(AQ29,AR29,AS29)</f>
        <v>0</v>
      </c>
      <c r="AU29" s="108"/>
      <c r="AV29" s="108"/>
      <c r="AW29" s="108"/>
      <c r="AX29" s="108"/>
      <c r="AY29" s="108"/>
      <c r="AZ29" s="108"/>
      <c r="BA29" s="109">
        <f t="shared" si="29"/>
        <v>0</v>
      </c>
    </row>
    <row r="30" spans="1:53" ht="14.1" customHeight="1" outlineLevel="2" x14ac:dyDescent="0.2">
      <c r="A30" s="68"/>
      <c r="B30" s="94"/>
      <c r="C30" s="95"/>
      <c r="D30" s="110"/>
      <c r="E30" s="110"/>
      <c r="F30" s="110"/>
      <c r="G30" s="111"/>
      <c r="H30" s="99" t="s">
        <v>51</v>
      </c>
      <c r="I30" s="100"/>
      <c r="J30" s="101"/>
      <c r="K30" s="101"/>
      <c r="L30" s="102" t="str">
        <f>IF(I30&lt;&gt;0,((VLOOKUP(I30,'1. Standard_Cost'!$B$4:$D$8,2)+VLOOKUP(I30,'1. Standard_Cost'!$B$4:$D$8,3))*J30*K30),"0")</f>
        <v>0</v>
      </c>
      <c r="M30" s="102">
        <f>L30*'1. Standard_Cost'!F9</f>
        <v>0</v>
      </c>
      <c r="N30" s="103"/>
      <c r="O30" s="103"/>
      <c r="P30" s="103"/>
      <c r="Q30" s="103"/>
      <c r="R30" s="104">
        <f>+N30*P30*'1. Standard_Cost'!$B$12</f>
        <v>0</v>
      </c>
      <c r="S30" s="104">
        <f>+N30*O30*P30*'1. Standard_Cost'!$C$12</f>
        <v>0</v>
      </c>
      <c r="T30" s="104">
        <f>+N30*P30*Q30*'1. Standard_Cost'!$D$12</f>
        <v>0</v>
      </c>
      <c r="U30" s="104">
        <f>+N30*O30*'1. Standard_Cost'!$E$12</f>
        <v>0</v>
      </c>
      <c r="V30" s="103"/>
      <c r="W30" s="103"/>
      <c r="X30" s="103"/>
      <c r="Y30" s="104">
        <f>+V30*((X30*'1. Standard_Cost'!$B$16)+(W30*X30*'1. Standard_Cost'!$C$16))</f>
        <v>0</v>
      </c>
      <c r="Z30" s="103"/>
      <c r="AA30" s="103"/>
      <c r="AB30" s="104">
        <f>+Z30*'1. Standard_Cost'!$B$20+AA30*'1. Standard_Cost'!$C$20</f>
        <v>0</v>
      </c>
      <c r="AC30" s="105"/>
      <c r="AD30" s="106"/>
      <c r="AE30" s="104">
        <f>SUM(AD30,AC30,AB30,Y30,U30,T30,S30,R30)*'1. Standard_Cost'!B33</f>
        <v>0</v>
      </c>
      <c r="AF30" s="104">
        <f t="shared" si="30"/>
        <v>0</v>
      </c>
      <c r="AG30" s="103"/>
      <c r="AH30" s="103"/>
      <c r="AI30" s="103"/>
      <c r="AJ30" s="107"/>
      <c r="AK30" s="107"/>
      <c r="AL30" s="107"/>
      <c r="AM30" s="104">
        <f>AG30*'1. Standard_Cost'!B29+'Incremental_Cost Year 2021'!AH23*'1. Standard_Cost'!C29+'Incremental_Cost Year 2021'!AI23*'1. Standard_Cost'!D29+'Incremental_Cost Year 2021'!AJ23+'Incremental_Cost Year 2021'!AL23+AK30</f>
        <v>0</v>
      </c>
      <c r="AN30" s="104">
        <f>AM30*'1. Standard_Cost'!C33</f>
        <v>0</v>
      </c>
      <c r="AO30" s="107"/>
      <c r="AQ30" s="104">
        <f t="shared" si="26"/>
        <v>0</v>
      </c>
      <c r="AR30" s="104">
        <f t="shared" si="27"/>
        <v>0</v>
      </c>
      <c r="AS30" s="104">
        <f t="shared" si="28"/>
        <v>0</v>
      </c>
      <c r="AT30" s="104">
        <f t="shared" si="31"/>
        <v>0</v>
      </c>
      <c r="AU30" s="108"/>
      <c r="AV30" s="108"/>
      <c r="AW30" s="108"/>
      <c r="AX30" s="108"/>
      <c r="AY30" s="108"/>
      <c r="AZ30" s="108"/>
      <c r="BA30" s="109">
        <f t="shared" si="29"/>
        <v>0</v>
      </c>
    </row>
    <row r="31" spans="1:53" ht="14.1" customHeight="1" outlineLevel="2" x14ac:dyDescent="0.2">
      <c r="A31" s="68"/>
      <c r="B31" s="94"/>
      <c r="C31" s="95"/>
      <c r="D31" s="110"/>
      <c r="E31" s="110"/>
      <c r="F31" s="110"/>
      <c r="G31" s="111"/>
      <c r="H31" s="112" t="s">
        <v>179</v>
      </c>
      <c r="I31" s="100"/>
      <c r="J31" s="101"/>
      <c r="K31" s="101"/>
      <c r="L31" s="102" t="str">
        <f>IF(I31&lt;&gt;0,((VLOOKUP(I31,'1. Standard_Cost'!$B$4:$D$8,2)+VLOOKUP(I31,'1. Standard_Cost'!$B$4:$D$8,3))*J31*K31),"0")</f>
        <v>0</v>
      </c>
      <c r="M31" s="102">
        <f>L31*'1. Standard_Cost'!F9</f>
        <v>0</v>
      </c>
      <c r="N31" s="103"/>
      <c r="O31" s="103"/>
      <c r="P31" s="103"/>
      <c r="Q31" s="103"/>
      <c r="R31" s="104">
        <f>+N31*P31*'1. Standard_Cost'!$B$12</f>
        <v>0</v>
      </c>
      <c r="S31" s="104">
        <f>+N31*O31*P31*'1. Standard_Cost'!$C$12</f>
        <v>0</v>
      </c>
      <c r="T31" s="104">
        <f>+N31*P31*Q31*'1. Standard_Cost'!$D$12</f>
        <v>0</v>
      </c>
      <c r="U31" s="104">
        <f>+N31*O31*'1. Standard_Cost'!$E$12</f>
        <v>0</v>
      </c>
      <c r="V31" s="103"/>
      <c r="W31" s="103"/>
      <c r="X31" s="103"/>
      <c r="Y31" s="104">
        <f>+V31*((X31*'1. Standard_Cost'!$B$16)+(W31*X31*'1. Standard_Cost'!$C$16))</f>
        <v>0</v>
      </c>
      <c r="Z31" s="103"/>
      <c r="AA31" s="103"/>
      <c r="AB31" s="104">
        <f>+Z31*'1. Standard_Cost'!$B$20+AA31*'1. Standard_Cost'!$C$20</f>
        <v>0</v>
      </c>
      <c r="AC31" s="105"/>
      <c r="AD31" s="106"/>
      <c r="AE31" s="104">
        <f>SUM(AD31,AC31,AB31,Y31,U31,T31,S31,R31)*'1. Standard_Cost'!B33</f>
        <v>0</v>
      </c>
      <c r="AF31" s="104">
        <f t="shared" si="30"/>
        <v>0</v>
      </c>
      <c r="AG31" s="103"/>
      <c r="AH31" s="103"/>
      <c r="AI31" s="103"/>
      <c r="AJ31" s="107"/>
      <c r="AK31" s="107"/>
      <c r="AL31" s="107"/>
      <c r="AM31" s="104">
        <f>AG31*'1. Standard_Cost'!B29+'Incremental_Cost Year 2021'!AH24*'1. Standard_Cost'!C29+'Incremental_Cost Year 2021'!AI24*'1. Standard_Cost'!D29+'Incremental_Cost Year 2021'!AJ24+'Incremental_Cost Year 2021'!AL24+AK31</f>
        <v>0</v>
      </c>
      <c r="AN31" s="104">
        <f>AM31*'1. Standard_Cost'!C33</f>
        <v>0</v>
      </c>
      <c r="AO31" s="107"/>
      <c r="AQ31" s="104">
        <f t="shared" si="26"/>
        <v>0</v>
      </c>
      <c r="AR31" s="104">
        <f t="shared" si="27"/>
        <v>0</v>
      </c>
      <c r="AS31" s="104">
        <f t="shared" si="28"/>
        <v>0</v>
      </c>
      <c r="AT31" s="104">
        <f t="shared" si="31"/>
        <v>0</v>
      </c>
      <c r="AU31" s="108"/>
      <c r="AV31" s="108"/>
      <c r="AW31" s="108"/>
      <c r="AX31" s="108"/>
      <c r="AY31" s="108"/>
      <c r="AZ31" s="108"/>
      <c r="BA31" s="109">
        <f t="shared" si="29"/>
        <v>0</v>
      </c>
    </row>
    <row r="32" spans="1:53" ht="58.5" customHeight="1" outlineLevel="1" x14ac:dyDescent="0.2">
      <c r="A32" s="68"/>
      <c r="B32" s="94"/>
      <c r="C32" s="95"/>
      <c r="D32" s="113" t="s">
        <v>48</v>
      </c>
      <c r="E32" s="113" t="s">
        <v>727</v>
      </c>
      <c r="F32" s="114" t="s">
        <v>154</v>
      </c>
      <c r="G32" s="115" t="s">
        <v>155</v>
      </c>
      <c r="H32" s="122" t="s">
        <v>189</v>
      </c>
      <c r="I32" s="117"/>
      <c r="J32" s="117"/>
      <c r="K32" s="117"/>
      <c r="L32" s="118">
        <f>SUM(L28:L31)</f>
        <v>0</v>
      </c>
      <c r="M32" s="118">
        <f>SUM(M28:M31)</f>
        <v>0</v>
      </c>
      <c r="N32" s="117"/>
      <c r="O32" s="117"/>
      <c r="P32" s="117"/>
      <c r="Q32" s="117"/>
      <c r="R32" s="119">
        <f>SUM(R28:R31)</f>
        <v>0</v>
      </c>
      <c r="S32" s="119">
        <f>SUM(S28:S31)</f>
        <v>0</v>
      </c>
      <c r="T32" s="119">
        <f>SUM(T28:T31)</f>
        <v>0</v>
      </c>
      <c r="U32" s="119">
        <f>SUM(U28:U31)</f>
        <v>0</v>
      </c>
      <c r="V32" s="117"/>
      <c r="W32" s="117"/>
      <c r="X32" s="117"/>
      <c r="Y32" s="118">
        <f>SUM(Y28:Y31)</f>
        <v>0</v>
      </c>
      <c r="Z32" s="117"/>
      <c r="AA32" s="117"/>
      <c r="AB32" s="118">
        <f>SUM(AB28:AB31)</f>
        <v>0</v>
      </c>
      <c r="AC32" s="118">
        <f>SUM(AC28:AC31)</f>
        <v>0</v>
      </c>
      <c r="AD32" s="118">
        <f>SUM(AD28:AD31)</f>
        <v>0</v>
      </c>
      <c r="AE32" s="118">
        <f>SUM(AE28:AE31)</f>
        <v>0</v>
      </c>
      <c r="AF32" s="118">
        <f>SUM(AF28:AF31)</f>
        <v>0</v>
      </c>
      <c r="AG32" s="117"/>
      <c r="AH32" s="117"/>
      <c r="AI32" s="117"/>
      <c r="AJ32" s="119">
        <f>SUM(AJ28:AJ31)</f>
        <v>0</v>
      </c>
      <c r="AK32" s="119">
        <f>SUM(AK28:AK31)</f>
        <v>0</v>
      </c>
      <c r="AL32" s="119">
        <f>SUM(AL28:AL31)</f>
        <v>0</v>
      </c>
      <c r="AM32" s="118">
        <f>SUM(AM28:AM31)</f>
        <v>0</v>
      </c>
      <c r="AN32" s="118">
        <f>SUM(AN28:AN31)</f>
        <v>0</v>
      </c>
      <c r="AO32" s="116"/>
      <c r="AP32" s="120"/>
      <c r="AQ32" s="121">
        <f t="shared" ref="AQ32:BA32" si="32">SUM(AQ28:AQ31)</f>
        <v>0</v>
      </c>
      <c r="AR32" s="121">
        <f t="shared" si="32"/>
        <v>0</v>
      </c>
      <c r="AS32" s="121">
        <f t="shared" si="32"/>
        <v>0</v>
      </c>
      <c r="AT32" s="121">
        <f t="shared" si="32"/>
        <v>0</v>
      </c>
      <c r="AU32" s="121">
        <f t="shared" si="32"/>
        <v>0</v>
      </c>
      <c r="AV32" s="121">
        <f t="shared" si="32"/>
        <v>0</v>
      </c>
      <c r="AW32" s="121">
        <f t="shared" si="32"/>
        <v>0</v>
      </c>
      <c r="AX32" s="121">
        <f t="shared" si="32"/>
        <v>0</v>
      </c>
      <c r="AY32" s="121">
        <f t="shared" si="32"/>
        <v>0</v>
      </c>
      <c r="AZ32" s="121">
        <f t="shared" si="32"/>
        <v>0</v>
      </c>
      <c r="BA32" s="123">
        <f t="shared" si="32"/>
        <v>0</v>
      </c>
    </row>
    <row r="33" spans="1:53" s="124" customFormat="1" ht="53.25" customHeight="1" x14ac:dyDescent="0.2">
      <c r="B33" s="125"/>
      <c r="C33" s="248" t="s">
        <v>729</v>
      </c>
      <c r="D33" s="248"/>
      <c r="E33" s="249"/>
      <c r="F33" s="126"/>
      <c r="G33" s="126"/>
      <c r="H33" s="127" t="s">
        <v>67</v>
      </c>
      <c r="I33" s="128"/>
      <c r="J33" s="128"/>
      <c r="K33" s="128"/>
      <c r="L33" s="129">
        <f>SUM(L38,L43,L48)</f>
        <v>0</v>
      </c>
      <c r="M33" s="129">
        <f>SUM(M38,M43,M48)</f>
        <v>0</v>
      </c>
      <c r="N33" s="128"/>
      <c r="O33" s="128"/>
      <c r="P33" s="128"/>
      <c r="Q33" s="128"/>
      <c r="R33" s="129">
        <f>SUM(R38,R43,R48)</f>
        <v>0</v>
      </c>
      <c r="S33" s="129">
        <f t="shared" ref="S33:U33" si="33">SUM(S38,S43,S48)</f>
        <v>0</v>
      </c>
      <c r="T33" s="129">
        <f t="shared" si="33"/>
        <v>0</v>
      </c>
      <c r="U33" s="129">
        <f t="shared" si="33"/>
        <v>0</v>
      </c>
      <c r="V33" s="128"/>
      <c r="W33" s="128"/>
      <c r="X33" s="128"/>
      <c r="Y33" s="129">
        <f t="shared" ref="Y33" si="34">SUM(Y38,Y43,Y48)</f>
        <v>0</v>
      </c>
      <c r="Z33" s="128"/>
      <c r="AA33" s="128"/>
      <c r="AB33" s="129">
        <f t="shared" ref="AB33:AF33" si="35">SUM(AB38,AB43,AB48)</f>
        <v>0</v>
      </c>
      <c r="AC33" s="129">
        <f t="shared" si="35"/>
        <v>0</v>
      </c>
      <c r="AD33" s="129">
        <f t="shared" si="35"/>
        <v>0</v>
      </c>
      <c r="AE33" s="129">
        <f t="shared" si="35"/>
        <v>0</v>
      </c>
      <c r="AF33" s="129">
        <f t="shared" si="35"/>
        <v>0</v>
      </c>
      <c r="AG33" s="128"/>
      <c r="AH33" s="128"/>
      <c r="AI33" s="128"/>
      <c r="AJ33" s="129">
        <f t="shared" ref="AJ33:AN33" si="36">SUM(AJ38,AJ43,AJ48)</f>
        <v>0</v>
      </c>
      <c r="AK33" s="129">
        <f t="shared" si="36"/>
        <v>0</v>
      </c>
      <c r="AL33" s="129">
        <f t="shared" si="36"/>
        <v>0</v>
      </c>
      <c r="AM33" s="129">
        <f t="shared" si="36"/>
        <v>0</v>
      </c>
      <c r="AN33" s="129">
        <f t="shared" si="36"/>
        <v>0</v>
      </c>
      <c r="AO33" s="130"/>
      <c r="AP33" s="131"/>
      <c r="AQ33" s="129">
        <f t="shared" ref="AQ33:BA33" si="37">SUM(AQ38,AQ43,AQ48)</f>
        <v>0</v>
      </c>
      <c r="AR33" s="129">
        <f t="shared" si="37"/>
        <v>0</v>
      </c>
      <c r="AS33" s="129">
        <f t="shared" si="37"/>
        <v>0</v>
      </c>
      <c r="AT33" s="129">
        <f t="shared" si="37"/>
        <v>0</v>
      </c>
      <c r="AU33" s="129">
        <f t="shared" si="37"/>
        <v>0</v>
      </c>
      <c r="AV33" s="129">
        <f t="shared" si="37"/>
        <v>0</v>
      </c>
      <c r="AW33" s="129">
        <f t="shared" si="37"/>
        <v>0</v>
      </c>
      <c r="AX33" s="129">
        <f t="shared" si="37"/>
        <v>0</v>
      </c>
      <c r="AY33" s="129">
        <f t="shared" si="37"/>
        <v>0</v>
      </c>
      <c r="AZ33" s="129">
        <f t="shared" si="37"/>
        <v>0</v>
      </c>
      <c r="BA33" s="132">
        <f t="shared" si="37"/>
        <v>0</v>
      </c>
    </row>
    <row r="34" spans="1:53" ht="14.1" customHeight="1" outlineLevel="2" x14ac:dyDescent="0.2">
      <c r="A34" s="68"/>
      <c r="B34" s="94"/>
      <c r="C34" s="95"/>
      <c r="D34" s="96"/>
      <c r="E34" s="96"/>
      <c r="F34" s="97"/>
      <c r="G34" s="98"/>
      <c r="H34" s="99" t="s">
        <v>49</v>
      </c>
      <c r="I34" s="100"/>
      <c r="J34" s="101"/>
      <c r="K34" s="101"/>
      <c r="L34" s="102" t="str">
        <f>IF(I34&lt;&gt;0,((VLOOKUP(I34,'1. Standard_Cost'!$B$4:$D$8,2)+VLOOKUP(I34,'1. Standard_Cost'!$B$4:$D$8,3))*J34*K34),"0")</f>
        <v>0</v>
      </c>
      <c r="M34" s="102">
        <f>L34*'1. Standard_Cost'!F4</f>
        <v>0</v>
      </c>
      <c r="N34" s="103"/>
      <c r="O34" s="103"/>
      <c r="P34" s="103"/>
      <c r="Q34" s="103"/>
      <c r="R34" s="104">
        <f>+N34*P34*'1. Standard_Cost'!$B$12</f>
        <v>0</v>
      </c>
      <c r="S34" s="104">
        <f>+N34*O34*P34*'1. Standard_Cost'!$C$12</f>
        <v>0</v>
      </c>
      <c r="T34" s="104">
        <f>+N34*P34*Q34*'1. Standard_Cost'!$D$12</f>
        <v>0</v>
      </c>
      <c r="U34" s="104">
        <f>+N34*O34*'1. Standard_Cost'!$E$12</f>
        <v>0</v>
      </c>
      <c r="V34" s="103"/>
      <c r="W34" s="103"/>
      <c r="X34" s="103"/>
      <c r="Y34" s="104">
        <f>+V34*((X34*'1. Standard_Cost'!$B$16)+(W34*X34*'1. Standard_Cost'!$C$16))</f>
        <v>0</v>
      </c>
      <c r="Z34" s="103"/>
      <c r="AA34" s="103"/>
      <c r="AB34" s="104">
        <f>+Z34*'1. Standard_Cost'!$B$20+AA34*'1. Standard_Cost'!$C$20</f>
        <v>0</v>
      </c>
      <c r="AC34" s="105"/>
      <c r="AD34" s="106"/>
      <c r="AE34" s="104">
        <f>SUM(AD34,AC34,AB34,Y34,U34,T34,S34,R34)*'1. Standard_Cost'!B28</f>
        <v>0</v>
      </c>
      <c r="AF34" s="104">
        <f>SUM(AD34,AE34)</f>
        <v>0</v>
      </c>
      <c r="AG34" s="103"/>
      <c r="AH34" s="103"/>
      <c r="AI34" s="103"/>
      <c r="AJ34" s="107"/>
      <c r="AK34" s="107"/>
      <c r="AL34" s="107"/>
      <c r="AM34" s="104">
        <f>AG34*'1. Standard_Cost'!B24+'Incremental_Cost Year 2021'!AH37*'1. Standard_Cost'!C24+'Incremental_Cost Year 2021'!AI37*'1. Standard_Cost'!D24+'Incremental_Cost Year 2021'!AJ37+'Incremental_Cost Year 2021'!AL37+AK34</f>
        <v>0</v>
      </c>
      <c r="AN34" s="104">
        <f>AM34*'1. Standard_Cost'!C28</f>
        <v>0</v>
      </c>
      <c r="AO34" s="107"/>
      <c r="AQ34" s="104">
        <f t="shared" ref="AQ34:AQ47" si="38">L34+M34</f>
        <v>0</v>
      </c>
      <c r="AR34" s="104">
        <f t="shared" ref="AR34:AR37" si="39">AF34</f>
        <v>0</v>
      </c>
      <c r="AS34" s="104">
        <f t="shared" ref="AS34:AS37" si="40">AM34+AN34</f>
        <v>0</v>
      </c>
      <c r="AT34" s="104">
        <f>SUM(AQ34,AR34,AS34)</f>
        <v>0</v>
      </c>
      <c r="AU34" s="108"/>
      <c r="AV34" s="108"/>
      <c r="AW34" s="108"/>
      <c r="AX34" s="108"/>
      <c r="AY34" s="108"/>
      <c r="AZ34" s="108"/>
      <c r="BA34" s="109">
        <f t="shared" ref="BA34:BA138" si="41">SUM(AU34:AZ34)-AT34</f>
        <v>0</v>
      </c>
    </row>
    <row r="35" spans="1:53" ht="14.1" customHeight="1" outlineLevel="2" x14ac:dyDescent="0.2">
      <c r="A35" s="68"/>
      <c r="B35" s="94"/>
      <c r="C35" s="95"/>
      <c r="D35" s="110"/>
      <c r="E35" s="110"/>
      <c r="F35" s="110"/>
      <c r="G35" s="111"/>
      <c r="H35" s="99" t="s">
        <v>50</v>
      </c>
      <c r="I35" s="100"/>
      <c r="J35" s="101"/>
      <c r="K35" s="101"/>
      <c r="L35" s="102" t="str">
        <f>IF(I35&lt;&gt;0,((VLOOKUP(I35,'1. Standard_Cost'!$B$4:$D$8,2)+VLOOKUP(I35,'1. Standard_Cost'!$B$4:$D$8,3))*J35*K35),"0")</f>
        <v>0</v>
      </c>
      <c r="M35" s="102">
        <f>L35*'1. Standard_Cost'!F4</f>
        <v>0</v>
      </c>
      <c r="N35" s="103"/>
      <c r="O35" s="103"/>
      <c r="P35" s="103"/>
      <c r="Q35" s="103"/>
      <c r="R35" s="104">
        <f>+N35*P35*'1. Standard_Cost'!$B$12</f>
        <v>0</v>
      </c>
      <c r="S35" s="104">
        <f>+N35*O35*P35*'1. Standard_Cost'!$C$12</f>
        <v>0</v>
      </c>
      <c r="T35" s="104">
        <f>+N35*P35*Q35*'1. Standard_Cost'!$D$12</f>
        <v>0</v>
      </c>
      <c r="U35" s="104">
        <f>+N35*O35*'1. Standard_Cost'!$E$12</f>
        <v>0</v>
      </c>
      <c r="V35" s="103"/>
      <c r="W35" s="103"/>
      <c r="X35" s="103"/>
      <c r="Y35" s="104">
        <f>+V35*((X35*'1. Standard_Cost'!$B$16)+(W35*X35*'1. Standard_Cost'!$C$16))</f>
        <v>0</v>
      </c>
      <c r="Z35" s="103"/>
      <c r="AA35" s="103"/>
      <c r="AB35" s="104">
        <f>+Z35*'1. Standard_Cost'!$B$20+AA35*'1. Standard_Cost'!$C$20</f>
        <v>0</v>
      </c>
      <c r="AC35" s="105"/>
      <c r="AD35" s="106"/>
      <c r="AE35" s="104">
        <f>SUM(AD35,AC35,AB35,Y35,U35,T35,S35,R35)*'1. Standard_Cost'!B28</f>
        <v>0</v>
      </c>
      <c r="AF35" s="104">
        <f t="shared" ref="AF35:AF37" si="42">SUM(AD35,AE35)</f>
        <v>0</v>
      </c>
      <c r="AG35" s="103"/>
      <c r="AH35" s="103"/>
      <c r="AI35" s="103"/>
      <c r="AJ35" s="107"/>
      <c r="AK35" s="107"/>
      <c r="AL35" s="107"/>
      <c r="AM35" s="104">
        <f>AG35*'1. Standard_Cost'!B24+'Incremental_Cost Year 2021'!AH38*'1. Standard_Cost'!C24+'Incremental_Cost Year 2021'!AI38*'1. Standard_Cost'!D24+'Incremental_Cost Year 2021'!AJ38+'Incremental_Cost Year 2021'!AL38+AK35</f>
        <v>0</v>
      </c>
      <c r="AN35" s="104">
        <f>AM35*'1. Standard_Cost'!C28</f>
        <v>0</v>
      </c>
      <c r="AO35" s="107"/>
      <c r="AQ35" s="104">
        <f t="shared" si="38"/>
        <v>0</v>
      </c>
      <c r="AR35" s="104">
        <f t="shared" si="39"/>
        <v>0</v>
      </c>
      <c r="AS35" s="104">
        <f t="shared" si="40"/>
        <v>0</v>
      </c>
      <c r="AT35" s="104">
        <f t="shared" ref="AT35:AT37" si="43">SUM(AQ35,AR35,AS35)</f>
        <v>0</v>
      </c>
      <c r="AU35" s="108"/>
      <c r="AV35" s="108"/>
      <c r="AW35" s="108"/>
      <c r="AX35" s="108"/>
      <c r="AY35" s="108"/>
      <c r="AZ35" s="108"/>
      <c r="BA35" s="109">
        <f t="shared" si="41"/>
        <v>0</v>
      </c>
    </row>
    <row r="36" spans="1:53" ht="14.1" customHeight="1" outlineLevel="2" x14ac:dyDescent="0.2">
      <c r="A36" s="68"/>
      <c r="B36" s="94"/>
      <c r="C36" s="95"/>
      <c r="D36" s="110"/>
      <c r="E36" s="110"/>
      <c r="F36" s="110"/>
      <c r="G36" s="111"/>
      <c r="H36" s="99" t="s">
        <v>51</v>
      </c>
      <c r="I36" s="100"/>
      <c r="J36" s="101"/>
      <c r="K36" s="101"/>
      <c r="L36" s="102" t="str">
        <f>IF(I36&lt;&gt;0,((VLOOKUP(I36,'1. Standard_Cost'!$B$4:$D$8,2)+VLOOKUP(I36,'1. Standard_Cost'!$B$4:$D$8,3))*J36*K36),"0")</f>
        <v>0</v>
      </c>
      <c r="M36" s="102">
        <f>L36*'1. Standard_Cost'!F4</f>
        <v>0</v>
      </c>
      <c r="N36" s="103"/>
      <c r="O36" s="103"/>
      <c r="P36" s="103"/>
      <c r="Q36" s="103"/>
      <c r="R36" s="104">
        <f>+N36*P36*'1. Standard_Cost'!$B$12</f>
        <v>0</v>
      </c>
      <c r="S36" s="104">
        <f>+N36*O36*P36*'1. Standard_Cost'!$C$12</f>
        <v>0</v>
      </c>
      <c r="T36" s="104">
        <f>+N36*P36*Q36*'1. Standard_Cost'!$D$12</f>
        <v>0</v>
      </c>
      <c r="U36" s="104">
        <f>+N36*O36*'1. Standard_Cost'!$E$12</f>
        <v>0</v>
      </c>
      <c r="V36" s="103"/>
      <c r="W36" s="103"/>
      <c r="X36" s="103"/>
      <c r="Y36" s="104">
        <f>+V36*((X36*'1. Standard_Cost'!$B$16)+(W36*X36*'1. Standard_Cost'!$C$16))</f>
        <v>0</v>
      </c>
      <c r="Z36" s="103"/>
      <c r="AA36" s="103"/>
      <c r="AB36" s="104">
        <f>+Z36*'1. Standard_Cost'!$B$20+AA36*'1. Standard_Cost'!$C$20</f>
        <v>0</v>
      </c>
      <c r="AC36" s="105"/>
      <c r="AD36" s="106"/>
      <c r="AE36" s="104">
        <f>SUM(AD36,AC36,AB36,Y36,U36,T36,S36,R36)*'1. Standard_Cost'!B28</f>
        <v>0</v>
      </c>
      <c r="AF36" s="104">
        <f t="shared" si="42"/>
        <v>0</v>
      </c>
      <c r="AG36" s="103"/>
      <c r="AH36" s="103"/>
      <c r="AI36" s="103"/>
      <c r="AJ36" s="107"/>
      <c r="AK36" s="107"/>
      <c r="AL36" s="107"/>
      <c r="AM36" s="104">
        <f>AG36*'1. Standard_Cost'!B24+'Incremental_Cost Year 2021'!AH39*'1. Standard_Cost'!C24+'Incremental_Cost Year 2021'!AI39*'1. Standard_Cost'!D24+'Incremental_Cost Year 2021'!AJ39+'Incremental_Cost Year 2021'!AL39+AK36</f>
        <v>0</v>
      </c>
      <c r="AN36" s="104">
        <f>AM36*'1. Standard_Cost'!C28</f>
        <v>0</v>
      </c>
      <c r="AO36" s="107"/>
      <c r="AQ36" s="104">
        <f t="shared" si="38"/>
        <v>0</v>
      </c>
      <c r="AR36" s="104">
        <f t="shared" si="39"/>
        <v>0</v>
      </c>
      <c r="AS36" s="104">
        <f t="shared" si="40"/>
        <v>0</v>
      </c>
      <c r="AT36" s="104">
        <f t="shared" si="43"/>
        <v>0</v>
      </c>
      <c r="AU36" s="108"/>
      <c r="AV36" s="108"/>
      <c r="AW36" s="108"/>
      <c r="AX36" s="108"/>
      <c r="AY36" s="108"/>
      <c r="AZ36" s="108"/>
      <c r="BA36" s="109">
        <f t="shared" si="41"/>
        <v>0</v>
      </c>
    </row>
    <row r="37" spans="1:53" ht="14.1" customHeight="1" outlineLevel="2" x14ac:dyDescent="0.2">
      <c r="A37" s="68"/>
      <c r="B37" s="94"/>
      <c r="C37" s="95"/>
      <c r="D37" s="110"/>
      <c r="E37" s="110"/>
      <c r="F37" s="110"/>
      <c r="G37" s="111"/>
      <c r="H37" s="112" t="s">
        <v>179</v>
      </c>
      <c r="I37" s="100"/>
      <c r="J37" s="101"/>
      <c r="K37" s="101"/>
      <c r="L37" s="102" t="str">
        <f>IF(I37&lt;&gt;0,((VLOOKUP(I37,'1. Standard_Cost'!$B$4:$D$8,2)+VLOOKUP(I37,'1. Standard_Cost'!$B$4:$D$8,3))*J37*K37),"0")</f>
        <v>0</v>
      </c>
      <c r="M37" s="102">
        <f>L37*'1. Standard_Cost'!F4</f>
        <v>0</v>
      </c>
      <c r="N37" s="103"/>
      <c r="O37" s="103"/>
      <c r="P37" s="103"/>
      <c r="Q37" s="103"/>
      <c r="R37" s="104">
        <f>+N37*P37*'1. Standard_Cost'!$B$12</f>
        <v>0</v>
      </c>
      <c r="S37" s="104">
        <f>+N37*O37*P37*'1. Standard_Cost'!$C$12</f>
        <v>0</v>
      </c>
      <c r="T37" s="104">
        <f>+N37*P37*Q37*'1. Standard_Cost'!$D$12</f>
        <v>0</v>
      </c>
      <c r="U37" s="104">
        <f>+N37*O37*'1. Standard_Cost'!$E$12</f>
        <v>0</v>
      </c>
      <c r="V37" s="103"/>
      <c r="W37" s="103"/>
      <c r="X37" s="103"/>
      <c r="Y37" s="104">
        <f>+V37*((X37*'1. Standard_Cost'!$B$16)+(W37*X37*'1. Standard_Cost'!$C$16))</f>
        <v>0</v>
      </c>
      <c r="Z37" s="103"/>
      <c r="AA37" s="103"/>
      <c r="AB37" s="104">
        <f>+Z37*'1. Standard_Cost'!$B$20+AA37*'1. Standard_Cost'!$C$20</f>
        <v>0</v>
      </c>
      <c r="AC37" s="105"/>
      <c r="AD37" s="106"/>
      <c r="AE37" s="104">
        <f>SUM(AD37,AC37,AB37,Y37,U37,T37,S37,R37)*'1. Standard_Cost'!B28</f>
        <v>0</v>
      </c>
      <c r="AF37" s="104">
        <f t="shared" si="42"/>
        <v>0</v>
      </c>
      <c r="AG37" s="103"/>
      <c r="AH37" s="103"/>
      <c r="AI37" s="103"/>
      <c r="AJ37" s="107"/>
      <c r="AK37" s="107"/>
      <c r="AL37" s="107"/>
      <c r="AM37" s="104">
        <f>AG37*'1. Standard_Cost'!B24+'Incremental_Cost Year 2021'!AH40*'1. Standard_Cost'!C24+'Incremental_Cost Year 2021'!AI40*'1. Standard_Cost'!D24+'Incremental_Cost Year 2021'!AJ40+'Incremental_Cost Year 2021'!AL40+AK37</f>
        <v>0</v>
      </c>
      <c r="AN37" s="104">
        <f>AM37*'1. Standard_Cost'!C28</f>
        <v>0</v>
      </c>
      <c r="AO37" s="107"/>
      <c r="AQ37" s="104">
        <f t="shared" si="38"/>
        <v>0</v>
      </c>
      <c r="AR37" s="104">
        <f t="shared" si="39"/>
        <v>0</v>
      </c>
      <c r="AS37" s="104">
        <f t="shared" si="40"/>
        <v>0</v>
      </c>
      <c r="AT37" s="104">
        <f t="shared" si="43"/>
        <v>0</v>
      </c>
      <c r="AU37" s="108"/>
      <c r="AV37" s="108"/>
      <c r="AW37" s="108"/>
      <c r="AX37" s="108"/>
      <c r="AY37" s="108"/>
      <c r="AZ37" s="108"/>
      <c r="BA37" s="109">
        <f t="shared" si="41"/>
        <v>0</v>
      </c>
    </row>
    <row r="38" spans="1:53" ht="37.5" customHeight="1" outlineLevel="1" x14ac:dyDescent="0.2">
      <c r="A38" s="68"/>
      <c r="B38" s="94"/>
      <c r="C38" s="95"/>
      <c r="D38" s="113" t="s">
        <v>48</v>
      </c>
      <c r="E38" s="113" t="s">
        <v>190</v>
      </c>
      <c r="F38" s="114" t="s">
        <v>154</v>
      </c>
      <c r="G38" s="115" t="s">
        <v>155</v>
      </c>
      <c r="H38" s="122" t="s">
        <v>116</v>
      </c>
      <c r="I38" s="117"/>
      <c r="J38" s="117"/>
      <c r="K38" s="117"/>
      <c r="L38" s="118">
        <f>SUM(L34:L37)</f>
        <v>0</v>
      </c>
      <c r="M38" s="118">
        <f>SUM(M34:M37)</f>
        <v>0</v>
      </c>
      <c r="N38" s="117"/>
      <c r="O38" s="117"/>
      <c r="P38" s="117"/>
      <c r="Q38" s="117"/>
      <c r="R38" s="119">
        <f>SUM(R34:R37)</f>
        <v>0</v>
      </c>
      <c r="S38" s="119">
        <f>SUM(S34:S37)</f>
        <v>0</v>
      </c>
      <c r="T38" s="119">
        <f>SUM(T34:T37)</f>
        <v>0</v>
      </c>
      <c r="U38" s="119">
        <f>SUM(U34:U37)</f>
        <v>0</v>
      </c>
      <c r="V38" s="117"/>
      <c r="W38" s="117"/>
      <c r="X38" s="117"/>
      <c r="Y38" s="118">
        <f>SUM(Y34:Y37)</f>
        <v>0</v>
      </c>
      <c r="Z38" s="117"/>
      <c r="AA38" s="117"/>
      <c r="AB38" s="118">
        <f t="shared" ref="AB38:AF38" si="44">SUM(AB34:AB37)</f>
        <v>0</v>
      </c>
      <c r="AC38" s="118">
        <f t="shared" si="44"/>
        <v>0</v>
      </c>
      <c r="AD38" s="118">
        <f t="shared" si="44"/>
        <v>0</v>
      </c>
      <c r="AE38" s="118">
        <f t="shared" si="44"/>
        <v>0</v>
      </c>
      <c r="AF38" s="118">
        <f t="shared" si="44"/>
        <v>0</v>
      </c>
      <c r="AG38" s="117"/>
      <c r="AH38" s="117"/>
      <c r="AI38" s="117"/>
      <c r="AJ38" s="119">
        <f>SUM(AJ34:AJ37)</f>
        <v>0</v>
      </c>
      <c r="AK38" s="119">
        <f>SUM(AK34:AK37)</f>
        <v>0</v>
      </c>
      <c r="AL38" s="119">
        <f>SUM(AL34:AL37)</f>
        <v>0</v>
      </c>
      <c r="AM38" s="118">
        <f>SUM(AM34:AM37)</f>
        <v>0</v>
      </c>
      <c r="AN38" s="118">
        <f>SUM(AN34:AN37)</f>
        <v>0</v>
      </c>
      <c r="AO38" s="116"/>
      <c r="AP38" s="120"/>
      <c r="AQ38" s="121">
        <f t="shared" ref="AQ38:BA38" si="45">SUM(AQ34:AQ37)</f>
        <v>0</v>
      </c>
      <c r="AR38" s="121">
        <f t="shared" si="45"/>
        <v>0</v>
      </c>
      <c r="AS38" s="121">
        <f t="shared" si="45"/>
        <v>0</v>
      </c>
      <c r="AT38" s="121">
        <f t="shared" si="45"/>
        <v>0</v>
      </c>
      <c r="AU38" s="121">
        <f t="shared" si="45"/>
        <v>0</v>
      </c>
      <c r="AV38" s="121">
        <f t="shared" si="45"/>
        <v>0</v>
      </c>
      <c r="AW38" s="121">
        <f t="shared" si="45"/>
        <v>0</v>
      </c>
      <c r="AX38" s="121">
        <f t="shared" si="45"/>
        <v>0</v>
      </c>
      <c r="AY38" s="121">
        <f t="shared" si="45"/>
        <v>0</v>
      </c>
      <c r="AZ38" s="121">
        <f t="shared" si="45"/>
        <v>0</v>
      </c>
      <c r="BA38" s="121">
        <f t="shared" si="45"/>
        <v>0</v>
      </c>
    </row>
    <row r="39" spans="1:53" ht="14.1" hidden="1" customHeight="1" outlineLevel="2" x14ac:dyDescent="0.2">
      <c r="A39" s="68"/>
      <c r="B39" s="94"/>
      <c r="C39" s="95"/>
      <c r="D39" s="96"/>
      <c r="E39" s="96"/>
      <c r="F39" s="97"/>
      <c r="G39" s="98"/>
      <c r="H39" s="99" t="s">
        <v>49</v>
      </c>
      <c r="I39" s="100"/>
      <c r="J39" s="101"/>
      <c r="K39" s="101"/>
      <c r="L39" s="102" t="str">
        <f>IF(I39&lt;&gt;0,((VLOOKUP(I39,'1. Standard_Cost'!$B$4:$D$8,2)+VLOOKUP(I39,'1. Standard_Cost'!$B$4:$D$8,3))*J39*K39),"0")</f>
        <v>0</v>
      </c>
      <c r="M39" s="102">
        <f>L39*'1. Standard_Cost'!F4</f>
        <v>0</v>
      </c>
      <c r="N39" s="103"/>
      <c r="O39" s="103"/>
      <c r="P39" s="103"/>
      <c r="Q39" s="103"/>
      <c r="R39" s="104">
        <f>+N39*P39*'1. Standard_Cost'!$B$12</f>
        <v>0</v>
      </c>
      <c r="S39" s="104">
        <f>+N39*O39*P39*'1. Standard_Cost'!$C$12</f>
        <v>0</v>
      </c>
      <c r="T39" s="104">
        <f>+N39*P39*Q39*'1. Standard_Cost'!$D$12</f>
        <v>0</v>
      </c>
      <c r="U39" s="104">
        <f>+N39*O39*'1. Standard_Cost'!$E$12</f>
        <v>0</v>
      </c>
      <c r="V39" s="103"/>
      <c r="W39" s="103"/>
      <c r="X39" s="103"/>
      <c r="Y39" s="104">
        <f>+V39*((X39*'1. Standard_Cost'!$B$16)+(W39*X39*'1. Standard_Cost'!$C$16))</f>
        <v>0</v>
      </c>
      <c r="Z39" s="103"/>
      <c r="AA39" s="103"/>
      <c r="AB39" s="104">
        <f>+Z39*'1. Standard_Cost'!$B$20+AA39*'1. Standard_Cost'!$C$20</f>
        <v>0</v>
      </c>
      <c r="AC39" s="105"/>
      <c r="AD39" s="106"/>
      <c r="AE39" s="104">
        <f>SUM(AD39,AC39,AB39,Y39,U39,T39,S39,R39)*'1. Standard_Cost'!B28</f>
        <v>0</v>
      </c>
      <c r="AF39" s="104">
        <f>SUM(AD39,AE39)</f>
        <v>0</v>
      </c>
      <c r="AG39" s="103"/>
      <c r="AH39" s="103"/>
      <c r="AI39" s="103"/>
      <c r="AJ39" s="107"/>
      <c r="AK39" s="107"/>
      <c r="AL39" s="107"/>
      <c r="AM39" s="104">
        <f>AG39*'1. Standard_Cost'!B24+'Incremental_Cost Year 2021'!AH42*'1. Standard_Cost'!C24+'Incremental_Cost Year 2021'!AI42*'1. Standard_Cost'!D24+'Incremental_Cost Year 2021'!AJ42+'Incremental_Cost Year 2021'!AL42+AK39</f>
        <v>0</v>
      </c>
      <c r="AN39" s="104">
        <f>AM39*'1. Standard_Cost'!C28</f>
        <v>0</v>
      </c>
      <c r="AO39" s="107"/>
      <c r="AQ39" s="104">
        <f t="shared" si="38"/>
        <v>0</v>
      </c>
      <c r="AR39" s="104">
        <f t="shared" ref="AR39:AR42" si="46">AF39</f>
        <v>0</v>
      </c>
      <c r="AS39" s="104">
        <f t="shared" ref="AS39:AS42" si="47">AM39+AN39</f>
        <v>0</v>
      </c>
      <c r="AT39" s="104">
        <f>SUM(AQ39,AR39,AS39)</f>
        <v>0</v>
      </c>
      <c r="AU39" s="108"/>
      <c r="AV39" s="108"/>
      <c r="AW39" s="108"/>
      <c r="AX39" s="108"/>
      <c r="AY39" s="108"/>
      <c r="AZ39" s="108"/>
      <c r="BA39" s="109">
        <f t="shared" si="41"/>
        <v>0</v>
      </c>
    </row>
    <row r="40" spans="1:53" ht="14.1" hidden="1" customHeight="1" outlineLevel="2" x14ac:dyDescent="0.2">
      <c r="A40" s="68"/>
      <c r="B40" s="94"/>
      <c r="C40" s="95"/>
      <c r="D40" s="110"/>
      <c r="E40" s="110"/>
      <c r="F40" s="110"/>
      <c r="G40" s="111"/>
      <c r="H40" s="99" t="s">
        <v>50</v>
      </c>
      <c r="I40" s="100"/>
      <c r="J40" s="101"/>
      <c r="K40" s="101"/>
      <c r="L40" s="102" t="str">
        <f>IF(I40&lt;&gt;0,((VLOOKUP(I40,'1. Standard_Cost'!$B$4:$D$8,2)+VLOOKUP(I40,'1. Standard_Cost'!$B$4:$D$8,3))*J40*K40),"0")</f>
        <v>0</v>
      </c>
      <c r="M40" s="102">
        <f>L40*'1. Standard_Cost'!F4</f>
        <v>0</v>
      </c>
      <c r="N40" s="103"/>
      <c r="O40" s="103"/>
      <c r="P40" s="103"/>
      <c r="Q40" s="103"/>
      <c r="R40" s="104">
        <f>+N40*P40*'1. Standard_Cost'!$B$12</f>
        <v>0</v>
      </c>
      <c r="S40" s="104">
        <f>+N40*O40*P40*'1. Standard_Cost'!$C$12</f>
        <v>0</v>
      </c>
      <c r="T40" s="104">
        <f>+N40*P40*Q40*'1. Standard_Cost'!$D$12</f>
        <v>0</v>
      </c>
      <c r="U40" s="104">
        <f>+N40*O40*'1. Standard_Cost'!$E$12</f>
        <v>0</v>
      </c>
      <c r="V40" s="103"/>
      <c r="W40" s="103"/>
      <c r="X40" s="103"/>
      <c r="Y40" s="104">
        <f>+V40*((X40*'1. Standard_Cost'!$B$16)+(W40*X40*'1. Standard_Cost'!$C$16))</f>
        <v>0</v>
      </c>
      <c r="Z40" s="103"/>
      <c r="AA40" s="103"/>
      <c r="AB40" s="104">
        <f>+Z40*'1. Standard_Cost'!$B$20+AA40*'1. Standard_Cost'!$C$20</f>
        <v>0</v>
      </c>
      <c r="AC40" s="105"/>
      <c r="AD40" s="106"/>
      <c r="AE40" s="104">
        <f>SUM(AD40,AC40,AB40,Y40,U40,T40,S40,R40)*'1. Standard_Cost'!B28</f>
        <v>0</v>
      </c>
      <c r="AF40" s="104">
        <f t="shared" ref="AF40:AF42" si="48">SUM(AD40,AE40)</f>
        <v>0</v>
      </c>
      <c r="AG40" s="103"/>
      <c r="AH40" s="103"/>
      <c r="AI40" s="103"/>
      <c r="AJ40" s="107"/>
      <c r="AK40" s="107"/>
      <c r="AL40" s="107"/>
      <c r="AM40" s="104">
        <f>AG40*'1. Standard_Cost'!B24+'Incremental_Cost Year 2021'!AH43*'1. Standard_Cost'!C24+'Incremental_Cost Year 2021'!AI43*'1. Standard_Cost'!D24+'Incremental_Cost Year 2021'!AJ43+'Incremental_Cost Year 2021'!AL43+AK40</f>
        <v>0</v>
      </c>
      <c r="AN40" s="104">
        <f>AM40*'1. Standard_Cost'!C28</f>
        <v>0</v>
      </c>
      <c r="AO40" s="107"/>
      <c r="AQ40" s="104">
        <f t="shared" si="38"/>
        <v>0</v>
      </c>
      <c r="AR40" s="104">
        <f t="shared" si="46"/>
        <v>0</v>
      </c>
      <c r="AS40" s="104">
        <f t="shared" si="47"/>
        <v>0</v>
      </c>
      <c r="AT40" s="104">
        <f t="shared" ref="AT40:AT42" si="49">SUM(AQ40,AR40,AS40)</f>
        <v>0</v>
      </c>
      <c r="AU40" s="108"/>
      <c r="AV40" s="108">
        <v>0</v>
      </c>
      <c r="AW40" s="108"/>
      <c r="AX40" s="108"/>
      <c r="AY40" s="108"/>
      <c r="AZ40" s="108"/>
      <c r="BA40" s="109">
        <f t="shared" si="41"/>
        <v>0</v>
      </c>
    </row>
    <row r="41" spans="1:53" ht="14.1" hidden="1" customHeight="1" outlineLevel="2" x14ac:dyDescent="0.2">
      <c r="A41" s="68"/>
      <c r="B41" s="94"/>
      <c r="C41" s="95"/>
      <c r="D41" s="110"/>
      <c r="E41" s="110"/>
      <c r="F41" s="110"/>
      <c r="G41" s="111"/>
      <c r="H41" s="99" t="s">
        <v>51</v>
      </c>
      <c r="I41" s="100"/>
      <c r="J41" s="101"/>
      <c r="K41" s="101"/>
      <c r="L41" s="102" t="str">
        <f>IF(I41&lt;&gt;0,((VLOOKUP(I41,'1. Standard_Cost'!$B$4:$D$8,2)+VLOOKUP(I41,'1. Standard_Cost'!$B$4:$D$8,3))*J41*K41),"0")</f>
        <v>0</v>
      </c>
      <c r="M41" s="102">
        <f>L41*'1. Standard_Cost'!F4</f>
        <v>0</v>
      </c>
      <c r="N41" s="103"/>
      <c r="O41" s="103"/>
      <c r="P41" s="103"/>
      <c r="Q41" s="103"/>
      <c r="R41" s="104">
        <f>+N41*P41*'1. Standard_Cost'!$B$12</f>
        <v>0</v>
      </c>
      <c r="S41" s="104">
        <f>+N41*O41*P41*'1. Standard_Cost'!$C$12</f>
        <v>0</v>
      </c>
      <c r="T41" s="104">
        <f>+N41*P41*Q41*'1. Standard_Cost'!$D$12</f>
        <v>0</v>
      </c>
      <c r="U41" s="104">
        <f>+N41*O41*'1. Standard_Cost'!$E$12</f>
        <v>0</v>
      </c>
      <c r="V41" s="103"/>
      <c r="W41" s="103"/>
      <c r="X41" s="103"/>
      <c r="Y41" s="104">
        <f>+V41*((X41*'1. Standard_Cost'!$B$16)+(W41*X41*'1. Standard_Cost'!$C$16))</f>
        <v>0</v>
      </c>
      <c r="Z41" s="103"/>
      <c r="AA41" s="103"/>
      <c r="AB41" s="104">
        <f>+Z41*'1. Standard_Cost'!$B$20+AA41*'1. Standard_Cost'!$C$20</f>
        <v>0</v>
      </c>
      <c r="AC41" s="105"/>
      <c r="AD41" s="106"/>
      <c r="AE41" s="104">
        <f>SUM(AD41,AC41,AB41,Y41,U41,T41,S41,R41)*'1. Standard_Cost'!B28</f>
        <v>0</v>
      </c>
      <c r="AF41" s="104">
        <f t="shared" si="48"/>
        <v>0</v>
      </c>
      <c r="AG41" s="103"/>
      <c r="AH41" s="103"/>
      <c r="AI41" s="103"/>
      <c r="AJ41" s="107"/>
      <c r="AK41" s="107"/>
      <c r="AL41" s="107"/>
      <c r="AM41" s="104">
        <f>AG41*'1. Standard_Cost'!B24+'Incremental_Cost Year 2021'!AH44*'1. Standard_Cost'!C24+'Incremental_Cost Year 2021'!AI44*'1. Standard_Cost'!D24+'Incremental_Cost Year 2021'!AJ44+'Incremental_Cost Year 2021'!AL44+AK41</f>
        <v>0</v>
      </c>
      <c r="AN41" s="104">
        <f>AM41*'1. Standard_Cost'!C28</f>
        <v>0</v>
      </c>
      <c r="AO41" s="107"/>
      <c r="AQ41" s="104">
        <f t="shared" si="38"/>
        <v>0</v>
      </c>
      <c r="AR41" s="104">
        <f t="shared" si="46"/>
        <v>0</v>
      </c>
      <c r="AS41" s="104">
        <f t="shared" si="47"/>
        <v>0</v>
      </c>
      <c r="AT41" s="104">
        <f t="shared" si="49"/>
        <v>0</v>
      </c>
      <c r="AU41" s="108"/>
      <c r="AV41" s="108"/>
      <c r="AW41" s="108"/>
      <c r="AX41" s="108"/>
      <c r="AY41" s="108"/>
      <c r="AZ41" s="108"/>
      <c r="BA41" s="109">
        <f t="shared" si="41"/>
        <v>0</v>
      </c>
    </row>
    <row r="42" spans="1:53" ht="14.1" hidden="1" customHeight="1" outlineLevel="2" x14ac:dyDescent="0.2">
      <c r="A42" s="68"/>
      <c r="B42" s="94"/>
      <c r="C42" s="95"/>
      <c r="D42" s="110"/>
      <c r="E42" s="110"/>
      <c r="F42" s="110"/>
      <c r="G42" s="111"/>
      <c r="H42" s="112" t="s">
        <v>179</v>
      </c>
      <c r="I42" s="100"/>
      <c r="J42" s="101"/>
      <c r="K42" s="101"/>
      <c r="L42" s="102" t="str">
        <f>IF(I42&lt;&gt;0,((VLOOKUP(I42,'1. Standard_Cost'!$B$4:$D$8,2)+VLOOKUP(I42,'1. Standard_Cost'!$B$4:$D$8,3))*J42*K42),"0")</f>
        <v>0</v>
      </c>
      <c r="M42" s="102">
        <f>L42*'1. Standard_Cost'!F4</f>
        <v>0</v>
      </c>
      <c r="N42" s="103"/>
      <c r="O42" s="103"/>
      <c r="P42" s="103"/>
      <c r="Q42" s="103"/>
      <c r="R42" s="104">
        <f>+N42*P42*'1. Standard_Cost'!$B$12</f>
        <v>0</v>
      </c>
      <c r="S42" s="104">
        <f>+N42*O42*P42*'1. Standard_Cost'!$C$12</f>
        <v>0</v>
      </c>
      <c r="T42" s="104">
        <f>+N42*P42*Q42*'1. Standard_Cost'!$D$12</f>
        <v>0</v>
      </c>
      <c r="U42" s="104">
        <f>+N42*O42*'1. Standard_Cost'!$E$12</f>
        <v>0</v>
      </c>
      <c r="V42" s="103"/>
      <c r="W42" s="103"/>
      <c r="X42" s="103"/>
      <c r="Y42" s="104">
        <f>+V42*((X42*'1. Standard_Cost'!$B$16)+(W42*X42*'1. Standard_Cost'!$C$16))</f>
        <v>0</v>
      </c>
      <c r="Z42" s="103"/>
      <c r="AA42" s="103"/>
      <c r="AB42" s="104">
        <f>+Z42*'1. Standard_Cost'!$B$20+AA42*'1. Standard_Cost'!$C$20</f>
        <v>0</v>
      </c>
      <c r="AC42" s="105"/>
      <c r="AD42" s="106"/>
      <c r="AE42" s="104">
        <f>SUM(AD42,AC42,AB42,Y42,U42,T42,S42,R42)*'1. Standard_Cost'!B28</f>
        <v>0</v>
      </c>
      <c r="AF42" s="104">
        <f t="shared" si="48"/>
        <v>0</v>
      </c>
      <c r="AG42" s="103"/>
      <c r="AH42" s="103"/>
      <c r="AI42" s="103"/>
      <c r="AJ42" s="107"/>
      <c r="AK42" s="107"/>
      <c r="AL42" s="107"/>
      <c r="AM42" s="104">
        <f>AG42*'1. Standard_Cost'!B24+'Incremental_Cost Year 2021'!AH45*'1. Standard_Cost'!C24+'Incremental_Cost Year 2021'!AI45*'1. Standard_Cost'!D24+'Incremental_Cost Year 2021'!AJ45+'Incremental_Cost Year 2021'!AL45+AK42</f>
        <v>0</v>
      </c>
      <c r="AN42" s="104">
        <f>AM42*'1. Standard_Cost'!C28</f>
        <v>0</v>
      </c>
      <c r="AO42" s="107"/>
      <c r="AQ42" s="104">
        <f t="shared" si="38"/>
        <v>0</v>
      </c>
      <c r="AR42" s="104">
        <f t="shared" si="46"/>
        <v>0</v>
      </c>
      <c r="AS42" s="104">
        <f t="shared" si="47"/>
        <v>0</v>
      </c>
      <c r="AT42" s="104">
        <f t="shared" si="49"/>
        <v>0</v>
      </c>
      <c r="AU42" s="108"/>
      <c r="AV42" s="108"/>
      <c r="AW42" s="108"/>
      <c r="AX42" s="108"/>
      <c r="AY42" s="108"/>
      <c r="AZ42" s="108"/>
      <c r="BA42" s="109">
        <f t="shared" si="41"/>
        <v>0</v>
      </c>
    </row>
    <row r="43" spans="1:53" ht="57.75" customHeight="1" outlineLevel="1" collapsed="1" x14ac:dyDescent="0.2">
      <c r="A43" s="68"/>
      <c r="B43" s="94"/>
      <c r="C43" s="95"/>
      <c r="D43" s="113" t="s">
        <v>48</v>
      </c>
      <c r="E43" s="113" t="s">
        <v>191</v>
      </c>
      <c r="F43" s="114" t="s">
        <v>154</v>
      </c>
      <c r="G43" s="115" t="s">
        <v>155</v>
      </c>
      <c r="H43" s="122" t="s">
        <v>115</v>
      </c>
      <c r="I43" s="117"/>
      <c r="J43" s="117"/>
      <c r="K43" s="117"/>
      <c r="L43" s="118">
        <f>SUM(L39:L42)</f>
        <v>0</v>
      </c>
      <c r="M43" s="118">
        <f>SUM(M39:M42)</f>
        <v>0</v>
      </c>
      <c r="N43" s="117"/>
      <c r="O43" s="117"/>
      <c r="P43" s="117"/>
      <c r="Q43" s="117"/>
      <c r="R43" s="119">
        <f>SUM(R39:R42)</f>
        <v>0</v>
      </c>
      <c r="S43" s="119">
        <f>SUM(S39:S42)</f>
        <v>0</v>
      </c>
      <c r="T43" s="119">
        <f>SUM(T39:T42)</f>
        <v>0</v>
      </c>
      <c r="U43" s="119">
        <f>SUM(U39:U42)</f>
        <v>0</v>
      </c>
      <c r="V43" s="117"/>
      <c r="W43" s="117"/>
      <c r="X43" s="117"/>
      <c r="Y43" s="118">
        <f>SUM(Y39:Y42)</f>
        <v>0</v>
      </c>
      <c r="Z43" s="117"/>
      <c r="AA43" s="117"/>
      <c r="AB43" s="118">
        <f t="shared" ref="AB43:AF43" si="50">SUM(AB39:AB42)</f>
        <v>0</v>
      </c>
      <c r="AC43" s="118">
        <f t="shared" si="50"/>
        <v>0</v>
      </c>
      <c r="AD43" s="118">
        <f t="shared" si="50"/>
        <v>0</v>
      </c>
      <c r="AE43" s="118">
        <f t="shared" si="50"/>
        <v>0</v>
      </c>
      <c r="AF43" s="118">
        <f t="shared" si="50"/>
        <v>0</v>
      </c>
      <c r="AG43" s="117"/>
      <c r="AH43" s="117"/>
      <c r="AI43" s="117"/>
      <c r="AJ43" s="119">
        <f>SUM(AJ39:AJ42)</f>
        <v>0</v>
      </c>
      <c r="AK43" s="119">
        <f>SUM(AK39:AK42)</f>
        <v>0</v>
      </c>
      <c r="AL43" s="119">
        <f>SUM(AL39:AL42)</f>
        <v>0</v>
      </c>
      <c r="AM43" s="118">
        <f>SUM(AM39:AM42)</f>
        <v>0</v>
      </c>
      <c r="AN43" s="118">
        <f>SUM(AN39:AN42)</f>
        <v>0</v>
      </c>
      <c r="AO43" s="116"/>
      <c r="AP43" s="120"/>
      <c r="AQ43" s="121">
        <f t="shared" ref="AQ43:BA43" si="51">SUM(AQ39:AQ42)</f>
        <v>0</v>
      </c>
      <c r="AR43" s="121">
        <f t="shared" si="51"/>
        <v>0</v>
      </c>
      <c r="AS43" s="121">
        <f t="shared" si="51"/>
        <v>0</v>
      </c>
      <c r="AT43" s="121">
        <f t="shared" si="51"/>
        <v>0</v>
      </c>
      <c r="AU43" s="121">
        <f t="shared" si="51"/>
        <v>0</v>
      </c>
      <c r="AV43" s="121">
        <f t="shared" si="51"/>
        <v>0</v>
      </c>
      <c r="AW43" s="121">
        <f t="shared" si="51"/>
        <v>0</v>
      </c>
      <c r="AX43" s="121">
        <f t="shared" si="51"/>
        <v>0</v>
      </c>
      <c r="AY43" s="121">
        <f t="shared" si="51"/>
        <v>0</v>
      </c>
      <c r="AZ43" s="121">
        <f t="shared" si="51"/>
        <v>0</v>
      </c>
      <c r="BA43" s="121">
        <f t="shared" si="51"/>
        <v>0</v>
      </c>
    </row>
    <row r="44" spans="1:53" ht="14.1" customHeight="1" outlineLevel="2" x14ac:dyDescent="0.2">
      <c r="A44" s="68"/>
      <c r="B44" s="94"/>
      <c r="C44" s="95"/>
      <c r="D44" s="96"/>
      <c r="E44" s="96"/>
      <c r="F44" s="97"/>
      <c r="G44" s="98"/>
      <c r="H44" s="99" t="s">
        <v>49</v>
      </c>
      <c r="I44" s="100"/>
      <c r="J44" s="101"/>
      <c r="K44" s="101"/>
      <c r="L44" s="102" t="str">
        <f>IF(I44&lt;&gt;0,((VLOOKUP(I44,'1. Standard_Cost'!$B$4:$D$8,2)+VLOOKUP(I44,'1. Standard_Cost'!$B$4:$D$8,3))*J44*K44),"0")</f>
        <v>0</v>
      </c>
      <c r="M44" s="102">
        <f>L44*'1. Standard_Cost'!F4</f>
        <v>0</v>
      </c>
      <c r="N44" s="103"/>
      <c r="O44" s="103"/>
      <c r="P44" s="103"/>
      <c r="Q44" s="103"/>
      <c r="R44" s="104">
        <f>+N44*P44*'1. Standard_Cost'!$B$12</f>
        <v>0</v>
      </c>
      <c r="S44" s="104">
        <f>+N44*O44*P44*'1. Standard_Cost'!$C$12</f>
        <v>0</v>
      </c>
      <c r="T44" s="104">
        <f>+N44*P44*Q44*'1. Standard_Cost'!$D$12</f>
        <v>0</v>
      </c>
      <c r="U44" s="104">
        <f>+N44*O44*'1. Standard_Cost'!$E$12</f>
        <v>0</v>
      </c>
      <c r="V44" s="103"/>
      <c r="W44" s="103"/>
      <c r="X44" s="103"/>
      <c r="Y44" s="104">
        <f>+V44*((X44*'1. Standard_Cost'!$B$16)+(W44*X44*'1. Standard_Cost'!$C$16))</f>
        <v>0</v>
      </c>
      <c r="Z44" s="103"/>
      <c r="AA44" s="103"/>
      <c r="AB44" s="104">
        <f>+Z44*'1. Standard_Cost'!$B$20+AA44*'1. Standard_Cost'!$C$20</f>
        <v>0</v>
      </c>
      <c r="AC44" s="105"/>
      <c r="AD44" s="106"/>
      <c r="AE44" s="104">
        <f>SUM(AD44,AC44,AB44,Y44,U44,T44,S44,R44)*'1. Standard_Cost'!B28</f>
        <v>0</v>
      </c>
      <c r="AF44" s="104">
        <f>SUM(AD44,AE44)</f>
        <v>0</v>
      </c>
      <c r="AG44" s="103"/>
      <c r="AH44" s="103"/>
      <c r="AI44" s="103"/>
      <c r="AJ44" s="107"/>
      <c r="AK44" s="107"/>
      <c r="AL44" s="107"/>
      <c r="AM44" s="104">
        <f>AG44*'1. Standard_Cost'!B24+'Incremental_Cost Year 2021'!AH51*'1. Standard_Cost'!C24+'Incremental_Cost Year 2021'!AI51*'1. Standard_Cost'!D24+'Incremental_Cost Year 2021'!AJ51+'Incremental_Cost Year 2021'!AL51+AK44</f>
        <v>0</v>
      </c>
      <c r="AN44" s="104">
        <f>AM44*'1. Standard_Cost'!C28</f>
        <v>0</v>
      </c>
      <c r="AO44" s="107"/>
      <c r="AQ44" s="104">
        <f t="shared" si="38"/>
        <v>0</v>
      </c>
      <c r="AR44" s="104">
        <f t="shared" ref="AR44:AR47" si="52">AF44</f>
        <v>0</v>
      </c>
      <c r="AS44" s="104">
        <f t="shared" ref="AS44:AS47" si="53">AM44+AN44</f>
        <v>0</v>
      </c>
      <c r="AT44" s="104">
        <f>SUM(AQ44,AR44,AS44)</f>
        <v>0</v>
      </c>
      <c r="AU44" s="108"/>
      <c r="AV44" s="108"/>
      <c r="AW44" s="108"/>
      <c r="AX44" s="108"/>
      <c r="AY44" s="108"/>
      <c r="AZ44" s="108"/>
      <c r="BA44" s="109">
        <f t="shared" si="41"/>
        <v>0</v>
      </c>
    </row>
    <row r="45" spans="1:53" ht="14.1" customHeight="1" outlineLevel="2" x14ac:dyDescent="0.2">
      <c r="A45" s="68"/>
      <c r="B45" s="94"/>
      <c r="C45" s="95"/>
      <c r="D45" s="110"/>
      <c r="E45" s="110"/>
      <c r="F45" s="110"/>
      <c r="G45" s="111"/>
      <c r="H45" s="99" t="s">
        <v>50</v>
      </c>
      <c r="I45" s="100"/>
      <c r="J45" s="101"/>
      <c r="K45" s="101"/>
      <c r="L45" s="102" t="str">
        <f>IF(I45&lt;&gt;0,((VLOOKUP(I45,'1. Standard_Cost'!$B$4:$D$8,2)+VLOOKUP(I45,'1. Standard_Cost'!$B$4:$D$8,3))*J45*K45),"0")</f>
        <v>0</v>
      </c>
      <c r="M45" s="102">
        <f>L45*'1. Standard_Cost'!F4</f>
        <v>0</v>
      </c>
      <c r="N45" s="103"/>
      <c r="O45" s="103"/>
      <c r="P45" s="103"/>
      <c r="Q45" s="103"/>
      <c r="R45" s="104">
        <f>+N45*P45*'1. Standard_Cost'!$B$12</f>
        <v>0</v>
      </c>
      <c r="S45" s="104">
        <f>+N45*O45*P45*'1. Standard_Cost'!$C$12</f>
        <v>0</v>
      </c>
      <c r="T45" s="104">
        <f>+N45*P45*Q45*'1. Standard_Cost'!$D$12</f>
        <v>0</v>
      </c>
      <c r="U45" s="104">
        <f>+N45*O45*'1. Standard_Cost'!$E$12</f>
        <v>0</v>
      </c>
      <c r="V45" s="103"/>
      <c r="W45" s="103"/>
      <c r="X45" s="103"/>
      <c r="Y45" s="104">
        <f>+V45*((X45*'1. Standard_Cost'!$B$16)+(W45*X45*'1. Standard_Cost'!$C$16))</f>
        <v>0</v>
      </c>
      <c r="Z45" s="103"/>
      <c r="AA45" s="103"/>
      <c r="AB45" s="104">
        <f>+Z45*'1. Standard_Cost'!$B$20+AA45*'1. Standard_Cost'!$C$20</f>
        <v>0</v>
      </c>
      <c r="AC45" s="105"/>
      <c r="AD45" s="106"/>
      <c r="AE45" s="104">
        <f>SUM(AD45,AC45,AB45,Y45,U45,T45,S45,R45)*'1. Standard_Cost'!B28</f>
        <v>0</v>
      </c>
      <c r="AF45" s="104">
        <f t="shared" ref="AF45:AF47" si="54">SUM(AD45,AE45)</f>
        <v>0</v>
      </c>
      <c r="AG45" s="103"/>
      <c r="AH45" s="103"/>
      <c r="AI45" s="103"/>
      <c r="AJ45" s="107"/>
      <c r="AK45" s="107"/>
      <c r="AL45" s="107"/>
      <c r="AM45" s="104">
        <f>AG45*'1. Standard_Cost'!B24+'Incremental_Cost Year 2021'!AH52*'1. Standard_Cost'!C24+'Incremental_Cost Year 2021'!AI52*'1. Standard_Cost'!D24+'Incremental_Cost Year 2021'!AJ52+'Incremental_Cost Year 2021'!AL52+AK45</f>
        <v>0</v>
      </c>
      <c r="AN45" s="104">
        <f>AM45*'1. Standard_Cost'!C28</f>
        <v>0</v>
      </c>
      <c r="AO45" s="107"/>
      <c r="AQ45" s="104">
        <f t="shared" si="38"/>
        <v>0</v>
      </c>
      <c r="AR45" s="104">
        <f t="shared" si="52"/>
        <v>0</v>
      </c>
      <c r="AS45" s="104">
        <f t="shared" si="53"/>
        <v>0</v>
      </c>
      <c r="AT45" s="104">
        <f t="shared" ref="AT45:AT47" si="55">SUM(AQ45,AR45,AS45)</f>
        <v>0</v>
      </c>
      <c r="AU45" s="108"/>
      <c r="AV45" s="108">
        <v>0</v>
      </c>
      <c r="AW45" s="108"/>
      <c r="AX45" s="108"/>
      <c r="AY45" s="108"/>
      <c r="AZ45" s="108"/>
      <c r="BA45" s="109">
        <f t="shared" si="41"/>
        <v>0</v>
      </c>
    </row>
    <row r="46" spans="1:53" ht="14.1" customHeight="1" outlineLevel="2" x14ac:dyDescent="0.2">
      <c r="A46" s="68"/>
      <c r="B46" s="94"/>
      <c r="C46" s="95"/>
      <c r="D46" s="110"/>
      <c r="E46" s="110"/>
      <c r="F46" s="110"/>
      <c r="G46" s="111"/>
      <c r="H46" s="99" t="s">
        <v>51</v>
      </c>
      <c r="I46" s="100"/>
      <c r="J46" s="101"/>
      <c r="K46" s="101"/>
      <c r="L46" s="102" t="str">
        <f>IF(I46&lt;&gt;0,((VLOOKUP(I46,'1. Standard_Cost'!$B$4:$D$8,2)+VLOOKUP(I46,'1. Standard_Cost'!$B$4:$D$8,3))*J46*K46),"0")</f>
        <v>0</v>
      </c>
      <c r="M46" s="102">
        <f>L46*'1. Standard_Cost'!F4</f>
        <v>0</v>
      </c>
      <c r="N46" s="103"/>
      <c r="O46" s="103"/>
      <c r="P46" s="103"/>
      <c r="Q46" s="103"/>
      <c r="R46" s="104">
        <f>+N46*P46*'1. Standard_Cost'!$B$12</f>
        <v>0</v>
      </c>
      <c r="S46" s="104">
        <f>+N46*O46*P46*'1. Standard_Cost'!$C$12</f>
        <v>0</v>
      </c>
      <c r="T46" s="104">
        <f>+N46*P46*Q46*'1. Standard_Cost'!$D$12</f>
        <v>0</v>
      </c>
      <c r="U46" s="104">
        <f>+N46*O46*'1. Standard_Cost'!$E$12</f>
        <v>0</v>
      </c>
      <c r="V46" s="103"/>
      <c r="W46" s="103"/>
      <c r="X46" s="103"/>
      <c r="Y46" s="104">
        <f>+V46*((X46*'1. Standard_Cost'!$B$16)+(W46*X46*'1. Standard_Cost'!$C$16))</f>
        <v>0</v>
      </c>
      <c r="Z46" s="103"/>
      <c r="AA46" s="103"/>
      <c r="AB46" s="104">
        <f>+Z46*'1. Standard_Cost'!$B$20+AA46*'1. Standard_Cost'!$C$20</f>
        <v>0</v>
      </c>
      <c r="AC46" s="105"/>
      <c r="AD46" s="106"/>
      <c r="AE46" s="104">
        <f>SUM(AD46,AC46,AB46,Y46,U46,T46,S46,R46)*'1. Standard_Cost'!B28</f>
        <v>0</v>
      </c>
      <c r="AF46" s="104">
        <f t="shared" si="54"/>
        <v>0</v>
      </c>
      <c r="AG46" s="103"/>
      <c r="AH46" s="103"/>
      <c r="AI46" s="103"/>
      <c r="AJ46" s="107"/>
      <c r="AK46" s="107"/>
      <c r="AL46" s="107"/>
      <c r="AM46" s="104">
        <f>AG46*'1. Standard_Cost'!B24+'Incremental_Cost Year 2021'!AH53*'1. Standard_Cost'!C24+'Incremental_Cost Year 2021'!AI53*'1. Standard_Cost'!D24+'Incremental_Cost Year 2021'!AJ53+'Incremental_Cost Year 2021'!AL53+AK46</f>
        <v>0</v>
      </c>
      <c r="AN46" s="104">
        <f>AM46*'1. Standard_Cost'!C28</f>
        <v>0</v>
      </c>
      <c r="AO46" s="107"/>
      <c r="AQ46" s="104">
        <f t="shared" si="38"/>
        <v>0</v>
      </c>
      <c r="AR46" s="104">
        <f t="shared" si="52"/>
        <v>0</v>
      </c>
      <c r="AS46" s="104">
        <f t="shared" si="53"/>
        <v>0</v>
      </c>
      <c r="AT46" s="104">
        <f t="shared" si="55"/>
        <v>0</v>
      </c>
      <c r="AU46" s="108"/>
      <c r="AV46" s="108"/>
      <c r="AW46" s="108"/>
      <c r="AX46" s="108"/>
      <c r="AY46" s="108"/>
      <c r="AZ46" s="108"/>
      <c r="BA46" s="109">
        <f t="shared" si="41"/>
        <v>0</v>
      </c>
    </row>
    <row r="47" spans="1:53" ht="14.1" customHeight="1" outlineLevel="2" x14ac:dyDescent="0.2">
      <c r="A47" s="68"/>
      <c r="B47" s="94"/>
      <c r="C47" s="95"/>
      <c r="D47" s="110"/>
      <c r="E47" s="110"/>
      <c r="F47" s="110"/>
      <c r="G47" s="111"/>
      <c r="H47" s="112" t="s">
        <v>179</v>
      </c>
      <c r="I47" s="100"/>
      <c r="J47" s="101"/>
      <c r="K47" s="101"/>
      <c r="L47" s="102" t="str">
        <f>IF(I47&lt;&gt;0,((VLOOKUP(I47,'1. Standard_Cost'!$B$4:$D$8,2)+VLOOKUP(I47,'1. Standard_Cost'!$B$4:$D$8,3))*J47*K47),"0")</f>
        <v>0</v>
      </c>
      <c r="M47" s="102">
        <f>L47*'1. Standard_Cost'!F4</f>
        <v>0</v>
      </c>
      <c r="N47" s="103"/>
      <c r="O47" s="103"/>
      <c r="P47" s="103"/>
      <c r="Q47" s="103"/>
      <c r="R47" s="104">
        <f>+N47*P47*'1. Standard_Cost'!$B$12</f>
        <v>0</v>
      </c>
      <c r="S47" s="104">
        <f>+N47*O47*P47*'1. Standard_Cost'!$C$12</f>
        <v>0</v>
      </c>
      <c r="T47" s="104">
        <f>+N47*P47*Q47*'1. Standard_Cost'!$D$12</f>
        <v>0</v>
      </c>
      <c r="U47" s="104">
        <f>+N47*O47*'1. Standard_Cost'!$E$12</f>
        <v>0</v>
      </c>
      <c r="V47" s="103"/>
      <c r="W47" s="103"/>
      <c r="X47" s="103"/>
      <c r="Y47" s="104">
        <f>+V47*((X47*'1. Standard_Cost'!$B$16)+(W47*X47*'1. Standard_Cost'!$C$16))</f>
        <v>0</v>
      </c>
      <c r="Z47" s="103"/>
      <c r="AA47" s="103"/>
      <c r="AB47" s="104">
        <f>+Z47*'1. Standard_Cost'!$B$20+AA47*'1. Standard_Cost'!$C$20</f>
        <v>0</v>
      </c>
      <c r="AC47" s="105"/>
      <c r="AD47" s="106"/>
      <c r="AE47" s="104">
        <f>SUM(AD47,AC47,AB47,Y47,U47,T47,S47,R47)*'1. Standard_Cost'!B28</f>
        <v>0</v>
      </c>
      <c r="AF47" s="104">
        <f t="shared" si="54"/>
        <v>0</v>
      </c>
      <c r="AG47" s="103"/>
      <c r="AH47" s="103"/>
      <c r="AI47" s="103"/>
      <c r="AJ47" s="107"/>
      <c r="AK47" s="107"/>
      <c r="AL47" s="107"/>
      <c r="AM47" s="104">
        <f>AG47*'1. Standard_Cost'!B24+'Incremental_Cost Year 2021'!AH54*'1. Standard_Cost'!C24+'Incremental_Cost Year 2021'!AI54*'1. Standard_Cost'!D24+'Incremental_Cost Year 2021'!AJ54+'Incremental_Cost Year 2021'!AL54+AK47</f>
        <v>0</v>
      </c>
      <c r="AN47" s="104">
        <f>AM47*'1. Standard_Cost'!C28</f>
        <v>0</v>
      </c>
      <c r="AO47" s="107"/>
      <c r="AQ47" s="104">
        <f t="shared" si="38"/>
        <v>0</v>
      </c>
      <c r="AR47" s="104">
        <f t="shared" si="52"/>
        <v>0</v>
      </c>
      <c r="AS47" s="104">
        <f t="shared" si="53"/>
        <v>0</v>
      </c>
      <c r="AT47" s="104">
        <f t="shared" si="55"/>
        <v>0</v>
      </c>
      <c r="AU47" s="108"/>
      <c r="AV47" s="108"/>
      <c r="AW47" s="108"/>
      <c r="AX47" s="108"/>
      <c r="AY47" s="108"/>
      <c r="AZ47" s="108"/>
      <c r="BA47" s="109">
        <f t="shared" si="41"/>
        <v>0</v>
      </c>
    </row>
    <row r="48" spans="1:53" ht="25.7" customHeight="1" outlineLevel="1" x14ac:dyDescent="0.2">
      <c r="A48" s="68"/>
      <c r="B48" s="94"/>
      <c r="C48" s="95"/>
      <c r="D48" s="113" t="s">
        <v>48</v>
      </c>
      <c r="E48" s="113" t="s">
        <v>192</v>
      </c>
      <c r="F48" s="114" t="s">
        <v>154</v>
      </c>
      <c r="G48" s="115" t="s">
        <v>155</v>
      </c>
      <c r="H48" s="122" t="s">
        <v>114</v>
      </c>
      <c r="I48" s="117"/>
      <c r="J48" s="117"/>
      <c r="K48" s="117"/>
      <c r="L48" s="118">
        <f>SUM(L44:L47)</f>
        <v>0</v>
      </c>
      <c r="M48" s="118">
        <f>SUM(M44:M47)</f>
        <v>0</v>
      </c>
      <c r="N48" s="117"/>
      <c r="O48" s="117"/>
      <c r="P48" s="117"/>
      <c r="Q48" s="117"/>
      <c r="R48" s="119">
        <f>SUM(R44:R47)</f>
        <v>0</v>
      </c>
      <c r="S48" s="119">
        <f>SUM(S44:S47)</f>
        <v>0</v>
      </c>
      <c r="T48" s="119">
        <f>SUM(T44:T47)</f>
        <v>0</v>
      </c>
      <c r="U48" s="119">
        <f>SUM(U44:U47)</f>
        <v>0</v>
      </c>
      <c r="V48" s="117"/>
      <c r="W48" s="117"/>
      <c r="X48" s="117"/>
      <c r="Y48" s="118">
        <f>SUM(Y44:Y47)</f>
        <v>0</v>
      </c>
      <c r="Z48" s="117"/>
      <c r="AA48" s="117"/>
      <c r="AB48" s="118">
        <f t="shared" ref="AB48:AF48" si="56">SUM(AB44:AB47)</f>
        <v>0</v>
      </c>
      <c r="AC48" s="118">
        <f t="shared" si="56"/>
        <v>0</v>
      </c>
      <c r="AD48" s="118">
        <f t="shared" si="56"/>
        <v>0</v>
      </c>
      <c r="AE48" s="118">
        <f t="shared" si="56"/>
        <v>0</v>
      </c>
      <c r="AF48" s="118">
        <f t="shared" si="56"/>
        <v>0</v>
      </c>
      <c r="AG48" s="117"/>
      <c r="AH48" s="117"/>
      <c r="AI48" s="117"/>
      <c r="AJ48" s="119">
        <f>SUM(AJ44:AJ47)</f>
        <v>0</v>
      </c>
      <c r="AK48" s="119">
        <f>SUM(AK44:AK47)</f>
        <v>0</v>
      </c>
      <c r="AL48" s="119">
        <f>SUM(AL44:AL47)</f>
        <v>0</v>
      </c>
      <c r="AM48" s="118">
        <f>SUM(AM44:AM47)</f>
        <v>0</v>
      </c>
      <c r="AN48" s="118">
        <f>SUM(AN44:AN47)</f>
        <v>0</v>
      </c>
      <c r="AO48" s="116"/>
      <c r="AP48" s="120"/>
      <c r="AQ48" s="121">
        <f t="shared" ref="AQ48:BA48" si="57">SUM(AQ44:AQ47)</f>
        <v>0</v>
      </c>
      <c r="AR48" s="121">
        <f t="shared" si="57"/>
        <v>0</v>
      </c>
      <c r="AS48" s="121">
        <f t="shared" si="57"/>
        <v>0</v>
      </c>
      <c r="AT48" s="121">
        <f t="shared" si="57"/>
        <v>0</v>
      </c>
      <c r="AU48" s="121">
        <f t="shared" si="57"/>
        <v>0</v>
      </c>
      <c r="AV48" s="121">
        <f t="shared" si="57"/>
        <v>0</v>
      </c>
      <c r="AW48" s="121">
        <f t="shared" si="57"/>
        <v>0</v>
      </c>
      <c r="AX48" s="121">
        <f t="shared" si="57"/>
        <v>0</v>
      </c>
      <c r="AY48" s="121">
        <f t="shared" si="57"/>
        <v>0</v>
      </c>
      <c r="AZ48" s="121">
        <f t="shared" si="57"/>
        <v>0</v>
      </c>
      <c r="BA48" s="121">
        <f t="shared" si="57"/>
        <v>0</v>
      </c>
    </row>
    <row r="49" spans="1:53" ht="14.1" customHeight="1" outlineLevel="2" x14ac:dyDescent="0.2">
      <c r="A49" s="68"/>
      <c r="B49" s="94"/>
      <c r="C49" s="95"/>
      <c r="D49" s="96"/>
      <c r="E49" s="96"/>
      <c r="F49" s="97"/>
      <c r="G49" s="98"/>
      <c r="H49" s="99" t="s">
        <v>49</v>
      </c>
      <c r="I49" s="100"/>
      <c r="J49" s="101"/>
      <c r="K49" s="101"/>
      <c r="L49" s="102" t="str">
        <f>IF(I49&lt;&gt;0,((VLOOKUP(I49,'1. Standard_Cost'!$B$4:$D$8,2)+VLOOKUP(I49,'1. Standard_Cost'!$B$4:$D$8,3))*J49*K49),"0")</f>
        <v>0</v>
      </c>
      <c r="M49" s="102">
        <f>L49*'1. Standard_Cost'!F9</f>
        <v>0</v>
      </c>
      <c r="N49" s="103"/>
      <c r="O49" s="103"/>
      <c r="P49" s="103"/>
      <c r="Q49" s="103"/>
      <c r="R49" s="104">
        <f>+N49*P49*'1. Standard_Cost'!$B$12</f>
        <v>0</v>
      </c>
      <c r="S49" s="104">
        <f>+N49*O49*P49*'1. Standard_Cost'!$C$12</f>
        <v>0</v>
      </c>
      <c r="T49" s="104">
        <f>+N49*P49*Q49*'1. Standard_Cost'!$D$12</f>
        <v>0</v>
      </c>
      <c r="U49" s="104">
        <f>+N49*O49*'1. Standard_Cost'!$E$12</f>
        <v>0</v>
      </c>
      <c r="V49" s="103"/>
      <c r="W49" s="103"/>
      <c r="X49" s="103"/>
      <c r="Y49" s="104">
        <f>+V49*((X49*'1. Standard_Cost'!$B$16)+(W49*X49*'1. Standard_Cost'!$C$16))</f>
        <v>0</v>
      </c>
      <c r="Z49" s="103"/>
      <c r="AA49" s="103"/>
      <c r="AB49" s="104">
        <f>+Z49*'1. Standard_Cost'!$B$20+AA49*'1. Standard_Cost'!$C$20</f>
        <v>0</v>
      </c>
      <c r="AC49" s="105"/>
      <c r="AD49" s="106"/>
      <c r="AE49" s="104">
        <f>SUM(AD49,AC49,AB49,Y49,U49,T49,S49,R49)*'1. Standard_Cost'!B33</f>
        <v>0</v>
      </c>
      <c r="AF49" s="104">
        <f>SUM(AD49,AE49)</f>
        <v>0</v>
      </c>
      <c r="AG49" s="103"/>
      <c r="AH49" s="103"/>
      <c r="AI49" s="103"/>
      <c r="AJ49" s="107"/>
      <c r="AK49" s="107"/>
      <c r="AL49" s="107"/>
      <c r="AM49" s="104">
        <f>AG49*'1. Standard_Cost'!B29+'Incremental_Cost Year 2021'!AH56*'1. Standard_Cost'!C29+'Incremental_Cost Year 2021'!AI56*'1. Standard_Cost'!D29+'Incremental_Cost Year 2021'!AJ56+'Incremental_Cost Year 2021'!AL56+AK49</f>
        <v>0</v>
      </c>
      <c r="AN49" s="104">
        <f>AM49*'1. Standard_Cost'!C33</f>
        <v>0</v>
      </c>
      <c r="AO49" s="107"/>
      <c r="AQ49" s="104">
        <f t="shared" ref="AQ49:AQ52" si="58">L49+M49</f>
        <v>0</v>
      </c>
      <c r="AR49" s="104">
        <f t="shared" ref="AR49:AR52" si="59">AF49</f>
        <v>0</v>
      </c>
      <c r="AS49" s="104">
        <f t="shared" ref="AS49:AS52" si="60">AM49+AN49</f>
        <v>0</v>
      </c>
      <c r="AT49" s="104">
        <f>SUM(AQ49,AR49,AS49)</f>
        <v>0</v>
      </c>
      <c r="AU49" s="108"/>
      <c r="AV49" s="108"/>
      <c r="AW49" s="108"/>
      <c r="AX49" s="108"/>
      <c r="AY49" s="108"/>
      <c r="AZ49" s="108"/>
      <c r="BA49" s="109">
        <f t="shared" ref="BA49:BA52" si="61">SUM(AU49:AZ49)-AT49</f>
        <v>0</v>
      </c>
    </row>
    <row r="50" spans="1:53" ht="14.1" customHeight="1" outlineLevel="2" x14ac:dyDescent="0.2">
      <c r="A50" s="68"/>
      <c r="B50" s="94"/>
      <c r="C50" s="95"/>
      <c r="D50" s="110"/>
      <c r="E50" s="110"/>
      <c r="F50" s="110"/>
      <c r="G50" s="111"/>
      <c r="H50" s="99" t="s">
        <v>50</v>
      </c>
      <c r="I50" s="100"/>
      <c r="J50" s="101"/>
      <c r="K50" s="101"/>
      <c r="L50" s="102" t="str">
        <f>IF(I50&lt;&gt;0,((VLOOKUP(I50,'1. Standard_Cost'!$B$4:$D$8,2)+VLOOKUP(I50,'1. Standard_Cost'!$B$4:$D$8,3))*J50*K50),"0")</f>
        <v>0</v>
      </c>
      <c r="M50" s="102">
        <f>L50*'1. Standard_Cost'!F9</f>
        <v>0</v>
      </c>
      <c r="N50" s="103"/>
      <c r="O50" s="103"/>
      <c r="P50" s="103"/>
      <c r="Q50" s="103"/>
      <c r="R50" s="104">
        <f>+N50*P50*'1. Standard_Cost'!$B$12</f>
        <v>0</v>
      </c>
      <c r="S50" s="104">
        <f>+N50*O50*P50*'1. Standard_Cost'!$C$12</f>
        <v>0</v>
      </c>
      <c r="T50" s="104">
        <f>+N50*P50*Q50*'1. Standard_Cost'!$D$12</f>
        <v>0</v>
      </c>
      <c r="U50" s="104">
        <f>+N50*O50*'1. Standard_Cost'!$E$12</f>
        <v>0</v>
      </c>
      <c r="V50" s="103"/>
      <c r="W50" s="103"/>
      <c r="X50" s="103"/>
      <c r="Y50" s="104">
        <f>+V50*((X50*'1. Standard_Cost'!$B$16)+(W50*X50*'1. Standard_Cost'!$C$16))</f>
        <v>0</v>
      </c>
      <c r="Z50" s="103"/>
      <c r="AA50" s="103"/>
      <c r="AB50" s="104">
        <f>+Z50*'1. Standard_Cost'!$B$20+AA50*'1. Standard_Cost'!$C$20</f>
        <v>0</v>
      </c>
      <c r="AC50" s="105"/>
      <c r="AD50" s="106"/>
      <c r="AE50" s="104">
        <f>SUM(AD50,AC50,AB50,Y50,U50,T50,S50,R50)*'1. Standard_Cost'!B33</f>
        <v>0</v>
      </c>
      <c r="AF50" s="104">
        <f t="shared" ref="AF50:AF52" si="62">SUM(AD50,AE50)</f>
        <v>0</v>
      </c>
      <c r="AG50" s="103"/>
      <c r="AH50" s="103"/>
      <c r="AI50" s="103"/>
      <c r="AJ50" s="107"/>
      <c r="AK50" s="107"/>
      <c r="AL50" s="107"/>
      <c r="AM50" s="104">
        <f>AG50*'1. Standard_Cost'!B29+'Incremental_Cost Year 2021'!AH57*'1. Standard_Cost'!C29+'Incremental_Cost Year 2021'!AI57*'1. Standard_Cost'!D29+'Incremental_Cost Year 2021'!AJ57+'Incremental_Cost Year 2021'!AL57+AK50</f>
        <v>0</v>
      </c>
      <c r="AN50" s="104">
        <f>AM50*'1. Standard_Cost'!C33</f>
        <v>0</v>
      </c>
      <c r="AO50" s="107"/>
      <c r="AQ50" s="104">
        <f t="shared" si="58"/>
        <v>0</v>
      </c>
      <c r="AR50" s="104">
        <f t="shared" si="59"/>
        <v>0</v>
      </c>
      <c r="AS50" s="104">
        <f t="shared" si="60"/>
        <v>0</v>
      </c>
      <c r="AT50" s="104">
        <f t="shared" ref="AT50:AT52" si="63">SUM(AQ50,AR50,AS50)</f>
        <v>0</v>
      </c>
      <c r="AU50" s="108"/>
      <c r="AV50" s="108">
        <v>0</v>
      </c>
      <c r="AW50" s="108"/>
      <c r="AX50" s="108"/>
      <c r="AY50" s="108"/>
      <c r="AZ50" s="108"/>
      <c r="BA50" s="109">
        <f t="shared" si="61"/>
        <v>0</v>
      </c>
    </row>
    <row r="51" spans="1:53" ht="14.1" customHeight="1" outlineLevel="2" x14ac:dyDescent="0.2">
      <c r="A51" s="68"/>
      <c r="B51" s="94"/>
      <c r="C51" s="95"/>
      <c r="D51" s="110"/>
      <c r="E51" s="110"/>
      <c r="F51" s="110"/>
      <c r="G51" s="111"/>
      <c r="H51" s="99" t="s">
        <v>51</v>
      </c>
      <c r="I51" s="100"/>
      <c r="J51" s="101"/>
      <c r="K51" s="101"/>
      <c r="L51" s="102" t="str">
        <f>IF(I51&lt;&gt;0,((VLOOKUP(I51,'1. Standard_Cost'!$B$4:$D$8,2)+VLOOKUP(I51,'1. Standard_Cost'!$B$4:$D$8,3))*J51*K51),"0")</f>
        <v>0</v>
      </c>
      <c r="M51" s="102">
        <f>L51*'1. Standard_Cost'!F9</f>
        <v>0</v>
      </c>
      <c r="N51" s="103"/>
      <c r="O51" s="103"/>
      <c r="P51" s="103"/>
      <c r="Q51" s="103"/>
      <c r="R51" s="104">
        <f>+N51*P51*'1. Standard_Cost'!$B$12</f>
        <v>0</v>
      </c>
      <c r="S51" s="104">
        <f>+N51*O51*P51*'1. Standard_Cost'!$C$12</f>
        <v>0</v>
      </c>
      <c r="T51" s="104">
        <f>+N51*P51*Q51*'1. Standard_Cost'!$D$12</f>
        <v>0</v>
      </c>
      <c r="U51" s="104">
        <f>+N51*O51*'1. Standard_Cost'!$E$12</f>
        <v>0</v>
      </c>
      <c r="V51" s="103"/>
      <c r="W51" s="103"/>
      <c r="X51" s="103"/>
      <c r="Y51" s="104">
        <f>+V51*((X51*'1. Standard_Cost'!$B$16)+(W51*X51*'1. Standard_Cost'!$C$16))</f>
        <v>0</v>
      </c>
      <c r="Z51" s="103"/>
      <c r="AA51" s="103"/>
      <c r="AB51" s="104">
        <f>+Z51*'1. Standard_Cost'!$B$20+AA51*'1. Standard_Cost'!$C$20</f>
        <v>0</v>
      </c>
      <c r="AC51" s="105"/>
      <c r="AD51" s="106"/>
      <c r="AE51" s="104">
        <f>SUM(AD51,AC51,AB51,Y51,U51,T51,S51,R51)*'1. Standard_Cost'!B33</f>
        <v>0</v>
      </c>
      <c r="AF51" s="104">
        <f t="shared" si="62"/>
        <v>0</v>
      </c>
      <c r="AG51" s="103"/>
      <c r="AH51" s="103"/>
      <c r="AI51" s="103"/>
      <c r="AJ51" s="107"/>
      <c r="AK51" s="107"/>
      <c r="AL51" s="107"/>
      <c r="AM51" s="104">
        <f>AG51*'1. Standard_Cost'!B29+'Incremental_Cost Year 2021'!AH58*'1. Standard_Cost'!C29+'Incremental_Cost Year 2021'!AI58*'1. Standard_Cost'!D29+'Incremental_Cost Year 2021'!AJ58+'Incremental_Cost Year 2021'!AL58+AK51</f>
        <v>0</v>
      </c>
      <c r="AN51" s="104">
        <f>AM51*'1. Standard_Cost'!C33</f>
        <v>0</v>
      </c>
      <c r="AO51" s="107"/>
      <c r="AQ51" s="104">
        <f t="shared" si="58"/>
        <v>0</v>
      </c>
      <c r="AR51" s="104">
        <f t="shared" si="59"/>
        <v>0</v>
      </c>
      <c r="AS51" s="104">
        <f t="shared" si="60"/>
        <v>0</v>
      </c>
      <c r="AT51" s="104">
        <f t="shared" si="63"/>
        <v>0</v>
      </c>
      <c r="AU51" s="108"/>
      <c r="AV51" s="108"/>
      <c r="AW51" s="108"/>
      <c r="AX51" s="108"/>
      <c r="AY51" s="108"/>
      <c r="AZ51" s="108"/>
      <c r="BA51" s="109">
        <f t="shared" si="61"/>
        <v>0</v>
      </c>
    </row>
    <row r="52" spans="1:53" ht="14.1" customHeight="1" outlineLevel="2" x14ac:dyDescent="0.2">
      <c r="A52" s="68"/>
      <c r="B52" s="94"/>
      <c r="C52" s="95"/>
      <c r="D52" s="110"/>
      <c r="E52" s="110"/>
      <c r="F52" s="110"/>
      <c r="G52" s="111"/>
      <c r="H52" s="112" t="s">
        <v>179</v>
      </c>
      <c r="I52" s="100"/>
      <c r="J52" s="101"/>
      <c r="K52" s="101"/>
      <c r="L52" s="102" t="str">
        <f>IF(I52&lt;&gt;0,((VLOOKUP(I52,'1. Standard_Cost'!$B$4:$D$8,2)+VLOOKUP(I52,'1. Standard_Cost'!$B$4:$D$8,3))*J52*K52),"0")</f>
        <v>0</v>
      </c>
      <c r="M52" s="102">
        <f>L52*'1. Standard_Cost'!F9</f>
        <v>0</v>
      </c>
      <c r="N52" s="103"/>
      <c r="O52" s="103"/>
      <c r="P52" s="103"/>
      <c r="Q52" s="103"/>
      <c r="R52" s="104">
        <f>+N52*P52*'1. Standard_Cost'!$B$12</f>
        <v>0</v>
      </c>
      <c r="S52" s="104">
        <f>+N52*O52*P52*'1. Standard_Cost'!$C$12</f>
        <v>0</v>
      </c>
      <c r="T52" s="104">
        <f>+N52*P52*Q52*'1. Standard_Cost'!$D$12</f>
        <v>0</v>
      </c>
      <c r="U52" s="104">
        <f>+N52*O52*'1. Standard_Cost'!$E$12</f>
        <v>0</v>
      </c>
      <c r="V52" s="103"/>
      <c r="W52" s="103"/>
      <c r="X52" s="103"/>
      <c r="Y52" s="104">
        <f>+V52*((X52*'1. Standard_Cost'!$B$16)+(W52*X52*'1. Standard_Cost'!$C$16))</f>
        <v>0</v>
      </c>
      <c r="Z52" s="103"/>
      <c r="AA52" s="103"/>
      <c r="AB52" s="104">
        <f>+Z52*'1. Standard_Cost'!$B$20+AA52*'1. Standard_Cost'!$C$20</f>
        <v>0</v>
      </c>
      <c r="AC52" s="105"/>
      <c r="AD52" s="106"/>
      <c r="AE52" s="104">
        <f>SUM(AD52,AC52,AB52,Y52,U52,T52,S52,R52)*'1. Standard_Cost'!B33</f>
        <v>0</v>
      </c>
      <c r="AF52" s="104">
        <f t="shared" si="62"/>
        <v>0</v>
      </c>
      <c r="AG52" s="103"/>
      <c r="AH52" s="103"/>
      <c r="AI52" s="103"/>
      <c r="AJ52" s="107"/>
      <c r="AK52" s="107"/>
      <c r="AL52" s="107"/>
      <c r="AM52" s="104">
        <f>AG52*'1. Standard_Cost'!B29+'Incremental_Cost Year 2021'!AH59*'1. Standard_Cost'!C29+'Incremental_Cost Year 2021'!AI59*'1. Standard_Cost'!D29+'Incremental_Cost Year 2021'!AJ59+'Incremental_Cost Year 2021'!AL59+AK52</f>
        <v>0</v>
      </c>
      <c r="AN52" s="104">
        <f>AM52*'1. Standard_Cost'!C33</f>
        <v>0</v>
      </c>
      <c r="AO52" s="107"/>
      <c r="AQ52" s="104">
        <f t="shared" si="58"/>
        <v>0</v>
      </c>
      <c r="AR52" s="104">
        <f t="shared" si="59"/>
        <v>0</v>
      </c>
      <c r="AS52" s="104">
        <f t="shared" si="60"/>
        <v>0</v>
      </c>
      <c r="AT52" s="104">
        <f t="shared" si="63"/>
        <v>0</v>
      </c>
      <c r="AU52" s="108"/>
      <c r="AV52" s="108"/>
      <c r="AW52" s="108"/>
      <c r="AX52" s="108"/>
      <c r="AY52" s="108"/>
      <c r="AZ52" s="108"/>
      <c r="BA52" s="109">
        <f t="shared" si="61"/>
        <v>0</v>
      </c>
    </row>
    <row r="53" spans="1:53" ht="25.7" customHeight="1" outlineLevel="1" x14ac:dyDescent="0.2">
      <c r="A53" s="68"/>
      <c r="B53" s="94"/>
      <c r="C53" s="95"/>
      <c r="D53" s="113" t="s">
        <v>48</v>
      </c>
      <c r="E53" s="113" t="s">
        <v>193</v>
      </c>
      <c r="F53" s="114" t="s">
        <v>154</v>
      </c>
      <c r="G53" s="115" t="s">
        <v>155</v>
      </c>
      <c r="H53" s="122" t="s">
        <v>194</v>
      </c>
      <c r="I53" s="117"/>
      <c r="J53" s="117"/>
      <c r="K53" s="117"/>
      <c r="L53" s="118">
        <f>SUM(L49:L52)</f>
        <v>0</v>
      </c>
      <c r="M53" s="118">
        <f>SUM(M49:M52)</f>
        <v>0</v>
      </c>
      <c r="N53" s="117"/>
      <c r="O53" s="117"/>
      <c r="P53" s="117"/>
      <c r="Q53" s="117"/>
      <c r="R53" s="119">
        <f>SUM(R49:R52)</f>
        <v>0</v>
      </c>
      <c r="S53" s="119">
        <f>SUM(S49:S52)</f>
        <v>0</v>
      </c>
      <c r="T53" s="119">
        <f>SUM(T49:T52)</f>
        <v>0</v>
      </c>
      <c r="U53" s="119">
        <f>SUM(U49:U52)</f>
        <v>0</v>
      </c>
      <c r="V53" s="117"/>
      <c r="W53" s="117"/>
      <c r="X53" s="117"/>
      <c r="Y53" s="118">
        <f>SUM(Y49:Y52)</f>
        <v>0</v>
      </c>
      <c r="Z53" s="117"/>
      <c r="AA53" s="117"/>
      <c r="AB53" s="118">
        <f t="shared" ref="AB53:AF53" si="64">SUM(AB49:AB52)</f>
        <v>0</v>
      </c>
      <c r="AC53" s="118">
        <f t="shared" si="64"/>
        <v>0</v>
      </c>
      <c r="AD53" s="118">
        <f t="shared" si="64"/>
        <v>0</v>
      </c>
      <c r="AE53" s="118">
        <f t="shared" si="64"/>
        <v>0</v>
      </c>
      <c r="AF53" s="118">
        <f t="shared" si="64"/>
        <v>0</v>
      </c>
      <c r="AG53" s="117"/>
      <c r="AH53" s="117"/>
      <c r="AI53" s="117"/>
      <c r="AJ53" s="119">
        <f>SUM(AJ49:AJ52)</f>
        <v>0</v>
      </c>
      <c r="AK53" s="119">
        <f>SUM(AK49:AK52)</f>
        <v>0</v>
      </c>
      <c r="AL53" s="119">
        <f>SUM(AL49:AL52)</f>
        <v>0</v>
      </c>
      <c r="AM53" s="118">
        <f>SUM(AM49:AM52)</f>
        <v>0</v>
      </c>
      <c r="AN53" s="118">
        <f>SUM(AN49:AN52)</f>
        <v>0</v>
      </c>
      <c r="AO53" s="116"/>
      <c r="AP53" s="120"/>
      <c r="AQ53" s="121">
        <f t="shared" ref="AQ53:BA53" si="65">SUM(AQ49:AQ52)</f>
        <v>0</v>
      </c>
      <c r="AR53" s="121">
        <f t="shared" si="65"/>
        <v>0</v>
      </c>
      <c r="AS53" s="121">
        <f t="shared" si="65"/>
        <v>0</v>
      </c>
      <c r="AT53" s="121">
        <f t="shared" si="65"/>
        <v>0</v>
      </c>
      <c r="AU53" s="121">
        <f t="shared" si="65"/>
        <v>0</v>
      </c>
      <c r="AV53" s="121">
        <f t="shared" si="65"/>
        <v>0</v>
      </c>
      <c r="AW53" s="121">
        <f t="shared" si="65"/>
        <v>0</v>
      </c>
      <c r="AX53" s="121">
        <f t="shared" si="65"/>
        <v>0</v>
      </c>
      <c r="AY53" s="121">
        <f t="shared" si="65"/>
        <v>0</v>
      </c>
      <c r="AZ53" s="121">
        <f t="shared" si="65"/>
        <v>0</v>
      </c>
      <c r="BA53" s="121">
        <f t="shared" si="65"/>
        <v>0</v>
      </c>
    </row>
    <row r="54" spans="1:53" ht="14.1" customHeight="1" outlineLevel="2" x14ac:dyDescent="0.2">
      <c r="A54" s="68"/>
      <c r="B54" s="94"/>
      <c r="C54" s="95"/>
      <c r="D54" s="96"/>
      <c r="E54" s="96"/>
      <c r="F54" s="97"/>
      <c r="G54" s="98"/>
      <c r="H54" s="99" t="s">
        <v>49</v>
      </c>
      <c r="I54" s="100"/>
      <c r="J54" s="101"/>
      <c r="K54" s="101"/>
      <c r="L54" s="102" t="str">
        <f>IF(I54&lt;&gt;0,((VLOOKUP(I54,'1. Standard_Cost'!$B$4:$D$8,2)+VLOOKUP(I54,'1. Standard_Cost'!$B$4:$D$8,3))*J54*K54),"0")</f>
        <v>0</v>
      </c>
      <c r="M54" s="102">
        <f>L54*'1. Standard_Cost'!F14</f>
        <v>0</v>
      </c>
      <c r="N54" s="103"/>
      <c r="O54" s="103"/>
      <c r="P54" s="103"/>
      <c r="Q54" s="103"/>
      <c r="R54" s="104">
        <f>+N54*P54*'1. Standard_Cost'!$B$12</f>
        <v>0</v>
      </c>
      <c r="S54" s="104">
        <f>+N54*O54*P54*'1. Standard_Cost'!$C$12</f>
        <v>0</v>
      </c>
      <c r="T54" s="104">
        <f>+N54*P54*Q54*'1. Standard_Cost'!$D$12</f>
        <v>0</v>
      </c>
      <c r="U54" s="104">
        <f>+N54*O54*'1. Standard_Cost'!$E$12</f>
        <v>0</v>
      </c>
      <c r="V54" s="103"/>
      <c r="W54" s="103"/>
      <c r="X54" s="103"/>
      <c r="Y54" s="104">
        <f>+V54*((X54*'1. Standard_Cost'!$B$16)+(W54*X54*'1. Standard_Cost'!$C$16))</f>
        <v>0</v>
      </c>
      <c r="Z54" s="103"/>
      <c r="AA54" s="103"/>
      <c r="AB54" s="104">
        <f>+Z54*'1. Standard_Cost'!$B$20+AA54*'1. Standard_Cost'!$C$20</f>
        <v>0</v>
      </c>
      <c r="AC54" s="105"/>
      <c r="AD54" s="106"/>
      <c r="AE54" s="104">
        <f>SUM(AD54,AC54,AB54,Y54,U54,T54,S54,R54)*'1. Standard_Cost'!B38</f>
        <v>0</v>
      </c>
      <c r="AF54" s="104">
        <f>SUM(AD54,AE54)</f>
        <v>0</v>
      </c>
      <c r="AG54" s="103"/>
      <c r="AH54" s="103"/>
      <c r="AI54" s="103"/>
      <c r="AJ54" s="107"/>
      <c r="AK54" s="107"/>
      <c r="AL54" s="107"/>
      <c r="AM54" s="104">
        <f>AG54*'1. Standard_Cost'!B34+'Incremental_Cost Year 2021'!AH61*'1. Standard_Cost'!C34+'Incremental_Cost Year 2021'!AI61*'1. Standard_Cost'!D34+'Incremental_Cost Year 2021'!AJ61+'Incremental_Cost Year 2021'!AL61+AK54</f>
        <v>0</v>
      </c>
      <c r="AN54" s="104">
        <f>AM54*'1. Standard_Cost'!C38</f>
        <v>0</v>
      </c>
      <c r="AO54" s="107"/>
      <c r="AQ54" s="104">
        <f t="shared" ref="AQ54:AQ57" si="66">L54+M54</f>
        <v>0</v>
      </c>
      <c r="AR54" s="104">
        <f t="shared" ref="AR54:AR57" si="67">AF54</f>
        <v>0</v>
      </c>
      <c r="AS54" s="104">
        <f t="shared" ref="AS54:AS57" si="68">AM54+AN54</f>
        <v>0</v>
      </c>
      <c r="AT54" s="104">
        <f>SUM(AQ54,AR54,AS54)</f>
        <v>0</v>
      </c>
      <c r="AU54" s="108"/>
      <c r="AV54" s="108"/>
      <c r="AW54" s="108"/>
      <c r="AX54" s="108"/>
      <c r="AY54" s="108"/>
      <c r="AZ54" s="108"/>
      <c r="BA54" s="109">
        <f t="shared" ref="BA54:BA57" si="69">SUM(AU54:AZ54)-AT54</f>
        <v>0</v>
      </c>
    </row>
    <row r="55" spans="1:53" ht="14.1" customHeight="1" outlineLevel="2" x14ac:dyDescent="0.2">
      <c r="A55" s="68"/>
      <c r="B55" s="94"/>
      <c r="C55" s="95"/>
      <c r="D55" s="110"/>
      <c r="E55" s="110"/>
      <c r="F55" s="110"/>
      <c r="G55" s="111"/>
      <c r="H55" s="99" t="s">
        <v>50</v>
      </c>
      <c r="I55" s="100"/>
      <c r="J55" s="101"/>
      <c r="K55" s="101"/>
      <c r="L55" s="102" t="str">
        <f>IF(I55&lt;&gt;0,((VLOOKUP(I55,'1. Standard_Cost'!$B$4:$D$8,2)+VLOOKUP(I55,'1. Standard_Cost'!$B$4:$D$8,3))*J55*K55),"0")</f>
        <v>0</v>
      </c>
      <c r="M55" s="102">
        <f>L55*'1. Standard_Cost'!F14</f>
        <v>0</v>
      </c>
      <c r="N55" s="103"/>
      <c r="O55" s="103"/>
      <c r="P55" s="103"/>
      <c r="Q55" s="103"/>
      <c r="R55" s="104">
        <f>+N55*P55*'1. Standard_Cost'!$B$12</f>
        <v>0</v>
      </c>
      <c r="S55" s="104">
        <f>+N55*O55*P55*'1. Standard_Cost'!$C$12</f>
        <v>0</v>
      </c>
      <c r="T55" s="104">
        <f>+N55*P55*Q55*'1. Standard_Cost'!$D$12</f>
        <v>0</v>
      </c>
      <c r="U55" s="104">
        <f>+N55*O55*'1. Standard_Cost'!$E$12</f>
        <v>0</v>
      </c>
      <c r="V55" s="103"/>
      <c r="W55" s="103"/>
      <c r="X55" s="103"/>
      <c r="Y55" s="104">
        <f>+V55*((X55*'1. Standard_Cost'!$B$16)+(W55*X55*'1. Standard_Cost'!$C$16))</f>
        <v>0</v>
      </c>
      <c r="Z55" s="103"/>
      <c r="AA55" s="103"/>
      <c r="AB55" s="104">
        <f>+Z55*'1. Standard_Cost'!$B$20+AA55*'1. Standard_Cost'!$C$20</f>
        <v>0</v>
      </c>
      <c r="AC55" s="105"/>
      <c r="AD55" s="106"/>
      <c r="AE55" s="104">
        <f>SUM(AD55,AC55,AB55,Y55,U55,T55,S55,R55)*'1. Standard_Cost'!B38</f>
        <v>0</v>
      </c>
      <c r="AF55" s="104">
        <f t="shared" ref="AF55:AF57" si="70">SUM(AD55,AE55)</f>
        <v>0</v>
      </c>
      <c r="AG55" s="103"/>
      <c r="AH55" s="103"/>
      <c r="AI55" s="103"/>
      <c r="AJ55" s="107"/>
      <c r="AK55" s="107"/>
      <c r="AL55" s="107"/>
      <c r="AM55" s="104">
        <f>AG55*'1. Standard_Cost'!B34+'Incremental_Cost Year 2021'!AH62*'1. Standard_Cost'!C34+'Incremental_Cost Year 2021'!AI62*'1. Standard_Cost'!D34+'Incremental_Cost Year 2021'!AJ62+'Incremental_Cost Year 2021'!AL62+AK55</f>
        <v>0</v>
      </c>
      <c r="AN55" s="104">
        <f>AM55*'1. Standard_Cost'!C38</f>
        <v>0</v>
      </c>
      <c r="AO55" s="107"/>
      <c r="AQ55" s="104">
        <f t="shared" si="66"/>
        <v>0</v>
      </c>
      <c r="AR55" s="104">
        <f t="shared" si="67"/>
        <v>0</v>
      </c>
      <c r="AS55" s="104">
        <f t="shared" si="68"/>
        <v>0</v>
      </c>
      <c r="AT55" s="104">
        <f t="shared" ref="AT55:AT57" si="71">SUM(AQ55,AR55,AS55)</f>
        <v>0</v>
      </c>
      <c r="AU55" s="108"/>
      <c r="AV55" s="108">
        <v>0</v>
      </c>
      <c r="AW55" s="108"/>
      <c r="AX55" s="108"/>
      <c r="AY55" s="108"/>
      <c r="AZ55" s="108"/>
      <c r="BA55" s="109">
        <f t="shared" si="69"/>
        <v>0</v>
      </c>
    </row>
    <row r="56" spans="1:53" ht="14.1" customHeight="1" outlineLevel="2" x14ac:dyDescent="0.2">
      <c r="A56" s="68"/>
      <c r="B56" s="94"/>
      <c r="C56" s="95"/>
      <c r="D56" s="110"/>
      <c r="E56" s="110"/>
      <c r="F56" s="110"/>
      <c r="G56" s="111"/>
      <c r="H56" s="99" t="s">
        <v>51</v>
      </c>
      <c r="I56" s="100"/>
      <c r="J56" s="101"/>
      <c r="K56" s="101"/>
      <c r="L56" s="102" t="str">
        <f>IF(I56&lt;&gt;0,((VLOOKUP(I56,'1. Standard_Cost'!$B$4:$D$8,2)+VLOOKUP(I56,'1. Standard_Cost'!$B$4:$D$8,3))*J56*K56),"0")</f>
        <v>0</v>
      </c>
      <c r="M56" s="102">
        <f>L56*'1. Standard_Cost'!F14</f>
        <v>0</v>
      </c>
      <c r="N56" s="103"/>
      <c r="O56" s="103"/>
      <c r="P56" s="103"/>
      <c r="Q56" s="103"/>
      <c r="R56" s="104">
        <f>+N56*P56*'1. Standard_Cost'!$B$12</f>
        <v>0</v>
      </c>
      <c r="S56" s="104">
        <f>+N56*O56*P56*'1. Standard_Cost'!$C$12</f>
        <v>0</v>
      </c>
      <c r="T56" s="104">
        <f>+N56*P56*Q56*'1. Standard_Cost'!$D$12</f>
        <v>0</v>
      </c>
      <c r="U56" s="104">
        <f>+N56*O56*'1. Standard_Cost'!$E$12</f>
        <v>0</v>
      </c>
      <c r="V56" s="103"/>
      <c r="W56" s="103"/>
      <c r="X56" s="103"/>
      <c r="Y56" s="104">
        <f>+V56*((X56*'1. Standard_Cost'!$B$16)+(W56*X56*'1. Standard_Cost'!$C$16))</f>
        <v>0</v>
      </c>
      <c r="Z56" s="103"/>
      <c r="AA56" s="103"/>
      <c r="AB56" s="104">
        <f>+Z56*'1. Standard_Cost'!$B$20+AA56*'1. Standard_Cost'!$C$20</f>
        <v>0</v>
      </c>
      <c r="AC56" s="105"/>
      <c r="AD56" s="106"/>
      <c r="AE56" s="104">
        <f>SUM(AD56,AC56,AB56,Y56,U56,T56,S56,R56)*'1. Standard_Cost'!B38</f>
        <v>0</v>
      </c>
      <c r="AF56" s="104">
        <f t="shared" si="70"/>
        <v>0</v>
      </c>
      <c r="AG56" s="103"/>
      <c r="AH56" s="103"/>
      <c r="AI56" s="103"/>
      <c r="AJ56" s="107"/>
      <c r="AK56" s="107"/>
      <c r="AL56" s="107"/>
      <c r="AM56" s="104">
        <f>AG56*'1. Standard_Cost'!B34+'Incremental_Cost Year 2021'!AH63*'1. Standard_Cost'!C34+'Incremental_Cost Year 2021'!AI63*'1. Standard_Cost'!D34+'Incremental_Cost Year 2021'!AJ63+'Incremental_Cost Year 2021'!AL63+AK56</f>
        <v>0</v>
      </c>
      <c r="AN56" s="104">
        <f>AM56*'1. Standard_Cost'!C38</f>
        <v>0</v>
      </c>
      <c r="AO56" s="107"/>
      <c r="AQ56" s="104">
        <f t="shared" si="66"/>
        <v>0</v>
      </c>
      <c r="AR56" s="104">
        <f t="shared" si="67"/>
        <v>0</v>
      </c>
      <c r="AS56" s="104">
        <f t="shared" si="68"/>
        <v>0</v>
      </c>
      <c r="AT56" s="104">
        <f t="shared" si="71"/>
        <v>0</v>
      </c>
      <c r="AU56" s="108"/>
      <c r="AV56" s="108"/>
      <c r="AW56" s="108"/>
      <c r="AX56" s="108"/>
      <c r="AY56" s="108"/>
      <c r="AZ56" s="108"/>
      <c r="BA56" s="109">
        <f t="shared" si="69"/>
        <v>0</v>
      </c>
    </row>
    <row r="57" spans="1:53" ht="14.1" customHeight="1" outlineLevel="2" x14ac:dyDescent="0.2">
      <c r="A57" s="68"/>
      <c r="B57" s="94"/>
      <c r="C57" s="95"/>
      <c r="D57" s="110"/>
      <c r="E57" s="110"/>
      <c r="F57" s="110"/>
      <c r="G57" s="111"/>
      <c r="H57" s="112" t="s">
        <v>179</v>
      </c>
      <c r="I57" s="100"/>
      <c r="J57" s="101"/>
      <c r="K57" s="101"/>
      <c r="L57" s="102" t="str">
        <f>IF(I57&lt;&gt;0,((VLOOKUP(I57,'1. Standard_Cost'!$B$4:$D$8,2)+VLOOKUP(I57,'1. Standard_Cost'!$B$4:$D$8,3))*J57*K57),"0")</f>
        <v>0</v>
      </c>
      <c r="M57" s="102">
        <f>L57*'1. Standard_Cost'!F14</f>
        <v>0</v>
      </c>
      <c r="N57" s="103"/>
      <c r="O57" s="103"/>
      <c r="P57" s="103"/>
      <c r="Q57" s="103"/>
      <c r="R57" s="104">
        <f>+N57*P57*'1. Standard_Cost'!$B$12</f>
        <v>0</v>
      </c>
      <c r="S57" s="104">
        <f>+N57*O57*P57*'1. Standard_Cost'!$C$12</f>
        <v>0</v>
      </c>
      <c r="T57" s="104">
        <f>+N57*P57*Q57*'1. Standard_Cost'!$D$12</f>
        <v>0</v>
      </c>
      <c r="U57" s="104">
        <f>+N57*O57*'1. Standard_Cost'!$E$12</f>
        <v>0</v>
      </c>
      <c r="V57" s="103"/>
      <c r="W57" s="103"/>
      <c r="X57" s="103"/>
      <c r="Y57" s="104">
        <f>+V57*((X57*'1. Standard_Cost'!$B$16)+(W57*X57*'1. Standard_Cost'!$C$16))</f>
        <v>0</v>
      </c>
      <c r="Z57" s="103"/>
      <c r="AA57" s="103"/>
      <c r="AB57" s="104">
        <f>+Z57*'1. Standard_Cost'!$B$20+AA57*'1. Standard_Cost'!$C$20</f>
        <v>0</v>
      </c>
      <c r="AC57" s="105"/>
      <c r="AD57" s="106"/>
      <c r="AE57" s="104">
        <f>SUM(AD57,AC57,AB57,Y57,U57,T57,S57,R57)*'1. Standard_Cost'!B38</f>
        <v>0</v>
      </c>
      <c r="AF57" s="104">
        <f t="shared" si="70"/>
        <v>0</v>
      </c>
      <c r="AG57" s="103"/>
      <c r="AH57" s="103"/>
      <c r="AI57" s="103"/>
      <c r="AJ57" s="107"/>
      <c r="AK57" s="107"/>
      <c r="AL57" s="107"/>
      <c r="AM57" s="104">
        <f>AG57*'1. Standard_Cost'!B34+'Incremental_Cost Year 2021'!AH64*'1. Standard_Cost'!C34+'Incremental_Cost Year 2021'!AI64*'1. Standard_Cost'!D34+'Incremental_Cost Year 2021'!AJ64+'Incremental_Cost Year 2021'!AL64+AK57</f>
        <v>0</v>
      </c>
      <c r="AN57" s="104">
        <f>AM57*'1. Standard_Cost'!C38</f>
        <v>0</v>
      </c>
      <c r="AO57" s="107"/>
      <c r="AQ57" s="104">
        <f t="shared" si="66"/>
        <v>0</v>
      </c>
      <c r="AR57" s="104">
        <f t="shared" si="67"/>
        <v>0</v>
      </c>
      <c r="AS57" s="104">
        <f t="shared" si="68"/>
        <v>0</v>
      </c>
      <c r="AT57" s="104">
        <f t="shared" si="71"/>
        <v>0</v>
      </c>
      <c r="AU57" s="108"/>
      <c r="AV57" s="108"/>
      <c r="AW57" s="108"/>
      <c r="AX57" s="108"/>
      <c r="AY57" s="108"/>
      <c r="AZ57" s="108"/>
      <c r="BA57" s="109">
        <f t="shared" si="69"/>
        <v>0</v>
      </c>
    </row>
    <row r="58" spans="1:53" ht="48" customHeight="1" outlineLevel="1" x14ac:dyDescent="0.2">
      <c r="A58" s="68"/>
      <c r="B58" s="94"/>
      <c r="C58" s="95"/>
      <c r="D58" s="113" t="s">
        <v>48</v>
      </c>
      <c r="E58" s="113" t="s">
        <v>195</v>
      </c>
      <c r="F58" s="114" t="s">
        <v>154</v>
      </c>
      <c r="G58" s="115" t="s">
        <v>155</v>
      </c>
      <c r="H58" s="122" t="s">
        <v>196</v>
      </c>
      <c r="I58" s="117"/>
      <c r="J58" s="117"/>
      <c r="K58" s="117"/>
      <c r="L58" s="118">
        <f>SUM(L54:L57)</f>
        <v>0</v>
      </c>
      <c r="M58" s="118">
        <f>SUM(M54:M57)</f>
        <v>0</v>
      </c>
      <c r="N58" s="117"/>
      <c r="O58" s="117"/>
      <c r="P58" s="117"/>
      <c r="Q58" s="117"/>
      <c r="R58" s="119">
        <f>SUM(R54:R57)</f>
        <v>0</v>
      </c>
      <c r="S58" s="119">
        <f>SUM(S54:S57)</f>
        <v>0</v>
      </c>
      <c r="T58" s="119">
        <f>SUM(T54:T57)</f>
        <v>0</v>
      </c>
      <c r="U58" s="119">
        <f>SUM(U54:U57)</f>
        <v>0</v>
      </c>
      <c r="V58" s="117"/>
      <c r="W58" s="117"/>
      <c r="X58" s="117"/>
      <c r="Y58" s="118">
        <f>SUM(Y54:Y57)</f>
        <v>0</v>
      </c>
      <c r="Z58" s="117"/>
      <c r="AA58" s="117"/>
      <c r="AB58" s="118">
        <f t="shared" ref="AB58:AF58" si="72">SUM(AB54:AB57)</f>
        <v>0</v>
      </c>
      <c r="AC58" s="118">
        <f t="shared" si="72"/>
        <v>0</v>
      </c>
      <c r="AD58" s="118">
        <f t="shared" si="72"/>
        <v>0</v>
      </c>
      <c r="AE58" s="118">
        <f t="shared" si="72"/>
        <v>0</v>
      </c>
      <c r="AF58" s="118">
        <f t="shared" si="72"/>
        <v>0</v>
      </c>
      <c r="AG58" s="117"/>
      <c r="AH58" s="117"/>
      <c r="AI58" s="117"/>
      <c r="AJ58" s="119">
        <f>SUM(AJ54:AJ57)</f>
        <v>0</v>
      </c>
      <c r="AK58" s="119">
        <f>SUM(AK54:AK57)</f>
        <v>0</v>
      </c>
      <c r="AL58" s="119">
        <f>SUM(AL54:AL57)</f>
        <v>0</v>
      </c>
      <c r="AM58" s="118">
        <f>SUM(AM54:AM57)</f>
        <v>0</v>
      </c>
      <c r="AN58" s="118">
        <f>SUM(AN54:AN57)</f>
        <v>0</v>
      </c>
      <c r="AO58" s="116"/>
      <c r="AP58" s="120"/>
      <c r="AQ58" s="121">
        <f t="shared" ref="AQ58:BA58" si="73">SUM(AQ54:AQ57)</f>
        <v>0</v>
      </c>
      <c r="AR58" s="121">
        <f t="shared" si="73"/>
        <v>0</v>
      </c>
      <c r="AS58" s="121">
        <f t="shared" si="73"/>
        <v>0</v>
      </c>
      <c r="AT58" s="121">
        <f t="shared" si="73"/>
        <v>0</v>
      </c>
      <c r="AU58" s="121">
        <f t="shared" si="73"/>
        <v>0</v>
      </c>
      <c r="AV58" s="121">
        <f t="shared" si="73"/>
        <v>0</v>
      </c>
      <c r="AW58" s="121">
        <f t="shared" si="73"/>
        <v>0</v>
      </c>
      <c r="AX58" s="121">
        <f t="shared" si="73"/>
        <v>0</v>
      </c>
      <c r="AY58" s="121">
        <f t="shared" si="73"/>
        <v>0</v>
      </c>
      <c r="AZ58" s="121">
        <f t="shared" si="73"/>
        <v>0</v>
      </c>
      <c r="BA58" s="121">
        <f t="shared" si="73"/>
        <v>0</v>
      </c>
    </row>
    <row r="59" spans="1:53" ht="14.1" customHeight="1" outlineLevel="2" x14ac:dyDescent="0.2">
      <c r="A59" s="68"/>
      <c r="B59" s="94"/>
      <c r="C59" s="95"/>
      <c r="D59" s="96"/>
      <c r="E59" s="96"/>
      <c r="F59" s="97"/>
      <c r="G59" s="98"/>
      <c r="H59" s="99" t="s">
        <v>49</v>
      </c>
      <c r="I59" s="100"/>
      <c r="J59" s="101"/>
      <c r="K59" s="101"/>
      <c r="L59" s="102" t="str">
        <f>IF(I59&lt;&gt;0,((VLOOKUP(I59,'1. Standard_Cost'!$B$4:$D$8,2)+VLOOKUP(I59,'1. Standard_Cost'!$B$4:$D$8,3))*J59*K59),"0")</f>
        <v>0</v>
      </c>
      <c r="M59" s="102">
        <f>L59*'1. Standard_Cost'!F19</f>
        <v>0</v>
      </c>
      <c r="N59" s="103"/>
      <c r="O59" s="103"/>
      <c r="P59" s="103"/>
      <c r="Q59" s="103"/>
      <c r="R59" s="104">
        <f>+N59*P59*'1. Standard_Cost'!$B$12</f>
        <v>0</v>
      </c>
      <c r="S59" s="104">
        <f>+N59*O59*P59*'1. Standard_Cost'!$C$12</f>
        <v>0</v>
      </c>
      <c r="T59" s="104">
        <f>+N59*P59*Q59*'1. Standard_Cost'!$D$12</f>
        <v>0</v>
      </c>
      <c r="U59" s="104">
        <f>+N59*O59*'1. Standard_Cost'!$E$12</f>
        <v>0</v>
      </c>
      <c r="V59" s="103"/>
      <c r="W59" s="103"/>
      <c r="X59" s="103"/>
      <c r="Y59" s="104">
        <f>+V59*((X59*'1. Standard_Cost'!$B$16)+(W59*X59*'1. Standard_Cost'!$C$16))</f>
        <v>0</v>
      </c>
      <c r="Z59" s="103"/>
      <c r="AA59" s="103"/>
      <c r="AB59" s="104">
        <f>+Z59*'1. Standard_Cost'!$B$20+AA59*'1. Standard_Cost'!$C$20</f>
        <v>0</v>
      </c>
      <c r="AC59" s="105"/>
      <c r="AD59" s="106"/>
      <c r="AE59" s="104">
        <f>SUM(AD59,AC59,AB59,Y59,U59,T59,S59,R59)*'1. Standard_Cost'!B43</f>
        <v>0</v>
      </c>
      <c r="AF59" s="104">
        <f>SUM(AD59,AE59)</f>
        <v>0</v>
      </c>
      <c r="AG59" s="103"/>
      <c r="AH59" s="103"/>
      <c r="AI59" s="103"/>
      <c r="AJ59" s="107"/>
      <c r="AK59" s="107"/>
      <c r="AL59" s="107"/>
      <c r="AM59" s="104">
        <f>AG59*'1. Standard_Cost'!B39+'Incremental_Cost Year 2021'!AH66*'1. Standard_Cost'!C39+'Incremental_Cost Year 2021'!AI66*'1. Standard_Cost'!D39+'Incremental_Cost Year 2021'!AJ66+'Incremental_Cost Year 2021'!AL66+AK59</f>
        <v>0</v>
      </c>
      <c r="AN59" s="104">
        <f>AM59*'1. Standard_Cost'!C43</f>
        <v>0</v>
      </c>
      <c r="AO59" s="107"/>
      <c r="AQ59" s="104">
        <f t="shared" ref="AQ59:AQ62" si="74">L59+M59</f>
        <v>0</v>
      </c>
      <c r="AR59" s="104">
        <f t="shared" ref="AR59:AR62" si="75">AF59</f>
        <v>0</v>
      </c>
      <c r="AS59" s="104">
        <f t="shared" ref="AS59:AS62" si="76">AM59+AN59</f>
        <v>0</v>
      </c>
      <c r="AT59" s="104">
        <f>SUM(AQ59,AR59,AS59)</f>
        <v>0</v>
      </c>
      <c r="AU59" s="108"/>
      <c r="AV59" s="108"/>
      <c r="AW59" s="108"/>
      <c r="AX59" s="108"/>
      <c r="AY59" s="108"/>
      <c r="AZ59" s="108"/>
      <c r="BA59" s="109">
        <f t="shared" ref="BA59:BA62" si="77">SUM(AU59:AZ59)-AT59</f>
        <v>0</v>
      </c>
    </row>
    <row r="60" spans="1:53" ht="14.1" customHeight="1" outlineLevel="2" x14ac:dyDescent="0.2">
      <c r="A60" s="68"/>
      <c r="B60" s="94"/>
      <c r="C60" s="95"/>
      <c r="D60" s="110"/>
      <c r="E60" s="110"/>
      <c r="F60" s="110"/>
      <c r="G60" s="111"/>
      <c r="H60" s="99" t="s">
        <v>50</v>
      </c>
      <c r="I60" s="100"/>
      <c r="J60" s="101"/>
      <c r="K60" s="101"/>
      <c r="L60" s="102" t="str">
        <f>IF(I60&lt;&gt;0,((VLOOKUP(I60,'1. Standard_Cost'!$B$4:$D$8,2)+VLOOKUP(I60,'1. Standard_Cost'!$B$4:$D$8,3))*J60*K60),"0")</f>
        <v>0</v>
      </c>
      <c r="M60" s="102">
        <f>L60*'1. Standard_Cost'!F19</f>
        <v>0</v>
      </c>
      <c r="N60" s="103"/>
      <c r="O60" s="103"/>
      <c r="P60" s="103"/>
      <c r="Q60" s="103"/>
      <c r="R60" s="104">
        <f>+N60*P60*'1. Standard_Cost'!$B$12</f>
        <v>0</v>
      </c>
      <c r="S60" s="104">
        <f>+N60*O60*P60*'1. Standard_Cost'!$C$12</f>
        <v>0</v>
      </c>
      <c r="T60" s="104">
        <f>+N60*P60*Q60*'1. Standard_Cost'!$D$12</f>
        <v>0</v>
      </c>
      <c r="U60" s="104">
        <f>+N60*O60*'1. Standard_Cost'!$E$12</f>
        <v>0</v>
      </c>
      <c r="V60" s="103"/>
      <c r="W60" s="103"/>
      <c r="X60" s="103"/>
      <c r="Y60" s="104">
        <f>+V60*((X60*'1. Standard_Cost'!$B$16)+(W60*X60*'1. Standard_Cost'!$C$16))</f>
        <v>0</v>
      </c>
      <c r="Z60" s="103"/>
      <c r="AA60" s="103"/>
      <c r="AB60" s="104">
        <f>+Z60*'1. Standard_Cost'!$B$20+AA60*'1. Standard_Cost'!$C$20</f>
        <v>0</v>
      </c>
      <c r="AC60" s="105"/>
      <c r="AD60" s="106"/>
      <c r="AE60" s="104">
        <f>SUM(AD60,AC60,AB60,Y60,U60,T60,S60,R60)*'1. Standard_Cost'!B43</f>
        <v>0</v>
      </c>
      <c r="AF60" s="104">
        <f t="shared" ref="AF60:AF62" si="78">SUM(AD60,AE60)</f>
        <v>0</v>
      </c>
      <c r="AG60" s="103"/>
      <c r="AH60" s="103"/>
      <c r="AI60" s="103"/>
      <c r="AJ60" s="107"/>
      <c r="AK60" s="107"/>
      <c r="AL60" s="107"/>
      <c r="AM60" s="104">
        <f>AG60*'1. Standard_Cost'!B39+'Incremental_Cost Year 2021'!AH67*'1. Standard_Cost'!C39+'Incremental_Cost Year 2021'!AI67*'1. Standard_Cost'!D39+'Incremental_Cost Year 2021'!AJ67+'Incremental_Cost Year 2021'!AL67+AK60</f>
        <v>0</v>
      </c>
      <c r="AN60" s="104">
        <f>AM60*'1. Standard_Cost'!C43</f>
        <v>0</v>
      </c>
      <c r="AO60" s="107"/>
      <c r="AQ60" s="104">
        <f t="shared" si="74"/>
        <v>0</v>
      </c>
      <c r="AR60" s="104">
        <f t="shared" si="75"/>
        <v>0</v>
      </c>
      <c r="AS60" s="104">
        <f t="shared" si="76"/>
        <v>0</v>
      </c>
      <c r="AT60" s="104">
        <f t="shared" ref="AT60:AT62" si="79">SUM(AQ60,AR60,AS60)</f>
        <v>0</v>
      </c>
      <c r="AU60" s="108"/>
      <c r="AV60" s="108">
        <v>0</v>
      </c>
      <c r="AW60" s="108"/>
      <c r="AX60" s="108"/>
      <c r="AY60" s="108"/>
      <c r="AZ60" s="108"/>
      <c r="BA60" s="109">
        <f t="shared" si="77"/>
        <v>0</v>
      </c>
    </row>
    <row r="61" spans="1:53" ht="14.1" customHeight="1" outlineLevel="2" x14ac:dyDescent="0.2">
      <c r="A61" s="68"/>
      <c r="B61" s="94"/>
      <c r="C61" s="95"/>
      <c r="D61" s="110"/>
      <c r="E61" s="110"/>
      <c r="F61" s="110"/>
      <c r="G61" s="111"/>
      <c r="H61" s="99" t="s">
        <v>51</v>
      </c>
      <c r="I61" s="100"/>
      <c r="J61" s="101"/>
      <c r="K61" s="101"/>
      <c r="L61" s="102" t="str">
        <f>IF(I61&lt;&gt;0,((VLOOKUP(I61,'1. Standard_Cost'!$B$4:$D$8,2)+VLOOKUP(I61,'1. Standard_Cost'!$B$4:$D$8,3))*J61*K61),"0")</f>
        <v>0</v>
      </c>
      <c r="M61" s="102">
        <f>L61*'1. Standard_Cost'!F19</f>
        <v>0</v>
      </c>
      <c r="N61" s="103"/>
      <c r="O61" s="103"/>
      <c r="P61" s="103"/>
      <c r="Q61" s="103"/>
      <c r="R61" s="104">
        <f>+N61*P61*'1. Standard_Cost'!$B$12</f>
        <v>0</v>
      </c>
      <c r="S61" s="104">
        <f>+N61*O61*P61*'1. Standard_Cost'!$C$12</f>
        <v>0</v>
      </c>
      <c r="T61" s="104">
        <f>+N61*P61*Q61*'1. Standard_Cost'!$D$12</f>
        <v>0</v>
      </c>
      <c r="U61" s="104">
        <f>+N61*O61*'1. Standard_Cost'!$E$12</f>
        <v>0</v>
      </c>
      <c r="V61" s="103"/>
      <c r="W61" s="103"/>
      <c r="X61" s="103"/>
      <c r="Y61" s="104">
        <f>+V61*((X61*'1. Standard_Cost'!$B$16)+(W61*X61*'1. Standard_Cost'!$C$16))</f>
        <v>0</v>
      </c>
      <c r="Z61" s="103"/>
      <c r="AA61" s="103"/>
      <c r="AB61" s="104">
        <f>+Z61*'1. Standard_Cost'!$B$20+AA61*'1. Standard_Cost'!$C$20</f>
        <v>0</v>
      </c>
      <c r="AC61" s="105"/>
      <c r="AD61" s="106"/>
      <c r="AE61" s="104">
        <f>SUM(AD61,AC61,AB61,Y61,U61,T61,S61,R61)*'1. Standard_Cost'!B43</f>
        <v>0</v>
      </c>
      <c r="AF61" s="104">
        <f t="shared" si="78"/>
        <v>0</v>
      </c>
      <c r="AG61" s="103"/>
      <c r="AH61" s="103"/>
      <c r="AI61" s="103"/>
      <c r="AJ61" s="107"/>
      <c r="AK61" s="107"/>
      <c r="AL61" s="107"/>
      <c r="AM61" s="104">
        <f>AG61*'1. Standard_Cost'!B39+'Incremental_Cost Year 2021'!AH68*'1. Standard_Cost'!C39+'Incremental_Cost Year 2021'!AI68*'1. Standard_Cost'!D39+'Incremental_Cost Year 2021'!AJ68+'Incremental_Cost Year 2021'!AL68+AK61</f>
        <v>0</v>
      </c>
      <c r="AN61" s="104">
        <f>AM61*'1. Standard_Cost'!C43</f>
        <v>0</v>
      </c>
      <c r="AO61" s="107"/>
      <c r="AQ61" s="104">
        <f t="shared" si="74"/>
        <v>0</v>
      </c>
      <c r="AR61" s="104">
        <f t="shared" si="75"/>
        <v>0</v>
      </c>
      <c r="AS61" s="104">
        <f t="shared" si="76"/>
        <v>0</v>
      </c>
      <c r="AT61" s="104">
        <f t="shared" si="79"/>
        <v>0</v>
      </c>
      <c r="AU61" s="108"/>
      <c r="AV61" s="108"/>
      <c r="AW61" s="108"/>
      <c r="AX61" s="108"/>
      <c r="AY61" s="108"/>
      <c r="AZ61" s="108"/>
      <c r="BA61" s="109">
        <f t="shared" si="77"/>
        <v>0</v>
      </c>
    </row>
    <row r="62" spans="1:53" ht="14.1" customHeight="1" outlineLevel="2" x14ac:dyDescent="0.2">
      <c r="A62" s="68"/>
      <c r="B62" s="94"/>
      <c r="C62" s="95"/>
      <c r="D62" s="110"/>
      <c r="E62" s="110"/>
      <c r="F62" s="110"/>
      <c r="G62" s="111"/>
      <c r="H62" s="112" t="s">
        <v>179</v>
      </c>
      <c r="I62" s="100"/>
      <c r="J62" s="101"/>
      <c r="K62" s="101"/>
      <c r="L62" s="102" t="str">
        <f>IF(I62&lt;&gt;0,((VLOOKUP(I62,'1. Standard_Cost'!$B$4:$D$8,2)+VLOOKUP(I62,'1. Standard_Cost'!$B$4:$D$8,3))*J62*K62),"0")</f>
        <v>0</v>
      </c>
      <c r="M62" s="102">
        <f>L62*'1. Standard_Cost'!F19</f>
        <v>0</v>
      </c>
      <c r="N62" s="103"/>
      <c r="O62" s="103"/>
      <c r="P62" s="103"/>
      <c r="Q62" s="103"/>
      <c r="R62" s="104">
        <f>+N62*P62*'1. Standard_Cost'!$B$12</f>
        <v>0</v>
      </c>
      <c r="S62" s="104">
        <f>+N62*O62*P62*'1. Standard_Cost'!$C$12</f>
        <v>0</v>
      </c>
      <c r="T62" s="104">
        <f>+N62*P62*Q62*'1. Standard_Cost'!$D$12</f>
        <v>0</v>
      </c>
      <c r="U62" s="104">
        <f>+N62*O62*'1. Standard_Cost'!$E$12</f>
        <v>0</v>
      </c>
      <c r="V62" s="103"/>
      <c r="W62" s="103"/>
      <c r="X62" s="103"/>
      <c r="Y62" s="104">
        <f>+V62*((X62*'1. Standard_Cost'!$B$16)+(W62*X62*'1. Standard_Cost'!$C$16))</f>
        <v>0</v>
      </c>
      <c r="Z62" s="103"/>
      <c r="AA62" s="103"/>
      <c r="AB62" s="104">
        <f>+Z62*'1. Standard_Cost'!$B$20+AA62*'1. Standard_Cost'!$C$20</f>
        <v>0</v>
      </c>
      <c r="AC62" s="105"/>
      <c r="AD62" s="106"/>
      <c r="AE62" s="104">
        <f>SUM(AD62,AC62,AB62,Y62,U62,T62,S62,R62)*'1. Standard_Cost'!B43</f>
        <v>0</v>
      </c>
      <c r="AF62" s="104">
        <f t="shared" si="78"/>
        <v>0</v>
      </c>
      <c r="AG62" s="103"/>
      <c r="AH62" s="103"/>
      <c r="AI62" s="103"/>
      <c r="AJ62" s="107"/>
      <c r="AK62" s="107"/>
      <c r="AL62" s="107"/>
      <c r="AM62" s="104">
        <f>AG62*'1. Standard_Cost'!B39+'Incremental_Cost Year 2021'!AH69*'1. Standard_Cost'!C39+'Incremental_Cost Year 2021'!AI69*'1. Standard_Cost'!D39+'Incremental_Cost Year 2021'!AJ69+'Incremental_Cost Year 2021'!AL69+AK62</f>
        <v>0</v>
      </c>
      <c r="AN62" s="104">
        <f>AM62*'1. Standard_Cost'!C43</f>
        <v>0</v>
      </c>
      <c r="AO62" s="107"/>
      <c r="AQ62" s="104">
        <f t="shared" si="74"/>
        <v>0</v>
      </c>
      <c r="AR62" s="104">
        <f t="shared" si="75"/>
        <v>0</v>
      </c>
      <c r="AS62" s="104">
        <f t="shared" si="76"/>
        <v>0</v>
      </c>
      <c r="AT62" s="104">
        <f t="shared" si="79"/>
        <v>0</v>
      </c>
      <c r="AU62" s="108"/>
      <c r="AV62" s="108"/>
      <c r="AW62" s="108"/>
      <c r="AX62" s="108"/>
      <c r="AY62" s="108"/>
      <c r="AZ62" s="108"/>
      <c r="BA62" s="109">
        <f t="shared" si="77"/>
        <v>0</v>
      </c>
    </row>
    <row r="63" spans="1:53" ht="60.75" customHeight="1" outlineLevel="1" x14ac:dyDescent="0.2">
      <c r="A63" s="68"/>
      <c r="B63" s="94"/>
      <c r="C63" s="95"/>
      <c r="D63" s="113" t="s">
        <v>48</v>
      </c>
      <c r="E63" s="113" t="s">
        <v>197</v>
      </c>
      <c r="F63" s="114" t="s">
        <v>154</v>
      </c>
      <c r="G63" s="115" t="s">
        <v>155</v>
      </c>
      <c r="H63" s="122" t="s">
        <v>198</v>
      </c>
      <c r="I63" s="117"/>
      <c r="J63" s="117"/>
      <c r="K63" s="117"/>
      <c r="L63" s="118">
        <f>SUM(L59:L62)</f>
        <v>0</v>
      </c>
      <c r="M63" s="118">
        <f>SUM(M59:M62)</f>
        <v>0</v>
      </c>
      <c r="N63" s="117"/>
      <c r="O63" s="117"/>
      <c r="P63" s="117"/>
      <c r="Q63" s="117"/>
      <c r="R63" s="119">
        <f>SUM(R59:R62)</f>
        <v>0</v>
      </c>
      <c r="S63" s="119">
        <f>SUM(S59:S62)</f>
        <v>0</v>
      </c>
      <c r="T63" s="119">
        <f>SUM(T59:T62)</f>
        <v>0</v>
      </c>
      <c r="U63" s="119">
        <f>SUM(U59:U62)</f>
        <v>0</v>
      </c>
      <c r="V63" s="117"/>
      <c r="W63" s="117"/>
      <c r="X63" s="117"/>
      <c r="Y63" s="118">
        <f>SUM(Y59:Y62)</f>
        <v>0</v>
      </c>
      <c r="Z63" s="117"/>
      <c r="AA63" s="117"/>
      <c r="AB63" s="118">
        <f t="shared" ref="AB63:AF63" si="80">SUM(AB59:AB62)</f>
        <v>0</v>
      </c>
      <c r="AC63" s="118">
        <f t="shared" si="80"/>
        <v>0</v>
      </c>
      <c r="AD63" s="118">
        <f t="shared" si="80"/>
        <v>0</v>
      </c>
      <c r="AE63" s="118">
        <f t="shared" si="80"/>
        <v>0</v>
      </c>
      <c r="AF63" s="118">
        <f t="shared" si="80"/>
        <v>0</v>
      </c>
      <c r="AG63" s="117"/>
      <c r="AH63" s="117"/>
      <c r="AI63" s="117"/>
      <c r="AJ63" s="119">
        <f>SUM(AJ59:AJ62)</f>
        <v>0</v>
      </c>
      <c r="AK63" s="119">
        <f>SUM(AK59:AK62)</f>
        <v>0</v>
      </c>
      <c r="AL63" s="119">
        <f>SUM(AL59:AL62)</f>
        <v>0</v>
      </c>
      <c r="AM63" s="118">
        <f>SUM(AM59:AM62)</f>
        <v>0</v>
      </c>
      <c r="AN63" s="118">
        <f>SUM(AN59:AN62)</f>
        <v>0</v>
      </c>
      <c r="AO63" s="116"/>
      <c r="AP63" s="120"/>
      <c r="AQ63" s="121">
        <f t="shared" ref="AQ63:BA63" si="81">SUM(AQ59:AQ62)</f>
        <v>0</v>
      </c>
      <c r="AR63" s="121">
        <f t="shared" si="81"/>
        <v>0</v>
      </c>
      <c r="AS63" s="121">
        <f t="shared" si="81"/>
        <v>0</v>
      </c>
      <c r="AT63" s="121">
        <f t="shared" si="81"/>
        <v>0</v>
      </c>
      <c r="AU63" s="121">
        <f t="shared" si="81"/>
        <v>0</v>
      </c>
      <c r="AV63" s="121">
        <f t="shared" si="81"/>
        <v>0</v>
      </c>
      <c r="AW63" s="121">
        <f t="shared" si="81"/>
        <v>0</v>
      </c>
      <c r="AX63" s="121">
        <f t="shared" si="81"/>
        <v>0</v>
      </c>
      <c r="AY63" s="121">
        <f t="shared" si="81"/>
        <v>0</v>
      </c>
      <c r="AZ63" s="121">
        <f t="shared" si="81"/>
        <v>0</v>
      </c>
      <c r="BA63" s="121">
        <f t="shared" si="81"/>
        <v>0</v>
      </c>
    </row>
    <row r="64" spans="1:53" ht="14.1" customHeight="1" outlineLevel="2" x14ac:dyDescent="0.2">
      <c r="A64" s="68"/>
      <c r="B64" s="94"/>
      <c r="C64" s="95"/>
      <c r="D64" s="96"/>
      <c r="E64" s="96"/>
      <c r="F64" s="97"/>
      <c r="G64" s="98"/>
      <c r="H64" s="99" t="s">
        <v>49</v>
      </c>
      <c r="I64" s="100"/>
      <c r="J64" s="101"/>
      <c r="K64" s="101"/>
      <c r="L64" s="102" t="str">
        <f>IF(I64&lt;&gt;0,((VLOOKUP(I64,'1. Standard_Cost'!$B$4:$D$8,2)+VLOOKUP(I64,'1. Standard_Cost'!$B$4:$D$8,3))*J64*K64),"0")</f>
        <v>0</v>
      </c>
      <c r="M64" s="102">
        <f>L64*'1. Standard_Cost'!F24</f>
        <v>0</v>
      </c>
      <c r="N64" s="103"/>
      <c r="O64" s="103"/>
      <c r="P64" s="103"/>
      <c r="Q64" s="103"/>
      <c r="R64" s="104">
        <f>+N64*P64*'1. Standard_Cost'!$B$12</f>
        <v>0</v>
      </c>
      <c r="S64" s="104">
        <f>+N64*O64*P64*'1. Standard_Cost'!$C$12</f>
        <v>0</v>
      </c>
      <c r="T64" s="104">
        <f>+N64*P64*Q64*'1. Standard_Cost'!$D$12</f>
        <v>0</v>
      </c>
      <c r="U64" s="104">
        <f>+N64*O64*'1. Standard_Cost'!$E$12</f>
        <v>0</v>
      </c>
      <c r="V64" s="103"/>
      <c r="W64" s="103"/>
      <c r="X64" s="103"/>
      <c r="Y64" s="104">
        <f>+V64*((X64*'1. Standard_Cost'!$B$16)+(W64*X64*'1. Standard_Cost'!$C$16))</f>
        <v>0</v>
      </c>
      <c r="Z64" s="103"/>
      <c r="AA64" s="103"/>
      <c r="AB64" s="104">
        <f>+Z64*'1. Standard_Cost'!$B$20+AA64*'1. Standard_Cost'!$C$20</f>
        <v>0</v>
      </c>
      <c r="AC64" s="105"/>
      <c r="AD64" s="106"/>
      <c r="AE64" s="104">
        <f>SUM(AD64,AC64,AB64,Y64,U64,T64,S64,R64)*'1. Standard_Cost'!B48</f>
        <v>0</v>
      </c>
      <c r="AF64" s="104">
        <f>SUM(AD64,AE64)</f>
        <v>0</v>
      </c>
      <c r="AG64" s="103"/>
      <c r="AH64" s="103"/>
      <c r="AI64" s="103"/>
      <c r="AJ64" s="107"/>
      <c r="AK64" s="107"/>
      <c r="AL64" s="107"/>
      <c r="AM64" s="104">
        <f>AG64*'1. Standard_Cost'!B44+'Incremental_Cost Year 2021'!AH71*'1. Standard_Cost'!C44+'Incremental_Cost Year 2021'!AI71*'1. Standard_Cost'!D44+'Incremental_Cost Year 2021'!AJ71+'Incremental_Cost Year 2021'!AL71+AK64</f>
        <v>0</v>
      </c>
      <c r="AN64" s="104">
        <f>AM64*'1. Standard_Cost'!C48</f>
        <v>0</v>
      </c>
      <c r="AO64" s="107"/>
      <c r="AQ64" s="104">
        <f t="shared" ref="AQ64:AQ67" si="82">L64+M64</f>
        <v>0</v>
      </c>
      <c r="AR64" s="104">
        <f t="shared" ref="AR64:AR67" si="83">AF64</f>
        <v>0</v>
      </c>
      <c r="AS64" s="104">
        <f t="shared" ref="AS64:AS67" si="84">AM64+AN64</f>
        <v>0</v>
      </c>
      <c r="AT64" s="104">
        <f>SUM(AQ64,AR64,AS64)</f>
        <v>0</v>
      </c>
      <c r="AU64" s="108"/>
      <c r="AV64" s="108"/>
      <c r="AW64" s="108"/>
      <c r="AX64" s="108"/>
      <c r="AY64" s="108"/>
      <c r="AZ64" s="108"/>
      <c r="BA64" s="109">
        <f t="shared" ref="BA64:BA67" si="85">SUM(AU64:AZ64)-AT64</f>
        <v>0</v>
      </c>
    </row>
    <row r="65" spans="1:53" ht="14.1" customHeight="1" outlineLevel="2" x14ac:dyDescent="0.2">
      <c r="A65" s="68"/>
      <c r="B65" s="94"/>
      <c r="C65" s="95"/>
      <c r="D65" s="110"/>
      <c r="E65" s="110"/>
      <c r="F65" s="110"/>
      <c r="G65" s="111"/>
      <c r="H65" s="99" t="s">
        <v>50</v>
      </c>
      <c r="I65" s="100"/>
      <c r="J65" s="101"/>
      <c r="K65" s="101"/>
      <c r="L65" s="102" t="str">
        <f>IF(I65&lt;&gt;0,((VLOOKUP(I65,'1. Standard_Cost'!$B$4:$D$8,2)+VLOOKUP(I65,'1. Standard_Cost'!$B$4:$D$8,3))*J65*K65),"0")</f>
        <v>0</v>
      </c>
      <c r="M65" s="102">
        <f>L65*'1. Standard_Cost'!F24</f>
        <v>0</v>
      </c>
      <c r="N65" s="103"/>
      <c r="O65" s="103"/>
      <c r="P65" s="103"/>
      <c r="Q65" s="103"/>
      <c r="R65" s="104">
        <f>+N65*P65*'1. Standard_Cost'!$B$12</f>
        <v>0</v>
      </c>
      <c r="S65" s="104">
        <f>+N65*O65*P65*'1. Standard_Cost'!$C$12</f>
        <v>0</v>
      </c>
      <c r="T65" s="104">
        <f>+N65*P65*Q65*'1. Standard_Cost'!$D$12</f>
        <v>0</v>
      </c>
      <c r="U65" s="104">
        <f>+N65*O65*'1. Standard_Cost'!$E$12</f>
        <v>0</v>
      </c>
      <c r="V65" s="103"/>
      <c r="W65" s="103"/>
      <c r="X65" s="103"/>
      <c r="Y65" s="104">
        <f>+V65*((X65*'1. Standard_Cost'!$B$16)+(W65*X65*'1. Standard_Cost'!$C$16))</f>
        <v>0</v>
      </c>
      <c r="Z65" s="103"/>
      <c r="AA65" s="103"/>
      <c r="AB65" s="104">
        <f>+Z65*'1. Standard_Cost'!$B$20+AA65*'1. Standard_Cost'!$C$20</f>
        <v>0</v>
      </c>
      <c r="AC65" s="105"/>
      <c r="AD65" s="106"/>
      <c r="AE65" s="104">
        <f>SUM(AD65,AC65,AB65,Y65,U65,T65,S65,R65)*'1. Standard_Cost'!B48</f>
        <v>0</v>
      </c>
      <c r="AF65" s="104">
        <f t="shared" ref="AF65:AF67" si="86">SUM(AD65,AE65)</f>
        <v>0</v>
      </c>
      <c r="AG65" s="103"/>
      <c r="AH65" s="103"/>
      <c r="AI65" s="103"/>
      <c r="AJ65" s="107"/>
      <c r="AK65" s="107"/>
      <c r="AL65" s="107"/>
      <c r="AM65" s="104">
        <f>AG65*'1. Standard_Cost'!B44+'Incremental_Cost Year 2021'!AH72*'1. Standard_Cost'!C44+'Incremental_Cost Year 2021'!AI72*'1. Standard_Cost'!D44+'Incremental_Cost Year 2021'!AJ72+'Incremental_Cost Year 2021'!AL72+AK65</f>
        <v>0</v>
      </c>
      <c r="AN65" s="104">
        <f>AM65*'1. Standard_Cost'!C48</f>
        <v>0</v>
      </c>
      <c r="AO65" s="107"/>
      <c r="AQ65" s="104">
        <f t="shared" si="82"/>
        <v>0</v>
      </c>
      <c r="AR65" s="104">
        <f t="shared" si="83"/>
        <v>0</v>
      </c>
      <c r="AS65" s="104">
        <f t="shared" si="84"/>
        <v>0</v>
      </c>
      <c r="AT65" s="104">
        <f t="shared" ref="AT65:AT67" si="87">SUM(AQ65,AR65,AS65)</f>
        <v>0</v>
      </c>
      <c r="AU65" s="108"/>
      <c r="AV65" s="108">
        <v>0</v>
      </c>
      <c r="AW65" s="108"/>
      <c r="AX65" s="108"/>
      <c r="AY65" s="108"/>
      <c r="AZ65" s="108"/>
      <c r="BA65" s="109">
        <f t="shared" si="85"/>
        <v>0</v>
      </c>
    </row>
    <row r="66" spans="1:53" ht="14.1" customHeight="1" outlineLevel="2" x14ac:dyDescent="0.2">
      <c r="A66" s="68"/>
      <c r="B66" s="94"/>
      <c r="C66" s="95"/>
      <c r="D66" s="110"/>
      <c r="E66" s="110"/>
      <c r="F66" s="110"/>
      <c r="G66" s="111"/>
      <c r="H66" s="99" t="s">
        <v>51</v>
      </c>
      <c r="I66" s="100"/>
      <c r="J66" s="101"/>
      <c r="K66" s="101"/>
      <c r="L66" s="102" t="str">
        <f>IF(I66&lt;&gt;0,((VLOOKUP(I66,'1. Standard_Cost'!$B$4:$D$8,2)+VLOOKUP(I66,'1. Standard_Cost'!$B$4:$D$8,3))*J66*K66),"0")</f>
        <v>0</v>
      </c>
      <c r="M66" s="102">
        <f>L66*'1. Standard_Cost'!F24</f>
        <v>0</v>
      </c>
      <c r="N66" s="103"/>
      <c r="O66" s="103"/>
      <c r="P66" s="103"/>
      <c r="Q66" s="103"/>
      <c r="R66" s="104">
        <f>+N66*P66*'1. Standard_Cost'!$B$12</f>
        <v>0</v>
      </c>
      <c r="S66" s="104">
        <f>+N66*O66*P66*'1. Standard_Cost'!$C$12</f>
        <v>0</v>
      </c>
      <c r="T66" s="104">
        <f>+N66*P66*Q66*'1. Standard_Cost'!$D$12</f>
        <v>0</v>
      </c>
      <c r="U66" s="104">
        <f>+N66*O66*'1. Standard_Cost'!$E$12</f>
        <v>0</v>
      </c>
      <c r="V66" s="103"/>
      <c r="W66" s="103"/>
      <c r="X66" s="103"/>
      <c r="Y66" s="104">
        <f>+V66*((X66*'1. Standard_Cost'!$B$16)+(W66*X66*'1. Standard_Cost'!$C$16))</f>
        <v>0</v>
      </c>
      <c r="Z66" s="103"/>
      <c r="AA66" s="103"/>
      <c r="AB66" s="104">
        <f>+Z66*'1. Standard_Cost'!$B$20+AA66*'1. Standard_Cost'!$C$20</f>
        <v>0</v>
      </c>
      <c r="AC66" s="105"/>
      <c r="AD66" s="106"/>
      <c r="AE66" s="104">
        <f>SUM(AD66,AC66,AB66,Y66,U66,T66,S66,R66)*'1. Standard_Cost'!B48</f>
        <v>0</v>
      </c>
      <c r="AF66" s="104">
        <f t="shared" si="86"/>
        <v>0</v>
      </c>
      <c r="AG66" s="103"/>
      <c r="AH66" s="103"/>
      <c r="AI66" s="103"/>
      <c r="AJ66" s="107"/>
      <c r="AK66" s="107"/>
      <c r="AL66" s="107"/>
      <c r="AM66" s="104">
        <f>AG66*'1. Standard_Cost'!B44+'Incremental_Cost Year 2021'!AH73*'1. Standard_Cost'!C44+'Incremental_Cost Year 2021'!AI73*'1. Standard_Cost'!D44+'Incremental_Cost Year 2021'!AJ73+'Incremental_Cost Year 2021'!AL73+AK66</f>
        <v>0</v>
      </c>
      <c r="AN66" s="104">
        <f>AM66*'1. Standard_Cost'!C48</f>
        <v>0</v>
      </c>
      <c r="AO66" s="107"/>
      <c r="AQ66" s="104">
        <f t="shared" si="82"/>
        <v>0</v>
      </c>
      <c r="AR66" s="104">
        <f t="shared" si="83"/>
        <v>0</v>
      </c>
      <c r="AS66" s="104">
        <f t="shared" si="84"/>
        <v>0</v>
      </c>
      <c r="AT66" s="104">
        <f t="shared" si="87"/>
        <v>0</v>
      </c>
      <c r="AU66" s="108"/>
      <c r="AV66" s="108"/>
      <c r="AW66" s="108"/>
      <c r="AX66" s="108"/>
      <c r="AY66" s="108"/>
      <c r="AZ66" s="108"/>
      <c r="BA66" s="109">
        <f t="shared" si="85"/>
        <v>0</v>
      </c>
    </row>
    <row r="67" spans="1:53" ht="14.1" customHeight="1" outlineLevel="2" x14ac:dyDescent="0.2">
      <c r="A67" s="68"/>
      <c r="B67" s="94"/>
      <c r="C67" s="95"/>
      <c r="D67" s="110"/>
      <c r="E67" s="110"/>
      <c r="F67" s="110"/>
      <c r="G67" s="111"/>
      <c r="H67" s="112" t="s">
        <v>179</v>
      </c>
      <c r="I67" s="100"/>
      <c r="J67" s="101"/>
      <c r="K67" s="101"/>
      <c r="L67" s="102" t="str">
        <f>IF(I67&lt;&gt;0,((VLOOKUP(I67,'1. Standard_Cost'!$B$4:$D$8,2)+VLOOKUP(I67,'1. Standard_Cost'!$B$4:$D$8,3))*J67*K67),"0")</f>
        <v>0</v>
      </c>
      <c r="M67" s="102">
        <f>L67*'1. Standard_Cost'!F24</f>
        <v>0</v>
      </c>
      <c r="N67" s="103"/>
      <c r="O67" s="103"/>
      <c r="P67" s="103"/>
      <c r="Q67" s="103"/>
      <c r="R67" s="104">
        <f>+N67*P67*'1. Standard_Cost'!$B$12</f>
        <v>0</v>
      </c>
      <c r="S67" s="104">
        <f>+N67*O67*P67*'1. Standard_Cost'!$C$12</f>
        <v>0</v>
      </c>
      <c r="T67" s="104">
        <f>+N67*P67*Q67*'1. Standard_Cost'!$D$12</f>
        <v>0</v>
      </c>
      <c r="U67" s="104">
        <f>+N67*O67*'1. Standard_Cost'!$E$12</f>
        <v>0</v>
      </c>
      <c r="V67" s="103"/>
      <c r="W67" s="103"/>
      <c r="X67" s="103"/>
      <c r="Y67" s="104">
        <f>+V67*((X67*'1. Standard_Cost'!$B$16)+(W67*X67*'1. Standard_Cost'!$C$16))</f>
        <v>0</v>
      </c>
      <c r="Z67" s="103"/>
      <c r="AA67" s="103"/>
      <c r="AB67" s="104">
        <f>+Z67*'1. Standard_Cost'!$B$20+AA67*'1. Standard_Cost'!$C$20</f>
        <v>0</v>
      </c>
      <c r="AC67" s="105"/>
      <c r="AD67" s="106"/>
      <c r="AE67" s="104">
        <f>SUM(AD67,AC67,AB67,Y67,U67,T67,S67,R67)*'1. Standard_Cost'!B48</f>
        <v>0</v>
      </c>
      <c r="AF67" s="104">
        <f t="shared" si="86"/>
        <v>0</v>
      </c>
      <c r="AG67" s="103"/>
      <c r="AH67" s="103"/>
      <c r="AI67" s="103"/>
      <c r="AJ67" s="107"/>
      <c r="AK67" s="107"/>
      <c r="AL67" s="107"/>
      <c r="AM67" s="104">
        <f>AG67*'1. Standard_Cost'!B44+'Incremental_Cost Year 2021'!AH74*'1. Standard_Cost'!C44+'Incremental_Cost Year 2021'!AI74*'1. Standard_Cost'!D44+'Incremental_Cost Year 2021'!AJ74+'Incremental_Cost Year 2021'!AL74+AK67</f>
        <v>0</v>
      </c>
      <c r="AN67" s="104">
        <f>AM67*'1. Standard_Cost'!C48</f>
        <v>0</v>
      </c>
      <c r="AO67" s="107"/>
      <c r="AQ67" s="104">
        <f t="shared" si="82"/>
        <v>0</v>
      </c>
      <c r="AR67" s="104">
        <f t="shared" si="83"/>
        <v>0</v>
      </c>
      <c r="AS67" s="104">
        <f t="shared" si="84"/>
        <v>0</v>
      </c>
      <c r="AT67" s="104">
        <f t="shared" si="87"/>
        <v>0</v>
      </c>
      <c r="AU67" s="108"/>
      <c r="AV67" s="108"/>
      <c r="AW67" s="108"/>
      <c r="AX67" s="108"/>
      <c r="AY67" s="108"/>
      <c r="AZ67" s="108"/>
      <c r="BA67" s="109">
        <f t="shared" si="85"/>
        <v>0</v>
      </c>
    </row>
    <row r="68" spans="1:53" ht="25.7" customHeight="1" outlineLevel="1" x14ac:dyDescent="0.2">
      <c r="A68" s="68"/>
      <c r="B68" s="94"/>
      <c r="C68" s="95"/>
      <c r="D68" s="113" t="s">
        <v>48</v>
      </c>
      <c r="E68" s="113" t="s">
        <v>199</v>
      </c>
      <c r="F68" s="114" t="s">
        <v>154</v>
      </c>
      <c r="G68" s="115" t="s">
        <v>155</v>
      </c>
      <c r="H68" s="122" t="s">
        <v>201</v>
      </c>
      <c r="I68" s="117"/>
      <c r="J68" s="117"/>
      <c r="K68" s="117"/>
      <c r="L68" s="118">
        <f>SUM(L64:L67)</f>
        <v>0</v>
      </c>
      <c r="M68" s="118">
        <f>SUM(M64:M67)</f>
        <v>0</v>
      </c>
      <c r="N68" s="117"/>
      <c r="O68" s="117"/>
      <c r="P68" s="117"/>
      <c r="Q68" s="117"/>
      <c r="R68" s="119">
        <f>SUM(R64:R67)</f>
        <v>0</v>
      </c>
      <c r="S68" s="119">
        <f>SUM(S64:S67)</f>
        <v>0</v>
      </c>
      <c r="T68" s="119">
        <f>SUM(T64:T67)</f>
        <v>0</v>
      </c>
      <c r="U68" s="119">
        <f>SUM(U64:U67)</f>
        <v>0</v>
      </c>
      <c r="V68" s="117"/>
      <c r="W68" s="117"/>
      <c r="X68" s="117"/>
      <c r="Y68" s="118">
        <f>SUM(Y64:Y67)</f>
        <v>0</v>
      </c>
      <c r="Z68" s="117"/>
      <c r="AA68" s="117"/>
      <c r="AB68" s="118">
        <f t="shared" ref="AB68:AF68" si="88">SUM(AB64:AB67)</f>
        <v>0</v>
      </c>
      <c r="AC68" s="118">
        <f t="shared" si="88"/>
        <v>0</v>
      </c>
      <c r="AD68" s="118">
        <f t="shared" si="88"/>
        <v>0</v>
      </c>
      <c r="AE68" s="118">
        <f t="shared" si="88"/>
        <v>0</v>
      </c>
      <c r="AF68" s="118">
        <f t="shared" si="88"/>
        <v>0</v>
      </c>
      <c r="AG68" s="117"/>
      <c r="AH68" s="117"/>
      <c r="AI68" s="117"/>
      <c r="AJ68" s="119">
        <f>SUM(AJ64:AJ67)</f>
        <v>0</v>
      </c>
      <c r="AK68" s="119">
        <f>SUM(AK64:AK67)</f>
        <v>0</v>
      </c>
      <c r="AL68" s="119">
        <f>SUM(AL64:AL67)</f>
        <v>0</v>
      </c>
      <c r="AM68" s="118">
        <f>SUM(AM64:AM67)</f>
        <v>0</v>
      </c>
      <c r="AN68" s="118">
        <f>SUM(AN64:AN67)</f>
        <v>0</v>
      </c>
      <c r="AO68" s="116"/>
      <c r="AP68" s="120"/>
      <c r="AQ68" s="121">
        <f t="shared" ref="AQ68:BA68" si="89">SUM(AQ64:AQ67)</f>
        <v>0</v>
      </c>
      <c r="AR68" s="121">
        <f t="shared" si="89"/>
        <v>0</v>
      </c>
      <c r="AS68" s="121">
        <f t="shared" si="89"/>
        <v>0</v>
      </c>
      <c r="AT68" s="121">
        <f t="shared" si="89"/>
        <v>0</v>
      </c>
      <c r="AU68" s="121">
        <f t="shared" si="89"/>
        <v>0</v>
      </c>
      <c r="AV68" s="121">
        <f t="shared" si="89"/>
        <v>0</v>
      </c>
      <c r="AW68" s="121">
        <f t="shared" si="89"/>
        <v>0</v>
      </c>
      <c r="AX68" s="121">
        <f t="shared" si="89"/>
        <v>0</v>
      </c>
      <c r="AY68" s="121">
        <f t="shared" si="89"/>
        <v>0</v>
      </c>
      <c r="AZ68" s="121">
        <f t="shared" si="89"/>
        <v>0</v>
      </c>
      <c r="BA68" s="121">
        <f t="shared" si="89"/>
        <v>0</v>
      </c>
    </row>
    <row r="69" spans="1:53" ht="14.1" customHeight="1" outlineLevel="2" x14ac:dyDescent="0.2">
      <c r="A69" s="68"/>
      <c r="B69" s="94"/>
      <c r="C69" s="95"/>
      <c r="D69" s="96"/>
      <c r="E69" s="96"/>
      <c r="F69" s="97"/>
      <c r="G69" s="98"/>
      <c r="H69" s="99" t="s">
        <v>49</v>
      </c>
      <c r="I69" s="100"/>
      <c r="J69" s="101"/>
      <c r="K69" s="101"/>
      <c r="L69" s="102" t="str">
        <f>IF(I69&lt;&gt;0,((VLOOKUP(I69,'1. Standard_Cost'!$B$4:$D$8,2)+VLOOKUP(I69,'1. Standard_Cost'!$B$4:$D$8,3))*J69*K69),"0")</f>
        <v>0</v>
      </c>
      <c r="M69" s="102">
        <f>L69*'1. Standard_Cost'!F29</f>
        <v>0</v>
      </c>
      <c r="N69" s="103"/>
      <c r="O69" s="103"/>
      <c r="P69" s="103"/>
      <c r="Q69" s="103"/>
      <c r="R69" s="104">
        <f>+N69*P69*'1. Standard_Cost'!$B$12</f>
        <v>0</v>
      </c>
      <c r="S69" s="104">
        <f>+N69*O69*P69*'1. Standard_Cost'!$C$12</f>
        <v>0</v>
      </c>
      <c r="T69" s="104">
        <f>+N69*P69*Q69*'1. Standard_Cost'!$D$12</f>
        <v>0</v>
      </c>
      <c r="U69" s="104">
        <f>+N69*O69*'1. Standard_Cost'!$E$12</f>
        <v>0</v>
      </c>
      <c r="V69" s="103"/>
      <c r="W69" s="103"/>
      <c r="X69" s="103"/>
      <c r="Y69" s="104">
        <f>+V69*((X69*'1. Standard_Cost'!$B$16)+(W69*X69*'1. Standard_Cost'!$C$16))</f>
        <v>0</v>
      </c>
      <c r="Z69" s="103"/>
      <c r="AA69" s="103"/>
      <c r="AB69" s="104">
        <f>+Z69*'1. Standard_Cost'!$B$20+AA69*'1. Standard_Cost'!$C$20</f>
        <v>0</v>
      </c>
      <c r="AC69" s="105"/>
      <c r="AD69" s="106"/>
      <c r="AE69" s="104">
        <f>SUM(AD69,AC69,AB69,Y69,U69,T69,S69,R69)*'1. Standard_Cost'!B53</f>
        <v>0</v>
      </c>
      <c r="AF69" s="104">
        <f>SUM(AD69,AE69)</f>
        <v>0</v>
      </c>
      <c r="AG69" s="103"/>
      <c r="AH69" s="103"/>
      <c r="AI69" s="103"/>
      <c r="AJ69" s="107"/>
      <c r="AK69" s="107"/>
      <c r="AL69" s="107"/>
      <c r="AM69" s="104">
        <f>AG69*'1. Standard_Cost'!B49+'Incremental_Cost Year 2021'!AH76*'1. Standard_Cost'!C49+'Incremental_Cost Year 2021'!AI76*'1. Standard_Cost'!D49+'Incremental_Cost Year 2021'!AJ76+'Incremental_Cost Year 2021'!AL76+AK69</f>
        <v>0</v>
      </c>
      <c r="AN69" s="104">
        <f>AM69*'1. Standard_Cost'!C53</f>
        <v>0</v>
      </c>
      <c r="AO69" s="107"/>
      <c r="AQ69" s="104">
        <f t="shared" ref="AQ69:AQ72" si="90">L69+M69</f>
        <v>0</v>
      </c>
      <c r="AR69" s="104">
        <f t="shared" ref="AR69:AR72" si="91">AF69</f>
        <v>0</v>
      </c>
      <c r="AS69" s="104">
        <f t="shared" ref="AS69:AS72" si="92">AM69+AN69</f>
        <v>0</v>
      </c>
      <c r="AT69" s="104">
        <f>SUM(AQ69,AR69,AS69)</f>
        <v>0</v>
      </c>
      <c r="AU69" s="108"/>
      <c r="AV69" s="108"/>
      <c r="AW69" s="108"/>
      <c r="AX69" s="108"/>
      <c r="AY69" s="108"/>
      <c r="AZ69" s="108"/>
      <c r="BA69" s="109">
        <f t="shared" ref="BA69:BA72" si="93">SUM(AU69:AZ69)-AT69</f>
        <v>0</v>
      </c>
    </row>
    <row r="70" spans="1:53" ht="14.1" customHeight="1" outlineLevel="2" x14ac:dyDescent="0.2">
      <c r="A70" s="68"/>
      <c r="B70" s="94"/>
      <c r="C70" s="95"/>
      <c r="D70" s="110"/>
      <c r="E70" s="110"/>
      <c r="F70" s="110"/>
      <c r="G70" s="111"/>
      <c r="H70" s="99" t="s">
        <v>50</v>
      </c>
      <c r="I70" s="100"/>
      <c r="J70" s="101"/>
      <c r="K70" s="101"/>
      <c r="L70" s="102" t="str">
        <f>IF(I70&lt;&gt;0,((VLOOKUP(I70,'1. Standard_Cost'!$B$4:$D$8,2)+VLOOKUP(I70,'1. Standard_Cost'!$B$4:$D$8,3))*J70*K70),"0")</f>
        <v>0</v>
      </c>
      <c r="M70" s="102">
        <f>L70*'1. Standard_Cost'!F29</f>
        <v>0</v>
      </c>
      <c r="N70" s="103"/>
      <c r="O70" s="103"/>
      <c r="P70" s="103"/>
      <c r="Q70" s="103"/>
      <c r="R70" s="104">
        <f>+N70*P70*'1. Standard_Cost'!$B$12</f>
        <v>0</v>
      </c>
      <c r="S70" s="104">
        <f>+N70*O70*P70*'1. Standard_Cost'!$C$12</f>
        <v>0</v>
      </c>
      <c r="T70" s="104">
        <f>+N70*P70*Q70*'1. Standard_Cost'!$D$12</f>
        <v>0</v>
      </c>
      <c r="U70" s="104">
        <f>+N70*O70*'1. Standard_Cost'!$E$12</f>
        <v>0</v>
      </c>
      <c r="V70" s="103"/>
      <c r="W70" s="103"/>
      <c r="X70" s="103"/>
      <c r="Y70" s="104">
        <f>+V70*((X70*'1. Standard_Cost'!$B$16)+(W70*X70*'1. Standard_Cost'!$C$16))</f>
        <v>0</v>
      </c>
      <c r="Z70" s="103"/>
      <c r="AA70" s="103"/>
      <c r="AB70" s="104">
        <f>+Z70*'1. Standard_Cost'!$B$20+AA70*'1. Standard_Cost'!$C$20</f>
        <v>0</v>
      </c>
      <c r="AC70" s="105"/>
      <c r="AD70" s="106"/>
      <c r="AE70" s="104">
        <f>SUM(AD70,AC70,AB70,Y70,U70,T70,S70,R70)*'1. Standard_Cost'!B53</f>
        <v>0</v>
      </c>
      <c r="AF70" s="104">
        <f t="shared" ref="AF70:AF72" si="94">SUM(AD70,AE70)</f>
        <v>0</v>
      </c>
      <c r="AG70" s="103"/>
      <c r="AH70" s="103"/>
      <c r="AI70" s="103"/>
      <c r="AJ70" s="107"/>
      <c r="AK70" s="107"/>
      <c r="AL70" s="107"/>
      <c r="AM70" s="104">
        <f>AG70*'1. Standard_Cost'!B49+'Incremental_Cost Year 2021'!AH77*'1. Standard_Cost'!C49+'Incremental_Cost Year 2021'!AI77*'1. Standard_Cost'!D49+'Incremental_Cost Year 2021'!AJ77+'Incremental_Cost Year 2021'!AL77+AK70</f>
        <v>0</v>
      </c>
      <c r="AN70" s="104">
        <f>AM70*'1. Standard_Cost'!C53</f>
        <v>0</v>
      </c>
      <c r="AO70" s="107"/>
      <c r="AQ70" s="104">
        <f t="shared" si="90"/>
        <v>0</v>
      </c>
      <c r="AR70" s="104">
        <f t="shared" si="91"/>
        <v>0</v>
      </c>
      <c r="AS70" s="104">
        <f t="shared" si="92"/>
        <v>0</v>
      </c>
      <c r="AT70" s="104">
        <f t="shared" ref="AT70:AT72" si="95">SUM(AQ70,AR70,AS70)</f>
        <v>0</v>
      </c>
      <c r="AU70" s="108"/>
      <c r="AV70" s="108">
        <v>0</v>
      </c>
      <c r="AW70" s="108"/>
      <c r="AX70" s="108"/>
      <c r="AY70" s="108"/>
      <c r="AZ70" s="108"/>
      <c r="BA70" s="109">
        <f t="shared" si="93"/>
        <v>0</v>
      </c>
    </row>
    <row r="71" spans="1:53" ht="14.1" customHeight="1" outlineLevel="2" x14ac:dyDescent="0.2">
      <c r="A71" s="68"/>
      <c r="B71" s="94"/>
      <c r="C71" s="95"/>
      <c r="D71" s="110"/>
      <c r="E71" s="110"/>
      <c r="F71" s="110"/>
      <c r="G71" s="111"/>
      <c r="H71" s="99" t="s">
        <v>51</v>
      </c>
      <c r="I71" s="100"/>
      <c r="J71" s="101"/>
      <c r="K71" s="101"/>
      <c r="L71" s="102" t="str">
        <f>IF(I71&lt;&gt;0,((VLOOKUP(I71,'1. Standard_Cost'!$B$4:$D$8,2)+VLOOKUP(I71,'1. Standard_Cost'!$B$4:$D$8,3))*J71*K71),"0")</f>
        <v>0</v>
      </c>
      <c r="M71" s="102">
        <f>L71*'1. Standard_Cost'!F29</f>
        <v>0</v>
      </c>
      <c r="N71" s="103"/>
      <c r="O71" s="103"/>
      <c r="P71" s="103"/>
      <c r="Q71" s="103"/>
      <c r="R71" s="104">
        <f>+N71*P71*'1. Standard_Cost'!$B$12</f>
        <v>0</v>
      </c>
      <c r="S71" s="104">
        <f>+N71*O71*P71*'1. Standard_Cost'!$C$12</f>
        <v>0</v>
      </c>
      <c r="T71" s="104">
        <f>+N71*P71*Q71*'1. Standard_Cost'!$D$12</f>
        <v>0</v>
      </c>
      <c r="U71" s="104">
        <f>+N71*O71*'1. Standard_Cost'!$E$12</f>
        <v>0</v>
      </c>
      <c r="V71" s="103"/>
      <c r="W71" s="103"/>
      <c r="X71" s="103"/>
      <c r="Y71" s="104">
        <f>+V71*((X71*'1. Standard_Cost'!$B$16)+(W71*X71*'1. Standard_Cost'!$C$16))</f>
        <v>0</v>
      </c>
      <c r="Z71" s="103"/>
      <c r="AA71" s="103"/>
      <c r="AB71" s="104">
        <f>+Z71*'1. Standard_Cost'!$B$20+AA71*'1. Standard_Cost'!$C$20</f>
        <v>0</v>
      </c>
      <c r="AC71" s="105"/>
      <c r="AD71" s="106"/>
      <c r="AE71" s="104">
        <f>SUM(AD71,AC71,AB71,Y71,U71,T71,S71,R71)*'1. Standard_Cost'!B53</f>
        <v>0</v>
      </c>
      <c r="AF71" s="104">
        <f t="shared" si="94"/>
        <v>0</v>
      </c>
      <c r="AG71" s="103"/>
      <c r="AH71" s="103"/>
      <c r="AI71" s="103"/>
      <c r="AJ71" s="107"/>
      <c r="AK71" s="107"/>
      <c r="AL71" s="107"/>
      <c r="AM71" s="104">
        <f>AG71*'1. Standard_Cost'!B49+'Incremental_Cost Year 2021'!AH78*'1. Standard_Cost'!C49+'Incremental_Cost Year 2021'!AI78*'1. Standard_Cost'!D49+'Incremental_Cost Year 2021'!AJ78+'Incremental_Cost Year 2021'!AL78+AK71</f>
        <v>0</v>
      </c>
      <c r="AN71" s="104">
        <f>AM71*'1. Standard_Cost'!C53</f>
        <v>0</v>
      </c>
      <c r="AO71" s="107"/>
      <c r="AQ71" s="104">
        <f t="shared" si="90"/>
        <v>0</v>
      </c>
      <c r="AR71" s="104">
        <f t="shared" si="91"/>
        <v>0</v>
      </c>
      <c r="AS71" s="104">
        <f t="shared" si="92"/>
        <v>0</v>
      </c>
      <c r="AT71" s="104">
        <f t="shared" si="95"/>
        <v>0</v>
      </c>
      <c r="AU71" s="108"/>
      <c r="AV71" s="108"/>
      <c r="AW71" s="108"/>
      <c r="AX71" s="108"/>
      <c r="AY71" s="108"/>
      <c r="AZ71" s="108"/>
      <c r="BA71" s="109">
        <f t="shared" si="93"/>
        <v>0</v>
      </c>
    </row>
    <row r="72" spans="1:53" ht="14.1" customHeight="1" outlineLevel="2" x14ac:dyDescent="0.2">
      <c r="B72" s="94"/>
      <c r="C72" s="95"/>
      <c r="D72" s="110"/>
      <c r="E72" s="110"/>
      <c r="F72" s="110"/>
      <c r="G72" s="111"/>
      <c r="H72" s="112" t="s">
        <v>179</v>
      </c>
      <c r="I72" s="100"/>
      <c r="J72" s="101"/>
      <c r="K72" s="101"/>
      <c r="L72" s="102" t="str">
        <f>IF(I72&lt;&gt;0,((VLOOKUP(I72,'1. Standard_Cost'!$B$4:$D$8,2)+VLOOKUP(I72,'1. Standard_Cost'!$B$4:$D$8,3))*J72*K72),"0")</f>
        <v>0</v>
      </c>
      <c r="M72" s="102">
        <f>L72*'1. Standard_Cost'!F29</f>
        <v>0</v>
      </c>
      <c r="N72" s="103"/>
      <c r="O72" s="103"/>
      <c r="P72" s="103"/>
      <c r="Q72" s="103"/>
      <c r="R72" s="104">
        <f>+N72*P72*'1. Standard_Cost'!$B$12</f>
        <v>0</v>
      </c>
      <c r="S72" s="104">
        <f>+N72*O72*P72*'1. Standard_Cost'!$C$12</f>
        <v>0</v>
      </c>
      <c r="T72" s="104">
        <f>+N72*P72*Q72*'1. Standard_Cost'!$D$12</f>
        <v>0</v>
      </c>
      <c r="U72" s="104">
        <f>+N72*O72*'1. Standard_Cost'!$E$12</f>
        <v>0</v>
      </c>
      <c r="V72" s="103"/>
      <c r="W72" s="103"/>
      <c r="X72" s="103"/>
      <c r="Y72" s="104">
        <f>+V72*((X72*'1. Standard_Cost'!$B$16)+(W72*X72*'1. Standard_Cost'!$C$16))</f>
        <v>0</v>
      </c>
      <c r="Z72" s="103"/>
      <c r="AA72" s="103"/>
      <c r="AB72" s="104">
        <f>+Z72*'1. Standard_Cost'!$B$20+AA72*'1. Standard_Cost'!$C$20</f>
        <v>0</v>
      </c>
      <c r="AC72" s="105"/>
      <c r="AD72" s="106"/>
      <c r="AE72" s="104">
        <f>SUM(AD72,AC72,AB72,Y72,U72,T72,S72,R72)*'1. Standard_Cost'!B53</f>
        <v>0</v>
      </c>
      <c r="AF72" s="104">
        <f t="shared" si="94"/>
        <v>0</v>
      </c>
      <c r="AG72" s="103"/>
      <c r="AH72" s="103"/>
      <c r="AI72" s="103"/>
      <c r="AJ72" s="107"/>
      <c r="AK72" s="107"/>
      <c r="AL72" s="107"/>
      <c r="AM72" s="104">
        <f>AG72*'1. Standard_Cost'!B49+'Incremental_Cost Year 2021'!AH79*'1. Standard_Cost'!C49+'Incremental_Cost Year 2021'!AI79*'1. Standard_Cost'!D49+'Incremental_Cost Year 2021'!AJ79+'Incremental_Cost Year 2021'!AL79+AK72</f>
        <v>0</v>
      </c>
      <c r="AN72" s="104">
        <f>AM72*'1. Standard_Cost'!C53</f>
        <v>0</v>
      </c>
      <c r="AO72" s="107"/>
      <c r="AQ72" s="104">
        <f t="shared" si="90"/>
        <v>0</v>
      </c>
      <c r="AR72" s="104">
        <f t="shared" si="91"/>
        <v>0</v>
      </c>
      <c r="AS72" s="104">
        <f t="shared" si="92"/>
        <v>0</v>
      </c>
      <c r="AT72" s="104">
        <f t="shared" si="95"/>
        <v>0</v>
      </c>
      <c r="AU72" s="108"/>
      <c r="AV72" s="108"/>
      <c r="AW72" s="108"/>
      <c r="AX72" s="108"/>
      <c r="AY72" s="108"/>
      <c r="AZ72" s="108"/>
      <c r="BA72" s="109">
        <f t="shared" si="93"/>
        <v>0</v>
      </c>
    </row>
    <row r="73" spans="1:53" ht="25.7" customHeight="1" outlineLevel="1" x14ac:dyDescent="0.2">
      <c r="B73" s="94"/>
      <c r="C73" s="95"/>
      <c r="D73" s="113" t="s">
        <v>48</v>
      </c>
      <c r="E73" s="113" t="s">
        <v>200</v>
      </c>
      <c r="F73" s="114" t="s">
        <v>154</v>
      </c>
      <c r="G73" s="115" t="s">
        <v>155</v>
      </c>
      <c r="H73" s="122" t="s">
        <v>202</v>
      </c>
      <c r="I73" s="117"/>
      <c r="J73" s="117"/>
      <c r="K73" s="117"/>
      <c r="L73" s="118">
        <f>SUM(L69:L72)</f>
        <v>0</v>
      </c>
      <c r="M73" s="118">
        <f>SUM(M69:M72)</f>
        <v>0</v>
      </c>
      <c r="N73" s="117"/>
      <c r="O73" s="117"/>
      <c r="P73" s="117"/>
      <c r="Q73" s="117"/>
      <c r="R73" s="119">
        <f>SUM(R69:R72)</f>
        <v>0</v>
      </c>
      <c r="S73" s="119">
        <f>SUM(S69:S72)</f>
        <v>0</v>
      </c>
      <c r="T73" s="119">
        <f>SUM(T69:T72)</f>
        <v>0</v>
      </c>
      <c r="U73" s="119">
        <f>SUM(U69:U72)</f>
        <v>0</v>
      </c>
      <c r="V73" s="117"/>
      <c r="W73" s="117"/>
      <c r="X73" s="117"/>
      <c r="Y73" s="118">
        <f>SUM(Y69:Y72)</f>
        <v>0</v>
      </c>
      <c r="Z73" s="117"/>
      <c r="AA73" s="117"/>
      <c r="AB73" s="118">
        <f t="shared" ref="AB73:AF73" si="96">SUM(AB69:AB72)</f>
        <v>0</v>
      </c>
      <c r="AC73" s="118">
        <f t="shared" si="96"/>
        <v>0</v>
      </c>
      <c r="AD73" s="118">
        <f t="shared" si="96"/>
        <v>0</v>
      </c>
      <c r="AE73" s="118">
        <f t="shared" si="96"/>
        <v>0</v>
      </c>
      <c r="AF73" s="118">
        <f t="shared" si="96"/>
        <v>0</v>
      </c>
      <c r="AG73" s="117"/>
      <c r="AH73" s="117"/>
      <c r="AI73" s="117"/>
      <c r="AJ73" s="119">
        <f>SUM(AJ69:AJ72)</f>
        <v>0</v>
      </c>
      <c r="AK73" s="119">
        <f>SUM(AK69:AK72)</f>
        <v>0</v>
      </c>
      <c r="AL73" s="119">
        <f>SUM(AL69:AL72)</f>
        <v>0</v>
      </c>
      <c r="AM73" s="118">
        <f>SUM(AM69:AM72)</f>
        <v>0</v>
      </c>
      <c r="AN73" s="118">
        <f>SUM(AN69:AN72)</f>
        <v>0</v>
      </c>
      <c r="AO73" s="116"/>
      <c r="AP73" s="120"/>
      <c r="AQ73" s="121">
        <f t="shared" ref="AQ73:BA73" si="97">SUM(AQ69:AQ72)</f>
        <v>0</v>
      </c>
      <c r="AR73" s="121">
        <f t="shared" si="97"/>
        <v>0</v>
      </c>
      <c r="AS73" s="121">
        <f t="shared" si="97"/>
        <v>0</v>
      </c>
      <c r="AT73" s="121">
        <f t="shared" si="97"/>
        <v>0</v>
      </c>
      <c r="AU73" s="121">
        <f t="shared" si="97"/>
        <v>0</v>
      </c>
      <c r="AV73" s="121">
        <f t="shared" si="97"/>
        <v>0</v>
      </c>
      <c r="AW73" s="121">
        <f t="shared" si="97"/>
        <v>0</v>
      </c>
      <c r="AX73" s="121">
        <f t="shared" si="97"/>
        <v>0</v>
      </c>
      <c r="AY73" s="121">
        <f t="shared" si="97"/>
        <v>0</v>
      </c>
      <c r="AZ73" s="121">
        <f t="shared" si="97"/>
        <v>0</v>
      </c>
      <c r="BA73" s="121">
        <f t="shared" si="97"/>
        <v>0</v>
      </c>
    </row>
    <row r="74" spans="1:53" ht="14.1" customHeight="1" outlineLevel="2" x14ac:dyDescent="0.2">
      <c r="B74" s="94"/>
      <c r="C74" s="95"/>
      <c r="D74" s="96"/>
      <c r="E74" s="96"/>
      <c r="F74" s="97"/>
      <c r="G74" s="98"/>
      <c r="H74" s="99" t="s">
        <v>49</v>
      </c>
      <c r="I74" s="100"/>
      <c r="J74" s="101"/>
      <c r="K74" s="101"/>
      <c r="L74" s="102" t="str">
        <f>IF(I74&lt;&gt;0,((VLOOKUP(I74,'1. Standard_Cost'!$B$4:$D$8,2)+VLOOKUP(I74,'1. Standard_Cost'!$B$4:$D$8,3))*J74*K74),"0")</f>
        <v>0</v>
      </c>
      <c r="M74" s="102">
        <f>L74*'1. Standard_Cost'!F34</f>
        <v>0</v>
      </c>
      <c r="N74" s="103"/>
      <c r="O74" s="103"/>
      <c r="P74" s="103"/>
      <c r="Q74" s="103"/>
      <c r="R74" s="104">
        <f>+N74*P74*'1. Standard_Cost'!$B$12</f>
        <v>0</v>
      </c>
      <c r="S74" s="104">
        <f>+N74*O74*P74*'1. Standard_Cost'!$C$12</f>
        <v>0</v>
      </c>
      <c r="T74" s="104">
        <f>+N74*P74*Q74*'1. Standard_Cost'!$D$12</f>
        <v>0</v>
      </c>
      <c r="U74" s="104">
        <f>+N74*O74*'1. Standard_Cost'!$E$12</f>
        <v>0</v>
      </c>
      <c r="V74" s="103"/>
      <c r="W74" s="103"/>
      <c r="X74" s="103"/>
      <c r="Y74" s="104">
        <f>+V74*((X74*'1. Standard_Cost'!$B$16)+(W74*X74*'1. Standard_Cost'!$C$16))</f>
        <v>0</v>
      </c>
      <c r="Z74" s="103"/>
      <c r="AA74" s="103"/>
      <c r="AB74" s="104">
        <f>+Z74*'1. Standard_Cost'!$B$20+AA74*'1. Standard_Cost'!$C$20</f>
        <v>0</v>
      </c>
      <c r="AC74" s="105"/>
      <c r="AD74" s="106"/>
      <c r="AE74" s="104">
        <f>SUM(AD74,AC74,AB74,Y74,U74,T74,S74,R74)*'1. Standard_Cost'!B58</f>
        <v>0</v>
      </c>
      <c r="AF74" s="104">
        <f>SUM(AD74,AE74)</f>
        <v>0</v>
      </c>
      <c r="AG74" s="103"/>
      <c r="AH74" s="103"/>
      <c r="AI74" s="103"/>
      <c r="AJ74" s="107"/>
      <c r="AK74" s="107"/>
      <c r="AL74" s="107"/>
      <c r="AM74" s="104">
        <f>AG74*'1. Standard_Cost'!B54+'Incremental_Cost Year 2021'!AH81*'1. Standard_Cost'!C54+'Incremental_Cost Year 2021'!AI81*'1. Standard_Cost'!D54+'Incremental_Cost Year 2021'!AJ81+'Incremental_Cost Year 2021'!AL81+AK74</f>
        <v>0</v>
      </c>
      <c r="AN74" s="104">
        <f>AM74*'1. Standard_Cost'!C58</f>
        <v>0</v>
      </c>
      <c r="AO74" s="107"/>
      <c r="AQ74" s="104">
        <f t="shared" ref="AQ74:AQ77" si="98">L74+M74</f>
        <v>0</v>
      </c>
      <c r="AR74" s="104">
        <f t="shared" ref="AR74:AR77" si="99">AF74</f>
        <v>0</v>
      </c>
      <c r="AS74" s="104">
        <f t="shared" ref="AS74:AS77" si="100">AM74+AN74</f>
        <v>0</v>
      </c>
      <c r="AT74" s="104">
        <f>SUM(AQ74,AR74,AS74)</f>
        <v>0</v>
      </c>
      <c r="AU74" s="108"/>
      <c r="AV74" s="108"/>
      <c r="AW74" s="108"/>
      <c r="AX74" s="108"/>
      <c r="AY74" s="108"/>
      <c r="AZ74" s="108"/>
      <c r="BA74" s="109">
        <f t="shared" ref="BA74:BA77" si="101">SUM(AU74:AZ74)-AT74</f>
        <v>0</v>
      </c>
    </row>
    <row r="75" spans="1:53" ht="14.1" customHeight="1" outlineLevel="2" x14ac:dyDescent="0.2">
      <c r="B75" s="94"/>
      <c r="C75" s="95"/>
      <c r="D75" s="110"/>
      <c r="E75" s="110"/>
      <c r="F75" s="110"/>
      <c r="G75" s="111"/>
      <c r="H75" s="99" t="s">
        <v>50</v>
      </c>
      <c r="I75" s="100"/>
      <c r="J75" s="101"/>
      <c r="K75" s="101"/>
      <c r="L75" s="102" t="str">
        <f>IF(I75&lt;&gt;0,((VLOOKUP(I75,'1. Standard_Cost'!$B$4:$D$8,2)+VLOOKUP(I75,'1. Standard_Cost'!$B$4:$D$8,3))*J75*K75),"0")</f>
        <v>0</v>
      </c>
      <c r="M75" s="102">
        <f>L75*'1. Standard_Cost'!F34</f>
        <v>0</v>
      </c>
      <c r="N75" s="103"/>
      <c r="O75" s="103"/>
      <c r="P75" s="103"/>
      <c r="Q75" s="103"/>
      <c r="R75" s="104">
        <f>+N75*P75*'1. Standard_Cost'!$B$12</f>
        <v>0</v>
      </c>
      <c r="S75" s="104">
        <f>+N75*O75*P75*'1. Standard_Cost'!$C$12</f>
        <v>0</v>
      </c>
      <c r="T75" s="104">
        <f>+N75*P75*Q75*'1. Standard_Cost'!$D$12</f>
        <v>0</v>
      </c>
      <c r="U75" s="104">
        <f>+N75*O75*'1. Standard_Cost'!$E$12</f>
        <v>0</v>
      </c>
      <c r="V75" s="103"/>
      <c r="W75" s="103"/>
      <c r="X75" s="103"/>
      <c r="Y75" s="104">
        <f>+V75*((X75*'1. Standard_Cost'!$B$16)+(W75*X75*'1. Standard_Cost'!$C$16))</f>
        <v>0</v>
      </c>
      <c r="Z75" s="103"/>
      <c r="AA75" s="103"/>
      <c r="AB75" s="104">
        <f>+Z75*'1. Standard_Cost'!$B$20+AA75*'1. Standard_Cost'!$C$20</f>
        <v>0</v>
      </c>
      <c r="AC75" s="105"/>
      <c r="AD75" s="106"/>
      <c r="AE75" s="104">
        <f>SUM(AD75,AC75,AB75,Y75,U75,T75,S75,R75)*'1. Standard_Cost'!B58</f>
        <v>0</v>
      </c>
      <c r="AF75" s="104">
        <f t="shared" ref="AF75:AF77" si="102">SUM(AD75,AE75)</f>
        <v>0</v>
      </c>
      <c r="AG75" s="103"/>
      <c r="AH75" s="103"/>
      <c r="AI75" s="103"/>
      <c r="AJ75" s="107"/>
      <c r="AK75" s="107"/>
      <c r="AL75" s="107"/>
      <c r="AM75" s="104">
        <f>AG75*'1. Standard_Cost'!B54+'Incremental_Cost Year 2021'!AH82*'1. Standard_Cost'!C54+'Incremental_Cost Year 2021'!AI82*'1. Standard_Cost'!D54+'Incremental_Cost Year 2021'!AJ82+'Incremental_Cost Year 2021'!AL82+AK75</f>
        <v>0</v>
      </c>
      <c r="AN75" s="104">
        <f>AM75*'1. Standard_Cost'!C58</f>
        <v>0</v>
      </c>
      <c r="AO75" s="107"/>
      <c r="AQ75" s="104">
        <f t="shared" si="98"/>
        <v>0</v>
      </c>
      <c r="AR75" s="104">
        <f t="shared" si="99"/>
        <v>0</v>
      </c>
      <c r="AS75" s="104">
        <f t="shared" si="100"/>
        <v>0</v>
      </c>
      <c r="AT75" s="104">
        <f t="shared" ref="AT75:AT77" si="103">SUM(AQ75,AR75,AS75)</f>
        <v>0</v>
      </c>
      <c r="AU75" s="108"/>
      <c r="AV75" s="108">
        <v>0</v>
      </c>
      <c r="AW75" s="108"/>
      <c r="AX75" s="108"/>
      <c r="AY75" s="108"/>
      <c r="AZ75" s="108"/>
      <c r="BA75" s="109">
        <f t="shared" si="101"/>
        <v>0</v>
      </c>
    </row>
    <row r="76" spans="1:53" ht="14.1" customHeight="1" outlineLevel="2" x14ac:dyDescent="0.2">
      <c r="B76" s="94"/>
      <c r="C76" s="95"/>
      <c r="D76" s="110"/>
      <c r="E76" s="110"/>
      <c r="F76" s="110"/>
      <c r="G76" s="111"/>
      <c r="H76" s="99" t="s">
        <v>51</v>
      </c>
      <c r="I76" s="100"/>
      <c r="J76" s="101"/>
      <c r="K76" s="101"/>
      <c r="L76" s="102" t="str">
        <f>IF(I76&lt;&gt;0,((VLOOKUP(I76,'1. Standard_Cost'!$B$4:$D$8,2)+VLOOKUP(I76,'1. Standard_Cost'!$B$4:$D$8,3))*J76*K76),"0")</f>
        <v>0</v>
      </c>
      <c r="M76" s="102">
        <f>L76*'1. Standard_Cost'!F34</f>
        <v>0</v>
      </c>
      <c r="N76" s="103"/>
      <c r="O76" s="103"/>
      <c r="P76" s="103"/>
      <c r="Q76" s="103"/>
      <c r="R76" s="104">
        <f>+N76*P76*'1. Standard_Cost'!$B$12</f>
        <v>0</v>
      </c>
      <c r="S76" s="104">
        <f>+N76*O76*P76*'1. Standard_Cost'!$C$12</f>
        <v>0</v>
      </c>
      <c r="T76" s="104">
        <f>+N76*P76*Q76*'1. Standard_Cost'!$D$12</f>
        <v>0</v>
      </c>
      <c r="U76" s="104">
        <f>+N76*O76*'1. Standard_Cost'!$E$12</f>
        <v>0</v>
      </c>
      <c r="V76" s="103"/>
      <c r="W76" s="103"/>
      <c r="X76" s="103"/>
      <c r="Y76" s="104">
        <f>+V76*((X76*'1. Standard_Cost'!$B$16)+(W76*X76*'1. Standard_Cost'!$C$16))</f>
        <v>0</v>
      </c>
      <c r="Z76" s="103"/>
      <c r="AA76" s="103"/>
      <c r="AB76" s="104">
        <f>+Z76*'1. Standard_Cost'!$B$20+AA76*'1. Standard_Cost'!$C$20</f>
        <v>0</v>
      </c>
      <c r="AC76" s="105"/>
      <c r="AD76" s="106"/>
      <c r="AE76" s="104">
        <f>SUM(AD76,AC76,AB76,Y76,U76,T76,S76,R76)*'1. Standard_Cost'!B58</f>
        <v>0</v>
      </c>
      <c r="AF76" s="104">
        <f t="shared" si="102"/>
        <v>0</v>
      </c>
      <c r="AG76" s="103"/>
      <c r="AH76" s="103"/>
      <c r="AI76" s="103"/>
      <c r="AJ76" s="107"/>
      <c r="AK76" s="107"/>
      <c r="AL76" s="107"/>
      <c r="AM76" s="104">
        <f>AG76*'1. Standard_Cost'!B54+'Incremental_Cost Year 2021'!AH83*'1. Standard_Cost'!C54+'Incremental_Cost Year 2021'!AI83*'1. Standard_Cost'!D54+'Incremental_Cost Year 2021'!AJ83+'Incremental_Cost Year 2021'!AL83+AK76</f>
        <v>0</v>
      </c>
      <c r="AN76" s="104">
        <f>AM76*'1. Standard_Cost'!C58</f>
        <v>0</v>
      </c>
      <c r="AO76" s="107"/>
      <c r="AQ76" s="104">
        <f t="shared" si="98"/>
        <v>0</v>
      </c>
      <c r="AR76" s="104">
        <f t="shared" si="99"/>
        <v>0</v>
      </c>
      <c r="AS76" s="104">
        <f t="shared" si="100"/>
        <v>0</v>
      </c>
      <c r="AT76" s="104">
        <f t="shared" si="103"/>
        <v>0</v>
      </c>
      <c r="AU76" s="108"/>
      <c r="AV76" s="108"/>
      <c r="AW76" s="108"/>
      <c r="AX76" s="108"/>
      <c r="AY76" s="108"/>
      <c r="AZ76" s="108"/>
      <c r="BA76" s="109">
        <f t="shared" si="101"/>
        <v>0</v>
      </c>
    </row>
    <row r="77" spans="1:53" ht="14.1" customHeight="1" outlineLevel="2" x14ac:dyDescent="0.2">
      <c r="B77" s="94"/>
      <c r="C77" s="95"/>
      <c r="D77" s="110"/>
      <c r="E77" s="110"/>
      <c r="F77" s="110"/>
      <c r="G77" s="111"/>
      <c r="H77" s="112" t="s">
        <v>179</v>
      </c>
      <c r="I77" s="100"/>
      <c r="J77" s="101"/>
      <c r="K77" s="101"/>
      <c r="L77" s="102" t="str">
        <f>IF(I77&lt;&gt;0,((VLOOKUP(I77,'1. Standard_Cost'!$B$4:$D$8,2)+VLOOKUP(I77,'1. Standard_Cost'!$B$4:$D$8,3))*J77*K77),"0")</f>
        <v>0</v>
      </c>
      <c r="M77" s="102">
        <f>L77*'1. Standard_Cost'!F34</f>
        <v>0</v>
      </c>
      <c r="N77" s="103"/>
      <c r="O77" s="103"/>
      <c r="P77" s="103"/>
      <c r="Q77" s="103"/>
      <c r="R77" s="104">
        <f>+N77*P77*'1. Standard_Cost'!$B$12</f>
        <v>0</v>
      </c>
      <c r="S77" s="104">
        <f>+N77*O77*P77*'1. Standard_Cost'!$C$12</f>
        <v>0</v>
      </c>
      <c r="T77" s="104">
        <f>+N77*P77*Q77*'1. Standard_Cost'!$D$12</f>
        <v>0</v>
      </c>
      <c r="U77" s="104">
        <f>+N77*O77*'1. Standard_Cost'!$E$12</f>
        <v>0</v>
      </c>
      <c r="V77" s="103"/>
      <c r="W77" s="103"/>
      <c r="X77" s="103"/>
      <c r="Y77" s="104">
        <f>+V77*((X77*'1. Standard_Cost'!$B$16)+(W77*X77*'1. Standard_Cost'!$C$16))</f>
        <v>0</v>
      </c>
      <c r="Z77" s="103"/>
      <c r="AA77" s="103"/>
      <c r="AB77" s="104">
        <f>+Z77*'1. Standard_Cost'!$B$20+AA77*'1. Standard_Cost'!$C$20</f>
        <v>0</v>
      </c>
      <c r="AC77" s="105"/>
      <c r="AD77" s="106"/>
      <c r="AE77" s="104">
        <f>SUM(AD77,AC77,AB77,Y77,U77,T77,S77,R77)*'1. Standard_Cost'!B58</f>
        <v>0</v>
      </c>
      <c r="AF77" s="104">
        <f t="shared" si="102"/>
        <v>0</v>
      </c>
      <c r="AG77" s="103"/>
      <c r="AH77" s="103"/>
      <c r="AI77" s="103"/>
      <c r="AJ77" s="107"/>
      <c r="AK77" s="107"/>
      <c r="AL77" s="107"/>
      <c r="AM77" s="104">
        <f>AG77*'1. Standard_Cost'!B54+'Incremental_Cost Year 2021'!AH84*'1. Standard_Cost'!C54+'Incremental_Cost Year 2021'!AI84*'1. Standard_Cost'!D54+'Incremental_Cost Year 2021'!AJ84+'Incremental_Cost Year 2021'!AL84+AK77</f>
        <v>0</v>
      </c>
      <c r="AN77" s="104">
        <f>AM77*'1. Standard_Cost'!C58</f>
        <v>0</v>
      </c>
      <c r="AO77" s="107"/>
      <c r="AQ77" s="104">
        <f t="shared" si="98"/>
        <v>0</v>
      </c>
      <c r="AR77" s="104">
        <f t="shared" si="99"/>
        <v>0</v>
      </c>
      <c r="AS77" s="104">
        <f t="shared" si="100"/>
        <v>0</v>
      </c>
      <c r="AT77" s="104">
        <f t="shared" si="103"/>
        <v>0</v>
      </c>
      <c r="AU77" s="108"/>
      <c r="AV77" s="108"/>
      <c r="AW77" s="108"/>
      <c r="AX77" s="108"/>
      <c r="AY77" s="108"/>
      <c r="AZ77" s="108"/>
      <c r="BA77" s="109">
        <f t="shared" si="101"/>
        <v>0</v>
      </c>
    </row>
    <row r="78" spans="1:53" ht="45" customHeight="1" outlineLevel="1" x14ac:dyDescent="0.2">
      <c r="B78" s="94"/>
      <c r="C78" s="95"/>
      <c r="D78" s="113" t="s">
        <v>48</v>
      </c>
      <c r="E78" s="113" t="s">
        <v>203</v>
      </c>
      <c r="F78" s="114" t="s">
        <v>154</v>
      </c>
      <c r="G78" s="115" t="s">
        <v>155</v>
      </c>
      <c r="H78" s="122" t="s">
        <v>204</v>
      </c>
      <c r="I78" s="117"/>
      <c r="J78" s="117"/>
      <c r="K78" s="117"/>
      <c r="L78" s="118">
        <f>SUM(L74:L77)</f>
        <v>0</v>
      </c>
      <c r="M78" s="118">
        <f>SUM(M74:M77)</f>
        <v>0</v>
      </c>
      <c r="N78" s="117"/>
      <c r="O78" s="117"/>
      <c r="P78" s="117"/>
      <c r="Q78" s="117"/>
      <c r="R78" s="119">
        <f>SUM(R74:R77)</f>
        <v>0</v>
      </c>
      <c r="S78" s="119">
        <f>SUM(S74:S77)</f>
        <v>0</v>
      </c>
      <c r="T78" s="119">
        <f>SUM(T74:T77)</f>
        <v>0</v>
      </c>
      <c r="U78" s="119">
        <f>SUM(U74:U77)</f>
        <v>0</v>
      </c>
      <c r="V78" s="117"/>
      <c r="W78" s="117"/>
      <c r="X78" s="117"/>
      <c r="Y78" s="118">
        <f>SUM(Y74:Y77)</f>
        <v>0</v>
      </c>
      <c r="Z78" s="117"/>
      <c r="AA78" s="117"/>
      <c r="AB78" s="118">
        <f t="shared" ref="AB78:AF78" si="104">SUM(AB74:AB77)</f>
        <v>0</v>
      </c>
      <c r="AC78" s="118">
        <f t="shared" si="104"/>
        <v>0</v>
      </c>
      <c r="AD78" s="118">
        <f t="shared" si="104"/>
        <v>0</v>
      </c>
      <c r="AE78" s="118">
        <f t="shared" si="104"/>
        <v>0</v>
      </c>
      <c r="AF78" s="118">
        <f t="shared" si="104"/>
        <v>0</v>
      </c>
      <c r="AG78" s="117"/>
      <c r="AH78" s="117"/>
      <c r="AI78" s="117"/>
      <c r="AJ78" s="119">
        <f>SUM(AJ74:AJ77)</f>
        <v>0</v>
      </c>
      <c r="AK78" s="119">
        <f>SUM(AK74:AK77)</f>
        <v>0</v>
      </c>
      <c r="AL78" s="119">
        <f>SUM(AL74:AL77)</f>
        <v>0</v>
      </c>
      <c r="AM78" s="118">
        <f>SUM(AM74:AM77)</f>
        <v>0</v>
      </c>
      <c r="AN78" s="118">
        <f>SUM(AN74:AN77)</f>
        <v>0</v>
      </c>
      <c r="AO78" s="116"/>
      <c r="AP78" s="120"/>
      <c r="AQ78" s="121">
        <f t="shared" ref="AQ78:BA78" si="105">SUM(AQ74:AQ77)</f>
        <v>0</v>
      </c>
      <c r="AR78" s="121">
        <f t="shared" si="105"/>
        <v>0</v>
      </c>
      <c r="AS78" s="121">
        <f t="shared" si="105"/>
        <v>0</v>
      </c>
      <c r="AT78" s="121">
        <f t="shared" si="105"/>
        <v>0</v>
      </c>
      <c r="AU78" s="121">
        <f t="shared" si="105"/>
        <v>0</v>
      </c>
      <c r="AV78" s="121">
        <f t="shared" si="105"/>
        <v>0</v>
      </c>
      <c r="AW78" s="121">
        <f t="shared" si="105"/>
        <v>0</v>
      </c>
      <c r="AX78" s="121">
        <f t="shared" si="105"/>
        <v>0</v>
      </c>
      <c r="AY78" s="121">
        <f t="shared" si="105"/>
        <v>0</v>
      </c>
      <c r="AZ78" s="121">
        <f t="shared" si="105"/>
        <v>0</v>
      </c>
      <c r="BA78" s="121">
        <f t="shared" si="105"/>
        <v>0</v>
      </c>
    </row>
    <row r="79" spans="1:53" ht="14.1" customHeight="1" outlineLevel="2" x14ac:dyDescent="0.2">
      <c r="B79" s="94"/>
      <c r="C79" s="95"/>
      <c r="D79" s="96"/>
      <c r="E79" s="96"/>
      <c r="F79" s="97"/>
      <c r="G79" s="98"/>
      <c r="H79" s="99" t="s">
        <v>49</v>
      </c>
      <c r="I79" s="100"/>
      <c r="J79" s="101"/>
      <c r="K79" s="101"/>
      <c r="L79" s="102"/>
      <c r="M79" s="102">
        <f>L79*'1. Standard_Cost'!F39</f>
        <v>0</v>
      </c>
      <c r="N79" s="103"/>
      <c r="O79" s="103"/>
      <c r="P79" s="103"/>
      <c r="Q79" s="103"/>
      <c r="R79" s="104">
        <f>+N79*P79*'1. Standard_Cost'!$B$12</f>
        <v>0</v>
      </c>
      <c r="S79" s="104">
        <f>+N79*O79*P79*'1. Standard_Cost'!$C$12</f>
        <v>0</v>
      </c>
      <c r="T79" s="104">
        <f>+N79*P79*Q79*'1. Standard_Cost'!$D$12</f>
        <v>0</v>
      </c>
      <c r="U79" s="104">
        <f>+N79*O79*'1. Standard_Cost'!$E$12</f>
        <v>0</v>
      </c>
      <c r="V79" s="103"/>
      <c r="W79" s="103"/>
      <c r="X79" s="103"/>
      <c r="Y79" s="104">
        <f>+V79*((X79*'1. Standard_Cost'!$B$16)+(W79*X79*'1. Standard_Cost'!$C$16))</f>
        <v>0</v>
      </c>
      <c r="Z79" s="103"/>
      <c r="AA79" s="103"/>
      <c r="AB79" s="104">
        <f>+Z79*'1. Standard_Cost'!$B$20+AA79*'1. Standard_Cost'!$C$20</f>
        <v>0</v>
      </c>
      <c r="AC79" s="105"/>
      <c r="AD79" s="106"/>
      <c r="AE79" s="104">
        <f>SUM(AD79,AC79,AB79,Y79,U79,T79,S79,R79)*'1. Standard_Cost'!B63</f>
        <v>0</v>
      </c>
      <c r="AF79" s="104">
        <f>SUM(AD79,AE79)</f>
        <v>0</v>
      </c>
      <c r="AG79" s="103"/>
      <c r="AH79" s="103"/>
      <c r="AI79" s="103"/>
      <c r="AJ79" s="107"/>
      <c r="AK79" s="107"/>
      <c r="AL79" s="107"/>
      <c r="AM79" s="104">
        <f>AG79*'1. Standard_Cost'!B59+'Incremental_Cost Year 2021'!AH86*'1. Standard_Cost'!C59+'Incremental_Cost Year 2021'!AI86*'1. Standard_Cost'!D59+'Incremental_Cost Year 2021'!AJ86+'Incremental_Cost Year 2021'!AL86+AK79</f>
        <v>0</v>
      </c>
      <c r="AN79" s="104">
        <f>AM79*'1. Standard_Cost'!C63</f>
        <v>0</v>
      </c>
      <c r="AO79" s="107"/>
      <c r="AQ79" s="104">
        <f t="shared" ref="AQ79:AQ82" si="106">L79+M79</f>
        <v>0</v>
      </c>
      <c r="AR79" s="104">
        <f t="shared" ref="AR79:AR82" si="107">AF79</f>
        <v>0</v>
      </c>
      <c r="AS79" s="104">
        <f t="shared" ref="AS79:AS82" si="108">AM79+AN79</f>
        <v>0</v>
      </c>
      <c r="AT79" s="104">
        <f>SUM(AQ79,AR79,AS79)</f>
        <v>0</v>
      </c>
      <c r="AU79" s="108"/>
      <c r="AV79" s="108"/>
      <c r="AW79" s="108"/>
      <c r="AX79" s="108"/>
      <c r="AY79" s="108"/>
      <c r="AZ79" s="108"/>
      <c r="BA79" s="109">
        <f t="shared" ref="BA79:BA82" si="109">SUM(AU79:AZ79)-AT79</f>
        <v>0</v>
      </c>
    </row>
    <row r="80" spans="1:53" ht="14.1" customHeight="1" outlineLevel="2" x14ac:dyDescent="0.2">
      <c r="B80" s="94"/>
      <c r="C80" s="95"/>
      <c r="D80" s="110"/>
      <c r="E80" s="110"/>
      <c r="F80" s="110"/>
      <c r="G80" s="111"/>
      <c r="H80" s="99" t="s">
        <v>50</v>
      </c>
      <c r="I80" s="100"/>
      <c r="J80" s="101"/>
      <c r="K80" s="101"/>
      <c r="L80" s="102" t="str">
        <f>IF(I80&lt;&gt;0,((VLOOKUP(I80,'1. Standard_Cost'!$B$4:$D$8,2)+VLOOKUP(I80,'1. Standard_Cost'!$B$4:$D$8,3))*J80*K80),"0")</f>
        <v>0</v>
      </c>
      <c r="M80" s="102">
        <f>L80*'1. Standard_Cost'!F39</f>
        <v>0</v>
      </c>
      <c r="N80" s="103"/>
      <c r="O80" s="103"/>
      <c r="P80" s="103"/>
      <c r="Q80" s="103"/>
      <c r="R80" s="104">
        <f>+N80*P80*'1. Standard_Cost'!$B$12</f>
        <v>0</v>
      </c>
      <c r="S80" s="104">
        <f>+N80*O80*P80*'1. Standard_Cost'!$C$12</f>
        <v>0</v>
      </c>
      <c r="T80" s="104">
        <f>+N80*P80*Q80*'1. Standard_Cost'!$D$12</f>
        <v>0</v>
      </c>
      <c r="U80" s="104">
        <f>+N80*O80*'1. Standard_Cost'!$E$12</f>
        <v>0</v>
      </c>
      <c r="V80" s="103"/>
      <c r="W80" s="103"/>
      <c r="X80" s="103"/>
      <c r="Y80" s="104">
        <f>+V80*((X80*'1. Standard_Cost'!$B$16)+(W80*X80*'1. Standard_Cost'!$C$16))</f>
        <v>0</v>
      </c>
      <c r="Z80" s="103"/>
      <c r="AA80" s="103"/>
      <c r="AB80" s="104">
        <f>+Z80*'1. Standard_Cost'!$B$20+AA80*'1. Standard_Cost'!$C$20</f>
        <v>0</v>
      </c>
      <c r="AC80" s="105"/>
      <c r="AD80" s="106"/>
      <c r="AE80" s="104">
        <f>SUM(AD80,AC80,AB80,Y80,U80,T80,S80,R80)*'1. Standard_Cost'!B63</f>
        <v>0</v>
      </c>
      <c r="AF80" s="104">
        <f t="shared" ref="AF80:AF82" si="110">SUM(AD80,AE80)</f>
        <v>0</v>
      </c>
      <c r="AG80" s="103"/>
      <c r="AH80" s="103"/>
      <c r="AI80" s="103"/>
      <c r="AJ80" s="107"/>
      <c r="AK80" s="107"/>
      <c r="AL80" s="107"/>
      <c r="AM80" s="104">
        <f>AG80*'1. Standard_Cost'!B59+'Incremental_Cost Year 2021'!AH87*'1. Standard_Cost'!C59+'Incremental_Cost Year 2021'!AI87*'1. Standard_Cost'!D59+'Incremental_Cost Year 2021'!AJ87+'Incremental_Cost Year 2021'!AL87+AK80</f>
        <v>0</v>
      </c>
      <c r="AN80" s="104">
        <f>AM80*'1. Standard_Cost'!C63</f>
        <v>0</v>
      </c>
      <c r="AO80" s="107"/>
      <c r="AQ80" s="104">
        <f t="shared" si="106"/>
        <v>0</v>
      </c>
      <c r="AR80" s="104">
        <f t="shared" si="107"/>
        <v>0</v>
      </c>
      <c r="AS80" s="104">
        <f t="shared" si="108"/>
        <v>0</v>
      </c>
      <c r="AT80" s="104">
        <f t="shared" ref="AT80:AT82" si="111">SUM(AQ80,AR80,AS80)</f>
        <v>0</v>
      </c>
      <c r="AU80" s="108"/>
      <c r="AV80" s="108">
        <v>0</v>
      </c>
      <c r="AW80" s="108"/>
      <c r="AX80" s="108"/>
      <c r="AY80" s="108"/>
      <c r="AZ80" s="108"/>
      <c r="BA80" s="109">
        <f t="shared" si="109"/>
        <v>0</v>
      </c>
    </row>
    <row r="81" spans="1:53" ht="14.1" customHeight="1" outlineLevel="2" x14ac:dyDescent="0.2">
      <c r="B81" s="94"/>
      <c r="C81" s="95"/>
      <c r="D81" s="110"/>
      <c r="E81" s="110"/>
      <c r="F81" s="110"/>
      <c r="G81" s="111"/>
      <c r="H81" s="99" t="s">
        <v>51</v>
      </c>
      <c r="I81" s="100"/>
      <c r="J81" s="101"/>
      <c r="K81" s="101"/>
      <c r="L81" s="102" t="str">
        <f>IF(I81&lt;&gt;0,((VLOOKUP(I81,'1. Standard_Cost'!$B$4:$D$8,2)+VLOOKUP(I81,'1. Standard_Cost'!$B$4:$D$8,3))*J81*K81),"0")</f>
        <v>0</v>
      </c>
      <c r="M81" s="102">
        <f>L81*'1. Standard_Cost'!F39</f>
        <v>0</v>
      </c>
      <c r="N81" s="103"/>
      <c r="O81" s="103"/>
      <c r="P81" s="103"/>
      <c r="Q81" s="103"/>
      <c r="R81" s="104">
        <f>+N81*P81*'1. Standard_Cost'!$B$12</f>
        <v>0</v>
      </c>
      <c r="S81" s="104">
        <f>+N81*O81*P81*'1. Standard_Cost'!$C$12</f>
        <v>0</v>
      </c>
      <c r="T81" s="104">
        <f>+N81*P81*Q81*'1. Standard_Cost'!$D$12</f>
        <v>0</v>
      </c>
      <c r="U81" s="104">
        <f>+N81*O81*'1. Standard_Cost'!$E$12</f>
        <v>0</v>
      </c>
      <c r="V81" s="103"/>
      <c r="W81" s="103"/>
      <c r="X81" s="103"/>
      <c r="Y81" s="104">
        <f>+V81*((X81*'1. Standard_Cost'!$B$16)+(W81*X81*'1. Standard_Cost'!$C$16))</f>
        <v>0</v>
      </c>
      <c r="Z81" s="103"/>
      <c r="AA81" s="103"/>
      <c r="AB81" s="104">
        <f>+Z81*'1. Standard_Cost'!$B$20+AA81*'1. Standard_Cost'!$C$20</f>
        <v>0</v>
      </c>
      <c r="AC81" s="105"/>
      <c r="AD81" s="106"/>
      <c r="AE81" s="104">
        <f>SUM(AD81,AC81,AB81,Y81,U81,T81,S81,R81)*'1. Standard_Cost'!B63</f>
        <v>0</v>
      </c>
      <c r="AF81" s="104">
        <f t="shared" si="110"/>
        <v>0</v>
      </c>
      <c r="AG81" s="103"/>
      <c r="AH81" s="103"/>
      <c r="AI81" s="103"/>
      <c r="AJ81" s="107"/>
      <c r="AK81" s="107"/>
      <c r="AL81" s="107"/>
      <c r="AM81" s="104">
        <f>AG81*'1. Standard_Cost'!B59+'Incremental_Cost Year 2021'!AH88*'1. Standard_Cost'!C59+'Incremental_Cost Year 2021'!AI88*'1. Standard_Cost'!D59+'Incremental_Cost Year 2021'!AJ88+'Incremental_Cost Year 2021'!AL88+AK81</f>
        <v>0</v>
      </c>
      <c r="AN81" s="104">
        <f>AM81*'1. Standard_Cost'!C63</f>
        <v>0</v>
      </c>
      <c r="AO81" s="107"/>
      <c r="AQ81" s="104">
        <f t="shared" si="106"/>
        <v>0</v>
      </c>
      <c r="AR81" s="104">
        <f t="shared" si="107"/>
        <v>0</v>
      </c>
      <c r="AS81" s="104">
        <f t="shared" si="108"/>
        <v>0</v>
      </c>
      <c r="AT81" s="104">
        <f t="shared" si="111"/>
        <v>0</v>
      </c>
      <c r="AU81" s="108"/>
      <c r="AV81" s="108"/>
      <c r="AW81" s="108"/>
      <c r="AX81" s="108"/>
      <c r="AY81" s="108"/>
      <c r="AZ81" s="108"/>
      <c r="BA81" s="109">
        <f t="shared" si="109"/>
        <v>0</v>
      </c>
    </row>
    <row r="82" spans="1:53" ht="14.1" customHeight="1" outlineLevel="2" x14ac:dyDescent="0.2">
      <c r="B82" s="94"/>
      <c r="C82" s="95"/>
      <c r="D82" s="110"/>
      <c r="E82" s="110"/>
      <c r="F82" s="110"/>
      <c r="G82" s="111"/>
      <c r="H82" s="112" t="s">
        <v>179</v>
      </c>
      <c r="I82" s="100"/>
      <c r="J82" s="101"/>
      <c r="K82" s="101"/>
      <c r="L82" s="102" t="str">
        <f>IF(I82&lt;&gt;0,((VLOOKUP(I82,'1. Standard_Cost'!$B$4:$D$8,2)+VLOOKUP(I82,'1. Standard_Cost'!$B$4:$D$8,3))*J82*K82),"0")</f>
        <v>0</v>
      </c>
      <c r="M82" s="102">
        <f>L82*'1. Standard_Cost'!F39</f>
        <v>0</v>
      </c>
      <c r="N82" s="103"/>
      <c r="O82" s="103"/>
      <c r="P82" s="103"/>
      <c r="Q82" s="103"/>
      <c r="R82" s="104">
        <f>+N82*P82*'1. Standard_Cost'!$B$12</f>
        <v>0</v>
      </c>
      <c r="S82" s="104">
        <f>+N82*O82*P82*'1. Standard_Cost'!$C$12</f>
        <v>0</v>
      </c>
      <c r="T82" s="104">
        <f>+N82*P82*Q82*'1. Standard_Cost'!$D$12</f>
        <v>0</v>
      </c>
      <c r="U82" s="104">
        <f>+N82*O82*'1. Standard_Cost'!$E$12</f>
        <v>0</v>
      </c>
      <c r="V82" s="103"/>
      <c r="W82" s="103"/>
      <c r="X82" s="103"/>
      <c r="Y82" s="104">
        <f>+V82*((X82*'1. Standard_Cost'!$B$16)+(W82*X82*'1. Standard_Cost'!$C$16))</f>
        <v>0</v>
      </c>
      <c r="Z82" s="103"/>
      <c r="AA82" s="103"/>
      <c r="AB82" s="104">
        <f>+Z82*'1. Standard_Cost'!$B$20+AA82*'1. Standard_Cost'!$C$20</f>
        <v>0</v>
      </c>
      <c r="AC82" s="105"/>
      <c r="AD82" s="106"/>
      <c r="AE82" s="104">
        <f>SUM(AD82,AC82,AB82,Y82,U82,T82,S82,R82)*'1. Standard_Cost'!B63</f>
        <v>0</v>
      </c>
      <c r="AF82" s="104">
        <f t="shared" si="110"/>
        <v>0</v>
      </c>
      <c r="AG82" s="103"/>
      <c r="AH82" s="103"/>
      <c r="AI82" s="103"/>
      <c r="AJ82" s="107"/>
      <c r="AK82" s="107"/>
      <c r="AL82" s="107"/>
      <c r="AM82" s="104">
        <f>AG82*'1. Standard_Cost'!B59+'Incremental_Cost Year 2021'!AH89*'1. Standard_Cost'!C59+'Incremental_Cost Year 2021'!AI89*'1. Standard_Cost'!D59+'Incremental_Cost Year 2021'!AJ89+'Incremental_Cost Year 2021'!AL89+AK82</f>
        <v>0</v>
      </c>
      <c r="AN82" s="104">
        <f>AM82*'1. Standard_Cost'!C63</f>
        <v>0</v>
      </c>
      <c r="AO82" s="107"/>
      <c r="AQ82" s="104">
        <f t="shared" si="106"/>
        <v>0</v>
      </c>
      <c r="AR82" s="104">
        <f t="shared" si="107"/>
        <v>0</v>
      </c>
      <c r="AS82" s="104">
        <f t="shared" si="108"/>
        <v>0</v>
      </c>
      <c r="AT82" s="104">
        <f t="shared" si="111"/>
        <v>0</v>
      </c>
      <c r="AU82" s="108"/>
      <c r="AV82" s="108"/>
      <c r="AW82" s="108"/>
      <c r="AX82" s="108"/>
      <c r="AY82" s="108"/>
      <c r="AZ82" s="108"/>
      <c r="BA82" s="109">
        <f t="shared" si="109"/>
        <v>0</v>
      </c>
    </row>
    <row r="83" spans="1:53" ht="25.7" customHeight="1" outlineLevel="1" x14ac:dyDescent="0.2">
      <c r="A83" s="150"/>
      <c r="B83" s="94"/>
      <c r="C83" s="95"/>
      <c r="D83" s="113" t="s">
        <v>515</v>
      </c>
      <c r="E83" s="113" t="s">
        <v>206</v>
      </c>
      <c r="F83" s="114" t="s">
        <v>154</v>
      </c>
      <c r="G83" s="115" t="s">
        <v>155</v>
      </c>
      <c r="H83" s="122" t="s">
        <v>205</v>
      </c>
      <c r="I83" s="117"/>
      <c r="J83" s="117"/>
      <c r="K83" s="117"/>
      <c r="L83" s="118">
        <f>SUM(L79:L82)</f>
        <v>0</v>
      </c>
      <c r="M83" s="118">
        <f>SUM(M79:M82)</f>
        <v>0</v>
      </c>
      <c r="N83" s="117"/>
      <c r="O83" s="117"/>
      <c r="P83" s="117"/>
      <c r="Q83" s="117"/>
      <c r="R83" s="119">
        <f>SUM(R79:R82)</f>
        <v>0</v>
      </c>
      <c r="S83" s="119">
        <f>SUM(S79:S82)</f>
        <v>0</v>
      </c>
      <c r="T83" s="119">
        <f>SUM(T79:T82)</f>
        <v>0</v>
      </c>
      <c r="U83" s="119">
        <f>SUM(U79:U82)</f>
        <v>0</v>
      </c>
      <c r="V83" s="117"/>
      <c r="W83" s="117"/>
      <c r="X83" s="117"/>
      <c r="Y83" s="118">
        <f>SUM(Y79:Y82)</f>
        <v>0</v>
      </c>
      <c r="Z83" s="117"/>
      <c r="AA83" s="117"/>
      <c r="AB83" s="118">
        <f t="shared" ref="AB83:AF83" si="112">SUM(AB79:AB82)</f>
        <v>0</v>
      </c>
      <c r="AC83" s="118">
        <f t="shared" si="112"/>
        <v>0</v>
      </c>
      <c r="AD83" s="118">
        <f t="shared" si="112"/>
        <v>0</v>
      </c>
      <c r="AE83" s="118">
        <f t="shared" si="112"/>
        <v>0</v>
      </c>
      <c r="AF83" s="118">
        <f t="shared" si="112"/>
        <v>0</v>
      </c>
      <c r="AG83" s="117"/>
      <c r="AH83" s="117"/>
      <c r="AI83" s="117"/>
      <c r="AJ83" s="119">
        <f>SUM(AJ79:AJ82)</f>
        <v>0</v>
      </c>
      <c r="AK83" s="119">
        <f>SUM(AK79:AK82)</f>
        <v>0</v>
      </c>
      <c r="AL83" s="119">
        <f>SUM(AL79:AL82)</f>
        <v>0</v>
      </c>
      <c r="AM83" s="118">
        <f>SUM(AM79:AM82)</f>
        <v>0</v>
      </c>
      <c r="AN83" s="118">
        <f>SUM(AN79:AN82)</f>
        <v>0</v>
      </c>
      <c r="AO83" s="116"/>
      <c r="AP83" s="120"/>
      <c r="AQ83" s="121">
        <f t="shared" ref="AQ83:BA83" si="113">SUM(AQ79:AQ82)</f>
        <v>0</v>
      </c>
      <c r="AR83" s="121">
        <f t="shared" si="113"/>
        <v>0</v>
      </c>
      <c r="AS83" s="121">
        <f t="shared" si="113"/>
        <v>0</v>
      </c>
      <c r="AT83" s="121">
        <f t="shared" si="113"/>
        <v>0</v>
      </c>
      <c r="AU83" s="121">
        <f t="shared" si="113"/>
        <v>0</v>
      </c>
      <c r="AV83" s="121">
        <f t="shared" si="113"/>
        <v>0</v>
      </c>
      <c r="AW83" s="121">
        <f t="shared" si="113"/>
        <v>0</v>
      </c>
      <c r="AX83" s="121">
        <f t="shared" si="113"/>
        <v>0</v>
      </c>
      <c r="AY83" s="121">
        <f t="shared" si="113"/>
        <v>0</v>
      </c>
      <c r="AZ83" s="121">
        <f t="shared" si="113"/>
        <v>0</v>
      </c>
      <c r="BA83" s="121">
        <f t="shared" si="113"/>
        <v>0</v>
      </c>
    </row>
    <row r="84" spans="1:53" ht="14.1" customHeight="1" outlineLevel="2" x14ac:dyDescent="0.2">
      <c r="B84" s="94"/>
      <c r="C84" s="95"/>
      <c r="D84" s="96"/>
      <c r="E84" s="96"/>
      <c r="F84" s="97"/>
      <c r="G84" s="98"/>
      <c r="H84" s="99" t="s">
        <v>49</v>
      </c>
      <c r="I84" s="100"/>
      <c r="J84" s="101"/>
      <c r="K84" s="101"/>
      <c r="L84" s="102" t="str">
        <f>IF(I84&lt;&gt;0,((VLOOKUP(I84,'1. Standard_Cost'!$B$4:$D$8,2)+VLOOKUP(I84,'1. Standard_Cost'!$B$4:$D$8,3))*J84*K84),"0")</f>
        <v>0</v>
      </c>
      <c r="M84" s="102">
        <f>L84*'1. Standard_Cost'!F44</f>
        <v>0</v>
      </c>
      <c r="N84" s="103"/>
      <c r="O84" s="103"/>
      <c r="P84" s="103"/>
      <c r="Q84" s="103"/>
      <c r="R84" s="104">
        <f>+N84*P84*'1. Standard_Cost'!$B$12</f>
        <v>0</v>
      </c>
      <c r="S84" s="104">
        <f>+N84*O84*P84*'1. Standard_Cost'!$C$12</f>
        <v>0</v>
      </c>
      <c r="T84" s="104">
        <f>+N84*P84*Q84*'1. Standard_Cost'!$D$12</f>
        <v>0</v>
      </c>
      <c r="U84" s="104">
        <f>+N84*O84*'1. Standard_Cost'!$E$12</f>
        <v>0</v>
      </c>
      <c r="V84" s="103"/>
      <c r="W84" s="103"/>
      <c r="X84" s="103"/>
      <c r="Y84" s="104">
        <f>+V84*((X84*'1. Standard_Cost'!$B$16)+(W84*X84*'1. Standard_Cost'!$C$16))</f>
        <v>0</v>
      </c>
      <c r="Z84" s="103"/>
      <c r="AA84" s="103"/>
      <c r="AB84" s="104">
        <f>+Z84*'1. Standard_Cost'!$B$20+AA84*'1. Standard_Cost'!$C$20</f>
        <v>0</v>
      </c>
      <c r="AC84" s="105"/>
      <c r="AD84" s="106"/>
      <c r="AE84" s="104">
        <f>SUM(AD84,AC84,AB84,Y84,U84,T84,S84,R84)*'1. Standard_Cost'!B68</f>
        <v>0</v>
      </c>
      <c r="AF84" s="104">
        <f>SUM(AD84,AE84)</f>
        <v>0</v>
      </c>
      <c r="AG84" s="103"/>
      <c r="AH84" s="103"/>
      <c r="AI84" s="103"/>
      <c r="AJ84" s="107"/>
      <c r="AK84" s="107"/>
      <c r="AL84" s="107"/>
      <c r="AM84" s="104">
        <f>AG84*'1. Standard_Cost'!B64+'Incremental_Cost Year 2021'!AH91*'1. Standard_Cost'!C64+'Incremental_Cost Year 2021'!AI91*'1. Standard_Cost'!D64+'Incremental_Cost Year 2021'!AJ91+'Incremental_Cost Year 2021'!AL91+AK84</f>
        <v>0</v>
      </c>
      <c r="AN84" s="104">
        <f>AM84*'1. Standard_Cost'!C68</f>
        <v>0</v>
      </c>
      <c r="AO84" s="107"/>
      <c r="AQ84" s="104">
        <f t="shared" ref="AQ84:AQ87" si="114">L84+M84</f>
        <v>0</v>
      </c>
      <c r="AR84" s="104">
        <f t="shared" ref="AR84:AR87" si="115">AF84</f>
        <v>0</v>
      </c>
      <c r="AS84" s="104">
        <f t="shared" ref="AS84:AS87" si="116">AM84+AN84</f>
        <v>0</v>
      </c>
      <c r="AT84" s="104">
        <f>SUM(AQ84,AR84,AS84)</f>
        <v>0</v>
      </c>
      <c r="AU84" s="108"/>
      <c r="AV84" s="108"/>
      <c r="AW84" s="108"/>
      <c r="AX84" s="108"/>
      <c r="AY84" s="108"/>
      <c r="AZ84" s="108"/>
      <c r="BA84" s="109">
        <f t="shared" ref="BA84:BA87" si="117">SUM(AU84:AZ84)-AT84</f>
        <v>0</v>
      </c>
    </row>
    <row r="85" spans="1:53" ht="14.1" customHeight="1" outlineLevel="2" x14ac:dyDescent="0.2">
      <c r="B85" s="94"/>
      <c r="C85" s="95"/>
      <c r="D85" s="110"/>
      <c r="E85" s="110"/>
      <c r="F85" s="110"/>
      <c r="G85" s="111"/>
      <c r="H85" s="99" t="s">
        <v>50</v>
      </c>
      <c r="I85" s="100"/>
      <c r="J85" s="101"/>
      <c r="K85" s="101"/>
      <c r="L85" s="102" t="str">
        <f>IF(I85&lt;&gt;0,((VLOOKUP(I85,'1. Standard_Cost'!$B$4:$D$8,2)+VLOOKUP(I85,'1. Standard_Cost'!$B$4:$D$8,3))*J85*K85),"0")</f>
        <v>0</v>
      </c>
      <c r="M85" s="102">
        <f>L85*'1. Standard_Cost'!F44</f>
        <v>0</v>
      </c>
      <c r="N85" s="103"/>
      <c r="O85" s="103"/>
      <c r="P85" s="103"/>
      <c r="Q85" s="103"/>
      <c r="R85" s="104">
        <f>+N85*P85*'1. Standard_Cost'!$B$12</f>
        <v>0</v>
      </c>
      <c r="S85" s="104">
        <f>+N85*O85*P85*'1. Standard_Cost'!$C$12</f>
        <v>0</v>
      </c>
      <c r="T85" s="104">
        <f>+N85*P85*Q85*'1. Standard_Cost'!$D$12</f>
        <v>0</v>
      </c>
      <c r="U85" s="104">
        <f>+N85*O85*'1. Standard_Cost'!$E$12</f>
        <v>0</v>
      </c>
      <c r="V85" s="103"/>
      <c r="W85" s="103"/>
      <c r="X85" s="103"/>
      <c r="Y85" s="104">
        <f>+V85*((X85*'1. Standard_Cost'!$B$16)+(W85*X85*'1. Standard_Cost'!$C$16))</f>
        <v>0</v>
      </c>
      <c r="Z85" s="103"/>
      <c r="AA85" s="103"/>
      <c r="AB85" s="104">
        <f>+Z85*'1. Standard_Cost'!$B$20+AA85*'1. Standard_Cost'!$C$20</f>
        <v>0</v>
      </c>
      <c r="AC85" s="105"/>
      <c r="AD85" s="106"/>
      <c r="AE85" s="104">
        <f>SUM(AD85,AC85,AB85,Y85,U85,T85,S85,R85)*'1. Standard_Cost'!B68</f>
        <v>0</v>
      </c>
      <c r="AF85" s="104">
        <f t="shared" ref="AF85:AF87" si="118">SUM(AD85,AE85)</f>
        <v>0</v>
      </c>
      <c r="AG85" s="103"/>
      <c r="AH85" s="103"/>
      <c r="AI85" s="103"/>
      <c r="AJ85" s="107"/>
      <c r="AK85" s="107"/>
      <c r="AL85" s="107"/>
      <c r="AM85" s="104">
        <f>AG85*'1. Standard_Cost'!B64+'Incremental_Cost Year 2021'!AH92*'1. Standard_Cost'!C64+'Incremental_Cost Year 2021'!AI92*'1. Standard_Cost'!D64+'Incremental_Cost Year 2021'!AJ92+'Incremental_Cost Year 2021'!AL92+AK85</f>
        <v>0</v>
      </c>
      <c r="AN85" s="104">
        <f>AM85*'1. Standard_Cost'!C68</f>
        <v>0</v>
      </c>
      <c r="AO85" s="107"/>
      <c r="AQ85" s="104">
        <f t="shared" si="114"/>
        <v>0</v>
      </c>
      <c r="AR85" s="104">
        <f t="shared" si="115"/>
        <v>0</v>
      </c>
      <c r="AS85" s="104">
        <f t="shared" si="116"/>
        <v>0</v>
      </c>
      <c r="AT85" s="104">
        <f t="shared" ref="AT85:AT87" si="119">SUM(AQ85,AR85,AS85)</f>
        <v>0</v>
      </c>
      <c r="AU85" s="108"/>
      <c r="AV85" s="108">
        <v>0</v>
      </c>
      <c r="AW85" s="108"/>
      <c r="AX85" s="108"/>
      <c r="AY85" s="108"/>
      <c r="AZ85" s="108"/>
      <c r="BA85" s="109">
        <f t="shared" si="117"/>
        <v>0</v>
      </c>
    </row>
    <row r="86" spans="1:53" ht="14.1" customHeight="1" outlineLevel="2" x14ac:dyDescent="0.2">
      <c r="B86" s="94"/>
      <c r="C86" s="95"/>
      <c r="D86" s="110"/>
      <c r="E86" s="110"/>
      <c r="F86" s="110"/>
      <c r="G86" s="111"/>
      <c r="H86" s="99" t="s">
        <v>51</v>
      </c>
      <c r="I86" s="100"/>
      <c r="J86" s="101"/>
      <c r="K86" s="101"/>
      <c r="L86" s="102" t="str">
        <f>IF(I86&lt;&gt;0,((VLOOKUP(I86,'1. Standard_Cost'!$B$4:$D$8,2)+VLOOKUP(I86,'1. Standard_Cost'!$B$4:$D$8,3))*J86*K86),"0")</f>
        <v>0</v>
      </c>
      <c r="M86" s="102">
        <f>L86*'1. Standard_Cost'!F44</f>
        <v>0</v>
      </c>
      <c r="N86" s="103"/>
      <c r="O86" s="103"/>
      <c r="P86" s="103"/>
      <c r="Q86" s="103"/>
      <c r="R86" s="104">
        <f>+N86*P86*'1. Standard_Cost'!$B$12</f>
        <v>0</v>
      </c>
      <c r="S86" s="104">
        <f>+N86*O86*P86*'1. Standard_Cost'!$C$12</f>
        <v>0</v>
      </c>
      <c r="T86" s="104">
        <f>+N86*P86*Q86*'1. Standard_Cost'!$D$12</f>
        <v>0</v>
      </c>
      <c r="U86" s="104">
        <f>+N86*O86*'1. Standard_Cost'!$E$12</f>
        <v>0</v>
      </c>
      <c r="V86" s="103"/>
      <c r="W86" s="103"/>
      <c r="X86" s="103"/>
      <c r="Y86" s="104">
        <f>+V86*((X86*'1. Standard_Cost'!$B$16)+(W86*X86*'1. Standard_Cost'!$C$16))</f>
        <v>0</v>
      </c>
      <c r="Z86" s="103"/>
      <c r="AA86" s="103"/>
      <c r="AB86" s="104">
        <f>+Z86*'1. Standard_Cost'!$B$20+AA86*'1. Standard_Cost'!$C$20</f>
        <v>0</v>
      </c>
      <c r="AC86" s="105"/>
      <c r="AD86" s="106"/>
      <c r="AE86" s="104">
        <f>SUM(AD86,AC86,AB86,Y86,U86,T86,S86,R86)*'1. Standard_Cost'!B68</f>
        <v>0</v>
      </c>
      <c r="AF86" s="104">
        <f t="shared" si="118"/>
        <v>0</v>
      </c>
      <c r="AG86" s="103"/>
      <c r="AH86" s="103"/>
      <c r="AI86" s="103"/>
      <c r="AJ86" s="107"/>
      <c r="AK86" s="107"/>
      <c r="AL86" s="107"/>
      <c r="AM86" s="104">
        <f>AG86*'1. Standard_Cost'!B64+'Incremental_Cost Year 2021'!AH93*'1. Standard_Cost'!C64+'Incremental_Cost Year 2021'!AI93*'1. Standard_Cost'!D64+'Incremental_Cost Year 2021'!AJ93+'Incremental_Cost Year 2021'!AL93+AK86</f>
        <v>0</v>
      </c>
      <c r="AN86" s="104">
        <f>AM86*'1. Standard_Cost'!C68</f>
        <v>0</v>
      </c>
      <c r="AO86" s="107"/>
      <c r="AQ86" s="104">
        <f t="shared" si="114"/>
        <v>0</v>
      </c>
      <c r="AR86" s="104">
        <f t="shared" si="115"/>
        <v>0</v>
      </c>
      <c r="AS86" s="104">
        <f t="shared" si="116"/>
        <v>0</v>
      </c>
      <c r="AT86" s="104">
        <f t="shared" si="119"/>
        <v>0</v>
      </c>
      <c r="AU86" s="108"/>
      <c r="AV86" s="108"/>
      <c r="AW86" s="108"/>
      <c r="AX86" s="108"/>
      <c r="AY86" s="108"/>
      <c r="AZ86" s="108"/>
      <c r="BA86" s="109">
        <f t="shared" si="117"/>
        <v>0</v>
      </c>
    </row>
    <row r="87" spans="1:53" ht="14.1" customHeight="1" outlineLevel="2" x14ac:dyDescent="0.2">
      <c r="B87" s="94"/>
      <c r="C87" s="95"/>
      <c r="D87" s="110"/>
      <c r="E87" s="110"/>
      <c r="F87" s="110"/>
      <c r="G87" s="111"/>
      <c r="H87" s="112" t="s">
        <v>179</v>
      </c>
      <c r="I87" s="100"/>
      <c r="J87" s="101"/>
      <c r="K87" s="101"/>
      <c r="L87" s="102" t="str">
        <f>IF(I87&lt;&gt;0,((VLOOKUP(I87,'1. Standard_Cost'!$B$4:$D$8,2)+VLOOKUP(I87,'1. Standard_Cost'!$B$4:$D$8,3))*J87*K87),"0")</f>
        <v>0</v>
      </c>
      <c r="M87" s="102">
        <f>L87*'1. Standard_Cost'!F44</f>
        <v>0</v>
      </c>
      <c r="N87" s="103"/>
      <c r="O87" s="103"/>
      <c r="P87" s="103"/>
      <c r="Q87" s="103"/>
      <c r="R87" s="104">
        <f>+N87*P87*'1. Standard_Cost'!$B$12</f>
        <v>0</v>
      </c>
      <c r="S87" s="104">
        <f>+N87*O87*P87*'1. Standard_Cost'!$C$12</f>
        <v>0</v>
      </c>
      <c r="T87" s="104">
        <f>+N87*P87*Q87*'1. Standard_Cost'!$D$12</f>
        <v>0</v>
      </c>
      <c r="U87" s="104">
        <f>+N87*O87*'1. Standard_Cost'!$E$12</f>
        <v>0</v>
      </c>
      <c r="V87" s="103"/>
      <c r="W87" s="103"/>
      <c r="X87" s="103"/>
      <c r="Y87" s="104">
        <f>+V87*((X87*'1. Standard_Cost'!$B$16)+(W87*X87*'1. Standard_Cost'!$C$16))</f>
        <v>0</v>
      </c>
      <c r="Z87" s="103"/>
      <c r="AA87" s="103"/>
      <c r="AB87" s="104">
        <f>+Z87*'1. Standard_Cost'!$B$20+AA87*'1. Standard_Cost'!$C$20</f>
        <v>0</v>
      </c>
      <c r="AC87" s="105"/>
      <c r="AD87" s="106"/>
      <c r="AE87" s="104">
        <f>SUM(AD87,AC87,AB87,Y87,U87,T87,S87,R87)*'1. Standard_Cost'!B68</f>
        <v>0</v>
      </c>
      <c r="AF87" s="104">
        <f t="shared" si="118"/>
        <v>0</v>
      </c>
      <c r="AG87" s="103"/>
      <c r="AH87" s="103"/>
      <c r="AI87" s="103"/>
      <c r="AJ87" s="107"/>
      <c r="AK87" s="107"/>
      <c r="AL87" s="107"/>
      <c r="AM87" s="104">
        <f>AG87*'1. Standard_Cost'!B64+'Incremental_Cost Year 2021'!AH94*'1. Standard_Cost'!C64+'Incremental_Cost Year 2021'!AI94*'1. Standard_Cost'!D64+'Incremental_Cost Year 2021'!AJ94+'Incremental_Cost Year 2021'!AL94+AK87</f>
        <v>0</v>
      </c>
      <c r="AN87" s="104">
        <f>AM87*'1. Standard_Cost'!C68</f>
        <v>0</v>
      </c>
      <c r="AO87" s="107"/>
      <c r="AQ87" s="104">
        <f t="shared" si="114"/>
        <v>0</v>
      </c>
      <c r="AR87" s="104">
        <f t="shared" si="115"/>
        <v>0</v>
      </c>
      <c r="AS87" s="104">
        <f t="shared" si="116"/>
        <v>0</v>
      </c>
      <c r="AT87" s="104">
        <f t="shared" si="119"/>
        <v>0</v>
      </c>
      <c r="AU87" s="108"/>
      <c r="AV87" s="108"/>
      <c r="AW87" s="108"/>
      <c r="AX87" s="108"/>
      <c r="AY87" s="108"/>
      <c r="AZ87" s="108"/>
      <c r="BA87" s="109">
        <f t="shared" si="117"/>
        <v>0</v>
      </c>
    </row>
    <row r="88" spans="1:53" ht="25.7" customHeight="1" outlineLevel="1" x14ac:dyDescent="0.2">
      <c r="A88" s="68"/>
      <c r="B88" s="94"/>
      <c r="C88" s="95"/>
      <c r="D88" s="113" t="s">
        <v>48</v>
      </c>
      <c r="E88" s="113" t="s">
        <v>207</v>
      </c>
      <c r="F88" s="114" t="s">
        <v>154</v>
      </c>
      <c r="G88" s="115" t="s">
        <v>155</v>
      </c>
      <c r="H88" s="122" t="s">
        <v>208</v>
      </c>
      <c r="I88" s="117"/>
      <c r="J88" s="117"/>
      <c r="K88" s="117"/>
      <c r="L88" s="118">
        <f>SUM(L84:L87)</f>
        <v>0</v>
      </c>
      <c r="M88" s="118">
        <f>SUM(M84:M87)</f>
        <v>0</v>
      </c>
      <c r="N88" s="117"/>
      <c r="O88" s="117"/>
      <c r="P88" s="117"/>
      <c r="Q88" s="117"/>
      <c r="R88" s="119">
        <f>SUM(R84:R87)</f>
        <v>0</v>
      </c>
      <c r="S88" s="119">
        <f>SUM(S84:S87)</f>
        <v>0</v>
      </c>
      <c r="T88" s="119">
        <f>SUM(T84:T87)</f>
        <v>0</v>
      </c>
      <c r="U88" s="119">
        <f>SUM(U84:U87)</f>
        <v>0</v>
      </c>
      <c r="V88" s="117"/>
      <c r="W88" s="117"/>
      <c r="X88" s="117"/>
      <c r="Y88" s="118">
        <f>SUM(Y84:Y87)</f>
        <v>0</v>
      </c>
      <c r="Z88" s="117"/>
      <c r="AA88" s="117"/>
      <c r="AB88" s="118">
        <f t="shared" ref="AB88:AF88" si="120">SUM(AB84:AB87)</f>
        <v>0</v>
      </c>
      <c r="AC88" s="118">
        <f t="shared" si="120"/>
        <v>0</v>
      </c>
      <c r="AD88" s="118">
        <f t="shared" si="120"/>
        <v>0</v>
      </c>
      <c r="AE88" s="118">
        <f t="shared" si="120"/>
        <v>0</v>
      </c>
      <c r="AF88" s="118">
        <f t="shared" si="120"/>
        <v>0</v>
      </c>
      <c r="AG88" s="117"/>
      <c r="AH88" s="117"/>
      <c r="AI88" s="117"/>
      <c r="AJ88" s="119">
        <f>SUM(AJ84:AJ87)</f>
        <v>0</v>
      </c>
      <c r="AK88" s="119">
        <f>SUM(AK84:AK87)</f>
        <v>0</v>
      </c>
      <c r="AL88" s="119">
        <f>SUM(AL84:AL87)</f>
        <v>0</v>
      </c>
      <c r="AM88" s="118">
        <f>SUM(AM84:AM87)</f>
        <v>0</v>
      </c>
      <c r="AN88" s="118">
        <f>SUM(AN84:AN87)</f>
        <v>0</v>
      </c>
      <c r="AO88" s="116"/>
      <c r="AP88" s="120"/>
      <c r="AQ88" s="121">
        <f t="shared" ref="AQ88:BA88" si="121">SUM(AQ84:AQ87)</f>
        <v>0</v>
      </c>
      <c r="AR88" s="121">
        <f t="shared" si="121"/>
        <v>0</v>
      </c>
      <c r="AS88" s="121">
        <f t="shared" si="121"/>
        <v>0</v>
      </c>
      <c r="AT88" s="121">
        <f t="shared" si="121"/>
        <v>0</v>
      </c>
      <c r="AU88" s="121">
        <f t="shared" si="121"/>
        <v>0</v>
      </c>
      <c r="AV88" s="121">
        <f t="shared" si="121"/>
        <v>0</v>
      </c>
      <c r="AW88" s="121">
        <f t="shared" si="121"/>
        <v>0</v>
      </c>
      <c r="AX88" s="121">
        <f t="shared" si="121"/>
        <v>0</v>
      </c>
      <c r="AY88" s="121">
        <f t="shared" si="121"/>
        <v>0</v>
      </c>
      <c r="AZ88" s="121">
        <f t="shared" si="121"/>
        <v>0</v>
      </c>
      <c r="BA88" s="121">
        <f t="shared" si="121"/>
        <v>0</v>
      </c>
    </row>
    <row r="89" spans="1:53" ht="14.1" customHeight="1" outlineLevel="2" x14ac:dyDescent="0.2">
      <c r="A89" s="68"/>
      <c r="B89" s="94"/>
      <c r="C89" s="95"/>
      <c r="D89" s="96"/>
      <c r="E89" s="96"/>
      <c r="F89" s="97"/>
      <c r="G89" s="98"/>
      <c r="H89" s="99" t="s">
        <v>49</v>
      </c>
      <c r="I89" s="100"/>
      <c r="J89" s="101"/>
      <c r="K89" s="101"/>
      <c r="L89" s="102" t="str">
        <f>IF(I89&lt;&gt;0,((VLOOKUP(I89,'1. Standard_Cost'!$B$4:$D$8,2)+VLOOKUP(I89,'1. Standard_Cost'!$B$4:$D$8,3))*J89*K89),"0")</f>
        <v>0</v>
      </c>
      <c r="M89" s="102">
        <f>L89*'1. Standard_Cost'!F49</f>
        <v>0</v>
      </c>
      <c r="N89" s="103"/>
      <c r="O89" s="103"/>
      <c r="P89" s="103"/>
      <c r="Q89" s="103"/>
      <c r="R89" s="104">
        <f>+N89*P89*'1. Standard_Cost'!$B$12</f>
        <v>0</v>
      </c>
      <c r="S89" s="104">
        <f>+N89*O89*P89*'1. Standard_Cost'!$C$12</f>
        <v>0</v>
      </c>
      <c r="T89" s="104">
        <f>+N89*P89*Q89*'1. Standard_Cost'!$D$12</f>
        <v>0</v>
      </c>
      <c r="U89" s="104">
        <f>+N89*O89*'1. Standard_Cost'!$E$12</f>
        <v>0</v>
      </c>
      <c r="V89" s="103"/>
      <c r="W89" s="103"/>
      <c r="X89" s="103"/>
      <c r="Y89" s="104">
        <f>+V89*((X89*'1. Standard_Cost'!$B$16)+(W89*X89*'1. Standard_Cost'!$C$16))</f>
        <v>0</v>
      </c>
      <c r="Z89" s="103"/>
      <c r="AA89" s="103"/>
      <c r="AB89" s="104">
        <f>+Z89*'1. Standard_Cost'!$B$20+AA89*'1. Standard_Cost'!$C$20</f>
        <v>0</v>
      </c>
      <c r="AC89" s="105"/>
      <c r="AD89" s="106"/>
      <c r="AE89" s="104">
        <f>SUM(AD89,AC89,AB89,Y89,U89,T89,S89,R89)*'1. Standard_Cost'!B73</f>
        <v>0</v>
      </c>
      <c r="AF89" s="104">
        <f>SUM(AD89,AE89)</f>
        <v>0</v>
      </c>
      <c r="AG89" s="103"/>
      <c r="AH89" s="103"/>
      <c r="AI89" s="103"/>
      <c r="AJ89" s="107"/>
      <c r="AK89" s="107"/>
      <c r="AL89" s="107"/>
      <c r="AM89" s="104">
        <f>AG89*'1. Standard_Cost'!B69+'Incremental_Cost Year 2021'!AH96*'1. Standard_Cost'!C69+'Incremental_Cost Year 2021'!AI96*'1. Standard_Cost'!D69+'Incremental_Cost Year 2021'!AJ96+'Incremental_Cost Year 2021'!AL96+AK89</f>
        <v>0</v>
      </c>
      <c r="AN89" s="104">
        <f>AM89*'1. Standard_Cost'!C73</f>
        <v>0</v>
      </c>
      <c r="AO89" s="107"/>
      <c r="AQ89" s="104">
        <f t="shared" ref="AQ89:AQ92" si="122">L89+M89</f>
        <v>0</v>
      </c>
      <c r="AR89" s="104">
        <f t="shared" ref="AR89:AR92" si="123">AF89</f>
        <v>0</v>
      </c>
      <c r="AS89" s="104">
        <f t="shared" ref="AS89:AS92" si="124">AM89+AN89</f>
        <v>0</v>
      </c>
      <c r="AT89" s="104">
        <f>SUM(AQ89,AR89,AS89)</f>
        <v>0</v>
      </c>
      <c r="AU89" s="108"/>
      <c r="AV89" s="108"/>
      <c r="AW89" s="108"/>
      <c r="AX89" s="108"/>
      <c r="AY89" s="108"/>
      <c r="AZ89" s="108"/>
      <c r="BA89" s="109">
        <f t="shared" ref="BA89:BA92" si="125">SUM(AU89:AZ89)-AT89</f>
        <v>0</v>
      </c>
    </row>
    <row r="90" spans="1:53" ht="14.1" customHeight="1" outlineLevel="2" x14ac:dyDescent="0.2">
      <c r="A90" s="68"/>
      <c r="B90" s="94"/>
      <c r="C90" s="95"/>
      <c r="D90" s="110"/>
      <c r="E90" s="110"/>
      <c r="F90" s="110"/>
      <c r="G90" s="111"/>
      <c r="H90" s="99" t="s">
        <v>50</v>
      </c>
      <c r="I90" s="100"/>
      <c r="J90" s="101"/>
      <c r="K90" s="101"/>
      <c r="L90" s="102" t="str">
        <f>IF(I90&lt;&gt;0,((VLOOKUP(I90,'1. Standard_Cost'!$B$4:$D$8,2)+VLOOKUP(I90,'1. Standard_Cost'!$B$4:$D$8,3))*J90*K90),"0")</f>
        <v>0</v>
      </c>
      <c r="M90" s="102">
        <f>L90*'1. Standard_Cost'!F49</f>
        <v>0</v>
      </c>
      <c r="N90" s="103"/>
      <c r="O90" s="103"/>
      <c r="P90" s="103"/>
      <c r="Q90" s="103"/>
      <c r="R90" s="104">
        <f>+N90*P90*'1. Standard_Cost'!$B$12</f>
        <v>0</v>
      </c>
      <c r="S90" s="104">
        <f>+N90*O90*P90*'1. Standard_Cost'!$C$12</f>
        <v>0</v>
      </c>
      <c r="T90" s="104">
        <f>+N90*P90*Q90*'1. Standard_Cost'!$D$12</f>
        <v>0</v>
      </c>
      <c r="U90" s="104">
        <f>+N90*O90*'1. Standard_Cost'!$E$12</f>
        <v>0</v>
      </c>
      <c r="V90" s="103"/>
      <c r="W90" s="103"/>
      <c r="X90" s="103"/>
      <c r="Y90" s="104">
        <f>+V90*((X90*'1. Standard_Cost'!$B$16)+(W90*X90*'1. Standard_Cost'!$C$16))</f>
        <v>0</v>
      </c>
      <c r="Z90" s="103"/>
      <c r="AA90" s="103"/>
      <c r="AB90" s="104">
        <f>+Z90*'1. Standard_Cost'!$B$20+AA90*'1. Standard_Cost'!$C$20</f>
        <v>0</v>
      </c>
      <c r="AC90" s="105"/>
      <c r="AD90" s="106"/>
      <c r="AE90" s="104">
        <f>SUM(AD90,AC90,AB90,Y90,U90,T90,S90,R90)*'1. Standard_Cost'!B73</f>
        <v>0</v>
      </c>
      <c r="AF90" s="104">
        <f t="shared" ref="AF90:AF92" si="126">SUM(AD90,AE90)</f>
        <v>0</v>
      </c>
      <c r="AG90" s="103"/>
      <c r="AH90" s="103"/>
      <c r="AI90" s="103"/>
      <c r="AJ90" s="107"/>
      <c r="AK90" s="107"/>
      <c r="AL90" s="107"/>
      <c r="AM90" s="104">
        <f>AG90*'1. Standard_Cost'!B69+'Incremental_Cost Year 2021'!AH97*'1. Standard_Cost'!C69+'Incremental_Cost Year 2021'!AI97*'1. Standard_Cost'!D69+'Incremental_Cost Year 2021'!AJ97+'Incremental_Cost Year 2021'!AL97+AK90</f>
        <v>0</v>
      </c>
      <c r="AN90" s="104">
        <f>AM90*'1. Standard_Cost'!C73</f>
        <v>0</v>
      </c>
      <c r="AO90" s="107"/>
      <c r="AQ90" s="104">
        <f t="shared" si="122"/>
        <v>0</v>
      </c>
      <c r="AR90" s="104">
        <f t="shared" si="123"/>
        <v>0</v>
      </c>
      <c r="AS90" s="104">
        <f t="shared" si="124"/>
        <v>0</v>
      </c>
      <c r="AT90" s="104">
        <f t="shared" ref="AT90:AT92" si="127">SUM(AQ90,AR90,AS90)</f>
        <v>0</v>
      </c>
      <c r="AU90" s="108"/>
      <c r="AV90" s="108">
        <v>0</v>
      </c>
      <c r="AW90" s="108"/>
      <c r="AX90" s="108"/>
      <c r="AY90" s="108"/>
      <c r="AZ90" s="108"/>
      <c r="BA90" s="109">
        <f t="shared" si="125"/>
        <v>0</v>
      </c>
    </row>
    <row r="91" spans="1:53" ht="14.1" customHeight="1" outlineLevel="2" x14ac:dyDescent="0.2">
      <c r="A91" s="68"/>
      <c r="B91" s="94"/>
      <c r="C91" s="95"/>
      <c r="D91" s="110"/>
      <c r="E91" s="110"/>
      <c r="F91" s="110"/>
      <c r="G91" s="111"/>
      <c r="H91" s="99" t="s">
        <v>51</v>
      </c>
      <c r="I91" s="100"/>
      <c r="J91" s="101"/>
      <c r="K91" s="101"/>
      <c r="L91" s="102" t="str">
        <f>IF(I91&lt;&gt;0,((VLOOKUP(I91,'1. Standard_Cost'!$B$4:$D$8,2)+VLOOKUP(I91,'1. Standard_Cost'!$B$4:$D$8,3))*J91*K91),"0")</f>
        <v>0</v>
      </c>
      <c r="M91" s="102">
        <f>L91*'1. Standard_Cost'!F49</f>
        <v>0</v>
      </c>
      <c r="N91" s="103"/>
      <c r="O91" s="103"/>
      <c r="P91" s="103"/>
      <c r="Q91" s="103"/>
      <c r="R91" s="104">
        <f>+N91*P91*'1. Standard_Cost'!$B$12</f>
        <v>0</v>
      </c>
      <c r="S91" s="104">
        <f>+N91*O91*P91*'1. Standard_Cost'!$C$12</f>
        <v>0</v>
      </c>
      <c r="T91" s="104">
        <f>+N91*P91*Q91*'1. Standard_Cost'!$D$12</f>
        <v>0</v>
      </c>
      <c r="U91" s="104">
        <f>+N91*O91*'1. Standard_Cost'!$E$12</f>
        <v>0</v>
      </c>
      <c r="V91" s="103"/>
      <c r="W91" s="103"/>
      <c r="X91" s="103"/>
      <c r="Y91" s="104">
        <f>+V91*((X91*'1. Standard_Cost'!$B$16)+(W91*X91*'1. Standard_Cost'!$C$16))</f>
        <v>0</v>
      </c>
      <c r="Z91" s="103"/>
      <c r="AA91" s="103"/>
      <c r="AB91" s="104">
        <f>+Z91*'1. Standard_Cost'!$B$20+AA91*'1. Standard_Cost'!$C$20</f>
        <v>0</v>
      </c>
      <c r="AC91" s="105"/>
      <c r="AD91" s="106"/>
      <c r="AE91" s="104">
        <f>SUM(AD91,AC91,AB91,Y91,U91,T91,S91,R91)*'1. Standard_Cost'!B73</f>
        <v>0</v>
      </c>
      <c r="AF91" s="104">
        <f t="shared" si="126"/>
        <v>0</v>
      </c>
      <c r="AG91" s="103"/>
      <c r="AH91" s="103"/>
      <c r="AI91" s="103"/>
      <c r="AJ91" s="107"/>
      <c r="AK91" s="107"/>
      <c r="AL91" s="107"/>
      <c r="AM91" s="104">
        <f>AG91*'1. Standard_Cost'!B69+'Incremental_Cost Year 2021'!AH98*'1. Standard_Cost'!C69+'Incremental_Cost Year 2021'!AI98*'1. Standard_Cost'!D69+'Incremental_Cost Year 2021'!AJ98+'Incremental_Cost Year 2021'!AL98+AK91</f>
        <v>0</v>
      </c>
      <c r="AN91" s="104">
        <f>AM91*'1. Standard_Cost'!C73</f>
        <v>0</v>
      </c>
      <c r="AO91" s="107"/>
      <c r="AQ91" s="104">
        <f t="shared" si="122"/>
        <v>0</v>
      </c>
      <c r="AR91" s="104">
        <f t="shared" si="123"/>
        <v>0</v>
      </c>
      <c r="AS91" s="104">
        <f t="shared" si="124"/>
        <v>0</v>
      </c>
      <c r="AT91" s="104">
        <f t="shared" si="127"/>
        <v>0</v>
      </c>
      <c r="AU91" s="108"/>
      <c r="AV91" s="108"/>
      <c r="AW91" s="108"/>
      <c r="AX91" s="108"/>
      <c r="AY91" s="108"/>
      <c r="AZ91" s="108"/>
      <c r="BA91" s="109">
        <f t="shared" si="125"/>
        <v>0</v>
      </c>
    </row>
    <row r="92" spans="1:53" ht="14.1" customHeight="1" outlineLevel="2" x14ac:dyDescent="0.2">
      <c r="A92" s="68"/>
      <c r="B92" s="94"/>
      <c r="C92" s="95"/>
      <c r="D92" s="110"/>
      <c r="E92" s="110"/>
      <c r="F92" s="110"/>
      <c r="G92" s="111"/>
      <c r="H92" s="112" t="s">
        <v>179</v>
      </c>
      <c r="I92" s="100"/>
      <c r="J92" s="101"/>
      <c r="K92" s="101"/>
      <c r="L92" s="102" t="str">
        <f>IF(I92&lt;&gt;0,((VLOOKUP(I92,'1. Standard_Cost'!$B$4:$D$8,2)+VLOOKUP(I92,'1. Standard_Cost'!$B$4:$D$8,3))*J92*K92),"0")</f>
        <v>0</v>
      </c>
      <c r="M92" s="102">
        <f>L92*'1. Standard_Cost'!F49</f>
        <v>0</v>
      </c>
      <c r="N92" s="103"/>
      <c r="O92" s="103"/>
      <c r="P92" s="103"/>
      <c r="Q92" s="103"/>
      <c r="R92" s="104">
        <f>+N92*P92*'1. Standard_Cost'!$B$12</f>
        <v>0</v>
      </c>
      <c r="S92" s="104">
        <f>+N92*O92*P92*'1. Standard_Cost'!$C$12</f>
        <v>0</v>
      </c>
      <c r="T92" s="104">
        <f>+N92*P92*Q92*'1. Standard_Cost'!$D$12</f>
        <v>0</v>
      </c>
      <c r="U92" s="104">
        <f>+N92*O92*'1. Standard_Cost'!$E$12</f>
        <v>0</v>
      </c>
      <c r="V92" s="103"/>
      <c r="W92" s="103"/>
      <c r="X92" s="103"/>
      <c r="Y92" s="104">
        <f>+V92*((X92*'1. Standard_Cost'!$B$16)+(W92*X92*'1. Standard_Cost'!$C$16))</f>
        <v>0</v>
      </c>
      <c r="Z92" s="103"/>
      <c r="AA92" s="103"/>
      <c r="AB92" s="104">
        <f>+Z92*'1. Standard_Cost'!$B$20+AA92*'1. Standard_Cost'!$C$20</f>
        <v>0</v>
      </c>
      <c r="AC92" s="105"/>
      <c r="AD92" s="106"/>
      <c r="AE92" s="104">
        <f>SUM(AD92,AC92,AB92,Y92,U92,T92,S92,R92)*'1. Standard_Cost'!B73</f>
        <v>0</v>
      </c>
      <c r="AF92" s="104">
        <f t="shared" si="126"/>
        <v>0</v>
      </c>
      <c r="AG92" s="103"/>
      <c r="AH92" s="103"/>
      <c r="AI92" s="103"/>
      <c r="AJ92" s="107"/>
      <c r="AK92" s="107"/>
      <c r="AL92" s="107"/>
      <c r="AM92" s="104">
        <f>AG92*'1. Standard_Cost'!B69+'Incremental_Cost Year 2021'!AH99*'1. Standard_Cost'!C69+'Incremental_Cost Year 2021'!AI99*'1. Standard_Cost'!D69+'Incremental_Cost Year 2021'!AJ99+'Incremental_Cost Year 2021'!AL99+AK92</f>
        <v>0</v>
      </c>
      <c r="AN92" s="104">
        <f>AM92*'1. Standard_Cost'!C73</f>
        <v>0</v>
      </c>
      <c r="AO92" s="107"/>
      <c r="AQ92" s="104">
        <f t="shared" si="122"/>
        <v>0</v>
      </c>
      <c r="AR92" s="104">
        <f t="shared" si="123"/>
        <v>0</v>
      </c>
      <c r="AS92" s="104">
        <f t="shared" si="124"/>
        <v>0</v>
      </c>
      <c r="AT92" s="104">
        <f t="shared" si="127"/>
        <v>0</v>
      </c>
      <c r="AU92" s="108"/>
      <c r="AV92" s="108"/>
      <c r="AW92" s="108"/>
      <c r="AX92" s="108"/>
      <c r="AY92" s="108"/>
      <c r="AZ92" s="108"/>
      <c r="BA92" s="109">
        <f t="shared" si="125"/>
        <v>0</v>
      </c>
    </row>
    <row r="93" spans="1:53" ht="25.7" customHeight="1" outlineLevel="1" x14ac:dyDescent="0.2">
      <c r="A93" s="68"/>
      <c r="B93" s="94"/>
      <c r="C93" s="95"/>
      <c r="D93" s="113" t="s">
        <v>48</v>
      </c>
      <c r="E93" s="113" t="s">
        <v>209</v>
      </c>
      <c r="F93" s="114" t="s">
        <v>154</v>
      </c>
      <c r="G93" s="115" t="s">
        <v>155</v>
      </c>
      <c r="H93" s="122" t="s">
        <v>210</v>
      </c>
      <c r="I93" s="117"/>
      <c r="J93" s="117"/>
      <c r="K93" s="117"/>
      <c r="L93" s="118">
        <f>SUM(L89:L92)</f>
        <v>0</v>
      </c>
      <c r="M93" s="118">
        <f>SUM(M89:M92)</f>
        <v>0</v>
      </c>
      <c r="N93" s="117"/>
      <c r="O93" s="117"/>
      <c r="P93" s="117"/>
      <c r="Q93" s="117"/>
      <c r="R93" s="119">
        <f>SUM(R89:R92)</f>
        <v>0</v>
      </c>
      <c r="S93" s="119">
        <f>SUM(S89:S92)</f>
        <v>0</v>
      </c>
      <c r="T93" s="119">
        <f>SUM(T89:T92)</f>
        <v>0</v>
      </c>
      <c r="U93" s="119">
        <f>SUM(U89:U92)</f>
        <v>0</v>
      </c>
      <c r="V93" s="117"/>
      <c r="W93" s="117"/>
      <c r="X93" s="117"/>
      <c r="Y93" s="118">
        <f>SUM(Y89:Y92)</f>
        <v>0</v>
      </c>
      <c r="Z93" s="117"/>
      <c r="AA93" s="117"/>
      <c r="AB93" s="118">
        <f t="shared" ref="AB93:AF93" si="128">SUM(AB89:AB92)</f>
        <v>0</v>
      </c>
      <c r="AC93" s="118">
        <f t="shared" si="128"/>
        <v>0</v>
      </c>
      <c r="AD93" s="118">
        <f t="shared" si="128"/>
        <v>0</v>
      </c>
      <c r="AE93" s="118">
        <f t="shared" si="128"/>
        <v>0</v>
      </c>
      <c r="AF93" s="118">
        <f t="shared" si="128"/>
        <v>0</v>
      </c>
      <c r="AG93" s="117"/>
      <c r="AH93" s="117"/>
      <c r="AI93" s="117"/>
      <c r="AJ93" s="119">
        <f>SUM(AJ89:AJ92)</f>
        <v>0</v>
      </c>
      <c r="AK93" s="119">
        <f>SUM(AK89:AK92)</f>
        <v>0</v>
      </c>
      <c r="AL93" s="119">
        <f>SUM(AL89:AL92)</f>
        <v>0</v>
      </c>
      <c r="AM93" s="118">
        <f>SUM(AM89:AM92)</f>
        <v>0</v>
      </c>
      <c r="AN93" s="118">
        <f>SUM(AN89:AN92)</f>
        <v>0</v>
      </c>
      <c r="AO93" s="116"/>
      <c r="AP93" s="120"/>
      <c r="AQ93" s="121">
        <f t="shared" ref="AQ93:BA93" si="129">SUM(AQ89:AQ92)</f>
        <v>0</v>
      </c>
      <c r="AR93" s="121">
        <f t="shared" si="129"/>
        <v>0</v>
      </c>
      <c r="AS93" s="121">
        <f t="shared" si="129"/>
        <v>0</v>
      </c>
      <c r="AT93" s="121">
        <f t="shared" si="129"/>
        <v>0</v>
      </c>
      <c r="AU93" s="121">
        <f t="shared" si="129"/>
        <v>0</v>
      </c>
      <c r="AV93" s="121">
        <f t="shared" si="129"/>
        <v>0</v>
      </c>
      <c r="AW93" s="121">
        <f t="shared" si="129"/>
        <v>0</v>
      </c>
      <c r="AX93" s="121">
        <f t="shared" si="129"/>
        <v>0</v>
      </c>
      <c r="AY93" s="121">
        <f t="shared" si="129"/>
        <v>0</v>
      </c>
      <c r="AZ93" s="121">
        <f t="shared" si="129"/>
        <v>0</v>
      </c>
      <c r="BA93" s="121">
        <f t="shared" si="129"/>
        <v>0</v>
      </c>
    </row>
    <row r="94" spans="1:53" s="124" customFormat="1" ht="73.5" customHeight="1" x14ac:dyDescent="0.2">
      <c r="B94" s="125"/>
      <c r="C94" s="248" t="s">
        <v>731</v>
      </c>
      <c r="D94" s="248"/>
      <c r="E94" s="249"/>
      <c r="F94" s="126"/>
      <c r="G94" s="126"/>
      <c r="H94" s="127" t="s">
        <v>211</v>
      </c>
      <c r="I94" s="128"/>
      <c r="J94" s="128"/>
      <c r="K94" s="128"/>
      <c r="L94" s="129">
        <f>SUM(L99,L107,L112)</f>
        <v>721050</v>
      </c>
      <c r="M94" s="129">
        <f>SUM(M99,M107,M112)</f>
        <v>120415.35</v>
      </c>
      <c r="N94" s="128"/>
      <c r="O94" s="128"/>
      <c r="P94" s="128"/>
      <c r="Q94" s="128"/>
      <c r="R94" s="129">
        <f>SUM(R99,R107,R112)</f>
        <v>0</v>
      </c>
      <c r="S94" s="129">
        <f t="shared" ref="S94:U94" si="130">SUM(S99,S107,S112)</f>
        <v>0</v>
      </c>
      <c r="T94" s="129">
        <f t="shared" si="130"/>
        <v>0</v>
      </c>
      <c r="U94" s="129">
        <f t="shared" si="130"/>
        <v>0</v>
      </c>
      <c r="V94" s="128"/>
      <c r="W94" s="128"/>
      <c r="X94" s="128"/>
      <c r="Y94" s="129">
        <f t="shared" ref="Y94" si="131">SUM(Y99,Y107,Y112)</f>
        <v>0</v>
      </c>
      <c r="Z94" s="128"/>
      <c r="AA94" s="128"/>
      <c r="AB94" s="129">
        <f t="shared" ref="AB94:AF94" si="132">SUM(AB99,AB107,AB112)</f>
        <v>0</v>
      </c>
      <c r="AC94" s="129">
        <f t="shared" si="132"/>
        <v>0</v>
      </c>
      <c r="AD94" s="129">
        <f t="shared" si="132"/>
        <v>0</v>
      </c>
      <c r="AE94" s="129">
        <f t="shared" si="132"/>
        <v>0</v>
      </c>
      <c r="AF94" s="129">
        <f t="shared" si="132"/>
        <v>0</v>
      </c>
      <c r="AG94" s="128"/>
      <c r="AH94" s="128"/>
      <c r="AI94" s="128"/>
      <c r="AJ94" s="129">
        <f t="shared" ref="AJ94:AN94" si="133">SUM(AJ99,AJ107,AJ112)</f>
        <v>0</v>
      </c>
      <c r="AK94" s="129">
        <f t="shared" si="133"/>
        <v>0</v>
      </c>
      <c r="AL94" s="129">
        <f t="shared" si="133"/>
        <v>0</v>
      </c>
      <c r="AM94" s="129">
        <f t="shared" si="133"/>
        <v>0</v>
      </c>
      <c r="AN94" s="129">
        <f t="shared" si="133"/>
        <v>0</v>
      </c>
      <c r="AO94" s="130"/>
      <c r="AP94" s="131"/>
      <c r="AQ94" s="129">
        <f>AQ99+AQ107+AQ112+AQ117+AQ122</f>
        <v>841465.35000000009</v>
      </c>
      <c r="AR94" s="129">
        <f t="shared" ref="AR94:BA94" si="134">SUM(AR99,AR107,AR112)</f>
        <v>0</v>
      </c>
      <c r="AS94" s="129">
        <f t="shared" si="134"/>
        <v>0</v>
      </c>
      <c r="AT94" s="129">
        <f t="shared" si="134"/>
        <v>841465.35000000009</v>
      </c>
      <c r="AU94" s="129">
        <f t="shared" si="134"/>
        <v>841465.35000000009</v>
      </c>
      <c r="AV94" s="129">
        <f t="shared" si="134"/>
        <v>0</v>
      </c>
      <c r="AW94" s="129">
        <f t="shared" si="134"/>
        <v>0</v>
      </c>
      <c r="AX94" s="129">
        <f t="shared" si="134"/>
        <v>0</v>
      </c>
      <c r="AY94" s="129">
        <f t="shared" si="134"/>
        <v>0</v>
      </c>
      <c r="AZ94" s="129">
        <f t="shared" si="134"/>
        <v>0</v>
      </c>
      <c r="BA94" s="132">
        <f t="shared" si="134"/>
        <v>0</v>
      </c>
    </row>
    <row r="95" spans="1:53" ht="14.1" customHeight="1" outlineLevel="2" x14ac:dyDescent="0.2">
      <c r="A95" s="68"/>
      <c r="B95" s="94"/>
      <c r="C95" s="95"/>
      <c r="D95" s="96"/>
      <c r="E95" s="96"/>
      <c r="F95" s="97"/>
      <c r="G95" s="98"/>
      <c r="H95" s="99" t="s">
        <v>570</v>
      </c>
      <c r="I95" s="100" t="s">
        <v>4</v>
      </c>
      <c r="J95" s="101">
        <v>1.5</v>
      </c>
      <c r="K95" s="101">
        <v>3</v>
      </c>
      <c r="L95" s="102">
        <f>IF(I95&lt;&gt;0,((VLOOKUP(I95,'1. Standard_Cost'!$B$4:$D$8,2)+VLOOKUP(I95,'1. Standard_Cost'!$B$4:$D$8,3))*J95*K95),"0")</f>
        <v>360450</v>
      </c>
      <c r="M95" s="102">
        <f>L95*'1. Standard_Cost'!F4</f>
        <v>60195.15</v>
      </c>
      <c r="N95" s="103"/>
      <c r="O95" s="103"/>
      <c r="P95" s="103"/>
      <c r="Q95" s="103"/>
      <c r="R95" s="104">
        <f>+N95*P95*'[1]1. Standard_Cost'!$B$12</f>
        <v>0</v>
      </c>
      <c r="S95" s="104">
        <f>+N95*O95*P95*'[1]1. Standard_Cost'!$C$12</f>
        <v>0</v>
      </c>
      <c r="T95" s="104">
        <f>+N95*P95*Q95*'[1]1. Standard_Cost'!$D$12</f>
        <v>0</v>
      </c>
      <c r="U95" s="104">
        <f>+N95*O95*'[1]1. Standard_Cost'!$E$12</f>
        <v>0</v>
      </c>
      <c r="V95" s="103"/>
      <c r="W95" s="103"/>
      <c r="X95" s="103"/>
      <c r="Y95" s="104">
        <f>+V95*((X95*'[1]1. Standard_Cost'!$B$16)+(W95*X95*'[1]1. Standard_Cost'!$C$16))</f>
        <v>0</v>
      </c>
      <c r="Z95" s="103"/>
      <c r="AA95" s="103"/>
      <c r="AB95" s="104">
        <f>+Z95*'[1]1. Standard_Cost'!$B$20+AA95*'[1]1. Standard_Cost'!$C$20</f>
        <v>0</v>
      </c>
      <c r="AC95" s="105"/>
      <c r="AD95" s="106"/>
      <c r="AE95" s="104">
        <f>SUM(AD95,AC95,AB95,Y95,U95,T95,S95,R95)*'[1]1. Standard_Cost'!B45</f>
        <v>0</v>
      </c>
      <c r="AF95" s="104">
        <f>SUM(AD95,AE95)</f>
        <v>0</v>
      </c>
      <c r="AG95" s="103"/>
      <c r="AH95" s="103"/>
      <c r="AI95" s="103"/>
      <c r="AJ95" s="107"/>
      <c r="AK95" s="107"/>
      <c r="AL95" s="107"/>
      <c r="AM95" s="104">
        <f>AG95*'[1]1. Standard_Cost'!B41+'[1]Incremental_Cost Year 2025'!AH105*'[1]1. Standard_Cost'!C41+'[1]Incremental_Cost Year 2025'!AI105*'[1]1. Standard_Cost'!D41+'[1]Incremental_Cost Year 2025'!AJ105+'[1]Incremental_Cost Year 2025'!AL105+AK95</f>
        <v>0</v>
      </c>
      <c r="AN95" s="104">
        <f>AM95*'[1]1. Standard_Cost'!C45</f>
        <v>0</v>
      </c>
      <c r="AO95" s="107"/>
      <c r="AQ95" s="104">
        <f t="shared" ref="AQ95:AQ98" si="135">L95+M95</f>
        <v>420645.15</v>
      </c>
      <c r="AR95" s="104">
        <f t="shared" ref="AR95:AR98" si="136">AF95</f>
        <v>0</v>
      </c>
      <c r="AS95" s="104">
        <f t="shared" ref="AS95:AS98" si="137">AM95+AN95</f>
        <v>0</v>
      </c>
      <c r="AT95" s="104">
        <f>SUM(AQ95,AR95,AS95)</f>
        <v>420645.15</v>
      </c>
      <c r="AU95" s="108">
        <f>AT95</f>
        <v>420645.15</v>
      </c>
      <c r="AV95" s="108"/>
      <c r="AW95" s="108"/>
      <c r="AX95" s="108"/>
      <c r="AY95" s="108"/>
      <c r="AZ95" s="108"/>
      <c r="BA95" s="109">
        <f t="shared" ref="BA95:BA98" si="138">SUM(AU95:AZ95)-AT95</f>
        <v>0</v>
      </c>
    </row>
    <row r="96" spans="1:53" ht="14.1" customHeight="1" outlineLevel="2" x14ac:dyDescent="0.2">
      <c r="A96" s="68"/>
      <c r="B96" s="94"/>
      <c r="C96" s="95"/>
      <c r="D96" s="110"/>
      <c r="E96" s="110"/>
      <c r="F96" s="110"/>
      <c r="G96" s="111"/>
      <c r="H96" s="99" t="s">
        <v>578</v>
      </c>
      <c r="I96" s="100" t="s">
        <v>2</v>
      </c>
      <c r="J96" s="101">
        <v>1.5</v>
      </c>
      <c r="K96" s="101">
        <v>2</v>
      </c>
      <c r="L96" s="102">
        <f>IF(I96&lt;&gt;0,((VLOOKUP(I96,'1. Standard_Cost'!$B$4:$D$8,2)+VLOOKUP(I96,'1. Standard_Cost'!$B$4:$D$8,3))*J96*K96),"0")</f>
        <v>360600</v>
      </c>
      <c r="M96" s="102">
        <f>L96*'1. Standard_Cost'!F4</f>
        <v>60220.200000000004</v>
      </c>
      <c r="N96" s="103"/>
      <c r="O96" s="103"/>
      <c r="P96" s="103"/>
      <c r="Q96" s="103"/>
      <c r="R96" s="104">
        <f>+N96*P96*'[1]1. Standard_Cost'!$B$12</f>
        <v>0</v>
      </c>
      <c r="S96" s="104">
        <f>+N96*O96*P96*'[1]1. Standard_Cost'!$C$12</f>
        <v>0</v>
      </c>
      <c r="T96" s="104">
        <f>+N96*P96*Q96*'[1]1. Standard_Cost'!$D$12</f>
        <v>0</v>
      </c>
      <c r="U96" s="104">
        <f>+N96*O96*'[1]1. Standard_Cost'!$E$12</f>
        <v>0</v>
      </c>
      <c r="V96" s="103"/>
      <c r="W96" s="103"/>
      <c r="X96" s="103"/>
      <c r="Y96" s="104">
        <f>+V96*((X96*'[1]1. Standard_Cost'!$B$16)+(W96*X96*'[1]1. Standard_Cost'!$C$16))</f>
        <v>0</v>
      </c>
      <c r="Z96" s="103"/>
      <c r="AA96" s="103"/>
      <c r="AB96" s="104">
        <f>+Z96*'[1]1. Standard_Cost'!$B$20+AA96*'[1]1. Standard_Cost'!$C$20</f>
        <v>0</v>
      </c>
      <c r="AC96" s="105"/>
      <c r="AD96" s="106"/>
      <c r="AE96" s="104">
        <f>SUM(AD96,AC96,AB96,Y96,U96,T96,S96,R96)*'[1]1. Standard_Cost'!B45</f>
        <v>0</v>
      </c>
      <c r="AF96" s="104">
        <f t="shared" ref="AF96:AF98" si="139">SUM(AD96,AE96)</f>
        <v>0</v>
      </c>
      <c r="AG96" s="103"/>
      <c r="AH96" s="103"/>
      <c r="AI96" s="103"/>
      <c r="AJ96" s="107"/>
      <c r="AK96" s="107"/>
      <c r="AL96" s="107"/>
      <c r="AM96" s="104">
        <f>AG96*'[1]1. Standard_Cost'!B41+'[1]Incremental_Cost Year 2025'!AH106*'[1]1. Standard_Cost'!C41+'[1]Incremental_Cost Year 2025'!AI106*'[1]1. Standard_Cost'!D41+'[1]Incremental_Cost Year 2025'!AJ106+'[1]Incremental_Cost Year 2025'!AL106+AK96</f>
        <v>0</v>
      </c>
      <c r="AN96" s="104">
        <f>AM96*'[1]1. Standard_Cost'!C45</f>
        <v>0</v>
      </c>
      <c r="AO96" s="107"/>
      <c r="AQ96" s="104">
        <f t="shared" si="135"/>
        <v>420820.2</v>
      </c>
      <c r="AR96" s="104">
        <f t="shared" si="136"/>
        <v>0</v>
      </c>
      <c r="AS96" s="104">
        <f t="shared" si="137"/>
        <v>0</v>
      </c>
      <c r="AT96" s="104">
        <f t="shared" ref="AT96:AT98" si="140">SUM(AQ96,AR96,AS96)</f>
        <v>420820.2</v>
      </c>
      <c r="AU96" s="108">
        <f>AT96</f>
        <v>420820.2</v>
      </c>
      <c r="AV96" s="108"/>
      <c r="AW96" s="108"/>
      <c r="AX96" s="108"/>
      <c r="AY96" s="108"/>
      <c r="AZ96" s="108"/>
      <c r="BA96" s="109">
        <f t="shared" si="138"/>
        <v>0</v>
      </c>
    </row>
    <row r="97" spans="1:53" ht="14.1" customHeight="1" outlineLevel="2" x14ac:dyDescent="0.2">
      <c r="A97" s="68"/>
      <c r="B97" s="94"/>
      <c r="C97" s="95"/>
      <c r="D97" s="110"/>
      <c r="E97" s="110"/>
      <c r="F97" s="110"/>
      <c r="G97" s="111"/>
      <c r="H97" s="99" t="s">
        <v>51</v>
      </c>
      <c r="I97" s="100"/>
      <c r="J97" s="101"/>
      <c r="K97" s="101"/>
      <c r="L97" s="102" t="str">
        <f>IF(I97&lt;&gt;0,((VLOOKUP(I97,'[1]1. Standard_Cost'!$B$4:$D$8,2)+VLOOKUP(I97,'[1]1. Standard_Cost'!$B$4:$D$8,3))*J97*K97),"0")</f>
        <v>0</v>
      </c>
      <c r="M97" s="102">
        <f>L97*'[1]1. Standard_Cost'!F4</f>
        <v>0</v>
      </c>
      <c r="N97" s="103"/>
      <c r="O97" s="103"/>
      <c r="P97" s="103"/>
      <c r="Q97" s="103"/>
      <c r="R97" s="104">
        <f>+N97*P97*'[1]1. Standard_Cost'!$B$12</f>
        <v>0</v>
      </c>
      <c r="S97" s="104">
        <f>+N97*O97*P97*'[1]1. Standard_Cost'!$C$12</f>
        <v>0</v>
      </c>
      <c r="T97" s="104">
        <f>+N97*P97*Q97*'[1]1. Standard_Cost'!$D$12</f>
        <v>0</v>
      </c>
      <c r="U97" s="104">
        <f>+N97*O97*'[1]1. Standard_Cost'!$E$12</f>
        <v>0</v>
      </c>
      <c r="V97" s="103"/>
      <c r="W97" s="103"/>
      <c r="X97" s="103"/>
      <c r="Y97" s="104">
        <f>+V97*((X97*'[1]1. Standard_Cost'!$B$16)+(W97*X97*'[1]1. Standard_Cost'!$C$16))</f>
        <v>0</v>
      </c>
      <c r="Z97" s="103"/>
      <c r="AA97" s="103"/>
      <c r="AB97" s="104">
        <f>+Z97*'[1]1. Standard_Cost'!$B$20+AA97*'[1]1. Standard_Cost'!$C$20</f>
        <v>0</v>
      </c>
      <c r="AC97" s="105"/>
      <c r="AD97" s="106"/>
      <c r="AE97" s="104">
        <f>SUM(AD97,AC97,AB97,Y97,U97,T97,S97,R97)*'[1]1. Standard_Cost'!B45</f>
        <v>0</v>
      </c>
      <c r="AF97" s="104">
        <f t="shared" si="139"/>
        <v>0</v>
      </c>
      <c r="AG97" s="103"/>
      <c r="AH97" s="103"/>
      <c r="AI97" s="103"/>
      <c r="AJ97" s="107"/>
      <c r="AK97" s="107"/>
      <c r="AL97" s="107"/>
      <c r="AM97" s="104">
        <f>AG97*'[1]1. Standard_Cost'!B41+'[1]Incremental_Cost Year 2025'!AH107*'[1]1. Standard_Cost'!C41+'[1]Incremental_Cost Year 2025'!AI107*'[1]1. Standard_Cost'!D41+'[1]Incremental_Cost Year 2025'!AJ107+'[1]Incremental_Cost Year 2025'!AL107+AK97</f>
        <v>0</v>
      </c>
      <c r="AN97" s="104">
        <f>AM97*'[1]1. Standard_Cost'!C45</f>
        <v>0</v>
      </c>
      <c r="AO97" s="107"/>
      <c r="AQ97" s="104">
        <f t="shared" si="135"/>
        <v>0</v>
      </c>
      <c r="AR97" s="104">
        <f t="shared" si="136"/>
        <v>0</v>
      </c>
      <c r="AS97" s="104">
        <f t="shared" si="137"/>
        <v>0</v>
      </c>
      <c r="AT97" s="104">
        <f t="shared" si="140"/>
        <v>0</v>
      </c>
      <c r="AU97" s="108"/>
      <c r="AV97" s="108"/>
      <c r="AW97" s="108"/>
      <c r="AX97" s="108"/>
      <c r="AY97" s="108"/>
      <c r="AZ97" s="108"/>
      <c r="BA97" s="109">
        <f t="shared" si="138"/>
        <v>0</v>
      </c>
    </row>
    <row r="98" spans="1:53" ht="14.1" customHeight="1" outlineLevel="2" x14ac:dyDescent="0.2">
      <c r="A98" s="68"/>
      <c r="B98" s="94"/>
      <c r="C98" s="95"/>
      <c r="D98" s="110"/>
      <c r="E98" s="110"/>
      <c r="F98" s="110"/>
      <c r="G98" s="111"/>
      <c r="H98" s="112" t="s">
        <v>179</v>
      </c>
      <c r="I98" s="100"/>
      <c r="J98" s="101"/>
      <c r="K98" s="101"/>
      <c r="L98" s="102" t="str">
        <f>IF(I98&lt;&gt;0,((VLOOKUP(I98,'[1]1. Standard_Cost'!$B$4:$D$8,2)+VLOOKUP(I98,'[1]1. Standard_Cost'!$B$4:$D$8,3))*J98*K98),"0")</f>
        <v>0</v>
      </c>
      <c r="M98" s="102">
        <f>L98*'[1]1. Standard_Cost'!F21</f>
        <v>0</v>
      </c>
      <c r="N98" s="103"/>
      <c r="O98" s="103"/>
      <c r="P98" s="103"/>
      <c r="Q98" s="103"/>
      <c r="R98" s="104">
        <f>+N98*P98*'[1]1. Standard_Cost'!$B$12</f>
        <v>0</v>
      </c>
      <c r="S98" s="104">
        <f>+N98*O98*P98*'[1]1. Standard_Cost'!$C$12</f>
        <v>0</v>
      </c>
      <c r="T98" s="104">
        <f>+N98*P98*Q98*'[1]1. Standard_Cost'!$D$12</f>
        <v>0</v>
      </c>
      <c r="U98" s="104">
        <f>+N98*O98*'[1]1. Standard_Cost'!$E$12</f>
        <v>0</v>
      </c>
      <c r="V98" s="103"/>
      <c r="W98" s="103"/>
      <c r="X98" s="103"/>
      <c r="Y98" s="104">
        <f>+V98*((X98*'[1]1. Standard_Cost'!$B$16)+(W98*X98*'[1]1. Standard_Cost'!$C$16))</f>
        <v>0</v>
      </c>
      <c r="Z98" s="103"/>
      <c r="AA98" s="103"/>
      <c r="AB98" s="104">
        <f>+Z98*'[1]1. Standard_Cost'!$B$20+AA98*'[1]1. Standard_Cost'!$C$20</f>
        <v>0</v>
      </c>
      <c r="AC98" s="105"/>
      <c r="AD98" s="106"/>
      <c r="AE98" s="104">
        <f>SUM(AD98,AC98,AB98,Y98,U98,T98,S98,R98)*'[1]1. Standard_Cost'!B45</f>
        <v>0</v>
      </c>
      <c r="AF98" s="104">
        <f t="shared" si="139"/>
        <v>0</v>
      </c>
      <c r="AG98" s="103"/>
      <c r="AH98" s="103"/>
      <c r="AI98" s="103"/>
      <c r="AJ98" s="107"/>
      <c r="AK98" s="107"/>
      <c r="AL98" s="107"/>
      <c r="AM98" s="104">
        <f>AG98*'[1]1. Standard_Cost'!B41+'[1]Incremental_Cost Year 2025'!AH108*'[1]1. Standard_Cost'!C41+'[1]Incremental_Cost Year 2025'!AI108*'[1]1. Standard_Cost'!D41+'[1]Incremental_Cost Year 2025'!AJ108+'[1]Incremental_Cost Year 2025'!AL108+AK98</f>
        <v>0</v>
      </c>
      <c r="AN98" s="104">
        <f>AM98*'[1]1. Standard_Cost'!C45</f>
        <v>0</v>
      </c>
      <c r="AO98" s="107"/>
      <c r="AQ98" s="104">
        <f t="shared" si="135"/>
        <v>0</v>
      </c>
      <c r="AR98" s="104">
        <f t="shared" si="136"/>
        <v>0</v>
      </c>
      <c r="AS98" s="104">
        <f t="shared" si="137"/>
        <v>0</v>
      </c>
      <c r="AT98" s="104">
        <f t="shared" si="140"/>
        <v>0</v>
      </c>
      <c r="AU98" s="108"/>
      <c r="AV98" s="108"/>
      <c r="AW98" s="108"/>
      <c r="AX98" s="108"/>
      <c r="AY98" s="108"/>
      <c r="AZ98" s="108"/>
      <c r="BA98" s="109">
        <f t="shared" si="138"/>
        <v>0</v>
      </c>
    </row>
    <row r="99" spans="1:53" ht="50.25" customHeight="1" outlineLevel="1" x14ac:dyDescent="0.2">
      <c r="A99" s="68"/>
      <c r="B99" s="94"/>
      <c r="C99" s="95"/>
      <c r="D99" s="113" t="s">
        <v>574</v>
      </c>
      <c r="E99" s="113" t="s">
        <v>212</v>
      </c>
      <c r="F99" s="114">
        <v>2021</v>
      </c>
      <c r="G99" s="115">
        <v>2025</v>
      </c>
      <c r="H99" s="122" t="s">
        <v>213</v>
      </c>
      <c r="I99" s="122"/>
      <c r="J99" s="122"/>
      <c r="K99" s="122"/>
      <c r="L99" s="118">
        <f>SUM(L95:L98)</f>
        <v>721050</v>
      </c>
      <c r="M99" s="118">
        <f>SUM(M95:M98)</f>
        <v>120415.35</v>
      </c>
      <c r="N99" s="122"/>
      <c r="O99" s="122"/>
      <c r="P99" s="122"/>
      <c r="Q99" s="122"/>
      <c r="R99" s="118">
        <f>SUM(R95:R98)</f>
        <v>0</v>
      </c>
      <c r="S99" s="118">
        <f>SUM(S95:S98)</f>
        <v>0</v>
      </c>
      <c r="T99" s="118">
        <f>SUM(T95:T98)</f>
        <v>0</v>
      </c>
      <c r="U99" s="118">
        <f>SUM(U95:U98)</f>
        <v>0</v>
      </c>
      <c r="V99" s="122"/>
      <c r="W99" s="122"/>
      <c r="X99" s="122"/>
      <c r="Y99" s="118">
        <f>SUM(Y95:Y98)</f>
        <v>0</v>
      </c>
      <c r="Z99" s="122"/>
      <c r="AA99" s="122"/>
      <c r="AB99" s="118">
        <f t="shared" ref="AB99:AF99" si="141">SUM(AB95:AB98)</f>
        <v>0</v>
      </c>
      <c r="AC99" s="118">
        <f t="shared" si="141"/>
        <v>0</v>
      </c>
      <c r="AD99" s="118">
        <f t="shared" si="141"/>
        <v>0</v>
      </c>
      <c r="AE99" s="118">
        <f t="shared" si="141"/>
        <v>0</v>
      </c>
      <c r="AF99" s="118">
        <f t="shared" si="141"/>
        <v>0</v>
      </c>
      <c r="AG99" s="122"/>
      <c r="AH99" s="122"/>
      <c r="AI99" s="122"/>
      <c r="AJ99" s="118">
        <f>SUM(AJ95:AJ98)</f>
        <v>0</v>
      </c>
      <c r="AK99" s="118">
        <f>SUM(AK95:AK98)</f>
        <v>0</v>
      </c>
      <c r="AL99" s="118">
        <f>SUM(AL95:AL98)</f>
        <v>0</v>
      </c>
      <c r="AM99" s="118">
        <f>SUM(AM95:AM98)</f>
        <v>0</v>
      </c>
      <c r="AN99" s="118">
        <f>SUM(AN95:AN98)</f>
        <v>0</v>
      </c>
      <c r="AO99" s="122"/>
      <c r="AP99" s="120"/>
      <c r="AQ99" s="121">
        <f t="shared" ref="AQ99:BA99" si="142">SUM(AQ95:AQ98)</f>
        <v>841465.35000000009</v>
      </c>
      <c r="AR99" s="121">
        <f t="shared" si="142"/>
        <v>0</v>
      </c>
      <c r="AS99" s="121">
        <f t="shared" si="142"/>
        <v>0</v>
      </c>
      <c r="AT99" s="121">
        <f t="shared" si="142"/>
        <v>841465.35000000009</v>
      </c>
      <c r="AU99" s="121">
        <f t="shared" si="142"/>
        <v>841465.35000000009</v>
      </c>
      <c r="AV99" s="121">
        <f t="shared" si="142"/>
        <v>0</v>
      </c>
      <c r="AW99" s="121">
        <f t="shared" si="142"/>
        <v>0</v>
      </c>
      <c r="AX99" s="121">
        <f t="shared" si="142"/>
        <v>0</v>
      </c>
      <c r="AY99" s="121">
        <f t="shared" si="142"/>
        <v>0</v>
      </c>
      <c r="AZ99" s="121">
        <f t="shared" si="142"/>
        <v>0</v>
      </c>
      <c r="BA99" s="121">
        <f t="shared" si="142"/>
        <v>0</v>
      </c>
    </row>
    <row r="100" spans="1:53" ht="14.1" hidden="1" customHeight="1" outlineLevel="2" x14ac:dyDescent="0.2">
      <c r="A100" s="68"/>
      <c r="B100" s="94"/>
      <c r="C100" s="95"/>
      <c r="D100" s="96"/>
      <c r="E100" s="96"/>
      <c r="F100" s="97"/>
      <c r="G100" s="98"/>
      <c r="H100" s="99" t="s">
        <v>49</v>
      </c>
      <c r="I100" s="100"/>
      <c r="J100" s="101"/>
      <c r="K100" s="101"/>
      <c r="L100" s="102" t="str">
        <f>IF(I100&lt;&gt;0,((VLOOKUP(I100,'1. Standard_Cost'!$B$4:$D$8,2)+VLOOKUP(I100,'1. Standard_Cost'!$B$4:$D$8,3))*J100*K100),"0")</f>
        <v>0</v>
      </c>
      <c r="M100" s="102">
        <f>L100*'1. Standard_Cost'!F20</f>
        <v>0</v>
      </c>
      <c r="N100" s="103"/>
      <c r="O100" s="103"/>
      <c r="P100" s="103"/>
      <c r="Q100" s="103"/>
      <c r="R100" s="104">
        <f>+N100*P100*'1. Standard_Cost'!$B$12</f>
        <v>0</v>
      </c>
      <c r="S100" s="104">
        <f>+N100*O100*P100*'1. Standard_Cost'!$C$12</f>
        <v>0</v>
      </c>
      <c r="T100" s="104">
        <f>+N100*P100*Q100*'1. Standard_Cost'!$D$12</f>
        <v>0</v>
      </c>
      <c r="U100" s="104">
        <f>+N100*O100*'1. Standard_Cost'!$E$12</f>
        <v>0</v>
      </c>
      <c r="V100" s="103"/>
      <c r="W100" s="103"/>
      <c r="X100" s="103"/>
      <c r="Y100" s="104">
        <f>+V100*((X100*'1. Standard_Cost'!$B$16)+(W100*X100*'1. Standard_Cost'!$C$16))</f>
        <v>0</v>
      </c>
      <c r="Z100" s="103"/>
      <c r="AA100" s="103"/>
      <c r="AB100" s="104">
        <f>+Z100*'1. Standard_Cost'!$B$20+AA100*'1. Standard_Cost'!$C$20</f>
        <v>0</v>
      </c>
      <c r="AC100" s="105"/>
      <c r="AD100" s="106"/>
      <c r="AE100" s="104">
        <f>SUM(AD100,AC100,AB100,Y100,U100,T100,S100,R100)*'1. Standard_Cost'!B44</f>
        <v>0</v>
      </c>
      <c r="AF100" s="104">
        <f>SUM(AD100,AE100)</f>
        <v>0</v>
      </c>
      <c r="AG100" s="103"/>
      <c r="AH100" s="103"/>
      <c r="AI100" s="103"/>
      <c r="AJ100" s="107"/>
      <c r="AK100" s="107"/>
      <c r="AL100" s="107"/>
      <c r="AM100" s="104">
        <f>AG100*'1. Standard_Cost'!B40+'Incremental_Cost Year 2021'!AH107*'1. Standard_Cost'!C40+'Incremental_Cost Year 2021'!AI107*'1. Standard_Cost'!D40+'Incremental_Cost Year 2021'!AJ107+'Incremental_Cost Year 2021'!AL107+AK100</f>
        <v>0</v>
      </c>
      <c r="AN100" s="104">
        <f>AM100*'1. Standard_Cost'!C44</f>
        <v>0</v>
      </c>
      <c r="AO100" s="107"/>
      <c r="AQ100" s="104">
        <f t="shared" ref="AQ100:AQ103" si="143">L100+M100</f>
        <v>0</v>
      </c>
      <c r="AR100" s="104">
        <f t="shared" ref="AR100:AR103" si="144">AF100</f>
        <v>0</v>
      </c>
      <c r="AS100" s="104">
        <f t="shared" ref="AS100:AS103" si="145">AM100+AN100</f>
        <v>0</v>
      </c>
      <c r="AT100" s="104">
        <f>SUM(AQ100,AR100,AS100)</f>
        <v>0</v>
      </c>
      <c r="AU100" s="108"/>
      <c r="AV100" s="108"/>
      <c r="AW100" s="108"/>
      <c r="AX100" s="108"/>
      <c r="AY100" s="108"/>
      <c r="AZ100" s="108"/>
      <c r="BA100" s="109">
        <f t="shared" ref="BA100:BA103" si="146">SUM(AU100:AZ100)-AT100</f>
        <v>0</v>
      </c>
    </row>
    <row r="101" spans="1:53" ht="14.1" hidden="1" customHeight="1" outlineLevel="2" x14ac:dyDescent="0.2">
      <c r="A101" s="68"/>
      <c r="B101" s="94"/>
      <c r="C101" s="95"/>
      <c r="D101" s="110"/>
      <c r="E101" s="110"/>
      <c r="F101" s="110"/>
      <c r="G101" s="111"/>
      <c r="H101" s="99" t="s">
        <v>50</v>
      </c>
      <c r="I101" s="100"/>
      <c r="J101" s="101"/>
      <c r="K101" s="101"/>
      <c r="L101" s="102" t="str">
        <f>IF(I101&lt;&gt;0,((VLOOKUP(I101,'1. Standard_Cost'!$B$4:$D$8,2)+VLOOKUP(I101,'1. Standard_Cost'!$B$4:$D$8,3))*J101*K101),"0")</f>
        <v>0</v>
      </c>
      <c r="M101" s="102">
        <f>L101*'1. Standard_Cost'!F20</f>
        <v>0</v>
      </c>
      <c r="N101" s="103"/>
      <c r="O101" s="103"/>
      <c r="P101" s="103"/>
      <c r="Q101" s="103"/>
      <c r="R101" s="104">
        <f>+N101*P101*'1. Standard_Cost'!$B$12</f>
        <v>0</v>
      </c>
      <c r="S101" s="104">
        <f>+N101*O101*P101*'1. Standard_Cost'!$C$12</f>
        <v>0</v>
      </c>
      <c r="T101" s="104">
        <f>+N101*P101*Q101*'1. Standard_Cost'!$D$12</f>
        <v>0</v>
      </c>
      <c r="U101" s="104">
        <f>+N101*O101*'1. Standard_Cost'!$E$12</f>
        <v>0</v>
      </c>
      <c r="V101" s="103"/>
      <c r="W101" s="103"/>
      <c r="X101" s="103"/>
      <c r="Y101" s="104">
        <f>+V101*((X101*'1. Standard_Cost'!$B$16)+(W101*X101*'1. Standard_Cost'!$C$16))</f>
        <v>0</v>
      </c>
      <c r="Z101" s="103"/>
      <c r="AA101" s="103"/>
      <c r="AB101" s="104">
        <f>+Z101*'1. Standard_Cost'!$B$20+AA101*'1. Standard_Cost'!$C$20</f>
        <v>0</v>
      </c>
      <c r="AC101" s="105"/>
      <c r="AD101" s="106"/>
      <c r="AE101" s="104">
        <f>SUM(AD101,AC101,AB101,Y101,U101,T101,S101,R101)*'1. Standard_Cost'!B44</f>
        <v>0</v>
      </c>
      <c r="AF101" s="104">
        <f t="shared" ref="AF101:AF103" si="147">SUM(AD101,AE101)</f>
        <v>0</v>
      </c>
      <c r="AG101" s="103"/>
      <c r="AH101" s="103"/>
      <c r="AI101" s="103"/>
      <c r="AJ101" s="107"/>
      <c r="AK101" s="107"/>
      <c r="AL101" s="107"/>
      <c r="AM101" s="104">
        <f>AG101*'1. Standard_Cost'!B40+'Incremental_Cost Year 2021'!AH108*'1. Standard_Cost'!C40+'Incremental_Cost Year 2021'!AI108*'1. Standard_Cost'!D40+'Incremental_Cost Year 2021'!AJ108+'Incremental_Cost Year 2021'!AL108+AK101</f>
        <v>0</v>
      </c>
      <c r="AN101" s="104">
        <f>AM101*'1. Standard_Cost'!C44</f>
        <v>0</v>
      </c>
      <c r="AO101" s="107"/>
      <c r="AQ101" s="104">
        <f t="shared" si="143"/>
        <v>0</v>
      </c>
      <c r="AR101" s="104">
        <f t="shared" si="144"/>
        <v>0</v>
      </c>
      <c r="AS101" s="104">
        <f t="shared" si="145"/>
        <v>0</v>
      </c>
      <c r="AT101" s="104">
        <f t="shared" ref="AT101:AT103" si="148">SUM(AQ101,AR101,AS101)</f>
        <v>0</v>
      </c>
      <c r="AU101" s="108"/>
      <c r="AV101" s="108">
        <v>0</v>
      </c>
      <c r="AW101" s="108"/>
      <c r="AX101" s="108"/>
      <c r="AY101" s="108"/>
      <c r="AZ101" s="108"/>
      <c r="BA101" s="109">
        <f t="shared" si="146"/>
        <v>0</v>
      </c>
    </row>
    <row r="102" spans="1:53" ht="14.1" hidden="1" customHeight="1" outlineLevel="2" x14ac:dyDescent="0.2">
      <c r="A102" s="68"/>
      <c r="B102" s="94"/>
      <c r="C102" s="95"/>
      <c r="D102" s="110"/>
      <c r="E102" s="110"/>
      <c r="F102" s="110"/>
      <c r="G102" s="111"/>
      <c r="H102" s="99" t="s">
        <v>51</v>
      </c>
      <c r="I102" s="100"/>
      <c r="J102" s="101"/>
      <c r="K102" s="101"/>
      <c r="L102" s="102" t="str">
        <f>IF(I102&lt;&gt;0,((VLOOKUP(I102,'1. Standard_Cost'!$B$4:$D$8,2)+VLOOKUP(I102,'1. Standard_Cost'!$B$4:$D$8,3))*J102*K102),"0")</f>
        <v>0</v>
      </c>
      <c r="M102" s="102">
        <f>L102*'1. Standard_Cost'!F20</f>
        <v>0</v>
      </c>
      <c r="N102" s="103"/>
      <c r="O102" s="103"/>
      <c r="P102" s="103"/>
      <c r="Q102" s="103"/>
      <c r="R102" s="104">
        <f>+N102*P102*'1. Standard_Cost'!$B$12</f>
        <v>0</v>
      </c>
      <c r="S102" s="104">
        <f>+N102*O102*P102*'1. Standard_Cost'!$C$12</f>
        <v>0</v>
      </c>
      <c r="T102" s="104">
        <f>+N102*P102*Q102*'1. Standard_Cost'!$D$12</f>
        <v>0</v>
      </c>
      <c r="U102" s="104">
        <f>+N102*O102*'1. Standard_Cost'!$E$12</f>
        <v>0</v>
      </c>
      <c r="V102" s="103"/>
      <c r="W102" s="103"/>
      <c r="X102" s="103"/>
      <c r="Y102" s="104">
        <f>+V102*((X102*'1. Standard_Cost'!$B$16)+(W102*X102*'1. Standard_Cost'!$C$16))</f>
        <v>0</v>
      </c>
      <c r="Z102" s="103"/>
      <c r="AA102" s="103"/>
      <c r="AB102" s="104">
        <f>+Z102*'1. Standard_Cost'!$B$20+AA102*'1. Standard_Cost'!$C$20</f>
        <v>0</v>
      </c>
      <c r="AC102" s="105"/>
      <c r="AD102" s="106"/>
      <c r="AE102" s="104">
        <f>SUM(AD102,AC102,AB102,Y102,U102,T102,S102,R102)*'1. Standard_Cost'!B44</f>
        <v>0</v>
      </c>
      <c r="AF102" s="104">
        <f t="shared" si="147"/>
        <v>0</v>
      </c>
      <c r="AG102" s="103"/>
      <c r="AH102" s="103"/>
      <c r="AI102" s="103"/>
      <c r="AJ102" s="107"/>
      <c r="AK102" s="107"/>
      <c r="AL102" s="107"/>
      <c r="AM102" s="104">
        <f>AG102*'1. Standard_Cost'!B40+'Incremental_Cost Year 2021'!AH109*'1. Standard_Cost'!C40+'Incremental_Cost Year 2021'!AI109*'1. Standard_Cost'!D40+'Incremental_Cost Year 2021'!AJ109+'Incremental_Cost Year 2021'!AL109+AK102</f>
        <v>0</v>
      </c>
      <c r="AN102" s="104">
        <f>AM102*'1. Standard_Cost'!C44</f>
        <v>0</v>
      </c>
      <c r="AO102" s="107"/>
      <c r="AQ102" s="104">
        <f t="shared" si="143"/>
        <v>0</v>
      </c>
      <c r="AR102" s="104">
        <f t="shared" si="144"/>
        <v>0</v>
      </c>
      <c r="AS102" s="104">
        <f t="shared" si="145"/>
        <v>0</v>
      </c>
      <c r="AT102" s="104">
        <f t="shared" si="148"/>
        <v>0</v>
      </c>
      <c r="AU102" s="108"/>
      <c r="AV102" s="108"/>
      <c r="AW102" s="108"/>
      <c r="AX102" s="108"/>
      <c r="AY102" s="108"/>
      <c r="AZ102" s="108"/>
      <c r="BA102" s="109">
        <f t="shared" si="146"/>
        <v>0</v>
      </c>
    </row>
    <row r="103" spans="1:53" ht="14.1" hidden="1" customHeight="1" outlineLevel="2" x14ac:dyDescent="0.2">
      <c r="A103" s="68"/>
      <c r="B103" s="94"/>
      <c r="C103" s="95"/>
      <c r="D103" s="110"/>
      <c r="E103" s="110"/>
      <c r="F103" s="110"/>
      <c r="G103" s="111"/>
      <c r="H103" s="112" t="s">
        <v>179</v>
      </c>
      <c r="I103" s="100"/>
      <c r="J103" s="101"/>
      <c r="K103" s="101"/>
      <c r="L103" s="102" t="str">
        <f>IF(I103&lt;&gt;0,((VLOOKUP(I103,'1. Standard_Cost'!$B$4:$D$8,2)+VLOOKUP(I103,'1. Standard_Cost'!$B$4:$D$8,3))*J103*K103),"0")</f>
        <v>0</v>
      </c>
      <c r="M103" s="102">
        <f>L103*'1. Standard_Cost'!F20</f>
        <v>0</v>
      </c>
      <c r="N103" s="103"/>
      <c r="O103" s="103"/>
      <c r="P103" s="103"/>
      <c r="Q103" s="103"/>
      <c r="R103" s="104">
        <f>+N103*P103*'1. Standard_Cost'!$B$12</f>
        <v>0</v>
      </c>
      <c r="S103" s="104">
        <f>+N103*O103*P103*'1. Standard_Cost'!$C$12</f>
        <v>0</v>
      </c>
      <c r="T103" s="104">
        <f>+N103*P103*Q103*'1. Standard_Cost'!$D$12</f>
        <v>0</v>
      </c>
      <c r="U103" s="104">
        <f>+N103*O103*'1. Standard_Cost'!$E$12</f>
        <v>0</v>
      </c>
      <c r="V103" s="103"/>
      <c r="W103" s="103"/>
      <c r="X103" s="103"/>
      <c r="Y103" s="104">
        <f>+V103*((X103*'1. Standard_Cost'!$B$16)+(W103*X103*'1. Standard_Cost'!$C$16))</f>
        <v>0</v>
      </c>
      <c r="Z103" s="103"/>
      <c r="AA103" s="103"/>
      <c r="AB103" s="104">
        <f>+Z103*'1. Standard_Cost'!$B$20+AA103*'1. Standard_Cost'!$C$20</f>
        <v>0</v>
      </c>
      <c r="AC103" s="105"/>
      <c r="AD103" s="106"/>
      <c r="AE103" s="104">
        <f>SUM(AD103,AC103,AB103,Y103,U103,T103,S103,R103)*'1. Standard_Cost'!B44</f>
        <v>0</v>
      </c>
      <c r="AF103" s="104">
        <f t="shared" si="147"/>
        <v>0</v>
      </c>
      <c r="AG103" s="103"/>
      <c r="AH103" s="103"/>
      <c r="AI103" s="103"/>
      <c r="AJ103" s="107"/>
      <c r="AK103" s="107"/>
      <c r="AL103" s="107"/>
      <c r="AM103" s="104">
        <f>AG103*'1. Standard_Cost'!B40+'Incremental_Cost Year 2021'!AH110*'1. Standard_Cost'!C40+'Incremental_Cost Year 2021'!AI110*'1. Standard_Cost'!D40+'Incremental_Cost Year 2021'!AJ110+'Incremental_Cost Year 2021'!AL110+AK103</f>
        <v>0</v>
      </c>
      <c r="AN103" s="104">
        <f>AM103*'1. Standard_Cost'!C44</f>
        <v>0</v>
      </c>
      <c r="AO103" s="107"/>
      <c r="AQ103" s="104">
        <f t="shared" si="143"/>
        <v>0</v>
      </c>
      <c r="AR103" s="104">
        <f t="shared" si="144"/>
        <v>0</v>
      </c>
      <c r="AS103" s="104">
        <f t="shared" si="145"/>
        <v>0</v>
      </c>
      <c r="AT103" s="104">
        <f t="shared" si="148"/>
        <v>0</v>
      </c>
      <c r="AU103" s="108"/>
      <c r="AV103" s="108"/>
      <c r="AW103" s="108"/>
      <c r="AX103" s="108"/>
      <c r="AY103" s="108"/>
      <c r="AZ103" s="108"/>
      <c r="BA103" s="109">
        <f t="shared" si="146"/>
        <v>0</v>
      </c>
    </row>
    <row r="104" spans="1:53" ht="14.1" customHeight="1" outlineLevel="2" x14ac:dyDescent="0.2">
      <c r="A104" s="68"/>
      <c r="B104" s="94"/>
      <c r="C104" s="95"/>
      <c r="D104" s="110"/>
      <c r="E104" s="110"/>
      <c r="F104" s="110"/>
      <c r="G104" s="111"/>
      <c r="H104" s="194"/>
      <c r="I104" s="100"/>
      <c r="J104" s="101"/>
      <c r="K104" s="101"/>
      <c r="L104" s="102"/>
      <c r="M104" s="102"/>
      <c r="N104" s="103"/>
      <c r="O104" s="103"/>
      <c r="P104" s="103"/>
      <c r="Q104" s="103"/>
      <c r="R104" s="104"/>
      <c r="S104" s="104"/>
      <c r="T104" s="104"/>
      <c r="U104" s="104"/>
      <c r="V104" s="103"/>
      <c r="W104" s="103"/>
      <c r="X104" s="103"/>
      <c r="Y104" s="104"/>
      <c r="Z104" s="103"/>
      <c r="AA104" s="103"/>
      <c r="AB104" s="104"/>
      <c r="AC104" s="105"/>
      <c r="AD104" s="106"/>
      <c r="AE104" s="104"/>
      <c r="AF104" s="104"/>
      <c r="AG104" s="191"/>
      <c r="AH104" s="191"/>
      <c r="AI104" s="191"/>
      <c r="AJ104" s="192"/>
      <c r="AK104" s="192"/>
      <c r="AL104" s="192"/>
      <c r="AM104" s="104"/>
      <c r="AN104" s="104"/>
      <c r="AO104" s="193"/>
      <c r="AQ104" s="104"/>
      <c r="AR104" s="104"/>
      <c r="AS104" s="104"/>
      <c r="AT104" s="104"/>
      <c r="AU104" s="108"/>
      <c r="AV104" s="108"/>
      <c r="AW104" s="108"/>
      <c r="AX104" s="108"/>
      <c r="AY104" s="108"/>
      <c r="AZ104" s="108"/>
      <c r="BA104" s="109"/>
    </row>
    <row r="105" spans="1:53" ht="14.1" customHeight="1" outlineLevel="2" x14ac:dyDescent="0.2">
      <c r="A105" s="68"/>
      <c r="B105" s="94"/>
      <c r="C105" s="95"/>
      <c r="D105" s="110"/>
      <c r="E105" s="110"/>
      <c r="F105" s="110"/>
      <c r="G105" s="111"/>
      <c r="H105" s="194"/>
      <c r="I105" s="100"/>
      <c r="J105" s="101"/>
      <c r="K105" s="101"/>
      <c r="L105" s="102"/>
      <c r="M105" s="102"/>
      <c r="N105" s="103"/>
      <c r="O105" s="103"/>
      <c r="P105" s="103"/>
      <c r="Q105" s="103"/>
      <c r="R105" s="104"/>
      <c r="S105" s="104"/>
      <c r="T105" s="104"/>
      <c r="U105" s="104"/>
      <c r="V105" s="103"/>
      <c r="W105" s="103"/>
      <c r="X105" s="103"/>
      <c r="Y105" s="104"/>
      <c r="Z105" s="103"/>
      <c r="AA105" s="103"/>
      <c r="AB105" s="104"/>
      <c r="AC105" s="105"/>
      <c r="AD105" s="106"/>
      <c r="AE105" s="104"/>
      <c r="AF105" s="104"/>
      <c r="AG105" s="191"/>
      <c r="AH105" s="191"/>
      <c r="AI105" s="191"/>
      <c r="AJ105" s="192"/>
      <c r="AK105" s="192"/>
      <c r="AL105" s="192"/>
      <c r="AM105" s="104"/>
      <c r="AN105" s="104"/>
      <c r="AO105" s="193"/>
      <c r="AQ105" s="104"/>
      <c r="AR105" s="104"/>
      <c r="AS105" s="104"/>
      <c r="AT105" s="104"/>
      <c r="AU105" s="108"/>
      <c r="AV105" s="108"/>
      <c r="AW105" s="108"/>
      <c r="AX105" s="108"/>
      <c r="AY105" s="108"/>
      <c r="AZ105" s="108"/>
      <c r="BA105" s="109"/>
    </row>
    <row r="106" spans="1:53" ht="14.1" customHeight="1" outlineLevel="2" x14ac:dyDescent="0.2">
      <c r="A106" s="68"/>
      <c r="B106" s="94"/>
      <c r="C106" s="95"/>
      <c r="D106" s="110"/>
      <c r="E106" s="110"/>
      <c r="F106" s="110"/>
      <c r="G106" s="111"/>
      <c r="H106" s="194"/>
      <c r="I106" s="100"/>
      <c r="J106" s="101"/>
      <c r="K106" s="101"/>
      <c r="L106" s="102"/>
      <c r="M106" s="102"/>
      <c r="N106" s="103"/>
      <c r="O106" s="103"/>
      <c r="P106" s="103"/>
      <c r="Q106" s="103"/>
      <c r="R106" s="104"/>
      <c r="S106" s="104"/>
      <c r="T106" s="104"/>
      <c r="U106" s="104"/>
      <c r="V106" s="103"/>
      <c r="W106" s="103"/>
      <c r="X106" s="103"/>
      <c r="Y106" s="104"/>
      <c r="Z106" s="103"/>
      <c r="AA106" s="103"/>
      <c r="AB106" s="104"/>
      <c r="AC106" s="105"/>
      <c r="AD106" s="106"/>
      <c r="AE106" s="104"/>
      <c r="AF106" s="104"/>
      <c r="AG106" s="191"/>
      <c r="AH106" s="191"/>
      <c r="AI106" s="191"/>
      <c r="AJ106" s="192"/>
      <c r="AK106" s="192"/>
      <c r="AL106" s="192"/>
      <c r="AM106" s="104"/>
      <c r="AN106" s="104"/>
      <c r="AO106" s="193"/>
      <c r="AQ106" s="104"/>
      <c r="AR106" s="104"/>
      <c r="AS106" s="104"/>
      <c r="AT106" s="104"/>
      <c r="AU106" s="108"/>
      <c r="AV106" s="108"/>
      <c r="AW106" s="108"/>
      <c r="AX106" s="108"/>
      <c r="AY106" s="108"/>
      <c r="AZ106" s="108"/>
      <c r="BA106" s="109"/>
    </row>
    <row r="107" spans="1:53" ht="69.75" customHeight="1" outlineLevel="1" x14ac:dyDescent="0.2">
      <c r="A107" s="68"/>
      <c r="B107" s="94"/>
      <c r="C107" s="95"/>
      <c r="D107" s="113" t="s">
        <v>48</v>
      </c>
      <c r="E107" s="113" t="s">
        <v>734</v>
      </c>
      <c r="F107" s="114" t="s">
        <v>154</v>
      </c>
      <c r="G107" s="115" t="s">
        <v>155</v>
      </c>
      <c r="H107" s="122" t="s">
        <v>214</v>
      </c>
      <c r="I107" s="122"/>
      <c r="J107" s="122"/>
      <c r="K107" s="122"/>
      <c r="L107" s="118">
        <f>SUM(L100:L103)</f>
        <v>0</v>
      </c>
      <c r="M107" s="118">
        <f>SUM(M100:M103)</f>
        <v>0</v>
      </c>
      <c r="N107" s="122"/>
      <c r="O107" s="122"/>
      <c r="P107" s="122"/>
      <c r="Q107" s="122"/>
      <c r="R107" s="118">
        <f>SUM(R100:R103)</f>
        <v>0</v>
      </c>
      <c r="S107" s="118">
        <f>SUM(S100:S103)</f>
        <v>0</v>
      </c>
      <c r="T107" s="118">
        <f>SUM(T100:T103)</f>
        <v>0</v>
      </c>
      <c r="U107" s="118">
        <f>SUM(U100:U103)</f>
        <v>0</v>
      </c>
      <c r="V107" s="122"/>
      <c r="W107" s="122"/>
      <c r="X107" s="122"/>
      <c r="Y107" s="118">
        <f>SUM(Y100:Y103)</f>
        <v>0</v>
      </c>
      <c r="Z107" s="122"/>
      <c r="AA107" s="122"/>
      <c r="AB107" s="118">
        <f t="shared" ref="AB107:AF107" si="149">SUM(AB100:AB103)</f>
        <v>0</v>
      </c>
      <c r="AC107" s="118">
        <f t="shared" si="149"/>
        <v>0</v>
      </c>
      <c r="AD107" s="118">
        <f t="shared" si="149"/>
        <v>0</v>
      </c>
      <c r="AE107" s="118">
        <f t="shared" si="149"/>
        <v>0</v>
      </c>
      <c r="AF107" s="118">
        <f t="shared" si="149"/>
        <v>0</v>
      </c>
      <c r="AG107" s="117"/>
      <c r="AH107" s="117"/>
      <c r="AI107" s="117"/>
      <c r="AJ107" s="119">
        <f>SUM(AJ100:AJ103)</f>
        <v>0</v>
      </c>
      <c r="AK107" s="119">
        <f>SUM(AK100:AK103)</f>
        <v>0</v>
      </c>
      <c r="AL107" s="119">
        <f>SUM(AL100:AL103)</f>
        <v>0</v>
      </c>
      <c r="AM107" s="118">
        <f>SUM(AM100:AM103)</f>
        <v>0</v>
      </c>
      <c r="AN107" s="118">
        <f>SUM(AN100:AN103)</f>
        <v>0</v>
      </c>
      <c r="AO107" s="116"/>
      <c r="AP107" s="120"/>
      <c r="AQ107" s="121">
        <f t="shared" ref="AQ107:BA107" si="150">SUM(AQ100:AQ103)</f>
        <v>0</v>
      </c>
      <c r="AR107" s="121">
        <f t="shared" si="150"/>
        <v>0</v>
      </c>
      <c r="AS107" s="121">
        <f t="shared" si="150"/>
        <v>0</v>
      </c>
      <c r="AT107" s="121">
        <f t="shared" si="150"/>
        <v>0</v>
      </c>
      <c r="AU107" s="121">
        <f t="shared" si="150"/>
        <v>0</v>
      </c>
      <c r="AV107" s="121">
        <f t="shared" si="150"/>
        <v>0</v>
      </c>
      <c r="AW107" s="121">
        <f t="shared" si="150"/>
        <v>0</v>
      </c>
      <c r="AX107" s="121">
        <f t="shared" si="150"/>
        <v>0</v>
      </c>
      <c r="AY107" s="121">
        <f t="shared" si="150"/>
        <v>0</v>
      </c>
      <c r="AZ107" s="121">
        <f t="shared" si="150"/>
        <v>0</v>
      </c>
      <c r="BA107" s="121">
        <f t="shared" si="150"/>
        <v>0</v>
      </c>
    </row>
    <row r="108" spans="1:53" ht="14.1" customHeight="1" outlineLevel="2" x14ac:dyDescent="0.2">
      <c r="A108" s="68"/>
      <c r="B108" s="94"/>
      <c r="C108" s="95"/>
      <c r="D108" s="96"/>
      <c r="E108" s="96"/>
      <c r="F108" s="97"/>
      <c r="G108" s="98"/>
      <c r="H108" s="99" t="s">
        <v>49</v>
      </c>
      <c r="I108" s="100"/>
      <c r="J108" s="101"/>
      <c r="K108" s="101"/>
      <c r="L108" s="102" t="str">
        <f>IF(I108&lt;&gt;0,((VLOOKUP(I108,'1. Standard_Cost'!$B$4:$D$8,2)+VLOOKUP(I108,'1. Standard_Cost'!$B$4:$D$8,3))*J108*K108),"0")</f>
        <v>0</v>
      </c>
      <c r="M108" s="102">
        <f>L108*'1. Standard_Cost'!F20</f>
        <v>0</v>
      </c>
      <c r="N108" s="103"/>
      <c r="O108" s="103"/>
      <c r="P108" s="103"/>
      <c r="Q108" s="103"/>
      <c r="R108" s="104">
        <f>+N108*P108*'1. Standard_Cost'!$B$12</f>
        <v>0</v>
      </c>
      <c r="S108" s="104">
        <f>+N108*O108*P108*'1. Standard_Cost'!$C$12</f>
        <v>0</v>
      </c>
      <c r="T108" s="104">
        <f>+N108*P108*Q108*'1. Standard_Cost'!$D$12</f>
        <v>0</v>
      </c>
      <c r="U108" s="104">
        <f>+N108*O108*'1. Standard_Cost'!$E$12</f>
        <v>0</v>
      </c>
      <c r="V108" s="103"/>
      <c r="W108" s="103"/>
      <c r="X108" s="103"/>
      <c r="Y108" s="104">
        <f>+V108*((X108*'1. Standard_Cost'!$B$16)+(W108*X108*'1. Standard_Cost'!$C$16))</f>
        <v>0</v>
      </c>
      <c r="Z108" s="103"/>
      <c r="AA108" s="103"/>
      <c r="AB108" s="104">
        <f>+Z108*'1. Standard_Cost'!$B$20+AA108*'1. Standard_Cost'!$C$20</f>
        <v>0</v>
      </c>
      <c r="AC108" s="105"/>
      <c r="AD108" s="106"/>
      <c r="AE108" s="104">
        <f>SUM(AD108,AC108,AB108,Y108,U108,T108,S108,R108)*'1. Standard_Cost'!B44</f>
        <v>0</v>
      </c>
      <c r="AF108" s="104">
        <f>SUM(AD108,AE108)</f>
        <v>0</v>
      </c>
      <c r="AG108" s="103"/>
      <c r="AH108" s="103"/>
      <c r="AI108" s="103"/>
      <c r="AJ108" s="107"/>
      <c r="AK108" s="107"/>
      <c r="AL108" s="107"/>
      <c r="AM108" s="104">
        <f>AG108*'1. Standard_Cost'!B40+'Incremental_Cost Year 2021'!AH116*'1. Standard_Cost'!C40+'Incremental_Cost Year 2021'!AI116*'1. Standard_Cost'!D40+'Incremental_Cost Year 2021'!AJ116+'Incremental_Cost Year 2021'!AL116+AK108</f>
        <v>0</v>
      </c>
      <c r="AN108" s="104">
        <f>AM108*'1. Standard_Cost'!C44</f>
        <v>0</v>
      </c>
      <c r="AO108" s="107"/>
      <c r="AQ108" s="104">
        <f t="shared" ref="AQ108:AQ111" si="151">L108+M108</f>
        <v>0</v>
      </c>
      <c r="AR108" s="104">
        <f t="shared" ref="AR108:AR111" si="152">AF108</f>
        <v>0</v>
      </c>
      <c r="AS108" s="104">
        <f t="shared" ref="AS108:AS111" si="153">AM108+AN108</f>
        <v>0</v>
      </c>
      <c r="AT108" s="104">
        <f>SUM(AQ108,AR108,AS108)</f>
        <v>0</v>
      </c>
      <c r="AU108" s="108"/>
      <c r="AV108" s="108"/>
      <c r="AW108" s="108"/>
      <c r="AX108" s="108"/>
      <c r="AY108" s="108"/>
      <c r="AZ108" s="108"/>
      <c r="BA108" s="109">
        <f t="shared" ref="BA108:BA111" si="154">SUM(AU108:AZ108)-AT108</f>
        <v>0</v>
      </c>
    </row>
    <row r="109" spans="1:53" ht="14.1" customHeight="1" outlineLevel="2" x14ac:dyDescent="0.2">
      <c r="A109" s="68"/>
      <c r="B109" s="94"/>
      <c r="C109" s="95"/>
      <c r="D109" s="110"/>
      <c r="E109" s="110"/>
      <c r="F109" s="110"/>
      <c r="G109" s="111"/>
      <c r="H109" s="99" t="s">
        <v>50</v>
      </c>
      <c r="I109" s="100"/>
      <c r="J109" s="101"/>
      <c r="K109" s="101"/>
      <c r="L109" s="102" t="str">
        <f>IF(I109&lt;&gt;0,((VLOOKUP(I109,'1. Standard_Cost'!$B$4:$D$8,2)+VLOOKUP(I109,'1. Standard_Cost'!$B$4:$D$8,3))*J109*K109),"0")</f>
        <v>0</v>
      </c>
      <c r="M109" s="102">
        <f>L109*'1. Standard_Cost'!F20</f>
        <v>0</v>
      </c>
      <c r="N109" s="103"/>
      <c r="O109" s="103"/>
      <c r="P109" s="103"/>
      <c r="Q109" s="103"/>
      <c r="R109" s="104">
        <f>+N109*P109*'1. Standard_Cost'!$B$12</f>
        <v>0</v>
      </c>
      <c r="S109" s="104">
        <f>+N109*O109*P109*'1. Standard_Cost'!$C$12</f>
        <v>0</v>
      </c>
      <c r="T109" s="104">
        <f>+N109*P109*Q109*'1. Standard_Cost'!$D$12</f>
        <v>0</v>
      </c>
      <c r="U109" s="104">
        <f>+N109*O109*'1. Standard_Cost'!$E$12</f>
        <v>0</v>
      </c>
      <c r="V109" s="103"/>
      <c r="W109" s="103"/>
      <c r="X109" s="103"/>
      <c r="Y109" s="104">
        <f>+V109*((X109*'1. Standard_Cost'!$B$16)+(W109*X109*'1. Standard_Cost'!$C$16))</f>
        <v>0</v>
      </c>
      <c r="Z109" s="103"/>
      <c r="AA109" s="103"/>
      <c r="AB109" s="104">
        <f>+Z109*'1. Standard_Cost'!$B$20+AA109*'1. Standard_Cost'!$C$20</f>
        <v>0</v>
      </c>
      <c r="AC109" s="105"/>
      <c r="AD109" s="106"/>
      <c r="AE109" s="104">
        <f>SUM(AD109,AC109,AB109,Y109,U109,T109,S109,R109)*'1. Standard_Cost'!B44</f>
        <v>0</v>
      </c>
      <c r="AF109" s="104">
        <f t="shared" ref="AF109:AF111" si="155">SUM(AD109,AE109)</f>
        <v>0</v>
      </c>
      <c r="AG109" s="103"/>
      <c r="AH109" s="103"/>
      <c r="AI109" s="103"/>
      <c r="AJ109" s="107"/>
      <c r="AK109" s="107"/>
      <c r="AL109" s="107"/>
      <c r="AM109" s="104">
        <f>AG109*'1. Standard_Cost'!B40+'Incremental_Cost Year 2021'!AH117*'1. Standard_Cost'!C40+'Incremental_Cost Year 2021'!AI117*'1. Standard_Cost'!D40+'Incremental_Cost Year 2021'!AJ117+'Incremental_Cost Year 2021'!AL117+AK109</f>
        <v>0</v>
      </c>
      <c r="AN109" s="104">
        <f>AM109*'1. Standard_Cost'!C44</f>
        <v>0</v>
      </c>
      <c r="AO109" s="107"/>
      <c r="AQ109" s="104">
        <f t="shared" si="151"/>
        <v>0</v>
      </c>
      <c r="AR109" s="104">
        <f t="shared" si="152"/>
        <v>0</v>
      </c>
      <c r="AS109" s="104">
        <f t="shared" si="153"/>
        <v>0</v>
      </c>
      <c r="AT109" s="104">
        <f t="shared" ref="AT109:AT111" si="156">SUM(AQ109,AR109,AS109)</f>
        <v>0</v>
      </c>
      <c r="AU109" s="108"/>
      <c r="AV109" s="108">
        <v>0</v>
      </c>
      <c r="AW109" s="108"/>
      <c r="AX109" s="108"/>
      <c r="AY109" s="108"/>
      <c r="AZ109" s="108"/>
      <c r="BA109" s="109">
        <f t="shared" si="154"/>
        <v>0</v>
      </c>
    </row>
    <row r="110" spans="1:53" ht="14.1" customHeight="1" outlineLevel="2" x14ac:dyDescent="0.2">
      <c r="A110" s="68"/>
      <c r="B110" s="94"/>
      <c r="C110" s="95"/>
      <c r="D110" s="110"/>
      <c r="E110" s="110"/>
      <c r="F110" s="110"/>
      <c r="G110" s="111"/>
      <c r="H110" s="99" t="s">
        <v>51</v>
      </c>
      <c r="I110" s="100"/>
      <c r="J110" s="101"/>
      <c r="K110" s="101"/>
      <c r="L110" s="102" t="str">
        <f>IF(I110&lt;&gt;0,((VLOOKUP(I110,'1. Standard_Cost'!$B$4:$D$8,2)+VLOOKUP(I110,'1. Standard_Cost'!$B$4:$D$8,3))*J110*K110),"0")</f>
        <v>0</v>
      </c>
      <c r="M110" s="102">
        <f>L110*'1. Standard_Cost'!F20</f>
        <v>0</v>
      </c>
      <c r="N110" s="103"/>
      <c r="O110" s="103"/>
      <c r="P110" s="103"/>
      <c r="Q110" s="103"/>
      <c r="R110" s="104">
        <f>+N110*P110*'1. Standard_Cost'!$B$12</f>
        <v>0</v>
      </c>
      <c r="S110" s="104">
        <f>+N110*O110*P110*'1. Standard_Cost'!$C$12</f>
        <v>0</v>
      </c>
      <c r="T110" s="104">
        <f>+N110*P110*Q110*'1. Standard_Cost'!$D$12</f>
        <v>0</v>
      </c>
      <c r="U110" s="104">
        <f>+N110*O110*'1. Standard_Cost'!$E$12</f>
        <v>0</v>
      </c>
      <c r="V110" s="103"/>
      <c r="W110" s="103"/>
      <c r="X110" s="103"/>
      <c r="Y110" s="104">
        <f>+V110*((X110*'1. Standard_Cost'!$B$16)+(W110*X110*'1. Standard_Cost'!$C$16))</f>
        <v>0</v>
      </c>
      <c r="Z110" s="103"/>
      <c r="AA110" s="103"/>
      <c r="AB110" s="104">
        <f>+Z110*'1. Standard_Cost'!$B$20+AA110*'1. Standard_Cost'!$C$20</f>
        <v>0</v>
      </c>
      <c r="AC110" s="105"/>
      <c r="AD110" s="106"/>
      <c r="AE110" s="104">
        <f>SUM(AD110,AC110,AB110,Y110,U110,T110,S110,R110)*'1. Standard_Cost'!B44</f>
        <v>0</v>
      </c>
      <c r="AF110" s="104">
        <f t="shared" si="155"/>
        <v>0</v>
      </c>
      <c r="AG110" s="103"/>
      <c r="AH110" s="103"/>
      <c r="AI110" s="103"/>
      <c r="AJ110" s="107"/>
      <c r="AK110" s="107"/>
      <c r="AL110" s="107"/>
      <c r="AM110" s="104">
        <f>AG110*'1. Standard_Cost'!B40+'Incremental_Cost Year 2021'!AH118*'1. Standard_Cost'!C40+'Incremental_Cost Year 2021'!AI118*'1. Standard_Cost'!D40+'Incremental_Cost Year 2021'!AJ118+'Incremental_Cost Year 2021'!AL118+AK110</f>
        <v>0</v>
      </c>
      <c r="AN110" s="104">
        <f>AM110*'1. Standard_Cost'!C44</f>
        <v>0</v>
      </c>
      <c r="AO110" s="107"/>
      <c r="AQ110" s="104">
        <f t="shared" si="151"/>
        <v>0</v>
      </c>
      <c r="AR110" s="104">
        <f t="shared" si="152"/>
        <v>0</v>
      </c>
      <c r="AS110" s="104">
        <f t="shared" si="153"/>
        <v>0</v>
      </c>
      <c r="AT110" s="104">
        <f t="shared" si="156"/>
        <v>0</v>
      </c>
      <c r="AU110" s="108"/>
      <c r="AV110" s="108"/>
      <c r="AW110" s="108"/>
      <c r="AX110" s="108"/>
      <c r="AY110" s="108"/>
      <c r="AZ110" s="108"/>
      <c r="BA110" s="109">
        <f t="shared" si="154"/>
        <v>0</v>
      </c>
    </row>
    <row r="111" spans="1:53" ht="14.1" customHeight="1" outlineLevel="2" x14ac:dyDescent="0.2">
      <c r="A111" s="68"/>
      <c r="B111" s="94"/>
      <c r="C111" s="95"/>
      <c r="D111" s="110"/>
      <c r="E111" s="110"/>
      <c r="F111" s="110"/>
      <c r="G111" s="111"/>
      <c r="H111" s="112" t="s">
        <v>179</v>
      </c>
      <c r="I111" s="100"/>
      <c r="J111" s="101"/>
      <c r="K111" s="101"/>
      <c r="L111" s="102" t="str">
        <f>IF(I111&lt;&gt;0,((VLOOKUP(I111,'1. Standard_Cost'!$B$4:$D$8,2)+VLOOKUP(I111,'1. Standard_Cost'!$B$4:$D$8,3))*J111*K111),"0")</f>
        <v>0</v>
      </c>
      <c r="M111" s="102">
        <f>L111*'1. Standard_Cost'!F20</f>
        <v>0</v>
      </c>
      <c r="N111" s="103"/>
      <c r="O111" s="103"/>
      <c r="P111" s="103"/>
      <c r="Q111" s="103"/>
      <c r="R111" s="104">
        <f>+N111*P111*'1. Standard_Cost'!$B$12</f>
        <v>0</v>
      </c>
      <c r="S111" s="104">
        <f>+N111*O111*P111*'1. Standard_Cost'!$C$12</f>
        <v>0</v>
      </c>
      <c r="T111" s="104">
        <f>+N111*P111*Q111*'1. Standard_Cost'!$D$12</f>
        <v>0</v>
      </c>
      <c r="U111" s="104">
        <f>+N111*O111*'1. Standard_Cost'!$E$12</f>
        <v>0</v>
      </c>
      <c r="V111" s="103"/>
      <c r="W111" s="103"/>
      <c r="X111" s="103"/>
      <c r="Y111" s="104">
        <f>+V111*((X111*'1. Standard_Cost'!$B$16)+(W111*X111*'1. Standard_Cost'!$C$16))</f>
        <v>0</v>
      </c>
      <c r="Z111" s="103"/>
      <c r="AA111" s="103"/>
      <c r="AB111" s="104">
        <f>+Z111*'1. Standard_Cost'!$B$20+AA111*'1. Standard_Cost'!$C$20</f>
        <v>0</v>
      </c>
      <c r="AC111" s="105"/>
      <c r="AD111" s="106"/>
      <c r="AE111" s="104">
        <f>SUM(AD111,AC111,AB111,Y111,U111,T111,S111,R111)*'1. Standard_Cost'!B44</f>
        <v>0</v>
      </c>
      <c r="AF111" s="104">
        <f t="shared" si="155"/>
        <v>0</v>
      </c>
      <c r="AG111" s="103"/>
      <c r="AH111" s="103"/>
      <c r="AI111" s="103"/>
      <c r="AJ111" s="107"/>
      <c r="AK111" s="107"/>
      <c r="AL111" s="107"/>
      <c r="AM111" s="104">
        <f>AG111*'1. Standard_Cost'!B40+'Incremental_Cost Year 2021'!AH119*'1. Standard_Cost'!C40+'Incremental_Cost Year 2021'!AI119*'1. Standard_Cost'!D40+'Incremental_Cost Year 2021'!AJ119+'Incremental_Cost Year 2021'!AL119+AK111</f>
        <v>0</v>
      </c>
      <c r="AN111" s="104">
        <f>AM111*'1. Standard_Cost'!C44</f>
        <v>0</v>
      </c>
      <c r="AO111" s="107"/>
      <c r="AQ111" s="104">
        <f t="shared" si="151"/>
        <v>0</v>
      </c>
      <c r="AR111" s="104">
        <f t="shared" si="152"/>
        <v>0</v>
      </c>
      <c r="AS111" s="104">
        <f t="shared" si="153"/>
        <v>0</v>
      </c>
      <c r="AT111" s="104">
        <f t="shared" si="156"/>
        <v>0</v>
      </c>
      <c r="AU111" s="108"/>
      <c r="AV111" s="108"/>
      <c r="AW111" s="108"/>
      <c r="AX111" s="108"/>
      <c r="AY111" s="108"/>
      <c r="AZ111" s="108"/>
      <c r="BA111" s="109">
        <f t="shared" si="154"/>
        <v>0</v>
      </c>
    </row>
    <row r="112" spans="1:53" ht="48.75" customHeight="1" outlineLevel="1" x14ac:dyDescent="0.2">
      <c r="A112" s="68"/>
      <c r="B112" s="94"/>
      <c r="C112" s="95"/>
      <c r="D112" s="113" t="s">
        <v>48</v>
      </c>
      <c r="E112" s="113" t="s">
        <v>217</v>
      </c>
      <c r="F112" s="114" t="s">
        <v>154</v>
      </c>
      <c r="G112" s="115" t="s">
        <v>155</v>
      </c>
      <c r="H112" s="122" t="s">
        <v>215</v>
      </c>
      <c r="I112" s="117">
        <v>2022</v>
      </c>
      <c r="J112" s="117"/>
      <c r="K112" s="117"/>
      <c r="L112" s="118">
        <f>SUM(L108:L111)</f>
        <v>0</v>
      </c>
      <c r="M112" s="118">
        <f>SUM(M108:M111)</f>
        <v>0</v>
      </c>
      <c r="N112" s="117"/>
      <c r="O112" s="117"/>
      <c r="P112" s="117"/>
      <c r="Q112" s="117"/>
      <c r="R112" s="119">
        <f>SUM(R108:R111)</f>
        <v>0</v>
      </c>
      <c r="S112" s="119">
        <f>SUM(S108:S111)</f>
        <v>0</v>
      </c>
      <c r="T112" s="119">
        <f>SUM(T108:T111)</f>
        <v>0</v>
      </c>
      <c r="U112" s="119">
        <f>SUM(U108:U111)</f>
        <v>0</v>
      </c>
      <c r="V112" s="117"/>
      <c r="W112" s="117"/>
      <c r="X112" s="117"/>
      <c r="Y112" s="118">
        <f>SUM(Y108:Y111)</f>
        <v>0</v>
      </c>
      <c r="Z112" s="117"/>
      <c r="AA112" s="117"/>
      <c r="AB112" s="118">
        <f t="shared" ref="AB112:AF112" si="157">SUM(AB108:AB111)</f>
        <v>0</v>
      </c>
      <c r="AC112" s="118">
        <f t="shared" si="157"/>
        <v>0</v>
      </c>
      <c r="AD112" s="118">
        <f t="shared" si="157"/>
        <v>0</v>
      </c>
      <c r="AE112" s="118">
        <f t="shared" si="157"/>
        <v>0</v>
      </c>
      <c r="AF112" s="118">
        <f t="shared" si="157"/>
        <v>0</v>
      </c>
      <c r="AG112" s="117"/>
      <c r="AH112" s="117"/>
      <c r="AI112" s="117"/>
      <c r="AJ112" s="119">
        <f>SUM(AJ108:AJ111)</f>
        <v>0</v>
      </c>
      <c r="AK112" s="119">
        <f>SUM(AK108:AK111)</f>
        <v>0</v>
      </c>
      <c r="AL112" s="119">
        <f>SUM(AL108:AL111)</f>
        <v>0</v>
      </c>
      <c r="AM112" s="118">
        <f>SUM(AM108:AM111)</f>
        <v>0</v>
      </c>
      <c r="AN112" s="118">
        <f>SUM(AN108:AN111)</f>
        <v>0</v>
      </c>
      <c r="AO112" s="116"/>
      <c r="AP112" s="120"/>
      <c r="AQ112" s="121">
        <f t="shared" ref="AQ112:BA112" si="158">SUM(AQ108:AQ111)</f>
        <v>0</v>
      </c>
      <c r="AR112" s="121">
        <f t="shared" si="158"/>
        <v>0</v>
      </c>
      <c r="AS112" s="121">
        <f t="shared" si="158"/>
        <v>0</v>
      </c>
      <c r="AT112" s="121">
        <f t="shared" si="158"/>
        <v>0</v>
      </c>
      <c r="AU112" s="121">
        <f t="shared" si="158"/>
        <v>0</v>
      </c>
      <c r="AV112" s="121">
        <f t="shared" si="158"/>
        <v>0</v>
      </c>
      <c r="AW112" s="121">
        <f t="shared" si="158"/>
        <v>0</v>
      </c>
      <c r="AX112" s="121">
        <f t="shared" si="158"/>
        <v>0</v>
      </c>
      <c r="AY112" s="121">
        <f t="shared" si="158"/>
        <v>0</v>
      </c>
      <c r="AZ112" s="121">
        <f t="shared" si="158"/>
        <v>0</v>
      </c>
      <c r="BA112" s="121">
        <f t="shared" si="158"/>
        <v>0</v>
      </c>
    </row>
    <row r="113" spans="1:53" ht="14.1" customHeight="1" outlineLevel="2" x14ac:dyDescent="0.2">
      <c r="A113" s="68"/>
      <c r="B113" s="94"/>
      <c r="C113" s="95"/>
      <c r="D113" s="96"/>
      <c r="E113" s="96"/>
      <c r="F113" s="97"/>
      <c r="G113" s="98"/>
      <c r="H113" s="99">
        <v>2021</v>
      </c>
      <c r="I113" s="100"/>
      <c r="J113" s="101"/>
      <c r="K113" s="101"/>
      <c r="L113" s="102" t="str">
        <f>IF(I113&lt;&gt;0,((VLOOKUP(I113,'1. Standard_Cost'!$B$4:$D$8,2)+VLOOKUP(I113,'1. Standard_Cost'!$B$4:$D$8,3))*J113*K113),"0")</f>
        <v>0</v>
      </c>
      <c r="M113" s="102">
        <f>L113*'1. Standard_Cost'!F25</f>
        <v>0</v>
      </c>
      <c r="N113" s="103"/>
      <c r="O113" s="103"/>
      <c r="P113" s="103"/>
      <c r="Q113" s="103"/>
      <c r="R113" s="104">
        <f>+N113*P113*'1. Standard_Cost'!$B$12</f>
        <v>0</v>
      </c>
      <c r="S113" s="104">
        <f>+N113*O113*P113*'1. Standard_Cost'!$C$12</f>
        <v>0</v>
      </c>
      <c r="T113" s="104">
        <f>+N113*P113*Q113*'1. Standard_Cost'!$D$12</f>
        <v>0</v>
      </c>
      <c r="U113" s="104">
        <f>+N113*O113*'1. Standard_Cost'!$E$12</f>
        <v>0</v>
      </c>
      <c r="V113" s="103"/>
      <c r="W113" s="103"/>
      <c r="X113" s="103"/>
      <c r="Y113" s="104">
        <f>+V113*((X113*'1. Standard_Cost'!$B$16)+(W113*X113*'1. Standard_Cost'!$C$16))</f>
        <v>0</v>
      </c>
      <c r="Z113" s="103"/>
      <c r="AA113" s="103"/>
      <c r="AB113" s="104">
        <f>+Z113*'1. Standard_Cost'!$B$20+AA113*'1. Standard_Cost'!$C$20</f>
        <v>0</v>
      </c>
      <c r="AC113" s="105"/>
      <c r="AD113" s="106"/>
      <c r="AE113" s="104">
        <f>SUM(AD113,AC113,AB113,Y113,U113,T113,S113,R113)*'1. Standard_Cost'!B49</f>
        <v>0</v>
      </c>
      <c r="AF113" s="104">
        <f>SUM(AD113,AE113)</f>
        <v>0</v>
      </c>
      <c r="AG113" s="103"/>
      <c r="AH113" s="103"/>
      <c r="AI113" s="103"/>
      <c r="AJ113" s="107"/>
      <c r="AK113" s="107"/>
      <c r="AL113" s="107"/>
      <c r="AM113" s="104">
        <f>AG113*'1. Standard_Cost'!B45+'Incremental_Cost Year 2021'!AH121*'1. Standard_Cost'!C45+'Incremental_Cost Year 2021'!AI121*'1. Standard_Cost'!D45+'Incremental_Cost Year 2021'!AJ121+'Incremental_Cost Year 2021'!AL121+AK113</f>
        <v>0</v>
      </c>
      <c r="AN113" s="104">
        <f>AM113*'1. Standard_Cost'!C49</f>
        <v>0</v>
      </c>
      <c r="AO113" s="107"/>
      <c r="AQ113" s="104">
        <f t="shared" ref="AQ113:AQ116" si="159">L113+M113</f>
        <v>0</v>
      </c>
      <c r="AR113" s="104">
        <f t="shared" ref="AR113:AR116" si="160">AF113</f>
        <v>0</v>
      </c>
      <c r="AS113" s="104">
        <f t="shared" ref="AS113:AS116" si="161">AM113+AN113</f>
        <v>0</v>
      </c>
      <c r="AT113" s="104">
        <f>SUM(AQ113,AR113,AS113)</f>
        <v>0</v>
      </c>
      <c r="AU113" s="108"/>
      <c r="AV113" s="108"/>
      <c r="AW113" s="108"/>
      <c r="AX113" s="108"/>
      <c r="AY113" s="108"/>
      <c r="AZ113" s="108"/>
      <c r="BA113" s="109">
        <f t="shared" ref="BA113:BA116" si="162">SUM(AU113:AZ113)-AT113</f>
        <v>0</v>
      </c>
    </row>
    <row r="114" spans="1:53" ht="14.1" customHeight="1" outlineLevel="2" x14ac:dyDescent="0.2">
      <c r="A114" s="68"/>
      <c r="B114" s="94"/>
      <c r="C114" s="95"/>
      <c r="D114" s="110"/>
      <c r="E114" s="110"/>
      <c r="F114" s="110"/>
      <c r="G114" s="111"/>
      <c r="H114" s="99" t="s">
        <v>50</v>
      </c>
      <c r="I114" s="100"/>
      <c r="J114" s="101"/>
      <c r="K114" s="101"/>
      <c r="L114" s="102" t="str">
        <f>IF(I114&lt;&gt;0,((VLOOKUP(I114,'1. Standard_Cost'!$B$4:$D$8,2)+VLOOKUP(I114,'1. Standard_Cost'!$B$4:$D$8,3))*J114*K114),"0")</f>
        <v>0</v>
      </c>
      <c r="M114" s="102">
        <f>L114*'1. Standard_Cost'!F25</f>
        <v>0</v>
      </c>
      <c r="N114" s="103"/>
      <c r="O114" s="103"/>
      <c r="P114" s="103"/>
      <c r="Q114" s="103"/>
      <c r="R114" s="104">
        <f>+N114*P114*'1. Standard_Cost'!$B$12</f>
        <v>0</v>
      </c>
      <c r="S114" s="104">
        <f>+N114*O114*P114*'1. Standard_Cost'!$C$12</f>
        <v>0</v>
      </c>
      <c r="T114" s="104">
        <f>+N114*P114*Q114*'1. Standard_Cost'!$D$12</f>
        <v>0</v>
      </c>
      <c r="U114" s="104">
        <f>+N114*O114*'1. Standard_Cost'!$E$12</f>
        <v>0</v>
      </c>
      <c r="V114" s="103"/>
      <c r="W114" s="103"/>
      <c r="X114" s="103"/>
      <c r="Y114" s="104">
        <f>+V114*((X114*'1. Standard_Cost'!$B$16)+(W114*X114*'1. Standard_Cost'!$C$16))</f>
        <v>0</v>
      </c>
      <c r="Z114" s="103"/>
      <c r="AA114" s="103"/>
      <c r="AB114" s="104">
        <f>+Z114*'1. Standard_Cost'!$B$20+AA114*'1. Standard_Cost'!$C$20</f>
        <v>0</v>
      </c>
      <c r="AC114" s="105"/>
      <c r="AD114" s="106"/>
      <c r="AE114" s="104">
        <f>SUM(AD114,AC114,AB114,Y114,U114,T114,S114,R114)*'1. Standard_Cost'!B49</f>
        <v>0</v>
      </c>
      <c r="AF114" s="104">
        <f t="shared" ref="AF114:AF116" si="163">SUM(AD114,AE114)</f>
        <v>0</v>
      </c>
      <c r="AG114" s="103"/>
      <c r="AH114" s="103"/>
      <c r="AI114" s="103"/>
      <c r="AJ114" s="107"/>
      <c r="AK114" s="107"/>
      <c r="AL114" s="107"/>
      <c r="AM114" s="104">
        <f>AG114*'1. Standard_Cost'!B45+'Incremental_Cost Year 2021'!AH122*'1. Standard_Cost'!C45+'Incremental_Cost Year 2021'!AI122*'1. Standard_Cost'!D45+'Incremental_Cost Year 2021'!AJ122+'Incremental_Cost Year 2021'!AL122+AK114</f>
        <v>0</v>
      </c>
      <c r="AN114" s="104">
        <f>AM114*'1. Standard_Cost'!C49</f>
        <v>0</v>
      </c>
      <c r="AO114" s="107"/>
      <c r="AQ114" s="104">
        <f t="shared" si="159"/>
        <v>0</v>
      </c>
      <c r="AR114" s="104">
        <f t="shared" si="160"/>
        <v>0</v>
      </c>
      <c r="AS114" s="104">
        <f t="shared" si="161"/>
        <v>0</v>
      </c>
      <c r="AT114" s="104">
        <f t="shared" ref="AT114:AT116" si="164">SUM(AQ114,AR114,AS114)</f>
        <v>0</v>
      </c>
      <c r="AU114" s="108"/>
      <c r="AV114" s="108">
        <v>0</v>
      </c>
      <c r="AW114" s="108"/>
      <c r="AX114" s="108"/>
      <c r="AY114" s="108"/>
      <c r="AZ114" s="108"/>
      <c r="BA114" s="109">
        <f t="shared" si="162"/>
        <v>0</v>
      </c>
    </row>
    <row r="115" spans="1:53" ht="14.1" customHeight="1" outlineLevel="2" x14ac:dyDescent="0.2">
      <c r="A115" s="68"/>
      <c r="B115" s="94"/>
      <c r="C115" s="95"/>
      <c r="D115" s="110"/>
      <c r="E115" s="110"/>
      <c r="F115" s="110"/>
      <c r="G115" s="111"/>
      <c r="H115" s="99" t="s">
        <v>51</v>
      </c>
      <c r="I115" s="100"/>
      <c r="J115" s="101"/>
      <c r="K115" s="101"/>
      <c r="L115" s="102" t="str">
        <f>IF(I115&lt;&gt;0,((VLOOKUP(I115,'1. Standard_Cost'!$B$4:$D$8,2)+VLOOKUP(I115,'1. Standard_Cost'!$B$4:$D$8,3))*J115*K115),"0")</f>
        <v>0</v>
      </c>
      <c r="M115" s="102">
        <f>L115*'1. Standard_Cost'!F25</f>
        <v>0</v>
      </c>
      <c r="N115" s="103"/>
      <c r="O115" s="103"/>
      <c r="P115" s="103"/>
      <c r="Q115" s="103"/>
      <c r="R115" s="104">
        <f>+N115*P115*'1. Standard_Cost'!$B$12</f>
        <v>0</v>
      </c>
      <c r="S115" s="104">
        <f>+N115*O115*P115*'1. Standard_Cost'!$C$12</f>
        <v>0</v>
      </c>
      <c r="T115" s="104">
        <f>+N115*P115*Q115*'1. Standard_Cost'!$D$12</f>
        <v>0</v>
      </c>
      <c r="U115" s="104">
        <f>+N115*O115*'1. Standard_Cost'!$E$12</f>
        <v>0</v>
      </c>
      <c r="V115" s="103"/>
      <c r="W115" s="103"/>
      <c r="X115" s="103"/>
      <c r="Y115" s="104">
        <f>+V115*((X115*'1. Standard_Cost'!$B$16)+(W115*X115*'1. Standard_Cost'!$C$16))</f>
        <v>0</v>
      </c>
      <c r="Z115" s="103"/>
      <c r="AA115" s="103"/>
      <c r="AB115" s="104">
        <f>+Z115*'1. Standard_Cost'!$B$20+AA115*'1. Standard_Cost'!$C$20</f>
        <v>0</v>
      </c>
      <c r="AC115" s="105"/>
      <c r="AD115" s="106"/>
      <c r="AE115" s="104">
        <f>SUM(AD115,AC115,AB115,Y115,U115,T115,S115,R115)*'1. Standard_Cost'!B49</f>
        <v>0</v>
      </c>
      <c r="AF115" s="104">
        <f t="shared" si="163"/>
        <v>0</v>
      </c>
      <c r="AG115" s="103"/>
      <c r="AH115" s="103"/>
      <c r="AI115" s="103"/>
      <c r="AJ115" s="107"/>
      <c r="AK115" s="107"/>
      <c r="AL115" s="107"/>
      <c r="AM115" s="104">
        <f>AG115*'1. Standard_Cost'!B45+'Incremental_Cost Year 2021'!AH123*'1. Standard_Cost'!C45+'Incremental_Cost Year 2021'!AI123*'1. Standard_Cost'!D45+'Incremental_Cost Year 2021'!AJ123+'Incremental_Cost Year 2021'!AL123+AK115</f>
        <v>0</v>
      </c>
      <c r="AN115" s="104">
        <f>AM115*'1. Standard_Cost'!C49</f>
        <v>0</v>
      </c>
      <c r="AO115" s="107"/>
      <c r="AQ115" s="104">
        <f t="shared" si="159"/>
        <v>0</v>
      </c>
      <c r="AR115" s="104">
        <f t="shared" si="160"/>
        <v>0</v>
      </c>
      <c r="AS115" s="104">
        <f t="shared" si="161"/>
        <v>0</v>
      </c>
      <c r="AT115" s="104">
        <f t="shared" si="164"/>
        <v>0</v>
      </c>
      <c r="AU115" s="108"/>
      <c r="AV115" s="108"/>
      <c r="AW115" s="108"/>
      <c r="AX115" s="108"/>
      <c r="AY115" s="108"/>
      <c r="AZ115" s="108"/>
      <c r="BA115" s="109">
        <f t="shared" si="162"/>
        <v>0</v>
      </c>
    </row>
    <row r="116" spans="1:53" ht="14.1" customHeight="1" outlineLevel="2" x14ac:dyDescent="0.2">
      <c r="A116" s="68"/>
      <c r="B116" s="94"/>
      <c r="C116" s="95"/>
      <c r="D116" s="110"/>
      <c r="E116" s="110"/>
      <c r="F116" s="110"/>
      <c r="G116" s="111"/>
      <c r="H116" s="112" t="s">
        <v>179</v>
      </c>
      <c r="I116" s="100"/>
      <c r="J116" s="101"/>
      <c r="K116" s="101"/>
      <c r="L116" s="102" t="str">
        <f>IF(I116&lt;&gt;0,((VLOOKUP(I116,'1. Standard_Cost'!$B$4:$D$8,2)+VLOOKUP(I116,'1. Standard_Cost'!$B$4:$D$8,3))*J116*K116),"0")</f>
        <v>0</v>
      </c>
      <c r="M116" s="102">
        <f>L116*'1. Standard_Cost'!F25</f>
        <v>0</v>
      </c>
      <c r="N116" s="103"/>
      <c r="O116" s="103"/>
      <c r="P116" s="103"/>
      <c r="Q116" s="103"/>
      <c r="R116" s="104">
        <f>+N116*P116*'1. Standard_Cost'!$B$12</f>
        <v>0</v>
      </c>
      <c r="S116" s="104">
        <f>+N116*O116*P116*'1. Standard_Cost'!$C$12</f>
        <v>0</v>
      </c>
      <c r="T116" s="104">
        <f>+N116*P116*Q116*'1. Standard_Cost'!$D$12</f>
        <v>0</v>
      </c>
      <c r="U116" s="104">
        <f>+N116*O116*'1. Standard_Cost'!$E$12</f>
        <v>0</v>
      </c>
      <c r="V116" s="103"/>
      <c r="W116" s="103"/>
      <c r="X116" s="103"/>
      <c r="Y116" s="104">
        <f>+V116*((X116*'1. Standard_Cost'!$B$16)+(W116*X116*'1. Standard_Cost'!$C$16))</f>
        <v>0</v>
      </c>
      <c r="Z116" s="103"/>
      <c r="AA116" s="103"/>
      <c r="AB116" s="104">
        <f>+Z116*'1. Standard_Cost'!$B$20+AA116*'1. Standard_Cost'!$C$20</f>
        <v>0</v>
      </c>
      <c r="AC116" s="105"/>
      <c r="AD116" s="106"/>
      <c r="AE116" s="104">
        <f>SUM(AD116,AC116,AB116,Y116,U116,T116,S116,R116)*'1. Standard_Cost'!B49</f>
        <v>0</v>
      </c>
      <c r="AF116" s="104">
        <f t="shared" si="163"/>
        <v>0</v>
      </c>
      <c r="AG116" s="103"/>
      <c r="AH116" s="103"/>
      <c r="AI116" s="103"/>
      <c r="AJ116" s="107"/>
      <c r="AK116" s="107"/>
      <c r="AL116" s="107"/>
      <c r="AM116" s="104">
        <f>AG116*'1. Standard_Cost'!B45+'Incremental_Cost Year 2021'!AH124*'1. Standard_Cost'!C45+'Incremental_Cost Year 2021'!AI124*'1. Standard_Cost'!D45+'Incremental_Cost Year 2021'!AJ124+'Incremental_Cost Year 2021'!AL124+AK116</f>
        <v>0</v>
      </c>
      <c r="AN116" s="104">
        <f>AM116*'1. Standard_Cost'!C49</f>
        <v>0</v>
      </c>
      <c r="AO116" s="107"/>
      <c r="AQ116" s="104">
        <f t="shared" si="159"/>
        <v>0</v>
      </c>
      <c r="AR116" s="104">
        <f t="shared" si="160"/>
        <v>0</v>
      </c>
      <c r="AS116" s="104">
        <f t="shared" si="161"/>
        <v>0</v>
      </c>
      <c r="AT116" s="104">
        <f t="shared" si="164"/>
        <v>0</v>
      </c>
      <c r="AU116" s="108"/>
      <c r="AV116" s="108"/>
      <c r="AW116" s="108"/>
      <c r="AX116" s="108"/>
      <c r="AY116" s="108"/>
      <c r="AZ116" s="108"/>
      <c r="BA116" s="109">
        <f t="shared" si="162"/>
        <v>0</v>
      </c>
    </row>
    <row r="117" spans="1:53" ht="69.75" customHeight="1" outlineLevel="1" x14ac:dyDescent="0.2">
      <c r="A117" s="68"/>
      <c r="B117" s="94"/>
      <c r="C117" s="95"/>
      <c r="D117" s="113" t="s">
        <v>48</v>
      </c>
      <c r="E117" s="113" t="s">
        <v>218</v>
      </c>
      <c r="F117" s="114" t="s">
        <v>154</v>
      </c>
      <c r="G117" s="115" t="s">
        <v>155</v>
      </c>
      <c r="H117" s="122" t="s">
        <v>219</v>
      </c>
      <c r="I117" s="117"/>
      <c r="J117" s="117"/>
      <c r="K117" s="117"/>
      <c r="L117" s="118">
        <f>SUM(L113:L116)</f>
        <v>0</v>
      </c>
      <c r="M117" s="118">
        <f>SUM(M113:M116)</f>
        <v>0</v>
      </c>
      <c r="N117" s="117"/>
      <c r="O117" s="117"/>
      <c r="P117" s="117"/>
      <c r="Q117" s="117"/>
      <c r="R117" s="119">
        <f>SUM(R113:R116)</f>
        <v>0</v>
      </c>
      <c r="S117" s="119">
        <f>SUM(S113:S116)</f>
        <v>0</v>
      </c>
      <c r="T117" s="119">
        <f>SUM(T113:T116)</f>
        <v>0</v>
      </c>
      <c r="U117" s="119">
        <f>SUM(U113:U116)</f>
        <v>0</v>
      </c>
      <c r="V117" s="117"/>
      <c r="W117" s="117"/>
      <c r="X117" s="117"/>
      <c r="Y117" s="118">
        <f>SUM(Y113:Y116)</f>
        <v>0</v>
      </c>
      <c r="Z117" s="117"/>
      <c r="AA117" s="117"/>
      <c r="AB117" s="118">
        <f t="shared" ref="AB117:AF117" si="165">SUM(AB113:AB116)</f>
        <v>0</v>
      </c>
      <c r="AC117" s="118">
        <f t="shared" si="165"/>
        <v>0</v>
      </c>
      <c r="AD117" s="118">
        <f t="shared" si="165"/>
        <v>0</v>
      </c>
      <c r="AE117" s="118">
        <f t="shared" si="165"/>
        <v>0</v>
      </c>
      <c r="AF117" s="118">
        <f t="shared" si="165"/>
        <v>0</v>
      </c>
      <c r="AG117" s="117"/>
      <c r="AH117" s="117"/>
      <c r="AI117" s="117"/>
      <c r="AJ117" s="119">
        <f>SUM(AJ113:AJ116)</f>
        <v>0</v>
      </c>
      <c r="AK117" s="119">
        <f>SUM(AK113:AK116)</f>
        <v>0</v>
      </c>
      <c r="AL117" s="119">
        <f>SUM(AL113:AL116)</f>
        <v>0</v>
      </c>
      <c r="AM117" s="118">
        <f>SUM(AM113:AM116)</f>
        <v>0</v>
      </c>
      <c r="AN117" s="118">
        <f>SUM(AN113:AN116)</f>
        <v>0</v>
      </c>
      <c r="AO117" s="116"/>
      <c r="AP117" s="120"/>
      <c r="AQ117" s="121">
        <f t="shared" ref="AQ117:BA117" si="166">SUM(AQ113:AQ116)</f>
        <v>0</v>
      </c>
      <c r="AR117" s="121">
        <f t="shared" si="166"/>
        <v>0</v>
      </c>
      <c r="AS117" s="121">
        <f t="shared" si="166"/>
        <v>0</v>
      </c>
      <c r="AT117" s="121">
        <f t="shared" si="166"/>
        <v>0</v>
      </c>
      <c r="AU117" s="121">
        <f t="shared" si="166"/>
        <v>0</v>
      </c>
      <c r="AV117" s="121">
        <f t="shared" si="166"/>
        <v>0</v>
      </c>
      <c r="AW117" s="121">
        <f t="shared" si="166"/>
        <v>0</v>
      </c>
      <c r="AX117" s="121">
        <f t="shared" si="166"/>
        <v>0</v>
      </c>
      <c r="AY117" s="121">
        <f t="shared" si="166"/>
        <v>0</v>
      </c>
      <c r="AZ117" s="121">
        <f t="shared" si="166"/>
        <v>0</v>
      </c>
      <c r="BA117" s="121">
        <f t="shared" si="166"/>
        <v>0</v>
      </c>
    </row>
    <row r="118" spans="1:53" ht="14.1" customHeight="1" outlineLevel="2" x14ac:dyDescent="0.2">
      <c r="A118" s="68"/>
      <c r="B118" s="94"/>
      <c r="C118" s="95"/>
      <c r="D118" s="96"/>
      <c r="E118" s="96"/>
      <c r="F118" s="97"/>
      <c r="G118" s="98"/>
      <c r="H118" s="99" t="s">
        <v>49</v>
      </c>
      <c r="I118" s="100"/>
      <c r="J118" s="101"/>
      <c r="K118" s="101"/>
      <c r="L118" s="102" t="str">
        <f>IF(I118&lt;&gt;0,((VLOOKUP(I118,'1. Standard_Cost'!$B$4:$D$8,2)+VLOOKUP(I118,'1. Standard_Cost'!$B$4:$D$8,3))*J118*K118),"0")</f>
        <v>0</v>
      </c>
      <c r="M118" s="102">
        <f>L118*'1. Standard_Cost'!F30</f>
        <v>0</v>
      </c>
      <c r="N118" s="103"/>
      <c r="O118" s="103"/>
      <c r="P118" s="103"/>
      <c r="Q118" s="103"/>
      <c r="R118" s="104">
        <f>+N118*P118*'1. Standard_Cost'!$B$12</f>
        <v>0</v>
      </c>
      <c r="S118" s="104">
        <f>+N118*O118*P118*'1. Standard_Cost'!$C$12</f>
        <v>0</v>
      </c>
      <c r="T118" s="104">
        <f>+N118*P118*Q118*'1. Standard_Cost'!$D$12</f>
        <v>0</v>
      </c>
      <c r="U118" s="104">
        <f>+N118*O118*'1. Standard_Cost'!$E$12</f>
        <v>0</v>
      </c>
      <c r="V118" s="103"/>
      <c r="W118" s="103"/>
      <c r="X118" s="103"/>
      <c r="Y118" s="104">
        <f>+V118*((X118*'1. Standard_Cost'!$B$16)+(W118*X118*'1. Standard_Cost'!$C$16))</f>
        <v>0</v>
      </c>
      <c r="Z118" s="103"/>
      <c r="AA118" s="103"/>
      <c r="AB118" s="104">
        <f>+Z118*'1. Standard_Cost'!$B$20+AA118*'1. Standard_Cost'!$C$20</f>
        <v>0</v>
      </c>
      <c r="AC118" s="105"/>
      <c r="AD118" s="106"/>
      <c r="AE118" s="104">
        <f>SUM(AD118,AC118,AB118,Y118,U118,T118,S118,R118)*'1. Standard_Cost'!B54</f>
        <v>0</v>
      </c>
      <c r="AF118" s="104">
        <f>SUM(AD118,AE118)</f>
        <v>0</v>
      </c>
      <c r="AG118" s="103"/>
      <c r="AH118" s="103"/>
      <c r="AI118" s="103"/>
      <c r="AJ118" s="107"/>
      <c r="AK118" s="107"/>
      <c r="AL118" s="107"/>
      <c r="AM118" s="104">
        <f>AG118*'1. Standard_Cost'!B50+'Incremental_Cost Year 2021'!AH126*'1. Standard_Cost'!C50+'Incremental_Cost Year 2021'!AI126*'1. Standard_Cost'!D50+'Incremental_Cost Year 2021'!AJ126+'Incremental_Cost Year 2021'!AL126+AK118</f>
        <v>0</v>
      </c>
      <c r="AN118" s="104">
        <f>AM118*'1. Standard_Cost'!C54</f>
        <v>0</v>
      </c>
      <c r="AO118" s="107"/>
      <c r="AQ118" s="104">
        <f t="shared" ref="AQ118:AQ121" si="167">L118+M118</f>
        <v>0</v>
      </c>
      <c r="AR118" s="104">
        <f t="shared" ref="AR118:AR121" si="168">AF118</f>
        <v>0</v>
      </c>
      <c r="AS118" s="104">
        <f t="shared" ref="AS118:AS121" si="169">AM118+AN118</f>
        <v>0</v>
      </c>
      <c r="AT118" s="104">
        <f>SUM(AQ118,AR118,AS118)</f>
        <v>0</v>
      </c>
      <c r="AU118" s="108"/>
      <c r="AV118" s="108"/>
      <c r="AW118" s="108"/>
      <c r="AX118" s="108"/>
      <c r="AY118" s="108"/>
      <c r="AZ118" s="108"/>
      <c r="BA118" s="109">
        <f t="shared" ref="BA118:BA121" si="170">SUM(AU118:AZ118)-AT118</f>
        <v>0</v>
      </c>
    </row>
    <row r="119" spans="1:53" ht="14.1" customHeight="1" outlineLevel="2" x14ac:dyDescent="0.2">
      <c r="A119" s="68"/>
      <c r="B119" s="94"/>
      <c r="C119" s="95"/>
      <c r="D119" s="110"/>
      <c r="E119" s="110"/>
      <c r="F119" s="110"/>
      <c r="G119" s="111"/>
      <c r="H119" s="99" t="s">
        <v>50</v>
      </c>
      <c r="I119" s="100"/>
      <c r="J119" s="101"/>
      <c r="K119" s="101"/>
      <c r="L119" s="102" t="str">
        <f>IF(I119&lt;&gt;0,((VLOOKUP(I119,'1. Standard_Cost'!$B$4:$D$8,2)+VLOOKUP(I119,'1. Standard_Cost'!$B$4:$D$8,3))*J119*K119),"0")</f>
        <v>0</v>
      </c>
      <c r="M119" s="102">
        <f>L119*'1. Standard_Cost'!F30</f>
        <v>0</v>
      </c>
      <c r="N119" s="103"/>
      <c r="O119" s="103"/>
      <c r="P119" s="103"/>
      <c r="Q119" s="103"/>
      <c r="R119" s="104">
        <f>+N119*P119*'1. Standard_Cost'!$B$12</f>
        <v>0</v>
      </c>
      <c r="S119" s="104">
        <f>+N119*O119*P119*'1. Standard_Cost'!$C$12</f>
        <v>0</v>
      </c>
      <c r="T119" s="104">
        <f>+N119*P119*Q119*'1. Standard_Cost'!$D$12</f>
        <v>0</v>
      </c>
      <c r="U119" s="104">
        <f>+N119*O119*'1. Standard_Cost'!$E$12</f>
        <v>0</v>
      </c>
      <c r="V119" s="103"/>
      <c r="W119" s="103"/>
      <c r="X119" s="103"/>
      <c r="Y119" s="104">
        <f>+V119*((X119*'1. Standard_Cost'!$B$16)+(W119*X119*'1. Standard_Cost'!$C$16))</f>
        <v>0</v>
      </c>
      <c r="Z119" s="103"/>
      <c r="AA119" s="103"/>
      <c r="AB119" s="104">
        <f>+Z119*'1. Standard_Cost'!$B$20+AA119*'1. Standard_Cost'!$C$20</f>
        <v>0</v>
      </c>
      <c r="AC119" s="105"/>
      <c r="AD119" s="106"/>
      <c r="AE119" s="104">
        <f>SUM(AD119,AC119,AB119,Y119,U119,T119,S119,R119)*'1. Standard_Cost'!B54</f>
        <v>0</v>
      </c>
      <c r="AF119" s="104">
        <f t="shared" ref="AF119:AF121" si="171">SUM(AD119,AE119)</f>
        <v>0</v>
      </c>
      <c r="AG119" s="103"/>
      <c r="AH119" s="103"/>
      <c r="AI119" s="103"/>
      <c r="AJ119" s="107"/>
      <c r="AK119" s="107"/>
      <c r="AL119" s="107"/>
      <c r="AM119" s="104">
        <f>AG119*'1. Standard_Cost'!B50+'Incremental_Cost Year 2021'!AH127*'1. Standard_Cost'!C50+'Incremental_Cost Year 2021'!AI127*'1. Standard_Cost'!D50+'Incremental_Cost Year 2021'!AJ127+'Incremental_Cost Year 2021'!AL127+AK119</f>
        <v>0</v>
      </c>
      <c r="AN119" s="104">
        <f>AM119*'1. Standard_Cost'!C54</f>
        <v>0</v>
      </c>
      <c r="AO119" s="107"/>
      <c r="AQ119" s="104">
        <f t="shared" si="167"/>
        <v>0</v>
      </c>
      <c r="AR119" s="104">
        <f t="shared" si="168"/>
        <v>0</v>
      </c>
      <c r="AS119" s="104">
        <f t="shared" si="169"/>
        <v>0</v>
      </c>
      <c r="AT119" s="104">
        <f t="shared" ref="AT119:AT121" si="172">SUM(AQ119,AR119,AS119)</f>
        <v>0</v>
      </c>
      <c r="AU119" s="108"/>
      <c r="AV119" s="108">
        <v>0</v>
      </c>
      <c r="AW119" s="108"/>
      <c r="AX119" s="108"/>
      <c r="AY119" s="108"/>
      <c r="AZ119" s="108"/>
      <c r="BA119" s="109">
        <f t="shared" si="170"/>
        <v>0</v>
      </c>
    </row>
    <row r="120" spans="1:53" ht="14.1" customHeight="1" outlineLevel="2" x14ac:dyDescent="0.2">
      <c r="A120" s="68"/>
      <c r="B120" s="94"/>
      <c r="C120" s="95"/>
      <c r="D120" s="110"/>
      <c r="E120" s="110"/>
      <c r="F120" s="110"/>
      <c r="G120" s="111"/>
      <c r="H120" s="99" t="s">
        <v>51</v>
      </c>
      <c r="I120" s="100"/>
      <c r="J120" s="101"/>
      <c r="K120" s="101"/>
      <c r="L120" s="102" t="str">
        <f>IF(I120&lt;&gt;0,((VLOOKUP(I120,'1. Standard_Cost'!$B$4:$D$8,2)+VLOOKUP(I120,'1. Standard_Cost'!$B$4:$D$8,3))*J120*K120),"0")</f>
        <v>0</v>
      </c>
      <c r="M120" s="102">
        <f>L120*'1. Standard_Cost'!F30</f>
        <v>0</v>
      </c>
      <c r="N120" s="103"/>
      <c r="O120" s="103"/>
      <c r="P120" s="103"/>
      <c r="Q120" s="103"/>
      <c r="R120" s="104">
        <f>+N120*P120*'1. Standard_Cost'!$B$12</f>
        <v>0</v>
      </c>
      <c r="S120" s="104">
        <f>+N120*O120*P120*'1. Standard_Cost'!$C$12</f>
        <v>0</v>
      </c>
      <c r="T120" s="104">
        <f>+N120*P120*Q120*'1. Standard_Cost'!$D$12</f>
        <v>0</v>
      </c>
      <c r="U120" s="104">
        <f>+N120*O120*'1. Standard_Cost'!$E$12</f>
        <v>0</v>
      </c>
      <c r="V120" s="103"/>
      <c r="W120" s="103"/>
      <c r="X120" s="103"/>
      <c r="Y120" s="104">
        <f>+V120*((X120*'1. Standard_Cost'!$B$16)+(W120*X120*'1. Standard_Cost'!$C$16))</f>
        <v>0</v>
      </c>
      <c r="Z120" s="103"/>
      <c r="AA120" s="103"/>
      <c r="AB120" s="104">
        <f>+Z120*'1. Standard_Cost'!$B$20+AA120*'1. Standard_Cost'!$C$20</f>
        <v>0</v>
      </c>
      <c r="AC120" s="105"/>
      <c r="AD120" s="106"/>
      <c r="AE120" s="104">
        <f>SUM(AD120,AC120,AB120,Y120,U120,T120,S120,R120)*'1. Standard_Cost'!B54</f>
        <v>0</v>
      </c>
      <c r="AF120" s="104">
        <f t="shared" si="171"/>
        <v>0</v>
      </c>
      <c r="AG120" s="103"/>
      <c r="AH120" s="103"/>
      <c r="AI120" s="103"/>
      <c r="AJ120" s="107"/>
      <c r="AK120" s="107"/>
      <c r="AL120" s="107"/>
      <c r="AM120" s="104">
        <f>AG120*'1. Standard_Cost'!B50+'Incremental_Cost Year 2021'!AH128*'1. Standard_Cost'!C50+'Incremental_Cost Year 2021'!AI128*'1. Standard_Cost'!D50+'Incremental_Cost Year 2021'!AJ128+'Incremental_Cost Year 2021'!AL128+AK120</f>
        <v>0</v>
      </c>
      <c r="AN120" s="104">
        <f>AM120*'1. Standard_Cost'!C54</f>
        <v>0</v>
      </c>
      <c r="AO120" s="107"/>
      <c r="AQ120" s="104">
        <f t="shared" si="167"/>
        <v>0</v>
      </c>
      <c r="AR120" s="104">
        <f t="shared" si="168"/>
        <v>0</v>
      </c>
      <c r="AS120" s="104">
        <f t="shared" si="169"/>
        <v>0</v>
      </c>
      <c r="AT120" s="104">
        <f t="shared" si="172"/>
        <v>0</v>
      </c>
      <c r="AU120" s="108"/>
      <c r="AV120" s="108"/>
      <c r="AW120" s="108"/>
      <c r="AX120" s="108"/>
      <c r="AY120" s="108"/>
      <c r="AZ120" s="108"/>
      <c r="BA120" s="109">
        <f t="shared" si="170"/>
        <v>0</v>
      </c>
    </row>
    <row r="121" spans="1:53" ht="14.1" customHeight="1" outlineLevel="2" x14ac:dyDescent="0.2">
      <c r="A121" s="68"/>
      <c r="B121" s="94"/>
      <c r="C121" s="95"/>
      <c r="D121" s="110"/>
      <c r="E121" s="110"/>
      <c r="F121" s="110"/>
      <c r="G121" s="111"/>
      <c r="H121" s="112" t="s">
        <v>179</v>
      </c>
      <c r="I121" s="100"/>
      <c r="J121" s="101"/>
      <c r="K121" s="101"/>
      <c r="L121" s="102" t="str">
        <f>IF(I121&lt;&gt;0,((VLOOKUP(I121,'1. Standard_Cost'!$B$4:$D$8,2)+VLOOKUP(I121,'1. Standard_Cost'!$B$4:$D$8,3))*J121*K121),"0")</f>
        <v>0</v>
      </c>
      <c r="M121" s="102">
        <f>L121*'1. Standard_Cost'!F30</f>
        <v>0</v>
      </c>
      <c r="N121" s="103"/>
      <c r="O121" s="103"/>
      <c r="P121" s="103"/>
      <c r="Q121" s="103"/>
      <c r="R121" s="104">
        <f>+N121*P121*'1. Standard_Cost'!$B$12</f>
        <v>0</v>
      </c>
      <c r="S121" s="104">
        <f>+N121*O121*P121*'1. Standard_Cost'!$C$12</f>
        <v>0</v>
      </c>
      <c r="T121" s="104">
        <f>+N121*P121*Q121*'1. Standard_Cost'!$D$12</f>
        <v>0</v>
      </c>
      <c r="U121" s="104">
        <f>+N121*O121*'1. Standard_Cost'!$E$12</f>
        <v>0</v>
      </c>
      <c r="V121" s="103"/>
      <c r="W121" s="103"/>
      <c r="X121" s="103"/>
      <c r="Y121" s="104">
        <f>+V121*((X121*'1. Standard_Cost'!$B$16)+(W121*X121*'1. Standard_Cost'!$C$16))</f>
        <v>0</v>
      </c>
      <c r="Z121" s="103"/>
      <c r="AA121" s="103"/>
      <c r="AB121" s="104">
        <f>+Z121*'1. Standard_Cost'!$B$20+AA121*'1. Standard_Cost'!$C$20</f>
        <v>0</v>
      </c>
      <c r="AC121" s="105"/>
      <c r="AD121" s="106"/>
      <c r="AE121" s="104">
        <f>SUM(AD121,AC121,AB121,Y121,U121,T121,S121,R121)*'1. Standard_Cost'!B54</f>
        <v>0</v>
      </c>
      <c r="AF121" s="104">
        <f t="shared" si="171"/>
        <v>0</v>
      </c>
      <c r="AG121" s="103"/>
      <c r="AH121" s="103"/>
      <c r="AI121" s="103"/>
      <c r="AJ121" s="107"/>
      <c r="AK121" s="107"/>
      <c r="AL121" s="107"/>
      <c r="AM121" s="104">
        <f>AG121*'1. Standard_Cost'!B50+'Incremental_Cost Year 2021'!AH129*'1. Standard_Cost'!C50+'Incremental_Cost Year 2021'!AI129*'1. Standard_Cost'!D50+'Incremental_Cost Year 2021'!AJ129+'Incremental_Cost Year 2021'!AL129+AK121</f>
        <v>0</v>
      </c>
      <c r="AN121" s="104">
        <f>AM121*'1. Standard_Cost'!C54</f>
        <v>0</v>
      </c>
      <c r="AO121" s="107"/>
      <c r="AQ121" s="104">
        <f t="shared" si="167"/>
        <v>0</v>
      </c>
      <c r="AR121" s="104">
        <f t="shared" si="168"/>
        <v>0</v>
      </c>
      <c r="AS121" s="104">
        <f t="shared" si="169"/>
        <v>0</v>
      </c>
      <c r="AT121" s="104">
        <f t="shared" si="172"/>
        <v>0</v>
      </c>
      <c r="AU121" s="108"/>
      <c r="AV121" s="108"/>
      <c r="AW121" s="108"/>
      <c r="AX121" s="108"/>
      <c r="AY121" s="108"/>
      <c r="AZ121" s="108"/>
      <c r="BA121" s="109">
        <f t="shared" si="170"/>
        <v>0</v>
      </c>
    </row>
    <row r="122" spans="1:53" ht="53.25" customHeight="1" outlineLevel="1" x14ac:dyDescent="0.2">
      <c r="A122" s="68"/>
      <c r="B122" s="94"/>
      <c r="C122" s="95"/>
      <c r="D122" s="113" t="s">
        <v>48</v>
      </c>
      <c r="E122" s="113" t="s">
        <v>220</v>
      </c>
      <c r="F122" s="114" t="s">
        <v>154</v>
      </c>
      <c r="G122" s="115" t="s">
        <v>155</v>
      </c>
      <c r="H122" s="122" t="s">
        <v>221</v>
      </c>
      <c r="I122" s="117"/>
      <c r="J122" s="117"/>
      <c r="K122" s="117"/>
      <c r="L122" s="118">
        <f>SUM(L118:L121)</f>
        <v>0</v>
      </c>
      <c r="M122" s="118">
        <f>SUM(M118:M121)</f>
        <v>0</v>
      </c>
      <c r="N122" s="117"/>
      <c r="O122" s="117"/>
      <c r="P122" s="117"/>
      <c r="Q122" s="117"/>
      <c r="R122" s="119">
        <f>SUM(R118:R121)</f>
        <v>0</v>
      </c>
      <c r="S122" s="119">
        <f>SUM(S118:S121)</f>
        <v>0</v>
      </c>
      <c r="T122" s="119">
        <f>SUM(T118:T121)</f>
        <v>0</v>
      </c>
      <c r="U122" s="119">
        <f>SUM(U118:U121)</f>
        <v>0</v>
      </c>
      <c r="V122" s="117"/>
      <c r="W122" s="117"/>
      <c r="X122" s="117"/>
      <c r="Y122" s="118">
        <f>SUM(Y118:Y121)</f>
        <v>0</v>
      </c>
      <c r="Z122" s="117"/>
      <c r="AA122" s="117"/>
      <c r="AB122" s="118">
        <f t="shared" ref="AB122:AF122" si="173">SUM(AB118:AB121)</f>
        <v>0</v>
      </c>
      <c r="AC122" s="118">
        <f t="shared" si="173"/>
        <v>0</v>
      </c>
      <c r="AD122" s="118">
        <f t="shared" si="173"/>
        <v>0</v>
      </c>
      <c r="AE122" s="118">
        <f t="shared" si="173"/>
        <v>0</v>
      </c>
      <c r="AF122" s="118">
        <f t="shared" si="173"/>
        <v>0</v>
      </c>
      <c r="AG122" s="117"/>
      <c r="AH122" s="117"/>
      <c r="AI122" s="117"/>
      <c r="AJ122" s="119">
        <f>SUM(AJ118:AJ121)</f>
        <v>0</v>
      </c>
      <c r="AK122" s="119">
        <f>SUM(AK118:AK121)</f>
        <v>0</v>
      </c>
      <c r="AL122" s="119">
        <f>SUM(AL118:AL121)</f>
        <v>0</v>
      </c>
      <c r="AM122" s="118">
        <f>SUM(AM118:AM121)</f>
        <v>0</v>
      </c>
      <c r="AN122" s="118">
        <f>SUM(AN118:AN121)</f>
        <v>0</v>
      </c>
      <c r="AO122" s="116"/>
      <c r="AP122" s="120"/>
      <c r="AQ122" s="121">
        <f t="shared" ref="AQ122:BA122" si="174">SUM(AQ118:AQ121)</f>
        <v>0</v>
      </c>
      <c r="AR122" s="121">
        <f t="shared" si="174"/>
        <v>0</v>
      </c>
      <c r="AS122" s="121">
        <f t="shared" si="174"/>
        <v>0</v>
      </c>
      <c r="AT122" s="121">
        <f t="shared" si="174"/>
        <v>0</v>
      </c>
      <c r="AU122" s="121">
        <f t="shared" si="174"/>
        <v>0</v>
      </c>
      <c r="AV122" s="121">
        <f t="shared" si="174"/>
        <v>0</v>
      </c>
      <c r="AW122" s="121">
        <f t="shared" si="174"/>
        <v>0</v>
      </c>
      <c r="AX122" s="121">
        <f t="shared" si="174"/>
        <v>0</v>
      </c>
      <c r="AY122" s="121">
        <f t="shared" si="174"/>
        <v>0</v>
      </c>
      <c r="AZ122" s="121">
        <f t="shared" si="174"/>
        <v>0</v>
      </c>
      <c r="BA122" s="121">
        <f t="shared" si="174"/>
        <v>0</v>
      </c>
    </row>
    <row r="123" spans="1:53" outlineLevel="1" x14ac:dyDescent="0.2">
      <c r="A123" s="68"/>
      <c r="B123" s="256" t="s">
        <v>656</v>
      </c>
      <c r="C123" s="266"/>
      <c r="D123" s="266"/>
      <c r="E123" s="267"/>
      <c r="F123" s="155"/>
      <c r="G123" s="155"/>
      <c r="H123" s="83" t="s">
        <v>68</v>
      </c>
      <c r="I123" s="133"/>
      <c r="J123" s="133"/>
      <c r="K123" s="133"/>
      <c r="L123" s="134">
        <f>SUM(L124)</f>
        <v>360450</v>
      </c>
      <c r="M123" s="134">
        <f>SUM(M124)</f>
        <v>60195.149999999994</v>
      </c>
      <c r="N123" s="135"/>
      <c r="O123" s="135"/>
      <c r="P123" s="135"/>
      <c r="Q123" s="135"/>
      <c r="R123" s="134">
        <f>SUM(R124)</f>
        <v>0</v>
      </c>
      <c r="S123" s="134">
        <f>SUM(S124)</f>
        <v>0</v>
      </c>
      <c r="T123" s="134">
        <f>SUM(T124)</f>
        <v>0</v>
      </c>
      <c r="U123" s="134">
        <f>SUM(U124)</f>
        <v>0</v>
      </c>
      <c r="V123" s="135"/>
      <c r="W123" s="135"/>
      <c r="X123" s="135"/>
      <c r="Y123" s="134">
        <f>SUM(Y124)</f>
        <v>0</v>
      </c>
      <c r="Z123" s="135"/>
      <c r="AA123" s="135"/>
      <c r="AB123" s="134">
        <f>SUM(AB124)</f>
        <v>0</v>
      </c>
      <c r="AC123" s="134">
        <f>SUM(AC124)</f>
        <v>30000</v>
      </c>
      <c r="AD123" s="134">
        <f>SUM(AD124)</f>
        <v>0</v>
      </c>
      <c r="AE123" s="134">
        <f>SUM(AE124)</f>
        <v>6000</v>
      </c>
      <c r="AF123" s="134">
        <f>SUM(AF124)</f>
        <v>6000</v>
      </c>
      <c r="AG123" s="135"/>
      <c r="AH123" s="135"/>
      <c r="AI123" s="135"/>
      <c r="AJ123" s="134">
        <f>SUM(AJ124)</f>
        <v>0</v>
      </c>
      <c r="AK123" s="134">
        <f>SUM(AK124)</f>
        <v>0</v>
      </c>
      <c r="AL123" s="134">
        <f>SUM(AL124)</f>
        <v>0</v>
      </c>
      <c r="AM123" s="134">
        <f>SUM(AM124)</f>
        <v>0</v>
      </c>
      <c r="AN123" s="134">
        <f>SUM(AN124)</f>
        <v>0</v>
      </c>
      <c r="AO123" s="136"/>
      <c r="AP123" s="137"/>
      <c r="AQ123" s="134">
        <f>SUM(AQ124)</f>
        <v>2407170.9000000004</v>
      </c>
      <c r="AR123" s="134">
        <f t="shared" ref="AR123:BA123" si="175">SUM(AR124)</f>
        <v>24000</v>
      </c>
      <c r="AS123" s="134">
        <f t="shared" si="175"/>
        <v>0</v>
      </c>
      <c r="AT123" s="134">
        <f t="shared" si="175"/>
        <v>2431170.9000000004</v>
      </c>
      <c r="AU123" s="134">
        <f t="shared" si="175"/>
        <v>2431170.9000000004</v>
      </c>
      <c r="AV123" s="134">
        <f t="shared" si="175"/>
        <v>0</v>
      </c>
      <c r="AW123" s="134">
        <f t="shared" si="175"/>
        <v>0</v>
      </c>
      <c r="AX123" s="134">
        <f t="shared" si="175"/>
        <v>0</v>
      </c>
      <c r="AY123" s="134">
        <f t="shared" si="175"/>
        <v>0</v>
      </c>
      <c r="AZ123" s="134">
        <f t="shared" si="175"/>
        <v>0</v>
      </c>
      <c r="BA123" s="134">
        <f t="shared" si="175"/>
        <v>0</v>
      </c>
    </row>
    <row r="124" spans="1:53" s="124" customFormat="1" ht="14.45" customHeight="1" x14ac:dyDescent="0.2">
      <c r="B124" s="138"/>
      <c r="C124" s="247" t="s">
        <v>223</v>
      </c>
      <c r="D124" s="248"/>
      <c r="E124" s="249"/>
      <c r="F124" s="153"/>
      <c r="G124" s="153"/>
      <c r="H124" s="130" t="s">
        <v>69</v>
      </c>
      <c r="I124" s="128"/>
      <c r="J124" s="128"/>
      <c r="K124" s="128"/>
      <c r="L124" s="129">
        <f>SUM(L129,L134,L139)</f>
        <v>360450</v>
      </c>
      <c r="M124" s="129">
        <f>SUM(M129,M134,M139)</f>
        <v>60195.149999999994</v>
      </c>
      <c r="N124" s="128"/>
      <c r="O124" s="128"/>
      <c r="P124" s="128"/>
      <c r="Q124" s="128"/>
      <c r="R124" s="129">
        <f>SUM(R129,R134,R139)</f>
        <v>0</v>
      </c>
      <c r="S124" s="129">
        <f t="shared" ref="S124:U124" si="176">SUM(S129,S134,S139)</f>
        <v>0</v>
      </c>
      <c r="T124" s="129">
        <f t="shared" si="176"/>
        <v>0</v>
      </c>
      <c r="U124" s="129">
        <f t="shared" si="176"/>
        <v>0</v>
      </c>
      <c r="V124" s="128"/>
      <c r="W124" s="128"/>
      <c r="X124" s="128"/>
      <c r="Y124" s="129">
        <f t="shared" ref="Y124" si="177">SUM(Y129,Y134,Y139)</f>
        <v>0</v>
      </c>
      <c r="Z124" s="128"/>
      <c r="AA124" s="128"/>
      <c r="AB124" s="129">
        <f t="shared" ref="AB124:AF124" si="178">SUM(AB129,AB134,AB139)</f>
        <v>0</v>
      </c>
      <c r="AC124" s="129">
        <f t="shared" si="178"/>
        <v>30000</v>
      </c>
      <c r="AD124" s="129">
        <f t="shared" si="178"/>
        <v>0</v>
      </c>
      <c r="AE124" s="129">
        <f t="shared" si="178"/>
        <v>6000</v>
      </c>
      <c r="AF124" s="129">
        <f t="shared" si="178"/>
        <v>6000</v>
      </c>
      <c r="AG124" s="128"/>
      <c r="AH124" s="128"/>
      <c r="AI124" s="128"/>
      <c r="AJ124" s="129">
        <f t="shared" ref="AJ124:AN124" si="179">SUM(AJ129,AJ134,AJ139)</f>
        <v>0</v>
      </c>
      <c r="AK124" s="129">
        <f t="shared" si="179"/>
        <v>0</v>
      </c>
      <c r="AL124" s="129">
        <f t="shared" si="179"/>
        <v>0</v>
      </c>
      <c r="AM124" s="129">
        <f t="shared" si="179"/>
        <v>0</v>
      </c>
      <c r="AN124" s="139">
        <f t="shared" si="179"/>
        <v>0</v>
      </c>
      <c r="AO124" s="130"/>
      <c r="AP124" s="131"/>
      <c r="AQ124" s="139">
        <f>AQ129+AQ134+AQ139+AQ144+AQ149+AQ154+AQ159+AQ164+AQ169+AQ174+AQ179+AQ184+AQ189+AQ194</f>
        <v>2407170.9000000004</v>
      </c>
      <c r="AR124" s="139">
        <f t="shared" ref="AR124:AU124" si="180">AR129+AR134+AR139+AR144+AR149+AR154+AR159+AR164+AR169+AR174+AR179+AR184+AR189+AR194</f>
        <v>24000</v>
      </c>
      <c r="AS124" s="139">
        <f t="shared" si="180"/>
        <v>0</v>
      </c>
      <c r="AT124" s="139">
        <f t="shared" si="180"/>
        <v>2431170.9000000004</v>
      </c>
      <c r="AU124" s="139">
        <f t="shared" si="180"/>
        <v>2431170.9000000004</v>
      </c>
      <c r="AV124" s="139">
        <f t="shared" ref="AV124:BA124" si="181">SUM(AV129,AV134,AV139)</f>
        <v>0</v>
      </c>
      <c r="AW124" s="139">
        <f t="shared" si="181"/>
        <v>0</v>
      </c>
      <c r="AX124" s="139">
        <f t="shared" si="181"/>
        <v>0</v>
      </c>
      <c r="AY124" s="139">
        <f t="shared" si="181"/>
        <v>0</v>
      </c>
      <c r="AZ124" s="139">
        <f t="shared" si="181"/>
        <v>0</v>
      </c>
      <c r="BA124" s="139">
        <f t="shared" si="181"/>
        <v>0</v>
      </c>
    </row>
    <row r="125" spans="1:53" ht="14.1" customHeight="1" outlineLevel="2" x14ac:dyDescent="0.2">
      <c r="A125" s="68"/>
      <c r="B125" s="94"/>
      <c r="C125" s="250"/>
      <c r="D125" s="96"/>
      <c r="E125" s="96"/>
      <c r="F125" s="97"/>
      <c r="G125" s="98"/>
      <c r="H125" s="99" t="s">
        <v>49</v>
      </c>
      <c r="I125" s="151"/>
      <c r="J125" s="101"/>
      <c r="K125" s="101"/>
      <c r="L125" s="102" t="str">
        <f>IF(I125&lt;&gt;0,((VLOOKUP(I125,'1. Standard_Cost'!$B$4:$D$8,2)+VLOOKUP(I125,'1. Standard_Cost'!$B$4:$D$8,3))*J125*K125),"0")</f>
        <v>0</v>
      </c>
      <c r="M125" s="102">
        <f>L125*'1. Standard_Cost'!F4</f>
        <v>0</v>
      </c>
      <c r="N125" s="103"/>
      <c r="O125" s="103"/>
      <c r="P125" s="103"/>
      <c r="Q125" s="103"/>
      <c r="R125" s="104">
        <f>+N125*P125*'1. Standard_Cost'!$B$12</f>
        <v>0</v>
      </c>
      <c r="S125" s="104">
        <f>+N125*O125*P125*'1. Standard_Cost'!$C$12</f>
        <v>0</v>
      </c>
      <c r="T125" s="104">
        <f>+N125*P125*Q125*'1. Standard_Cost'!$D$12</f>
        <v>0</v>
      </c>
      <c r="U125" s="104">
        <f>+N125*O125*'1. Standard_Cost'!$E$12</f>
        <v>0</v>
      </c>
      <c r="V125" s="103"/>
      <c r="W125" s="103"/>
      <c r="X125" s="103"/>
      <c r="Y125" s="104">
        <f>+V125*((X125*'1. Standard_Cost'!$B$16)+(W125*X125*'1. Standard_Cost'!$C$16))</f>
        <v>0</v>
      </c>
      <c r="Z125" s="103"/>
      <c r="AA125" s="103"/>
      <c r="AB125" s="104">
        <f>+Z125*'1. Standard_Cost'!$B$20+AA125*'1. Standard_Cost'!$C$20</f>
        <v>0</v>
      </c>
      <c r="AC125" s="105"/>
      <c r="AD125" s="106"/>
      <c r="AE125" s="104">
        <f>SUM(AD125,AC125,AB125,Y125,U125,T125,S125,R125)*'1. Standard_Cost'!B28</f>
        <v>0</v>
      </c>
      <c r="AF125" s="104">
        <f>SUM(AD125,AE125)</f>
        <v>0</v>
      </c>
      <c r="AG125" s="103"/>
      <c r="AH125" s="103"/>
      <c r="AI125" s="103"/>
      <c r="AJ125" s="107"/>
      <c r="AK125" s="107"/>
      <c r="AL125" s="107"/>
      <c r="AM125" s="104">
        <f>AG125*'1. Standard_Cost'!B24+'Incremental_Cost Year 2021'!AH133*'1. Standard_Cost'!C24+'Incremental_Cost Year 2021'!AI133*'1. Standard_Cost'!D24+'Incremental_Cost Year 2021'!AJ133+'Incremental_Cost Year 2021'!AL133+AK125</f>
        <v>0</v>
      </c>
      <c r="AN125" s="104">
        <f>AM125*'1. Standard_Cost'!C28</f>
        <v>0</v>
      </c>
      <c r="AO125" s="107"/>
      <c r="AQ125" s="104">
        <f t="shared" ref="AQ125:AQ138" si="182">L125+M125</f>
        <v>0</v>
      </c>
      <c r="AR125" s="104">
        <f t="shared" ref="AR125:AR128" si="183">AF125</f>
        <v>0</v>
      </c>
      <c r="AS125" s="104">
        <f t="shared" ref="AS125:AS128" si="184">AM125+AN125</f>
        <v>0</v>
      </c>
      <c r="AT125" s="104">
        <f>SUM(AQ125,AR125,AS125)</f>
        <v>0</v>
      </c>
      <c r="AU125" s="108"/>
      <c r="AV125" s="108"/>
      <c r="AW125" s="108"/>
      <c r="AX125" s="108"/>
      <c r="AY125" s="108"/>
      <c r="AZ125" s="108"/>
      <c r="BA125" s="109">
        <f t="shared" si="41"/>
        <v>0</v>
      </c>
    </row>
    <row r="126" spans="1:53" ht="14.1" customHeight="1" outlineLevel="2" x14ac:dyDescent="0.2">
      <c r="A126" s="68"/>
      <c r="B126" s="94"/>
      <c r="C126" s="251"/>
      <c r="D126" s="110"/>
      <c r="E126" s="110"/>
      <c r="F126" s="110"/>
      <c r="G126" s="111"/>
      <c r="H126" s="99" t="s">
        <v>50</v>
      </c>
      <c r="I126" s="100"/>
      <c r="J126" s="101"/>
      <c r="K126" s="101"/>
      <c r="L126" s="102" t="str">
        <f>IF(I126&lt;&gt;0,((VLOOKUP(I126,'1. Standard_Cost'!$B$4:$D$8,2)+VLOOKUP(I126,'1. Standard_Cost'!$B$4:$D$8,3))*J126*K126),"0")</f>
        <v>0</v>
      </c>
      <c r="M126" s="102">
        <f>L126*'1. Standard_Cost'!F4</f>
        <v>0</v>
      </c>
      <c r="N126" s="103"/>
      <c r="O126" s="103"/>
      <c r="P126" s="103"/>
      <c r="Q126" s="103"/>
      <c r="R126" s="104">
        <f>+N126*P126*'1. Standard_Cost'!$B$12</f>
        <v>0</v>
      </c>
      <c r="S126" s="104">
        <f>+N126*O126*P126*'1. Standard_Cost'!$C$12</f>
        <v>0</v>
      </c>
      <c r="T126" s="104">
        <f>+N126*P126*Q126*'1. Standard_Cost'!$D$12</f>
        <v>0</v>
      </c>
      <c r="U126" s="104">
        <f>+N126*O126*'1. Standard_Cost'!$E$12</f>
        <v>0</v>
      </c>
      <c r="V126" s="103"/>
      <c r="W126" s="103"/>
      <c r="X126" s="103"/>
      <c r="Y126" s="104">
        <f>+V126*((X126*'1. Standard_Cost'!$B$16)+(W126*X126*'1. Standard_Cost'!$C$16))</f>
        <v>0</v>
      </c>
      <c r="Z126" s="103"/>
      <c r="AA126" s="103"/>
      <c r="AB126" s="104">
        <f>+Z126*'1. Standard_Cost'!$B$20+AA126*'1. Standard_Cost'!$C$20</f>
        <v>0</v>
      </c>
      <c r="AC126" s="105"/>
      <c r="AD126" s="106"/>
      <c r="AE126" s="104">
        <f>SUM(AD126,AC126,AB126,Y126,U126,T126,S126,R126)*'1. Standard_Cost'!B28</f>
        <v>0</v>
      </c>
      <c r="AF126" s="104">
        <f t="shared" ref="AF126:AF128" si="185">SUM(AD126,AE126)</f>
        <v>0</v>
      </c>
      <c r="AG126" s="103"/>
      <c r="AH126" s="103">
        <v>0</v>
      </c>
      <c r="AI126" s="103">
        <v>0</v>
      </c>
      <c r="AJ126" s="107"/>
      <c r="AK126" s="107"/>
      <c r="AL126" s="107"/>
      <c r="AM126" s="104">
        <f>AG126*'1. Standard_Cost'!B24+'Incremental_Cost Year 2021'!AH134*'1. Standard_Cost'!C24+'Incremental_Cost Year 2021'!AI134*'1. Standard_Cost'!D24+'Incremental_Cost Year 2021'!AJ134+'Incremental_Cost Year 2021'!AL134+AK126</f>
        <v>0</v>
      </c>
      <c r="AN126" s="104">
        <f>AM126*'1. Standard_Cost'!C28</f>
        <v>0</v>
      </c>
      <c r="AO126" s="107"/>
      <c r="AQ126" s="104">
        <f t="shared" si="182"/>
        <v>0</v>
      </c>
      <c r="AR126" s="104">
        <f t="shared" si="183"/>
        <v>0</v>
      </c>
      <c r="AS126" s="104">
        <f t="shared" si="184"/>
        <v>0</v>
      </c>
      <c r="AT126" s="104">
        <f t="shared" ref="AT126:AT128" si="186">SUM(AQ126,AR126,AS126)</f>
        <v>0</v>
      </c>
      <c r="AU126" s="108"/>
      <c r="AV126" s="108">
        <v>0</v>
      </c>
      <c r="AW126" s="108"/>
      <c r="AX126" s="108"/>
      <c r="AY126" s="108"/>
      <c r="AZ126" s="108"/>
      <c r="BA126" s="109">
        <f t="shared" si="41"/>
        <v>0</v>
      </c>
    </row>
    <row r="127" spans="1:53" ht="14.1" customHeight="1" outlineLevel="2" x14ac:dyDescent="0.2">
      <c r="A127" s="68"/>
      <c r="B127" s="94"/>
      <c r="C127" s="251"/>
      <c r="D127" s="110"/>
      <c r="E127" s="110"/>
      <c r="F127" s="110"/>
      <c r="G127" s="111"/>
      <c r="H127" s="99" t="s">
        <v>51</v>
      </c>
      <c r="I127" s="100"/>
      <c r="J127" s="101"/>
      <c r="K127" s="101"/>
      <c r="L127" s="102" t="str">
        <f>IF(I127&lt;&gt;0,((VLOOKUP(I127,'1. Standard_Cost'!$B$4:$D$8,2)+VLOOKUP(I127,'1. Standard_Cost'!$B$4:$D$8,3))*J127*K127),"0")</f>
        <v>0</v>
      </c>
      <c r="M127" s="102">
        <f>L127*'1. Standard_Cost'!F4</f>
        <v>0</v>
      </c>
      <c r="N127" s="103"/>
      <c r="O127" s="103"/>
      <c r="P127" s="103"/>
      <c r="Q127" s="103"/>
      <c r="R127" s="104">
        <f>+N127*P127*'1. Standard_Cost'!$B$12</f>
        <v>0</v>
      </c>
      <c r="S127" s="104">
        <f>+N127*O127*P127*'1. Standard_Cost'!$C$12</f>
        <v>0</v>
      </c>
      <c r="T127" s="104">
        <f>+N127*P127*Q127*'1. Standard_Cost'!$D$12</f>
        <v>0</v>
      </c>
      <c r="U127" s="104">
        <f>+N127*O127*'1. Standard_Cost'!$E$12</f>
        <v>0</v>
      </c>
      <c r="V127" s="103"/>
      <c r="W127" s="103"/>
      <c r="X127" s="103"/>
      <c r="Y127" s="104">
        <f>+V127*((X127*'1. Standard_Cost'!$B$16)+(W127*X127*'1. Standard_Cost'!$C$16))</f>
        <v>0</v>
      </c>
      <c r="Z127" s="103"/>
      <c r="AA127" s="103"/>
      <c r="AB127" s="104">
        <f>+Z127*'1. Standard_Cost'!$B$20+AA127*'1. Standard_Cost'!$C$20</f>
        <v>0</v>
      </c>
      <c r="AC127" s="105"/>
      <c r="AD127" s="106"/>
      <c r="AE127" s="104">
        <f>SUM(AD127,AC127,AB127,Y127,U127,T127,S127,R127)*'1. Standard_Cost'!B28</f>
        <v>0</v>
      </c>
      <c r="AF127" s="104">
        <f t="shared" si="185"/>
        <v>0</v>
      </c>
      <c r="AG127" s="103"/>
      <c r="AH127" s="103"/>
      <c r="AI127" s="103"/>
      <c r="AJ127" s="107"/>
      <c r="AK127" s="107"/>
      <c r="AL127" s="107"/>
      <c r="AM127" s="104">
        <f>AG127*'1. Standard_Cost'!B24+'Incremental_Cost Year 2021'!AH135*'1. Standard_Cost'!C24+'Incremental_Cost Year 2021'!AI135*'1. Standard_Cost'!D24+'Incremental_Cost Year 2021'!AJ135+'Incremental_Cost Year 2021'!AL135+AK127</f>
        <v>0</v>
      </c>
      <c r="AN127" s="104">
        <f>AM127*'1. Standard_Cost'!C28</f>
        <v>0</v>
      </c>
      <c r="AO127" s="107"/>
      <c r="AQ127" s="104">
        <f t="shared" si="182"/>
        <v>0</v>
      </c>
      <c r="AR127" s="104">
        <f t="shared" si="183"/>
        <v>0</v>
      </c>
      <c r="AS127" s="104">
        <f t="shared" si="184"/>
        <v>0</v>
      </c>
      <c r="AT127" s="104">
        <f t="shared" si="186"/>
        <v>0</v>
      </c>
      <c r="AU127" s="108"/>
      <c r="AV127" s="108"/>
      <c r="AW127" s="108"/>
      <c r="AX127" s="108"/>
      <c r="AY127" s="108"/>
      <c r="AZ127" s="108"/>
      <c r="BA127" s="109">
        <f t="shared" si="41"/>
        <v>0</v>
      </c>
    </row>
    <row r="128" spans="1:53" ht="14.1" customHeight="1" outlineLevel="2" x14ac:dyDescent="0.2">
      <c r="A128" s="68"/>
      <c r="B128" s="94"/>
      <c r="C128" s="251"/>
      <c r="D128" s="110"/>
      <c r="E128" s="110"/>
      <c r="F128" s="110"/>
      <c r="G128" s="111"/>
      <c r="H128" s="112" t="s">
        <v>179</v>
      </c>
      <c r="I128" s="100"/>
      <c r="J128" s="101"/>
      <c r="K128" s="101"/>
      <c r="L128" s="102" t="str">
        <f>IF(I128&lt;&gt;0,((VLOOKUP(I128,'1. Standard_Cost'!$B$4:$D$8,2)+VLOOKUP(I128,'1. Standard_Cost'!$B$4:$D$8,3))*J128*K128),"0")</f>
        <v>0</v>
      </c>
      <c r="M128" s="102">
        <f>L128*'1. Standard_Cost'!F4</f>
        <v>0</v>
      </c>
      <c r="N128" s="103"/>
      <c r="O128" s="103"/>
      <c r="P128" s="103"/>
      <c r="Q128" s="103"/>
      <c r="R128" s="104">
        <f>+N128*P128*'1. Standard_Cost'!$B$12</f>
        <v>0</v>
      </c>
      <c r="S128" s="104">
        <f>+N128*O128*P128*'1. Standard_Cost'!$C$12</f>
        <v>0</v>
      </c>
      <c r="T128" s="104">
        <f>+N128*P128*Q128*'1. Standard_Cost'!$D$12</f>
        <v>0</v>
      </c>
      <c r="U128" s="104">
        <f>+N128*O128*'1. Standard_Cost'!$E$12</f>
        <v>0</v>
      </c>
      <c r="V128" s="103"/>
      <c r="W128" s="103"/>
      <c r="X128" s="103"/>
      <c r="Y128" s="104">
        <f>+V128*((X128*'1. Standard_Cost'!$B$16)+(W128*X128*'1. Standard_Cost'!$C$16))</f>
        <v>0</v>
      </c>
      <c r="Z128" s="103"/>
      <c r="AA128" s="103"/>
      <c r="AB128" s="104">
        <f>+Z128*'1. Standard_Cost'!$B$20+AA128*'1. Standard_Cost'!$C$20</f>
        <v>0</v>
      </c>
      <c r="AC128" s="105"/>
      <c r="AD128" s="106"/>
      <c r="AE128" s="104">
        <f>SUM(AD128,AC128,AB128,Y128,U128,T128,S128,R128)*'1. Standard_Cost'!B28</f>
        <v>0</v>
      </c>
      <c r="AF128" s="104">
        <f t="shared" si="185"/>
        <v>0</v>
      </c>
      <c r="AG128" s="103"/>
      <c r="AH128" s="103"/>
      <c r="AI128" s="103"/>
      <c r="AJ128" s="107"/>
      <c r="AK128" s="107"/>
      <c r="AL128" s="107"/>
      <c r="AM128" s="104">
        <f>AG128*'1. Standard_Cost'!B24+'Incremental_Cost Year 2021'!AH136*'1. Standard_Cost'!C24+'Incremental_Cost Year 2021'!AI136*'1. Standard_Cost'!D24+'Incremental_Cost Year 2021'!AJ136+'Incremental_Cost Year 2021'!AL136+AK128</f>
        <v>0</v>
      </c>
      <c r="AN128" s="104">
        <f>AM128*'1. Standard_Cost'!C28</f>
        <v>0</v>
      </c>
      <c r="AO128" s="107"/>
      <c r="AQ128" s="104">
        <f t="shared" si="182"/>
        <v>0</v>
      </c>
      <c r="AR128" s="104">
        <f t="shared" si="183"/>
        <v>0</v>
      </c>
      <c r="AS128" s="104">
        <f t="shared" si="184"/>
        <v>0</v>
      </c>
      <c r="AT128" s="104">
        <f t="shared" si="186"/>
        <v>0</v>
      </c>
      <c r="AU128" s="108"/>
      <c r="AV128" s="108"/>
      <c r="AW128" s="108"/>
      <c r="AX128" s="108"/>
      <c r="AY128" s="108"/>
      <c r="AZ128" s="108"/>
      <c r="BA128" s="109">
        <f t="shared" si="41"/>
        <v>0</v>
      </c>
    </row>
    <row r="129" spans="1:53" ht="40.5" customHeight="1" outlineLevel="1" x14ac:dyDescent="0.2">
      <c r="A129" s="68"/>
      <c r="B129" s="94"/>
      <c r="C129" s="251"/>
      <c r="D129" s="113" t="s">
        <v>515</v>
      </c>
      <c r="E129" s="113" t="s">
        <v>224</v>
      </c>
      <c r="F129" s="114" t="s">
        <v>154</v>
      </c>
      <c r="G129" s="115" t="s">
        <v>155</v>
      </c>
      <c r="H129" s="140" t="s">
        <v>117</v>
      </c>
      <c r="I129" s="117"/>
      <c r="J129" s="117"/>
      <c r="K129" s="117"/>
      <c r="L129" s="118">
        <f>SUM(L125:L128)</f>
        <v>0</v>
      </c>
      <c r="M129" s="118">
        <f>SUM(M125:M128)</f>
        <v>0</v>
      </c>
      <c r="N129" s="117"/>
      <c r="O129" s="117"/>
      <c r="P129" s="117"/>
      <c r="Q129" s="117"/>
      <c r="R129" s="119">
        <f>SUM(R125:R128)</f>
        <v>0</v>
      </c>
      <c r="S129" s="119">
        <f>SUM(S125:S128)</f>
        <v>0</v>
      </c>
      <c r="T129" s="119">
        <f>SUM(T125:T128)</f>
        <v>0</v>
      </c>
      <c r="U129" s="119">
        <f>SUM(U125:U128)</f>
        <v>0</v>
      </c>
      <c r="V129" s="117"/>
      <c r="W129" s="117"/>
      <c r="X129" s="117"/>
      <c r="Y129" s="118">
        <f>SUM(Y125:Y128)</f>
        <v>0</v>
      </c>
      <c r="Z129" s="117"/>
      <c r="AA129" s="117"/>
      <c r="AB129" s="118">
        <f t="shared" ref="AB129:AF129" si="187">SUM(AB125:AB128)</f>
        <v>0</v>
      </c>
      <c r="AC129" s="118">
        <f t="shared" si="187"/>
        <v>0</v>
      </c>
      <c r="AD129" s="118">
        <f t="shared" si="187"/>
        <v>0</v>
      </c>
      <c r="AE129" s="118">
        <f t="shared" si="187"/>
        <v>0</v>
      </c>
      <c r="AF129" s="118">
        <f t="shared" si="187"/>
        <v>0</v>
      </c>
      <c r="AG129" s="117"/>
      <c r="AH129" s="117"/>
      <c r="AI129" s="117"/>
      <c r="AJ129" s="119">
        <f>SUM(AJ125:AJ128)</f>
        <v>0</v>
      </c>
      <c r="AK129" s="119">
        <f t="shared" ref="AK129:AN129" si="188">SUM(AK125:AK128)</f>
        <v>0</v>
      </c>
      <c r="AL129" s="119">
        <f t="shared" si="188"/>
        <v>0</v>
      </c>
      <c r="AM129" s="119">
        <f t="shared" si="188"/>
        <v>0</v>
      </c>
      <c r="AN129" s="119">
        <f t="shared" si="188"/>
        <v>0</v>
      </c>
      <c r="AO129" s="116"/>
      <c r="AP129" s="120"/>
      <c r="AQ129" s="118">
        <f t="shared" ref="AQ129:BA129" si="189">SUM(AQ125:AQ128)</f>
        <v>0</v>
      </c>
      <c r="AR129" s="118">
        <f t="shared" si="189"/>
        <v>0</v>
      </c>
      <c r="AS129" s="118">
        <f t="shared" si="189"/>
        <v>0</v>
      </c>
      <c r="AT129" s="118">
        <f t="shared" si="189"/>
        <v>0</v>
      </c>
      <c r="AU129" s="118">
        <f t="shared" si="189"/>
        <v>0</v>
      </c>
      <c r="AV129" s="118">
        <f t="shared" si="189"/>
        <v>0</v>
      </c>
      <c r="AW129" s="118">
        <f t="shared" si="189"/>
        <v>0</v>
      </c>
      <c r="AX129" s="118">
        <f t="shared" si="189"/>
        <v>0</v>
      </c>
      <c r="AY129" s="118">
        <f t="shared" si="189"/>
        <v>0</v>
      </c>
      <c r="AZ129" s="118">
        <f t="shared" si="189"/>
        <v>0</v>
      </c>
      <c r="BA129" s="118">
        <f t="shared" si="189"/>
        <v>0</v>
      </c>
    </row>
    <row r="130" spans="1:53" ht="14.1" customHeight="1" outlineLevel="2" x14ac:dyDescent="0.2">
      <c r="A130" s="68"/>
      <c r="B130" s="94"/>
      <c r="C130" s="251"/>
      <c r="D130" s="96"/>
      <c r="E130" s="96"/>
      <c r="F130" s="97"/>
      <c r="G130" s="98"/>
      <c r="H130" s="99" t="s">
        <v>49</v>
      </c>
      <c r="I130" s="100"/>
      <c r="J130" s="101"/>
      <c r="K130" s="101"/>
      <c r="L130" s="102"/>
      <c r="M130" s="102">
        <f>L130*'1. Standard_Cost'!F4</f>
        <v>0</v>
      </c>
      <c r="N130" s="103"/>
      <c r="O130" s="103"/>
      <c r="P130" s="103"/>
      <c r="Q130" s="103"/>
      <c r="R130" s="104">
        <f>+N130*P130*'1. Standard_Cost'!$B$12</f>
        <v>0</v>
      </c>
      <c r="S130" s="104">
        <f>+N130*O130*P130*'1. Standard_Cost'!$C$12</f>
        <v>0</v>
      </c>
      <c r="T130" s="104">
        <f>+N130*P130*Q130*'1. Standard_Cost'!$D$12</f>
        <v>0</v>
      </c>
      <c r="U130" s="104">
        <f>+N130*O130*'1. Standard_Cost'!$E$12</f>
        <v>0</v>
      </c>
      <c r="V130" s="103"/>
      <c r="W130" s="103"/>
      <c r="X130" s="103"/>
      <c r="Y130" s="104">
        <f>+V130*((X130*'1. Standard_Cost'!$B$16)+(W130*X130*'1. Standard_Cost'!$C$16))</f>
        <v>0</v>
      </c>
      <c r="Z130" s="103"/>
      <c r="AA130" s="103"/>
      <c r="AB130" s="104">
        <f>+Z130*'1. Standard_Cost'!$B$20+AA130*'1. Standard_Cost'!$C$20</f>
        <v>0</v>
      </c>
      <c r="AC130" s="105"/>
      <c r="AD130" s="106"/>
      <c r="AE130" s="104">
        <f>SUM(AD130,AC130,AB130,Y130,U130,T130,S130,R130)*'1. Standard_Cost'!B28</f>
        <v>0</v>
      </c>
      <c r="AF130" s="104">
        <f>SUM(AD130,AE130)</f>
        <v>0</v>
      </c>
      <c r="AG130" s="103"/>
      <c r="AH130" s="103"/>
      <c r="AI130" s="103"/>
      <c r="AJ130" s="107"/>
      <c r="AK130" s="107"/>
      <c r="AL130" s="107"/>
      <c r="AM130" s="104">
        <f>AG130*'1. Standard_Cost'!B24+'Incremental_Cost Year 2021'!AH138*'1. Standard_Cost'!C24+'Incremental_Cost Year 2021'!AI138*'1. Standard_Cost'!D24+'Incremental_Cost Year 2021'!AJ138+'Incremental_Cost Year 2021'!AL138+AK130</f>
        <v>0</v>
      </c>
      <c r="AN130" s="104">
        <f>AM130*'1. Standard_Cost'!C28</f>
        <v>0</v>
      </c>
      <c r="AO130" s="107"/>
      <c r="AQ130" s="104">
        <f t="shared" si="182"/>
        <v>0</v>
      </c>
      <c r="AR130" s="104">
        <f t="shared" ref="AR130:AR133" si="190">AF130</f>
        <v>0</v>
      </c>
      <c r="AS130" s="104">
        <f t="shared" ref="AS130:AS133" si="191">AM130+AN130</f>
        <v>0</v>
      </c>
      <c r="AT130" s="104">
        <f>SUM(AQ130,AR130,AS130)</f>
        <v>0</v>
      </c>
      <c r="AU130" s="108"/>
      <c r="AV130" s="108"/>
      <c r="AW130" s="108"/>
      <c r="AX130" s="108"/>
      <c r="AY130" s="108"/>
      <c r="AZ130" s="108"/>
      <c r="BA130" s="109">
        <f t="shared" si="41"/>
        <v>0</v>
      </c>
    </row>
    <row r="131" spans="1:53" ht="14.1" customHeight="1" outlineLevel="2" x14ac:dyDescent="0.2">
      <c r="A131" s="68"/>
      <c r="B131" s="94"/>
      <c r="C131" s="251"/>
      <c r="D131" s="110"/>
      <c r="E131" s="110"/>
      <c r="F131" s="110"/>
      <c r="G131" s="111"/>
      <c r="H131" s="99" t="s">
        <v>50</v>
      </c>
      <c r="I131" s="100"/>
      <c r="J131" s="101"/>
      <c r="K131" s="101"/>
      <c r="L131" s="102" t="str">
        <f>IF(I131&lt;&gt;0,((VLOOKUP(I131,'1. Standard_Cost'!$B$4:$D$8,2)+VLOOKUP(I131,'1. Standard_Cost'!$B$4:$D$8,3))*J131*K131),"0")</f>
        <v>0</v>
      </c>
      <c r="M131" s="102">
        <f>L131*'1. Standard_Cost'!F4</f>
        <v>0</v>
      </c>
      <c r="N131" s="103"/>
      <c r="O131" s="103"/>
      <c r="P131" s="103"/>
      <c r="Q131" s="103"/>
      <c r="R131" s="104">
        <f>+N131*P131*'1. Standard_Cost'!$B$12</f>
        <v>0</v>
      </c>
      <c r="S131" s="104">
        <f>+N131*O131*P131*'1. Standard_Cost'!$C$12</f>
        <v>0</v>
      </c>
      <c r="T131" s="104">
        <f>+N131*P131*Q131*'1. Standard_Cost'!$D$12</f>
        <v>0</v>
      </c>
      <c r="U131" s="104">
        <f>+N131*O131*'1. Standard_Cost'!$E$12</f>
        <v>0</v>
      </c>
      <c r="V131" s="103"/>
      <c r="W131" s="103"/>
      <c r="X131" s="103"/>
      <c r="Y131" s="104">
        <f>+V131*((X131*'1. Standard_Cost'!$B$16)+(W131*X131*'1. Standard_Cost'!$C$16))</f>
        <v>0</v>
      </c>
      <c r="Z131" s="103"/>
      <c r="AA131" s="103"/>
      <c r="AB131" s="104">
        <f>+Z131*'1. Standard_Cost'!$B$20+AA131*'1. Standard_Cost'!$C$20</f>
        <v>0</v>
      </c>
      <c r="AC131" s="105"/>
      <c r="AD131" s="106"/>
      <c r="AE131" s="104">
        <f>SUM(AD131,AC131,AB131,Y131,U131,T131,S131,R131)*'1. Standard_Cost'!B28</f>
        <v>0</v>
      </c>
      <c r="AF131" s="104">
        <f t="shared" ref="AF131:AF133" si="192">SUM(AD131,AE131)</f>
        <v>0</v>
      </c>
      <c r="AG131" s="103"/>
      <c r="AH131" s="103">
        <v>0</v>
      </c>
      <c r="AI131" s="103">
        <v>0</v>
      </c>
      <c r="AJ131" s="107"/>
      <c r="AK131" s="107"/>
      <c r="AL131" s="107"/>
      <c r="AM131" s="104">
        <f>AG131*'1. Standard_Cost'!B24+'Incremental_Cost Year 2021'!AH139*'1. Standard_Cost'!C24+'Incremental_Cost Year 2021'!AI139*'1. Standard_Cost'!D24+'Incremental_Cost Year 2021'!AJ139+'Incremental_Cost Year 2021'!AL139+AK131</f>
        <v>0</v>
      </c>
      <c r="AN131" s="104">
        <f>AM131*'1. Standard_Cost'!C28</f>
        <v>0</v>
      </c>
      <c r="AO131" s="107"/>
      <c r="AQ131" s="104">
        <f t="shared" si="182"/>
        <v>0</v>
      </c>
      <c r="AR131" s="104">
        <f t="shared" si="190"/>
        <v>0</v>
      </c>
      <c r="AS131" s="104">
        <f t="shared" si="191"/>
        <v>0</v>
      </c>
      <c r="AT131" s="104">
        <f t="shared" ref="AT131:AT133" si="193">SUM(AQ131,AR131,AS131)</f>
        <v>0</v>
      </c>
      <c r="AU131" s="108"/>
      <c r="AV131" s="108">
        <v>0</v>
      </c>
      <c r="AW131" s="108"/>
      <c r="AX131" s="108"/>
      <c r="AY131" s="108"/>
      <c r="AZ131" s="108"/>
      <c r="BA131" s="109">
        <f t="shared" si="41"/>
        <v>0</v>
      </c>
    </row>
    <row r="132" spans="1:53" ht="14.1" customHeight="1" outlineLevel="2" x14ac:dyDescent="0.2">
      <c r="A132" s="68"/>
      <c r="B132" s="94"/>
      <c r="C132" s="251"/>
      <c r="D132" s="110"/>
      <c r="E132" s="110"/>
      <c r="F132" s="110"/>
      <c r="G132" s="111"/>
      <c r="H132" s="99" t="s">
        <v>51</v>
      </c>
      <c r="I132" s="100"/>
      <c r="J132" s="101"/>
      <c r="K132" s="101"/>
      <c r="L132" s="102" t="str">
        <f>IF(I132&lt;&gt;0,((VLOOKUP(I132,'1. Standard_Cost'!$B$4:$D$8,2)+VLOOKUP(I132,'1. Standard_Cost'!$B$4:$D$8,3))*J132*K132),"0")</f>
        <v>0</v>
      </c>
      <c r="M132" s="102">
        <f>L132*'1. Standard_Cost'!F4</f>
        <v>0</v>
      </c>
      <c r="N132" s="103"/>
      <c r="O132" s="103"/>
      <c r="P132" s="103"/>
      <c r="Q132" s="103"/>
      <c r="R132" s="104">
        <f>+N132*P132*'1. Standard_Cost'!$B$12</f>
        <v>0</v>
      </c>
      <c r="S132" s="104">
        <f>+N132*O132*P132*'1. Standard_Cost'!$C$12</f>
        <v>0</v>
      </c>
      <c r="T132" s="104">
        <f>+N132*P132*Q132*'1. Standard_Cost'!$D$12</f>
        <v>0</v>
      </c>
      <c r="U132" s="104">
        <f>+N132*O132*'1. Standard_Cost'!$E$12</f>
        <v>0</v>
      </c>
      <c r="V132" s="103"/>
      <c r="W132" s="103"/>
      <c r="X132" s="103"/>
      <c r="Y132" s="104">
        <f>+V132*((X132*'1. Standard_Cost'!$B$16)+(W132*X132*'1. Standard_Cost'!$C$16))</f>
        <v>0</v>
      </c>
      <c r="Z132" s="103"/>
      <c r="AA132" s="103"/>
      <c r="AB132" s="104">
        <f>+Z132*'1. Standard_Cost'!$B$20+AA132*'1. Standard_Cost'!$C$20</f>
        <v>0</v>
      </c>
      <c r="AC132" s="105"/>
      <c r="AD132" s="106"/>
      <c r="AE132" s="104">
        <f>SUM(AD132,AC132,AB132,Y132,U132,T132,S132,R132)*'1. Standard_Cost'!B28</f>
        <v>0</v>
      </c>
      <c r="AF132" s="104">
        <f t="shared" si="192"/>
        <v>0</v>
      </c>
      <c r="AG132" s="103"/>
      <c r="AH132" s="103"/>
      <c r="AI132" s="103"/>
      <c r="AJ132" s="107"/>
      <c r="AK132" s="107"/>
      <c r="AL132" s="107"/>
      <c r="AM132" s="104">
        <f>AG132*'1. Standard_Cost'!B24+'Incremental_Cost Year 2021'!AH140*'1. Standard_Cost'!C24+'Incremental_Cost Year 2021'!AI140*'1. Standard_Cost'!D24+'Incremental_Cost Year 2021'!AJ140+'Incremental_Cost Year 2021'!AL140+AK132</f>
        <v>0</v>
      </c>
      <c r="AN132" s="104">
        <f>AM132*'1. Standard_Cost'!C28</f>
        <v>0</v>
      </c>
      <c r="AO132" s="107"/>
      <c r="AQ132" s="104">
        <f t="shared" si="182"/>
        <v>0</v>
      </c>
      <c r="AR132" s="104">
        <f t="shared" si="190"/>
        <v>0</v>
      </c>
      <c r="AS132" s="104">
        <f t="shared" si="191"/>
        <v>0</v>
      </c>
      <c r="AT132" s="104">
        <f t="shared" si="193"/>
        <v>0</v>
      </c>
      <c r="AU132" s="108"/>
      <c r="AV132" s="108"/>
      <c r="AW132" s="108"/>
      <c r="AX132" s="108"/>
      <c r="AY132" s="108"/>
      <c r="AZ132" s="108"/>
      <c r="BA132" s="109">
        <f t="shared" si="41"/>
        <v>0</v>
      </c>
    </row>
    <row r="133" spans="1:53" ht="14.1" customHeight="1" outlineLevel="2" x14ac:dyDescent="0.2">
      <c r="A133" s="68"/>
      <c r="B133" s="94"/>
      <c r="C133" s="251"/>
      <c r="D133" s="110"/>
      <c r="E133" s="110"/>
      <c r="F133" s="110"/>
      <c r="G133" s="111"/>
      <c r="H133" s="112" t="s">
        <v>179</v>
      </c>
      <c r="I133" s="100"/>
      <c r="J133" s="101"/>
      <c r="K133" s="101"/>
      <c r="L133" s="102" t="str">
        <f>IF(I133&lt;&gt;0,((VLOOKUP(I133,'1. Standard_Cost'!$B$4:$D$8,2)+VLOOKUP(I133,'1. Standard_Cost'!$B$4:$D$8,3))*J133*K133),"0")</f>
        <v>0</v>
      </c>
      <c r="M133" s="102">
        <f>L133*'1. Standard_Cost'!F4</f>
        <v>0</v>
      </c>
      <c r="N133" s="103"/>
      <c r="O133" s="103"/>
      <c r="P133" s="103"/>
      <c r="Q133" s="103"/>
      <c r="R133" s="104">
        <f>+N133*P133*'1. Standard_Cost'!$B$12</f>
        <v>0</v>
      </c>
      <c r="S133" s="104">
        <f>+N133*O133*P133*'1. Standard_Cost'!$C$12</f>
        <v>0</v>
      </c>
      <c r="T133" s="104">
        <f>+N133*P133*Q133*'1. Standard_Cost'!$D$12</f>
        <v>0</v>
      </c>
      <c r="U133" s="104">
        <f>+N133*O133*'1. Standard_Cost'!$E$12</f>
        <v>0</v>
      </c>
      <c r="V133" s="103"/>
      <c r="W133" s="103"/>
      <c r="X133" s="103"/>
      <c r="Y133" s="104">
        <f>+V133*((X133*'1. Standard_Cost'!$B$16)+(W133*X133*'1. Standard_Cost'!$C$16))</f>
        <v>0</v>
      </c>
      <c r="Z133" s="103"/>
      <c r="AA133" s="103"/>
      <c r="AB133" s="104">
        <f>+Z133*'1. Standard_Cost'!$B$20+AA133*'1. Standard_Cost'!$C$20</f>
        <v>0</v>
      </c>
      <c r="AC133" s="105"/>
      <c r="AD133" s="106"/>
      <c r="AE133" s="104">
        <f>SUM(AD133,AC133,AB133,Y133,U133,T133,S133,R133)*'1. Standard_Cost'!B28</f>
        <v>0</v>
      </c>
      <c r="AF133" s="104">
        <f t="shared" si="192"/>
        <v>0</v>
      </c>
      <c r="AG133" s="103"/>
      <c r="AH133" s="103"/>
      <c r="AI133" s="103"/>
      <c r="AJ133" s="107"/>
      <c r="AK133" s="107"/>
      <c r="AL133" s="107"/>
      <c r="AM133" s="104">
        <f>AG133*'1. Standard_Cost'!B24+'Incremental_Cost Year 2021'!AH141*'1. Standard_Cost'!C24+'Incremental_Cost Year 2021'!AI141*'1. Standard_Cost'!D24+'Incremental_Cost Year 2021'!AJ141+'Incremental_Cost Year 2021'!AL141+AK133</f>
        <v>0</v>
      </c>
      <c r="AN133" s="104">
        <f>AM133*'1. Standard_Cost'!C28</f>
        <v>0</v>
      </c>
      <c r="AO133" s="107"/>
      <c r="AQ133" s="104">
        <f t="shared" si="182"/>
        <v>0</v>
      </c>
      <c r="AR133" s="104">
        <f t="shared" si="190"/>
        <v>0</v>
      </c>
      <c r="AS133" s="104">
        <f t="shared" si="191"/>
        <v>0</v>
      </c>
      <c r="AT133" s="104">
        <f t="shared" si="193"/>
        <v>0</v>
      </c>
      <c r="AU133" s="108"/>
      <c r="AV133" s="108"/>
      <c r="AW133" s="108"/>
      <c r="AX133" s="108"/>
      <c r="AY133" s="108"/>
      <c r="AZ133" s="108"/>
      <c r="BA133" s="109">
        <f t="shared" si="41"/>
        <v>0</v>
      </c>
    </row>
    <row r="134" spans="1:53" ht="25.7" customHeight="1" outlineLevel="1" x14ac:dyDescent="0.2">
      <c r="A134" s="68"/>
      <c r="B134" s="94"/>
      <c r="C134" s="251"/>
      <c r="D134" s="113" t="s">
        <v>515</v>
      </c>
      <c r="E134" s="113" t="s">
        <v>225</v>
      </c>
      <c r="F134" s="114" t="s">
        <v>154</v>
      </c>
      <c r="G134" s="115" t="s">
        <v>155</v>
      </c>
      <c r="H134" s="122" t="s">
        <v>118</v>
      </c>
      <c r="I134" s="117"/>
      <c r="J134" s="117"/>
      <c r="K134" s="117"/>
      <c r="L134" s="118">
        <f>SUM(L130:L133)</f>
        <v>0</v>
      </c>
      <c r="M134" s="118">
        <f>SUM(M130:M133)</f>
        <v>0</v>
      </c>
      <c r="N134" s="117"/>
      <c r="O134" s="117"/>
      <c r="P134" s="117"/>
      <c r="Q134" s="117"/>
      <c r="R134" s="119">
        <f>SUM(R130:R133)</f>
        <v>0</v>
      </c>
      <c r="S134" s="119">
        <f>SUM(S130:S133)</f>
        <v>0</v>
      </c>
      <c r="T134" s="119">
        <f>SUM(T130:T133)</f>
        <v>0</v>
      </c>
      <c r="U134" s="119">
        <f>SUM(U130:U133)</f>
        <v>0</v>
      </c>
      <c r="V134" s="117"/>
      <c r="W134" s="117"/>
      <c r="X134" s="117"/>
      <c r="Y134" s="118">
        <f>SUM(Y130:Y133)</f>
        <v>0</v>
      </c>
      <c r="Z134" s="117"/>
      <c r="AA134" s="117"/>
      <c r="AB134" s="118">
        <f t="shared" ref="AB134:AF134" si="194">SUM(AB130:AB133)</f>
        <v>0</v>
      </c>
      <c r="AC134" s="118">
        <f t="shared" si="194"/>
        <v>0</v>
      </c>
      <c r="AD134" s="118">
        <f t="shared" si="194"/>
        <v>0</v>
      </c>
      <c r="AE134" s="118">
        <f t="shared" si="194"/>
        <v>0</v>
      </c>
      <c r="AF134" s="118">
        <f t="shared" si="194"/>
        <v>0</v>
      </c>
      <c r="AG134" s="117"/>
      <c r="AH134" s="117"/>
      <c r="AI134" s="117"/>
      <c r="AJ134" s="119">
        <f>SUM(AJ130:AJ133)</f>
        <v>0</v>
      </c>
      <c r="AK134" s="119">
        <f t="shared" ref="AK134:AN134" si="195">SUM(AK130:AK133)</f>
        <v>0</v>
      </c>
      <c r="AL134" s="119">
        <f t="shared" si="195"/>
        <v>0</v>
      </c>
      <c r="AM134" s="119">
        <f t="shared" si="195"/>
        <v>0</v>
      </c>
      <c r="AN134" s="119">
        <f t="shared" si="195"/>
        <v>0</v>
      </c>
      <c r="AO134" s="116"/>
      <c r="AP134" s="120"/>
      <c r="AQ134" s="121">
        <f t="shared" ref="AQ134:BA134" si="196">SUM(AQ130:AQ133)</f>
        <v>0</v>
      </c>
      <c r="AR134" s="121">
        <f t="shared" si="196"/>
        <v>0</v>
      </c>
      <c r="AS134" s="121">
        <f t="shared" si="196"/>
        <v>0</v>
      </c>
      <c r="AT134" s="121">
        <f t="shared" si="196"/>
        <v>0</v>
      </c>
      <c r="AU134" s="121">
        <f t="shared" si="196"/>
        <v>0</v>
      </c>
      <c r="AV134" s="121">
        <f t="shared" si="196"/>
        <v>0</v>
      </c>
      <c r="AW134" s="121">
        <f t="shared" si="196"/>
        <v>0</v>
      </c>
      <c r="AX134" s="121">
        <f t="shared" si="196"/>
        <v>0</v>
      </c>
      <c r="AY134" s="121">
        <f t="shared" si="196"/>
        <v>0</v>
      </c>
      <c r="AZ134" s="121">
        <f t="shared" si="196"/>
        <v>0</v>
      </c>
      <c r="BA134" s="121">
        <f t="shared" si="196"/>
        <v>0</v>
      </c>
    </row>
    <row r="135" spans="1:53" ht="14.1" customHeight="1" outlineLevel="2" x14ac:dyDescent="0.2">
      <c r="A135" s="68"/>
      <c r="B135" s="94"/>
      <c r="C135" s="251"/>
      <c r="D135" s="96"/>
      <c r="E135" s="96"/>
      <c r="F135" s="97"/>
      <c r="G135" s="98"/>
      <c r="H135" s="99" t="s">
        <v>595</v>
      </c>
      <c r="I135" s="100" t="s">
        <v>1</v>
      </c>
      <c r="J135" s="101">
        <v>1</v>
      </c>
      <c r="K135" s="101">
        <v>2</v>
      </c>
      <c r="L135" s="102">
        <f>IF(I135&lt;&gt;0,((VLOOKUP(I135,'1. Standard_Cost'!$B$4:$D$8,2)+VLOOKUP(I135,'1. Standard_Cost'!$B$4:$D$8,3))*J135*K135),"0")</f>
        <v>180250</v>
      </c>
      <c r="M135" s="102">
        <f>L135*'1. Standard_Cost'!F4</f>
        <v>30101.75</v>
      </c>
      <c r="N135" s="103"/>
      <c r="O135" s="103"/>
      <c r="P135" s="103"/>
      <c r="Q135" s="103"/>
      <c r="R135" s="104">
        <f>+N135*P135*'1. Standard_Cost'!$B$12</f>
        <v>0</v>
      </c>
      <c r="S135" s="104">
        <f>+N135*O135*P135*'1. Standard_Cost'!$C$12</f>
        <v>0</v>
      </c>
      <c r="T135" s="104">
        <f>+N135*P135*Q135*'1. Standard_Cost'!$D$12</f>
        <v>0</v>
      </c>
      <c r="U135" s="104">
        <f>+N135*O135*'1. Standard_Cost'!$E$12</f>
        <v>0</v>
      </c>
      <c r="V135" s="103"/>
      <c r="W135" s="103"/>
      <c r="X135" s="103"/>
      <c r="Y135" s="104">
        <f>+V135*((X135*'1. Standard_Cost'!$B$16)+(W135*X135*'1. Standard_Cost'!$C$16))</f>
        <v>0</v>
      </c>
      <c r="Z135" s="103"/>
      <c r="AA135" s="103"/>
      <c r="AB135" s="104">
        <f>+Z135*'1. Standard_Cost'!$B$20+AA135*'1. Standard_Cost'!$C$20</f>
        <v>0</v>
      </c>
      <c r="AC135" s="105">
        <v>30000</v>
      </c>
      <c r="AD135" s="106"/>
      <c r="AE135" s="104">
        <f>SUM(AD135,AC135,AB135,Y135,U135,T135,S135,R135)*'1. Standard_Cost'!B28</f>
        <v>6000</v>
      </c>
      <c r="AF135" s="104">
        <f>SUM(AD135,AE135)</f>
        <v>6000</v>
      </c>
      <c r="AG135" s="103"/>
      <c r="AH135" s="103"/>
      <c r="AI135" s="103"/>
      <c r="AJ135" s="107"/>
      <c r="AK135" s="107"/>
      <c r="AL135" s="107"/>
      <c r="AM135" s="104">
        <f>AG135*'1. Standard_Cost'!B24+'Incremental_Cost Year 2021'!AH143*'1. Standard_Cost'!C24+'Incremental_Cost Year 2021'!AI143*'1. Standard_Cost'!D24+'Incremental_Cost Year 2021'!AJ143+'Incremental_Cost Year 2021'!AL143+AK135</f>
        <v>0</v>
      </c>
      <c r="AN135" s="104">
        <f>AM135*'1. Standard_Cost'!C28</f>
        <v>0</v>
      </c>
      <c r="AO135" s="107"/>
      <c r="AQ135" s="104">
        <f t="shared" si="182"/>
        <v>210351.75</v>
      </c>
      <c r="AR135" s="104">
        <f t="shared" ref="AR135:AR138" si="197">AF135</f>
        <v>6000</v>
      </c>
      <c r="AS135" s="104">
        <f t="shared" ref="AS135:AS138" si="198">AM135+AN135</f>
        <v>0</v>
      </c>
      <c r="AT135" s="104">
        <f>SUM(AQ135,AR135,AS135)</f>
        <v>216351.75</v>
      </c>
      <c r="AU135" s="108">
        <f>AT135</f>
        <v>216351.75</v>
      </c>
      <c r="AV135" s="108"/>
      <c r="AW135" s="108"/>
      <c r="AX135" s="108"/>
      <c r="AY135" s="108"/>
      <c r="AZ135" s="108"/>
      <c r="BA135" s="109">
        <f t="shared" si="41"/>
        <v>0</v>
      </c>
    </row>
    <row r="136" spans="1:53" ht="14.1" customHeight="1" outlineLevel="2" x14ac:dyDescent="0.2">
      <c r="A136" s="68"/>
      <c r="B136" s="94"/>
      <c r="C136" s="251"/>
      <c r="D136" s="110"/>
      <c r="E136" s="110"/>
      <c r="F136" s="110"/>
      <c r="G136" s="111"/>
      <c r="H136" s="99" t="s">
        <v>612</v>
      </c>
      <c r="I136" s="100" t="s">
        <v>4</v>
      </c>
      <c r="J136" s="101">
        <v>1</v>
      </c>
      <c r="K136" s="101">
        <v>1</v>
      </c>
      <c r="L136" s="102">
        <f>IF(I136&lt;&gt;0,((VLOOKUP(I136,'1. Standard_Cost'!$B$4:$D$8,2)+VLOOKUP(I136,'1. Standard_Cost'!$B$4:$D$8,3))*J136*K136),"0")</f>
        <v>80100</v>
      </c>
      <c r="M136" s="102">
        <f>L136*'1. Standard_Cost'!F4</f>
        <v>13376.7</v>
      </c>
      <c r="N136" s="103"/>
      <c r="O136" s="103"/>
      <c r="P136" s="103"/>
      <c r="Q136" s="103"/>
      <c r="R136" s="104">
        <f>+N136*P136*'1. Standard_Cost'!$B$12</f>
        <v>0</v>
      </c>
      <c r="S136" s="104">
        <f>+N136*O136*P136*'1. Standard_Cost'!$C$12</f>
        <v>0</v>
      </c>
      <c r="T136" s="104">
        <f>+N136*P136*Q136*'1. Standard_Cost'!$D$12</f>
        <v>0</v>
      </c>
      <c r="U136" s="104">
        <f>+N136*O136*'1. Standard_Cost'!$E$12</f>
        <v>0</v>
      </c>
      <c r="V136" s="103"/>
      <c r="W136" s="103"/>
      <c r="X136" s="103"/>
      <c r="Y136" s="104">
        <f>+V136*((X136*'1. Standard_Cost'!$B$16)+(W136*X136*'1. Standard_Cost'!$C$16))</f>
        <v>0</v>
      </c>
      <c r="Z136" s="103"/>
      <c r="AA136" s="103"/>
      <c r="AB136" s="104">
        <f>+Z136*'1. Standard_Cost'!$B$20+AA136*'1. Standard_Cost'!$C$20</f>
        <v>0</v>
      </c>
      <c r="AC136" s="105"/>
      <c r="AD136" s="106"/>
      <c r="AE136" s="104">
        <f>SUM(AD136,AC136,AB136,Y136,U136,T136,S136,R136)*'1. Standard_Cost'!B28</f>
        <v>0</v>
      </c>
      <c r="AF136" s="104">
        <f t="shared" ref="AF136:AF138" si="199">SUM(AD136,AE136)</f>
        <v>0</v>
      </c>
      <c r="AG136" s="103"/>
      <c r="AH136" s="103">
        <v>0</v>
      </c>
      <c r="AI136" s="103">
        <v>0</v>
      </c>
      <c r="AJ136" s="107"/>
      <c r="AK136" s="107"/>
      <c r="AL136" s="107"/>
      <c r="AM136" s="104">
        <f>AG136*'1. Standard_Cost'!B24+'Incremental_Cost Year 2021'!AH144*'1. Standard_Cost'!C24+'Incremental_Cost Year 2021'!AI144*'1. Standard_Cost'!D24+'Incremental_Cost Year 2021'!AJ144+'Incremental_Cost Year 2021'!AL144+AK136</f>
        <v>0</v>
      </c>
      <c r="AN136" s="104">
        <f>AM136*'1. Standard_Cost'!C28</f>
        <v>0</v>
      </c>
      <c r="AO136" s="107"/>
      <c r="AQ136" s="104">
        <f t="shared" si="182"/>
        <v>93476.7</v>
      </c>
      <c r="AR136" s="104">
        <f t="shared" si="197"/>
        <v>0</v>
      </c>
      <c r="AS136" s="104">
        <f t="shared" si="198"/>
        <v>0</v>
      </c>
      <c r="AT136" s="104">
        <f t="shared" ref="AT136:AT138" si="200">SUM(AQ136,AR136,AS136)</f>
        <v>93476.7</v>
      </c>
      <c r="AU136" s="108">
        <f>AT136</f>
        <v>93476.7</v>
      </c>
      <c r="AV136" s="108">
        <v>0</v>
      </c>
      <c r="AW136" s="108"/>
      <c r="AX136" s="108"/>
      <c r="AY136" s="108"/>
      <c r="AZ136" s="108"/>
      <c r="BA136" s="109">
        <f t="shared" si="41"/>
        <v>0</v>
      </c>
    </row>
    <row r="137" spans="1:53" ht="14.1" customHeight="1" outlineLevel="2" x14ac:dyDescent="0.2">
      <c r="A137" s="68"/>
      <c r="B137" s="94"/>
      <c r="C137" s="251"/>
      <c r="D137" s="110"/>
      <c r="E137" s="110"/>
      <c r="F137" s="110"/>
      <c r="G137" s="111"/>
      <c r="H137" s="99" t="s">
        <v>613</v>
      </c>
      <c r="I137" s="100" t="s">
        <v>3</v>
      </c>
      <c r="J137" s="101">
        <v>1</v>
      </c>
      <c r="K137" s="101">
        <v>1</v>
      </c>
      <c r="L137" s="102">
        <f>IF(I137&lt;&gt;0,((VLOOKUP(I137,'1. Standard_Cost'!$B$4:$D$8,2)+VLOOKUP(I137,'1. Standard_Cost'!$B$4:$D$8,3))*J137*K137),"0")</f>
        <v>100100</v>
      </c>
      <c r="M137" s="102">
        <f>L137*'1. Standard_Cost'!F4</f>
        <v>16716.7</v>
      </c>
      <c r="N137" s="103"/>
      <c r="O137" s="103"/>
      <c r="P137" s="103"/>
      <c r="Q137" s="103"/>
      <c r="R137" s="104">
        <f>+N137*P137*'1. Standard_Cost'!$B$12</f>
        <v>0</v>
      </c>
      <c r="S137" s="104">
        <f>+N137*O137*P137*'1. Standard_Cost'!$C$12</f>
        <v>0</v>
      </c>
      <c r="T137" s="104">
        <f>+N137*P137*Q137*'1. Standard_Cost'!$D$12</f>
        <v>0</v>
      </c>
      <c r="U137" s="104">
        <f>+N137*O137*'1. Standard_Cost'!$E$12</f>
        <v>0</v>
      </c>
      <c r="V137" s="103"/>
      <c r="W137" s="103"/>
      <c r="X137" s="103"/>
      <c r="Y137" s="104">
        <f>+V137*((X137*'1. Standard_Cost'!$B$16)+(W137*X137*'1. Standard_Cost'!$C$16))</f>
        <v>0</v>
      </c>
      <c r="Z137" s="103"/>
      <c r="AA137" s="103"/>
      <c r="AB137" s="104">
        <f>+Z137*'1. Standard_Cost'!$B$20+AA137*'1. Standard_Cost'!$C$20</f>
        <v>0</v>
      </c>
      <c r="AC137" s="105"/>
      <c r="AD137" s="106"/>
      <c r="AE137" s="104">
        <f>SUM(AD137,AC137,AB137,Y137,U137,T137,S137,R137)*'1. Standard_Cost'!B28</f>
        <v>0</v>
      </c>
      <c r="AF137" s="104">
        <f t="shared" si="199"/>
        <v>0</v>
      </c>
      <c r="AG137" s="103"/>
      <c r="AH137" s="103"/>
      <c r="AI137" s="103"/>
      <c r="AJ137" s="107"/>
      <c r="AK137" s="107"/>
      <c r="AL137" s="107"/>
      <c r="AM137" s="104">
        <f>AG137*'1. Standard_Cost'!B24+'Incremental_Cost Year 2021'!AH145*'1. Standard_Cost'!C24+'Incremental_Cost Year 2021'!AI145*'1. Standard_Cost'!D24+'Incremental_Cost Year 2021'!AJ145+'Incremental_Cost Year 2021'!AL145+AK137</f>
        <v>0</v>
      </c>
      <c r="AN137" s="104">
        <f>AM137*'1. Standard_Cost'!C28</f>
        <v>0</v>
      </c>
      <c r="AO137" s="107"/>
      <c r="AQ137" s="104">
        <f t="shared" si="182"/>
        <v>116816.7</v>
      </c>
      <c r="AR137" s="104">
        <f t="shared" si="197"/>
        <v>0</v>
      </c>
      <c r="AS137" s="104">
        <f t="shared" si="198"/>
        <v>0</v>
      </c>
      <c r="AT137" s="104">
        <f t="shared" si="200"/>
        <v>116816.7</v>
      </c>
      <c r="AU137" s="108">
        <f>AT137</f>
        <v>116816.7</v>
      </c>
      <c r="AV137" s="108"/>
      <c r="AW137" s="108"/>
      <c r="AX137" s="108"/>
      <c r="AY137" s="108"/>
      <c r="AZ137" s="108"/>
      <c r="BA137" s="109">
        <f t="shared" si="41"/>
        <v>0</v>
      </c>
    </row>
    <row r="138" spans="1:53" ht="14.1" customHeight="1" outlineLevel="2" x14ac:dyDescent="0.2">
      <c r="A138" s="68"/>
      <c r="B138" s="94"/>
      <c r="C138" s="251"/>
      <c r="D138" s="110"/>
      <c r="E138" s="110"/>
      <c r="F138" s="110"/>
      <c r="G138" s="111"/>
      <c r="H138" s="112" t="s">
        <v>179</v>
      </c>
      <c r="I138" s="100"/>
      <c r="J138" s="101"/>
      <c r="K138" s="101"/>
      <c r="L138" s="102" t="str">
        <f>IF(I138&lt;&gt;0,((VLOOKUP(I138,'1. Standard_Cost'!$B$4:$D$8,2)+VLOOKUP(I138,'1. Standard_Cost'!$B$4:$D$8,3))*J138*K138),"0")</f>
        <v>0</v>
      </c>
      <c r="M138" s="102">
        <f>L138*'1. Standard_Cost'!F4</f>
        <v>0</v>
      </c>
      <c r="N138" s="103"/>
      <c r="O138" s="103"/>
      <c r="P138" s="103"/>
      <c r="Q138" s="103"/>
      <c r="R138" s="104">
        <f>+N138*P138*'1. Standard_Cost'!$B$12</f>
        <v>0</v>
      </c>
      <c r="S138" s="104">
        <f>+N138*O138*P138*'1. Standard_Cost'!$C$12</f>
        <v>0</v>
      </c>
      <c r="T138" s="104">
        <f>+N138*P138*Q138*'1. Standard_Cost'!$D$12</f>
        <v>0</v>
      </c>
      <c r="U138" s="104">
        <f>+N138*O138*'1. Standard_Cost'!$E$12</f>
        <v>0</v>
      </c>
      <c r="V138" s="103"/>
      <c r="W138" s="103"/>
      <c r="X138" s="103"/>
      <c r="Y138" s="104">
        <f>+V138*((X138*'1. Standard_Cost'!$B$16)+(W138*X138*'1. Standard_Cost'!$C$16))</f>
        <v>0</v>
      </c>
      <c r="Z138" s="103"/>
      <c r="AA138" s="103"/>
      <c r="AB138" s="104">
        <f>+Z138*'1. Standard_Cost'!$B$20+AA138*'1. Standard_Cost'!$C$20</f>
        <v>0</v>
      </c>
      <c r="AC138" s="105"/>
      <c r="AD138" s="106"/>
      <c r="AE138" s="104">
        <f>SUM(AD138,AC138,AB138,Y138,U138,T138,S138,R138)*'1. Standard_Cost'!B28</f>
        <v>0</v>
      </c>
      <c r="AF138" s="104">
        <f t="shared" si="199"/>
        <v>0</v>
      </c>
      <c r="AG138" s="103"/>
      <c r="AH138" s="103"/>
      <c r="AI138" s="103"/>
      <c r="AJ138" s="107"/>
      <c r="AK138" s="107"/>
      <c r="AL138" s="107"/>
      <c r="AM138" s="104">
        <f>AG138*'1. Standard_Cost'!B24+'Incremental_Cost Year 2021'!AH146*'1. Standard_Cost'!C24+'Incremental_Cost Year 2021'!AI146*'1. Standard_Cost'!D24+'Incremental_Cost Year 2021'!AJ146+'Incremental_Cost Year 2021'!AL146+AK138</f>
        <v>0</v>
      </c>
      <c r="AN138" s="104">
        <f>AM138*'1. Standard_Cost'!C28</f>
        <v>0</v>
      </c>
      <c r="AO138" s="107"/>
      <c r="AQ138" s="104">
        <f t="shared" si="182"/>
        <v>0</v>
      </c>
      <c r="AR138" s="104">
        <f t="shared" si="197"/>
        <v>0</v>
      </c>
      <c r="AS138" s="104">
        <f t="shared" si="198"/>
        <v>0</v>
      </c>
      <c r="AT138" s="104">
        <f t="shared" si="200"/>
        <v>0</v>
      </c>
      <c r="AU138" s="108"/>
      <c r="AV138" s="108"/>
      <c r="AW138" s="108"/>
      <c r="AX138" s="108"/>
      <c r="AY138" s="108"/>
      <c r="AZ138" s="108"/>
      <c r="BA138" s="109">
        <f t="shared" si="41"/>
        <v>0</v>
      </c>
    </row>
    <row r="139" spans="1:53" ht="24.6" customHeight="1" outlineLevel="1" x14ac:dyDescent="0.2">
      <c r="A139" s="68"/>
      <c r="B139" s="141"/>
      <c r="C139" s="251"/>
      <c r="D139" s="113" t="s">
        <v>515</v>
      </c>
      <c r="E139" s="113" t="s">
        <v>226</v>
      </c>
      <c r="F139" s="114" t="s">
        <v>154</v>
      </c>
      <c r="G139" s="115" t="s">
        <v>155</v>
      </c>
      <c r="H139" s="122" t="s">
        <v>119</v>
      </c>
      <c r="I139" s="117"/>
      <c r="J139" s="117"/>
      <c r="K139" s="117"/>
      <c r="L139" s="118">
        <f>SUM(L135:L138)</f>
        <v>360450</v>
      </c>
      <c r="M139" s="118">
        <f>SUM(M135:M138)</f>
        <v>60195.149999999994</v>
      </c>
      <c r="N139" s="117"/>
      <c r="O139" s="117"/>
      <c r="P139" s="117"/>
      <c r="Q139" s="117"/>
      <c r="R139" s="119">
        <f>SUM(R135:R138)</f>
        <v>0</v>
      </c>
      <c r="S139" s="119">
        <f>SUM(S135:S138)</f>
        <v>0</v>
      </c>
      <c r="T139" s="119">
        <f>SUM(T135:T138)</f>
        <v>0</v>
      </c>
      <c r="U139" s="119">
        <f>SUM(U135:U138)</f>
        <v>0</v>
      </c>
      <c r="V139" s="117"/>
      <c r="W139" s="117"/>
      <c r="X139" s="117"/>
      <c r="Y139" s="118">
        <f>SUM(Y135:Y138)</f>
        <v>0</v>
      </c>
      <c r="Z139" s="117"/>
      <c r="AA139" s="117"/>
      <c r="AB139" s="118">
        <f t="shared" ref="AB139:AF139" si="201">SUM(AB135:AB138)</f>
        <v>0</v>
      </c>
      <c r="AC139" s="118">
        <f t="shared" si="201"/>
        <v>30000</v>
      </c>
      <c r="AD139" s="118">
        <f t="shared" si="201"/>
        <v>0</v>
      </c>
      <c r="AE139" s="118">
        <f t="shared" si="201"/>
        <v>6000</v>
      </c>
      <c r="AF139" s="118">
        <f t="shared" si="201"/>
        <v>6000</v>
      </c>
      <c r="AG139" s="117"/>
      <c r="AH139" s="117"/>
      <c r="AI139" s="117"/>
      <c r="AJ139" s="119">
        <f>SUM(AJ135:AJ138)</f>
        <v>0</v>
      </c>
      <c r="AK139" s="119">
        <f t="shared" ref="AK139:AN139" si="202">SUM(AK135:AK138)</f>
        <v>0</v>
      </c>
      <c r="AL139" s="119">
        <f t="shared" si="202"/>
        <v>0</v>
      </c>
      <c r="AM139" s="119">
        <f t="shared" si="202"/>
        <v>0</v>
      </c>
      <c r="AN139" s="119">
        <f t="shared" si="202"/>
        <v>0</v>
      </c>
      <c r="AO139" s="116"/>
      <c r="AP139" s="120"/>
      <c r="AQ139" s="121">
        <f t="shared" ref="AQ139:BA139" si="203">SUM(AQ135:AQ138)</f>
        <v>420645.15</v>
      </c>
      <c r="AR139" s="121">
        <f t="shared" si="203"/>
        <v>6000</v>
      </c>
      <c r="AS139" s="121">
        <f t="shared" si="203"/>
        <v>0</v>
      </c>
      <c r="AT139" s="121">
        <f t="shared" si="203"/>
        <v>426645.15</v>
      </c>
      <c r="AU139" s="121">
        <f t="shared" si="203"/>
        <v>426645.15</v>
      </c>
      <c r="AV139" s="121">
        <f t="shared" si="203"/>
        <v>0</v>
      </c>
      <c r="AW139" s="121">
        <f t="shared" si="203"/>
        <v>0</v>
      </c>
      <c r="AX139" s="121">
        <f t="shared" si="203"/>
        <v>0</v>
      </c>
      <c r="AY139" s="121">
        <f t="shared" si="203"/>
        <v>0</v>
      </c>
      <c r="AZ139" s="121">
        <f t="shared" si="203"/>
        <v>0</v>
      </c>
      <c r="BA139" s="121">
        <f t="shared" si="203"/>
        <v>0</v>
      </c>
    </row>
    <row r="140" spans="1:53" ht="14.1" customHeight="1" outlineLevel="2" x14ac:dyDescent="0.2">
      <c r="A140" s="68"/>
      <c r="B140" s="94"/>
      <c r="C140" s="142"/>
      <c r="D140" s="96"/>
      <c r="E140" s="96"/>
      <c r="F140" s="97"/>
      <c r="G140" s="98"/>
      <c r="H140" s="99" t="s">
        <v>49</v>
      </c>
      <c r="I140" s="100"/>
      <c r="J140" s="101"/>
      <c r="K140" s="101"/>
      <c r="L140" s="102" t="str">
        <f>IF(I140&lt;&gt;0,((VLOOKUP(I140,'1. Standard_Cost'!$B$4:$D$8,2)+VLOOKUP(I140,'1. Standard_Cost'!$B$4:$D$8,3))*J140*K140),"0")</f>
        <v>0</v>
      </c>
      <c r="M140" s="102">
        <f>L140*'1. Standard_Cost'!F9</f>
        <v>0</v>
      </c>
      <c r="N140" s="103"/>
      <c r="O140" s="103"/>
      <c r="P140" s="103"/>
      <c r="Q140" s="103"/>
      <c r="R140" s="104">
        <f>+N140*P140*'1. Standard_Cost'!$B$12</f>
        <v>0</v>
      </c>
      <c r="S140" s="104">
        <f>+N140*O140*P140*'1. Standard_Cost'!$C$12</f>
        <v>0</v>
      </c>
      <c r="T140" s="104">
        <f>+N140*P140*Q140*'1. Standard_Cost'!$D$12</f>
        <v>0</v>
      </c>
      <c r="U140" s="104">
        <f>+N140*O140*'1. Standard_Cost'!$E$12</f>
        <v>0</v>
      </c>
      <c r="V140" s="103"/>
      <c r="W140" s="103"/>
      <c r="X140" s="103"/>
      <c r="Y140" s="104">
        <f>+V140*((X140*'1. Standard_Cost'!$B$16)+(W140*X140*'1. Standard_Cost'!$C$16))</f>
        <v>0</v>
      </c>
      <c r="Z140" s="103"/>
      <c r="AA140" s="103"/>
      <c r="AB140" s="104">
        <f>+Z140*'1. Standard_Cost'!$B$20+AA140*'1. Standard_Cost'!$C$20</f>
        <v>0</v>
      </c>
      <c r="AC140" s="105">
        <v>30000</v>
      </c>
      <c r="AD140" s="106"/>
      <c r="AE140" s="104">
        <f>SUM(AD140,AC140,AB140,Y140,U140,T140,S140,R140)*'1. Standard_Cost'!B28</f>
        <v>6000</v>
      </c>
      <c r="AF140" s="104">
        <f>SUM(AD140,AE140)</f>
        <v>6000</v>
      </c>
      <c r="AG140" s="103"/>
      <c r="AH140" s="103"/>
      <c r="AI140" s="103"/>
      <c r="AJ140" s="107"/>
      <c r="AK140" s="107"/>
      <c r="AL140" s="107"/>
      <c r="AM140" s="104">
        <f>AG140*'1. Standard_Cost'!B29+'Incremental_Cost Year 2021'!AH148*'1. Standard_Cost'!C29+'Incremental_Cost Year 2021'!AI148*'1. Standard_Cost'!D29+'Incremental_Cost Year 2021'!AJ148+'Incremental_Cost Year 2021'!AL148+AK140</f>
        <v>0</v>
      </c>
      <c r="AN140" s="104">
        <f>AM140*'1. Standard_Cost'!C33</f>
        <v>0</v>
      </c>
      <c r="AO140" s="107"/>
      <c r="AQ140" s="104">
        <f t="shared" ref="AQ140:AQ143" si="204">L140+M140</f>
        <v>0</v>
      </c>
      <c r="AR140" s="104">
        <f t="shared" ref="AR140:AR143" si="205">AF140</f>
        <v>6000</v>
      </c>
      <c r="AS140" s="104">
        <f t="shared" ref="AS140:AS143" si="206">AM140+AN140</f>
        <v>0</v>
      </c>
      <c r="AT140" s="104">
        <f>SUM(AQ140,AR140,AS140)</f>
        <v>6000</v>
      </c>
      <c r="AU140" s="108">
        <f t="shared" ref="AU140:AU143" si="207">AT140</f>
        <v>6000</v>
      </c>
      <c r="AV140" s="108"/>
      <c r="AW140" s="108"/>
      <c r="AX140" s="108"/>
      <c r="AY140" s="108"/>
      <c r="AZ140" s="108"/>
      <c r="BA140" s="109">
        <f t="shared" ref="BA140:BA143" si="208">SUM(AU140:AZ140)-AT140</f>
        <v>0</v>
      </c>
    </row>
    <row r="141" spans="1:53" ht="14.1" customHeight="1" outlineLevel="2" x14ac:dyDescent="0.2">
      <c r="A141" s="68"/>
      <c r="B141" s="94"/>
      <c r="C141" s="142"/>
      <c r="D141" s="110"/>
      <c r="E141" s="110"/>
      <c r="F141" s="110"/>
      <c r="G141" s="111"/>
      <c r="H141" s="99" t="s">
        <v>50</v>
      </c>
      <c r="I141" s="100"/>
      <c r="J141" s="101"/>
      <c r="K141" s="101"/>
      <c r="L141" s="102" t="str">
        <f>IF(I141&lt;&gt;0,((VLOOKUP(I141,'1. Standard_Cost'!$B$4:$D$8,2)+VLOOKUP(I141,'1. Standard_Cost'!$B$4:$D$8,3))*J141*K141),"0")</f>
        <v>0</v>
      </c>
      <c r="M141" s="102">
        <f>L141*'1. Standard_Cost'!F9</f>
        <v>0</v>
      </c>
      <c r="N141" s="103"/>
      <c r="O141" s="103"/>
      <c r="P141" s="103"/>
      <c r="Q141" s="103"/>
      <c r="R141" s="104">
        <f>+N141*P141*'1. Standard_Cost'!$B$12</f>
        <v>0</v>
      </c>
      <c r="S141" s="104">
        <f>+N141*O141*P141*'1. Standard_Cost'!$C$12</f>
        <v>0</v>
      </c>
      <c r="T141" s="104">
        <f>+N141*P141*Q141*'1. Standard_Cost'!$D$12</f>
        <v>0</v>
      </c>
      <c r="U141" s="104">
        <f>+N141*O141*'1. Standard_Cost'!$E$12</f>
        <v>0</v>
      </c>
      <c r="V141" s="103"/>
      <c r="W141" s="103"/>
      <c r="X141" s="103"/>
      <c r="Y141" s="104">
        <f>+V141*((X141*'1. Standard_Cost'!$B$16)+(W141*X141*'1. Standard_Cost'!$C$16))</f>
        <v>0</v>
      </c>
      <c r="Z141" s="103"/>
      <c r="AA141" s="103"/>
      <c r="AB141" s="104">
        <f>+Z141*'1. Standard_Cost'!$B$20+AA141*'1. Standard_Cost'!$C$20</f>
        <v>0</v>
      </c>
      <c r="AC141" s="105"/>
      <c r="AD141" s="106"/>
      <c r="AE141" s="104">
        <f>SUM(AD141,AC141,AB141,Y141,U141,T141,S141,R141)*'1. Standard_Cost'!B33</f>
        <v>0</v>
      </c>
      <c r="AF141" s="104">
        <f t="shared" ref="AF141:AF143" si="209">SUM(AD141,AE141)</f>
        <v>0</v>
      </c>
      <c r="AG141" s="103"/>
      <c r="AH141" s="103">
        <v>0</v>
      </c>
      <c r="AI141" s="103">
        <v>0</v>
      </c>
      <c r="AJ141" s="107"/>
      <c r="AK141" s="107"/>
      <c r="AL141" s="107"/>
      <c r="AM141" s="104">
        <f>AG141*'1. Standard_Cost'!B29+'Incremental_Cost Year 2021'!AH149*'1. Standard_Cost'!C29+'Incremental_Cost Year 2021'!AI149*'1. Standard_Cost'!D29+'Incremental_Cost Year 2021'!AJ149+'Incremental_Cost Year 2021'!AL149+AK141</f>
        <v>0</v>
      </c>
      <c r="AN141" s="104">
        <f>AM141*'1. Standard_Cost'!C33</f>
        <v>0</v>
      </c>
      <c r="AO141" s="107"/>
      <c r="AQ141" s="104">
        <f t="shared" si="204"/>
        <v>0</v>
      </c>
      <c r="AR141" s="104">
        <f t="shared" si="205"/>
        <v>0</v>
      </c>
      <c r="AS141" s="104">
        <f t="shared" si="206"/>
        <v>0</v>
      </c>
      <c r="AT141" s="104">
        <f t="shared" ref="AT141:AT143" si="210">SUM(AQ141,AR141,AS141)</f>
        <v>0</v>
      </c>
      <c r="AU141" s="108">
        <f t="shared" si="207"/>
        <v>0</v>
      </c>
      <c r="AV141" s="108">
        <v>0</v>
      </c>
      <c r="AW141" s="108"/>
      <c r="AX141" s="108"/>
      <c r="AY141" s="108"/>
      <c r="AZ141" s="108"/>
      <c r="BA141" s="109">
        <f t="shared" si="208"/>
        <v>0</v>
      </c>
    </row>
    <row r="142" spans="1:53" ht="14.1" customHeight="1" outlineLevel="2" x14ac:dyDescent="0.2">
      <c r="A142" s="68"/>
      <c r="B142" s="94"/>
      <c r="C142" s="142"/>
      <c r="D142" s="110"/>
      <c r="E142" s="110"/>
      <c r="F142" s="110"/>
      <c r="G142" s="111"/>
      <c r="H142" s="99" t="s">
        <v>51</v>
      </c>
      <c r="I142" s="100"/>
      <c r="J142" s="101"/>
      <c r="K142" s="101"/>
      <c r="L142" s="102" t="str">
        <f>IF(I142&lt;&gt;0,((VLOOKUP(I142,'1. Standard_Cost'!$B$4:$D$8,2)+VLOOKUP(I142,'1. Standard_Cost'!$B$4:$D$8,3))*J142*K142),"0")</f>
        <v>0</v>
      </c>
      <c r="M142" s="102">
        <f>L142*'1. Standard_Cost'!F9</f>
        <v>0</v>
      </c>
      <c r="N142" s="103"/>
      <c r="O142" s="103"/>
      <c r="P142" s="103"/>
      <c r="Q142" s="103"/>
      <c r="R142" s="104">
        <f>+N142*P142*'1. Standard_Cost'!$B$12</f>
        <v>0</v>
      </c>
      <c r="S142" s="104">
        <f>+N142*O142*P142*'1. Standard_Cost'!$C$12</f>
        <v>0</v>
      </c>
      <c r="T142" s="104">
        <f>+N142*P142*Q142*'1. Standard_Cost'!$D$12</f>
        <v>0</v>
      </c>
      <c r="U142" s="104">
        <f>+N142*O142*'1. Standard_Cost'!$E$12</f>
        <v>0</v>
      </c>
      <c r="V142" s="103"/>
      <c r="W142" s="103"/>
      <c r="X142" s="103"/>
      <c r="Y142" s="104">
        <f>+V142*((X142*'1. Standard_Cost'!$B$16)+(W142*X142*'1. Standard_Cost'!$C$16))</f>
        <v>0</v>
      </c>
      <c r="Z142" s="103"/>
      <c r="AA142" s="103"/>
      <c r="AB142" s="104">
        <f>+Z142*'1. Standard_Cost'!$B$20+AA142*'1. Standard_Cost'!$C$20</f>
        <v>0</v>
      </c>
      <c r="AC142" s="105"/>
      <c r="AD142" s="106"/>
      <c r="AE142" s="104">
        <f>SUM(AD142,AC142,AB142,Y142,U142,T142,S142,R142)*'1. Standard_Cost'!B33</f>
        <v>0</v>
      </c>
      <c r="AF142" s="104">
        <f t="shared" si="209"/>
        <v>0</v>
      </c>
      <c r="AG142" s="103"/>
      <c r="AH142" s="103"/>
      <c r="AI142" s="103"/>
      <c r="AJ142" s="107"/>
      <c r="AK142" s="107"/>
      <c r="AL142" s="107"/>
      <c r="AM142" s="104">
        <f>AG142*'1. Standard_Cost'!B29+'Incremental_Cost Year 2021'!AH150*'1. Standard_Cost'!C29+'Incremental_Cost Year 2021'!AI150*'1. Standard_Cost'!D29+'Incremental_Cost Year 2021'!AJ150+'Incremental_Cost Year 2021'!AL150+AK142</f>
        <v>0</v>
      </c>
      <c r="AN142" s="104">
        <f>AM142*'1. Standard_Cost'!C33</f>
        <v>0</v>
      </c>
      <c r="AO142" s="107"/>
      <c r="AQ142" s="104">
        <f t="shared" si="204"/>
        <v>0</v>
      </c>
      <c r="AR142" s="104">
        <f t="shared" si="205"/>
        <v>0</v>
      </c>
      <c r="AS142" s="104">
        <f t="shared" si="206"/>
        <v>0</v>
      </c>
      <c r="AT142" s="104">
        <f t="shared" si="210"/>
        <v>0</v>
      </c>
      <c r="AU142" s="108">
        <f t="shared" si="207"/>
        <v>0</v>
      </c>
      <c r="AV142" s="108"/>
      <c r="AW142" s="108"/>
      <c r="AX142" s="108"/>
      <c r="AY142" s="108"/>
      <c r="AZ142" s="108"/>
      <c r="BA142" s="109">
        <f t="shared" si="208"/>
        <v>0</v>
      </c>
    </row>
    <row r="143" spans="1:53" ht="14.1" customHeight="1" outlineLevel="2" x14ac:dyDescent="0.2">
      <c r="A143" s="68"/>
      <c r="B143" s="94"/>
      <c r="C143" s="142"/>
      <c r="D143" s="110"/>
      <c r="E143" s="110"/>
      <c r="F143" s="110"/>
      <c r="G143" s="111"/>
      <c r="H143" s="112" t="s">
        <v>179</v>
      </c>
      <c r="I143" s="100"/>
      <c r="J143" s="101"/>
      <c r="K143" s="101"/>
      <c r="L143" s="102" t="str">
        <f>IF(I143&lt;&gt;0,((VLOOKUP(I143,'1. Standard_Cost'!$B$4:$D$8,2)+VLOOKUP(I143,'1. Standard_Cost'!$B$4:$D$8,3))*J143*K143),"0")</f>
        <v>0</v>
      </c>
      <c r="M143" s="102">
        <f>L143*'1. Standard_Cost'!F9</f>
        <v>0</v>
      </c>
      <c r="N143" s="103"/>
      <c r="O143" s="103"/>
      <c r="P143" s="103"/>
      <c r="Q143" s="103"/>
      <c r="R143" s="104">
        <f>+N143*P143*'1. Standard_Cost'!$B$12</f>
        <v>0</v>
      </c>
      <c r="S143" s="104">
        <f>+N143*O143*P143*'1. Standard_Cost'!$C$12</f>
        <v>0</v>
      </c>
      <c r="T143" s="104">
        <f>+N143*P143*Q143*'1. Standard_Cost'!$D$12</f>
        <v>0</v>
      </c>
      <c r="U143" s="104">
        <f>+N143*O143*'1. Standard_Cost'!$E$12</f>
        <v>0</v>
      </c>
      <c r="V143" s="103"/>
      <c r="W143" s="103"/>
      <c r="X143" s="103"/>
      <c r="Y143" s="104">
        <f>+V143*((X143*'1. Standard_Cost'!$B$16)+(W143*X143*'1. Standard_Cost'!$C$16))</f>
        <v>0</v>
      </c>
      <c r="Z143" s="103"/>
      <c r="AA143" s="103"/>
      <c r="AB143" s="104">
        <f>+Z143*'1. Standard_Cost'!$B$20+AA143*'1. Standard_Cost'!$C$20</f>
        <v>0</v>
      </c>
      <c r="AC143" s="105"/>
      <c r="AD143" s="106"/>
      <c r="AE143" s="104">
        <f>SUM(AD143,AC143,AB143,Y143,U143,T143,S143,R143)*'1. Standard_Cost'!B33</f>
        <v>0</v>
      </c>
      <c r="AF143" s="104">
        <f t="shared" si="209"/>
        <v>0</v>
      </c>
      <c r="AG143" s="103"/>
      <c r="AH143" s="103"/>
      <c r="AI143" s="103"/>
      <c r="AJ143" s="107"/>
      <c r="AK143" s="107"/>
      <c r="AL143" s="107"/>
      <c r="AM143" s="104">
        <f>AG143*'1. Standard_Cost'!B29+'Incremental_Cost Year 2021'!AH151*'1. Standard_Cost'!C29+'Incremental_Cost Year 2021'!AI151*'1. Standard_Cost'!D29+'Incremental_Cost Year 2021'!AJ151+'Incremental_Cost Year 2021'!AL151+AK143</f>
        <v>0</v>
      </c>
      <c r="AN143" s="104">
        <f>AM143*'1. Standard_Cost'!C33</f>
        <v>0</v>
      </c>
      <c r="AO143" s="107"/>
      <c r="AQ143" s="104">
        <f t="shared" si="204"/>
        <v>0</v>
      </c>
      <c r="AR143" s="104">
        <f t="shared" si="205"/>
        <v>0</v>
      </c>
      <c r="AS143" s="104">
        <f t="shared" si="206"/>
        <v>0</v>
      </c>
      <c r="AT143" s="104">
        <f t="shared" si="210"/>
        <v>0</v>
      </c>
      <c r="AU143" s="108">
        <f t="shared" si="207"/>
        <v>0</v>
      </c>
      <c r="AV143" s="108"/>
      <c r="AW143" s="108"/>
      <c r="AX143" s="108"/>
      <c r="AY143" s="108"/>
      <c r="AZ143" s="108"/>
      <c r="BA143" s="109">
        <f t="shared" si="208"/>
        <v>0</v>
      </c>
    </row>
    <row r="144" spans="1:53" ht="24.6" customHeight="1" outlineLevel="1" x14ac:dyDescent="0.2">
      <c r="A144" s="68"/>
      <c r="B144" s="141"/>
      <c r="C144" s="142"/>
      <c r="D144" s="113" t="s">
        <v>515</v>
      </c>
      <c r="E144" s="113" t="s">
        <v>227</v>
      </c>
      <c r="F144" s="114" t="s">
        <v>154</v>
      </c>
      <c r="G144" s="115" t="s">
        <v>155</v>
      </c>
      <c r="H144" s="122" t="s">
        <v>228</v>
      </c>
      <c r="I144" s="117"/>
      <c r="J144" s="117"/>
      <c r="K144" s="117"/>
      <c r="L144" s="118">
        <f>SUM(L140:L143)</f>
        <v>0</v>
      </c>
      <c r="M144" s="118">
        <f>SUM(M140:M143)</f>
        <v>0</v>
      </c>
      <c r="N144" s="117"/>
      <c r="O144" s="117"/>
      <c r="P144" s="117"/>
      <c r="Q144" s="117"/>
      <c r="R144" s="119">
        <f>SUM(R140:R143)</f>
        <v>0</v>
      </c>
      <c r="S144" s="119">
        <f>SUM(S140:S143)</f>
        <v>0</v>
      </c>
      <c r="T144" s="119">
        <f>SUM(T140:T143)</f>
        <v>0</v>
      </c>
      <c r="U144" s="119">
        <f>SUM(U140:U143)</f>
        <v>0</v>
      </c>
      <c r="V144" s="117"/>
      <c r="W144" s="117"/>
      <c r="X144" s="117"/>
      <c r="Y144" s="118">
        <f>SUM(Y140:Y143)</f>
        <v>0</v>
      </c>
      <c r="Z144" s="117"/>
      <c r="AA144" s="117"/>
      <c r="AB144" s="118">
        <f t="shared" ref="AB144:AF144" si="211">SUM(AB140:AB143)</f>
        <v>0</v>
      </c>
      <c r="AC144" s="118">
        <f t="shared" si="211"/>
        <v>30000</v>
      </c>
      <c r="AD144" s="118">
        <f t="shared" si="211"/>
        <v>0</v>
      </c>
      <c r="AE144" s="118">
        <f t="shared" si="211"/>
        <v>6000</v>
      </c>
      <c r="AF144" s="118">
        <f t="shared" si="211"/>
        <v>6000</v>
      </c>
      <c r="AG144" s="117"/>
      <c r="AH144" s="117"/>
      <c r="AI144" s="117"/>
      <c r="AJ144" s="119">
        <f>SUM(AJ140:AJ143)</f>
        <v>0</v>
      </c>
      <c r="AK144" s="119">
        <f t="shared" ref="AK144:AN144" si="212">SUM(AK140:AK143)</f>
        <v>0</v>
      </c>
      <c r="AL144" s="119">
        <f t="shared" si="212"/>
        <v>0</v>
      </c>
      <c r="AM144" s="119">
        <f t="shared" si="212"/>
        <v>0</v>
      </c>
      <c r="AN144" s="119">
        <f t="shared" si="212"/>
        <v>0</v>
      </c>
      <c r="AO144" s="116"/>
      <c r="AP144" s="120"/>
      <c r="AQ144" s="121">
        <f t="shared" ref="AQ144:BA144" si="213">SUM(AQ140:AQ143)</f>
        <v>0</v>
      </c>
      <c r="AR144" s="121">
        <f t="shared" si="213"/>
        <v>6000</v>
      </c>
      <c r="AS144" s="121">
        <f t="shared" si="213"/>
        <v>0</v>
      </c>
      <c r="AT144" s="121">
        <f t="shared" si="213"/>
        <v>6000</v>
      </c>
      <c r="AU144" s="121">
        <f t="shared" si="213"/>
        <v>6000</v>
      </c>
      <c r="AV144" s="121">
        <f t="shared" si="213"/>
        <v>0</v>
      </c>
      <c r="AW144" s="121">
        <f t="shared" si="213"/>
        <v>0</v>
      </c>
      <c r="AX144" s="121">
        <f t="shared" si="213"/>
        <v>0</v>
      </c>
      <c r="AY144" s="121">
        <f t="shared" si="213"/>
        <v>0</v>
      </c>
      <c r="AZ144" s="121">
        <f t="shared" si="213"/>
        <v>0</v>
      </c>
      <c r="BA144" s="121">
        <f t="shared" si="213"/>
        <v>0</v>
      </c>
    </row>
    <row r="145" spans="1:53" ht="14.1" customHeight="1" outlineLevel="2" x14ac:dyDescent="0.2">
      <c r="A145" s="68"/>
      <c r="B145" s="94"/>
      <c r="C145" s="142"/>
      <c r="D145" s="96"/>
      <c r="E145" s="96"/>
      <c r="F145" s="97"/>
      <c r="G145" s="98"/>
      <c r="H145" s="99" t="s">
        <v>49</v>
      </c>
      <c r="I145" s="100"/>
      <c r="J145" s="101"/>
      <c r="K145" s="101"/>
      <c r="L145" s="102" t="str">
        <f>IF(I145&lt;&gt;0,((VLOOKUP(I145,'1. Standard_Cost'!$B$4:$D$8,2)+VLOOKUP(I145,'1. Standard_Cost'!$B$4:$D$8,3))*J145*K145),"0")</f>
        <v>0</v>
      </c>
      <c r="M145" s="102">
        <f>L145*'1. Standard_Cost'!F14</f>
        <v>0</v>
      </c>
      <c r="N145" s="103"/>
      <c r="O145" s="103"/>
      <c r="P145" s="103"/>
      <c r="Q145" s="103"/>
      <c r="R145" s="104">
        <f>+N145*P145*'1. Standard_Cost'!$B$12</f>
        <v>0</v>
      </c>
      <c r="S145" s="104">
        <f>+N145*O145*P145*'1. Standard_Cost'!$C$12</f>
        <v>0</v>
      </c>
      <c r="T145" s="104">
        <f>+N145*P145*Q145*'1. Standard_Cost'!$D$12</f>
        <v>0</v>
      </c>
      <c r="U145" s="104">
        <f>+N145*O145*'1. Standard_Cost'!$E$12</f>
        <v>0</v>
      </c>
      <c r="V145" s="103"/>
      <c r="W145" s="103"/>
      <c r="X145" s="103"/>
      <c r="Y145" s="104">
        <f>+V145*((X145*'1. Standard_Cost'!$B$16)+(W145*X145*'1. Standard_Cost'!$C$16))</f>
        <v>0</v>
      </c>
      <c r="Z145" s="103"/>
      <c r="AA145" s="103"/>
      <c r="AB145" s="104">
        <f>+Z145*'1. Standard_Cost'!$B$20+AA145*'1. Standard_Cost'!$C$20</f>
        <v>0</v>
      </c>
      <c r="AC145" s="105"/>
      <c r="AD145" s="106"/>
      <c r="AE145" s="104">
        <f>SUM(AD145,AC145,AB145,Y145,U145,T145,S145,R145)*'1. Standard_Cost'!B38</f>
        <v>0</v>
      </c>
      <c r="AF145" s="104">
        <f>SUM(AD145,AE145)</f>
        <v>0</v>
      </c>
      <c r="AG145" s="103"/>
      <c r="AH145" s="103"/>
      <c r="AI145" s="103"/>
      <c r="AJ145" s="107"/>
      <c r="AK145" s="107"/>
      <c r="AL145" s="107"/>
      <c r="AM145" s="104">
        <f>AG145*'1. Standard_Cost'!B34+'Incremental_Cost Year 2021'!AH153*'1. Standard_Cost'!C34+'Incremental_Cost Year 2021'!AI153*'1. Standard_Cost'!D34+'Incremental_Cost Year 2021'!AJ153+'Incremental_Cost Year 2021'!AL153+AK145</f>
        <v>0</v>
      </c>
      <c r="AN145" s="104">
        <f>AM145*'1. Standard_Cost'!C38</f>
        <v>0</v>
      </c>
      <c r="AO145" s="107"/>
      <c r="AQ145" s="104">
        <f t="shared" ref="AQ145:AQ148" si="214">L145+M145</f>
        <v>0</v>
      </c>
      <c r="AR145" s="104">
        <f t="shared" ref="AR145:AR148" si="215">AF145</f>
        <v>0</v>
      </c>
      <c r="AS145" s="104">
        <f t="shared" ref="AS145:AS148" si="216">AM145+AN145</f>
        <v>0</v>
      </c>
      <c r="AT145" s="104">
        <f>SUM(AQ145,AR145,AS145)</f>
        <v>0</v>
      </c>
      <c r="AU145" s="108">
        <f>AT145</f>
        <v>0</v>
      </c>
      <c r="AV145" s="108"/>
      <c r="AW145" s="108"/>
      <c r="AX145" s="108"/>
      <c r="AY145" s="108"/>
      <c r="AZ145" s="108"/>
      <c r="BA145" s="109">
        <f t="shared" ref="BA145:BA148" si="217">SUM(AU145:AZ145)-AT145</f>
        <v>0</v>
      </c>
    </row>
    <row r="146" spans="1:53" ht="14.1" customHeight="1" outlineLevel="2" x14ac:dyDescent="0.2">
      <c r="A146" s="68"/>
      <c r="B146" s="94"/>
      <c r="C146" s="142"/>
      <c r="D146" s="110"/>
      <c r="E146" s="110"/>
      <c r="F146" s="110"/>
      <c r="G146" s="111"/>
      <c r="H146" s="99" t="s">
        <v>50</v>
      </c>
      <c r="I146" s="100"/>
      <c r="J146" s="101"/>
      <c r="K146" s="101"/>
      <c r="L146" s="102" t="str">
        <f>IF(I146&lt;&gt;0,((VLOOKUP(I146,'1. Standard_Cost'!$B$4:$D$8,2)+VLOOKUP(I146,'1. Standard_Cost'!$B$4:$D$8,3))*J146*K146),"0")</f>
        <v>0</v>
      </c>
      <c r="M146" s="102">
        <f>L146*'1. Standard_Cost'!F14</f>
        <v>0</v>
      </c>
      <c r="N146" s="103"/>
      <c r="O146" s="103"/>
      <c r="P146" s="103"/>
      <c r="Q146" s="103"/>
      <c r="R146" s="104">
        <f>+N146*P146*'1. Standard_Cost'!$B$12</f>
        <v>0</v>
      </c>
      <c r="S146" s="104">
        <f>+N146*O146*P146*'1. Standard_Cost'!$C$12</f>
        <v>0</v>
      </c>
      <c r="T146" s="104">
        <f>+N146*P146*Q146*'1. Standard_Cost'!$D$12</f>
        <v>0</v>
      </c>
      <c r="U146" s="104">
        <f>+N146*O146*'1. Standard_Cost'!$E$12</f>
        <v>0</v>
      </c>
      <c r="V146" s="103"/>
      <c r="W146" s="103"/>
      <c r="X146" s="103"/>
      <c r="Y146" s="104">
        <f>+V146*((X146*'1. Standard_Cost'!$B$16)+(W146*X146*'1. Standard_Cost'!$C$16))</f>
        <v>0</v>
      </c>
      <c r="Z146" s="103"/>
      <c r="AA146" s="103"/>
      <c r="AB146" s="104">
        <f>+Z146*'1. Standard_Cost'!$B$20+AA146*'1. Standard_Cost'!$C$20</f>
        <v>0</v>
      </c>
      <c r="AC146" s="105"/>
      <c r="AD146" s="106"/>
      <c r="AE146" s="104">
        <f>SUM(AD146,AC146,AB146,Y146,U146,T146,S146,R146)*'1. Standard_Cost'!B38</f>
        <v>0</v>
      </c>
      <c r="AF146" s="104">
        <f t="shared" ref="AF146:AF148" si="218">SUM(AD146,AE146)</f>
        <v>0</v>
      </c>
      <c r="AG146" s="103"/>
      <c r="AH146" s="103">
        <v>0</v>
      </c>
      <c r="AI146" s="103">
        <v>0</v>
      </c>
      <c r="AJ146" s="107"/>
      <c r="AK146" s="107"/>
      <c r="AL146" s="107"/>
      <c r="AM146" s="104">
        <f>AG146*'1. Standard_Cost'!B34+'Incremental_Cost Year 2021'!AH154*'1. Standard_Cost'!C34+'Incremental_Cost Year 2021'!AI154*'1. Standard_Cost'!D34+'Incremental_Cost Year 2021'!AJ154+'Incremental_Cost Year 2021'!AL154+AK146</f>
        <v>0</v>
      </c>
      <c r="AN146" s="104">
        <f>AM146*'1. Standard_Cost'!C38</f>
        <v>0</v>
      </c>
      <c r="AO146" s="107"/>
      <c r="AQ146" s="104">
        <f t="shared" si="214"/>
        <v>0</v>
      </c>
      <c r="AR146" s="104">
        <f t="shared" si="215"/>
        <v>0</v>
      </c>
      <c r="AS146" s="104">
        <f t="shared" si="216"/>
        <v>0</v>
      </c>
      <c r="AT146" s="104">
        <f t="shared" ref="AT146:AT148" si="219">SUM(AQ146,AR146,AS146)</f>
        <v>0</v>
      </c>
      <c r="AU146" s="108">
        <f>AT146</f>
        <v>0</v>
      </c>
      <c r="AV146" s="108">
        <v>0</v>
      </c>
      <c r="AW146" s="108"/>
      <c r="AX146" s="108"/>
      <c r="AY146" s="108"/>
      <c r="AZ146" s="108"/>
      <c r="BA146" s="109">
        <f t="shared" si="217"/>
        <v>0</v>
      </c>
    </row>
    <row r="147" spans="1:53" ht="14.1" customHeight="1" outlineLevel="2" x14ac:dyDescent="0.2">
      <c r="A147" s="68"/>
      <c r="B147" s="94"/>
      <c r="C147" s="142"/>
      <c r="D147" s="110"/>
      <c r="E147" s="110"/>
      <c r="F147" s="110"/>
      <c r="G147" s="111"/>
      <c r="H147" s="99" t="s">
        <v>51</v>
      </c>
      <c r="I147" s="100"/>
      <c r="J147" s="101"/>
      <c r="K147" s="101"/>
      <c r="L147" s="102" t="str">
        <f>IF(I147&lt;&gt;0,((VLOOKUP(I147,'1. Standard_Cost'!$B$4:$D$8,2)+VLOOKUP(I147,'1. Standard_Cost'!$B$4:$D$8,3))*J147*K147),"0")</f>
        <v>0</v>
      </c>
      <c r="M147" s="102">
        <f>L147*'1. Standard_Cost'!F14</f>
        <v>0</v>
      </c>
      <c r="N147" s="103"/>
      <c r="O147" s="103"/>
      <c r="P147" s="103"/>
      <c r="Q147" s="103"/>
      <c r="R147" s="104">
        <f>+N147*P147*'1. Standard_Cost'!$B$12</f>
        <v>0</v>
      </c>
      <c r="S147" s="104">
        <f>+N147*O147*P147*'1. Standard_Cost'!$C$12</f>
        <v>0</v>
      </c>
      <c r="T147" s="104">
        <f>+N147*P147*Q147*'1. Standard_Cost'!$D$12</f>
        <v>0</v>
      </c>
      <c r="U147" s="104">
        <f>+N147*O147*'1. Standard_Cost'!$E$12</f>
        <v>0</v>
      </c>
      <c r="V147" s="103"/>
      <c r="W147" s="103"/>
      <c r="X147" s="103"/>
      <c r="Y147" s="104">
        <f>+V147*((X147*'1. Standard_Cost'!$B$16)+(W147*X147*'1. Standard_Cost'!$C$16))</f>
        <v>0</v>
      </c>
      <c r="Z147" s="103"/>
      <c r="AA147" s="103"/>
      <c r="AB147" s="104">
        <f>+Z147*'1. Standard_Cost'!$B$20+AA147*'1. Standard_Cost'!$C$20</f>
        <v>0</v>
      </c>
      <c r="AC147" s="105"/>
      <c r="AD147" s="106"/>
      <c r="AE147" s="104">
        <f>SUM(AD147,AC147,AB147,Y147,U147,T147,S147,R147)*'1. Standard_Cost'!B38</f>
        <v>0</v>
      </c>
      <c r="AF147" s="104">
        <f t="shared" si="218"/>
        <v>0</v>
      </c>
      <c r="AG147" s="103"/>
      <c r="AH147" s="103"/>
      <c r="AI147" s="103"/>
      <c r="AJ147" s="107"/>
      <c r="AK147" s="107"/>
      <c r="AL147" s="107"/>
      <c r="AM147" s="104">
        <f>AG147*'1. Standard_Cost'!B34+'Incremental_Cost Year 2021'!AH155*'1. Standard_Cost'!C34+'Incremental_Cost Year 2021'!AI155*'1. Standard_Cost'!D34+'Incremental_Cost Year 2021'!AJ155+'Incremental_Cost Year 2021'!AL155+AK147</f>
        <v>0</v>
      </c>
      <c r="AN147" s="104">
        <f>AM147*'1. Standard_Cost'!C38</f>
        <v>0</v>
      </c>
      <c r="AO147" s="107"/>
      <c r="AQ147" s="104">
        <f t="shared" si="214"/>
        <v>0</v>
      </c>
      <c r="AR147" s="104">
        <f t="shared" si="215"/>
        <v>0</v>
      </c>
      <c r="AS147" s="104">
        <f t="shared" si="216"/>
        <v>0</v>
      </c>
      <c r="AT147" s="104">
        <f t="shared" si="219"/>
        <v>0</v>
      </c>
      <c r="AU147" s="108"/>
      <c r="AV147" s="108"/>
      <c r="AW147" s="108"/>
      <c r="AX147" s="108"/>
      <c r="AY147" s="108"/>
      <c r="AZ147" s="108"/>
      <c r="BA147" s="109">
        <f t="shared" si="217"/>
        <v>0</v>
      </c>
    </row>
    <row r="148" spans="1:53" ht="14.1" customHeight="1" outlineLevel="2" x14ac:dyDescent="0.2">
      <c r="A148" s="68"/>
      <c r="B148" s="94"/>
      <c r="C148" s="142"/>
      <c r="D148" s="110"/>
      <c r="E148" s="110"/>
      <c r="F148" s="110"/>
      <c r="G148" s="111"/>
      <c r="H148" s="112" t="s">
        <v>179</v>
      </c>
      <c r="I148" s="100"/>
      <c r="J148" s="101"/>
      <c r="K148" s="101"/>
      <c r="L148" s="102" t="str">
        <f>IF(I148&lt;&gt;0,((VLOOKUP(I148,'1. Standard_Cost'!$B$4:$D$8,2)+VLOOKUP(I148,'1. Standard_Cost'!$B$4:$D$8,3))*J148*K148),"0")</f>
        <v>0</v>
      </c>
      <c r="M148" s="102">
        <f>L148*'1. Standard_Cost'!F14</f>
        <v>0</v>
      </c>
      <c r="N148" s="103"/>
      <c r="O148" s="103"/>
      <c r="P148" s="103"/>
      <c r="Q148" s="103"/>
      <c r="R148" s="104">
        <f>+N148*P148*'1. Standard_Cost'!$B$12</f>
        <v>0</v>
      </c>
      <c r="S148" s="104">
        <f>+N148*O148*P148*'1. Standard_Cost'!$C$12</f>
        <v>0</v>
      </c>
      <c r="T148" s="104">
        <f>+N148*P148*Q148*'1. Standard_Cost'!$D$12</f>
        <v>0</v>
      </c>
      <c r="U148" s="104">
        <f>+N148*O148*'1. Standard_Cost'!$E$12</f>
        <v>0</v>
      </c>
      <c r="V148" s="103"/>
      <c r="W148" s="103"/>
      <c r="X148" s="103"/>
      <c r="Y148" s="104">
        <f>+V148*((X148*'1. Standard_Cost'!$B$16)+(W148*X148*'1. Standard_Cost'!$C$16))</f>
        <v>0</v>
      </c>
      <c r="Z148" s="103"/>
      <c r="AA148" s="103"/>
      <c r="AB148" s="104">
        <f>+Z148*'1. Standard_Cost'!$B$20+AA148*'1. Standard_Cost'!$C$20</f>
        <v>0</v>
      </c>
      <c r="AC148" s="105"/>
      <c r="AD148" s="106"/>
      <c r="AE148" s="104">
        <f>SUM(AD148,AC148,AB148,Y148,U148,T148,S148,R148)*'1. Standard_Cost'!B38</f>
        <v>0</v>
      </c>
      <c r="AF148" s="104">
        <f t="shared" si="218"/>
        <v>0</v>
      </c>
      <c r="AG148" s="103"/>
      <c r="AH148" s="103"/>
      <c r="AI148" s="103"/>
      <c r="AJ148" s="107"/>
      <c r="AK148" s="107"/>
      <c r="AL148" s="107"/>
      <c r="AM148" s="104">
        <f>AG148*'1. Standard_Cost'!B34+'Incremental_Cost Year 2021'!AH156*'1. Standard_Cost'!C34+'Incremental_Cost Year 2021'!AI156*'1. Standard_Cost'!D34+'Incremental_Cost Year 2021'!AJ156+'Incremental_Cost Year 2021'!AL156+AK148</f>
        <v>0</v>
      </c>
      <c r="AN148" s="104">
        <f>AM148*'1. Standard_Cost'!C38</f>
        <v>0</v>
      </c>
      <c r="AO148" s="107"/>
      <c r="AQ148" s="104">
        <f t="shared" si="214"/>
        <v>0</v>
      </c>
      <c r="AR148" s="104">
        <f t="shared" si="215"/>
        <v>0</v>
      </c>
      <c r="AS148" s="104">
        <f t="shared" si="216"/>
        <v>0</v>
      </c>
      <c r="AT148" s="104">
        <f t="shared" si="219"/>
        <v>0</v>
      </c>
      <c r="AU148" s="108"/>
      <c r="AV148" s="108"/>
      <c r="AW148" s="108"/>
      <c r="AX148" s="108"/>
      <c r="AY148" s="108"/>
      <c r="AZ148" s="108"/>
      <c r="BA148" s="109">
        <f t="shared" si="217"/>
        <v>0</v>
      </c>
    </row>
    <row r="149" spans="1:53" ht="24.6" customHeight="1" outlineLevel="1" x14ac:dyDescent="0.2">
      <c r="A149" s="68"/>
      <c r="B149" s="141"/>
      <c r="C149" s="142"/>
      <c r="D149" s="113" t="s">
        <v>515</v>
      </c>
      <c r="E149" s="113" t="s">
        <v>229</v>
      </c>
      <c r="F149" s="114" t="s">
        <v>154</v>
      </c>
      <c r="G149" s="115" t="s">
        <v>155</v>
      </c>
      <c r="H149" s="122" t="s">
        <v>230</v>
      </c>
      <c r="I149" s="117"/>
      <c r="J149" s="117"/>
      <c r="K149" s="117"/>
      <c r="L149" s="118">
        <f>SUM(L145:L148)</f>
        <v>0</v>
      </c>
      <c r="M149" s="118">
        <f>SUM(M145:M148)</f>
        <v>0</v>
      </c>
      <c r="N149" s="117"/>
      <c r="O149" s="117"/>
      <c r="P149" s="117"/>
      <c r="Q149" s="117"/>
      <c r="R149" s="119">
        <f>SUM(R145:R148)</f>
        <v>0</v>
      </c>
      <c r="S149" s="119">
        <f>SUM(S145:S148)</f>
        <v>0</v>
      </c>
      <c r="T149" s="119">
        <f>SUM(T145:T148)</f>
        <v>0</v>
      </c>
      <c r="U149" s="119">
        <f>SUM(U145:U148)</f>
        <v>0</v>
      </c>
      <c r="V149" s="117"/>
      <c r="W149" s="117"/>
      <c r="X149" s="117"/>
      <c r="Y149" s="118">
        <f>SUM(Y145:Y148)</f>
        <v>0</v>
      </c>
      <c r="Z149" s="117"/>
      <c r="AA149" s="117"/>
      <c r="AB149" s="118">
        <f t="shared" ref="AB149:AF149" si="220">SUM(AB145:AB148)</f>
        <v>0</v>
      </c>
      <c r="AC149" s="118">
        <f t="shared" si="220"/>
        <v>0</v>
      </c>
      <c r="AD149" s="118">
        <f t="shared" si="220"/>
        <v>0</v>
      </c>
      <c r="AE149" s="118">
        <f t="shared" si="220"/>
        <v>0</v>
      </c>
      <c r="AF149" s="118">
        <f t="shared" si="220"/>
        <v>0</v>
      </c>
      <c r="AG149" s="117"/>
      <c r="AH149" s="117"/>
      <c r="AI149" s="117"/>
      <c r="AJ149" s="119">
        <f>SUM(AJ145:AJ148)</f>
        <v>0</v>
      </c>
      <c r="AK149" s="119">
        <f t="shared" ref="AK149:AN149" si="221">SUM(AK145:AK148)</f>
        <v>0</v>
      </c>
      <c r="AL149" s="119">
        <f t="shared" si="221"/>
        <v>0</v>
      </c>
      <c r="AM149" s="119">
        <f t="shared" si="221"/>
        <v>0</v>
      </c>
      <c r="AN149" s="119">
        <f t="shared" si="221"/>
        <v>0</v>
      </c>
      <c r="AO149" s="116"/>
      <c r="AP149" s="120"/>
      <c r="AQ149" s="121">
        <f t="shared" ref="AQ149:BA149" si="222">SUM(AQ145:AQ148)</f>
        <v>0</v>
      </c>
      <c r="AR149" s="121">
        <f t="shared" si="222"/>
        <v>0</v>
      </c>
      <c r="AS149" s="121">
        <f t="shared" si="222"/>
        <v>0</v>
      </c>
      <c r="AT149" s="121">
        <f t="shared" si="222"/>
        <v>0</v>
      </c>
      <c r="AU149" s="121">
        <f t="shared" si="222"/>
        <v>0</v>
      </c>
      <c r="AV149" s="121">
        <f t="shared" si="222"/>
        <v>0</v>
      </c>
      <c r="AW149" s="121">
        <f t="shared" si="222"/>
        <v>0</v>
      </c>
      <c r="AX149" s="121">
        <f t="shared" si="222"/>
        <v>0</v>
      </c>
      <c r="AY149" s="121">
        <f t="shared" si="222"/>
        <v>0</v>
      </c>
      <c r="AZ149" s="121">
        <f t="shared" si="222"/>
        <v>0</v>
      </c>
      <c r="BA149" s="121">
        <f t="shared" si="222"/>
        <v>0</v>
      </c>
    </row>
    <row r="150" spans="1:53" ht="14.1" customHeight="1" outlineLevel="2" x14ac:dyDescent="0.2">
      <c r="A150" s="68"/>
      <c r="B150" s="94"/>
      <c r="C150" s="142"/>
      <c r="D150" s="96"/>
      <c r="E150" s="96"/>
      <c r="F150" s="97"/>
      <c r="G150" s="98"/>
      <c r="H150" s="99" t="s">
        <v>528</v>
      </c>
      <c r="I150" s="100" t="s">
        <v>1</v>
      </c>
      <c r="J150" s="101">
        <v>1</v>
      </c>
      <c r="K150" s="101">
        <v>2</v>
      </c>
      <c r="L150" s="102">
        <f>IF(I150&lt;&gt;0,((VLOOKUP(I150,'1. Standard_Cost'!$B$4:$D$8,2)+VLOOKUP(I150,'1. Standard_Cost'!$B$4:$D$8,3))*J150*K150),"0")</f>
        <v>180250</v>
      </c>
      <c r="M150" s="102">
        <f>L150*'1. Standard_Cost'!F4</f>
        <v>30101.75</v>
      </c>
      <c r="N150" s="103"/>
      <c r="O150" s="103"/>
      <c r="P150" s="103"/>
      <c r="Q150" s="103"/>
      <c r="R150" s="104">
        <f>+N150*P150*'1. Standard_Cost'!$B$12</f>
        <v>0</v>
      </c>
      <c r="S150" s="104">
        <f>+N150*O150*P150*'1. Standard_Cost'!$C$12</f>
        <v>0</v>
      </c>
      <c r="T150" s="104">
        <f>+N150*P150*Q150*'1. Standard_Cost'!$D$12</f>
        <v>0</v>
      </c>
      <c r="U150" s="104">
        <f>+N150*O150*'1. Standard_Cost'!$E$12</f>
        <v>0</v>
      </c>
      <c r="V150" s="103"/>
      <c r="W150" s="103"/>
      <c r="X150" s="103"/>
      <c r="Y150" s="104">
        <f>+V150*((X150*'1. Standard_Cost'!$B$16)+(W150*X150*'1. Standard_Cost'!$C$16))</f>
        <v>0</v>
      </c>
      <c r="Z150" s="103"/>
      <c r="AA150" s="103"/>
      <c r="AB150" s="104">
        <f>+Z150*'1. Standard_Cost'!$B$20+AA150*'1. Standard_Cost'!$C$20</f>
        <v>0</v>
      </c>
      <c r="AC150" s="105">
        <v>30000</v>
      </c>
      <c r="AD150" s="106"/>
      <c r="AE150" s="104">
        <f>SUM(AD150,AC150,AB150,Y150,U150,T150,S150,R150)*'1. Standard_Cost'!B28</f>
        <v>6000</v>
      </c>
      <c r="AF150" s="104">
        <f>SUM(AD150,AE150)</f>
        <v>6000</v>
      </c>
      <c r="AG150" s="103"/>
      <c r="AH150" s="103"/>
      <c r="AI150" s="103"/>
      <c r="AJ150" s="107"/>
      <c r="AK150" s="107"/>
      <c r="AL150" s="107"/>
      <c r="AM150" s="104">
        <f>AG150*'1. Standard_Cost'!B39+'Incremental_Cost Year 2021'!AH158*'1. Standard_Cost'!C39+'Incremental_Cost Year 2021'!AI158*'1. Standard_Cost'!D39+'Incremental_Cost Year 2021'!AJ158+'Incremental_Cost Year 2021'!AL158+AK150</f>
        <v>0</v>
      </c>
      <c r="AN150" s="104">
        <f>AM150*'1. Standard_Cost'!C43</f>
        <v>0</v>
      </c>
      <c r="AO150" s="107"/>
      <c r="AQ150" s="104">
        <f t="shared" ref="AQ150:AQ153" si="223">L150+M150</f>
        <v>210351.75</v>
      </c>
      <c r="AR150" s="104">
        <f t="shared" ref="AR150:AR153" si="224">AF150</f>
        <v>6000</v>
      </c>
      <c r="AS150" s="104">
        <f t="shared" ref="AS150:AS153" si="225">AM150+AN150</f>
        <v>0</v>
      </c>
      <c r="AT150" s="104">
        <f>SUM(AQ150,AR150,AS150)</f>
        <v>216351.75</v>
      </c>
      <c r="AU150" s="108">
        <f t="shared" ref="AU150:AU153" si="226">AT150</f>
        <v>216351.75</v>
      </c>
      <c r="AV150" s="108"/>
      <c r="AW150" s="108"/>
      <c r="AX150" s="108"/>
      <c r="AY150" s="108"/>
      <c r="AZ150" s="108"/>
      <c r="BA150" s="109">
        <f t="shared" ref="BA150:BA153" si="227">SUM(AU150:AZ150)-AT150</f>
        <v>0</v>
      </c>
    </row>
    <row r="151" spans="1:53" ht="14.1" customHeight="1" outlineLevel="2" x14ac:dyDescent="0.2">
      <c r="A151" s="68"/>
      <c r="B151" s="94"/>
      <c r="C151" s="142"/>
      <c r="D151" s="110"/>
      <c r="E151" s="110"/>
      <c r="F151" s="110"/>
      <c r="G151" s="111"/>
      <c r="H151" s="99" t="s">
        <v>614</v>
      </c>
      <c r="I151" s="100" t="s">
        <v>4</v>
      </c>
      <c r="J151" s="101">
        <v>1</v>
      </c>
      <c r="K151" s="101">
        <v>1</v>
      </c>
      <c r="L151" s="102">
        <f>IF(I151&lt;&gt;0,((VLOOKUP(I151,'1. Standard_Cost'!$B$4:$D$8,2)+VLOOKUP(I151,'1. Standard_Cost'!$B$4:$D$8,3))*J151*K151),"0")</f>
        <v>80100</v>
      </c>
      <c r="M151" s="102">
        <f>L151*'1. Standard_Cost'!F4</f>
        <v>13376.7</v>
      </c>
      <c r="N151" s="103"/>
      <c r="O151" s="103"/>
      <c r="P151" s="103"/>
      <c r="Q151" s="103"/>
      <c r="R151" s="104">
        <f>+N151*P151*'1. Standard_Cost'!$B$12</f>
        <v>0</v>
      </c>
      <c r="S151" s="104">
        <f>+N151*O151*P151*'1. Standard_Cost'!$C$12</f>
        <v>0</v>
      </c>
      <c r="T151" s="104">
        <f>+N151*P151*Q151*'1. Standard_Cost'!$D$12</f>
        <v>0</v>
      </c>
      <c r="U151" s="104">
        <f>+N151*O151*'1. Standard_Cost'!$E$12</f>
        <v>0</v>
      </c>
      <c r="V151" s="103"/>
      <c r="W151" s="103"/>
      <c r="X151" s="103"/>
      <c r="Y151" s="104">
        <f>+V151*((X151*'1. Standard_Cost'!$B$16)+(W151*X151*'1. Standard_Cost'!$C$16))</f>
        <v>0</v>
      </c>
      <c r="Z151" s="103"/>
      <c r="AA151" s="103"/>
      <c r="AB151" s="104">
        <f>+Z151*'1. Standard_Cost'!$B$20+AA151*'1. Standard_Cost'!$C$20</f>
        <v>0</v>
      </c>
      <c r="AC151" s="105"/>
      <c r="AD151" s="106"/>
      <c r="AE151" s="104">
        <f>SUM(AD151,AC151,AB151,Y151,U151,T151,S151,R151)*'1. Standard_Cost'!B43</f>
        <v>0</v>
      </c>
      <c r="AF151" s="104">
        <f t="shared" ref="AF151:AF153" si="228">SUM(AD151,AE151)</f>
        <v>0</v>
      </c>
      <c r="AG151" s="103"/>
      <c r="AH151" s="103">
        <v>0</v>
      </c>
      <c r="AI151" s="103">
        <v>0</v>
      </c>
      <c r="AJ151" s="107"/>
      <c r="AK151" s="107"/>
      <c r="AL151" s="107"/>
      <c r="AM151" s="104">
        <f>AG151*'1. Standard_Cost'!B39+'Incremental_Cost Year 2021'!AH159*'1. Standard_Cost'!C39+'Incremental_Cost Year 2021'!AI159*'1. Standard_Cost'!D39+'Incremental_Cost Year 2021'!AJ159+'Incremental_Cost Year 2021'!AL159+AK151</f>
        <v>0</v>
      </c>
      <c r="AN151" s="104">
        <f>AM151*'1. Standard_Cost'!C43</f>
        <v>0</v>
      </c>
      <c r="AO151" s="107"/>
      <c r="AQ151" s="104">
        <f t="shared" si="223"/>
        <v>93476.7</v>
      </c>
      <c r="AR151" s="104">
        <f t="shared" si="224"/>
        <v>0</v>
      </c>
      <c r="AS151" s="104">
        <f t="shared" si="225"/>
        <v>0</v>
      </c>
      <c r="AT151" s="104">
        <f t="shared" ref="AT151:AT153" si="229">SUM(AQ151,AR151,AS151)</f>
        <v>93476.7</v>
      </c>
      <c r="AU151" s="108">
        <f t="shared" si="226"/>
        <v>93476.7</v>
      </c>
      <c r="AV151" s="108">
        <v>0</v>
      </c>
      <c r="AW151" s="108"/>
      <c r="AX151" s="108"/>
      <c r="AY151" s="108"/>
      <c r="AZ151" s="108"/>
      <c r="BA151" s="109">
        <f t="shared" si="227"/>
        <v>0</v>
      </c>
    </row>
    <row r="152" spans="1:53" ht="14.1" customHeight="1" outlineLevel="2" x14ac:dyDescent="0.2">
      <c r="A152" s="68"/>
      <c r="B152" s="94"/>
      <c r="C152" s="142"/>
      <c r="D152" s="110"/>
      <c r="E152" s="110"/>
      <c r="F152" s="110"/>
      <c r="G152" s="111"/>
      <c r="H152" s="99" t="s">
        <v>608</v>
      </c>
      <c r="I152" s="100" t="s">
        <v>3</v>
      </c>
      <c r="J152" s="101">
        <v>1</v>
      </c>
      <c r="K152" s="101">
        <v>1</v>
      </c>
      <c r="L152" s="102">
        <f>IF(I152&lt;&gt;0,((VLOOKUP(I152,'1. Standard_Cost'!$B$4:$D$8,2)+VLOOKUP(I152,'1. Standard_Cost'!$B$4:$D$8,3))*J152*K152),"0")</f>
        <v>100100</v>
      </c>
      <c r="M152" s="102">
        <f>L152*'1. Standard_Cost'!F4</f>
        <v>16716.7</v>
      </c>
      <c r="N152" s="103"/>
      <c r="O152" s="103"/>
      <c r="P152" s="103"/>
      <c r="Q152" s="103"/>
      <c r="R152" s="104">
        <f>+N152*P152*'1. Standard_Cost'!$B$12</f>
        <v>0</v>
      </c>
      <c r="S152" s="104">
        <f>+N152*O152*P152*'1. Standard_Cost'!$C$12</f>
        <v>0</v>
      </c>
      <c r="T152" s="104">
        <f>+N152*P152*Q152*'1. Standard_Cost'!$D$12</f>
        <v>0</v>
      </c>
      <c r="U152" s="104">
        <f>+N152*O152*'1. Standard_Cost'!$E$12</f>
        <v>0</v>
      </c>
      <c r="V152" s="103"/>
      <c r="W152" s="103"/>
      <c r="X152" s="103"/>
      <c r="Y152" s="104">
        <f>+V152*((X152*'1. Standard_Cost'!$B$16)+(W152*X152*'1. Standard_Cost'!$C$16))</f>
        <v>0</v>
      </c>
      <c r="Z152" s="103"/>
      <c r="AA152" s="103"/>
      <c r="AB152" s="104">
        <f>+Z152*'1. Standard_Cost'!$B$20+AA152*'1. Standard_Cost'!$C$20</f>
        <v>0</v>
      </c>
      <c r="AC152" s="105"/>
      <c r="AD152" s="106"/>
      <c r="AE152" s="104">
        <f>SUM(AD152,AC152,AB152,Y152,U152,T152,S152,R152)*'1. Standard_Cost'!B43</f>
        <v>0</v>
      </c>
      <c r="AF152" s="104">
        <f t="shared" si="228"/>
        <v>0</v>
      </c>
      <c r="AG152" s="103"/>
      <c r="AH152" s="103"/>
      <c r="AI152" s="103"/>
      <c r="AJ152" s="107"/>
      <c r="AK152" s="107"/>
      <c r="AL152" s="107"/>
      <c r="AM152" s="104">
        <f>AG152*'1. Standard_Cost'!B39+'Incremental_Cost Year 2021'!AH160*'1. Standard_Cost'!C39+'Incremental_Cost Year 2021'!AI160*'1. Standard_Cost'!D39+'Incremental_Cost Year 2021'!AJ160+'Incremental_Cost Year 2021'!AL160+AK152</f>
        <v>0</v>
      </c>
      <c r="AN152" s="104">
        <f>AM152*'1. Standard_Cost'!C43</f>
        <v>0</v>
      </c>
      <c r="AO152" s="107"/>
      <c r="AQ152" s="104">
        <f t="shared" si="223"/>
        <v>116816.7</v>
      </c>
      <c r="AR152" s="104">
        <f t="shared" si="224"/>
        <v>0</v>
      </c>
      <c r="AS152" s="104">
        <f t="shared" si="225"/>
        <v>0</v>
      </c>
      <c r="AT152" s="104">
        <f t="shared" si="229"/>
        <v>116816.7</v>
      </c>
      <c r="AU152" s="108">
        <f t="shared" si="226"/>
        <v>116816.7</v>
      </c>
      <c r="AV152" s="108"/>
      <c r="AW152" s="108"/>
      <c r="AX152" s="108"/>
      <c r="AY152" s="108"/>
      <c r="AZ152" s="108"/>
      <c r="BA152" s="109">
        <f t="shared" si="227"/>
        <v>0</v>
      </c>
    </row>
    <row r="153" spans="1:53" ht="14.1" customHeight="1" outlineLevel="2" x14ac:dyDescent="0.2">
      <c r="A153" s="68"/>
      <c r="B153" s="94"/>
      <c r="C153" s="142"/>
      <c r="D153" s="110"/>
      <c r="E153" s="110"/>
      <c r="F153" s="110"/>
      <c r="G153" s="111"/>
      <c r="H153" s="112" t="s">
        <v>179</v>
      </c>
      <c r="I153" s="100"/>
      <c r="J153" s="101"/>
      <c r="K153" s="101"/>
      <c r="L153" s="102" t="str">
        <f>IF(I153&lt;&gt;0,((VLOOKUP(I153,'1. Standard_Cost'!$B$4:$D$8,2)+VLOOKUP(I153,'1. Standard_Cost'!$B$4:$D$8,3))*J153*K153),"0")</f>
        <v>0</v>
      </c>
      <c r="M153" s="102">
        <f>L153*'1. Standard_Cost'!F19</f>
        <v>0</v>
      </c>
      <c r="N153" s="103"/>
      <c r="O153" s="103"/>
      <c r="P153" s="103"/>
      <c r="Q153" s="103"/>
      <c r="R153" s="104">
        <f>+N153*P153*'1. Standard_Cost'!$B$12</f>
        <v>0</v>
      </c>
      <c r="S153" s="104">
        <f>+N153*O153*P153*'1. Standard_Cost'!$C$12</f>
        <v>0</v>
      </c>
      <c r="T153" s="104">
        <f>+N153*P153*Q153*'1. Standard_Cost'!$D$12</f>
        <v>0</v>
      </c>
      <c r="U153" s="104">
        <f>+N153*O153*'1. Standard_Cost'!$E$12</f>
        <v>0</v>
      </c>
      <c r="V153" s="103"/>
      <c r="W153" s="103"/>
      <c r="X153" s="103"/>
      <c r="Y153" s="104">
        <f>+V153*((X153*'1. Standard_Cost'!$B$16)+(W153*X153*'1. Standard_Cost'!$C$16))</f>
        <v>0</v>
      </c>
      <c r="Z153" s="103"/>
      <c r="AA153" s="103"/>
      <c r="AB153" s="104">
        <f>+Z153*'1. Standard_Cost'!$B$20+AA153*'1. Standard_Cost'!$C$20</f>
        <v>0</v>
      </c>
      <c r="AC153" s="105"/>
      <c r="AD153" s="106"/>
      <c r="AE153" s="104">
        <f>SUM(AD153,AC153,AB153,Y153,U153,T153,S153,R153)*'1. Standard_Cost'!B43</f>
        <v>0</v>
      </c>
      <c r="AF153" s="104">
        <f t="shared" si="228"/>
        <v>0</v>
      </c>
      <c r="AG153" s="103"/>
      <c r="AH153" s="103"/>
      <c r="AI153" s="103"/>
      <c r="AJ153" s="107"/>
      <c r="AK153" s="107"/>
      <c r="AL153" s="107"/>
      <c r="AM153" s="104">
        <f>AG153*'1. Standard_Cost'!B39+'Incremental_Cost Year 2021'!AH161*'1. Standard_Cost'!C39+'Incremental_Cost Year 2021'!AI161*'1. Standard_Cost'!D39+'Incremental_Cost Year 2021'!AJ161+'Incremental_Cost Year 2021'!AL161+AK153</f>
        <v>0</v>
      </c>
      <c r="AN153" s="104">
        <f>AM153*'1. Standard_Cost'!C43</f>
        <v>0</v>
      </c>
      <c r="AO153" s="107"/>
      <c r="AQ153" s="104">
        <f t="shared" si="223"/>
        <v>0</v>
      </c>
      <c r="AR153" s="104">
        <f t="shared" si="224"/>
        <v>0</v>
      </c>
      <c r="AS153" s="104">
        <f t="shared" si="225"/>
        <v>0</v>
      </c>
      <c r="AT153" s="104">
        <f t="shared" si="229"/>
        <v>0</v>
      </c>
      <c r="AU153" s="108">
        <f t="shared" si="226"/>
        <v>0</v>
      </c>
      <c r="AV153" s="108"/>
      <c r="AW153" s="108"/>
      <c r="AX153" s="108"/>
      <c r="AY153" s="108"/>
      <c r="AZ153" s="108"/>
      <c r="BA153" s="109">
        <f t="shared" si="227"/>
        <v>0</v>
      </c>
    </row>
    <row r="154" spans="1:53" ht="24.6" customHeight="1" outlineLevel="1" x14ac:dyDescent="0.2">
      <c r="A154" s="68"/>
      <c r="B154" s="141"/>
      <c r="C154" s="142"/>
      <c r="D154" s="113" t="s">
        <v>515</v>
      </c>
      <c r="E154" s="113" t="s">
        <v>231</v>
      </c>
      <c r="F154" s="114" t="s">
        <v>154</v>
      </c>
      <c r="G154" s="115" t="s">
        <v>155</v>
      </c>
      <c r="H154" s="122" t="s">
        <v>232</v>
      </c>
      <c r="I154" s="117"/>
      <c r="J154" s="117"/>
      <c r="K154" s="117"/>
      <c r="L154" s="118">
        <f>SUM(L150:L153)</f>
        <v>360450</v>
      </c>
      <c r="M154" s="118">
        <f>SUM(M150:M153)</f>
        <v>60195.149999999994</v>
      </c>
      <c r="N154" s="117"/>
      <c r="O154" s="117"/>
      <c r="P154" s="117"/>
      <c r="Q154" s="117"/>
      <c r="R154" s="119">
        <f>SUM(R150:R153)</f>
        <v>0</v>
      </c>
      <c r="S154" s="119">
        <f>SUM(S150:S153)</f>
        <v>0</v>
      </c>
      <c r="T154" s="119">
        <f>SUM(T150:T153)</f>
        <v>0</v>
      </c>
      <c r="U154" s="119">
        <f>SUM(U150:U153)</f>
        <v>0</v>
      </c>
      <c r="V154" s="117"/>
      <c r="W154" s="117"/>
      <c r="X154" s="117"/>
      <c r="Y154" s="118">
        <f>SUM(Y150:Y153)</f>
        <v>0</v>
      </c>
      <c r="Z154" s="117"/>
      <c r="AA154" s="117"/>
      <c r="AB154" s="118">
        <f t="shared" ref="AB154:AF154" si="230">SUM(AB150:AB153)</f>
        <v>0</v>
      </c>
      <c r="AC154" s="118">
        <f t="shared" si="230"/>
        <v>30000</v>
      </c>
      <c r="AD154" s="118">
        <f t="shared" si="230"/>
        <v>0</v>
      </c>
      <c r="AE154" s="118">
        <f t="shared" si="230"/>
        <v>6000</v>
      </c>
      <c r="AF154" s="118">
        <f t="shared" si="230"/>
        <v>6000</v>
      </c>
      <c r="AG154" s="117"/>
      <c r="AH154" s="117"/>
      <c r="AI154" s="117"/>
      <c r="AJ154" s="119">
        <f>SUM(AJ150:AJ153)</f>
        <v>0</v>
      </c>
      <c r="AK154" s="119">
        <f t="shared" ref="AK154:AN154" si="231">SUM(AK150:AK153)</f>
        <v>0</v>
      </c>
      <c r="AL154" s="119">
        <f t="shared" si="231"/>
        <v>0</v>
      </c>
      <c r="AM154" s="119">
        <f t="shared" si="231"/>
        <v>0</v>
      </c>
      <c r="AN154" s="119">
        <f t="shared" si="231"/>
        <v>0</v>
      </c>
      <c r="AO154" s="116"/>
      <c r="AP154" s="120"/>
      <c r="AQ154" s="121">
        <f t="shared" ref="AQ154:BA154" si="232">SUM(AQ150:AQ153)</f>
        <v>420645.15</v>
      </c>
      <c r="AR154" s="121">
        <f t="shared" si="232"/>
        <v>6000</v>
      </c>
      <c r="AS154" s="121">
        <f t="shared" si="232"/>
        <v>0</v>
      </c>
      <c r="AT154" s="121">
        <f t="shared" si="232"/>
        <v>426645.15</v>
      </c>
      <c r="AU154" s="121">
        <f t="shared" si="232"/>
        <v>426645.15</v>
      </c>
      <c r="AV154" s="121">
        <f t="shared" si="232"/>
        <v>0</v>
      </c>
      <c r="AW154" s="121">
        <f t="shared" si="232"/>
        <v>0</v>
      </c>
      <c r="AX154" s="121">
        <f t="shared" si="232"/>
        <v>0</v>
      </c>
      <c r="AY154" s="121">
        <f t="shared" si="232"/>
        <v>0</v>
      </c>
      <c r="AZ154" s="121">
        <f t="shared" si="232"/>
        <v>0</v>
      </c>
      <c r="BA154" s="121">
        <f t="shared" si="232"/>
        <v>0</v>
      </c>
    </row>
    <row r="155" spans="1:53" ht="14.1" customHeight="1" outlineLevel="2" x14ac:dyDescent="0.2">
      <c r="A155" s="68"/>
      <c r="B155" s="94"/>
      <c r="C155" s="142"/>
      <c r="D155" s="96"/>
      <c r="E155" s="96"/>
      <c r="F155" s="97"/>
      <c r="G155" s="98"/>
      <c r="H155" s="99" t="s">
        <v>49</v>
      </c>
      <c r="I155" s="100"/>
      <c r="J155" s="101"/>
      <c r="K155" s="101"/>
      <c r="L155" s="102" t="str">
        <f>IF(I155&lt;&gt;0,((VLOOKUP(I155,'1. Standard_Cost'!$B$4:$D$8,2)+VLOOKUP(I155,'1. Standard_Cost'!$B$4:$D$8,3))*J155*K155),"0")</f>
        <v>0</v>
      </c>
      <c r="M155" s="102">
        <f>L155*'1. Standard_Cost'!F24</f>
        <v>0</v>
      </c>
      <c r="N155" s="103"/>
      <c r="O155" s="103"/>
      <c r="P155" s="103"/>
      <c r="Q155" s="103"/>
      <c r="R155" s="104">
        <f>+N155*P155*'1. Standard_Cost'!$B$12</f>
        <v>0</v>
      </c>
      <c r="S155" s="104">
        <f>+N155*O155*P155*'1. Standard_Cost'!$C$12</f>
        <v>0</v>
      </c>
      <c r="T155" s="104">
        <f>+N155*P155*Q155*'1. Standard_Cost'!$D$12</f>
        <v>0</v>
      </c>
      <c r="U155" s="104">
        <f>+N155*O155*'1. Standard_Cost'!$E$12</f>
        <v>0</v>
      </c>
      <c r="V155" s="103"/>
      <c r="W155" s="103"/>
      <c r="X155" s="103"/>
      <c r="Y155" s="104">
        <f>+V155*((X155*'1. Standard_Cost'!$B$16)+(W155*X155*'1. Standard_Cost'!$C$16))</f>
        <v>0</v>
      </c>
      <c r="Z155" s="103"/>
      <c r="AA155" s="103"/>
      <c r="AB155" s="104">
        <f>+Z155*'1. Standard_Cost'!$B$20+AA155*'1. Standard_Cost'!$C$20</f>
        <v>0</v>
      </c>
      <c r="AC155" s="105"/>
      <c r="AD155" s="106"/>
      <c r="AE155" s="104">
        <f>SUM(AD155,AC155,AB155,Y155,U155,T155,S155,R155)*'1. Standard_Cost'!B48</f>
        <v>0</v>
      </c>
      <c r="AF155" s="104">
        <f>SUM(AD155,AE155)</f>
        <v>0</v>
      </c>
      <c r="AG155" s="103"/>
      <c r="AH155" s="103"/>
      <c r="AI155" s="103"/>
      <c r="AJ155" s="107"/>
      <c r="AK155" s="107"/>
      <c r="AL155" s="107"/>
      <c r="AM155" s="104">
        <f>AG155*'1. Standard_Cost'!B44+'Incremental_Cost Year 2021'!AH163*'1. Standard_Cost'!C44+'Incremental_Cost Year 2021'!AI163*'1. Standard_Cost'!D44+'Incremental_Cost Year 2021'!AJ163+'Incremental_Cost Year 2021'!AL163+AK155</f>
        <v>0</v>
      </c>
      <c r="AN155" s="104">
        <f>AM155*'1. Standard_Cost'!C48</f>
        <v>0</v>
      </c>
      <c r="AO155" s="107"/>
      <c r="AQ155" s="104">
        <f t="shared" ref="AQ155:AQ158" si="233">L155+M155</f>
        <v>0</v>
      </c>
      <c r="AR155" s="104">
        <f t="shared" ref="AR155:AR158" si="234">AF155</f>
        <v>0</v>
      </c>
      <c r="AS155" s="104">
        <f t="shared" ref="AS155:AS158" si="235">AM155+AN155</f>
        <v>0</v>
      </c>
      <c r="AT155" s="104">
        <f>SUM(AQ155,AR155,AS155)</f>
        <v>0</v>
      </c>
      <c r="AU155" s="108">
        <f t="shared" ref="AU155:AU158" si="236">AT155</f>
        <v>0</v>
      </c>
      <c r="AV155" s="108"/>
      <c r="AW155" s="108"/>
      <c r="AX155" s="108"/>
      <c r="AY155" s="108"/>
      <c r="AZ155" s="108"/>
      <c r="BA155" s="109">
        <f t="shared" ref="BA155:BA158" si="237">SUM(AU155:AZ155)-AT155</f>
        <v>0</v>
      </c>
    </row>
    <row r="156" spans="1:53" ht="14.1" customHeight="1" outlineLevel="2" x14ac:dyDescent="0.2">
      <c r="A156" s="68"/>
      <c r="B156" s="94"/>
      <c r="C156" s="142"/>
      <c r="D156" s="110"/>
      <c r="E156" s="110"/>
      <c r="F156" s="110"/>
      <c r="G156" s="111"/>
      <c r="H156" s="99" t="s">
        <v>50</v>
      </c>
      <c r="I156" s="100"/>
      <c r="J156" s="101"/>
      <c r="K156" s="101"/>
      <c r="L156" s="102" t="str">
        <f>IF(I156&lt;&gt;0,((VLOOKUP(I156,'1. Standard_Cost'!$B$4:$D$8,2)+VLOOKUP(I156,'1. Standard_Cost'!$B$4:$D$8,3))*J156*K156),"0")</f>
        <v>0</v>
      </c>
      <c r="M156" s="102">
        <f>L156*'1. Standard_Cost'!F24</f>
        <v>0</v>
      </c>
      <c r="N156" s="103"/>
      <c r="O156" s="103"/>
      <c r="P156" s="103"/>
      <c r="Q156" s="103"/>
      <c r="R156" s="104">
        <f>+N156*P156*'1. Standard_Cost'!$B$12</f>
        <v>0</v>
      </c>
      <c r="S156" s="104">
        <f>+N156*O156*P156*'1. Standard_Cost'!$C$12</f>
        <v>0</v>
      </c>
      <c r="T156" s="104">
        <f>+N156*P156*Q156*'1. Standard_Cost'!$D$12</f>
        <v>0</v>
      </c>
      <c r="U156" s="104">
        <f>+N156*O156*'1. Standard_Cost'!$E$12</f>
        <v>0</v>
      </c>
      <c r="V156" s="103"/>
      <c r="W156" s="103"/>
      <c r="X156" s="103"/>
      <c r="Y156" s="104">
        <f>+V156*((X156*'1. Standard_Cost'!$B$16)+(W156*X156*'1. Standard_Cost'!$C$16))</f>
        <v>0</v>
      </c>
      <c r="Z156" s="103"/>
      <c r="AA156" s="103"/>
      <c r="AB156" s="104">
        <f>+Z156*'1. Standard_Cost'!$B$20+AA156*'1. Standard_Cost'!$C$20</f>
        <v>0</v>
      </c>
      <c r="AC156" s="105"/>
      <c r="AD156" s="106"/>
      <c r="AE156" s="104">
        <f>SUM(AD156,AC156,AB156,Y156,U156,T156,S156,R156)*'1. Standard_Cost'!B48</f>
        <v>0</v>
      </c>
      <c r="AF156" s="104">
        <f t="shared" ref="AF156:AF158" si="238">SUM(AD156,AE156)</f>
        <v>0</v>
      </c>
      <c r="AG156" s="103"/>
      <c r="AH156" s="103">
        <v>0</v>
      </c>
      <c r="AI156" s="103">
        <v>0</v>
      </c>
      <c r="AJ156" s="107"/>
      <c r="AK156" s="107"/>
      <c r="AL156" s="107"/>
      <c r="AM156" s="104">
        <f>AG156*'1. Standard_Cost'!B44+'Incremental_Cost Year 2021'!AH164*'1. Standard_Cost'!C44+'Incremental_Cost Year 2021'!AI164*'1. Standard_Cost'!D44+'Incremental_Cost Year 2021'!AJ164+'Incremental_Cost Year 2021'!AL164+AK156</f>
        <v>0</v>
      </c>
      <c r="AN156" s="104">
        <f>AM156*'1. Standard_Cost'!C48</f>
        <v>0</v>
      </c>
      <c r="AO156" s="107"/>
      <c r="AQ156" s="104">
        <f t="shared" si="233"/>
        <v>0</v>
      </c>
      <c r="AR156" s="104">
        <f t="shared" si="234"/>
        <v>0</v>
      </c>
      <c r="AS156" s="104">
        <f t="shared" si="235"/>
        <v>0</v>
      </c>
      <c r="AT156" s="104">
        <f t="shared" ref="AT156:AT158" si="239">SUM(AQ156,AR156,AS156)</f>
        <v>0</v>
      </c>
      <c r="AU156" s="108">
        <f t="shared" si="236"/>
        <v>0</v>
      </c>
      <c r="AV156" s="108">
        <v>0</v>
      </c>
      <c r="AW156" s="108"/>
      <c r="AX156" s="108"/>
      <c r="AY156" s="108"/>
      <c r="AZ156" s="108"/>
      <c r="BA156" s="109">
        <f t="shared" si="237"/>
        <v>0</v>
      </c>
    </row>
    <row r="157" spans="1:53" ht="14.1" customHeight="1" outlineLevel="2" x14ac:dyDescent="0.2">
      <c r="A157" s="68"/>
      <c r="B157" s="94"/>
      <c r="C157" s="142"/>
      <c r="D157" s="110"/>
      <c r="E157" s="110"/>
      <c r="F157" s="110"/>
      <c r="G157" s="111"/>
      <c r="H157" s="99" t="s">
        <v>51</v>
      </c>
      <c r="I157" s="100"/>
      <c r="J157" s="101"/>
      <c r="K157" s="101"/>
      <c r="L157" s="102" t="str">
        <f>IF(I157&lt;&gt;0,((VLOOKUP(I157,'1. Standard_Cost'!$B$4:$D$8,2)+VLOOKUP(I157,'1. Standard_Cost'!$B$4:$D$8,3))*J157*K157),"0")</f>
        <v>0</v>
      </c>
      <c r="M157" s="102">
        <f>L157*'1. Standard_Cost'!F24</f>
        <v>0</v>
      </c>
      <c r="N157" s="103"/>
      <c r="O157" s="103"/>
      <c r="P157" s="103"/>
      <c r="Q157" s="103"/>
      <c r="R157" s="104">
        <f>+N157*P157*'1. Standard_Cost'!$B$12</f>
        <v>0</v>
      </c>
      <c r="S157" s="104">
        <f>+N157*O157*P157*'1. Standard_Cost'!$C$12</f>
        <v>0</v>
      </c>
      <c r="T157" s="104">
        <f>+N157*P157*Q157*'1. Standard_Cost'!$D$12</f>
        <v>0</v>
      </c>
      <c r="U157" s="104">
        <f>+N157*O157*'1. Standard_Cost'!$E$12</f>
        <v>0</v>
      </c>
      <c r="V157" s="103"/>
      <c r="W157" s="103"/>
      <c r="X157" s="103"/>
      <c r="Y157" s="104">
        <f>+V157*((X157*'1. Standard_Cost'!$B$16)+(W157*X157*'1. Standard_Cost'!$C$16))</f>
        <v>0</v>
      </c>
      <c r="Z157" s="103"/>
      <c r="AA157" s="103"/>
      <c r="AB157" s="104">
        <f>+Z157*'1. Standard_Cost'!$B$20+AA157*'1. Standard_Cost'!$C$20</f>
        <v>0</v>
      </c>
      <c r="AC157" s="105"/>
      <c r="AD157" s="106"/>
      <c r="AE157" s="104">
        <f>SUM(AD157,AC157,AB157,Y157,U157,T157,S157,R157)*'1. Standard_Cost'!B48</f>
        <v>0</v>
      </c>
      <c r="AF157" s="104">
        <f t="shared" si="238"/>
        <v>0</v>
      </c>
      <c r="AG157" s="103"/>
      <c r="AH157" s="103"/>
      <c r="AI157" s="103"/>
      <c r="AJ157" s="107"/>
      <c r="AK157" s="107"/>
      <c r="AL157" s="107"/>
      <c r="AM157" s="104">
        <f>AG157*'1. Standard_Cost'!B44+'Incremental_Cost Year 2021'!AH165*'1. Standard_Cost'!C44+'Incremental_Cost Year 2021'!AI165*'1. Standard_Cost'!D44+'Incremental_Cost Year 2021'!AJ165+'Incremental_Cost Year 2021'!AL165+AK157</f>
        <v>0</v>
      </c>
      <c r="AN157" s="104">
        <f>AM157*'1. Standard_Cost'!C48</f>
        <v>0</v>
      </c>
      <c r="AO157" s="107"/>
      <c r="AQ157" s="104">
        <f t="shared" si="233"/>
        <v>0</v>
      </c>
      <c r="AR157" s="104">
        <f t="shared" si="234"/>
        <v>0</v>
      </c>
      <c r="AS157" s="104">
        <f t="shared" si="235"/>
        <v>0</v>
      </c>
      <c r="AT157" s="104">
        <f t="shared" si="239"/>
        <v>0</v>
      </c>
      <c r="AU157" s="108">
        <f t="shared" si="236"/>
        <v>0</v>
      </c>
      <c r="AV157" s="108"/>
      <c r="AW157" s="108"/>
      <c r="AX157" s="108"/>
      <c r="AY157" s="108"/>
      <c r="AZ157" s="108"/>
      <c r="BA157" s="109">
        <f t="shared" si="237"/>
        <v>0</v>
      </c>
    </row>
    <row r="158" spans="1:53" ht="14.1" customHeight="1" outlineLevel="2" x14ac:dyDescent="0.2">
      <c r="A158" s="68"/>
      <c r="B158" s="94"/>
      <c r="C158" s="142"/>
      <c r="D158" s="110"/>
      <c r="E158" s="110"/>
      <c r="F158" s="110"/>
      <c r="G158" s="111"/>
      <c r="H158" s="112" t="s">
        <v>179</v>
      </c>
      <c r="I158" s="100"/>
      <c r="J158" s="101"/>
      <c r="K158" s="101"/>
      <c r="L158" s="102" t="str">
        <f>IF(I158&lt;&gt;0,((VLOOKUP(I158,'1. Standard_Cost'!$B$4:$D$8,2)+VLOOKUP(I158,'1. Standard_Cost'!$B$4:$D$8,3))*J158*K158),"0")</f>
        <v>0</v>
      </c>
      <c r="M158" s="102">
        <f>L158*'1. Standard_Cost'!F24</f>
        <v>0</v>
      </c>
      <c r="N158" s="103"/>
      <c r="O158" s="103"/>
      <c r="P158" s="103"/>
      <c r="Q158" s="103"/>
      <c r="R158" s="104">
        <f>+N158*P158*'1. Standard_Cost'!$B$12</f>
        <v>0</v>
      </c>
      <c r="S158" s="104">
        <f>+N158*O158*P158*'1. Standard_Cost'!$C$12</f>
        <v>0</v>
      </c>
      <c r="T158" s="104">
        <f>+N158*P158*Q158*'1. Standard_Cost'!$D$12</f>
        <v>0</v>
      </c>
      <c r="U158" s="104">
        <f>+N158*O158*'1. Standard_Cost'!$E$12</f>
        <v>0</v>
      </c>
      <c r="V158" s="103"/>
      <c r="W158" s="103"/>
      <c r="X158" s="103"/>
      <c r="Y158" s="104">
        <f>+V158*((X158*'1. Standard_Cost'!$B$16)+(W158*X158*'1. Standard_Cost'!$C$16))</f>
        <v>0</v>
      </c>
      <c r="Z158" s="103"/>
      <c r="AA158" s="103"/>
      <c r="AB158" s="104">
        <f>+Z158*'1. Standard_Cost'!$B$20+AA158*'1. Standard_Cost'!$C$20</f>
        <v>0</v>
      </c>
      <c r="AC158" s="105"/>
      <c r="AD158" s="106"/>
      <c r="AE158" s="104">
        <f>SUM(AD158,AC158,AB158,Y158,U158,T158,S158,R158)*'1. Standard_Cost'!B48</f>
        <v>0</v>
      </c>
      <c r="AF158" s="104">
        <f t="shared" si="238"/>
        <v>0</v>
      </c>
      <c r="AG158" s="103"/>
      <c r="AH158" s="103"/>
      <c r="AI158" s="103"/>
      <c r="AJ158" s="107"/>
      <c r="AK158" s="107"/>
      <c r="AL158" s="107"/>
      <c r="AM158" s="104">
        <f>AG158*'1. Standard_Cost'!B44+'Incremental_Cost Year 2021'!AH166*'1. Standard_Cost'!C44+'Incremental_Cost Year 2021'!AI166*'1. Standard_Cost'!D44+'Incremental_Cost Year 2021'!AJ166+'Incremental_Cost Year 2021'!AL166+AK158</f>
        <v>0</v>
      </c>
      <c r="AN158" s="104">
        <f>AM158*'1. Standard_Cost'!C48</f>
        <v>0</v>
      </c>
      <c r="AO158" s="107"/>
      <c r="AQ158" s="104">
        <f t="shared" si="233"/>
        <v>0</v>
      </c>
      <c r="AR158" s="104">
        <f t="shared" si="234"/>
        <v>0</v>
      </c>
      <c r="AS158" s="104">
        <f t="shared" si="235"/>
        <v>0</v>
      </c>
      <c r="AT158" s="104">
        <f t="shared" si="239"/>
        <v>0</v>
      </c>
      <c r="AU158" s="108">
        <f t="shared" si="236"/>
        <v>0</v>
      </c>
      <c r="AV158" s="108"/>
      <c r="AW158" s="108"/>
      <c r="AX158" s="108"/>
      <c r="AY158" s="108"/>
      <c r="AZ158" s="108"/>
      <c r="BA158" s="109">
        <f t="shared" si="237"/>
        <v>0</v>
      </c>
    </row>
    <row r="159" spans="1:53" ht="42" customHeight="1" outlineLevel="1" x14ac:dyDescent="0.2">
      <c r="A159" s="68"/>
      <c r="B159" s="141"/>
      <c r="C159" s="142"/>
      <c r="D159" s="113" t="s">
        <v>515</v>
      </c>
      <c r="E159" s="113" t="s">
        <v>233</v>
      </c>
      <c r="F159" s="114" t="s">
        <v>154</v>
      </c>
      <c r="G159" s="115" t="s">
        <v>155</v>
      </c>
      <c r="H159" s="122" t="s">
        <v>234</v>
      </c>
      <c r="I159" s="117"/>
      <c r="J159" s="117"/>
      <c r="K159" s="117"/>
      <c r="L159" s="118">
        <f>SUM(L155:L158)</f>
        <v>0</v>
      </c>
      <c r="M159" s="118">
        <f>SUM(M155:M158)</f>
        <v>0</v>
      </c>
      <c r="N159" s="117"/>
      <c r="O159" s="117"/>
      <c r="P159" s="117"/>
      <c r="Q159" s="117"/>
      <c r="R159" s="119">
        <f>SUM(R155:R158)</f>
        <v>0</v>
      </c>
      <c r="S159" s="119">
        <f>SUM(S155:S158)</f>
        <v>0</v>
      </c>
      <c r="T159" s="119">
        <f>SUM(T155:T158)</f>
        <v>0</v>
      </c>
      <c r="U159" s="119">
        <f>SUM(U155:U158)</f>
        <v>0</v>
      </c>
      <c r="V159" s="117"/>
      <c r="W159" s="117"/>
      <c r="X159" s="117"/>
      <c r="Y159" s="118">
        <f>SUM(Y155:Y158)</f>
        <v>0</v>
      </c>
      <c r="Z159" s="117"/>
      <c r="AA159" s="117"/>
      <c r="AB159" s="118">
        <f t="shared" ref="AB159:AF159" si="240">SUM(AB155:AB158)</f>
        <v>0</v>
      </c>
      <c r="AC159" s="118">
        <f t="shared" si="240"/>
        <v>0</v>
      </c>
      <c r="AD159" s="118">
        <f t="shared" si="240"/>
        <v>0</v>
      </c>
      <c r="AE159" s="118">
        <f t="shared" si="240"/>
        <v>0</v>
      </c>
      <c r="AF159" s="118">
        <f t="shared" si="240"/>
        <v>0</v>
      </c>
      <c r="AG159" s="117"/>
      <c r="AH159" s="117"/>
      <c r="AI159" s="117"/>
      <c r="AJ159" s="119">
        <f>SUM(AJ155:AJ158)</f>
        <v>0</v>
      </c>
      <c r="AK159" s="119">
        <f t="shared" ref="AK159:AN159" si="241">SUM(AK155:AK158)</f>
        <v>0</v>
      </c>
      <c r="AL159" s="119">
        <f t="shared" si="241"/>
        <v>0</v>
      </c>
      <c r="AM159" s="119">
        <f t="shared" si="241"/>
        <v>0</v>
      </c>
      <c r="AN159" s="119">
        <f t="shared" si="241"/>
        <v>0</v>
      </c>
      <c r="AO159" s="116"/>
      <c r="AP159" s="120"/>
      <c r="AQ159" s="121">
        <f t="shared" ref="AQ159:BA159" si="242">SUM(AQ155:AQ158)</f>
        <v>0</v>
      </c>
      <c r="AR159" s="121">
        <f t="shared" si="242"/>
        <v>0</v>
      </c>
      <c r="AS159" s="121">
        <f t="shared" si="242"/>
        <v>0</v>
      </c>
      <c r="AT159" s="121">
        <f t="shared" si="242"/>
        <v>0</v>
      </c>
      <c r="AU159" s="121">
        <f t="shared" si="242"/>
        <v>0</v>
      </c>
      <c r="AV159" s="121">
        <f t="shared" si="242"/>
        <v>0</v>
      </c>
      <c r="AW159" s="121">
        <f t="shared" si="242"/>
        <v>0</v>
      </c>
      <c r="AX159" s="121">
        <f t="shared" si="242"/>
        <v>0</v>
      </c>
      <c r="AY159" s="121">
        <f t="shared" si="242"/>
        <v>0</v>
      </c>
      <c r="AZ159" s="121">
        <f t="shared" si="242"/>
        <v>0</v>
      </c>
      <c r="BA159" s="121">
        <f t="shared" si="242"/>
        <v>0</v>
      </c>
    </row>
    <row r="160" spans="1:53" ht="14.1" customHeight="1" outlineLevel="2" x14ac:dyDescent="0.2">
      <c r="A160" s="68"/>
      <c r="B160" s="94"/>
      <c r="C160" s="142"/>
      <c r="D160" s="96"/>
      <c r="E160" s="96"/>
      <c r="F160" s="97"/>
      <c r="G160" s="98"/>
      <c r="H160" s="99" t="s">
        <v>49</v>
      </c>
      <c r="I160" s="100"/>
      <c r="J160" s="101"/>
      <c r="K160" s="101"/>
      <c r="L160" s="102"/>
      <c r="M160" s="102">
        <f>L160*'1. Standard_Cost'!F29</f>
        <v>0</v>
      </c>
      <c r="N160" s="103"/>
      <c r="O160" s="103"/>
      <c r="P160" s="103"/>
      <c r="Q160" s="103"/>
      <c r="R160" s="104">
        <f>+N160*P160*'1. Standard_Cost'!$B$12</f>
        <v>0</v>
      </c>
      <c r="S160" s="104">
        <f>+N160*O160*P160*'1. Standard_Cost'!$C$12</f>
        <v>0</v>
      </c>
      <c r="T160" s="104">
        <f>+N160*P160*Q160*'1. Standard_Cost'!$D$12</f>
        <v>0</v>
      </c>
      <c r="U160" s="104">
        <f>+N160*O160*'1. Standard_Cost'!$E$12</f>
        <v>0</v>
      </c>
      <c r="V160" s="103"/>
      <c r="W160" s="103"/>
      <c r="X160" s="103"/>
      <c r="Y160" s="104">
        <f>+V160*((X160*'1. Standard_Cost'!$B$16)+(W160*X160*'1. Standard_Cost'!$C$16))</f>
        <v>0</v>
      </c>
      <c r="Z160" s="103"/>
      <c r="AA160" s="103"/>
      <c r="AB160" s="104">
        <f>+Z160*'1. Standard_Cost'!$B$20+AA160*'1. Standard_Cost'!$C$20</f>
        <v>0</v>
      </c>
      <c r="AC160" s="105"/>
      <c r="AD160" s="106"/>
      <c r="AE160" s="104">
        <f>SUM(AD160,AC160,AB160,Y160,U160,T160,S160,R160)*'1. Standard_Cost'!B53</f>
        <v>0</v>
      </c>
      <c r="AF160" s="104">
        <f>SUM(AD160,AE160)</f>
        <v>0</v>
      </c>
      <c r="AG160" s="103"/>
      <c r="AH160" s="103"/>
      <c r="AI160" s="103"/>
      <c r="AJ160" s="107"/>
      <c r="AK160" s="107"/>
      <c r="AL160" s="107"/>
      <c r="AM160" s="104">
        <f>AG160*'1. Standard_Cost'!B49+'Incremental_Cost Year 2021'!AH168*'1. Standard_Cost'!C49+'Incremental_Cost Year 2021'!AI168*'1. Standard_Cost'!D49+'Incremental_Cost Year 2021'!AJ168+'Incremental_Cost Year 2021'!AL168+AK160</f>
        <v>0</v>
      </c>
      <c r="AN160" s="104">
        <f>AM160*'1. Standard_Cost'!C53</f>
        <v>0</v>
      </c>
      <c r="AO160" s="107"/>
      <c r="AQ160" s="104">
        <f t="shared" ref="AQ160:AQ163" si="243">L160+M160</f>
        <v>0</v>
      </c>
      <c r="AR160" s="104">
        <f t="shared" ref="AR160:AR163" si="244">AF160</f>
        <v>0</v>
      </c>
      <c r="AS160" s="104">
        <f t="shared" ref="AS160:AS163" si="245">AM160+AN160</f>
        <v>0</v>
      </c>
      <c r="AT160" s="104">
        <f>SUM(AQ160,AR160,AS160)</f>
        <v>0</v>
      </c>
      <c r="AU160" s="108"/>
      <c r="AV160" s="108"/>
      <c r="AW160" s="108"/>
      <c r="AX160" s="108"/>
      <c r="AY160" s="108"/>
      <c r="AZ160" s="108"/>
      <c r="BA160" s="109">
        <f t="shared" ref="BA160:BA163" si="246">SUM(AU160:AZ160)-AT160</f>
        <v>0</v>
      </c>
    </row>
    <row r="161" spans="1:53" ht="14.1" customHeight="1" outlineLevel="2" x14ac:dyDescent="0.2">
      <c r="A161" s="68"/>
      <c r="B161" s="94"/>
      <c r="C161" s="142"/>
      <c r="D161" s="110"/>
      <c r="E161" s="110"/>
      <c r="F161" s="110"/>
      <c r="G161" s="111"/>
      <c r="H161" s="99" t="s">
        <v>50</v>
      </c>
      <c r="I161" s="100"/>
      <c r="J161" s="101"/>
      <c r="K161" s="101"/>
      <c r="L161" s="102" t="str">
        <f>IF(I161&lt;&gt;0,((VLOOKUP(I161,'1. Standard_Cost'!$B$4:$D$8,2)+VLOOKUP(I161,'1. Standard_Cost'!$B$4:$D$8,3))*J161*K161),"0")</f>
        <v>0</v>
      </c>
      <c r="M161" s="102">
        <f>L161*'1. Standard_Cost'!F29</f>
        <v>0</v>
      </c>
      <c r="N161" s="103"/>
      <c r="O161" s="103"/>
      <c r="P161" s="103"/>
      <c r="Q161" s="103"/>
      <c r="R161" s="104">
        <f>+N161*P161*'1. Standard_Cost'!$B$12</f>
        <v>0</v>
      </c>
      <c r="S161" s="104">
        <f>+N161*O161*P161*'1. Standard_Cost'!$C$12</f>
        <v>0</v>
      </c>
      <c r="T161" s="104">
        <f>+N161*P161*Q161*'1. Standard_Cost'!$D$12</f>
        <v>0</v>
      </c>
      <c r="U161" s="104">
        <f>+N161*O161*'1. Standard_Cost'!$E$12</f>
        <v>0</v>
      </c>
      <c r="V161" s="103"/>
      <c r="W161" s="103"/>
      <c r="X161" s="103"/>
      <c r="Y161" s="104">
        <f>+V161*((X161*'1. Standard_Cost'!$B$16)+(W161*X161*'1. Standard_Cost'!$C$16))</f>
        <v>0</v>
      </c>
      <c r="Z161" s="103"/>
      <c r="AA161" s="103"/>
      <c r="AB161" s="104">
        <f>+Z161*'1. Standard_Cost'!$B$20+AA161*'1. Standard_Cost'!$C$20</f>
        <v>0</v>
      </c>
      <c r="AC161" s="105"/>
      <c r="AD161" s="106"/>
      <c r="AE161" s="104">
        <f>SUM(AD161,AC161,AB161,Y161,U161,T161,S161,R161)*'1. Standard_Cost'!B53</f>
        <v>0</v>
      </c>
      <c r="AF161" s="104">
        <f t="shared" ref="AF161:AF163" si="247">SUM(AD161,AE161)</f>
        <v>0</v>
      </c>
      <c r="AG161" s="103"/>
      <c r="AH161" s="103">
        <v>0</v>
      </c>
      <c r="AI161" s="103">
        <v>0</v>
      </c>
      <c r="AJ161" s="107"/>
      <c r="AK161" s="107"/>
      <c r="AL161" s="107"/>
      <c r="AM161" s="104">
        <f>AG161*'1. Standard_Cost'!B49+'Incremental_Cost Year 2021'!AH169*'1. Standard_Cost'!C49+'Incremental_Cost Year 2021'!AI169*'1. Standard_Cost'!D49+'Incremental_Cost Year 2021'!AJ169+'Incremental_Cost Year 2021'!AL169+AK161</f>
        <v>0</v>
      </c>
      <c r="AN161" s="104">
        <f>AM161*'1. Standard_Cost'!C53</f>
        <v>0</v>
      </c>
      <c r="AO161" s="107"/>
      <c r="AQ161" s="104">
        <f t="shared" si="243"/>
        <v>0</v>
      </c>
      <c r="AR161" s="104">
        <f t="shared" si="244"/>
        <v>0</v>
      </c>
      <c r="AS161" s="104">
        <f t="shared" si="245"/>
        <v>0</v>
      </c>
      <c r="AT161" s="104">
        <f t="shared" ref="AT161:AT163" si="248">SUM(AQ161,AR161,AS161)</f>
        <v>0</v>
      </c>
      <c r="AU161" s="108"/>
      <c r="AV161" s="108">
        <v>0</v>
      </c>
      <c r="AW161" s="108"/>
      <c r="AX161" s="108"/>
      <c r="AY161" s="108"/>
      <c r="AZ161" s="108"/>
      <c r="BA161" s="109">
        <f t="shared" si="246"/>
        <v>0</v>
      </c>
    </row>
    <row r="162" spans="1:53" ht="14.1" customHeight="1" outlineLevel="2" x14ac:dyDescent="0.2">
      <c r="A162" s="68"/>
      <c r="B162" s="94"/>
      <c r="C162" s="142"/>
      <c r="D162" s="110"/>
      <c r="E162" s="110"/>
      <c r="F162" s="110"/>
      <c r="G162" s="111"/>
      <c r="H162" s="99" t="s">
        <v>51</v>
      </c>
      <c r="I162" s="100"/>
      <c r="J162" s="101"/>
      <c r="K162" s="101"/>
      <c r="L162" s="102" t="str">
        <f>IF(I162&lt;&gt;0,((VLOOKUP(I162,'1. Standard_Cost'!$B$4:$D$8,2)+VLOOKUP(I162,'1. Standard_Cost'!$B$4:$D$8,3))*J162*K162),"0")</f>
        <v>0</v>
      </c>
      <c r="M162" s="102">
        <f>L162*'1. Standard_Cost'!F29</f>
        <v>0</v>
      </c>
      <c r="N162" s="103"/>
      <c r="O162" s="103"/>
      <c r="P162" s="103"/>
      <c r="Q162" s="103"/>
      <c r="R162" s="104">
        <f>+N162*P162*'1. Standard_Cost'!$B$12</f>
        <v>0</v>
      </c>
      <c r="S162" s="104">
        <f>+N162*O162*P162*'1. Standard_Cost'!$C$12</f>
        <v>0</v>
      </c>
      <c r="T162" s="104">
        <f>+N162*P162*Q162*'1. Standard_Cost'!$D$12</f>
        <v>0</v>
      </c>
      <c r="U162" s="104">
        <f>+N162*O162*'1. Standard_Cost'!$E$12</f>
        <v>0</v>
      </c>
      <c r="V162" s="103"/>
      <c r="W162" s="103"/>
      <c r="X162" s="103"/>
      <c r="Y162" s="104">
        <f>+V162*((X162*'1. Standard_Cost'!$B$16)+(W162*X162*'1. Standard_Cost'!$C$16))</f>
        <v>0</v>
      </c>
      <c r="Z162" s="103"/>
      <c r="AA162" s="103"/>
      <c r="AB162" s="104">
        <f>+Z162*'1. Standard_Cost'!$B$20+AA162*'1. Standard_Cost'!$C$20</f>
        <v>0</v>
      </c>
      <c r="AC162" s="105"/>
      <c r="AD162" s="106"/>
      <c r="AE162" s="104">
        <f>SUM(AD162,AC162,AB162,Y162,U162,T162,S162,R162)*'1. Standard_Cost'!B53</f>
        <v>0</v>
      </c>
      <c r="AF162" s="104">
        <f t="shared" si="247"/>
        <v>0</v>
      </c>
      <c r="AG162" s="103"/>
      <c r="AH162" s="103"/>
      <c r="AI162" s="103"/>
      <c r="AJ162" s="107"/>
      <c r="AK162" s="107"/>
      <c r="AL162" s="107"/>
      <c r="AM162" s="104">
        <f>AG162*'1. Standard_Cost'!B49+'Incremental_Cost Year 2021'!AH170*'1. Standard_Cost'!C49+'Incremental_Cost Year 2021'!AI170*'1. Standard_Cost'!D49+'Incremental_Cost Year 2021'!AJ170+'Incremental_Cost Year 2021'!AL170+AK162</f>
        <v>0</v>
      </c>
      <c r="AN162" s="104">
        <f>AM162*'1. Standard_Cost'!C53</f>
        <v>0</v>
      </c>
      <c r="AO162" s="107"/>
      <c r="AQ162" s="104">
        <f t="shared" si="243"/>
        <v>0</v>
      </c>
      <c r="AR162" s="104">
        <f t="shared" si="244"/>
        <v>0</v>
      </c>
      <c r="AS162" s="104">
        <f t="shared" si="245"/>
        <v>0</v>
      </c>
      <c r="AT162" s="104">
        <f t="shared" si="248"/>
        <v>0</v>
      </c>
      <c r="AU162" s="108"/>
      <c r="AV162" s="108"/>
      <c r="AW162" s="108"/>
      <c r="AX162" s="108"/>
      <c r="AY162" s="108"/>
      <c r="AZ162" s="108"/>
      <c r="BA162" s="109">
        <f t="shared" si="246"/>
        <v>0</v>
      </c>
    </row>
    <row r="163" spans="1:53" ht="14.1" customHeight="1" outlineLevel="2" x14ac:dyDescent="0.2">
      <c r="A163" s="68"/>
      <c r="B163" s="94"/>
      <c r="C163" s="142"/>
      <c r="D163" s="110"/>
      <c r="E163" s="110"/>
      <c r="F163" s="110"/>
      <c r="G163" s="111"/>
      <c r="H163" s="112" t="s">
        <v>179</v>
      </c>
      <c r="I163" s="100"/>
      <c r="J163" s="101"/>
      <c r="K163" s="101"/>
      <c r="L163" s="102" t="str">
        <f>IF(I163&lt;&gt;0,((VLOOKUP(I163,'1. Standard_Cost'!$B$4:$D$8,2)+VLOOKUP(I163,'1. Standard_Cost'!$B$4:$D$8,3))*J163*K163),"0")</f>
        <v>0</v>
      </c>
      <c r="M163" s="102">
        <f>L163*'1. Standard_Cost'!F29</f>
        <v>0</v>
      </c>
      <c r="N163" s="103"/>
      <c r="O163" s="103"/>
      <c r="P163" s="103"/>
      <c r="Q163" s="103"/>
      <c r="R163" s="104">
        <f>+N163*P163*'1. Standard_Cost'!$B$12</f>
        <v>0</v>
      </c>
      <c r="S163" s="104">
        <f>+N163*O163*P163*'1. Standard_Cost'!$C$12</f>
        <v>0</v>
      </c>
      <c r="T163" s="104">
        <f>+N163*P163*Q163*'1. Standard_Cost'!$D$12</f>
        <v>0</v>
      </c>
      <c r="U163" s="104">
        <f>+N163*O163*'1. Standard_Cost'!$E$12</f>
        <v>0</v>
      </c>
      <c r="V163" s="103"/>
      <c r="W163" s="103"/>
      <c r="X163" s="103"/>
      <c r="Y163" s="104">
        <f>+V163*((X163*'1. Standard_Cost'!$B$16)+(W163*X163*'1. Standard_Cost'!$C$16))</f>
        <v>0</v>
      </c>
      <c r="Z163" s="103"/>
      <c r="AA163" s="103"/>
      <c r="AB163" s="104">
        <f>+Z163*'1. Standard_Cost'!$B$20+AA163*'1. Standard_Cost'!$C$20</f>
        <v>0</v>
      </c>
      <c r="AC163" s="105"/>
      <c r="AD163" s="106"/>
      <c r="AE163" s="104">
        <f>SUM(AD163,AC163,AB163,Y163,U163,T163,S163,R163)*'1. Standard_Cost'!B53</f>
        <v>0</v>
      </c>
      <c r="AF163" s="104">
        <f t="shared" si="247"/>
        <v>0</v>
      </c>
      <c r="AG163" s="103"/>
      <c r="AH163" s="103"/>
      <c r="AI163" s="103"/>
      <c r="AJ163" s="107"/>
      <c r="AK163" s="107"/>
      <c r="AL163" s="107"/>
      <c r="AM163" s="104">
        <f>AG163*'1. Standard_Cost'!B49+'Incremental_Cost Year 2021'!AH171*'1. Standard_Cost'!C49+'Incremental_Cost Year 2021'!AI171*'1. Standard_Cost'!D49+'Incremental_Cost Year 2021'!AJ171+'Incremental_Cost Year 2021'!AL171+AK163</f>
        <v>0</v>
      </c>
      <c r="AN163" s="104">
        <f>AM163*'1. Standard_Cost'!C53</f>
        <v>0</v>
      </c>
      <c r="AO163" s="107"/>
      <c r="AQ163" s="104">
        <f t="shared" si="243"/>
        <v>0</v>
      </c>
      <c r="AR163" s="104">
        <f t="shared" si="244"/>
        <v>0</v>
      </c>
      <c r="AS163" s="104">
        <f t="shared" si="245"/>
        <v>0</v>
      </c>
      <c r="AT163" s="104">
        <f t="shared" si="248"/>
        <v>0</v>
      </c>
      <c r="AU163" s="108"/>
      <c r="AV163" s="108"/>
      <c r="AW163" s="108"/>
      <c r="AX163" s="108"/>
      <c r="AY163" s="108"/>
      <c r="AZ163" s="108"/>
      <c r="BA163" s="109">
        <f t="shared" si="246"/>
        <v>0</v>
      </c>
    </row>
    <row r="164" spans="1:53" ht="24.6" customHeight="1" outlineLevel="1" x14ac:dyDescent="0.2">
      <c r="A164" s="68"/>
      <c r="B164" s="141"/>
      <c r="C164" s="142"/>
      <c r="D164" s="113" t="s">
        <v>515</v>
      </c>
      <c r="E164" s="113" t="s">
        <v>235</v>
      </c>
      <c r="F164" s="114" t="s">
        <v>154</v>
      </c>
      <c r="G164" s="115" t="s">
        <v>155</v>
      </c>
      <c r="H164" s="122" t="s">
        <v>236</v>
      </c>
      <c r="I164" s="117"/>
      <c r="J164" s="117"/>
      <c r="K164" s="117"/>
      <c r="L164" s="118">
        <f>SUM(L160:L163)</f>
        <v>0</v>
      </c>
      <c r="M164" s="118">
        <f>SUM(M160:M163)</f>
        <v>0</v>
      </c>
      <c r="N164" s="117"/>
      <c r="O164" s="117"/>
      <c r="P164" s="117"/>
      <c r="Q164" s="117"/>
      <c r="R164" s="119">
        <f>SUM(R160:R163)</f>
        <v>0</v>
      </c>
      <c r="S164" s="119">
        <f>SUM(S160:S163)</f>
        <v>0</v>
      </c>
      <c r="T164" s="119">
        <f>SUM(T160:T163)</f>
        <v>0</v>
      </c>
      <c r="U164" s="119">
        <f>SUM(U160:U163)</f>
        <v>0</v>
      </c>
      <c r="V164" s="117"/>
      <c r="W164" s="117"/>
      <c r="X164" s="117"/>
      <c r="Y164" s="118">
        <f>SUM(Y160:Y163)</f>
        <v>0</v>
      </c>
      <c r="Z164" s="117"/>
      <c r="AA164" s="117"/>
      <c r="AB164" s="118">
        <f t="shared" ref="AB164:AF164" si="249">SUM(AB160:AB163)</f>
        <v>0</v>
      </c>
      <c r="AC164" s="118">
        <f t="shared" si="249"/>
        <v>0</v>
      </c>
      <c r="AD164" s="118">
        <f t="shared" si="249"/>
        <v>0</v>
      </c>
      <c r="AE164" s="118">
        <f t="shared" si="249"/>
        <v>0</v>
      </c>
      <c r="AF164" s="118">
        <f t="shared" si="249"/>
        <v>0</v>
      </c>
      <c r="AG164" s="117"/>
      <c r="AH164" s="117"/>
      <c r="AI164" s="117"/>
      <c r="AJ164" s="119">
        <f>SUM(AJ160:AJ163)</f>
        <v>0</v>
      </c>
      <c r="AK164" s="119">
        <f t="shared" ref="AK164:AN164" si="250">SUM(AK160:AK163)</f>
        <v>0</v>
      </c>
      <c r="AL164" s="119">
        <f t="shared" si="250"/>
        <v>0</v>
      </c>
      <c r="AM164" s="119">
        <f t="shared" si="250"/>
        <v>0</v>
      </c>
      <c r="AN164" s="119">
        <f t="shared" si="250"/>
        <v>0</v>
      </c>
      <c r="AO164" s="116"/>
      <c r="AP164" s="120"/>
      <c r="AQ164" s="121">
        <f t="shared" ref="AQ164:BA164" si="251">SUM(AQ160:AQ163)</f>
        <v>0</v>
      </c>
      <c r="AR164" s="121">
        <f t="shared" si="251"/>
        <v>0</v>
      </c>
      <c r="AS164" s="121">
        <f t="shared" si="251"/>
        <v>0</v>
      </c>
      <c r="AT164" s="121">
        <f t="shared" si="251"/>
        <v>0</v>
      </c>
      <c r="AU164" s="121">
        <f t="shared" si="251"/>
        <v>0</v>
      </c>
      <c r="AV164" s="121">
        <f t="shared" si="251"/>
        <v>0</v>
      </c>
      <c r="AW164" s="121">
        <f t="shared" si="251"/>
        <v>0</v>
      </c>
      <c r="AX164" s="121">
        <f t="shared" si="251"/>
        <v>0</v>
      </c>
      <c r="AY164" s="121">
        <f t="shared" si="251"/>
        <v>0</v>
      </c>
      <c r="AZ164" s="121">
        <f t="shared" si="251"/>
        <v>0</v>
      </c>
      <c r="BA164" s="121">
        <f t="shared" si="251"/>
        <v>0</v>
      </c>
    </row>
    <row r="165" spans="1:53" ht="14.1" customHeight="1" outlineLevel="2" x14ac:dyDescent="0.2">
      <c r="A165" s="68"/>
      <c r="B165" s="94"/>
      <c r="C165" s="142"/>
      <c r="D165" s="96"/>
      <c r="E165" s="96"/>
      <c r="F165" s="97"/>
      <c r="G165" s="98"/>
      <c r="H165" s="99" t="s">
        <v>595</v>
      </c>
      <c r="I165" s="100" t="s">
        <v>1</v>
      </c>
      <c r="J165" s="101">
        <v>1</v>
      </c>
      <c r="K165" s="101">
        <v>2</v>
      </c>
      <c r="L165" s="102">
        <f>IF(I165&lt;&gt;0,((VLOOKUP(I165,'1. Standard_Cost'!$B$4:$D$8,2)+VLOOKUP(I165,'1. Standard_Cost'!$B$4:$D$8,3))*J165*K165),"0")</f>
        <v>180250</v>
      </c>
      <c r="M165" s="102">
        <f>L165*'1. Standard_Cost'!F4</f>
        <v>30101.75</v>
      </c>
      <c r="N165" s="103"/>
      <c r="O165" s="103"/>
      <c r="P165" s="103"/>
      <c r="Q165" s="103"/>
      <c r="R165" s="104">
        <f>+N165*P165*'1. Standard_Cost'!$B$12</f>
        <v>0</v>
      </c>
      <c r="S165" s="104">
        <f>+N165*O165*P165*'1. Standard_Cost'!$C$12</f>
        <v>0</v>
      </c>
      <c r="T165" s="104">
        <f>+N165*P165*Q165*'1. Standard_Cost'!$D$12</f>
        <v>0</v>
      </c>
      <c r="U165" s="104">
        <f>+N165*O165*'1. Standard_Cost'!$E$12</f>
        <v>0</v>
      </c>
      <c r="V165" s="103"/>
      <c r="W165" s="103"/>
      <c r="X165" s="103"/>
      <c r="Y165" s="104">
        <f>+V165*((X165*'1. Standard_Cost'!$B$16)+(W165*X165*'1. Standard_Cost'!$C$16))</f>
        <v>0</v>
      </c>
      <c r="Z165" s="103"/>
      <c r="AA165" s="103"/>
      <c r="AB165" s="104">
        <f>+Z165*'1. Standard_Cost'!$B$20+AA165*'1. Standard_Cost'!$C$20</f>
        <v>0</v>
      </c>
      <c r="AC165" s="105">
        <v>30000</v>
      </c>
      <c r="AD165" s="106"/>
      <c r="AE165" s="104">
        <f>SUM(AD165,AC165,AB165,Y165,U165,T165,S165,R165)*'1. Standard_Cost'!B28</f>
        <v>6000</v>
      </c>
      <c r="AF165" s="104">
        <f>SUM(AD165,AE165)</f>
        <v>6000</v>
      </c>
      <c r="AG165" s="103"/>
      <c r="AH165" s="103"/>
      <c r="AI165" s="103"/>
      <c r="AJ165" s="107"/>
      <c r="AK165" s="107"/>
      <c r="AL165" s="107"/>
      <c r="AM165" s="104">
        <f>AG165*'1. Standard_Cost'!B54+'Incremental_Cost Year 2021'!AH173*'1. Standard_Cost'!C54+'Incremental_Cost Year 2021'!AI173*'1. Standard_Cost'!D54+'Incremental_Cost Year 2021'!AJ173+'Incremental_Cost Year 2021'!AL173+AK165</f>
        <v>0</v>
      </c>
      <c r="AN165" s="104">
        <f>AM165*'1. Standard_Cost'!C58</f>
        <v>0</v>
      </c>
      <c r="AO165" s="107"/>
      <c r="AQ165" s="104">
        <f t="shared" ref="AQ165:AQ168" si="252">L165+M165</f>
        <v>210351.75</v>
      </c>
      <c r="AR165" s="104">
        <f t="shared" ref="AR165:AR168" si="253">AF165</f>
        <v>6000</v>
      </c>
      <c r="AS165" s="104">
        <f t="shared" ref="AS165:AS168" si="254">AM165+AN165</f>
        <v>0</v>
      </c>
      <c r="AT165" s="104">
        <f>SUM(AQ165,AR165,AS165)</f>
        <v>216351.75</v>
      </c>
      <c r="AU165" s="108">
        <f t="shared" ref="AU165:AU168" si="255">AT165</f>
        <v>216351.75</v>
      </c>
      <c r="AV165" s="108"/>
      <c r="AW165" s="108"/>
      <c r="AX165" s="108"/>
      <c r="AY165" s="108"/>
      <c r="AZ165" s="108"/>
      <c r="BA165" s="109">
        <f t="shared" ref="BA165:BA168" si="256">SUM(AU165:AZ165)-AT165</f>
        <v>0</v>
      </c>
    </row>
    <row r="166" spans="1:53" ht="14.1" customHeight="1" outlineLevel="2" x14ac:dyDescent="0.2">
      <c r="A166" s="68"/>
      <c r="B166" s="94"/>
      <c r="C166" s="142"/>
      <c r="D166" s="110"/>
      <c r="E166" s="110"/>
      <c r="F166" s="110"/>
      <c r="G166" s="111"/>
      <c r="H166" s="99" t="s">
        <v>614</v>
      </c>
      <c r="I166" s="100" t="s">
        <v>4</v>
      </c>
      <c r="J166" s="101">
        <v>1</v>
      </c>
      <c r="K166" s="101">
        <v>1</v>
      </c>
      <c r="L166" s="102">
        <f>IF(I166&lt;&gt;0,((VLOOKUP(I166,'1. Standard_Cost'!$B$4:$D$8,2)+VLOOKUP(I166,'1. Standard_Cost'!$B$4:$D$8,3))*J166*K166),"0")</f>
        <v>80100</v>
      </c>
      <c r="M166" s="102">
        <f>L166*'1. Standard_Cost'!F4</f>
        <v>13376.7</v>
      </c>
      <c r="N166" s="103"/>
      <c r="O166" s="103"/>
      <c r="P166" s="103"/>
      <c r="Q166" s="103"/>
      <c r="R166" s="104">
        <f>+N166*P166*'1. Standard_Cost'!$B$12</f>
        <v>0</v>
      </c>
      <c r="S166" s="104">
        <f>+N166*O166*P166*'1. Standard_Cost'!$C$12</f>
        <v>0</v>
      </c>
      <c r="T166" s="104">
        <f>+N166*P166*Q166*'1. Standard_Cost'!$D$12</f>
        <v>0</v>
      </c>
      <c r="U166" s="104">
        <f>+N166*O166*'1. Standard_Cost'!$E$12</f>
        <v>0</v>
      </c>
      <c r="V166" s="103"/>
      <c r="W166" s="103"/>
      <c r="X166" s="103"/>
      <c r="Y166" s="104">
        <f>+V166*((X166*'1. Standard_Cost'!$B$16)+(W166*X166*'1. Standard_Cost'!$C$16))</f>
        <v>0</v>
      </c>
      <c r="Z166" s="103"/>
      <c r="AA166" s="103"/>
      <c r="AB166" s="104">
        <f>+Z166*'1. Standard_Cost'!$B$20+AA166*'1. Standard_Cost'!$C$20</f>
        <v>0</v>
      </c>
      <c r="AC166" s="105"/>
      <c r="AD166" s="106"/>
      <c r="AE166" s="104">
        <f>SUM(AD166,AC166,AB166,Y166,U166,T166,S166,R166)*'1. Standard_Cost'!B58</f>
        <v>0</v>
      </c>
      <c r="AF166" s="104">
        <f t="shared" ref="AF166:AF168" si="257">SUM(AD166,AE166)</f>
        <v>0</v>
      </c>
      <c r="AG166" s="103"/>
      <c r="AH166" s="103">
        <v>0</v>
      </c>
      <c r="AI166" s="103">
        <v>0</v>
      </c>
      <c r="AJ166" s="107"/>
      <c r="AK166" s="107"/>
      <c r="AL166" s="107"/>
      <c r="AM166" s="104">
        <f>AG166*'1. Standard_Cost'!B54+'Incremental_Cost Year 2021'!AH174*'1. Standard_Cost'!C54+'Incremental_Cost Year 2021'!AI174*'1. Standard_Cost'!D54+'Incremental_Cost Year 2021'!AJ174+'Incremental_Cost Year 2021'!AL174+AK166</f>
        <v>0</v>
      </c>
      <c r="AN166" s="104">
        <f>AM166*'1. Standard_Cost'!C58</f>
        <v>0</v>
      </c>
      <c r="AO166" s="107"/>
      <c r="AQ166" s="104">
        <f t="shared" si="252"/>
        <v>93476.7</v>
      </c>
      <c r="AR166" s="104">
        <f t="shared" si="253"/>
        <v>0</v>
      </c>
      <c r="AS166" s="104">
        <f t="shared" si="254"/>
        <v>0</v>
      </c>
      <c r="AT166" s="104">
        <f t="shared" ref="AT166:AT168" si="258">SUM(AQ166,AR166,AS166)</f>
        <v>93476.7</v>
      </c>
      <c r="AU166" s="108">
        <f t="shared" si="255"/>
        <v>93476.7</v>
      </c>
      <c r="AV166" s="108">
        <v>0</v>
      </c>
      <c r="AW166" s="108"/>
      <c r="AX166" s="108"/>
      <c r="AY166" s="108"/>
      <c r="AZ166" s="108"/>
      <c r="BA166" s="109">
        <f t="shared" si="256"/>
        <v>0</v>
      </c>
    </row>
    <row r="167" spans="1:53" ht="14.1" customHeight="1" outlineLevel="2" x14ac:dyDescent="0.2">
      <c r="A167" s="68"/>
      <c r="B167" s="94"/>
      <c r="C167" s="142"/>
      <c r="D167" s="110"/>
      <c r="E167" s="110"/>
      <c r="F167" s="110"/>
      <c r="G167" s="111"/>
      <c r="H167" s="99" t="s">
        <v>608</v>
      </c>
      <c r="I167" s="100" t="s">
        <v>3</v>
      </c>
      <c r="J167" s="101">
        <v>1</v>
      </c>
      <c r="K167" s="101">
        <v>1</v>
      </c>
      <c r="L167" s="102">
        <f>IF(I167&lt;&gt;0,((VLOOKUP(I167,'1. Standard_Cost'!$B$4:$D$8,2)+VLOOKUP(I167,'1. Standard_Cost'!$B$4:$D$8,3))*J167*K167),"0")</f>
        <v>100100</v>
      </c>
      <c r="M167" s="102">
        <f>L167*'1. Standard_Cost'!F4</f>
        <v>16716.7</v>
      </c>
      <c r="N167" s="103"/>
      <c r="O167" s="103"/>
      <c r="P167" s="103"/>
      <c r="Q167" s="103"/>
      <c r="R167" s="104">
        <f>+N167*P167*'1. Standard_Cost'!$B$12</f>
        <v>0</v>
      </c>
      <c r="S167" s="104">
        <f>+N167*O167*P167*'1. Standard_Cost'!$C$12</f>
        <v>0</v>
      </c>
      <c r="T167" s="104">
        <f>+N167*P167*Q167*'1. Standard_Cost'!$D$12</f>
        <v>0</v>
      </c>
      <c r="U167" s="104">
        <f>+N167*O167*'1. Standard_Cost'!$E$12</f>
        <v>0</v>
      </c>
      <c r="V167" s="103"/>
      <c r="W167" s="103"/>
      <c r="X167" s="103"/>
      <c r="Y167" s="104">
        <f>+V167*((X167*'1. Standard_Cost'!$B$16)+(W167*X167*'1. Standard_Cost'!$C$16))</f>
        <v>0</v>
      </c>
      <c r="Z167" s="103"/>
      <c r="AA167" s="103"/>
      <c r="AB167" s="104">
        <f>+Z167*'1. Standard_Cost'!$B$20+AA167*'1. Standard_Cost'!$C$20</f>
        <v>0</v>
      </c>
      <c r="AC167" s="105"/>
      <c r="AD167" s="106"/>
      <c r="AE167" s="104">
        <f>SUM(AD167,AC167,AB167,Y167,U167,T167,S167,R167)*'1. Standard_Cost'!B58</f>
        <v>0</v>
      </c>
      <c r="AF167" s="104">
        <f t="shared" si="257"/>
        <v>0</v>
      </c>
      <c r="AG167" s="103"/>
      <c r="AH167" s="103"/>
      <c r="AI167" s="103"/>
      <c r="AJ167" s="107"/>
      <c r="AK167" s="107"/>
      <c r="AL167" s="107"/>
      <c r="AM167" s="104">
        <f>AG167*'1. Standard_Cost'!B54+'Incremental_Cost Year 2021'!AH175*'1. Standard_Cost'!C54+'Incremental_Cost Year 2021'!AI175*'1. Standard_Cost'!D54+'Incremental_Cost Year 2021'!AJ175+'Incremental_Cost Year 2021'!AL175+AK167</f>
        <v>0</v>
      </c>
      <c r="AN167" s="104">
        <f>AM167*'1. Standard_Cost'!C58</f>
        <v>0</v>
      </c>
      <c r="AO167" s="107"/>
      <c r="AQ167" s="104">
        <f t="shared" si="252"/>
        <v>116816.7</v>
      </c>
      <c r="AR167" s="104">
        <f t="shared" si="253"/>
        <v>0</v>
      </c>
      <c r="AS167" s="104">
        <f t="shared" si="254"/>
        <v>0</v>
      </c>
      <c r="AT167" s="104">
        <f t="shared" si="258"/>
        <v>116816.7</v>
      </c>
      <c r="AU167" s="108">
        <f t="shared" si="255"/>
        <v>116816.7</v>
      </c>
      <c r="AV167" s="108"/>
      <c r="AW167" s="108"/>
      <c r="AX167" s="108"/>
      <c r="AY167" s="108"/>
      <c r="AZ167" s="108"/>
      <c r="BA167" s="109">
        <f t="shared" si="256"/>
        <v>0</v>
      </c>
    </row>
    <row r="168" spans="1:53" ht="14.1" customHeight="1" outlineLevel="2" x14ac:dyDescent="0.2">
      <c r="A168" s="68"/>
      <c r="B168" s="94"/>
      <c r="C168" s="142"/>
      <c r="D168" s="110"/>
      <c r="E168" s="110"/>
      <c r="F168" s="110"/>
      <c r="G168" s="111"/>
      <c r="H168" s="112" t="s">
        <v>179</v>
      </c>
      <c r="I168" s="100"/>
      <c r="J168" s="101"/>
      <c r="K168" s="101"/>
      <c r="L168" s="102" t="str">
        <f>IF(I168&lt;&gt;0,((VLOOKUP(I168,'1. Standard_Cost'!$B$4:$D$8,2)+VLOOKUP(I168,'1. Standard_Cost'!$B$4:$D$8,3))*J168*K168),"0")</f>
        <v>0</v>
      </c>
      <c r="M168" s="102">
        <f>L168*'1. Standard_Cost'!F34</f>
        <v>0</v>
      </c>
      <c r="N168" s="103"/>
      <c r="O168" s="103"/>
      <c r="P168" s="103"/>
      <c r="Q168" s="103"/>
      <c r="R168" s="104">
        <f>+N168*P168*'1. Standard_Cost'!$B$12</f>
        <v>0</v>
      </c>
      <c r="S168" s="104">
        <f>+N168*O168*P168*'1. Standard_Cost'!$C$12</f>
        <v>0</v>
      </c>
      <c r="T168" s="104">
        <f>+N168*P168*Q168*'1. Standard_Cost'!$D$12</f>
        <v>0</v>
      </c>
      <c r="U168" s="104">
        <f>+N168*O168*'1. Standard_Cost'!$E$12</f>
        <v>0</v>
      </c>
      <c r="V168" s="103"/>
      <c r="W168" s="103"/>
      <c r="X168" s="103"/>
      <c r="Y168" s="104">
        <f>+V168*((X168*'1. Standard_Cost'!$B$16)+(W168*X168*'1. Standard_Cost'!$C$16))</f>
        <v>0</v>
      </c>
      <c r="Z168" s="103"/>
      <c r="AA168" s="103"/>
      <c r="AB168" s="104">
        <f>+Z168*'1. Standard_Cost'!$B$20+AA168*'1. Standard_Cost'!$C$20</f>
        <v>0</v>
      </c>
      <c r="AC168" s="105"/>
      <c r="AD168" s="106"/>
      <c r="AE168" s="104">
        <f>SUM(AD168,AC168,AB168,Y168,U168,T168,S168,R168)*'1. Standard_Cost'!B58</f>
        <v>0</v>
      </c>
      <c r="AF168" s="104">
        <f t="shared" si="257"/>
        <v>0</v>
      </c>
      <c r="AG168" s="103"/>
      <c r="AH168" s="103"/>
      <c r="AI168" s="103"/>
      <c r="AJ168" s="107"/>
      <c r="AK168" s="107"/>
      <c r="AL168" s="107"/>
      <c r="AM168" s="104">
        <f>AG168*'1. Standard_Cost'!B54+'Incremental_Cost Year 2021'!AH176*'1. Standard_Cost'!C54+'Incremental_Cost Year 2021'!AI176*'1. Standard_Cost'!D54+'Incremental_Cost Year 2021'!AJ176+'Incremental_Cost Year 2021'!AL176+AK168</f>
        <v>0</v>
      </c>
      <c r="AN168" s="104">
        <f>AM168*'1. Standard_Cost'!C58</f>
        <v>0</v>
      </c>
      <c r="AO168" s="107"/>
      <c r="AQ168" s="104">
        <f t="shared" si="252"/>
        <v>0</v>
      </c>
      <c r="AR168" s="104">
        <f t="shared" si="253"/>
        <v>0</v>
      </c>
      <c r="AS168" s="104">
        <f t="shared" si="254"/>
        <v>0</v>
      </c>
      <c r="AT168" s="104">
        <f t="shared" si="258"/>
        <v>0</v>
      </c>
      <c r="AU168" s="108">
        <f t="shared" si="255"/>
        <v>0</v>
      </c>
      <c r="AV168" s="108"/>
      <c r="AW168" s="108"/>
      <c r="AX168" s="108"/>
      <c r="AY168" s="108"/>
      <c r="AZ168" s="108"/>
      <c r="BA168" s="109">
        <f t="shared" si="256"/>
        <v>0</v>
      </c>
    </row>
    <row r="169" spans="1:53" ht="59.25" customHeight="1" outlineLevel="1" x14ac:dyDescent="0.2">
      <c r="A169" s="68"/>
      <c r="B169" s="141"/>
      <c r="C169" s="142"/>
      <c r="D169" s="113" t="s">
        <v>515</v>
      </c>
      <c r="E169" s="113" t="s">
        <v>740</v>
      </c>
      <c r="F169" s="114" t="s">
        <v>154</v>
      </c>
      <c r="G169" s="115" t="s">
        <v>155</v>
      </c>
      <c r="H169" s="122" t="s">
        <v>238</v>
      </c>
      <c r="I169" s="117"/>
      <c r="J169" s="117"/>
      <c r="K169" s="117"/>
      <c r="L169" s="118">
        <f>SUM(L165:L168)</f>
        <v>360450</v>
      </c>
      <c r="M169" s="118">
        <f>SUM(M165:M168)</f>
        <v>60195.149999999994</v>
      </c>
      <c r="N169" s="117"/>
      <c r="O169" s="117"/>
      <c r="P169" s="117"/>
      <c r="Q169" s="117"/>
      <c r="R169" s="119">
        <f>SUM(R165:R168)</f>
        <v>0</v>
      </c>
      <c r="S169" s="119">
        <f>SUM(S165:S168)</f>
        <v>0</v>
      </c>
      <c r="T169" s="119">
        <f>SUM(T165:T168)</f>
        <v>0</v>
      </c>
      <c r="U169" s="119">
        <f>SUM(U165:U168)</f>
        <v>0</v>
      </c>
      <c r="V169" s="117"/>
      <c r="W169" s="117"/>
      <c r="X169" s="117"/>
      <c r="Y169" s="118">
        <f>SUM(Y165:Y168)</f>
        <v>0</v>
      </c>
      <c r="Z169" s="117"/>
      <c r="AA169" s="117"/>
      <c r="AB169" s="118">
        <f t="shared" ref="AB169:AF169" si="259">SUM(AB165:AB168)</f>
        <v>0</v>
      </c>
      <c r="AC169" s="118">
        <f t="shared" si="259"/>
        <v>30000</v>
      </c>
      <c r="AD169" s="118">
        <f t="shared" si="259"/>
        <v>0</v>
      </c>
      <c r="AE169" s="118">
        <f t="shared" si="259"/>
        <v>6000</v>
      </c>
      <c r="AF169" s="118">
        <f t="shared" si="259"/>
        <v>6000</v>
      </c>
      <c r="AG169" s="117"/>
      <c r="AH169" s="117"/>
      <c r="AI169" s="117"/>
      <c r="AJ169" s="119">
        <f>SUM(AJ165:AJ168)</f>
        <v>0</v>
      </c>
      <c r="AK169" s="119">
        <f t="shared" ref="AK169:AN169" si="260">SUM(AK165:AK168)</f>
        <v>0</v>
      </c>
      <c r="AL169" s="119">
        <f t="shared" si="260"/>
        <v>0</v>
      </c>
      <c r="AM169" s="119">
        <f t="shared" si="260"/>
        <v>0</v>
      </c>
      <c r="AN169" s="119">
        <f t="shared" si="260"/>
        <v>0</v>
      </c>
      <c r="AO169" s="116"/>
      <c r="AP169" s="120"/>
      <c r="AQ169" s="121">
        <f t="shared" ref="AQ169:BA169" si="261">SUM(AQ165:AQ168)</f>
        <v>420645.15</v>
      </c>
      <c r="AR169" s="121">
        <f t="shared" si="261"/>
        <v>6000</v>
      </c>
      <c r="AS169" s="121">
        <f t="shared" si="261"/>
        <v>0</v>
      </c>
      <c r="AT169" s="121">
        <f t="shared" si="261"/>
        <v>426645.15</v>
      </c>
      <c r="AU169" s="121">
        <f t="shared" si="261"/>
        <v>426645.15</v>
      </c>
      <c r="AV169" s="121">
        <f t="shared" si="261"/>
        <v>0</v>
      </c>
      <c r="AW169" s="121">
        <f t="shared" si="261"/>
        <v>0</v>
      </c>
      <c r="AX169" s="121">
        <f t="shared" si="261"/>
        <v>0</v>
      </c>
      <c r="AY169" s="121">
        <f t="shared" si="261"/>
        <v>0</v>
      </c>
      <c r="AZ169" s="121">
        <f t="shared" si="261"/>
        <v>0</v>
      </c>
      <c r="BA169" s="121">
        <f t="shared" si="261"/>
        <v>0</v>
      </c>
    </row>
    <row r="170" spans="1:53" ht="14.1" customHeight="1" outlineLevel="2" x14ac:dyDescent="0.2">
      <c r="A170" s="68"/>
      <c r="B170" s="94"/>
      <c r="C170" s="142"/>
      <c r="D170" s="96"/>
      <c r="E170" s="96"/>
      <c r="F170" s="97"/>
      <c r="G170" s="98"/>
      <c r="H170" s="99" t="s">
        <v>49</v>
      </c>
      <c r="I170" s="100"/>
      <c r="J170" s="101"/>
      <c r="K170" s="101"/>
      <c r="L170" s="102" t="str">
        <f>IF(I170&lt;&gt;0,((VLOOKUP(I170,'1. Standard_Cost'!$B$4:$D$8,2)+VLOOKUP(I170,'1. Standard_Cost'!$B$4:$D$8,3))*J170*K170),"0")</f>
        <v>0</v>
      </c>
      <c r="M170" s="102">
        <f>L170*'1. Standard_Cost'!F39</f>
        <v>0</v>
      </c>
      <c r="N170" s="103"/>
      <c r="O170" s="103"/>
      <c r="P170" s="103"/>
      <c r="Q170" s="103"/>
      <c r="R170" s="104">
        <f>+N170*P170*'1. Standard_Cost'!$B$12</f>
        <v>0</v>
      </c>
      <c r="S170" s="104">
        <f>+N170*O170*P170*'1. Standard_Cost'!$C$12</f>
        <v>0</v>
      </c>
      <c r="T170" s="104">
        <f>+N170*P170*Q170*'1. Standard_Cost'!$D$12</f>
        <v>0</v>
      </c>
      <c r="U170" s="104">
        <f>+N170*O170*'1. Standard_Cost'!$E$12</f>
        <v>0</v>
      </c>
      <c r="V170" s="103"/>
      <c r="W170" s="103"/>
      <c r="X170" s="103"/>
      <c r="Y170" s="104">
        <f>+V170*((X170*'1. Standard_Cost'!$B$16)+(W170*X170*'1. Standard_Cost'!$C$16))</f>
        <v>0</v>
      </c>
      <c r="Z170" s="103"/>
      <c r="AA170" s="103"/>
      <c r="AB170" s="104">
        <f>+Z170*'1. Standard_Cost'!$B$20+AA170*'1. Standard_Cost'!$C$20</f>
        <v>0</v>
      </c>
      <c r="AC170" s="105"/>
      <c r="AD170" s="106"/>
      <c r="AE170" s="104">
        <f>SUM(AD170,AC170,AB170,Y170,U170,T170,S170,R170)*'1. Standard_Cost'!B63</f>
        <v>0</v>
      </c>
      <c r="AF170" s="104">
        <f>SUM(AD170,AE170)</f>
        <v>0</v>
      </c>
      <c r="AG170" s="103"/>
      <c r="AH170" s="103"/>
      <c r="AI170" s="103"/>
      <c r="AJ170" s="107"/>
      <c r="AK170" s="107"/>
      <c r="AL170" s="107"/>
      <c r="AM170" s="104">
        <f>AG170*'1. Standard_Cost'!B59+'Incremental_Cost Year 2021'!AH178*'1. Standard_Cost'!C59+'Incremental_Cost Year 2021'!AI178*'1. Standard_Cost'!D59+'Incremental_Cost Year 2021'!AJ178+'Incremental_Cost Year 2021'!AL178+AK170</f>
        <v>0</v>
      </c>
      <c r="AN170" s="104">
        <f>AM170*'1. Standard_Cost'!C63</f>
        <v>0</v>
      </c>
      <c r="AO170" s="107"/>
      <c r="AQ170" s="104">
        <f t="shared" ref="AQ170:AQ173" si="262">L170+M170</f>
        <v>0</v>
      </c>
      <c r="AR170" s="104">
        <f t="shared" ref="AR170:AR173" si="263">AF170</f>
        <v>0</v>
      </c>
      <c r="AS170" s="104">
        <f t="shared" ref="AS170:AS173" si="264">AM170+AN170</f>
        <v>0</v>
      </c>
      <c r="AT170" s="104">
        <f>SUM(AQ170,AR170,AS170)</f>
        <v>0</v>
      </c>
      <c r="AU170" s="108"/>
      <c r="AV170" s="108"/>
      <c r="AW170" s="108"/>
      <c r="AX170" s="108"/>
      <c r="AY170" s="108"/>
      <c r="AZ170" s="108"/>
      <c r="BA170" s="109">
        <f t="shared" ref="BA170:BA173" si="265">SUM(AU170:AZ170)-AT170</f>
        <v>0</v>
      </c>
    </row>
    <row r="171" spans="1:53" ht="14.1" customHeight="1" outlineLevel="2" x14ac:dyDescent="0.2">
      <c r="A171" s="68"/>
      <c r="B171" s="94"/>
      <c r="C171" s="142"/>
      <c r="D171" s="110"/>
      <c r="E171" s="110"/>
      <c r="F171" s="110"/>
      <c r="G171" s="111"/>
      <c r="H171" s="99" t="s">
        <v>50</v>
      </c>
      <c r="I171" s="100"/>
      <c r="J171" s="101"/>
      <c r="K171" s="101"/>
      <c r="L171" s="102" t="str">
        <f>IF(I171&lt;&gt;0,((VLOOKUP(I171,'1. Standard_Cost'!$B$4:$D$8,2)+VLOOKUP(I171,'1. Standard_Cost'!$B$4:$D$8,3))*J171*K171),"0")</f>
        <v>0</v>
      </c>
      <c r="M171" s="102">
        <f>L171*'1. Standard_Cost'!F39</f>
        <v>0</v>
      </c>
      <c r="N171" s="103"/>
      <c r="O171" s="103"/>
      <c r="P171" s="103"/>
      <c r="Q171" s="103"/>
      <c r="R171" s="104">
        <f>+N171*P171*'1. Standard_Cost'!$B$12</f>
        <v>0</v>
      </c>
      <c r="S171" s="104">
        <f>+N171*O171*P171*'1. Standard_Cost'!$C$12</f>
        <v>0</v>
      </c>
      <c r="T171" s="104">
        <f>+N171*P171*Q171*'1. Standard_Cost'!$D$12</f>
        <v>0</v>
      </c>
      <c r="U171" s="104">
        <f>+N171*O171*'1. Standard_Cost'!$E$12</f>
        <v>0</v>
      </c>
      <c r="V171" s="103"/>
      <c r="W171" s="103"/>
      <c r="X171" s="103"/>
      <c r="Y171" s="104">
        <f>+V171*((X171*'1. Standard_Cost'!$B$16)+(W171*X171*'1. Standard_Cost'!$C$16))</f>
        <v>0</v>
      </c>
      <c r="Z171" s="103"/>
      <c r="AA171" s="103"/>
      <c r="AB171" s="104">
        <f>+Z171*'1. Standard_Cost'!$B$20+AA171*'1. Standard_Cost'!$C$20</f>
        <v>0</v>
      </c>
      <c r="AC171" s="105"/>
      <c r="AD171" s="106"/>
      <c r="AE171" s="104">
        <f>SUM(AD171,AC171,AB171,Y171,U171,T171,S171,R171)*'1. Standard_Cost'!B63</f>
        <v>0</v>
      </c>
      <c r="AF171" s="104">
        <f t="shared" ref="AF171:AF173" si="266">SUM(AD171,AE171)</f>
        <v>0</v>
      </c>
      <c r="AG171" s="103"/>
      <c r="AH171" s="103">
        <v>0</v>
      </c>
      <c r="AI171" s="103">
        <v>0</v>
      </c>
      <c r="AJ171" s="107"/>
      <c r="AK171" s="107"/>
      <c r="AL171" s="107"/>
      <c r="AM171" s="104">
        <f>AG171*'1. Standard_Cost'!B59+'Incremental_Cost Year 2021'!AH179*'1. Standard_Cost'!C59+'Incremental_Cost Year 2021'!AI179*'1. Standard_Cost'!D59+'Incremental_Cost Year 2021'!AJ179+'Incremental_Cost Year 2021'!AL179+AK171</f>
        <v>0</v>
      </c>
      <c r="AN171" s="104">
        <f>AM171*'1. Standard_Cost'!C63</f>
        <v>0</v>
      </c>
      <c r="AO171" s="107"/>
      <c r="AQ171" s="104">
        <f t="shared" si="262"/>
        <v>0</v>
      </c>
      <c r="AR171" s="104">
        <f t="shared" si="263"/>
        <v>0</v>
      </c>
      <c r="AS171" s="104">
        <f t="shared" si="264"/>
        <v>0</v>
      </c>
      <c r="AT171" s="104">
        <f t="shared" ref="AT171:AT173" si="267">SUM(AQ171,AR171,AS171)</f>
        <v>0</v>
      </c>
      <c r="AU171" s="108"/>
      <c r="AV171" s="108">
        <v>0</v>
      </c>
      <c r="AW171" s="108"/>
      <c r="AX171" s="108"/>
      <c r="AY171" s="108"/>
      <c r="AZ171" s="108"/>
      <c r="BA171" s="109">
        <f t="shared" si="265"/>
        <v>0</v>
      </c>
    </row>
    <row r="172" spans="1:53" ht="14.1" customHeight="1" outlineLevel="2" x14ac:dyDescent="0.2">
      <c r="A172" s="68"/>
      <c r="B172" s="94"/>
      <c r="C172" s="142"/>
      <c r="D172" s="110"/>
      <c r="E172" s="110"/>
      <c r="F172" s="110"/>
      <c r="G172" s="111"/>
      <c r="H172" s="99" t="s">
        <v>51</v>
      </c>
      <c r="I172" s="100"/>
      <c r="J172" s="101"/>
      <c r="K172" s="101"/>
      <c r="L172" s="102" t="str">
        <f>IF(I172&lt;&gt;0,((VLOOKUP(I172,'1. Standard_Cost'!$B$4:$D$8,2)+VLOOKUP(I172,'1. Standard_Cost'!$B$4:$D$8,3))*J172*K172),"0")</f>
        <v>0</v>
      </c>
      <c r="M172" s="102">
        <f>L172*'1. Standard_Cost'!F39</f>
        <v>0</v>
      </c>
      <c r="N172" s="103"/>
      <c r="O172" s="103"/>
      <c r="P172" s="103"/>
      <c r="Q172" s="103"/>
      <c r="R172" s="104">
        <f>+N172*P172*'1. Standard_Cost'!$B$12</f>
        <v>0</v>
      </c>
      <c r="S172" s="104">
        <f>+N172*O172*P172*'1. Standard_Cost'!$C$12</f>
        <v>0</v>
      </c>
      <c r="T172" s="104">
        <f>+N172*P172*Q172*'1. Standard_Cost'!$D$12</f>
        <v>0</v>
      </c>
      <c r="U172" s="104">
        <f>+N172*O172*'1. Standard_Cost'!$E$12</f>
        <v>0</v>
      </c>
      <c r="V172" s="103"/>
      <c r="W172" s="103"/>
      <c r="X172" s="103"/>
      <c r="Y172" s="104">
        <f>+V172*((X172*'1. Standard_Cost'!$B$16)+(W172*X172*'1. Standard_Cost'!$C$16))</f>
        <v>0</v>
      </c>
      <c r="Z172" s="103"/>
      <c r="AA172" s="103"/>
      <c r="AB172" s="104">
        <f>+Z172*'1. Standard_Cost'!$B$20+AA172*'1. Standard_Cost'!$C$20</f>
        <v>0</v>
      </c>
      <c r="AC172" s="105"/>
      <c r="AD172" s="106"/>
      <c r="AE172" s="104">
        <f>SUM(AD172,AC172,AB172,Y172,U172,T172,S172,R172)*'1. Standard_Cost'!B63</f>
        <v>0</v>
      </c>
      <c r="AF172" s="104">
        <f t="shared" si="266"/>
        <v>0</v>
      </c>
      <c r="AG172" s="103"/>
      <c r="AH172" s="103"/>
      <c r="AI172" s="103"/>
      <c r="AJ172" s="107"/>
      <c r="AK172" s="107"/>
      <c r="AL172" s="107"/>
      <c r="AM172" s="104">
        <f>AG172*'1. Standard_Cost'!B59+'Incremental_Cost Year 2021'!AH180*'1. Standard_Cost'!C59+'Incremental_Cost Year 2021'!AI180*'1. Standard_Cost'!D59+'Incremental_Cost Year 2021'!AJ180+'Incremental_Cost Year 2021'!AL180+AK172</f>
        <v>0</v>
      </c>
      <c r="AN172" s="104">
        <f>AM172*'1. Standard_Cost'!C63</f>
        <v>0</v>
      </c>
      <c r="AO172" s="107"/>
      <c r="AQ172" s="104">
        <f t="shared" si="262"/>
        <v>0</v>
      </c>
      <c r="AR172" s="104">
        <f t="shared" si="263"/>
        <v>0</v>
      </c>
      <c r="AS172" s="104">
        <f t="shared" si="264"/>
        <v>0</v>
      </c>
      <c r="AT172" s="104">
        <f t="shared" si="267"/>
        <v>0</v>
      </c>
      <c r="AU172" s="108"/>
      <c r="AV172" s="108"/>
      <c r="AW172" s="108"/>
      <c r="AX172" s="108"/>
      <c r="AY172" s="108"/>
      <c r="AZ172" s="108"/>
      <c r="BA172" s="109">
        <f t="shared" si="265"/>
        <v>0</v>
      </c>
    </row>
    <row r="173" spans="1:53" ht="14.1" customHeight="1" outlineLevel="2" x14ac:dyDescent="0.2">
      <c r="A173" s="68"/>
      <c r="B173" s="94"/>
      <c r="C173" s="142"/>
      <c r="D173" s="110"/>
      <c r="E173" s="110"/>
      <c r="F173" s="110"/>
      <c r="G173" s="111"/>
      <c r="H173" s="112" t="s">
        <v>179</v>
      </c>
      <c r="I173" s="100"/>
      <c r="J173" s="101"/>
      <c r="K173" s="101"/>
      <c r="L173" s="102" t="str">
        <f>IF(I173&lt;&gt;0,((VLOOKUP(I173,'1. Standard_Cost'!$B$4:$D$8,2)+VLOOKUP(I173,'1. Standard_Cost'!$B$4:$D$8,3))*J173*K173),"0")</f>
        <v>0</v>
      </c>
      <c r="M173" s="102">
        <f>L173*'1. Standard_Cost'!F39</f>
        <v>0</v>
      </c>
      <c r="N173" s="103"/>
      <c r="O173" s="103"/>
      <c r="P173" s="103"/>
      <c r="Q173" s="103"/>
      <c r="R173" s="104">
        <f>+N173*P173*'1. Standard_Cost'!$B$12</f>
        <v>0</v>
      </c>
      <c r="S173" s="104">
        <f>+N173*O173*P173*'1. Standard_Cost'!$C$12</f>
        <v>0</v>
      </c>
      <c r="T173" s="104">
        <f>+N173*P173*Q173*'1. Standard_Cost'!$D$12</f>
        <v>0</v>
      </c>
      <c r="U173" s="104">
        <f>+N173*O173*'1. Standard_Cost'!$E$12</f>
        <v>0</v>
      </c>
      <c r="V173" s="103"/>
      <c r="W173" s="103"/>
      <c r="X173" s="103"/>
      <c r="Y173" s="104">
        <f>+V173*((X173*'1. Standard_Cost'!$B$16)+(W173*X173*'1. Standard_Cost'!$C$16))</f>
        <v>0</v>
      </c>
      <c r="Z173" s="103"/>
      <c r="AA173" s="103"/>
      <c r="AB173" s="104">
        <f>+Z173*'1. Standard_Cost'!$B$20+AA173*'1. Standard_Cost'!$C$20</f>
        <v>0</v>
      </c>
      <c r="AC173" s="105"/>
      <c r="AD173" s="106"/>
      <c r="AE173" s="104">
        <f>SUM(AD173,AC173,AB173,Y173,U173,T173,S173,R173)*'1. Standard_Cost'!B63</f>
        <v>0</v>
      </c>
      <c r="AF173" s="104">
        <f t="shared" si="266"/>
        <v>0</v>
      </c>
      <c r="AG173" s="103"/>
      <c r="AH173" s="103"/>
      <c r="AI173" s="103"/>
      <c r="AJ173" s="107"/>
      <c r="AK173" s="107"/>
      <c r="AL173" s="107"/>
      <c r="AM173" s="104">
        <f>AG173*'1. Standard_Cost'!B59+'Incremental_Cost Year 2021'!AH181*'1. Standard_Cost'!C59+'Incremental_Cost Year 2021'!AI181*'1. Standard_Cost'!D59+'Incremental_Cost Year 2021'!AJ181+'Incremental_Cost Year 2021'!AL181+AK173</f>
        <v>0</v>
      </c>
      <c r="AN173" s="104">
        <f>AM173*'1. Standard_Cost'!C63</f>
        <v>0</v>
      </c>
      <c r="AO173" s="107"/>
      <c r="AQ173" s="104">
        <f t="shared" si="262"/>
        <v>0</v>
      </c>
      <c r="AR173" s="104">
        <f t="shared" si="263"/>
        <v>0</v>
      </c>
      <c r="AS173" s="104">
        <f t="shared" si="264"/>
        <v>0</v>
      </c>
      <c r="AT173" s="104">
        <f t="shared" si="267"/>
        <v>0</v>
      </c>
      <c r="AU173" s="108"/>
      <c r="AV173" s="108"/>
      <c r="AW173" s="108"/>
      <c r="AX173" s="108"/>
      <c r="AY173" s="108"/>
      <c r="AZ173" s="108"/>
      <c r="BA173" s="109">
        <f t="shared" si="265"/>
        <v>0</v>
      </c>
    </row>
    <row r="174" spans="1:53" ht="61.5" customHeight="1" outlineLevel="1" x14ac:dyDescent="0.2">
      <c r="A174" s="68"/>
      <c r="B174" s="141"/>
      <c r="C174" s="142"/>
      <c r="D174" s="113" t="s">
        <v>515</v>
      </c>
      <c r="E174" s="113" t="s">
        <v>239</v>
      </c>
      <c r="F174" s="114" t="s">
        <v>154</v>
      </c>
      <c r="G174" s="115" t="s">
        <v>155</v>
      </c>
      <c r="H174" s="122" t="s">
        <v>240</v>
      </c>
      <c r="I174" s="117"/>
      <c r="J174" s="117"/>
      <c r="K174" s="117"/>
      <c r="L174" s="118">
        <f>SUM(L170:L173)</f>
        <v>0</v>
      </c>
      <c r="M174" s="118">
        <f>SUM(M170:M173)</f>
        <v>0</v>
      </c>
      <c r="N174" s="117"/>
      <c r="O174" s="117"/>
      <c r="P174" s="117"/>
      <c r="Q174" s="117"/>
      <c r="R174" s="119">
        <f>SUM(R170:R173)</f>
        <v>0</v>
      </c>
      <c r="S174" s="119">
        <f>SUM(S170:S173)</f>
        <v>0</v>
      </c>
      <c r="T174" s="119">
        <f>SUM(T170:T173)</f>
        <v>0</v>
      </c>
      <c r="U174" s="119">
        <f>SUM(U170:U173)</f>
        <v>0</v>
      </c>
      <c r="V174" s="117"/>
      <c r="W174" s="117"/>
      <c r="X174" s="117"/>
      <c r="Y174" s="118">
        <f>SUM(Y170:Y173)</f>
        <v>0</v>
      </c>
      <c r="Z174" s="117"/>
      <c r="AA174" s="117"/>
      <c r="AB174" s="118">
        <f t="shared" ref="AB174:AF174" si="268">SUM(AB170:AB173)</f>
        <v>0</v>
      </c>
      <c r="AC174" s="118">
        <f t="shared" si="268"/>
        <v>0</v>
      </c>
      <c r="AD174" s="118">
        <f t="shared" si="268"/>
        <v>0</v>
      </c>
      <c r="AE174" s="118">
        <f t="shared" si="268"/>
        <v>0</v>
      </c>
      <c r="AF174" s="118">
        <f t="shared" si="268"/>
        <v>0</v>
      </c>
      <c r="AG174" s="117"/>
      <c r="AH174" s="117"/>
      <c r="AI174" s="117"/>
      <c r="AJ174" s="119">
        <f>SUM(AJ170:AJ173)</f>
        <v>0</v>
      </c>
      <c r="AK174" s="119">
        <f t="shared" ref="AK174:AN174" si="269">SUM(AK170:AK173)</f>
        <v>0</v>
      </c>
      <c r="AL174" s="119">
        <f t="shared" si="269"/>
        <v>0</v>
      </c>
      <c r="AM174" s="119">
        <f t="shared" si="269"/>
        <v>0</v>
      </c>
      <c r="AN174" s="119">
        <f t="shared" si="269"/>
        <v>0</v>
      </c>
      <c r="AO174" s="116"/>
      <c r="AP174" s="120"/>
      <c r="AQ174" s="121">
        <f t="shared" ref="AQ174:BA174" si="270">SUM(AQ170:AQ173)</f>
        <v>0</v>
      </c>
      <c r="AR174" s="121">
        <f t="shared" si="270"/>
        <v>0</v>
      </c>
      <c r="AS174" s="121">
        <f t="shared" si="270"/>
        <v>0</v>
      </c>
      <c r="AT174" s="121">
        <f t="shared" si="270"/>
        <v>0</v>
      </c>
      <c r="AU174" s="121">
        <f t="shared" si="270"/>
        <v>0</v>
      </c>
      <c r="AV174" s="121">
        <f t="shared" si="270"/>
        <v>0</v>
      </c>
      <c r="AW174" s="121">
        <f t="shared" si="270"/>
        <v>0</v>
      </c>
      <c r="AX174" s="121">
        <f t="shared" si="270"/>
        <v>0</v>
      </c>
      <c r="AY174" s="121">
        <f t="shared" si="270"/>
        <v>0</v>
      </c>
      <c r="AZ174" s="121">
        <f t="shared" si="270"/>
        <v>0</v>
      </c>
      <c r="BA174" s="121">
        <f t="shared" si="270"/>
        <v>0</v>
      </c>
    </row>
    <row r="175" spans="1:53" ht="14.1" customHeight="1" outlineLevel="2" x14ac:dyDescent="0.2">
      <c r="A175" s="68"/>
      <c r="B175" s="94"/>
      <c r="C175" s="142"/>
      <c r="D175" s="96"/>
      <c r="E175" s="96"/>
      <c r="F175" s="97"/>
      <c r="G175" s="98"/>
      <c r="H175" s="99" t="s">
        <v>49</v>
      </c>
      <c r="I175" s="100"/>
      <c r="J175" s="101"/>
      <c r="K175" s="101"/>
      <c r="L175" s="102" t="str">
        <f>IF(I175&lt;&gt;0,((VLOOKUP(I175,'1. Standard_Cost'!$B$4:$D$8,2)+VLOOKUP(I175,'1. Standard_Cost'!$B$4:$D$8,3))*J175*K175),"0")</f>
        <v>0</v>
      </c>
      <c r="M175" s="102">
        <f>L175*'1. Standard_Cost'!F44</f>
        <v>0</v>
      </c>
      <c r="N175" s="103"/>
      <c r="O175" s="103"/>
      <c r="P175" s="103"/>
      <c r="Q175" s="103"/>
      <c r="R175" s="104">
        <f>+N175*P175*'1. Standard_Cost'!$B$12</f>
        <v>0</v>
      </c>
      <c r="S175" s="104">
        <f>+N175*O175*P175*'1. Standard_Cost'!$C$12</f>
        <v>0</v>
      </c>
      <c r="T175" s="104">
        <f>+N175*P175*Q175*'1. Standard_Cost'!$D$12</f>
        <v>0</v>
      </c>
      <c r="U175" s="104">
        <f>+N175*O175*'1. Standard_Cost'!$E$12</f>
        <v>0</v>
      </c>
      <c r="V175" s="103"/>
      <c r="W175" s="103"/>
      <c r="X175" s="103"/>
      <c r="Y175" s="104">
        <f>+V175*((X175*'1. Standard_Cost'!$B$16)+(W175*X175*'1. Standard_Cost'!$C$16))</f>
        <v>0</v>
      </c>
      <c r="Z175" s="103"/>
      <c r="AA175" s="103"/>
      <c r="AB175" s="104">
        <f>+Z175*'1. Standard_Cost'!$B$20+AA175*'1. Standard_Cost'!$C$20</f>
        <v>0</v>
      </c>
      <c r="AC175" s="105"/>
      <c r="AD175" s="106"/>
      <c r="AE175" s="104">
        <f>SUM(AD175,AC175,AB175,Y175,U175,T175,S175,R175)*'1. Standard_Cost'!B68</f>
        <v>0</v>
      </c>
      <c r="AF175" s="104">
        <f>SUM(AD175,AE175)</f>
        <v>0</v>
      </c>
      <c r="AG175" s="103"/>
      <c r="AH175" s="103"/>
      <c r="AI175" s="103"/>
      <c r="AJ175" s="107"/>
      <c r="AK175" s="107"/>
      <c r="AL175" s="107"/>
      <c r="AM175" s="104">
        <f>AG175*'1. Standard_Cost'!B64+'Incremental_Cost Year 2021'!AH183*'1. Standard_Cost'!C64+'Incremental_Cost Year 2021'!AI183*'1. Standard_Cost'!D64+'Incremental_Cost Year 2021'!AJ183+'Incremental_Cost Year 2021'!AL183+AK175</f>
        <v>0</v>
      </c>
      <c r="AN175" s="104">
        <f>AM175*'1. Standard_Cost'!C68</f>
        <v>0</v>
      </c>
      <c r="AO175" s="107"/>
      <c r="AQ175" s="104">
        <f t="shared" ref="AQ175:AQ178" si="271">L175+M175</f>
        <v>0</v>
      </c>
      <c r="AR175" s="104">
        <f t="shared" ref="AR175:AR178" si="272">AF175</f>
        <v>0</v>
      </c>
      <c r="AS175" s="104">
        <f t="shared" ref="AS175:AS178" si="273">AM175+AN175</f>
        <v>0</v>
      </c>
      <c r="AT175" s="104">
        <f>SUM(AQ175,AR175,AS175)</f>
        <v>0</v>
      </c>
      <c r="AU175" s="108"/>
      <c r="AV175" s="108"/>
      <c r="AW175" s="108"/>
      <c r="AX175" s="108"/>
      <c r="AY175" s="108"/>
      <c r="AZ175" s="108"/>
      <c r="BA175" s="109">
        <f t="shared" ref="BA175:BA178" si="274">SUM(AU175:AZ175)-AT175</f>
        <v>0</v>
      </c>
    </row>
    <row r="176" spans="1:53" ht="14.1" customHeight="1" outlineLevel="2" x14ac:dyDescent="0.2">
      <c r="A176" s="68"/>
      <c r="B176" s="94"/>
      <c r="C176" s="142"/>
      <c r="D176" s="110"/>
      <c r="E176" s="110"/>
      <c r="F176" s="110"/>
      <c r="G176" s="111"/>
      <c r="H176" s="99" t="s">
        <v>50</v>
      </c>
      <c r="I176" s="100"/>
      <c r="J176" s="101"/>
      <c r="K176" s="101"/>
      <c r="L176" s="102" t="str">
        <f>IF(I176&lt;&gt;0,((VLOOKUP(I176,'1. Standard_Cost'!$B$4:$D$8,2)+VLOOKUP(I176,'1. Standard_Cost'!$B$4:$D$8,3))*J176*K176),"0")</f>
        <v>0</v>
      </c>
      <c r="M176" s="102">
        <f>L176*'1. Standard_Cost'!F44</f>
        <v>0</v>
      </c>
      <c r="N176" s="103"/>
      <c r="O176" s="103"/>
      <c r="P176" s="103"/>
      <c r="Q176" s="103"/>
      <c r="R176" s="104">
        <f>+N176*P176*'1. Standard_Cost'!$B$12</f>
        <v>0</v>
      </c>
      <c r="S176" s="104">
        <f>+N176*O176*P176*'1. Standard_Cost'!$C$12</f>
        <v>0</v>
      </c>
      <c r="T176" s="104">
        <f>+N176*P176*Q176*'1. Standard_Cost'!$D$12</f>
        <v>0</v>
      </c>
      <c r="U176" s="104">
        <f>+N176*O176*'1. Standard_Cost'!$E$12</f>
        <v>0</v>
      </c>
      <c r="V176" s="103"/>
      <c r="W176" s="103"/>
      <c r="X176" s="103"/>
      <c r="Y176" s="104">
        <f>+V176*((X176*'1. Standard_Cost'!$B$16)+(W176*X176*'1. Standard_Cost'!$C$16))</f>
        <v>0</v>
      </c>
      <c r="Z176" s="103"/>
      <c r="AA176" s="103"/>
      <c r="AB176" s="104">
        <f>+Z176*'1. Standard_Cost'!$B$20+AA176*'1. Standard_Cost'!$C$20</f>
        <v>0</v>
      </c>
      <c r="AC176" s="105"/>
      <c r="AD176" s="106"/>
      <c r="AE176" s="104">
        <f>SUM(AD176,AC176,AB176,Y176,U176,T176,S176,R176)*'1. Standard_Cost'!B68</f>
        <v>0</v>
      </c>
      <c r="AF176" s="104">
        <f t="shared" ref="AF176:AF178" si="275">SUM(AD176,AE176)</f>
        <v>0</v>
      </c>
      <c r="AG176" s="103"/>
      <c r="AH176" s="103">
        <v>0</v>
      </c>
      <c r="AI176" s="103">
        <v>0</v>
      </c>
      <c r="AJ176" s="107"/>
      <c r="AK176" s="107"/>
      <c r="AL176" s="107"/>
      <c r="AM176" s="104">
        <f>AG176*'1. Standard_Cost'!B64+'Incremental_Cost Year 2021'!AH184*'1. Standard_Cost'!C64+'Incremental_Cost Year 2021'!AI184*'1. Standard_Cost'!D64+'Incremental_Cost Year 2021'!AJ184+'Incremental_Cost Year 2021'!AL184+AK176</f>
        <v>0</v>
      </c>
      <c r="AN176" s="104">
        <f>AM176*'1. Standard_Cost'!C68</f>
        <v>0</v>
      </c>
      <c r="AO176" s="107"/>
      <c r="AQ176" s="104">
        <f t="shared" si="271"/>
        <v>0</v>
      </c>
      <c r="AR176" s="104">
        <f t="shared" si="272"/>
        <v>0</v>
      </c>
      <c r="AS176" s="104">
        <f t="shared" si="273"/>
        <v>0</v>
      </c>
      <c r="AT176" s="104">
        <f t="shared" ref="AT176:AT178" si="276">SUM(AQ176,AR176,AS176)</f>
        <v>0</v>
      </c>
      <c r="AU176" s="108"/>
      <c r="AV176" s="108">
        <v>0</v>
      </c>
      <c r="AW176" s="108"/>
      <c r="AX176" s="108"/>
      <c r="AY176" s="108"/>
      <c r="AZ176" s="108"/>
      <c r="BA176" s="109">
        <f t="shared" si="274"/>
        <v>0</v>
      </c>
    </row>
    <row r="177" spans="1:53" ht="14.1" customHeight="1" outlineLevel="2" x14ac:dyDescent="0.2">
      <c r="A177" s="68"/>
      <c r="B177" s="94"/>
      <c r="C177" s="142"/>
      <c r="D177" s="110"/>
      <c r="E177" s="110"/>
      <c r="F177" s="110"/>
      <c r="G177" s="111"/>
      <c r="H177" s="99" t="s">
        <v>51</v>
      </c>
      <c r="I177" s="100"/>
      <c r="J177" s="101"/>
      <c r="K177" s="101"/>
      <c r="L177" s="102" t="str">
        <f>IF(I177&lt;&gt;0,((VLOOKUP(I177,'1. Standard_Cost'!$B$4:$D$8,2)+VLOOKUP(I177,'1. Standard_Cost'!$B$4:$D$8,3))*J177*K177),"0")</f>
        <v>0</v>
      </c>
      <c r="M177" s="102">
        <f>L177*'1. Standard_Cost'!F44</f>
        <v>0</v>
      </c>
      <c r="N177" s="103"/>
      <c r="O177" s="103"/>
      <c r="P177" s="103"/>
      <c r="Q177" s="103"/>
      <c r="R177" s="104">
        <f>+N177*P177*'1. Standard_Cost'!$B$12</f>
        <v>0</v>
      </c>
      <c r="S177" s="104">
        <f>+N177*O177*P177*'1. Standard_Cost'!$C$12</f>
        <v>0</v>
      </c>
      <c r="T177" s="104">
        <f>+N177*P177*Q177*'1. Standard_Cost'!$D$12</f>
        <v>0</v>
      </c>
      <c r="U177" s="104">
        <f>+N177*O177*'1. Standard_Cost'!$E$12</f>
        <v>0</v>
      </c>
      <c r="V177" s="103"/>
      <c r="W177" s="103"/>
      <c r="X177" s="103"/>
      <c r="Y177" s="104">
        <f>+V177*((X177*'1. Standard_Cost'!$B$16)+(W177*X177*'1. Standard_Cost'!$C$16))</f>
        <v>0</v>
      </c>
      <c r="Z177" s="103"/>
      <c r="AA177" s="103"/>
      <c r="AB177" s="104">
        <f>+Z177*'1. Standard_Cost'!$B$20+AA177*'1. Standard_Cost'!$C$20</f>
        <v>0</v>
      </c>
      <c r="AC177" s="105"/>
      <c r="AD177" s="106"/>
      <c r="AE177" s="104">
        <f>SUM(AD177,AC177,AB177,Y177,U177,T177,S177,R177)*'1. Standard_Cost'!B68</f>
        <v>0</v>
      </c>
      <c r="AF177" s="104">
        <f t="shared" si="275"/>
        <v>0</v>
      </c>
      <c r="AG177" s="103"/>
      <c r="AH177" s="103"/>
      <c r="AI177" s="103"/>
      <c r="AJ177" s="107"/>
      <c r="AK177" s="107"/>
      <c r="AL177" s="107"/>
      <c r="AM177" s="104">
        <f>AG177*'1. Standard_Cost'!B64+'Incremental_Cost Year 2021'!AH185*'1. Standard_Cost'!C64+'Incremental_Cost Year 2021'!AI185*'1. Standard_Cost'!D64+'Incremental_Cost Year 2021'!AJ185+'Incremental_Cost Year 2021'!AL185+AK177</f>
        <v>0</v>
      </c>
      <c r="AN177" s="104">
        <f>AM177*'1. Standard_Cost'!C68</f>
        <v>0</v>
      </c>
      <c r="AO177" s="107"/>
      <c r="AQ177" s="104">
        <f t="shared" si="271"/>
        <v>0</v>
      </c>
      <c r="AR177" s="104">
        <f t="shared" si="272"/>
        <v>0</v>
      </c>
      <c r="AS177" s="104">
        <f t="shared" si="273"/>
        <v>0</v>
      </c>
      <c r="AT177" s="104">
        <f t="shared" si="276"/>
        <v>0</v>
      </c>
      <c r="AU177" s="108"/>
      <c r="AV177" s="108"/>
      <c r="AW177" s="108"/>
      <c r="AX177" s="108"/>
      <c r="AY177" s="108"/>
      <c r="AZ177" s="108"/>
      <c r="BA177" s="109">
        <f t="shared" si="274"/>
        <v>0</v>
      </c>
    </row>
    <row r="178" spans="1:53" ht="14.1" customHeight="1" outlineLevel="2" x14ac:dyDescent="0.2">
      <c r="A178" s="68"/>
      <c r="B178" s="94"/>
      <c r="C178" s="142"/>
      <c r="D178" s="110"/>
      <c r="E178" s="110"/>
      <c r="F178" s="110"/>
      <c r="G178" s="111"/>
      <c r="H178" s="112" t="s">
        <v>179</v>
      </c>
      <c r="I178" s="100"/>
      <c r="J178" s="101"/>
      <c r="K178" s="101"/>
      <c r="L178" s="102" t="str">
        <f>IF(I178&lt;&gt;0,((VLOOKUP(I178,'1. Standard_Cost'!$B$4:$D$8,2)+VLOOKUP(I178,'1. Standard_Cost'!$B$4:$D$8,3))*J178*K178),"0")</f>
        <v>0</v>
      </c>
      <c r="M178" s="102">
        <f>L178*'1. Standard_Cost'!F44</f>
        <v>0</v>
      </c>
      <c r="N178" s="103"/>
      <c r="O178" s="103"/>
      <c r="P178" s="103"/>
      <c r="Q178" s="103"/>
      <c r="R178" s="104">
        <f>+N178*P178*'1. Standard_Cost'!$B$12</f>
        <v>0</v>
      </c>
      <c r="S178" s="104">
        <f>+N178*O178*P178*'1. Standard_Cost'!$C$12</f>
        <v>0</v>
      </c>
      <c r="T178" s="104">
        <f>+N178*P178*Q178*'1. Standard_Cost'!$D$12</f>
        <v>0</v>
      </c>
      <c r="U178" s="104">
        <f>+N178*O178*'1. Standard_Cost'!$E$12</f>
        <v>0</v>
      </c>
      <c r="V178" s="103"/>
      <c r="W178" s="103"/>
      <c r="X178" s="103"/>
      <c r="Y178" s="104">
        <f>+V178*((X178*'1. Standard_Cost'!$B$16)+(W178*X178*'1. Standard_Cost'!$C$16))</f>
        <v>0</v>
      </c>
      <c r="Z178" s="103"/>
      <c r="AA178" s="103"/>
      <c r="AB178" s="104">
        <f>+Z178*'1. Standard_Cost'!$B$20+AA178*'1. Standard_Cost'!$C$20</f>
        <v>0</v>
      </c>
      <c r="AC178" s="105"/>
      <c r="AD178" s="106"/>
      <c r="AE178" s="104">
        <f>SUM(AD178,AC178,AB178,Y178,U178,T178,S178,R178)*'1. Standard_Cost'!B68</f>
        <v>0</v>
      </c>
      <c r="AF178" s="104">
        <f t="shared" si="275"/>
        <v>0</v>
      </c>
      <c r="AG178" s="103"/>
      <c r="AH178" s="103"/>
      <c r="AI178" s="103"/>
      <c r="AJ178" s="107"/>
      <c r="AK178" s="107"/>
      <c r="AL178" s="107"/>
      <c r="AM178" s="104">
        <f>AG178*'1. Standard_Cost'!B64+'Incremental_Cost Year 2021'!AH186*'1. Standard_Cost'!C64+'Incremental_Cost Year 2021'!AI186*'1. Standard_Cost'!D64+'Incremental_Cost Year 2021'!AJ186+'Incremental_Cost Year 2021'!AL186+AK178</f>
        <v>0</v>
      </c>
      <c r="AN178" s="104">
        <f>AM178*'1. Standard_Cost'!C68</f>
        <v>0</v>
      </c>
      <c r="AO178" s="107"/>
      <c r="AQ178" s="104">
        <f t="shared" si="271"/>
        <v>0</v>
      </c>
      <c r="AR178" s="104">
        <f t="shared" si="272"/>
        <v>0</v>
      </c>
      <c r="AS178" s="104">
        <f t="shared" si="273"/>
        <v>0</v>
      </c>
      <c r="AT178" s="104">
        <f t="shared" si="276"/>
        <v>0</v>
      </c>
      <c r="AU178" s="108"/>
      <c r="AV178" s="108"/>
      <c r="AW178" s="108"/>
      <c r="AX178" s="108"/>
      <c r="AY178" s="108"/>
      <c r="AZ178" s="108"/>
      <c r="BA178" s="109">
        <f t="shared" si="274"/>
        <v>0</v>
      </c>
    </row>
    <row r="179" spans="1:53" ht="24.6" customHeight="1" outlineLevel="1" x14ac:dyDescent="0.2">
      <c r="A179" s="68"/>
      <c r="B179" s="141"/>
      <c r="C179" s="142"/>
      <c r="D179" s="113" t="s">
        <v>48</v>
      </c>
      <c r="E179" s="113" t="s">
        <v>741</v>
      </c>
      <c r="F179" s="114" t="s">
        <v>154</v>
      </c>
      <c r="G179" s="115" t="s">
        <v>155</v>
      </c>
      <c r="H179" s="122" t="s">
        <v>241</v>
      </c>
      <c r="I179" s="117"/>
      <c r="J179" s="117"/>
      <c r="K179" s="117"/>
      <c r="L179" s="118">
        <f>SUM(L175:L178)</f>
        <v>0</v>
      </c>
      <c r="M179" s="118">
        <f>SUM(M175:M178)</f>
        <v>0</v>
      </c>
      <c r="N179" s="117"/>
      <c r="O179" s="117"/>
      <c r="P179" s="117"/>
      <c r="Q179" s="117"/>
      <c r="R179" s="119">
        <f>SUM(R175:R178)</f>
        <v>0</v>
      </c>
      <c r="S179" s="119">
        <f>SUM(S175:S178)</f>
        <v>0</v>
      </c>
      <c r="T179" s="119">
        <f>SUM(T175:T178)</f>
        <v>0</v>
      </c>
      <c r="U179" s="119">
        <f>SUM(U175:U178)</f>
        <v>0</v>
      </c>
      <c r="V179" s="117"/>
      <c r="W179" s="117"/>
      <c r="X179" s="117"/>
      <c r="Y179" s="118">
        <f>SUM(Y175:Y178)</f>
        <v>0</v>
      </c>
      <c r="Z179" s="117"/>
      <c r="AA179" s="117"/>
      <c r="AB179" s="118">
        <f t="shared" ref="AB179:AF179" si="277">SUM(AB175:AB178)</f>
        <v>0</v>
      </c>
      <c r="AC179" s="118">
        <f t="shared" si="277"/>
        <v>0</v>
      </c>
      <c r="AD179" s="118">
        <f t="shared" si="277"/>
        <v>0</v>
      </c>
      <c r="AE179" s="118">
        <f t="shared" si="277"/>
        <v>0</v>
      </c>
      <c r="AF179" s="118">
        <f t="shared" si="277"/>
        <v>0</v>
      </c>
      <c r="AG179" s="117"/>
      <c r="AH179" s="117"/>
      <c r="AI179" s="117"/>
      <c r="AJ179" s="119">
        <f>SUM(AJ175:AJ178)</f>
        <v>0</v>
      </c>
      <c r="AK179" s="119">
        <f t="shared" ref="AK179:AN179" si="278">SUM(AK175:AK178)</f>
        <v>0</v>
      </c>
      <c r="AL179" s="119">
        <f t="shared" si="278"/>
        <v>0</v>
      </c>
      <c r="AM179" s="119">
        <f t="shared" si="278"/>
        <v>0</v>
      </c>
      <c r="AN179" s="119">
        <f t="shared" si="278"/>
        <v>0</v>
      </c>
      <c r="AO179" s="116"/>
      <c r="AP179" s="120"/>
      <c r="AQ179" s="121">
        <f t="shared" ref="AQ179:BA179" si="279">SUM(AQ175:AQ178)</f>
        <v>0</v>
      </c>
      <c r="AR179" s="121">
        <f t="shared" si="279"/>
        <v>0</v>
      </c>
      <c r="AS179" s="121">
        <f t="shared" si="279"/>
        <v>0</v>
      </c>
      <c r="AT179" s="121">
        <f t="shared" si="279"/>
        <v>0</v>
      </c>
      <c r="AU179" s="121">
        <f t="shared" si="279"/>
        <v>0</v>
      </c>
      <c r="AV179" s="121">
        <f t="shared" si="279"/>
        <v>0</v>
      </c>
      <c r="AW179" s="121">
        <f t="shared" si="279"/>
        <v>0</v>
      </c>
      <c r="AX179" s="121">
        <f t="shared" si="279"/>
        <v>0</v>
      </c>
      <c r="AY179" s="121">
        <f t="shared" si="279"/>
        <v>0</v>
      </c>
      <c r="AZ179" s="121">
        <f t="shared" si="279"/>
        <v>0</v>
      </c>
      <c r="BA179" s="121">
        <f t="shared" si="279"/>
        <v>0</v>
      </c>
    </row>
    <row r="180" spans="1:53" ht="14.1" customHeight="1" outlineLevel="2" x14ac:dyDescent="0.2">
      <c r="A180" s="68"/>
      <c r="B180" s="94"/>
      <c r="C180" s="142"/>
      <c r="D180" s="96"/>
      <c r="E180" s="96"/>
      <c r="F180" s="97"/>
      <c r="G180" s="98"/>
      <c r="H180" s="99" t="s">
        <v>575</v>
      </c>
      <c r="I180" s="100"/>
      <c r="J180" s="101">
        <v>0.5</v>
      </c>
      <c r="K180" s="101">
        <v>5</v>
      </c>
      <c r="L180" s="102">
        <v>200250</v>
      </c>
      <c r="M180" s="102">
        <f>L180*'1. Standard_Cost'!F4</f>
        <v>33441.75</v>
      </c>
      <c r="N180" s="103"/>
      <c r="O180" s="103"/>
      <c r="P180" s="103"/>
      <c r="Q180" s="103"/>
      <c r="R180" s="104">
        <f>+N180*P180*'[1]1. Standard_Cost'!$B$12</f>
        <v>0</v>
      </c>
      <c r="S180" s="104">
        <f>+N180*O180*P180*'[1]1. Standard_Cost'!$C$12</f>
        <v>0</v>
      </c>
      <c r="T180" s="104">
        <f>+N180*P180*Q180*'[1]1. Standard_Cost'!$D$12</f>
        <v>0</v>
      </c>
      <c r="U180" s="104">
        <f>+N180*O180*'[1]1. Standard_Cost'!$E$12</f>
        <v>0</v>
      </c>
      <c r="V180" s="103"/>
      <c r="W180" s="103"/>
      <c r="X180" s="103"/>
      <c r="Y180" s="104">
        <f>+V180*((X180*'[1]1. Standard_Cost'!$B$16)+(W180*X180*'[1]1. Standard_Cost'!$C$16))</f>
        <v>0</v>
      </c>
      <c r="Z180" s="103"/>
      <c r="AA180" s="103"/>
      <c r="AB180" s="104">
        <f>+Z180*'[1]1. Standard_Cost'!$B$20+AA180*'[1]1. Standard_Cost'!$C$20</f>
        <v>0</v>
      </c>
      <c r="AC180" s="105"/>
      <c r="AD180" s="106"/>
      <c r="AE180" s="104">
        <f>SUM(AD180,AC180,AB180,Y180,U180,T180,S180,R180)*'[1]1. Standard_Cost'!B77</f>
        <v>0</v>
      </c>
      <c r="AF180" s="104">
        <f>SUM(AD180,AE180)</f>
        <v>0</v>
      </c>
      <c r="AG180" s="103"/>
      <c r="AH180" s="103"/>
      <c r="AI180" s="103"/>
      <c r="AJ180" s="107"/>
      <c r="AK180" s="107"/>
      <c r="AL180" s="107"/>
      <c r="AM180" s="104">
        <f>AG180*'[1]1. Standard_Cost'!B73+'[1]Incremental_Cost Year 2025'!AH190*'[1]1. Standard_Cost'!C73+'[1]Incremental_Cost Year 2025'!AI190*'[1]1. Standard_Cost'!D73+'[1]Incremental_Cost Year 2025'!AJ190+'[1]Incremental_Cost Year 2025'!AL190+AK180</f>
        <v>0</v>
      </c>
      <c r="AN180" s="104">
        <f>AM180*'[1]1. Standard_Cost'!C77</f>
        <v>0</v>
      </c>
      <c r="AO180" s="107"/>
      <c r="AQ180" s="104">
        <f t="shared" ref="AQ180:AQ183" si="280">L180+M180</f>
        <v>233691.75</v>
      </c>
      <c r="AR180" s="104">
        <f t="shared" ref="AR180:AR183" si="281">AF180</f>
        <v>0</v>
      </c>
      <c r="AS180" s="104">
        <f t="shared" ref="AS180:AS183" si="282">AM180+AN180</f>
        <v>0</v>
      </c>
      <c r="AT180" s="104">
        <f>SUM(AQ180,AR180,AS180)</f>
        <v>233691.75</v>
      </c>
      <c r="AU180" s="108">
        <f t="shared" ref="AU180:AU183" si="283">AT180</f>
        <v>233691.75</v>
      </c>
      <c r="AV180" s="108"/>
      <c r="AW180" s="108"/>
      <c r="AX180" s="108"/>
      <c r="AY180" s="108"/>
      <c r="AZ180" s="108"/>
      <c r="BA180" s="109">
        <f t="shared" ref="BA180:BA183" si="284">SUM(AU180:AZ180)-AT180</f>
        <v>0</v>
      </c>
    </row>
    <row r="181" spans="1:53" ht="14.1" customHeight="1" outlineLevel="2" x14ac:dyDescent="0.2">
      <c r="A181" s="68"/>
      <c r="B181" s="94"/>
      <c r="C181" s="142"/>
      <c r="D181" s="110"/>
      <c r="E181" s="110"/>
      <c r="F181" s="110"/>
      <c r="G181" s="111"/>
      <c r="H181" s="99" t="s">
        <v>571</v>
      </c>
      <c r="I181" s="100"/>
      <c r="J181" s="101">
        <v>0.5</v>
      </c>
      <c r="K181" s="101">
        <v>2</v>
      </c>
      <c r="L181" s="102">
        <v>100100</v>
      </c>
      <c r="M181" s="102">
        <f>L181*'1. Standard_Cost'!F4</f>
        <v>16716.7</v>
      </c>
      <c r="N181" s="103"/>
      <c r="O181" s="103"/>
      <c r="P181" s="103"/>
      <c r="Q181" s="103"/>
      <c r="R181" s="104">
        <f>+N181*P181*'[1]1. Standard_Cost'!$B$12</f>
        <v>0</v>
      </c>
      <c r="S181" s="104">
        <f>+N181*O181*P181*'[1]1. Standard_Cost'!$C$12</f>
        <v>0</v>
      </c>
      <c r="T181" s="104">
        <f>+N181*P181*Q181*'[1]1. Standard_Cost'!$D$12</f>
        <v>0</v>
      </c>
      <c r="U181" s="104">
        <f>+N181*O181*'[1]1. Standard_Cost'!$E$12</f>
        <v>0</v>
      </c>
      <c r="V181" s="103"/>
      <c r="W181" s="103"/>
      <c r="X181" s="103"/>
      <c r="Y181" s="104">
        <f>+V181*((X181*'[1]1. Standard_Cost'!$B$16)+(W181*X181*'[1]1. Standard_Cost'!$C$16))</f>
        <v>0</v>
      </c>
      <c r="Z181" s="103"/>
      <c r="AA181" s="103"/>
      <c r="AB181" s="104">
        <f>+Z181*'[1]1. Standard_Cost'!$B$20+AA181*'[1]1. Standard_Cost'!$C$20</f>
        <v>0</v>
      </c>
      <c r="AC181" s="105"/>
      <c r="AD181" s="106"/>
      <c r="AE181" s="104">
        <f>SUM(AD181,AC181,AB181,Y181,U181,T181,S181,R181)*'[1]1. Standard_Cost'!B77</f>
        <v>0</v>
      </c>
      <c r="AF181" s="104">
        <f t="shared" ref="AF181:AF183" si="285">SUM(AD181,AE181)</f>
        <v>0</v>
      </c>
      <c r="AG181" s="103"/>
      <c r="AH181" s="103">
        <v>0</v>
      </c>
      <c r="AI181" s="103">
        <v>0</v>
      </c>
      <c r="AJ181" s="107"/>
      <c r="AK181" s="107"/>
      <c r="AL181" s="107"/>
      <c r="AM181" s="104">
        <f>AG181*'[1]1. Standard_Cost'!B73+'[1]Incremental_Cost Year 2025'!AH191*'[1]1. Standard_Cost'!C73+'[1]Incremental_Cost Year 2025'!AI191*'[1]1. Standard_Cost'!D73+'[1]Incremental_Cost Year 2025'!AJ191+'[1]Incremental_Cost Year 2025'!AL191+AK181</f>
        <v>0</v>
      </c>
      <c r="AN181" s="104">
        <f>AM181*'[1]1. Standard_Cost'!C77</f>
        <v>0</v>
      </c>
      <c r="AO181" s="107"/>
      <c r="AQ181" s="104">
        <f t="shared" si="280"/>
        <v>116816.7</v>
      </c>
      <c r="AR181" s="104">
        <f t="shared" si="281"/>
        <v>0</v>
      </c>
      <c r="AS181" s="104">
        <f t="shared" si="282"/>
        <v>0</v>
      </c>
      <c r="AT181" s="104">
        <f t="shared" ref="AT181:AT183" si="286">SUM(AQ181,AR181,AS181)</f>
        <v>116816.7</v>
      </c>
      <c r="AU181" s="108">
        <f t="shared" si="283"/>
        <v>116816.7</v>
      </c>
      <c r="AV181" s="108">
        <v>0</v>
      </c>
      <c r="AW181" s="108"/>
      <c r="AX181" s="108"/>
      <c r="AY181" s="108"/>
      <c r="AZ181" s="108"/>
      <c r="BA181" s="109">
        <f t="shared" si="284"/>
        <v>0</v>
      </c>
    </row>
    <row r="182" spans="1:53" ht="14.1" customHeight="1" outlineLevel="2" x14ac:dyDescent="0.2">
      <c r="A182" s="68"/>
      <c r="B182" s="94"/>
      <c r="C182" s="142"/>
      <c r="D182" s="110"/>
      <c r="E182" s="110"/>
      <c r="F182" s="110"/>
      <c r="G182" s="111"/>
      <c r="H182" s="99" t="s">
        <v>590</v>
      </c>
      <c r="I182" s="100"/>
      <c r="J182" s="101">
        <v>0.5</v>
      </c>
      <c r="K182" s="101">
        <v>2</v>
      </c>
      <c r="L182" s="102">
        <v>120200</v>
      </c>
      <c r="M182" s="102">
        <f>L182*'1. Standard_Cost'!F4</f>
        <v>20073.400000000001</v>
      </c>
      <c r="N182" s="103"/>
      <c r="O182" s="103"/>
      <c r="P182" s="103"/>
      <c r="Q182" s="103"/>
      <c r="R182" s="104">
        <f>+N182*P182*'[1]1. Standard_Cost'!$B$12</f>
        <v>0</v>
      </c>
      <c r="S182" s="104">
        <f>+N182*O182*P182*'[1]1. Standard_Cost'!$C$12</f>
        <v>0</v>
      </c>
      <c r="T182" s="104">
        <f>+N182*P182*Q182*'[1]1. Standard_Cost'!$D$12</f>
        <v>0</v>
      </c>
      <c r="U182" s="104">
        <f>+N182*O182*'[1]1. Standard_Cost'!$E$12</f>
        <v>0</v>
      </c>
      <c r="V182" s="103"/>
      <c r="W182" s="103"/>
      <c r="X182" s="103"/>
      <c r="Y182" s="104">
        <f>+V182*((X182*'[1]1. Standard_Cost'!$B$16)+(W182*X182*'[1]1. Standard_Cost'!$C$16))</f>
        <v>0</v>
      </c>
      <c r="Z182" s="103"/>
      <c r="AA182" s="103"/>
      <c r="AB182" s="104">
        <f>+Z182*'[1]1. Standard_Cost'!$B$20+AA182*'[1]1. Standard_Cost'!$C$20</f>
        <v>0</v>
      </c>
      <c r="AC182" s="105"/>
      <c r="AD182" s="106"/>
      <c r="AE182" s="104">
        <f>SUM(AD182,AC182,AB182,Y182,U182,T182,S182,R182)*'[1]1. Standard_Cost'!B77</f>
        <v>0</v>
      </c>
      <c r="AF182" s="104">
        <f t="shared" si="285"/>
        <v>0</v>
      </c>
      <c r="AG182" s="103"/>
      <c r="AH182" s="103"/>
      <c r="AI182" s="103"/>
      <c r="AJ182" s="107"/>
      <c r="AK182" s="107"/>
      <c r="AL182" s="107"/>
      <c r="AM182" s="104">
        <f>AG182*'[1]1. Standard_Cost'!B73+'[1]Incremental_Cost Year 2025'!AH192*'[1]1. Standard_Cost'!C73+'[1]Incremental_Cost Year 2025'!AI192*'[1]1. Standard_Cost'!D73+'[1]Incremental_Cost Year 2025'!AJ192+'[1]Incremental_Cost Year 2025'!AL192+AK182</f>
        <v>0</v>
      </c>
      <c r="AN182" s="104">
        <f>AM182*'[1]1. Standard_Cost'!C77</f>
        <v>0</v>
      </c>
      <c r="AO182" s="107"/>
      <c r="AQ182" s="104">
        <f t="shared" si="280"/>
        <v>140273.4</v>
      </c>
      <c r="AR182" s="104">
        <f t="shared" si="281"/>
        <v>0</v>
      </c>
      <c r="AS182" s="104">
        <f t="shared" si="282"/>
        <v>0</v>
      </c>
      <c r="AT182" s="104">
        <f t="shared" si="286"/>
        <v>140273.4</v>
      </c>
      <c r="AU182" s="108">
        <f t="shared" si="283"/>
        <v>140273.4</v>
      </c>
      <c r="AV182" s="108"/>
      <c r="AW182" s="108"/>
      <c r="AX182" s="108"/>
      <c r="AY182" s="108"/>
      <c r="AZ182" s="108"/>
      <c r="BA182" s="109">
        <f t="shared" si="284"/>
        <v>0</v>
      </c>
    </row>
    <row r="183" spans="1:53" ht="14.1" customHeight="1" outlineLevel="2" x14ac:dyDescent="0.2">
      <c r="A183" s="68"/>
      <c r="B183" s="94"/>
      <c r="C183" s="142"/>
      <c r="D183" s="110"/>
      <c r="E183" s="110"/>
      <c r="F183" s="110"/>
      <c r="G183" s="111"/>
      <c r="H183" s="189" t="s">
        <v>591</v>
      </c>
      <c r="I183" s="100"/>
      <c r="J183" s="101">
        <v>0.5</v>
      </c>
      <c r="K183" s="101">
        <v>3</v>
      </c>
      <c r="L183" s="102">
        <v>180300</v>
      </c>
      <c r="M183" s="102">
        <f>L183*'1. Standard_Cost'!F4</f>
        <v>30110.100000000002</v>
      </c>
      <c r="N183" s="103"/>
      <c r="O183" s="103"/>
      <c r="P183" s="103"/>
      <c r="Q183" s="103"/>
      <c r="R183" s="104">
        <f>+N183*P183*'[1]1. Standard_Cost'!$B$12</f>
        <v>0</v>
      </c>
      <c r="S183" s="104">
        <f>+N183*O183*P183*'[1]1. Standard_Cost'!$C$12</f>
        <v>0</v>
      </c>
      <c r="T183" s="104">
        <f>+N183*P183*Q183*'[1]1. Standard_Cost'!$D$12</f>
        <v>0</v>
      </c>
      <c r="U183" s="104">
        <f>+N183*O183*'[1]1. Standard_Cost'!$E$12</f>
        <v>0</v>
      </c>
      <c r="V183" s="103"/>
      <c r="W183" s="103"/>
      <c r="X183" s="103"/>
      <c r="Y183" s="104">
        <f>+V183*((X183*'[1]1. Standard_Cost'!$B$16)+(W183*X183*'[1]1. Standard_Cost'!$C$16))</f>
        <v>0</v>
      </c>
      <c r="Z183" s="103"/>
      <c r="AA183" s="103"/>
      <c r="AB183" s="104">
        <f>+Z183*'[1]1. Standard_Cost'!$B$20+AA183*'[1]1. Standard_Cost'!$C$20</f>
        <v>0</v>
      </c>
      <c r="AC183" s="105"/>
      <c r="AD183" s="106"/>
      <c r="AE183" s="104">
        <f>SUM(AD183,AC183,AB183,Y183,U183,T183,S183,R183)*'[1]1. Standard_Cost'!B77</f>
        <v>0</v>
      </c>
      <c r="AF183" s="104">
        <f t="shared" si="285"/>
        <v>0</v>
      </c>
      <c r="AG183" s="103"/>
      <c r="AH183" s="103"/>
      <c r="AI183" s="103"/>
      <c r="AJ183" s="107"/>
      <c r="AK183" s="107"/>
      <c r="AL183" s="107"/>
      <c r="AM183" s="104">
        <f>AG183*'[1]1. Standard_Cost'!B73+'[1]Incremental_Cost Year 2025'!AH193*'[1]1. Standard_Cost'!C73+'[1]Incremental_Cost Year 2025'!AI193*'[1]1. Standard_Cost'!D73+'[1]Incremental_Cost Year 2025'!AJ193+'[1]Incremental_Cost Year 2025'!AL193+AK183</f>
        <v>0</v>
      </c>
      <c r="AN183" s="104">
        <f>AM183*'[1]1. Standard_Cost'!C77</f>
        <v>0</v>
      </c>
      <c r="AO183" s="107"/>
      <c r="AQ183" s="104">
        <f t="shared" si="280"/>
        <v>210410.1</v>
      </c>
      <c r="AR183" s="104">
        <f t="shared" si="281"/>
        <v>0</v>
      </c>
      <c r="AS183" s="104">
        <f t="shared" si="282"/>
        <v>0</v>
      </c>
      <c r="AT183" s="104">
        <f t="shared" si="286"/>
        <v>210410.1</v>
      </c>
      <c r="AU183" s="108">
        <f t="shared" si="283"/>
        <v>210410.1</v>
      </c>
      <c r="AV183" s="108"/>
      <c r="AW183" s="108"/>
      <c r="AX183" s="108"/>
      <c r="AY183" s="108"/>
      <c r="AZ183" s="108"/>
      <c r="BA183" s="109">
        <f t="shared" si="284"/>
        <v>0</v>
      </c>
    </row>
    <row r="184" spans="1:53" ht="24.6" customHeight="1" outlineLevel="1" x14ac:dyDescent="0.2">
      <c r="A184" s="68"/>
      <c r="B184" s="141"/>
      <c r="C184" s="142"/>
      <c r="D184" s="113" t="s">
        <v>574</v>
      </c>
      <c r="E184" s="113" t="s">
        <v>743</v>
      </c>
      <c r="F184" s="114">
        <v>2025</v>
      </c>
      <c r="G184" s="115">
        <v>2025</v>
      </c>
      <c r="H184" s="122" t="s">
        <v>242</v>
      </c>
      <c r="I184" s="117"/>
      <c r="J184" s="117"/>
      <c r="K184" s="117"/>
      <c r="L184" s="118">
        <f>SUM(L180:L183)</f>
        <v>600850</v>
      </c>
      <c r="M184" s="118">
        <f>SUM(M180:M183)</f>
        <v>100341.95000000001</v>
      </c>
      <c r="N184" s="117"/>
      <c r="O184" s="117"/>
      <c r="P184" s="117"/>
      <c r="Q184" s="117"/>
      <c r="R184" s="119">
        <f>SUM(R180:R183)</f>
        <v>0</v>
      </c>
      <c r="S184" s="119">
        <f>SUM(S180:S183)</f>
        <v>0</v>
      </c>
      <c r="T184" s="119">
        <f>SUM(T180:T183)</f>
        <v>0</v>
      </c>
      <c r="U184" s="119">
        <f>SUM(U180:U183)</f>
        <v>0</v>
      </c>
      <c r="V184" s="117"/>
      <c r="W184" s="117"/>
      <c r="X184" s="117"/>
      <c r="Y184" s="118">
        <f>SUM(Y180:Y183)</f>
        <v>0</v>
      </c>
      <c r="Z184" s="117"/>
      <c r="AA184" s="117"/>
      <c r="AB184" s="118">
        <f t="shared" ref="AB184:AF184" si="287">SUM(AB180:AB183)</f>
        <v>0</v>
      </c>
      <c r="AC184" s="118">
        <f t="shared" si="287"/>
        <v>0</v>
      </c>
      <c r="AD184" s="118">
        <f t="shared" si="287"/>
        <v>0</v>
      </c>
      <c r="AE184" s="118">
        <f t="shared" si="287"/>
        <v>0</v>
      </c>
      <c r="AF184" s="118">
        <f t="shared" si="287"/>
        <v>0</v>
      </c>
      <c r="AG184" s="117"/>
      <c r="AH184" s="117"/>
      <c r="AI184" s="117"/>
      <c r="AJ184" s="119">
        <f>SUM(AJ180:AJ183)</f>
        <v>0</v>
      </c>
      <c r="AK184" s="119">
        <f t="shared" ref="AK184:AN184" si="288">SUM(AK180:AK183)</f>
        <v>0</v>
      </c>
      <c r="AL184" s="119">
        <f t="shared" si="288"/>
        <v>0</v>
      </c>
      <c r="AM184" s="119">
        <f t="shared" si="288"/>
        <v>0</v>
      </c>
      <c r="AN184" s="119">
        <f t="shared" si="288"/>
        <v>0</v>
      </c>
      <c r="AO184" s="116"/>
      <c r="AP184" s="120"/>
      <c r="AQ184" s="121">
        <f t="shared" ref="AQ184:BA184" si="289">SUM(AQ180:AQ183)</f>
        <v>701191.95</v>
      </c>
      <c r="AR184" s="121">
        <f t="shared" si="289"/>
        <v>0</v>
      </c>
      <c r="AS184" s="121">
        <f t="shared" si="289"/>
        <v>0</v>
      </c>
      <c r="AT184" s="121">
        <f t="shared" si="289"/>
        <v>701191.95</v>
      </c>
      <c r="AU184" s="121">
        <f t="shared" si="289"/>
        <v>701191.95</v>
      </c>
      <c r="AV184" s="121">
        <f t="shared" si="289"/>
        <v>0</v>
      </c>
      <c r="AW184" s="121">
        <f t="shared" si="289"/>
        <v>0</v>
      </c>
      <c r="AX184" s="121">
        <f t="shared" si="289"/>
        <v>0</v>
      </c>
      <c r="AY184" s="121">
        <f t="shared" si="289"/>
        <v>0</v>
      </c>
      <c r="AZ184" s="121">
        <f t="shared" si="289"/>
        <v>0</v>
      </c>
      <c r="BA184" s="121">
        <f t="shared" si="289"/>
        <v>0</v>
      </c>
    </row>
    <row r="185" spans="1:53" ht="14.1" customHeight="1" outlineLevel="2" x14ac:dyDescent="0.2">
      <c r="A185" s="68"/>
      <c r="B185" s="94"/>
      <c r="C185" s="142"/>
      <c r="D185" s="96"/>
      <c r="E185" s="96"/>
      <c r="F185" s="97"/>
      <c r="G185" s="98"/>
      <c r="H185" s="99" t="s">
        <v>49</v>
      </c>
      <c r="I185" s="100"/>
      <c r="J185" s="101"/>
      <c r="K185" s="101"/>
      <c r="L185" s="102" t="str">
        <f>IF(I185&lt;&gt;0,((VLOOKUP(I185,'1. Standard_Cost'!$B$4:$D$8,2)+VLOOKUP(I185,'1. Standard_Cost'!$B$4:$D$8,3))*J185*K185),"0")</f>
        <v>0</v>
      </c>
      <c r="M185" s="102">
        <f>L185*'1. Standard_Cost'!F54</f>
        <v>0</v>
      </c>
      <c r="N185" s="103"/>
      <c r="O185" s="103"/>
      <c r="P185" s="103"/>
      <c r="Q185" s="103"/>
      <c r="R185" s="104">
        <f>+N185*P185*'1. Standard_Cost'!$B$12</f>
        <v>0</v>
      </c>
      <c r="S185" s="104">
        <f>+N185*O185*P185*'1. Standard_Cost'!$C$12</f>
        <v>0</v>
      </c>
      <c r="T185" s="104">
        <f>+N185*P185*Q185*'1. Standard_Cost'!$D$12</f>
        <v>0</v>
      </c>
      <c r="U185" s="104">
        <f>+N185*O185*'1. Standard_Cost'!$E$12</f>
        <v>0</v>
      </c>
      <c r="V185" s="103"/>
      <c r="W185" s="103"/>
      <c r="X185" s="103"/>
      <c r="Y185" s="104">
        <f>+V185*((X185*'1. Standard_Cost'!$B$16)+(W185*X185*'1. Standard_Cost'!$C$16))</f>
        <v>0</v>
      </c>
      <c r="Z185" s="103"/>
      <c r="AA185" s="103"/>
      <c r="AB185" s="104">
        <f>+Z185*'1. Standard_Cost'!$B$20+AA185*'1. Standard_Cost'!$C$20</f>
        <v>0</v>
      </c>
      <c r="AC185" s="105"/>
      <c r="AD185" s="106"/>
      <c r="AE185" s="104">
        <f>SUM(AD185,AC185,AB185,Y185,U185,T185,S185,R185)*'1. Standard_Cost'!B78</f>
        <v>0</v>
      </c>
      <c r="AF185" s="104">
        <f>SUM(AD185,AE185)</f>
        <v>0</v>
      </c>
      <c r="AG185" s="103"/>
      <c r="AH185" s="103"/>
      <c r="AI185" s="103"/>
      <c r="AJ185" s="107"/>
      <c r="AK185" s="107"/>
      <c r="AL185" s="107"/>
      <c r="AM185" s="104">
        <f>AG185*'1. Standard_Cost'!B74+'Incremental_Cost Year 2021'!AH193*'1. Standard_Cost'!C74+'Incremental_Cost Year 2021'!AI193*'1. Standard_Cost'!D74+'Incremental_Cost Year 2021'!AJ193+'Incremental_Cost Year 2021'!AL193+AK185</f>
        <v>0</v>
      </c>
      <c r="AN185" s="104">
        <f>AM185*'1. Standard_Cost'!C78</f>
        <v>0</v>
      </c>
      <c r="AO185" s="107"/>
      <c r="AQ185" s="104">
        <f t="shared" ref="AQ185:AQ188" si="290">L185+M185</f>
        <v>0</v>
      </c>
      <c r="AR185" s="104">
        <f t="shared" ref="AR185:AR188" si="291">AF185</f>
        <v>0</v>
      </c>
      <c r="AS185" s="104">
        <f t="shared" ref="AS185:AS188" si="292">AM185+AN185</f>
        <v>0</v>
      </c>
      <c r="AT185" s="104">
        <f>SUM(AQ185,AR185,AS185)</f>
        <v>0</v>
      </c>
      <c r="AU185" s="108">
        <f t="shared" ref="AU185:AU188" si="293">AT185</f>
        <v>0</v>
      </c>
      <c r="AV185" s="108"/>
      <c r="AW185" s="108"/>
      <c r="AX185" s="108"/>
      <c r="AY185" s="108"/>
      <c r="AZ185" s="108"/>
      <c r="BA185" s="109">
        <f t="shared" ref="BA185:BA188" si="294">SUM(AU185:AZ185)-AT185</f>
        <v>0</v>
      </c>
    </row>
    <row r="186" spans="1:53" ht="14.1" customHeight="1" outlineLevel="2" x14ac:dyDescent="0.2">
      <c r="A186" s="68"/>
      <c r="B186" s="94"/>
      <c r="C186" s="142"/>
      <c r="D186" s="110"/>
      <c r="E186" s="110"/>
      <c r="F186" s="110"/>
      <c r="G186" s="111"/>
      <c r="H186" s="99" t="s">
        <v>50</v>
      </c>
      <c r="I186" s="100"/>
      <c r="J186" s="101"/>
      <c r="K186" s="101"/>
      <c r="L186" s="102" t="str">
        <f>IF(I186&lt;&gt;0,((VLOOKUP(I186,'1. Standard_Cost'!$B$4:$D$8,2)+VLOOKUP(I186,'1. Standard_Cost'!$B$4:$D$8,3))*J186*K186),"0")</f>
        <v>0</v>
      </c>
      <c r="M186" s="102">
        <f>L186*'1. Standard_Cost'!F54</f>
        <v>0</v>
      </c>
      <c r="N186" s="103"/>
      <c r="O186" s="103"/>
      <c r="P186" s="103"/>
      <c r="Q186" s="103"/>
      <c r="R186" s="104">
        <f>+N186*P186*'1. Standard_Cost'!$B$12</f>
        <v>0</v>
      </c>
      <c r="S186" s="104">
        <f>+N186*O186*P186*'1. Standard_Cost'!$C$12</f>
        <v>0</v>
      </c>
      <c r="T186" s="104">
        <f>+N186*P186*Q186*'1. Standard_Cost'!$D$12</f>
        <v>0</v>
      </c>
      <c r="U186" s="104">
        <f>+N186*O186*'1. Standard_Cost'!$E$12</f>
        <v>0</v>
      </c>
      <c r="V186" s="103"/>
      <c r="W186" s="103"/>
      <c r="X186" s="103"/>
      <c r="Y186" s="104">
        <f>+V186*((X186*'1. Standard_Cost'!$B$16)+(W186*X186*'1. Standard_Cost'!$C$16))</f>
        <v>0</v>
      </c>
      <c r="Z186" s="103"/>
      <c r="AA186" s="103"/>
      <c r="AB186" s="104">
        <f>+Z186*'1. Standard_Cost'!$B$20+AA186*'1. Standard_Cost'!$C$20</f>
        <v>0</v>
      </c>
      <c r="AC186" s="105"/>
      <c r="AD186" s="106"/>
      <c r="AE186" s="104">
        <f>SUM(AD186,AC186,AB186,Y186,U186,T186,S186,R186)*'1. Standard_Cost'!B78</f>
        <v>0</v>
      </c>
      <c r="AF186" s="104">
        <f t="shared" ref="AF186:AF188" si="295">SUM(AD186,AE186)</f>
        <v>0</v>
      </c>
      <c r="AG186" s="103"/>
      <c r="AH186" s="103">
        <v>0</v>
      </c>
      <c r="AI186" s="103">
        <v>0</v>
      </c>
      <c r="AJ186" s="107"/>
      <c r="AK186" s="107"/>
      <c r="AL186" s="107"/>
      <c r="AM186" s="104">
        <f>AG186*'1. Standard_Cost'!B74+'Incremental_Cost Year 2021'!AH194*'1. Standard_Cost'!C74+'Incremental_Cost Year 2021'!AI194*'1. Standard_Cost'!D74+'Incremental_Cost Year 2021'!AJ194+'Incremental_Cost Year 2021'!AL194+AK186</f>
        <v>0</v>
      </c>
      <c r="AN186" s="104">
        <f>AM186*'1. Standard_Cost'!C78</f>
        <v>0</v>
      </c>
      <c r="AO186" s="107"/>
      <c r="AQ186" s="104">
        <f t="shared" si="290"/>
        <v>0</v>
      </c>
      <c r="AR186" s="104">
        <f t="shared" si="291"/>
        <v>0</v>
      </c>
      <c r="AS186" s="104">
        <f t="shared" si="292"/>
        <v>0</v>
      </c>
      <c r="AT186" s="104">
        <f t="shared" ref="AT186:AT188" si="296">SUM(AQ186,AR186,AS186)</f>
        <v>0</v>
      </c>
      <c r="AU186" s="108">
        <f t="shared" si="293"/>
        <v>0</v>
      </c>
      <c r="AV186" s="108">
        <v>0</v>
      </c>
      <c r="AW186" s="108"/>
      <c r="AX186" s="108"/>
      <c r="AY186" s="108"/>
      <c r="AZ186" s="108"/>
      <c r="BA186" s="109">
        <f t="shared" si="294"/>
        <v>0</v>
      </c>
    </row>
    <row r="187" spans="1:53" ht="14.1" customHeight="1" outlineLevel="2" x14ac:dyDescent="0.2">
      <c r="A187" s="68"/>
      <c r="B187" s="94"/>
      <c r="C187" s="142"/>
      <c r="D187" s="110"/>
      <c r="E187" s="110"/>
      <c r="F187" s="110"/>
      <c r="G187" s="111"/>
      <c r="H187" s="99" t="s">
        <v>51</v>
      </c>
      <c r="I187" s="100"/>
      <c r="J187" s="101"/>
      <c r="K187" s="101"/>
      <c r="L187" s="102" t="str">
        <f>IF(I187&lt;&gt;0,((VLOOKUP(I187,'1. Standard_Cost'!$B$4:$D$8,2)+VLOOKUP(I187,'1. Standard_Cost'!$B$4:$D$8,3))*J187*K187),"0")</f>
        <v>0</v>
      </c>
      <c r="M187" s="102">
        <f>L187*'1. Standard_Cost'!F54</f>
        <v>0</v>
      </c>
      <c r="N187" s="103"/>
      <c r="O187" s="103"/>
      <c r="P187" s="103"/>
      <c r="Q187" s="103"/>
      <c r="R187" s="104">
        <f>+N187*P187*'1. Standard_Cost'!$B$12</f>
        <v>0</v>
      </c>
      <c r="S187" s="104">
        <f>+N187*O187*P187*'1. Standard_Cost'!$C$12</f>
        <v>0</v>
      </c>
      <c r="T187" s="104">
        <f>+N187*P187*Q187*'1. Standard_Cost'!$D$12</f>
        <v>0</v>
      </c>
      <c r="U187" s="104">
        <f>+N187*O187*'1. Standard_Cost'!$E$12</f>
        <v>0</v>
      </c>
      <c r="V187" s="103"/>
      <c r="W187" s="103"/>
      <c r="X187" s="103"/>
      <c r="Y187" s="104">
        <f>+V187*((X187*'1. Standard_Cost'!$B$16)+(W187*X187*'1. Standard_Cost'!$C$16))</f>
        <v>0</v>
      </c>
      <c r="Z187" s="103"/>
      <c r="AA187" s="103"/>
      <c r="AB187" s="104">
        <f>+Z187*'1. Standard_Cost'!$B$20+AA187*'1. Standard_Cost'!$C$20</f>
        <v>0</v>
      </c>
      <c r="AC187" s="105"/>
      <c r="AD187" s="106"/>
      <c r="AE187" s="104">
        <f>SUM(AD187,AC187,AB187,Y187,U187,T187,S187,R187)*'1. Standard_Cost'!B78</f>
        <v>0</v>
      </c>
      <c r="AF187" s="104">
        <f t="shared" si="295"/>
        <v>0</v>
      </c>
      <c r="AG187" s="103"/>
      <c r="AH187" s="103"/>
      <c r="AI187" s="103"/>
      <c r="AJ187" s="107"/>
      <c r="AK187" s="107"/>
      <c r="AL187" s="107"/>
      <c r="AM187" s="104">
        <f>AG187*'1. Standard_Cost'!B74+'Incremental_Cost Year 2021'!AH195*'1. Standard_Cost'!C74+'Incremental_Cost Year 2021'!AI195*'1. Standard_Cost'!D74+'Incremental_Cost Year 2021'!AJ195+'Incremental_Cost Year 2021'!AL195+AK187</f>
        <v>0</v>
      </c>
      <c r="AN187" s="104">
        <f>AM187*'1. Standard_Cost'!C78</f>
        <v>0</v>
      </c>
      <c r="AO187" s="107"/>
      <c r="AQ187" s="104">
        <f t="shared" si="290"/>
        <v>0</v>
      </c>
      <c r="AR187" s="104">
        <f t="shared" si="291"/>
        <v>0</v>
      </c>
      <c r="AS187" s="104">
        <f t="shared" si="292"/>
        <v>0</v>
      </c>
      <c r="AT187" s="104">
        <f t="shared" si="296"/>
        <v>0</v>
      </c>
      <c r="AU187" s="108">
        <f t="shared" si="293"/>
        <v>0</v>
      </c>
      <c r="AV187" s="108"/>
      <c r="AW187" s="108"/>
      <c r="AX187" s="108"/>
      <c r="AY187" s="108"/>
      <c r="AZ187" s="108"/>
      <c r="BA187" s="109">
        <f t="shared" si="294"/>
        <v>0</v>
      </c>
    </row>
    <row r="188" spans="1:53" ht="14.1" customHeight="1" outlineLevel="2" x14ac:dyDescent="0.2">
      <c r="A188" s="68"/>
      <c r="B188" s="94"/>
      <c r="C188" s="142"/>
      <c r="D188" s="110"/>
      <c r="E188" s="110"/>
      <c r="F188" s="110"/>
      <c r="G188" s="111"/>
      <c r="H188" s="112" t="s">
        <v>179</v>
      </c>
      <c r="I188" s="100"/>
      <c r="J188" s="101"/>
      <c r="K188" s="101"/>
      <c r="L188" s="102" t="str">
        <f>IF(I188&lt;&gt;0,((VLOOKUP(I188,'1. Standard_Cost'!$B$4:$D$8,2)+VLOOKUP(I188,'1. Standard_Cost'!$B$4:$D$8,3))*J188*K188),"0")</f>
        <v>0</v>
      </c>
      <c r="M188" s="102">
        <f>L188*'1. Standard_Cost'!F54</f>
        <v>0</v>
      </c>
      <c r="N188" s="103"/>
      <c r="O188" s="103"/>
      <c r="P188" s="103"/>
      <c r="Q188" s="103"/>
      <c r="R188" s="104">
        <f>+N188*P188*'1. Standard_Cost'!$B$12</f>
        <v>0</v>
      </c>
      <c r="S188" s="104">
        <f>+N188*O188*P188*'1. Standard_Cost'!$C$12</f>
        <v>0</v>
      </c>
      <c r="T188" s="104">
        <f>+N188*P188*Q188*'1. Standard_Cost'!$D$12</f>
        <v>0</v>
      </c>
      <c r="U188" s="104">
        <f>+N188*O188*'1. Standard_Cost'!$E$12</f>
        <v>0</v>
      </c>
      <c r="V188" s="103"/>
      <c r="W188" s="103"/>
      <c r="X188" s="103"/>
      <c r="Y188" s="104">
        <f>+V188*((X188*'1. Standard_Cost'!$B$16)+(W188*X188*'1. Standard_Cost'!$C$16))</f>
        <v>0</v>
      </c>
      <c r="Z188" s="103"/>
      <c r="AA188" s="103"/>
      <c r="AB188" s="104">
        <f>+Z188*'1. Standard_Cost'!$B$20+AA188*'1. Standard_Cost'!$C$20</f>
        <v>0</v>
      </c>
      <c r="AC188" s="105"/>
      <c r="AD188" s="106"/>
      <c r="AE188" s="104">
        <f>SUM(AD188,AC188,AB188,Y188,U188,T188,S188,R188)*'1. Standard_Cost'!B78</f>
        <v>0</v>
      </c>
      <c r="AF188" s="104">
        <f t="shared" si="295"/>
        <v>0</v>
      </c>
      <c r="AG188" s="103"/>
      <c r="AH188" s="103"/>
      <c r="AI188" s="103"/>
      <c r="AJ188" s="107"/>
      <c r="AK188" s="107"/>
      <c r="AL188" s="107"/>
      <c r="AM188" s="104">
        <f>AG188*'1. Standard_Cost'!B74+'Incremental_Cost Year 2021'!AH196*'1. Standard_Cost'!C74+'Incremental_Cost Year 2021'!AI196*'1. Standard_Cost'!D74+'Incremental_Cost Year 2021'!AJ196+'Incremental_Cost Year 2021'!AL196+AK188</f>
        <v>0</v>
      </c>
      <c r="AN188" s="104">
        <f>AM188*'1. Standard_Cost'!C78</f>
        <v>0</v>
      </c>
      <c r="AO188" s="107"/>
      <c r="AQ188" s="104">
        <f t="shared" si="290"/>
        <v>0</v>
      </c>
      <c r="AR188" s="104">
        <f t="shared" si="291"/>
        <v>0</v>
      </c>
      <c r="AS188" s="104">
        <f t="shared" si="292"/>
        <v>0</v>
      </c>
      <c r="AT188" s="104">
        <f t="shared" si="296"/>
        <v>0</v>
      </c>
      <c r="AU188" s="108">
        <f t="shared" si="293"/>
        <v>0</v>
      </c>
      <c r="AV188" s="108"/>
      <c r="AW188" s="108"/>
      <c r="AX188" s="108"/>
      <c r="AY188" s="108"/>
      <c r="AZ188" s="108"/>
      <c r="BA188" s="109">
        <f t="shared" si="294"/>
        <v>0</v>
      </c>
    </row>
    <row r="189" spans="1:53" ht="24.6" customHeight="1" outlineLevel="1" x14ac:dyDescent="0.2">
      <c r="A189" s="68"/>
      <c r="B189" s="141"/>
      <c r="C189" s="142"/>
      <c r="D189" s="113" t="s">
        <v>48</v>
      </c>
      <c r="E189" s="113" t="s">
        <v>744</v>
      </c>
      <c r="F189" s="114" t="s">
        <v>154</v>
      </c>
      <c r="G189" s="115" t="s">
        <v>155</v>
      </c>
      <c r="H189" s="122" t="s">
        <v>243</v>
      </c>
      <c r="I189" s="117"/>
      <c r="J189" s="117"/>
      <c r="K189" s="117"/>
      <c r="L189" s="118">
        <f>SUM(L185:L188)</f>
        <v>0</v>
      </c>
      <c r="M189" s="118">
        <f>SUM(M185:M188)</f>
        <v>0</v>
      </c>
      <c r="N189" s="117"/>
      <c r="O189" s="117"/>
      <c r="P189" s="117"/>
      <c r="Q189" s="117"/>
      <c r="R189" s="119">
        <f>SUM(R185:R188)</f>
        <v>0</v>
      </c>
      <c r="S189" s="119">
        <f>SUM(S185:S188)</f>
        <v>0</v>
      </c>
      <c r="T189" s="119">
        <f>SUM(T185:T188)</f>
        <v>0</v>
      </c>
      <c r="U189" s="119">
        <f>SUM(U185:U188)</f>
        <v>0</v>
      </c>
      <c r="V189" s="117"/>
      <c r="W189" s="117"/>
      <c r="X189" s="117"/>
      <c r="Y189" s="118">
        <f>SUM(Y185:Y188)</f>
        <v>0</v>
      </c>
      <c r="Z189" s="117"/>
      <c r="AA189" s="117"/>
      <c r="AB189" s="118">
        <f t="shared" ref="AB189:AF189" si="297">SUM(AB185:AB188)</f>
        <v>0</v>
      </c>
      <c r="AC189" s="118">
        <f t="shared" si="297"/>
        <v>0</v>
      </c>
      <c r="AD189" s="118">
        <f t="shared" si="297"/>
        <v>0</v>
      </c>
      <c r="AE189" s="118">
        <f t="shared" si="297"/>
        <v>0</v>
      </c>
      <c r="AF189" s="118">
        <f t="shared" si="297"/>
        <v>0</v>
      </c>
      <c r="AG189" s="117"/>
      <c r="AH189" s="117"/>
      <c r="AI189" s="117"/>
      <c r="AJ189" s="119">
        <f>SUM(AJ185:AJ188)</f>
        <v>0</v>
      </c>
      <c r="AK189" s="119">
        <f t="shared" ref="AK189:AN189" si="298">SUM(AK185:AK188)</f>
        <v>0</v>
      </c>
      <c r="AL189" s="119">
        <f t="shared" si="298"/>
        <v>0</v>
      </c>
      <c r="AM189" s="119">
        <f t="shared" si="298"/>
        <v>0</v>
      </c>
      <c r="AN189" s="119">
        <f t="shared" si="298"/>
        <v>0</v>
      </c>
      <c r="AO189" s="116"/>
      <c r="AP189" s="120"/>
      <c r="AQ189" s="121">
        <f t="shared" ref="AQ189:BA189" si="299">SUM(AQ185:AQ188)</f>
        <v>0</v>
      </c>
      <c r="AR189" s="121">
        <f t="shared" si="299"/>
        <v>0</v>
      </c>
      <c r="AS189" s="121">
        <f t="shared" si="299"/>
        <v>0</v>
      </c>
      <c r="AT189" s="121">
        <f t="shared" si="299"/>
        <v>0</v>
      </c>
      <c r="AU189" s="121">
        <f t="shared" si="299"/>
        <v>0</v>
      </c>
      <c r="AV189" s="121">
        <f t="shared" si="299"/>
        <v>0</v>
      </c>
      <c r="AW189" s="121">
        <f t="shared" si="299"/>
        <v>0</v>
      </c>
      <c r="AX189" s="121">
        <f t="shared" si="299"/>
        <v>0</v>
      </c>
      <c r="AY189" s="121">
        <f t="shared" si="299"/>
        <v>0</v>
      </c>
      <c r="AZ189" s="121">
        <f t="shared" si="299"/>
        <v>0</v>
      </c>
      <c r="BA189" s="121">
        <f t="shared" si="299"/>
        <v>0</v>
      </c>
    </row>
    <row r="190" spans="1:53" ht="14.1" customHeight="1" outlineLevel="2" x14ac:dyDescent="0.2">
      <c r="A190" s="68"/>
      <c r="B190" s="94"/>
      <c r="C190" s="142"/>
      <c r="D190" s="96"/>
      <c r="E190" s="96"/>
      <c r="F190" s="97"/>
      <c r="G190" s="98"/>
      <c r="H190" s="99" t="s">
        <v>570</v>
      </c>
      <c r="I190" s="100" t="s">
        <v>4</v>
      </c>
      <c r="J190" s="101">
        <v>1</v>
      </c>
      <c r="K190" s="101">
        <v>2</v>
      </c>
      <c r="L190" s="102">
        <f>IF(I190&lt;&gt;0,((VLOOKUP(I190,'1. Standard_Cost'!$B$4:$D$8,2)+VLOOKUP(I190,'1. Standard_Cost'!$B$4:$D$8,3))*J190*K190),"0")</f>
        <v>160200</v>
      </c>
      <c r="M190" s="102">
        <f>L190*'1. Standard_Cost'!F4</f>
        <v>26753.4</v>
      </c>
      <c r="N190" s="103"/>
      <c r="O190" s="103"/>
      <c r="P190" s="103"/>
      <c r="Q190" s="103"/>
      <c r="R190" s="104">
        <f>+N190*P190*'[1]1. Standard_Cost'!$B$12</f>
        <v>0</v>
      </c>
      <c r="S190" s="104">
        <f>+N190*O190*P190*'[1]1. Standard_Cost'!$C$12</f>
        <v>0</v>
      </c>
      <c r="T190" s="104">
        <f>+N190*P190*Q190*'[1]1. Standard_Cost'!$D$12</f>
        <v>0</v>
      </c>
      <c r="U190" s="104">
        <f>+N190*O190*'[1]1. Standard_Cost'!$E$12</f>
        <v>0</v>
      </c>
      <c r="V190" s="103"/>
      <c r="W190" s="103"/>
      <c r="X190" s="103"/>
      <c r="Y190" s="104">
        <f>+V190*((X190*'[1]1. Standard_Cost'!$B$16)+(W190*X190*'[1]1. Standard_Cost'!$C$16))</f>
        <v>0</v>
      </c>
      <c r="Z190" s="103"/>
      <c r="AA190" s="103"/>
      <c r="AB190" s="104">
        <f>+Z190*'[1]1. Standard_Cost'!$B$20+AA190*'[1]1. Standard_Cost'!$C$20</f>
        <v>0</v>
      </c>
      <c r="AC190" s="105"/>
      <c r="AD190" s="106"/>
      <c r="AE190" s="104">
        <f>SUM(AD190,AC190,AB190,Y190,U190,T190,S190,R190)*'[1]1. Standard_Cost'!B87</f>
        <v>0</v>
      </c>
      <c r="AF190" s="104">
        <f>SUM(AD190,AE190)</f>
        <v>0</v>
      </c>
      <c r="AG190" s="103"/>
      <c r="AH190" s="103"/>
      <c r="AI190" s="103"/>
      <c r="AJ190" s="107"/>
      <c r="AK190" s="107"/>
      <c r="AL190" s="107"/>
      <c r="AM190" s="104">
        <f>AG190*'[1]1. Standard_Cost'!B83+'[1]Incremental_Cost Year 2025'!AH200*'[1]1. Standard_Cost'!C83+'[1]Incremental_Cost Year 2025'!AI200*'[1]1. Standard_Cost'!D83+'[1]Incremental_Cost Year 2025'!AJ200+'[1]Incremental_Cost Year 2025'!AL200+AK190</f>
        <v>0</v>
      </c>
      <c r="AN190" s="104">
        <f>AM190*'[1]1. Standard_Cost'!C87</f>
        <v>0</v>
      </c>
      <c r="AO190" s="107"/>
      <c r="AQ190" s="104">
        <f t="shared" ref="AQ190:AQ193" si="300">L190+M190</f>
        <v>186953.4</v>
      </c>
      <c r="AR190" s="104">
        <f t="shared" ref="AR190:AR193" si="301">AF190</f>
        <v>0</v>
      </c>
      <c r="AS190" s="104">
        <f t="shared" ref="AS190:AS193" si="302">AM190+AN190</f>
        <v>0</v>
      </c>
      <c r="AT190" s="104">
        <f>SUM(AQ190,AR190,AS190)</f>
        <v>186953.4</v>
      </c>
      <c r="AU190" s="108">
        <f t="shared" ref="AU190:AU193" si="303">AT190</f>
        <v>186953.4</v>
      </c>
      <c r="AV190" s="108"/>
      <c r="AW190" s="108"/>
      <c r="AX190" s="108"/>
      <c r="AY190" s="108"/>
      <c r="AZ190" s="108"/>
      <c r="BA190" s="109">
        <f t="shared" ref="BA190:BA193" si="304">SUM(AU190:AZ190)-AT190</f>
        <v>0</v>
      </c>
    </row>
    <row r="191" spans="1:53" ht="14.1" customHeight="1" outlineLevel="2" x14ac:dyDescent="0.2">
      <c r="A191" s="68"/>
      <c r="B191" s="94"/>
      <c r="C191" s="142"/>
      <c r="D191" s="110"/>
      <c r="E191" s="110"/>
      <c r="F191" s="110"/>
      <c r="G191" s="111"/>
      <c r="H191" s="99" t="s">
        <v>571</v>
      </c>
      <c r="I191" s="100" t="s">
        <v>3</v>
      </c>
      <c r="J191" s="101">
        <v>1</v>
      </c>
      <c r="K191" s="101">
        <v>1</v>
      </c>
      <c r="L191" s="102">
        <f>IF(I191&lt;&gt;0,((VLOOKUP(I191,'1. Standard_Cost'!$B$4:$D$8,2)+VLOOKUP(I191,'1. Standard_Cost'!$B$4:$D$8,3))*J191*K191),"0")</f>
        <v>100100</v>
      </c>
      <c r="M191" s="102">
        <f>L191*'1. Standard_Cost'!F4</f>
        <v>16716.7</v>
      </c>
      <c r="N191" s="103"/>
      <c r="O191" s="103"/>
      <c r="P191" s="103"/>
      <c r="Q191" s="103"/>
      <c r="R191" s="104">
        <f>+N191*P191*'[1]1. Standard_Cost'!$B$12</f>
        <v>0</v>
      </c>
      <c r="S191" s="104">
        <f>+N191*O191*P191*'[1]1. Standard_Cost'!$C$12</f>
        <v>0</v>
      </c>
      <c r="T191" s="104">
        <f>+N191*P191*Q191*'[1]1. Standard_Cost'!$D$12</f>
        <v>0</v>
      </c>
      <c r="U191" s="104">
        <f>+N191*O191*'[1]1. Standard_Cost'!$E$12</f>
        <v>0</v>
      </c>
      <c r="V191" s="103"/>
      <c r="W191" s="103"/>
      <c r="X191" s="103"/>
      <c r="Y191" s="104">
        <f>+V191*((X191*'[1]1. Standard_Cost'!$B$16)+(W191*X191*'[1]1. Standard_Cost'!$C$16))</f>
        <v>0</v>
      </c>
      <c r="Z191" s="103"/>
      <c r="AA191" s="103"/>
      <c r="AB191" s="104">
        <f>+Z191*'[1]1. Standard_Cost'!$B$20+AA191*'[1]1. Standard_Cost'!$C$20</f>
        <v>0</v>
      </c>
      <c r="AC191" s="105"/>
      <c r="AD191" s="106"/>
      <c r="AE191" s="104">
        <f>SUM(AD191,AC191,AB191,Y191,U191,T191,S191,R191)*'[1]1. Standard_Cost'!B87</f>
        <v>0</v>
      </c>
      <c r="AF191" s="104">
        <f t="shared" ref="AF191:AF193" si="305">SUM(AD191,AE191)</f>
        <v>0</v>
      </c>
      <c r="AG191" s="103"/>
      <c r="AH191" s="103">
        <v>0</v>
      </c>
      <c r="AI191" s="103">
        <v>0</v>
      </c>
      <c r="AJ191" s="107"/>
      <c r="AK191" s="107"/>
      <c r="AL191" s="107"/>
      <c r="AM191" s="104">
        <f>AG191*'[1]1. Standard_Cost'!B83+'[1]Incremental_Cost Year 2025'!AH201*'[1]1. Standard_Cost'!C83+'[1]Incremental_Cost Year 2025'!AI201*'[1]1. Standard_Cost'!D83+'[1]Incremental_Cost Year 2025'!AJ201+'[1]Incremental_Cost Year 2025'!AL201+AK191</f>
        <v>0</v>
      </c>
      <c r="AN191" s="104">
        <f>AM191*'[1]1. Standard_Cost'!C87</f>
        <v>0</v>
      </c>
      <c r="AO191" s="107"/>
      <c r="AQ191" s="104">
        <f t="shared" si="300"/>
        <v>116816.7</v>
      </c>
      <c r="AR191" s="104">
        <f t="shared" si="301"/>
        <v>0</v>
      </c>
      <c r="AS191" s="104">
        <f t="shared" si="302"/>
        <v>0</v>
      </c>
      <c r="AT191" s="104">
        <f t="shared" ref="AT191:AT193" si="306">SUM(AQ191,AR191,AS191)</f>
        <v>116816.7</v>
      </c>
      <c r="AU191" s="108">
        <f t="shared" si="303"/>
        <v>116816.7</v>
      </c>
      <c r="AV191" s="108">
        <v>0</v>
      </c>
      <c r="AW191" s="108"/>
      <c r="AX191" s="108"/>
      <c r="AY191" s="108"/>
      <c r="AZ191" s="108"/>
      <c r="BA191" s="109">
        <f t="shared" si="304"/>
        <v>0</v>
      </c>
    </row>
    <row r="192" spans="1:53" ht="14.1" customHeight="1" outlineLevel="2" x14ac:dyDescent="0.2">
      <c r="A192" s="68"/>
      <c r="B192" s="94"/>
      <c r="C192" s="142"/>
      <c r="D192" s="110"/>
      <c r="E192" s="110"/>
      <c r="F192" s="110"/>
      <c r="G192" s="111"/>
      <c r="H192" s="99" t="s">
        <v>590</v>
      </c>
      <c r="I192" s="100" t="s">
        <v>2</v>
      </c>
      <c r="J192" s="101">
        <v>1</v>
      </c>
      <c r="K192" s="101">
        <v>1</v>
      </c>
      <c r="L192" s="102">
        <f>IF(I192&lt;&gt;0,((VLOOKUP(I192,'1. Standard_Cost'!$B$4:$D$8,2)+VLOOKUP(I192,'1. Standard_Cost'!$B$4:$D$8,3))*J192*K192),"0")</f>
        <v>120200</v>
      </c>
      <c r="M192" s="102">
        <f>L192*'1. Standard_Cost'!F4</f>
        <v>20073.400000000001</v>
      </c>
      <c r="N192" s="103"/>
      <c r="O192" s="103"/>
      <c r="P192" s="103"/>
      <c r="Q192" s="103"/>
      <c r="R192" s="104">
        <f>+N192*P192*'[1]1. Standard_Cost'!$B$12</f>
        <v>0</v>
      </c>
      <c r="S192" s="104">
        <f>+N192*O192*P192*'[1]1. Standard_Cost'!$C$12</f>
        <v>0</v>
      </c>
      <c r="T192" s="104">
        <f>+N192*P192*Q192*'[1]1. Standard_Cost'!$D$12</f>
        <v>0</v>
      </c>
      <c r="U192" s="104">
        <f>+N192*O192*'[1]1. Standard_Cost'!$E$12</f>
        <v>0</v>
      </c>
      <c r="V192" s="103"/>
      <c r="W192" s="103"/>
      <c r="X192" s="103"/>
      <c r="Y192" s="104">
        <f>+V192*((X192*'[1]1. Standard_Cost'!$B$16)+(W192*X192*'[1]1. Standard_Cost'!$C$16))</f>
        <v>0</v>
      </c>
      <c r="Z192" s="103"/>
      <c r="AA192" s="103"/>
      <c r="AB192" s="104">
        <f>+Z192*'[1]1. Standard_Cost'!$B$20+AA192*'[1]1. Standard_Cost'!$C$20</f>
        <v>0</v>
      </c>
      <c r="AC192" s="105"/>
      <c r="AD192" s="106"/>
      <c r="AE192" s="104">
        <f>SUM(AD192,AC192,AB192,Y192,U192,T192,S192,R192)*'[1]1. Standard_Cost'!B87</f>
        <v>0</v>
      </c>
      <c r="AF192" s="104">
        <f t="shared" si="305"/>
        <v>0</v>
      </c>
      <c r="AG192" s="103"/>
      <c r="AH192" s="103"/>
      <c r="AI192" s="103"/>
      <c r="AJ192" s="107"/>
      <c r="AK192" s="107"/>
      <c r="AL192" s="107"/>
      <c r="AM192" s="104">
        <f>AG192*'[1]1. Standard_Cost'!B83+'[1]Incremental_Cost Year 2025'!AH202*'[1]1. Standard_Cost'!C83+'[1]Incremental_Cost Year 2025'!AI202*'[1]1. Standard_Cost'!D83+'[1]Incremental_Cost Year 2025'!AJ202+'[1]Incremental_Cost Year 2025'!AL202+AK192</f>
        <v>0</v>
      </c>
      <c r="AN192" s="104">
        <f>AM192*'[1]1. Standard_Cost'!C87</f>
        <v>0</v>
      </c>
      <c r="AO192" s="107"/>
      <c r="AQ192" s="104">
        <f t="shared" si="300"/>
        <v>140273.4</v>
      </c>
      <c r="AR192" s="104">
        <f t="shared" si="301"/>
        <v>0</v>
      </c>
      <c r="AS192" s="104">
        <f t="shared" si="302"/>
        <v>0</v>
      </c>
      <c r="AT192" s="104">
        <f t="shared" si="306"/>
        <v>140273.4</v>
      </c>
      <c r="AU192" s="108">
        <f t="shared" si="303"/>
        <v>140273.4</v>
      </c>
      <c r="AV192" s="108"/>
      <c r="AW192" s="108"/>
      <c r="AX192" s="108"/>
      <c r="AY192" s="108"/>
      <c r="AZ192" s="108"/>
      <c r="BA192" s="109">
        <f t="shared" si="304"/>
        <v>0</v>
      </c>
    </row>
    <row r="193" spans="1:53" ht="14.1" customHeight="1" outlineLevel="2" x14ac:dyDescent="0.2">
      <c r="A193" s="68"/>
      <c r="B193" s="94"/>
      <c r="C193" s="142"/>
      <c r="D193" s="110"/>
      <c r="E193" s="110"/>
      <c r="F193" s="110"/>
      <c r="G193" s="111"/>
      <c r="H193" s="112" t="s">
        <v>179</v>
      </c>
      <c r="I193" s="100"/>
      <c r="J193" s="101"/>
      <c r="K193" s="101"/>
      <c r="L193" s="102" t="str">
        <f>IF(I193&lt;&gt;0,((VLOOKUP(I193,'[1]1. Standard_Cost'!$B$4:$D$8,2)+VLOOKUP(I193,'[1]1. Standard_Cost'!$B$4:$D$8,3))*J193*K193),"0")</f>
        <v>0</v>
      </c>
      <c r="M193" s="102">
        <f>L193*'[1]1. Standard_Cost'!F8</f>
        <v>0</v>
      </c>
      <c r="N193" s="103"/>
      <c r="O193" s="103"/>
      <c r="P193" s="103"/>
      <c r="Q193" s="103"/>
      <c r="R193" s="104">
        <f>+N193*P193*'[1]1. Standard_Cost'!$B$12</f>
        <v>0</v>
      </c>
      <c r="S193" s="104">
        <f>+N193*O193*P193*'[1]1. Standard_Cost'!$C$12</f>
        <v>0</v>
      </c>
      <c r="T193" s="104">
        <f>+N193*P193*Q193*'[1]1. Standard_Cost'!$D$12</f>
        <v>0</v>
      </c>
      <c r="U193" s="104">
        <f>+N193*O193*'[1]1. Standard_Cost'!$E$12</f>
        <v>0</v>
      </c>
      <c r="V193" s="103"/>
      <c r="W193" s="103"/>
      <c r="X193" s="103"/>
      <c r="Y193" s="104">
        <f>+V193*((X193*'[1]1. Standard_Cost'!$B$16)+(W193*X193*'[1]1. Standard_Cost'!$C$16))</f>
        <v>0</v>
      </c>
      <c r="Z193" s="103"/>
      <c r="AA193" s="103"/>
      <c r="AB193" s="104">
        <f>+Z193*'[1]1. Standard_Cost'!$B$20+AA193*'[1]1. Standard_Cost'!$C$20</f>
        <v>0</v>
      </c>
      <c r="AC193" s="105"/>
      <c r="AD193" s="106"/>
      <c r="AE193" s="104">
        <f>SUM(AD193,AC193,AB193,Y193,U193,T193,S193,R193)*'[1]1. Standard_Cost'!B87</f>
        <v>0</v>
      </c>
      <c r="AF193" s="104">
        <f t="shared" si="305"/>
        <v>0</v>
      </c>
      <c r="AG193" s="103"/>
      <c r="AH193" s="103"/>
      <c r="AI193" s="103"/>
      <c r="AJ193" s="107"/>
      <c r="AK193" s="107"/>
      <c r="AL193" s="107"/>
      <c r="AM193" s="104">
        <f>AG193*'[1]1. Standard_Cost'!B83+'[1]Incremental_Cost Year 2025'!AH203*'[1]1. Standard_Cost'!C83+'[1]Incremental_Cost Year 2025'!AI203*'[1]1. Standard_Cost'!D83+'[1]Incremental_Cost Year 2025'!AJ203+'[1]Incremental_Cost Year 2025'!AL203+AK193</f>
        <v>0</v>
      </c>
      <c r="AN193" s="104">
        <f>AM193*'[1]1. Standard_Cost'!C87</f>
        <v>0</v>
      </c>
      <c r="AO193" s="107"/>
      <c r="AQ193" s="104">
        <f t="shared" si="300"/>
        <v>0</v>
      </c>
      <c r="AR193" s="104">
        <f t="shared" si="301"/>
        <v>0</v>
      </c>
      <c r="AS193" s="104">
        <f t="shared" si="302"/>
        <v>0</v>
      </c>
      <c r="AT193" s="104">
        <f t="shared" si="306"/>
        <v>0</v>
      </c>
      <c r="AU193" s="108">
        <f t="shared" si="303"/>
        <v>0</v>
      </c>
      <c r="AV193" s="108"/>
      <c r="AW193" s="108"/>
      <c r="AX193" s="108"/>
      <c r="AY193" s="108"/>
      <c r="AZ193" s="108"/>
      <c r="BA193" s="109">
        <f t="shared" si="304"/>
        <v>0</v>
      </c>
    </row>
    <row r="194" spans="1:53" ht="24.6" customHeight="1" outlineLevel="1" x14ac:dyDescent="0.2">
      <c r="A194" s="68"/>
      <c r="B194" s="141"/>
      <c r="C194" s="142"/>
      <c r="D194" s="113" t="s">
        <v>574</v>
      </c>
      <c r="E194" s="113" t="s">
        <v>245</v>
      </c>
      <c r="F194" s="114">
        <v>2024</v>
      </c>
      <c r="G194" s="115">
        <v>2025</v>
      </c>
      <c r="H194" s="122" t="s">
        <v>244</v>
      </c>
      <c r="I194" s="117"/>
      <c r="J194" s="117"/>
      <c r="K194" s="117"/>
      <c r="L194" s="118">
        <f>SUM(L190:L193)</f>
        <v>380500</v>
      </c>
      <c r="M194" s="118">
        <f>SUM(M190:M193)</f>
        <v>63543.500000000007</v>
      </c>
      <c r="N194" s="117"/>
      <c r="O194" s="117"/>
      <c r="P194" s="117"/>
      <c r="Q194" s="117"/>
      <c r="R194" s="119">
        <f>SUM(R190:R193)</f>
        <v>0</v>
      </c>
      <c r="S194" s="119">
        <f>SUM(S190:S193)</f>
        <v>0</v>
      </c>
      <c r="T194" s="119">
        <f>SUM(T190:T193)</f>
        <v>0</v>
      </c>
      <c r="U194" s="119">
        <f>SUM(U190:U193)</f>
        <v>0</v>
      </c>
      <c r="V194" s="117"/>
      <c r="W194" s="117"/>
      <c r="X194" s="117"/>
      <c r="Y194" s="118">
        <f>SUM(Y190:Y193)</f>
        <v>0</v>
      </c>
      <c r="Z194" s="117"/>
      <c r="AA194" s="117"/>
      <c r="AB194" s="118">
        <f t="shared" ref="AB194:AF194" si="307">SUM(AB190:AB193)</f>
        <v>0</v>
      </c>
      <c r="AC194" s="118">
        <f t="shared" si="307"/>
        <v>0</v>
      </c>
      <c r="AD194" s="118">
        <f t="shared" si="307"/>
        <v>0</v>
      </c>
      <c r="AE194" s="118">
        <f t="shared" si="307"/>
        <v>0</v>
      </c>
      <c r="AF194" s="118">
        <f t="shared" si="307"/>
        <v>0</v>
      </c>
      <c r="AG194" s="117"/>
      <c r="AH194" s="117"/>
      <c r="AI194" s="117"/>
      <c r="AJ194" s="119">
        <f>SUM(AJ190:AJ193)</f>
        <v>0</v>
      </c>
      <c r="AK194" s="119">
        <f t="shared" ref="AK194:AN194" si="308">SUM(AK190:AK193)</f>
        <v>0</v>
      </c>
      <c r="AL194" s="119">
        <f t="shared" si="308"/>
        <v>0</v>
      </c>
      <c r="AM194" s="119">
        <f t="shared" si="308"/>
        <v>0</v>
      </c>
      <c r="AN194" s="119">
        <f t="shared" si="308"/>
        <v>0</v>
      </c>
      <c r="AO194" s="116"/>
      <c r="AP194" s="120"/>
      <c r="AQ194" s="121">
        <f t="shared" ref="AQ194:BA194" si="309">SUM(AQ190:AQ193)</f>
        <v>444043.5</v>
      </c>
      <c r="AR194" s="121">
        <f t="shared" si="309"/>
        <v>0</v>
      </c>
      <c r="AS194" s="121">
        <f t="shared" si="309"/>
        <v>0</v>
      </c>
      <c r="AT194" s="121">
        <f t="shared" si="309"/>
        <v>444043.5</v>
      </c>
      <c r="AU194" s="121">
        <f t="shared" si="309"/>
        <v>444043.5</v>
      </c>
      <c r="AV194" s="121">
        <f t="shared" si="309"/>
        <v>0</v>
      </c>
      <c r="AW194" s="121">
        <f t="shared" si="309"/>
        <v>0</v>
      </c>
      <c r="AX194" s="121">
        <f t="shared" si="309"/>
        <v>0</v>
      </c>
      <c r="AY194" s="121">
        <f t="shared" si="309"/>
        <v>0</v>
      </c>
      <c r="AZ194" s="121">
        <f t="shared" si="309"/>
        <v>0</v>
      </c>
      <c r="BA194" s="121">
        <f t="shared" si="309"/>
        <v>0</v>
      </c>
    </row>
    <row r="195" spans="1:53" s="124" customFormat="1" ht="76.5" customHeight="1" x14ac:dyDescent="0.2">
      <c r="B195" s="138"/>
      <c r="C195" s="247" t="s">
        <v>745</v>
      </c>
      <c r="D195" s="248"/>
      <c r="E195" s="249"/>
      <c r="F195" s="153"/>
      <c r="G195" s="153"/>
      <c r="H195" s="130" t="s">
        <v>247</v>
      </c>
      <c r="I195" s="128"/>
      <c r="J195" s="128"/>
      <c r="K195" s="128"/>
      <c r="L195" s="129">
        <f>SUM(L200,L205)</f>
        <v>0</v>
      </c>
      <c r="M195" s="129">
        <f t="shared" ref="M195:AN195" si="310">SUM(M200,M205)</f>
        <v>0</v>
      </c>
      <c r="N195" s="129">
        <f t="shared" si="310"/>
        <v>0</v>
      </c>
      <c r="O195" s="129">
        <f t="shared" si="310"/>
        <v>0</v>
      </c>
      <c r="P195" s="129">
        <f t="shared" si="310"/>
        <v>0</v>
      </c>
      <c r="Q195" s="129">
        <f t="shared" si="310"/>
        <v>0</v>
      </c>
      <c r="R195" s="129">
        <f t="shared" si="310"/>
        <v>0</v>
      </c>
      <c r="S195" s="129">
        <f t="shared" si="310"/>
        <v>0</v>
      </c>
      <c r="T195" s="129">
        <f t="shared" si="310"/>
        <v>0</v>
      </c>
      <c r="U195" s="129">
        <f t="shared" si="310"/>
        <v>0</v>
      </c>
      <c r="V195" s="129">
        <f t="shared" si="310"/>
        <v>0</v>
      </c>
      <c r="W195" s="129">
        <f t="shared" si="310"/>
        <v>0</v>
      </c>
      <c r="X195" s="129">
        <f t="shared" si="310"/>
        <v>0</v>
      </c>
      <c r="Y195" s="129">
        <f t="shared" si="310"/>
        <v>0</v>
      </c>
      <c r="Z195" s="129">
        <f t="shared" si="310"/>
        <v>0</v>
      </c>
      <c r="AA195" s="129">
        <f t="shared" si="310"/>
        <v>0</v>
      </c>
      <c r="AB195" s="129">
        <f t="shared" si="310"/>
        <v>0</v>
      </c>
      <c r="AC195" s="129">
        <f t="shared" si="310"/>
        <v>0</v>
      </c>
      <c r="AD195" s="129">
        <f t="shared" si="310"/>
        <v>0</v>
      </c>
      <c r="AE195" s="129">
        <f t="shared" si="310"/>
        <v>0</v>
      </c>
      <c r="AF195" s="129">
        <f t="shared" si="310"/>
        <v>0</v>
      </c>
      <c r="AG195" s="129">
        <f t="shared" si="310"/>
        <v>0</v>
      </c>
      <c r="AH195" s="129">
        <f t="shared" si="310"/>
        <v>0</v>
      </c>
      <c r="AI195" s="129">
        <f t="shared" si="310"/>
        <v>0</v>
      </c>
      <c r="AJ195" s="129">
        <f t="shared" si="310"/>
        <v>0</v>
      </c>
      <c r="AK195" s="129">
        <f t="shared" si="310"/>
        <v>0</v>
      </c>
      <c r="AL195" s="129">
        <f t="shared" si="310"/>
        <v>0</v>
      </c>
      <c r="AM195" s="129">
        <f t="shared" si="310"/>
        <v>0</v>
      </c>
      <c r="AN195" s="129">
        <f t="shared" si="310"/>
        <v>0</v>
      </c>
      <c r="AO195" s="130"/>
      <c r="AP195" s="131"/>
      <c r="AQ195" s="139">
        <f>SUM(AQ200,AQ205)</f>
        <v>0</v>
      </c>
      <c r="AR195" s="139">
        <f t="shared" ref="AR195:BA195" si="311">SUM(AR200,AR205)</f>
        <v>0</v>
      </c>
      <c r="AS195" s="139">
        <f t="shared" si="311"/>
        <v>0</v>
      </c>
      <c r="AT195" s="139">
        <f t="shared" si="311"/>
        <v>0</v>
      </c>
      <c r="AU195" s="139">
        <f t="shared" si="311"/>
        <v>0</v>
      </c>
      <c r="AV195" s="139">
        <f t="shared" si="311"/>
        <v>0</v>
      </c>
      <c r="AW195" s="139">
        <f t="shared" si="311"/>
        <v>0</v>
      </c>
      <c r="AX195" s="139">
        <f t="shared" si="311"/>
        <v>0</v>
      </c>
      <c r="AY195" s="139">
        <f t="shared" si="311"/>
        <v>0</v>
      </c>
      <c r="AZ195" s="139">
        <f t="shared" si="311"/>
        <v>0</v>
      </c>
      <c r="BA195" s="139">
        <f t="shared" si="311"/>
        <v>0</v>
      </c>
    </row>
    <row r="196" spans="1:53" ht="14.1" customHeight="1" outlineLevel="2" x14ac:dyDescent="0.2">
      <c r="A196" s="68"/>
      <c r="B196" s="94"/>
      <c r="C196" s="250"/>
      <c r="D196" s="96"/>
      <c r="E196" s="96"/>
      <c r="F196" s="97"/>
      <c r="G196" s="98"/>
      <c r="H196" s="99" t="s">
        <v>49</v>
      </c>
      <c r="I196" s="100"/>
      <c r="J196" s="101"/>
      <c r="K196" s="101"/>
      <c r="L196" s="102" t="str">
        <f>IF(I196&lt;&gt;0,((VLOOKUP(I196,'1. Standard_Cost'!$B$4:$D$8,2)+VLOOKUP(I196,'1. Standard_Cost'!$B$4:$D$8,3))*J196*K196),"0")</f>
        <v>0</v>
      </c>
      <c r="M196" s="102">
        <f>L196*'1. Standard_Cost'!F20</f>
        <v>0</v>
      </c>
      <c r="N196" s="103"/>
      <c r="O196" s="103"/>
      <c r="P196" s="103"/>
      <c r="Q196" s="103"/>
      <c r="R196" s="104">
        <f>+N196*P196*'1. Standard_Cost'!$B$12</f>
        <v>0</v>
      </c>
      <c r="S196" s="104">
        <f>+N196*O196*P196*'1. Standard_Cost'!$C$12</f>
        <v>0</v>
      </c>
      <c r="T196" s="104">
        <f>+N196*P196*Q196*'1. Standard_Cost'!$D$12</f>
        <v>0</v>
      </c>
      <c r="U196" s="104">
        <f>+N196*O196*'1. Standard_Cost'!$E$12</f>
        <v>0</v>
      </c>
      <c r="V196" s="103"/>
      <c r="W196" s="103"/>
      <c r="X196" s="103"/>
      <c r="Y196" s="104">
        <f>+V196*((X196*'1. Standard_Cost'!$B$16)+(W196*X196*'1. Standard_Cost'!$C$16))</f>
        <v>0</v>
      </c>
      <c r="Z196" s="103"/>
      <c r="AA196" s="103"/>
      <c r="AB196" s="104">
        <f>+Z196*'1. Standard_Cost'!$B$20+AA196*'1. Standard_Cost'!$C$20</f>
        <v>0</v>
      </c>
      <c r="AC196" s="105"/>
      <c r="AD196" s="106"/>
      <c r="AE196" s="104">
        <f>SUM(AD196,AC196,AB196,Y196,U196,T196,S196,R196)*'1. Standard_Cost'!B44</f>
        <v>0</v>
      </c>
      <c r="AF196" s="104">
        <f>SUM(AD196,AE196)</f>
        <v>0</v>
      </c>
      <c r="AG196" s="103"/>
      <c r="AH196" s="103"/>
      <c r="AI196" s="103"/>
      <c r="AJ196" s="107"/>
      <c r="AK196" s="107"/>
      <c r="AL196" s="107"/>
      <c r="AM196" s="104">
        <f>AG196*'1. Standard_Cost'!B40+'Incremental_Cost Year 2021'!AH204*'1. Standard_Cost'!C40+'Incremental_Cost Year 2021'!AI204*'1. Standard_Cost'!D40+'Incremental_Cost Year 2021'!AJ204+'Incremental_Cost Year 2021'!AL204+AK196</f>
        <v>0</v>
      </c>
      <c r="AN196" s="104">
        <f>AM196*'1. Standard_Cost'!C44</f>
        <v>0</v>
      </c>
      <c r="AO196" s="107"/>
      <c r="AQ196" s="104">
        <f t="shared" ref="AQ196:AQ199" si="312">L196+M196</f>
        <v>0</v>
      </c>
      <c r="AR196" s="104">
        <f t="shared" ref="AR196:AR199" si="313">AF196</f>
        <v>0</v>
      </c>
      <c r="AS196" s="104">
        <f t="shared" ref="AS196:AS199" si="314">AM196+AN196</f>
        <v>0</v>
      </c>
      <c r="AT196" s="104">
        <f>SUM(AQ196,AR196,AS196)</f>
        <v>0</v>
      </c>
      <c r="AU196" s="108"/>
      <c r="AV196" s="108"/>
      <c r="AW196" s="108"/>
      <c r="AX196" s="108"/>
      <c r="AY196" s="108"/>
      <c r="AZ196" s="108"/>
      <c r="BA196" s="109">
        <f t="shared" ref="BA196:BA199" si="315">SUM(AU196:AZ196)-AT196</f>
        <v>0</v>
      </c>
    </row>
    <row r="197" spans="1:53" ht="14.1" customHeight="1" outlineLevel="2" x14ac:dyDescent="0.2">
      <c r="A197" s="68"/>
      <c r="B197" s="94"/>
      <c r="C197" s="251"/>
      <c r="D197" s="110"/>
      <c r="E197" s="110"/>
      <c r="F197" s="110"/>
      <c r="G197" s="111"/>
      <c r="H197" s="99" t="s">
        <v>50</v>
      </c>
      <c r="I197" s="100"/>
      <c r="J197" s="101"/>
      <c r="K197" s="101"/>
      <c r="L197" s="102" t="str">
        <f>IF(I197&lt;&gt;0,((VLOOKUP(I197,'1. Standard_Cost'!$B$4:$D$8,2)+VLOOKUP(I197,'1. Standard_Cost'!$B$4:$D$8,3))*J197*K197),"0")</f>
        <v>0</v>
      </c>
      <c r="M197" s="102">
        <f>L197*'1. Standard_Cost'!F20</f>
        <v>0</v>
      </c>
      <c r="N197" s="103"/>
      <c r="O197" s="103"/>
      <c r="P197" s="103"/>
      <c r="Q197" s="103"/>
      <c r="R197" s="104">
        <f>+N197*P197*'1. Standard_Cost'!$B$12</f>
        <v>0</v>
      </c>
      <c r="S197" s="104">
        <f>+N197*O197*P197*'1. Standard_Cost'!$C$12</f>
        <v>0</v>
      </c>
      <c r="T197" s="104">
        <f>+N197*P197*Q197*'1. Standard_Cost'!$D$12</f>
        <v>0</v>
      </c>
      <c r="U197" s="104">
        <f>+N197*O197*'1. Standard_Cost'!$E$12</f>
        <v>0</v>
      </c>
      <c r="V197" s="103"/>
      <c r="W197" s="103"/>
      <c r="X197" s="103"/>
      <c r="Y197" s="104">
        <f>+V197*((X197*'1. Standard_Cost'!$B$16)+(W197*X197*'1. Standard_Cost'!$C$16))</f>
        <v>0</v>
      </c>
      <c r="Z197" s="103"/>
      <c r="AA197" s="103"/>
      <c r="AB197" s="104">
        <f>+Z197*'1. Standard_Cost'!$B$20+AA197*'1. Standard_Cost'!$C$20</f>
        <v>0</v>
      </c>
      <c r="AC197" s="105"/>
      <c r="AD197" s="106"/>
      <c r="AE197" s="104">
        <f>SUM(AD197,AC197,AB197,Y197,U197,T197,S197,R197)*'1. Standard_Cost'!B44</f>
        <v>0</v>
      </c>
      <c r="AF197" s="104">
        <f t="shared" ref="AF197:AF199" si="316">SUM(AD197,AE197)</f>
        <v>0</v>
      </c>
      <c r="AG197" s="103"/>
      <c r="AH197" s="103">
        <v>0</v>
      </c>
      <c r="AI197" s="103">
        <v>0</v>
      </c>
      <c r="AJ197" s="107"/>
      <c r="AK197" s="107"/>
      <c r="AL197" s="107"/>
      <c r="AM197" s="104">
        <f>AG197*'1. Standard_Cost'!B40+'Incremental_Cost Year 2021'!AH205*'1. Standard_Cost'!C40+'Incremental_Cost Year 2021'!AI205*'1. Standard_Cost'!D40+'Incremental_Cost Year 2021'!AJ205+'Incremental_Cost Year 2021'!AL205+AK197</f>
        <v>0</v>
      </c>
      <c r="AN197" s="104">
        <f>AM197*'1. Standard_Cost'!C44</f>
        <v>0</v>
      </c>
      <c r="AO197" s="107"/>
      <c r="AQ197" s="104">
        <f t="shared" si="312"/>
        <v>0</v>
      </c>
      <c r="AR197" s="104">
        <f t="shared" si="313"/>
        <v>0</v>
      </c>
      <c r="AS197" s="104">
        <f t="shared" si="314"/>
        <v>0</v>
      </c>
      <c r="AT197" s="104">
        <f t="shared" ref="AT197:AT199" si="317">SUM(AQ197,AR197,AS197)</f>
        <v>0</v>
      </c>
      <c r="AU197" s="108"/>
      <c r="AV197" s="108">
        <v>0</v>
      </c>
      <c r="AW197" s="108"/>
      <c r="AX197" s="108"/>
      <c r="AY197" s="108"/>
      <c r="AZ197" s="108"/>
      <c r="BA197" s="109">
        <f t="shared" si="315"/>
        <v>0</v>
      </c>
    </row>
    <row r="198" spans="1:53" ht="14.1" customHeight="1" outlineLevel="2" x14ac:dyDescent="0.2">
      <c r="A198" s="68"/>
      <c r="B198" s="94"/>
      <c r="C198" s="251"/>
      <c r="D198" s="110"/>
      <c r="E198" s="110"/>
      <c r="F198" s="110"/>
      <c r="G198" s="111"/>
      <c r="H198" s="99" t="s">
        <v>51</v>
      </c>
      <c r="I198" s="100"/>
      <c r="J198" s="101"/>
      <c r="K198" s="101"/>
      <c r="L198" s="102" t="str">
        <f>IF(I198&lt;&gt;0,((VLOOKUP(I198,'1. Standard_Cost'!$B$4:$D$8,2)+VLOOKUP(I198,'1. Standard_Cost'!$B$4:$D$8,3))*J198*K198),"0")</f>
        <v>0</v>
      </c>
      <c r="M198" s="102">
        <f>L198*'1. Standard_Cost'!F20</f>
        <v>0</v>
      </c>
      <c r="N198" s="103"/>
      <c r="O198" s="103"/>
      <c r="P198" s="103"/>
      <c r="Q198" s="103"/>
      <c r="R198" s="104">
        <f>+N198*P198*'1. Standard_Cost'!$B$12</f>
        <v>0</v>
      </c>
      <c r="S198" s="104">
        <f>+N198*O198*P198*'1. Standard_Cost'!$C$12</f>
        <v>0</v>
      </c>
      <c r="T198" s="104">
        <f>+N198*P198*Q198*'1. Standard_Cost'!$D$12</f>
        <v>0</v>
      </c>
      <c r="U198" s="104">
        <f>+N198*O198*'1. Standard_Cost'!$E$12</f>
        <v>0</v>
      </c>
      <c r="V198" s="103"/>
      <c r="W198" s="103"/>
      <c r="X198" s="103"/>
      <c r="Y198" s="104">
        <f>+V198*((X198*'1. Standard_Cost'!$B$16)+(W198*X198*'1. Standard_Cost'!$C$16))</f>
        <v>0</v>
      </c>
      <c r="Z198" s="103"/>
      <c r="AA198" s="103"/>
      <c r="AB198" s="104">
        <f>+Z198*'1. Standard_Cost'!$B$20+AA198*'1. Standard_Cost'!$C$20</f>
        <v>0</v>
      </c>
      <c r="AC198" s="105"/>
      <c r="AD198" s="106"/>
      <c r="AE198" s="104">
        <f>SUM(AD198,AC198,AB198,Y198,U198,T198,S198,R198)*'1. Standard_Cost'!B44</f>
        <v>0</v>
      </c>
      <c r="AF198" s="104">
        <f t="shared" si="316"/>
        <v>0</v>
      </c>
      <c r="AG198" s="103"/>
      <c r="AH198" s="103"/>
      <c r="AI198" s="103"/>
      <c r="AJ198" s="107"/>
      <c r="AK198" s="107"/>
      <c r="AL198" s="107"/>
      <c r="AM198" s="104">
        <f>AG198*'1. Standard_Cost'!B40+'Incremental_Cost Year 2021'!AH206*'1. Standard_Cost'!C40+'Incremental_Cost Year 2021'!AI206*'1. Standard_Cost'!D40+'Incremental_Cost Year 2021'!AJ206+'Incremental_Cost Year 2021'!AL206+AK198</f>
        <v>0</v>
      </c>
      <c r="AN198" s="104">
        <f>AM198*'1. Standard_Cost'!C44</f>
        <v>0</v>
      </c>
      <c r="AO198" s="107"/>
      <c r="AQ198" s="104">
        <f t="shared" si="312"/>
        <v>0</v>
      </c>
      <c r="AR198" s="104">
        <f t="shared" si="313"/>
        <v>0</v>
      </c>
      <c r="AS198" s="104">
        <f t="shared" si="314"/>
        <v>0</v>
      </c>
      <c r="AT198" s="104">
        <f t="shared" si="317"/>
        <v>0</v>
      </c>
      <c r="AU198" s="108"/>
      <c r="AV198" s="108"/>
      <c r="AW198" s="108"/>
      <c r="AX198" s="108"/>
      <c r="AY198" s="108"/>
      <c r="AZ198" s="108"/>
      <c r="BA198" s="109">
        <f t="shared" si="315"/>
        <v>0</v>
      </c>
    </row>
    <row r="199" spans="1:53" ht="14.1" customHeight="1" outlineLevel="2" x14ac:dyDescent="0.2">
      <c r="A199" s="68"/>
      <c r="B199" s="94"/>
      <c r="C199" s="251"/>
      <c r="D199" s="110"/>
      <c r="E199" s="110"/>
      <c r="F199" s="110"/>
      <c r="G199" s="111"/>
      <c r="H199" s="112" t="s">
        <v>179</v>
      </c>
      <c r="I199" s="100"/>
      <c r="J199" s="101"/>
      <c r="K199" s="101"/>
      <c r="L199" s="102" t="str">
        <f>IF(I199&lt;&gt;0,((VLOOKUP(I199,'1. Standard_Cost'!$B$4:$D$8,2)+VLOOKUP(I199,'1. Standard_Cost'!$B$4:$D$8,3))*J199*K199),"0")</f>
        <v>0</v>
      </c>
      <c r="M199" s="102">
        <f>L199*'1. Standard_Cost'!F20</f>
        <v>0</v>
      </c>
      <c r="N199" s="103"/>
      <c r="O199" s="103"/>
      <c r="P199" s="103"/>
      <c r="Q199" s="103"/>
      <c r="R199" s="104">
        <f>+N199*P199*'1. Standard_Cost'!$B$12</f>
        <v>0</v>
      </c>
      <c r="S199" s="104">
        <f>+N199*O199*P199*'1. Standard_Cost'!$C$12</f>
        <v>0</v>
      </c>
      <c r="T199" s="104">
        <f>+N199*P199*Q199*'1. Standard_Cost'!$D$12</f>
        <v>0</v>
      </c>
      <c r="U199" s="104">
        <f>+N199*O199*'1. Standard_Cost'!$E$12</f>
        <v>0</v>
      </c>
      <c r="V199" s="103"/>
      <c r="W199" s="103"/>
      <c r="X199" s="103"/>
      <c r="Y199" s="104">
        <f>+V199*((X199*'1. Standard_Cost'!$B$16)+(W199*X199*'1. Standard_Cost'!$C$16))</f>
        <v>0</v>
      </c>
      <c r="Z199" s="103"/>
      <c r="AA199" s="103"/>
      <c r="AB199" s="104">
        <f>+Z199*'1. Standard_Cost'!$B$20+AA199*'1. Standard_Cost'!$C$20</f>
        <v>0</v>
      </c>
      <c r="AC199" s="105"/>
      <c r="AD199" s="106"/>
      <c r="AE199" s="104">
        <f>SUM(AD199,AC199,AB199,Y199,U199,T199,S199,R199)*'1. Standard_Cost'!B44</f>
        <v>0</v>
      </c>
      <c r="AF199" s="104">
        <f t="shared" si="316"/>
        <v>0</v>
      </c>
      <c r="AG199" s="103"/>
      <c r="AH199" s="103"/>
      <c r="AI199" s="103"/>
      <c r="AJ199" s="107"/>
      <c r="AK199" s="107"/>
      <c r="AL199" s="107"/>
      <c r="AM199" s="104">
        <f>AG199*'1. Standard_Cost'!B40+'Incremental_Cost Year 2021'!AH207*'1. Standard_Cost'!C40+'Incremental_Cost Year 2021'!AI207*'1. Standard_Cost'!D40+'Incremental_Cost Year 2021'!AJ207+'Incremental_Cost Year 2021'!AL207+AK199</f>
        <v>0</v>
      </c>
      <c r="AN199" s="104">
        <f>AM199*'1. Standard_Cost'!C44</f>
        <v>0</v>
      </c>
      <c r="AO199" s="107"/>
      <c r="AQ199" s="104">
        <f t="shared" si="312"/>
        <v>0</v>
      </c>
      <c r="AR199" s="104">
        <f t="shared" si="313"/>
        <v>0</v>
      </c>
      <c r="AS199" s="104">
        <f t="shared" si="314"/>
        <v>0</v>
      </c>
      <c r="AT199" s="104">
        <f t="shared" si="317"/>
        <v>0</v>
      </c>
      <c r="AU199" s="108"/>
      <c r="AV199" s="108"/>
      <c r="AW199" s="108"/>
      <c r="AX199" s="108"/>
      <c r="AY199" s="108"/>
      <c r="AZ199" s="108"/>
      <c r="BA199" s="109">
        <f t="shared" si="315"/>
        <v>0</v>
      </c>
    </row>
    <row r="200" spans="1:53" ht="40.5" customHeight="1" outlineLevel="1" x14ac:dyDescent="0.2">
      <c r="A200" s="68"/>
      <c r="B200" s="94"/>
      <c r="C200" s="251"/>
      <c r="D200" s="113" t="s">
        <v>48</v>
      </c>
      <c r="E200" s="113" t="s">
        <v>250</v>
      </c>
      <c r="F200" s="114" t="s">
        <v>154</v>
      </c>
      <c r="G200" s="115" t="s">
        <v>155</v>
      </c>
      <c r="H200" s="140" t="s">
        <v>248</v>
      </c>
      <c r="I200" s="117"/>
      <c r="J200" s="117"/>
      <c r="K200" s="117"/>
      <c r="L200" s="118">
        <f>SUM(L196:L199)</f>
        <v>0</v>
      </c>
      <c r="M200" s="118">
        <f>SUM(M196:M199)</f>
        <v>0</v>
      </c>
      <c r="N200" s="117"/>
      <c r="O200" s="117"/>
      <c r="P200" s="117"/>
      <c r="Q200" s="117"/>
      <c r="R200" s="119">
        <f>SUM(R196:R199)</f>
        <v>0</v>
      </c>
      <c r="S200" s="119">
        <f>SUM(S196:S199)</f>
        <v>0</v>
      </c>
      <c r="T200" s="119">
        <f>SUM(T196:T199)</f>
        <v>0</v>
      </c>
      <c r="U200" s="119">
        <f>SUM(U196:U199)</f>
        <v>0</v>
      </c>
      <c r="V200" s="117"/>
      <c r="W200" s="117"/>
      <c r="X200" s="117"/>
      <c r="Y200" s="118">
        <f>SUM(Y196:Y199)</f>
        <v>0</v>
      </c>
      <c r="Z200" s="117"/>
      <c r="AA200" s="117"/>
      <c r="AB200" s="118">
        <f t="shared" ref="AB200:AF200" si="318">SUM(AB196:AB199)</f>
        <v>0</v>
      </c>
      <c r="AC200" s="118">
        <f t="shared" si="318"/>
        <v>0</v>
      </c>
      <c r="AD200" s="118">
        <f t="shared" si="318"/>
        <v>0</v>
      </c>
      <c r="AE200" s="118">
        <f t="shared" si="318"/>
        <v>0</v>
      </c>
      <c r="AF200" s="118">
        <f t="shared" si="318"/>
        <v>0</v>
      </c>
      <c r="AG200" s="117"/>
      <c r="AH200" s="117"/>
      <c r="AI200" s="117"/>
      <c r="AJ200" s="119">
        <f>SUM(AJ196:AJ199)</f>
        <v>0</v>
      </c>
      <c r="AK200" s="119">
        <f t="shared" ref="AK200:AN200" si="319">SUM(AK196:AK199)</f>
        <v>0</v>
      </c>
      <c r="AL200" s="119">
        <f t="shared" si="319"/>
        <v>0</v>
      </c>
      <c r="AM200" s="119">
        <f t="shared" si="319"/>
        <v>0</v>
      </c>
      <c r="AN200" s="119">
        <f t="shared" si="319"/>
        <v>0</v>
      </c>
      <c r="AO200" s="116"/>
      <c r="AP200" s="120"/>
      <c r="AQ200" s="118">
        <f t="shared" ref="AQ200:BA200" si="320">SUM(AQ196:AQ199)</f>
        <v>0</v>
      </c>
      <c r="AR200" s="118">
        <f t="shared" si="320"/>
        <v>0</v>
      </c>
      <c r="AS200" s="118">
        <f t="shared" si="320"/>
        <v>0</v>
      </c>
      <c r="AT200" s="118">
        <f t="shared" si="320"/>
        <v>0</v>
      </c>
      <c r="AU200" s="118">
        <f t="shared" si="320"/>
        <v>0</v>
      </c>
      <c r="AV200" s="118">
        <f t="shared" si="320"/>
        <v>0</v>
      </c>
      <c r="AW200" s="118">
        <f t="shared" si="320"/>
        <v>0</v>
      </c>
      <c r="AX200" s="118">
        <f t="shared" si="320"/>
        <v>0</v>
      </c>
      <c r="AY200" s="118">
        <f t="shared" si="320"/>
        <v>0</v>
      </c>
      <c r="AZ200" s="118">
        <f t="shared" si="320"/>
        <v>0</v>
      </c>
      <c r="BA200" s="118">
        <f t="shared" si="320"/>
        <v>0</v>
      </c>
    </row>
    <row r="201" spans="1:53" ht="14.1" customHeight="1" outlineLevel="2" x14ac:dyDescent="0.2">
      <c r="A201" s="68"/>
      <c r="B201" s="94"/>
      <c r="C201" s="251"/>
      <c r="D201" s="96"/>
      <c r="E201" s="96"/>
      <c r="F201" s="97"/>
      <c r="G201" s="98"/>
      <c r="H201" s="99" t="s">
        <v>49</v>
      </c>
      <c r="I201" s="100"/>
      <c r="J201" s="101"/>
      <c r="K201" s="101"/>
      <c r="L201" s="102" t="str">
        <f>IF(I201&lt;&gt;0,((VLOOKUP(I201,'1. Standard_Cost'!$B$4:$D$8,2)+VLOOKUP(I201,'1. Standard_Cost'!$B$4:$D$8,3))*J201*K201),"0")</f>
        <v>0</v>
      </c>
      <c r="M201" s="102">
        <f>L201*'1. Standard_Cost'!F20</f>
        <v>0</v>
      </c>
      <c r="N201" s="103"/>
      <c r="O201" s="103"/>
      <c r="P201" s="103"/>
      <c r="Q201" s="103"/>
      <c r="R201" s="104">
        <f>+N201*P201*'1. Standard_Cost'!$B$12</f>
        <v>0</v>
      </c>
      <c r="S201" s="104">
        <f>+N201*O201*P201*'1. Standard_Cost'!$C$12</f>
        <v>0</v>
      </c>
      <c r="T201" s="104">
        <f>+N201*P201*Q201*'1. Standard_Cost'!$D$12</f>
        <v>0</v>
      </c>
      <c r="U201" s="104">
        <f>+N201*O201*'1. Standard_Cost'!$E$12</f>
        <v>0</v>
      </c>
      <c r="V201" s="103"/>
      <c r="W201" s="103"/>
      <c r="X201" s="103"/>
      <c r="Y201" s="104">
        <f>+V201*((X201*'1. Standard_Cost'!$B$16)+(W201*X201*'1. Standard_Cost'!$C$16))</f>
        <v>0</v>
      </c>
      <c r="Z201" s="103"/>
      <c r="AA201" s="103"/>
      <c r="AB201" s="104">
        <f>+Z201*'1. Standard_Cost'!$B$20+AA201*'1. Standard_Cost'!$C$20</f>
        <v>0</v>
      </c>
      <c r="AC201" s="105"/>
      <c r="AD201" s="106"/>
      <c r="AE201" s="104">
        <f>SUM(AD201,AC201,AB201,Y201,U201,T201,S201,R201)*'1. Standard_Cost'!B44</f>
        <v>0</v>
      </c>
      <c r="AF201" s="104">
        <f>SUM(AD201,AE201)</f>
        <v>0</v>
      </c>
      <c r="AG201" s="103"/>
      <c r="AH201" s="103"/>
      <c r="AI201" s="103"/>
      <c r="AJ201" s="107"/>
      <c r="AK201" s="107"/>
      <c r="AL201" s="107"/>
      <c r="AM201" s="104">
        <f>AG201*'1. Standard_Cost'!B40+'Incremental_Cost Year 2021'!AH209*'1. Standard_Cost'!C40+'Incremental_Cost Year 2021'!AI209*'1. Standard_Cost'!D40+'Incremental_Cost Year 2021'!AJ209+'Incremental_Cost Year 2021'!AL209+AK201</f>
        <v>0</v>
      </c>
      <c r="AN201" s="104">
        <f>AM201*'1. Standard_Cost'!C44</f>
        <v>0</v>
      </c>
      <c r="AO201" s="107"/>
      <c r="AQ201" s="104">
        <f t="shared" ref="AQ201:AQ204" si="321">L201+M201</f>
        <v>0</v>
      </c>
      <c r="AR201" s="104">
        <f t="shared" ref="AR201:AR204" si="322">AF201</f>
        <v>0</v>
      </c>
      <c r="AS201" s="104">
        <f t="shared" ref="AS201:AS204" si="323">AM201+AN201</f>
        <v>0</v>
      </c>
      <c r="AT201" s="104">
        <f>SUM(AQ201,AR201,AS201)</f>
        <v>0</v>
      </c>
      <c r="AU201" s="108"/>
      <c r="AV201" s="108"/>
      <c r="AW201" s="108"/>
      <c r="AX201" s="108"/>
      <c r="AY201" s="108"/>
      <c r="AZ201" s="108"/>
      <c r="BA201" s="109">
        <f t="shared" ref="BA201:BA204" si="324">SUM(AU201:AZ201)-AT201</f>
        <v>0</v>
      </c>
    </row>
    <row r="202" spans="1:53" ht="14.1" customHeight="1" outlineLevel="2" x14ac:dyDescent="0.2">
      <c r="A202" s="68"/>
      <c r="B202" s="94"/>
      <c r="C202" s="251"/>
      <c r="D202" s="110"/>
      <c r="E202" s="110"/>
      <c r="F202" s="110"/>
      <c r="G202" s="111"/>
      <c r="H202" s="99" t="s">
        <v>50</v>
      </c>
      <c r="I202" s="100"/>
      <c r="J202" s="101"/>
      <c r="K202" s="101"/>
      <c r="L202" s="102" t="str">
        <f>IF(I202&lt;&gt;0,((VLOOKUP(I202,'1. Standard_Cost'!$B$4:$D$8,2)+VLOOKUP(I202,'1. Standard_Cost'!$B$4:$D$8,3))*J202*K202),"0")</f>
        <v>0</v>
      </c>
      <c r="M202" s="102">
        <f>L202*'1. Standard_Cost'!F20</f>
        <v>0</v>
      </c>
      <c r="N202" s="103"/>
      <c r="O202" s="103"/>
      <c r="P202" s="103"/>
      <c r="Q202" s="103"/>
      <c r="R202" s="104">
        <f>+N202*P202*'1. Standard_Cost'!$B$12</f>
        <v>0</v>
      </c>
      <c r="S202" s="104">
        <f>+N202*O202*P202*'1. Standard_Cost'!$C$12</f>
        <v>0</v>
      </c>
      <c r="T202" s="104">
        <f>+N202*P202*Q202*'1. Standard_Cost'!$D$12</f>
        <v>0</v>
      </c>
      <c r="U202" s="104">
        <f>+N202*O202*'1. Standard_Cost'!$E$12</f>
        <v>0</v>
      </c>
      <c r="V202" s="103"/>
      <c r="W202" s="103"/>
      <c r="X202" s="103"/>
      <c r="Y202" s="104">
        <f>+V202*((X202*'1. Standard_Cost'!$B$16)+(W202*X202*'1. Standard_Cost'!$C$16))</f>
        <v>0</v>
      </c>
      <c r="Z202" s="103"/>
      <c r="AA202" s="103"/>
      <c r="AB202" s="104">
        <f>+Z202*'1. Standard_Cost'!$B$20+AA202*'1. Standard_Cost'!$C$20</f>
        <v>0</v>
      </c>
      <c r="AC202" s="105"/>
      <c r="AD202" s="106"/>
      <c r="AE202" s="104">
        <f>SUM(AD202,AC202,AB202,Y202,U202,T202,S202,R202)*'1. Standard_Cost'!B44</f>
        <v>0</v>
      </c>
      <c r="AF202" s="104">
        <f t="shared" ref="AF202:AF204" si="325">SUM(AD202,AE202)</f>
        <v>0</v>
      </c>
      <c r="AG202" s="103"/>
      <c r="AH202" s="103">
        <v>0</v>
      </c>
      <c r="AI202" s="103">
        <v>0</v>
      </c>
      <c r="AJ202" s="107"/>
      <c r="AK202" s="107"/>
      <c r="AL202" s="107"/>
      <c r="AM202" s="104">
        <f>AG202*'1. Standard_Cost'!B40+'Incremental_Cost Year 2021'!AH210*'1. Standard_Cost'!C40+'Incremental_Cost Year 2021'!AI210*'1. Standard_Cost'!D40+'Incremental_Cost Year 2021'!AJ210+'Incremental_Cost Year 2021'!AL210+AK202</f>
        <v>0</v>
      </c>
      <c r="AN202" s="104">
        <f>AM202*'1. Standard_Cost'!C44</f>
        <v>0</v>
      </c>
      <c r="AO202" s="107"/>
      <c r="AQ202" s="104">
        <f t="shared" si="321"/>
        <v>0</v>
      </c>
      <c r="AR202" s="104">
        <f t="shared" si="322"/>
        <v>0</v>
      </c>
      <c r="AS202" s="104">
        <f t="shared" si="323"/>
        <v>0</v>
      </c>
      <c r="AT202" s="104">
        <f t="shared" ref="AT202:AT204" si="326">SUM(AQ202,AR202,AS202)</f>
        <v>0</v>
      </c>
      <c r="AU202" s="108"/>
      <c r="AV202" s="108">
        <v>0</v>
      </c>
      <c r="AW202" s="108"/>
      <c r="AX202" s="108"/>
      <c r="AY202" s="108"/>
      <c r="AZ202" s="108"/>
      <c r="BA202" s="109">
        <f t="shared" si="324"/>
        <v>0</v>
      </c>
    </row>
    <row r="203" spans="1:53" ht="14.1" customHeight="1" outlineLevel="2" x14ac:dyDescent="0.2">
      <c r="A203" s="68"/>
      <c r="B203" s="94"/>
      <c r="C203" s="251"/>
      <c r="D203" s="110"/>
      <c r="E203" s="110"/>
      <c r="F203" s="110"/>
      <c r="G203" s="111"/>
      <c r="H203" s="99" t="s">
        <v>51</v>
      </c>
      <c r="I203" s="100"/>
      <c r="J203" s="101"/>
      <c r="K203" s="101"/>
      <c r="L203" s="102" t="str">
        <f>IF(I203&lt;&gt;0,((VLOOKUP(I203,'1. Standard_Cost'!$B$4:$D$8,2)+VLOOKUP(I203,'1. Standard_Cost'!$B$4:$D$8,3))*J203*K203),"0")</f>
        <v>0</v>
      </c>
      <c r="M203" s="102">
        <f>L203*'1. Standard_Cost'!F20</f>
        <v>0</v>
      </c>
      <c r="N203" s="103"/>
      <c r="O203" s="103"/>
      <c r="P203" s="103"/>
      <c r="Q203" s="103"/>
      <c r="R203" s="104">
        <f>+N203*P203*'1. Standard_Cost'!$B$12</f>
        <v>0</v>
      </c>
      <c r="S203" s="104">
        <f>+N203*O203*P203*'1. Standard_Cost'!$C$12</f>
        <v>0</v>
      </c>
      <c r="T203" s="104">
        <f>+N203*P203*Q203*'1. Standard_Cost'!$D$12</f>
        <v>0</v>
      </c>
      <c r="U203" s="104">
        <f>+N203*O203*'1. Standard_Cost'!$E$12</f>
        <v>0</v>
      </c>
      <c r="V203" s="103"/>
      <c r="W203" s="103"/>
      <c r="X203" s="103"/>
      <c r="Y203" s="104">
        <f>+V203*((X203*'1. Standard_Cost'!$B$16)+(W203*X203*'1. Standard_Cost'!$C$16))</f>
        <v>0</v>
      </c>
      <c r="Z203" s="103"/>
      <c r="AA203" s="103"/>
      <c r="AB203" s="104">
        <f>+Z203*'1. Standard_Cost'!$B$20+AA203*'1. Standard_Cost'!$C$20</f>
        <v>0</v>
      </c>
      <c r="AC203" s="105"/>
      <c r="AD203" s="106"/>
      <c r="AE203" s="104">
        <f>SUM(AD203,AC203,AB203,Y203,U203,T203,S203,R203)*'1. Standard_Cost'!B44</f>
        <v>0</v>
      </c>
      <c r="AF203" s="104">
        <f t="shared" si="325"/>
        <v>0</v>
      </c>
      <c r="AG203" s="103"/>
      <c r="AH203" s="103"/>
      <c r="AI203" s="103"/>
      <c r="AJ203" s="107"/>
      <c r="AK203" s="107"/>
      <c r="AL203" s="107"/>
      <c r="AM203" s="104">
        <f>AG203*'1. Standard_Cost'!B40+'Incremental_Cost Year 2021'!AH211*'1. Standard_Cost'!C40+'Incremental_Cost Year 2021'!AI211*'1. Standard_Cost'!D40+'Incremental_Cost Year 2021'!AJ211+'Incremental_Cost Year 2021'!AL211+AK203</f>
        <v>0</v>
      </c>
      <c r="AN203" s="104">
        <f>AM203*'1. Standard_Cost'!C44</f>
        <v>0</v>
      </c>
      <c r="AO203" s="107"/>
      <c r="AQ203" s="104">
        <f t="shared" si="321"/>
        <v>0</v>
      </c>
      <c r="AR203" s="104">
        <f t="shared" si="322"/>
        <v>0</v>
      </c>
      <c r="AS203" s="104">
        <f t="shared" si="323"/>
        <v>0</v>
      </c>
      <c r="AT203" s="104">
        <f t="shared" si="326"/>
        <v>0</v>
      </c>
      <c r="AU203" s="108"/>
      <c r="AV203" s="108"/>
      <c r="AW203" s="108"/>
      <c r="AX203" s="108"/>
      <c r="AY203" s="108"/>
      <c r="AZ203" s="108"/>
      <c r="BA203" s="109">
        <f t="shared" si="324"/>
        <v>0</v>
      </c>
    </row>
    <row r="204" spans="1:53" ht="14.1" customHeight="1" outlineLevel="2" x14ac:dyDescent="0.2">
      <c r="A204" s="68"/>
      <c r="B204" s="94"/>
      <c r="C204" s="251"/>
      <c r="D204" s="110"/>
      <c r="E204" s="110"/>
      <c r="F204" s="110"/>
      <c r="G204" s="111"/>
      <c r="H204" s="112" t="s">
        <v>179</v>
      </c>
      <c r="I204" s="100"/>
      <c r="J204" s="101"/>
      <c r="K204" s="101"/>
      <c r="L204" s="102" t="str">
        <f>IF(I204&lt;&gt;0,((VLOOKUP(I204,'1. Standard_Cost'!$B$4:$D$8,2)+VLOOKUP(I204,'1. Standard_Cost'!$B$4:$D$8,3))*J204*K204),"0")</f>
        <v>0</v>
      </c>
      <c r="M204" s="102">
        <f>L204*'1. Standard_Cost'!F20</f>
        <v>0</v>
      </c>
      <c r="N204" s="103"/>
      <c r="O204" s="103"/>
      <c r="P204" s="103"/>
      <c r="Q204" s="103"/>
      <c r="R204" s="104">
        <f>+N204*P204*'1. Standard_Cost'!$B$12</f>
        <v>0</v>
      </c>
      <c r="S204" s="104">
        <f>+N204*O204*P204*'1. Standard_Cost'!$C$12</f>
        <v>0</v>
      </c>
      <c r="T204" s="104">
        <f>+N204*P204*Q204*'1. Standard_Cost'!$D$12</f>
        <v>0</v>
      </c>
      <c r="U204" s="104">
        <f>+N204*O204*'1. Standard_Cost'!$E$12</f>
        <v>0</v>
      </c>
      <c r="V204" s="103"/>
      <c r="W204" s="103"/>
      <c r="X204" s="103"/>
      <c r="Y204" s="104">
        <f>+V204*((X204*'1. Standard_Cost'!$B$16)+(W204*X204*'1. Standard_Cost'!$C$16))</f>
        <v>0</v>
      </c>
      <c r="Z204" s="103"/>
      <c r="AA204" s="103"/>
      <c r="AB204" s="104">
        <f>+Z204*'1. Standard_Cost'!$B$20+AA204*'1. Standard_Cost'!$C$20</f>
        <v>0</v>
      </c>
      <c r="AC204" s="105"/>
      <c r="AD204" s="106"/>
      <c r="AE204" s="104">
        <f>SUM(AD204,AC204,AB204,Y204,U204,T204,S204,R204)*'1. Standard_Cost'!B44</f>
        <v>0</v>
      </c>
      <c r="AF204" s="104">
        <f t="shared" si="325"/>
        <v>0</v>
      </c>
      <c r="AG204" s="103"/>
      <c r="AH204" s="103"/>
      <c r="AI204" s="103"/>
      <c r="AJ204" s="107"/>
      <c r="AK204" s="107"/>
      <c r="AL204" s="107"/>
      <c r="AM204" s="104">
        <f>AG204*'1. Standard_Cost'!B40+'Incremental_Cost Year 2021'!AH212*'1. Standard_Cost'!C40+'Incremental_Cost Year 2021'!AI212*'1. Standard_Cost'!D40+'Incremental_Cost Year 2021'!AJ212+'Incremental_Cost Year 2021'!AL212+AK204</f>
        <v>0</v>
      </c>
      <c r="AN204" s="104">
        <f>AM204*'1. Standard_Cost'!C44</f>
        <v>0</v>
      </c>
      <c r="AO204" s="107"/>
      <c r="AQ204" s="104">
        <f t="shared" si="321"/>
        <v>0</v>
      </c>
      <c r="AR204" s="104">
        <f t="shared" si="322"/>
        <v>0</v>
      </c>
      <c r="AS204" s="104">
        <f t="shared" si="323"/>
        <v>0</v>
      </c>
      <c r="AT204" s="104">
        <f t="shared" si="326"/>
        <v>0</v>
      </c>
      <c r="AU204" s="108"/>
      <c r="AV204" s="108"/>
      <c r="AW204" s="108"/>
      <c r="AX204" s="108"/>
      <c r="AY204" s="108"/>
      <c r="AZ204" s="108"/>
      <c r="BA204" s="109">
        <f t="shared" si="324"/>
        <v>0</v>
      </c>
    </row>
    <row r="205" spans="1:53" ht="54" customHeight="1" outlineLevel="1" x14ac:dyDescent="0.2">
      <c r="A205" s="68"/>
      <c r="B205" s="141"/>
      <c r="C205" s="251"/>
      <c r="D205" s="113" t="s">
        <v>48</v>
      </c>
      <c r="E205" s="113" t="s">
        <v>750</v>
      </c>
      <c r="F205" s="114" t="s">
        <v>154</v>
      </c>
      <c r="G205" s="115" t="s">
        <v>155</v>
      </c>
      <c r="H205" s="122" t="s">
        <v>249</v>
      </c>
      <c r="I205" s="117"/>
      <c r="J205" s="117"/>
      <c r="K205" s="117"/>
      <c r="L205" s="118">
        <f>SUM(L201:L204)</f>
        <v>0</v>
      </c>
      <c r="M205" s="118">
        <f>SUM(M201:M204)</f>
        <v>0</v>
      </c>
      <c r="N205" s="117"/>
      <c r="O205" s="117"/>
      <c r="P205" s="117"/>
      <c r="Q205" s="117"/>
      <c r="R205" s="119">
        <f>SUM(R201:R204)</f>
        <v>0</v>
      </c>
      <c r="S205" s="119">
        <f>SUM(S201:S204)</f>
        <v>0</v>
      </c>
      <c r="T205" s="119">
        <f>SUM(T201:T204)</f>
        <v>0</v>
      </c>
      <c r="U205" s="119">
        <f>SUM(U201:U204)</f>
        <v>0</v>
      </c>
      <c r="V205" s="117"/>
      <c r="W205" s="117"/>
      <c r="X205" s="117"/>
      <c r="Y205" s="118">
        <f>SUM(Y201:Y204)</f>
        <v>0</v>
      </c>
      <c r="Z205" s="117"/>
      <c r="AA205" s="117"/>
      <c r="AB205" s="118">
        <f t="shared" ref="AB205:AF205" si="327">SUM(AB201:AB204)</f>
        <v>0</v>
      </c>
      <c r="AC205" s="118">
        <f t="shared" si="327"/>
        <v>0</v>
      </c>
      <c r="AD205" s="118">
        <f t="shared" si="327"/>
        <v>0</v>
      </c>
      <c r="AE205" s="118">
        <f t="shared" si="327"/>
        <v>0</v>
      </c>
      <c r="AF205" s="118">
        <f t="shared" si="327"/>
        <v>0</v>
      </c>
      <c r="AG205" s="117"/>
      <c r="AH205" s="117"/>
      <c r="AI205" s="117"/>
      <c r="AJ205" s="119">
        <f>SUM(AJ201:AJ204)</f>
        <v>0</v>
      </c>
      <c r="AK205" s="119">
        <f t="shared" ref="AK205:AN205" si="328">SUM(AK201:AK204)</f>
        <v>0</v>
      </c>
      <c r="AL205" s="119">
        <f t="shared" si="328"/>
        <v>0</v>
      </c>
      <c r="AM205" s="119">
        <f t="shared" si="328"/>
        <v>0</v>
      </c>
      <c r="AN205" s="119">
        <f t="shared" si="328"/>
        <v>0</v>
      </c>
      <c r="AO205" s="116"/>
      <c r="AP205" s="120"/>
      <c r="AQ205" s="121">
        <f t="shared" ref="AQ205:BA205" si="329">SUM(AQ201:AQ204)</f>
        <v>0</v>
      </c>
      <c r="AR205" s="121">
        <f t="shared" si="329"/>
        <v>0</v>
      </c>
      <c r="AS205" s="121">
        <f t="shared" si="329"/>
        <v>0</v>
      </c>
      <c r="AT205" s="121">
        <f t="shared" si="329"/>
        <v>0</v>
      </c>
      <c r="AU205" s="121">
        <f t="shared" si="329"/>
        <v>0</v>
      </c>
      <c r="AV205" s="121">
        <f t="shared" si="329"/>
        <v>0</v>
      </c>
      <c r="AW205" s="121">
        <f t="shared" si="329"/>
        <v>0</v>
      </c>
      <c r="AX205" s="121">
        <f t="shared" si="329"/>
        <v>0</v>
      </c>
      <c r="AY205" s="121">
        <f t="shared" si="329"/>
        <v>0</v>
      </c>
      <c r="AZ205" s="121">
        <f t="shared" si="329"/>
        <v>0</v>
      </c>
      <c r="BA205" s="121">
        <f t="shared" si="329"/>
        <v>0</v>
      </c>
    </row>
    <row r="206" spans="1:53" ht="14.1" customHeight="1" outlineLevel="2" x14ac:dyDescent="0.2">
      <c r="A206" s="68"/>
      <c r="B206" s="94"/>
      <c r="C206" s="142"/>
      <c r="D206" s="96"/>
      <c r="E206" s="96"/>
      <c r="F206" s="97"/>
      <c r="G206" s="98"/>
      <c r="H206" s="99" t="s">
        <v>49</v>
      </c>
      <c r="I206" s="100"/>
      <c r="J206" s="101"/>
      <c r="K206" s="101"/>
      <c r="L206" s="102" t="str">
        <f>IF(I206&lt;&gt;0,((VLOOKUP(I206,'1. Standard_Cost'!$B$4:$D$8,2)+VLOOKUP(I206,'1. Standard_Cost'!$B$4:$D$8,3))*J206*K206),"0")</f>
        <v>0</v>
      </c>
      <c r="M206" s="102">
        <f>L206*'1. Standard_Cost'!F25</f>
        <v>0</v>
      </c>
      <c r="N206" s="103"/>
      <c r="O206" s="103"/>
      <c r="P206" s="103"/>
      <c r="Q206" s="103"/>
      <c r="R206" s="104">
        <f>+N206*P206*'1. Standard_Cost'!$B$12</f>
        <v>0</v>
      </c>
      <c r="S206" s="104">
        <f>+N206*O206*P206*'1. Standard_Cost'!$C$12</f>
        <v>0</v>
      </c>
      <c r="T206" s="104">
        <f>+N206*P206*Q206*'1. Standard_Cost'!$D$12</f>
        <v>0</v>
      </c>
      <c r="U206" s="104">
        <f>+N206*O206*'1. Standard_Cost'!$E$12</f>
        <v>0</v>
      </c>
      <c r="V206" s="103"/>
      <c r="W206" s="103"/>
      <c r="X206" s="103"/>
      <c r="Y206" s="104">
        <f>+V206*((X206*'1. Standard_Cost'!$B$16)+(W206*X206*'1. Standard_Cost'!$C$16))</f>
        <v>0</v>
      </c>
      <c r="Z206" s="103"/>
      <c r="AA206" s="103"/>
      <c r="AB206" s="104">
        <f>+Z206*'1. Standard_Cost'!$B$20+AA206*'1. Standard_Cost'!$C$20</f>
        <v>0</v>
      </c>
      <c r="AC206" s="105"/>
      <c r="AD206" s="106"/>
      <c r="AE206" s="104">
        <f>SUM(AD206,AC206,AB206,Y206,U206,T206,S206,R206)*'1. Standard_Cost'!B49</f>
        <v>0</v>
      </c>
      <c r="AF206" s="104">
        <f>SUM(AD206,AE206)</f>
        <v>0</v>
      </c>
      <c r="AG206" s="103"/>
      <c r="AH206" s="103"/>
      <c r="AI206" s="103"/>
      <c r="AJ206" s="107"/>
      <c r="AK206" s="107"/>
      <c r="AL206" s="107"/>
      <c r="AM206" s="104">
        <f>AG206*'1. Standard_Cost'!B45+'Incremental_Cost Year 2021'!AH214*'1. Standard_Cost'!C45+'Incremental_Cost Year 2021'!AI214*'1. Standard_Cost'!D45+'Incremental_Cost Year 2021'!AJ214+'Incremental_Cost Year 2021'!AL214+AK206</f>
        <v>0</v>
      </c>
      <c r="AN206" s="104">
        <f>AM206*'1. Standard_Cost'!C49</f>
        <v>0</v>
      </c>
      <c r="AO206" s="107"/>
      <c r="AQ206" s="104">
        <f t="shared" ref="AQ206:AQ209" si="330">L206+M206</f>
        <v>0</v>
      </c>
      <c r="AR206" s="104">
        <f t="shared" ref="AR206:AR209" si="331">AF206</f>
        <v>0</v>
      </c>
      <c r="AS206" s="104">
        <f t="shared" ref="AS206:AS209" si="332">AM206+AN206</f>
        <v>0</v>
      </c>
      <c r="AT206" s="104">
        <f>SUM(AQ206,AR206,AS206)</f>
        <v>0</v>
      </c>
      <c r="AU206" s="108"/>
      <c r="AV206" s="108"/>
      <c r="AW206" s="108"/>
      <c r="AX206" s="108"/>
      <c r="AY206" s="108"/>
      <c r="AZ206" s="108"/>
      <c r="BA206" s="109">
        <f t="shared" ref="BA206:BA209" si="333">SUM(AU206:AZ206)-AT206</f>
        <v>0</v>
      </c>
    </row>
    <row r="207" spans="1:53" ht="14.1" customHeight="1" outlineLevel="2" x14ac:dyDescent="0.2">
      <c r="A207" s="68"/>
      <c r="B207" s="94"/>
      <c r="C207" s="142"/>
      <c r="D207" s="110"/>
      <c r="E207" s="110"/>
      <c r="F207" s="110"/>
      <c r="G207" s="111"/>
      <c r="H207" s="99" t="s">
        <v>50</v>
      </c>
      <c r="I207" s="100"/>
      <c r="J207" s="101"/>
      <c r="K207" s="101"/>
      <c r="L207" s="102" t="str">
        <f>IF(I207&lt;&gt;0,((VLOOKUP(I207,'1. Standard_Cost'!$B$4:$D$8,2)+VLOOKUP(I207,'1. Standard_Cost'!$B$4:$D$8,3))*J207*K207),"0")</f>
        <v>0</v>
      </c>
      <c r="M207" s="102">
        <f>L207*'1. Standard_Cost'!F25</f>
        <v>0</v>
      </c>
      <c r="N207" s="103"/>
      <c r="O207" s="103"/>
      <c r="P207" s="103"/>
      <c r="Q207" s="103"/>
      <c r="R207" s="104">
        <f>+N207*P207*'1. Standard_Cost'!$B$12</f>
        <v>0</v>
      </c>
      <c r="S207" s="104">
        <f>+N207*O207*P207*'1. Standard_Cost'!$C$12</f>
        <v>0</v>
      </c>
      <c r="T207" s="104">
        <f>+N207*P207*Q207*'1. Standard_Cost'!$D$12</f>
        <v>0</v>
      </c>
      <c r="U207" s="104">
        <f>+N207*O207*'1. Standard_Cost'!$E$12</f>
        <v>0</v>
      </c>
      <c r="V207" s="103"/>
      <c r="W207" s="103"/>
      <c r="X207" s="103"/>
      <c r="Y207" s="104">
        <f>+V207*((X207*'1. Standard_Cost'!$B$16)+(W207*X207*'1. Standard_Cost'!$C$16))</f>
        <v>0</v>
      </c>
      <c r="Z207" s="103"/>
      <c r="AA207" s="103"/>
      <c r="AB207" s="104">
        <f>+Z207*'1. Standard_Cost'!$B$20+AA207*'1. Standard_Cost'!$C$20</f>
        <v>0</v>
      </c>
      <c r="AC207" s="105"/>
      <c r="AD207" s="106"/>
      <c r="AE207" s="104">
        <f>SUM(AD207,AC207,AB207,Y207,U207,T207,S207,R207)*'1. Standard_Cost'!B49</f>
        <v>0</v>
      </c>
      <c r="AF207" s="104">
        <f t="shared" ref="AF207:AF209" si="334">SUM(AD207,AE207)</f>
        <v>0</v>
      </c>
      <c r="AG207" s="103"/>
      <c r="AH207" s="103">
        <v>0</v>
      </c>
      <c r="AI207" s="103">
        <v>0</v>
      </c>
      <c r="AJ207" s="107"/>
      <c r="AK207" s="107"/>
      <c r="AL207" s="107"/>
      <c r="AM207" s="104">
        <f>AG207*'1. Standard_Cost'!B45+'Incremental_Cost Year 2021'!AH215*'1. Standard_Cost'!C45+'Incremental_Cost Year 2021'!AI215*'1. Standard_Cost'!D45+'Incremental_Cost Year 2021'!AJ215+'Incremental_Cost Year 2021'!AL215+AK207</f>
        <v>0</v>
      </c>
      <c r="AN207" s="104">
        <f>AM207*'1. Standard_Cost'!C49</f>
        <v>0</v>
      </c>
      <c r="AO207" s="107"/>
      <c r="AQ207" s="104">
        <f t="shared" si="330"/>
        <v>0</v>
      </c>
      <c r="AR207" s="104">
        <f t="shared" si="331"/>
        <v>0</v>
      </c>
      <c r="AS207" s="104">
        <f t="shared" si="332"/>
        <v>0</v>
      </c>
      <c r="AT207" s="104">
        <f t="shared" ref="AT207:AT209" si="335">SUM(AQ207,AR207,AS207)</f>
        <v>0</v>
      </c>
      <c r="AU207" s="108"/>
      <c r="AV207" s="108">
        <v>0</v>
      </c>
      <c r="AW207" s="108"/>
      <c r="AX207" s="108"/>
      <c r="AY207" s="108"/>
      <c r="AZ207" s="108"/>
      <c r="BA207" s="109">
        <f t="shared" si="333"/>
        <v>0</v>
      </c>
    </row>
    <row r="208" spans="1:53" ht="14.1" customHeight="1" outlineLevel="2" x14ac:dyDescent="0.2">
      <c r="A208" s="68"/>
      <c r="B208" s="94"/>
      <c r="C208" s="142"/>
      <c r="D208" s="110"/>
      <c r="E208" s="110"/>
      <c r="F208" s="110"/>
      <c r="G208" s="111"/>
      <c r="H208" s="99" t="s">
        <v>51</v>
      </c>
      <c r="I208" s="100"/>
      <c r="J208" s="101"/>
      <c r="K208" s="101"/>
      <c r="L208" s="102" t="str">
        <f>IF(I208&lt;&gt;0,((VLOOKUP(I208,'1. Standard_Cost'!$B$4:$D$8,2)+VLOOKUP(I208,'1. Standard_Cost'!$B$4:$D$8,3))*J208*K208),"0")</f>
        <v>0</v>
      </c>
      <c r="M208" s="102">
        <f>L208*'1. Standard_Cost'!F25</f>
        <v>0</v>
      </c>
      <c r="N208" s="103"/>
      <c r="O208" s="103"/>
      <c r="P208" s="103"/>
      <c r="Q208" s="103"/>
      <c r="R208" s="104">
        <f>+N208*P208*'1. Standard_Cost'!$B$12</f>
        <v>0</v>
      </c>
      <c r="S208" s="104">
        <f>+N208*O208*P208*'1. Standard_Cost'!$C$12</f>
        <v>0</v>
      </c>
      <c r="T208" s="104">
        <f>+N208*P208*Q208*'1. Standard_Cost'!$D$12</f>
        <v>0</v>
      </c>
      <c r="U208" s="104">
        <f>+N208*O208*'1. Standard_Cost'!$E$12</f>
        <v>0</v>
      </c>
      <c r="V208" s="103"/>
      <c r="W208" s="103"/>
      <c r="X208" s="103"/>
      <c r="Y208" s="104">
        <f>+V208*((X208*'1. Standard_Cost'!$B$16)+(W208*X208*'1. Standard_Cost'!$C$16))</f>
        <v>0</v>
      </c>
      <c r="Z208" s="103"/>
      <c r="AA208" s="103"/>
      <c r="AB208" s="104">
        <f>+Z208*'1. Standard_Cost'!$B$20+AA208*'1. Standard_Cost'!$C$20</f>
        <v>0</v>
      </c>
      <c r="AC208" s="105"/>
      <c r="AD208" s="106"/>
      <c r="AE208" s="104">
        <f>SUM(AD208,AC208,AB208,Y208,U208,T208,S208,R208)*'1. Standard_Cost'!B49</f>
        <v>0</v>
      </c>
      <c r="AF208" s="104">
        <f t="shared" si="334"/>
        <v>0</v>
      </c>
      <c r="AG208" s="103"/>
      <c r="AH208" s="103"/>
      <c r="AI208" s="103"/>
      <c r="AJ208" s="107"/>
      <c r="AK208" s="107"/>
      <c r="AL208" s="107"/>
      <c r="AM208" s="104">
        <f>AG208*'1. Standard_Cost'!B45+'Incremental_Cost Year 2021'!AH216*'1. Standard_Cost'!C45+'Incremental_Cost Year 2021'!AI216*'1. Standard_Cost'!D45+'Incremental_Cost Year 2021'!AJ216+'Incremental_Cost Year 2021'!AL216+AK208</f>
        <v>0</v>
      </c>
      <c r="AN208" s="104">
        <f>AM208*'1. Standard_Cost'!C49</f>
        <v>0</v>
      </c>
      <c r="AO208" s="107"/>
      <c r="AQ208" s="104">
        <f t="shared" si="330"/>
        <v>0</v>
      </c>
      <c r="AR208" s="104">
        <f t="shared" si="331"/>
        <v>0</v>
      </c>
      <c r="AS208" s="104">
        <f t="shared" si="332"/>
        <v>0</v>
      </c>
      <c r="AT208" s="104">
        <f t="shared" si="335"/>
        <v>0</v>
      </c>
      <c r="AU208" s="108"/>
      <c r="AV208" s="108"/>
      <c r="AW208" s="108"/>
      <c r="AX208" s="108"/>
      <c r="AY208" s="108"/>
      <c r="AZ208" s="108"/>
      <c r="BA208" s="109">
        <f t="shared" si="333"/>
        <v>0</v>
      </c>
    </row>
    <row r="209" spans="1:53" ht="14.1" customHeight="1" outlineLevel="2" x14ac:dyDescent="0.2">
      <c r="A209" s="68"/>
      <c r="B209" s="94"/>
      <c r="C209" s="142"/>
      <c r="D209" s="110"/>
      <c r="E209" s="110"/>
      <c r="F209" s="110"/>
      <c r="G209" s="111"/>
      <c r="H209" s="112" t="s">
        <v>179</v>
      </c>
      <c r="I209" s="100"/>
      <c r="J209" s="101"/>
      <c r="K209" s="101"/>
      <c r="L209" s="102" t="str">
        <f>IF(I209&lt;&gt;0,((VLOOKUP(I209,'1. Standard_Cost'!$B$4:$D$8,2)+VLOOKUP(I209,'1. Standard_Cost'!$B$4:$D$8,3))*J209*K209),"0")</f>
        <v>0</v>
      </c>
      <c r="M209" s="102">
        <f>L209*'1. Standard_Cost'!F25</f>
        <v>0</v>
      </c>
      <c r="N209" s="103"/>
      <c r="O209" s="103"/>
      <c r="P209" s="103"/>
      <c r="Q209" s="103"/>
      <c r="R209" s="104">
        <f>+N209*P209*'1. Standard_Cost'!$B$12</f>
        <v>0</v>
      </c>
      <c r="S209" s="104">
        <f>+N209*O209*P209*'1. Standard_Cost'!$C$12</f>
        <v>0</v>
      </c>
      <c r="T209" s="104">
        <f>+N209*P209*Q209*'1. Standard_Cost'!$D$12</f>
        <v>0</v>
      </c>
      <c r="U209" s="104">
        <f>+N209*O209*'1. Standard_Cost'!$E$12</f>
        <v>0</v>
      </c>
      <c r="V209" s="103"/>
      <c r="W209" s="103"/>
      <c r="X209" s="103"/>
      <c r="Y209" s="104">
        <f>+V209*((X209*'1. Standard_Cost'!$B$16)+(W209*X209*'1. Standard_Cost'!$C$16))</f>
        <v>0</v>
      </c>
      <c r="Z209" s="103"/>
      <c r="AA209" s="103"/>
      <c r="AB209" s="104">
        <f>+Z209*'1. Standard_Cost'!$B$20+AA209*'1. Standard_Cost'!$C$20</f>
        <v>0</v>
      </c>
      <c r="AC209" s="105"/>
      <c r="AD209" s="106"/>
      <c r="AE209" s="104">
        <f>SUM(AD209,AC209,AB209,Y209,U209,T209,S209,R209)*'1. Standard_Cost'!B49</f>
        <v>0</v>
      </c>
      <c r="AF209" s="104">
        <f t="shared" si="334"/>
        <v>0</v>
      </c>
      <c r="AG209" s="103"/>
      <c r="AH209" s="103"/>
      <c r="AI209" s="103"/>
      <c r="AJ209" s="107"/>
      <c r="AK209" s="107"/>
      <c r="AL209" s="107"/>
      <c r="AM209" s="104">
        <f>AG209*'1. Standard_Cost'!B45+'Incremental_Cost Year 2021'!AH217*'1. Standard_Cost'!C45+'Incremental_Cost Year 2021'!AI217*'1. Standard_Cost'!D45+'Incremental_Cost Year 2021'!AJ217+'Incremental_Cost Year 2021'!AL217+AK209</f>
        <v>0</v>
      </c>
      <c r="AN209" s="104">
        <f>AM209*'1. Standard_Cost'!C49</f>
        <v>0</v>
      </c>
      <c r="AO209" s="107"/>
      <c r="AQ209" s="104">
        <f t="shared" si="330"/>
        <v>0</v>
      </c>
      <c r="AR209" s="104">
        <f t="shared" si="331"/>
        <v>0</v>
      </c>
      <c r="AS209" s="104">
        <f t="shared" si="332"/>
        <v>0</v>
      </c>
      <c r="AT209" s="104">
        <f t="shared" si="335"/>
        <v>0</v>
      </c>
      <c r="AU209" s="108"/>
      <c r="AV209" s="108"/>
      <c r="AW209" s="108"/>
      <c r="AX209" s="108"/>
      <c r="AY209" s="108"/>
      <c r="AZ209" s="108"/>
      <c r="BA209" s="109">
        <f t="shared" si="333"/>
        <v>0</v>
      </c>
    </row>
    <row r="210" spans="1:53" ht="24.6" customHeight="1" outlineLevel="1" x14ac:dyDescent="0.2">
      <c r="A210" s="68"/>
      <c r="B210" s="141"/>
      <c r="C210" s="142"/>
      <c r="D210" s="113" t="s">
        <v>48</v>
      </c>
      <c r="E210" s="113" t="s">
        <v>747</v>
      </c>
      <c r="F210" s="114" t="s">
        <v>154</v>
      </c>
      <c r="G210" s="115" t="s">
        <v>155</v>
      </c>
      <c r="H210" s="122" t="s">
        <v>251</v>
      </c>
      <c r="I210" s="117"/>
      <c r="J210" s="117"/>
      <c r="K210" s="117"/>
      <c r="L210" s="118">
        <f>SUM(L206:L209)</f>
        <v>0</v>
      </c>
      <c r="M210" s="118">
        <f>SUM(M206:M209)</f>
        <v>0</v>
      </c>
      <c r="N210" s="117"/>
      <c r="O210" s="117"/>
      <c r="P210" s="117"/>
      <c r="Q210" s="117"/>
      <c r="R210" s="119">
        <f>SUM(R206:R209)</f>
        <v>0</v>
      </c>
      <c r="S210" s="119">
        <f>SUM(S206:S209)</f>
        <v>0</v>
      </c>
      <c r="T210" s="119">
        <f>SUM(T206:T209)</f>
        <v>0</v>
      </c>
      <c r="U210" s="119">
        <f>SUM(U206:U209)</f>
        <v>0</v>
      </c>
      <c r="V210" s="117"/>
      <c r="W210" s="117"/>
      <c r="X210" s="117"/>
      <c r="Y210" s="118">
        <f>SUM(Y206:Y209)</f>
        <v>0</v>
      </c>
      <c r="Z210" s="117"/>
      <c r="AA210" s="117"/>
      <c r="AB210" s="118">
        <f t="shared" ref="AB210:AF210" si="336">SUM(AB206:AB209)</f>
        <v>0</v>
      </c>
      <c r="AC210" s="118">
        <f t="shared" si="336"/>
        <v>0</v>
      </c>
      <c r="AD210" s="118">
        <f t="shared" si="336"/>
        <v>0</v>
      </c>
      <c r="AE210" s="118">
        <f t="shared" si="336"/>
        <v>0</v>
      </c>
      <c r="AF210" s="118">
        <f t="shared" si="336"/>
        <v>0</v>
      </c>
      <c r="AG210" s="117"/>
      <c r="AH210" s="117"/>
      <c r="AI210" s="117"/>
      <c r="AJ210" s="119">
        <f>SUM(AJ206:AJ209)</f>
        <v>0</v>
      </c>
      <c r="AK210" s="119">
        <f t="shared" ref="AK210:AN210" si="337">SUM(AK206:AK209)</f>
        <v>0</v>
      </c>
      <c r="AL210" s="119">
        <f t="shared" si="337"/>
        <v>0</v>
      </c>
      <c r="AM210" s="119">
        <f t="shared" si="337"/>
        <v>0</v>
      </c>
      <c r="AN210" s="119">
        <f t="shared" si="337"/>
        <v>0</v>
      </c>
      <c r="AO210" s="116"/>
      <c r="AP210" s="120"/>
      <c r="AQ210" s="121">
        <f t="shared" ref="AQ210:BA210" si="338">SUM(AQ206:AQ209)</f>
        <v>0</v>
      </c>
      <c r="AR210" s="121">
        <f t="shared" si="338"/>
        <v>0</v>
      </c>
      <c r="AS210" s="121">
        <f t="shared" si="338"/>
        <v>0</v>
      </c>
      <c r="AT210" s="121">
        <f t="shared" si="338"/>
        <v>0</v>
      </c>
      <c r="AU210" s="121">
        <f t="shared" si="338"/>
        <v>0</v>
      </c>
      <c r="AV210" s="121">
        <f t="shared" si="338"/>
        <v>0</v>
      </c>
      <c r="AW210" s="121">
        <f t="shared" si="338"/>
        <v>0</v>
      </c>
      <c r="AX210" s="121">
        <f t="shared" si="338"/>
        <v>0</v>
      </c>
      <c r="AY210" s="121">
        <f t="shared" si="338"/>
        <v>0</v>
      </c>
      <c r="AZ210" s="121">
        <f t="shared" si="338"/>
        <v>0</v>
      </c>
      <c r="BA210" s="121">
        <f t="shared" si="338"/>
        <v>0</v>
      </c>
    </row>
    <row r="211" spans="1:53" ht="14.1" customHeight="1" outlineLevel="2" x14ac:dyDescent="0.2">
      <c r="A211" s="68"/>
      <c r="B211" s="94"/>
      <c r="C211" s="142"/>
      <c r="D211" s="96"/>
      <c r="E211" s="96"/>
      <c r="F211" s="97"/>
      <c r="G211" s="98"/>
      <c r="H211" s="99" t="s">
        <v>49</v>
      </c>
      <c r="I211" s="100"/>
      <c r="J211" s="101"/>
      <c r="K211" s="101"/>
      <c r="L211" s="102" t="str">
        <f>IF(I211&lt;&gt;0,((VLOOKUP(I211,'1. Standard_Cost'!$B$4:$D$8,2)+VLOOKUP(I211,'1. Standard_Cost'!$B$4:$D$8,3))*J211*K211),"0")</f>
        <v>0</v>
      </c>
      <c r="M211" s="102">
        <f>L211*'1. Standard_Cost'!F30</f>
        <v>0</v>
      </c>
      <c r="N211" s="103"/>
      <c r="O211" s="103"/>
      <c r="P211" s="103"/>
      <c r="Q211" s="103"/>
      <c r="R211" s="104">
        <f>+N211*P211*'1. Standard_Cost'!$B$12</f>
        <v>0</v>
      </c>
      <c r="S211" s="104">
        <f>+N211*O211*P211*'1. Standard_Cost'!$C$12</f>
        <v>0</v>
      </c>
      <c r="T211" s="104">
        <f>+N211*P211*Q211*'1. Standard_Cost'!$D$12</f>
        <v>0</v>
      </c>
      <c r="U211" s="104">
        <f>+N211*O211*'1. Standard_Cost'!$E$12</f>
        <v>0</v>
      </c>
      <c r="V211" s="103"/>
      <c r="W211" s="103"/>
      <c r="X211" s="103"/>
      <c r="Y211" s="104">
        <f>+V211*((X211*'1. Standard_Cost'!$B$16)+(W211*X211*'1. Standard_Cost'!$C$16))</f>
        <v>0</v>
      </c>
      <c r="Z211" s="103"/>
      <c r="AA211" s="103"/>
      <c r="AB211" s="104">
        <f>+Z211*'1. Standard_Cost'!$B$20+AA211*'1. Standard_Cost'!$C$20</f>
        <v>0</v>
      </c>
      <c r="AC211" s="105"/>
      <c r="AD211" s="106"/>
      <c r="AE211" s="104">
        <f>SUM(AD211,AC211,AB211,Y211,U211,T211,S211,R211)*'1. Standard_Cost'!B54</f>
        <v>0</v>
      </c>
      <c r="AF211" s="104">
        <f>SUM(AD211,AE211)</f>
        <v>0</v>
      </c>
      <c r="AG211" s="103"/>
      <c r="AH211" s="103"/>
      <c r="AI211" s="103"/>
      <c r="AJ211" s="107"/>
      <c r="AK211" s="107"/>
      <c r="AL211" s="107"/>
      <c r="AM211" s="104">
        <f>AG211*'1. Standard_Cost'!B50+'Incremental_Cost Year 2021'!AH219*'1. Standard_Cost'!C50+'Incremental_Cost Year 2021'!AI219*'1. Standard_Cost'!D50+'Incremental_Cost Year 2021'!AJ219+'Incremental_Cost Year 2021'!AL219+AK211</f>
        <v>0</v>
      </c>
      <c r="AN211" s="104">
        <f>AM211*'1. Standard_Cost'!C54</f>
        <v>0</v>
      </c>
      <c r="AO211" s="107"/>
      <c r="AQ211" s="104">
        <f t="shared" ref="AQ211:AQ214" si="339">L211+M211</f>
        <v>0</v>
      </c>
      <c r="AR211" s="104">
        <f t="shared" ref="AR211:AR214" si="340">AF211</f>
        <v>0</v>
      </c>
      <c r="AS211" s="104">
        <f t="shared" ref="AS211:AS214" si="341">AM211+AN211</f>
        <v>0</v>
      </c>
      <c r="AT211" s="104">
        <f>SUM(AQ211,AR211,AS211)</f>
        <v>0</v>
      </c>
      <c r="AU211" s="108"/>
      <c r="AV211" s="108"/>
      <c r="AW211" s="108"/>
      <c r="AX211" s="108"/>
      <c r="AY211" s="108"/>
      <c r="AZ211" s="108"/>
      <c r="BA211" s="109">
        <f t="shared" ref="BA211:BA214" si="342">SUM(AU211:AZ211)-AT211</f>
        <v>0</v>
      </c>
    </row>
    <row r="212" spans="1:53" ht="14.1" customHeight="1" outlineLevel="2" x14ac:dyDescent="0.2">
      <c r="A212" s="68"/>
      <c r="B212" s="94"/>
      <c r="C212" s="250"/>
      <c r="D212" s="110"/>
      <c r="E212" s="110"/>
      <c r="F212" s="110"/>
      <c r="G212" s="111"/>
      <c r="H212" s="99" t="s">
        <v>50</v>
      </c>
      <c r="I212" s="100"/>
      <c r="J212" s="101"/>
      <c r="K212" s="101"/>
      <c r="L212" s="102" t="str">
        <f>IF(I212&lt;&gt;0,((VLOOKUP(I212,'1. Standard_Cost'!$B$4:$D$8,2)+VLOOKUP(I212,'1. Standard_Cost'!$B$4:$D$8,3))*J212*K212),"0")</f>
        <v>0</v>
      </c>
      <c r="M212" s="102">
        <f>L212*'1. Standard_Cost'!F30</f>
        <v>0</v>
      </c>
      <c r="N212" s="103"/>
      <c r="O212" s="103"/>
      <c r="P212" s="103"/>
      <c r="Q212" s="103"/>
      <c r="R212" s="104">
        <f>+N212*P212*'1. Standard_Cost'!$B$12</f>
        <v>0</v>
      </c>
      <c r="S212" s="104">
        <f>+N212*O212*P212*'1. Standard_Cost'!$C$12</f>
        <v>0</v>
      </c>
      <c r="T212" s="104">
        <f>+N212*P212*Q212*'1. Standard_Cost'!$D$12</f>
        <v>0</v>
      </c>
      <c r="U212" s="104">
        <f>+N212*O212*'1. Standard_Cost'!$E$12</f>
        <v>0</v>
      </c>
      <c r="V212" s="103"/>
      <c r="W212" s="103"/>
      <c r="X212" s="103"/>
      <c r="Y212" s="104">
        <f>+V212*((X212*'1. Standard_Cost'!$B$16)+(W212*X212*'1. Standard_Cost'!$C$16))</f>
        <v>0</v>
      </c>
      <c r="Z212" s="103"/>
      <c r="AA212" s="103"/>
      <c r="AB212" s="104">
        <f>+Z212*'1. Standard_Cost'!$B$20+AA212*'1. Standard_Cost'!$C$20</f>
        <v>0</v>
      </c>
      <c r="AC212" s="105"/>
      <c r="AD212" s="106"/>
      <c r="AE212" s="104">
        <f>SUM(AD212,AC212,AB212,Y212,U212,T212,S212,R212)*'1. Standard_Cost'!B54</f>
        <v>0</v>
      </c>
      <c r="AF212" s="104">
        <f t="shared" ref="AF212:AF214" si="343">SUM(AD212,AE212)</f>
        <v>0</v>
      </c>
      <c r="AG212" s="103"/>
      <c r="AH212" s="103">
        <v>0</v>
      </c>
      <c r="AI212" s="103">
        <v>0</v>
      </c>
      <c r="AJ212" s="107"/>
      <c r="AK212" s="107"/>
      <c r="AL212" s="107"/>
      <c r="AM212" s="104">
        <f>AG212*'1. Standard_Cost'!B50+'Incremental_Cost Year 2021'!AH220*'1. Standard_Cost'!C50+'Incremental_Cost Year 2021'!AI220*'1. Standard_Cost'!D50+'Incremental_Cost Year 2021'!AJ220+'Incremental_Cost Year 2021'!AL220+AK212</f>
        <v>0</v>
      </c>
      <c r="AN212" s="104">
        <f>AM212*'1. Standard_Cost'!C54</f>
        <v>0</v>
      </c>
      <c r="AO212" s="107"/>
      <c r="AQ212" s="104">
        <f t="shared" si="339"/>
        <v>0</v>
      </c>
      <c r="AR212" s="104">
        <f t="shared" si="340"/>
        <v>0</v>
      </c>
      <c r="AS212" s="104">
        <f t="shared" si="341"/>
        <v>0</v>
      </c>
      <c r="AT212" s="104">
        <f t="shared" ref="AT212:AT214" si="344">SUM(AQ212,AR212,AS212)</f>
        <v>0</v>
      </c>
      <c r="AU212" s="108"/>
      <c r="AV212" s="108">
        <v>0</v>
      </c>
      <c r="AW212" s="108"/>
      <c r="AX212" s="108"/>
      <c r="AY212" s="108"/>
      <c r="AZ212" s="108"/>
      <c r="BA212" s="109">
        <f t="shared" si="342"/>
        <v>0</v>
      </c>
    </row>
    <row r="213" spans="1:53" ht="14.1" customHeight="1" outlineLevel="2" x14ac:dyDescent="0.2">
      <c r="A213" s="68"/>
      <c r="B213" s="94"/>
      <c r="C213" s="251"/>
      <c r="D213" s="110"/>
      <c r="E213" s="110"/>
      <c r="F213" s="110"/>
      <c r="G213" s="111"/>
      <c r="H213" s="99" t="s">
        <v>51</v>
      </c>
      <c r="I213" s="100"/>
      <c r="J213" s="101"/>
      <c r="K213" s="101"/>
      <c r="L213" s="102" t="str">
        <f>IF(I213&lt;&gt;0,((VLOOKUP(I213,'1. Standard_Cost'!$B$4:$D$8,2)+VLOOKUP(I213,'1. Standard_Cost'!$B$4:$D$8,3))*J213*K213),"0")</f>
        <v>0</v>
      </c>
      <c r="M213" s="102">
        <f>L213*'1. Standard_Cost'!F30</f>
        <v>0</v>
      </c>
      <c r="N213" s="103"/>
      <c r="O213" s="103"/>
      <c r="P213" s="103"/>
      <c r="Q213" s="103"/>
      <c r="R213" s="104">
        <f>+N213*P213*'1. Standard_Cost'!$B$12</f>
        <v>0</v>
      </c>
      <c r="S213" s="104">
        <f>+N213*O213*P213*'1. Standard_Cost'!$C$12</f>
        <v>0</v>
      </c>
      <c r="T213" s="104">
        <f>+N213*P213*Q213*'1. Standard_Cost'!$D$12</f>
        <v>0</v>
      </c>
      <c r="U213" s="104">
        <f>+N213*O213*'1. Standard_Cost'!$E$12</f>
        <v>0</v>
      </c>
      <c r="V213" s="103"/>
      <c r="W213" s="103"/>
      <c r="X213" s="103"/>
      <c r="Y213" s="104">
        <f>+V213*((X213*'1. Standard_Cost'!$B$16)+(W213*X213*'1. Standard_Cost'!$C$16))</f>
        <v>0</v>
      </c>
      <c r="Z213" s="103"/>
      <c r="AA213" s="103"/>
      <c r="AB213" s="104">
        <f>+Z213*'1. Standard_Cost'!$B$20+AA213*'1. Standard_Cost'!$C$20</f>
        <v>0</v>
      </c>
      <c r="AC213" s="105"/>
      <c r="AD213" s="106"/>
      <c r="AE213" s="104">
        <f>SUM(AD213,AC213,AB213,Y213,U213,T213,S213,R213)*'1. Standard_Cost'!B54</f>
        <v>0</v>
      </c>
      <c r="AF213" s="104">
        <f t="shared" si="343"/>
        <v>0</v>
      </c>
      <c r="AG213" s="103"/>
      <c r="AH213" s="103"/>
      <c r="AI213" s="103"/>
      <c r="AJ213" s="107"/>
      <c r="AK213" s="107"/>
      <c r="AL213" s="107"/>
      <c r="AM213" s="104">
        <f>AG213*'1. Standard_Cost'!B50+'Incremental_Cost Year 2021'!AH221*'1. Standard_Cost'!C50+'Incremental_Cost Year 2021'!AI221*'1. Standard_Cost'!D50+'Incremental_Cost Year 2021'!AJ221+'Incremental_Cost Year 2021'!AL221+AK213</f>
        <v>0</v>
      </c>
      <c r="AN213" s="104">
        <f>AM213*'1. Standard_Cost'!C54</f>
        <v>0</v>
      </c>
      <c r="AO213" s="107"/>
      <c r="AQ213" s="104">
        <f t="shared" si="339"/>
        <v>0</v>
      </c>
      <c r="AR213" s="104">
        <f t="shared" si="340"/>
        <v>0</v>
      </c>
      <c r="AS213" s="104">
        <f t="shared" si="341"/>
        <v>0</v>
      </c>
      <c r="AT213" s="104">
        <f t="shared" si="344"/>
        <v>0</v>
      </c>
      <c r="AU213" s="108"/>
      <c r="AV213" s="108"/>
      <c r="AW213" s="108"/>
      <c r="AX213" s="108"/>
      <c r="AY213" s="108"/>
      <c r="AZ213" s="108"/>
      <c r="BA213" s="109">
        <f t="shared" si="342"/>
        <v>0</v>
      </c>
    </row>
    <row r="214" spans="1:53" ht="14.1" customHeight="1" outlineLevel="2" x14ac:dyDescent="0.2">
      <c r="A214" s="68"/>
      <c r="B214" s="94"/>
      <c r="C214" s="251"/>
      <c r="D214" s="110"/>
      <c r="E214" s="110"/>
      <c r="F214" s="110"/>
      <c r="G214" s="111"/>
      <c r="H214" s="112" t="s">
        <v>179</v>
      </c>
      <c r="I214" s="100"/>
      <c r="J214" s="101"/>
      <c r="K214" s="101"/>
      <c r="L214" s="102" t="str">
        <f>IF(I214&lt;&gt;0,((VLOOKUP(I214,'1. Standard_Cost'!$B$4:$D$8,2)+VLOOKUP(I214,'1. Standard_Cost'!$B$4:$D$8,3))*J214*K214),"0")</f>
        <v>0</v>
      </c>
      <c r="M214" s="102">
        <f>L214*'1. Standard_Cost'!F30</f>
        <v>0</v>
      </c>
      <c r="N214" s="103"/>
      <c r="O214" s="103"/>
      <c r="P214" s="103"/>
      <c r="Q214" s="103"/>
      <c r="R214" s="104">
        <f>+N214*P214*'1. Standard_Cost'!$B$12</f>
        <v>0</v>
      </c>
      <c r="S214" s="104">
        <f>+N214*O214*P214*'1. Standard_Cost'!$C$12</f>
        <v>0</v>
      </c>
      <c r="T214" s="104">
        <f>+N214*P214*Q214*'1. Standard_Cost'!$D$12</f>
        <v>0</v>
      </c>
      <c r="U214" s="104">
        <f>+N214*O214*'1. Standard_Cost'!$E$12</f>
        <v>0</v>
      </c>
      <c r="V214" s="103"/>
      <c r="W214" s="103"/>
      <c r="X214" s="103"/>
      <c r="Y214" s="104">
        <f>+V214*((X214*'1. Standard_Cost'!$B$16)+(W214*X214*'1. Standard_Cost'!$C$16))</f>
        <v>0</v>
      </c>
      <c r="Z214" s="103"/>
      <c r="AA214" s="103"/>
      <c r="AB214" s="104">
        <f>+Z214*'1. Standard_Cost'!$B$20+AA214*'1. Standard_Cost'!$C$20</f>
        <v>0</v>
      </c>
      <c r="AC214" s="105"/>
      <c r="AD214" s="106"/>
      <c r="AE214" s="104">
        <f>SUM(AD214,AC214,AB214,Y214,U214,T214,S214,R214)*'1. Standard_Cost'!B54</f>
        <v>0</v>
      </c>
      <c r="AF214" s="104">
        <f t="shared" si="343"/>
        <v>0</v>
      </c>
      <c r="AG214" s="103"/>
      <c r="AH214" s="103"/>
      <c r="AI214" s="103"/>
      <c r="AJ214" s="107"/>
      <c r="AK214" s="107"/>
      <c r="AL214" s="107"/>
      <c r="AM214" s="104">
        <f>AG214*'1. Standard_Cost'!B50+'Incremental_Cost Year 2021'!AH222*'1. Standard_Cost'!C50+'Incremental_Cost Year 2021'!AI222*'1. Standard_Cost'!D50+'Incremental_Cost Year 2021'!AJ222+'Incremental_Cost Year 2021'!AL222+AK214</f>
        <v>0</v>
      </c>
      <c r="AN214" s="104">
        <f>AM214*'1. Standard_Cost'!C54</f>
        <v>0</v>
      </c>
      <c r="AO214" s="107"/>
      <c r="AQ214" s="104">
        <f t="shared" si="339"/>
        <v>0</v>
      </c>
      <c r="AR214" s="104">
        <f t="shared" si="340"/>
        <v>0</v>
      </c>
      <c r="AS214" s="104">
        <f t="shared" si="341"/>
        <v>0</v>
      </c>
      <c r="AT214" s="104">
        <f t="shared" si="344"/>
        <v>0</v>
      </c>
      <c r="AU214" s="108"/>
      <c r="AV214" s="108"/>
      <c r="AW214" s="108"/>
      <c r="AX214" s="108"/>
      <c r="AY214" s="108"/>
      <c r="AZ214" s="108"/>
      <c r="BA214" s="109">
        <f t="shared" si="342"/>
        <v>0</v>
      </c>
    </row>
    <row r="215" spans="1:53" ht="88.5" customHeight="1" outlineLevel="1" x14ac:dyDescent="0.2">
      <c r="A215" s="68"/>
      <c r="B215" s="141"/>
      <c r="C215" s="251"/>
      <c r="D215" s="113" t="s">
        <v>48</v>
      </c>
      <c r="E215" s="113" t="s">
        <v>748</v>
      </c>
      <c r="F215" s="114" t="s">
        <v>154</v>
      </c>
      <c r="G215" s="115" t="s">
        <v>155</v>
      </c>
      <c r="H215" s="122" t="s">
        <v>252</v>
      </c>
      <c r="I215" s="117"/>
      <c r="J215" s="117"/>
      <c r="K215" s="117"/>
      <c r="L215" s="118">
        <f>SUM(L211:L214)</f>
        <v>0</v>
      </c>
      <c r="M215" s="118">
        <f>SUM(M211:M214)</f>
        <v>0</v>
      </c>
      <c r="N215" s="117"/>
      <c r="O215" s="117"/>
      <c r="P215" s="117"/>
      <c r="Q215" s="117"/>
      <c r="R215" s="119">
        <f>SUM(R211:R214)</f>
        <v>0</v>
      </c>
      <c r="S215" s="119">
        <f>SUM(S211:S214)</f>
        <v>0</v>
      </c>
      <c r="T215" s="119">
        <f>SUM(T211:T214)</f>
        <v>0</v>
      </c>
      <c r="U215" s="119">
        <f>SUM(U211:U214)</f>
        <v>0</v>
      </c>
      <c r="V215" s="117"/>
      <c r="W215" s="117"/>
      <c r="X215" s="117"/>
      <c r="Y215" s="118">
        <f>SUM(Y211:Y214)</f>
        <v>0</v>
      </c>
      <c r="Z215" s="117"/>
      <c r="AA215" s="117"/>
      <c r="AB215" s="118">
        <f t="shared" ref="AB215:AF215" si="345">SUM(AB211:AB214)</f>
        <v>0</v>
      </c>
      <c r="AC215" s="118">
        <f t="shared" si="345"/>
        <v>0</v>
      </c>
      <c r="AD215" s="118">
        <f t="shared" si="345"/>
        <v>0</v>
      </c>
      <c r="AE215" s="118">
        <f t="shared" si="345"/>
        <v>0</v>
      </c>
      <c r="AF215" s="118">
        <f t="shared" si="345"/>
        <v>0</v>
      </c>
      <c r="AG215" s="117"/>
      <c r="AH215" s="117"/>
      <c r="AI215" s="117"/>
      <c r="AJ215" s="119">
        <f>SUM(AJ211:AJ214)</f>
        <v>0</v>
      </c>
      <c r="AK215" s="119">
        <f t="shared" ref="AK215:AN215" si="346">SUM(AK211:AK214)</f>
        <v>0</v>
      </c>
      <c r="AL215" s="119">
        <f t="shared" si="346"/>
        <v>0</v>
      </c>
      <c r="AM215" s="119">
        <f t="shared" si="346"/>
        <v>0</v>
      </c>
      <c r="AN215" s="119">
        <f t="shared" si="346"/>
        <v>0</v>
      </c>
      <c r="AO215" s="116"/>
      <c r="AP215" s="120"/>
      <c r="AQ215" s="121">
        <f t="shared" ref="AQ215:BA215" si="347">SUM(AQ211:AQ214)</f>
        <v>0</v>
      </c>
      <c r="AR215" s="121">
        <f t="shared" si="347"/>
        <v>0</v>
      </c>
      <c r="AS215" s="121">
        <f t="shared" si="347"/>
        <v>0</v>
      </c>
      <c r="AT215" s="121">
        <f t="shared" si="347"/>
        <v>0</v>
      </c>
      <c r="AU215" s="121">
        <f t="shared" si="347"/>
        <v>0</v>
      </c>
      <c r="AV215" s="121">
        <f t="shared" si="347"/>
        <v>0</v>
      </c>
      <c r="AW215" s="121">
        <f t="shared" si="347"/>
        <v>0</v>
      </c>
      <c r="AX215" s="121">
        <f t="shared" si="347"/>
        <v>0</v>
      </c>
      <c r="AY215" s="121">
        <f t="shared" si="347"/>
        <v>0</v>
      </c>
      <c r="AZ215" s="121">
        <f t="shared" si="347"/>
        <v>0</v>
      </c>
      <c r="BA215" s="121">
        <f t="shared" si="347"/>
        <v>0</v>
      </c>
    </row>
    <row r="216" spans="1:53" ht="14.1" customHeight="1" outlineLevel="2" x14ac:dyDescent="0.2">
      <c r="A216" s="68"/>
      <c r="B216" s="94"/>
      <c r="C216" s="251"/>
      <c r="D216" s="96"/>
      <c r="E216" s="96"/>
      <c r="F216" s="97"/>
      <c r="G216" s="98"/>
      <c r="H216" s="99" t="s">
        <v>49</v>
      </c>
      <c r="I216" s="100"/>
      <c r="J216" s="101"/>
      <c r="K216" s="101"/>
      <c r="L216" s="102" t="str">
        <f>IF(I216&lt;&gt;0,((VLOOKUP(I216,'1. Standard_Cost'!$B$4:$D$8,2)+VLOOKUP(I216,'1. Standard_Cost'!$B$4:$D$8,3))*J216*K216),"0")</f>
        <v>0</v>
      </c>
      <c r="M216" s="102">
        <f>L216*'1. Standard_Cost'!F36</f>
        <v>0</v>
      </c>
      <c r="N216" s="103"/>
      <c r="O216" s="103"/>
      <c r="P216" s="103"/>
      <c r="Q216" s="103"/>
      <c r="R216" s="104">
        <f>+N216*P216*'1. Standard_Cost'!$B$12</f>
        <v>0</v>
      </c>
      <c r="S216" s="104">
        <f>+N216*O216*P216*'1. Standard_Cost'!$C$12</f>
        <v>0</v>
      </c>
      <c r="T216" s="104">
        <f>+N216*P216*Q216*'1. Standard_Cost'!$D$12</f>
        <v>0</v>
      </c>
      <c r="U216" s="104">
        <f>+N216*O216*'1. Standard_Cost'!$E$12</f>
        <v>0</v>
      </c>
      <c r="V216" s="103"/>
      <c r="W216" s="103"/>
      <c r="X216" s="103"/>
      <c r="Y216" s="104">
        <f>+V216*((X216*'1. Standard_Cost'!$B$16)+(W216*X216*'1. Standard_Cost'!$C$16))</f>
        <v>0</v>
      </c>
      <c r="Z216" s="103"/>
      <c r="AA216" s="103"/>
      <c r="AB216" s="104">
        <f>+Z216*'1. Standard_Cost'!$B$20+AA216*'1. Standard_Cost'!$C$20</f>
        <v>0</v>
      </c>
      <c r="AC216" s="105"/>
      <c r="AD216" s="106"/>
      <c r="AE216" s="104">
        <f>SUM(AD216,AC216,AB216,Y216,U216,T216,S216,R216)*'1. Standard_Cost'!B60</f>
        <v>0</v>
      </c>
      <c r="AF216" s="104">
        <f>SUM(AD216,AE216)</f>
        <v>0</v>
      </c>
      <c r="AG216" s="103"/>
      <c r="AH216" s="103"/>
      <c r="AI216" s="103"/>
      <c r="AJ216" s="107"/>
      <c r="AK216" s="107"/>
      <c r="AL216" s="107"/>
      <c r="AM216" s="104">
        <f>AG216*'1. Standard_Cost'!B56+'Incremental_Cost Year 2021'!AH224*'1. Standard_Cost'!C56+'Incremental_Cost Year 2021'!AI224*'1. Standard_Cost'!D56+'Incremental_Cost Year 2021'!AJ224+'Incremental_Cost Year 2021'!AL224+AK216</f>
        <v>0</v>
      </c>
      <c r="AN216" s="104">
        <f>AM216*'1. Standard_Cost'!C60</f>
        <v>0</v>
      </c>
      <c r="AO216" s="107"/>
      <c r="AQ216" s="104">
        <f t="shared" ref="AQ216:AQ219" si="348">L216+M216</f>
        <v>0</v>
      </c>
      <c r="AR216" s="104">
        <f t="shared" ref="AR216:AR219" si="349">AF216</f>
        <v>0</v>
      </c>
      <c r="AS216" s="104">
        <f t="shared" ref="AS216:AS219" si="350">AM216+AN216</f>
        <v>0</v>
      </c>
      <c r="AT216" s="104">
        <f>SUM(AQ216,AR216,AS216)</f>
        <v>0</v>
      </c>
      <c r="AU216" s="108"/>
      <c r="AV216" s="108"/>
      <c r="AW216" s="108"/>
      <c r="AX216" s="108"/>
      <c r="AY216" s="108"/>
      <c r="AZ216" s="108"/>
      <c r="BA216" s="109">
        <f t="shared" ref="BA216:BA219" si="351">SUM(AU216:AZ216)-AT216</f>
        <v>0</v>
      </c>
    </row>
    <row r="217" spans="1:53" ht="14.1" customHeight="1" outlineLevel="2" x14ac:dyDescent="0.2">
      <c r="A217" s="68"/>
      <c r="B217" s="94"/>
      <c r="C217" s="251"/>
      <c r="D217" s="110"/>
      <c r="E217" s="110"/>
      <c r="F217" s="110"/>
      <c r="G217" s="111"/>
      <c r="H217" s="99" t="s">
        <v>50</v>
      </c>
      <c r="I217" s="100"/>
      <c r="J217" s="101"/>
      <c r="K217" s="101"/>
      <c r="L217" s="102" t="str">
        <f>IF(I217&lt;&gt;0,((VLOOKUP(I217,'1. Standard_Cost'!$B$4:$D$8,2)+VLOOKUP(I217,'1. Standard_Cost'!$B$4:$D$8,3))*J217*K217),"0")</f>
        <v>0</v>
      </c>
      <c r="M217" s="102">
        <f>L217*'1. Standard_Cost'!F36</f>
        <v>0</v>
      </c>
      <c r="N217" s="103"/>
      <c r="O217" s="103"/>
      <c r="P217" s="103"/>
      <c r="Q217" s="103"/>
      <c r="R217" s="104">
        <f>+N217*P217*'1. Standard_Cost'!$B$12</f>
        <v>0</v>
      </c>
      <c r="S217" s="104">
        <f>+N217*O217*P217*'1. Standard_Cost'!$C$12</f>
        <v>0</v>
      </c>
      <c r="T217" s="104">
        <f>+N217*P217*Q217*'1. Standard_Cost'!$D$12</f>
        <v>0</v>
      </c>
      <c r="U217" s="104">
        <f>+N217*O217*'1. Standard_Cost'!$E$12</f>
        <v>0</v>
      </c>
      <c r="V217" s="103"/>
      <c r="W217" s="103"/>
      <c r="X217" s="103"/>
      <c r="Y217" s="104">
        <f>+V217*((X217*'1. Standard_Cost'!$B$16)+(W217*X217*'1. Standard_Cost'!$C$16))</f>
        <v>0</v>
      </c>
      <c r="Z217" s="103"/>
      <c r="AA217" s="103"/>
      <c r="AB217" s="104">
        <f>+Z217*'1. Standard_Cost'!$B$20+AA217*'1. Standard_Cost'!$C$20</f>
        <v>0</v>
      </c>
      <c r="AC217" s="105"/>
      <c r="AD217" s="106"/>
      <c r="AE217" s="104">
        <f>SUM(AD217,AC217,AB217,Y217,U217,T217,S217,R217)*'1. Standard_Cost'!B60</f>
        <v>0</v>
      </c>
      <c r="AF217" s="104">
        <f t="shared" ref="AF217:AF219" si="352">SUM(AD217,AE217)</f>
        <v>0</v>
      </c>
      <c r="AG217" s="103"/>
      <c r="AH217" s="103">
        <v>0</v>
      </c>
      <c r="AI217" s="103">
        <v>0</v>
      </c>
      <c r="AJ217" s="107"/>
      <c r="AK217" s="107"/>
      <c r="AL217" s="107"/>
      <c r="AM217" s="104">
        <f>AG217*'1. Standard_Cost'!B56+'Incremental_Cost Year 2021'!AH225*'1. Standard_Cost'!C56+'Incremental_Cost Year 2021'!AI225*'1. Standard_Cost'!D56+'Incremental_Cost Year 2021'!AJ225+'Incremental_Cost Year 2021'!AL225+AK217</f>
        <v>0</v>
      </c>
      <c r="AN217" s="104">
        <f>AM217*'1. Standard_Cost'!C60</f>
        <v>0</v>
      </c>
      <c r="AO217" s="107"/>
      <c r="AQ217" s="104">
        <f t="shared" si="348"/>
        <v>0</v>
      </c>
      <c r="AR217" s="104">
        <f t="shared" si="349"/>
        <v>0</v>
      </c>
      <c r="AS217" s="104">
        <f t="shared" si="350"/>
        <v>0</v>
      </c>
      <c r="AT217" s="104">
        <f t="shared" ref="AT217:AT219" si="353">SUM(AQ217,AR217,AS217)</f>
        <v>0</v>
      </c>
      <c r="AU217" s="108"/>
      <c r="AV217" s="108">
        <v>0</v>
      </c>
      <c r="AW217" s="108"/>
      <c r="AX217" s="108"/>
      <c r="AY217" s="108"/>
      <c r="AZ217" s="108"/>
      <c r="BA217" s="109">
        <f t="shared" si="351"/>
        <v>0</v>
      </c>
    </row>
    <row r="218" spans="1:53" ht="14.1" customHeight="1" outlineLevel="2" x14ac:dyDescent="0.2">
      <c r="A218" s="68"/>
      <c r="B218" s="94"/>
      <c r="C218" s="251"/>
      <c r="D218" s="110"/>
      <c r="E218" s="110"/>
      <c r="F218" s="110"/>
      <c r="G218" s="111"/>
      <c r="H218" s="99" t="s">
        <v>51</v>
      </c>
      <c r="I218" s="100"/>
      <c r="J218" s="101"/>
      <c r="K218" s="101"/>
      <c r="L218" s="102" t="str">
        <f>IF(I218&lt;&gt;0,((VLOOKUP(I218,'1. Standard_Cost'!$B$4:$D$8,2)+VLOOKUP(I218,'1. Standard_Cost'!$B$4:$D$8,3))*J218*K218),"0")</f>
        <v>0</v>
      </c>
      <c r="M218" s="102">
        <f>L218*'1. Standard_Cost'!F36</f>
        <v>0</v>
      </c>
      <c r="N218" s="103"/>
      <c r="O218" s="103"/>
      <c r="P218" s="103"/>
      <c r="Q218" s="103"/>
      <c r="R218" s="104">
        <f>+N218*P218*'1. Standard_Cost'!$B$12</f>
        <v>0</v>
      </c>
      <c r="S218" s="104">
        <f>+N218*O218*P218*'1. Standard_Cost'!$C$12</f>
        <v>0</v>
      </c>
      <c r="T218" s="104">
        <f>+N218*P218*Q218*'1. Standard_Cost'!$D$12</f>
        <v>0</v>
      </c>
      <c r="U218" s="104">
        <f>+N218*O218*'1. Standard_Cost'!$E$12</f>
        <v>0</v>
      </c>
      <c r="V218" s="103"/>
      <c r="W218" s="103"/>
      <c r="X218" s="103"/>
      <c r="Y218" s="104">
        <f>+V218*((X218*'1. Standard_Cost'!$B$16)+(W218*X218*'1. Standard_Cost'!$C$16))</f>
        <v>0</v>
      </c>
      <c r="Z218" s="103"/>
      <c r="AA218" s="103"/>
      <c r="AB218" s="104">
        <f>+Z218*'1. Standard_Cost'!$B$20+AA218*'1. Standard_Cost'!$C$20</f>
        <v>0</v>
      </c>
      <c r="AC218" s="105"/>
      <c r="AD218" s="106"/>
      <c r="AE218" s="104">
        <f>SUM(AD218,AC218,AB218,Y218,U218,T218,S218,R218)*'1. Standard_Cost'!B60</f>
        <v>0</v>
      </c>
      <c r="AF218" s="104">
        <f t="shared" si="352"/>
        <v>0</v>
      </c>
      <c r="AG218" s="103"/>
      <c r="AH218" s="103"/>
      <c r="AI218" s="103"/>
      <c r="AJ218" s="107"/>
      <c r="AK218" s="107"/>
      <c r="AL218" s="107"/>
      <c r="AM218" s="104">
        <f>AG218*'1. Standard_Cost'!B56+'Incremental_Cost Year 2021'!AH226*'1. Standard_Cost'!C56+'Incremental_Cost Year 2021'!AI226*'1. Standard_Cost'!D56+'Incremental_Cost Year 2021'!AJ226+'Incremental_Cost Year 2021'!AL226+AK218</f>
        <v>0</v>
      </c>
      <c r="AN218" s="104">
        <f>AM218*'1. Standard_Cost'!C60</f>
        <v>0</v>
      </c>
      <c r="AO218" s="107"/>
      <c r="AQ218" s="104">
        <f t="shared" si="348"/>
        <v>0</v>
      </c>
      <c r="AR218" s="104">
        <f t="shared" si="349"/>
        <v>0</v>
      </c>
      <c r="AS218" s="104">
        <f t="shared" si="350"/>
        <v>0</v>
      </c>
      <c r="AT218" s="104">
        <f t="shared" si="353"/>
        <v>0</v>
      </c>
      <c r="AU218" s="108"/>
      <c r="AV218" s="108"/>
      <c r="AW218" s="108"/>
      <c r="AX218" s="108"/>
      <c r="AY218" s="108"/>
      <c r="AZ218" s="108"/>
      <c r="BA218" s="109">
        <f t="shared" si="351"/>
        <v>0</v>
      </c>
    </row>
    <row r="219" spans="1:53" ht="14.1" customHeight="1" outlineLevel="2" x14ac:dyDescent="0.2">
      <c r="A219" s="68"/>
      <c r="B219" s="94"/>
      <c r="C219" s="251"/>
      <c r="D219" s="110"/>
      <c r="E219" s="110"/>
      <c r="F219" s="110"/>
      <c r="G219" s="111"/>
      <c r="H219" s="112" t="s">
        <v>179</v>
      </c>
      <c r="I219" s="100"/>
      <c r="J219" s="101"/>
      <c r="K219" s="101"/>
      <c r="L219" s="102" t="str">
        <f>IF(I219&lt;&gt;0,((VLOOKUP(I219,'1. Standard_Cost'!$B$4:$D$8,2)+VLOOKUP(I219,'1. Standard_Cost'!$B$4:$D$8,3))*J219*K219),"0")</f>
        <v>0</v>
      </c>
      <c r="M219" s="102">
        <f>L219*'1. Standard_Cost'!F36</f>
        <v>0</v>
      </c>
      <c r="N219" s="103"/>
      <c r="O219" s="103"/>
      <c r="P219" s="103"/>
      <c r="Q219" s="103"/>
      <c r="R219" s="104">
        <f>+N219*P219*'1. Standard_Cost'!$B$12</f>
        <v>0</v>
      </c>
      <c r="S219" s="104">
        <f>+N219*O219*P219*'1. Standard_Cost'!$C$12</f>
        <v>0</v>
      </c>
      <c r="T219" s="104">
        <f>+N219*P219*Q219*'1. Standard_Cost'!$D$12</f>
        <v>0</v>
      </c>
      <c r="U219" s="104">
        <f>+N219*O219*'1. Standard_Cost'!$E$12</f>
        <v>0</v>
      </c>
      <c r="V219" s="103"/>
      <c r="W219" s="103"/>
      <c r="X219" s="103"/>
      <c r="Y219" s="104">
        <f>+V219*((X219*'1. Standard_Cost'!$B$16)+(W219*X219*'1. Standard_Cost'!$C$16))</f>
        <v>0</v>
      </c>
      <c r="Z219" s="103"/>
      <c r="AA219" s="103"/>
      <c r="AB219" s="104">
        <f>+Z219*'1. Standard_Cost'!$B$20+AA219*'1. Standard_Cost'!$C$20</f>
        <v>0</v>
      </c>
      <c r="AC219" s="105"/>
      <c r="AD219" s="106"/>
      <c r="AE219" s="104">
        <f>SUM(AD219,AC219,AB219,Y219,U219,T219,S219,R219)*'1. Standard_Cost'!B60</f>
        <v>0</v>
      </c>
      <c r="AF219" s="104">
        <f t="shared" si="352"/>
        <v>0</v>
      </c>
      <c r="AG219" s="103"/>
      <c r="AH219" s="103"/>
      <c r="AI219" s="103"/>
      <c r="AJ219" s="107"/>
      <c r="AK219" s="107"/>
      <c r="AL219" s="107"/>
      <c r="AM219" s="104">
        <f>AG219*'1. Standard_Cost'!B56+'Incremental_Cost Year 2021'!AH227*'1. Standard_Cost'!C56+'Incremental_Cost Year 2021'!AI227*'1. Standard_Cost'!D56+'Incremental_Cost Year 2021'!AJ227+'Incremental_Cost Year 2021'!AL227+AK219</f>
        <v>0</v>
      </c>
      <c r="AN219" s="104">
        <f>AM219*'1. Standard_Cost'!C60</f>
        <v>0</v>
      </c>
      <c r="AO219" s="107"/>
      <c r="AQ219" s="104">
        <f t="shared" si="348"/>
        <v>0</v>
      </c>
      <c r="AR219" s="104">
        <f t="shared" si="349"/>
        <v>0</v>
      </c>
      <c r="AS219" s="104">
        <f t="shared" si="350"/>
        <v>0</v>
      </c>
      <c r="AT219" s="104">
        <f t="shared" si="353"/>
        <v>0</v>
      </c>
      <c r="AU219" s="108"/>
      <c r="AV219" s="108"/>
      <c r="AW219" s="108"/>
      <c r="AX219" s="108"/>
      <c r="AY219" s="108"/>
      <c r="AZ219" s="108"/>
      <c r="BA219" s="109">
        <f t="shared" si="351"/>
        <v>0</v>
      </c>
    </row>
    <row r="220" spans="1:53" ht="25.7" customHeight="1" outlineLevel="1" x14ac:dyDescent="0.2">
      <c r="A220" s="68"/>
      <c r="B220" s="94"/>
      <c r="C220" s="251"/>
      <c r="D220" s="113" t="s">
        <v>48</v>
      </c>
      <c r="E220" s="113" t="s">
        <v>749</v>
      </c>
      <c r="F220" s="114" t="s">
        <v>154</v>
      </c>
      <c r="G220" s="115" t="s">
        <v>155</v>
      </c>
      <c r="H220" s="122" t="s">
        <v>253</v>
      </c>
      <c r="I220" s="117"/>
      <c r="J220" s="117"/>
      <c r="K220" s="117"/>
      <c r="L220" s="118">
        <f>SUM(L216:L219)</f>
        <v>0</v>
      </c>
      <c r="M220" s="118">
        <f>SUM(M216:M219)</f>
        <v>0</v>
      </c>
      <c r="N220" s="117"/>
      <c r="O220" s="117"/>
      <c r="P220" s="117"/>
      <c r="Q220" s="117"/>
      <c r="R220" s="119">
        <f>SUM(R216:R219)</f>
        <v>0</v>
      </c>
      <c r="S220" s="119">
        <f>SUM(S216:S219)</f>
        <v>0</v>
      </c>
      <c r="T220" s="119">
        <f>SUM(T216:T219)</f>
        <v>0</v>
      </c>
      <c r="U220" s="119">
        <f>SUM(U216:U219)</f>
        <v>0</v>
      </c>
      <c r="V220" s="117"/>
      <c r="W220" s="117"/>
      <c r="X220" s="117"/>
      <c r="Y220" s="118">
        <f>SUM(Y216:Y219)</f>
        <v>0</v>
      </c>
      <c r="Z220" s="117"/>
      <c r="AA220" s="117"/>
      <c r="AB220" s="118">
        <f t="shared" ref="AB220:AF220" si="354">SUM(AB216:AB219)</f>
        <v>0</v>
      </c>
      <c r="AC220" s="118">
        <f t="shared" si="354"/>
        <v>0</v>
      </c>
      <c r="AD220" s="118">
        <f t="shared" si="354"/>
        <v>0</v>
      </c>
      <c r="AE220" s="118">
        <f t="shared" si="354"/>
        <v>0</v>
      </c>
      <c r="AF220" s="118">
        <f t="shared" si="354"/>
        <v>0</v>
      </c>
      <c r="AG220" s="117"/>
      <c r="AH220" s="117"/>
      <c r="AI220" s="117"/>
      <c r="AJ220" s="119">
        <f>SUM(AJ216:AJ219)</f>
        <v>0</v>
      </c>
      <c r="AK220" s="119">
        <f t="shared" ref="AK220:AN220" si="355">SUM(AK216:AK219)</f>
        <v>0</v>
      </c>
      <c r="AL220" s="119">
        <f t="shared" si="355"/>
        <v>0</v>
      </c>
      <c r="AM220" s="119">
        <f t="shared" si="355"/>
        <v>0</v>
      </c>
      <c r="AN220" s="119">
        <f t="shared" si="355"/>
        <v>0</v>
      </c>
      <c r="AO220" s="116"/>
      <c r="AP220" s="120"/>
      <c r="AQ220" s="121">
        <f t="shared" ref="AQ220:BA220" si="356">SUM(AQ216:AQ219)</f>
        <v>0</v>
      </c>
      <c r="AR220" s="121">
        <f t="shared" si="356"/>
        <v>0</v>
      </c>
      <c r="AS220" s="121">
        <f t="shared" si="356"/>
        <v>0</v>
      </c>
      <c r="AT220" s="121">
        <f t="shared" si="356"/>
        <v>0</v>
      </c>
      <c r="AU220" s="121">
        <f t="shared" si="356"/>
        <v>0</v>
      </c>
      <c r="AV220" s="121">
        <f t="shared" si="356"/>
        <v>0</v>
      </c>
      <c r="AW220" s="121">
        <f t="shared" si="356"/>
        <v>0</v>
      </c>
      <c r="AX220" s="121">
        <f t="shared" si="356"/>
        <v>0</v>
      </c>
      <c r="AY220" s="121">
        <f t="shared" si="356"/>
        <v>0</v>
      </c>
      <c r="AZ220" s="121">
        <f t="shared" si="356"/>
        <v>0</v>
      </c>
      <c r="BA220" s="121">
        <f t="shared" si="356"/>
        <v>0</v>
      </c>
    </row>
    <row r="221" spans="1:53" ht="14.1" customHeight="1" outlineLevel="2" x14ac:dyDescent="0.2">
      <c r="A221" s="68"/>
      <c r="B221" s="94"/>
      <c r="C221" s="251"/>
      <c r="D221" s="96"/>
      <c r="E221" s="96"/>
      <c r="F221" s="97"/>
      <c r="G221" s="98"/>
      <c r="H221" s="99" t="s">
        <v>49</v>
      </c>
      <c r="I221" s="100"/>
      <c r="J221" s="101"/>
      <c r="K221" s="101"/>
      <c r="L221" s="102" t="str">
        <f>IF(I221&lt;&gt;0,((VLOOKUP(I221,'1. Standard_Cost'!$B$4:$D$8,2)+VLOOKUP(I221,'1. Standard_Cost'!$B$4:$D$8,3))*J221*K221),"0")</f>
        <v>0</v>
      </c>
      <c r="M221" s="102">
        <f>L221*'1. Standard_Cost'!F36</f>
        <v>0</v>
      </c>
      <c r="N221" s="103"/>
      <c r="O221" s="103"/>
      <c r="P221" s="103"/>
      <c r="Q221" s="103"/>
      <c r="R221" s="104">
        <f>+N221*P221*'1. Standard_Cost'!$B$12</f>
        <v>0</v>
      </c>
      <c r="S221" s="104">
        <f>+N221*O221*P221*'1. Standard_Cost'!$C$12</f>
        <v>0</v>
      </c>
      <c r="T221" s="104">
        <f>+N221*P221*Q221*'1. Standard_Cost'!$D$12</f>
        <v>0</v>
      </c>
      <c r="U221" s="104">
        <f>+N221*O221*'1. Standard_Cost'!$E$12</f>
        <v>0</v>
      </c>
      <c r="V221" s="103"/>
      <c r="W221" s="103"/>
      <c r="X221" s="103"/>
      <c r="Y221" s="104">
        <f>+V221*((X221*'1. Standard_Cost'!$B$16)+(W221*X221*'1. Standard_Cost'!$C$16))</f>
        <v>0</v>
      </c>
      <c r="Z221" s="103"/>
      <c r="AA221" s="103"/>
      <c r="AB221" s="104">
        <f>+Z221*'1. Standard_Cost'!$B$20+AA221*'1. Standard_Cost'!$C$20</f>
        <v>0</v>
      </c>
      <c r="AC221" s="105"/>
      <c r="AD221" s="106"/>
      <c r="AE221" s="104">
        <f>SUM(AD221,AC221,AB221,Y221,U221,T221,S221,R221)*'1. Standard_Cost'!B60</f>
        <v>0</v>
      </c>
      <c r="AF221" s="104">
        <f>SUM(AD221,AE221)</f>
        <v>0</v>
      </c>
      <c r="AG221" s="103"/>
      <c r="AH221" s="103"/>
      <c r="AI221" s="103"/>
      <c r="AJ221" s="107"/>
      <c r="AK221" s="107"/>
      <c r="AL221" s="107"/>
      <c r="AM221" s="104">
        <f>AG221*'1. Standard_Cost'!B56+'Incremental_Cost Year 2021'!AH229*'1. Standard_Cost'!C56+'Incremental_Cost Year 2021'!AI229*'1. Standard_Cost'!D56+'Incremental_Cost Year 2021'!AJ229+'Incremental_Cost Year 2021'!AL229+AK221</f>
        <v>0</v>
      </c>
      <c r="AN221" s="104">
        <f>AM221*'1. Standard_Cost'!C60</f>
        <v>0</v>
      </c>
      <c r="AO221" s="107"/>
      <c r="AQ221" s="104">
        <f t="shared" ref="AQ221:AQ224" si="357">L221+M221</f>
        <v>0</v>
      </c>
      <c r="AR221" s="104">
        <f t="shared" ref="AR221:AR224" si="358">AF221</f>
        <v>0</v>
      </c>
      <c r="AS221" s="104">
        <f t="shared" ref="AS221:AS224" si="359">AM221+AN221</f>
        <v>0</v>
      </c>
      <c r="AT221" s="104">
        <f>SUM(AQ221,AR221,AS221)</f>
        <v>0</v>
      </c>
      <c r="AU221" s="108"/>
      <c r="AV221" s="108"/>
      <c r="AW221" s="108"/>
      <c r="AX221" s="108"/>
      <c r="AY221" s="108"/>
      <c r="AZ221" s="108"/>
      <c r="BA221" s="109">
        <f t="shared" ref="BA221:BA224" si="360">SUM(AU221:AZ221)-AT221</f>
        <v>0</v>
      </c>
    </row>
    <row r="222" spans="1:53" ht="14.1" customHeight="1" outlineLevel="2" x14ac:dyDescent="0.2">
      <c r="A222" s="68"/>
      <c r="B222" s="94"/>
      <c r="C222" s="251"/>
      <c r="D222" s="110"/>
      <c r="E222" s="110"/>
      <c r="F222" s="110"/>
      <c r="G222" s="111"/>
      <c r="H222" s="99" t="s">
        <v>50</v>
      </c>
      <c r="I222" s="100"/>
      <c r="J222" s="101"/>
      <c r="K222" s="101"/>
      <c r="L222" s="102" t="str">
        <f>IF(I222&lt;&gt;0,((VLOOKUP(I222,'1. Standard_Cost'!$B$4:$D$8,2)+VLOOKUP(I222,'1. Standard_Cost'!$B$4:$D$8,3))*J222*K222),"0")</f>
        <v>0</v>
      </c>
      <c r="M222" s="102">
        <f>L222*'1. Standard_Cost'!F36</f>
        <v>0</v>
      </c>
      <c r="N222" s="103"/>
      <c r="O222" s="103"/>
      <c r="P222" s="103"/>
      <c r="Q222" s="103"/>
      <c r="R222" s="104">
        <f>+N222*P222*'1. Standard_Cost'!$B$12</f>
        <v>0</v>
      </c>
      <c r="S222" s="104">
        <f>+N222*O222*P222*'1. Standard_Cost'!$C$12</f>
        <v>0</v>
      </c>
      <c r="T222" s="104">
        <f>+N222*P222*Q222*'1. Standard_Cost'!$D$12</f>
        <v>0</v>
      </c>
      <c r="U222" s="104">
        <f>+N222*O222*'1. Standard_Cost'!$E$12</f>
        <v>0</v>
      </c>
      <c r="V222" s="103"/>
      <c r="W222" s="103"/>
      <c r="X222" s="103"/>
      <c r="Y222" s="104">
        <f>+V222*((X222*'1. Standard_Cost'!$B$16)+(W222*X222*'1. Standard_Cost'!$C$16))</f>
        <v>0</v>
      </c>
      <c r="Z222" s="103"/>
      <c r="AA222" s="103"/>
      <c r="AB222" s="104">
        <f>+Z222*'1. Standard_Cost'!$B$20+AA222*'1. Standard_Cost'!$C$20</f>
        <v>0</v>
      </c>
      <c r="AC222" s="105"/>
      <c r="AD222" s="106"/>
      <c r="AE222" s="104">
        <f>SUM(AD222,AC222,AB222,Y222,U222,T222,S222,R222)*'1. Standard_Cost'!B60</f>
        <v>0</v>
      </c>
      <c r="AF222" s="104">
        <f t="shared" ref="AF222:AF224" si="361">SUM(AD222,AE222)</f>
        <v>0</v>
      </c>
      <c r="AG222" s="103"/>
      <c r="AH222" s="103">
        <v>0</v>
      </c>
      <c r="AI222" s="103">
        <v>0</v>
      </c>
      <c r="AJ222" s="107"/>
      <c r="AK222" s="107"/>
      <c r="AL222" s="107"/>
      <c r="AM222" s="104">
        <f>AG222*'1. Standard_Cost'!B56+'Incremental_Cost Year 2021'!AH230*'1. Standard_Cost'!C56+'Incremental_Cost Year 2021'!AI230*'1. Standard_Cost'!D56+'Incremental_Cost Year 2021'!AJ230+'Incremental_Cost Year 2021'!AL230+AK222</f>
        <v>0</v>
      </c>
      <c r="AN222" s="104">
        <f>AM222*'1. Standard_Cost'!C60</f>
        <v>0</v>
      </c>
      <c r="AO222" s="107"/>
      <c r="AQ222" s="104">
        <f t="shared" si="357"/>
        <v>0</v>
      </c>
      <c r="AR222" s="104">
        <f t="shared" si="358"/>
        <v>0</v>
      </c>
      <c r="AS222" s="104">
        <f t="shared" si="359"/>
        <v>0</v>
      </c>
      <c r="AT222" s="104">
        <f t="shared" ref="AT222:AT224" si="362">SUM(AQ222,AR222,AS222)</f>
        <v>0</v>
      </c>
      <c r="AU222" s="108"/>
      <c r="AV222" s="108">
        <v>0</v>
      </c>
      <c r="AW222" s="108"/>
      <c r="AX222" s="108"/>
      <c r="AY222" s="108"/>
      <c r="AZ222" s="108"/>
      <c r="BA222" s="109">
        <f t="shared" si="360"/>
        <v>0</v>
      </c>
    </row>
    <row r="223" spans="1:53" ht="14.1" customHeight="1" outlineLevel="2" x14ac:dyDescent="0.2">
      <c r="A223" s="68"/>
      <c r="B223" s="94"/>
      <c r="C223" s="251"/>
      <c r="D223" s="110"/>
      <c r="E223" s="110"/>
      <c r="F223" s="110"/>
      <c r="G223" s="111"/>
      <c r="H223" s="99" t="s">
        <v>51</v>
      </c>
      <c r="I223" s="100"/>
      <c r="J223" s="101"/>
      <c r="K223" s="101"/>
      <c r="L223" s="102" t="str">
        <f>IF(I223&lt;&gt;0,((VLOOKUP(I223,'1. Standard_Cost'!$B$4:$D$8,2)+VLOOKUP(I223,'1. Standard_Cost'!$B$4:$D$8,3))*J223*K223),"0")</f>
        <v>0</v>
      </c>
      <c r="M223" s="102">
        <f>L223*'1. Standard_Cost'!F36</f>
        <v>0</v>
      </c>
      <c r="N223" s="103"/>
      <c r="O223" s="103"/>
      <c r="P223" s="103"/>
      <c r="Q223" s="103"/>
      <c r="R223" s="104">
        <f>+N223*P223*'1. Standard_Cost'!$B$12</f>
        <v>0</v>
      </c>
      <c r="S223" s="104">
        <f>+N223*O223*P223*'1. Standard_Cost'!$C$12</f>
        <v>0</v>
      </c>
      <c r="T223" s="104">
        <f>+N223*P223*Q223*'1. Standard_Cost'!$D$12</f>
        <v>0</v>
      </c>
      <c r="U223" s="104">
        <f>+N223*O223*'1. Standard_Cost'!$E$12</f>
        <v>0</v>
      </c>
      <c r="V223" s="103"/>
      <c r="W223" s="103"/>
      <c r="X223" s="103"/>
      <c r="Y223" s="104">
        <f>+V223*((X223*'1. Standard_Cost'!$B$16)+(W223*X223*'1. Standard_Cost'!$C$16))</f>
        <v>0</v>
      </c>
      <c r="Z223" s="103"/>
      <c r="AA223" s="103"/>
      <c r="AB223" s="104">
        <f>+Z223*'1. Standard_Cost'!$B$20+AA223*'1. Standard_Cost'!$C$20</f>
        <v>0</v>
      </c>
      <c r="AC223" s="105"/>
      <c r="AD223" s="106"/>
      <c r="AE223" s="104">
        <f>SUM(AD223,AC223,AB223,Y223,U223,T223,S223,R223)*'1. Standard_Cost'!B60</f>
        <v>0</v>
      </c>
      <c r="AF223" s="104">
        <f t="shared" si="361"/>
        <v>0</v>
      </c>
      <c r="AG223" s="103"/>
      <c r="AH223" s="103"/>
      <c r="AI223" s="103"/>
      <c r="AJ223" s="107"/>
      <c r="AK223" s="107"/>
      <c r="AL223" s="107"/>
      <c r="AM223" s="104">
        <f>AG223*'1. Standard_Cost'!B56+'Incremental_Cost Year 2021'!AH231*'1. Standard_Cost'!C56+'Incremental_Cost Year 2021'!AI231*'1. Standard_Cost'!D56+'Incremental_Cost Year 2021'!AJ231+'Incremental_Cost Year 2021'!AL231+AK223</f>
        <v>0</v>
      </c>
      <c r="AN223" s="104">
        <f>AM223*'1. Standard_Cost'!C60</f>
        <v>0</v>
      </c>
      <c r="AO223" s="107"/>
      <c r="AQ223" s="104">
        <f t="shared" si="357"/>
        <v>0</v>
      </c>
      <c r="AR223" s="104">
        <f t="shared" si="358"/>
        <v>0</v>
      </c>
      <c r="AS223" s="104">
        <f t="shared" si="359"/>
        <v>0</v>
      </c>
      <c r="AT223" s="104">
        <f t="shared" si="362"/>
        <v>0</v>
      </c>
      <c r="AU223" s="108"/>
      <c r="AV223" s="108"/>
      <c r="AW223" s="108"/>
      <c r="AX223" s="108"/>
      <c r="AY223" s="108"/>
      <c r="AZ223" s="108"/>
      <c r="BA223" s="109">
        <f t="shared" si="360"/>
        <v>0</v>
      </c>
    </row>
    <row r="224" spans="1:53" ht="14.1" customHeight="1" outlineLevel="2" x14ac:dyDescent="0.2">
      <c r="A224" s="68"/>
      <c r="B224" s="94"/>
      <c r="C224" s="251"/>
      <c r="D224" s="110"/>
      <c r="E224" s="110"/>
      <c r="F224" s="110"/>
      <c r="G224" s="111"/>
      <c r="H224" s="112" t="s">
        <v>179</v>
      </c>
      <c r="I224" s="100"/>
      <c r="J224" s="101"/>
      <c r="K224" s="101"/>
      <c r="L224" s="102" t="str">
        <f>IF(I224&lt;&gt;0,((VLOOKUP(I224,'1. Standard_Cost'!$B$4:$D$8,2)+VLOOKUP(I224,'1. Standard_Cost'!$B$4:$D$8,3))*J224*K224),"0")</f>
        <v>0</v>
      </c>
      <c r="M224" s="102">
        <f>L224*'1. Standard_Cost'!F36</f>
        <v>0</v>
      </c>
      <c r="N224" s="103"/>
      <c r="O224" s="103"/>
      <c r="P224" s="103"/>
      <c r="Q224" s="103"/>
      <c r="R224" s="104">
        <f>+N224*P224*'1. Standard_Cost'!$B$12</f>
        <v>0</v>
      </c>
      <c r="S224" s="104">
        <f>+N224*O224*P224*'1. Standard_Cost'!$C$12</f>
        <v>0</v>
      </c>
      <c r="T224" s="104">
        <f>+N224*P224*Q224*'1. Standard_Cost'!$D$12</f>
        <v>0</v>
      </c>
      <c r="U224" s="104">
        <f>+N224*O224*'1. Standard_Cost'!$E$12</f>
        <v>0</v>
      </c>
      <c r="V224" s="103"/>
      <c r="W224" s="103"/>
      <c r="X224" s="103"/>
      <c r="Y224" s="104">
        <f>+V224*((X224*'1. Standard_Cost'!$B$16)+(W224*X224*'1. Standard_Cost'!$C$16))</f>
        <v>0</v>
      </c>
      <c r="Z224" s="103"/>
      <c r="AA224" s="103"/>
      <c r="AB224" s="104">
        <f>+Z224*'1. Standard_Cost'!$B$20+AA224*'1. Standard_Cost'!$C$20</f>
        <v>0</v>
      </c>
      <c r="AC224" s="105"/>
      <c r="AD224" s="106"/>
      <c r="AE224" s="104">
        <f>SUM(AD224,AC224,AB224,Y224,U224,T224,S224,R224)*'1. Standard_Cost'!B60</f>
        <v>0</v>
      </c>
      <c r="AF224" s="104">
        <f t="shared" si="361"/>
        <v>0</v>
      </c>
      <c r="AG224" s="103"/>
      <c r="AH224" s="103"/>
      <c r="AI224" s="103"/>
      <c r="AJ224" s="107"/>
      <c r="AK224" s="107"/>
      <c r="AL224" s="107"/>
      <c r="AM224" s="104">
        <f>AG224*'1. Standard_Cost'!B56+'Incremental_Cost Year 2021'!AH232*'1. Standard_Cost'!C56+'Incremental_Cost Year 2021'!AI232*'1. Standard_Cost'!D56+'Incremental_Cost Year 2021'!AJ232+'Incremental_Cost Year 2021'!AL232+AK224</f>
        <v>0</v>
      </c>
      <c r="AN224" s="104">
        <f>AM224*'1. Standard_Cost'!C60</f>
        <v>0</v>
      </c>
      <c r="AO224" s="107"/>
      <c r="AQ224" s="104">
        <f t="shared" si="357"/>
        <v>0</v>
      </c>
      <c r="AR224" s="104">
        <f t="shared" si="358"/>
        <v>0</v>
      </c>
      <c r="AS224" s="104">
        <f t="shared" si="359"/>
        <v>0</v>
      </c>
      <c r="AT224" s="104">
        <f t="shared" si="362"/>
        <v>0</v>
      </c>
      <c r="AU224" s="108"/>
      <c r="AV224" s="108"/>
      <c r="AW224" s="108"/>
      <c r="AX224" s="108"/>
      <c r="AY224" s="108"/>
      <c r="AZ224" s="108"/>
      <c r="BA224" s="109">
        <f t="shared" si="360"/>
        <v>0</v>
      </c>
    </row>
    <row r="225" spans="1:53" ht="24.6" customHeight="1" outlineLevel="1" x14ac:dyDescent="0.2">
      <c r="A225" s="68"/>
      <c r="B225" s="141"/>
      <c r="C225" s="251"/>
      <c r="D225" s="113" t="s">
        <v>48</v>
      </c>
      <c r="E225" s="113" t="s">
        <v>753</v>
      </c>
      <c r="F225" s="114" t="s">
        <v>154</v>
      </c>
      <c r="G225" s="115" t="s">
        <v>155</v>
      </c>
      <c r="H225" s="122" t="s">
        <v>254</v>
      </c>
      <c r="I225" s="117"/>
      <c r="J225" s="117"/>
      <c r="K225" s="117"/>
      <c r="L225" s="118">
        <f>SUM(L221:L224)</f>
        <v>0</v>
      </c>
      <c r="M225" s="118">
        <f>SUM(M221:M224)</f>
        <v>0</v>
      </c>
      <c r="N225" s="117"/>
      <c r="O225" s="117"/>
      <c r="P225" s="117"/>
      <c r="Q225" s="117"/>
      <c r="R225" s="119">
        <f>SUM(R221:R224)</f>
        <v>0</v>
      </c>
      <c r="S225" s="119">
        <f>SUM(S221:S224)</f>
        <v>0</v>
      </c>
      <c r="T225" s="119">
        <f>SUM(T221:T224)</f>
        <v>0</v>
      </c>
      <c r="U225" s="119">
        <f>SUM(U221:U224)</f>
        <v>0</v>
      </c>
      <c r="V225" s="117"/>
      <c r="W225" s="117"/>
      <c r="X225" s="117"/>
      <c r="Y225" s="118">
        <f>SUM(Y221:Y224)</f>
        <v>0</v>
      </c>
      <c r="Z225" s="117"/>
      <c r="AA225" s="117"/>
      <c r="AB225" s="118">
        <f t="shared" ref="AB225:AF225" si="363">SUM(AB221:AB224)</f>
        <v>0</v>
      </c>
      <c r="AC225" s="118">
        <f t="shared" si="363"/>
        <v>0</v>
      </c>
      <c r="AD225" s="118">
        <f t="shared" si="363"/>
        <v>0</v>
      </c>
      <c r="AE225" s="118">
        <f t="shared" si="363"/>
        <v>0</v>
      </c>
      <c r="AF225" s="118">
        <f t="shared" si="363"/>
        <v>0</v>
      </c>
      <c r="AG225" s="117"/>
      <c r="AH225" s="117"/>
      <c r="AI225" s="117"/>
      <c r="AJ225" s="119">
        <f>SUM(AJ221:AJ224)</f>
        <v>0</v>
      </c>
      <c r="AK225" s="119">
        <f t="shared" ref="AK225:AN225" si="364">SUM(AK221:AK224)</f>
        <v>0</v>
      </c>
      <c r="AL225" s="119">
        <f t="shared" si="364"/>
        <v>0</v>
      </c>
      <c r="AM225" s="119">
        <f t="shared" si="364"/>
        <v>0</v>
      </c>
      <c r="AN225" s="119">
        <f t="shared" si="364"/>
        <v>0</v>
      </c>
      <c r="AO225" s="116"/>
      <c r="AP225" s="120"/>
      <c r="AQ225" s="121">
        <f t="shared" ref="AQ225:BA225" si="365">SUM(AQ221:AQ224)</f>
        <v>0</v>
      </c>
      <c r="AR225" s="121">
        <f t="shared" si="365"/>
        <v>0</v>
      </c>
      <c r="AS225" s="121">
        <f t="shared" si="365"/>
        <v>0</v>
      </c>
      <c r="AT225" s="121">
        <f t="shared" si="365"/>
        <v>0</v>
      </c>
      <c r="AU225" s="121">
        <f t="shared" si="365"/>
        <v>0</v>
      </c>
      <c r="AV225" s="121">
        <f t="shared" si="365"/>
        <v>0</v>
      </c>
      <c r="AW225" s="121">
        <f t="shared" si="365"/>
        <v>0</v>
      </c>
      <c r="AX225" s="121">
        <f t="shared" si="365"/>
        <v>0</v>
      </c>
      <c r="AY225" s="121">
        <f t="shared" si="365"/>
        <v>0</v>
      </c>
      <c r="AZ225" s="121">
        <f t="shared" si="365"/>
        <v>0</v>
      </c>
      <c r="BA225" s="121">
        <f t="shared" si="365"/>
        <v>0</v>
      </c>
    </row>
    <row r="226" spans="1:53" s="124" customFormat="1" ht="66.75" customHeight="1" x14ac:dyDescent="0.2">
      <c r="B226" s="138"/>
      <c r="C226" s="247" t="s">
        <v>755</v>
      </c>
      <c r="D226" s="248"/>
      <c r="E226" s="249"/>
      <c r="F226" s="153"/>
      <c r="G226" s="153"/>
      <c r="H226" s="130" t="s">
        <v>255</v>
      </c>
      <c r="I226" s="128"/>
      <c r="J226" s="128"/>
      <c r="K226" s="128"/>
      <c r="L226" s="129">
        <f>SUM(L231,L236,L241)</f>
        <v>0</v>
      </c>
      <c r="M226" s="129">
        <f>SUM(M231,M236,M241)</f>
        <v>0</v>
      </c>
      <c r="N226" s="128"/>
      <c r="O226" s="128"/>
      <c r="P226" s="128"/>
      <c r="Q226" s="128"/>
      <c r="R226" s="129">
        <f>SUM(R231,R236,R241)</f>
        <v>0</v>
      </c>
      <c r="S226" s="129">
        <f t="shared" ref="S226:U226" si="366">SUM(S231,S236,S241)</f>
        <v>0</v>
      </c>
      <c r="T226" s="129">
        <f t="shared" si="366"/>
        <v>0</v>
      </c>
      <c r="U226" s="129">
        <f t="shared" si="366"/>
        <v>0</v>
      </c>
      <c r="V226" s="128"/>
      <c r="W226" s="128"/>
      <c r="X226" s="128"/>
      <c r="Y226" s="129">
        <f t="shared" ref="Y226" si="367">SUM(Y231,Y236,Y241)</f>
        <v>0</v>
      </c>
      <c r="Z226" s="128"/>
      <c r="AA226" s="128"/>
      <c r="AB226" s="129">
        <f t="shared" ref="AB226:AF226" si="368">SUM(AB231,AB236,AB241)</f>
        <v>0</v>
      </c>
      <c r="AC226" s="129">
        <f t="shared" si="368"/>
        <v>0</v>
      </c>
      <c r="AD226" s="129">
        <f t="shared" si="368"/>
        <v>0</v>
      </c>
      <c r="AE226" s="129">
        <f t="shared" si="368"/>
        <v>0</v>
      </c>
      <c r="AF226" s="129">
        <f t="shared" si="368"/>
        <v>0</v>
      </c>
      <c r="AG226" s="128"/>
      <c r="AH226" s="128"/>
      <c r="AI226" s="128"/>
      <c r="AJ226" s="129">
        <f t="shared" ref="AJ226:AN226" si="369">SUM(AJ231,AJ236,AJ241)</f>
        <v>0</v>
      </c>
      <c r="AK226" s="129">
        <f t="shared" si="369"/>
        <v>0</v>
      </c>
      <c r="AL226" s="129">
        <f t="shared" si="369"/>
        <v>0</v>
      </c>
      <c r="AM226" s="129">
        <f t="shared" si="369"/>
        <v>0</v>
      </c>
      <c r="AN226" s="139">
        <f t="shared" si="369"/>
        <v>0</v>
      </c>
      <c r="AO226" s="130"/>
      <c r="AP226" s="131"/>
      <c r="AQ226" s="139">
        <f t="shared" ref="AQ226:BA226" si="370">SUM(AQ231,AQ236,AQ241)</f>
        <v>0</v>
      </c>
      <c r="AR226" s="139">
        <f t="shared" si="370"/>
        <v>0</v>
      </c>
      <c r="AS226" s="139">
        <f t="shared" si="370"/>
        <v>0</v>
      </c>
      <c r="AT226" s="139">
        <f t="shared" si="370"/>
        <v>0</v>
      </c>
      <c r="AU226" s="139">
        <f t="shared" si="370"/>
        <v>0</v>
      </c>
      <c r="AV226" s="139">
        <f t="shared" si="370"/>
        <v>0</v>
      </c>
      <c r="AW226" s="139">
        <f t="shared" si="370"/>
        <v>0</v>
      </c>
      <c r="AX226" s="139">
        <f t="shared" si="370"/>
        <v>0</v>
      </c>
      <c r="AY226" s="139">
        <f t="shared" si="370"/>
        <v>0</v>
      </c>
      <c r="AZ226" s="139">
        <f t="shared" si="370"/>
        <v>0</v>
      </c>
      <c r="BA226" s="139">
        <f t="shared" si="370"/>
        <v>0</v>
      </c>
    </row>
    <row r="227" spans="1:53" ht="66.75" customHeight="1" outlineLevel="2" x14ac:dyDescent="0.2">
      <c r="A227" s="68"/>
      <c r="B227" s="94"/>
      <c r="C227" s="250"/>
      <c r="D227" s="96"/>
      <c r="E227" s="96"/>
      <c r="F227" s="97"/>
      <c r="G227" s="98"/>
      <c r="H227" s="99" t="s">
        <v>49</v>
      </c>
      <c r="I227" s="100"/>
      <c r="J227" s="101"/>
      <c r="K227" s="101"/>
      <c r="L227" s="102" t="str">
        <f>IF(I227&lt;&gt;0,((VLOOKUP(I227,'1. Standard_Cost'!$B$4:$D$8,2)+VLOOKUP(I227,'1. Standard_Cost'!$B$4:$D$8,3))*J227*K227),"0")</f>
        <v>0</v>
      </c>
      <c r="M227" s="102">
        <f>L227*'1. Standard_Cost'!F56</f>
        <v>0</v>
      </c>
      <c r="N227" s="103"/>
      <c r="O227" s="103"/>
      <c r="P227" s="103"/>
      <c r="Q227" s="103"/>
      <c r="R227" s="104">
        <f>+N227*P227*'1. Standard_Cost'!$B$12</f>
        <v>0</v>
      </c>
      <c r="S227" s="104">
        <f>+N227*O227*P227*'1. Standard_Cost'!$C$12</f>
        <v>0</v>
      </c>
      <c r="T227" s="104">
        <f>+N227*P227*Q227*'1. Standard_Cost'!$D$12</f>
        <v>0</v>
      </c>
      <c r="U227" s="104">
        <f>+N227*O227*'1. Standard_Cost'!$E$12</f>
        <v>0</v>
      </c>
      <c r="V227" s="103"/>
      <c r="W227" s="103"/>
      <c r="X227" s="103"/>
      <c r="Y227" s="104">
        <f>+V227*((X227*'1. Standard_Cost'!$B$16)+(W227*X227*'1. Standard_Cost'!$C$16))</f>
        <v>0</v>
      </c>
      <c r="Z227" s="103"/>
      <c r="AA227" s="103"/>
      <c r="AB227" s="104">
        <f>+Z227*'1. Standard_Cost'!$B$20+AA227*'1. Standard_Cost'!$C$20</f>
        <v>0</v>
      </c>
      <c r="AC227" s="105"/>
      <c r="AD227" s="106"/>
      <c r="AE227" s="104">
        <f>SUM(AD227,AC227,AB227,Y227,U227,T227,S227,R227)*'1. Standard_Cost'!B80</f>
        <v>0</v>
      </c>
      <c r="AF227" s="104">
        <f>SUM(AD227,AE227)</f>
        <v>0</v>
      </c>
      <c r="AG227" s="103"/>
      <c r="AH227" s="103"/>
      <c r="AI227" s="103"/>
      <c r="AJ227" s="107"/>
      <c r="AK227" s="107"/>
      <c r="AL227" s="107"/>
      <c r="AM227" s="104">
        <f>AG227*'1. Standard_Cost'!B76+'Incremental_Cost Year 2021'!AH235*'1. Standard_Cost'!C76+'Incremental_Cost Year 2021'!AI235*'1. Standard_Cost'!D76+'Incremental_Cost Year 2021'!AJ235+'Incremental_Cost Year 2021'!AL235+AK227</f>
        <v>0</v>
      </c>
      <c r="AN227" s="104">
        <f>AM227*'1. Standard_Cost'!C80</f>
        <v>0</v>
      </c>
      <c r="AO227" s="107"/>
      <c r="AQ227" s="104">
        <f t="shared" ref="AQ227:AQ230" si="371">L227+M227</f>
        <v>0</v>
      </c>
      <c r="AR227" s="104">
        <f t="shared" ref="AR227:AR230" si="372">AF227</f>
        <v>0</v>
      </c>
      <c r="AS227" s="104">
        <f t="shared" ref="AS227:AS230" si="373">AM227+AN227</f>
        <v>0</v>
      </c>
      <c r="AT227" s="104">
        <f>SUM(AQ227,AR227,AS227)</f>
        <v>0</v>
      </c>
      <c r="AU227" s="108"/>
      <c r="AV227" s="108"/>
      <c r="AW227" s="108"/>
      <c r="AX227" s="108"/>
      <c r="AY227" s="108"/>
      <c r="AZ227" s="108"/>
      <c r="BA227" s="109">
        <f t="shared" ref="BA227:BA230" si="374">SUM(AU227:AZ227)-AT227</f>
        <v>0</v>
      </c>
    </row>
    <row r="228" spans="1:53" ht="14.1" customHeight="1" outlineLevel="2" x14ac:dyDescent="0.2">
      <c r="A228" s="68"/>
      <c r="B228" s="94"/>
      <c r="C228" s="251"/>
      <c r="D228" s="110"/>
      <c r="E228" s="110"/>
      <c r="F228" s="110"/>
      <c r="G228" s="111"/>
      <c r="H228" s="99" t="s">
        <v>50</v>
      </c>
      <c r="I228" s="100"/>
      <c r="J228" s="101"/>
      <c r="K228" s="101"/>
      <c r="L228" s="102" t="str">
        <f>IF(I228&lt;&gt;0,((VLOOKUP(I228,'1. Standard_Cost'!$B$4:$D$8,2)+VLOOKUP(I228,'1. Standard_Cost'!$B$4:$D$8,3))*J228*K228),"0")</f>
        <v>0</v>
      </c>
      <c r="M228" s="102">
        <f>L228*'1. Standard_Cost'!F56</f>
        <v>0</v>
      </c>
      <c r="N228" s="103"/>
      <c r="O228" s="103"/>
      <c r="P228" s="103"/>
      <c r="Q228" s="103"/>
      <c r="R228" s="104">
        <f>+N228*P228*'1. Standard_Cost'!$B$12</f>
        <v>0</v>
      </c>
      <c r="S228" s="104">
        <f>+N228*O228*P228*'1. Standard_Cost'!$C$12</f>
        <v>0</v>
      </c>
      <c r="T228" s="104">
        <f>+N228*P228*Q228*'1. Standard_Cost'!$D$12</f>
        <v>0</v>
      </c>
      <c r="U228" s="104">
        <f>+N228*O228*'1. Standard_Cost'!$E$12</f>
        <v>0</v>
      </c>
      <c r="V228" s="103"/>
      <c r="W228" s="103"/>
      <c r="X228" s="103"/>
      <c r="Y228" s="104">
        <f>+V228*((X228*'1. Standard_Cost'!$B$16)+(W228*X228*'1. Standard_Cost'!$C$16))</f>
        <v>0</v>
      </c>
      <c r="Z228" s="103"/>
      <c r="AA228" s="103"/>
      <c r="AB228" s="104">
        <f>+Z228*'1. Standard_Cost'!$B$20+AA228*'1. Standard_Cost'!$C$20</f>
        <v>0</v>
      </c>
      <c r="AC228" s="105"/>
      <c r="AD228" s="106"/>
      <c r="AE228" s="104">
        <f>SUM(AD228,AC228,AB228,Y228,U228,T228,S228,R228)*'1. Standard_Cost'!B80</f>
        <v>0</v>
      </c>
      <c r="AF228" s="104">
        <f t="shared" ref="AF228:AF230" si="375">SUM(AD228,AE228)</f>
        <v>0</v>
      </c>
      <c r="AG228" s="103"/>
      <c r="AH228" s="103">
        <v>0</v>
      </c>
      <c r="AI228" s="103">
        <v>0</v>
      </c>
      <c r="AJ228" s="107"/>
      <c r="AK228" s="107"/>
      <c r="AL228" s="107"/>
      <c r="AM228" s="104">
        <f>AG228*'1. Standard_Cost'!B76+'Incremental_Cost Year 2021'!AH236*'1. Standard_Cost'!C76+'Incremental_Cost Year 2021'!AI236*'1. Standard_Cost'!D76+'Incremental_Cost Year 2021'!AJ236+'Incremental_Cost Year 2021'!AL236+AK228</f>
        <v>0</v>
      </c>
      <c r="AN228" s="104">
        <f>AM228*'1. Standard_Cost'!C80</f>
        <v>0</v>
      </c>
      <c r="AO228" s="107"/>
      <c r="AQ228" s="104">
        <f t="shared" si="371"/>
        <v>0</v>
      </c>
      <c r="AR228" s="104">
        <f t="shared" si="372"/>
        <v>0</v>
      </c>
      <c r="AS228" s="104">
        <f t="shared" si="373"/>
        <v>0</v>
      </c>
      <c r="AT228" s="104">
        <f t="shared" ref="AT228:AT230" si="376">SUM(AQ228,AR228,AS228)</f>
        <v>0</v>
      </c>
      <c r="AU228" s="108"/>
      <c r="AV228" s="108">
        <v>0</v>
      </c>
      <c r="AW228" s="108"/>
      <c r="AX228" s="108"/>
      <c r="AY228" s="108"/>
      <c r="AZ228" s="108"/>
      <c r="BA228" s="109">
        <f t="shared" si="374"/>
        <v>0</v>
      </c>
    </row>
    <row r="229" spans="1:53" ht="14.1" customHeight="1" outlineLevel="2" x14ac:dyDescent="0.2">
      <c r="A229" s="68"/>
      <c r="B229" s="94"/>
      <c r="C229" s="251"/>
      <c r="D229" s="110"/>
      <c r="E229" s="110"/>
      <c r="F229" s="110"/>
      <c r="G229" s="111"/>
      <c r="H229" s="99" t="s">
        <v>51</v>
      </c>
      <c r="I229" s="100"/>
      <c r="J229" s="101"/>
      <c r="K229" s="101"/>
      <c r="L229" s="102" t="str">
        <f>IF(I229&lt;&gt;0,((VLOOKUP(I229,'1. Standard_Cost'!$B$4:$D$8,2)+VLOOKUP(I229,'1. Standard_Cost'!$B$4:$D$8,3))*J229*K229),"0")</f>
        <v>0</v>
      </c>
      <c r="M229" s="102">
        <f>L229*'1. Standard_Cost'!F56</f>
        <v>0</v>
      </c>
      <c r="N229" s="103"/>
      <c r="O229" s="103"/>
      <c r="P229" s="103"/>
      <c r="Q229" s="103"/>
      <c r="R229" s="104">
        <f>+N229*P229*'1. Standard_Cost'!$B$12</f>
        <v>0</v>
      </c>
      <c r="S229" s="104">
        <f>+N229*O229*P229*'1. Standard_Cost'!$C$12</f>
        <v>0</v>
      </c>
      <c r="T229" s="104">
        <f>+N229*P229*Q229*'1. Standard_Cost'!$D$12</f>
        <v>0</v>
      </c>
      <c r="U229" s="104">
        <f>+N229*O229*'1. Standard_Cost'!$E$12</f>
        <v>0</v>
      </c>
      <c r="V229" s="103"/>
      <c r="W229" s="103"/>
      <c r="X229" s="103"/>
      <c r="Y229" s="104">
        <f>+V229*((X229*'1. Standard_Cost'!$B$16)+(W229*X229*'1. Standard_Cost'!$C$16))</f>
        <v>0</v>
      </c>
      <c r="Z229" s="103"/>
      <c r="AA229" s="103"/>
      <c r="AB229" s="104">
        <f>+Z229*'1. Standard_Cost'!$B$20+AA229*'1. Standard_Cost'!$C$20</f>
        <v>0</v>
      </c>
      <c r="AC229" s="105"/>
      <c r="AD229" s="106"/>
      <c r="AE229" s="104">
        <f>SUM(AD229,AC229,AB229,Y229,U229,T229,S229,R229)*'1. Standard_Cost'!B80</f>
        <v>0</v>
      </c>
      <c r="AF229" s="104">
        <f t="shared" si="375"/>
        <v>0</v>
      </c>
      <c r="AG229" s="103"/>
      <c r="AH229" s="103"/>
      <c r="AI229" s="103"/>
      <c r="AJ229" s="107"/>
      <c r="AK229" s="107"/>
      <c r="AL229" s="107"/>
      <c r="AM229" s="104">
        <f>AG229*'1. Standard_Cost'!B76+'Incremental_Cost Year 2021'!AH237*'1. Standard_Cost'!C76+'Incremental_Cost Year 2021'!AI237*'1. Standard_Cost'!D76+'Incremental_Cost Year 2021'!AJ237+'Incremental_Cost Year 2021'!AL237+AK229</f>
        <v>0</v>
      </c>
      <c r="AN229" s="104">
        <f>AM229*'1. Standard_Cost'!C80</f>
        <v>0</v>
      </c>
      <c r="AO229" s="107"/>
      <c r="AQ229" s="104">
        <f t="shared" si="371"/>
        <v>0</v>
      </c>
      <c r="AR229" s="104">
        <f t="shared" si="372"/>
        <v>0</v>
      </c>
      <c r="AS229" s="104">
        <f t="shared" si="373"/>
        <v>0</v>
      </c>
      <c r="AT229" s="104">
        <f t="shared" si="376"/>
        <v>0</v>
      </c>
      <c r="AU229" s="108"/>
      <c r="AV229" s="108"/>
      <c r="AW229" s="108"/>
      <c r="AX229" s="108"/>
      <c r="AY229" s="108"/>
      <c r="AZ229" s="108"/>
      <c r="BA229" s="109">
        <f t="shared" si="374"/>
        <v>0</v>
      </c>
    </row>
    <row r="230" spans="1:53" ht="14.1" customHeight="1" outlineLevel="2" x14ac:dyDescent="0.2">
      <c r="A230" s="68"/>
      <c r="B230" s="94"/>
      <c r="C230" s="251"/>
      <c r="D230" s="110"/>
      <c r="E230" s="110"/>
      <c r="F230" s="110"/>
      <c r="G230" s="111"/>
      <c r="H230" s="112" t="s">
        <v>179</v>
      </c>
      <c r="I230" s="100"/>
      <c r="J230" s="101"/>
      <c r="K230" s="101"/>
      <c r="L230" s="102" t="str">
        <f>IF(I230&lt;&gt;0,((VLOOKUP(I230,'1. Standard_Cost'!$B$4:$D$8,2)+VLOOKUP(I230,'1. Standard_Cost'!$B$4:$D$8,3))*J230*K230),"0")</f>
        <v>0</v>
      </c>
      <c r="M230" s="102">
        <f>L230*'1. Standard_Cost'!F56</f>
        <v>0</v>
      </c>
      <c r="N230" s="103"/>
      <c r="O230" s="103"/>
      <c r="P230" s="103"/>
      <c r="Q230" s="103"/>
      <c r="R230" s="104">
        <f>+N230*P230*'1. Standard_Cost'!$B$12</f>
        <v>0</v>
      </c>
      <c r="S230" s="104">
        <f>+N230*O230*P230*'1. Standard_Cost'!$C$12</f>
        <v>0</v>
      </c>
      <c r="T230" s="104">
        <f>+N230*P230*Q230*'1. Standard_Cost'!$D$12</f>
        <v>0</v>
      </c>
      <c r="U230" s="104">
        <f>+N230*O230*'1. Standard_Cost'!$E$12</f>
        <v>0</v>
      </c>
      <c r="V230" s="103"/>
      <c r="W230" s="103"/>
      <c r="X230" s="103"/>
      <c r="Y230" s="104">
        <f>+V230*((X230*'1. Standard_Cost'!$B$16)+(W230*X230*'1. Standard_Cost'!$C$16))</f>
        <v>0</v>
      </c>
      <c r="Z230" s="103"/>
      <c r="AA230" s="103"/>
      <c r="AB230" s="104">
        <f>+Z230*'1. Standard_Cost'!$B$20+AA230*'1. Standard_Cost'!$C$20</f>
        <v>0</v>
      </c>
      <c r="AC230" s="105"/>
      <c r="AD230" s="106"/>
      <c r="AE230" s="104">
        <f>SUM(AD230,AC230,AB230,Y230,U230,T230,S230,R230)*'1. Standard_Cost'!B80</f>
        <v>0</v>
      </c>
      <c r="AF230" s="104">
        <f t="shared" si="375"/>
        <v>0</v>
      </c>
      <c r="AG230" s="103"/>
      <c r="AH230" s="103"/>
      <c r="AI230" s="103"/>
      <c r="AJ230" s="107"/>
      <c r="AK230" s="107"/>
      <c r="AL230" s="107"/>
      <c r="AM230" s="104">
        <f>AG230*'1. Standard_Cost'!B76+'Incremental_Cost Year 2021'!AH238*'1. Standard_Cost'!C76+'Incremental_Cost Year 2021'!AI238*'1. Standard_Cost'!D76+'Incremental_Cost Year 2021'!AJ238+'Incremental_Cost Year 2021'!AL238+AK230</f>
        <v>0</v>
      </c>
      <c r="AN230" s="104">
        <f>AM230*'1. Standard_Cost'!C80</f>
        <v>0</v>
      </c>
      <c r="AO230" s="107"/>
      <c r="AQ230" s="104">
        <f t="shared" si="371"/>
        <v>0</v>
      </c>
      <c r="AR230" s="104">
        <f t="shared" si="372"/>
        <v>0</v>
      </c>
      <c r="AS230" s="104">
        <f t="shared" si="373"/>
        <v>0</v>
      </c>
      <c r="AT230" s="104">
        <f t="shared" si="376"/>
        <v>0</v>
      </c>
      <c r="AU230" s="108"/>
      <c r="AV230" s="108"/>
      <c r="AW230" s="108"/>
      <c r="AX230" s="108"/>
      <c r="AY230" s="108"/>
      <c r="AZ230" s="108"/>
      <c r="BA230" s="109">
        <f t="shared" si="374"/>
        <v>0</v>
      </c>
    </row>
    <row r="231" spans="1:53" ht="59.25" customHeight="1" outlineLevel="1" x14ac:dyDescent="0.2">
      <c r="A231" s="68"/>
      <c r="B231" s="94"/>
      <c r="C231" s="251"/>
      <c r="D231" s="113" t="s">
        <v>48</v>
      </c>
      <c r="E231" s="113" t="s">
        <v>256</v>
      </c>
      <c r="F231" s="114" t="s">
        <v>154</v>
      </c>
      <c r="G231" s="115" t="s">
        <v>155</v>
      </c>
      <c r="H231" s="140" t="s">
        <v>257</v>
      </c>
      <c r="I231" s="117"/>
      <c r="J231" s="117"/>
      <c r="K231" s="117"/>
      <c r="L231" s="118">
        <f>SUM(L227:L230)</f>
        <v>0</v>
      </c>
      <c r="M231" s="118">
        <f>SUM(M227:M230)</f>
        <v>0</v>
      </c>
      <c r="N231" s="117"/>
      <c r="O231" s="117"/>
      <c r="P231" s="117"/>
      <c r="Q231" s="117"/>
      <c r="R231" s="119">
        <f>SUM(R227:R230)</f>
        <v>0</v>
      </c>
      <c r="S231" s="119">
        <f>SUM(S227:S230)</f>
        <v>0</v>
      </c>
      <c r="T231" s="119">
        <f>SUM(T227:T230)</f>
        <v>0</v>
      </c>
      <c r="U231" s="119">
        <f>SUM(U227:U230)</f>
        <v>0</v>
      </c>
      <c r="V231" s="117"/>
      <c r="W231" s="117"/>
      <c r="X231" s="117"/>
      <c r="Y231" s="118">
        <f>SUM(Y227:Y230)</f>
        <v>0</v>
      </c>
      <c r="Z231" s="117"/>
      <c r="AA231" s="117"/>
      <c r="AB231" s="118">
        <f t="shared" ref="AB231:AF231" si="377">SUM(AB227:AB230)</f>
        <v>0</v>
      </c>
      <c r="AC231" s="118">
        <f t="shared" si="377"/>
        <v>0</v>
      </c>
      <c r="AD231" s="118">
        <f t="shared" si="377"/>
        <v>0</v>
      </c>
      <c r="AE231" s="118">
        <f t="shared" si="377"/>
        <v>0</v>
      </c>
      <c r="AF231" s="118">
        <f t="shared" si="377"/>
        <v>0</v>
      </c>
      <c r="AG231" s="117"/>
      <c r="AH231" s="117"/>
      <c r="AI231" s="117"/>
      <c r="AJ231" s="119">
        <f>SUM(AJ227:AJ230)</f>
        <v>0</v>
      </c>
      <c r="AK231" s="119">
        <f t="shared" ref="AK231:AN231" si="378">SUM(AK227:AK230)</f>
        <v>0</v>
      </c>
      <c r="AL231" s="119">
        <f t="shared" si="378"/>
        <v>0</v>
      </c>
      <c r="AM231" s="119">
        <f t="shared" si="378"/>
        <v>0</v>
      </c>
      <c r="AN231" s="119">
        <f t="shared" si="378"/>
        <v>0</v>
      </c>
      <c r="AO231" s="116"/>
      <c r="AP231" s="120"/>
      <c r="AQ231" s="118">
        <f t="shared" ref="AQ231:BA231" si="379">SUM(AQ227:AQ230)</f>
        <v>0</v>
      </c>
      <c r="AR231" s="118">
        <f t="shared" si="379"/>
        <v>0</v>
      </c>
      <c r="AS231" s="118">
        <f t="shared" si="379"/>
        <v>0</v>
      </c>
      <c r="AT231" s="118">
        <f t="shared" si="379"/>
        <v>0</v>
      </c>
      <c r="AU231" s="118">
        <f t="shared" si="379"/>
        <v>0</v>
      </c>
      <c r="AV231" s="118">
        <f t="shared" si="379"/>
        <v>0</v>
      </c>
      <c r="AW231" s="118">
        <f t="shared" si="379"/>
        <v>0</v>
      </c>
      <c r="AX231" s="118">
        <f t="shared" si="379"/>
        <v>0</v>
      </c>
      <c r="AY231" s="118">
        <f t="shared" si="379"/>
        <v>0</v>
      </c>
      <c r="AZ231" s="118">
        <f t="shared" si="379"/>
        <v>0</v>
      </c>
      <c r="BA231" s="118">
        <f t="shared" si="379"/>
        <v>0</v>
      </c>
    </row>
    <row r="232" spans="1:53" ht="14.1" customHeight="1" outlineLevel="2" x14ac:dyDescent="0.2">
      <c r="A232" s="68"/>
      <c r="B232" s="94"/>
      <c r="C232" s="251"/>
      <c r="D232" s="96"/>
      <c r="E232" s="96"/>
      <c r="F232" s="97"/>
      <c r="G232" s="98"/>
      <c r="H232" s="99" t="s">
        <v>49</v>
      </c>
      <c r="I232" s="100"/>
      <c r="J232" s="101"/>
      <c r="K232" s="101"/>
      <c r="L232" s="102" t="str">
        <f>IF(I232&lt;&gt;0,((VLOOKUP(I232,'1. Standard_Cost'!$B$4:$D$8,2)+VLOOKUP(I232,'1. Standard_Cost'!$B$4:$D$8,3))*J232*K232),"0")</f>
        <v>0</v>
      </c>
      <c r="M232" s="102">
        <f>L232*'1. Standard_Cost'!F56</f>
        <v>0</v>
      </c>
      <c r="N232" s="103"/>
      <c r="O232" s="103"/>
      <c r="P232" s="103"/>
      <c r="Q232" s="103"/>
      <c r="R232" s="104">
        <f>+N232*P232*'1. Standard_Cost'!$B$12</f>
        <v>0</v>
      </c>
      <c r="S232" s="104">
        <f>+N232*O232*P232*'1. Standard_Cost'!$C$12</f>
        <v>0</v>
      </c>
      <c r="T232" s="104">
        <f>+N232*P232*Q232*'1. Standard_Cost'!$D$12</f>
        <v>0</v>
      </c>
      <c r="U232" s="104">
        <f>+N232*O232*'1. Standard_Cost'!$E$12</f>
        <v>0</v>
      </c>
      <c r="V232" s="103"/>
      <c r="W232" s="103"/>
      <c r="X232" s="103"/>
      <c r="Y232" s="104">
        <f>+V232*((X232*'1. Standard_Cost'!$B$16)+(W232*X232*'1. Standard_Cost'!$C$16))</f>
        <v>0</v>
      </c>
      <c r="Z232" s="103"/>
      <c r="AA232" s="103"/>
      <c r="AB232" s="104">
        <f>+Z232*'1. Standard_Cost'!$B$20+AA232*'1. Standard_Cost'!$C$20</f>
        <v>0</v>
      </c>
      <c r="AC232" s="105"/>
      <c r="AD232" s="106"/>
      <c r="AE232" s="104">
        <f>SUM(AD232,AC232,AB232,Y232,U232,T232,S232,R232)*'1. Standard_Cost'!B80</f>
        <v>0</v>
      </c>
      <c r="AF232" s="104">
        <f>SUM(AD232,AE232)</f>
        <v>0</v>
      </c>
      <c r="AG232" s="103"/>
      <c r="AH232" s="103"/>
      <c r="AI232" s="103"/>
      <c r="AJ232" s="107"/>
      <c r="AK232" s="107"/>
      <c r="AL232" s="107"/>
      <c r="AM232" s="104">
        <f>AG232*'1. Standard_Cost'!B76+'Incremental_Cost Year 2021'!AH240*'1. Standard_Cost'!C76+'Incremental_Cost Year 2021'!AI240*'1. Standard_Cost'!D76+'Incremental_Cost Year 2021'!AJ240+'Incremental_Cost Year 2021'!AL240+AK232</f>
        <v>0</v>
      </c>
      <c r="AN232" s="104">
        <f>AM232*'1. Standard_Cost'!C80</f>
        <v>0</v>
      </c>
      <c r="AO232" s="107"/>
      <c r="AQ232" s="104">
        <f t="shared" ref="AQ232:AQ235" si="380">L232+M232</f>
        <v>0</v>
      </c>
      <c r="AR232" s="104">
        <f t="shared" ref="AR232:AR235" si="381">AF232</f>
        <v>0</v>
      </c>
      <c r="AS232" s="104">
        <f t="shared" ref="AS232:AS235" si="382">AM232+AN232</f>
        <v>0</v>
      </c>
      <c r="AT232" s="104">
        <f>SUM(AQ232,AR232,AS232)</f>
        <v>0</v>
      </c>
      <c r="AU232" s="108"/>
      <c r="AV232" s="108"/>
      <c r="AW232" s="108"/>
      <c r="AX232" s="108"/>
      <c r="AY232" s="108"/>
      <c r="AZ232" s="108"/>
      <c r="BA232" s="109">
        <f t="shared" ref="BA232:BA235" si="383">SUM(AU232:AZ232)-AT232</f>
        <v>0</v>
      </c>
    </row>
    <row r="233" spans="1:53" ht="14.1" customHeight="1" outlineLevel="2" x14ac:dyDescent="0.2">
      <c r="A233" s="68"/>
      <c r="B233" s="94"/>
      <c r="C233" s="251"/>
      <c r="D233" s="110"/>
      <c r="E233" s="110"/>
      <c r="F233" s="110"/>
      <c r="G233" s="111"/>
      <c r="H233" s="99" t="s">
        <v>50</v>
      </c>
      <c r="I233" s="100"/>
      <c r="J233" s="101"/>
      <c r="K233" s="101"/>
      <c r="L233" s="102" t="str">
        <f>IF(I233&lt;&gt;0,((VLOOKUP(I233,'1. Standard_Cost'!$B$4:$D$8,2)+VLOOKUP(I233,'1. Standard_Cost'!$B$4:$D$8,3))*J233*K233),"0")</f>
        <v>0</v>
      </c>
      <c r="M233" s="102">
        <f>L233*'1. Standard_Cost'!F56</f>
        <v>0</v>
      </c>
      <c r="N233" s="103"/>
      <c r="O233" s="103"/>
      <c r="P233" s="103"/>
      <c r="Q233" s="103"/>
      <c r="R233" s="104">
        <f>+N233*P233*'1. Standard_Cost'!$B$12</f>
        <v>0</v>
      </c>
      <c r="S233" s="104">
        <f>+N233*O233*P233*'1. Standard_Cost'!$C$12</f>
        <v>0</v>
      </c>
      <c r="T233" s="104">
        <f>+N233*P233*Q233*'1. Standard_Cost'!$D$12</f>
        <v>0</v>
      </c>
      <c r="U233" s="104">
        <f>+N233*O233*'1. Standard_Cost'!$E$12</f>
        <v>0</v>
      </c>
      <c r="V233" s="103"/>
      <c r="W233" s="103"/>
      <c r="X233" s="103"/>
      <c r="Y233" s="104">
        <f>+V233*((X233*'1. Standard_Cost'!$B$16)+(W233*X233*'1. Standard_Cost'!$C$16))</f>
        <v>0</v>
      </c>
      <c r="Z233" s="103"/>
      <c r="AA233" s="103"/>
      <c r="AB233" s="104">
        <f>+Z233*'1. Standard_Cost'!$B$20+AA233*'1. Standard_Cost'!$C$20</f>
        <v>0</v>
      </c>
      <c r="AC233" s="105"/>
      <c r="AD233" s="106"/>
      <c r="AE233" s="104">
        <f>SUM(AD233,AC233,AB233,Y233,U233,T233,S233,R233)*'1. Standard_Cost'!B80</f>
        <v>0</v>
      </c>
      <c r="AF233" s="104">
        <f t="shared" ref="AF233:AF235" si="384">SUM(AD233,AE233)</f>
        <v>0</v>
      </c>
      <c r="AG233" s="103"/>
      <c r="AH233" s="103">
        <v>0</v>
      </c>
      <c r="AI233" s="103">
        <v>0</v>
      </c>
      <c r="AJ233" s="107"/>
      <c r="AK233" s="107"/>
      <c r="AL233" s="107"/>
      <c r="AM233" s="104">
        <f>AG233*'1. Standard_Cost'!B76+'Incremental_Cost Year 2021'!AH241*'1. Standard_Cost'!C76+'Incremental_Cost Year 2021'!AI241*'1. Standard_Cost'!D76+'Incremental_Cost Year 2021'!AJ241+'Incremental_Cost Year 2021'!AL241+AK233</f>
        <v>0</v>
      </c>
      <c r="AN233" s="104">
        <f>AM233*'1. Standard_Cost'!C80</f>
        <v>0</v>
      </c>
      <c r="AO233" s="107"/>
      <c r="AQ233" s="104">
        <f t="shared" si="380"/>
        <v>0</v>
      </c>
      <c r="AR233" s="104">
        <f t="shared" si="381"/>
        <v>0</v>
      </c>
      <c r="AS233" s="104">
        <f t="shared" si="382"/>
        <v>0</v>
      </c>
      <c r="AT233" s="104">
        <f t="shared" ref="AT233:AT235" si="385">SUM(AQ233,AR233,AS233)</f>
        <v>0</v>
      </c>
      <c r="AU233" s="108"/>
      <c r="AV233" s="108">
        <v>0</v>
      </c>
      <c r="AW233" s="108"/>
      <c r="AX233" s="108"/>
      <c r="AY233" s="108"/>
      <c r="AZ233" s="108"/>
      <c r="BA233" s="109">
        <f t="shared" si="383"/>
        <v>0</v>
      </c>
    </row>
    <row r="234" spans="1:53" ht="14.1" customHeight="1" outlineLevel="2" x14ac:dyDescent="0.2">
      <c r="A234" s="68"/>
      <c r="B234" s="94"/>
      <c r="C234" s="251"/>
      <c r="D234" s="110"/>
      <c r="E234" s="110"/>
      <c r="F234" s="110"/>
      <c r="G234" s="111"/>
      <c r="H234" s="99" t="s">
        <v>51</v>
      </c>
      <c r="I234" s="100"/>
      <c r="J234" s="101"/>
      <c r="K234" s="101"/>
      <c r="L234" s="102" t="str">
        <f>IF(I234&lt;&gt;0,((VLOOKUP(I234,'1. Standard_Cost'!$B$4:$D$8,2)+VLOOKUP(I234,'1. Standard_Cost'!$B$4:$D$8,3))*J234*K234),"0")</f>
        <v>0</v>
      </c>
      <c r="M234" s="102">
        <f>L234*'1. Standard_Cost'!F56</f>
        <v>0</v>
      </c>
      <c r="N234" s="103"/>
      <c r="O234" s="103"/>
      <c r="P234" s="103"/>
      <c r="Q234" s="103"/>
      <c r="R234" s="104">
        <f>+N234*P234*'1. Standard_Cost'!$B$12</f>
        <v>0</v>
      </c>
      <c r="S234" s="104">
        <f>+N234*O234*P234*'1. Standard_Cost'!$C$12</f>
        <v>0</v>
      </c>
      <c r="T234" s="104">
        <f>+N234*P234*Q234*'1. Standard_Cost'!$D$12</f>
        <v>0</v>
      </c>
      <c r="U234" s="104">
        <f>+N234*O234*'1. Standard_Cost'!$E$12</f>
        <v>0</v>
      </c>
      <c r="V234" s="103"/>
      <c r="W234" s="103"/>
      <c r="X234" s="103"/>
      <c r="Y234" s="104">
        <f>+V234*((X234*'1. Standard_Cost'!$B$16)+(W234*X234*'1. Standard_Cost'!$C$16))</f>
        <v>0</v>
      </c>
      <c r="Z234" s="103"/>
      <c r="AA234" s="103"/>
      <c r="AB234" s="104">
        <f>+Z234*'1. Standard_Cost'!$B$20+AA234*'1. Standard_Cost'!$C$20</f>
        <v>0</v>
      </c>
      <c r="AC234" s="105"/>
      <c r="AD234" s="106"/>
      <c r="AE234" s="104">
        <f>SUM(AD234,AC234,AB234,Y234,U234,T234,S234,R234)*'1. Standard_Cost'!B80</f>
        <v>0</v>
      </c>
      <c r="AF234" s="104">
        <f t="shared" si="384"/>
        <v>0</v>
      </c>
      <c r="AG234" s="103"/>
      <c r="AH234" s="103"/>
      <c r="AI234" s="103"/>
      <c r="AJ234" s="107"/>
      <c r="AK234" s="107"/>
      <c r="AL234" s="107"/>
      <c r="AM234" s="104">
        <f>AG234*'1. Standard_Cost'!B76+'Incremental_Cost Year 2021'!AH242*'1. Standard_Cost'!C76+'Incremental_Cost Year 2021'!AI242*'1. Standard_Cost'!D76+'Incremental_Cost Year 2021'!AJ242+'Incremental_Cost Year 2021'!AL242+AK234</f>
        <v>0</v>
      </c>
      <c r="AN234" s="104">
        <f>AM234*'1. Standard_Cost'!C80</f>
        <v>0</v>
      </c>
      <c r="AO234" s="107"/>
      <c r="AQ234" s="104">
        <f t="shared" si="380"/>
        <v>0</v>
      </c>
      <c r="AR234" s="104">
        <f t="shared" si="381"/>
        <v>0</v>
      </c>
      <c r="AS234" s="104">
        <f t="shared" si="382"/>
        <v>0</v>
      </c>
      <c r="AT234" s="104">
        <f t="shared" si="385"/>
        <v>0</v>
      </c>
      <c r="AU234" s="108"/>
      <c r="AV234" s="108"/>
      <c r="AW234" s="108"/>
      <c r="AX234" s="108"/>
      <c r="AY234" s="108"/>
      <c r="AZ234" s="108"/>
      <c r="BA234" s="109">
        <f t="shared" si="383"/>
        <v>0</v>
      </c>
    </row>
    <row r="235" spans="1:53" ht="14.1" customHeight="1" outlineLevel="2" x14ac:dyDescent="0.2">
      <c r="A235" s="68"/>
      <c r="B235" s="94"/>
      <c r="C235" s="251"/>
      <c r="D235" s="110"/>
      <c r="E235" s="110"/>
      <c r="F235" s="110"/>
      <c r="G235" s="111"/>
      <c r="H235" s="112" t="s">
        <v>179</v>
      </c>
      <c r="I235" s="100"/>
      <c r="J235" s="101"/>
      <c r="K235" s="101"/>
      <c r="L235" s="102" t="str">
        <f>IF(I235&lt;&gt;0,((VLOOKUP(I235,'1. Standard_Cost'!$B$4:$D$8,2)+VLOOKUP(I235,'1. Standard_Cost'!$B$4:$D$8,3))*J235*K235),"0")</f>
        <v>0</v>
      </c>
      <c r="M235" s="102">
        <f>L235*'1. Standard_Cost'!F56</f>
        <v>0</v>
      </c>
      <c r="N235" s="103"/>
      <c r="O235" s="103"/>
      <c r="P235" s="103"/>
      <c r="Q235" s="103"/>
      <c r="R235" s="104">
        <f>+N235*P235*'1. Standard_Cost'!$B$12</f>
        <v>0</v>
      </c>
      <c r="S235" s="104">
        <f>+N235*O235*P235*'1. Standard_Cost'!$C$12</f>
        <v>0</v>
      </c>
      <c r="T235" s="104">
        <f>+N235*P235*Q235*'1. Standard_Cost'!$D$12</f>
        <v>0</v>
      </c>
      <c r="U235" s="104">
        <f>+N235*O235*'1. Standard_Cost'!$E$12</f>
        <v>0</v>
      </c>
      <c r="V235" s="103"/>
      <c r="W235" s="103"/>
      <c r="X235" s="103"/>
      <c r="Y235" s="104">
        <f>+V235*((X235*'1. Standard_Cost'!$B$16)+(W235*X235*'1. Standard_Cost'!$C$16))</f>
        <v>0</v>
      </c>
      <c r="Z235" s="103"/>
      <c r="AA235" s="103"/>
      <c r="AB235" s="104">
        <f>+Z235*'1. Standard_Cost'!$B$20+AA235*'1. Standard_Cost'!$C$20</f>
        <v>0</v>
      </c>
      <c r="AC235" s="105"/>
      <c r="AD235" s="106"/>
      <c r="AE235" s="104">
        <f>SUM(AD235,AC235,AB235,Y235,U235,T235,S235,R235)*'1. Standard_Cost'!B80</f>
        <v>0</v>
      </c>
      <c r="AF235" s="104">
        <f t="shared" si="384"/>
        <v>0</v>
      </c>
      <c r="AG235" s="103"/>
      <c r="AH235" s="103"/>
      <c r="AI235" s="103"/>
      <c r="AJ235" s="107"/>
      <c r="AK235" s="107"/>
      <c r="AL235" s="107"/>
      <c r="AM235" s="104">
        <f>AG235*'1. Standard_Cost'!B76+'Incremental_Cost Year 2021'!AH243*'1. Standard_Cost'!C76+'Incremental_Cost Year 2021'!AI243*'1. Standard_Cost'!D76+'Incremental_Cost Year 2021'!AJ243+'Incremental_Cost Year 2021'!AL243+AK235</f>
        <v>0</v>
      </c>
      <c r="AN235" s="104">
        <f>AM235*'1. Standard_Cost'!C80</f>
        <v>0</v>
      </c>
      <c r="AO235" s="107"/>
      <c r="AQ235" s="104">
        <f t="shared" si="380"/>
        <v>0</v>
      </c>
      <c r="AR235" s="104">
        <f t="shared" si="381"/>
        <v>0</v>
      </c>
      <c r="AS235" s="104">
        <f t="shared" si="382"/>
        <v>0</v>
      </c>
      <c r="AT235" s="104">
        <f t="shared" si="385"/>
        <v>0</v>
      </c>
      <c r="AU235" s="108"/>
      <c r="AV235" s="108"/>
      <c r="AW235" s="108"/>
      <c r="AX235" s="108"/>
      <c r="AY235" s="108"/>
      <c r="AZ235" s="108"/>
      <c r="BA235" s="109">
        <f t="shared" si="383"/>
        <v>0</v>
      </c>
    </row>
    <row r="236" spans="1:53" ht="25.7" customHeight="1" outlineLevel="1" x14ac:dyDescent="0.2">
      <c r="A236" s="68"/>
      <c r="B236" s="94"/>
      <c r="C236" s="251"/>
      <c r="D236" s="113" t="s">
        <v>48</v>
      </c>
      <c r="E236" s="113" t="s">
        <v>756</v>
      </c>
      <c r="F236" s="114" t="s">
        <v>154</v>
      </c>
      <c r="G236" s="115" t="s">
        <v>155</v>
      </c>
      <c r="H236" s="122" t="s">
        <v>258</v>
      </c>
      <c r="I236" s="117"/>
      <c r="J236" s="117"/>
      <c r="K236" s="117"/>
      <c r="L236" s="118">
        <f>SUM(L232:L235)</f>
        <v>0</v>
      </c>
      <c r="M236" s="118">
        <f>SUM(M232:M235)</f>
        <v>0</v>
      </c>
      <c r="N236" s="117"/>
      <c r="O236" s="117"/>
      <c r="P236" s="117"/>
      <c r="Q236" s="117"/>
      <c r="R236" s="119">
        <f>SUM(R232:R235)</f>
        <v>0</v>
      </c>
      <c r="S236" s="119">
        <f>SUM(S232:S235)</f>
        <v>0</v>
      </c>
      <c r="T236" s="119">
        <f>SUM(T232:T235)</f>
        <v>0</v>
      </c>
      <c r="U236" s="119">
        <f>SUM(U232:U235)</f>
        <v>0</v>
      </c>
      <c r="V236" s="117"/>
      <c r="W236" s="117"/>
      <c r="X236" s="117"/>
      <c r="Y236" s="118">
        <f>SUM(Y232:Y235)</f>
        <v>0</v>
      </c>
      <c r="Z236" s="117"/>
      <c r="AA236" s="117"/>
      <c r="AB236" s="118">
        <f t="shared" ref="AB236:AF236" si="386">SUM(AB232:AB235)</f>
        <v>0</v>
      </c>
      <c r="AC236" s="118">
        <f t="shared" si="386"/>
        <v>0</v>
      </c>
      <c r="AD236" s="118">
        <f t="shared" si="386"/>
        <v>0</v>
      </c>
      <c r="AE236" s="118">
        <f t="shared" si="386"/>
        <v>0</v>
      </c>
      <c r="AF236" s="118">
        <f t="shared" si="386"/>
        <v>0</v>
      </c>
      <c r="AG236" s="117"/>
      <c r="AH236" s="117"/>
      <c r="AI236" s="117"/>
      <c r="AJ236" s="119">
        <f>SUM(AJ232:AJ235)</f>
        <v>0</v>
      </c>
      <c r="AK236" s="119">
        <f t="shared" ref="AK236:AN236" si="387">SUM(AK232:AK235)</f>
        <v>0</v>
      </c>
      <c r="AL236" s="119">
        <f t="shared" si="387"/>
        <v>0</v>
      </c>
      <c r="AM236" s="119">
        <f t="shared" si="387"/>
        <v>0</v>
      </c>
      <c r="AN236" s="119">
        <f t="shared" si="387"/>
        <v>0</v>
      </c>
      <c r="AO236" s="116"/>
      <c r="AP236" s="120"/>
      <c r="AQ236" s="121">
        <f t="shared" ref="AQ236:BA236" si="388">SUM(AQ232:AQ235)</f>
        <v>0</v>
      </c>
      <c r="AR236" s="121">
        <f t="shared" si="388"/>
        <v>0</v>
      </c>
      <c r="AS236" s="121">
        <f t="shared" si="388"/>
        <v>0</v>
      </c>
      <c r="AT236" s="121">
        <f t="shared" si="388"/>
        <v>0</v>
      </c>
      <c r="AU236" s="121">
        <f t="shared" si="388"/>
        <v>0</v>
      </c>
      <c r="AV236" s="121">
        <f t="shared" si="388"/>
        <v>0</v>
      </c>
      <c r="AW236" s="121">
        <f t="shared" si="388"/>
        <v>0</v>
      </c>
      <c r="AX236" s="121">
        <f t="shared" si="388"/>
        <v>0</v>
      </c>
      <c r="AY236" s="121">
        <f t="shared" si="388"/>
        <v>0</v>
      </c>
      <c r="AZ236" s="121">
        <f t="shared" si="388"/>
        <v>0</v>
      </c>
      <c r="BA236" s="121">
        <f t="shared" si="388"/>
        <v>0</v>
      </c>
    </row>
    <row r="237" spans="1:53" ht="14.1" customHeight="1" outlineLevel="2" x14ac:dyDescent="0.2">
      <c r="A237" s="68"/>
      <c r="B237" s="94"/>
      <c r="C237" s="251"/>
      <c r="D237" s="96"/>
      <c r="E237" s="96"/>
      <c r="F237" s="97"/>
      <c r="G237" s="98"/>
      <c r="H237" s="99" t="s">
        <v>49</v>
      </c>
      <c r="I237" s="100"/>
      <c r="J237" s="101"/>
      <c r="K237" s="101"/>
      <c r="L237" s="102" t="str">
        <f>IF(I237&lt;&gt;0,((VLOOKUP(I237,'1. Standard_Cost'!$B$4:$D$8,2)+VLOOKUP(I237,'1. Standard_Cost'!$B$4:$D$8,3))*J237*K237),"0")</f>
        <v>0</v>
      </c>
      <c r="M237" s="102">
        <f>L237*'1. Standard_Cost'!F56</f>
        <v>0</v>
      </c>
      <c r="N237" s="103"/>
      <c r="O237" s="103"/>
      <c r="P237" s="103"/>
      <c r="Q237" s="103"/>
      <c r="R237" s="104">
        <f>+N237*P237*'1. Standard_Cost'!$B$12</f>
        <v>0</v>
      </c>
      <c r="S237" s="104">
        <f>+N237*O237*P237*'1. Standard_Cost'!$C$12</f>
        <v>0</v>
      </c>
      <c r="T237" s="104">
        <f>+N237*P237*Q237*'1. Standard_Cost'!$D$12</f>
        <v>0</v>
      </c>
      <c r="U237" s="104">
        <f>+N237*O237*'1. Standard_Cost'!$E$12</f>
        <v>0</v>
      </c>
      <c r="V237" s="103"/>
      <c r="W237" s="103"/>
      <c r="X237" s="103"/>
      <c r="Y237" s="104">
        <f>+V237*((X237*'1. Standard_Cost'!$B$16)+(W237*X237*'1. Standard_Cost'!$C$16))</f>
        <v>0</v>
      </c>
      <c r="Z237" s="103"/>
      <c r="AA237" s="103"/>
      <c r="AB237" s="104">
        <f>+Z237*'1. Standard_Cost'!$B$20+AA237*'1. Standard_Cost'!$C$20</f>
        <v>0</v>
      </c>
      <c r="AC237" s="105"/>
      <c r="AD237" s="106"/>
      <c r="AE237" s="104">
        <f>SUM(AD237,AC237,AB237,Y237,U237,T237,S237,R237)*'1. Standard_Cost'!B80</f>
        <v>0</v>
      </c>
      <c r="AF237" s="104">
        <f>SUM(AD237,AE237)</f>
        <v>0</v>
      </c>
      <c r="AG237" s="103"/>
      <c r="AH237" s="103"/>
      <c r="AI237" s="103"/>
      <c r="AJ237" s="107"/>
      <c r="AK237" s="107"/>
      <c r="AL237" s="107"/>
      <c r="AM237" s="104">
        <f>AG237*'1. Standard_Cost'!B76+'Incremental_Cost Year 2021'!AH245*'1. Standard_Cost'!C76+'Incremental_Cost Year 2021'!AI245*'1. Standard_Cost'!D76+'Incremental_Cost Year 2021'!AJ245+'Incremental_Cost Year 2021'!AL245+AK237</f>
        <v>0</v>
      </c>
      <c r="AN237" s="104">
        <f>AM237*'1. Standard_Cost'!C80</f>
        <v>0</v>
      </c>
      <c r="AO237" s="107"/>
      <c r="AQ237" s="104">
        <f t="shared" ref="AQ237:AQ240" si="389">L237+M237</f>
        <v>0</v>
      </c>
      <c r="AR237" s="104">
        <f t="shared" ref="AR237:AR240" si="390">AF237</f>
        <v>0</v>
      </c>
      <c r="AS237" s="104">
        <f t="shared" ref="AS237:AS240" si="391">AM237+AN237</f>
        <v>0</v>
      </c>
      <c r="AT237" s="104">
        <f>SUM(AQ237,AR237,AS237)</f>
        <v>0</v>
      </c>
      <c r="AU237" s="108"/>
      <c r="AV237" s="108"/>
      <c r="AW237" s="108"/>
      <c r="AX237" s="108"/>
      <c r="AY237" s="108"/>
      <c r="AZ237" s="108"/>
      <c r="BA237" s="109">
        <f t="shared" ref="BA237:BA240" si="392">SUM(AU237:AZ237)-AT237</f>
        <v>0</v>
      </c>
    </row>
    <row r="238" spans="1:53" ht="14.1" customHeight="1" outlineLevel="2" x14ac:dyDescent="0.2">
      <c r="A238" s="68"/>
      <c r="B238" s="94"/>
      <c r="C238" s="251"/>
      <c r="D238" s="110"/>
      <c r="E238" s="110"/>
      <c r="F238" s="110"/>
      <c r="G238" s="111"/>
      <c r="H238" s="99" t="s">
        <v>50</v>
      </c>
      <c r="I238" s="100"/>
      <c r="J238" s="101"/>
      <c r="K238" s="101"/>
      <c r="L238" s="102" t="str">
        <f>IF(I238&lt;&gt;0,((VLOOKUP(I238,'1. Standard_Cost'!$B$4:$D$8,2)+VLOOKUP(I238,'1. Standard_Cost'!$B$4:$D$8,3))*J238*K238),"0")</f>
        <v>0</v>
      </c>
      <c r="M238" s="102">
        <f>L238*'1. Standard_Cost'!F56</f>
        <v>0</v>
      </c>
      <c r="N238" s="103"/>
      <c r="O238" s="103"/>
      <c r="P238" s="103"/>
      <c r="Q238" s="103"/>
      <c r="R238" s="104">
        <f>+N238*P238*'1. Standard_Cost'!$B$12</f>
        <v>0</v>
      </c>
      <c r="S238" s="104">
        <f>+N238*O238*P238*'1. Standard_Cost'!$C$12</f>
        <v>0</v>
      </c>
      <c r="T238" s="104">
        <f>+N238*P238*Q238*'1. Standard_Cost'!$D$12</f>
        <v>0</v>
      </c>
      <c r="U238" s="104">
        <f>+N238*O238*'1. Standard_Cost'!$E$12</f>
        <v>0</v>
      </c>
      <c r="V238" s="103"/>
      <c r="W238" s="103"/>
      <c r="X238" s="103"/>
      <c r="Y238" s="104">
        <f>+V238*((X238*'1. Standard_Cost'!$B$16)+(W238*X238*'1. Standard_Cost'!$C$16))</f>
        <v>0</v>
      </c>
      <c r="Z238" s="103"/>
      <c r="AA238" s="103"/>
      <c r="AB238" s="104">
        <f>+Z238*'1. Standard_Cost'!$B$20+AA238*'1. Standard_Cost'!$C$20</f>
        <v>0</v>
      </c>
      <c r="AC238" s="105"/>
      <c r="AD238" s="106"/>
      <c r="AE238" s="104">
        <f>SUM(AD238,AC238,AB238,Y238,U238,T238,S238,R238)*'1. Standard_Cost'!B80</f>
        <v>0</v>
      </c>
      <c r="AF238" s="104">
        <f t="shared" ref="AF238:AF240" si="393">SUM(AD238,AE238)</f>
        <v>0</v>
      </c>
      <c r="AG238" s="103"/>
      <c r="AH238" s="103">
        <v>0</v>
      </c>
      <c r="AI238" s="103">
        <v>0</v>
      </c>
      <c r="AJ238" s="107"/>
      <c r="AK238" s="107"/>
      <c r="AL238" s="107"/>
      <c r="AM238" s="104">
        <f>AG238*'1. Standard_Cost'!B76+'Incremental_Cost Year 2021'!AH246*'1. Standard_Cost'!C76+'Incremental_Cost Year 2021'!AI246*'1. Standard_Cost'!D76+'Incremental_Cost Year 2021'!AJ246+'Incremental_Cost Year 2021'!AL246+AK238</f>
        <v>0</v>
      </c>
      <c r="AN238" s="104">
        <f>AM238*'1. Standard_Cost'!C80</f>
        <v>0</v>
      </c>
      <c r="AO238" s="107"/>
      <c r="AQ238" s="104">
        <f t="shared" si="389"/>
        <v>0</v>
      </c>
      <c r="AR238" s="104">
        <f t="shared" si="390"/>
        <v>0</v>
      </c>
      <c r="AS238" s="104">
        <f t="shared" si="391"/>
        <v>0</v>
      </c>
      <c r="AT238" s="104">
        <f t="shared" ref="AT238:AT240" si="394">SUM(AQ238,AR238,AS238)</f>
        <v>0</v>
      </c>
      <c r="AU238" s="108"/>
      <c r="AV238" s="108">
        <v>0</v>
      </c>
      <c r="AW238" s="108"/>
      <c r="AX238" s="108"/>
      <c r="AY238" s="108"/>
      <c r="AZ238" s="108"/>
      <c r="BA238" s="109">
        <f t="shared" si="392"/>
        <v>0</v>
      </c>
    </row>
    <row r="239" spans="1:53" ht="14.1" customHeight="1" outlineLevel="2" x14ac:dyDescent="0.2">
      <c r="A239" s="68"/>
      <c r="B239" s="94"/>
      <c r="C239" s="251"/>
      <c r="D239" s="110"/>
      <c r="E239" s="110"/>
      <c r="F239" s="110"/>
      <c r="G239" s="111"/>
      <c r="H239" s="99" t="s">
        <v>51</v>
      </c>
      <c r="I239" s="100"/>
      <c r="J239" s="101"/>
      <c r="K239" s="101"/>
      <c r="L239" s="102" t="str">
        <f>IF(I239&lt;&gt;0,((VLOOKUP(I239,'1. Standard_Cost'!$B$4:$D$8,2)+VLOOKUP(I239,'1. Standard_Cost'!$B$4:$D$8,3))*J239*K239),"0")</f>
        <v>0</v>
      </c>
      <c r="M239" s="102">
        <f>L239*'1. Standard_Cost'!F56</f>
        <v>0</v>
      </c>
      <c r="N239" s="103"/>
      <c r="O239" s="103"/>
      <c r="P239" s="103"/>
      <c r="Q239" s="103"/>
      <c r="R239" s="104">
        <f>+N239*P239*'1. Standard_Cost'!$B$12</f>
        <v>0</v>
      </c>
      <c r="S239" s="104">
        <f>+N239*O239*P239*'1. Standard_Cost'!$C$12</f>
        <v>0</v>
      </c>
      <c r="T239" s="104">
        <f>+N239*P239*Q239*'1. Standard_Cost'!$D$12</f>
        <v>0</v>
      </c>
      <c r="U239" s="104">
        <f>+N239*O239*'1. Standard_Cost'!$E$12</f>
        <v>0</v>
      </c>
      <c r="V239" s="103"/>
      <c r="W239" s="103"/>
      <c r="X239" s="103"/>
      <c r="Y239" s="104">
        <f>+V239*((X239*'1. Standard_Cost'!$B$16)+(W239*X239*'1. Standard_Cost'!$C$16))</f>
        <v>0</v>
      </c>
      <c r="Z239" s="103"/>
      <c r="AA239" s="103"/>
      <c r="AB239" s="104">
        <f>+Z239*'1. Standard_Cost'!$B$20+AA239*'1. Standard_Cost'!$C$20</f>
        <v>0</v>
      </c>
      <c r="AC239" s="105"/>
      <c r="AD239" s="106"/>
      <c r="AE239" s="104">
        <f>SUM(AD239,AC239,AB239,Y239,U239,T239,S239,R239)*'1. Standard_Cost'!B80</f>
        <v>0</v>
      </c>
      <c r="AF239" s="104">
        <f t="shared" si="393"/>
        <v>0</v>
      </c>
      <c r="AG239" s="103"/>
      <c r="AH239" s="103"/>
      <c r="AI239" s="103"/>
      <c r="AJ239" s="107"/>
      <c r="AK239" s="107"/>
      <c r="AL239" s="107"/>
      <c r="AM239" s="104">
        <f>AG239*'1. Standard_Cost'!B76+'Incremental_Cost Year 2021'!AH247*'1. Standard_Cost'!C76+'Incremental_Cost Year 2021'!AI247*'1. Standard_Cost'!D76+'Incremental_Cost Year 2021'!AJ247+'Incremental_Cost Year 2021'!AL247+AK239</f>
        <v>0</v>
      </c>
      <c r="AN239" s="104">
        <f>AM239*'1. Standard_Cost'!C80</f>
        <v>0</v>
      </c>
      <c r="AO239" s="107"/>
      <c r="AQ239" s="104">
        <f t="shared" si="389"/>
        <v>0</v>
      </c>
      <c r="AR239" s="104">
        <f t="shared" si="390"/>
        <v>0</v>
      </c>
      <c r="AS239" s="104">
        <f t="shared" si="391"/>
        <v>0</v>
      </c>
      <c r="AT239" s="104">
        <f t="shared" si="394"/>
        <v>0</v>
      </c>
      <c r="AU239" s="108"/>
      <c r="AV239" s="108"/>
      <c r="AW239" s="108"/>
      <c r="AX239" s="108"/>
      <c r="AY239" s="108"/>
      <c r="AZ239" s="108"/>
      <c r="BA239" s="109">
        <f t="shared" si="392"/>
        <v>0</v>
      </c>
    </row>
    <row r="240" spans="1:53" ht="14.1" customHeight="1" outlineLevel="2" x14ac:dyDescent="0.2">
      <c r="A240" s="68"/>
      <c r="B240" s="94"/>
      <c r="C240" s="251"/>
      <c r="D240" s="110"/>
      <c r="E240" s="110"/>
      <c r="F240" s="110"/>
      <c r="G240" s="111"/>
      <c r="H240" s="112" t="s">
        <v>179</v>
      </c>
      <c r="I240" s="100"/>
      <c r="J240" s="101"/>
      <c r="K240" s="101"/>
      <c r="L240" s="102" t="str">
        <f>IF(I240&lt;&gt;0,((VLOOKUP(I240,'1. Standard_Cost'!$B$4:$D$8,2)+VLOOKUP(I240,'1. Standard_Cost'!$B$4:$D$8,3))*J240*K240),"0")</f>
        <v>0</v>
      </c>
      <c r="M240" s="102">
        <f>L240*'1. Standard_Cost'!F56</f>
        <v>0</v>
      </c>
      <c r="N240" s="103"/>
      <c r="O240" s="103"/>
      <c r="P240" s="103"/>
      <c r="Q240" s="103"/>
      <c r="R240" s="104">
        <f>+N240*P240*'1. Standard_Cost'!$B$12</f>
        <v>0</v>
      </c>
      <c r="S240" s="104">
        <f>+N240*O240*P240*'1. Standard_Cost'!$C$12</f>
        <v>0</v>
      </c>
      <c r="T240" s="104">
        <f>+N240*P240*Q240*'1. Standard_Cost'!$D$12</f>
        <v>0</v>
      </c>
      <c r="U240" s="104">
        <f>+N240*O240*'1. Standard_Cost'!$E$12</f>
        <v>0</v>
      </c>
      <c r="V240" s="103"/>
      <c r="W240" s="103"/>
      <c r="X240" s="103"/>
      <c r="Y240" s="104">
        <f>+V240*((X240*'1. Standard_Cost'!$B$16)+(W240*X240*'1. Standard_Cost'!$C$16))</f>
        <v>0</v>
      </c>
      <c r="Z240" s="103"/>
      <c r="AA240" s="103"/>
      <c r="AB240" s="104">
        <f>+Z240*'1. Standard_Cost'!$B$20+AA240*'1. Standard_Cost'!$C$20</f>
        <v>0</v>
      </c>
      <c r="AC240" s="105"/>
      <c r="AD240" s="106"/>
      <c r="AE240" s="104">
        <f>SUM(AD240,AC240,AB240,Y240,U240,T240,S240,R240)*'1. Standard_Cost'!B80</f>
        <v>0</v>
      </c>
      <c r="AF240" s="104">
        <f t="shared" si="393"/>
        <v>0</v>
      </c>
      <c r="AG240" s="103"/>
      <c r="AH240" s="103"/>
      <c r="AI240" s="103"/>
      <c r="AJ240" s="107"/>
      <c r="AK240" s="107"/>
      <c r="AL240" s="107"/>
      <c r="AM240" s="104">
        <f>AG240*'1. Standard_Cost'!B76+'Incremental_Cost Year 2021'!AH248*'1. Standard_Cost'!C76+'Incremental_Cost Year 2021'!AI248*'1. Standard_Cost'!D76+'Incremental_Cost Year 2021'!AJ248+'Incremental_Cost Year 2021'!AL248+AK240</f>
        <v>0</v>
      </c>
      <c r="AN240" s="104">
        <f>AM240*'1. Standard_Cost'!C80</f>
        <v>0</v>
      </c>
      <c r="AO240" s="107"/>
      <c r="AQ240" s="104">
        <f t="shared" si="389"/>
        <v>0</v>
      </c>
      <c r="AR240" s="104">
        <f t="shared" si="390"/>
        <v>0</v>
      </c>
      <c r="AS240" s="104">
        <f t="shared" si="391"/>
        <v>0</v>
      </c>
      <c r="AT240" s="104">
        <f t="shared" si="394"/>
        <v>0</v>
      </c>
      <c r="AU240" s="108"/>
      <c r="AV240" s="108"/>
      <c r="AW240" s="108"/>
      <c r="AX240" s="108"/>
      <c r="AY240" s="108"/>
      <c r="AZ240" s="108"/>
      <c r="BA240" s="109">
        <f t="shared" si="392"/>
        <v>0</v>
      </c>
    </row>
    <row r="241" spans="1:53" ht="24.6" customHeight="1" outlineLevel="1" x14ac:dyDescent="0.2">
      <c r="A241" s="68"/>
      <c r="B241" s="141"/>
      <c r="C241" s="251"/>
      <c r="D241" s="113" t="s">
        <v>48</v>
      </c>
      <c r="E241" s="113" t="s">
        <v>757</v>
      </c>
      <c r="F241" s="114" t="s">
        <v>154</v>
      </c>
      <c r="G241" s="115" t="s">
        <v>155</v>
      </c>
      <c r="H241" s="122" t="s">
        <v>259</v>
      </c>
      <c r="I241" s="117"/>
      <c r="J241" s="117"/>
      <c r="K241" s="117"/>
      <c r="L241" s="118">
        <f>SUM(L237:L240)</f>
        <v>0</v>
      </c>
      <c r="M241" s="118">
        <f>SUM(M237:M240)</f>
        <v>0</v>
      </c>
      <c r="N241" s="117"/>
      <c r="O241" s="117"/>
      <c r="P241" s="117"/>
      <c r="Q241" s="117"/>
      <c r="R241" s="119">
        <f>SUM(R237:R240)</f>
        <v>0</v>
      </c>
      <c r="S241" s="119">
        <f>SUM(S237:S240)</f>
        <v>0</v>
      </c>
      <c r="T241" s="119">
        <f>SUM(T237:T240)</f>
        <v>0</v>
      </c>
      <c r="U241" s="119">
        <f>SUM(U237:U240)</f>
        <v>0</v>
      </c>
      <c r="V241" s="117"/>
      <c r="W241" s="117"/>
      <c r="X241" s="117"/>
      <c r="Y241" s="118">
        <f>SUM(Y237:Y240)</f>
        <v>0</v>
      </c>
      <c r="Z241" s="117"/>
      <c r="AA241" s="117"/>
      <c r="AB241" s="118">
        <f t="shared" ref="AB241:AF241" si="395">SUM(AB237:AB240)</f>
        <v>0</v>
      </c>
      <c r="AC241" s="118">
        <f t="shared" si="395"/>
        <v>0</v>
      </c>
      <c r="AD241" s="118">
        <f t="shared" si="395"/>
        <v>0</v>
      </c>
      <c r="AE241" s="118">
        <f t="shared" si="395"/>
        <v>0</v>
      </c>
      <c r="AF241" s="118">
        <f t="shared" si="395"/>
        <v>0</v>
      </c>
      <c r="AG241" s="117"/>
      <c r="AH241" s="117"/>
      <c r="AI241" s="117"/>
      <c r="AJ241" s="119">
        <f>SUM(AJ237:AJ240)</f>
        <v>0</v>
      </c>
      <c r="AK241" s="119">
        <f t="shared" ref="AK241:AN241" si="396">SUM(AK237:AK240)</f>
        <v>0</v>
      </c>
      <c r="AL241" s="119">
        <f t="shared" si="396"/>
        <v>0</v>
      </c>
      <c r="AM241" s="119">
        <f t="shared" si="396"/>
        <v>0</v>
      </c>
      <c r="AN241" s="119">
        <f t="shared" si="396"/>
        <v>0</v>
      </c>
      <c r="AO241" s="116"/>
      <c r="AP241" s="120"/>
      <c r="AQ241" s="121">
        <f t="shared" ref="AQ241:BA241" si="397">SUM(AQ237:AQ240)</f>
        <v>0</v>
      </c>
      <c r="AR241" s="121">
        <f t="shared" si="397"/>
        <v>0</v>
      </c>
      <c r="AS241" s="121">
        <f t="shared" si="397"/>
        <v>0</v>
      </c>
      <c r="AT241" s="121">
        <f t="shared" si="397"/>
        <v>0</v>
      </c>
      <c r="AU241" s="121">
        <f t="shared" si="397"/>
        <v>0</v>
      </c>
      <c r="AV241" s="121">
        <f t="shared" si="397"/>
        <v>0</v>
      </c>
      <c r="AW241" s="121">
        <f t="shared" si="397"/>
        <v>0</v>
      </c>
      <c r="AX241" s="121">
        <f t="shared" si="397"/>
        <v>0</v>
      </c>
      <c r="AY241" s="121">
        <f t="shared" si="397"/>
        <v>0</v>
      </c>
      <c r="AZ241" s="121">
        <f t="shared" si="397"/>
        <v>0</v>
      </c>
      <c r="BA241" s="121">
        <f t="shared" si="397"/>
        <v>0</v>
      </c>
    </row>
    <row r="242" spans="1:53" ht="14.1" customHeight="1" outlineLevel="2" x14ac:dyDescent="0.2">
      <c r="A242" s="68"/>
      <c r="B242" s="94"/>
      <c r="C242" s="142"/>
      <c r="D242" s="96"/>
      <c r="E242" s="96"/>
      <c r="F242" s="97"/>
      <c r="G242" s="98"/>
      <c r="H242" s="99" t="s">
        <v>49</v>
      </c>
      <c r="I242" s="100"/>
      <c r="J242" s="101"/>
      <c r="K242" s="101"/>
      <c r="L242" s="102" t="str">
        <f>IF(I242&lt;&gt;0,((VLOOKUP(I242,'1. Standard_Cost'!$B$4:$D$8,2)+VLOOKUP(I242,'1. Standard_Cost'!$B$4:$D$8,3))*J242*K242),"0")</f>
        <v>0</v>
      </c>
      <c r="M242" s="102">
        <f>L242*'1. Standard_Cost'!F61</f>
        <v>0</v>
      </c>
      <c r="N242" s="103"/>
      <c r="O242" s="103"/>
      <c r="P242" s="103"/>
      <c r="Q242" s="103"/>
      <c r="R242" s="104">
        <f>+N242*P242*'1. Standard_Cost'!$B$12</f>
        <v>0</v>
      </c>
      <c r="S242" s="104">
        <f>+N242*O242*P242*'1. Standard_Cost'!$C$12</f>
        <v>0</v>
      </c>
      <c r="T242" s="104">
        <f>+N242*P242*Q242*'1. Standard_Cost'!$D$12</f>
        <v>0</v>
      </c>
      <c r="U242" s="104">
        <f>+N242*O242*'1. Standard_Cost'!$E$12</f>
        <v>0</v>
      </c>
      <c r="V242" s="103"/>
      <c r="W242" s="103"/>
      <c r="X242" s="103"/>
      <c r="Y242" s="104">
        <f>+V242*((X242*'1. Standard_Cost'!$B$16)+(W242*X242*'1. Standard_Cost'!$C$16))</f>
        <v>0</v>
      </c>
      <c r="Z242" s="103"/>
      <c r="AA242" s="103"/>
      <c r="AB242" s="104">
        <f>+Z242*'1. Standard_Cost'!$B$20+AA242*'1. Standard_Cost'!$C$20</f>
        <v>0</v>
      </c>
      <c r="AC242" s="105"/>
      <c r="AD242" s="106"/>
      <c r="AE242" s="104">
        <f>SUM(AD242,AC242,AB242,Y242,U242,T242,S242,R242)*'1. Standard_Cost'!B85</f>
        <v>0</v>
      </c>
      <c r="AF242" s="104">
        <f>SUM(AD242,AE242)</f>
        <v>0</v>
      </c>
      <c r="AG242" s="103"/>
      <c r="AH242" s="103"/>
      <c r="AI242" s="103"/>
      <c r="AJ242" s="107"/>
      <c r="AK242" s="107"/>
      <c r="AL242" s="107"/>
      <c r="AM242" s="104">
        <f>AG242*'1. Standard_Cost'!B81+'Incremental_Cost Year 2021'!AH250*'1. Standard_Cost'!C81+'Incremental_Cost Year 2021'!AI250*'1. Standard_Cost'!D81+'Incremental_Cost Year 2021'!AJ250+'Incremental_Cost Year 2021'!AL250+AK242</f>
        <v>0</v>
      </c>
      <c r="AN242" s="104">
        <f>AM242*'1. Standard_Cost'!C85</f>
        <v>0</v>
      </c>
      <c r="AO242" s="107"/>
      <c r="AQ242" s="104">
        <f t="shared" ref="AQ242:AQ245" si="398">L242+M242</f>
        <v>0</v>
      </c>
      <c r="AR242" s="104">
        <f t="shared" ref="AR242:AR245" si="399">AF242</f>
        <v>0</v>
      </c>
      <c r="AS242" s="104">
        <f t="shared" ref="AS242:AS245" si="400">AM242+AN242</f>
        <v>0</v>
      </c>
      <c r="AT242" s="104">
        <f>SUM(AQ242,AR242,AS242)</f>
        <v>0</v>
      </c>
      <c r="AU242" s="108"/>
      <c r="AV242" s="108"/>
      <c r="AW242" s="108"/>
      <c r="AX242" s="108"/>
      <c r="AY242" s="108"/>
      <c r="AZ242" s="108"/>
      <c r="BA242" s="109">
        <f t="shared" ref="BA242:BA245" si="401">SUM(AU242:AZ242)-AT242</f>
        <v>0</v>
      </c>
    </row>
    <row r="243" spans="1:53" ht="14.1" customHeight="1" outlineLevel="2" x14ac:dyDescent="0.2">
      <c r="A243" s="68"/>
      <c r="B243" s="94"/>
      <c r="C243" s="142"/>
      <c r="D243" s="110"/>
      <c r="E243" s="110"/>
      <c r="F243" s="110"/>
      <c r="G243" s="111"/>
      <c r="H243" s="99" t="s">
        <v>50</v>
      </c>
      <c r="I243" s="100"/>
      <c r="J243" s="101"/>
      <c r="K243" s="101"/>
      <c r="L243" s="102" t="str">
        <f>IF(I243&lt;&gt;0,((VLOOKUP(I243,'1. Standard_Cost'!$B$4:$D$8,2)+VLOOKUP(I243,'1. Standard_Cost'!$B$4:$D$8,3))*J243*K243),"0")</f>
        <v>0</v>
      </c>
      <c r="M243" s="102">
        <f>L243*'1. Standard_Cost'!F61</f>
        <v>0</v>
      </c>
      <c r="N243" s="103"/>
      <c r="O243" s="103"/>
      <c r="P243" s="103"/>
      <c r="Q243" s="103"/>
      <c r="R243" s="104">
        <f>+N243*P243*'1. Standard_Cost'!$B$12</f>
        <v>0</v>
      </c>
      <c r="S243" s="104">
        <f>+N243*O243*P243*'1. Standard_Cost'!$C$12</f>
        <v>0</v>
      </c>
      <c r="T243" s="104">
        <f>+N243*P243*Q243*'1. Standard_Cost'!$D$12</f>
        <v>0</v>
      </c>
      <c r="U243" s="104">
        <f>+N243*O243*'1. Standard_Cost'!$E$12</f>
        <v>0</v>
      </c>
      <c r="V243" s="103"/>
      <c r="W243" s="103"/>
      <c r="X243" s="103"/>
      <c r="Y243" s="104">
        <f>+V243*((X243*'1. Standard_Cost'!$B$16)+(W243*X243*'1. Standard_Cost'!$C$16))</f>
        <v>0</v>
      </c>
      <c r="Z243" s="103"/>
      <c r="AA243" s="103"/>
      <c r="AB243" s="104">
        <f>+Z243*'1. Standard_Cost'!$B$20+AA243*'1. Standard_Cost'!$C$20</f>
        <v>0</v>
      </c>
      <c r="AC243" s="105"/>
      <c r="AD243" s="106"/>
      <c r="AE243" s="104">
        <f>SUM(AD243,AC243,AB243,Y243,U243,T243,S243,R243)*'1. Standard_Cost'!B85</f>
        <v>0</v>
      </c>
      <c r="AF243" s="104">
        <f t="shared" ref="AF243:AF245" si="402">SUM(AD243,AE243)</f>
        <v>0</v>
      </c>
      <c r="AG243" s="103"/>
      <c r="AH243" s="103">
        <v>0</v>
      </c>
      <c r="AI243" s="103">
        <v>0</v>
      </c>
      <c r="AJ243" s="107"/>
      <c r="AK243" s="107"/>
      <c r="AL243" s="107"/>
      <c r="AM243" s="104">
        <f>AG243*'1. Standard_Cost'!B81+'Incremental_Cost Year 2021'!AH251*'1. Standard_Cost'!C81+'Incremental_Cost Year 2021'!AI251*'1. Standard_Cost'!D81+'Incremental_Cost Year 2021'!AJ251+'Incremental_Cost Year 2021'!AL251+AK243</f>
        <v>0</v>
      </c>
      <c r="AN243" s="104">
        <f>AM243*'1. Standard_Cost'!C85</f>
        <v>0</v>
      </c>
      <c r="AO243" s="107"/>
      <c r="AQ243" s="104">
        <f t="shared" si="398"/>
        <v>0</v>
      </c>
      <c r="AR243" s="104">
        <f t="shared" si="399"/>
        <v>0</v>
      </c>
      <c r="AS243" s="104">
        <f t="shared" si="400"/>
        <v>0</v>
      </c>
      <c r="AT243" s="104">
        <f t="shared" ref="AT243:AT245" si="403">SUM(AQ243,AR243,AS243)</f>
        <v>0</v>
      </c>
      <c r="AU243" s="108"/>
      <c r="AV243" s="108">
        <v>0</v>
      </c>
      <c r="AW243" s="108"/>
      <c r="AX243" s="108"/>
      <c r="AY243" s="108"/>
      <c r="AZ243" s="108"/>
      <c r="BA243" s="109">
        <f t="shared" si="401"/>
        <v>0</v>
      </c>
    </row>
    <row r="244" spans="1:53" ht="14.1" customHeight="1" outlineLevel="2" x14ac:dyDescent="0.2">
      <c r="A244" s="68"/>
      <c r="B244" s="94"/>
      <c r="C244" s="142"/>
      <c r="D244" s="110"/>
      <c r="E244" s="110"/>
      <c r="F244" s="110"/>
      <c r="G244" s="111"/>
      <c r="H244" s="99" t="s">
        <v>51</v>
      </c>
      <c r="I244" s="100"/>
      <c r="J244" s="101"/>
      <c r="K244" s="101"/>
      <c r="L244" s="102" t="str">
        <f>IF(I244&lt;&gt;0,((VLOOKUP(I244,'1. Standard_Cost'!$B$4:$D$8,2)+VLOOKUP(I244,'1. Standard_Cost'!$B$4:$D$8,3))*J244*K244),"0")</f>
        <v>0</v>
      </c>
      <c r="M244" s="102">
        <f>L244*'1. Standard_Cost'!F61</f>
        <v>0</v>
      </c>
      <c r="N244" s="103"/>
      <c r="O244" s="103"/>
      <c r="P244" s="103"/>
      <c r="Q244" s="103"/>
      <c r="R244" s="104">
        <f>+N244*P244*'1. Standard_Cost'!$B$12</f>
        <v>0</v>
      </c>
      <c r="S244" s="104">
        <f>+N244*O244*P244*'1. Standard_Cost'!$C$12</f>
        <v>0</v>
      </c>
      <c r="T244" s="104">
        <f>+N244*P244*Q244*'1. Standard_Cost'!$D$12</f>
        <v>0</v>
      </c>
      <c r="U244" s="104">
        <f>+N244*O244*'1. Standard_Cost'!$E$12</f>
        <v>0</v>
      </c>
      <c r="V244" s="103"/>
      <c r="W244" s="103"/>
      <c r="X244" s="103"/>
      <c r="Y244" s="104">
        <f>+V244*((X244*'1. Standard_Cost'!$B$16)+(W244*X244*'1. Standard_Cost'!$C$16))</f>
        <v>0</v>
      </c>
      <c r="Z244" s="103"/>
      <c r="AA244" s="103"/>
      <c r="AB244" s="104">
        <f>+Z244*'1. Standard_Cost'!$B$20+AA244*'1. Standard_Cost'!$C$20</f>
        <v>0</v>
      </c>
      <c r="AC244" s="105"/>
      <c r="AD244" s="106"/>
      <c r="AE244" s="104">
        <f>SUM(AD244,AC244,AB244,Y244,U244,T244,S244,R244)*'1. Standard_Cost'!B85</f>
        <v>0</v>
      </c>
      <c r="AF244" s="104">
        <f t="shared" si="402"/>
        <v>0</v>
      </c>
      <c r="AG244" s="103"/>
      <c r="AH244" s="103"/>
      <c r="AI244" s="103"/>
      <c r="AJ244" s="107"/>
      <c r="AK244" s="107"/>
      <c r="AL244" s="107"/>
      <c r="AM244" s="104">
        <f>AG244*'1. Standard_Cost'!B81+'Incremental_Cost Year 2021'!AH252*'1. Standard_Cost'!C81+'Incremental_Cost Year 2021'!AI252*'1. Standard_Cost'!D81+'Incremental_Cost Year 2021'!AJ252+'Incremental_Cost Year 2021'!AL252+AK244</f>
        <v>0</v>
      </c>
      <c r="AN244" s="104">
        <f>AM244*'1. Standard_Cost'!C85</f>
        <v>0</v>
      </c>
      <c r="AO244" s="107"/>
      <c r="AQ244" s="104">
        <f t="shared" si="398"/>
        <v>0</v>
      </c>
      <c r="AR244" s="104">
        <f t="shared" si="399"/>
        <v>0</v>
      </c>
      <c r="AS244" s="104">
        <f t="shared" si="400"/>
        <v>0</v>
      </c>
      <c r="AT244" s="104">
        <f t="shared" si="403"/>
        <v>0</v>
      </c>
      <c r="AU244" s="108"/>
      <c r="AV244" s="108"/>
      <c r="AW244" s="108"/>
      <c r="AX244" s="108"/>
      <c r="AY244" s="108"/>
      <c r="AZ244" s="108"/>
      <c r="BA244" s="109">
        <f t="shared" si="401"/>
        <v>0</v>
      </c>
    </row>
    <row r="245" spans="1:53" ht="14.1" customHeight="1" outlineLevel="2" x14ac:dyDescent="0.2">
      <c r="A245" s="68"/>
      <c r="B245" s="94"/>
      <c r="C245" s="142"/>
      <c r="D245" s="110"/>
      <c r="E245" s="110"/>
      <c r="F245" s="110"/>
      <c r="G245" s="111"/>
      <c r="H245" s="112" t="s">
        <v>179</v>
      </c>
      <c r="I245" s="100"/>
      <c r="J245" s="101"/>
      <c r="K245" s="101"/>
      <c r="L245" s="102" t="str">
        <f>IF(I245&lt;&gt;0,((VLOOKUP(I245,'1. Standard_Cost'!$B$4:$D$8,2)+VLOOKUP(I245,'1. Standard_Cost'!$B$4:$D$8,3))*J245*K245),"0")</f>
        <v>0</v>
      </c>
      <c r="M245" s="102">
        <f>L245*'1. Standard_Cost'!F61</f>
        <v>0</v>
      </c>
      <c r="N245" s="103"/>
      <c r="O245" s="103"/>
      <c r="P245" s="103"/>
      <c r="Q245" s="103"/>
      <c r="R245" s="104">
        <f>+N245*P245*'1. Standard_Cost'!$B$12</f>
        <v>0</v>
      </c>
      <c r="S245" s="104">
        <f>+N245*O245*P245*'1. Standard_Cost'!$C$12</f>
        <v>0</v>
      </c>
      <c r="T245" s="104">
        <f>+N245*P245*Q245*'1. Standard_Cost'!$D$12</f>
        <v>0</v>
      </c>
      <c r="U245" s="104">
        <f>+N245*O245*'1. Standard_Cost'!$E$12</f>
        <v>0</v>
      </c>
      <c r="V245" s="103"/>
      <c r="W245" s="103"/>
      <c r="X245" s="103"/>
      <c r="Y245" s="104">
        <f>+V245*((X245*'1. Standard_Cost'!$B$16)+(W245*X245*'1. Standard_Cost'!$C$16))</f>
        <v>0</v>
      </c>
      <c r="Z245" s="103"/>
      <c r="AA245" s="103"/>
      <c r="AB245" s="104">
        <f>+Z245*'1. Standard_Cost'!$B$20+AA245*'1. Standard_Cost'!$C$20</f>
        <v>0</v>
      </c>
      <c r="AC245" s="105"/>
      <c r="AD245" s="106"/>
      <c r="AE245" s="104">
        <f>SUM(AD245,AC245,AB245,Y245,U245,T245,S245,R245)*'1. Standard_Cost'!B85</f>
        <v>0</v>
      </c>
      <c r="AF245" s="104">
        <f t="shared" si="402"/>
        <v>0</v>
      </c>
      <c r="AG245" s="103"/>
      <c r="AH245" s="103"/>
      <c r="AI245" s="103"/>
      <c r="AJ245" s="107"/>
      <c r="AK245" s="107"/>
      <c r="AL245" s="107"/>
      <c r="AM245" s="104">
        <f>AG245*'1. Standard_Cost'!B81+'Incremental_Cost Year 2021'!AH253*'1. Standard_Cost'!C81+'Incremental_Cost Year 2021'!AI253*'1. Standard_Cost'!D81+'Incremental_Cost Year 2021'!AJ253+'Incremental_Cost Year 2021'!AL253+AK245</f>
        <v>0</v>
      </c>
      <c r="AN245" s="104">
        <f>AM245*'1. Standard_Cost'!C85</f>
        <v>0</v>
      </c>
      <c r="AO245" s="107"/>
      <c r="AQ245" s="104">
        <f t="shared" si="398"/>
        <v>0</v>
      </c>
      <c r="AR245" s="104">
        <f t="shared" si="399"/>
        <v>0</v>
      </c>
      <c r="AS245" s="104">
        <f t="shared" si="400"/>
        <v>0</v>
      </c>
      <c r="AT245" s="104">
        <f t="shared" si="403"/>
        <v>0</v>
      </c>
      <c r="AU245" s="108"/>
      <c r="AV245" s="108"/>
      <c r="AW245" s="108"/>
      <c r="AX245" s="108"/>
      <c r="AY245" s="108"/>
      <c r="AZ245" s="108"/>
      <c r="BA245" s="109">
        <f t="shared" si="401"/>
        <v>0</v>
      </c>
    </row>
    <row r="246" spans="1:53" ht="51.75" customHeight="1" outlineLevel="1" x14ac:dyDescent="0.2">
      <c r="A246" s="68"/>
      <c r="B246" s="141"/>
      <c r="C246" s="142"/>
      <c r="D246" s="113" t="s">
        <v>48</v>
      </c>
      <c r="E246" s="113" t="s">
        <v>260</v>
      </c>
      <c r="F246" s="114" t="s">
        <v>154</v>
      </c>
      <c r="G246" s="115" t="s">
        <v>155</v>
      </c>
      <c r="H246" s="122" t="s">
        <v>261</v>
      </c>
      <c r="I246" s="117"/>
      <c r="J246" s="117"/>
      <c r="K246" s="117"/>
      <c r="L246" s="118">
        <f>SUM(L242:L245)</f>
        <v>0</v>
      </c>
      <c r="M246" s="118">
        <f>SUM(M242:M245)</f>
        <v>0</v>
      </c>
      <c r="N246" s="117"/>
      <c r="O246" s="117"/>
      <c r="P246" s="117"/>
      <c r="Q246" s="117"/>
      <c r="R246" s="119">
        <f>SUM(R242:R245)</f>
        <v>0</v>
      </c>
      <c r="S246" s="119">
        <f>SUM(S242:S245)</f>
        <v>0</v>
      </c>
      <c r="T246" s="119">
        <f>SUM(T242:T245)</f>
        <v>0</v>
      </c>
      <c r="U246" s="119">
        <f>SUM(U242:U245)</f>
        <v>0</v>
      </c>
      <c r="V246" s="117"/>
      <c r="W246" s="117"/>
      <c r="X246" s="117"/>
      <c r="Y246" s="118">
        <f>SUM(Y242:Y245)</f>
        <v>0</v>
      </c>
      <c r="Z246" s="117"/>
      <c r="AA246" s="117"/>
      <c r="AB246" s="118">
        <f t="shared" ref="AB246:AF246" si="404">SUM(AB242:AB245)</f>
        <v>0</v>
      </c>
      <c r="AC246" s="118">
        <f t="shared" si="404"/>
        <v>0</v>
      </c>
      <c r="AD246" s="118">
        <f t="shared" si="404"/>
        <v>0</v>
      </c>
      <c r="AE246" s="118">
        <f t="shared" si="404"/>
        <v>0</v>
      </c>
      <c r="AF246" s="118">
        <f t="shared" si="404"/>
        <v>0</v>
      </c>
      <c r="AG246" s="117"/>
      <c r="AH246" s="117"/>
      <c r="AI246" s="117"/>
      <c r="AJ246" s="119">
        <f>SUM(AJ242:AJ245)</f>
        <v>0</v>
      </c>
      <c r="AK246" s="119">
        <f t="shared" ref="AK246:AN246" si="405">SUM(AK242:AK245)</f>
        <v>0</v>
      </c>
      <c r="AL246" s="119">
        <f t="shared" si="405"/>
        <v>0</v>
      </c>
      <c r="AM246" s="119">
        <f t="shared" si="405"/>
        <v>0</v>
      </c>
      <c r="AN246" s="119">
        <f t="shared" si="405"/>
        <v>0</v>
      </c>
      <c r="AO246" s="116"/>
      <c r="AP246" s="120"/>
      <c r="AQ246" s="121">
        <f t="shared" ref="AQ246:BA246" si="406">SUM(AQ242:AQ245)</f>
        <v>0</v>
      </c>
      <c r="AR246" s="121">
        <f t="shared" si="406"/>
        <v>0</v>
      </c>
      <c r="AS246" s="121">
        <f t="shared" si="406"/>
        <v>0</v>
      </c>
      <c r="AT246" s="121">
        <f t="shared" si="406"/>
        <v>0</v>
      </c>
      <c r="AU246" s="121">
        <f t="shared" si="406"/>
        <v>0</v>
      </c>
      <c r="AV246" s="121">
        <f t="shared" si="406"/>
        <v>0</v>
      </c>
      <c r="AW246" s="121">
        <f t="shared" si="406"/>
        <v>0</v>
      </c>
      <c r="AX246" s="121">
        <f t="shared" si="406"/>
        <v>0</v>
      </c>
      <c r="AY246" s="121">
        <f t="shared" si="406"/>
        <v>0</v>
      </c>
      <c r="AZ246" s="121">
        <f t="shared" si="406"/>
        <v>0</v>
      </c>
      <c r="BA246" s="121">
        <f t="shared" si="406"/>
        <v>0</v>
      </c>
    </row>
    <row r="247" spans="1:53" ht="14.1" customHeight="1" outlineLevel="2" x14ac:dyDescent="0.2">
      <c r="A247" s="68"/>
      <c r="B247" s="94"/>
      <c r="C247" s="142"/>
      <c r="D247" s="96"/>
      <c r="E247" s="96"/>
      <c r="F247" s="97"/>
      <c r="G247" s="98"/>
      <c r="H247" s="99" t="s">
        <v>49</v>
      </c>
      <c r="I247" s="100"/>
      <c r="J247" s="101"/>
      <c r="K247" s="101"/>
      <c r="L247" s="102" t="str">
        <f>IF(I247&lt;&gt;0,((VLOOKUP(I247,'1. Standard_Cost'!$B$4:$D$8,2)+VLOOKUP(I247,'1. Standard_Cost'!$B$4:$D$8,3))*J247*K247),"0")</f>
        <v>0</v>
      </c>
      <c r="M247" s="102">
        <f>L247*'1. Standard_Cost'!F66</f>
        <v>0</v>
      </c>
      <c r="N247" s="103"/>
      <c r="O247" s="103"/>
      <c r="P247" s="103"/>
      <c r="Q247" s="103"/>
      <c r="R247" s="104">
        <f>+N247*P247*'1. Standard_Cost'!$B$12</f>
        <v>0</v>
      </c>
      <c r="S247" s="104">
        <f>+N247*O247*P247*'1. Standard_Cost'!$C$12</f>
        <v>0</v>
      </c>
      <c r="T247" s="104">
        <f>+N247*P247*Q247*'1. Standard_Cost'!$D$12</f>
        <v>0</v>
      </c>
      <c r="U247" s="104">
        <f>+N247*O247*'1. Standard_Cost'!$E$12</f>
        <v>0</v>
      </c>
      <c r="V247" s="103"/>
      <c r="W247" s="103"/>
      <c r="X247" s="103"/>
      <c r="Y247" s="104">
        <f>+V247*((X247*'1. Standard_Cost'!$B$16)+(W247*X247*'1. Standard_Cost'!$C$16))</f>
        <v>0</v>
      </c>
      <c r="Z247" s="103"/>
      <c r="AA247" s="103"/>
      <c r="AB247" s="104">
        <f>+Z247*'1. Standard_Cost'!$B$20+AA247*'1. Standard_Cost'!$C$20</f>
        <v>0</v>
      </c>
      <c r="AC247" s="105"/>
      <c r="AD247" s="106"/>
      <c r="AE247" s="104">
        <f>SUM(AD247,AC247,AB247,Y247,U247,T247,S247,R247)*'1. Standard_Cost'!B90</f>
        <v>0</v>
      </c>
      <c r="AF247" s="104">
        <f>SUM(AD247,AE247)</f>
        <v>0</v>
      </c>
      <c r="AG247" s="103"/>
      <c r="AH247" s="103"/>
      <c r="AI247" s="103"/>
      <c r="AJ247" s="107"/>
      <c r="AK247" s="107"/>
      <c r="AL247" s="107"/>
      <c r="AM247" s="104">
        <f>AG247*'1. Standard_Cost'!B86+'Incremental_Cost Year 2021'!AH255*'1. Standard_Cost'!C86+'Incremental_Cost Year 2021'!AI255*'1. Standard_Cost'!D86+'Incremental_Cost Year 2021'!AJ255+'Incremental_Cost Year 2021'!AL255+AK247</f>
        <v>0</v>
      </c>
      <c r="AN247" s="104">
        <f>AM247*'1. Standard_Cost'!C90</f>
        <v>0</v>
      </c>
      <c r="AO247" s="107"/>
      <c r="AQ247" s="104">
        <f t="shared" ref="AQ247:AQ250" si="407">L247+M247</f>
        <v>0</v>
      </c>
      <c r="AR247" s="104">
        <f t="shared" ref="AR247:AR250" si="408">AF247</f>
        <v>0</v>
      </c>
      <c r="AS247" s="104">
        <f t="shared" ref="AS247:AS250" si="409">AM247+AN247</f>
        <v>0</v>
      </c>
      <c r="AT247" s="104">
        <f>SUM(AQ247,AR247,AS247)</f>
        <v>0</v>
      </c>
      <c r="AU247" s="108"/>
      <c r="AV247" s="108"/>
      <c r="AW247" s="108"/>
      <c r="AX247" s="108"/>
      <c r="AY247" s="108"/>
      <c r="AZ247" s="108"/>
      <c r="BA247" s="109">
        <f t="shared" ref="BA247:BA250" si="410">SUM(AU247:AZ247)-AT247</f>
        <v>0</v>
      </c>
    </row>
    <row r="248" spans="1:53" ht="14.1" customHeight="1" outlineLevel="2" x14ac:dyDescent="0.2">
      <c r="A248" s="68"/>
      <c r="B248" s="94"/>
      <c r="C248" s="250"/>
      <c r="D248" s="110"/>
      <c r="E248" s="110"/>
      <c r="F248" s="110"/>
      <c r="G248" s="111"/>
      <c r="H248" s="99" t="s">
        <v>50</v>
      </c>
      <c r="I248" s="100"/>
      <c r="J248" s="101"/>
      <c r="K248" s="101"/>
      <c r="L248" s="102" t="str">
        <f>IF(I248&lt;&gt;0,((VLOOKUP(I248,'1. Standard_Cost'!$B$4:$D$8,2)+VLOOKUP(I248,'1. Standard_Cost'!$B$4:$D$8,3))*J248*K248),"0")</f>
        <v>0</v>
      </c>
      <c r="M248" s="102">
        <f>L248*'1. Standard_Cost'!F66</f>
        <v>0</v>
      </c>
      <c r="N248" s="103"/>
      <c r="O248" s="103"/>
      <c r="P248" s="103"/>
      <c r="Q248" s="103"/>
      <c r="R248" s="104">
        <f>+N248*P248*'1. Standard_Cost'!$B$12</f>
        <v>0</v>
      </c>
      <c r="S248" s="104">
        <f>+N248*O248*P248*'1. Standard_Cost'!$C$12</f>
        <v>0</v>
      </c>
      <c r="T248" s="104">
        <f>+N248*P248*Q248*'1. Standard_Cost'!$D$12</f>
        <v>0</v>
      </c>
      <c r="U248" s="104">
        <f>+N248*O248*'1. Standard_Cost'!$E$12</f>
        <v>0</v>
      </c>
      <c r="V248" s="103"/>
      <c r="W248" s="103"/>
      <c r="X248" s="103"/>
      <c r="Y248" s="104">
        <f>+V248*((X248*'1. Standard_Cost'!$B$16)+(W248*X248*'1. Standard_Cost'!$C$16))</f>
        <v>0</v>
      </c>
      <c r="Z248" s="103"/>
      <c r="AA248" s="103"/>
      <c r="AB248" s="104">
        <f>+Z248*'1. Standard_Cost'!$B$20+AA248*'1. Standard_Cost'!$C$20</f>
        <v>0</v>
      </c>
      <c r="AC248" s="105"/>
      <c r="AD248" s="106"/>
      <c r="AE248" s="104">
        <f>SUM(AD248,AC248,AB248,Y248,U248,T248,S248,R248)*'1. Standard_Cost'!B90</f>
        <v>0</v>
      </c>
      <c r="AF248" s="104">
        <f t="shared" ref="AF248:AF250" si="411">SUM(AD248,AE248)</f>
        <v>0</v>
      </c>
      <c r="AG248" s="103"/>
      <c r="AH248" s="103">
        <v>0</v>
      </c>
      <c r="AI248" s="103">
        <v>0</v>
      </c>
      <c r="AJ248" s="107"/>
      <c r="AK248" s="107"/>
      <c r="AL248" s="107"/>
      <c r="AM248" s="104">
        <f>AG248*'1. Standard_Cost'!B86+'Incremental_Cost Year 2021'!AH256*'1. Standard_Cost'!C86+'Incremental_Cost Year 2021'!AI256*'1. Standard_Cost'!D86+'Incremental_Cost Year 2021'!AJ256+'Incremental_Cost Year 2021'!AL256+AK248</f>
        <v>0</v>
      </c>
      <c r="AN248" s="104">
        <f>AM248*'1. Standard_Cost'!C90</f>
        <v>0</v>
      </c>
      <c r="AO248" s="107"/>
      <c r="AQ248" s="104">
        <f t="shared" si="407"/>
        <v>0</v>
      </c>
      <c r="AR248" s="104">
        <f t="shared" si="408"/>
        <v>0</v>
      </c>
      <c r="AS248" s="104">
        <f t="shared" si="409"/>
        <v>0</v>
      </c>
      <c r="AT248" s="104">
        <f t="shared" ref="AT248:AT250" si="412">SUM(AQ248,AR248,AS248)</f>
        <v>0</v>
      </c>
      <c r="AU248" s="108"/>
      <c r="AV248" s="108">
        <v>0</v>
      </c>
      <c r="AW248" s="108"/>
      <c r="AX248" s="108"/>
      <c r="AY248" s="108"/>
      <c r="AZ248" s="108"/>
      <c r="BA248" s="109">
        <f t="shared" si="410"/>
        <v>0</v>
      </c>
    </row>
    <row r="249" spans="1:53" ht="14.1" customHeight="1" outlineLevel="2" x14ac:dyDescent="0.2">
      <c r="A249" s="68"/>
      <c r="B249" s="94"/>
      <c r="C249" s="251"/>
      <c r="D249" s="110"/>
      <c r="E249" s="110"/>
      <c r="F249" s="110"/>
      <c r="G249" s="111"/>
      <c r="H249" s="99" t="s">
        <v>51</v>
      </c>
      <c r="I249" s="100"/>
      <c r="J249" s="101"/>
      <c r="K249" s="101"/>
      <c r="L249" s="102" t="str">
        <f>IF(I249&lt;&gt;0,((VLOOKUP(I249,'1. Standard_Cost'!$B$4:$D$8,2)+VLOOKUP(I249,'1. Standard_Cost'!$B$4:$D$8,3))*J249*K249),"0")</f>
        <v>0</v>
      </c>
      <c r="M249" s="102">
        <f>L249*'1. Standard_Cost'!F66</f>
        <v>0</v>
      </c>
      <c r="N249" s="103"/>
      <c r="O249" s="103"/>
      <c r="P249" s="103"/>
      <c r="Q249" s="103"/>
      <c r="R249" s="104">
        <f>+N249*P249*'1. Standard_Cost'!$B$12</f>
        <v>0</v>
      </c>
      <c r="S249" s="104">
        <f>+N249*O249*P249*'1. Standard_Cost'!$C$12</f>
        <v>0</v>
      </c>
      <c r="T249" s="104">
        <f>+N249*P249*Q249*'1. Standard_Cost'!$D$12</f>
        <v>0</v>
      </c>
      <c r="U249" s="104">
        <f>+N249*O249*'1. Standard_Cost'!$E$12</f>
        <v>0</v>
      </c>
      <c r="V249" s="103"/>
      <c r="W249" s="103"/>
      <c r="X249" s="103"/>
      <c r="Y249" s="104">
        <f>+V249*((X249*'1. Standard_Cost'!$B$16)+(W249*X249*'1. Standard_Cost'!$C$16))</f>
        <v>0</v>
      </c>
      <c r="Z249" s="103"/>
      <c r="AA249" s="103"/>
      <c r="AB249" s="104">
        <f>+Z249*'1. Standard_Cost'!$B$20+AA249*'1. Standard_Cost'!$C$20</f>
        <v>0</v>
      </c>
      <c r="AC249" s="105"/>
      <c r="AD249" s="106"/>
      <c r="AE249" s="104">
        <f>SUM(AD249,AC249,AB249,Y249,U249,T249,S249,R249)*'1. Standard_Cost'!B90</f>
        <v>0</v>
      </c>
      <c r="AF249" s="104">
        <f t="shared" si="411"/>
        <v>0</v>
      </c>
      <c r="AG249" s="103"/>
      <c r="AH249" s="103"/>
      <c r="AI249" s="103"/>
      <c r="AJ249" s="107"/>
      <c r="AK249" s="107"/>
      <c r="AL249" s="107"/>
      <c r="AM249" s="104">
        <f>AG249*'1. Standard_Cost'!B86+'Incremental_Cost Year 2021'!AH257*'1. Standard_Cost'!C86+'Incremental_Cost Year 2021'!AI257*'1. Standard_Cost'!D86+'Incremental_Cost Year 2021'!AJ257+'Incremental_Cost Year 2021'!AL257+AK249</f>
        <v>0</v>
      </c>
      <c r="AN249" s="104">
        <f>AM249*'1. Standard_Cost'!C90</f>
        <v>0</v>
      </c>
      <c r="AO249" s="107"/>
      <c r="AQ249" s="104">
        <f t="shared" si="407"/>
        <v>0</v>
      </c>
      <c r="AR249" s="104">
        <f t="shared" si="408"/>
        <v>0</v>
      </c>
      <c r="AS249" s="104">
        <f t="shared" si="409"/>
        <v>0</v>
      </c>
      <c r="AT249" s="104">
        <f t="shared" si="412"/>
        <v>0</v>
      </c>
      <c r="AU249" s="108"/>
      <c r="AV249" s="108"/>
      <c r="AW249" s="108"/>
      <c r="AX249" s="108"/>
      <c r="AY249" s="108"/>
      <c r="AZ249" s="108"/>
      <c r="BA249" s="109">
        <f t="shared" si="410"/>
        <v>0</v>
      </c>
    </row>
    <row r="250" spans="1:53" ht="14.1" customHeight="1" outlineLevel="2" x14ac:dyDescent="0.2">
      <c r="A250" s="68"/>
      <c r="B250" s="94"/>
      <c r="C250" s="251"/>
      <c r="D250" s="110"/>
      <c r="E250" s="110"/>
      <c r="F250" s="110"/>
      <c r="G250" s="111"/>
      <c r="H250" s="112" t="s">
        <v>179</v>
      </c>
      <c r="I250" s="100"/>
      <c r="J250" s="101"/>
      <c r="K250" s="101"/>
      <c r="L250" s="102" t="str">
        <f>IF(I250&lt;&gt;0,((VLOOKUP(I250,'1. Standard_Cost'!$B$4:$D$8,2)+VLOOKUP(I250,'1. Standard_Cost'!$B$4:$D$8,3))*J250*K250),"0")</f>
        <v>0</v>
      </c>
      <c r="M250" s="102">
        <f>L250*'1. Standard_Cost'!F66</f>
        <v>0</v>
      </c>
      <c r="N250" s="103"/>
      <c r="O250" s="103"/>
      <c r="P250" s="103"/>
      <c r="Q250" s="103"/>
      <c r="R250" s="104">
        <f>+N250*P250*'1. Standard_Cost'!$B$12</f>
        <v>0</v>
      </c>
      <c r="S250" s="104">
        <f>+N250*O250*P250*'1. Standard_Cost'!$C$12</f>
        <v>0</v>
      </c>
      <c r="T250" s="104">
        <f>+N250*P250*Q250*'1. Standard_Cost'!$D$12</f>
        <v>0</v>
      </c>
      <c r="U250" s="104">
        <f>+N250*O250*'1. Standard_Cost'!$E$12</f>
        <v>0</v>
      </c>
      <c r="V250" s="103"/>
      <c r="W250" s="103"/>
      <c r="X250" s="103"/>
      <c r="Y250" s="104">
        <f>+V250*((X250*'1. Standard_Cost'!$B$16)+(W250*X250*'1. Standard_Cost'!$C$16))</f>
        <v>0</v>
      </c>
      <c r="Z250" s="103"/>
      <c r="AA250" s="103"/>
      <c r="AB250" s="104">
        <f>+Z250*'1. Standard_Cost'!$B$20+AA250*'1. Standard_Cost'!$C$20</f>
        <v>0</v>
      </c>
      <c r="AC250" s="105"/>
      <c r="AD250" s="106"/>
      <c r="AE250" s="104">
        <f>SUM(AD250,AC250,AB250,Y250,U250,T250,S250,R250)*'1. Standard_Cost'!B90</f>
        <v>0</v>
      </c>
      <c r="AF250" s="104">
        <f t="shared" si="411"/>
        <v>0</v>
      </c>
      <c r="AG250" s="103"/>
      <c r="AH250" s="103"/>
      <c r="AI250" s="103"/>
      <c r="AJ250" s="107"/>
      <c r="AK250" s="107"/>
      <c r="AL250" s="107"/>
      <c r="AM250" s="104">
        <f>AG250*'1. Standard_Cost'!B86+'Incremental_Cost Year 2021'!AH258*'1. Standard_Cost'!C86+'Incremental_Cost Year 2021'!AI258*'1. Standard_Cost'!D86+'Incremental_Cost Year 2021'!AJ258+'Incremental_Cost Year 2021'!AL258+AK250</f>
        <v>0</v>
      </c>
      <c r="AN250" s="104">
        <f>AM250*'1. Standard_Cost'!C90</f>
        <v>0</v>
      </c>
      <c r="AO250" s="107"/>
      <c r="AQ250" s="104">
        <f t="shared" si="407"/>
        <v>0</v>
      </c>
      <c r="AR250" s="104">
        <f t="shared" si="408"/>
        <v>0</v>
      </c>
      <c r="AS250" s="104">
        <f t="shared" si="409"/>
        <v>0</v>
      </c>
      <c r="AT250" s="104">
        <f t="shared" si="412"/>
        <v>0</v>
      </c>
      <c r="AU250" s="108"/>
      <c r="AV250" s="108"/>
      <c r="AW250" s="108"/>
      <c r="AX250" s="108"/>
      <c r="AY250" s="108"/>
      <c r="AZ250" s="108"/>
      <c r="BA250" s="109">
        <f t="shared" si="410"/>
        <v>0</v>
      </c>
    </row>
    <row r="251" spans="1:53" ht="51.75" customHeight="1" outlineLevel="1" x14ac:dyDescent="0.2">
      <c r="A251" s="68"/>
      <c r="B251" s="141"/>
      <c r="C251" s="251"/>
      <c r="D251" s="113" t="s">
        <v>48</v>
      </c>
      <c r="E251" s="113" t="s">
        <v>262</v>
      </c>
      <c r="F251" s="114" t="s">
        <v>154</v>
      </c>
      <c r="G251" s="115" t="s">
        <v>155</v>
      </c>
      <c r="H251" s="122" t="s">
        <v>263</v>
      </c>
      <c r="I251" s="117"/>
      <c r="J251" s="117"/>
      <c r="K251" s="117"/>
      <c r="L251" s="118">
        <f>SUM(L247:L250)</f>
        <v>0</v>
      </c>
      <c r="M251" s="118">
        <f>SUM(M247:M250)</f>
        <v>0</v>
      </c>
      <c r="N251" s="117"/>
      <c r="O251" s="117"/>
      <c r="P251" s="117"/>
      <c r="Q251" s="117"/>
      <c r="R251" s="119">
        <f>SUM(R247:R250)</f>
        <v>0</v>
      </c>
      <c r="S251" s="119">
        <f>SUM(S247:S250)</f>
        <v>0</v>
      </c>
      <c r="T251" s="119">
        <f>SUM(T247:T250)</f>
        <v>0</v>
      </c>
      <c r="U251" s="119">
        <f>SUM(U247:U250)</f>
        <v>0</v>
      </c>
      <c r="V251" s="117"/>
      <c r="W251" s="117"/>
      <c r="X251" s="117"/>
      <c r="Y251" s="118">
        <f>SUM(Y247:Y250)</f>
        <v>0</v>
      </c>
      <c r="Z251" s="117"/>
      <c r="AA251" s="117"/>
      <c r="AB251" s="118">
        <f t="shared" ref="AB251:AF251" si="413">SUM(AB247:AB250)</f>
        <v>0</v>
      </c>
      <c r="AC251" s="118">
        <f t="shared" si="413"/>
        <v>0</v>
      </c>
      <c r="AD251" s="118">
        <f t="shared" si="413"/>
        <v>0</v>
      </c>
      <c r="AE251" s="118">
        <f t="shared" si="413"/>
        <v>0</v>
      </c>
      <c r="AF251" s="118">
        <f t="shared" si="413"/>
        <v>0</v>
      </c>
      <c r="AG251" s="117"/>
      <c r="AH251" s="117"/>
      <c r="AI251" s="117"/>
      <c r="AJ251" s="119">
        <f>SUM(AJ247:AJ250)</f>
        <v>0</v>
      </c>
      <c r="AK251" s="119">
        <f t="shared" ref="AK251:AN251" si="414">SUM(AK247:AK250)</f>
        <v>0</v>
      </c>
      <c r="AL251" s="119">
        <f t="shared" si="414"/>
        <v>0</v>
      </c>
      <c r="AM251" s="119">
        <f t="shared" si="414"/>
        <v>0</v>
      </c>
      <c r="AN251" s="119">
        <f t="shared" si="414"/>
        <v>0</v>
      </c>
      <c r="AO251" s="116"/>
      <c r="AP251" s="120"/>
      <c r="AQ251" s="121">
        <f t="shared" ref="AQ251:BA251" si="415">SUM(AQ247:AQ250)</f>
        <v>0</v>
      </c>
      <c r="AR251" s="121">
        <f t="shared" si="415"/>
        <v>0</v>
      </c>
      <c r="AS251" s="121">
        <f t="shared" si="415"/>
        <v>0</v>
      </c>
      <c r="AT251" s="121">
        <f t="shared" si="415"/>
        <v>0</v>
      </c>
      <c r="AU251" s="121">
        <f t="shared" si="415"/>
        <v>0</v>
      </c>
      <c r="AV251" s="121">
        <f t="shared" si="415"/>
        <v>0</v>
      </c>
      <c r="AW251" s="121">
        <f t="shared" si="415"/>
        <v>0</v>
      </c>
      <c r="AX251" s="121">
        <f t="shared" si="415"/>
        <v>0</v>
      </c>
      <c r="AY251" s="121">
        <f t="shared" si="415"/>
        <v>0</v>
      </c>
      <c r="AZ251" s="121">
        <f t="shared" si="415"/>
        <v>0</v>
      </c>
      <c r="BA251" s="121">
        <f t="shared" si="415"/>
        <v>0</v>
      </c>
    </row>
    <row r="252" spans="1:53" ht="14.1" customHeight="1" outlineLevel="2" x14ac:dyDescent="0.2">
      <c r="A252" s="68"/>
      <c r="B252" s="94"/>
      <c r="C252" s="251"/>
      <c r="D252" s="96"/>
      <c r="E252" s="96"/>
      <c r="F252" s="97"/>
      <c r="G252" s="98"/>
      <c r="H252" s="99" t="s">
        <v>49</v>
      </c>
      <c r="I252" s="100"/>
      <c r="J252" s="101"/>
      <c r="K252" s="101"/>
      <c r="L252" s="102" t="str">
        <f>IF(I252&lt;&gt;0,((VLOOKUP(I252,'1. Standard_Cost'!$B$4:$D$8,2)+VLOOKUP(I252,'1. Standard_Cost'!$B$4:$D$8,3))*J252*K252),"0")</f>
        <v>0</v>
      </c>
      <c r="M252" s="102">
        <f>L252*'1. Standard_Cost'!F72</f>
        <v>0</v>
      </c>
      <c r="N252" s="103"/>
      <c r="O252" s="103"/>
      <c r="P252" s="103"/>
      <c r="Q252" s="103"/>
      <c r="R252" s="104">
        <f>+N252*P252*'1. Standard_Cost'!$B$12</f>
        <v>0</v>
      </c>
      <c r="S252" s="104">
        <f>+N252*O252*P252*'1. Standard_Cost'!$C$12</f>
        <v>0</v>
      </c>
      <c r="T252" s="104">
        <f>+N252*P252*Q252*'1. Standard_Cost'!$D$12</f>
        <v>0</v>
      </c>
      <c r="U252" s="104">
        <f>+N252*O252*'1. Standard_Cost'!$E$12</f>
        <v>0</v>
      </c>
      <c r="V252" s="103"/>
      <c r="W252" s="103"/>
      <c r="X252" s="103"/>
      <c r="Y252" s="104">
        <f>+V252*((X252*'1. Standard_Cost'!$B$16)+(W252*X252*'1. Standard_Cost'!$C$16))</f>
        <v>0</v>
      </c>
      <c r="Z252" s="103"/>
      <c r="AA252" s="103"/>
      <c r="AB252" s="104">
        <f>+Z252*'1. Standard_Cost'!$B$20+AA252*'1. Standard_Cost'!$C$20</f>
        <v>0</v>
      </c>
      <c r="AC252" s="105"/>
      <c r="AD252" s="106"/>
      <c r="AE252" s="104">
        <f>SUM(AD252,AC252,AB252,Y252,U252,T252,S252,R252)*'1. Standard_Cost'!B96</f>
        <v>0</v>
      </c>
      <c r="AF252" s="104">
        <f>SUM(AD252,AE252)</f>
        <v>0</v>
      </c>
      <c r="AG252" s="103"/>
      <c r="AH252" s="103"/>
      <c r="AI252" s="103"/>
      <c r="AJ252" s="107"/>
      <c r="AK252" s="107"/>
      <c r="AL252" s="107"/>
      <c r="AM252" s="104">
        <f>AG252*'1. Standard_Cost'!B92+'Incremental_Cost Year 2021'!AH260*'1. Standard_Cost'!C92+'Incremental_Cost Year 2021'!AI260*'1. Standard_Cost'!D92+'Incremental_Cost Year 2021'!AJ260+'Incremental_Cost Year 2021'!AL260+AK252</f>
        <v>0</v>
      </c>
      <c r="AN252" s="104">
        <f>AM252*'1. Standard_Cost'!C96</f>
        <v>0</v>
      </c>
      <c r="AO252" s="107"/>
      <c r="AQ252" s="104">
        <f t="shared" ref="AQ252:AQ255" si="416">L252+M252</f>
        <v>0</v>
      </c>
      <c r="AR252" s="104">
        <f t="shared" ref="AR252:AR255" si="417">AF252</f>
        <v>0</v>
      </c>
      <c r="AS252" s="104">
        <f t="shared" ref="AS252:AS255" si="418">AM252+AN252</f>
        <v>0</v>
      </c>
      <c r="AT252" s="104">
        <f>SUM(AQ252,AR252,AS252)</f>
        <v>0</v>
      </c>
      <c r="AU252" s="108"/>
      <c r="AV252" s="108"/>
      <c r="AW252" s="108"/>
      <c r="AX252" s="108"/>
      <c r="AY252" s="108"/>
      <c r="AZ252" s="108"/>
      <c r="BA252" s="109">
        <f t="shared" ref="BA252:BA255" si="419">SUM(AU252:AZ252)-AT252</f>
        <v>0</v>
      </c>
    </row>
    <row r="253" spans="1:53" ht="14.1" customHeight="1" outlineLevel="2" x14ac:dyDescent="0.2">
      <c r="A253" s="68"/>
      <c r="B253" s="94"/>
      <c r="C253" s="251"/>
      <c r="D253" s="110"/>
      <c r="E253" s="110"/>
      <c r="F253" s="110"/>
      <c r="G253" s="111"/>
      <c r="H253" s="99" t="s">
        <v>50</v>
      </c>
      <c r="I253" s="100"/>
      <c r="J253" s="101"/>
      <c r="K253" s="101"/>
      <c r="L253" s="102" t="str">
        <f>IF(I253&lt;&gt;0,((VLOOKUP(I253,'1. Standard_Cost'!$B$4:$D$8,2)+VLOOKUP(I253,'1. Standard_Cost'!$B$4:$D$8,3))*J253*K253),"0")</f>
        <v>0</v>
      </c>
      <c r="M253" s="102">
        <f>L253*'1. Standard_Cost'!F72</f>
        <v>0</v>
      </c>
      <c r="N253" s="103"/>
      <c r="O253" s="103"/>
      <c r="P253" s="103"/>
      <c r="Q253" s="103"/>
      <c r="R253" s="104">
        <f>+N253*P253*'1. Standard_Cost'!$B$12</f>
        <v>0</v>
      </c>
      <c r="S253" s="104">
        <f>+N253*O253*P253*'1. Standard_Cost'!$C$12</f>
        <v>0</v>
      </c>
      <c r="T253" s="104">
        <f>+N253*P253*Q253*'1. Standard_Cost'!$D$12</f>
        <v>0</v>
      </c>
      <c r="U253" s="104">
        <f>+N253*O253*'1. Standard_Cost'!$E$12</f>
        <v>0</v>
      </c>
      <c r="V253" s="103"/>
      <c r="W253" s="103"/>
      <c r="X253" s="103"/>
      <c r="Y253" s="104">
        <f>+V253*((X253*'1. Standard_Cost'!$B$16)+(W253*X253*'1. Standard_Cost'!$C$16))</f>
        <v>0</v>
      </c>
      <c r="Z253" s="103"/>
      <c r="AA253" s="103"/>
      <c r="AB253" s="104">
        <f>+Z253*'1. Standard_Cost'!$B$20+AA253*'1. Standard_Cost'!$C$20</f>
        <v>0</v>
      </c>
      <c r="AC253" s="105"/>
      <c r="AD253" s="106"/>
      <c r="AE253" s="104">
        <f>SUM(AD253,AC253,AB253,Y253,U253,T253,S253,R253)*'1. Standard_Cost'!B96</f>
        <v>0</v>
      </c>
      <c r="AF253" s="104">
        <f t="shared" ref="AF253:AF255" si="420">SUM(AD253,AE253)</f>
        <v>0</v>
      </c>
      <c r="AG253" s="103"/>
      <c r="AH253" s="103">
        <v>0</v>
      </c>
      <c r="AI253" s="103">
        <v>0</v>
      </c>
      <c r="AJ253" s="107"/>
      <c r="AK253" s="107"/>
      <c r="AL253" s="107"/>
      <c r="AM253" s="104">
        <f>AG253*'1. Standard_Cost'!B92+'Incremental_Cost Year 2021'!AH261*'1. Standard_Cost'!C92+'Incremental_Cost Year 2021'!AI261*'1. Standard_Cost'!D92+'Incremental_Cost Year 2021'!AJ261+'Incremental_Cost Year 2021'!AL261+AK253</f>
        <v>0</v>
      </c>
      <c r="AN253" s="104">
        <f>AM253*'1. Standard_Cost'!C96</f>
        <v>0</v>
      </c>
      <c r="AO253" s="107"/>
      <c r="AQ253" s="104">
        <f t="shared" si="416"/>
        <v>0</v>
      </c>
      <c r="AR253" s="104">
        <f t="shared" si="417"/>
        <v>0</v>
      </c>
      <c r="AS253" s="104">
        <f t="shared" si="418"/>
        <v>0</v>
      </c>
      <c r="AT253" s="104">
        <f t="shared" ref="AT253:AT255" si="421">SUM(AQ253,AR253,AS253)</f>
        <v>0</v>
      </c>
      <c r="AU253" s="108"/>
      <c r="AV253" s="108">
        <v>0</v>
      </c>
      <c r="AW253" s="108"/>
      <c r="AX253" s="108"/>
      <c r="AY253" s="108"/>
      <c r="AZ253" s="108"/>
      <c r="BA253" s="109">
        <f t="shared" si="419"/>
        <v>0</v>
      </c>
    </row>
    <row r="254" spans="1:53" ht="14.1" customHeight="1" outlineLevel="2" x14ac:dyDescent="0.2">
      <c r="A254" s="68"/>
      <c r="B254" s="94"/>
      <c r="C254" s="251"/>
      <c r="D254" s="110"/>
      <c r="E254" s="110"/>
      <c r="F254" s="110"/>
      <c r="G254" s="111"/>
      <c r="H254" s="99" t="s">
        <v>51</v>
      </c>
      <c r="I254" s="100"/>
      <c r="J254" s="101"/>
      <c r="K254" s="101"/>
      <c r="L254" s="102" t="str">
        <f>IF(I254&lt;&gt;0,((VLOOKUP(I254,'1. Standard_Cost'!$B$4:$D$8,2)+VLOOKUP(I254,'1. Standard_Cost'!$B$4:$D$8,3))*J254*K254),"0")</f>
        <v>0</v>
      </c>
      <c r="M254" s="102">
        <f>L254*'1. Standard_Cost'!F72</f>
        <v>0</v>
      </c>
      <c r="N254" s="103"/>
      <c r="O254" s="103"/>
      <c r="P254" s="103"/>
      <c r="Q254" s="103"/>
      <c r="R254" s="104">
        <f>+N254*P254*'1. Standard_Cost'!$B$12</f>
        <v>0</v>
      </c>
      <c r="S254" s="104">
        <f>+N254*O254*P254*'1. Standard_Cost'!$C$12</f>
        <v>0</v>
      </c>
      <c r="T254" s="104">
        <f>+N254*P254*Q254*'1. Standard_Cost'!$D$12</f>
        <v>0</v>
      </c>
      <c r="U254" s="104">
        <f>+N254*O254*'1. Standard_Cost'!$E$12</f>
        <v>0</v>
      </c>
      <c r="V254" s="103"/>
      <c r="W254" s="103"/>
      <c r="X254" s="103"/>
      <c r="Y254" s="104">
        <f>+V254*((X254*'1. Standard_Cost'!$B$16)+(W254*X254*'1. Standard_Cost'!$C$16))</f>
        <v>0</v>
      </c>
      <c r="Z254" s="103"/>
      <c r="AA254" s="103"/>
      <c r="AB254" s="104">
        <f>+Z254*'1. Standard_Cost'!$B$20+AA254*'1. Standard_Cost'!$C$20</f>
        <v>0</v>
      </c>
      <c r="AC254" s="105"/>
      <c r="AD254" s="106"/>
      <c r="AE254" s="104">
        <f>SUM(AD254,AC254,AB254,Y254,U254,T254,S254,R254)*'1. Standard_Cost'!B96</f>
        <v>0</v>
      </c>
      <c r="AF254" s="104">
        <f t="shared" si="420"/>
        <v>0</v>
      </c>
      <c r="AG254" s="103"/>
      <c r="AH254" s="103"/>
      <c r="AI254" s="103"/>
      <c r="AJ254" s="107"/>
      <c r="AK254" s="107"/>
      <c r="AL254" s="107"/>
      <c r="AM254" s="104">
        <f>AG254*'1. Standard_Cost'!B92+'Incremental_Cost Year 2021'!AH262*'1. Standard_Cost'!C92+'Incremental_Cost Year 2021'!AI262*'1. Standard_Cost'!D92+'Incremental_Cost Year 2021'!AJ262+'Incremental_Cost Year 2021'!AL262+AK254</f>
        <v>0</v>
      </c>
      <c r="AN254" s="104">
        <f>AM254*'1. Standard_Cost'!C96</f>
        <v>0</v>
      </c>
      <c r="AO254" s="107"/>
      <c r="AQ254" s="104">
        <f t="shared" si="416"/>
        <v>0</v>
      </c>
      <c r="AR254" s="104">
        <f t="shared" si="417"/>
        <v>0</v>
      </c>
      <c r="AS254" s="104">
        <f t="shared" si="418"/>
        <v>0</v>
      </c>
      <c r="AT254" s="104">
        <f t="shared" si="421"/>
        <v>0</v>
      </c>
      <c r="AU254" s="108"/>
      <c r="AV254" s="108"/>
      <c r="AW254" s="108"/>
      <c r="AX254" s="108"/>
      <c r="AY254" s="108"/>
      <c r="AZ254" s="108"/>
      <c r="BA254" s="109">
        <f t="shared" si="419"/>
        <v>0</v>
      </c>
    </row>
    <row r="255" spans="1:53" ht="14.1" customHeight="1" outlineLevel="2" x14ac:dyDescent="0.2">
      <c r="A255" s="68"/>
      <c r="B255" s="94"/>
      <c r="C255" s="251"/>
      <c r="D255" s="110"/>
      <c r="E255" s="110"/>
      <c r="F255" s="110"/>
      <c r="G255" s="111"/>
      <c r="H255" s="112" t="s">
        <v>179</v>
      </c>
      <c r="I255" s="100"/>
      <c r="J255" s="101"/>
      <c r="K255" s="101"/>
      <c r="L255" s="102" t="str">
        <f>IF(I255&lt;&gt;0,((VLOOKUP(I255,'1. Standard_Cost'!$B$4:$D$8,2)+VLOOKUP(I255,'1. Standard_Cost'!$B$4:$D$8,3))*J255*K255),"0")</f>
        <v>0</v>
      </c>
      <c r="M255" s="102">
        <f>L255*'1. Standard_Cost'!F72</f>
        <v>0</v>
      </c>
      <c r="N255" s="103"/>
      <c r="O255" s="103"/>
      <c r="P255" s="103"/>
      <c r="Q255" s="103"/>
      <c r="R255" s="104">
        <f>+N255*P255*'1. Standard_Cost'!$B$12</f>
        <v>0</v>
      </c>
      <c r="S255" s="104">
        <f>+N255*O255*P255*'1. Standard_Cost'!$C$12</f>
        <v>0</v>
      </c>
      <c r="T255" s="104">
        <f>+N255*P255*Q255*'1. Standard_Cost'!$D$12</f>
        <v>0</v>
      </c>
      <c r="U255" s="104">
        <f>+N255*O255*'1. Standard_Cost'!$E$12</f>
        <v>0</v>
      </c>
      <c r="V255" s="103"/>
      <c r="W255" s="103"/>
      <c r="X255" s="103"/>
      <c r="Y255" s="104">
        <f>+V255*((X255*'1. Standard_Cost'!$B$16)+(W255*X255*'1. Standard_Cost'!$C$16))</f>
        <v>0</v>
      </c>
      <c r="Z255" s="103"/>
      <c r="AA255" s="103"/>
      <c r="AB255" s="104">
        <f>+Z255*'1. Standard_Cost'!$B$20+AA255*'1. Standard_Cost'!$C$20</f>
        <v>0</v>
      </c>
      <c r="AC255" s="105"/>
      <c r="AD255" s="106"/>
      <c r="AE255" s="104">
        <f>SUM(AD255,AC255,AB255,Y255,U255,T255,S255,R255)*'1. Standard_Cost'!B96</f>
        <v>0</v>
      </c>
      <c r="AF255" s="104">
        <f t="shared" si="420"/>
        <v>0</v>
      </c>
      <c r="AG255" s="103"/>
      <c r="AH255" s="103"/>
      <c r="AI255" s="103"/>
      <c r="AJ255" s="107"/>
      <c r="AK255" s="107"/>
      <c r="AL255" s="107"/>
      <c r="AM255" s="104">
        <f>AG255*'1. Standard_Cost'!B92+'Incremental_Cost Year 2021'!AH263*'1. Standard_Cost'!C92+'Incremental_Cost Year 2021'!AI263*'1. Standard_Cost'!D92+'Incremental_Cost Year 2021'!AJ263+'Incremental_Cost Year 2021'!AL263+AK255</f>
        <v>0</v>
      </c>
      <c r="AN255" s="104">
        <f>AM255*'1. Standard_Cost'!C96</f>
        <v>0</v>
      </c>
      <c r="AO255" s="107"/>
      <c r="AQ255" s="104">
        <f t="shared" si="416"/>
        <v>0</v>
      </c>
      <c r="AR255" s="104">
        <f t="shared" si="417"/>
        <v>0</v>
      </c>
      <c r="AS255" s="104">
        <f t="shared" si="418"/>
        <v>0</v>
      </c>
      <c r="AT255" s="104">
        <f t="shared" si="421"/>
        <v>0</v>
      </c>
      <c r="AU255" s="108"/>
      <c r="AV255" s="108"/>
      <c r="AW255" s="108"/>
      <c r="AX255" s="108"/>
      <c r="AY255" s="108"/>
      <c r="AZ255" s="108"/>
      <c r="BA255" s="109">
        <f t="shared" si="419"/>
        <v>0</v>
      </c>
    </row>
    <row r="256" spans="1:53" ht="25.7" customHeight="1" outlineLevel="1" x14ac:dyDescent="0.2">
      <c r="A256" s="68"/>
      <c r="B256" s="94"/>
      <c r="C256" s="251"/>
      <c r="D256" s="113" t="s">
        <v>48</v>
      </c>
      <c r="E256" s="113" t="s">
        <v>264</v>
      </c>
      <c r="F256" s="114" t="s">
        <v>154</v>
      </c>
      <c r="G256" s="115" t="s">
        <v>155</v>
      </c>
      <c r="H256" s="122" t="s">
        <v>265</v>
      </c>
      <c r="I256" s="117"/>
      <c r="J256" s="117"/>
      <c r="K256" s="117"/>
      <c r="L256" s="118">
        <f>SUM(L252:L255)</f>
        <v>0</v>
      </c>
      <c r="M256" s="118">
        <f>SUM(M252:M255)</f>
        <v>0</v>
      </c>
      <c r="N256" s="117"/>
      <c r="O256" s="117"/>
      <c r="P256" s="117"/>
      <c r="Q256" s="117"/>
      <c r="R256" s="119">
        <f>SUM(R252:R255)</f>
        <v>0</v>
      </c>
      <c r="S256" s="119">
        <f>SUM(S252:S255)</f>
        <v>0</v>
      </c>
      <c r="T256" s="119">
        <f>SUM(T252:T255)</f>
        <v>0</v>
      </c>
      <c r="U256" s="119">
        <f>SUM(U252:U255)</f>
        <v>0</v>
      </c>
      <c r="V256" s="117"/>
      <c r="W256" s="117"/>
      <c r="X256" s="117"/>
      <c r="Y256" s="118">
        <f>SUM(Y252:Y255)</f>
        <v>0</v>
      </c>
      <c r="Z256" s="117"/>
      <c r="AA256" s="117"/>
      <c r="AB256" s="118">
        <f t="shared" ref="AB256:AF256" si="422">SUM(AB252:AB255)</f>
        <v>0</v>
      </c>
      <c r="AC256" s="118">
        <f t="shared" si="422"/>
        <v>0</v>
      </c>
      <c r="AD256" s="118">
        <f t="shared" si="422"/>
        <v>0</v>
      </c>
      <c r="AE256" s="118">
        <f t="shared" si="422"/>
        <v>0</v>
      </c>
      <c r="AF256" s="118">
        <f t="shared" si="422"/>
        <v>0</v>
      </c>
      <c r="AG256" s="117"/>
      <c r="AH256" s="117"/>
      <c r="AI256" s="117"/>
      <c r="AJ256" s="119">
        <f>SUM(AJ252:AJ255)</f>
        <v>0</v>
      </c>
      <c r="AK256" s="119">
        <f t="shared" ref="AK256:AN256" si="423">SUM(AK252:AK255)</f>
        <v>0</v>
      </c>
      <c r="AL256" s="119">
        <f t="shared" si="423"/>
        <v>0</v>
      </c>
      <c r="AM256" s="119">
        <f t="shared" si="423"/>
        <v>0</v>
      </c>
      <c r="AN256" s="119">
        <f t="shared" si="423"/>
        <v>0</v>
      </c>
      <c r="AO256" s="116"/>
      <c r="AP256" s="120"/>
      <c r="AQ256" s="121">
        <f t="shared" ref="AQ256:BA256" si="424">SUM(AQ252:AQ255)</f>
        <v>0</v>
      </c>
      <c r="AR256" s="121">
        <f t="shared" si="424"/>
        <v>0</v>
      </c>
      <c r="AS256" s="121">
        <f t="shared" si="424"/>
        <v>0</v>
      </c>
      <c r="AT256" s="121">
        <f t="shared" si="424"/>
        <v>0</v>
      </c>
      <c r="AU256" s="121">
        <f t="shared" si="424"/>
        <v>0</v>
      </c>
      <c r="AV256" s="121">
        <f t="shared" si="424"/>
        <v>0</v>
      </c>
      <c r="AW256" s="121">
        <f t="shared" si="424"/>
        <v>0</v>
      </c>
      <c r="AX256" s="121">
        <f t="shared" si="424"/>
        <v>0</v>
      </c>
      <c r="AY256" s="121">
        <f t="shared" si="424"/>
        <v>0</v>
      </c>
      <c r="AZ256" s="121">
        <f t="shared" si="424"/>
        <v>0</v>
      </c>
      <c r="BA256" s="121">
        <f t="shared" si="424"/>
        <v>0</v>
      </c>
    </row>
    <row r="257" spans="1:53" ht="14.1" customHeight="1" outlineLevel="2" x14ac:dyDescent="0.2">
      <c r="A257" s="68"/>
      <c r="B257" s="94"/>
      <c r="C257" s="251"/>
      <c r="D257" s="96"/>
      <c r="E257" s="96"/>
      <c r="F257" s="97"/>
      <c r="G257" s="98"/>
      <c r="H257" s="99" t="s">
        <v>49</v>
      </c>
      <c r="I257" s="100"/>
      <c r="J257" s="101"/>
      <c r="K257" s="101"/>
      <c r="L257" s="102" t="str">
        <f>IF(I257&lt;&gt;0,((VLOOKUP(I257,'1. Standard_Cost'!$B$4:$D$8,2)+VLOOKUP(I257,'1. Standard_Cost'!$B$4:$D$8,3))*J257*K257),"0")</f>
        <v>0</v>
      </c>
      <c r="M257" s="102">
        <f>L257*'1. Standard_Cost'!F72</f>
        <v>0</v>
      </c>
      <c r="N257" s="103"/>
      <c r="O257" s="103"/>
      <c r="P257" s="103"/>
      <c r="Q257" s="103"/>
      <c r="R257" s="104">
        <f>+N257*P257*'1. Standard_Cost'!$B$12</f>
        <v>0</v>
      </c>
      <c r="S257" s="104">
        <f>+N257*O257*P257*'1. Standard_Cost'!$C$12</f>
        <v>0</v>
      </c>
      <c r="T257" s="104">
        <f>+N257*P257*Q257*'1. Standard_Cost'!$D$12</f>
        <v>0</v>
      </c>
      <c r="U257" s="104">
        <f>+N257*O257*'1. Standard_Cost'!$E$12</f>
        <v>0</v>
      </c>
      <c r="V257" s="103"/>
      <c r="W257" s="103"/>
      <c r="X257" s="103"/>
      <c r="Y257" s="104">
        <f>+V257*((X257*'1. Standard_Cost'!$B$16)+(W257*X257*'1. Standard_Cost'!$C$16))</f>
        <v>0</v>
      </c>
      <c r="Z257" s="103"/>
      <c r="AA257" s="103"/>
      <c r="AB257" s="104">
        <f>+Z257*'1. Standard_Cost'!$B$20+AA257*'1. Standard_Cost'!$C$20</f>
        <v>0</v>
      </c>
      <c r="AC257" s="105"/>
      <c r="AD257" s="106"/>
      <c r="AE257" s="104">
        <f>SUM(AD257,AC257,AB257,Y257,U257,T257,S257,R257)*'1. Standard_Cost'!B96</f>
        <v>0</v>
      </c>
      <c r="AF257" s="104">
        <f>SUM(AD257,AE257)</f>
        <v>0</v>
      </c>
      <c r="AG257" s="103"/>
      <c r="AH257" s="103"/>
      <c r="AI257" s="103"/>
      <c r="AJ257" s="107"/>
      <c r="AK257" s="107"/>
      <c r="AL257" s="107"/>
      <c r="AM257" s="104">
        <f>AG257*'1. Standard_Cost'!B92+'Incremental_Cost Year 2021'!AH265*'1. Standard_Cost'!C92+'Incremental_Cost Year 2021'!AI265*'1. Standard_Cost'!D92+'Incremental_Cost Year 2021'!AJ265+'Incremental_Cost Year 2021'!AL265+AK257</f>
        <v>0</v>
      </c>
      <c r="AN257" s="104">
        <f>AM257*'1. Standard_Cost'!C96</f>
        <v>0</v>
      </c>
      <c r="AO257" s="107"/>
      <c r="AQ257" s="104">
        <f t="shared" ref="AQ257:AQ260" si="425">L257+M257</f>
        <v>0</v>
      </c>
      <c r="AR257" s="104">
        <f t="shared" ref="AR257:AR260" si="426">AF257</f>
        <v>0</v>
      </c>
      <c r="AS257" s="104">
        <f t="shared" ref="AS257:AS260" si="427">AM257+AN257</f>
        <v>0</v>
      </c>
      <c r="AT257" s="104">
        <f>SUM(AQ257,AR257,AS257)</f>
        <v>0</v>
      </c>
      <c r="AU257" s="108"/>
      <c r="AV257" s="108"/>
      <c r="AW257" s="108"/>
      <c r="AX257" s="108"/>
      <c r="AY257" s="108"/>
      <c r="AZ257" s="108"/>
      <c r="BA257" s="109">
        <f t="shared" ref="BA257:BA260" si="428">SUM(AU257:AZ257)-AT257</f>
        <v>0</v>
      </c>
    </row>
    <row r="258" spans="1:53" ht="14.1" customHeight="1" outlineLevel="2" x14ac:dyDescent="0.2">
      <c r="A258" s="68"/>
      <c r="B258" s="94"/>
      <c r="C258" s="251"/>
      <c r="D258" s="110"/>
      <c r="E258" s="110"/>
      <c r="F258" s="110"/>
      <c r="G258" s="111"/>
      <c r="H258" s="99" t="s">
        <v>50</v>
      </c>
      <c r="I258" s="100"/>
      <c r="J258" s="101"/>
      <c r="K258" s="101"/>
      <c r="L258" s="102" t="str">
        <f>IF(I258&lt;&gt;0,((VLOOKUP(I258,'1. Standard_Cost'!$B$4:$D$8,2)+VLOOKUP(I258,'1. Standard_Cost'!$B$4:$D$8,3))*J258*K258),"0")</f>
        <v>0</v>
      </c>
      <c r="M258" s="102">
        <f>L258*'1. Standard_Cost'!F72</f>
        <v>0</v>
      </c>
      <c r="N258" s="103"/>
      <c r="O258" s="103"/>
      <c r="P258" s="103"/>
      <c r="Q258" s="103"/>
      <c r="R258" s="104">
        <f>+N258*P258*'1. Standard_Cost'!$B$12</f>
        <v>0</v>
      </c>
      <c r="S258" s="104">
        <f>+N258*O258*P258*'1. Standard_Cost'!$C$12</f>
        <v>0</v>
      </c>
      <c r="T258" s="104">
        <f>+N258*P258*Q258*'1. Standard_Cost'!$D$12</f>
        <v>0</v>
      </c>
      <c r="U258" s="104">
        <f>+N258*O258*'1. Standard_Cost'!$E$12</f>
        <v>0</v>
      </c>
      <c r="V258" s="103"/>
      <c r="W258" s="103"/>
      <c r="X258" s="103"/>
      <c r="Y258" s="104">
        <f>+V258*((X258*'1. Standard_Cost'!$B$16)+(W258*X258*'1. Standard_Cost'!$C$16))</f>
        <v>0</v>
      </c>
      <c r="Z258" s="103"/>
      <c r="AA258" s="103"/>
      <c r="AB258" s="104">
        <f>+Z258*'1. Standard_Cost'!$B$20+AA258*'1. Standard_Cost'!$C$20</f>
        <v>0</v>
      </c>
      <c r="AC258" s="105"/>
      <c r="AD258" s="106"/>
      <c r="AE258" s="104">
        <f>SUM(AD258,AC258,AB258,Y258,U258,T258,S258,R258)*'1. Standard_Cost'!B96</f>
        <v>0</v>
      </c>
      <c r="AF258" s="104">
        <f t="shared" ref="AF258:AF260" si="429">SUM(AD258,AE258)</f>
        <v>0</v>
      </c>
      <c r="AG258" s="103"/>
      <c r="AH258" s="103">
        <v>0</v>
      </c>
      <c r="AI258" s="103">
        <v>0</v>
      </c>
      <c r="AJ258" s="107"/>
      <c r="AK258" s="107"/>
      <c r="AL258" s="107"/>
      <c r="AM258" s="104">
        <f>AG258*'1. Standard_Cost'!B92+'Incremental_Cost Year 2021'!AH266*'1. Standard_Cost'!C92+'Incremental_Cost Year 2021'!AI266*'1. Standard_Cost'!D92+'Incremental_Cost Year 2021'!AJ266+'Incremental_Cost Year 2021'!AL266+AK258</f>
        <v>0</v>
      </c>
      <c r="AN258" s="104">
        <f>AM258*'1. Standard_Cost'!C96</f>
        <v>0</v>
      </c>
      <c r="AO258" s="107"/>
      <c r="AQ258" s="104">
        <f t="shared" si="425"/>
        <v>0</v>
      </c>
      <c r="AR258" s="104">
        <f t="shared" si="426"/>
        <v>0</v>
      </c>
      <c r="AS258" s="104">
        <f t="shared" si="427"/>
        <v>0</v>
      </c>
      <c r="AT258" s="104">
        <f t="shared" ref="AT258:AT260" si="430">SUM(AQ258,AR258,AS258)</f>
        <v>0</v>
      </c>
      <c r="AU258" s="108"/>
      <c r="AV258" s="108">
        <v>0</v>
      </c>
      <c r="AW258" s="108"/>
      <c r="AX258" s="108"/>
      <c r="AY258" s="108"/>
      <c r="AZ258" s="108"/>
      <c r="BA258" s="109">
        <f t="shared" si="428"/>
        <v>0</v>
      </c>
    </row>
    <row r="259" spans="1:53" ht="14.1" customHeight="1" outlineLevel="2" x14ac:dyDescent="0.2">
      <c r="A259" s="68"/>
      <c r="B259" s="94"/>
      <c r="C259" s="251"/>
      <c r="D259" s="110"/>
      <c r="E259" s="110"/>
      <c r="F259" s="110"/>
      <c r="G259" s="111"/>
      <c r="H259" s="99" t="s">
        <v>51</v>
      </c>
      <c r="I259" s="100"/>
      <c r="J259" s="101"/>
      <c r="K259" s="101"/>
      <c r="L259" s="102" t="str">
        <f>IF(I259&lt;&gt;0,((VLOOKUP(I259,'1. Standard_Cost'!$B$4:$D$8,2)+VLOOKUP(I259,'1. Standard_Cost'!$B$4:$D$8,3))*J259*K259),"0")</f>
        <v>0</v>
      </c>
      <c r="M259" s="102">
        <f>L259*'1. Standard_Cost'!F72</f>
        <v>0</v>
      </c>
      <c r="N259" s="103"/>
      <c r="O259" s="103"/>
      <c r="P259" s="103"/>
      <c r="Q259" s="103"/>
      <c r="R259" s="104">
        <f>+N259*P259*'1. Standard_Cost'!$B$12</f>
        <v>0</v>
      </c>
      <c r="S259" s="104">
        <f>+N259*O259*P259*'1. Standard_Cost'!$C$12</f>
        <v>0</v>
      </c>
      <c r="T259" s="104">
        <f>+N259*P259*Q259*'1. Standard_Cost'!$D$12</f>
        <v>0</v>
      </c>
      <c r="U259" s="104">
        <f>+N259*O259*'1. Standard_Cost'!$E$12</f>
        <v>0</v>
      </c>
      <c r="V259" s="103"/>
      <c r="W259" s="103"/>
      <c r="X259" s="103"/>
      <c r="Y259" s="104">
        <f>+V259*((X259*'1. Standard_Cost'!$B$16)+(W259*X259*'1. Standard_Cost'!$C$16))</f>
        <v>0</v>
      </c>
      <c r="Z259" s="103"/>
      <c r="AA259" s="103"/>
      <c r="AB259" s="104">
        <f>+Z259*'1. Standard_Cost'!$B$20+AA259*'1. Standard_Cost'!$C$20</f>
        <v>0</v>
      </c>
      <c r="AC259" s="105"/>
      <c r="AD259" s="106"/>
      <c r="AE259" s="104">
        <f>SUM(AD259,AC259,AB259,Y259,U259,T259,S259,R259)*'1. Standard_Cost'!B96</f>
        <v>0</v>
      </c>
      <c r="AF259" s="104">
        <f t="shared" si="429"/>
        <v>0</v>
      </c>
      <c r="AG259" s="103"/>
      <c r="AH259" s="103"/>
      <c r="AI259" s="103"/>
      <c r="AJ259" s="107"/>
      <c r="AK259" s="107"/>
      <c r="AL259" s="107"/>
      <c r="AM259" s="104">
        <f>AG259*'1. Standard_Cost'!B92+'Incremental_Cost Year 2021'!AH267*'1. Standard_Cost'!C92+'Incremental_Cost Year 2021'!AI267*'1. Standard_Cost'!D92+'Incremental_Cost Year 2021'!AJ267+'Incremental_Cost Year 2021'!AL267+AK259</f>
        <v>0</v>
      </c>
      <c r="AN259" s="104">
        <f>AM259*'1. Standard_Cost'!C96</f>
        <v>0</v>
      </c>
      <c r="AO259" s="107"/>
      <c r="AQ259" s="104">
        <f t="shared" si="425"/>
        <v>0</v>
      </c>
      <c r="AR259" s="104">
        <f t="shared" si="426"/>
        <v>0</v>
      </c>
      <c r="AS259" s="104">
        <f t="shared" si="427"/>
        <v>0</v>
      </c>
      <c r="AT259" s="104">
        <f t="shared" si="430"/>
        <v>0</v>
      </c>
      <c r="AU259" s="108"/>
      <c r="AV259" s="108"/>
      <c r="AW259" s="108"/>
      <c r="AX259" s="108"/>
      <c r="AY259" s="108"/>
      <c r="AZ259" s="108"/>
      <c r="BA259" s="109">
        <f t="shared" si="428"/>
        <v>0</v>
      </c>
    </row>
    <row r="260" spans="1:53" ht="14.1" customHeight="1" outlineLevel="2" x14ac:dyDescent="0.2">
      <c r="A260" s="68"/>
      <c r="B260" s="94"/>
      <c r="C260" s="251"/>
      <c r="D260" s="110"/>
      <c r="E260" s="110"/>
      <c r="F260" s="110"/>
      <c r="G260" s="111"/>
      <c r="H260" s="112" t="s">
        <v>179</v>
      </c>
      <c r="I260" s="100"/>
      <c r="J260" s="101"/>
      <c r="K260" s="101"/>
      <c r="L260" s="102" t="str">
        <f>IF(I260&lt;&gt;0,((VLOOKUP(I260,'1. Standard_Cost'!$B$4:$D$8,2)+VLOOKUP(I260,'1. Standard_Cost'!$B$4:$D$8,3))*J260*K260),"0")</f>
        <v>0</v>
      </c>
      <c r="M260" s="102">
        <f>L260*'1. Standard_Cost'!F72</f>
        <v>0</v>
      </c>
      <c r="N260" s="103"/>
      <c r="O260" s="103"/>
      <c r="P260" s="103"/>
      <c r="Q260" s="103"/>
      <c r="R260" s="104">
        <f>+N260*P260*'1. Standard_Cost'!$B$12</f>
        <v>0</v>
      </c>
      <c r="S260" s="104">
        <f>+N260*O260*P260*'1. Standard_Cost'!$C$12</f>
        <v>0</v>
      </c>
      <c r="T260" s="104">
        <f>+N260*P260*Q260*'1. Standard_Cost'!$D$12</f>
        <v>0</v>
      </c>
      <c r="U260" s="104">
        <f>+N260*O260*'1. Standard_Cost'!$E$12</f>
        <v>0</v>
      </c>
      <c r="V260" s="103"/>
      <c r="W260" s="103"/>
      <c r="X260" s="103"/>
      <c r="Y260" s="104">
        <f>+V260*((X260*'1. Standard_Cost'!$B$16)+(W260*X260*'1. Standard_Cost'!$C$16))</f>
        <v>0</v>
      </c>
      <c r="Z260" s="103"/>
      <c r="AA260" s="103"/>
      <c r="AB260" s="104">
        <f>+Z260*'1. Standard_Cost'!$B$20+AA260*'1. Standard_Cost'!$C$20</f>
        <v>0</v>
      </c>
      <c r="AC260" s="105"/>
      <c r="AD260" s="106"/>
      <c r="AE260" s="104">
        <f>SUM(AD260,AC260,AB260,Y260,U260,T260,S260,R260)*'1. Standard_Cost'!B96</f>
        <v>0</v>
      </c>
      <c r="AF260" s="104">
        <f t="shared" si="429"/>
        <v>0</v>
      </c>
      <c r="AG260" s="103"/>
      <c r="AH260" s="103"/>
      <c r="AI260" s="103"/>
      <c r="AJ260" s="107"/>
      <c r="AK260" s="107"/>
      <c r="AL260" s="107"/>
      <c r="AM260" s="104">
        <f>AG260*'1. Standard_Cost'!B92+'Incremental_Cost Year 2021'!AH268*'1. Standard_Cost'!C92+'Incremental_Cost Year 2021'!AI268*'1. Standard_Cost'!D92+'Incremental_Cost Year 2021'!AJ268+'Incremental_Cost Year 2021'!AL268+AK260</f>
        <v>0</v>
      </c>
      <c r="AN260" s="104">
        <f>AM260*'1. Standard_Cost'!C96</f>
        <v>0</v>
      </c>
      <c r="AO260" s="107"/>
      <c r="AQ260" s="104">
        <f t="shared" si="425"/>
        <v>0</v>
      </c>
      <c r="AR260" s="104">
        <f t="shared" si="426"/>
        <v>0</v>
      </c>
      <c r="AS260" s="104">
        <f t="shared" si="427"/>
        <v>0</v>
      </c>
      <c r="AT260" s="104">
        <f t="shared" si="430"/>
        <v>0</v>
      </c>
      <c r="AU260" s="108"/>
      <c r="AV260" s="108"/>
      <c r="AW260" s="108"/>
      <c r="AX260" s="108"/>
      <c r="AY260" s="108"/>
      <c r="AZ260" s="108"/>
      <c r="BA260" s="109">
        <f t="shared" si="428"/>
        <v>0</v>
      </c>
    </row>
    <row r="261" spans="1:53" ht="24.6" customHeight="1" outlineLevel="1" x14ac:dyDescent="0.2">
      <c r="A261" s="68"/>
      <c r="B261" s="141"/>
      <c r="C261" s="251"/>
      <c r="D261" s="113" t="s">
        <v>48</v>
      </c>
      <c r="E261" s="113" t="s">
        <v>266</v>
      </c>
      <c r="F261" s="114" t="s">
        <v>154</v>
      </c>
      <c r="G261" s="115" t="s">
        <v>155</v>
      </c>
      <c r="H261" s="122" t="s">
        <v>267</v>
      </c>
      <c r="I261" s="117"/>
      <c r="J261" s="117"/>
      <c r="K261" s="117"/>
      <c r="L261" s="118">
        <f>SUM(L257:L260)</f>
        <v>0</v>
      </c>
      <c r="M261" s="118">
        <f>SUM(M257:M260)</f>
        <v>0</v>
      </c>
      <c r="N261" s="117"/>
      <c r="O261" s="117"/>
      <c r="P261" s="117"/>
      <c r="Q261" s="117"/>
      <c r="R261" s="119">
        <f>SUM(R257:R260)</f>
        <v>0</v>
      </c>
      <c r="S261" s="119">
        <f>SUM(S257:S260)</f>
        <v>0</v>
      </c>
      <c r="T261" s="119">
        <f>SUM(T257:T260)</f>
        <v>0</v>
      </c>
      <c r="U261" s="119">
        <f>SUM(U257:U260)</f>
        <v>0</v>
      </c>
      <c r="V261" s="117"/>
      <c r="W261" s="117"/>
      <c r="X261" s="117"/>
      <c r="Y261" s="118">
        <f>SUM(Y257:Y260)</f>
        <v>0</v>
      </c>
      <c r="Z261" s="117"/>
      <c r="AA261" s="117"/>
      <c r="AB261" s="118">
        <f t="shared" ref="AB261:AF261" si="431">SUM(AB257:AB260)</f>
        <v>0</v>
      </c>
      <c r="AC261" s="118">
        <f t="shared" si="431"/>
        <v>0</v>
      </c>
      <c r="AD261" s="118">
        <f t="shared" si="431"/>
        <v>0</v>
      </c>
      <c r="AE261" s="118">
        <f t="shared" si="431"/>
        <v>0</v>
      </c>
      <c r="AF261" s="118">
        <f t="shared" si="431"/>
        <v>0</v>
      </c>
      <c r="AG261" s="117"/>
      <c r="AH261" s="117"/>
      <c r="AI261" s="117"/>
      <c r="AJ261" s="119">
        <f>SUM(AJ257:AJ260)</f>
        <v>0</v>
      </c>
      <c r="AK261" s="119">
        <f t="shared" ref="AK261:AN261" si="432">SUM(AK257:AK260)</f>
        <v>0</v>
      </c>
      <c r="AL261" s="119">
        <f t="shared" si="432"/>
        <v>0</v>
      </c>
      <c r="AM261" s="119">
        <f t="shared" si="432"/>
        <v>0</v>
      </c>
      <c r="AN261" s="119">
        <f t="shared" si="432"/>
        <v>0</v>
      </c>
      <c r="AO261" s="116"/>
      <c r="AP261" s="120"/>
      <c r="AQ261" s="121">
        <f t="shared" ref="AQ261:BA261" si="433">SUM(AQ257:AQ260)</f>
        <v>0</v>
      </c>
      <c r="AR261" s="121">
        <f t="shared" si="433"/>
        <v>0</v>
      </c>
      <c r="AS261" s="121">
        <f t="shared" si="433"/>
        <v>0</v>
      </c>
      <c r="AT261" s="121">
        <f t="shared" si="433"/>
        <v>0</v>
      </c>
      <c r="AU261" s="121">
        <f t="shared" si="433"/>
        <v>0</v>
      </c>
      <c r="AV261" s="121">
        <f t="shared" si="433"/>
        <v>0</v>
      </c>
      <c r="AW261" s="121">
        <f t="shared" si="433"/>
        <v>0</v>
      </c>
      <c r="AX261" s="121">
        <f t="shared" si="433"/>
        <v>0</v>
      </c>
      <c r="AY261" s="121">
        <f t="shared" si="433"/>
        <v>0</v>
      </c>
      <c r="AZ261" s="121">
        <f t="shared" si="433"/>
        <v>0</v>
      </c>
      <c r="BA261" s="121">
        <f t="shared" si="433"/>
        <v>0</v>
      </c>
    </row>
    <row r="262" spans="1:53" ht="14.1" customHeight="1" outlineLevel="2" x14ac:dyDescent="0.2">
      <c r="A262" s="68"/>
      <c r="B262" s="94"/>
      <c r="C262" s="142"/>
      <c r="D262" s="96"/>
      <c r="E262" s="96"/>
      <c r="F262" s="97"/>
      <c r="G262" s="98"/>
      <c r="H262" s="99" t="s">
        <v>49</v>
      </c>
      <c r="I262" s="100"/>
      <c r="J262" s="101"/>
      <c r="K262" s="101"/>
      <c r="L262" s="102" t="str">
        <f>IF(I262&lt;&gt;0,((VLOOKUP(I262,'1. Standard_Cost'!$B$4:$D$8,2)+VLOOKUP(I262,'1. Standard_Cost'!$B$4:$D$8,3))*J262*K262),"0")</f>
        <v>0</v>
      </c>
      <c r="M262" s="102">
        <f>L262*'1. Standard_Cost'!F77</f>
        <v>0</v>
      </c>
      <c r="N262" s="103"/>
      <c r="O262" s="103"/>
      <c r="P262" s="103"/>
      <c r="Q262" s="103"/>
      <c r="R262" s="104">
        <f>+N262*P262*'1. Standard_Cost'!$B$12</f>
        <v>0</v>
      </c>
      <c r="S262" s="104">
        <f>+N262*O262*P262*'1. Standard_Cost'!$C$12</f>
        <v>0</v>
      </c>
      <c r="T262" s="104">
        <f>+N262*P262*Q262*'1. Standard_Cost'!$D$12</f>
        <v>0</v>
      </c>
      <c r="U262" s="104">
        <f>+N262*O262*'1. Standard_Cost'!$E$12</f>
        <v>0</v>
      </c>
      <c r="V262" s="103"/>
      <c r="W262" s="103"/>
      <c r="X262" s="103"/>
      <c r="Y262" s="104">
        <f>+V262*((X262*'1. Standard_Cost'!$B$16)+(W262*X262*'1. Standard_Cost'!$C$16))</f>
        <v>0</v>
      </c>
      <c r="Z262" s="103"/>
      <c r="AA262" s="103"/>
      <c r="AB262" s="104">
        <f>+Z262*'1. Standard_Cost'!$B$20+AA262*'1. Standard_Cost'!$C$20</f>
        <v>0</v>
      </c>
      <c r="AC262" s="105"/>
      <c r="AD262" s="106"/>
      <c r="AE262" s="104">
        <f>SUM(AD262,AC262,AB262,Y262,U262,T262,S262,R262)*'1. Standard_Cost'!B101</f>
        <v>0</v>
      </c>
      <c r="AF262" s="104">
        <f>SUM(AD262,AE262)</f>
        <v>0</v>
      </c>
      <c r="AG262" s="103"/>
      <c r="AH262" s="103"/>
      <c r="AI262" s="103"/>
      <c r="AJ262" s="107"/>
      <c r="AK262" s="107"/>
      <c r="AL262" s="107"/>
      <c r="AM262" s="104">
        <f>AG262*'1. Standard_Cost'!B97+'Incremental_Cost Year 2021'!AH270*'1. Standard_Cost'!C97+'Incremental_Cost Year 2021'!AI270*'1. Standard_Cost'!D97+'Incremental_Cost Year 2021'!AJ270+'Incremental_Cost Year 2021'!AL270+AK262</f>
        <v>0</v>
      </c>
      <c r="AN262" s="104">
        <f>AM262*'1. Standard_Cost'!C101</f>
        <v>0</v>
      </c>
      <c r="AO262" s="107"/>
      <c r="AQ262" s="104">
        <f t="shared" ref="AQ262:AQ265" si="434">L262+M262</f>
        <v>0</v>
      </c>
      <c r="AR262" s="104">
        <f t="shared" ref="AR262:AR265" si="435">AF262</f>
        <v>0</v>
      </c>
      <c r="AS262" s="104">
        <f t="shared" ref="AS262:AS265" si="436">AM262+AN262</f>
        <v>0</v>
      </c>
      <c r="AT262" s="104">
        <f>SUM(AQ262,AR262,AS262)</f>
        <v>0</v>
      </c>
      <c r="AU262" s="108"/>
      <c r="AV262" s="108"/>
      <c r="AW262" s="108"/>
      <c r="AX262" s="108"/>
      <c r="AY262" s="108"/>
      <c r="AZ262" s="108"/>
      <c r="BA262" s="109">
        <f t="shared" ref="BA262:BA265" si="437">SUM(AU262:AZ262)-AT262</f>
        <v>0</v>
      </c>
    </row>
    <row r="263" spans="1:53" ht="14.1" customHeight="1" outlineLevel="2" x14ac:dyDescent="0.2">
      <c r="A263" s="68"/>
      <c r="B263" s="94"/>
      <c r="C263" s="142"/>
      <c r="D263" s="110"/>
      <c r="E263" s="110"/>
      <c r="F263" s="110"/>
      <c r="G263" s="111"/>
      <c r="H263" s="99" t="s">
        <v>50</v>
      </c>
      <c r="I263" s="100"/>
      <c r="J263" s="101"/>
      <c r="K263" s="101"/>
      <c r="L263" s="102" t="str">
        <f>IF(I263&lt;&gt;0,((VLOOKUP(I263,'1. Standard_Cost'!$B$4:$D$8,2)+VLOOKUP(I263,'1. Standard_Cost'!$B$4:$D$8,3))*J263*K263),"0")</f>
        <v>0</v>
      </c>
      <c r="M263" s="102">
        <f>L263*'1. Standard_Cost'!F77</f>
        <v>0</v>
      </c>
      <c r="N263" s="103"/>
      <c r="O263" s="103"/>
      <c r="P263" s="103"/>
      <c r="Q263" s="103"/>
      <c r="R263" s="104">
        <f>+N263*P263*'1. Standard_Cost'!$B$12</f>
        <v>0</v>
      </c>
      <c r="S263" s="104">
        <f>+N263*O263*P263*'1. Standard_Cost'!$C$12</f>
        <v>0</v>
      </c>
      <c r="T263" s="104">
        <f>+N263*P263*Q263*'1. Standard_Cost'!$D$12</f>
        <v>0</v>
      </c>
      <c r="U263" s="104">
        <f>+N263*O263*'1. Standard_Cost'!$E$12</f>
        <v>0</v>
      </c>
      <c r="V263" s="103"/>
      <c r="W263" s="103"/>
      <c r="X263" s="103"/>
      <c r="Y263" s="104">
        <f>+V263*((X263*'1. Standard_Cost'!$B$16)+(W263*X263*'1. Standard_Cost'!$C$16))</f>
        <v>0</v>
      </c>
      <c r="Z263" s="103"/>
      <c r="AA263" s="103"/>
      <c r="AB263" s="104">
        <f>+Z263*'1. Standard_Cost'!$B$20+AA263*'1. Standard_Cost'!$C$20</f>
        <v>0</v>
      </c>
      <c r="AC263" s="105"/>
      <c r="AD263" s="106"/>
      <c r="AE263" s="104">
        <f>SUM(AD263,AC263,AB263,Y263,U263,T263,S263,R263)*'1. Standard_Cost'!B101</f>
        <v>0</v>
      </c>
      <c r="AF263" s="104">
        <f t="shared" ref="AF263:AF265" si="438">SUM(AD263,AE263)</f>
        <v>0</v>
      </c>
      <c r="AG263" s="103"/>
      <c r="AH263" s="103">
        <v>0</v>
      </c>
      <c r="AI263" s="103">
        <v>0</v>
      </c>
      <c r="AJ263" s="107"/>
      <c r="AK263" s="107"/>
      <c r="AL263" s="107"/>
      <c r="AM263" s="104">
        <f>AG263*'1. Standard_Cost'!B97+'Incremental_Cost Year 2021'!AH271*'1. Standard_Cost'!C97+'Incremental_Cost Year 2021'!AI271*'1. Standard_Cost'!D97+'Incremental_Cost Year 2021'!AJ271+'Incremental_Cost Year 2021'!AL271+AK263</f>
        <v>0</v>
      </c>
      <c r="AN263" s="104">
        <f>AM263*'1. Standard_Cost'!C101</f>
        <v>0</v>
      </c>
      <c r="AO263" s="107"/>
      <c r="AQ263" s="104">
        <f t="shared" si="434"/>
        <v>0</v>
      </c>
      <c r="AR263" s="104">
        <f t="shared" si="435"/>
        <v>0</v>
      </c>
      <c r="AS263" s="104">
        <f t="shared" si="436"/>
        <v>0</v>
      </c>
      <c r="AT263" s="104">
        <f t="shared" ref="AT263:AT265" si="439">SUM(AQ263,AR263,AS263)</f>
        <v>0</v>
      </c>
      <c r="AU263" s="108"/>
      <c r="AV263" s="108">
        <v>0</v>
      </c>
      <c r="AW263" s="108"/>
      <c r="AX263" s="108"/>
      <c r="AY263" s="108"/>
      <c r="AZ263" s="108"/>
      <c r="BA263" s="109">
        <f t="shared" si="437"/>
        <v>0</v>
      </c>
    </row>
    <row r="264" spans="1:53" ht="14.1" customHeight="1" outlineLevel="2" x14ac:dyDescent="0.2">
      <c r="A264" s="68"/>
      <c r="B264" s="94"/>
      <c r="C264" s="142"/>
      <c r="D264" s="110"/>
      <c r="E264" s="110"/>
      <c r="F264" s="110"/>
      <c r="G264" s="111"/>
      <c r="H264" s="99" t="s">
        <v>51</v>
      </c>
      <c r="I264" s="100"/>
      <c r="J264" s="101"/>
      <c r="K264" s="101"/>
      <c r="L264" s="102" t="str">
        <f>IF(I264&lt;&gt;0,((VLOOKUP(I264,'1. Standard_Cost'!$B$4:$D$8,2)+VLOOKUP(I264,'1. Standard_Cost'!$B$4:$D$8,3))*J264*K264),"0")</f>
        <v>0</v>
      </c>
      <c r="M264" s="102">
        <f>L264*'1. Standard_Cost'!F77</f>
        <v>0</v>
      </c>
      <c r="N264" s="103"/>
      <c r="O264" s="103"/>
      <c r="P264" s="103"/>
      <c r="Q264" s="103"/>
      <c r="R264" s="104">
        <f>+N264*P264*'1. Standard_Cost'!$B$12</f>
        <v>0</v>
      </c>
      <c r="S264" s="104">
        <f>+N264*O264*P264*'1. Standard_Cost'!$C$12</f>
        <v>0</v>
      </c>
      <c r="T264" s="104">
        <f>+N264*P264*Q264*'1. Standard_Cost'!$D$12</f>
        <v>0</v>
      </c>
      <c r="U264" s="104">
        <f>+N264*O264*'1. Standard_Cost'!$E$12</f>
        <v>0</v>
      </c>
      <c r="V264" s="103"/>
      <c r="W264" s="103"/>
      <c r="X264" s="103"/>
      <c r="Y264" s="104">
        <f>+V264*((X264*'1. Standard_Cost'!$B$16)+(W264*X264*'1. Standard_Cost'!$C$16))</f>
        <v>0</v>
      </c>
      <c r="Z264" s="103"/>
      <c r="AA264" s="103"/>
      <c r="AB264" s="104">
        <f>+Z264*'1. Standard_Cost'!$B$20+AA264*'1. Standard_Cost'!$C$20</f>
        <v>0</v>
      </c>
      <c r="AC264" s="105"/>
      <c r="AD264" s="106"/>
      <c r="AE264" s="104">
        <f>SUM(AD264,AC264,AB264,Y264,U264,T264,S264,R264)*'1. Standard_Cost'!B101</f>
        <v>0</v>
      </c>
      <c r="AF264" s="104">
        <f t="shared" si="438"/>
        <v>0</v>
      </c>
      <c r="AG264" s="103"/>
      <c r="AH264" s="103"/>
      <c r="AI264" s="103"/>
      <c r="AJ264" s="107"/>
      <c r="AK264" s="107"/>
      <c r="AL264" s="107"/>
      <c r="AM264" s="104">
        <f>AG264*'1. Standard_Cost'!B97+'Incremental_Cost Year 2021'!AH272*'1. Standard_Cost'!C97+'Incremental_Cost Year 2021'!AI272*'1. Standard_Cost'!D97+'Incremental_Cost Year 2021'!AJ272+'Incremental_Cost Year 2021'!AL272+AK264</f>
        <v>0</v>
      </c>
      <c r="AN264" s="104">
        <f>AM264*'1. Standard_Cost'!C101</f>
        <v>0</v>
      </c>
      <c r="AO264" s="107"/>
      <c r="AQ264" s="104">
        <f t="shared" si="434"/>
        <v>0</v>
      </c>
      <c r="AR264" s="104">
        <f t="shared" si="435"/>
        <v>0</v>
      </c>
      <c r="AS264" s="104">
        <f t="shared" si="436"/>
        <v>0</v>
      </c>
      <c r="AT264" s="104">
        <f t="shared" si="439"/>
        <v>0</v>
      </c>
      <c r="AU264" s="108"/>
      <c r="AV264" s="108"/>
      <c r="AW264" s="108"/>
      <c r="AX264" s="108"/>
      <c r="AY264" s="108"/>
      <c r="AZ264" s="108"/>
      <c r="BA264" s="109">
        <f t="shared" si="437"/>
        <v>0</v>
      </c>
    </row>
    <row r="265" spans="1:53" ht="14.1" customHeight="1" outlineLevel="2" x14ac:dyDescent="0.2">
      <c r="A265" s="68"/>
      <c r="B265" s="94"/>
      <c r="C265" s="142"/>
      <c r="D265" s="110"/>
      <c r="E265" s="110"/>
      <c r="F265" s="110"/>
      <c r="G265" s="111"/>
      <c r="H265" s="112" t="s">
        <v>179</v>
      </c>
      <c r="I265" s="100"/>
      <c r="J265" s="101"/>
      <c r="K265" s="101"/>
      <c r="L265" s="102" t="str">
        <f>IF(I265&lt;&gt;0,((VLOOKUP(I265,'1. Standard_Cost'!$B$4:$D$8,2)+VLOOKUP(I265,'1. Standard_Cost'!$B$4:$D$8,3))*J265*K265),"0")</f>
        <v>0</v>
      </c>
      <c r="M265" s="102">
        <f>L265*'1. Standard_Cost'!F77</f>
        <v>0</v>
      </c>
      <c r="N265" s="103"/>
      <c r="O265" s="103"/>
      <c r="P265" s="103"/>
      <c r="Q265" s="103"/>
      <c r="R265" s="104">
        <f>+N265*P265*'1. Standard_Cost'!$B$12</f>
        <v>0</v>
      </c>
      <c r="S265" s="104">
        <f>+N265*O265*P265*'1. Standard_Cost'!$C$12</f>
        <v>0</v>
      </c>
      <c r="T265" s="104">
        <f>+N265*P265*Q265*'1. Standard_Cost'!$D$12</f>
        <v>0</v>
      </c>
      <c r="U265" s="104">
        <f>+N265*O265*'1. Standard_Cost'!$E$12</f>
        <v>0</v>
      </c>
      <c r="V265" s="103"/>
      <c r="W265" s="103"/>
      <c r="X265" s="103"/>
      <c r="Y265" s="104">
        <f>+V265*((X265*'1. Standard_Cost'!$B$16)+(W265*X265*'1. Standard_Cost'!$C$16))</f>
        <v>0</v>
      </c>
      <c r="Z265" s="103"/>
      <c r="AA265" s="103"/>
      <c r="AB265" s="104">
        <f>+Z265*'1. Standard_Cost'!$B$20+AA265*'1. Standard_Cost'!$C$20</f>
        <v>0</v>
      </c>
      <c r="AC265" s="105"/>
      <c r="AD265" s="106"/>
      <c r="AE265" s="104">
        <f>SUM(AD265,AC265,AB265,Y265,U265,T265,S265,R265)*'1. Standard_Cost'!B101</f>
        <v>0</v>
      </c>
      <c r="AF265" s="104">
        <f t="shared" si="438"/>
        <v>0</v>
      </c>
      <c r="AG265" s="103"/>
      <c r="AH265" s="103"/>
      <c r="AI265" s="103"/>
      <c r="AJ265" s="107"/>
      <c r="AK265" s="107"/>
      <c r="AL265" s="107"/>
      <c r="AM265" s="104">
        <f>AG265*'1. Standard_Cost'!B97+'Incremental_Cost Year 2021'!AH273*'1. Standard_Cost'!C97+'Incremental_Cost Year 2021'!AI273*'1. Standard_Cost'!D97+'Incremental_Cost Year 2021'!AJ273+'Incremental_Cost Year 2021'!AL273+AK265</f>
        <v>0</v>
      </c>
      <c r="AN265" s="104">
        <f>AM265*'1. Standard_Cost'!C101</f>
        <v>0</v>
      </c>
      <c r="AO265" s="107"/>
      <c r="AQ265" s="104">
        <f t="shared" si="434"/>
        <v>0</v>
      </c>
      <c r="AR265" s="104">
        <f t="shared" si="435"/>
        <v>0</v>
      </c>
      <c r="AS265" s="104">
        <f t="shared" si="436"/>
        <v>0</v>
      </c>
      <c r="AT265" s="104">
        <f t="shared" si="439"/>
        <v>0</v>
      </c>
      <c r="AU265" s="108"/>
      <c r="AV265" s="108"/>
      <c r="AW265" s="108"/>
      <c r="AX265" s="108"/>
      <c r="AY265" s="108"/>
      <c r="AZ265" s="108"/>
      <c r="BA265" s="109">
        <f t="shared" si="437"/>
        <v>0</v>
      </c>
    </row>
    <row r="266" spans="1:53" ht="62.25" customHeight="1" outlineLevel="1" x14ac:dyDescent="0.2">
      <c r="A266" s="68"/>
      <c r="B266" s="141"/>
      <c r="C266" s="142"/>
      <c r="D266" s="113" t="s">
        <v>48</v>
      </c>
      <c r="E266" s="113" t="s">
        <v>268</v>
      </c>
      <c r="F266" s="114" t="s">
        <v>154</v>
      </c>
      <c r="G266" s="115" t="s">
        <v>155</v>
      </c>
      <c r="H266" s="122" t="s">
        <v>269</v>
      </c>
      <c r="I266" s="117"/>
      <c r="J266" s="117"/>
      <c r="K266" s="117"/>
      <c r="L266" s="118">
        <f>SUM(L262:L265)</f>
        <v>0</v>
      </c>
      <c r="M266" s="118">
        <f>SUM(M262:M265)</f>
        <v>0</v>
      </c>
      <c r="N266" s="117"/>
      <c r="O266" s="117"/>
      <c r="P266" s="117"/>
      <c r="Q266" s="117"/>
      <c r="R266" s="119">
        <f>SUM(R262:R265)</f>
        <v>0</v>
      </c>
      <c r="S266" s="119">
        <f>SUM(S262:S265)</f>
        <v>0</v>
      </c>
      <c r="T266" s="119">
        <f>SUM(T262:T265)</f>
        <v>0</v>
      </c>
      <c r="U266" s="119">
        <f>SUM(U262:U265)</f>
        <v>0</v>
      </c>
      <c r="V266" s="117"/>
      <c r="W266" s="117"/>
      <c r="X266" s="117"/>
      <c r="Y266" s="118">
        <f>SUM(Y262:Y265)</f>
        <v>0</v>
      </c>
      <c r="Z266" s="117"/>
      <c r="AA266" s="117"/>
      <c r="AB266" s="118">
        <f t="shared" ref="AB266:AF266" si="440">SUM(AB262:AB265)</f>
        <v>0</v>
      </c>
      <c r="AC266" s="118">
        <f t="shared" si="440"/>
        <v>0</v>
      </c>
      <c r="AD266" s="118">
        <f t="shared" si="440"/>
        <v>0</v>
      </c>
      <c r="AE266" s="118">
        <f t="shared" si="440"/>
        <v>0</v>
      </c>
      <c r="AF266" s="118">
        <f t="shared" si="440"/>
        <v>0</v>
      </c>
      <c r="AG266" s="117"/>
      <c r="AH266" s="117"/>
      <c r="AI266" s="117"/>
      <c r="AJ266" s="119">
        <f>SUM(AJ262:AJ265)</f>
        <v>0</v>
      </c>
      <c r="AK266" s="119">
        <f t="shared" ref="AK266:AN266" si="441">SUM(AK262:AK265)</f>
        <v>0</v>
      </c>
      <c r="AL266" s="119">
        <f t="shared" si="441"/>
        <v>0</v>
      </c>
      <c r="AM266" s="119">
        <f t="shared" si="441"/>
        <v>0</v>
      </c>
      <c r="AN266" s="119">
        <f t="shared" si="441"/>
        <v>0</v>
      </c>
      <c r="AO266" s="116"/>
      <c r="AP266" s="120"/>
      <c r="AQ266" s="121">
        <f t="shared" ref="AQ266:BA266" si="442">SUM(AQ262:AQ265)</f>
        <v>0</v>
      </c>
      <c r="AR266" s="121">
        <f t="shared" si="442"/>
        <v>0</v>
      </c>
      <c r="AS266" s="121">
        <f t="shared" si="442"/>
        <v>0</v>
      </c>
      <c r="AT266" s="121">
        <f t="shared" si="442"/>
        <v>0</v>
      </c>
      <c r="AU266" s="121">
        <f t="shared" si="442"/>
        <v>0</v>
      </c>
      <c r="AV266" s="121">
        <f t="shared" si="442"/>
        <v>0</v>
      </c>
      <c r="AW266" s="121">
        <f t="shared" si="442"/>
        <v>0</v>
      </c>
      <c r="AX266" s="121">
        <f t="shared" si="442"/>
        <v>0</v>
      </c>
      <c r="AY266" s="121">
        <f t="shared" si="442"/>
        <v>0</v>
      </c>
      <c r="AZ266" s="121">
        <f t="shared" si="442"/>
        <v>0</v>
      </c>
      <c r="BA266" s="121">
        <f t="shared" si="442"/>
        <v>0</v>
      </c>
    </row>
    <row r="267" spans="1:53" ht="14.1" customHeight="1" outlineLevel="2" x14ac:dyDescent="0.2">
      <c r="A267" s="68"/>
      <c r="B267" s="94"/>
      <c r="C267" s="142"/>
      <c r="D267" s="96"/>
      <c r="E267" s="96"/>
      <c r="F267" s="97"/>
      <c r="G267" s="98"/>
      <c r="H267" s="99" t="s">
        <v>49</v>
      </c>
      <c r="I267" s="100"/>
      <c r="J267" s="101"/>
      <c r="K267" s="101"/>
      <c r="L267" s="102" t="str">
        <f>IF(I267&lt;&gt;0,((VLOOKUP(I267,'1. Standard_Cost'!$B$4:$D$8,2)+VLOOKUP(I267,'1. Standard_Cost'!$B$4:$D$8,3))*J267*K267),"0")</f>
        <v>0</v>
      </c>
      <c r="M267" s="102">
        <f>L267*'1. Standard_Cost'!F82</f>
        <v>0</v>
      </c>
      <c r="N267" s="103"/>
      <c r="O267" s="103"/>
      <c r="P267" s="103"/>
      <c r="Q267" s="103"/>
      <c r="R267" s="104">
        <f>+N267*P267*'1. Standard_Cost'!$B$12</f>
        <v>0</v>
      </c>
      <c r="S267" s="104">
        <f>+N267*O267*P267*'1. Standard_Cost'!$C$12</f>
        <v>0</v>
      </c>
      <c r="T267" s="104">
        <f>+N267*P267*Q267*'1. Standard_Cost'!$D$12</f>
        <v>0</v>
      </c>
      <c r="U267" s="104">
        <f>+N267*O267*'1. Standard_Cost'!$E$12</f>
        <v>0</v>
      </c>
      <c r="V267" s="103"/>
      <c r="W267" s="103"/>
      <c r="X267" s="103"/>
      <c r="Y267" s="104">
        <f>+V267*((X267*'1. Standard_Cost'!$B$16)+(W267*X267*'1. Standard_Cost'!$C$16))</f>
        <v>0</v>
      </c>
      <c r="Z267" s="103"/>
      <c r="AA267" s="103"/>
      <c r="AB267" s="104">
        <f>+Z267*'1. Standard_Cost'!$B$20+AA267*'1. Standard_Cost'!$C$20</f>
        <v>0</v>
      </c>
      <c r="AC267" s="105"/>
      <c r="AD267" s="106"/>
      <c r="AE267" s="104">
        <f>SUM(AD267,AC267,AB267,Y267,U267,T267,S267,R267)*'1. Standard_Cost'!B106</f>
        <v>0</v>
      </c>
      <c r="AF267" s="104">
        <f>SUM(AD267,AE267)</f>
        <v>0</v>
      </c>
      <c r="AG267" s="103"/>
      <c r="AH267" s="103"/>
      <c r="AI267" s="103"/>
      <c r="AJ267" s="107"/>
      <c r="AK267" s="107"/>
      <c r="AL267" s="107"/>
      <c r="AM267" s="104">
        <f>AG267*'1. Standard_Cost'!B102+'Incremental_Cost Year 2021'!AH275*'1. Standard_Cost'!C102+'Incremental_Cost Year 2021'!AI275*'1. Standard_Cost'!D102+'Incremental_Cost Year 2021'!AJ275+'Incremental_Cost Year 2021'!AL275+AK267</f>
        <v>0</v>
      </c>
      <c r="AN267" s="104">
        <f>AM267*'1. Standard_Cost'!C106</f>
        <v>0</v>
      </c>
      <c r="AO267" s="107"/>
      <c r="AQ267" s="104">
        <f t="shared" ref="AQ267:AQ270" si="443">L267+M267</f>
        <v>0</v>
      </c>
      <c r="AR267" s="104">
        <f t="shared" ref="AR267:AR270" si="444">AF267</f>
        <v>0</v>
      </c>
      <c r="AS267" s="104">
        <f t="shared" ref="AS267:AS270" si="445">AM267+AN267</f>
        <v>0</v>
      </c>
      <c r="AT267" s="104">
        <f>SUM(AQ267,AR267,AS267)</f>
        <v>0</v>
      </c>
      <c r="AU267" s="108"/>
      <c r="AV267" s="108"/>
      <c r="AW267" s="108"/>
      <c r="AX267" s="108"/>
      <c r="AY267" s="108"/>
      <c r="AZ267" s="108"/>
      <c r="BA267" s="109">
        <f t="shared" ref="BA267:BA270" si="446">SUM(AU267:AZ267)-AT267</f>
        <v>0</v>
      </c>
    </row>
    <row r="268" spans="1:53" ht="14.1" customHeight="1" outlineLevel="2" x14ac:dyDescent="0.2">
      <c r="A268" s="68"/>
      <c r="B268" s="94"/>
      <c r="C268" s="142"/>
      <c r="D268" s="110"/>
      <c r="E268" s="110"/>
      <c r="F268" s="110"/>
      <c r="G268" s="111"/>
      <c r="H268" s="99" t="s">
        <v>50</v>
      </c>
      <c r="I268" s="100"/>
      <c r="J268" s="101"/>
      <c r="K268" s="101"/>
      <c r="L268" s="102" t="str">
        <f>IF(I268&lt;&gt;0,((VLOOKUP(I268,'1. Standard_Cost'!$B$4:$D$8,2)+VLOOKUP(I268,'1. Standard_Cost'!$B$4:$D$8,3))*J268*K268),"0")</f>
        <v>0</v>
      </c>
      <c r="M268" s="102">
        <f>L268*'1. Standard_Cost'!F82</f>
        <v>0</v>
      </c>
      <c r="N268" s="103"/>
      <c r="O268" s="103"/>
      <c r="P268" s="103"/>
      <c r="Q268" s="103"/>
      <c r="R268" s="104">
        <f>+N268*P268*'1. Standard_Cost'!$B$12</f>
        <v>0</v>
      </c>
      <c r="S268" s="104">
        <f>+N268*O268*P268*'1. Standard_Cost'!$C$12</f>
        <v>0</v>
      </c>
      <c r="T268" s="104">
        <f>+N268*P268*Q268*'1. Standard_Cost'!$D$12</f>
        <v>0</v>
      </c>
      <c r="U268" s="104">
        <f>+N268*O268*'1. Standard_Cost'!$E$12</f>
        <v>0</v>
      </c>
      <c r="V268" s="103"/>
      <c r="W268" s="103"/>
      <c r="X268" s="103"/>
      <c r="Y268" s="104">
        <f>+V268*((X268*'1. Standard_Cost'!$B$16)+(W268*X268*'1. Standard_Cost'!$C$16))</f>
        <v>0</v>
      </c>
      <c r="Z268" s="103"/>
      <c r="AA268" s="103"/>
      <c r="AB268" s="104">
        <f>+Z268*'1. Standard_Cost'!$B$20+AA268*'1. Standard_Cost'!$C$20</f>
        <v>0</v>
      </c>
      <c r="AC268" s="105"/>
      <c r="AD268" s="106"/>
      <c r="AE268" s="104">
        <f>SUM(AD268,AC268,AB268,Y268,U268,T268,S268,R268)*'1. Standard_Cost'!B106</f>
        <v>0</v>
      </c>
      <c r="AF268" s="104">
        <f t="shared" ref="AF268:AF270" si="447">SUM(AD268,AE268)</f>
        <v>0</v>
      </c>
      <c r="AG268" s="103"/>
      <c r="AH268" s="103">
        <v>0</v>
      </c>
      <c r="AI268" s="103">
        <v>0</v>
      </c>
      <c r="AJ268" s="107"/>
      <c r="AK268" s="107"/>
      <c r="AL268" s="107"/>
      <c r="AM268" s="104">
        <f>AG268*'1. Standard_Cost'!B102+'Incremental_Cost Year 2021'!AH276*'1. Standard_Cost'!C102+'Incremental_Cost Year 2021'!AI276*'1. Standard_Cost'!D102+'Incremental_Cost Year 2021'!AJ276+'Incremental_Cost Year 2021'!AL276+AK268</f>
        <v>0</v>
      </c>
      <c r="AN268" s="104">
        <f>AM268*'1. Standard_Cost'!C106</f>
        <v>0</v>
      </c>
      <c r="AO268" s="107"/>
      <c r="AQ268" s="104">
        <f t="shared" si="443"/>
        <v>0</v>
      </c>
      <c r="AR268" s="104">
        <f t="shared" si="444"/>
        <v>0</v>
      </c>
      <c r="AS268" s="104">
        <f t="shared" si="445"/>
        <v>0</v>
      </c>
      <c r="AT268" s="104">
        <f t="shared" ref="AT268:AT270" si="448">SUM(AQ268,AR268,AS268)</f>
        <v>0</v>
      </c>
      <c r="AU268" s="108"/>
      <c r="AV268" s="108">
        <v>0</v>
      </c>
      <c r="AW268" s="108"/>
      <c r="AX268" s="108"/>
      <c r="AY268" s="108"/>
      <c r="AZ268" s="108"/>
      <c r="BA268" s="109">
        <f t="shared" si="446"/>
        <v>0</v>
      </c>
    </row>
    <row r="269" spans="1:53" ht="14.1" customHeight="1" outlineLevel="2" x14ac:dyDescent="0.2">
      <c r="A269" s="68"/>
      <c r="B269" s="94"/>
      <c r="C269" s="142"/>
      <c r="D269" s="110"/>
      <c r="E269" s="110"/>
      <c r="F269" s="110"/>
      <c r="G269" s="111"/>
      <c r="H269" s="99" t="s">
        <v>51</v>
      </c>
      <c r="I269" s="100"/>
      <c r="J269" s="101"/>
      <c r="K269" s="101"/>
      <c r="L269" s="102" t="str">
        <f>IF(I269&lt;&gt;0,((VLOOKUP(I269,'1. Standard_Cost'!$B$4:$D$8,2)+VLOOKUP(I269,'1. Standard_Cost'!$B$4:$D$8,3))*J269*K269),"0")</f>
        <v>0</v>
      </c>
      <c r="M269" s="102">
        <f>L269*'1. Standard_Cost'!F82</f>
        <v>0</v>
      </c>
      <c r="N269" s="103"/>
      <c r="O269" s="103"/>
      <c r="P269" s="103"/>
      <c r="Q269" s="103"/>
      <c r="R269" s="104">
        <f>+N269*P269*'1. Standard_Cost'!$B$12</f>
        <v>0</v>
      </c>
      <c r="S269" s="104">
        <f>+N269*O269*P269*'1. Standard_Cost'!$C$12</f>
        <v>0</v>
      </c>
      <c r="T269" s="104">
        <f>+N269*P269*Q269*'1. Standard_Cost'!$D$12</f>
        <v>0</v>
      </c>
      <c r="U269" s="104">
        <f>+N269*O269*'1. Standard_Cost'!$E$12</f>
        <v>0</v>
      </c>
      <c r="V269" s="103"/>
      <c r="W269" s="103"/>
      <c r="X269" s="103"/>
      <c r="Y269" s="104">
        <f>+V269*((X269*'1. Standard_Cost'!$B$16)+(W269*X269*'1. Standard_Cost'!$C$16))</f>
        <v>0</v>
      </c>
      <c r="Z269" s="103"/>
      <c r="AA269" s="103"/>
      <c r="AB269" s="104">
        <f>+Z269*'1. Standard_Cost'!$B$20+AA269*'1. Standard_Cost'!$C$20</f>
        <v>0</v>
      </c>
      <c r="AC269" s="105"/>
      <c r="AD269" s="106"/>
      <c r="AE269" s="104">
        <f>SUM(AD269,AC269,AB269,Y269,U269,T269,S269,R269)*'1. Standard_Cost'!B106</f>
        <v>0</v>
      </c>
      <c r="AF269" s="104">
        <f t="shared" si="447"/>
        <v>0</v>
      </c>
      <c r="AG269" s="103"/>
      <c r="AH269" s="103"/>
      <c r="AI269" s="103"/>
      <c r="AJ269" s="107"/>
      <c r="AK269" s="107"/>
      <c r="AL269" s="107"/>
      <c r="AM269" s="104">
        <f>AG269*'1. Standard_Cost'!B102+'Incremental_Cost Year 2021'!AH277*'1. Standard_Cost'!C102+'Incremental_Cost Year 2021'!AI277*'1. Standard_Cost'!D102+'Incremental_Cost Year 2021'!AJ277+'Incremental_Cost Year 2021'!AL277+AK269</f>
        <v>0</v>
      </c>
      <c r="AN269" s="104">
        <f>AM269*'1. Standard_Cost'!C106</f>
        <v>0</v>
      </c>
      <c r="AO269" s="107"/>
      <c r="AQ269" s="104">
        <f t="shared" si="443"/>
        <v>0</v>
      </c>
      <c r="AR269" s="104">
        <f t="shared" si="444"/>
        <v>0</v>
      </c>
      <c r="AS269" s="104">
        <f t="shared" si="445"/>
        <v>0</v>
      </c>
      <c r="AT269" s="104">
        <f t="shared" si="448"/>
        <v>0</v>
      </c>
      <c r="AU269" s="108"/>
      <c r="AV269" s="108"/>
      <c r="AW269" s="108"/>
      <c r="AX269" s="108"/>
      <c r="AY269" s="108"/>
      <c r="AZ269" s="108"/>
      <c r="BA269" s="109">
        <f t="shared" si="446"/>
        <v>0</v>
      </c>
    </row>
    <row r="270" spans="1:53" ht="14.1" customHeight="1" outlineLevel="2" x14ac:dyDescent="0.2">
      <c r="A270" s="68"/>
      <c r="B270" s="94"/>
      <c r="C270" s="142"/>
      <c r="D270" s="110"/>
      <c r="E270" s="110"/>
      <c r="F270" s="110"/>
      <c r="G270" s="111"/>
      <c r="H270" s="112" t="s">
        <v>179</v>
      </c>
      <c r="I270" s="100"/>
      <c r="J270" s="101"/>
      <c r="K270" s="101"/>
      <c r="L270" s="102" t="str">
        <f>IF(I270&lt;&gt;0,((VLOOKUP(I270,'1. Standard_Cost'!$B$4:$D$8,2)+VLOOKUP(I270,'1. Standard_Cost'!$B$4:$D$8,3))*J270*K270),"0")</f>
        <v>0</v>
      </c>
      <c r="M270" s="102">
        <f>L270*'1. Standard_Cost'!F82</f>
        <v>0</v>
      </c>
      <c r="N270" s="103"/>
      <c r="O270" s="103"/>
      <c r="P270" s="103"/>
      <c r="Q270" s="103"/>
      <c r="R270" s="104">
        <f>+N270*P270*'1. Standard_Cost'!$B$12</f>
        <v>0</v>
      </c>
      <c r="S270" s="104">
        <f>+N270*O270*P270*'1. Standard_Cost'!$C$12</f>
        <v>0</v>
      </c>
      <c r="T270" s="104">
        <f>+N270*P270*Q270*'1. Standard_Cost'!$D$12</f>
        <v>0</v>
      </c>
      <c r="U270" s="104">
        <f>+N270*O270*'1. Standard_Cost'!$E$12</f>
        <v>0</v>
      </c>
      <c r="V270" s="103"/>
      <c r="W270" s="103"/>
      <c r="X270" s="103"/>
      <c r="Y270" s="104">
        <f>+V270*((X270*'1. Standard_Cost'!$B$16)+(W270*X270*'1. Standard_Cost'!$C$16))</f>
        <v>0</v>
      </c>
      <c r="Z270" s="103"/>
      <c r="AA270" s="103"/>
      <c r="AB270" s="104">
        <f>+Z270*'1. Standard_Cost'!$B$20+AA270*'1. Standard_Cost'!$C$20</f>
        <v>0</v>
      </c>
      <c r="AC270" s="105"/>
      <c r="AD270" s="106"/>
      <c r="AE270" s="104">
        <f>SUM(AD270,AC270,AB270,Y270,U270,T270,S270,R270)*'1. Standard_Cost'!B106</f>
        <v>0</v>
      </c>
      <c r="AF270" s="104">
        <f t="shared" si="447"/>
        <v>0</v>
      </c>
      <c r="AG270" s="103"/>
      <c r="AH270" s="103"/>
      <c r="AI270" s="103"/>
      <c r="AJ270" s="107"/>
      <c r="AK270" s="107"/>
      <c r="AL270" s="107"/>
      <c r="AM270" s="104">
        <f>AG270*'1. Standard_Cost'!B102+'Incremental_Cost Year 2021'!AH278*'1. Standard_Cost'!C102+'Incremental_Cost Year 2021'!AI278*'1. Standard_Cost'!D102+'Incremental_Cost Year 2021'!AJ278+'Incremental_Cost Year 2021'!AL278+AK270</f>
        <v>0</v>
      </c>
      <c r="AN270" s="104">
        <f>AM270*'1. Standard_Cost'!C106</f>
        <v>0</v>
      </c>
      <c r="AO270" s="107"/>
      <c r="AQ270" s="104">
        <f t="shared" si="443"/>
        <v>0</v>
      </c>
      <c r="AR270" s="104">
        <f t="shared" si="444"/>
        <v>0</v>
      </c>
      <c r="AS270" s="104">
        <f t="shared" si="445"/>
        <v>0</v>
      </c>
      <c r="AT270" s="104">
        <f t="shared" si="448"/>
        <v>0</v>
      </c>
      <c r="AU270" s="108"/>
      <c r="AV270" s="108"/>
      <c r="AW270" s="108"/>
      <c r="AX270" s="108"/>
      <c r="AY270" s="108"/>
      <c r="AZ270" s="108"/>
      <c r="BA270" s="109">
        <f t="shared" si="446"/>
        <v>0</v>
      </c>
    </row>
    <row r="271" spans="1:53" ht="54" customHeight="1" outlineLevel="1" x14ac:dyDescent="0.2">
      <c r="A271" s="68"/>
      <c r="B271" s="141"/>
      <c r="C271" s="142"/>
      <c r="D271" s="113" t="s">
        <v>48</v>
      </c>
      <c r="E271" s="113" t="s">
        <v>272</v>
      </c>
      <c r="F271" s="114" t="s">
        <v>154</v>
      </c>
      <c r="G271" s="115" t="s">
        <v>155</v>
      </c>
      <c r="H271" s="122" t="s">
        <v>270</v>
      </c>
      <c r="I271" s="117"/>
      <c r="J271" s="117"/>
      <c r="K271" s="117"/>
      <c r="L271" s="118">
        <f>SUM(L267:L270)</f>
        <v>0</v>
      </c>
      <c r="M271" s="118">
        <f>SUM(M267:M270)</f>
        <v>0</v>
      </c>
      <c r="N271" s="117"/>
      <c r="O271" s="117"/>
      <c r="P271" s="117"/>
      <c r="Q271" s="117"/>
      <c r="R271" s="119">
        <f>SUM(R267:R270)</f>
        <v>0</v>
      </c>
      <c r="S271" s="119">
        <f>SUM(S267:S270)</f>
        <v>0</v>
      </c>
      <c r="T271" s="119">
        <f>SUM(T267:T270)</f>
        <v>0</v>
      </c>
      <c r="U271" s="119">
        <f>SUM(U267:U270)</f>
        <v>0</v>
      </c>
      <c r="V271" s="117"/>
      <c r="W271" s="117"/>
      <c r="X271" s="117"/>
      <c r="Y271" s="118">
        <f>SUM(Y267:Y270)</f>
        <v>0</v>
      </c>
      <c r="Z271" s="117"/>
      <c r="AA271" s="117"/>
      <c r="AB271" s="118">
        <f t="shared" ref="AB271:AF271" si="449">SUM(AB267:AB270)</f>
        <v>0</v>
      </c>
      <c r="AC271" s="118">
        <f t="shared" si="449"/>
        <v>0</v>
      </c>
      <c r="AD271" s="118">
        <f t="shared" si="449"/>
        <v>0</v>
      </c>
      <c r="AE271" s="118">
        <f t="shared" si="449"/>
        <v>0</v>
      </c>
      <c r="AF271" s="118">
        <f t="shared" si="449"/>
        <v>0</v>
      </c>
      <c r="AG271" s="117"/>
      <c r="AH271" s="117"/>
      <c r="AI271" s="117"/>
      <c r="AJ271" s="119">
        <f>SUM(AJ267:AJ270)</f>
        <v>0</v>
      </c>
      <c r="AK271" s="119">
        <f t="shared" ref="AK271:AN271" si="450">SUM(AK267:AK270)</f>
        <v>0</v>
      </c>
      <c r="AL271" s="119">
        <f t="shared" si="450"/>
        <v>0</v>
      </c>
      <c r="AM271" s="119">
        <f t="shared" si="450"/>
        <v>0</v>
      </c>
      <c r="AN271" s="119">
        <f t="shared" si="450"/>
        <v>0</v>
      </c>
      <c r="AO271" s="116"/>
      <c r="AP271" s="120"/>
      <c r="AQ271" s="121">
        <f t="shared" ref="AQ271:BA271" si="451">SUM(AQ267:AQ270)</f>
        <v>0</v>
      </c>
      <c r="AR271" s="121">
        <f t="shared" si="451"/>
        <v>0</v>
      </c>
      <c r="AS271" s="121">
        <f t="shared" si="451"/>
        <v>0</v>
      </c>
      <c r="AT271" s="121">
        <f t="shared" si="451"/>
        <v>0</v>
      </c>
      <c r="AU271" s="121">
        <f t="shared" si="451"/>
        <v>0</v>
      </c>
      <c r="AV271" s="121">
        <f t="shared" si="451"/>
        <v>0</v>
      </c>
      <c r="AW271" s="121">
        <f t="shared" si="451"/>
        <v>0</v>
      </c>
      <c r="AX271" s="121">
        <f t="shared" si="451"/>
        <v>0</v>
      </c>
      <c r="AY271" s="121">
        <f t="shared" si="451"/>
        <v>0</v>
      </c>
      <c r="AZ271" s="121">
        <f t="shared" si="451"/>
        <v>0</v>
      </c>
      <c r="BA271" s="121">
        <f t="shared" si="451"/>
        <v>0</v>
      </c>
    </row>
    <row r="272" spans="1:53" ht="14.1" customHeight="1" outlineLevel="2" x14ac:dyDescent="0.2">
      <c r="A272" s="68"/>
      <c r="B272" s="94"/>
      <c r="C272" s="142"/>
      <c r="D272" s="96"/>
      <c r="E272" s="96"/>
      <c r="F272" s="97"/>
      <c r="G272" s="98"/>
      <c r="H272" s="99" t="s">
        <v>49</v>
      </c>
      <c r="I272" s="100"/>
      <c r="J272" s="101"/>
      <c r="K272" s="101"/>
      <c r="L272" s="102" t="str">
        <f>IF(I272&lt;&gt;0,((VLOOKUP(I272,'1. Standard_Cost'!$B$4:$D$8,2)+VLOOKUP(I272,'1. Standard_Cost'!$B$4:$D$8,3))*J272*K272),"0")</f>
        <v>0</v>
      </c>
      <c r="M272" s="102">
        <f>L272*'1. Standard_Cost'!F87</f>
        <v>0</v>
      </c>
      <c r="N272" s="103"/>
      <c r="O272" s="103"/>
      <c r="P272" s="103"/>
      <c r="Q272" s="103"/>
      <c r="R272" s="104">
        <f>+N272*P272*'1. Standard_Cost'!$B$12</f>
        <v>0</v>
      </c>
      <c r="S272" s="104">
        <f>+N272*O272*P272*'1. Standard_Cost'!$C$12</f>
        <v>0</v>
      </c>
      <c r="T272" s="104">
        <f>+N272*P272*Q272*'1. Standard_Cost'!$D$12</f>
        <v>0</v>
      </c>
      <c r="U272" s="104">
        <f>+N272*O272*'1. Standard_Cost'!$E$12</f>
        <v>0</v>
      </c>
      <c r="V272" s="103"/>
      <c r="W272" s="103"/>
      <c r="X272" s="103"/>
      <c r="Y272" s="104">
        <f>+V272*((X272*'1. Standard_Cost'!$B$16)+(W272*X272*'1. Standard_Cost'!$C$16))</f>
        <v>0</v>
      </c>
      <c r="Z272" s="103"/>
      <c r="AA272" s="103"/>
      <c r="AB272" s="104">
        <f>+Z272*'1. Standard_Cost'!$B$20+AA272*'1. Standard_Cost'!$C$20</f>
        <v>0</v>
      </c>
      <c r="AC272" s="105"/>
      <c r="AD272" s="106"/>
      <c r="AE272" s="104">
        <f>SUM(AD272,AC272,AB272,Y272,U272,T272,S272,R272)*'1. Standard_Cost'!B111</f>
        <v>0</v>
      </c>
      <c r="AF272" s="104">
        <f>SUM(AD272,AE272)</f>
        <v>0</v>
      </c>
      <c r="AG272" s="103"/>
      <c r="AH272" s="103"/>
      <c r="AI272" s="103"/>
      <c r="AJ272" s="107"/>
      <c r="AK272" s="107"/>
      <c r="AL272" s="107"/>
      <c r="AM272" s="104">
        <f>AG272*'1. Standard_Cost'!B107+'Incremental_Cost Year 2021'!AH280*'1. Standard_Cost'!C107+'Incremental_Cost Year 2021'!AI280*'1. Standard_Cost'!D107+'Incremental_Cost Year 2021'!AJ280+'Incremental_Cost Year 2021'!AL280+AK272</f>
        <v>0</v>
      </c>
      <c r="AN272" s="104">
        <f>AM272*'1. Standard_Cost'!C111</f>
        <v>0</v>
      </c>
      <c r="AO272" s="107"/>
      <c r="AQ272" s="104">
        <f t="shared" ref="AQ272:AQ275" si="452">L272+M272</f>
        <v>0</v>
      </c>
      <c r="AR272" s="104">
        <f t="shared" ref="AR272:AR275" si="453">AF272</f>
        <v>0</v>
      </c>
      <c r="AS272" s="104">
        <f t="shared" ref="AS272:AS275" si="454">AM272+AN272</f>
        <v>0</v>
      </c>
      <c r="AT272" s="104">
        <f>SUM(AQ272,AR272,AS272)</f>
        <v>0</v>
      </c>
      <c r="AU272" s="108"/>
      <c r="AV272" s="108"/>
      <c r="AW272" s="108"/>
      <c r="AX272" s="108"/>
      <c r="AY272" s="108"/>
      <c r="AZ272" s="108"/>
      <c r="BA272" s="109">
        <f t="shared" ref="BA272:BA275" si="455">SUM(AU272:AZ272)-AT272</f>
        <v>0</v>
      </c>
    </row>
    <row r="273" spans="1:53" ht="14.1" customHeight="1" outlineLevel="2" x14ac:dyDescent="0.2">
      <c r="A273" s="68"/>
      <c r="B273" s="94"/>
      <c r="C273" s="142"/>
      <c r="D273" s="110"/>
      <c r="E273" s="110"/>
      <c r="F273" s="110"/>
      <c r="G273" s="111"/>
      <c r="H273" s="99" t="s">
        <v>50</v>
      </c>
      <c r="I273" s="100"/>
      <c r="J273" s="101"/>
      <c r="K273" s="101"/>
      <c r="L273" s="102" t="str">
        <f>IF(I273&lt;&gt;0,((VLOOKUP(I273,'1. Standard_Cost'!$B$4:$D$8,2)+VLOOKUP(I273,'1. Standard_Cost'!$B$4:$D$8,3))*J273*K273),"0")</f>
        <v>0</v>
      </c>
      <c r="M273" s="102">
        <f>L273*'1. Standard_Cost'!F87</f>
        <v>0</v>
      </c>
      <c r="N273" s="103"/>
      <c r="O273" s="103"/>
      <c r="P273" s="103"/>
      <c r="Q273" s="103"/>
      <c r="R273" s="104">
        <f>+N273*P273*'1. Standard_Cost'!$B$12</f>
        <v>0</v>
      </c>
      <c r="S273" s="104">
        <f>+N273*O273*P273*'1. Standard_Cost'!$C$12</f>
        <v>0</v>
      </c>
      <c r="T273" s="104">
        <f>+N273*P273*Q273*'1. Standard_Cost'!$D$12</f>
        <v>0</v>
      </c>
      <c r="U273" s="104">
        <f>+N273*O273*'1. Standard_Cost'!$E$12</f>
        <v>0</v>
      </c>
      <c r="V273" s="103"/>
      <c r="W273" s="103"/>
      <c r="X273" s="103"/>
      <c r="Y273" s="104">
        <f>+V273*((X273*'1. Standard_Cost'!$B$16)+(W273*X273*'1. Standard_Cost'!$C$16))</f>
        <v>0</v>
      </c>
      <c r="Z273" s="103"/>
      <c r="AA273" s="103"/>
      <c r="AB273" s="104">
        <f>+Z273*'1. Standard_Cost'!$B$20+AA273*'1. Standard_Cost'!$C$20</f>
        <v>0</v>
      </c>
      <c r="AC273" s="105"/>
      <c r="AD273" s="106"/>
      <c r="AE273" s="104">
        <f>SUM(AD273,AC273,AB273,Y273,U273,T273,S273,R273)*'1. Standard_Cost'!B111</f>
        <v>0</v>
      </c>
      <c r="AF273" s="104">
        <f t="shared" ref="AF273:AF275" si="456">SUM(AD273,AE273)</f>
        <v>0</v>
      </c>
      <c r="AG273" s="103"/>
      <c r="AH273" s="103">
        <v>0</v>
      </c>
      <c r="AI273" s="103">
        <v>0</v>
      </c>
      <c r="AJ273" s="107"/>
      <c r="AK273" s="107"/>
      <c r="AL273" s="107"/>
      <c r="AM273" s="104">
        <f>AG273*'1. Standard_Cost'!B107+'Incremental_Cost Year 2021'!AH281*'1. Standard_Cost'!C107+'Incremental_Cost Year 2021'!AI281*'1. Standard_Cost'!D107+'Incremental_Cost Year 2021'!AJ281+'Incremental_Cost Year 2021'!AL281+AK273</f>
        <v>0</v>
      </c>
      <c r="AN273" s="104">
        <f>AM273*'1. Standard_Cost'!C111</f>
        <v>0</v>
      </c>
      <c r="AO273" s="107"/>
      <c r="AQ273" s="104">
        <f t="shared" si="452"/>
        <v>0</v>
      </c>
      <c r="AR273" s="104">
        <f t="shared" si="453"/>
        <v>0</v>
      </c>
      <c r="AS273" s="104">
        <f t="shared" si="454"/>
        <v>0</v>
      </c>
      <c r="AT273" s="104">
        <f t="shared" ref="AT273:AT275" si="457">SUM(AQ273,AR273,AS273)</f>
        <v>0</v>
      </c>
      <c r="AU273" s="108"/>
      <c r="AV273" s="108">
        <v>0</v>
      </c>
      <c r="AW273" s="108"/>
      <c r="AX273" s="108"/>
      <c r="AY273" s="108"/>
      <c r="AZ273" s="108"/>
      <c r="BA273" s="109">
        <f t="shared" si="455"/>
        <v>0</v>
      </c>
    </row>
    <row r="274" spans="1:53" ht="14.1" customHeight="1" outlineLevel="2" x14ac:dyDescent="0.2">
      <c r="A274" s="68"/>
      <c r="B274" s="94"/>
      <c r="C274" s="142"/>
      <c r="D274" s="110"/>
      <c r="E274" s="110"/>
      <c r="F274" s="110"/>
      <c r="G274" s="111"/>
      <c r="H274" s="99" t="s">
        <v>51</v>
      </c>
      <c r="I274" s="100"/>
      <c r="J274" s="101"/>
      <c r="K274" s="101"/>
      <c r="L274" s="102" t="str">
        <f>IF(I274&lt;&gt;0,((VLOOKUP(I274,'1. Standard_Cost'!$B$4:$D$8,2)+VLOOKUP(I274,'1. Standard_Cost'!$B$4:$D$8,3))*J274*K274),"0")</f>
        <v>0</v>
      </c>
      <c r="M274" s="102">
        <f>L274*'1. Standard_Cost'!F87</f>
        <v>0</v>
      </c>
      <c r="N274" s="103"/>
      <c r="O274" s="103"/>
      <c r="P274" s="103"/>
      <c r="Q274" s="103"/>
      <c r="R274" s="104">
        <f>+N274*P274*'1. Standard_Cost'!$B$12</f>
        <v>0</v>
      </c>
      <c r="S274" s="104">
        <f>+N274*O274*P274*'1. Standard_Cost'!$C$12</f>
        <v>0</v>
      </c>
      <c r="T274" s="104">
        <f>+N274*P274*Q274*'1. Standard_Cost'!$D$12</f>
        <v>0</v>
      </c>
      <c r="U274" s="104">
        <f>+N274*O274*'1. Standard_Cost'!$E$12</f>
        <v>0</v>
      </c>
      <c r="V274" s="103"/>
      <c r="W274" s="103"/>
      <c r="X274" s="103"/>
      <c r="Y274" s="104">
        <f>+V274*((X274*'1. Standard_Cost'!$B$16)+(W274*X274*'1. Standard_Cost'!$C$16))</f>
        <v>0</v>
      </c>
      <c r="Z274" s="103"/>
      <c r="AA274" s="103"/>
      <c r="AB274" s="104">
        <f>+Z274*'1. Standard_Cost'!$B$20+AA274*'1. Standard_Cost'!$C$20</f>
        <v>0</v>
      </c>
      <c r="AC274" s="105"/>
      <c r="AD274" s="106"/>
      <c r="AE274" s="104">
        <f>SUM(AD274,AC274,AB274,Y274,U274,T274,S274,R274)*'1. Standard_Cost'!B111</f>
        <v>0</v>
      </c>
      <c r="AF274" s="104">
        <f t="shared" si="456"/>
        <v>0</v>
      </c>
      <c r="AG274" s="103"/>
      <c r="AH274" s="103"/>
      <c r="AI274" s="103"/>
      <c r="AJ274" s="107"/>
      <c r="AK274" s="107"/>
      <c r="AL274" s="107"/>
      <c r="AM274" s="104">
        <f>AG274*'1. Standard_Cost'!B107+'Incremental_Cost Year 2021'!AH282*'1. Standard_Cost'!C107+'Incremental_Cost Year 2021'!AI282*'1. Standard_Cost'!D107+'Incremental_Cost Year 2021'!AJ282+'Incremental_Cost Year 2021'!AL282+AK274</f>
        <v>0</v>
      </c>
      <c r="AN274" s="104">
        <f>AM274*'1. Standard_Cost'!C111</f>
        <v>0</v>
      </c>
      <c r="AO274" s="107"/>
      <c r="AQ274" s="104">
        <f t="shared" si="452"/>
        <v>0</v>
      </c>
      <c r="AR274" s="104">
        <f t="shared" si="453"/>
        <v>0</v>
      </c>
      <c r="AS274" s="104">
        <f t="shared" si="454"/>
        <v>0</v>
      </c>
      <c r="AT274" s="104">
        <f t="shared" si="457"/>
        <v>0</v>
      </c>
      <c r="AU274" s="108"/>
      <c r="AV274" s="108"/>
      <c r="AW274" s="108"/>
      <c r="AX274" s="108"/>
      <c r="AY274" s="108"/>
      <c r="AZ274" s="108"/>
      <c r="BA274" s="109">
        <f t="shared" si="455"/>
        <v>0</v>
      </c>
    </row>
    <row r="275" spans="1:53" ht="14.1" customHeight="1" outlineLevel="2" x14ac:dyDescent="0.2">
      <c r="A275" s="68"/>
      <c r="B275" s="94"/>
      <c r="C275" s="142"/>
      <c r="D275" s="110"/>
      <c r="E275" s="110"/>
      <c r="F275" s="110"/>
      <c r="G275" s="111"/>
      <c r="H275" s="112" t="s">
        <v>179</v>
      </c>
      <c r="I275" s="100"/>
      <c r="J275" s="101"/>
      <c r="K275" s="101"/>
      <c r="L275" s="102" t="str">
        <f>IF(I275&lt;&gt;0,((VLOOKUP(I275,'1. Standard_Cost'!$B$4:$D$8,2)+VLOOKUP(I275,'1. Standard_Cost'!$B$4:$D$8,3))*J275*K275),"0")</f>
        <v>0</v>
      </c>
      <c r="M275" s="102">
        <f>L275*'1. Standard_Cost'!F87</f>
        <v>0</v>
      </c>
      <c r="N275" s="103"/>
      <c r="O275" s="103"/>
      <c r="P275" s="103"/>
      <c r="Q275" s="103"/>
      <c r="R275" s="104">
        <f>+N275*P275*'1. Standard_Cost'!$B$12</f>
        <v>0</v>
      </c>
      <c r="S275" s="104">
        <f>+N275*O275*P275*'1. Standard_Cost'!$C$12</f>
        <v>0</v>
      </c>
      <c r="T275" s="104">
        <f>+N275*P275*Q275*'1. Standard_Cost'!$D$12</f>
        <v>0</v>
      </c>
      <c r="U275" s="104">
        <f>+N275*O275*'1. Standard_Cost'!$E$12</f>
        <v>0</v>
      </c>
      <c r="V275" s="103"/>
      <c r="W275" s="103"/>
      <c r="X275" s="103"/>
      <c r="Y275" s="104">
        <f>+V275*((X275*'1. Standard_Cost'!$B$16)+(W275*X275*'1. Standard_Cost'!$C$16))</f>
        <v>0</v>
      </c>
      <c r="Z275" s="103"/>
      <c r="AA275" s="103"/>
      <c r="AB275" s="104">
        <f>+Z275*'1. Standard_Cost'!$B$20+AA275*'1. Standard_Cost'!$C$20</f>
        <v>0</v>
      </c>
      <c r="AC275" s="105"/>
      <c r="AD275" s="106"/>
      <c r="AE275" s="104">
        <f>SUM(AD275,AC275,AB275,Y275,U275,T275,S275,R275)*'1. Standard_Cost'!B111</f>
        <v>0</v>
      </c>
      <c r="AF275" s="104">
        <f t="shared" si="456"/>
        <v>0</v>
      </c>
      <c r="AG275" s="103"/>
      <c r="AH275" s="103"/>
      <c r="AI275" s="103"/>
      <c r="AJ275" s="107"/>
      <c r="AK275" s="107"/>
      <c r="AL275" s="107"/>
      <c r="AM275" s="104">
        <f>AG275*'1. Standard_Cost'!B107+'Incremental_Cost Year 2021'!AH283*'1. Standard_Cost'!C107+'Incremental_Cost Year 2021'!AI283*'1. Standard_Cost'!D107+'Incremental_Cost Year 2021'!AJ283+'Incremental_Cost Year 2021'!AL283+AK275</f>
        <v>0</v>
      </c>
      <c r="AN275" s="104">
        <f>AM275*'1. Standard_Cost'!C111</f>
        <v>0</v>
      </c>
      <c r="AO275" s="107"/>
      <c r="AQ275" s="104">
        <f t="shared" si="452"/>
        <v>0</v>
      </c>
      <c r="AR275" s="104">
        <f t="shared" si="453"/>
        <v>0</v>
      </c>
      <c r="AS275" s="104">
        <f t="shared" si="454"/>
        <v>0</v>
      </c>
      <c r="AT275" s="104">
        <f t="shared" si="457"/>
        <v>0</v>
      </c>
      <c r="AU275" s="108"/>
      <c r="AV275" s="108"/>
      <c r="AW275" s="108"/>
      <c r="AX275" s="108"/>
      <c r="AY275" s="108"/>
      <c r="AZ275" s="108"/>
      <c r="BA275" s="109">
        <f t="shared" si="455"/>
        <v>0</v>
      </c>
    </row>
    <row r="276" spans="1:53" ht="24.6" customHeight="1" outlineLevel="1" x14ac:dyDescent="0.2">
      <c r="A276" s="68"/>
      <c r="B276" s="141"/>
      <c r="C276" s="142"/>
      <c r="D276" s="113" t="s">
        <v>48</v>
      </c>
      <c r="E276" s="113" t="s">
        <v>273</v>
      </c>
      <c r="F276" s="114" t="s">
        <v>154</v>
      </c>
      <c r="G276" s="115" t="s">
        <v>155</v>
      </c>
      <c r="H276" s="122" t="s">
        <v>271</v>
      </c>
      <c r="I276" s="117"/>
      <c r="J276" s="117"/>
      <c r="K276" s="117"/>
      <c r="L276" s="118">
        <f>SUM(L272:L275)</f>
        <v>0</v>
      </c>
      <c r="M276" s="118">
        <f>SUM(M272:M275)</f>
        <v>0</v>
      </c>
      <c r="N276" s="117"/>
      <c r="O276" s="117"/>
      <c r="P276" s="117"/>
      <c r="Q276" s="117"/>
      <c r="R276" s="119">
        <f>SUM(R272:R275)</f>
        <v>0</v>
      </c>
      <c r="S276" s="119">
        <f>SUM(S272:S275)</f>
        <v>0</v>
      </c>
      <c r="T276" s="119">
        <f>SUM(T272:T275)</f>
        <v>0</v>
      </c>
      <c r="U276" s="119">
        <f>SUM(U272:U275)</f>
        <v>0</v>
      </c>
      <c r="V276" s="117"/>
      <c r="W276" s="117"/>
      <c r="X276" s="117"/>
      <c r="Y276" s="118">
        <f>SUM(Y272:Y275)</f>
        <v>0</v>
      </c>
      <c r="Z276" s="117"/>
      <c r="AA276" s="117"/>
      <c r="AB276" s="118">
        <f t="shared" ref="AB276:AF276" si="458">SUM(AB272:AB275)</f>
        <v>0</v>
      </c>
      <c r="AC276" s="118">
        <f t="shared" si="458"/>
        <v>0</v>
      </c>
      <c r="AD276" s="118">
        <f t="shared" si="458"/>
        <v>0</v>
      </c>
      <c r="AE276" s="118">
        <f t="shared" si="458"/>
        <v>0</v>
      </c>
      <c r="AF276" s="118">
        <f t="shared" si="458"/>
        <v>0</v>
      </c>
      <c r="AG276" s="117"/>
      <c r="AH276" s="117"/>
      <c r="AI276" s="117"/>
      <c r="AJ276" s="119">
        <f>SUM(AJ272:AJ275)</f>
        <v>0</v>
      </c>
      <c r="AK276" s="119">
        <f t="shared" ref="AK276:AN276" si="459">SUM(AK272:AK275)</f>
        <v>0</v>
      </c>
      <c r="AL276" s="119">
        <f t="shared" si="459"/>
        <v>0</v>
      </c>
      <c r="AM276" s="119">
        <f t="shared" si="459"/>
        <v>0</v>
      </c>
      <c r="AN276" s="119">
        <f t="shared" si="459"/>
        <v>0</v>
      </c>
      <c r="AO276" s="116"/>
      <c r="AP276" s="120"/>
      <c r="AQ276" s="121">
        <f t="shared" ref="AQ276:BA276" si="460">SUM(AQ272:AQ275)</f>
        <v>0</v>
      </c>
      <c r="AR276" s="121">
        <f t="shared" si="460"/>
        <v>0</v>
      </c>
      <c r="AS276" s="121">
        <f t="shared" si="460"/>
        <v>0</v>
      </c>
      <c r="AT276" s="121">
        <f t="shared" si="460"/>
        <v>0</v>
      </c>
      <c r="AU276" s="121">
        <f t="shared" si="460"/>
        <v>0</v>
      </c>
      <c r="AV276" s="121">
        <f t="shared" si="460"/>
        <v>0</v>
      </c>
      <c r="AW276" s="121">
        <f t="shared" si="460"/>
        <v>0</v>
      </c>
      <c r="AX276" s="121">
        <f t="shared" si="460"/>
        <v>0</v>
      </c>
      <c r="AY276" s="121">
        <f t="shared" si="460"/>
        <v>0</v>
      </c>
      <c r="AZ276" s="121">
        <f t="shared" si="460"/>
        <v>0</v>
      </c>
      <c r="BA276" s="121">
        <f t="shared" si="460"/>
        <v>0</v>
      </c>
    </row>
    <row r="277" spans="1:53" ht="14.1" customHeight="1" outlineLevel="2" x14ac:dyDescent="0.2">
      <c r="A277" s="68"/>
      <c r="B277" s="94"/>
      <c r="C277" s="142"/>
      <c r="D277" s="96"/>
      <c r="E277" s="96"/>
      <c r="F277" s="97"/>
      <c r="G277" s="98"/>
      <c r="H277" s="99" t="s">
        <v>49</v>
      </c>
      <c r="I277" s="100"/>
      <c r="J277" s="101"/>
      <c r="K277" s="101"/>
      <c r="L277" s="102" t="str">
        <f>IF(I277&lt;&gt;0,((VLOOKUP(I277,'1. Standard_Cost'!$B$4:$D$8,2)+VLOOKUP(I277,'1. Standard_Cost'!$B$4:$D$8,3))*J277*K277),"0")</f>
        <v>0</v>
      </c>
      <c r="M277" s="102">
        <f>L277*'1. Standard_Cost'!F92</f>
        <v>0</v>
      </c>
      <c r="N277" s="103"/>
      <c r="O277" s="103"/>
      <c r="P277" s="103"/>
      <c r="Q277" s="103"/>
      <c r="R277" s="104">
        <f>+N277*P277*'1. Standard_Cost'!$B$12</f>
        <v>0</v>
      </c>
      <c r="S277" s="104">
        <f>+N277*O277*P277*'1. Standard_Cost'!$C$12</f>
        <v>0</v>
      </c>
      <c r="T277" s="104">
        <f>+N277*P277*Q277*'1. Standard_Cost'!$D$12</f>
        <v>0</v>
      </c>
      <c r="U277" s="104">
        <f>+N277*O277*'1. Standard_Cost'!$E$12</f>
        <v>0</v>
      </c>
      <c r="V277" s="103"/>
      <c r="W277" s="103"/>
      <c r="X277" s="103"/>
      <c r="Y277" s="104">
        <f>+V277*((X277*'1. Standard_Cost'!$B$16)+(W277*X277*'1. Standard_Cost'!$C$16))</f>
        <v>0</v>
      </c>
      <c r="Z277" s="103"/>
      <c r="AA277" s="103"/>
      <c r="AB277" s="104">
        <f>+Z277*'1. Standard_Cost'!$B$20+AA277*'1. Standard_Cost'!$C$20</f>
        <v>0</v>
      </c>
      <c r="AC277" s="105"/>
      <c r="AD277" s="106"/>
      <c r="AE277" s="104">
        <f>SUM(AD277,AC277,AB277,Y277,U277,T277,S277,R277)*'1. Standard_Cost'!B116</f>
        <v>0</v>
      </c>
      <c r="AF277" s="104">
        <f>SUM(AD277,AE277)</f>
        <v>0</v>
      </c>
      <c r="AG277" s="103"/>
      <c r="AH277" s="103"/>
      <c r="AI277" s="103"/>
      <c r="AJ277" s="107"/>
      <c r="AK277" s="107"/>
      <c r="AL277" s="107"/>
      <c r="AM277" s="104">
        <f>AG277*'1. Standard_Cost'!B112+'Incremental_Cost Year 2021'!AH285*'1. Standard_Cost'!C112+'Incremental_Cost Year 2021'!AI285*'1. Standard_Cost'!D112+'Incremental_Cost Year 2021'!AJ285+'Incremental_Cost Year 2021'!AL285+AK277</f>
        <v>0</v>
      </c>
      <c r="AN277" s="104">
        <f>AM277*'1. Standard_Cost'!C116</f>
        <v>0</v>
      </c>
      <c r="AO277" s="107"/>
      <c r="AQ277" s="104">
        <f t="shared" ref="AQ277:AQ280" si="461">L277+M277</f>
        <v>0</v>
      </c>
      <c r="AR277" s="104">
        <f t="shared" ref="AR277:AR280" si="462">AF277</f>
        <v>0</v>
      </c>
      <c r="AS277" s="104">
        <f t="shared" ref="AS277:AS280" si="463">AM277+AN277</f>
        <v>0</v>
      </c>
      <c r="AT277" s="104">
        <f>SUM(AQ277,AR277,AS277)</f>
        <v>0</v>
      </c>
      <c r="AU277" s="108"/>
      <c r="AV277" s="108"/>
      <c r="AW277" s="108"/>
      <c r="AX277" s="108"/>
      <c r="AY277" s="108"/>
      <c r="AZ277" s="108"/>
      <c r="BA277" s="109">
        <f t="shared" ref="BA277:BA280" si="464">SUM(AU277:AZ277)-AT277</f>
        <v>0</v>
      </c>
    </row>
    <row r="278" spans="1:53" ht="14.1" customHeight="1" outlineLevel="2" x14ac:dyDescent="0.2">
      <c r="A278" s="68"/>
      <c r="B278" s="94"/>
      <c r="C278" s="142"/>
      <c r="D278" s="110"/>
      <c r="E278" s="110"/>
      <c r="F278" s="110"/>
      <c r="G278" s="111"/>
      <c r="H278" s="99" t="s">
        <v>50</v>
      </c>
      <c r="I278" s="100"/>
      <c r="J278" s="101"/>
      <c r="K278" s="101"/>
      <c r="L278" s="102" t="str">
        <f>IF(I278&lt;&gt;0,((VLOOKUP(I278,'1. Standard_Cost'!$B$4:$D$8,2)+VLOOKUP(I278,'1. Standard_Cost'!$B$4:$D$8,3))*J278*K278),"0")</f>
        <v>0</v>
      </c>
      <c r="M278" s="102">
        <f>L278*'1. Standard_Cost'!F92</f>
        <v>0</v>
      </c>
      <c r="N278" s="103"/>
      <c r="O278" s="103"/>
      <c r="P278" s="103"/>
      <c r="Q278" s="103"/>
      <c r="R278" s="104">
        <f>+N278*P278*'1. Standard_Cost'!$B$12</f>
        <v>0</v>
      </c>
      <c r="S278" s="104">
        <f>+N278*O278*P278*'1. Standard_Cost'!$C$12</f>
        <v>0</v>
      </c>
      <c r="T278" s="104">
        <f>+N278*P278*Q278*'1. Standard_Cost'!$D$12</f>
        <v>0</v>
      </c>
      <c r="U278" s="104">
        <f>+N278*O278*'1. Standard_Cost'!$E$12</f>
        <v>0</v>
      </c>
      <c r="V278" s="103"/>
      <c r="W278" s="103"/>
      <c r="X278" s="103"/>
      <c r="Y278" s="104">
        <f>+V278*((X278*'1. Standard_Cost'!$B$16)+(W278*X278*'1. Standard_Cost'!$C$16))</f>
        <v>0</v>
      </c>
      <c r="Z278" s="103"/>
      <c r="AA278" s="103"/>
      <c r="AB278" s="104">
        <f>+Z278*'1. Standard_Cost'!$B$20+AA278*'1. Standard_Cost'!$C$20</f>
        <v>0</v>
      </c>
      <c r="AC278" s="105"/>
      <c r="AD278" s="106"/>
      <c r="AE278" s="104">
        <f>SUM(AD278,AC278,AB278,Y278,U278,T278,S278,R278)*'1. Standard_Cost'!B116</f>
        <v>0</v>
      </c>
      <c r="AF278" s="104">
        <f t="shared" ref="AF278:AF280" si="465">SUM(AD278,AE278)</f>
        <v>0</v>
      </c>
      <c r="AG278" s="103"/>
      <c r="AH278" s="103">
        <v>0</v>
      </c>
      <c r="AI278" s="103">
        <v>0</v>
      </c>
      <c r="AJ278" s="107"/>
      <c r="AK278" s="107"/>
      <c r="AL278" s="107"/>
      <c r="AM278" s="104">
        <f>AG278*'1. Standard_Cost'!B112+'Incremental_Cost Year 2021'!AH286*'1. Standard_Cost'!C112+'Incremental_Cost Year 2021'!AI286*'1. Standard_Cost'!D112+'Incremental_Cost Year 2021'!AJ286+'Incremental_Cost Year 2021'!AL286+AK278</f>
        <v>0</v>
      </c>
      <c r="AN278" s="104">
        <f>AM278*'1. Standard_Cost'!C116</f>
        <v>0</v>
      </c>
      <c r="AO278" s="107"/>
      <c r="AQ278" s="104">
        <f t="shared" si="461"/>
        <v>0</v>
      </c>
      <c r="AR278" s="104">
        <f t="shared" si="462"/>
        <v>0</v>
      </c>
      <c r="AS278" s="104">
        <f t="shared" si="463"/>
        <v>0</v>
      </c>
      <c r="AT278" s="104">
        <f t="shared" ref="AT278:AT280" si="466">SUM(AQ278,AR278,AS278)</f>
        <v>0</v>
      </c>
      <c r="AU278" s="108"/>
      <c r="AV278" s="108">
        <v>0</v>
      </c>
      <c r="AW278" s="108"/>
      <c r="AX278" s="108"/>
      <c r="AY278" s="108"/>
      <c r="AZ278" s="108"/>
      <c r="BA278" s="109">
        <f t="shared" si="464"/>
        <v>0</v>
      </c>
    </row>
    <row r="279" spans="1:53" ht="14.1" customHeight="1" outlineLevel="2" x14ac:dyDescent="0.2">
      <c r="A279" s="68"/>
      <c r="B279" s="94"/>
      <c r="C279" s="142"/>
      <c r="D279" s="110"/>
      <c r="E279" s="110"/>
      <c r="F279" s="110"/>
      <c r="G279" s="111"/>
      <c r="H279" s="99" t="s">
        <v>51</v>
      </c>
      <c r="I279" s="100"/>
      <c r="J279" s="101"/>
      <c r="K279" s="101"/>
      <c r="L279" s="102" t="str">
        <f>IF(I279&lt;&gt;0,((VLOOKUP(I279,'1. Standard_Cost'!$B$4:$D$8,2)+VLOOKUP(I279,'1. Standard_Cost'!$B$4:$D$8,3))*J279*K279),"0")</f>
        <v>0</v>
      </c>
      <c r="M279" s="102">
        <f>L279*'1. Standard_Cost'!F92</f>
        <v>0</v>
      </c>
      <c r="N279" s="103"/>
      <c r="O279" s="103"/>
      <c r="P279" s="103"/>
      <c r="Q279" s="103"/>
      <c r="R279" s="104">
        <f>+N279*P279*'1. Standard_Cost'!$B$12</f>
        <v>0</v>
      </c>
      <c r="S279" s="104">
        <f>+N279*O279*P279*'1. Standard_Cost'!$C$12</f>
        <v>0</v>
      </c>
      <c r="T279" s="104">
        <f>+N279*P279*Q279*'1. Standard_Cost'!$D$12</f>
        <v>0</v>
      </c>
      <c r="U279" s="104">
        <f>+N279*O279*'1. Standard_Cost'!$E$12</f>
        <v>0</v>
      </c>
      <c r="V279" s="103"/>
      <c r="W279" s="103"/>
      <c r="X279" s="103"/>
      <c r="Y279" s="104">
        <f>+V279*((X279*'1. Standard_Cost'!$B$16)+(W279*X279*'1. Standard_Cost'!$C$16))</f>
        <v>0</v>
      </c>
      <c r="Z279" s="103"/>
      <c r="AA279" s="103"/>
      <c r="AB279" s="104">
        <f>+Z279*'1. Standard_Cost'!$B$20+AA279*'1. Standard_Cost'!$C$20</f>
        <v>0</v>
      </c>
      <c r="AC279" s="105"/>
      <c r="AD279" s="106"/>
      <c r="AE279" s="104">
        <f>SUM(AD279,AC279,AB279,Y279,U279,T279,S279,R279)*'1. Standard_Cost'!B116</f>
        <v>0</v>
      </c>
      <c r="AF279" s="104">
        <f t="shared" si="465"/>
        <v>0</v>
      </c>
      <c r="AG279" s="103"/>
      <c r="AH279" s="103"/>
      <c r="AI279" s="103"/>
      <c r="AJ279" s="107"/>
      <c r="AK279" s="107"/>
      <c r="AL279" s="107"/>
      <c r="AM279" s="104">
        <f>AG279*'1. Standard_Cost'!B112+'Incremental_Cost Year 2021'!AH287*'1. Standard_Cost'!C112+'Incremental_Cost Year 2021'!AI287*'1. Standard_Cost'!D112+'Incremental_Cost Year 2021'!AJ287+'Incremental_Cost Year 2021'!AL287+AK279</f>
        <v>0</v>
      </c>
      <c r="AN279" s="104">
        <f>AM279*'1. Standard_Cost'!C116</f>
        <v>0</v>
      </c>
      <c r="AO279" s="107"/>
      <c r="AQ279" s="104">
        <f t="shared" si="461"/>
        <v>0</v>
      </c>
      <c r="AR279" s="104">
        <f t="shared" si="462"/>
        <v>0</v>
      </c>
      <c r="AS279" s="104">
        <f t="shared" si="463"/>
        <v>0</v>
      </c>
      <c r="AT279" s="104">
        <f t="shared" si="466"/>
        <v>0</v>
      </c>
      <c r="AU279" s="108"/>
      <c r="AV279" s="108"/>
      <c r="AW279" s="108"/>
      <c r="AX279" s="108"/>
      <c r="AY279" s="108"/>
      <c r="AZ279" s="108"/>
      <c r="BA279" s="109">
        <f t="shared" si="464"/>
        <v>0</v>
      </c>
    </row>
    <row r="280" spans="1:53" ht="14.1" customHeight="1" outlineLevel="2" x14ac:dyDescent="0.2">
      <c r="A280" s="68"/>
      <c r="B280" s="94"/>
      <c r="C280" s="142"/>
      <c r="D280" s="110"/>
      <c r="E280" s="110"/>
      <c r="F280" s="110"/>
      <c r="G280" s="111"/>
      <c r="H280" s="112" t="s">
        <v>179</v>
      </c>
      <c r="I280" s="100"/>
      <c r="J280" s="101"/>
      <c r="K280" s="101"/>
      <c r="L280" s="102" t="str">
        <f>IF(I280&lt;&gt;0,((VLOOKUP(I280,'1. Standard_Cost'!$B$4:$D$8,2)+VLOOKUP(I280,'1. Standard_Cost'!$B$4:$D$8,3))*J280*K280),"0")</f>
        <v>0</v>
      </c>
      <c r="M280" s="102">
        <f>L280*'1. Standard_Cost'!F92</f>
        <v>0</v>
      </c>
      <c r="N280" s="103"/>
      <c r="O280" s="103"/>
      <c r="P280" s="103"/>
      <c r="Q280" s="103"/>
      <c r="R280" s="104">
        <f>+N280*P280*'1. Standard_Cost'!$B$12</f>
        <v>0</v>
      </c>
      <c r="S280" s="104">
        <f>+N280*O280*P280*'1. Standard_Cost'!$C$12</f>
        <v>0</v>
      </c>
      <c r="T280" s="104">
        <f>+N280*P280*Q280*'1. Standard_Cost'!$D$12</f>
        <v>0</v>
      </c>
      <c r="U280" s="104">
        <f>+N280*O280*'1. Standard_Cost'!$E$12</f>
        <v>0</v>
      </c>
      <c r="V280" s="103"/>
      <c r="W280" s="103"/>
      <c r="X280" s="103"/>
      <c r="Y280" s="104">
        <f>+V280*((X280*'1. Standard_Cost'!$B$16)+(W280*X280*'1. Standard_Cost'!$C$16))</f>
        <v>0</v>
      </c>
      <c r="Z280" s="103"/>
      <c r="AA280" s="103"/>
      <c r="AB280" s="104">
        <f>+Z280*'1. Standard_Cost'!$B$20+AA280*'1. Standard_Cost'!$C$20</f>
        <v>0</v>
      </c>
      <c r="AC280" s="105"/>
      <c r="AD280" s="106"/>
      <c r="AE280" s="104">
        <f>SUM(AD280,AC280,AB280,Y280,U280,T280,S280,R280)*'1. Standard_Cost'!B116</f>
        <v>0</v>
      </c>
      <c r="AF280" s="104">
        <f t="shared" si="465"/>
        <v>0</v>
      </c>
      <c r="AG280" s="103"/>
      <c r="AH280" s="103"/>
      <c r="AI280" s="103"/>
      <c r="AJ280" s="107"/>
      <c r="AK280" s="107"/>
      <c r="AL280" s="107"/>
      <c r="AM280" s="104">
        <f>AG280*'1. Standard_Cost'!B112+'Incremental_Cost Year 2021'!AH288*'1. Standard_Cost'!C112+'Incremental_Cost Year 2021'!AI288*'1. Standard_Cost'!D112+'Incremental_Cost Year 2021'!AJ288+'Incremental_Cost Year 2021'!AL288+AK280</f>
        <v>0</v>
      </c>
      <c r="AN280" s="104">
        <f>AM280*'1. Standard_Cost'!C116</f>
        <v>0</v>
      </c>
      <c r="AO280" s="107"/>
      <c r="AQ280" s="104">
        <f t="shared" si="461"/>
        <v>0</v>
      </c>
      <c r="AR280" s="104">
        <f t="shared" si="462"/>
        <v>0</v>
      </c>
      <c r="AS280" s="104">
        <f t="shared" si="463"/>
        <v>0</v>
      </c>
      <c r="AT280" s="104">
        <f t="shared" si="466"/>
        <v>0</v>
      </c>
      <c r="AU280" s="108"/>
      <c r="AV280" s="108"/>
      <c r="AW280" s="108"/>
      <c r="AX280" s="108"/>
      <c r="AY280" s="108"/>
      <c r="AZ280" s="108"/>
      <c r="BA280" s="109">
        <f t="shared" si="464"/>
        <v>0</v>
      </c>
    </row>
    <row r="281" spans="1:53" ht="54" customHeight="1" outlineLevel="1" x14ac:dyDescent="0.2">
      <c r="A281" s="68"/>
      <c r="B281" s="141"/>
      <c r="C281" s="142"/>
      <c r="D281" s="113" t="s">
        <v>48</v>
      </c>
      <c r="E281" s="113" t="s">
        <v>276</v>
      </c>
      <c r="F281" s="114" t="s">
        <v>154</v>
      </c>
      <c r="G281" s="115" t="s">
        <v>155</v>
      </c>
      <c r="H281" s="122" t="s">
        <v>274</v>
      </c>
      <c r="I281" s="117"/>
      <c r="J281" s="117"/>
      <c r="K281" s="117"/>
      <c r="L281" s="118">
        <f>SUM(L277:L280)</f>
        <v>0</v>
      </c>
      <c r="M281" s="118">
        <f>SUM(M277:M280)</f>
        <v>0</v>
      </c>
      <c r="N281" s="117"/>
      <c r="O281" s="117"/>
      <c r="P281" s="117"/>
      <c r="Q281" s="117"/>
      <c r="R281" s="119">
        <f>SUM(R277:R280)</f>
        <v>0</v>
      </c>
      <c r="S281" s="119">
        <f>SUM(S277:S280)</f>
        <v>0</v>
      </c>
      <c r="T281" s="119">
        <f>SUM(T277:T280)</f>
        <v>0</v>
      </c>
      <c r="U281" s="119">
        <f>SUM(U277:U280)</f>
        <v>0</v>
      </c>
      <c r="V281" s="117"/>
      <c r="W281" s="117"/>
      <c r="X281" s="117"/>
      <c r="Y281" s="118">
        <f>SUM(Y277:Y280)</f>
        <v>0</v>
      </c>
      <c r="Z281" s="117"/>
      <c r="AA281" s="117"/>
      <c r="AB281" s="118">
        <f t="shared" ref="AB281:AF281" si="467">SUM(AB277:AB280)</f>
        <v>0</v>
      </c>
      <c r="AC281" s="118">
        <f t="shared" si="467"/>
        <v>0</v>
      </c>
      <c r="AD281" s="118">
        <f t="shared" si="467"/>
        <v>0</v>
      </c>
      <c r="AE281" s="118">
        <f t="shared" si="467"/>
        <v>0</v>
      </c>
      <c r="AF281" s="118">
        <f t="shared" si="467"/>
        <v>0</v>
      </c>
      <c r="AG281" s="117"/>
      <c r="AH281" s="117"/>
      <c r="AI281" s="117"/>
      <c r="AJ281" s="119">
        <f>SUM(AJ277:AJ280)</f>
        <v>0</v>
      </c>
      <c r="AK281" s="119">
        <f t="shared" ref="AK281:AN281" si="468">SUM(AK277:AK280)</f>
        <v>0</v>
      </c>
      <c r="AL281" s="119">
        <f t="shared" si="468"/>
        <v>0</v>
      </c>
      <c r="AM281" s="119">
        <f t="shared" si="468"/>
        <v>0</v>
      </c>
      <c r="AN281" s="119">
        <f t="shared" si="468"/>
        <v>0</v>
      </c>
      <c r="AO281" s="116"/>
      <c r="AP281" s="120"/>
      <c r="AQ281" s="121">
        <f t="shared" ref="AQ281:BA281" si="469">SUM(AQ277:AQ280)</f>
        <v>0</v>
      </c>
      <c r="AR281" s="121">
        <f t="shared" si="469"/>
        <v>0</v>
      </c>
      <c r="AS281" s="121">
        <f t="shared" si="469"/>
        <v>0</v>
      </c>
      <c r="AT281" s="121">
        <f t="shared" si="469"/>
        <v>0</v>
      </c>
      <c r="AU281" s="121">
        <f t="shared" si="469"/>
        <v>0</v>
      </c>
      <c r="AV281" s="121">
        <f t="shared" si="469"/>
        <v>0</v>
      </c>
      <c r="AW281" s="121">
        <f t="shared" si="469"/>
        <v>0</v>
      </c>
      <c r="AX281" s="121">
        <f t="shared" si="469"/>
        <v>0</v>
      </c>
      <c r="AY281" s="121">
        <f t="shared" si="469"/>
        <v>0</v>
      </c>
      <c r="AZ281" s="121">
        <f t="shared" si="469"/>
        <v>0</v>
      </c>
      <c r="BA281" s="121">
        <f t="shared" si="469"/>
        <v>0</v>
      </c>
    </row>
    <row r="282" spans="1:53" ht="14.1" customHeight="1" outlineLevel="2" x14ac:dyDescent="0.2">
      <c r="A282" s="68"/>
      <c r="B282" s="94"/>
      <c r="C282" s="142"/>
      <c r="D282" s="96"/>
      <c r="E282" s="96"/>
      <c r="F282" s="97"/>
      <c r="G282" s="98"/>
      <c r="H282" s="99" t="s">
        <v>49</v>
      </c>
      <c r="I282" s="100"/>
      <c r="J282" s="101"/>
      <c r="K282" s="101"/>
      <c r="L282" s="102" t="str">
        <f>IF(I282&lt;&gt;0,((VLOOKUP(I282,'1. Standard_Cost'!$B$4:$D$8,2)+VLOOKUP(I282,'1. Standard_Cost'!$B$4:$D$8,3))*J282*K282),"0")</f>
        <v>0</v>
      </c>
      <c r="M282" s="102">
        <f>L282*'1. Standard_Cost'!F97</f>
        <v>0</v>
      </c>
      <c r="N282" s="103"/>
      <c r="O282" s="103"/>
      <c r="P282" s="103"/>
      <c r="Q282" s="103"/>
      <c r="R282" s="104">
        <f>+N282*P282*'1. Standard_Cost'!$B$12</f>
        <v>0</v>
      </c>
      <c r="S282" s="104">
        <f>+N282*O282*P282*'1. Standard_Cost'!$C$12</f>
        <v>0</v>
      </c>
      <c r="T282" s="104">
        <f>+N282*P282*Q282*'1. Standard_Cost'!$D$12</f>
        <v>0</v>
      </c>
      <c r="U282" s="104">
        <f>+N282*O282*'1. Standard_Cost'!$E$12</f>
        <v>0</v>
      </c>
      <c r="V282" s="103"/>
      <c r="W282" s="103"/>
      <c r="X282" s="103"/>
      <c r="Y282" s="104">
        <f>+V282*((X282*'1. Standard_Cost'!$B$16)+(W282*X282*'1. Standard_Cost'!$C$16))</f>
        <v>0</v>
      </c>
      <c r="Z282" s="103"/>
      <c r="AA282" s="103"/>
      <c r="AB282" s="104">
        <f>+Z282*'1. Standard_Cost'!$B$20+AA282*'1. Standard_Cost'!$C$20</f>
        <v>0</v>
      </c>
      <c r="AC282" s="105"/>
      <c r="AD282" s="106"/>
      <c r="AE282" s="104">
        <f>SUM(AD282,AC282,AB282,Y282,U282,T282,S282,R282)*'1. Standard_Cost'!B121</f>
        <v>0</v>
      </c>
      <c r="AF282" s="104">
        <f>SUM(AD282,AE282)</f>
        <v>0</v>
      </c>
      <c r="AG282" s="103"/>
      <c r="AH282" s="103"/>
      <c r="AI282" s="103"/>
      <c r="AJ282" s="107"/>
      <c r="AK282" s="107"/>
      <c r="AL282" s="107"/>
      <c r="AM282" s="104">
        <f>AG282*'1. Standard_Cost'!B117+'Incremental_Cost Year 2021'!AH290*'1. Standard_Cost'!C117+'Incremental_Cost Year 2021'!AI290*'1. Standard_Cost'!D117+'Incremental_Cost Year 2021'!AJ290+'Incremental_Cost Year 2021'!AL290+AK282</f>
        <v>0</v>
      </c>
      <c r="AN282" s="104">
        <f>AM282*'1. Standard_Cost'!C121</f>
        <v>0</v>
      </c>
      <c r="AO282" s="107"/>
      <c r="AQ282" s="104">
        <f t="shared" ref="AQ282:AQ285" si="470">L282+M282</f>
        <v>0</v>
      </c>
      <c r="AR282" s="104">
        <f t="shared" ref="AR282:AR285" si="471">AF282</f>
        <v>0</v>
      </c>
      <c r="AS282" s="104">
        <f t="shared" ref="AS282:AS285" si="472">AM282+AN282</f>
        <v>0</v>
      </c>
      <c r="AT282" s="104">
        <f>SUM(AQ282,AR282,AS282)</f>
        <v>0</v>
      </c>
      <c r="AU282" s="108"/>
      <c r="AV282" s="108"/>
      <c r="AW282" s="108"/>
      <c r="AX282" s="108"/>
      <c r="AY282" s="108"/>
      <c r="AZ282" s="108"/>
      <c r="BA282" s="109">
        <f t="shared" ref="BA282:BA285" si="473">SUM(AU282:AZ282)-AT282</f>
        <v>0</v>
      </c>
    </row>
    <row r="283" spans="1:53" ht="14.1" customHeight="1" outlineLevel="2" x14ac:dyDescent="0.2">
      <c r="A283" s="68"/>
      <c r="B283" s="94"/>
      <c r="C283" s="142"/>
      <c r="D283" s="110"/>
      <c r="E283" s="110"/>
      <c r="F283" s="110"/>
      <c r="G283" s="111"/>
      <c r="H283" s="99" t="s">
        <v>50</v>
      </c>
      <c r="I283" s="100"/>
      <c r="J283" s="101"/>
      <c r="K283" s="101"/>
      <c r="L283" s="102" t="str">
        <f>IF(I283&lt;&gt;0,((VLOOKUP(I283,'1. Standard_Cost'!$B$4:$D$8,2)+VLOOKUP(I283,'1. Standard_Cost'!$B$4:$D$8,3))*J283*K283),"0")</f>
        <v>0</v>
      </c>
      <c r="M283" s="102">
        <f>L283*'1. Standard_Cost'!F97</f>
        <v>0</v>
      </c>
      <c r="N283" s="103"/>
      <c r="O283" s="103"/>
      <c r="P283" s="103"/>
      <c r="Q283" s="103"/>
      <c r="R283" s="104">
        <f>+N283*P283*'1. Standard_Cost'!$B$12</f>
        <v>0</v>
      </c>
      <c r="S283" s="104">
        <f>+N283*O283*P283*'1. Standard_Cost'!$C$12</f>
        <v>0</v>
      </c>
      <c r="T283" s="104">
        <f>+N283*P283*Q283*'1. Standard_Cost'!$D$12</f>
        <v>0</v>
      </c>
      <c r="U283" s="104">
        <f>+N283*O283*'1. Standard_Cost'!$E$12</f>
        <v>0</v>
      </c>
      <c r="V283" s="103"/>
      <c r="W283" s="103"/>
      <c r="X283" s="103"/>
      <c r="Y283" s="104">
        <f>+V283*((X283*'1. Standard_Cost'!$B$16)+(W283*X283*'1. Standard_Cost'!$C$16))</f>
        <v>0</v>
      </c>
      <c r="Z283" s="103"/>
      <c r="AA283" s="103"/>
      <c r="AB283" s="104">
        <f>+Z283*'1. Standard_Cost'!$B$20+AA283*'1. Standard_Cost'!$C$20</f>
        <v>0</v>
      </c>
      <c r="AC283" s="105"/>
      <c r="AD283" s="106"/>
      <c r="AE283" s="104">
        <f>SUM(AD283,AC283,AB283,Y283,U283,T283,S283,R283)*'1. Standard_Cost'!B121</f>
        <v>0</v>
      </c>
      <c r="AF283" s="104">
        <f t="shared" ref="AF283:AF285" si="474">SUM(AD283,AE283)</f>
        <v>0</v>
      </c>
      <c r="AG283" s="103"/>
      <c r="AH283" s="103">
        <v>0</v>
      </c>
      <c r="AI283" s="103">
        <v>0</v>
      </c>
      <c r="AJ283" s="107"/>
      <c r="AK283" s="107"/>
      <c r="AL283" s="107"/>
      <c r="AM283" s="104">
        <f>AG283*'1. Standard_Cost'!B117+'Incremental_Cost Year 2021'!AH291*'1. Standard_Cost'!C117+'Incremental_Cost Year 2021'!AI291*'1. Standard_Cost'!D117+'Incremental_Cost Year 2021'!AJ291+'Incremental_Cost Year 2021'!AL291+AK283</f>
        <v>0</v>
      </c>
      <c r="AN283" s="104">
        <f>AM283*'1. Standard_Cost'!C121</f>
        <v>0</v>
      </c>
      <c r="AO283" s="107"/>
      <c r="AQ283" s="104">
        <f t="shared" si="470"/>
        <v>0</v>
      </c>
      <c r="AR283" s="104">
        <f t="shared" si="471"/>
        <v>0</v>
      </c>
      <c r="AS283" s="104">
        <f t="shared" si="472"/>
        <v>0</v>
      </c>
      <c r="AT283" s="104">
        <f t="shared" ref="AT283:AT285" si="475">SUM(AQ283,AR283,AS283)</f>
        <v>0</v>
      </c>
      <c r="AU283" s="108"/>
      <c r="AV283" s="108">
        <v>0</v>
      </c>
      <c r="AW283" s="108"/>
      <c r="AX283" s="108"/>
      <c r="AY283" s="108"/>
      <c r="AZ283" s="108"/>
      <c r="BA283" s="109">
        <f t="shared" si="473"/>
        <v>0</v>
      </c>
    </row>
    <row r="284" spans="1:53" ht="14.1" customHeight="1" outlineLevel="2" x14ac:dyDescent="0.2">
      <c r="A284" s="68"/>
      <c r="B284" s="94"/>
      <c r="C284" s="142"/>
      <c r="D284" s="110"/>
      <c r="E284" s="110"/>
      <c r="F284" s="110"/>
      <c r="G284" s="111"/>
      <c r="H284" s="99" t="s">
        <v>51</v>
      </c>
      <c r="I284" s="100"/>
      <c r="J284" s="101"/>
      <c r="K284" s="101"/>
      <c r="L284" s="102" t="str">
        <f>IF(I284&lt;&gt;0,((VLOOKUP(I284,'1. Standard_Cost'!$B$4:$D$8,2)+VLOOKUP(I284,'1. Standard_Cost'!$B$4:$D$8,3))*J284*K284),"0")</f>
        <v>0</v>
      </c>
      <c r="M284" s="102">
        <f>L284*'1. Standard_Cost'!F97</f>
        <v>0</v>
      </c>
      <c r="N284" s="103"/>
      <c r="O284" s="103"/>
      <c r="P284" s="103"/>
      <c r="Q284" s="103"/>
      <c r="R284" s="104">
        <f>+N284*P284*'1. Standard_Cost'!$B$12</f>
        <v>0</v>
      </c>
      <c r="S284" s="104">
        <f>+N284*O284*P284*'1. Standard_Cost'!$C$12</f>
        <v>0</v>
      </c>
      <c r="T284" s="104">
        <f>+N284*P284*Q284*'1. Standard_Cost'!$D$12</f>
        <v>0</v>
      </c>
      <c r="U284" s="104">
        <f>+N284*O284*'1. Standard_Cost'!$E$12</f>
        <v>0</v>
      </c>
      <c r="V284" s="103"/>
      <c r="W284" s="103"/>
      <c r="X284" s="103"/>
      <c r="Y284" s="104">
        <f>+V284*((X284*'1. Standard_Cost'!$B$16)+(W284*X284*'1. Standard_Cost'!$C$16))</f>
        <v>0</v>
      </c>
      <c r="Z284" s="103"/>
      <c r="AA284" s="103"/>
      <c r="AB284" s="104">
        <f>+Z284*'1. Standard_Cost'!$B$20+AA284*'1. Standard_Cost'!$C$20</f>
        <v>0</v>
      </c>
      <c r="AC284" s="105"/>
      <c r="AD284" s="106"/>
      <c r="AE284" s="104">
        <f>SUM(AD284,AC284,AB284,Y284,U284,T284,S284,R284)*'1. Standard_Cost'!B121</f>
        <v>0</v>
      </c>
      <c r="AF284" s="104">
        <f t="shared" si="474"/>
        <v>0</v>
      </c>
      <c r="AG284" s="103"/>
      <c r="AH284" s="103"/>
      <c r="AI284" s="103"/>
      <c r="AJ284" s="107"/>
      <c r="AK284" s="107"/>
      <c r="AL284" s="107"/>
      <c r="AM284" s="104">
        <f>AG284*'1. Standard_Cost'!B117+'Incremental_Cost Year 2021'!AH292*'1. Standard_Cost'!C117+'Incremental_Cost Year 2021'!AI292*'1. Standard_Cost'!D117+'Incremental_Cost Year 2021'!AJ292+'Incremental_Cost Year 2021'!AL292+AK284</f>
        <v>0</v>
      </c>
      <c r="AN284" s="104">
        <f>AM284*'1. Standard_Cost'!C121</f>
        <v>0</v>
      </c>
      <c r="AO284" s="107"/>
      <c r="AQ284" s="104">
        <f t="shared" si="470"/>
        <v>0</v>
      </c>
      <c r="AR284" s="104">
        <f t="shared" si="471"/>
        <v>0</v>
      </c>
      <c r="AS284" s="104">
        <f t="shared" si="472"/>
        <v>0</v>
      </c>
      <c r="AT284" s="104">
        <f t="shared" si="475"/>
        <v>0</v>
      </c>
      <c r="AU284" s="108"/>
      <c r="AV284" s="108"/>
      <c r="AW284" s="108"/>
      <c r="AX284" s="108"/>
      <c r="AY284" s="108"/>
      <c r="AZ284" s="108"/>
      <c r="BA284" s="109">
        <f t="shared" si="473"/>
        <v>0</v>
      </c>
    </row>
    <row r="285" spans="1:53" ht="14.1" customHeight="1" outlineLevel="2" x14ac:dyDescent="0.2">
      <c r="A285" s="68"/>
      <c r="B285" s="94"/>
      <c r="C285" s="142"/>
      <c r="D285" s="110"/>
      <c r="E285" s="110"/>
      <c r="F285" s="110"/>
      <c r="G285" s="111"/>
      <c r="H285" s="112" t="s">
        <v>179</v>
      </c>
      <c r="I285" s="100"/>
      <c r="J285" s="101"/>
      <c r="K285" s="101"/>
      <c r="L285" s="102" t="str">
        <f>IF(I285&lt;&gt;0,((VLOOKUP(I285,'1. Standard_Cost'!$B$4:$D$8,2)+VLOOKUP(I285,'1. Standard_Cost'!$B$4:$D$8,3))*J285*K285),"0")</f>
        <v>0</v>
      </c>
      <c r="M285" s="102">
        <f>L285*'1. Standard_Cost'!F97</f>
        <v>0</v>
      </c>
      <c r="N285" s="103"/>
      <c r="O285" s="103"/>
      <c r="P285" s="103"/>
      <c r="Q285" s="103"/>
      <c r="R285" s="104">
        <f>+N285*P285*'1. Standard_Cost'!$B$12</f>
        <v>0</v>
      </c>
      <c r="S285" s="104">
        <f>+N285*O285*P285*'1. Standard_Cost'!$C$12</f>
        <v>0</v>
      </c>
      <c r="T285" s="104">
        <f>+N285*P285*Q285*'1. Standard_Cost'!$D$12</f>
        <v>0</v>
      </c>
      <c r="U285" s="104">
        <f>+N285*O285*'1. Standard_Cost'!$E$12</f>
        <v>0</v>
      </c>
      <c r="V285" s="103"/>
      <c r="W285" s="103"/>
      <c r="X285" s="103"/>
      <c r="Y285" s="104">
        <f>+V285*((X285*'1. Standard_Cost'!$B$16)+(W285*X285*'1. Standard_Cost'!$C$16))</f>
        <v>0</v>
      </c>
      <c r="Z285" s="103"/>
      <c r="AA285" s="103"/>
      <c r="AB285" s="104">
        <f>+Z285*'1. Standard_Cost'!$B$20+AA285*'1. Standard_Cost'!$C$20</f>
        <v>0</v>
      </c>
      <c r="AC285" s="105"/>
      <c r="AD285" s="106"/>
      <c r="AE285" s="104">
        <f>SUM(AD285,AC285,AB285,Y285,U285,T285,S285,R285)*'1. Standard_Cost'!B121</f>
        <v>0</v>
      </c>
      <c r="AF285" s="104">
        <f t="shared" si="474"/>
        <v>0</v>
      </c>
      <c r="AG285" s="103"/>
      <c r="AH285" s="103"/>
      <c r="AI285" s="103"/>
      <c r="AJ285" s="107"/>
      <c r="AK285" s="107"/>
      <c r="AL285" s="107"/>
      <c r="AM285" s="104">
        <f>AG285*'1. Standard_Cost'!B117+'Incremental_Cost Year 2021'!AH293*'1. Standard_Cost'!C117+'Incremental_Cost Year 2021'!AI293*'1. Standard_Cost'!D117+'Incremental_Cost Year 2021'!AJ293+'Incremental_Cost Year 2021'!AL293+AK285</f>
        <v>0</v>
      </c>
      <c r="AN285" s="104">
        <f>AM285*'1. Standard_Cost'!C121</f>
        <v>0</v>
      </c>
      <c r="AO285" s="107"/>
      <c r="AQ285" s="104">
        <f t="shared" si="470"/>
        <v>0</v>
      </c>
      <c r="AR285" s="104">
        <f t="shared" si="471"/>
        <v>0</v>
      </c>
      <c r="AS285" s="104">
        <f t="shared" si="472"/>
        <v>0</v>
      </c>
      <c r="AT285" s="104">
        <f t="shared" si="475"/>
        <v>0</v>
      </c>
      <c r="AU285" s="108"/>
      <c r="AV285" s="108"/>
      <c r="AW285" s="108"/>
      <c r="AX285" s="108"/>
      <c r="AY285" s="108"/>
      <c r="AZ285" s="108"/>
      <c r="BA285" s="109">
        <f t="shared" si="473"/>
        <v>0</v>
      </c>
    </row>
    <row r="286" spans="1:53" ht="51.75" customHeight="1" outlineLevel="1" x14ac:dyDescent="0.2">
      <c r="A286" s="68"/>
      <c r="B286" s="141"/>
      <c r="C286" s="142"/>
      <c r="D286" s="113" t="s">
        <v>515</v>
      </c>
      <c r="E286" s="113" t="s">
        <v>277</v>
      </c>
      <c r="F286" s="114" t="s">
        <v>154</v>
      </c>
      <c r="G286" s="115" t="s">
        <v>155</v>
      </c>
      <c r="H286" s="122" t="s">
        <v>275</v>
      </c>
      <c r="I286" s="117"/>
      <c r="J286" s="117"/>
      <c r="K286" s="117"/>
      <c r="L286" s="118">
        <f>SUM(L282:L285)</f>
        <v>0</v>
      </c>
      <c r="M286" s="118">
        <f>SUM(M282:M285)</f>
        <v>0</v>
      </c>
      <c r="N286" s="117"/>
      <c r="O286" s="117"/>
      <c r="P286" s="117"/>
      <c r="Q286" s="117"/>
      <c r="R286" s="119">
        <f>SUM(R282:R285)</f>
        <v>0</v>
      </c>
      <c r="S286" s="119">
        <f>SUM(S282:S285)</f>
        <v>0</v>
      </c>
      <c r="T286" s="119">
        <f>SUM(T282:T285)</f>
        <v>0</v>
      </c>
      <c r="U286" s="119">
        <f>SUM(U282:U285)</f>
        <v>0</v>
      </c>
      <c r="V286" s="117"/>
      <c r="W286" s="117"/>
      <c r="X286" s="117"/>
      <c r="Y286" s="118">
        <f>SUM(Y282:Y285)</f>
        <v>0</v>
      </c>
      <c r="Z286" s="117"/>
      <c r="AA286" s="117"/>
      <c r="AB286" s="118">
        <f t="shared" ref="AB286:AF286" si="476">SUM(AB282:AB285)</f>
        <v>0</v>
      </c>
      <c r="AC286" s="118">
        <f t="shared" si="476"/>
        <v>0</v>
      </c>
      <c r="AD286" s="118">
        <f t="shared" si="476"/>
        <v>0</v>
      </c>
      <c r="AE286" s="118">
        <f t="shared" si="476"/>
        <v>0</v>
      </c>
      <c r="AF286" s="118">
        <f t="shared" si="476"/>
        <v>0</v>
      </c>
      <c r="AG286" s="117"/>
      <c r="AH286" s="117"/>
      <c r="AI286" s="117"/>
      <c r="AJ286" s="119">
        <f>SUM(AJ282:AJ285)</f>
        <v>0</v>
      </c>
      <c r="AK286" s="119">
        <f t="shared" ref="AK286:AN286" si="477">SUM(AK282:AK285)</f>
        <v>0</v>
      </c>
      <c r="AL286" s="119">
        <f t="shared" si="477"/>
        <v>0</v>
      </c>
      <c r="AM286" s="119">
        <f t="shared" si="477"/>
        <v>0</v>
      </c>
      <c r="AN286" s="119">
        <f t="shared" si="477"/>
        <v>0</v>
      </c>
      <c r="AO286" s="116"/>
      <c r="AP286" s="120"/>
      <c r="AQ286" s="121">
        <f t="shared" ref="AQ286:BA286" si="478">SUM(AQ282:AQ285)</f>
        <v>0</v>
      </c>
      <c r="AR286" s="121">
        <f t="shared" si="478"/>
        <v>0</v>
      </c>
      <c r="AS286" s="121">
        <f t="shared" si="478"/>
        <v>0</v>
      </c>
      <c r="AT286" s="121">
        <f t="shared" si="478"/>
        <v>0</v>
      </c>
      <c r="AU286" s="121">
        <f t="shared" si="478"/>
        <v>0</v>
      </c>
      <c r="AV286" s="121">
        <f t="shared" si="478"/>
        <v>0</v>
      </c>
      <c r="AW286" s="121">
        <f t="shared" si="478"/>
        <v>0</v>
      </c>
      <c r="AX286" s="121">
        <f t="shared" si="478"/>
        <v>0</v>
      </c>
      <c r="AY286" s="121">
        <f t="shared" si="478"/>
        <v>0</v>
      </c>
      <c r="AZ286" s="121">
        <f t="shared" si="478"/>
        <v>0</v>
      </c>
      <c r="BA286" s="121">
        <f t="shared" si="478"/>
        <v>0</v>
      </c>
    </row>
    <row r="287" spans="1:53" ht="14.1" customHeight="1" outlineLevel="2" x14ac:dyDescent="0.2">
      <c r="A287" s="68"/>
      <c r="B287" s="94"/>
      <c r="C287" s="142"/>
      <c r="D287" s="96"/>
      <c r="E287" s="96"/>
      <c r="F287" s="97"/>
      <c r="G287" s="98"/>
      <c r="H287" s="99" t="s">
        <v>49</v>
      </c>
      <c r="I287" s="100"/>
      <c r="J287" s="101"/>
      <c r="K287" s="101"/>
      <c r="L287" s="102" t="str">
        <f>IF(I287&lt;&gt;0,((VLOOKUP(I287,'1. Standard_Cost'!$B$4:$D$8,2)+VLOOKUP(I287,'1. Standard_Cost'!$B$4:$D$8,3))*J287*K287),"0")</f>
        <v>0</v>
      </c>
      <c r="M287" s="102">
        <f>L287*'1. Standard_Cost'!F102</f>
        <v>0</v>
      </c>
      <c r="N287" s="103"/>
      <c r="O287" s="103"/>
      <c r="P287" s="103"/>
      <c r="Q287" s="103"/>
      <c r="R287" s="104">
        <f>+N287*P287*'1. Standard_Cost'!$B$12</f>
        <v>0</v>
      </c>
      <c r="S287" s="104">
        <f>+N287*O287*P287*'1. Standard_Cost'!$C$12</f>
        <v>0</v>
      </c>
      <c r="T287" s="104">
        <f>+N287*P287*Q287*'1. Standard_Cost'!$D$12</f>
        <v>0</v>
      </c>
      <c r="U287" s="104">
        <f>+N287*O287*'1. Standard_Cost'!$E$12</f>
        <v>0</v>
      </c>
      <c r="V287" s="103"/>
      <c r="W287" s="103"/>
      <c r="X287" s="103"/>
      <c r="Y287" s="104">
        <f>+V287*((X287*'1. Standard_Cost'!$B$16)+(W287*X287*'1. Standard_Cost'!$C$16))</f>
        <v>0</v>
      </c>
      <c r="Z287" s="103"/>
      <c r="AA287" s="103"/>
      <c r="AB287" s="104">
        <f>+Z287*'1. Standard_Cost'!$B$20+AA287*'1. Standard_Cost'!$C$20</f>
        <v>0</v>
      </c>
      <c r="AC287" s="105"/>
      <c r="AD287" s="106"/>
      <c r="AE287" s="104">
        <f>SUM(AD287,AC287,AB287,Y287,U287,T287,S287,R287)*'1. Standard_Cost'!B126</f>
        <v>0</v>
      </c>
      <c r="AF287" s="104">
        <f>SUM(AD287,AE287)</f>
        <v>0</v>
      </c>
      <c r="AG287" s="103"/>
      <c r="AH287" s="103"/>
      <c r="AI287" s="103"/>
      <c r="AJ287" s="107"/>
      <c r="AK287" s="107"/>
      <c r="AL287" s="107"/>
      <c r="AM287" s="104">
        <f>AG287*'1. Standard_Cost'!B122+'Incremental_Cost Year 2021'!AH295*'1. Standard_Cost'!C122+'Incremental_Cost Year 2021'!AI295*'1. Standard_Cost'!D122+'Incremental_Cost Year 2021'!AJ295+'Incremental_Cost Year 2021'!AL295+AK287</f>
        <v>0</v>
      </c>
      <c r="AN287" s="104">
        <f>AM287*'1. Standard_Cost'!C126</f>
        <v>0</v>
      </c>
      <c r="AO287" s="107"/>
      <c r="AQ287" s="104">
        <f t="shared" ref="AQ287:AQ290" si="479">L287+M287</f>
        <v>0</v>
      </c>
      <c r="AR287" s="104">
        <f t="shared" ref="AR287:AR290" si="480">AF287</f>
        <v>0</v>
      </c>
      <c r="AS287" s="104">
        <f t="shared" ref="AS287:AS290" si="481">AM287+AN287</f>
        <v>0</v>
      </c>
      <c r="AT287" s="104">
        <f>SUM(AQ287,AR287,AS287)</f>
        <v>0</v>
      </c>
      <c r="AU287" s="108"/>
      <c r="AV287" s="108"/>
      <c r="AW287" s="108"/>
      <c r="AX287" s="108"/>
      <c r="AY287" s="108"/>
      <c r="AZ287" s="108"/>
      <c r="BA287" s="109">
        <f t="shared" ref="BA287:BA290" si="482">SUM(AU287:AZ287)-AT287</f>
        <v>0</v>
      </c>
    </row>
    <row r="288" spans="1:53" ht="14.1" customHeight="1" outlineLevel="2" x14ac:dyDescent="0.2">
      <c r="A288" s="68"/>
      <c r="B288" s="94"/>
      <c r="C288" s="142"/>
      <c r="D288" s="110"/>
      <c r="E288" s="110"/>
      <c r="F288" s="110"/>
      <c r="G288" s="111"/>
      <c r="H288" s="99" t="s">
        <v>50</v>
      </c>
      <c r="I288" s="100"/>
      <c r="J288" s="101"/>
      <c r="K288" s="101"/>
      <c r="L288" s="102" t="str">
        <f>IF(I288&lt;&gt;0,((VLOOKUP(I288,'1. Standard_Cost'!$B$4:$D$8,2)+VLOOKUP(I288,'1. Standard_Cost'!$B$4:$D$8,3))*J288*K288),"0")</f>
        <v>0</v>
      </c>
      <c r="M288" s="102">
        <f>L288*'1. Standard_Cost'!F102</f>
        <v>0</v>
      </c>
      <c r="N288" s="103"/>
      <c r="O288" s="103"/>
      <c r="P288" s="103"/>
      <c r="Q288" s="103"/>
      <c r="R288" s="104">
        <f>+N288*P288*'1. Standard_Cost'!$B$12</f>
        <v>0</v>
      </c>
      <c r="S288" s="104">
        <f>+N288*O288*P288*'1. Standard_Cost'!$C$12</f>
        <v>0</v>
      </c>
      <c r="T288" s="104">
        <f>+N288*P288*Q288*'1. Standard_Cost'!$D$12</f>
        <v>0</v>
      </c>
      <c r="U288" s="104">
        <f>+N288*O288*'1. Standard_Cost'!$E$12</f>
        <v>0</v>
      </c>
      <c r="V288" s="103"/>
      <c r="W288" s="103"/>
      <c r="X288" s="103"/>
      <c r="Y288" s="104">
        <f>+V288*((X288*'1. Standard_Cost'!$B$16)+(W288*X288*'1. Standard_Cost'!$C$16))</f>
        <v>0</v>
      </c>
      <c r="Z288" s="103"/>
      <c r="AA288" s="103"/>
      <c r="AB288" s="104">
        <f>+Z288*'1. Standard_Cost'!$B$20+AA288*'1. Standard_Cost'!$C$20</f>
        <v>0</v>
      </c>
      <c r="AC288" s="105"/>
      <c r="AD288" s="106"/>
      <c r="AE288" s="104">
        <f>SUM(AD288,AC288,AB288,Y288,U288,T288,S288,R288)*'1. Standard_Cost'!B126</f>
        <v>0</v>
      </c>
      <c r="AF288" s="104">
        <f t="shared" ref="AF288:AF290" si="483">SUM(AD288,AE288)</f>
        <v>0</v>
      </c>
      <c r="AG288" s="103"/>
      <c r="AH288" s="103">
        <v>0</v>
      </c>
      <c r="AI288" s="103">
        <v>0</v>
      </c>
      <c r="AJ288" s="107"/>
      <c r="AK288" s="107"/>
      <c r="AL288" s="107"/>
      <c r="AM288" s="104">
        <f>AG288*'1. Standard_Cost'!B122+'Incremental_Cost Year 2021'!AH296*'1. Standard_Cost'!C122+'Incremental_Cost Year 2021'!AI296*'1. Standard_Cost'!D122+'Incremental_Cost Year 2021'!AJ296+'Incremental_Cost Year 2021'!AL296+AK288</f>
        <v>0</v>
      </c>
      <c r="AN288" s="104">
        <f>AM288*'1. Standard_Cost'!C126</f>
        <v>0</v>
      </c>
      <c r="AO288" s="107"/>
      <c r="AQ288" s="104">
        <f t="shared" si="479"/>
        <v>0</v>
      </c>
      <c r="AR288" s="104">
        <f t="shared" si="480"/>
        <v>0</v>
      </c>
      <c r="AS288" s="104">
        <f t="shared" si="481"/>
        <v>0</v>
      </c>
      <c r="AT288" s="104">
        <f t="shared" ref="AT288:AT290" si="484">SUM(AQ288,AR288,AS288)</f>
        <v>0</v>
      </c>
      <c r="AU288" s="108"/>
      <c r="AV288" s="108">
        <v>0</v>
      </c>
      <c r="AW288" s="108"/>
      <c r="AX288" s="108"/>
      <c r="AY288" s="108"/>
      <c r="AZ288" s="108"/>
      <c r="BA288" s="109">
        <f t="shared" si="482"/>
        <v>0</v>
      </c>
    </row>
    <row r="289" spans="1:53" ht="14.1" customHeight="1" outlineLevel="2" x14ac:dyDescent="0.2">
      <c r="A289" s="68"/>
      <c r="B289" s="94"/>
      <c r="C289" s="142"/>
      <c r="D289" s="110"/>
      <c r="E289" s="110"/>
      <c r="F289" s="110"/>
      <c r="G289" s="111"/>
      <c r="H289" s="99" t="s">
        <v>51</v>
      </c>
      <c r="I289" s="100"/>
      <c r="J289" s="101"/>
      <c r="K289" s="101"/>
      <c r="L289" s="102" t="str">
        <f>IF(I289&lt;&gt;0,((VLOOKUP(I289,'1. Standard_Cost'!$B$4:$D$8,2)+VLOOKUP(I289,'1. Standard_Cost'!$B$4:$D$8,3))*J289*K289),"0")</f>
        <v>0</v>
      </c>
      <c r="M289" s="102">
        <f>L289*'1. Standard_Cost'!F102</f>
        <v>0</v>
      </c>
      <c r="N289" s="103"/>
      <c r="O289" s="103"/>
      <c r="P289" s="103"/>
      <c r="Q289" s="103"/>
      <c r="R289" s="104">
        <f>+N289*P289*'1. Standard_Cost'!$B$12</f>
        <v>0</v>
      </c>
      <c r="S289" s="104">
        <f>+N289*O289*P289*'1. Standard_Cost'!$C$12</f>
        <v>0</v>
      </c>
      <c r="T289" s="104">
        <f>+N289*P289*Q289*'1. Standard_Cost'!$D$12</f>
        <v>0</v>
      </c>
      <c r="U289" s="104">
        <f>+N289*O289*'1. Standard_Cost'!$E$12</f>
        <v>0</v>
      </c>
      <c r="V289" s="103"/>
      <c r="W289" s="103"/>
      <c r="X289" s="103"/>
      <c r="Y289" s="104">
        <f>+V289*((X289*'1. Standard_Cost'!$B$16)+(W289*X289*'1. Standard_Cost'!$C$16))</f>
        <v>0</v>
      </c>
      <c r="Z289" s="103"/>
      <c r="AA289" s="103"/>
      <c r="AB289" s="104">
        <f>+Z289*'1. Standard_Cost'!$B$20+AA289*'1. Standard_Cost'!$C$20</f>
        <v>0</v>
      </c>
      <c r="AC289" s="105"/>
      <c r="AD289" s="106"/>
      <c r="AE289" s="104">
        <f>SUM(AD289,AC289,AB289,Y289,U289,T289,S289,R289)*'1. Standard_Cost'!B126</f>
        <v>0</v>
      </c>
      <c r="AF289" s="104">
        <f t="shared" si="483"/>
        <v>0</v>
      </c>
      <c r="AG289" s="103"/>
      <c r="AH289" s="103"/>
      <c r="AI289" s="103"/>
      <c r="AJ289" s="107"/>
      <c r="AK289" s="107"/>
      <c r="AL289" s="107"/>
      <c r="AM289" s="104">
        <f>AG289*'1. Standard_Cost'!B122+'Incremental_Cost Year 2021'!AH297*'1. Standard_Cost'!C122+'Incremental_Cost Year 2021'!AI297*'1. Standard_Cost'!D122+'Incremental_Cost Year 2021'!AJ297+'Incremental_Cost Year 2021'!AL297+AK289</f>
        <v>0</v>
      </c>
      <c r="AN289" s="104">
        <f>AM289*'1. Standard_Cost'!C126</f>
        <v>0</v>
      </c>
      <c r="AO289" s="107"/>
      <c r="AQ289" s="104">
        <f t="shared" si="479"/>
        <v>0</v>
      </c>
      <c r="AR289" s="104">
        <f t="shared" si="480"/>
        <v>0</v>
      </c>
      <c r="AS289" s="104">
        <f t="shared" si="481"/>
        <v>0</v>
      </c>
      <c r="AT289" s="104">
        <f t="shared" si="484"/>
        <v>0</v>
      </c>
      <c r="AU289" s="108"/>
      <c r="AV289" s="108"/>
      <c r="AW289" s="108"/>
      <c r="AX289" s="108"/>
      <c r="AY289" s="108"/>
      <c r="AZ289" s="108"/>
      <c r="BA289" s="109">
        <f t="shared" si="482"/>
        <v>0</v>
      </c>
    </row>
    <row r="290" spans="1:53" ht="14.1" customHeight="1" outlineLevel="2" x14ac:dyDescent="0.2">
      <c r="A290" s="68"/>
      <c r="B290" s="94"/>
      <c r="C290" s="142"/>
      <c r="D290" s="110"/>
      <c r="E290" s="110"/>
      <c r="F290" s="110"/>
      <c r="G290" s="111"/>
      <c r="H290" s="112" t="s">
        <v>179</v>
      </c>
      <c r="I290" s="100"/>
      <c r="J290" s="101"/>
      <c r="K290" s="101"/>
      <c r="L290" s="102" t="str">
        <f>IF(I290&lt;&gt;0,((VLOOKUP(I290,'1. Standard_Cost'!$B$4:$D$8,2)+VLOOKUP(I290,'1. Standard_Cost'!$B$4:$D$8,3))*J290*K290),"0")</f>
        <v>0</v>
      </c>
      <c r="M290" s="102">
        <f>L290*'1. Standard_Cost'!F102</f>
        <v>0</v>
      </c>
      <c r="N290" s="103"/>
      <c r="O290" s="103"/>
      <c r="P290" s="103"/>
      <c r="Q290" s="103"/>
      <c r="R290" s="104">
        <f>+N290*P290*'1. Standard_Cost'!$B$12</f>
        <v>0</v>
      </c>
      <c r="S290" s="104">
        <f>+N290*O290*P290*'1. Standard_Cost'!$C$12</f>
        <v>0</v>
      </c>
      <c r="T290" s="104">
        <f>+N290*P290*Q290*'1. Standard_Cost'!$D$12</f>
        <v>0</v>
      </c>
      <c r="U290" s="104">
        <f>+N290*O290*'1. Standard_Cost'!$E$12</f>
        <v>0</v>
      </c>
      <c r="V290" s="103"/>
      <c r="W290" s="103"/>
      <c r="X290" s="103"/>
      <c r="Y290" s="104">
        <f>+V290*((X290*'1. Standard_Cost'!$B$16)+(W290*X290*'1. Standard_Cost'!$C$16))</f>
        <v>0</v>
      </c>
      <c r="Z290" s="103"/>
      <c r="AA290" s="103"/>
      <c r="AB290" s="104">
        <f>+Z290*'1. Standard_Cost'!$B$20+AA290*'1. Standard_Cost'!$C$20</f>
        <v>0</v>
      </c>
      <c r="AC290" s="105"/>
      <c r="AD290" s="106"/>
      <c r="AE290" s="104">
        <f>SUM(AD290,AC290,AB290,Y290,U290,T290,S290,R290)*'1. Standard_Cost'!B126</f>
        <v>0</v>
      </c>
      <c r="AF290" s="104">
        <f t="shared" si="483"/>
        <v>0</v>
      </c>
      <c r="AG290" s="103"/>
      <c r="AH290" s="103"/>
      <c r="AI290" s="103"/>
      <c r="AJ290" s="107"/>
      <c r="AK290" s="107"/>
      <c r="AL290" s="107"/>
      <c r="AM290" s="104">
        <f>AG290*'1. Standard_Cost'!B122+'Incremental_Cost Year 2021'!AH298*'1. Standard_Cost'!C122+'Incremental_Cost Year 2021'!AI298*'1. Standard_Cost'!D122+'Incremental_Cost Year 2021'!AJ298+'Incremental_Cost Year 2021'!AL298+AK290</f>
        <v>0</v>
      </c>
      <c r="AN290" s="104">
        <f>AM290*'1. Standard_Cost'!C126</f>
        <v>0</v>
      </c>
      <c r="AO290" s="107"/>
      <c r="AQ290" s="104">
        <f t="shared" si="479"/>
        <v>0</v>
      </c>
      <c r="AR290" s="104">
        <f t="shared" si="480"/>
        <v>0</v>
      </c>
      <c r="AS290" s="104">
        <f t="shared" si="481"/>
        <v>0</v>
      </c>
      <c r="AT290" s="104">
        <f t="shared" si="484"/>
        <v>0</v>
      </c>
      <c r="AU290" s="108"/>
      <c r="AV290" s="108"/>
      <c r="AW290" s="108"/>
      <c r="AX290" s="108"/>
      <c r="AY290" s="108"/>
      <c r="AZ290" s="108"/>
      <c r="BA290" s="109">
        <f t="shared" si="482"/>
        <v>0</v>
      </c>
    </row>
    <row r="291" spans="1:53" ht="24.6" customHeight="1" outlineLevel="1" x14ac:dyDescent="0.2">
      <c r="A291" s="68"/>
      <c r="B291" s="141"/>
      <c r="C291" s="142"/>
      <c r="D291" s="113" t="s">
        <v>515</v>
      </c>
      <c r="E291" s="113" t="s">
        <v>279</v>
      </c>
      <c r="F291" s="114" t="s">
        <v>154</v>
      </c>
      <c r="G291" s="115" t="s">
        <v>155</v>
      </c>
      <c r="H291" s="122" t="s">
        <v>278</v>
      </c>
      <c r="I291" s="117"/>
      <c r="J291" s="117"/>
      <c r="K291" s="117"/>
      <c r="L291" s="118">
        <f>SUM(L287:L290)</f>
        <v>0</v>
      </c>
      <c r="M291" s="118">
        <f>SUM(M287:M290)</f>
        <v>0</v>
      </c>
      <c r="N291" s="117"/>
      <c r="O291" s="117"/>
      <c r="P291" s="117"/>
      <c r="Q291" s="117"/>
      <c r="R291" s="119">
        <f>SUM(R287:R290)</f>
        <v>0</v>
      </c>
      <c r="S291" s="119">
        <f>SUM(S287:S290)</f>
        <v>0</v>
      </c>
      <c r="T291" s="119">
        <f>SUM(T287:T290)</f>
        <v>0</v>
      </c>
      <c r="U291" s="119">
        <f>SUM(U287:U290)</f>
        <v>0</v>
      </c>
      <c r="V291" s="117"/>
      <c r="W291" s="117"/>
      <c r="X291" s="117"/>
      <c r="Y291" s="118">
        <f>SUM(Y287:Y290)</f>
        <v>0</v>
      </c>
      <c r="Z291" s="117"/>
      <c r="AA291" s="117"/>
      <c r="AB291" s="118">
        <f t="shared" ref="AB291:AF291" si="485">SUM(AB287:AB290)</f>
        <v>0</v>
      </c>
      <c r="AC291" s="118">
        <f t="shared" si="485"/>
        <v>0</v>
      </c>
      <c r="AD291" s="118">
        <f t="shared" si="485"/>
        <v>0</v>
      </c>
      <c r="AE291" s="118">
        <f t="shared" si="485"/>
        <v>0</v>
      </c>
      <c r="AF291" s="118">
        <f t="shared" si="485"/>
        <v>0</v>
      </c>
      <c r="AG291" s="117"/>
      <c r="AH291" s="117"/>
      <c r="AI291" s="117"/>
      <c r="AJ291" s="119">
        <f>SUM(AJ287:AJ290)</f>
        <v>0</v>
      </c>
      <c r="AK291" s="119">
        <f t="shared" ref="AK291:AN291" si="486">SUM(AK287:AK290)</f>
        <v>0</v>
      </c>
      <c r="AL291" s="119">
        <f t="shared" si="486"/>
        <v>0</v>
      </c>
      <c r="AM291" s="119">
        <f t="shared" si="486"/>
        <v>0</v>
      </c>
      <c r="AN291" s="119">
        <f t="shared" si="486"/>
        <v>0</v>
      </c>
      <c r="AO291" s="116"/>
      <c r="AP291" s="120"/>
      <c r="AQ291" s="121">
        <f t="shared" ref="AQ291:BA291" si="487">SUM(AQ287:AQ290)</f>
        <v>0</v>
      </c>
      <c r="AR291" s="121">
        <f t="shared" si="487"/>
        <v>0</v>
      </c>
      <c r="AS291" s="121">
        <f t="shared" si="487"/>
        <v>0</v>
      </c>
      <c r="AT291" s="121">
        <f t="shared" si="487"/>
        <v>0</v>
      </c>
      <c r="AU291" s="121">
        <f t="shared" si="487"/>
        <v>0</v>
      </c>
      <c r="AV291" s="121">
        <f t="shared" si="487"/>
        <v>0</v>
      </c>
      <c r="AW291" s="121">
        <f t="shared" si="487"/>
        <v>0</v>
      </c>
      <c r="AX291" s="121">
        <f t="shared" si="487"/>
        <v>0</v>
      </c>
      <c r="AY291" s="121">
        <f t="shared" si="487"/>
        <v>0</v>
      </c>
      <c r="AZ291" s="121">
        <f t="shared" si="487"/>
        <v>0</v>
      </c>
      <c r="BA291" s="121">
        <f t="shared" si="487"/>
        <v>0</v>
      </c>
    </row>
    <row r="292" spans="1:53" ht="14.1" customHeight="1" outlineLevel="2" x14ac:dyDescent="0.2">
      <c r="A292" s="68"/>
      <c r="B292" s="94"/>
      <c r="C292" s="142"/>
      <c r="D292" s="96"/>
      <c r="E292" s="96"/>
      <c r="F292" s="97"/>
      <c r="G292" s="98"/>
      <c r="H292" s="99" t="s">
        <v>49</v>
      </c>
      <c r="I292" s="100"/>
      <c r="J292" s="101"/>
      <c r="K292" s="101"/>
      <c r="L292" s="102" t="str">
        <f>IF(I292&lt;&gt;0,((VLOOKUP(I292,'1. Standard_Cost'!$B$4:$D$8,2)+VLOOKUP(I292,'1. Standard_Cost'!$B$4:$D$8,3))*J292*K292),"0")</f>
        <v>0</v>
      </c>
      <c r="M292" s="102">
        <f>L292*'1. Standard_Cost'!F107</f>
        <v>0</v>
      </c>
      <c r="N292" s="103"/>
      <c r="O292" s="103"/>
      <c r="P292" s="103"/>
      <c r="Q292" s="103"/>
      <c r="R292" s="104">
        <f>+N292*P292*'1. Standard_Cost'!$B$12</f>
        <v>0</v>
      </c>
      <c r="S292" s="104">
        <f>+N292*O292*P292*'1. Standard_Cost'!$C$12</f>
        <v>0</v>
      </c>
      <c r="T292" s="104">
        <f>+N292*P292*Q292*'1. Standard_Cost'!$D$12</f>
        <v>0</v>
      </c>
      <c r="U292" s="104">
        <f>+N292*O292*'1. Standard_Cost'!$E$12</f>
        <v>0</v>
      </c>
      <c r="V292" s="103"/>
      <c r="W292" s="103"/>
      <c r="X292" s="103"/>
      <c r="Y292" s="104">
        <f>+V292*((X292*'1. Standard_Cost'!$B$16)+(W292*X292*'1. Standard_Cost'!$C$16))</f>
        <v>0</v>
      </c>
      <c r="Z292" s="103"/>
      <c r="AA292" s="103"/>
      <c r="AB292" s="104">
        <f>+Z292*'1. Standard_Cost'!$B$20+AA292*'1. Standard_Cost'!$C$20</f>
        <v>0</v>
      </c>
      <c r="AC292" s="105"/>
      <c r="AD292" s="106"/>
      <c r="AE292" s="104">
        <f>SUM(AD292,AC292,AB292,Y292,U292,T292,S292,R292)*'1. Standard_Cost'!B131</f>
        <v>0</v>
      </c>
      <c r="AF292" s="104">
        <f>SUM(AD292,AE292)</f>
        <v>0</v>
      </c>
      <c r="AG292" s="103"/>
      <c r="AH292" s="103"/>
      <c r="AI292" s="103"/>
      <c r="AJ292" s="107"/>
      <c r="AK292" s="107"/>
      <c r="AL292" s="107"/>
      <c r="AM292" s="104">
        <f>AG292*'1. Standard_Cost'!B127+'Incremental_Cost Year 2021'!AH300*'1. Standard_Cost'!C127+'Incremental_Cost Year 2021'!AI300*'1. Standard_Cost'!D127+'Incremental_Cost Year 2021'!AJ300+'Incremental_Cost Year 2021'!AL300+AK292</f>
        <v>0</v>
      </c>
      <c r="AN292" s="104">
        <f>AM292*'1. Standard_Cost'!C131</f>
        <v>0</v>
      </c>
      <c r="AO292" s="107"/>
      <c r="AQ292" s="104">
        <f t="shared" ref="AQ292:AQ295" si="488">L292+M292</f>
        <v>0</v>
      </c>
      <c r="AR292" s="104">
        <f t="shared" ref="AR292:AR295" si="489">AF292</f>
        <v>0</v>
      </c>
      <c r="AS292" s="104">
        <f t="shared" ref="AS292:AS295" si="490">AM292+AN292</f>
        <v>0</v>
      </c>
      <c r="AT292" s="104">
        <f>SUM(AQ292,AR292,AS292)</f>
        <v>0</v>
      </c>
      <c r="AU292" s="108"/>
      <c r="AV292" s="108"/>
      <c r="AW292" s="108"/>
      <c r="AX292" s="108"/>
      <c r="AY292" s="108"/>
      <c r="AZ292" s="108"/>
      <c r="BA292" s="109">
        <f t="shared" ref="BA292:BA295" si="491">SUM(AU292:AZ292)-AT292</f>
        <v>0</v>
      </c>
    </row>
    <row r="293" spans="1:53" ht="14.1" customHeight="1" outlineLevel="2" x14ac:dyDescent="0.2">
      <c r="A293" s="68"/>
      <c r="B293" s="94"/>
      <c r="C293" s="142"/>
      <c r="D293" s="110"/>
      <c r="E293" s="110"/>
      <c r="F293" s="110"/>
      <c r="G293" s="111"/>
      <c r="H293" s="99" t="s">
        <v>50</v>
      </c>
      <c r="I293" s="100"/>
      <c r="J293" s="101"/>
      <c r="K293" s="101"/>
      <c r="L293" s="102" t="str">
        <f>IF(I293&lt;&gt;0,((VLOOKUP(I293,'1. Standard_Cost'!$B$4:$D$8,2)+VLOOKUP(I293,'1. Standard_Cost'!$B$4:$D$8,3))*J293*K293),"0")</f>
        <v>0</v>
      </c>
      <c r="M293" s="102">
        <f>L293*'1. Standard_Cost'!F107</f>
        <v>0</v>
      </c>
      <c r="N293" s="103"/>
      <c r="O293" s="103"/>
      <c r="P293" s="103"/>
      <c r="Q293" s="103"/>
      <c r="R293" s="104">
        <f>+N293*P293*'1. Standard_Cost'!$B$12</f>
        <v>0</v>
      </c>
      <c r="S293" s="104">
        <f>+N293*O293*P293*'1. Standard_Cost'!$C$12</f>
        <v>0</v>
      </c>
      <c r="T293" s="104">
        <f>+N293*P293*Q293*'1. Standard_Cost'!$D$12</f>
        <v>0</v>
      </c>
      <c r="U293" s="104">
        <f>+N293*O293*'1. Standard_Cost'!$E$12</f>
        <v>0</v>
      </c>
      <c r="V293" s="103"/>
      <c r="W293" s="103"/>
      <c r="X293" s="103"/>
      <c r="Y293" s="104">
        <f>+V293*((X293*'1. Standard_Cost'!$B$16)+(W293*X293*'1. Standard_Cost'!$C$16))</f>
        <v>0</v>
      </c>
      <c r="Z293" s="103"/>
      <c r="AA293" s="103"/>
      <c r="AB293" s="104">
        <f>+Z293*'1. Standard_Cost'!$B$20+AA293*'1. Standard_Cost'!$C$20</f>
        <v>0</v>
      </c>
      <c r="AC293" s="105"/>
      <c r="AD293" s="106"/>
      <c r="AE293" s="104">
        <f>SUM(AD293,AC293,AB293,Y293,U293,T293,S293,R293)*'1. Standard_Cost'!B131</f>
        <v>0</v>
      </c>
      <c r="AF293" s="104">
        <f t="shared" ref="AF293:AF295" si="492">SUM(AD293,AE293)</f>
        <v>0</v>
      </c>
      <c r="AG293" s="103"/>
      <c r="AH293" s="103">
        <v>0</v>
      </c>
      <c r="AI293" s="103">
        <v>0</v>
      </c>
      <c r="AJ293" s="107"/>
      <c r="AK293" s="107"/>
      <c r="AL293" s="107"/>
      <c r="AM293" s="104">
        <f>AG293*'1. Standard_Cost'!B127+'Incremental_Cost Year 2021'!AH301*'1. Standard_Cost'!C127+'Incremental_Cost Year 2021'!AI301*'1. Standard_Cost'!D127+'Incremental_Cost Year 2021'!AJ301+'Incremental_Cost Year 2021'!AL301+AK293</f>
        <v>0</v>
      </c>
      <c r="AN293" s="104">
        <f>AM293*'1. Standard_Cost'!C131</f>
        <v>0</v>
      </c>
      <c r="AO293" s="107"/>
      <c r="AQ293" s="104">
        <f t="shared" si="488"/>
        <v>0</v>
      </c>
      <c r="AR293" s="104">
        <f t="shared" si="489"/>
        <v>0</v>
      </c>
      <c r="AS293" s="104">
        <f t="shared" si="490"/>
        <v>0</v>
      </c>
      <c r="AT293" s="104">
        <f t="shared" ref="AT293:AT295" si="493">SUM(AQ293,AR293,AS293)</f>
        <v>0</v>
      </c>
      <c r="AU293" s="108"/>
      <c r="AV293" s="108">
        <v>0</v>
      </c>
      <c r="AW293" s="108"/>
      <c r="AX293" s="108"/>
      <c r="AY293" s="108"/>
      <c r="AZ293" s="108"/>
      <c r="BA293" s="109">
        <f t="shared" si="491"/>
        <v>0</v>
      </c>
    </row>
    <row r="294" spans="1:53" ht="14.1" customHeight="1" outlineLevel="2" x14ac:dyDescent="0.2">
      <c r="A294" s="68"/>
      <c r="B294" s="94"/>
      <c r="C294" s="142"/>
      <c r="D294" s="110"/>
      <c r="E294" s="110"/>
      <c r="F294" s="110"/>
      <c r="G294" s="111"/>
      <c r="H294" s="99" t="s">
        <v>51</v>
      </c>
      <c r="I294" s="100"/>
      <c r="J294" s="101"/>
      <c r="K294" s="101"/>
      <c r="L294" s="102" t="str">
        <f>IF(I294&lt;&gt;0,((VLOOKUP(I294,'1. Standard_Cost'!$B$4:$D$8,2)+VLOOKUP(I294,'1. Standard_Cost'!$B$4:$D$8,3))*J294*K294),"0")</f>
        <v>0</v>
      </c>
      <c r="M294" s="102">
        <f>L294*'1. Standard_Cost'!F107</f>
        <v>0</v>
      </c>
      <c r="N294" s="103"/>
      <c r="O294" s="103"/>
      <c r="P294" s="103"/>
      <c r="Q294" s="103"/>
      <c r="R294" s="104">
        <f>+N294*P294*'1. Standard_Cost'!$B$12</f>
        <v>0</v>
      </c>
      <c r="S294" s="104">
        <f>+N294*O294*P294*'1. Standard_Cost'!$C$12</f>
        <v>0</v>
      </c>
      <c r="T294" s="104">
        <f>+N294*P294*Q294*'1. Standard_Cost'!$D$12</f>
        <v>0</v>
      </c>
      <c r="U294" s="104">
        <f>+N294*O294*'1. Standard_Cost'!$E$12</f>
        <v>0</v>
      </c>
      <c r="V294" s="103"/>
      <c r="W294" s="103"/>
      <c r="X294" s="103"/>
      <c r="Y294" s="104">
        <f>+V294*((X294*'1. Standard_Cost'!$B$16)+(W294*X294*'1. Standard_Cost'!$C$16))</f>
        <v>0</v>
      </c>
      <c r="Z294" s="103"/>
      <c r="AA294" s="103"/>
      <c r="AB294" s="104">
        <f>+Z294*'1. Standard_Cost'!$B$20+AA294*'1. Standard_Cost'!$C$20</f>
        <v>0</v>
      </c>
      <c r="AC294" s="105"/>
      <c r="AD294" s="106"/>
      <c r="AE294" s="104">
        <f>SUM(AD294,AC294,AB294,Y294,U294,T294,S294,R294)*'1. Standard_Cost'!B131</f>
        <v>0</v>
      </c>
      <c r="AF294" s="104">
        <f t="shared" si="492"/>
        <v>0</v>
      </c>
      <c r="AG294" s="103"/>
      <c r="AH294" s="103"/>
      <c r="AI294" s="103"/>
      <c r="AJ294" s="107"/>
      <c r="AK294" s="107"/>
      <c r="AL294" s="107"/>
      <c r="AM294" s="104">
        <f>AG294*'1. Standard_Cost'!B127+'Incremental_Cost Year 2021'!AH302*'1. Standard_Cost'!C127+'Incremental_Cost Year 2021'!AI302*'1. Standard_Cost'!D127+'Incremental_Cost Year 2021'!AJ302+'Incremental_Cost Year 2021'!AL302+AK294</f>
        <v>0</v>
      </c>
      <c r="AN294" s="104">
        <f>AM294*'1. Standard_Cost'!C131</f>
        <v>0</v>
      </c>
      <c r="AO294" s="107"/>
      <c r="AQ294" s="104">
        <f t="shared" si="488"/>
        <v>0</v>
      </c>
      <c r="AR294" s="104">
        <f t="shared" si="489"/>
        <v>0</v>
      </c>
      <c r="AS294" s="104">
        <f t="shared" si="490"/>
        <v>0</v>
      </c>
      <c r="AT294" s="104">
        <f t="shared" si="493"/>
        <v>0</v>
      </c>
      <c r="AU294" s="108"/>
      <c r="AV294" s="108"/>
      <c r="AW294" s="108"/>
      <c r="AX294" s="108"/>
      <c r="AY294" s="108"/>
      <c r="AZ294" s="108"/>
      <c r="BA294" s="109">
        <f t="shared" si="491"/>
        <v>0</v>
      </c>
    </row>
    <row r="295" spans="1:53" ht="14.1" customHeight="1" outlineLevel="2" x14ac:dyDescent="0.2">
      <c r="A295" s="68"/>
      <c r="B295" s="94"/>
      <c r="C295" s="142"/>
      <c r="D295" s="110"/>
      <c r="E295" s="110"/>
      <c r="F295" s="110"/>
      <c r="G295" s="111"/>
      <c r="H295" s="112" t="s">
        <v>179</v>
      </c>
      <c r="I295" s="100"/>
      <c r="J295" s="101"/>
      <c r="K295" s="101"/>
      <c r="L295" s="102" t="str">
        <f>IF(I295&lt;&gt;0,((VLOOKUP(I295,'1. Standard_Cost'!$B$4:$D$8,2)+VLOOKUP(I295,'1. Standard_Cost'!$B$4:$D$8,3))*J295*K295),"0")</f>
        <v>0</v>
      </c>
      <c r="M295" s="102">
        <f>L295*'1. Standard_Cost'!F107</f>
        <v>0</v>
      </c>
      <c r="N295" s="103"/>
      <c r="O295" s="103"/>
      <c r="P295" s="103"/>
      <c r="Q295" s="103"/>
      <c r="R295" s="104">
        <f>+N295*P295*'1. Standard_Cost'!$B$12</f>
        <v>0</v>
      </c>
      <c r="S295" s="104">
        <f>+N295*O295*P295*'1. Standard_Cost'!$C$12</f>
        <v>0</v>
      </c>
      <c r="T295" s="104">
        <f>+N295*P295*Q295*'1. Standard_Cost'!$D$12</f>
        <v>0</v>
      </c>
      <c r="U295" s="104">
        <f>+N295*O295*'1. Standard_Cost'!$E$12</f>
        <v>0</v>
      </c>
      <c r="V295" s="103"/>
      <c r="W295" s="103"/>
      <c r="X295" s="103"/>
      <c r="Y295" s="104">
        <f>+V295*((X295*'1. Standard_Cost'!$B$16)+(W295*X295*'1. Standard_Cost'!$C$16))</f>
        <v>0</v>
      </c>
      <c r="Z295" s="103"/>
      <c r="AA295" s="103"/>
      <c r="AB295" s="104">
        <f>+Z295*'1. Standard_Cost'!$B$20+AA295*'1. Standard_Cost'!$C$20</f>
        <v>0</v>
      </c>
      <c r="AC295" s="105"/>
      <c r="AD295" s="106"/>
      <c r="AE295" s="104">
        <f>SUM(AD295,AC295,AB295,Y295,U295,T295,S295,R295)*'1. Standard_Cost'!B131</f>
        <v>0</v>
      </c>
      <c r="AF295" s="104">
        <f t="shared" si="492"/>
        <v>0</v>
      </c>
      <c r="AG295" s="103"/>
      <c r="AH295" s="103"/>
      <c r="AI295" s="103"/>
      <c r="AJ295" s="107"/>
      <c r="AK295" s="107"/>
      <c r="AL295" s="107"/>
      <c r="AM295" s="104">
        <f>AG295*'1. Standard_Cost'!B127+'Incremental_Cost Year 2021'!AH303*'1. Standard_Cost'!C127+'Incremental_Cost Year 2021'!AI303*'1. Standard_Cost'!D127+'Incremental_Cost Year 2021'!AJ303+'Incremental_Cost Year 2021'!AL303+AK295</f>
        <v>0</v>
      </c>
      <c r="AN295" s="104">
        <f>AM295*'1. Standard_Cost'!C131</f>
        <v>0</v>
      </c>
      <c r="AO295" s="107"/>
      <c r="AQ295" s="104">
        <f t="shared" si="488"/>
        <v>0</v>
      </c>
      <c r="AR295" s="104">
        <f t="shared" si="489"/>
        <v>0</v>
      </c>
      <c r="AS295" s="104">
        <f t="shared" si="490"/>
        <v>0</v>
      </c>
      <c r="AT295" s="104">
        <f t="shared" si="493"/>
        <v>0</v>
      </c>
      <c r="AU295" s="108"/>
      <c r="AV295" s="108"/>
      <c r="AW295" s="108"/>
      <c r="AX295" s="108"/>
      <c r="AY295" s="108"/>
      <c r="AZ295" s="108"/>
      <c r="BA295" s="109">
        <f t="shared" si="491"/>
        <v>0</v>
      </c>
    </row>
    <row r="296" spans="1:53" ht="24.6" customHeight="1" outlineLevel="1" x14ac:dyDescent="0.2">
      <c r="A296" s="68"/>
      <c r="B296" s="141"/>
      <c r="C296" s="142"/>
      <c r="D296" s="113" t="s">
        <v>48</v>
      </c>
      <c r="E296" s="113" t="s">
        <v>762</v>
      </c>
      <c r="F296" s="114" t="s">
        <v>154</v>
      </c>
      <c r="G296" s="115" t="s">
        <v>155</v>
      </c>
      <c r="H296" s="122" t="s">
        <v>280</v>
      </c>
      <c r="I296" s="117"/>
      <c r="J296" s="117"/>
      <c r="K296" s="117"/>
      <c r="L296" s="118">
        <f>SUM(L292:L295)</f>
        <v>0</v>
      </c>
      <c r="M296" s="118">
        <f>SUM(M292:M295)</f>
        <v>0</v>
      </c>
      <c r="N296" s="117"/>
      <c r="O296" s="117"/>
      <c r="P296" s="117"/>
      <c r="Q296" s="117"/>
      <c r="R296" s="119">
        <f>SUM(R292:R295)</f>
        <v>0</v>
      </c>
      <c r="S296" s="119">
        <f>SUM(S292:S295)</f>
        <v>0</v>
      </c>
      <c r="T296" s="119">
        <f>SUM(T292:T295)</f>
        <v>0</v>
      </c>
      <c r="U296" s="119">
        <f>SUM(U292:U295)</f>
        <v>0</v>
      </c>
      <c r="V296" s="117"/>
      <c r="W296" s="117"/>
      <c r="X296" s="117"/>
      <c r="Y296" s="118">
        <f>SUM(Y292:Y295)</f>
        <v>0</v>
      </c>
      <c r="Z296" s="117"/>
      <c r="AA296" s="117"/>
      <c r="AB296" s="118">
        <f t="shared" ref="AB296:AF296" si="494">SUM(AB292:AB295)</f>
        <v>0</v>
      </c>
      <c r="AC296" s="118">
        <f t="shared" si="494"/>
        <v>0</v>
      </c>
      <c r="AD296" s="118">
        <f t="shared" si="494"/>
        <v>0</v>
      </c>
      <c r="AE296" s="118">
        <f t="shared" si="494"/>
        <v>0</v>
      </c>
      <c r="AF296" s="118">
        <f t="shared" si="494"/>
        <v>0</v>
      </c>
      <c r="AG296" s="117"/>
      <c r="AH296" s="117"/>
      <c r="AI296" s="117"/>
      <c r="AJ296" s="119">
        <f>SUM(AJ292:AJ295)</f>
        <v>0</v>
      </c>
      <c r="AK296" s="119">
        <f t="shared" ref="AK296:AN296" si="495">SUM(AK292:AK295)</f>
        <v>0</v>
      </c>
      <c r="AL296" s="119">
        <f t="shared" si="495"/>
        <v>0</v>
      </c>
      <c r="AM296" s="119">
        <f t="shared" si="495"/>
        <v>0</v>
      </c>
      <c r="AN296" s="119">
        <f t="shared" si="495"/>
        <v>0</v>
      </c>
      <c r="AO296" s="116"/>
      <c r="AP296" s="120"/>
      <c r="AQ296" s="121">
        <f t="shared" ref="AQ296:BA296" si="496">SUM(AQ292:AQ295)</f>
        <v>0</v>
      </c>
      <c r="AR296" s="121">
        <f t="shared" si="496"/>
        <v>0</v>
      </c>
      <c r="AS296" s="121">
        <f t="shared" si="496"/>
        <v>0</v>
      </c>
      <c r="AT296" s="121">
        <f t="shared" si="496"/>
        <v>0</v>
      </c>
      <c r="AU296" s="121">
        <f t="shared" si="496"/>
        <v>0</v>
      </c>
      <c r="AV296" s="121">
        <f t="shared" si="496"/>
        <v>0</v>
      </c>
      <c r="AW296" s="121">
        <f t="shared" si="496"/>
        <v>0</v>
      </c>
      <c r="AX296" s="121">
        <f t="shared" si="496"/>
        <v>0</v>
      </c>
      <c r="AY296" s="121">
        <f t="shared" si="496"/>
        <v>0</v>
      </c>
      <c r="AZ296" s="121">
        <f t="shared" si="496"/>
        <v>0</v>
      </c>
      <c r="BA296" s="121">
        <f t="shared" si="496"/>
        <v>0</v>
      </c>
    </row>
    <row r="297" spans="1:53" ht="14.1" customHeight="1" outlineLevel="2" x14ac:dyDescent="0.2">
      <c r="A297" s="68"/>
      <c r="B297" s="94"/>
      <c r="C297" s="142"/>
      <c r="D297" s="96"/>
      <c r="E297" s="96"/>
      <c r="F297" s="97"/>
      <c r="G297" s="98"/>
      <c r="H297" s="99" t="s">
        <v>49</v>
      </c>
      <c r="I297" s="100"/>
      <c r="J297" s="101"/>
      <c r="K297" s="101"/>
      <c r="L297" s="102" t="str">
        <f>IF(I297&lt;&gt;0,((VLOOKUP(I297,'1. Standard_Cost'!$B$4:$D$8,2)+VLOOKUP(I297,'1. Standard_Cost'!$B$4:$D$8,3))*J297*K297),"0")</f>
        <v>0</v>
      </c>
      <c r="M297" s="102">
        <f>L297*'1. Standard_Cost'!F112</f>
        <v>0</v>
      </c>
      <c r="N297" s="103"/>
      <c r="O297" s="103"/>
      <c r="P297" s="103"/>
      <c r="Q297" s="103"/>
      <c r="R297" s="104">
        <f>+N297*P297*'1. Standard_Cost'!$B$12</f>
        <v>0</v>
      </c>
      <c r="S297" s="104">
        <f>+N297*O297*P297*'1. Standard_Cost'!$C$12</f>
        <v>0</v>
      </c>
      <c r="T297" s="104">
        <f>+N297*P297*Q297*'1. Standard_Cost'!$D$12</f>
        <v>0</v>
      </c>
      <c r="U297" s="104">
        <f>+N297*O297*'1. Standard_Cost'!$E$12</f>
        <v>0</v>
      </c>
      <c r="V297" s="103"/>
      <c r="W297" s="103"/>
      <c r="X297" s="103"/>
      <c r="Y297" s="104">
        <f>+V297*((X297*'1. Standard_Cost'!$B$16)+(W297*X297*'1. Standard_Cost'!$C$16))</f>
        <v>0</v>
      </c>
      <c r="Z297" s="103"/>
      <c r="AA297" s="103"/>
      <c r="AB297" s="104">
        <f>+Z297*'1. Standard_Cost'!$B$20+AA297*'1. Standard_Cost'!$C$20</f>
        <v>0</v>
      </c>
      <c r="AC297" s="105"/>
      <c r="AD297" s="106"/>
      <c r="AE297" s="104">
        <f>SUM(AD297,AC297,AB297,Y297,U297,T297,S297,R297)*'1. Standard_Cost'!B136</f>
        <v>0</v>
      </c>
      <c r="AF297" s="104">
        <f>SUM(AD297,AE297)</f>
        <v>0</v>
      </c>
      <c r="AG297" s="103"/>
      <c r="AH297" s="103"/>
      <c r="AI297" s="103"/>
      <c r="AJ297" s="107"/>
      <c r="AK297" s="107"/>
      <c r="AL297" s="107"/>
      <c r="AM297" s="104">
        <f>AG297*'1. Standard_Cost'!B132+'Incremental_Cost Year 2021'!AH305*'1. Standard_Cost'!C132+'Incremental_Cost Year 2021'!AI305*'1. Standard_Cost'!D132+'Incremental_Cost Year 2021'!AJ305+'Incremental_Cost Year 2021'!AL305+AK297</f>
        <v>0</v>
      </c>
      <c r="AN297" s="104">
        <f>AM297*'1. Standard_Cost'!C136</f>
        <v>0</v>
      </c>
      <c r="AO297" s="107"/>
      <c r="AQ297" s="104">
        <f t="shared" ref="AQ297:AQ300" si="497">L297+M297</f>
        <v>0</v>
      </c>
      <c r="AR297" s="104">
        <f t="shared" ref="AR297:AR300" si="498">AF297</f>
        <v>0</v>
      </c>
      <c r="AS297" s="104">
        <f t="shared" ref="AS297:AS300" si="499">AM297+AN297</f>
        <v>0</v>
      </c>
      <c r="AT297" s="104">
        <f>SUM(AQ297,AR297,AS297)</f>
        <v>0</v>
      </c>
      <c r="AU297" s="108"/>
      <c r="AV297" s="108"/>
      <c r="AW297" s="108"/>
      <c r="AX297" s="108"/>
      <c r="AY297" s="108"/>
      <c r="AZ297" s="108"/>
      <c r="BA297" s="109">
        <f t="shared" ref="BA297:BA300" si="500">SUM(AU297:AZ297)-AT297</f>
        <v>0</v>
      </c>
    </row>
    <row r="298" spans="1:53" ht="14.1" customHeight="1" outlineLevel="2" x14ac:dyDescent="0.2">
      <c r="A298" s="68"/>
      <c r="B298" s="94"/>
      <c r="C298" s="142"/>
      <c r="D298" s="110"/>
      <c r="E298" s="110"/>
      <c r="F298" s="110"/>
      <c r="G298" s="111"/>
      <c r="H298" s="99" t="s">
        <v>50</v>
      </c>
      <c r="I298" s="100"/>
      <c r="J298" s="101"/>
      <c r="K298" s="101"/>
      <c r="L298" s="102" t="str">
        <f>IF(I298&lt;&gt;0,((VLOOKUP(I298,'1. Standard_Cost'!$B$4:$D$8,2)+VLOOKUP(I298,'1. Standard_Cost'!$B$4:$D$8,3))*J298*K298),"0")</f>
        <v>0</v>
      </c>
      <c r="M298" s="102">
        <f>L298*'1. Standard_Cost'!F112</f>
        <v>0</v>
      </c>
      <c r="N298" s="103"/>
      <c r="O298" s="103"/>
      <c r="P298" s="103"/>
      <c r="Q298" s="103"/>
      <c r="R298" s="104">
        <f>+N298*P298*'1. Standard_Cost'!$B$12</f>
        <v>0</v>
      </c>
      <c r="S298" s="104">
        <f>+N298*O298*P298*'1. Standard_Cost'!$C$12</f>
        <v>0</v>
      </c>
      <c r="T298" s="104">
        <f>+N298*P298*Q298*'1. Standard_Cost'!$D$12</f>
        <v>0</v>
      </c>
      <c r="U298" s="104">
        <f>+N298*O298*'1. Standard_Cost'!$E$12</f>
        <v>0</v>
      </c>
      <c r="V298" s="103"/>
      <c r="W298" s="103"/>
      <c r="X298" s="103"/>
      <c r="Y298" s="104">
        <f>+V298*((X298*'1. Standard_Cost'!$B$16)+(W298*X298*'1. Standard_Cost'!$C$16))</f>
        <v>0</v>
      </c>
      <c r="Z298" s="103"/>
      <c r="AA298" s="103"/>
      <c r="AB298" s="104">
        <f>+Z298*'1. Standard_Cost'!$B$20+AA298*'1. Standard_Cost'!$C$20</f>
        <v>0</v>
      </c>
      <c r="AC298" s="105"/>
      <c r="AD298" s="106"/>
      <c r="AE298" s="104">
        <f>SUM(AD298,AC298,AB298,Y298,U298,T298,S298,R298)*'1. Standard_Cost'!B136</f>
        <v>0</v>
      </c>
      <c r="AF298" s="104">
        <f t="shared" ref="AF298:AF300" si="501">SUM(AD298,AE298)</f>
        <v>0</v>
      </c>
      <c r="AG298" s="103"/>
      <c r="AH298" s="103">
        <v>0</v>
      </c>
      <c r="AI298" s="103">
        <v>0</v>
      </c>
      <c r="AJ298" s="107"/>
      <c r="AK298" s="107"/>
      <c r="AL298" s="107"/>
      <c r="AM298" s="104">
        <f>AG298*'1. Standard_Cost'!B132+'Incremental_Cost Year 2021'!AH306*'1. Standard_Cost'!C132+'Incremental_Cost Year 2021'!AI306*'1. Standard_Cost'!D132+'Incremental_Cost Year 2021'!AJ306+'Incremental_Cost Year 2021'!AL306+AK298</f>
        <v>0</v>
      </c>
      <c r="AN298" s="104">
        <f>AM298*'1. Standard_Cost'!C136</f>
        <v>0</v>
      </c>
      <c r="AO298" s="107"/>
      <c r="AQ298" s="104">
        <f t="shared" si="497"/>
        <v>0</v>
      </c>
      <c r="AR298" s="104">
        <f t="shared" si="498"/>
        <v>0</v>
      </c>
      <c r="AS298" s="104">
        <f t="shared" si="499"/>
        <v>0</v>
      </c>
      <c r="AT298" s="104">
        <f t="shared" ref="AT298:AT300" si="502">SUM(AQ298,AR298,AS298)</f>
        <v>0</v>
      </c>
      <c r="AU298" s="108"/>
      <c r="AV298" s="108">
        <v>0</v>
      </c>
      <c r="AW298" s="108"/>
      <c r="AX298" s="108"/>
      <c r="AY298" s="108"/>
      <c r="AZ298" s="108"/>
      <c r="BA298" s="109">
        <f t="shared" si="500"/>
        <v>0</v>
      </c>
    </row>
    <row r="299" spans="1:53" ht="14.1" customHeight="1" outlineLevel="2" x14ac:dyDescent="0.2">
      <c r="A299" s="68"/>
      <c r="B299" s="94"/>
      <c r="C299" s="142"/>
      <c r="D299" s="110"/>
      <c r="E299" s="110"/>
      <c r="F299" s="110"/>
      <c r="G299" s="111"/>
      <c r="H299" s="99" t="s">
        <v>51</v>
      </c>
      <c r="I299" s="100"/>
      <c r="J299" s="101"/>
      <c r="K299" s="101"/>
      <c r="L299" s="102" t="str">
        <f>IF(I299&lt;&gt;0,((VLOOKUP(I299,'1. Standard_Cost'!$B$4:$D$8,2)+VLOOKUP(I299,'1. Standard_Cost'!$B$4:$D$8,3))*J299*K299),"0")</f>
        <v>0</v>
      </c>
      <c r="M299" s="102">
        <f>L299*'1. Standard_Cost'!F112</f>
        <v>0</v>
      </c>
      <c r="N299" s="103"/>
      <c r="O299" s="103"/>
      <c r="P299" s="103"/>
      <c r="Q299" s="103"/>
      <c r="R299" s="104">
        <f>+N299*P299*'1. Standard_Cost'!$B$12</f>
        <v>0</v>
      </c>
      <c r="S299" s="104">
        <f>+N299*O299*P299*'1. Standard_Cost'!$C$12</f>
        <v>0</v>
      </c>
      <c r="T299" s="104">
        <f>+N299*P299*Q299*'1. Standard_Cost'!$D$12</f>
        <v>0</v>
      </c>
      <c r="U299" s="104">
        <f>+N299*O299*'1. Standard_Cost'!$E$12</f>
        <v>0</v>
      </c>
      <c r="V299" s="103"/>
      <c r="W299" s="103"/>
      <c r="X299" s="103"/>
      <c r="Y299" s="104">
        <f>+V299*((X299*'1. Standard_Cost'!$B$16)+(W299*X299*'1. Standard_Cost'!$C$16))</f>
        <v>0</v>
      </c>
      <c r="Z299" s="103"/>
      <c r="AA299" s="103"/>
      <c r="AB299" s="104">
        <f>+Z299*'1. Standard_Cost'!$B$20+AA299*'1. Standard_Cost'!$C$20</f>
        <v>0</v>
      </c>
      <c r="AC299" s="105"/>
      <c r="AD299" s="106"/>
      <c r="AE299" s="104">
        <f>SUM(AD299,AC299,AB299,Y299,U299,T299,S299,R299)*'1. Standard_Cost'!B136</f>
        <v>0</v>
      </c>
      <c r="AF299" s="104">
        <f t="shared" si="501"/>
        <v>0</v>
      </c>
      <c r="AG299" s="103"/>
      <c r="AH299" s="103"/>
      <c r="AI299" s="103"/>
      <c r="AJ299" s="107"/>
      <c r="AK299" s="107"/>
      <c r="AL299" s="107"/>
      <c r="AM299" s="104">
        <f>AG299*'1. Standard_Cost'!B132+'Incremental_Cost Year 2021'!AH307*'1. Standard_Cost'!C132+'Incremental_Cost Year 2021'!AI307*'1. Standard_Cost'!D132+'Incremental_Cost Year 2021'!AJ307+'Incremental_Cost Year 2021'!AL307+AK299</f>
        <v>0</v>
      </c>
      <c r="AN299" s="104">
        <f>AM299*'1. Standard_Cost'!C136</f>
        <v>0</v>
      </c>
      <c r="AO299" s="107"/>
      <c r="AQ299" s="104">
        <f t="shared" si="497"/>
        <v>0</v>
      </c>
      <c r="AR299" s="104">
        <f t="shared" si="498"/>
        <v>0</v>
      </c>
      <c r="AS299" s="104">
        <f t="shared" si="499"/>
        <v>0</v>
      </c>
      <c r="AT299" s="104">
        <f t="shared" si="502"/>
        <v>0</v>
      </c>
      <c r="AU299" s="108"/>
      <c r="AV299" s="108"/>
      <c r="AW299" s="108"/>
      <c r="AX299" s="108"/>
      <c r="AY299" s="108"/>
      <c r="AZ299" s="108"/>
      <c r="BA299" s="109">
        <f t="shared" si="500"/>
        <v>0</v>
      </c>
    </row>
    <row r="300" spans="1:53" ht="14.1" customHeight="1" outlineLevel="2" x14ac:dyDescent="0.2">
      <c r="A300" s="68"/>
      <c r="B300" s="94"/>
      <c r="C300" s="142"/>
      <c r="D300" s="110"/>
      <c r="E300" s="110"/>
      <c r="F300" s="110"/>
      <c r="G300" s="111"/>
      <c r="H300" s="112" t="s">
        <v>179</v>
      </c>
      <c r="I300" s="100"/>
      <c r="J300" s="101"/>
      <c r="K300" s="101"/>
      <c r="L300" s="102" t="str">
        <f>IF(I300&lt;&gt;0,((VLOOKUP(I300,'1. Standard_Cost'!$B$4:$D$8,2)+VLOOKUP(I300,'1. Standard_Cost'!$B$4:$D$8,3))*J300*K300),"0")</f>
        <v>0</v>
      </c>
      <c r="M300" s="102">
        <f>L300*'1. Standard_Cost'!F112</f>
        <v>0</v>
      </c>
      <c r="N300" s="103"/>
      <c r="O300" s="103"/>
      <c r="P300" s="103"/>
      <c r="Q300" s="103"/>
      <c r="R300" s="104">
        <f>+N300*P300*'1. Standard_Cost'!$B$12</f>
        <v>0</v>
      </c>
      <c r="S300" s="104">
        <f>+N300*O300*P300*'1. Standard_Cost'!$C$12</f>
        <v>0</v>
      </c>
      <c r="T300" s="104">
        <f>+N300*P300*Q300*'1. Standard_Cost'!$D$12</f>
        <v>0</v>
      </c>
      <c r="U300" s="104">
        <f>+N300*O300*'1. Standard_Cost'!$E$12</f>
        <v>0</v>
      </c>
      <c r="V300" s="103"/>
      <c r="W300" s="103"/>
      <c r="X300" s="103"/>
      <c r="Y300" s="104">
        <f>+V300*((X300*'1. Standard_Cost'!$B$16)+(W300*X300*'1. Standard_Cost'!$C$16))</f>
        <v>0</v>
      </c>
      <c r="Z300" s="103"/>
      <c r="AA300" s="103"/>
      <c r="AB300" s="104">
        <f>+Z300*'1. Standard_Cost'!$B$20+AA300*'1. Standard_Cost'!$C$20</f>
        <v>0</v>
      </c>
      <c r="AC300" s="105"/>
      <c r="AD300" s="106"/>
      <c r="AE300" s="104">
        <f>SUM(AD300,AC300,AB300,Y300,U300,T300,S300,R300)*'1. Standard_Cost'!B136</f>
        <v>0</v>
      </c>
      <c r="AF300" s="104">
        <f t="shared" si="501"/>
        <v>0</v>
      </c>
      <c r="AG300" s="103"/>
      <c r="AH300" s="103"/>
      <c r="AI300" s="103"/>
      <c r="AJ300" s="107"/>
      <c r="AK300" s="107"/>
      <c r="AL300" s="107"/>
      <c r="AM300" s="104">
        <f>AG300*'1. Standard_Cost'!B132+'Incremental_Cost Year 2021'!AH308*'1. Standard_Cost'!C132+'Incremental_Cost Year 2021'!AI308*'1. Standard_Cost'!D132+'Incremental_Cost Year 2021'!AJ308+'Incremental_Cost Year 2021'!AL308+AK300</f>
        <v>0</v>
      </c>
      <c r="AN300" s="104">
        <f>AM300*'1. Standard_Cost'!C136</f>
        <v>0</v>
      </c>
      <c r="AO300" s="107"/>
      <c r="AQ300" s="104">
        <f t="shared" si="497"/>
        <v>0</v>
      </c>
      <c r="AR300" s="104">
        <f t="shared" si="498"/>
        <v>0</v>
      </c>
      <c r="AS300" s="104">
        <f t="shared" si="499"/>
        <v>0</v>
      </c>
      <c r="AT300" s="104">
        <f t="shared" si="502"/>
        <v>0</v>
      </c>
      <c r="AU300" s="108"/>
      <c r="AV300" s="108"/>
      <c r="AW300" s="108"/>
      <c r="AX300" s="108"/>
      <c r="AY300" s="108"/>
      <c r="AZ300" s="108"/>
      <c r="BA300" s="109">
        <f t="shared" si="500"/>
        <v>0</v>
      </c>
    </row>
    <row r="301" spans="1:53" ht="24.6" customHeight="1" outlineLevel="1" x14ac:dyDescent="0.2">
      <c r="A301" s="68"/>
      <c r="B301" s="141"/>
      <c r="C301" s="142"/>
      <c r="D301" s="113" t="s">
        <v>48</v>
      </c>
      <c r="E301" s="113" t="s">
        <v>763</v>
      </c>
      <c r="F301" s="114" t="s">
        <v>154</v>
      </c>
      <c r="G301" s="115" t="s">
        <v>155</v>
      </c>
      <c r="H301" s="122" t="s">
        <v>281</v>
      </c>
      <c r="I301" s="117"/>
      <c r="J301" s="117"/>
      <c r="K301" s="117"/>
      <c r="L301" s="118">
        <f>SUM(L297:L300)</f>
        <v>0</v>
      </c>
      <c r="M301" s="118">
        <f>SUM(M297:M300)</f>
        <v>0</v>
      </c>
      <c r="N301" s="117"/>
      <c r="O301" s="117"/>
      <c r="P301" s="117"/>
      <c r="Q301" s="117"/>
      <c r="R301" s="119">
        <f>SUM(R297:R300)</f>
        <v>0</v>
      </c>
      <c r="S301" s="119">
        <f>SUM(S297:S300)</f>
        <v>0</v>
      </c>
      <c r="T301" s="119">
        <f>SUM(T297:T300)</f>
        <v>0</v>
      </c>
      <c r="U301" s="119">
        <f>SUM(U297:U300)</f>
        <v>0</v>
      </c>
      <c r="V301" s="117"/>
      <c r="W301" s="117"/>
      <c r="X301" s="117"/>
      <c r="Y301" s="118">
        <f>SUM(Y297:Y300)</f>
        <v>0</v>
      </c>
      <c r="Z301" s="117"/>
      <c r="AA301" s="117"/>
      <c r="AB301" s="118">
        <f t="shared" ref="AB301:AF301" si="503">SUM(AB297:AB300)</f>
        <v>0</v>
      </c>
      <c r="AC301" s="118">
        <f t="shared" si="503"/>
        <v>0</v>
      </c>
      <c r="AD301" s="118">
        <f t="shared" si="503"/>
        <v>0</v>
      </c>
      <c r="AE301" s="118">
        <f t="shared" si="503"/>
        <v>0</v>
      </c>
      <c r="AF301" s="118">
        <f t="shared" si="503"/>
        <v>0</v>
      </c>
      <c r="AG301" s="117"/>
      <c r="AH301" s="117"/>
      <c r="AI301" s="117"/>
      <c r="AJ301" s="119">
        <f>SUM(AJ297:AJ300)</f>
        <v>0</v>
      </c>
      <c r="AK301" s="119">
        <f t="shared" ref="AK301:AN301" si="504">SUM(AK297:AK300)</f>
        <v>0</v>
      </c>
      <c r="AL301" s="119">
        <f t="shared" si="504"/>
        <v>0</v>
      </c>
      <c r="AM301" s="119">
        <f t="shared" si="504"/>
        <v>0</v>
      </c>
      <c r="AN301" s="119">
        <f t="shared" si="504"/>
        <v>0</v>
      </c>
      <c r="AO301" s="116"/>
      <c r="AP301" s="120"/>
      <c r="AQ301" s="121">
        <f t="shared" ref="AQ301:BA301" si="505">SUM(AQ297:AQ300)</f>
        <v>0</v>
      </c>
      <c r="AR301" s="121">
        <f t="shared" si="505"/>
        <v>0</v>
      </c>
      <c r="AS301" s="121">
        <f t="shared" si="505"/>
        <v>0</v>
      </c>
      <c r="AT301" s="121">
        <f t="shared" si="505"/>
        <v>0</v>
      </c>
      <c r="AU301" s="121">
        <f t="shared" si="505"/>
        <v>0</v>
      </c>
      <c r="AV301" s="121">
        <f t="shared" si="505"/>
        <v>0</v>
      </c>
      <c r="AW301" s="121">
        <f t="shared" si="505"/>
        <v>0</v>
      </c>
      <c r="AX301" s="121">
        <f t="shared" si="505"/>
        <v>0</v>
      </c>
      <c r="AY301" s="121">
        <f t="shared" si="505"/>
        <v>0</v>
      </c>
      <c r="AZ301" s="121">
        <f t="shared" si="505"/>
        <v>0</v>
      </c>
      <c r="BA301" s="121">
        <f t="shared" si="505"/>
        <v>0</v>
      </c>
    </row>
    <row r="302" spans="1:53" s="124" customFormat="1" ht="79.5" customHeight="1" x14ac:dyDescent="0.2">
      <c r="B302" s="138"/>
      <c r="C302" s="247" t="s">
        <v>285</v>
      </c>
      <c r="D302" s="248"/>
      <c r="E302" s="249"/>
      <c r="F302" s="153"/>
      <c r="G302" s="153"/>
      <c r="H302" s="130" t="s">
        <v>284</v>
      </c>
      <c r="I302" s="128"/>
      <c r="J302" s="128"/>
      <c r="K302" s="128"/>
      <c r="L302" s="129">
        <f>SUM(L307,L312)</f>
        <v>1180700</v>
      </c>
      <c r="M302" s="129">
        <f t="shared" ref="M302:AN302" si="506">SUM(M307,M312)</f>
        <v>197176.90000000002</v>
      </c>
      <c r="N302" s="129">
        <f t="shared" si="506"/>
        <v>0</v>
      </c>
      <c r="O302" s="129">
        <f t="shared" si="506"/>
        <v>0</v>
      </c>
      <c r="P302" s="129">
        <f t="shared" si="506"/>
        <v>0</v>
      </c>
      <c r="Q302" s="129">
        <f t="shared" si="506"/>
        <v>0</v>
      </c>
      <c r="R302" s="129">
        <f t="shared" si="506"/>
        <v>0</v>
      </c>
      <c r="S302" s="129">
        <f t="shared" si="506"/>
        <v>0</v>
      </c>
      <c r="T302" s="129">
        <f t="shared" si="506"/>
        <v>0</v>
      </c>
      <c r="U302" s="129">
        <f t="shared" si="506"/>
        <v>0</v>
      </c>
      <c r="V302" s="129">
        <f t="shared" si="506"/>
        <v>0</v>
      </c>
      <c r="W302" s="129">
        <f t="shared" si="506"/>
        <v>0</v>
      </c>
      <c r="X302" s="129">
        <f t="shared" si="506"/>
        <v>0</v>
      </c>
      <c r="Y302" s="129">
        <f t="shared" si="506"/>
        <v>0</v>
      </c>
      <c r="Z302" s="129">
        <f t="shared" si="506"/>
        <v>0</v>
      </c>
      <c r="AA302" s="129">
        <f t="shared" si="506"/>
        <v>0</v>
      </c>
      <c r="AB302" s="129">
        <f t="shared" si="506"/>
        <v>0</v>
      </c>
      <c r="AC302" s="129">
        <f t="shared" si="506"/>
        <v>0</v>
      </c>
      <c r="AD302" s="129">
        <f t="shared" si="506"/>
        <v>0</v>
      </c>
      <c r="AE302" s="129">
        <f t="shared" si="506"/>
        <v>0</v>
      </c>
      <c r="AF302" s="129">
        <f t="shared" si="506"/>
        <v>0</v>
      </c>
      <c r="AG302" s="129">
        <f t="shared" si="506"/>
        <v>0</v>
      </c>
      <c r="AH302" s="129">
        <f t="shared" si="506"/>
        <v>0</v>
      </c>
      <c r="AI302" s="129">
        <f t="shared" si="506"/>
        <v>0</v>
      </c>
      <c r="AJ302" s="129">
        <f t="shared" si="506"/>
        <v>0</v>
      </c>
      <c r="AK302" s="129">
        <f t="shared" si="506"/>
        <v>0</v>
      </c>
      <c r="AL302" s="129">
        <f t="shared" si="506"/>
        <v>0</v>
      </c>
      <c r="AM302" s="129">
        <f t="shared" si="506"/>
        <v>0</v>
      </c>
      <c r="AN302" s="129">
        <f t="shared" si="506"/>
        <v>0</v>
      </c>
      <c r="AO302" s="130"/>
      <c r="AP302" s="131"/>
      <c r="AQ302" s="129">
        <f>AQ307+AQ312+AQ317+AQ322+AQ327+AQ332+AQ337+AQ342</f>
        <v>1377876.9000000001</v>
      </c>
      <c r="AR302" s="129">
        <f t="shared" ref="AR302:BA302" si="507">AR307+AR312+AR317+AR322+AR327+AR332+AR337+AR342</f>
        <v>0</v>
      </c>
      <c r="AS302" s="129">
        <f t="shared" si="507"/>
        <v>0</v>
      </c>
      <c r="AT302" s="129">
        <f t="shared" si="507"/>
        <v>1377876.9000000001</v>
      </c>
      <c r="AU302" s="129">
        <f t="shared" si="507"/>
        <v>1377876.9000000001</v>
      </c>
      <c r="AV302" s="129">
        <f t="shared" si="507"/>
        <v>0</v>
      </c>
      <c r="AW302" s="129">
        <f t="shared" si="507"/>
        <v>0</v>
      </c>
      <c r="AX302" s="129">
        <f t="shared" si="507"/>
        <v>0</v>
      </c>
      <c r="AY302" s="129">
        <f t="shared" si="507"/>
        <v>0</v>
      </c>
      <c r="AZ302" s="129">
        <f t="shared" si="507"/>
        <v>0</v>
      </c>
      <c r="BA302" s="129">
        <f t="shared" si="507"/>
        <v>0</v>
      </c>
    </row>
    <row r="303" spans="1:53" ht="14.1" customHeight="1" outlineLevel="2" x14ac:dyDescent="0.2">
      <c r="A303" s="68"/>
      <c r="B303" s="94"/>
      <c r="C303" s="250"/>
      <c r="D303" s="96"/>
      <c r="E303" s="96"/>
      <c r="F303" s="97"/>
      <c r="G303" s="98"/>
      <c r="H303" s="99" t="s">
        <v>49</v>
      </c>
      <c r="I303" s="100"/>
      <c r="J303" s="101"/>
      <c r="K303" s="101"/>
      <c r="L303" s="102" t="str">
        <f>IF(I303&lt;&gt;0,((VLOOKUP(I303,'1. Standard_Cost'!$B$4:$D$8,2)+VLOOKUP(I303,'1. Standard_Cost'!$B$4:$D$8,3))*J303*K303),"0")</f>
        <v>0</v>
      </c>
      <c r="M303" s="102">
        <f>L303*'1. Standard_Cost'!F132</f>
        <v>0</v>
      </c>
      <c r="N303" s="103"/>
      <c r="O303" s="103"/>
      <c r="P303" s="103"/>
      <c r="Q303" s="103"/>
      <c r="R303" s="104">
        <f>+N303*P303*'1. Standard_Cost'!$B$12</f>
        <v>0</v>
      </c>
      <c r="S303" s="104">
        <f>+N303*O303*P303*'1. Standard_Cost'!$C$12</f>
        <v>0</v>
      </c>
      <c r="T303" s="104">
        <f>+N303*P303*Q303*'1. Standard_Cost'!$D$12</f>
        <v>0</v>
      </c>
      <c r="U303" s="104">
        <f>+N303*O303*'1. Standard_Cost'!$E$12</f>
        <v>0</v>
      </c>
      <c r="V303" s="103"/>
      <c r="W303" s="103"/>
      <c r="X303" s="103"/>
      <c r="Y303" s="104">
        <f>+V303*((X303*'1. Standard_Cost'!$B$16)+(W303*X303*'1. Standard_Cost'!$C$16))</f>
        <v>0</v>
      </c>
      <c r="Z303" s="103"/>
      <c r="AA303" s="103"/>
      <c r="AB303" s="104">
        <f>+Z303*'1. Standard_Cost'!$B$20+AA303*'1. Standard_Cost'!$C$20</f>
        <v>0</v>
      </c>
      <c r="AC303" s="105"/>
      <c r="AD303" s="106"/>
      <c r="AE303" s="104">
        <f>SUM(AD303,AC303,AB303,Y303,U303,T303,S303,R303)*'1. Standard_Cost'!B156</f>
        <v>0</v>
      </c>
      <c r="AF303" s="104">
        <f>SUM(AD303,AE303)</f>
        <v>0</v>
      </c>
      <c r="AG303" s="103"/>
      <c r="AH303" s="103"/>
      <c r="AI303" s="103"/>
      <c r="AJ303" s="107"/>
      <c r="AK303" s="107"/>
      <c r="AL303" s="107"/>
      <c r="AM303" s="104">
        <f>AG303*'1. Standard_Cost'!B152+'Incremental_Cost Year 2021'!AH311*'1. Standard_Cost'!C152+'Incremental_Cost Year 2021'!AI311*'1. Standard_Cost'!D152+'Incremental_Cost Year 2021'!AJ311+'Incremental_Cost Year 2021'!AL311+AK303</f>
        <v>0</v>
      </c>
      <c r="AN303" s="104">
        <f>AM303*'1. Standard_Cost'!C156</f>
        <v>0</v>
      </c>
      <c r="AO303" s="107"/>
      <c r="AQ303" s="104">
        <f t="shared" ref="AQ303:AQ306" si="508">L303+M303</f>
        <v>0</v>
      </c>
      <c r="AR303" s="104">
        <f t="shared" ref="AR303:AR306" si="509">AF303</f>
        <v>0</v>
      </c>
      <c r="AS303" s="104">
        <f t="shared" ref="AS303:AS306" si="510">AM303+AN303</f>
        <v>0</v>
      </c>
      <c r="AT303" s="104">
        <f>SUM(AQ303,AR303,AS303)</f>
        <v>0</v>
      </c>
      <c r="AU303" s="108">
        <f t="shared" ref="AU303:AU306" si="511">AT303</f>
        <v>0</v>
      </c>
      <c r="AV303" s="108"/>
      <c r="AW303" s="108"/>
      <c r="AX303" s="108"/>
      <c r="AY303" s="108"/>
      <c r="AZ303" s="108"/>
      <c r="BA303" s="109">
        <f t="shared" ref="BA303:BA306" si="512">SUM(AU303:AZ303)-AT303</f>
        <v>0</v>
      </c>
    </row>
    <row r="304" spans="1:53" ht="14.1" customHeight="1" outlineLevel="2" x14ac:dyDescent="0.2">
      <c r="A304" s="68"/>
      <c r="B304" s="94"/>
      <c r="C304" s="251"/>
      <c r="D304" s="110"/>
      <c r="E304" s="110"/>
      <c r="F304" s="110"/>
      <c r="G304" s="111"/>
      <c r="H304" s="99" t="s">
        <v>50</v>
      </c>
      <c r="I304" s="100"/>
      <c r="J304" s="101"/>
      <c r="K304" s="101"/>
      <c r="L304" s="102" t="str">
        <f>IF(I304&lt;&gt;0,((VLOOKUP(I304,'1. Standard_Cost'!$B$4:$D$8,2)+VLOOKUP(I304,'1. Standard_Cost'!$B$4:$D$8,3))*J304*K304),"0")</f>
        <v>0</v>
      </c>
      <c r="M304" s="102">
        <f>L304*'1. Standard_Cost'!F132</f>
        <v>0</v>
      </c>
      <c r="N304" s="103"/>
      <c r="O304" s="103"/>
      <c r="P304" s="103"/>
      <c r="Q304" s="103"/>
      <c r="R304" s="104">
        <f>+N304*P304*'1. Standard_Cost'!$B$12</f>
        <v>0</v>
      </c>
      <c r="S304" s="104">
        <f>+N304*O304*P304*'1. Standard_Cost'!$C$12</f>
        <v>0</v>
      </c>
      <c r="T304" s="104">
        <f>+N304*P304*Q304*'1. Standard_Cost'!$D$12</f>
        <v>0</v>
      </c>
      <c r="U304" s="104">
        <f>+N304*O304*'1. Standard_Cost'!$E$12</f>
        <v>0</v>
      </c>
      <c r="V304" s="103"/>
      <c r="W304" s="103"/>
      <c r="X304" s="103"/>
      <c r="Y304" s="104">
        <f>+V304*((X304*'1. Standard_Cost'!$B$16)+(W304*X304*'1. Standard_Cost'!$C$16))</f>
        <v>0</v>
      </c>
      <c r="Z304" s="103"/>
      <c r="AA304" s="103"/>
      <c r="AB304" s="104">
        <f>+Z304*'1. Standard_Cost'!$B$20+AA304*'1. Standard_Cost'!$C$20</f>
        <v>0</v>
      </c>
      <c r="AC304" s="105"/>
      <c r="AD304" s="106"/>
      <c r="AE304" s="104">
        <f>SUM(AD304,AC304,AB304,Y304,U304,T304,S304,R304)*'1. Standard_Cost'!B156</f>
        <v>0</v>
      </c>
      <c r="AF304" s="104">
        <f t="shared" ref="AF304:AF306" si="513">SUM(AD304,AE304)</f>
        <v>0</v>
      </c>
      <c r="AG304" s="103"/>
      <c r="AH304" s="103">
        <v>0</v>
      </c>
      <c r="AI304" s="103">
        <v>0</v>
      </c>
      <c r="AJ304" s="107"/>
      <c r="AK304" s="107"/>
      <c r="AL304" s="107"/>
      <c r="AM304" s="104">
        <f>AG304*'1. Standard_Cost'!B152+'Incremental_Cost Year 2021'!AH312*'1. Standard_Cost'!C152+'Incremental_Cost Year 2021'!AI312*'1. Standard_Cost'!D152+'Incremental_Cost Year 2021'!AJ312+'Incremental_Cost Year 2021'!AL312+AK304</f>
        <v>0</v>
      </c>
      <c r="AN304" s="104">
        <f>AM304*'1. Standard_Cost'!C156</f>
        <v>0</v>
      </c>
      <c r="AO304" s="107"/>
      <c r="AQ304" s="104">
        <f t="shared" si="508"/>
        <v>0</v>
      </c>
      <c r="AR304" s="104">
        <f t="shared" si="509"/>
        <v>0</v>
      </c>
      <c r="AS304" s="104">
        <f t="shared" si="510"/>
        <v>0</v>
      </c>
      <c r="AT304" s="104">
        <f t="shared" ref="AT304:AT306" si="514">SUM(AQ304,AR304,AS304)</f>
        <v>0</v>
      </c>
      <c r="AU304" s="108">
        <f t="shared" si="511"/>
        <v>0</v>
      </c>
      <c r="AV304" s="108">
        <v>0</v>
      </c>
      <c r="AW304" s="108"/>
      <c r="AX304" s="108"/>
      <c r="AY304" s="108"/>
      <c r="AZ304" s="108"/>
      <c r="BA304" s="109">
        <f t="shared" si="512"/>
        <v>0</v>
      </c>
    </row>
    <row r="305" spans="1:53" ht="14.1" customHeight="1" outlineLevel="2" x14ac:dyDescent="0.2">
      <c r="A305" s="68"/>
      <c r="B305" s="94"/>
      <c r="C305" s="251"/>
      <c r="D305" s="110"/>
      <c r="E305" s="110"/>
      <c r="F305" s="110"/>
      <c r="G305" s="111"/>
      <c r="H305" s="99" t="s">
        <v>51</v>
      </c>
      <c r="I305" s="100"/>
      <c r="J305" s="101"/>
      <c r="K305" s="101"/>
      <c r="L305" s="102" t="str">
        <f>IF(I305&lt;&gt;0,((VLOOKUP(I305,'1. Standard_Cost'!$B$4:$D$8,2)+VLOOKUP(I305,'1. Standard_Cost'!$B$4:$D$8,3))*J305*K305),"0")</f>
        <v>0</v>
      </c>
      <c r="M305" s="102">
        <f>L305*'1. Standard_Cost'!F132</f>
        <v>0</v>
      </c>
      <c r="N305" s="103"/>
      <c r="O305" s="103"/>
      <c r="P305" s="103"/>
      <c r="Q305" s="103"/>
      <c r="R305" s="104">
        <f>+N305*P305*'1. Standard_Cost'!$B$12</f>
        <v>0</v>
      </c>
      <c r="S305" s="104">
        <f>+N305*O305*P305*'1. Standard_Cost'!$C$12</f>
        <v>0</v>
      </c>
      <c r="T305" s="104">
        <f>+N305*P305*Q305*'1. Standard_Cost'!$D$12</f>
        <v>0</v>
      </c>
      <c r="U305" s="104">
        <f>+N305*O305*'1. Standard_Cost'!$E$12</f>
        <v>0</v>
      </c>
      <c r="V305" s="103"/>
      <c r="W305" s="103"/>
      <c r="X305" s="103"/>
      <c r="Y305" s="104">
        <f>+V305*((X305*'1. Standard_Cost'!$B$16)+(W305*X305*'1. Standard_Cost'!$C$16))</f>
        <v>0</v>
      </c>
      <c r="Z305" s="103"/>
      <c r="AA305" s="103"/>
      <c r="AB305" s="104">
        <f>+Z305*'1. Standard_Cost'!$B$20+AA305*'1. Standard_Cost'!$C$20</f>
        <v>0</v>
      </c>
      <c r="AC305" s="105"/>
      <c r="AD305" s="106"/>
      <c r="AE305" s="104">
        <f>SUM(AD305,AC305,AB305,Y305,U305,T305,S305,R305)*'1. Standard_Cost'!B156</f>
        <v>0</v>
      </c>
      <c r="AF305" s="104">
        <f t="shared" si="513"/>
        <v>0</v>
      </c>
      <c r="AG305" s="103"/>
      <c r="AH305" s="103"/>
      <c r="AI305" s="103"/>
      <c r="AJ305" s="107"/>
      <c r="AK305" s="107"/>
      <c r="AL305" s="107"/>
      <c r="AM305" s="104">
        <f>AG305*'1. Standard_Cost'!B152+'Incremental_Cost Year 2021'!AH313*'1. Standard_Cost'!C152+'Incremental_Cost Year 2021'!AI313*'1. Standard_Cost'!D152+'Incremental_Cost Year 2021'!AJ313+'Incremental_Cost Year 2021'!AL313+AK305</f>
        <v>0</v>
      </c>
      <c r="AN305" s="104">
        <f>AM305*'1. Standard_Cost'!C156</f>
        <v>0</v>
      </c>
      <c r="AO305" s="107"/>
      <c r="AQ305" s="104">
        <f t="shared" si="508"/>
        <v>0</v>
      </c>
      <c r="AR305" s="104">
        <f t="shared" si="509"/>
        <v>0</v>
      </c>
      <c r="AS305" s="104">
        <f t="shared" si="510"/>
        <v>0</v>
      </c>
      <c r="AT305" s="104">
        <f t="shared" si="514"/>
        <v>0</v>
      </c>
      <c r="AU305" s="108">
        <f t="shared" si="511"/>
        <v>0</v>
      </c>
      <c r="AV305" s="108"/>
      <c r="AW305" s="108"/>
      <c r="AX305" s="108"/>
      <c r="AY305" s="108"/>
      <c r="AZ305" s="108"/>
      <c r="BA305" s="109">
        <f t="shared" si="512"/>
        <v>0</v>
      </c>
    </row>
    <row r="306" spans="1:53" ht="14.1" customHeight="1" outlineLevel="2" x14ac:dyDescent="0.2">
      <c r="A306" s="68"/>
      <c r="B306" s="94"/>
      <c r="C306" s="251"/>
      <c r="D306" s="110"/>
      <c r="E306" s="110"/>
      <c r="F306" s="110"/>
      <c r="G306" s="111"/>
      <c r="H306" s="112" t="s">
        <v>179</v>
      </c>
      <c r="I306" s="100"/>
      <c r="J306" s="101"/>
      <c r="K306" s="101"/>
      <c r="L306" s="102" t="str">
        <f>IF(I306&lt;&gt;0,((VLOOKUP(I306,'1. Standard_Cost'!$B$4:$D$8,2)+VLOOKUP(I306,'1. Standard_Cost'!$B$4:$D$8,3))*J306*K306),"0")</f>
        <v>0</v>
      </c>
      <c r="M306" s="102">
        <f>L306*'1. Standard_Cost'!F132</f>
        <v>0</v>
      </c>
      <c r="N306" s="103"/>
      <c r="O306" s="103"/>
      <c r="P306" s="103"/>
      <c r="Q306" s="103"/>
      <c r="R306" s="104">
        <f>+N306*P306*'1. Standard_Cost'!$B$12</f>
        <v>0</v>
      </c>
      <c r="S306" s="104">
        <f>+N306*O306*P306*'1. Standard_Cost'!$C$12</f>
        <v>0</v>
      </c>
      <c r="T306" s="104">
        <f>+N306*P306*Q306*'1. Standard_Cost'!$D$12</f>
        <v>0</v>
      </c>
      <c r="U306" s="104">
        <f>+N306*O306*'1. Standard_Cost'!$E$12</f>
        <v>0</v>
      </c>
      <c r="V306" s="103"/>
      <c r="W306" s="103"/>
      <c r="X306" s="103"/>
      <c r="Y306" s="104">
        <f>+V306*((X306*'1. Standard_Cost'!$B$16)+(W306*X306*'1. Standard_Cost'!$C$16))</f>
        <v>0</v>
      </c>
      <c r="Z306" s="103"/>
      <c r="AA306" s="103"/>
      <c r="AB306" s="104">
        <f>+Z306*'1. Standard_Cost'!$B$20+AA306*'1. Standard_Cost'!$C$20</f>
        <v>0</v>
      </c>
      <c r="AC306" s="105"/>
      <c r="AD306" s="106"/>
      <c r="AE306" s="104">
        <f>SUM(AD306,AC306,AB306,Y306,U306,T306,S306,R306)*'1. Standard_Cost'!B156</f>
        <v>0</v>
      </c>
      <c r="AF306" s="104">
        <f t="shared" si="513"/>
        <v>0</v>
      </c>
      <c r="AG306" s="103"/>
      <c r="AH306" s="103"/>
      <c r="AI306" s="103"/>
      <c r="AJ306" s="107"/>
      <c r="AK306" s="107"/>
      <c r="AL306" s="107"/>
      <c r="AM306" s="104">
        <f>AG306*'1. Standard_Cost'!B152+'Incremental_Cost Year 2021'!AH314*'1. Standard_Cost'!C152+'Incremental_Cost Year 2021'!AI314*'1. Standard_Cost'!D152+'Incremental_Cost Year 2021'!AJ314+'Incremental_Cost Year 2021'!AL314+AK306</f>
        <v>0</v>
      </c>
      <c r="AN306" s="104">
        <f>AM306*'1. Standard_Cost'!C156</f>
        <v>0</v>
      </c>
      <c r="AO306" s="107"/>
      <c r="AQ306" s="104">
        <f t="shared" si="508"/>
        <v>0</v>
      </c>
      <c r="AR306" s="104">
        <f t="shared" si="509"/>
        <v>0</v>
      </c>
      <c r="AS306" s="104">
        <f t="shared" si="510"/>
        <v>0</v>
      </c>
      <c r="AT306" s="104">
        <f t="shared" si="514"/>
        <v>0</v>
      </c>
      <c r="AU306" s="108">
        <f t="shared" si="511"/>
        <v>0</v>
      </c>
      <c r="AV306" s="108"/>
      <c r="AW306" s="108"/>
      <c r="AX306" s="108"/>
      <c r="AY306" s="108"/>
      <c r="AZ306" s="108"/>
      <c r="BA306" s="109">
        <f t="shared" si="512"/>
        <v>0</v>
      </c>
    </row>
    <row r="307" spans="1:53" ht="25.35" customHeight="1" outlineLevel="1" x14ac:dyDescent="0.2">
      <c r="A307" s="68"/>
      <c r="B307" s="94"/>
      <c r="C307" s="251"/>
      <c r="D307" s="113" t="s">
        <v>48</v>
      </c>
      <c r="E307" s="113" t="s">
        <v>286</v>
      </c>
      <c r="F307" s="114" t="s">
        <v>154</v>
      </c>
      <c r="G307" s="115" t="s">
        <v>155</v>
      </c>
      <c r="H307" s="140" t="s">
        <v>287</v>
      </c>
      <c r="I307" s="117"/>
      <c r="J307" s="117"/>
      <c r="K307" s="117"/>
      <c r="L307" s="118">
        <f>SUM(L303:L306)</f>
        <v>0</v>
      </c>
      <c r="M307" s="118">
        <f>SUM(M303:M306)</f>
        <v>0</v>
      </c>
      <c r="N307" s="117"/>
      <c r="O307" s="117"/>
      <c r="P307" s="117"/>
      <c r="Q307" s="117"/>
      <c r="R307" s="119">
        <f>SUM(R303:R306)</f>
        <v>0</v>
      </c>
      <c r="S307" s="119">
        <f>SUM(S303:S306)</f>
        <v>0</v>
      </c>
      <c r="T307" s="119">
        <f>SUM(T303:T306)</f>
        <v>0</v>
      </c>
      <c r="U307" s="119">
        <f>SUM(U303:U306)</f>
        <v>0</v>
      </c>
      <c r="V307" s="117"/>
      <c r="W307" s="117"/>
      <c r="X307" s="117"/>
      <c r="Y307" s="118">
        <f>SUM(Y303:Y306)</f>
        <v>0</v>
      </c>
      <c r="Z307" s="117"/>
      <c r="AA307" s="117"/>
      <c r="AB307" s="118">
        <f t="shared" ref="AB307:AF307" si="515">SUM(AB303:AB306)</f>
        <v>0</v>
      </c>
      <c r="AC307" s="118">
        <f t="shared" si="515"/>
        <v>0</v>
      </c>
      <c r="AD307" s="118">
        <f t="shared" si="515"/>
        <v>0</v>
      </c>
      <c r="AE307" s="118">
        <f t="shared" si="515"/>
        <v>0</v>
      </c>
      <c r="AF307" s="118">
        <f t="shared" si="515"/>
        <v>0</v>
      </c>
      <c r="AG307" s="117"/>
      <c r="AH307" s="117"/>
      <c r="AI307" s="117"/>
      <c r="AJ307" s="119">
        <f>SUM(AJ303:AJ306)</f>
        <v>0</v>
      </c>
      <c r="AK307" s="119">
        <f t="shared" ref="AK307:AN307" si="516">SUM(AK303:AK306)</f>
        <v>0</v>
      </c>
      <c r="AL307" s="119">
        <f t="shared" si="516"/>
        <v>0</v>
      </c>
      <c r="AM307" s="119">
        <f t="shared" si="516"/>
        <v>0</v>
      </c>
      <c r="AN307" s="119">
        <f t="shared" si="516"/>
        <v>0</v>
      </c>
      <c r="AO307" s="116"/>
      <c r="AP307" s="120"/>
      <c r="AQ307" s="118">
        <f t="shared" ref="AQ307:BA307" si="517">SUM(AQ303:AQ306)</f>
        <v>0</v>
      </c>
      <c r="AR307" s="118">
        <f t="shared" si="517"/>
        <v>0</v>
      </c>
      <c r="AS307" s="118">
        <f t="shared" si="517"/>
        <v>0</v>
      </c>
      <c r="AT307" s="118">
        <f t="shared" si="517"/>
        <v>0</v>
      </c>
      <c r="AU307" s="118">
        <f t="shared" si="517"/>
        <v>0</v>
      </c>
      <c r="AV307" s="118">
        <f t="shared" si="517"/>
        <v>0</v>
      </c>
      <c r="AW307" s="118">
        <f t="shared" si="517"/>
        <v>0</v>
      </c>
      <c r="AX307" s="118">
        <f t="shared" si="517"/>
        <v>0</v>
      </c>
      <c r="AY307" s="118">
        <f t="shared" si="517"/>
        <v>0</v>
      </c>
      <c r="AZ307" s="118">
        <f t="shared" si="517"/>
        <v>0</v>
      </c>
      <c r="BA307" s="118">
        <f t="shared" si="517"/>
        <v>0</v>
      </c>
    </row>
    <row r="308" spans="1:53" ht="14.1" customHeight="1" outlineLevel="2" x14ac:dyDescent="0.2">
      <c r="A308" s="68"/>
      <c r="B308" s="94"/>
      <c r="C308" s="251"/>
      <c r="D308" s="96"/>
      <c r="E308" s="96"/>
      <c r="F308" s="97"/>
      <c r="G308" s="98"/>
      <c r="H308" s="99" t="s">
        <v>570</v>
      </c>
      <c r="I308" s="100"/>
      <c r="J308" s="101">
        <v>1</v>
      </c>
      <c r="K308" s="101">
        <v>2</v>
      </c>
      <c r="L308" s="102">
        <v>160200</v>
      </c>
      <c r="M308" s="102">
        <f>L308*'1. Standard_Cost'!F4</f>
        <v>26753.4</v>
      </c>
      <c r="N308" s="103"/>
      <c r="O308" s="103"/>
      <c r="P308" s="103"/>
      <c r="Q308" s="103"/>
      <c r="R308" s="104">
        <f>+N308*P308*'[1]1. Standard_Cost'!$B$12</f>
        <v>0</v>
      </c>
      <c r="S308" s="104">
        <f>+N308*O308*P308*'[1]1. Standard_Cost'!$C$12</f>
        <v>0</v>
      </c>
      <c r="T308" s="104">
        <f>+N308*P308*Q308*'[1]1. Standard_Cost'!$D$12</f>
        <v>0</v>
      </c>
      <c r="U308" s="104">
        <f>+N308*O308*'[1]1. Standard_Cost'!$E$12</f>
        <v>0</v>
      </c>
      <c r="V308" s="103"/>
      <c r="W308" s="103"/>
      <c r="X308" s="103"/>
      <c r="Y308" s="104">
        <f>+V308*((X308*'[1]1. Standard_Cost'!$B$16)+(W308*X308*'[1]1. Standard_Cost'!$C$16))</f>
        <v>0</v>
      </c>
      <c r="Z308" s="103"/>
      <c r="AA308" s="103"/>
      <c r="AB308" s="104">
        <f>+Z308*'[1]1. Standard_Cost'!$B$20+AA308*'[1]1. Standard_Cost'!$C$20</f>
        <v>0</v>
      </c>
      <c r="AC308" s="105"/>
      <c r="AD308" s="106"/>
      <c r="AE308" s="104">
        <f>SUM(AD308,AC308,AB308,Y308,U308,T308,S308,R308)*'[1]1. Standard_Cost'!B160</f>
        <v>0</v>
      </c>
      <c r="AF308" s="104">
        <f>SUM(AD308,AE308)</f>
        <v>0</v>
      </c>
      <c r="AG308" s="103"/>
      <c r="AH308" s="103"/>
      <c r="AI308" s="103"/>
      <c r="AJ308" s="107"/>
      <c r="AK308" s="107"/>
      <c r="AL308" s="107"/>
      <c r="AM308" s="104">
        <f>AG308*'[1]1. Standard_Cost'!B156+'[1]Incremental_Cost Year 2025'!AH323*'[1]1. Standard_Cost'!C156+'[1]Incremental_Cost Year 2025'!AI323*'[1]1. Standard_Cost'!D156+'[1]Incremental_Cost Year 2025'!AJ323+'[1]Incremental_Cost Year 2025'!AL323+AK308</f>
        <v>0</v>
      </c>
      <c r="AN308" s="104">
        <f>AM308*'[1]1. Standard_Cost'!C160</f>
        <v>0</v>
      </c>
      <c r="AO308" s="107"/>
      <c r="AQ308" s="104">
        <f t="shared" ref="AQ308:AQ311" si="518">L308+M308</f>
        <v>186953.4</v>
      </c>
      <c r="AR308" s="104">
        <f t="shared" ref="AR308:AR311" si="519">AF308</f>
        <v>0</v>
      </c>
      <c r="AS308" s="104">
        <f t="shared" ref="AS308:AS311" si="520">AM308+AN308</f>
        <v>0</v>
      </c>
      <c r="AT308" s="104">
        <f>SUM(AQ308,AR308,AS308)</f>
        <v>186953.4</v>
      </c>
      <c r="AU308" s="108">
        <f t="shared" ref="AU308:AU311" si="521">AT308</f>
        <v>186953.4</v>
      </c>
      <c r="AV308" s="108"/>
      <c r="AW308" s="108"/>
      <c r="AX308" s="108"/>
      <c r="AY308" s="108"/>
      <c r="AZ308" s="108"/>
      <c r="BA308" s="109">
        <f t="shared" ref="BA308:BA311" si="522">SUM(AU308:AZ308)-AT308</f>
        <v>0</v>
      </c>
    </row>
    <row r="309" spans="1:53" ht="14.1" customHeight="1" outlineLevel="2" x14ac:dyDescent="0.2">
      <c r="A309" s="68"/>
      <c r="B309" s="94"/>
      <c r="C309" s="251"/>
      <c r="D309" s="110"/>
      <c r="E309" s="110"/>
      <c r="F309" s="110"/>
      <c r="G309" s="111"/>
      <c r="H309" s="99" t="s">
        <v>578</v>
      </c>
      <c r="I309" s="100"/>
      <c r="J309" s="101">
        <v>1</v>
      </c>
      <c r="K309" s="101">
        <v>1</v>
      </c>
      <c r="L309" s="102">
        <v>120200</v>
      </c>
      <c r="M309" s="102">
        <f>L309*'1. Standard_Cost'!F4</f>
        <v>20073.400000000001</v>
      </c>
      <c r="N309" s="103"/>
      <c r="O309" s="103"/>
      <c r="P309" s="103"/>
      <c r="Q309" s="103"/>
      <c r="R309" s="104">
        <f>+N309*P309*'[1]1. Standard_Cost'!$B$12</f>
        <v>0</v>
      </c>
      <c r="S309" s="104">
        <f>+N309*O309*P309*'[1]1. Standard_Cost'!$C$12</f>
        <v>0</v>
      </c>
      <c r="T309" s="104">
        <f>+N309*P309*Q309*'[1]1. Standard_Cost'!$D$12</f>
        <v>0</v>
      </c>
      <c r="U309" s="104">
        <f>+N309*O309*'[1]1. Standard_Cost'!$E$12</f>
        <v>0</v>
      </c>
      <c r="V309" s="103"/>
      <c r="W309" s="103"/>
      <c r="X309" s="103"/>
      <c r="Y309" s="104">
        <f>+V309*((X309*'[1]1. Standard_Cost'!$B$16)+(W309*X309*'[1]1. Standard_Cost'!$C$16))</f>
        <v>0</v>
      </c>
      <c r="Z309" s="103"/>
      <c r="AA309" s="103"/>
      <c r="AB309" s="104">
        <f>+Z309*'[1]1. Standard_Cost'!$B$20+AA309*'[1]1. Standard_Cost'!$C$20</f>
        <v>0</v>
      </c>
      <c r="AC309" s="105"/>
      <c r="AD309" s="106"/>
      <c r="AE309" s="104">
        <f>SUM(AD309,AC309,AB309,Y309,U309,T309,S309,R309)*'[1]1. Standard_Cost'!B160</f>
        <v>0</v>
      </c>
      <c r="AF309" s="104">
        <f t="shared" ref="AF309:AF311" si="523">SUM(AD309,AE309)</f>
        <v>0</v>
      </c>
      <c r="AG309" s="103"/>
      <c r="AH309" s="103">
        <v>0</v>
      </c>
      <c r="AI309" s="103">
        <v>0</v>
      </c>
      <c r="AJ309" s="107"/>
      <c r="AK309" s="107"/>
      <c r="AL309" s="107"/>
      <c r="AM309" s="104">
        <f>AG309*'[1]1. Standard_Cost'!B156+'[1]Incremental_Cost Year 2025'!AH324*'[1]1. Standard_Cost'!C156+'[1]Incremental_Cost Year 2025'!AI324*'[1]1. Standard_Cost'!D156+'[1]Incremental_Cost Year 2025'!AJ324+'[1]Incremental_Cost Year 2025'!AL324+AK309</f>
        <v>0</v>
      </c>
      <c r="AN309" s="104">
        <f>AM309*'[1]1. Standard_Cost'!C160</f>
        <v>0</v>
      </c>
      <c r="AO309" s="107"/>
      <c r="AQ309" s="104">
        <f t="shared" si="518"/>
        <v>140273.4</v>
      </c>
      <c r="AR309" s="104">
        <f t="shared" si="519"/>
        <v>0</v>
      </c>
      <c r="AS309" s="104">
        <f t="shared" si="520"/>
        <v>0</v>
      </c>
      <c r="AT309" s="104">
        <f t="shared" ref="AT309:AT311" si="524">SUM(AQ309,AR309,AS309)</f>
        <v>140273.4</v>
      </c>
      <c r="AU309" s="108">
        <f t="shared" si="521"/>
        <v>140273.4</v>
      </c>
      <c r="AV309" s="108">
        <v>0</v>
      </c>
      <c r="AW309" s="108"/>
      <c r="AX309" s="108"/>
      <c r="AY309" s="108"/>
      <c r="AZ309" s="108"/>
      <c r="BA309" s="109">
        <f t="shared" si="522"/>
        <v>0</v>
      </c>
    </row>
    <row r="310" spans="1:53" ht="14.1" customHeight="1" outlineLevel="2" x14ac:dyDescent="0.2">
      <c r="A310" s="68"/>
      <c r="B310" s="94"/>
      <c r="C310" s="251"/>
      <c r="D310" s="110"/>
      <c r="E310" s="110"/>
      <c r="F310" s="110"/>
      <c r="G310" s="111"/>
      <c r="H310" s="99" t="s">
        <v>581</v>
      </c>
      <c r="I310" s="100"/>
      <c r="J310" s="101">
        <v>1</v>
      </c>
      <c r="K310" s="101">
        <v>3</v>
      </c>
      <c r="L310" s="102">
        <v>900300</v>
      </c>
      <c r="M310" s="102">
        <f>L310*'1. Standard_Cost'!F4</f>
        <v>150350.1</v>
      </c>
      <c r="N310" s="103"/>
      <c r="O310" s="103"/>
      <c r="P310" s="103"/>
      <c r="Q310" s="103"/>
      <c r="R310" s="104">
        <f>+N310*P310*'[1]1. Standard_Cost'!$B$12</f>
        <v>0</v>
      </c>
      <c r="S310" s="104">
        <f>+N310*O310*P310*'[1]1. Standard_Cost'!$C$12</f>
        <v>0</v>
      </c>
      <c r="T310" s="104">
        <f>+N310*P310*Q310*'[1]1. Standard_Cost'!$D$12</f>
        <v>0</v>
      </c>
      <c r="U310" s="104">
        <f>+N310*O310*'[1]1. Standard_Cost'!$E$12</f>
        <v>0</v>
      </c>
      <c r="V310" s="103"/>
      <c r="W310" s="103"/>
      <c r="X310" s="103"/>
      <c r="Y310" s="104">
        <f>+V310*((X310*'[1]1. Standard_Cost'!$B$16)+(W310*X310*'[1]1. Standard_Cost'!$C$16))</f>
        <v>0</v>
      </c>
      <c r="Z310" s="103"/>
      <c r="AA310" s="103"/>
      <c r="AB310" s="104">
        <f>+Z310*'[1]1. Standard_Cost'!$B$20+AA310*'[1]1. Standard_Cost'!$C$20</f>
        <v>0</v>
      </c>
      <c r="AC310" s="105"/>
      <c r="AD310" s="106"/>
      <c r="AE310" s="104">
        <f>SUM(AD310,AC310,AB310,Y310,U310,T310,S310,R310)*'[1]1. Standard_Cost'!B160</f>
        <v>0</v>
      </c>
      <c r="AF310" s="104">
        <f t="shared" si="523"/>
        <v>0</v>
      </c>
      <c r="AG310" s="103"/>
      <c r="AH310" s="103"/>
      <c r="AI310" s="103"/>
      <c r="AJ310" s="107"/>
      <c r="AK310" s="107"/>
      <c r="AL310" s="107"/>
      <c r="AM310" s="104">
        <f>AG310*'[1]1. Standard_Cost'!B156+'[1]Incremental_Cost Year 2025'!AH325*'[1]1. Standard_Cost'!C156+'[1]Incremental_Cost Year 2025'!AI325*'[1]1. Standard_Cost'!D156+'[1]Incremental_Cost Year 2025'!AJ325+'[1]Incremental_Cost Year 2025'!AL325+AK310</f>
        <v>0</v>
      </c>
      <c r="AN310" s="104">
        <f>AM310*'[1]1. Standard_Cost'!C160</f>
        <v>0</v>
      </c>
      <c r="AO310" s="107"/>
      <c r="AQ310" s="104">
        <f t="shared" si="518"/>
        <v>1050650.1000000001</v>
      </c>
      <c r="AR310" s="104">
        <f t="shared" si="519"/>
        <v>0</v>
      </c>
      <c r="AS310" s="104">
        <f t="shared" si="520"/>
        <v>0</v>
      </c>
      <c r="AT310" s="104">
        <f t="shared" si="524"/>
        <v>1050650.1000000001</v>
      </c>
      <c r="AU310" s="108">
        <f t="shared" si="521"/>
        <v>1050650.1000000001</v>
      </c>
      <c r="AV310" s="108"/>
      <c r="AW310" s="108"/>
      <c r="AX310" s="108"/>
      <c r="AY310" s="108"/>
      <c r="AZ310" s="108"/>
      <c r="BA310" s="109">
        <f t="shared" si="522"/>
        <v>0</v>
      </c>
    </row>
    <row r="311" spans="1:53" ht="14.1" customHeight="1" outlineLevel="2" x14ac:dyDescent="0.2">
      <c r="A311" s="68"/>
      <c r="B311" s="94"/>
      <c r="C311" s="251"/>
      <c r="D311" s="110"/>
      <c r="E311" s="110"/>
      <c r="F311" s="110"/>
      <c r="G311" s="111"/>
      <c r="H311" s="112" t="s">
        <v>179</v>
      </c>
      <c r="I311" s="100"/>
      <c r="J311" s="101"/>
      <c r="K311" s="101"/>
      <c r="L311" s="102" t="str">
        <f>IF(I311&lt;&gt;0,((VLOOKUP(I311,'[1]1. Standard_Cost'!$B$4:$D$8,2)+VLOOKUP(I311,'[1]1. Standard_Cost'!$B$4:$D$8,3))*J311*K311),"0")</f>
        <v>0</v>
      </c>
      <c r="M311" s="102">
        <f>L311*'[1]1. Standard_Cost'!F8</f>
        <v>0</v>
      </c>
      <c r="N311" s="103"/>
      <c r="O311" s="103"/>
      <c r="P311" s="103"/>
      <c r="Q311" s="103"/>
      <c r="R311" s="104">
        <f>+N311*P311*'[1]1. Standard_Cost'!$B$12</f>
        <v>0</v>
      </c>
      <c r="S311" s="104">
        <f>+N311*O311*P311*'[1]1. Standard_Cost'!$C$12</f>
        <v>0</v>
      </c>
      <c r="T311" s="104">
        <f>+N311*P311*Q311*'[1]1. Standard_Cost'!$D$12</f>
        <v>0</v>
      </c>
      <c r="U311" s="104">
        <f>+N311*O311*'[1]1. Standard_Cost'!$E$12</f>
        <v>0</v>
      </c>
      <c r="V311" s="103"/>
      <c r="W311" s="103"/>
      <c r="X311" s="103"/>
      <c r="Y311" s="104">
        <f>+V311*((X311*'[1]1. Standard_Cost'!$B$16)+(W311*X311*'[1]1. Standard_Cost'!$C$16))</f>
        <v>0</v>
      </c>
      <c r="Z311" s="103"/>
      <c r="AA311" s="103"/>
      <c r="AB311" s="104">
        <f>+Z311*'[1]1. Standard_Cost'!$B$20+AA311*'[1]1. Standard_Cost'!$C$20</f>
        <v>0</v>
      </c>
      <c r="AC311" s="105"/>
      <c r="AD311" s="106"/>
      <c r="AE311" s="104">
        <f>SUM(AD311,AC311,AB311,Y311,U311,T311,S311,R311)*'[1]1. Standard_Cost'!B160</f>
        <v>0</v>
      </c>
      <c r="AF311" s="104">
        <f t="shared" si="523"/>
        <v>0</v>
      </c>
      <c r="AG311" s="103"/>
      <c r="AH311" s="103"/>
      <c r="AI311" s="103"/>
      <c r="AJ311" s="107"/>
      <c r="AK311" s="107"/>
      <c r="AL311" s="107"/>
      <c r="AM311" s="104">
        <f>AG311*'[1]1. Standard_Cost'!B156+'[1]Incremental_Cost Year 2025'!AH326*'[1]1. Standard_Cost'!C156+'[1]Incremental_Cost Year 2025'!AI326*'[1]1. Standard_Cost'!D156+'[1]Incremental_Cost Year 2025'!AJ326+'[1]Incremental_Cost Year 2025'!AL326+AK311</f>
        <v>0</v>
      </c>
      <c r="AN311" s="104">
        <f>AM311*'[1]1. Standard_Cost'!C160</f>
        <v>0</v>
      </c>
      <c r="AO311" s="107"/>
      <c r="AQ311" s="104">
        <f t="shared" si="518"/>
        <v>0</v>
      </c>
      <c r="AR311" s="104">
        <f t="shared" si="519"/>
        <v>0</v>
      </c>
      <c r="AS311" s="104">
        <f t="shared" si="520"/>
        <v>0</v>
      </c>
      <c r="AT311" s="104">
        <f t="shared" si="524"/>
        <v>0</v>
      </c>
      <c r="AU311" s="108">
        <f t="shared" si="521"/>
        <v>0</v>
      </c>
      <c r="AV311" s="108"/>
      <c r="AW311" s="108"/>
      <c r="AX311" s="108"/>
      <c r="AY311" s="108"/>
      <c r="AZ311" s="108"/>
      <c r="BA311" s="109">
        <f t="shared" si="522"/>
        <v>0</v>
      </c>
    </row>
    <row r="312" spans="1:53" ht="57.75" customHeight="1" outlineLevel="1" x14ac:dyDescent="0.2">
      <c r="A312" s="68"/>
      <c r="B312" s="94"/>
      <c r="C312" s="251"/>
      <c r="D312" s="113" t="s">
        <v>574</v>
      </c>
      <c r="E312" s="113" t="s">
        <v>288</v>
      </c>
      <c r="F312" s="114">
        <v>2021</v>
      </c>
      <c r="G312" s="115">
        <v>2025</v>
      </c>
      <c r="H312" s="122" t="s">
        <v>289</v>
      </c>
      <c r="I312" s="117"/>
      <c r="J312" s="117"/>
      <c r="K312" s="117"/>
      <c r="L312" s="118">
        <f>SUM(L308:L311)</f>
        <v>1180700</v>
      </c>
      <c r="M312" s="118">
        <f>SUM(M308:M311)</f>
        <v>197176.90000000002</v>
      </c>
      <c r="N312" s="117"/>
      <c r="O312" s="117"/>
      <c r="P312" s="117"/>
      <c r="Q312" s="117"/>
      <c r="R312" s="119">
        <f>SUM(R308:R311)</f>
        <v>0</v>
      </c>
      <c r="S312" s="119">
        <f>SUM(S308:S311)</f>
        <v>0</v>
      </c>
      <c r="T312" s="119">
        <f>SUM(T308:T311)</f>
        <v>0</v>
      </c>
      <c r="U312" s="119">
        <f>SUM(U308:U311)</f>
        <v>0</v>
      </c>
      <c r="V312" s="117"/>
      <c r="W312" s="117"/>
      <c r="X312" s="117"/>
      <c r="Y312" s="118">
        <f>SUM(Y308:Y311)</f>
        <v>0</v>
      </c>
      <c r="Z312" s="117"/>
      <c r="AA312" s="117"/>
      <c r="AB312" s="118">
        <f t="shared" ref="AB312:AF312" si="525">SUM(AB308:AB311)</f>
        <v>0</v>
      </c>
      <c r="AC312" s="118">
        <f t="shared" si="525"/>
        <v>0</v>
      </c>
      <c r="AD312" s="118">
        <f t="shared" si="525"/>
        <v>0</v>
      </c>
      <c r="AE312" s="118">
        <f t="shared" si="525"/>
        <v>0</v>
      </c>
      <c r="AF312" s="118">
        <f t="shared" si="525"/>
        <v>0</v>
      </c>
      <c r="AG312" s="117"/>
      <c r="AH312" s="117"/>
      <c r="AI312" s="117"/>
      <c r="AJ312" s="119">
        <f>SUM(AJ308:AJ311)</f>
        <v>0</v>
      </c>
      <c r="AK312" s="119">
        <f t="shared" ref="AK312:AN312" si="526">SUM(AK308:AK311)</f>
        <v>0</v>
      </c>
      <c r="AL312" s="119">
        <f t="shared" si="526"/>
        <v>0</v>
      </c>
      <c r="AM312" s="119">
        <f t="shared" si="526"/>
        <v>0</v>
      </c>
      <c r="AN312" s="119">
        <f t="shared" si="526"/>
        <v>0</v>
      </c>
      <c r="AO312" s="116"/>
      <c r="AP312" s="120"/>
      <c r="AQ312" s="121">
        <f t="shared" ref="AQ312:BA312" si="527">SUM(AQ308:AQ311)</f>
        <v>1377876.9000000001</v>
      </c>
      <c r="AR312" s="121">
        <f t="shared" si="527"/>
        <v>0</v>
      </c>
      <c r="AS312" s="121">
        <f t="shared" si="527"/>
        <v>0</v>
      </c>
      <c r="AT312" s="121">
        <f t="shared" si="527"/>
        <v>1377876.9000000001</v>
      </c>
      <c r="AU312" s="121">
        <f t="shared" si="527"/>
        <v>1377876.9000000001</v>
      </c>
      <c r="AV312" s="121">
        <f t="shared" si="527"/>
        <v>0</v>
      </c>
      <c r="AW312" s="121">
        <f t="shared" si="527"/>
        <v>0</v>
      </c>
      <c r="AX312" s="121">
        <f t="shared" si="527"/>
        <v>0</v>
      </c>
      <c r="AY312" s="121">
        <f t="shared" si="527"/>
        <v>0</v>
      </c>
      <c r="AZ312" s="121">
        <f t="shared" si="527"/>
        <v>0</v>
      </c>
      <c r="BA312" s="121">
        <f t="shared" si="527"/>
        <v>0</v>
      </c>
    </row>
    <row r="313" spans="1:53" ht="14.1" customHeight="1" outlineLevel="2" x14ac:dyDescent="0.2">
      <c r="A313" s="68"/>
      <c r="B313" s="94"/>
      <c r="C313" s="142"/>
      <c r="D313" s="96"/>
      <c r="E313" s="96"/>
      <c r="F313" s="97"/>
      <c r="G313" s="98"/>
      <c r="H313" s="99" t="s">
        <v>49</v>
      </c>
      <c r="I313" s="100"/>
      <c r="J313" s="101"/>
      <c r="K313" s="101"/>
      <c r="L313" s="102" t="str">
        <f>IF(I313&lt;&gt;0,((VLOOKUP(I313,'1. Standard_Cost'!$B$4:$D$8,2)+VLOOKUP(I313,'1. Standard_Cost'!$B$4:$D$8,3))*J313*K313),"0")</f>
        <v>0</v>
      </c>
      <c r="M313" s="102">
        <f>L313*'1. Standard_Cost'!F137</f>
        <v>0</v>
      </c>
      <c r="N313" s="103"/>
      <c r="O313" s="103"/>
      <c r="P313" s="103"/>
      <c r="Q313" s="103"/>
      <c r="R313" s="104">
        <f>+N313*P313*'1. Standard_Cost'!$B$12</f>
        <v>0</v>
      </c>
      <c r="S313" s="104">
        <f>+N313*O313*P313*'1. Standard_Cost'!$C$12</f>
        <v>0</v>
      </c>
      <c r="T313" s="104">
        <f>+N313*P313*Q313*'1. Standard_Cost'!$D$12</f>
        <v>0</v>
      </c>
      <c r="U313" s="104">
        <f>+N313*O313*'1. Standard_Cost'!$E$12</f>
        <v>0</v>
      </c>
      <c r="V313" s="103"/>
      <c r="W313" s="103"/>
      <c r="X313" s="103"/>
      <c r="Y313" s="104">
        <f>+V313*((X313*'1. Standard_Cost'!$B$16)+(W313*X313*'1. Standard_Cost'!$C$16))</f>
        <v>0</v>
      </c>
      <c r="Z313" s="103"/>
      <c r="AA313" s="103"/>
      <c r="AB313" s="104">
        <f>+Z313*'1. Standard_Cost'!$B$20+AA313*'1. Standard_Cost'!$C$20</f>
        <v>0</v>
      </c>
      <c r="AC313" s="105"/>
      <c r="AD313" s="106"/>
      <c r="AE313" s="104">
        <f>SUM(AD313,AC313,AB313,Y313,U313,T313,S313,R313)*'1. Standard_Cost'!B161</f>
        <v>0</v>
      </c>
      <c r="AF313" s="104">
        <f>SUM(AD313,AE313)</f>
        <v>0</v>
      </c>
      <c r="AG313" s="103"/>
      <c r="AH313" s="103"/>
      <c r="AI313" s="103"/>
      <c r="AJ313" s="107"/>
      <c r="AK313" s="107"/>
      <c r="AL313" s="107"/>
      <c r="AM313" s="104">
        <f>AG313*'1. Standard_Cost'!B157+'Incremental_Cost Year 2021'!AH321*'1. Standard_Cost'!C157+'Incremental_Cost Year 2021'!AI321*'1. Standard_Cost'!D157+'Incremental_Cost Year 2021'!AJ321+'Incremental_Cost Year 2021'!AL321+AK313</f>
        <v>0</v>
      </c>
      <c r="AN313" s="104">
        <f>AM313*'1. Standard_Cost'!C161</f>
        <v>0</v>
      </c>
      <c r="AO313" s="107"/>
      <c r="AQ313" s="104">
        <f t="shared" ref="AQ313:AQ316" si="528">L313+M313</f>
        <v>0</v>
      </c>
      <c r="AR313" s="104">
        <f t="shared" ref="AR313:AR316" si="529">AF313</f>
        <v>0</v>
      </c>
      <c r="AS313" s="104">
        <f t="shared" ref="AS313:AS316" si="530">AM313+AN313</f>
        <v>0</v>
      </c>
      <c r="AT313" s="104">
        <f>SUM(AQ313,AR313,AS313)</f>
        <v>0</v>
      </c>
      <c r="AU313" s="108"/>
      <c r="AV313" s="108"/>
      <c r="AW313" s="108"/>
      <c r="AX313" s="108"/>
      <c r="AY313" s="108"/>
      <c r="AZ313" s="108"/>
      <c r="BA313" s="109">
        <f t="shared" ref="BA313:BA316" si="531">SUM(AU313:AZ313)-AT313</f>
        <v>0</v>
      </c>
    </row>
    <row r="314" spans="1:53" ht="14.1" customHeight="1" outlineLevel="2" x14ac:dyDescent="0.2">
      <c r="A314" s="68"/>
      <c r="B314" s="94"/>
      <c r="C314" s="142"/>
      <c r="D314" s="110"/>
      <c r="E314" s="110"/>
      <c r="F314" s="110"/>
      <c r="G314" s="111"/>
      <c r="H314" s="99" t="s">
        <v>50</v>
      </c>
      <c r="I314" s="100"/>
      <c r="J314" s="101"/>
      <c r="K314" s="101"/>
      <c r="L314" s="102" t="str">
        <f>IF(I314&lt;&gt;0,((VLOOKUP(I314,'1. Standard_Cost'!$B$4:$D$8,2)+VLOOKUP(I314,'1. Standard_Cost'!$B$4:$D$8,3))*J314*K314),"0")</f>
        <v>0</v>
      </c>
      <c r="M314" s="102">
        <f>L314*'1. Standard_Cost'!F137</f>
        <v>0</v>
      </c>
      <c r="N314" s="103"/>
      <c r="O314" s="103"/>
      <c r="P314" s="103"/>
      <c r="Q314" s="103"/>
      <c r="R314" s="104">
        <f>+N314*P314*'1. Standard_Cost'!$B$12</f>
        <v>0</v>
      </c>
      <c r="S314" s="104">
        <f>+N314*O314*P314*'1. Standard_Cost'!$C$12</f>
        <v>0</v>
      </c>
      <c r="T314" s="104">
        <f>+N314*P314*Q314*'1. Standard_Cost'!$D$12</f>
        <v>0</v>
      </c>
      <c r="U314" s="104">
        <f>+N314*O314*'1. Standard_Cost'!$E$12</f>
        <v>0</v>
      </c>
      <c r="V314" s="103"/>
      <c r="W314" s="103"/>
      <c r="X314" s="103"/>
      <c r="Y314" s="104">
        <f>+V314*((X314*'1. Standard_Cost'!$B$16)+(W314*X314*'1. Standard_Cost'!$C$16))</f>
        <v>0</v>
      </c>
      <c r="Z314" s="103"/>
      <c r="AA314" s="103"/>
      <c r="AB314" s="104">
        <f>+Z314*'1. Standard_Cost'!$B$20+AA314*'1. Standard_Cost'!$C$20</f>
        <v>0</v>
      </c>
      <c r="AC314" s="105"/>
      <c r="AD314" s="106"/>
      <c r="AE314" s="104">
        <f>SUM(AD314,AC314,AB314,Y314,U314,T314,S314,R314)*'1. Standard_Cost'!B161</f>
        <v>0</v>
      </c>
      <c r="AF314" s="104">
        <f t="shared" ref="AF314:AF316" si="532">SUM(AD314,AE314)</f>
        <v>0</v>
      </c>
      <c r="AG314" s="103"/>
      <c r="AH314" s="103">
        <v>0</v>
      </c>
      <c r="AI314" s="103">
        <v>0</v>
      </c>
      <c r="AJ314" s="107"/>
      <c r="AK314" s="107"/>
      <c r="AL314" s="107"/>
      <c r="AM314" s="104">
        <f>AG314*'1. Standard_Cost'!B157+'Incremental_Cost Year 2021'!AH322*'1. Standard_Cost'!C157+'Incremental_Cost Year 2021'!AI322*'1. Standard_Cost'!D157+'Incremental_Cost Year 2021'!AJ322+'Incremental_Cost Year 2021'!AL322+AK314</f>
        <v>0</v>
      </c>
      <c r="AN314" s="104">
        <f>AM314*'1. Standard_Cost'!C161</f>
        <v>0</v>
      </c>
      <c r="AO314" s="107"/>
      <c r="AQ314" s="104">
        <f t="shared" si="528"/>
        <v>0</v>
      </c>
      <c r="AR314" s="104">
        <f t="shared" si="529"/>
        <v>0</v>
      </c>
      <c r="AS314" s="104">
        <f t="shared" si="530"/>
        <v>0</v>
      </c>
      <c r="AT314" s="104">
        <f t="shared" ref="AT314:AT316" si="533">SUM(AQ314,AR314,AS314)</f>
        <v>0</v>
      </c>
      <c r="AU314" s="108"/>
      <c r="AV314" s="108">
        <v>0</v>
      </c>
      <c r="AW314" s="108"/>
      <c r="AX314" s="108"/>
      <c r="AY314" s="108"/>
      <c r="AZ314" s="108"/>
      <c r="BA314" s="109">
        <f t="shared" si="531"/>
        <v>0</v>
      </c>
    </row>
    <row r="315" spans="1:53" ht="14.1" customHeight="1" outlineLevel="2" x14ac:dyDescent="0.2">
      <c r="A315" s="68"/>
      <c r="B315" s="94"/>
      <c r="C315" s="142"/>
      <c r="D315" s="110"/>
      <c r="E315" s="110"/>
      <c r="F315" s="110"/>
      <c r="G315" s="111"/>
      <c r="H315" s="99" t="s">
        <v>51</v>
      </c>
      <c r="I315" s="100"/>
      <c r="J315" s="101"/>
      <c r="K315" s="101"/>
      <c r="L315" s="102" t="str">
        <f>IF(I315&lt;&gt;0,((VLOOKUP(I315,'1. Standard_Cost'!$B$4:$D$8,2)+VLOOKUP(I315,'1. Standard_Cost'!$B$4:$D$8,3))*J315*K315),"0")</f>
        <v>0</v>
      </c>
      <c r="M315" s="102">
        <f>L315*'1. Standard_Cost'!F137</f>
        <v>0</v>
      </c>
      <c r="N315" s="103"/>
      <c r="O315" s="103"/>
      <c r="P315" s="103"/>
      <c r="Q315" s="103"/>
      <c r="R315" s="104">
        <f>+N315*P315*'1. Standard_Cost'!$B$12</f>
        <v>0</v>
      </c>
      <c r="S315" s="104">
        <f>+N315*O315*P315*'1. Standard_Cost'!$C$12</f>
        <v>0</v>
      </c>
      <c r="T315" s="104">
        <f>+N315*P315*Q315*'1. Standard_Cost'!$D$12</f>
        <v>0</v>
      </c>
      <c r="U315" s="104">
        <f>+N315*O315*'1. Standard_Cost'!$E$12</f>
        <v>0</v>
      </c>
      <c r="V315" s="103"/>
      <c r="W315" s="103"/>
      <c r="X315" s="103"/>
      <c r="Y315" s="104">
        <f>+V315*((X315*'1. Standard_Cost'!$B$16)+(W315*X315*'1. Standard_Cost'!$C$16))</f>
        <v>0</v>
      </c>
      <c r="Z315" s="103"/>
      <c r="AA315" s="103"/>
      <c r="AB315" s="104">
        <f>+Z315*'1. Standard_Cost'!$B$20+AA315*'1. Standard_Cost'!$C$20</f>
        <v>0</v>
      </c>
      <c r="AC315" s="105"/>
      <c r="AD315" s="106"/>
      <c r="AE315" s="104">
        <f>SUM(AD315,AC315,AB315,Y315,U315,T315,S315,R315)*'1. Standard_Cost'!B161</f>
        <v>0</v>
      </c>
      <c r="AF315" s="104">
        <f t="shared" si="532"/>
        <v>0</v>
      </c>
      <c r="AG315" s="103"/>
      <c r="AH315" s="103"/>
      <c r="AI315" s="103"/>
      <c r="AJ315" s="107"/>
      <c r="AK315" s="107"/>
      <c r="AL315" s="107"/>
      <c r="AM315" s="104">
        <f>AG315*'1. Standard_Cost'!B157+'Incremental_Cost Year 2021'!AH323*'1. Standard_Cost'!C157+'Incremental_Cost Year 2021'!AI323*'1. Standard_Cost'!D157+'Incremental_Cost Year 2021'!AJ323+'Incremental_Cost Year 2021'!AL323+AK315</f>
        <v>0</v>
      </c>
      <c r="AN315" s="104">
        <f>AM315*'1. Standard_Cost'!C161</f>
        <v>0</v>
      </c>
      <c r="AO315" s="107"/>
      <c r="AQ315" s="104">
        <f t="shared" si="528"/>
        <v>0</v>
      </c>
      <c r="AR315" s="104">
        <f t="shared" si="529"/>
        <v>0</v>
      </c>
      <c r="AS315" s="104">
        <f t="shared" si="530"/>
        <v>0</v>
      </c>
      <c r="AT315" s="104">
        <f t="shared" si="533"/>
        <v>0</v>
      </c>
      <c r="AU315" s="108"/>
      <c r="AV315" s="108"/>
      <c r="AW315" s="108"/>
      <c r="AX315" s="108"/>
      <c r="AY315" s="108"/>
      <c r="AZ315" s="108"/>
      <c r="BA315" s="109">
        <f t="shared" si="531"/>
        <v>0</v>
      </c>
    </row>
    <row r="316" spans="1:53" ht="14.1" customHeight="1" outlineLevel="2" x14ac:dyDescent="0.2">
      <c r="A316" s="68"/>
      <c r="B316" s="94"/>
      <c r="C316" s="142"/>
      <c r="D316" s="110"/>
      <c r="E316" s="110"/>
      <c r="F316" s="110"/>
      <c r="G316" s="111"/>
      <c r="H316" s="112" t="s">
        <v>179</v>
      </c>
      <c r="I316" s="100"/>
      <c r="J316" s="101"/>
      <c r="K316" s="101"/>
      <c r="L316" s="102" t="str">
        <f>IF(I316&lt;&gt;0,((VLOOKUP(I316,'1. Standard_Cost'!$B$4:$D$8,2)+VLOOKUP(I316,'1. Standard_Cost'!$B$4:$D$8,3))*J316*K316),"0")</f>
        <v>0</v>
      </c>
      <c r="M316" s="102">
        <f>L316*'1. Standard_Cost'!F137</f>
        <v>0</v>
      </c>
      <c r="N316" s="103"/>
      <c r="O316" s="103"/>
      <c r="P316" s="103"/>
      <c r="Q316" s="103"/>
      <c r="R316" s="104">
        <f>+N316*P316*'1. Standard_Cost'!$B$12</f>
        <v>0</v>
      </c>
      <c r="S316" s="104">
        <f>+N316*O316*P316*'1. Standard_Cost'!$C$12</f>
        <v>0</v>
      </c>
      <c r="T316" s="104">
        <f>+N316*P316*Q316*'1. Standard_Cost'!$D$12</f>
        <v>0</v>
      </c>
      <c r="U316" s="104">
        <f>+N316*O316*'1. Standard_Cost'!$E$12</f>
        <v>0</v>
      </c>
      <c r="V316" s="103"/>
      <c r="W316" s="103"/>
      <c r="X316" s="103"/>
      <c r="Y316" s="104">
        <f>+V316*((X316*'1. Standard_Cost'!$B$16)+(W316*X316*'1. Standard_Cost'!$C$16))</f>
        <v>0</v>
      </c>
      <c r="Z316" s="103"/>
      <c r="AA316" s="103"/>
      <c r="AB316" s="104">
        <f>+Z316*'1. Standard_Cost'!$B$20+AA316*'1. Standard_Cost'!$C$20</f>
        <v>0</v>
      </c>
      <c r="AC316" s="105"/>
      <c r="AD316" s="106"/>
      <c r="AE316" s="104">
        <f>SUM(AD316,AC316,AB316,Y316,U316,T316,S316,R316)*'1. Standard_Cost'!B161</f>
        <v>0</v>
      </c>
      <c r="AF316" s="104">
        <f t="shared" si="532"/>
        <v>0</v>
      </c>
      <c r="AG316" s="103"/>
      <c r="AH316" s="103"/>
      <c r="AI316" s="103"/>
      <c r="AJ316" s="107"/>
      <c r="AK316" s="107"/>
      <c r="AL316" s="107"/>
      <c r="AM316" s="104">
        <f>AG316*'1. Standard_Cost'!B157+'Incremental_Cost Year 2021'!AH324*'1. Standard_Cost'!C157+'Incremental_Cost Year 2021'!AI324*'1. Standard_Cost'!D157+'Incremental_Cost Year 2021'!AJ324+'Incremental_Cost Year 2021'!AL324+AK316</f>
        <v>0</v>
      </c>
      <c r="AN316" s="104">
        <f>AM316*'1. Standard_Cost'!C161</f>
        <v>0</v>
      </c>
      <c r="AO316" s="107"/>
      <c r="AQ316" s="104">
        <f t="shared" si="528"/>
        <v>0</v>
      </c>
      <c r="AR316" s="104">
        <f t="shared" si="529"/>
        <v>0</v>
      </c>
      <c r="AS316" s="104">
        <f t="shared" si="530"/>
        <v>0</v>
      </c>
      <c r="AT316" s="104">
        <f t="shared" si="533"/>
        <v>0</v>
      </c>
      <c r="AU316" s="108"/>
      <c r="AV316" s="108"/>
      <c r="AW316" s="108"/>
      <c r="AX316" s="108"/>
      <c r="AY316" s="108"/>
      <c r="AZ316" s="108"/>
      <c r="BA316" s="109">
        <f t="shared" si="531"/>
        <v>0</v>
      </c>
    </row>
    <row r="317" spans="1:53" ht="24.6" customHeight="1" outlineLevel="1" x14ac:dyDescent="0.2">
      <c r="A317" s="68"/>
      <c r="B317" s="141"/>
      <c r="C317" s="142"/>
      <c r="D317" s="113" t="s">
        <v>48</v>
      </c>
      <c r="E317" s="113" t="s">
        <v>765</v>
      </c>
      <c r="F317" s="114" t="s">
        <v>154</v>
      </c>
      <c r="G317" s="115" t="s">
        <v>155</v>
      </c>
      <c r="H317" s="122" t="s">
        <v>290</v>
      </c>
      <c r="I317" s="117"/>
      <c r="J317" s="117"/>
      <c r="K317" s="117"/>
      <c r="L317" s="118">
        <f>SUM(L313:L316)</f>
        <v>0</v>
      </c>
      <c r="M317" s="118">
        <f>SUM(M313:M316)</f>
        <v>0</v>
      </c>
      <c r="N317" s="117"/>
      <c r="O317" s="117"/>
      <c r="P317" s="117"/>
      <c r="Q317" s="117"/>
      <c r="R317" s="119">
        <f>SUM(R313:R316)</f>
        <v>0</v>
      </c>
      <c r="S317" s="119">
        <f>SUM(S313:S316)</f>
        <v>0</v>
      </c>
      <c r="T317" s="119">
        <f>SUM(T313:T316)</f>
        <v>0</v>
      </c>
      <c r="U317" s="119">
        <f>SUM(U313:U316)</f>
        <v>0</v>
      </c>
      <c r="V317" s="117"/>
      <c r="W317" s="117"/>
      <c r="X317" s="117"/>
      <c r="Y317" s="118">
        <f>SUM(Y313:Y316)</f>
        <v>0</v>
      </c>
      <c r="Z317" s="117"/>
      <c r="AA317" s="117"/>
      <c r="AB317" s="118">
        <f t="shared" ref="AB317:AF317" si="534">SUM(AB313:AB316)</f>
        <v>0</v>
      </c>
      <c r="AC317" s="118">
        <f t="shared" si="534"/>
        <v>0</v>
      </c>
      <c r="AD317" s="118">
        <f t="shared" si="534"/>
        <v>0</v>
      </c>
      <c r="AE317" s="118">
        <f t="shared" si="534"/>
        <v>0</v>
      </c>
      <c r="AF317" s="118">
        <f t="shared" si="534"/>
        <v>0</v>
      </c>
      <c r="AG317" s="117"/>
      <c r="AH317" s="117"/>
      <c r="AI317" s="117"/>
      <c r="AJ317" s="119">
        <f>SUM(AJ313:AJ316)</f>
        <v>0</v>
      </c>
      <c r="AK317" s="119">
        <f t="shared" ref="AK317:AN317" si="535">SUM(AK313:AK316)</f>
        <v>0</v>
      </c>
      <c r="AL317" s="119">
        <f t="shared" si="535"/>
        <v>0</v>
      </c>
      <c r="AM317" s="119">
        <f t="shared" si="535"/>
        <v>0</v>
      </c>
      <c r="AN317" s="119">
        <f t="shared" si="535"/>
        <v>0</v>
      </c>
      <c r="AO317" s="116"/>
      <c r="AP317" s="120"/>
      <c r="AQ317" s="121">
        <f t="shared" ref="AQ317:BA317" si="536">SUM(AQ313:AQ316)</f>
        <v>0</v>
      </c>
      <c r="AR317" s="121">
        <f t="shared" si="536"/>
        <v>0</v>
      </c>
      <c r="AS317" s="121">
        <f t="shared" si="536"/>
        <v>0</v>
      </c>
      <c r="AT317" s="121">
        <f t="shared" si="536"/>
        <v>0</v>
      </c>
      <c r="AU317" s="121">
        <f t="shared" si="536"/>
        <v>0</v>
      </c>
      <c r="AV317" s="121">
        <f t="shared" si="536"/>
        <v>0</v>
      </c>
      <c r="AW317" s="121">
        <f t="shared" si="536"/>
        <v>0</v>
      </c>
      <c r="AX317" s="121">
        <f t="shared" si="536"/>
        <v>0</v>
      </c>
      <c r="AY317" s="121">
        <f t="shared" si="536"/>
        <v>0</v>
      </c>
      <c r="AZ317" s="121">
        <f t="shared" si="536"/>
        <v>0</v>
      </c>
      <c r="BA317" s="121">
        <f t="shared" si="536"/>
        <v>0</v>
      </c>
    </row>
    <row r="318" spans="1:53" ht="14.1" customHeight="1" outlineLevel="2" x14ac:dyDescent="0.2">
      <c r="A318" s="68"/>
      <c r="B318" s="94"/>
      <c r="C318" s="142"/>
      <c r="D318" s="96"/>
      <c r="E318" s="96"/>
      <c r="F318" s="97"/>
      <c r="G318" s="98"/>
      <c r="H318" s="99" t="s">
        <v>49</v>
      </c>
      <c r="I318" s="100"/>
      <c r="J318" s="101"/>
      <c r="K318" s="101"/>
      <c r="L318" s="102" t="str">
        <f>IF(I318&lt;&gt;0,((VLOOKUP(I318,'1. Standard_Cost'!$B$4:$D$8,2)+VLOOKUP(I318,'1. Standard_Cost'!$B$4:$D$8,3))*J318*K318),"0")</f>
        <v>0</v>
      </c>
      <c r="M318" s="102">
        <f>L318*'1. Standard_Cost'!F142</f>
        <v>0</v>
      </c>
      <c r="N318" s="103"/>
      <c r="O318" s="103"/>
      <c r="P318" s="103"/>
      <c r="Q318" s="103"/>
      <c r="R318" s="104">
        <f>+N318*P318*'1. Standard_Cost'!$B$12</f>
        <v>0</v>
      </c>
      <c r="S318" s="104">
        <f>+N318*O318*P318*'1. Standard_Cost'!$C$12</f>
        <v>0</v>
      </c>
      <c r="T318" s="104">
        <f>+N318*P318*Q318*'1. Standard_Cost'!$D$12</f>
        <v>0</v>
      </c>
      <c r="U318" s="104">
        <f>+N318*O318*'1. Standard_Cost'!$E$12</f>
        <v>0</v>
      </c>
      <c r="V318" s="103"/>
      <c r="W318" s="103"/>
      <c r="X318" s="103"/>
      <c r="Y318" s="104">
        <f>+V318*((X318*'1. Standard_Cost'!$B$16)+(W318*X318*'1. Standard_Cost'!$C$16))</f>
        <v>0</v>
      </c>
      <c r="Z318" s="103"/>
      <c r="AA318" s="103"/>
      <c r="AB318" s="104">
        <f>+Z318*'1. Standard_Cost'!$B$20+AA318*'1. Standard_Cost'!$C$20</f>
        <v>0</v>
      </c>
      <c r="AC318" s="105"/>
      <c r="AD318" s="106"/>
      <c r="AE318" s="104">
        <f>SUM(AD318,AC318,AB318,Y318,U318,T318,S318,R318)*'1. Standard_Cost'!B166</f>
        <v>0</v>
      </c>
      <c r="AF318" s="104">
        <f>SUM(AD318,AE318)</f>
        <v>0</v>
      </c>
      <c r="AG318" s="103"/>
      <c r="AH318" s="103"/>
      <c r="AI318" s="103"/>
      <c r="AJ318" s="107"/>
      <c r="AK318" s="107"/>
      <c r="AL318" s="107"/>
      <c r="AM318" s="104">
        <f>AG318*'1. Standard_Cost'!B162+'Incremental_Cost Year 2021'!AH326*'1. Standard_Cost'!C162+'Incremental_Cost Year 2021'!AI326*'1. Standard_Cost'!D162+'Incremental_Cost Year 2021'!AJ326+'Incremental_Cost Year 2021'!AL326+AK318</f>
        <v>0</v>
      </c>
      <c r="AN318" s="104">
        <f>AM318*'1. Standard_Cost'!C166</f>
        <v>0</v>
      </c>
      <c r="AO318" s="107"/>
      <c r="AQ318" s="104">
        <f t="shared" ref="AQ318:AQ321" si="537">L318+M318</f>
        <v>0</v>
      </c>
      <c r="AR318" s="104">
        <f t="shared" ref="AR318:AR321" si="538">AF318</f>
        <v>0</v>
      </c>
      <c r="AS318" s="104">
        <f t="shared" ref="AS318:AS321" si="539">AM318+AN318</f>
        <v>0</v>
      </c>
      <c r="AT318" s="104">
        <f>SUM(AQ318,AR318,AS318)</f>
        <v>0</v>
      </c>
      <c r="AU318" s="108"/>
      <c r="AV318" s="108"/>
      <c r="AW318" s="108"/>
      <c r="AX318" s="108"/>
      <c r="AY318" s="108"/>
      <c r="AZ318" s="108"/>
      <c r="BA318" s="109">
        <f t="shared" ref="BA318:BA321" si="540">SUM(AU318:AZ318)-AT318</f>
        <v>0</v>
      </c>
    </row>
    <row r="319" spans="1:53" ht="14.1" customHeight="1" outlineLevel="2" x14ac:dyDescent="0.2">
      <c r="A319" s="68"/>
      <c r="B319" s="94"/>
      <c r="C319" s="250"/>
      <c r="D319" s="110"/>
      <c r="E319" s="110"/>
      <c r="F319" s="110"/>
      <c r="G319" s="111"/>
      <c r="H319" s="99" t="s">
        <v>50</v>
      </c>
      <c r="I319" s="100"/>
      <c r="J319" s="101"/>
      <c r="K319" s="101"/>
      <c r="L319" s="102" t="str">
        <f>IF(I319&lt;&gt;0,((VLOOKUP(I319,'1. Standard_Cost'!$B$4:$D$8,2)+VLOOKUP(I319,'1. Standard_Cost'!$B$4:$D$8,3))*J319*K319),"0")</f>
        <v>0</v>
      </c>
      <c r="M319" s="102">
        <f>L319*'1. Standard_Cost'!F142</f>
        <v>0</v>
      </c>
      <c r="N319" s="103"/>
      <c r="O319" s="103"/>
      <c r="P319" s="103"/>
      <c r="Q319" s="103"/>
      <c r="R319" s="104">
        <f>+N319*P319*'1. Standard_Cost'!$B$12</f>
        <v>0</v>
      </c>
      <c r="S319" s="104">
        <f>+N319*O319*P319*'1. Standard_Cost'!$C$12</f>
        <v>0</v>
      </c>
      <c r="T319" s="104">
        <f>+N319*P319*Q319*'1. Standard_Cost'!$D$12</f>
        <v>0</v>
      </c>
      <c r="U319" s="104">
        <f>+N319*O319*'1. Standard_Cost'!$E$12</f>
        <v>0</v>
      </c>
      <c r="V319" s="103"/>
      <c r="W319" s="103"/>
      <c r="X319" s="103"/>
      <c r="Y319" s="104">
        <f>+V319*((X319*'1. Standard_Cost'!$B$16)+(W319*X319*'1. Standard_Cost'!$C$16))</f>
        <v>0</v>
      </c>
      <c r="Z319" s="103"/>
      <c r="AA319" s="103"/>
      <c r="AB319" s="104">
        <f>+Z319*'1. Standard_Cost'!$B$20+AA319*'1. Standard_Cost'!$C$20</f>
        <v>0</v>
      </c>
      <c r="AC319" s="105"/>
      <c r="AD319" s="106"/>
      <c r="AE319" s="104">
        <f>SUM(AD319,AC319,AB319,Y319,U319,T319,S319,R319)*'1. Standard_Cost'!B166</f>
        <v>0</v>
      </c>
      <c r="AF319" s="104">
        <f t="shared" ref="AF319:AF321" si="541">SUM(AD319,AE319)</f>
        <v>0</v>
      </c>
      <c r="AG319" s="103"/>
      <c r="AH319" s="103">
        <v>0</v>
      </c>
      <c r="AI319" s="103">
        <v>0</v>
      </c>
      <c r="AJ319" s="107"/>
      <c r="AK319" s="107"/>
      <c r="AL319" s="107"/>
      <c r="AM319" s="104">
        <f>AG319*'1. Standard_Cost'!B162+'Incremental_Cost Year 2021'!AH327*'1. Standard_Cost'!C162+'Incremental_Cost Year 2021'!AI327*'1. Standard_Cost'!D162+'Incremental_Cost Year 2021'!AJ327+'Incremental_Cost Year 2021'!AL327+AK319</f>
        <v>0</v>
      </c>
      <c r="AN319" s="104">
        <f>AM319*'1. Standard_Cost'!C166</f>
        <v>0</v>
      </c>
      <c r="AO319" s="107"/>
      <c r="AQ319" s="104">
        <f t="shared" si="537"/>
        <v>0</v>
      </c>
      <c r="AR319" s="104">
        <f t="shared" si="538"/>
        <v>0</v>
      </c>
      <c r="AS319" s="104">
        <f t="shared" si="539"/>
        <v>0</v>
      </c>
      <c r="AT319" s="104">
        <f t="shared" ref="AT319:AT321" si="542">SUM(AQ319,AR319,AS319)</f>
        <v>0</v>
      </c>
      <c r="AU319" s="108"/>
      <c r="AV319" s="108">
        <v>0</v>
      </c>
      <c r="AW319" s="108"/>
      <c r="AX319" s="108"/>
      <c r="AY319" s="108"/>
      <c r="AZ319" s="108"/>
      <c r="BA319" s="109">
        <f t="shared" si="540"/>
        <v>0</v>
      </c>
    </row>
    <row r="320" spans="1:53" ht="14.1" customHeight="1" outlineLevel="2" x14ac:dyDescent="0.2">
      <c r="A320" s="68"/>
      <c r="B320" s="94"/>
      <c r="C320" s="251"/>
      <c r="D320" s="110"/>
      <c r="E320" s="110"/>
      <c r="F320" s="110"/>
      <c r="G320" s="111"/>
      <c r="H320" s="99" t="s">
        <v>51</v>
      </c>
      <c r="I320" s="100"/>
      <c r="J320" s="101"/>
      <c r="K320" s="101"/>
      <c r="L320" s="102" t="str">
        <f>IF(I320&lt;&gt;0,((VLOOKUP(I320,'1. Standard_Cost'!$B$4:$D$8,2)+VLOOKUP(I320,'1. Standard_Cost'!$B$4:$D$8,3))*J320*K320),"0")</f>
        <v>0</v>
      </c>
      <c r="M320" s="102">
        <f>L320*'1. Standard_Cost'!F142</f>
        <v>0</v>
      </c>
      <c r="N320" s="103"/>
      <c r="O320" s="103"/>
      <c r="P320" s="103"/>
      <c r="Q320" s="103"/>
      <c r="R320" s="104">
        <f>+N320*P320*'1. Standard_Cost'!$B$12</f>
        <v>0</v>
      </c>
      <c r="S320" s="104">
        <f>+N320*O320*P320*'1. Standard_Cost'!$C$12</f>
        <v>0</v>
      </c>
      <c r="T320" s="104">
        <f>+N320*P320*Q320*'1. Standard_Cost'!$D$12</f>
        <v>0</v>
      </c>
      <c r="U320" s="104">
        <f>+N320*O320*'1. Standard_Cost'!$E$12</f>
        <v>0</v>
      </c>
      <c r="V320" s="103"/>
      <c r="W320" s="103"/>
      <c r="X320" s="103"/>
      <c r="Y320" s="104">
        <f>+V320*((X320*'1. Standard_Cost'!$B$16)+(W320*X320*'1. Standard_Cost'!$C$16))</f>
        <v>0</v>
      </c>
      <c r="Z320" s="103"/>
      <c r="AA320" s="103"/>
      <c r="AB320" s="104">
        <f>+Z320*'1. Standard_Cost'!$B$20+AA320*'1. Standard_Cost'!$C$20</f>
        <v>0</v>
      </c>
      <c r="AC320" s="105"/>
      <c r="AD320" s="106"/>
      <c r="AE320" s="104">
        <f>SUM(AD320,AC320,AB320,Y320,U320,T320,S320,R320)*'1. Standard_Cost'!B166</f>
        <v>0</v>
      </c>
      <c r="AF320" s="104">
        <f t="shared" si="541"/>
        <v>0</v>
      </c>
      <c r="AG320" s="103"/>
      <c r="AH320" s="103"/>
      <c r="AI320" s="103"/>
      <c r="AJ320" s="107"/>
      <c r="AK320" s="107"/>
      <c r="AL320" s="107"/>
      <c r="AM320" s="104">
        <f>AG320*'1. Standard_Cost'!B162+'Incremental_Cost Year 2021'!AH328*'1. Standard_Cost'!C162+'Incremental_Cost Year 2021'!AI328*'1. Standard_Cost'!D162+'Incremental_Cost Year 2021'!AJ328+'Incremental_Cost Year 2021'!AL328+AK320</f>
        <v>0</v>
      </c>
      <c r="AN320" s="104">
        <f>AM320*'1. Standard_Cost'!C166</f>
        <v>0</v>
      </c>
      <c r="AO320" s="107"/>
      <c r="AQ320" s="104">
        <f t="shared" si="537"/>
        <v>0</v>
      </c>
      <c r="AR320" s="104">
        <f t="shared" si="538"/>
        <v>0</v>
      </c>
      <c r="AS320" s="104">
        <f t="shared" si="539"/>
        <v>0</v>
      </c>
      <c r="AT320" s="104">
        <f t="shared" si="542"/>
        <v>0</v>
      </c>
      <c r="AU320" s="108"/>
      <c r="AV320" s="108"/>
      <c r="AW320" s="108"/>
      <c r="AX320" s="108"/>
      <c r="AY320" s="108"/>
      <c r="AZ320" s="108"/>
      <c r="BA320" s="109">
        <f t="shared" si="540"/>
        <v>0</v>
      </c>
    </row>
    <row r="321" spans="1:53" ht="14.1" customHeight="1" outlineLevel="2" x14ac:dyDescent="0.2">
      <c r="A321" s="68"/>
      <c r="B321" s="94"/>
      <c r="C321" s="251"/>
      <c r="D321" s="110"/>
      <c r="E321" s="110"/>
      <c r="F321" s="110"/>
      <c r="G321" s="111"/>
      <c r="H321" s="112" t="s">
        <v>179</v>
      </c>
      <c r="I321" s="100"/>
      <c r="J321" s="101"/>
      <c r="K321" s="101"/>
      <c r="L321" s="102" t="str">
        <f>IF(I321&lt;&gt;0,((VLOOKUP(I321,'1. Standard_Cost'!$B$4:$D$8,2)+VLOOKUP(I321,'1. Standard_Cost'!$B$4:$D$8,3))*J321*K321),"0")</f>
        <v>0</v>
      </c>
      <c r="M321" s="102">
        <f>L321*'1. Standard_Cost'!F142</f>
        <v>0</v>
      </c>
      <c r="N321" s="103"/>
      <c r="O321" s="103"/>
      <c r="P321" s="103"/>
      <c r="Q321" s="103"/>
      <c r="R321" s="104">
        <f>+N321*P321*'1. Standard_Cost'!$B$12</f>
        <v>0</v>
      </c>
      <c r="S321" s="104">
        <f>+N321*O321*P321*'1. Standard_Cost'!$C$12</f>
        <v>0</v>
      </c>
      <c r="T321" s="104">
        <f>+N321*P321*Q321*'1. Standard_Cost'!$D$12</f>
        <v>0</v>
      </c>
      <c r="U321" s="104">
        <f>+N321*O321*'1. Standard_Cost'!$E$12</f>
        <v>0</v>
      </c>
      <c r="V321" s="103"/>
      <c r="W321" s="103"/>
      <c r="X321" s="103"/>
      <c r="Y321" s="104">
        <f>+V321*((X321*'1. Standard_Cost'!$B$16)+(W321*X321*'1. Standard_Cost'!$C$16))</f>
        <v>0</v>
      </c>
      <c r="Z321" s="103"/>
      <c r="AA321" s="103"/>
      <c r="AB321" s="104">
        <f>+Z321*'1. Standard_Cost'!$B$20+AA321*'1. Standard_Cost'!$C$20</f>
        <v>0</v>
      </c>
      <c r="AC321" s="105"/>
      <c r="AD321" s="106"/>
      <c r="AE321" s="104">
        <f>SUM(AD321,AC321,AB321,Y321,U321,T321,S321,R321)*'1. Standard_Cost'!B166</f>
        <v>0</v>
      </c>
      <c r="AF321" s="104">
        <f t="shared" si="541"/>
        <v>0</v>
      </c>
      <c r="AG321" s="103"/>
      <c r="AH321" s="103"/>
      <c r="AI321" s="103"/>
      <c r="AJ321" s="107"/>
      <c r="AK321" s="107"/>
      <c r="AL321" s="107"/>
      <c r="AM321" s="104">
        <f>AG321*'1. Standard_Cost'!B162+'Incremental_Cost Year 2021'!AH329*'1. Standard_Cost'!C162+'Incremental_Cost Year 2021'!AI329*'1. Standard_Cost'!D162+'Incremental_Cost Year 2021'!AJ329+'Incremental_Cost Year 2021'!AL329+AK321</f>
        <v>0</v>
      </c>
      <c r="AN321" s="104">
        <f>AM321*'1. Standard_Cost'!C166</f>
        <v>0</v>
      </c>
      <c r="AO321" s="107"/>
      <c r="AQ321" s="104">
        <f t="shared" si="537"/>
        <v>0</v>
      </c>
      <c r="AR321" s="104">
        <f t="shared" si="538"/>
        <v>0</v>
      </c>
      <c r="AS321" s="104">
        <f t="shared" si="539"/>
        <v>0</v>
      </c>
      <c r="AT321" s="104">
        <f t="shared" si="542"/>
        <v>0</v>
      </c>
      <c r="AU321" s="108"/>
      <c r="AV321" s="108"/>
      <c r="AW321" s="108"/>
      <c r="AX321" s="108"/>
      <c r="AY321" s="108"/>
      <c r="AZ321" s="108"/>
      <c r="BA321" s="109">
        <f t="shared" si="540"/>
        <v>0</v>
      </c>
    </row>
    <row r="322" spans="1:53" ht="24.6" customHeight="1" outlineLevel="1" x14ac:dyDescent="0.2">
      <c r="A322" s="68"/>
      <c r="B322" s="141"/>
      <c r="C322" s="251"/>
      <c r="D322" s="113" t="s">
        <v>48</v>
      </c>
      <c r="E322" s="113" t="s">
        <v>767</v>
      </c>
      <c r="F322" s="114" t="s">
        <v>154</v>
      </c>
      <c r="G322" s="115" t="s">
        <v>155</v>
      </c>
      <c r="H322" s="122" t="s">
        <v>291</v>
      </c>
      <c r="I322" s="117"/>
      <c r="J322" s="117"/>
      <c r="K322" s="117"/>
      <c r="L322" s="118">
        <f>SUM(L318:L321)</f>
        <v>0</v>
      </c>
      <c r="M322" s="118">
        <f>SUM(M318:M321)</f>
        <v>0</v>
      </c>
      <c r="N322" s="117"/>
      <c r="O322" s="117"/>
      <c r="P322" s="117"/>
      <c r="Q322" s="117"/>
      <c r="R322" s="119">
        <f>SUM(R318:R321)</f>
        <v>0</v>
      </c>
      <c r="S322" s="119">
        <f>SUM(S318:S321)</f>
        <v>0</v>
      </c>
      <c r="T322" s="119">
        <f>SUM(T318:T321)</f>
        <v>0</v>
      </c>
      <c r="U322" s="119">
        <f>SUM(U318:U321)</f>
        <v>0</v>
      </c>
      <c r="V322" s="117"/>
      <c r="W322" s="117"/>
      <c r="X322" s="117"/>
      <c r="Y322" s="118">
        <f>SUM(Y318:Y321)</f>
        <v>0</v>
      </c>
      <c r="Z322" s="117"/>
      <c r="AA322" s="117"/>
      <c r="AB322" s="118">
        <f t="shared" ref="AB322:AF322" si="543">SUM(AB318:AB321)</f>
        <v>0</v>
      </c>
      <c r="AC322" s="118">
        <f t="shared" si="543"/>
        <v>0</v>
      </c>
      <c r="AD322" s="118">
        <f t="shared" si="543"/>
        <v>0</v>
      </c>
      <c r="AE322" s="118">
        <f t="shared" si="543"/>
        <v>0</v>
      </c>
      <c r="AF322" s="118">
        <f t="shared" si="543"/>
        <v>0</v>
      </c>
      <c r="AG322" s="117"/>
      <c r="AH322" s="117"/>
      <c r="AI322" s="117"/>
      <c r="AJ322" s="119">
        <f>SUM(AJ318:AJ321)</f>
        <v>0</v>
      </c>
      <c r="AK322" s="119">
        <f t="shared" ref="AK322:AN322" si="544">SUM(AK318:AK321)</f>
        <v>0</v>
      </c>
      <c r="AL322" s="119">
        <f t="shared" si="544"/>
        <v>0</v>
      </c>
      <c r="AM322" s="119">
        <f t="shared" si="544"/>
        <v>0</v>
      </c>
      <c r="AN322" s="119">
        <f t="shared" si="544"/>
        <v>0</v>
      </c>
      <c r="AO322" s="116"/>
      <c r="AP322" s="120"/>
      <c r="AQ322" s="121">
        <f t="shared" ref="AQ322:BA322" si="545">SUM(AQ318:AQ321)</f>
        <v>0</v>
      </c>
      <c r="AR322" s="121">
        <f t="shared" si="545"/>
        <v>0</v>
      </c>
      <c r="AS322" s="121">
        <f t="shared" si="545"/>
        <v>0</v>
      </c>
      <c r="AT322" s="121">
        <f t="shared" si="545"/>
        <v>0</v>
      </c>
      <c r="AU322" s="121">
        <f t="shared" si="545"/>
        <v>0</v>
      </c>
      <c r="AV322" s="121">
        <f t="shared" si="545"/>
        <v>0</v>
      </c>
      <c r="AW322" s="121">
        <f t="shared" si="545"/>
        <v>0</v>
      </c>
      <c r="AX322" s="121">
        <f t="shared" si="545"/>
        <v>0</v>
      </c>
      <c r="AY322" s="121">
        <f t="shared" si="545"/>
        <v>0</v>
      </c>
      <c r="AZ322" s="121">
        <f t="shared" si="545"/>
        <v>0</v>
      </c>
      <c r="BA322" s="121">
        <f t="shared" si="545"/>
        <v>0</v>
      </c>
    </row>
    <row r="323" spans="1:53" ht="14.1" customHeight="1" outlineLevel="2" x14ac:dyDescent="0.2">
      <c r="A323" s="68"/>
      <c r="B323" s="94"/>
      <c r="C323" s="251"/>
      <c r="D323" s="96"/>
      <c r="E323" s="96"/>
      <c r="F323" s="97"/>
      <c r="G323" s="98"/>
      <c r="H323" s="99" t="s">
        <v>49</v>
      </c>
      <c r="I323" s="100"/>
      <c r="J323" s="101"/>
      <c r="K323" s="101"/>
      <c r="L323" s="102" t="str">
        <f>IF(I323&lt;&gt;0,((VLOOKUP(I323,'1. Standard_Cost'!$B$4:$D$8,2)+VLOOKUP(I323,'1. Standard_Cost'!$B$4:$D$8,3))*J323*K323),"0")</f>
        <v>0</v>
      </c>
      <c r="M323" s="102">
        <f>L323*'1. Standard_Cost'!F148</f>
        <v>0</v>
      </c>
      <c r="N323" s="103"/>
      <c r="O323" s="103"/>
      <c r="P323" s="103"/>
      <c r="Q323" s="103"/>
      <c r="R323" s="104">
        <f>+N323*P323*'1. Standard_Cost'!$B$12</f>
        <v>0</v>
      </c>
      <c r="S323" s="104">
        <f>+N323*O323*P323*'1. Standard_Cost'!$C$12</f>
        <v>0</v>
      </c>
      <c r="T323" s="104">
        <f>+N323*P323*Q323*'1. Standard_Cost'!$D$12</f>
        <v>0</v>
      </c>
      <c r="U323" s="104">
        <f>+N323*O323*'1. Standard_Cost'!$E$12</f>
        <v>0</v>
      </c>
      <c r="V323" s="103"/>
      <c r="W323" s="103"/>
      <c r="X323" s="103"/>
      <c r="Y323" s="104">
        <f>+V323*((X323*'1. Standard_Cost'!$B$16)+(W323*X323*'1. Standard_Cost'!$C$16))</f>
        <v>0</v>
      </c>
      <c r="Z323" s="103"/>
      <c r="AA323" s="103"/>
      <c r="AB323" s="104">
        <f>+Z323*'1. Standard_Cost'!$B$20+AA323*'1. Standard_Cost'!$C$20</f>
        <v>0</v>
      </c>
      <c r="AC323" s="105"/>
      <c r="AD323" s="106"/>
      <c r="AE323" s="104">
        <f>SUM(AD323,AC323,AB323,Y323,U323,T323,S323,R323)*'1. Standard_Cost'!B172</f>
        <v>0</v>
      </c>
      <c r="AF323" s="104">
        <f>SUM(AD323,AE323)</f>
        <v>0</v>
      </c>
      <c r="AG323" s="103"/>
      <c r="AH323" s="103"/>
      <c r="AI323" s="103"/>
      <c r="AJ323" s="107"/>
      <c r="AK323" s="107"/>
      <c r="AL323" s="107"/>
      <c r="AM323" s="104">
        <f>AG323*'1. Standard_Cost'!B168+'Incremental_Cost Year 2021'!AH331*'1. Standard_Cost'!C168+'Incremental_Cost Year 2021'!AI331*'1. Standard_Cost'!D168+'Incremental_Cost Year 2021'!AJ331+'Incremental_Cost Year 2021'!AL331+AK323</f>
        <v>0</v>
      </c>
      <c r="AN323" s="104">
        <f>AM323*'1. Standard_Cost'!C172</f>
        <v>0</v>
      </c>
      <c r="AO323" s="107"/>
      <c r="AQ323" s="104">
        <f t="shared" ref="AQ323:AQ326" si="546">L323+M323</f>
        <v>0</v>
      </c>
      <c r="AR323" s="104">
        <f t="shared" ref="AR323:AR326" si="547">AF323</f>
        <v>0</v>
      </c>
      <c r="AS323" s="104">
        <f t="shared" ref="AS323:AS326" si="548">AM323+AN323</f>
        <v>0</v>
      </c>
      <c r="AT323" s="104">
        <f>SUM(AQ323,AR323,AS323)</f>
        <v>0</v>
      </c>
      <c r="AU323" s="108"/>
      <c r="AV323" s="108"/>
      <c r="AW323" s="108"/>
      <c r="AX323" s="108"/>
      <c r="AY323" s="108"/>
      <c r="AZ323" s="108"/>
      <c r="BA323" s="109">
        <f t="shared" ref="BA323:BA326" si="549">SUM(AU323:AZ323)-AT323</f>
        <v>0</v>
      </c>
    </row>
    <row r="324" spans="1:53" ht="14.1" customHeight="1" outlineLevel="2" x14ac:dyDescent="0.2">
      <c r="A324" s="68"/>
      <c r="B324" s="94"/>
      <c r="C324" s="251"/>
      <c r="D324" s="110"/>
      <c r="E324" s="110"/>
      <c r="F324" s="110"/>
      <c r="G324" s="111"/>
      <c r="H324" s="99" t="s">
        <v>50</v>
      </c>
      <c r="I324" s="100"/>
      <c r="J324" s="101"/>
      <c r="K324" s="101"/>
      <c r="L324" s="102" t="str">
        <f>IF(I324&lt;&gt;0,((VLOOKUP(I324,'1. Standard_Cost'!$B$4:$D$8,2)+VLOOKUP(I324,'1. Standard_Cost'!$B$4:$D$8,3))*J324*K324),"0")</f>
        <v>0</v>
      </c>
      <c r="M324" s="102">
        <f>L324*'1. Standard_Cost'!F148</f>
        <v>0</v>
      </c>
      <c r="N324" s="103"/>
      <c r="O324" s="103"/>
      <c r="P324" s="103"/>
      <c r="Q324" s="103"/>
      <c r="R324" s="104">
        <f>+N324*P324*'1. Standard_Cost'!$B$12</f>
        <v>0</v>
      </c>
      <c r="S324" s="104">
        <f>+N324*O324*P324*'1. Standard_Cost'!$C$12</f>
        <v>0</v>
      </c>
      <c r="T324" s="104">
        <f>+N324*P324*Q324*'1. Standard_Cost'!$D$12</f>
        <v>0</v>
      </c>
      <c r="U324" s="104">
        <f>+N324*O324*'1. Standard_Cost'!$E$12</f>
        <v>0</v>
      </c>
      <c r="V324" s="103"/>
      <c r="W324" s="103"/>
      <c r="X324" s="103"/>
      <c r="Y324" s="104">
        <f>+V324*((X324*'1. Standard_Cost'!$B$16)+(W324*X324*'1. Standard_Cost'!$C$16))</f>
        <v>0</v>
      </c>
      <c r="Z324" s="103"/>
      <c r="AA324" s="103"/>
      <c r="AB324" s="104">
        <f>+Z324*'1. Standard_Cost'!$B$20+AA324*'1. Standard_Cost'!$C$20</f>
        <v>0</v>
      </c>
      <c r="AC324" s="105"/>
      <c r="AD324" s="106"/>
      <c r="AE324" s="104">
        <f>SUM(AD324,AC324,AB324,Y324,U324,T324,S324,R324)*'1. Standard_Cost'!B172</f>
        <v>0</v>
      </c>
      <c r="AF324" s="104">
        <f t="shared" ref="AF324:AF326" si="550">SUM(AD324,AE324)</f>
        <v>0</v>
      </c>
      <c r="AG324" s="103"/>
      <c r="AH324" s="103">
        <v>0</v>
      </c>
      <c r="AI324" s="103">
        <v>0</v>
      </c>
      <c r="AJ324" s="107"/>
      <c r="AK324" s="107"/>
      <c r="AL324" s="107"/>
      <c r="AM324" s="104">
        <f>AG324*'1. Standard_Cost'!B168+'Incremental_Cost Year 2021'!AH332*'1. Standard_Cost'!C168+'Incremental_Cost Year 2021'!AI332*'1. Standard_Cost'!D168+'Incremental_Cost Year 2021'!AJ332+'Incremental_Cost Year 2021'!AL332+AK324</f>
        <v>0</v>
      </c>
      <c r="AN324" s="104">
        <f>AM324*'1. Standard_Cost'!C172</f>
        <v>0</v>
      </c>
      <c r="AO324" s="107"/>
      <c r="AQ324" s="104">
        <f t="shared" si="546"/>
        <v>0</v>
      </c>
      <c r="AR324" s="104">
        <f t="shared" si="547"/>
        <v>0</v>
      </c>
      <c r="AS324" s="104">
        <f t="shared" si="548"/>
        <v>0</v>
      </c>
      <c r="AT324" s="104">
        <f t="shared" ref="AT324:AT326" si="551">SUM(AQ324,AR324,AS324)</f>
        <v>0</v>
      </c>
      <c r="AU324" s="108"/>
      <c r="AV324" s="108">
        <v>0</v>
      </c>
      <c r="AW324" s="108"/>
      <c r="AX324" s="108"/>
      <c r="AY324" s="108"/>
      <c r="AZ324" s="108"/>
      <c r="BA324" s="109">
        <f t="shared" si="549"/>
        <v>0</v>
      </c>
    </row>
    <row r="325" spans="1:53" ht="14.1" customHeight="1" outlineLevel="2" x14ac:dyDescent="0.2">
      <c r="A325" s="68"/>
      <c r="B325" s="94"/>
      <c r="C325" s="251"/>
      <c r="D325" s="110"/>
      <c r="E325" s="110"/>
      <c r="F325" s="110"/>
      <c r="G325" s="111"/>
      <c r="H325" s="99" t="s">
        <v>51</v>
      </c>
      <c r="I325" s="100"/>
      <c r="J325" s="101"/>
      <c r="K325" s="101"/>
      <c r="L325" s="102" t="str">
        <f>IF(I325&lt;&gt;0,((VLOOKUP(I325,'1. Standard_Cost'!$B$4:$D$8,2)+VLOOKUP(I325,'1. Standard_Cost'!$B$4:$D$8,3))*J325*K325),"0")</f>
        <v>0</v>
      </c>
      <c r="M325" s="102">
        <f>L325*'1. Standard_Cost'!F148</f>
        <v>0</v>
      </c>
      <c r="N325" s="103"/>
      <c r="O325" s="103"/>
      <c r="P325" s="103"/>
      <c r="Q325" s="103"/>
      <c r="R325" s="104">
        <f>+N325*P325*'1. Standard_Cost'!$B$12</f>
        <v>0</v>
      </c>
      <c r="S325" s="104">
        <f>+N325*O325*P325*'1. Standard_Cost'!$C$12</f>
        <v>0</v>
      </c>
      <c r="T325" s="104">
        <f>+N325*P325*Q325*'1. Standard_Cost'!$D$12</f>
        <v>0</v>
      </c>
      <c r="U325" s="104">
        <f>+N325*O325*'1. Standard_Cost'!$E$12</f>
        <v>0</v>
      </c>
      <c r="V325" s="103"/>
      <c r="W325" s="103"/>
      <c r="X325" s="103"/>
      <c r="Y325" s="104">
        <f>+V325*((X325*'1. Standard_Cost'!$B$16)+(W325*X325*'1. Standard_Cost'!$C$16))</f>
        <v>0</v>
      </c>
      <c r="Z325" s="103"/>
      <c r="AA325" s="103"/>
      <c r="AB325" s="104">
        <f>+Z325*'1. Standard_Cost'!$B$20+AA325*'1. Standard_Cost'!$C$20</f>
        <v>0</v>
      </c>
      <c r="AC325" s="105"/>
      <c r="AD325" s="106"/>
      <c r="AE325" s="104">
        <f>SUM(AD325,AC325,AB325,Y325,U325,T325,S325,R325)*'1. Standard_Cost'!B172</f>
        <v>0</v>
      </c>
      <c r="AF325" s="104">
        <f t="shared" si="550"/>
        <v>0</v>
      </c>
      <c r="AG325" s="103"/>
      <c r="AH325" s="103"/>
      <c r="AI325" s="103"/>
      <c r="AJ325" s="107"/>
      <c r="AK325" s="107"/>
      <c r="AL325" s="107"/>
      <c r="AM325" s="104">
        <f>AG325*'1. Standard_Cost'!B168+'Incremental_Cost Year 2021'!AH333*'1. Standard_Cost'!C168+'Incremental_Cost Year 2021'!AI333*'1. Standard_Cost'!D168+'Incremental_Cost Year 2021'!AJ333+'Incremental_Cost Year 2021'!AL333+AK325</f>
        <v>0</v>
      </c>
      <c r="AN325" s="104">
        <f>AM325*'1. Standard_Cost'!C172</f>
        <v>0</v>
      </c>
      <c r="AO325" s="107"/>
      <c r="AQ325" s="104">
        <f t="shared" si="546"/>
        <v>0</v>
      </c>
      <c r="AR325" s="104">
        <f t="shared" si="547"/>
        <v>0</v>
      </c>
      <c r="AS325" s="104">
        <f t="shared" si="548"/>
        <v>0</v>
      </c>
      <c r="AT325" s="104">
        <f t="shared" si="551"/>
        <v>0</v>
      </c>
      <c r="AU325" s="108"/>
      <c r="AV325" s="108"/>
      <c r="AW325" s="108"/>
      <c r="AX325" s="108"/>
      <c r="AY325" s="108"/>
      <c r="AZ325" s="108"/>
      <c r="BA325" s="109">
        <f t="shared" si="549"/>
        <v>0</v>
      </c>
    </row>
    <row r="326" spans="1:53" ht="14.1" customHeight="1" outlineLevel="2" x14ac:dyDescent="0.2">
      <c r="A326" s="68"/>
      <c r="B326" s="94"/>
      <c r="C326" s="251"/>
      <c r="D326" s="110"/>
      <c r="E326" s="110"/>
      <c r="F326" s="110"/>
      <c r="G326" s="111"/>
      <c r="H326" s="112" t="s">
        <v>179</v>
      </c>
      <c r="I326" s="100"/>
      <c r="J326" s="101"/>
      <c r="K326" s="101"/>
      <c r="L326" s="102" t="str">
        <f>IF(I326&lt;&gt;0,((VLOOKUP(I326,'1. Standard_Cost'!$B$4:$D$8,2)+VLOOKUP(I326,'1. Standard_Cost'!$B$4:$D$8,3))*J326*K326),"0")</f>
        <v>0</v>
      </c>
      <c r="M326" s="102">
        <f>L326*'1. Standard_Cost'!F148</f>
        <v>0</v>
      </c>
      <c r="N326" s="103"/>
      <c r="O326" s="103"/>
      <c r="P326" s="103"/>
      <c r="Q326" s="103"/>
      <c r="R326" s="104">
        <f>+N326*P326*'1. Standard_Cost'!$B$12</f>
        <v>0</v>
      </c>
      <c r="S326" s="104">
        <f>+N326*O326*P326*'1. Standard_Cost'!$C$12</f>
        <v>0</v>
      </c>
      <c r="T326" s="104">
        <f>+N326*P326*Q326*'1. Standard_Cost'!$D$12</f>
        <v>0</v>
      </c>
      <c r="U326" s="104">
        <f>+N326*O326*'1. Standard_Cost'!$E$12</f>
        <v>0</v>
      </c>
      <c r="V326" s="103"/>
      <c r="W326" s="103"/>
      <c r="X326" s="103"/>
      <c r="Y326" s="104">
        <f>+V326*((X326*'1. Standard_Cost'!$B$16)+(W326*X326*'1. Standard_Cost'!$C$16))</f>
        <v>0</v>
      </c>
      <c r="Z326" s="103"/>
      <c r="AA326" s="103"/>
      <c r="AB326" s="104">
        <f>+Z326*'1. Standard_Cost'!$B$20+AA326*'1. Standard_Cost'!$C$20</f>
        <v>0</v>
      </c>
      <c r="AC326" s="105"/>
      <c r="AD326" s="106"/>
      <c r="AE326" s="104">
        <f>SUM(AD326,AC326,AB326,Y326,U326,T326,S326,R326)*'1. Standard_Cost'!B172</f>
        <v>0</v>
      </c>
      <c r="AF326" s="104">
        <f t="shared" si="550"/>
        <v>0</v>
      </c>
      <c r="AG326" s="103"/>
      <c r="AH326" s="103"/>
      <c r="AI326" s="103"/>
      <c r="AJ326" s="107"/>
      <c r="AK326" s="107"/>
      <c r="AL326" s="107"/>
      <c r="AM326" s="104">
        <f>AG326*'1. Standard_Cost'!B168+'Incremental_Cost Year 2021'!AH334*'1. Standard_Cost'!C168+'Incremental_Cost Year 2021'!AI334*'1. Standard_Cost'!D168+'Incremental_Cost Year 2021'!AJ334+'Incremental_Cost Year 2021'!AL334+AK326</f>
        <v>0</v>
      </c>
      <c r="AN326" s="104">
        <f>AM326*'1. Standard_Cost'!C172</f>
        <v>0</v>
      </c>
      <c r="AO326" s="107"/>
      <c r="AQ326" s="104">
        <f t="shared" si="546"/>
        <v>0</v>
      </c>
      <c r="AR326" s="104">
        <f t="shared" si="547"/>
        <v>0</v>
      </c>
      <c r="AS326" s="104">
        <f t="shared" si="548"/>
        <v>0</v>
      </c>
      <c r="AT326" s="104">
        <f t="shared" si="551"/>
        <v>0</v>
      </c>
      <c r="AU326" s="108"/>
      <c r="AV326" s="108"/>
      <c r="AW326" s="108"/>
      <c r="AX326" s="108"/>
      <c r="AY326" s="108"/>
      <c r="AZ326" s="108"/>
      <c r="BA326" s="109">
        <f t="shared" si="549"/>
        <v>0</v>
      </c>
    </row>
    <row r="327" spans="1:53" ht="25.7" customHeight="1" outlineLevel="1" x14ac:dyDescent="0.2">
      <c r="A327" s="68"/>
      <c r="B327" s="94"/>
      <c r="C327" s="251"/>
      <c r="D327" s="113" t="s">
        <v>48</v>
      </c>
      <c r="E327" s="113" t="s">
        <v>769</v>
      </c>
      <c r="F327" s="114" t="s">
        <v>154</v>
      </c>
      <c r="G327" s="115" t="s">
        <v>155</v>
      </c>
      <c r="H327" s="122" t="s">
        <v>292</v>
      </c>
      <c r="I327" s="117"/>
      <c r="J327" s="117"/>
      <c r="K327" s="117"/>
      <c r="L327" s="118">
        <f>SUM(L323:L326)</f>
        <v>0</v>
      </c>
      <c r="M327" s="118">
        <f>SUM(M323:M326)</f>
        <v>0</v>
      </c>
      <c r="N327" s="117"/>
      <c r="O327" s="117"/>
      <c r="P327" s="117"/>
      <c r="Q327" s="117"/>
      <c r="R327" s="119">
        <f>SUM(R323:R326)</f>
        <v>0</v>
      </c>
      <c r="S327" s="119">
        <f>SUM(S323:S326)</f>
        <v>0</v>
      </c>
      <c r="T327" s="119">
        <f>SUM(T323:T326)</f>
        <v>0</v>
      </c>
      <c r="U327" s="119">
        <f>SUM(U323:U326)</f>
        <v>0</v>
      </c>
      <c r="V327" s="117"/>
      <c r="W327" s="117"/>
      <c r="X327" s="117"/>
      <c r="Y327" s="118">
        <f>SUM(Y323:Y326)</f>
        <v>0</v>
      </c>
      <c r="Z327" s="117"/>
      <c r="AA327" s="117"/>
      <c r="AB327" s="118">
        <f t="shared" ref="AB327:AF327" si="552">SUM(AB323:AB326)</f>
        <v>0</v>
      </c>
      <c r="AC327" s="118">
        <f t="shared" si="552"/>
        <v>0</v>
      </c>
      <c r="AD327" s="118">
        <f t="shared" si="552"/>
        <v>0</v>
      </c>
      <c r="AE327" s="118">
        <f t="shared" si="552"/>
        <v>0</v>
      </c>
      <c r="AF327" s="118">
        <f t="shared" si="552"/>
        <v>0</v>
      </c>
      <c r="AG327" s="117"/>
      <c r="AH327" s="117"/>
      <c r="AI327" s="117"/>
      <c r="AJ327" s="119">
        <f>SUM(AJ323:AJ326)</f>
        <v>0</v>
      </c>
      <c r="AK327" s="119">
        <f t="shared" ref="AK327:AN327" si="553">SUM(AK323:AK326)</f>
        <v>0</v>
      </c>
      <c r="AL327" s="119">
        <f t="shared" si="553"/>
        <v>0</v>
      </c>
      <c r="AM327" s="119">
        <f t="shared" si="553"/>
        <v>0</v>
      </c>
      <c r="AN327" s="119">
        <f t="shared" si="553"/>
        <v>0</v>
      </c>
      <c r="AO327" s="116"/>
      <c r="AP327" s="120"/>
      <c r="AQ327" s="121">
        <f t="shared" ref="AQ327:BA327" si="554">SUM(AQ323:AQ326)</f>
        <v>0</v>
      </c>
      <c r="AR327" s="121">
        <f t="shared" si="554"/>
        <v>0</v>
      </c>
      <c r="AS327" s="121">
        <f t="shared" si="554"/>
        <v>0</v>
      </c>
      <c r="AT327" s="121">
        <f t="shared" si="554"/>
        <v>0</v>
      </c>
      <c r="AU327" s="121">
        <f t="shared" si="554"/>
        <v>0</v>
      </c>
      <c r="AV327" s="121">
        <f t="shared" si="554"/>
        <v>0</v>
      </c>
      <c r="AW327" s="121">
        <f t="shared" si="554"/>
        <v>0</v>
      </c>
      <c r="AX327" s="121">
        <f t="shared" si="554"/>
        <v>0</v>
      </c>
      <c r="AY327" s="121">
        <f t="shared" si="554"/>
        <v>0</v>
      </c>
      <c r="AZ327" s="121">
        <f t="shared" si="554"/>
        <v>0</v>
      </c>
      <c r="BA327" s="121">
        <f t="shared" si="554"/>
        <v>0</v>
      </c>
    </row>
    <row r="328" spans="1:53" ht="14.1" customHeight="1" outlineLevel="2" x14ac:dyDescent="0.2">
      <c r="A328" s="68"/>
      <c r="B328" s="94"/>
      <c r="C328" s="251"/>
      <c r="D328" s="96"/>
      <c r="E328" s="96"/>
      <c r="F328" s="97"/>
      <c r="G328" s="98"/>
      <c r="H328" s="99" t="s">
        <v>49</v>
      </c>
      <c r="I328" s="100"/>
      <c r="J328" s="101"/>
      <c r="K328" s="101"/>
      <c r="L328" s="102" t="str">
        <f>IF(I328&lt;&gt;0,((VLOOKUP(I328,'1. Standard_Cost'!$B$4:$D$8,2)+VLOOKUP(I328,'1. Standard_Cost'!$B$4:$D$8,3))*J328*K328),"0")</f>
        <v>0</v>
      </c>
      <c r="M328" s="102">
        <f>L328*'1. Standard_Cost'!F148</f>
        <v>0</v>
      </c>
      <c r="N328" s="103"/>
      <c r="O328" s="103"/>
      <c r="P328" s="103"/>
      <c r="Q328" s="103"/>
      <c r="R328" s="104">
        <f>+N328*P328*'1. Standard_Cost'!$B$12</f>
        <v>0</v>
      </c>
      <c r="S328" s="104">
        <f>+N328*O328*P328*'1. Standard_Cost'!$C$12</f>
        <v>0</v>
      </c>
      <c r="T328" s="104">
        <f>+N328*P328*Q328*'1. Standard_Cost'!$D$12</f>
        <v>0</v>
      </c>
      <c r="U328" s="104">
        <f>+N328*O328*'1. Standard_Cost'!$E$12</f>
        <v>0</v>
      </c>
      <c r="V328" s="103"/>
      <c r="W328" s="103"/>
      <c r="X328" s="103"/>
      <c r="Y328" s="104">
        <f>+V328*((X328*'1. Standard_Cost'!$B$16)+(W328*X328*'1. Standard_Cost'!$C$16))</f>
        <v>0</v>
      </c>
      <c r="Z328" s="103"/>
      <c r="AA328" s="103"/>
      <c r="AB328" s="104">
        <f>+Z328*'1. Standard_Cost'!$B$20+AA328*'1. Standard_Cost'!$C$20</f>
        <v>0</v>
      </c>
      <c r="AC328" s="105"/>
      <c r="AD328" s="106"/>
      <c r="AE328" s="104">
        <f>SUM(AD328,AC328,AB328,Y328,U328,T328,S328,R328)*'1. Standard_Cost'!B172</f>
        <v>0</v>
      </c>
      <c r="AF328" s="104">
        <f>SUM(AD328,AE328)</f>
        <v>0</v>
      </c>
      <c r="AG328" s="103"/>
      <c r="AH328" s="103"/>
      <c r="AI328" s="103"/>
      <c r="AJ328" s="107"/>
      <c r="AK328" s="107"/>
      <c r="AL328" s="107"/>
      <c r="AM328" s="104">
        <f>AG328*'1. Standard_Cost'!B168+'Incremental_Cost Year 2021'!AH336*'1. Standard_Cost'!C168+'Incremental_Cost Year 2021'!AI336*'1. Standard_Cost'!D168+'Incremental_Cost Year 2021'!AJ336+'Incremental_Cost Year 2021'!AL336+AK328</f>
        <v>0</v>
      </c>
      <c r="AN328" s="104">
        <f>AM328*'1. Standard_Cost'!C172</f>
        <v>0</v>
      </c>
      <c r="AO328" s="107"/>
      <c r="AQ328" s="104">
        <f t="shared" ref="AQ328:AQ331" si="555">L328+M328</f>
        <v>0</v>
      </c>
      <c r="AR328" s="104">
        <f t="shared" ref="AR328:AR331" si="556">AF328</f>
        <v>0</v>
      </c>
      <c r="AS328" s="104">
        <f t="shared" ref="AS328:AS331" si="557">AM328+AN328</f>
        <v>0</v>
      </c>
      <c r="AT328" s="104">
        <f>SUM(AQ328,AR328,AS328)</f>
        <v>0</v>
      </c>
      <c r="AU328" s="108"/>
      <c r="AV328" s="108"/>
      <c r="AW328" s="108"/>
      <c r="AX328" s="108"/>
      <c r="AY328" s="108"/>
      <c r="AZ328" s="108"/>
      <c r="BA328" s="109">
        <f t="shared" ref="BA328:BA331" si="558">SUM(AU328:AZ328)-AT328</f>
        <v>0</v>
      </c>
    </row>
    <row r="329" spans="1:53" ht="14.1" customHeight="1" outlineLevel="2" x14ac:dyDescent="0.2">
      <c r="A329" s="68"/>
      <c r="B329" s="94"/>
      <c r="C329" s="251"/>
      <c r="D329" s="110"/>
      <c r="E329" s="110"/>
      <c r="F329" s="110"/>
      <c r="G329" s="111"/>
      <c r="H329" s="99" t="s">
        <v>50</v>
      </c>
      <c r="I329" s="100"/>
      <c r="J329" s="101"/>
      <c r="K329" s="101"/>
      <c r="L329" s="102" t="str">
        <f>IF(I329&lt;&gt;0,((VLOOKUP(I329,'1. Standard_Cost'!$B$4:$D$8,2)+VLOOKUP(I329,'1. Standard_Cost'!$B$4:$D$8,3))*J329*K329),"0")</f>
        <v>0</v>
      </c>
      <c r="M329" s="102">
        <f>L329*'1. Standard_Cost'!F148</f>
        <v>0</v>
      </c>
      <c r="N329" s="103"/>
      <c r="O329" s="103"/>
      <c r="P329" s="103"/>
      <c r="Q329" s="103"/>
      <c r="R329" s="104">
        <f>+N329*P329*'1. Standard_Cost'!$B$12</f>
        <v>0</v>
      </c>
      <c r="S329" s="104">
        <f>+N329*O329*P329*'1. Standard_Cost'!$C$12</f>
        <v>0</v>
      </c>
      <c r="T329" s="104">
        <f>+N329*P329*Q329*'1. Standard_Cost'!$D$12</f>
        <v>0</v>
      </c>
      <c r="U329" s="104">
        <f>+N329*O329*'1. Standard_Cost'!$E$12</f>
        <v>0</v>
      </c>
      <c r="V329" s="103"/>
      <c r="W329" s="103"/>
      <c r="X329" s="103"/>
      <c r="Y329" s="104">
        <f>+V329*((X329*'1. Standard_Cost'!$B$16)+(W329*X329*'1. Standard_Cost'!$C$16))</f>
        <v>0</v>
      </c>
      <c r="Z329" s="103"/>
      <c r="AA329" s="103"/>
      <c r="AB329" s="104">
        <f>+Z329*'1. Standard_Cost'!$B$20+AA329*'1. Standard_Cost'!$C$20</f>
        <v>0</v>
      </c>
      <c r="AC329" s="105"/>
      <c r="AD329" s="106"/>
      <c r="AE329" s="104">
        <f>SUM(AD329,AC329,AB329,Y329,U329,T329,S329,R329)*'1. Standard_Cost'!B172</f>
        <v>0</v>
      </c>
      <c r="AF329" s="104">
        <f t="shared" ref="AF329:AF331" si="559">SUM(AD329,AE329)</f>
        <v>0</v>
      </c>
      <c r="AG329" s="103"/>
      <c r="AH329" s="103">
        <v>0</v>
      </c>
      <c r="AI329" s="103">
        <v>0</v>
      </c>
      <c r="AJ329" s="107"/>
      <c r="AK329" s="107"/>
      <c r="AL329" s="107"/>
      <c r="AM329" s="104">
        <f>AG329*'1. Standard_Cost'!B168+'Incremental_Cost Year 2021'!AH337*'1. Standard_Cost'!C168+'Incremental_Cost Year 2021'!AI337*'1. Standard_Cost'!D168+'Incremental_Cost Year 2021'!AJ337+'Incremental_Cost Year 2021'!AL337+AK329</f>
        <v>0</v>
      </c>
      <c r="AN329" s="104">
        <f>AM329*'1. Standard_Cost'!C172</f>
        <v>0</v>
      </c>
      <c r="AO329" s="107"/>
      <c r="AQ329" s="104">
        <f t="shared" si="555"/>
        <v>0</v>
      </c>
      <c r="AR329" s="104">
        <f t="shared" si="556"/>
        <v>0</v>
      </c>
      <c r="AS329" s="104">
        <f t="shared" si="557"/>
        <v>0</v>
      </c>
      <c r="AT329" s="104">
        <f t="shared" ref="AT329:AT331" si="560">SUM(AQ329,AR329,AS329)</f>
        <v>0</v>
      </c>
      <c r="AU329" s="108"/>
      <c r="AV329" s="108">
        <v>0</v>
      </c>
      <c r="AW329" s="108"/>
      <c r="AX329" s="108"/>
      <c r="AY329" s="108"/>
      <c r="AZ329" s="108"/>
      <c r="BA329" s="109">
        <f t="shared" si="558"/>
        <v>0</v>
      </c>
    </row>
    <row r="330" spans="1:53" ht="14.1" customHeight="1" outlineLevel="2" x14ac:dyDescent="0.2">
      <c r="A330" s="68"/>
      <c r="B330" s="94"/>
      <c r="C330" s="251"/>
      <c r="D330" s="110"/>
      <c r="E330" s="110"/>
      <c r="F330" s="110"/>
      <c r="G330" s="111"/>
      <c r="H330" s="99" t="s">
        <v>51</v>
      </c>
      <c r="I330" s="100"/>
      <c r="J330" s="101"/>
      <c r="K330" s="101"/>
      <c r="L330" s="102" t="str">
        <f>IF(I330&lt;&gt;0,((VLOOKUP(I330,'1. Standard_Cost'!$B$4:$D$8,2)+VLOOKUP(I330,'1. Standard_Cost'!$B$4:$D$8,3))*J330*K330),"0")</f>
        <v>0</v>
      </c>
      <c r="M330" s="102">
        <f>L330*'1. Standard_Cost'!F148</f>
        <v>0</v>
      </c>
      <c r="N330" s="103"/>
      <c r="O330" s="103"/>
      <c r="P330" s="103"/>
      <c r="Q330" s="103"/>
      <c r="R330" s="104">
        <f>+N330*P330*'1. Standard_Cost'!$B$12</f>
        <v>0</v>
      </c>
      <c r="S330" s="104">
        <f>+N330*O330*P330*'1. Standard_Cost'!$C$12</f>
        <v>0</v>
      </c>
      <c r="T330" s="104">
        <f>+N330*P330*Q330*'1. Standard_Cost'!$D$12</f>
        <v>0</v>
      </c>
      <c r="U330" s="104">
        <f>+N330*O330*'1. Standard_Cost'!$E$12</f>
        <v>0</v>
      </c>
      <c r="V330" s="103"/>
      <c r="W330" s="103"/>
      <c r="X330" s="103"/>
      <c r="Y330" s="104">
        <f>+V330*((X330*'1. Standard_Cost'!$B$16)+(W330*X330*'1. Standard_Cost'!$C$16))</f>
        <v>0</v>
      </c>
      <c r="Z330" s="103"/>
      <c r="AA330" s="103"/>
      <c r="AB330" s="104">
        <f>+Z330*'1. Standard_Cost'!$B$20+AA330*'1. Standard_Cost'!$C$20</f>
        <v>0</v>
      </c>
      <c r="AC330" s="105"/>
      <c r="AD330" s="106"/>
      <c r="AE330" s="104">
        <f>SUM(AD330,AC330,AB330,Y330,U330,T330,S330,R330)*'1. Standard_Cost'!B172</f>
        <v>0</v>
      </c>
      <c r="AF330" s="104">
        <f t="shared" si="559"/>
        <v>0</v>
      </c>
      <c r="AG330" s="103"/>
      <c r="AH330" s="103"/>
      <c r="AI330" s="103"/>
      <c r="AJ330" s="107"/>
      <c r="AK330" s="107"/>
      <c r="AL330" s="107"/>
      <c r="AM330" s="104">
        <f>AG330*'1. Standard_Cost'!B168+'Incremental_Cost Year 2021'!AH338*'1. Standard_Cost'!C168+'Incremental_Cost Year 2021'!AI338*'1. Standard_Cost'!D168+'Incremental_Cost Year 2021'!AJ338+'Incremental_Cost Year 2021'!AL338+AK330</f>
        <v>0</v>
      </c>
      <c r="AN330" s="104">
        <f>AM330*'1. Standard_Cost'!C172</f>
        <v>0</v>
      </c>
      <c r="AO330" s="107"/>
      <c r="AQ330" s="104">
        <f t="shared" si="555"/>
        <v>0</v>
      </c>
      <c r="AR330" s="104">
        <f t="shared" si="556"/>
        <v>0</v>
      </c>
      <c r="AS330" s="104">
        <f t="shared" si="557"/>
        <v>0</v>
      </c>
      <c r="AT330" s="104">
        <f t="shared" si="560"/>
        <v>0</v>
      </c>
      <c r="AU330" s="108"/>
      <c r="AV330" s="108"/>
      <c r="AW330" s="108"/>
      <c r="AX330" s="108"/>
      <c r="AY330" s="108"/>
      <c r="AZ330" s="108"/>
      <c r="BA330" s="109">
        <f t="shared" si="558"/>
        <v>0</v>
      </c>
    </row>
    <row r="331" spans="1:53" ht="14.1" customHeight="1" outlineLevel="2" x14ac:dyDescent="0.2">
      <c r="A331" s="68"/>
      <c r="B331" s="94"/>
      <c r="C331" s="251"/>
      <c r="D331" s="110"/>
      <c r="E331" s="110"/>
      <c r="F331" s="110"/>
      <c r="G331" s="111"/>
      <c r="H331" s="112" t="s">
        <v>179</v>
      </c>
      <c r="I331" s="100"/>
      <c r="J331" s="101"/>
      <c r="K331" s="101"/>
      <c r="L331" s="102" t="str">
        <f>IF(I331&lt;&gt;0,((VLOOKUP(I331,'1. Standard_Cost'!$B$4:$D$8,2)+VLOOKUP(I331,'1. Standard_Cost'!$B$4:$D$8,3))*J331*K331),"0")</f>
        <v>0</v>
      </c>
      <c r="M331" s="102">
        <f>L331*'1. Standard_Cost'!F148</f>
        <v>0</v>
      </c>
      <c r="N331" s="103"/>
      <c r="O331" s="103"/>
      <c r="P331" s="103"/>
      <c r="Q331" s="103"/>
      <c r="R331" s="104">
        <f>+N331*P331*'1. Standard_Cost'!$B$12</f>
        <v>0</v>
      </c>
      <c r="S331" s="104">
        <f>+N331*O331*P331*'1. Standard_Cost'!$C$12</f>
        <v>0</v>
      </c>
      <c r="T331" s="104">
        <f>+N331*P331*Q331*'1. Standard_Cost'!$D$12</f>
        <v>0</v>
      </c>
      <c r="U331" s="104">
        <f>+N331*O331*'1. Standard_Cost'!$E$12</f>
        <v>0</v>
      </c>
      <c r="V331" s="103"/>
      <c r="W331" s="103"/>
      <c r="X331" s="103"/>
      <c r="Y331" s="104">
        <f>+V331*((X331*'1. Standard_Cost'!$B$16)+(W331*X331*'1. Standard_Cost'!$C$16))</f>
        <v>0</v>
      </c>
      <c r="Z331" s="103"/>
      <c r="AA331" s="103"/>
      <c r="AB331" s="104">
        <f>+Z331*'1. Standard_Cost'!$B$20+AA331*'1. Standard_Cost'!$C$20</f>
        <v>0</v>
      </c>
      <c r="AC331" s="105"/>
      <c r="AD331" s="106"/>
      <c r="AE331" s="104">
        <f>SUM(AD331,AC331,AB331,Y331,U331,T331,S331,R331)*'1. Standard_Cost'!B172</f>
        <v>0</v>
      </c>
      <c r="AF331" s="104">
        <f t="shared" si="559"/>
        <v>0</v>
      </c>
      <c r="AG331" s="103"/>
      <c r="AH331" s="103"/>
      <c r="AI331" s="103"/>
      <c r="AJ331" s="107"/>
      <c r="AK331" s="107"/>
      <c r="AL331" s="107"/>
      <c r="AM331" s="104">
        <f>AG331*'1. Standard_Cost'!B168+'Incremental_Cost Year 2021'!AH339*'1. Standard_Cost'!C168+'Incremental_Cost Year 2021'!AI339*'1. Standard_Cost'!D168+'Incremental_Cost Year 2021'!AJ339+'Incremental_Cost Year 2021'!AL339+AK331</f>
        <v>0</v>
      </c>
      <c r="AN331" s="104">
        <f>AM331*'1. Standard_Cost'!C172</f>
        <v>0</v>
      </c>
      <c r="AO331" s="107"/>
      <c r="AQ331" s="104">
        <f t="shared" si="555"/>
        <v>0</v>
      </c>
      <c r="AR331" s="104">
        <f t="shared" si="556"/>
        <v>0</v>
      </c>
      <c r="AS331" s="104">
        <f t="shared" si="557"/>
        <v>0</v>
      </c>
      <c r="AT331" s="104">
        <f t="shared" si="560"/>
        <v>0</v>
      </c>
      <c r="AU331" s="108"/>
      <c r="AV331" s="108"/>
      <c r="AW331" s="108"/>
      <c r="AX331" s="108"/>
      <c r="AY331" s="108"/>
      <c r="AZ331" s="108"/>
      <c r="BA331" s="109">
        <f t="shared" si="558"/>
        <v>0</v>
      </c>
    </row>
    <row r="332" spans="1:53" ht="24.6" customHeight="1" outlineLevel="1" x14ac:dyDescent="0.2">
      <c r="A332" s="68"/>
      <c r="B332" s="141"/>
      <c r="C332" s="251"/>
      <c r="D332" s="113" t="s">
        <v>48</v>
      </c>
      <c r="E332" s="113" t="s">
        <v>770</v>
      </c>
      <c r="F332" s="114" t="s">
        <v>154</v>
      </c>
      <c r="G332" s="115" t="s">
        <v>155</v>
      </c>
      <c r="H332" s="122" t="s">
        <v>267</v>
      </c>
      <c r="I332" s="117"/>
      <c r="J332" s="117"/>
      <c r="K332" s="117"/>
      <c r="L332" s="118">
        <f>SUM(L328:L331)</f>
        <v>0</v>
      </c>
      <c r="M332" s="118">
        <f>SUM(M328:M331)</f>
        <v>0</v>
      </c>
      <c r="N332" s="117"/>
      <c r="O332" s="117"/>
      <c r="P332" s="117"/>
      <c r="Q332" s="117"/>
      <c r="R332" s="119">
        <f>SUM(R328:R331)</f>
        <v>0</v>
      </c>
      <c r="S332" s="119">
        <f>SUM(S328:S331)</f>
        <v>0</v>
      </c>
      <c r="T332" s="119">
        <f>SUM(T328:T331)</f>
        <v>0</v>
      </c>
      <c r="U332" s="119">
        <f>SUM(U328:U331)</f>
        <v>0</v>
      </c>
      <c r="V332" s="117"/>
      <c r="W332" s="117"/>
      <c r="X332" s="117"/>
      <c r="Y332" s="118">
        <f>SUM(Y328:Y331)</f>
        <v>0</v>
      </c>
      <c r="Z332" s="117"/>
      <c r="AA332" s="117"/>
      <c r="AB332" s="118">
        <f t="shared" ref="AB332:AF332" si="561">SUM(AB328:AB331)</f>
        <v>0</v>
      </c>
      <c r="AC332" s="118">
        <f t="shared" si="561"/>
        <v>0</v>
      </c>
      <c r="AD332" s="118">
        <f t="shared" si="561"/>
        <v>0</v>
      </c>
      <c r="AE332" s="118">
        <f t="shared" si="561"/>
        <v>0</v>
      </c>
      <c r="AF332" s="118">
        <f t="shared" si="561"/>
        <v>0</v>
      </c>
      <c r="AG332" s="117"/>
      <c r="AH332" s="117"/>
      <c r="AI332" s="117"/>
      <c r="AJ332" s="119">
        <f>SUM(AJ328:AJ331)</f>
        <v>0</v>
      </c>
      <c r="AK332" s="119">
        <f t="shared" ref="AK332:AN332" si="562">SUM(AK328:AK331)</f>
        <v>0</v>
      </c>
      <c r="AL332" s="119">
        <f t="shared" si="562"/>
        <v>0</v>
      </c>
      <c r="AM332" s="119">
        <f t="shared" si="562"/>
        <v>0</v>
      </c>
      <c r="AN332" s="119">
        <f t="shared" si="562"/>
        <v>0</v>
      </c>
      <c r="AO332" s="116"/>
      <c r="AP332" s="120"/>
      <c r="AQ332" s="121">
        <f t="shared" ref="AQ332:BA332" si="563">SUM(AQ328:AQ331)</f>
        <v>0</v>
      </c>
      <c r="AR332" s="121">
        <f t="shared" si="563"/>
        <v>0</v>
      </c>
      <c r="AS332" s="121">
        <f t="shared" si="563"/>
        <v>0</v>
      </c>
      <c r="AT332" s="121">
        <f t="shared" si="563"/>
        <v>0</v>
      </c>
      <c r="AU332" s="121">
        <f t="shared" si="563"/>
        <v>0</v>
      </c>
      <c r="AV332" s="121">
        <f t="shared" si="563"/>
        <v>0</v>
      </c>
      <c r="AW332" s="121">
        <f t="shared" si="563"/>
        <v>0</v>
      </c>
      <c r="AX332" s="121">
        <f t="shared" si="563"/>
        <v>0</v>
      </c>
      <c r="AY332" s="121">
        <f t="shared" si="563"/>
        <v>0</v>
      </c>
      <c r="AZ332" s="121">
        <f t="shared" si="563"/>
        <v>0</v>
      </c>
      <c r="BA332" s="121">
        <f t="shared" si="563"/>
        <v>0</v>
      </c>
    </row>
    <row r="333" spans="1:53" ht="14.1" customHeight="1" outlineLevel="2" x14ac:dyDescent="0.2">
      <c r="A333" s="68"/>
      <c r="B333" s="94"/>
      <c r="C333" s="142"/>
      <c r="D333" s="96"/>
      <c r="E333" s="96"/>
      <c r="F333" s="97"/>
      <c r="G333" s="98"/>
      <c r="H333" s="99" t="s">
        <v>49</v>
      </c>
      <c r="I333" s="100"/>
      <c r="J333" s="101"/>
      <c r="K333" s="101"/>
      <c r="L333" s="102" t="str">
        <f>IF(I333&lt;&gt;0,((VLOOKUP(I333,'1. Standard_Cost'!$B$4:$D$8,2)+VLOOKUP(I333,'1. Standard_Cost'!$B$4:$D$8,3))*J333*K333),"0")</f>
        <v>0</v>
      </c>
      <c r="M333" s="102">
        <f>L333*'1. Standard_Cost'!F153</f>
        <v>0</v>
      </c>
      <c r="N333" s="103"/>
      <c r="O333" s="103"/>
      <c r="P333" s="103"/>
      <c r="Q333" s="103"/>
      <c r="R333" s="104">
        <f>+N333*P333*'1. Standard_Cost'!$B$12</f>
        <v>0</v>
      </c>
      <c r="S333" s="104">
        <f>+N333*O333*P333*'1. Standard_Cost'!$C$12</f>
        <v>0</v>
      </c>
      <c r="T333" s="104">
        <f>+N333*P333*Q333*'1. Standard_Cost'!$D$12</f>
        <v>0</v>
      </c>
      <c r="U333" s="104">
        <f>+N333*O333*'1. Standard_Cost'!$E$12</f>
        <v>0</v>
      </c>
      <c r="V333" s="103"/>
      <c r="W333" s="103"/>
      <c r="X333" s="103"/>
      <c r="Y333" s="104">
        <f>+V333*((X333*'1. Standard_Cost'!$B$16)+(W333*X333*'1. Standard_Cost'!$C$16))</f>
        <v>0</v>
      </c>
      <c r="Z333" s="103"/>
      <c r="AA333" s="103"/>
      <c r="AB333" s="104">
        <f>+Z333*'1. Standard_Cost'!$B$20+AA333*'1. Standard_Cost'!$C$20</f>
        <v>0</v>
      </c>
      <c r="AC333" s="105"/>
      <c r="AD333" s="106"/>
      <c r="AE333" s="104">
        <f>SUM(AD333,AC333,AB333,Y333,U333,T333,S333,R333)*'1. Standard_Cost'!B177</f>
        <v>0</v>
      </c>
      <c r="AF333" s="104">
        <f>SUM(AD333,AE333)</f>
        <v>0</v>
      </c>
      <c r="AG333" s="103"/>
      <c r="AH333" s="103"/>
      <c r="AI333" s="103"/>
      <c r="AJ333" s="107"/>
      <c r="AK333" s="107"/>
      <c r="AL333" s="107"/>
      <c r="AM333" s="104">
        <f>AG333*'1. Standard_Cost'!B173+'Incremental_Cost Year 2021'!AH341*'1. Standard_Cost'!C173+'Incremental_Cost Year 2021'!AI341*'1. Standard_Cost'!D173+'Incremental_Cost Year 2021'!AJ341+'Incremental_Cost Year 2021'!AL341+AK333</f>
        <v>0</v>
      </c>
      <c r="AN333" s="104">
        <f>AM333*'1. Standard_Cost'!C177</f>
        <v>0</v>
      </c>
      <c r="AO333" s="107"/>
      <c r="AQ333" s="104">
        <f t="shared" ref="AQ333:AQ336" si="564">L333+M333</f>
        <v>0</v>
      </c>
      <c r="AR333" s="104">
        <f t="shared" ref="AR333:AR336" si="565">AF333</f>
        <v>0</v>
      </c>
      <c r="AS333" s="104">
        <f t="shared" ref="AS333:AS336" si="566">AM333+AN333</f>
        <v>0</v>
      </c>
      <c r="AT333" s="104">
        <f>SUM(AQ333,AR333,AS333)</f>
        <v>0</v>
      </c>
      <c r="AU333" s="108"/>
      <c r="AV333" s="108"/>
      <c r="AW333" s="108"/>
      <c r="AX333" s="108"/>
      <c r="AY333" s="108"/>
      <c r="AZ333" s="108"/>
      <c r="BA333" s="109">
        <f t="shared" ref="BA333:BA336" si="567">SUM(AU333:AZ333)-AT333</f>
        <v>0</v>
      </c>
    </row>
    <row r="334" spans="1:53" ht="14.1" customHeight="1" outlineLevel="2" x14ac:dyDescent="0.2">
      <c r="A334" s="68"/>
      <c r="B334" s="94"/>
      <c r="C334" s="142"/>
      <c r="D334" s="110"/>
      <c r="E334" s="110"/>
      <c r="F334" s="110"/>
      <c r="G334" s="111"/>
      <c r="H334" s="99" t="s">
        <v>50</v>
      </c>
      <c r="I334" s="100"/>
      <c r="J334" s="101"/>
      <c r="K334" s="101"/>
      <c r="L334" s="102" t="str">
        <f>IF(I334&lt;&gt;0,((VLOOKUP(I334,'1. Standard_Cost'!$B$4:$D$8,2)+VLOOKUP(I334,'1. Standard_Cost'!$B$4:$D$8,3))*J334*K334),"0")</f>
        <v>0</v>
      </c>
      <c r="M334" s="102">
        <f>L334*'1. Standard_Cost'!F153</f>
        <v>0</v>
      </c>
      <c r="N334" s="103"/>
      <c r="O334" s="103"/>
      <c r="P334" s="103"/>
      <c r="Q334" s="103"/>
      <c r="R334" s="104">
        <f>+N334*P334*'1. Standard_Cost'!$B$12</f>
        <v>0</v>
      </c>
      <c r="S334" s="104">
        <f>+N334*O334*P334*'1. Standard_Cost'!$C$12</f>
        <v>0</v>
      </c>
      <c r="T334" s="104">
        <f>+N334*P334*Q334*'1. Standard_Cost'!$D$12</f>
        <v>0</v>
      </c>
      <c r="U334" s="104">
        <f>+N334*O334*'1. Standard_Cost'!$E$12</f>
        <v>0</v>
      </c>
      <c r="V334" s="103"/>
      <c r="W334" s="103"/>
      <c r="X334" s="103"/>
      <c r="Y334" s="104">
        <f>+V334*((X334*'1. Standard_Cost'!$B$16)+(W334*X334*'1. Standard_Cost'!$C$16))</f>
        <v>0</v>
      </c>
      <c r="Z334" s="103"/>
      <c r="AA334" s="103"/>
      <c r="AB334" s="104">
        <f>+Z334*'1. Standard_Cost'!$B$20+AA334*'1. Standard_Cost'!$C$20</f>
        <v>0</v>
      </c>
      <c r="AC334" s="105"/>
      <c r="AD334" s="106"/>
      <c r="AE334" s="104">
        <f>SUM(AD334,AC334,AB334,Y334,U334,T334,S334,R334)*'1. Standard_Cost'!B177</f>
        <v>0</v>
      </c>
      <c r="AF334" s="104">
        <f t="shared" ref="AF334:AF336" si="568">SUM(AD334,AE334)</f>
        <v>0</v>
      </c>
      <c r="AG334" s="103"/>
      <c r="AH334" s="103">
        <v>0</v>
      </c>
      <c r="AI334" s="103">
        <v>0</v>
      </c>
      <c r="AJ334" s="107"/>
      <c r="AK334" s="107"/>
      <c r="AL334" s="107"/>
      <c r="AM334" s="104">
        <f>AG334*'1. Standard_Cost'!B173+'Incremental_Cost Year 2021'!AH342*'1. Standard_Cost'!C173+'Incremental_Cost Year 2021'!AI342*'1. Standard_Cost'!D173+'Incremental_Cost Year 2021'!AJ342+'Incremental_Cost Year 2021'!AL342+AK334</f>
        <v>0</v>
      </c>
      <c r="AN334" s="104">
        <f>AM334*'1. Standard_Cost'!C177</f>
        <v>0</v>
      </c>
      <c r="AO334" s="107"/>
      <c r="AQ334" s="104">
        <f t="shared" si="564"/>
        <v>0</v>
      </c>
      <c r="AR334" s="104">
        <f t="shared" si="565"/>
        <v>0</v>
      </c>
      <c r="AS334" s="104">
        <f t="shared" si="566"/>
        <v>0</v>
      </c>
      <c r="AT334" s="104">
        <f t="shared" ref="AT334:AT336" si="569">SUM(AQ334,AR334,AS334)</f>
        <v>0</v>
      </c>
      <c r="AU334" s="108"/>
      <c r="AV334" s="108">
        <v>0</v>
      </c>
      <c r="AW334" s="108"/>
      <c r="AX334" s="108"/>
      <c r="AY334" s="108"/>
      <c r="AZ334" s="108"/>
      <c r="BA334" s="109">
        <f t="shared" si="567"/>
        <v>0</v>
      </c>
    </row>
    <row r="335" spans="1:53" ht="14.1" customHeight="1" outlineLevel="2" x14ac:dyDescent="0.2">
      <c r="A335" s="68"/>
      <c r="B335" s="94"/>
      <c r="C335" s="142"/>
      <c r="D335" s="110"/>
      <c r="E335" s="110"/>
      <c r="F335" s="110"/>
      <c r="G335" s="111"/>
      <c r="H335" s="99" t="s">
        <v>51</v>
      </c>
      <c r="I335" s="100"/>
      <c r="J335" s="101"/>
      <c r="K335" s="101"/>
      <c r="L335" s="102" t="str">
        <f>IF(I335&lt;&gt;0,((VLOOKUP(I335,'1. Standard_Cost'!$B$4:$D$8,2)+VLOOKUP(I335,'1. Standard_Cost'!$B$4:$D$8,3))*J335*K335),"0")</f>
        <v>0</v>
      </c>
      <c r="M335" s="102">
        <f>L335*'1. Standard_Cost'!F153</f>
        <v>0</v>
      </c>
      <c r="N335" s="103"/>
      <c r="O335" s="103"/>
      <c r="P335" s="103"/>
      <c r="Q335" s="103"/>
      <c r="R335" s="104">
        <f>+N335*P335*'1. Standard_Cost'!$B$12</f>
        <v>0</v>
      </c>
      <c r="S335" s="104">
        <f>+N335*O335*P335*'1. Standard_Cost'!$C$12</f>
        <v>0</v>
      </c>
      <c r="T335" s="104">
        <f>+N335*P335*Q335*'1. Standard_Cost'!$D$12</f>
        <v>0</v>
      </c>
      <c r="U335" s="104">
        <f>+N335*O335*'1. Standard_Cost'!$E$12</f>
        <v>0</v>
      </c>
      <c r="V335" s="103"/>
      <c r="W335" s="103"/>
      <c r="X335" s="103"/>
      <c r="Y335" s="104">
        <f>+V335*((X335*'1. Standard_Cost'!$B$16)+(W335*X335*'1. Standard_Cost'!$C$16))</f>
        <v>0</v>
      </c>
      <c r="Z335" s="103"/>
      <c r="AA335" s="103"/>
      <c r="AB335" s="104">
        <f>+Z335*'1. Standard_Cost'!$B$20+AA335*'1. Standard_Cost'!$C$20</f>
        <v>0</v>
      </c>
      <c r="AC335" s="105"/>
      <c r="AD335" s="106"/>
      <c r="AE335" s="104">
        <f>SUM(AD335,AC335,AB335,Y335,U335,T335,S335,R335)*'1. Standard_Cost'!B177</f>
        <v>0</v>
      </c>
      <c r="AF335" s="104">
        <f t="shared" si="568"/>
        <v>0</v>
      </c>
      <c r="AG335" s="103"/>
      <c r="AH335" s="103"/>
      <c r="AI335" s="103"/>
      <c r="AJ335" s="107"/>
      <c r="AK335" s="107"/>
      <c r="AL335" s="107"/>
      <c r="AM335" s="104">
        <f>AG335*'1. Standard_Cost'!B173+'Incremental_Cost Year 2021'!AH343*'1. Standard_Cost'!C173+'Incremental_Cost Year 2021'!AI343*'1. Standard_Cost'!D173+'Incremental_Cost Year 2021'!AJ343+'Incremental_Cost Year 2021'!AL343+AK335</f>
        <v>0</v>
      </c>
      <c r="AN335" s="104">
        <f>AM335*'1. Standard_Cost'!C177</f>
        <v>0</v>
      </c>
      <c r="AO335" s="107"/>
      <c r="AQ335" s="104">
        <f t="shared" si="564"/>
        <v>0</v>
      </c>
      <c r="AR335" s="104">
        <f t="shared" si="565"/>
        <v>0</v>
      </c>
      <c r="AS335" s="104">
        <f t="shared" si="566"/>
        <v>0</v>
      </c>
      <c r="AT335" s="104">
        <f t="shared" si="569"/>
        <v>0</v>
      </c>
      <c r="AU335" s="108"/>
      <c r="AV335" s="108"/>
      <c r="AW335" s="108"/>
      <c r="AX335" s="108"/>
      <c r="AY335" s="108"/>
      <c r="AZ335" s="108"/>
      <c r="BA335" s="109">
        <f t="shared" si="567"/>
        <v>0</v>
      </c>
    </row>
    <row r="336" spans="1:53" ht="14.1" customHeight="1" outlineLevel="2" x14ac:dyDescent="0.2">
      <c r="A336" s="68"/>
      <c r="B336" s="94"/>
      <c r="C336" s="142"/>
      <c r="D336" s="110"/>
      <c r="E336" s="110"/>
      <c r="F336" s="110"/>
      <c r="G336" s="111"/>
      <c r="H336" s="112" t="s">
        <v>179</v>
      </c>
      <c r="I336" s="100"/>
      <c r="J336" s="101"/>
      <c r="K336" s="101"/>
      <c r="L336" s="102" t="str">
        <f>IF(I336&lt;&gt;0,((VLOOKUP(I336,'1. Standard_Cost'!$B$4:$D$8,2)+VLOOKUP(I336,'1. Standard_Cost'!$B$4:$D$8,3))*J336*K336),"0")</f>
        <v>0</v>
      </c>
      <c r="M336" s="102">
        <f>L336*'1. Standard_Cost'!F153</f>
        <v>0</v>
      </c>
      <c r="N336" s="103"/>
      <c r="O336" s="103"/>
      <c r="P336" s="103"/>
      <c r="Q336" s="103"/>
      <c r="R336" s="104">
        <f>+N336*P336*'1. Standard_Cost'!$B$12</f>
        <v>0</v>
      </c>
      <c r="S336" s="104">
        <f>+N336*O336*P336*'1. Standard_Cost'!$C$12</f>
        <v>0</v>
      </c>
      <c r="T336" s="104">
        <f>+N336*P336*Q336*'1. Standard_Cost'!$D$12</f>
        <v>0</v>
      </c>
      <c r="U336" s="104">
        <f>+N336*O336*'1. Standard_Cost'!$E$12</f>
        <v>0</v>
      </c>
      <c r="V336" s="103"/>
      <c r="W336" s="103"/>
      <c r="X336" s="103"/>
      <c r="Y336" s="104">
        <f>+V336*((X336*'1. Standard_Cost'!$B$16)+(W336*X336*'1. Standard_Cost'!$C$16))</f>
        <v>0</v>
      </c>
      <c r="Z336" s="103"/>
      <c r="AA336" s="103"/>
      <c r="AB336" s="104">
        <f>+Z336*'1. Standard_Cost'!$B$20+AA336*'1. Standard_Cost'!$C$20</f>
        <v>0</v>
      </c>
      <c r="AC336" s="105"/>
      <c r="AD336" s="106"/>
      <c r="AE336" s="104">
        <f>SUM(AD336,AC336,AB336,Y336,U336,T336,S336,R336)*'1. Standard_Cost'!B177</f>
        <v>0</v>
      </c>
      <c r="AF336" s="104">
        <f t="shared" si="568"/>
        <v>0</v>
      </c>
      <c r="AG336" s="103"/>
      <c r="AH336" s="103"/>
      <c r="AI336" s="103"/>
      <c r="AJ336" s="107"/>
      <c r="AK336" s="107"/>
      <c r="AL336" s="107"/>
      <c r="AM336" s="104">
        <f>AG336*'1. Standard_Cost'!B173+'Incremental_Cost Year 2021'!AH344*'1. Standard_Cost'!C173+'Incremental_Cost Year 2021'!AI344*'1. Standard_Cost'!D173+'Incremental_Cost Year 2021'!AJ344+'Incremental_Cost Year 2021'!AL344+AK336</f>
        <v>0</v>
      </c>
      <c r="AN336" s="104">
        <f>AM336*'1. Standard_Cost'!C177</f>
        <v>0</v>
      </c>
      <c r="AO336" s="107"/>
      <c r="AQ336" s="104">
        <f t="shared" si="564"/>
        <v>0</v>
      </c>
      <c r="AR336" s="104">
        <f t="shared" si="565"/>
        <v>0</v>
      </c>
      <c r="AS336" s="104">
        <f t="shared" si="566"/>
        <v>0</v>
      </c>
      <c r="AT336" s="104">
        <f t="shared" si="569"/>
        <v>0</v>
      </c>
      <c r="AU336" s="108"/>
      <c r="AV336" s="108"/>
      <c r="AW336" s="108"/>
      <c r="AX336" s="108"/>
      <c r="AY336" s="108"/>
      <c r="AZ336" s="108"/>
      <c r="BA336" s="109">
        <f t="shared" si="567"/>
        <v>0</v>
      </c>
    </row>
    <row r="337" spans="1:53" ht="24.6" customHeight="1" outlineLevel="1" x14ac:dyDescent="0.2">
      <c r="A337" s="68"/>
      <c r="B337" s="141"/>
      <c r="C337" s="142"/>
      <c r="D337" s="113" t="s">
        <v>48</v>
      </c>
      <c r="E337" s="113" t="s">
        <v>771</v>
      </c>
      <c r="F337" s="114" t="s">
        <v>154</v>
      </c>
      <c r="G337" s="115" t="s">
        <v>155</v>
      </c>
      <c r="H337" s="122" t="s">
        <v>293</v>
      </c>
      <c r="I337" s="117"/>
      <c r="J337" s="117"/>
      <c r="K337" s="117"/>
      <c r="L337" s="118">
        <f>SUM(L333:L336)</f>
        <v>0</v>
      </c>
      <c r="M337" s="118">
        <f>SUM(M333:M336)</f>
        <v>0</v>
      </c>
      <c r="N337" s="117"/>
      <c r="O337" s="117"/>
      <c r="P337" s="117"/>
      <c r="Q337" s="117"/>
      <c r="R337" s="119">
        <f>SUM(R333:R336)</f>
        <v>0</v>
      </c>
      <c r="S337" s="119">
        <f>SUM(S333:S336)</f>
        <v>0</v>
      </c>
      <c r="T337" s="119">
        <f>SUM(T333:T336)</f>
        <v>0</v>
      </c>
      <c r="U337" s="119">
        <f>SUM(U333:U336)</f>
        <v>0</v>
      </c>
      <c r="V337" s="117"/>
      <c r="W337" s="117"/>
      <c r="X337" s="117"/>
      <c r="Y337" s="118">
        <f>SUM(Y333:Y336)</f>
        <v>0</v>
      </c>
      <c r="Z337" s="117"/>
      <c r="AA337" s="117"/>
      <c r="AB337" s="118">
        <f t="shared" ref="AB337:AF337" si="570">SUM(AB333:AB336)</f>
        <v>0</v>
      </c>
      <c r="AC337" s="118">
        <f t="shared" si="570"/>
        <v>0</v>
      </c>
      <c r="AD337" s="118">
        <f t="shared" si="570"/>
        <v>0</v>
      </c>
      <c r="AE337" s="118">
        <f t="shared" si="570"/>
        <v>0</v>
      </c>
      <c r="AF337" s="118">
        <f t="shared" si="570"/>
        <v>0</v>
      </c>
      <c r="AG337" s="117"/>
      <c r="AH337" s="117"/>
      <c r="AI337" s="117"/>
      <c r="AJ337" s="119">
        <f>SUM(AJ333:AJ336)</f>
        <v>0</v>
      </c>
      <c r="AK337" s="119">
        <f t="shared" ref="AK337:AN337" si="571">SUM(AK333:AK336)</f>
        <v>0</v>
      </c>
      <c r="AL337" s="119">
        <f t="shared" si="571"/>
        <v>0</v>
      </c>
      <c r="AM337" s="119">
        <f t="shared" si="571"/>
        <v>0</v>
      </c>
      <c r="AN337" s="119">
        <f t="shared" si="571"/>
        <v>0</v>
      </c>
      <c r="AO337" s="116"/>
      <c r="AP337" s="120"/>
      <c r="AQ337" s="121">
        <f t="shared" ref="AQ337:BA337" si="572">SUM(AQ333:AQ336)</f>
        <v>0</v>
      </c>
      <c r="AR337" s="121">
        <f t="shared" si="572"/>
        <v>0</v>
      </c>
      <c r="AS337" s="121">
        <f t="shared" si="572"/>
        <v>0</v>
      </c>
      <c r="AT337" s="121">
        <f t="shared" si="572"/>
        <v>0</v>
      </c>
      <c r="AU337" s="121">
        <f t="shared" si="572"/>
        <v>0</v>
      </c>
      <c r="AV337" s="121">
        <f t="shared" si="572"/>
        <v>0</v>
      </c>
      <c r="AW337" s="121">
        <f t="shared" si="572"/>
        <v>0</v>
      </c>
      <c r="AX337" s="121">
        <f t="shared" si="572"/>
        <v>0</v>
      </c>
      <c r="AY337" s="121">
        <f t="shared" si="572"/>
        <v>0</v>
      </c>
      <c r="AZ337" s="121">
        <f t="shared" si="572"/>
        <v>0</v>
      </c>
      <c r="BA337" s="121">
        <f t="shared" si="572"/>
        <v>0</v>
      </c>
    </row>
    <row r="338" spans="1:53" ht="14.1" customHeight="1" outlineLevel="2" x14ac:dyDescent="0.2">
      <c r="A338" s="68"/>
      <c r="B338" s="94"/>
      <c r="C338" s="142"/>
      <c r="D338" s="96"/>
      <c r="E338" s="96"/>
      <c r="F338" s="97"/>
      <c r="G338" s="98"/>
      <c r="H338" s="99" t="s">
        <v>49</v>
      </c>
      <c r="I338" s="100"/>
      <c r="J338" s="101"/>
      <c r="K338" s="101"/>
      <c r="L338" s="102" t="str">
        <f>IF(I338&lt;&gt;0,((VLOOKUP(I338,'1. Standard_Cost'!$B$4:$D$8,2)+VLOOKUP(I338,'1. Standard_Cost'!$B$4:$D$8,3))*J338*K338),"0")</f>
        <v>0</v>
      </c>
      <c r="M338" s="102">
        <f>L338*'1. Standard_Cost'!F158</f>
        <v>0</v>
      </c>
      <c r="N338" s="103"/>
      <c r="O338" s="103"/>
      <c r="P338" s="103"/>
      <c r="Q338" s="103"/>
      <c r="R338" s="104">
        <f>+N338*P338*'1. Standard_Cost'!$B$12</f>
        <v>0</v>
      </c>
      <c r="S338" s="104">
        <f>+N338*O338*P338*'1. Standard_Cost'!$C$12</f>
        <v>0</v>
      </c>
      <c r="T338" s="104">
        <f>+N338*P338*Q338*'1. Standard_Cost'!$D$12</f>
        <v>0</v>
      </c>
      <c r="U338" s="104">
        <f>+N338*O338*'1. Standard_Cost'!$E$12</f>
        <v>0</v>
      </c>
      <c r="V338" s="103"/>
      <c r="W338" s="103"/>
      <c r="X338" s="103"/>
      <c r="Y338" s="104">
        <f>+V338*((X338*'1. Standard_Cost'!$B$16)+(W338*X338*'1. Standard_Cost'!$C$16))</f>
        <v>0</v>
      </c>
      <c r="Z338" s="103"/>
      <c r="AA338" s="103"/>
      <c r="AB338" s="104">
        <f>+Z338*'1. Standard_Cost'!$B$20+AA338*'1. Standard_Cost'!$C$20</f>
        <v>0</v>
      </c>
      <c r="AC338" s="105"/>
      <c r="AD338" s="106"/>
      <c r="AE338" s="104">
        <f>SUM(AD338,AC338,AB338,Y338,U338,T338,S338,R338)*'1. Standard_Cost'!B182</f>
        <v>0</v>
      </c>
      <c r="AF338" s="104">
        <f>SUM(AD338,AE338)</f>
        <v>0</v>
      </c>
      <c r="AG338" s="103"/>
      <c r="AH338" s="103"/>
      <c r="AI338" s="103"/>
      <c r="AJ338" s="107"/>
      <c r="AK338" s="107"/>
      <c r="AL338" s="107"/>
      <c r="AM338" s="104">
        <f>AG338*'1. Standard_Cost'!B178+'Incremental_Cost Year 2021'!AH346*'1. Standard_Cost'!C178+'Incremental_Cost Year 2021'!AI346*'1. Standard_Cost'!D178+'Incremental_Cost Year 2021'!AJ346+'Incremental_Cost Year 2021'!AL346+AK338</f>
        <v>0</v>
      </c>
      <c r="AN338" s="104">
        <f>AM338*'1. Standard_Cost'!C182</f>
        <v>0</v>
      </c>
      <c r="AO338" s="107"/>
      <c r="AQ338" s="104">
        <f t="shared" ref="AQ338:AQ341" si="573">L338+M338</f>
        <v>0</v>
      </c>
      <c r="AR338" s="104">
        <f t="shared" ref="AR338:AR341" si="574">AF338</f>
        <v>0</v>
      </c>
      <c r="AS338" s="104">
        <f t="shared" ref="AS338:AS341" si="575">AM338+AN338</f>
        <v>0</v>
      </c>
      <c r="AT338" s="104">
        <f>SUM(AQ338,AR338,AS338)</f>
        <v>0</v>
      </c>
      <c r="AU338" s="108"/>
      <c r="AV338" s="108"/>
      <c r="AW338" s="108"/>
      <c r="AX338" s="108"/>
      <c r="AY338" s="108"/>
      <c r="AZ338" s="108"/>
      <c r="BA338" s="109">
        <f t="shared" ref="BA338:BA341" si="576">SUM(AU338:AZ338)-AT338</f>
        <v>0</v>
      </c>
    </row>
    <row r="339" spans="1:53" ht="14.1" customHeight="1" outlineLevel="2" x14ac:dyDescent="0.2">
      <c r="A339" s="68"/>
      <c r="B339" s="94"/>
      <c r="C339" s="142"/>
      <c r="D339" s="110"/>
      <c r="E339" s="110"/>
      <c r="F339" s="110"/>
      <c r="G339" s="111"/>
      <c r="H339" s="99" t="s">
        <v>50</v>
      </c>
      <c r="I339" s="100"/>
      <c r="J339" s="101"/>
      <c r="K339" s="101"/>
      <c r="L339" s="102" t="str">
        <f>IF(I339&lt;&gt;0,((VLOOKUP(I339,'1. Standard_Cost'!$B$4:$D$8,2)+VLOOKUP(I339,'1. Standard_Cost'!$B$4:$D$8,3))*J339*K339),"0")</f>
        <v>0</v>
      </c>
      <c r="M339" s="102">
        <f>L339*'1. Standard_Cost'!F158</f>
        <v>0</v>
      </c>
      <c r="N339" s="103"/>
      <c r="O339" s="103"/>
      <c r="P339" s="103"/>
      <c r="Q339" s="103"/>
      <c r="R339" s="104">
        <f>+N339*P339*'1. Standard_Cost'!$B$12</f>
        <v>0</v>
      </c>
      <c r="S339" s="104">
        <f>+N339*O339*P339*'1. Standard_Cost'!$C$12</f>
        <v>0</v>
      </c>
      <c r="T339" s="104">
        <f>+N339*P339*Q339*'1. Standard_Cost'!$D$12</f>
        <v>0</v>
      </c>
      <c r="U339" s="104">
        <f>+N339*O339*'1. Standard_Cost'!$E$12</f>
        <v>0</v>
      </c>
      <c r="V339" s="103"/>
      <c r="W339" s="103"/>
      <c r="X339" s="103"/>
      <c r="Y339" s="104">
        <f>+V339*((X339*'1. Standard_Cost'!$B$16)+(W339*X339*'1. Standard_Cost'!$C$16))</f>
        <v>0</v>
      </c>
      <c r="Z339" s="103"/>
      <c r="AA339" s="103"/>
      <c r="AB339" s="104">
        <f>+Z339*'1. Standard_Cost'!$B$20+AA339*'1. Standard_Cost'!$C$20</f>
        <v>0</v>
      </c>
      <c r="AC339" s="105"/>
      <c r="AD339" s="106"/>
      <c r="AE339" s="104">
        <f>SUM(AD339,AC339,AB339,Y339,U339,T339,S339,R339)*'1. Standard_Cost'!B182</f>
        <v>0</v>
      </c>
      <c r="AF339" s="104">
        <f t="shared" ref="AF339:AF341" si="577">SUM(AD339,AE339)</f>
        <v>0</v>
      </c>
      <c r="AG339" s="103"/>
      <c r="AH339" s="103">
        <v>0</v>
      </c>
      <c r="AI339" s="103">
        <v>0</v>
      </c>
      <c r="AJ339" s="107"/>
      <c r="AK339" s="107"/>
      <c r="AL339" s="107"/>
      <c r="AM339" s="104">
        <f>AG339*'1. Standard_Cost'!B178+'Incremental_Cost Year 2021'!AH347*'1. Standard_Cost'!C178+'Incremental_Cost Year 2021'!AI347*'1. Standard_Cost'!D178+'Incremental_Cost Year 2021'!AJ347+'Incremental_Cost Year 2021'!AL347+AK339</f>
        <v>0</v>
      </c>
      <c r="AN339" s="104">
        <f>AM339*'1. Standard_Cost'!C182</f>
        <v>0</v>
      </c>
      <c r="AO339" s="107"/>
      <c r="AQ339" s="104">
        <f t="shared" si="573"/>
        <v>0</v>
      </c>
      <c r="AR339" s="104">
        <f t="shared" si="574"/>
        <v>0</v>
      </c>
      <c r="AS339" s="104">
        <f t="shared" si="575"/>
        <v>0</v>
      </c>
      <c r="AT339" s="104">
        <f t="shared" ref="AT339:AT341" si="578">SUM(AQ339,AR339,AS339)</f>
        <v>0</v>
      </c>
      <c r="AU339" s="108"/>
      <c r="AV339" s="108">
        <v>0</v>
      </c>
      <c r="AW339" s="108"/>
      <c r="AX339" s="108"/>
      <c r="AY339" s="108"/>
      <c r="AZ339" s="108"/>
      <c r="BA339" s="109">
        <f t="shared" si="576"/>
        <v>0</v>
      </c>
    </row>
    <row r="340" spans="1:53" ht="14.1" customHeight="1" outlineLevel="2" x14ac:dyDescent="0.2">
      <c r="A340" s="68"/>
      <c r="B340" s="94"/>
      <c r="C340" s="142"/>
      <c r="D340" s="110"/>
      <c r="E340" s="110"/>
      <c r="F340" s="110"/>
      <c r="G340" s="111"/>
      <c r="H340" s="99" t="s">
        <v>51</v>
      </c>
      <c r="I340" s="100"/>
      <c r="J340" s="101"/>
      <c r="K340" s="101"/>
      <c r="L340" s="102" t="str">
        <f>IF(I340&lt;&gt;0,((VLOOKUP(I340,'1. Standard_Cost'!$B$4:$D$8,2)+VLOOKUP(I340,'1. Standard_Cost'!$B$4:$D$8,3))*J340*K340),"0")</f>
        <v>0</v>
      </c>
      <c r="M340" s="102">
        <f>L340*'1. Standard_Cost'!F158</f>
        <v>0</v>
      </c>
      <c r="N340" s="103"/>
      <c r="O340" s="103"/>
      <c r="P340" s="103"/>
      <c r="Q340" s="103"/>
      <c r="R340" s="104">
        <f>+N340*P340*'1. Standard_Cost'!$B$12</f>
        <v>0</v>
      </c>
      <c r="S340" s="104">
        <f>+N340*O340*P340*'1. Standard_Cost'!$C$12</f>
        <v>0</v>
      </c>
      <c r="T340" s="104">
        <f>+N340*P340*Q340*'1. Standard_Cost'!$D$12</f>
        <v>0</v>
      </c>
      <c r="U340" s="104">
        <f>+N340*O340*'1. Standard_Cost'!$E$12</f>
        <v>0</v>
      </c>
      <c r="V340" s="103"/>
      <c r="W340" s="103"/>
      <c r="X340" s="103"/>
      <c r="Y340" s="104">
        <f>+V340*((X340*'1. Standard_Cost'!$B$16)+(W340*X340*'1. Standard_Cost'!$C$16))</f>
        <v>0</v>
      </c>
      <c r="Z340" s="103"/>
      <c r="AA340" s="103"/>
      <c r="AB340" s="104">
        <f>+Z340*'1. Standard_Cost'!$B$20+AA340*'1. Standard_Cost'!$C$20</f>
        <v>0</v>
      </c>
      <c r="AC340" s="105"/>
      <c r="AD340" s="106"/>
      <c r="AE340" s="104">
        <f>SUM(AD340,AC340,AB340,Y340,U340,T340,S340,R340)*'1. Standard_Cost'!B182</f>
        <v>0</v>
      </c>
      <c r="AF340" s="104">
        <f t="shared" si="577"/>
        <v>0</v>
      </c>
      <c r="AG340" s="103"/>
      <c r="AH340" s="103"/>
      <c r="AI340" s="103"/>
      <c r="AJ340" s="107"/>
      <c r="AK340" s="107"/>
      <c r="AL340" s="107"/>
      <c r="AM340" s="104">
        <f>AG340*'1. Standard_Cost'!B178+'Incremental_Cost Year 2021'!AH348*'1. Standard_Cost'!C178+'Incremental_Cost Year 2021'!AI348*'1. Standard_Cost'!D178+'Incremental_Cost Year 2021'!AJ348+'Incremental_Cost Year 2021'!AL348+AK340</f>
        <v>0</v>
      </c>
      <c r="AN340" s="104">
        <f>AM340*'1. Standard_Cost'!C182</f>
        <v>0</v>
      </c>
      <c r="AO340" s="107"/>
      <c r="AQ340" s="104">
        <f t="shared" si="573"/>
        <v>0</v>
      </c>
      <c r="AR340" s="104">
        <f t="shared" si="574"/>
        <v>0</v>
      </c>
      <c r="AS340" s="104">
        <f t="shared" si="575"/>
        <v>0</v>
      </c>
      <c r="AT340" s="104">
        <f t="shared" si="578"/>
        <v>0</v>
      </c>
      <c r="AU340" s="108"/>
      <c r="AV340" s="108"/>
      <c r="AW340" s="108"/>
      <c r="AX340" s="108"/>
      <c r="AY340" s="108"/>
      <c r="AZ340" s="108"/>
      <c r="BA340" s="109">
        <f t="shared" si="576"/>
        <v>0</v>
      </c>
    </row>
    <row r="341" spans="1:53" ht="14.1" customHeight="1" outlineLevel="2" x14ac:dyDescent="0.2">
      <c r="A341" s="68"/>
      <c r="B341" s="94"/>
      <c r="C341" s="142"/>
      <c r="D341" s="110"/>
      <c r="E341" s="110"/>
      <c r="F341" s="110"/>
      <c r="G341" s="111"/>
      <c r="H341" s="112" t="s">
        <v>179</v>
      </c>
      <c r="I341" s="100"/>
      <c r="J341" s="101"/>
      <c r="K341" s="101"/>
      <c r="L341" s="102" t="str">
        <f>IF(I341&lt;&gt;0,((VLOOKUP(I341,'1. Standard_Cost'!$B$4:$D$8,2)+VLOOKUP(I341,'1. Standard_Cost'!$B$4:$D$8,3))*J341*K341),"0")</f>
        <v>0</v>
      </c>
      <c r="M341" s="102">
        <f>L341*'1. Standard_Cost'!F158</f>
        <v>0</v>
      </c>
      <c r="N341" s="103"/>
      <c r="O341" s="103"/>
      <c r="P341" s="103"/>
      <c r="Q341" s="103"/>
      <c r="R341" s="104">
        <f>+N341*P341*'1. Standard_Cost'!$B$12</f>
        <v>0</v>
      </c>
      <c r="S341" s="104">
        <f>+N341*O341*P341*'1. Standard_Cost'!$C$12</f>
        <v>0</v>
      </c>
      <c r="T341" s="104">
        <f>+N341*P341*Q341*'1. Standard_Cost'!$D$12</f>
        <v>0</v>
      </c>
      <c r="U341" s="104">
        <f>+N341*O341*'1. Standard_Cost'!$E$12</f>
        <v>0</v>
      </c>
      <c r="V341" s="103"/>
      <c r="W341" s="103"/>
      <c r="X341" s="103"/>
      <c r="Y341" s="104">
        <f>+V341*((X341*'1. Standard_Cost'!$B$16)+(W341*X341*'1. Standard_Cost'!$C$16))</f>
        <v>0</v>
      </c>
      <c r="Z341" s="103"/>
      <c r="AA341" s="103"/>
      <c r="AB341" s="104">
        <f>+Z341*'1. Standard_Cost'!$B$20+AA341*'1. Standard_Cost'!$C$20</f>
        <v>0</v>
      </c>
      <c r="AC341" s="105"/>
      <c r="AD341" s="106"/>
      <c r="AE341" s="104">
        <f>SUM(AD341,AC341,AB341,Y341,U341,T341,S341,R341)*'1. Standard_Cost'!B182</f>
        <v>0</v>
      </c>
      <c r="AF341" s="104">
        <f t="shared" si="577"/>
        <v>0</v>
      </c>
      <c r="AG341" s="103"/>
      <c r="AH341" s="103"/>
      <c r="AI341" s="103"/>
      <c r="AJ341" s="107"/>
      <c r="AK341" s="107"/>
      <c r="AL341" s="107"/>
      <c r="AM341" s="104">
        <f>AG341*'1. Standard_Cost'!B178+'Incremental_Cost Year 2021'!AH349*'1. Standard_Cost'!C178+'Incremental_Cost Year 2021'!AI349*'1. Standard_Cost'!D178+'Incremental_Cost Year 2021'!AJ349+'Incremental_Cost Year 2021'!AL349+AK341</f>
        <v>0</v>
      </c>
      <c r="AN341" s="104">
        <f>AM341*'1. Standard_Cost'!C182</f>
        <v>0</v>
      </c>
      <c r="AO341" s="107"/>
      <c r="AQ341" s="104">
        <f t="shared" si="573"/>
        <v>0</v>
      </c>
      <c r="AR341" s="104">
        <f t="shared" si="574"/>
        <v>0</v>
      </c>
      <c r="AS341" s="104">
        <f t="shared" si="575"/>
        <v>0</v>
      </c>
      <c r="AT341" s="104">
        <f t="shared" si="578"/>
        <v>0</v>
      </c>
      <c r="AU341" s="108"/>
      <c r="AV341" s="108"/>
      <c r="AW341" s="108"/>
      <c r="AX341" s="108"/>
      <c r="AY341" s="108"/>
      <c r="AZ341" s="108"/>
      <c r="BA341" s="109">
        <f t="shared" si="576"/>
        <v>0</v>
      </c>
    </row>
    <row r="342" spans="1:53" ht="54" customHeight="1" outlineLevel="1" x14ac:dyDescent="0.2">
      <c r="A342" s="68"/>
      <c r="B342" s="141"/>
      <c r="C342" s="142"/>
      <c r="D342" s="113" t="s">
        <v>48</v>
      </c>
      <c r="E342" s="113" t="s">
        <v>773</v>
      </c>
      <c r="F342" s="114" t="s">
        <v>154</v>
      </c>
      <c r="G342" s="115" t="s">
        <v>155</v>
      </c>
      <c r="H342" s="122" t="s">
        <v>294</v>
      </c>
      <c r="I342" s="117"/>
      <c r="J342" s="117"/>
      <c r="K342" s="117"/>
      <c r="L342" s="118">
        <f>SUM(L338:L341)</f>
        <v>0</v>
      </c>
      <c r="M342" s="118">
        <f>SUM(M338:M341)</f>
        <v>0</v>
      </c>
      <c r="N342" s="117"/>
      <c r="O342" s="117"/>
      <c r="P342" s="117"/>
      <c r="Q342" s="117"/>
      <c r="R342" s="119">
        <f>SUM(R338:R341)</f>
        <v>0</v>
      </c>
      <c r="S342" s="119">
        <f>SUM(S338:S341)</f>
        <v>0</v>
      </c>
      <c r="T342" s="119">
        <f>SUM(T338:T341)</f>
        <v>0</v>
      </c>
      <c r="U342" s="119">
        <f>SUM(U338:U341)</f>
        <v>0</v>
      </c>
      <c r="V342" s="117"/>
      <c r="W342" s="117"/>
      <c r="X342" s="117"/>
      <c r="Y342" s="118">
        <f>SUM(Y338:Y341)</f>
        <v>0</v>
      </c>
      <c r="Z342" s="117"/>
      <c r="AA342" s="117"/>
      <c r="AB342" s="118">
        <f t="shared" ref="AB342:AF342" si="579">SUM(AB338:AB341)</f>
        <v>0</v>
      </c>
      <c r="AC342" s="118">
        <f t="shared" si="579"/>
        <v>0</v>
      </c>
      <c r="AD342" s="118">
        <f t="shared" si="579"/>
        <v>0</v>
      </c>
      <c r="AE342" s="118">
        <f t="shared" si="579"/>
        <v>0</v>
      </c>
      <c r="AF342" s="118">
        <f t="shared" si="579"/>
        <v>0</v>
      </c>
      <c r="AG342" s="117"/>
      <c r="AH342" s="117"/>
      <c r="AI342" s="117"/>
      <c r="AJ342" s="119">
        <f>SUM(AJ338:AJ341)</f>
        <v>0</v>
      </c>
      <c r="AK342" s="119">
        <f t="shared" ref="AK342:AN342" si="580">SUM(AK338:AK341)</f>
        <v>0</v>
      </c>
      <c r="AL342" s="119">
        <f t="shared" si="580"/>
        <v>0</v>
      </c>
      <c r="AM342" s="119">
        <f t="shared" si="580"/>
        <v>0</v>
      </c>
      <c r="AN342" s="119">
        <f t="shared" si="580"/>
        <v>0</v>
      </c>
      <c r="AO342" s="116"/>
      <c r="AP342" s="120"/>
      <c r="AQ342" s="121">
        <f t="shared" ref="AQ342:BA342" si="581">SUM(AQ338:AQ341)</f>
        <v>0</v>
      </c>
      <c r="AR342" s="121">
        <f t="shared" si="581"/>
        <v>0</v>
      </c>
      <c r="AS342" s="121">
        <f t="shared" si="581"/>
        <v>0</v>
      </c>
      <c r="AT342" s="121">
        <f t="shared" si="581"/>
        <v>0</v>
      </c>
      <c r="AU342" s="121">
        <f t="shared" si="581"/>
        <v>0</v>
      </c>
      <c r="AV342" s="121">
        <f t="shared" si="581"/>
        <v>0</v>
      </c>
      <c r="AW342" s="121">
        <f t="shared" si="581"/>
        <v>0</v>
      </c>
      <c r="AX342" s="121">
        <f t="shared" si="581"/>
        <v>0</v>
      </c>
      <c r="AY342" s="121">
        <f t="shared" si="581"/>
        <v>0</v>
      </c>
      <c r="AZ342" s="121">
        <f t="shared" si="581"/>
        <v>0</v>
      </c>
      <c r="BA342" s="121">
        <f t="shared" si="581"/>
        <v>0</v>
      </c>
    </row>
    <row r="343" spans="1:53" s="124" customFormat="1" ht="63.75" customHeight="1" x14ac:dyDescent="0.2">
      <c r="B343" s="138"/>
      <c r="C343" s="247" t="s">
        <v>737</v>
      </c>
      <c r="D343" s="248"/>
      <c r="E343" s="249"/>
      <c r="F343" s="153"/>
      <c r="G343" s="153"/>
      <c r="H343" s="130" t="s">
        <v>295</v>
      </c>
      <c r="I343" s="128"/>
      <c r="J343" s="128"/>
      <c r="K343" s="128"/>
      <c r="L343" s="129">
        <f>SUM(L348,L353,L358)</f>
        <v>1201500</v>
      </c>
      <c r="M343" s="129">
        <f>SUM(M348,M353,M358)</f>
        <v>200650.5</v>
      </c>
      <c r="N343" s="128"/>
      <c r="O343" s="128"/>
      <c r="P343" s="128"/>
      <c r="Q343" s="128"/>
      <c r="R343" s="129">
        <f>SUM(R348,R353,R358)</f>
        <v>150000</v>
      </c>
      <c r="S343" s="129">
        <f t="shared" ref="S343:U343" si="582">SUM(S348,S353,S358)</f>
        <v>500000</v>
      </c>
      <c r="T343" s="129">
        <f t="shared" si="582"/>
        <v>0</v>
      </c>
      <c r="U343" s="129">
        <f t="shared" si="582"/>
        <v>60000</v>
      </c>
      <c r="V343" s="128"/>
      <c r="W343" s="128"/>
      <c r="X343" s="128"/>
      <c r="Y343" s="129">
        <f t="shared" ref="Y343" si="583">SUM(Y348,Y353,Y358)</f>
        <v>0</v>
      </c>
      <c r="Z343" s="128"/>
      <c r="AA343" s="128"/>
      <c r="AB343" s="129">
        <f t="shared" ref="AB343:AF343" si="584">SUM(AB348,AB353,AB358)</f>
        <v>230000</v>
      </c>
      <c r="AC343" s="129">
        <f t="shared" si="584"/>
        <v>545000</v>
      </c>
      <c r="AD343" s="129">
        <f t="shared" si="584"/>
        <v>0</v>
      </c>
      <c r="AE343" s="129">
        <f t="shared" si="584"/>
        <v>297000</v>
      </c>
      <c r="AF343" s="129">
        <f t="shared" si="584"/>
        <v>907000</v>
      </c>
      <c r="AG343" s="128"/>
      <c r="AH343" s="128"/>
      <c r="AI343" s="128"/>
      <c r="AJ343" s="129">
        <f t="shared" ref="AJ343:AN343" si="585">SUM(AJ348,AJ353,AJ358)</f>
        <v>0</v>
      </c>
      <c r="AK343" s="129">
        <f t="shared" si="585"/>
        <v>0</v>
      </c>
      <c r="AL343" s="129">
        <f t="shared" si="585"/>
        <v>0</v>
      </c>
      <c r="AM343" s="129">
        <f t="shared" si="585"/>
        <v>0</v>
      </c>
      <c r="AN343" s="139">
        <f t="shared" si="585"/>
        <v>0</v>
      </c>
      <c r="AO343" s="130"/>
      <c r="AP343" s="131"/>
      <c r="AQ343" s="129">
        <f>AQ348+AQ353+AQ358+AQ363+AQ368+AQ373+AQ378+AQ383+AQ388+AQ393+AQ398+AQ403+AQ408+AQ413+AQ418</f>
        <v>1402150.5</v>
      </c>
      <c r="AR343" s="129">
        <f t="shared" ref="AR343:AU343" si="586">AR348+AR353+AR358+AR363+AR368+AR373+AR378+AR383+AR388+AR393+AR398+AR403+AR408+AR413+AR418</f>
        <v>1049000</v>
      </c>
      <c r="AS343" s="129">
        <f t="shared" si="586"/>
        <v>0</v>
      </c>
      <c r="AT343" s="129">
        <f t="shared" si="586"/>
        <v>2451150.5</v>
      </c>
      <c r="AU343" s="129">
        <f t="shared" si="586"/>
        <v>2451150.5</v>
      </c>
      <c r="AV343" s="139">
        <f t="shared" ref="AV343:BA343" si="587">SUM(AV348,AV353,AV358)</f>
        <v>0</v>
      </c>
      <c r="AW343" s="139">
        <f t="shared" si="587"/>
        <v>0</v>
      </c>
      <c r="AX343" s="139">
        <f t="shared" si="587"/>
        <v>0</v>
      </c>
      <c r="AY343" s="139">
        <f t="shared" si="587"/>
        <v>0</v>
      </c>
      <c r="AZ343" s="139">
        <f t="shared" si="587"/>
        <v>0</v>
      </c>
      <c r="BA343" s="139">
        <f t="shared" si="587"/>
        <v>0</v>
      </c>
    </row>
    <row r="344" spans="1:53" ht="14.1" customHeight="1" outlineLevel="2" x14ac:dyDescent="0.2">
      <c r="A344" s="68"/>
      <c r="B344" s="94"/>
      <c r="C344" s="250"/>
      <c r="D344" s="96"/>
      <c r="E344" s="96"/>
      <c r="F344" s="97"/>
      <c r="G344" s="98"/>
      <c r="H344" s="99" t="s">
        <v>518</v>
      </c>
      <c r="I344" s="100" t="s">
        <v>4</v>
      </c>
      <c r="J344" s="101">
        <v>2</v>
      </c>
      <c r="K344" s="101">
        <v>5</v>
      </c>
      <c r="L344" s="195">
        <f>IF(I344&lt;&gt;0,((VLOOKUP(I344,'1. Standard_Cost'!$B$4:$D$8,2)+VLOOKUP(I344,'1. Standard_Cost'!$B$4:$D$8,3))*J344*K344),"0")</f>
        <v>801000</v>
      </c>
      <c r="M344" s="195">
        <f>L344*'1. Standard_Cost'!F4</f>
        <v>133767</v>
      </c>
      <c r="N344" s="103">
        <v>2</v>
      </c>
      <c r="O344" s="103">
        <v>2</v>
      </c>
      <c r="P344" s="103">
        <v>5</v>
      </c>
      <c r="Q344" s="103"/>
      <c r="R344" s="196">
        <f>+N344*P344*'1. Standard_Cost'!$B$12</f>
        <v>15000</v>
      </c>
      <c r="S344" s="196">
        <f>+N344*O344*P344*'1. Standard_Cost'!$C$12</f>
        <v>50000</v>
      </c>
      <c r="T344" s="196">
        <f>+N344*P344*Q344*'[2]1. Standard_Cost'!$D$12</f>
        <v>0</v>
      </c>
      <c r="U344" s="196">
        <f>+N344*O344*'1. Standard_Cost'!$E$12</f>
        <v>20000</v>
      </c>
      <c r="V344" s="198"/>
      <c r="W344" s="198"/>
      <c r="X344" s="198"/>
      <c r="Y344" s="196">
        <f>+V344*((X344*'[2]1. Standard_Cost'!$B$16)+(W344*X344*'[2]1. Standard_Cost'!$C$16))</f>
        <v>0</v>
      </c>
      <c r="Z344" s="103"/>
      <c r="AA344" s="103"/>
      <c r="AB344" s="196">
        <f>+Z344*'[2]1. Standard_Cost'!$B$20+AA344*'[2]1. Standard_Cost'!$C$20</f>
        <v>0</v>
      </c>
      <c r="AC344" s="105"/>
      <c r="AD344" s="106">
        <v>0</v>
      </c>
      <c r="AE344" s="196">
        <f>SUM(AD344,AC344,AB344,Y344,U344,T344,S344,R344)*'1. Standard_Cost'!B28</f>
        <v>17000</v>
      </c>
      <c r="AF344" s="196">
        <f>SUM(AE344,AD344,AC344,AB344,Y344,U344,T344,S344,R344)</f>
        <v>102000</v>
      </c>
      <c r="AG344" s="198"/>
      <c r="AH344" s="198"/>
      <c r="AI344" s="198"/>
      <c r="AJ344" s="199"/>
      <c r="AK344" s="199"/>
      <c r="AL344" s="199"/>
      <c r="AM344" s="196">
        <f>AG344*'[2]1. Standard_Cost'!B381+'[2]Incremental_Cost Year 2'!AH364*'[2]1. Standard_Cost'!C381+'[2]Incremental_Cost Year 2'!AI364*'[2]1. Standard_Cost'!D381+'[2]Incremental_Cost Year 2'!AJ364+'[2]Incremental_Cost Year 2'!AL364+AK344</f>
        <v>0</v>
      </c>
      <c r="AN344" s="196">
        <f>AM344*'[2]1. Standard_Cost'!C385</f>
        <v>0</v>
      </c>
      <c r="AO344" s="199"/>
      <c r="AQ344" s="104">
        <f t="shared" ref="AQ344:AQ347" si="588">L344+M344</f>
        <v>934767</v>
      </c>
      <c r="AR344" s="104">
        <f t="shared" ref="AR344:AR347" si="589">AF344</f>
        <v>102000</v>
      </c>
      <c r="AS344" s="104">
        <f t="shared" ref="AS344:AS347" si="590">AM344+AN344</f>
        <v>0</v>
      </c>
      <c r="AT344" s="104">
        <f>SUM(AQ344,AR344,AS344)</f>
        <v>1036767</v>
      </c>
      <c r="AU344" s="108">
        <f t="shared" ref="AU344:AU347" si="591">AT344</f>
        <v>1036767</v>
      </c>
      <c r="AV344" s="108"/>
      <c r="AW344" s="108"/>
      <c r="AX344" s="108"/>
      <c r="AY344" s="108"/>
      <c r="AZ344" s="108"/>
      <c r="BA344" s="109">
        <f t="shared" ref="BA344:BA347" si="592">SUM(AU344:AZ344)-AT344</f>
        <v>0</v>
      </c>
    </row>
    <row r="345" spans="1:53" ht="14.1" customHeight="1" outlineLevel="2" x14ac:dyDescent="0.2">
      <c r="A345" s="68"/>
      <c r="B345" s="94"/>
      <c r="C345" s="251"/>
      <c r="D345" s="110"/>
      <c r="E345" s="110"/>
      <c r="F345" s="110"/>
      <c r="G345" s="111"/>
      <c r="H345" s="99" t="s">
        <v>546</v>
      </c>
      <c r="I345" s="100" t="s">
        <v>4</v>
      </c>
      <c r="J345" s="101">
        <v>1</v>
      </c>
      <c r="K345" s="101">
        <v>2</v>
      </c>
      <c r="L345" s="195">
        <f>IF(I345&lt;&gt;0,((VLOOKUP(I345,'1. Standard_Cost'!$B$4:$D$8,2)+VLOOKUP(I345,'1. Standard_Cost'!$B$4:$D$8,3))*J345*K345),"0")</f>
        <v>160200</v>
      </c>
      <c r="M345" s="195">
        <f>L345*'1. Standard_Cost'!F4</f>
        <v>26753.4</v>
      </c>
      <c r="N345" s="103"/>
      <c r="O345" s="103"/>
      <c r="P345" s="103"/>
      <c r="Q345" s="103"/>
      <c r="R345" s="196">
        <f>+N345*P345*'[2]1. Standard_Cost'!$B$12</f>
        <v>0</v>
      </c>
      <c r="S345" s="196">
        <f>+N345*O345*P345*'[2]1. Standard_Cost'!$C$12</f>
        <v>0</v>
      </c>
      <c r="T345" s="196">
        <f>+N345*P345*Q345*'[2]1. Standard_Cost'!$D$12</f>
        <v>0</v>
      </c>
      <c r="U345" s="196">
        <f>+N345*O345*'[2]1. Standard_Cost'!$E$12</f>
        <v>0</v>
      </c>
      <c r="V345" s="198"/>
      <c r="W345" s="198"/>
      <c r="X345" s="198"/>
      <c r="Y345" s="196">
        <f>+V345*((X345*'[2]1. Standard_Cost'!$B$16)+(W345*X345*'[2]1. Standard_Cost'!$C$16))</f>
        <v>0</v>
      </c>
      <c r="Z345" s="103"/>
      <c r="AA345" s="103"/>
      <c r="AB345" s="196">
        <f>+Z345*'[2]1. Standard_Cost'!$B$20+AA345*'[2]1. Standard_Cost'!$C$20</f>
        <v>0</v>
      </c>
      <c r="AC345" s="105"/>
      <c r="AD345" s="106"/>
      <c r="AE345" s="196">
        <f>SUM(AD345,AC345,AB345,Y345,U345,T345,S345,R345)*'[2]1. Standard_Cost'!B385</f>
        <v>0</v>
      </c>
      <c r="AF345" s="196">
        <f t="shared" ref="AF345:AF347" si="593">SUM(AE345,AD345,AC345,AB345,Y345,U345,T345,S345,R345)</f>
        <v>0</v>
      </c>
      <c r="AG345" s="198"/>
      <c r="AH345" s="198"/>
      <c r="AI345" s="198"/>
      <c r="AJ345" s="199"/>
      <c r="AK345" s="199"/>
      <c r="AL345" s="199"/>
      <c r="AM345" s="196">
        <f>AG345*'[2]1. Standard_Cost'!B381+'[2]Incremental_Cost Year 2'!AH365*'[2]1. Standard_Cost'!C381+'[2]Incremental_Cost Year 2'!AI365*'[2]1. Standard_Cost'!D381+'[2]Incremental_Cost Year 2'!AJ365+'[2]Incremental_Cost Year 2'!AL365+AK345</f>
        <v>0</v>
      </c>
      <c r="AN345" s="196">
        <f>AM345*'[2]1. Standard_Cost'!C385</f>
        <v>0</v>
      </c>
      <c r="AO345" s="199"/>
      <c r="AQ345" s="104">
        <f t="shared" si="588"/>
        <v>186953.4</v>
      </c>
      <c r="AR345" s="104">
        <f t="shared" si="589"/>
        <v>0</v>
      </c>
      <c r="AS345" s="104">
        <f t="shared" si="590"/>
        <v>0</v>
      </c>
      <c r="AT345" s="104">
        <f t="shared" ref="AT345:AT347" si="594">SUM(AQ345,AR345,AS345)</f>
        <v>186953.4</v>
      </c>
      <c r="AU345" s="108">
        <f t="shared" si="591"/>
        <v>186953.4</v>
      </c>
      <c r="AV345" s="108">
        <v>0</v>
      </c>
      <c r="AW345" s="108"/>
      <c r="AX345" s="108"/>
      <c r="AY345" s="108"/>
      <c r="AZ345" s="108"/>
      <c r="BA345" s="109">
        <f t="shared" si="592"/>
        <v>0</v>
      </c>
    </row>
    <row r="346" spans="1:53" ht="14.1" customHeight="1" outlineLevel="2" x14ac:dyDescent="0.2">
      <c r="A346" s="68"/>
      <c r="B346" s="94"/>
      <c r="C346" s="251"/>
      <c r="D346" s="110"/>
      <c r="E346" s="110"/>
      <c r="F346" s="110"/>
      <c r="G346" s="111"/>
      <c r="H346" s="99" t="s">
        <v>547</v>
      </c>
      <c r="I346" s="100"/>
      <c r="J346" s="101"/>
      <c r="K346" s="101"/>
      <c r="L346" s="195" t="str">
        <f>IF(I346&lt;&gt;0,((VLOOKUP(I346,'[2]1. Standard_Cost'!$B$4:$D$8,2)+VLOOKUP(I346,'[2]1. Standard_Cost'!$B$4:$D$8,3))*J346*K346),"0")</f>
        <v>0</v>
      </c>
      <c r="M346" s="195">
        <f>L346*'[2]1. Standard_Cost'!F361</f>
        <v>0</v>
      </c>
      <c r="N346" s="103"/>
      <c r="O346" s="103"/>
      <c r="P346" s="103"/>
      <c r="Q346" s="103"/>
      <c r="R346" s="196">
        <f>+N346*P346*'[2]1. Standard_Cost'!$B$12</f>
        <v>0</v>
      </c>
      <c r="S346" s="196">
        <f>+N346*O346*P346*'[2]1. Standard_Cost'!$C$12</f>
        <v>0</v>
      </c>
      <c r="T346" s="196">
        <f>+N346*P346*Q346*'[2]1. Standard_Cost'!$D$12</f>
        <v>0</v>
      </c>
      <c r="U346" s="196">
        <f>+N346*O346*'[2]1. Standard_Cost'!$E$12</f>
        <v>0</v>
      </c>
      <c r="V346" s="198"/>
      <c r="W346" s="198"/>
      <c r="X346" s="198"/>
      <c r="Y346" s="196">
        <f>+V346*((X346*'[2]1. Standard_Cost'!$B$16)+(W346*X346*'[2]1. Standard_Cost'!$C$16))</f>
        <v>0</v>
      </c>
      <c r="Z346" s="103"/>
      <c r="AA346" s="103"/>
      <c r="AB346" s="196">
        <f>+Z346*'[2]1. Standard_Cost'!$B$20+AA346*'[2]1. Standard_Cost'!$C$20</f>
        <v>0</v>
      </c>
      <c r="AC346" s="105">
        <v>525000</v>
      </c>
      <c r="AD346" s="106">
        <v>0</v>
      </c>
      <c r="AE346" s="196">
        <f>SUM(AD346,AC346,AB346,Y346,U346,T346,S346,R346)*'1. Standard_Cost'!B28</f>
        <v>105000</v>
      </c>
      <c r="AF346" s="196">
        <f t="shared" si="593"/>
        <v>630000</v>
      </c>
      <c r="AG346" s="198"/>
      <c r="AH346" s="198"/>
      <c r="AI346" s="198"/>
      <c r="AJ346" s="199"/>
      <c r="AK346" s="199"/>
      <c r="AL346" s="199"/>
      <c r="AM346" s="196">
        <f>AG346*'[2]1. Standard_Cost'!B381+'[2]Incremental_Cost Year 2'!AH366*'[2]1. Standard_Cost'!C381+'[2]Incremental_Cost Year 2'!AI366*'[2]1. Standard_Cost'!D381+'[2]Incremental_Cost Year 2'!AJ366+'[2]Incremental_Cost Year 2'!AL366+AK346</f>
        <v>0</v>
      </c>
      <c r="AN346" s="196">
        <f>AM346*'[2]1. Standard_Cost'!C385</f>
        <v>0</v>
      </c>
      <c r="AO346" s="199"/>
      <c r="AQ346" s="104">
        <f t="shared" si="588"/>
        <v>0</v>
      </c>
      <c r="AR346" s="104">
        <f t="shared" si="589"/>
        <v>630000</v>
      </c>
      <c r="AS346" s="104">
        <f t="shared" si="590"/>
        <v>0</v>
      </c>
      <c r="AT346" s="104">
        <f t="shared" si="594"/>
        <v>630000</v>
      </c>
      <c r="AU346" s="108">
        <f t="shared" si="591"/>
        <v>630000</v>
      </c>
      <c r="AV346" s="108"/>
      <c r="AW346" s="108"/>
      <c r="AX346" s="108"/>
      <c r="AY346" s="108"/>
      <c r="AZ346" s="108"/>
      <c r="BA346" s="109">
        <f t="shared" si="592"/>
        <v>0</v>
      </c>
    </row>
    <row r="347" spans="1:53" ht="14.1" customHeight="1" outlineLevel="2" x14ac:dyDescent="0.2">
      <c r="A347" s="68"/>
      <c r="B347" s="94"/>
      <c r="C347" s="251"/>
      <c r="D347" s="110"/>
      <c r="E347" s="110"/>
      <c r="F347" s="110"/>
      <c r="G347" s="111"/>
      <c r="H347" s="112" t="s">
        <v>179</v>
      </c>
      <c r="I347" s="100"/>
      <c r="J347" s="101"/>
      <c r="K347" s="101"/>
      <c r="L347" s="195" t="str">
        <f>IF(I347&lt;&gt;0,((VLOOKUP(I347,'[2]1. Standard_Cost'!$B$4:$D$8,2)+VLOOKUP(I347,'[2]1. Standard_Cost'!$B$4:$D$8,3))*J347*K347),"0")</f>
        <v>0</v>
      </c>
      <c r="M347" s="195">
        <f>L347*'[2]1. Standard_Cost'!F361</f>
        <v>0</v>
      </c>
      <c r="N347" s="103"/>
      <c r="O347" s="103"/>
      <c r="P347" s="103"/>
      <c r="Q347" s="103"/>
      <c r="R347" s="196">
        <f>+N347*P347*'[2]1. Standard_Cost'!$B$12</f>
        <v>0</v>
      </c>
      <c r="S347" s="196">
        <f>+N347*O347*P347*'[2]1. Standard_Cost'!$C$12</f>
        <v>0</v>
      </c>
      <c r="T347" s="196">
        <f>+N347*P347*Q347*'[2]1. Standard_Cost'!$D$12</f>
        <v>0</v>
      </c>
      <c r="U347" s="196">
        <f>+N347*O347*'[2]1. Standard_Cost'!$E$12</f>
        <v>0</v>
      </c>
      <c r="V347" s="198"/>
      <c r="W347" s="198"/>
      <c r="X347" s="198"/>
      <c r="Y347" s="196">
        <f>+V347*((X347*'[2]1. Standard_Cost'!$B$16)+(W347*X347*'[2]1. Standard_Cost'!$C$16))</f>
        <v>0</v>
      </c>
      <c r="Z347" s="103"/>
      <c r="AA347" s="103"/>
      <c r="AB347" s="196">
        <f>+Z347*'[2]1. Standard_Cost'!$B$20+AA347*'[2]1. Standard_Cost'!$C$20</f>
        <v>0</v>
      </c>
      <c r="AC347" s="105"/>
      <c r="AD347" s="106"/>
      <c r="AE347" s="200">
        <f>SUM(AD347,AC347,AB347,Y347,U347,T347,S347,R347)*'[2]1. Standard_Cost'!B385</f>
        <v>0</v>
      </c>
      <c r="AF347" s="196">
        <f t="shared" si="593"/>
        <v>0</v>
      </c>
      <c r="AG347" s="198"/>
      <c r="AH347" s="198"/>
      <c r="AI347" s="198"/>
      <c r="AJ347" s="199"/>
      <c r="AK347" s="199"/>
      <c r="AL347" s="199"/>
      <c r="AM347" s="196">
        <f>AG347*'[2]1. Standard_Cost'!B381+'[2]Incremental_Cost Year 2'!AH367*'[2]1. Standard_Cost'!C381+'[2]Incremental_Cost Year 2'!AI367*'[2]1. Standard_Cost'!D381+'[2]Incremental_Cost Year 2'!AJ367+'[2]Incremental_Cost Year 2'!AL367+AK347</f>
        <v>0</v>
      </c>
      <c r="AN347" s="196">
        <f>AM347*'[2]1. Standard_Cost'!C385</f>
        <v>0</v>
      </c>
      <c r="AO347" s="199"/>
      <c r="AQ347" s="104">
        <f t="shared" si="588"/>
        <v>0</v>
      </c>
      <c r="AR347" s="104">
        <f t="shared" si="589"/>
        <v>0</v>
      </c>
      <c r="AS347" s="104">
        <f t="shared" si="590"/>
        <v>0</v>
      </c>
      <c r="AT347" s="104">
        <f t="shared" si="594"/>
        <v>0</v>
      </c>
      <c r="AU347" s="108">
        <f t="shared" si="591"/>
        <v>0</v>
      </c>
      <c r="AV347" s="108"/>
      <c r="AW347" s="108"/>
      <c r="AX347" s="108"/>
      <c r="AY347" s="108"/>
      <c r="AZ347" s="108"/>
      <c r="BA347" s="109">
        <f t="shared" si="592"/>
        <v>0</v>
      </c>
    </row>
    <row r="348" spans="1:53" ht="25.35" customHeight="1" outlineLevel="1" x14ac:dyDescent="0.2">
      <c r="A348" s="68"/>
      <c r="B348" s="94"/>
      <c r="C348" s="251"/>
      <c r="D348" s="208" t="s">
        <v>545</v>
      </c>
      <c r="E348" s="113" t="s">
        <v>775</v>
      </c>
      <c r="F348" s="114" t="s">
        <v>647</v>
      </c>
      <c r="G348" s="115" t="s">
        <v>648</v>
      </c>
      <c r="H348" s="140" t="s">
        <v>296</v>
      </c>
      <c r="I348" s="117"/>
      <c r="J348" s="117"/>
      <c r="K348" s="117"/>
      <c r="L348" s="201">
        <f>SUM(L344:L347)</f>
        <v>961200</v>
      </c>
      <c r="M348" s="201">
        <f>SUM(M344:M347)</f>
        <v>160520.4</v>
      </c>
      <c r="N348" s="117"/>
      <c r="O348" s="117"/>
      <c r="P348" s="117"/>
      <c r="Q348" s="117"/>
      <c r="R348" s="202">
        <f>SUM(R344:R347)</f>
        <v>15000</v>
      </c>
      <c r="S348" s="202">
        <f>SUM(S344:S347)</f>
        <v>50000</v>
      </c>
      <c r="T348" s="202">
        <f>SUM(T344:T347)</f>
        <v>0</v>
      </c>
      <c r="U348" s="202">
        <f>SUM(U344:U347)</f>
        <v>20000</v>
      </c>
      <c r="V348" s="203"/>
      <c r="W348" s="203"/>
      <c r="X348" s="203"/>
      <c r="Y348" s="201">
        <f>SUM(Y344:Y347)</f>
        <v>0</v>
      </c>
      <c r="Z348" s="117"/>
      <c r="AA348" s="117"/>
      <c r="AB348" s="201">
        <f t="shared" ref="AB348:AF348" si="595">SUM(AB344:AB347)</f>
        <v>0</v>
      </c>
      <c r="AC348" s="118">
        <f>SUM(AC344:AC347)</f>
        <v>525000</v>
      </c>
      <c r="AD348" s="118">
        <f t="shared" si="595"/>
        <v>0</v>
      </c>
      <c r="AE348" s="201">
        <f t="shared" si="595"/>
        <v>122000</v>
      </c>
      <c r="AF348" s="201">
        <f t="shared" si="595"/>
        <v>732000</v>
      </c>
      <c r="AG348" s="203"/>
      <c r="AH348" s="203"/>
      <c r="AI348" s="203"/>
      <c r="AJ348" s="202">
        <f>SUM(AJ344:AJ347)</f>
        <v>0</v>
      </c>
      <c r="AK348" s="202">
        <f t="shared" ref="AK348:AL348" si="596">SUM(AK344:AK347)</f>
        <v>0</v>
      </c>
      <c r="AL348" s="202">
        <f t="shared" si="596"/>
        <v>0</v>
      </c>
      <c r="AM348" s="201">
        <f>SUM(AM344:AM347)</f>
        <v>0</v>
      </c>
      <c r="AN348" s="201">
        <f>SUM(AN344:AN347)</f>
        <v>0</v>
      </c>
      <c r="AO348" s="204"/>
      <c r="AP348" s="120"/>
      <c r="AQ348" s="118">
        <f t="shared" ref="AQ348:BA348" si="597">SUM(AQ344:AQ347)</f>
        <v>1121720.3999999999</v>
      </c>
      <c r="AR348" s="118">
        <f t="shared" si="597"/>
        <v>732000</v>
      </c>
      <c r="AS348" s="118">
        <f t="shared" si="597"/>
        <v>0</v>
      </c>
      <c r="AT348" s="118">
        <f t="shared" si="597"/>
        <v>1853720.4</v>
      </c>
      <c r="AU348" s="118">
        <f t="shared" si="597"/>
        <v>1853720.4</v>
      </c>
      <c r="AV348" s="118">
        <f t="shared" si="597"/>
        <v>0</v>
      </c>
      <c r="AW348" s="118">
        <f t="shared" si="597"/>
        <v>0</v>
      </c>
      <c r="AX348" s="118">
        <f t="shared" si="597"/>
        <v>0</v>
      </c>
      <c r="AY348" s="118">
        <f t="shared" si="597"/>
        <v>0</v>
      </c>
      <c r="AZ348" s="118">
        <f t="shared" si="597"/>
        <v>0</v>
      </c>
      <c r="BA348" s="118">
        <f t="shared" si="597"/>
        <v>0</v>
      </c>
    </row>
    <row r="349" spans="1:53" ht="14.1" customHeight="1" outlineLevel="2" x14ac:dyDescent="0.2">
      <c r="A349" s="68"/>
      <c r="B349" s="94"/>
      <c r="C349" s="251"/>
      <c r="D349" s="96"/>
      <c r="E349" s="96"/>
      <c r="F349" s="97"/>
      <c r="G349" s="98"/>
      <c r="H349" s="99" t="s">
        <v>548</v>
      </c>
      <c r="I349" s="100" t="s">
        <v>4</v>
      </c>
      <c r="J349" s="101">
        <v>1</v>
      </c>
      <c r="K349" s="101">
        <v>3</v>
      </c>
      <c r="L349" s="195">
        <f>IF(I349&lt;&gt;0,((VLOOKUP(I349,'1. Standard_Cost'!$B$4:$D$8,2)+VLOOKUP(I349,'1. Standard_Cost'!$B$4:$D$8,3))*J349*K349),"0")</f>
        <v>240300</v>
      </c>
      <c r="M349" s="195">
        <f>L349*'1. Standard_Cost'!F4</f>
        <v>40130.100000000006</v>
      </c>
      <c r="N349" s="103"/>
      <c r="O349" s="103"/>
      <c r="P349" s="103"/>
      <c r="Q349" s="103"/>
      <c r="R349" s="196">
        <f>+N349*P349*'[2]1. Standard_Cost'!$B$12</f>
        <v>0</v>
      </c>
      <c r="S349" s="196">
        <f>+N349*O349*P349*'[2]1. Standard_Cost'!$C$12</f>
        <v>0</v>
      </c>
      <c r="T349" s="196">
        <f>+N349*P349*Q349*'[2]1. Standard_Cost'!$D$12</f>
        <v>0</v>
      </c>
      <c r="U349" s="196">
        <f>+N349*O349*'[2]1. Standard_Cost'!$E$12</f>
        <v>0</v>
      </c>
      <c r="V349" s="198"/>
      <c r="W349" s="198"/>
      <c r="X349" s="198"/>
      <c r="Y349" s="196">
        <f>+V349*((X349*'[2]1. Standard_Cost'!$B$16)+(W349*X349*'[2]1. Standard_Cost'!$C$16))</f>
        <v>0</v>
      </c>
      <c r="Z349" s="103"/>
      <c r="AA349" s="103"/>
      <c r="AB349" s="196">
        <f>+Z349*'[2]1. Standard_Cost'!$B$20+AA349*'[2]1. Standard_Cost'!$C$20</f>
        <v>0</v>
      </c>
      <c r="AC349" s="105"/>
      <c r="AD349" s="106"/>
      <c r="AE349" s="196">
        <f>SUM(AD349,AC349,AB349,Y349,U349,T349,S349,R349)*'[2]1. Standard_Cost'!B385</f>
        <v>0</v>
      </c>
      <c r="AF349" s="196">
        <f>SUM(AD349,AE349)</f>
        <v>0</v>
      </c>
      <c r="AG349" s="198"/>
      <c r="AH349" s="198"/>
      <c r="AI349" s="198"/>
      <c r="AJ349" s="199"/>
      <c r="AK349" s="199"/>
      <c r="AL349" s="199"/>
      <c r="AM349" s="196">
        <f>AG349*'[2]1. Standard_Cost'!B381+'[2]Incremental_Cost Year 2'!AH369*'[2]1. Standard_Cost'!C381+'[2]Incremental_Cost Year 2'!AI369*'[2]1. Standard_Cost'!D381+'[2]Incremental_Cost Year 2'!AJ369+'[2]Incremental_Cost Year 2'!AL369+AK349</f>
        <v>0</v>
      </c>
      <c r="AN349" s="196">
        <f>AM349*'[2]1. Standard_Cost'!C385</f>
        <v>0</v>
      </c>
      <c r="AO349" s="199"/>
      <c r="AQ349" s="104">
        <f t="shared" ref="AQ349:AQ352" si="598">L349+M349</f>
        <v>280430.09999999998</v>
      </c>
      <c r="AR349" s="104">
        <f t="shared" ref="AR349:AR352" si="599">AF349</f>
        <v>0</v>
      </c>
      <c r="AS349" s="104">
        <f t="shared" ref="AS349:AS352" si="600">AM349+AN349</f>
        <v>0</v>
      </c>
      <c r="AT349" s="104">
        <f>SUM(AQ349,AR349,AS349)</f>
        <v>280430.09999999998</v>
      </c>
      <c r="AU349" s="108">
        <f t="shared" ref="AU349:AU352" si="601">AT349</f>
        <v>280430.09999999998</v>
      </c>
      <c r="AV349" s="108"/>
      <c r="AW349" s="108"/>
      <c r="AX349" s="108"/>
      <c r="AY349" s="108"/>
      <c r="AZ349" s="108"/>
      <c r="BA349" s="109">
        <f t="shared" ref="BA349:BA352" si="602">SUM(AU349:AZ349)-AT349</f>
        <v>0</v>
      </c>
    </row>
    <row r="350" spans="1:53" ht="14.1" customHeight="1" outlineLevel="2" x14ac:dyDescent="0.2">
      <c r="A350" s="68"/>
      <c r="B350" s="94"/>
      <c r="C350" s="251"/>
      <c r="D350" s="110"/>
      <c r="E350" s="110"/>
      <c r="F350" s="110"/>
      <c r="G350" s="111"/>
      <c r="H350" s="99" t="s">
        <v>549</v>
      </c>
      <c r="I350" s="100"/>
      <c r="J350" s="101"/>
      <c r="K350" s="101"/>
      <c r="L350" s="195" t="str">
        <f>IF(I350&lt;&gt;0,((VLOOKUP(I350,'[2]1. Standard_Cost'!$B$4:$D$8,2)+VLOOKUP(I350,'[2]1. Standard_Cost'!$B$4:$D$8,3))*J350*K350),"0")</f>
        <v>0</v>
      </c>
      <c r="M350" s="195">
        <f>L350*'[2]1. Standard_Cost'!F361</f>
        <v>0</v>
      </c>
      <c r="N350" s="103">
        <v>2</v>
      </c>
      <c r="O350" s="103">
        <v>2</v>
      </c>
      <c r="P350" s="103">
        <v>25</v>
      </c>
      <c r="Q350" s="103"/>
      <c r="R350" s="196">
        <f>+N350*P350*'1. Standard_Cost'!$B$12</f>
        <v>75000</v>
      </c>
      <c r="S350" s="196">
        <f>+N350*O350*P350*'1. Standard_Cost'!$C$12</f>
        <v>250000</v>
      </c>
      <c r="T350" s="196">
        <f>+N350*P350*Q350*'[2]1. Standard_Cost'!$D$12</f>
        <v>0</v>
      </c>
      <c r="U350" s="196">
        <f>+N350*O350*'1. Standard_Cost'!$E$12</f>
        <v>20000</v>
      </c>
      <c r="V350" s="198"/>
      <c r="W350" s="198"/>
      <c r="X350" s="198"/>
      <c r="Y350" s="196">
        <f>+V350*((X350*'[2]1. Standard_Cost'!$B$16)+(W350*X350*'[2]1. Standard_Cost'!$C$16))</f>
        <v>0</v>
      </c>
      <c r="Z350" s="103">
        <v>1</v>
      </c>
      <c r="AA350" s="103">
        <v>1</v>
      </c>
      <c r="AB350" s="196">
        <f>+Z350*'1. Standard_Cost'!$B$20+AA350*'1. Standard_Cost'!$C$20</f>
        <v>125000</v>
      </c>
      <c r="AC350" s="105"/>
      <c r="AD350" s="106"/>
      <c r="AE350" s="196">
        <f>SUM(AD350,AC350,AB350,Y350,U350,T350,S350,R350)*'1. Standard_Cost'!B28</f>
        <v>94000</v>
      </c>
      <c r="AF350" s="196">
        <f t="shared" ref="AF350:AF352" si="603">SUM(AD350,AE350)</f>
        <v>94000</v>
      </c>
      <c r="AG350" s="198"/>
      <c r="AH350" s="198"/>
      <c r="AI350" s="198"/>
      <c r="AJ350" s="199"/>
      <c r="AK350" s="199"/>
      <c r="AL350" s="199"/>
      <c r="AM350" s="196">
        <f>AG350*'[2]1. Standard_Cost'!B381+'[2]Incremental_Cost Year 2'!AH370*'[2]1. Standard_Cost'!C381+'[2]Incremental_Cost Year 2'!AI370*'[2]1. Standard_Cost'!D381+'[2]Incremental_Cost Year 2'!AJ370+'[2]Incremental_Cost Year 2'!AL370+AK350</f>
        <v>0</v>
      </c>
      <c r="AN350" s="196">
        <f>AM350*'[2]1. Standard_Cost'!C385</f>
        <v>0</v>
      </c>
      <c r="AO350" s="199"/>
      <c r="AQ350" s="104">
        <f t="shared" si="598"/>
        <v>0</v>
      </c>
      <c r="AR350" s="104">
        <f t="shared" si="599"/>
        <v>94000</v>
      </c>
      <c r="AS350" s="104">
        <f t="shared" si="600"/>
        <v>0</v>
      </c>
      <c r="AT350" s="104">
        <f t="shared" ref="AT350:AT352" si="604">SUM(AQ350,AR350,AS350)</f>
        <v>94000</v>
      </c>
      <c r="AU350" s="108">
        <f t="shared" si="601"/>
        <v>94000</v>
      </c>
      <c r="AV350" s="108">
        <v>0</v>
      </c>
      <c r="AW350" s="108"/>
      <c r="AX350" s="108"/>
      <c r="AY350" s="108"/>
      <c r="AZ350" s="108"/>
      <c r="BA350" s="109">
        <f t="shared" si="602"/>
        <v>0</v>
      </c>
    </row>
    <row r="351" spans="1:53" ht="14.1" customHeight="1" outlineLevel="2" x14ac:dyDescent="0.2">
      <c r="A351" s="68"/>
      <c r="B351" s="94"/>
      <c r="C351" s="251"/>
      <c r="D351" s="110"/>
      <c r="E351" s="110"/>
      <c r="F351" s="110"/>
      <c r="G351" s="111"/>
      <c r="H351" s="99" t="s">
        <v>550</v>
      </c>
      <c r="I351" s="100"/>
      <c r="J351" s="101"/>
      <c r="K351" s="101"/>
      <c r="L351" s="195" t="str">
        <f>IF(I351&lt;&gt;0,((VLOOKUP(I351,'[2]1. Standard_Cost'!$B$4:$D$8,2)+VLOOKUP(I351,'[2]1. Standard_Cost'!$B$4:$D$8,3))*J351*K351),"0")</f>
        <v>0</v>
      </c>
      <c r="M351" s="195">
        <f>L351*'[2]1. Standard_Cost'!F361</f>
        <v>0</v>
      </c>
      <c r="N351" s="103"/>
      <c r="O351" s="103"/>
      <c r="P351" s="103"/>
      <c r="Q351" s="103"/>
      <c r="R351" s="196">
        <f>+N351*P351*'[2]1. Standard_Cost'!$B$12</f>
        <v>0</v>
      </c>
      <c r="S351" s="196">
        <f>+N351*O351*P351*'[2]1. Standard_Cost'!$C$12</f>
        <v>0</v>
      </c>
      <c r="T351" s="196">
        <f>+N351*P351*Q351*'[2]1. Standard_Cost'!$D$12</f>
        <v>0</v>
      </c>
      <c r="U351" s="196">
        <f>+N351*O351*'[2]1. Standard_Cost'!$E$12</f>
        <v>0</v>
      </c>
      <c r="V351" s="198"/>
      <c r="W351" s="198"/>
      <c r="X351" s="198"/>
      <c r="Y351" s="196">
        <f>+V351*((X351*'[2]1. Standard_Cost'!$B$16)+(W351*X351*'[2]1. Standard_Cost'!$C$16))</f>
        <v>0</v>
      </c>
      <c r="Z351" s="103"/>
      <c r="AA351" s="103"/>
      <c r="AB351" s="196">
        <f>+Z351*'[2]1. Standard_Cost'!$B$20+AA351*'[2]1. Standard_Cost'!$C$20</f>
        <v>0</v>
      </c>
      <c r="AC351" s="105">
        <v>20000</v>
      </c>
      <c r="AD351" s="106"/>
      <c r="AE351" s="196">
        <f>SUM(AD351,AC351,AB351,Y351,U351,T351,S351,R351)*'1. Standard_Cost'!B28</f>
        <v>4000</v>
      </c>
      <c r="AF351" s="196">
        <f t="shared" si="603"/>
        <v>4000</v>
      </c>
      <c r="AG351" s="198"/>
      <c r="AH351" s="198"/>
      <c r="AI351" s="198"/>
      <c r="AJ351" s="199"/>
      <c r="AK351" s="199"/>
      <c r="AL351" s="199"/>
      <c r="AM351" s="196">
        <f>AG351*'[2]1. Standard_Cost'!B381+'[2]Incremental_Cost Year 2'!AH371*'[2]1. Standard_Cost'!C381+'[2]Incremental_Cost Year 2'!AI371*'[2]1. Standard_Cost'!D381+'[2]Incremental_Cost Year 2'!AJ371+'[2]Incremental_Cost Year 2'!AL371+AK351</f>
        <v>0</v>
      </c>
      <c r="AN351" s="196">
        <f>AM351*'[2]1. Standard_Cost'!C385</f>
        <v>0</v>
      </c>
      <c r="AO351" s="199"/>
      <c r="AQ351" s="104">
        <f t="shared" si="598"/>
        <v>0</v>
      </c>
      <c r="AR351" s="104">
        <f t="shared" si="599"/>
        <v>4000</v>
      </c>
      <c r="AS351" s="104">
        <f t="shared" si="600"/>
        <v>0</v>
      </c>
      <c r="AT351" s="104">
        <f t="shared" si="604"/>
        <v>4000</v>
      </c>
      <c r="AU351" s="108">
        <f t="shared" si="601"/>
        <v>4000</v>
      </c>
      <c r="AV351" s="108"/>
      <c r="AW351" s="108"/>
      <c r="AX351" s="108"/>
      <c r="AY351" s="108"/>
      <c r="AZ351" s="108"/>
      <c r="BA351" s="109">
        <f t="shared" si="602"/>
        <v>0</v>
      </c>
    </row>
    <row r="352" spans="1:53" ht="14.1" customHeight="1" outlineLevel="2" x14ac:dyDescent="0.2">
      <c r="A352" s="68"/>
      <c r="B352" s="94"/>
      <c r="C352" s="251"/>
      <c r="D352" s="110"/>
      <c r="E352" s="110"/>
      <c r="F352" s="110"/>
      <c r="G352" s="111"/>
      <c r="H352" s="112" t="s">
        <v>179</v>
      </c>
      <c r="I352" s="100"/>
      <c r="J352" s="101"/>
      <c r="K352" s="101"/>
      <c r="L352" s="195" t="str">
        <f>IF(I352&lt;&gt;0,((VLOOKUP(I352,'[2]1. Standard_Cost'!$B$4:$D$8,2)+VLOOKUP(I352,'[2]1. Standard_Cost'!$B$4:$D$8,3))*J352*K352),"0")</f>
        <v>0</v>
      </c>
      <c r="M352" s="195">
        <f>L352*'[2]1. Standard_Cost'!F361</f>
        <v>0</v>
      </c>
      <c r="N352" s="103"/>
      <c r="O352" s="103"/>
      <c r="P352" s="103"/>
      <c r="Q352" s="103"/>
      <c r="R352" s="196">
        <f>+N352*P352*'[2]1. Standard_Cost'!$B$12</f>
        <v>0</v>
      </c>
      <c r="S352" s="196">
        <f>+N352*O352*P352*'[2]1. Standard_Cost'!$C$12</f>
        <v>0</v>
      </c>
      <c r="T352" s="196">
        <f>+N352*P352*Q352*'[2]1. Standard_Cost'!$D$12</f>
        <v>0</v>
      </c>
      <c r="U352" s="196">
        <f>+N352*O352*'[2]1. Standard_Cost'!$E$12</f>
        <v>0</v>
      </c>
      <c r="V352" s="198"/>
      <c r="W352" s="198"/>
      <c r="X352" s="198"/>
      <c r="Y352" s="196">
        <f>+V352*((X352*'[2]1. Standard_Cost'!$B$16)+(W352*X352*'[2]1. Standard_Cost'!$C$16))</f>
        <v>0</v>
      </c>
      <c r="Z352" s="103"/>
      <c r="AA352" s="103"/>
      <c r="AB352" s="196">
        <f>+Z352*'[2]1. Standard_Cost'!$B$20+AA352*'[2]1. Standard_Cost'!$C$20</f>
        <v>0</v>
      </c>
      <c r="AC352" s="105"/>
      <c r="AD352" s="106"/>
      <c r="AE352" s="196">
        <f>SUM(AD352,AC352,AB352,Y352,U352,T352,S352,R352)*'[2]1. Standard_Cost'!B385</f>
        <v>0</v>
      </c>
      <c r="AF352" s="196">
        <f t="shared" si="603"/>
        <v>0</v>
      </c>
      <c r="AG352" s="198"/>
      <c r="AH352" s="198"/>
      <c r="AI352" s="198"/>
      <c r="AJ352" s="199"/>
      <c r="AK352" s="199"/>
      <c r="AL352" s="199"/>
      <c r="AM352" s="196">
        <f>AG352*'[2]1. Standard_Cost'!B381+'[2]Incremental_Cost Year 2'!AH372*'[2]1. Standard_Cost'!C381+'[2]Incremental_Cost Year 2'!AI372*'[2]1. Standard_Cost'!D381+'[2]Incremental_Cost Year 2'!AJ372+'[2]Incremental_Cost Year 2'!AL372+AK352</f>
        <v>0</v>
      </c>
      <c r="AN352" s="196">
        <f>AM352*'[2]1. Standard_Cost'!C385</f>
        <v>0</v>
      </c>
      <c r="AO352" s="199"/>
      <c r="AQ352" s="104">
        <f t="shared" si="598"/>
        <v>0</v>
      </c>
      <c r="AR352" s="104">
        <f t="shared" si="599"/>
        <v>0</v>
      </c>
      <c r="AS352" s="104">
        <f t="shared" si="600"/>
        <v>0</v>
      </c>
      <c r="AT352" s="104">
        <f t="shared" si="604"/>
        <v>0</v>
      </c>
      <c r="AU352" s="108">
        <f t="shared" si="601"/>
        <v>0</v>
      </c>
      <c r="AV352" s="108"/>
      <c r="AW352" s="108"/>
      <c r="AX352" s="108"/>
      <c r="AY352" s="108"/>
      <c r="AZ352" s="108"/>
      <c r="BA352" s="109">
        <f t="shared" si="602"/>
        <v>0</v>
      </c>
    </row>
    <row r="353" spans="1:53" ht="25.7" customHeight="1" outlineLevel="1" x14ac:dyDescent="0.2">
      <c r="A353" s="68"/>
      <c r="B353" s="94"/>
      <c r="C353" s="251"/>
      <c r="D353" s="208" t="s">
        <v>545</v>
      </c>
      <c r="E353" s="113" t="s">
        <v>299</v>
      </c>
      <c r="F353" s="114" t="s">
        <v>649</v>
      </c>
      <c r="G353" s="115" t="s">
        <v>650</v>
      </c>
      <c r="H353" s="122" t="s">
        <v>298</v>
      </c>
      <c r="I353" s="117"/>
      <c r="J353" s="117"/>
      <c r="K353" s="117"/>
      <c r="L353" s="201">
        <f>SUM(L349:L352)</f>
        <v>240300</v>
      </c>
      <c r="M353" s="201">
        <f>SUM(M349:M352)</f>
        <v>40130.100000000006</v>
      </c>
      <c r="N353" s="117"/>
      <c r="O353" s="117"/>
      <c r="P353" s="117"/>
      <c r="Q353" s="117"/>
      <c r="R353" s="202">
        <f>SUM(R349:R352)</f>
        <v>75000</v>
      </c>
      <c r="S353" s="202">
        <f>SUM(S349:S352)</f>
        <v>250000</v>
      </c>
      <c r="T353" s="202">
        <f>SUM(T349:T352)</f>
        <v>0</v>
      </c>
      <c r="U353" s="202">
        <f>SUM(U349:U352)</f>
        <v>20000</v>
      </c>
      <c r="V353" s="203"/>
      <c r="W353" s="203"/>
      <c r="X353" s="203"/>
      <c r="Y353" s="201">
        <f>SUM(Y349:Y352)</f>
        <v>0</v>
      </c>
      <c r="Z353" s="117"/>
      <c r="AA353" s="117"/>
      <c r="AB353" s="201">
        <f t="shared" ref="AB353:AF353" si="605">SUM(AB349:AB352)</f>
        <v>125000</v>
      </c>
      <c r="AC353" s="118">
        <f t="shared" si="605"/>
        <v>20000</v>
      </c>
      <c r="AD353" s="201">
        <f t="shared" si="605"/>
        <v>0</v>
      </c>
      <c r="AE353" s="201">
        <f t="shared" si="605"/>
        <v>98000</v>
      </c>
      <c r="AF353" s="201">
        <f t="shared" si="605"/>
        <v>98000</v>
      </c>
      <c r="AG353" s="203"/>
      <c r="AH353" s="203"/>
      <c r="AI353" s="203"/>
      <c r="AJ353" s="202">
        <f>SUM(AJ349:AJ352)</f>
        <v>0</v>
      </c>
      <c r="AK353" s="202">
        <f t="shared" ref="AK353:AL353" si="606">SUM(AK349:AK352)</f>
        <v>0</v>
      </c>
      <c r="AL353" s="202">
        <f t="shared" si="606"/>
        <v>0</v>
      </c>
      <c r="AM353" s="201">
        <f>SUM(AM349:AM352)</f>
        <v>0</v>
      </c>
      <c r="AN353" s="201">
        <f>SUM(AN349:AN352)</f>
        <v>0</v>
      </c>
      <c r="AO353" s="204"/>
      <c r="AP353" s="120"/>
      <c r="AQ353" s="121">
        <f t="shared" ref="AQ353:BA353" si="607">SUM(AQ349:AQ352)</f>
        <v>280430.09999999998</v>
      </c>
      <c r="AR353" s="121">
        <f t="shared" si="607"/>
        <v>98000</v>
      </c>
      <c r="AS353" s="121">
        <f t="shared" si="607"/>
        <v>0</v>
      </c>
      <c r="AT353" s="121">
        <f t="shared" si="607"/>
        <v>378430.1</v>
      </c>
      <c r="AU353" s="121">
        <f t="shared" si="607"/>
        <v>378430.1</v>
      </c>
      <c r="AV353" s="121">
        <f t="shared" si="607"/>
        <v>0</v>
      </c>
      <c r="AW353" s="121">
        <f t="shared" si="607"/>
        <v>0</v>
      </c>
      <c r="AX353" s="121">
        <f t="shared" si="607"/>
        <v>0</v>
      </c>
      <c r="AY353" s="121">
        <f t="shared" si="607"/>
        <v>0</v>
      </c>
      <c r="AZ353" s="121">
        <f t="shared" si="607"/>
        <v>0</v>
      </c>
      <c r="BA353" s="121">
        <f t="shared" si="607"/>
        <v>0</v>
      </c>
    </row>
    <row r="354" spans="1:53" ht="14.1" customHeight="1" outlineLevel="2" x14ac:dyDescent="0.2">
      <c r="A354" s="68"/>
      <c r="B354" s="94"/>
      <c r="C354" s="251"/>
      <c r="D354" s="205"/>
      <c r="E354" s="205"/>
      <c r="F354" s="97"/>
      <c r="G354" s="98"/>
      <c r="H354" s="99" t="s">
        <v>551</v>
      </c>
      <c r="I354" s="100"/>
      <c r="J354" s="101"/>
      <c r="K354" s="101"/>
      <c r="L354" s="195" t="str">
        <f>IF(I354&lt;&gt;0,((VLOOKUP(I354,'[2]1. Standard_Cost'!$B$4:$D$8,2)+VLOOKUP(I354,'[2]1. Standard_Cost'!$B$4:$D$8,3))*J354*K354),"0")</f>
        <v>0</v>
      </c>
      <c r="M354" s="195">
        <f>L354*'[2]1. Standard_Cost'!F361</f>
        <v>0</v>
      </c>
      <c r="N354" s="103">
        <v>0</v>
      </c>
      <c r="O354" s="103">
        <v>0</v>
      </c>
      <c r="P354" s="103">
        <v>0</v>
      </c>
      <c r="Q354" s="103"/>
      <c r="R354" s="196">
        <f>+N354*P354*'[2]1. Standard_Cost'!$B$12</f>
        <v>0</v>
      </c>
      <c r="S354" s="196">
        <f>+N354*O354*P354*'[2]1. Standard_Cost'!$C$12</f>
        <v>0</v>
      </c>
      <c r="T354" s="196">
        <f>+N354*P354*Q354*'[2]1. Standard_Cost'!$D$12</f>
        <v>0</v>
      </c>
      <c r="U354" s="196">
        <f>+N354*O354*'[2]1. Standard_Cost'!$E$12</f>
        <v>0</v>
      </c>
      <c r="V354" s="198"/>
      <c r="W354" s="198"/>
      <c r="X354" s="198"/>
      <c r="Y354" s="196">
        <f>+V354*((X354*'[2]1. Standard_Cost'!$B$16)+(W354*X354*'[2]1. Standard_Cost'!$C$16))</f>
        <v>0</v>
      </c>
      <c r="Z354" s="103"/>
      <c r="AA354" s="103">
        <v>3</v>
      </c>
      <c r="AB354" s="196">
        <f>+Z354*'1. Standard_Cost'!$B$20+AA354*'1. Standard_Cost'!$C$20</f>
        <v>105000</v>
      </c>
      <c r="AC354" s="105"/>
      <c r="AD354" s="206"/>
      <c r="AE354" s="196">
        <f>SUM(AD354,AC354,AB354,Y354,U354,T354,S354,R354)*'1. Standard_Cost'!B28</f>
        <v>21000</v>
      </c>
      <c r="AF354" s="196">
        <f>SUM(AD354,AE354)</f>
        <v>21000</v>
      </c>
      <c r="AG354" s="198"/>
      <c r="AH354" s="198"/>
      <c r="AI354" s="198"/>
      <c r="AJ354" s="199"/>
      <c r="AK354" s="199"/>
      <c r="AL354" s="199"/>
      <c r="AM354" s="196">
        <f>AG354*'[2]1. Standard_Cost'!B381+'[2]Incremental_Cost Year 2'!AH374*'[2]1. Standard_Cost'!C381+'[2]Incremental_Cost Year 2'!AI374*'[2]1. Standard_Cost'!D381+'[2]Incremental_Cost Year 2'!AJ374+'[2]Incremental_Cost Year 2'!AL374+AK354</f>
        <v>0</v>
      </c>
      <c r="AN354" s="196">
        <f>AM354*'[2]1. Standard_Cost'!C385</f>
        <v>0</v>
      </c>
      <c r="AO354" s="199"/>
      <c r="AQ354" s="104">
        <f t="shared" ref="AQ354:AQ357" si="608">L354+M354</f>
        <v>0</v>
      </c>
      <c r="AR354" s="104">
        <f t="shared" ref="AR354:AR357" si="609">AF354</f>
        <v>21000</v>
      </c>
      <c r="AS354" s="104">
        <f t="shared" ref="AS354:AS357" si="610">AM354+AN354</f>
        <v>0</v>
      </c>
      <c r="AT354" s="104">
        <f>SUM(AQ354,AR354,AS354)</f>
        <v>21000</v>
      </c>
      <c r="AU354" s="108">
        <f>AT354</f>
        <v>21000</v>
      </c>
      <c r="AV354" s="108"/>
      <c r="AW354" s="108"/>
      <c r="AX354" s="108"/>
      <c r="AY354" s="108"/>
      <c r="AZ354" s="108"/>
      <c r="BA354" s="109">
        <f t="shared" ref="BA354:BA357" si="611">SUM(AU354:AZ354)-AT354</f>
        <v>0</v>
      </c>
    </row>
    <row r="355" spans="1:53" ht="14.1" customHeight="1" outlineLevel="2" x14ac:dyDescent="0.2">
      <c r="A355" s="68"/>
      <c r="B355" s="94"/>
      <c r="C355" s="251"/>
      <c r="D355" s="207"/>
      <c r="E355" s="207"/>
      <c r="F355" s="110"/>
      <c r="G355" s="111"/>
      <c r="H355" s="99" t="s">
        <v>552</v>
      </c>
      <c r="I355" s="100"/>
      <c r="J355" s="101"/>
      <c r="K355" s="101"/>
      <c r="L355" s="195" t="str">
        <f>IF(I355&lt;&gt;0,((VLOOKUP(I355,'[2]1. Standard_Cost'!$B$4:$D$8,2)+VLOOKUP(I355,'[2]1. Standard_Cost'!$B$4:$D$8,3))*J355*K355),"0")</f>
        <v>0</v>
      </c>
      <c r="M355" s="195">
        <f>L355*'[2]1. Standard_Cost'!F361</f>
        <v>0</v>
      </c>
      <c r="N355" s="103">
        <v>2</v>
      </c>
      <c r="O355" s="103">
        <v>2</v>
      </c>
      <c r="P355" s="103">
        <v>20</v>
      </c>
      <c r="Q355" s="103"/>
      <c r="R355" s="196">
        <f>+N355*P355*'1. Standard_Cost'!$B$12</f>
        <v>60000</v>
      </c>
      <c r="S355" s="196">
        <f>+N355*O355*P355*'1. Standard_Cost'!$C$12</f>
        <v>200000</v>
      </c>
      <c r="T355" s="196">
        <f>+N355*P355*Q355*'[2]1. Standard_Cost'!$D$12</f>
        <v>0</v>
      </c>
      <c r="U355" s="196">
        <f>+N355*O355*'1. Standard_Cost'!$E$12</f>
        <v>20000</v>
      </c>
      <c r="V355" s="198"/>
      <c r="W355" s="198"/>
      <c r="X355" s="198"/>
      <c r="Y355" s="196">
        <f>+V355*((X355*'[2]1. Standard_Cost'!$B$16)+(W355*X355*'[2]1. Standard_Cost'!$C$16))</f>
        <v>0</v>
      </c>
      <c r="Z355" s="103"/>
      <c r="AA355" s="103"/>
      <c r="AB355" s="196">
        <f>+Z355*'[2]1. Standard_Cost'!$B$20+AA355*'[2]1. Standard_Cost'!$C$20</f>
        <v>0</v>
      </c>
      <c r="AC355" s="105"/>
      <c r="AD355" s="206"/>
      <c r="AE355" s="196">
        <f>SUM(AD355,AC355,AB355,Y355,U355,T355,S355,R355)*'1. Standard_Cost'!B28</f>
        <v>56000</v>
      </c>
      <c r="AF355" s="196">
        <f t="shared" ref="AF355:AF357" si="612">SUM(AD355,AE355)</f>
        <v>56000</v>
      </c>
      <c r="AG355" s="198"/>
      <c r="AH355" s="198"/>
      <c r="AI355" s="198"/>
      <c r="AJ355" s="199"/>
      <c r="AK355" s="199"/>
      <c r="AL355" s="199"/>
      <c r="AM355" s="196">
        <f>AG355*'[2]1. Standard_Cost'!B381+'[2]Incremental_Cost Year 2'!AH375*'[2]1. Standard_Cost'!C381+'[2]Incremental_Cost Year 2'!AI375*'[2]1. Standard_Cost'!D381+'[2]Incremental_Cost Year 2'!AJ375+'[2]Incremental_Cost Year 2'!AL375+AK355</f>
        <v>0</v>
      </c>
      <c r="AN355" s="196">
        <f>AM355*'[2]1. Standard_Cost'!C385</f>
        <v>0</v>
      </c>
      <c r="AO355" s="199"/>
      <c r="AQ355" s="104">
        <f t="shared" si="608"/>
        <v>0</v>
      </c>
      <c r="AR355" s="104">
        <f t="shared" si="609"/>
        <v>56000</v>
      </c>
      <c r="AS355" s="104">
        <f t="shared" si="610"/>
        <v>0</v>
      </c>
      <c r="AT355" s="104">
        <f t="shared" ref="AT355:AT357" si="613">SUM(AQ355,AR355,AS355)</f>
        <v>56000</v>
      </c>
      <c r="AU355" s="108">
        <f>AT355</f>
        <v>56000</v>
      </c>
      <c r="AV355" s="108">
        <v>0</v>
      </c>
      <c r="AW355" s="108"/>
      <c r="AX355" s="108"/>
      <c r="AY355" s="108"/>
      <c r="AZ355" s="108"/>
      <c r="BA355" s="109">
        <f t="shared" si="611"/>
        <v>0</v>
      </c>
    </row>
    <row r="356" spans="1:53" ht="14.1" customHeight="1" outlineLevel="2" x14ac:dyDescent="0.2">
      <c r="A356" s="68"/>
      <c r="B356" s="94"/>
      <c r="C356" s="251"/>
      <c r="D356" s="207"/>
      <c r="E356" s="207"/>
      <c r="F356" s="110"/>
      <c r="G356" s="111"/>
      <c r="H356" s="99" t="s">
        <v>51</v>
      </c>
      <c r="I356" s="100"/>
      <c r="J356" s="101"/>
      <c r="K356" s="101"/>
      <c r="L356" s="195" t="str">
        <f>IF(I356&lt;&gt;0,((VLOOKUP(I356,'[2]1. Standard_Cost'!$B$4:$D$8,2)+VLOOKUP(I356,'[2]1. Standard_Cost'!$B$4:$D$8,3))*J356*K356),"0")</f>
        <v>0</v>
      </c>
      <c r="M356" s="195">
        <f>L356*'[2]1. Standard_Cost'!F361</f>
        <v>0</v>
      </c>
      <c r="N356" s="103"/>
      <c r="O356" s="103"/>
      <c r="P356" s="103"/>
      <c r="Q356" s="103"/>
      <c r="R356" s="196">
        <f>+N356*P356*'[2]1. Standard_Cost'!$B$12</f>
        <v>0</v>
      </c>
      <c r="S356" s="196">
        <f>+N356*O356*P356*'[2]1. Standard_Cost'!$C$12</f>
        <v>0</v>
      </c>
      <c r="T356" s="196">
        <f>+N356*P356*Q356*'[2]1. Standard_Cost'!$D$12</f>
        <v>0</v>
      </c>
      <c r="U356" s="196">
        <f>+N356*O356*'[2]1. Standard_Cost'!$E$12</f>
        <v>0</v>
      </c>
      <c r="V356" s="198"/>
      <c r="W356" s="198"/>
      <c r="X356" s="198"/>
      <c r="Y356" s="196">
        <f>+V356*((X356*'[2]1. Standard_Cost'!$B$16)+(W356*X356*'[2]1. Standard_Cost'!$C$16))</f>
        <v>0</v>
      </c>
      <c r="Z356" s="103"/>
      <c r="AA356" s="103"/>
      <c r="AB356" s="196">
        <f>+Z356*'[2]1. Standard_Cost'!$B$20+AA356*'[2]1. Standard_Cost'!$C$20</f>
        <v>0</v>
      </c>
      <c r="AC356" s="105"/>
      <c r="AD356" s="206"/>
      <c r="AE356" s="196">
        <f>SUM(AD356,AC356,AB356,Y356,U356,T356,S356,R356)*'[2]1. Standard_Cost'!B385</f>
        <v>0</v>
      </c>
      <c r="AF356" s="196">
        <f t="shared" si="612"/>
        <v>0</v>
      </c>
      <c r="AG356" s="198"/>
      <c r="AH356" s="198"/>
      <c r="AI356" s="198"/>
      <c r="AJ356" s="199"/>
      <c r="AK356" s="199"/>
      <c r="AL356" s="199"/>
      <c r="AM356" s="196">
        <f>AG356*'[2]1. Standard_Cost'!B381+'[2]Incremental_Cost Year 2'!AH376*'[2]1. Standard_Cost'!C381+'[2]Incremental_Cost Year 2'!AI376*'[2]1. Standard_Cost'!D381+'[2]Incremental_Cost Year 2'!AJ376+'[2]Incremental_Cost Year 2'!AL376+AK356</f>
        <v>0</v>
      </c>
      <c r="AN356" s="196">
        <f>AM356*'[2]1. Standard_Cost'!C385</f>
        <v>0</v>
      </c>
      <c r="AO356" s="199"/>
      <c r="AQ356" s="104">
        <f t="shared" si="608"/>
        <v>0</v>
      </c>
      <c r="AR356" s="104">
        <f t="shared" si="609"/>
        <v>0</v>
      </c>
      <c r="AS356" s="104">
        <f t="shared" si="610"/>
        <v>0</v>
      </c>
      <c r="AT356" s="104">
        <f t="shared" si="613"/>
        <v>0</v>
      </c>
      <c r="AU356" s="108"/>
      <c r="AV356" s="108"/>
      <c r="AW356" s="108"/>
      <c r="AX356" s="108"/>
      <c r="AY356" s="108"/>
      <c r="AZ356" s="108"/>
      <c r="BA356" s="109">
        <f t="shared" si="611"/>
        <v>0</v>
      </c>
    </row>
    <row r="357" spans="1:53" ht="14.1" customHeight="1" outlineLevel="2" x14ac:dyDescent="0.2">
      <c r="A357" s="68"/>
      <c r="B357" s="94"/>
      <c r="C357" s="251"/>
      <c r="D357" s="207"/>
      <c r="E357" s="207"/>
      <c r="F357" s="110"/>
      <c r="G357" s="111"/>
      <c r="H357" s="112" t="s">
        <v>179</v>
      </c>
      <c r="I357" s="100"/>
      <c r="J357" s="101"/>
      <c r="K357" s="101"/>
      <c r="L357" s="195" t="str">
        <f>IF(I357&lt;&gt;0,((VLOOKUP(I357,'[2]1. Standard_Cost'!$B$4:$D$8,2)+VLOOKUP(I357,'[2]1. Standard_Cost'!$B$4:$D$8,3))*J357*K357),"0")</f>
        <v>0</v>
      </c>
      <c r="M357" s="195">
        <f>L357*'[2]1. Standard_Cost'!F361</f>
        <v>0</v>
      </c>
      <c r="N357" s="103"/>
      <c r="O357" s="103"/>
      <c r="P357" s="103"/>
      <c r="Q357" s="103"/>
      <c r="R357" s="196">
        <f>+N357*P357*'[2]1. Standard_Cost'!$B$12</f>
        <v>0</v>
      </c>
      <c r="S357" s="196">
        <f>+N357*O357*P357*'[2]1. Standard_Cost'!$C$12</f>
        <v>0</v>
      </c>
      <c r="T357" s="196">
        <f>+N357*P357*Q357*'[2]1. Standard_Cost'!$D$12</f>
        <v>0</v>
      </c>
      <c r="U357" s="196">
        <f>+N357*O357*'[2]1. Standard_Cost'!$E$12</f>
        <v>0</v>
      </c>
      <c r="V357" s="198"/>
      <c r="W357" s="198"/>
      <c r="X357" s="198"/>
      <c r="Y357" s="196">
        <f>+V357*((X357*'[2]1. Standard_Cost'!$B$16)+(W357*X357*'[2]1. Standard_Cost'!$C$16))</f>
        <v>0</v>
      </c>
      <c r="Z357" s="103"/>
      <c r="AA357" s="103"/>
      <c r="AB357" s="196">
        <f>+Z357*'[2]1. Standard_Cost'!$B$20+AA357*'[2]1. Standard_Cost'!$C$20</f>
        <v>0</v>
      </c>
      <c r="AC357" s="105"/>
      <c r="AD357" s="206"/>
      <c r="AE357" s="196">
        <f>SUM(AD357,AC357,AB357,Y357,U357,T357,S357,R357)*'[2]1. Standard_Cost'!B385</f>
        <v>0</v>
      </c>
      <c r="AF357" s="196">
        <f t="shared" si="612"/>
        <v>0</v>
      </c>
      <c r="AG357" s="198"/>
      <c r="AH357" s="198"/>
      <c r="AI357" s="198"/>
      <c r="AJ357" s="199"/>
      <c r="AK357" s="199"/>
      <c r="AL357" s="199"/>
      <c r="AM357" s="196">
        <f>AG357*'[2]1. Standard_Cost'!B381+'[2]Incremental_Cost Year 2'!AH377*'[2]1. Standard_Cost'!C381+'[2]Incremental_Cost Year 2'!AI377*'[2]1. Standard_Cost'!D381+'[2]Incremental_Cost Year 2'!AJ377+'[2]Incremental_Cost Year 2'!AL377+AK357</f>
        <v>0</v>
      </c>
      <c r="AN357" s="196">
        <f>AM357*'[2]1. Standard_Cost'!C385</f>
        <v>0</v>
      </c>
      <c r="AO357" s="199"/>
      <c r="AQ357" s="104">
        <f t="shared" si="608"/>
        <v>0</v>
      </c>
      <c r="AR357" s="104">
        <f t="shared" si="609"/>
        <v>0</v>
      </c>
      <c r="AS357" s="104">
        <f t="shared" si="610"/>
        <v>0</v>
      </c>
      <c r="AT357" s="104">
        <f t="shared" si="613"/>
        <v>0</v>
      </c>
      <c r="AU357" s="108"/>
      <c r="AV357" s="108"/>
      <c r="AW357" s="108"/>
      <c r="AX357" s="108"/>
      <c r="AY357" s="108"/>
      <c r="AZ357" s="108"/>
      <c r="BA357" s="109">
        <f t="shared" si="611"/>
        <v>0</v>
      </c>
    </row>
    <row r="358" spans="1:53" ht="24.6" customHeight="1" outlineLevel="1" x14ac:dyDescent="0.2">
      <c r="A358" s="68"/>
      <c r="B358" s="141"/>
      <c r="C358" s="251"/>
      <c r="D358" s="208" t="s">
        <v>545</v>
      </c>
      <c r="E358" s="113" t="s">
        <v>643</v>
      </c>
      <c r="F358" s="114" t="s">
        <v>649</v>
      </c>
      <c r="G358" s="115" t="s">
        <v>651</v>
      </c>
      <c r="H358" s="122" t="s">
        <v>300</v>
      </c>
      <c r="I358" s="117"/>
      <c r="J358" s="117"/>
      <c r="K358" s="117"/>
      <c r="L358" s="201">
        <f>SUM(L354:L357)</f>
        <v>0</v>
      </c>
      <c r="M358" s="201">
        <f>SUM(M354:M357)</f>
        <v>0</v>
      </c>
      <c r="N358" s="117"/>
      <c r="O358" s="117"/>
      <c r="P358" s="117"/>
      <c r="Q358" s="117"/>
      <c r="R358" s="202">
        <f>SUM(R354:R357)</f>
        <v>60000</v>
      </c>
      <c r="S358" s="202">
        <f>SUM(S354:S357)</f>
        <v>200000</v>
      </c>
      <c r="T358" s="202">
        <f>SUM(T354:T357)</f>
        <v>0</v>
      </c>
      <c r="U358" s="202">
        <f>SUM(U354:U357)</f>
        <v>20000</v>
      </c>
      <c r="V358" s="203"/>
      <c r="W358" s="203"/>
      <c r="X358" s="203"/>
      <c r="Y358" s="201">
        <f>SUM(Y354:Y357)</f>
        <v>0</v>
      </c>
      <c r="Z358" s="117"/>
      <c r="AA358" s="117"/>
      <c r="AB358" s="201">
        <f t="shared" ref="AB358:AF358" si="614">SUM(AB354:AB357)</f>
        <v>105000</v>
      </c>
      <c r="AC358" s="118">
        <f t="shared" si="614"/>
        <v>0</v>
      </c>
      <c r="AD358" s="201">
        <f t="shared" si="614"/>
        <v>0</v>
      </c>
      <c r="AE358" s="201">
        <f t="shared" si="614"/>
        <v>77000</v>
      </c>
      <c r="AF358" s="201">
        <f t="shared" si="614"/>
        <v>77000</v>
      </c>
      <c r="AG358" s="203"/>
      <c r="AH358" s="203"/>
      <c r="AI358" s="203"/>
      <c r="AJ358" s="202">
        <f>SUM(AJ354:AJ357)</f>
        <v>0</v>
      </c>
      <c r="AK358" s="202">
        <f>SUM(AK354:AK357)</f>
        <v>0</v>
      </c>
      <c r="AL358" s="202">
        <f>SUM(AL354:AL357)</f>
        <v>0</v>
      </c>
      <c r="AM358" s="201">
        <f>SUM(AM354:AM357)</f>
        <v>0</v>
      </c>
      <c r="AN358" s="201">
        <f>SUM(AN354:AN357)</f>
        <v>0</v>
      </c>
      <c r="AO358" s="204"/>
      <c r="AP358" s="120"/>
      <c r="AQ358" s="121">
        <f t="shared" ref="AQ358:BA358" si="615">SUM(AQ354:AQ357)</f>
        <v>0</v>
      </c>
      <c r="AR358" s="121">
        <f t="shared" si="615"/>
        <v>77000</v>
      </c>
      <c r="AS358" s="121">
        <f t="shared" si="615"/>
        <v>0</v>
      </c>
      <c r="AT358" s="121">
        <f t="shared" si="615"/>
        <v>77000</v>
      </c>
      <c r="AU358" s="121">
        <f t="shared" si="615"/>
        <v>77000</v>
      </c>
      <c r="AV358" s="121">
        <f t="shared" si="615"/>
        <v>0</v>
      </c>
      <c r="AW358" s="121">
        <f t="shared" si="615"/>
        <v>0</v>
      </c>
      <c r="AX358" s="121">
        <f t="shared" si="615"/>
        <v>0</v>
      </c>
      <c r="AY358" s="121">
        <f t="shared" si="615"/>
        <v>0</v>
      </c>
      <c r="AZ358" s="121">
        <f t="shared" si="615"/>
        <v>0</v>
      </c>
      <c r="BA358" s="121">
        <f t="shared" si="615"/>
        <v>0</v>
      </c>
    </row>
    <row r="359" spans="1:53" ht="14.1" customHeight="1" outlineLevel="2" x14ac:dyDescent="0.2">
      <c r="A359" s="68"/>
      <c r="B359" s="94"/>
      <c r="C359" s="142"/>
      <c r="D359" s="205"/>
      <c r="E359" s="277" t="s">
        <v>779</v>
      </c>
      <c r="F359" s="97"/>
      <c r="G359" s="98"/>
      <c r="H359" s="99" t="s">
        <v>551</v>
      </c>
      <c r="I359" s="100"/>
      <c r="J359" s="101"/>
      <c r="K359" s="101"/>
      <c r="L359" s="195" t="str">
        <f>IF(I359&lt;&gt;0,((VLOOKUP(I359,'[2]1. Standard_Cost'!$B$4:$D$8,2)+VLOOKUP(I359,'[2]1. Standard_Cost'!$B$4:$D$8,3))*J359*K359),"0")</f>
        <v>0</v>
      </c>
      <c r="M359" s="195">
        <f>L359*'[2]1. Standard_Cost'!F361</f>
        <v>0</v>
      </c>
      <c r="N359" s="103"/>
      <c r="O359" s="103"/>
      <c r="P359" s="103"/>
      <c r="Q359" s="103"/>
      <c r="R359" s="196">
        <f>+N359*P359*'[2]1. Standard_Cost'!$B$12</f>
        <v>0</v>
      </c>
      <c r="S359" s="196">
        <f>+N359*O359*P359*'[2]1. Standard_Cost'!$C$12</f>
        <v>0</v>
      </c>
      <c r="T359" s="196">
        <f>+N359*P359*Q359*'[2]1. Standard_Cost'!$D$12</f>
        <v>0</v>
      </c>
      <c r="U359" s="196">
        <f>+N359*O359*'[2]1. Standard_Cost'!$E$12</f>
        <v>0</v>
      </c>
      <c r="V359" s="198"/>
      <c r="W359" s="198"/>
      <c r="X359" s="198"/>
      <c r="Y359" s="196">
        <f>+V359*((X359*'[2]1. Standard_Cost'!$B$16)+(W359*X359*'[2]1. Standard_Cost'!$C$16))</f>
        <v>0</v>
      </c>
      <c r="Z359" s="103"/>
      <c r="AA359" s="103">
        <v>3</v>
      </c>
      <c r="AB359" s="196">
        <f>+Z359*'1. Standard_Cost'!$B$20+AA359*'1. Standard_Cost'!$C$20</f>
        <v>105000</v>
      </c>
      <c r="AC359" s="105"/>
      <c r="AD359" s="206"/>
      <c r="AE359" s="196">
        <f>SUM(AD359,AC359,AB359,Y359,U359,T359,S359,R359)*'1. Standard_Cost'!B28</f>
        <v>21000</v>
      </c>
      <c r="AF359" s="196">
        <f>SUM(AD359,AE359)</f>
        <v>21000</v>
      </c>
      <c r="AG359" s="198"/>
      <c r="AH359" s="198"/>
      <c r="AI359" s="198"/>
      <c r="AJ359" s="199"/>
      <c r="AK359" s="199"/>
      <c r="AL359" s="199"/>
      <c r="AM359" s="196">
        <f>AG359*'[2]1. Standard_Cost'!B381+'[2]Incremental_Cost Year 2'!AH379*'[2]1. Standard_Cost'!C381+'[2]Incremental_Cost Year 2'!AI379*'[2]1. Standard_Cost'!D381+'[2]Incremental_Cost Year 2'!AJ379+'[2]Incremental_Cost Year 2'!AL379+AK359</f>
        <v>0</v>
      </c>
      <c r="AN359" s="196">
        <f>AM359*'[2]1. Standard_Cost'!C385</f>
        <v>0</v>
      </c>
      <c r="AO359" s="199"/>
      <c r="AQ359" s="104">
        <f t="shared" ref="AQ359:AQ362" si="616">L359+M359</f>
        <v>0</v>
      </c>
      <c r="AR359" s="104">
        <f t="shared" ref="AR359:AR362" si="617">AF359</f>
        <v>21000</v>
      </c>
      <c r="AS359" s="104">
        <f t="shared" ref="AS359:AS362" si="618">AM359+AN359</f>
        <v>0</v>
      </c>
      <c r="AT359" s="104">
        <f>SUM(AQ359,AR359,AS359)</f>
        <v>21000</v>
      </c>
      <c r="AU359" s="108">
        <f>AT359</f>
        <v>21000</v>
      </c>
      <c r="AV359" s="108"/>
      <c r="AW359" s="108"/>
      <c r="AX359" s="108"/>
      <c r="AY359" s="108"/>
      <c r="AZ359" s="108"/>
      <c r="BA359" s="109">
        <f t="shared" ref="BA359:BA362" si="619">SUM(AU359:AZ359)-AT359</f>
        <v>0</v>
      </c>
    </row>
    <row r="360" spans="1:53" ht="14.1" customHeight="1" outlineLevel="2" x14ac:dyDescent="0.2">
      <c r="A360" s="68"/>
      <c r="B360" s="94"/>
      <c r="C360" s="142"/>
      <c r="D360" s="207"/>
      <c r="E360" s="278"/>
      <c r="F360" s="110"/>
      <c r="G360" s="111"/>
      <c r="H360" s="99" t="s">
        <v>552</v>
      </c>
      <c r="I360" s="100"/>
      <c r="J360" s="101"/>
      <c r="K360" s="101"/>
      <c r="L360" s="195" t="str">
        <f>IF(I360&lt;&gt;0,((VLOOKUP(I360,'[2]1. Standard_Cost'!$B$4:$D$8,2)+VLOOKUP(I360,'[2]1. Standard_Cost'!$B$4:$D$8,3))*J360*K360),"0")</f>
        <v>0</v>
      </c>
      <c r="M360" s="195">
        <f>L360*'[2]1. Standard_Cost'!F361</f>
        <v>0</v>
      </c>
      <c r="N360" s="103">
        <v>1</v>
      </c>
      <c r="O360" s="103">
        <v>1</v>
      </c>
      <c r="P360" s="103">
        <v>150</v>
      </c>
      <c r="Q360" s="103"/>
      <c r="R360" s="196">
        <f>+N360*P360*'1. Standard_Cost'!$B$12</f>
        <v>225000</v>
      </c>
      <c r="S360" s="196">
        <f>+N360*O360*P360*'1. Standard_Cost'!$C$12</f>
        <v>375000</v>
      </c>
      <c r="T360" s="196">
        <f>+N360*P360*Q360*'[2]1. Standard_Cost'!$D$12</f>
        <v>0</v>
      </c>
      <c r="U360" s="196">
        <f>+N360*O360*'1. Standard_Cost'!$E$12</f>
        <v>5000</v>
      </c>
      <c r="V360" s="198"/>
      <c r="W360" s="198"/>
      <c r="X360" s="198"/>
      <c r="Y360" s="196">
        <f>+V360*((X360*'[2]1. Standard_Cost'!$B$16)+(W360*X360*'[2]1. Standard_Cost'!$C$16))</f>
        <v>0</v>
      </c>
      <c r="Z360" s="103"/>
      <c r="AA360" s="103"/>
      <c r="AB360" s="196">
        <f>+Z360*'[2]1. Standard_Cost'!$B$20+AA360*'[2]1. Standard_Cost'!$C$20</f>
        <v>0</v>
      </c>
      <c r="AC360" s="105"/>
      <c r="AD360" s="206"/>
      <c r="AE360" s="196">
        <f>SUM(AD360,AC360,AB360,Y360,U360,T360,S360,R360)*'1. Standard_Cost'!B28</f>
        <v>121000</v>
      </c>
      <c r="AF360" s="196">
        <f t="shared" ref="AF360:AF362" si="620">SUM(AD360,AE360)</f>
        <v>121000</v>
      </c>
      <c r="AG360" s="198"/>
      <c r="AH360" s="198">
        <v>0</v>
      </c>
      <c r="AI360" s="198">
        <v>0</v>
      </c>
      <c r="AJ360" s="199"/>
      <c r="AK360" s="199"/>
      <c r="AL360" s="199"/>
      <c r="AM360" s="196">
        <f>AG360*'[2]1. Standard_Cost'!B381+'[2]Incremental_Cost Year 2'!AH380*'[2]1. Standard_Cost'!C381+'[2]Incremental_Cost Year 2'!AI380*'[2]1. Standard_Cost'!D381+'[2]Incremental_Cost Year 2'!AJ380+'[2]Incremental_Cost Year 2'!AL380+AK360</f>
        <v>0</v>
      </c>
      <c r="AN360" s="196">
        <f>AM360*'[2]1. Standard_Cost'!C385</f>
        <v>0</v>
      </c>
      <c r="AO360" s="199"/>
      <c r="AQ360" s="104">
        <f t="shared" si="616"/>
        <v>0</v>
      </c>
      <c r="AR360" s="104">
        <f t="shared" si="617"/>
        <v>121000</v>
      </c>
      <c r="AS360" s="104">
        <f t="shared" si="618"/>
        <v>0</v>
      </c>
      <c r="AT360" s="104">
        <f t="shared" ref="AT360:AT362" si="621">SUM(AQ360,AR360,AS360)</f>
        <v>121000</v>
      </c>
      <c r="AU360" s="108">
        <f>AT360</f>
        <v>121000</v>
      </c>
      <c r="AV360" s="108">
        <v>0</v>
      </c>
      <c r="AW360" s="108"/>
      <c r="AX360" s="108"/>
      <c r="AY360" s="108"/>
      <c r="AZ360" s="108"/>
      <c r="BA360" s="109">
        <f t="shared" si="619"/>
        <v>0</v>
      </c>
    </row>
    <row r="361" spans="1:53" ht="14.1" customHeight="1" outlineLevel="2" x14ac:dyDescent="0.2">
      <c r="A361" s="68"/>
      <c r="B361" s="94"/>
      <c r="C361" s="142"/>
      <c r="D361" s="207"/>
      <c r="E361" s="278"/>
      <c r="F361" s="110"/>
      <c r="G361" s="111"/>
      <c r="H361" s="99" t="s">
        <v>51</v>
      </c>
      <c r="I361" s="100"/>
      <c r="J361" s="101"/>
      <c r="K361" s="101"/>
      <c r="L361" s="195" t="str">
        <f>IF(I361&lt;&gt;0,((VLOOKUP(I361,'[2]1. Standard_Cost'!$B$4:$D$8,2)+VLOOKUP(I361,'[2]1. Standard_Cost'!$B$4:$D$8,3))*J361*K361),"0")</f>
        <v>0</v>
      </c>
      <c r="M361" s="195">
        <f>L361*'[2]1. Standard_Cost'!F361</f>
        <v>0</v>
      </c>
      <c r="N361" s="103"/>
      <c r="O361" s="103"/>
      <c r="P361" s="103"/>
      <c r="Q361" s="103"/>
      <c r="R361" s="196">
        <f>+N361*P361*'[2]1. Standard_Cost'!$B$12</f>
        <v>0</v>
      </c>
      <c r="S361" s="196">
        <f>+N361*O361*P361*'[2]1. Standard_Cost'!$C$12</f>
        <v>0</v>
      </c>
      <c r="T361" s="196">
        <f>+N361*P361*Q361*'[2]1. Standard_Cost'!$D$12</f>
        <v>0</v>
      </c>
      <c r="U361" s="196">
        <f>+N361*O361*'[2]1. Standard_Cost'!$E$12</f>
        <v>0</v>
      </c>
      <c r="V361" s="198"/>
      <c r="W361" s="198"/>
      <c r="X361" s="198"/>
      <c r="Y361" s="196">
        <f>+V361*((X361*'[2]1. Standard_Cost'!$B$16)+(W361*X361*'[2]1. Standard_Cost'!$C$16))</f>
        <v>0</v>
      </c>
      <c r="Z361" s="103"/>
      <c r="AA361" s="103"/>
      <c r="AB361" s="196">
        <f>+Z361*'[2]1. Standard_Cost'!$B$20+AA361*'[2]1. Standard_Cost'!$C$20</f>
        <v>0</v>
      </c>
      <c r="AC361" s="105"/>
      <c r="AD361" s="206"/>
      <c r="AE361" s="196">
        <f>SUM(AD361,AC361,AB361,Y361,U361,T361,S361,R361)*'[2]1. Standard_Cost'!B385</f>
        <v>0</v>
      </c>
      <c r="AF361" s="196">
        <f t="shared" si="620"/>
        <v>0</v>
      </c>
      <c r="AG361" s="198"/>
      <c r="AH361" s="198"/>
      <c r="AI361" s="198"/>
      <c r="AJ361" s="199"/>
      <c r="AK361" s="199"/>
      <c r="AL361" s="199"/>
      <c r="AM361" s="196">
        <f>AG361*'[2]1. Standard_Cost'!B381+'[2]Incremental_Cost Year 2'!AH381*'[2]1. Standard_Cost'!C381+'[2]Incremental_Cost Year 2'!AI381*'[2]1. Standard_Cost'!D381+'[2]Incremental_Cost Year 2'!AJ381+'[2]Incremental_Cost Year 2'!AL381+AK361</f>
        <v>0</v>
      </c>
      <c r="AN361" s="196">
        <f>AM361*'[2]1. Standard_Cost'!C385</f>
        <v>0</v>
      </c>
      <c r="AO361" s="199"/>
      <c r="AQ361" s="104">
        <f t="shared" si="616"/>
        <v>0</v>
      </c>
      <c r="AR361" s="104">
        <f t="shared" si="617"/>
        <v>0</v>
      </c>
      <c r="AS361" s="104">
        <f t="shared" si="618"/>
        <v>0</v>
      </c>
      <c r="AT361" s="104">
        <f t="shared" si="621"/>
        <v>0</v>
      </c>
      <c r="AU361" s="108"/>
      <c r="AV361" s="108"/>
      <c r="AW361" s="108"/>
      <c r="AX361" s="108"/>
      <c r="AY361" s="108"/>
      <c r="AZ361" s="108"/>
      <c r="BA361" s="109">
        <f t="shared" si="619"/>
        <v>0</v>
      </c>
    </row>
    <row r="362" spans="1:53" ht="14.1" customHeight="1" outlineLevel="2" x14ac:dyDescent="0.2">
      <c r="A362" s="68"/>
      <c r="B362" s="94"/>
      <c r="C362" s="142"/>
      <c r="D362" s="207"/>
      <c r="E362" s="278"/>
      <c r="F362" s="110"/>
      <c r="G362" s="111"/>
      <c r="H362" s="112" t="s">
        <v>179</v>
      </c>
      <c r="I362" s="100"/>
      <c r="J362" s="101"/>
      <c r="K362" s="101"/>
      <c r="L362" s="195" t="str">
        <f>IF(I362&lt;&gt;0,((VLOOKUP(I362,'[2]1. Standard_Cost'!$B$4:$D$8,2)+VLOOKUP(I362,'[2]1. Standard_Cost'!$B$4:$D$8,3))*J362*K362),"0")</f>
        <v>0</v>
      </c>
      <c r="M362" s="195">
        <f>L362*'[2]1. Standard_Cost'!F361</f>
        <v>0</v>
      </c>
      <c r="N362" s="103"/>
      <c r="O362" s="103"/>
      <c r="P362" s="103"/>
      <c r="Q362" s="103"/>
      <c r="R362" s="196">
        <f>+N362*P362*'[2]1. Standard_Cost'!$B$12</f>
        <v>0</v>
      </c>
      <c r="S362" s="196">
        <f>+N362*O362*P362*'[2]1. Standard_Cost'!$C$12</f>
        <v>0</v>
      </c>
      <c r="T362" s="196">
        <f>+N362*P362*Q362*'[2]1. Standard_Cost'!$D$12</f>
        <v>0</v>
      </c>
      <c r="U362" s="196">
        <f>+N362*O362*'[2]1. Standard_Cost'!$E$12</f>
        <v>0</v>
      </c>
      <c r="V362" s="198"/>
      <c r="W362" s="198"/>
      <c r="X362" s="198"/>
      <c r="Y362" s="196">
        <f>+V362*((X362*'[2]1. Standard_Cost'!$B$16)+(W362*X362*'[2]1. Standard_Cost'!$C$16))</f>
        <v>0</v>
      </c>
      <c r="Z362" s="103"/>
      <c r="AA362" s="103"/>
      <c r="AB362" s="196">
        <f>+Z362*'[2]1. Standard_Cost'!$B$20+AA362*'[2]1. Standard_Cost'!$C$20</f>
        <v>0</v>
      </c>
      <c r="AC362" s="105"/>
      <c r="AD362" s="206"/>
      <c r="AE362" s="196">
        <f>SUM(AD362,AC362,AB362,Y362,U362,T362,S362,R362)*'[2]1. Standard_Cost'!B385</f>
        <v>0</v>
      </c>
      <c r="AF362" s="196">
        <f t="shared" si="620"/>
        <v>0</v>
      </c>
      <c r="AG362" s="198"/>
      <c r="AH362" s="198"/>
      <c r="AI362" s="198"/>
      <c r="AJ362" s="199"/>
      <c r="AK362" s="199"/>
      <c r="AL362" s="199"/>
      <c r="AM362" s="196">
        <f>AG362*'[2]1. Standard_Cost'!B381+'[2]Incremental_Cost Year 2'!AH382*'[2]1. Standard_Cost'!C381+'[2]Incremental_Cost Year 2'!AI382*'[2]1. Standard_Cost'!D381+'[2]Incremental_Cost Year 2'!AJ382+'[2]Incremental_Cost Year 2'!AL382+AK362</f>
        <v>0</v>
      </c>
      <c r="AN362" s="196">
        <f>AM362*'[2]1. Standard_Cost'!C385</f>
        <v>0</v>
      </c>
      <c r="AO362" s="199"/>
      <c r="AQ362" s="104">
        <f t="shared" si="616"/>
        <v>0</v>
      </c>
      <c r="AR362" s="104">
        <f t="shared" si="617"/>
        <v>0</v>
      </c>
      <c r="AS362" s="104">
        <f t="shared" si="618"/>
        <v>0</v>
      </c>
      <c r="AT362" s="104">
        <f t="shared" si="621"/>
        <v>0</v>
      </c>
      <c r="AU362" s="108"/>
      <c r="AV362" s="108"/>
      <c r="AW362" s="108"/>
      <c r="AX362" s="108"/>
      <c r="AY362" s="108"/>
      <c r="AZ362" s="108"/>
      <c r="BA362" s="109">
        <f t="shared" si="619"/>
        <v>0</v>
      </c>
    </row>
    <row r="363" spans="1:53" ht="24.6" customHeight="1" outlineLevel="1" x14ac:dyDescent="0.2">
      <c r="A363" s="68"/>
      <c r="B363" s="141"/>
      <c r="C363" s="142"/>
      <c r="D363" s="208" t="s">
        <v>545</v>
      </c>
      <c r="E363" s="279"/>
      <c r="F363" s="114" t="s">
        <v>647</v>
      </c>
      <c r="G363" s="115" t="s">
        <v>652</v>
      </c>
      <c r="H363" s="122" t="s">
        <v>302</v>
      </c>
      <c r="I363" s="117"/>
      <c r="J363" s="117"/>
      <c r="K363" s="117"/>
      <c r="L363" s="201">
        <f>SUM(L359:L362)</f>
        <v>0</v>
      </c>
      <c r="M363" s="201">
        <f>SUM(M359:M362)</f>
        <v>0</v>
      </c>
      <c r="N363" s="117"/>
      <c r="O363" s="117"/>
      <c r="P363" s="117"/>
      <c r="Q363" s="117"/>
      <c r="R363" s="202">
        <f>SUM(R359:R362)</f>
        <v>225000</v>
      </c>
      <c r="S363" s="202">
        <f>SUM(S359:S362)</f>
        <v>375000</v>
      </c>
      <c r="T363" s="202">
        <f>SUM(T359:T362)</f>
        <v>0</v>
      </c>
      <c r="U363" s="202">
        <f>SUM(U359:U362)</f>
        <v>5000</v>
      </c>
      <c r="V363" s="203"/>
      <c r="W363" s="203"/>
      <c r="X363" s="203"/>
      <c r="Y363" s="201">
        <f>SUM(Y359:Y362)</f>
        <v>0</v>
      </c>
      <c r="Z363" s="117"/>
      <c r="AA363" s="117"/>
      <c r="AB363" s="201">
        <f t="shared" ref="AB363:AF363" si="622">SUM(AB359:AB362)</f>
        <v>105000</v>
      </c>
      <c r="AC363" s="118">
        <f t="shared" si="622"/>
        <v>0</v>
      </c>
      <c r="AD363" s="201">
        <f t="shared" si="622"/>
        <v>0</v>
      </c>
      <c r="AE363" s="201">
        <f t="shared" si="622"/>
        <v>142000</v>
      </c>
      <c r="AF363" s="201">
        <f t="shared" si="622"/>
        <v>142000</v>
      </c>
      <c r="AG363" s="203"/>
      <c r="AH363" s="203"/>
      <c r="AI363" s="203"/>
      <c r="AJ363" s="202">
        <f>SUM(AJ359:AJ362)</f>
        <v>0</v>
      </c>
      <c r="AK363" s="202">
        <f t="shared" ref="AK363:AN363" si="623">SUM(AK359:AK362)</f>
        <v>0</v>
      </c>
      <c r="AL363" s="202">
        <f t="shared" si="623"/>
        <v>0</v>
      </c>
      <c r="AM363" s="202">
        <f t="shared" si="623"/>
        <v>0</v>
      </c>
      <c r="AN363" s="202">
        <f t="shared" si="623"/>
        <v>0</v>
      </c>
      <c r="AO363" s="204"/>
      <c r="AP363" s="120"/>
      <c r="AQ363" s="121">
        <f t="shared" ref="AQ363:BA363" si="624">SUM(AQ359:AQ362)</f>
        <v>0</v>
      </c>
      <c r="AR363" s="121">
        <f t="shared" si="624"/>
        <v>142000</v>
      </c>
      <c r="AS363" s="121">
        <f t="shared" si="624"/>
        <v>0</v>
      </c>
      <c r="AT363" s="121">
        <f t="shared" si="624"/>
        <v>142000</v>
      </c>
      <c r="AU363" s="121">
        <f t="shared" si="624"/>
        <v>142000</v>
      </c>
      <c r="AV363" s="121">
        <f t="shared" si="624"/>
        <v>0</v>
      </c>
      <c r="AW363" s="121">
        <f t="shared" si="624"/>
        <v>0</v>
      </c>
      <c r="AX363" s="121">
        <f t="shared" si="624"/>
        <v>0</v>
      </c>
      <c r="AY363" s="121">
        <f t="shared" si="624"/>
        <v>0</v>
      </c>
      <c r="AZ363" s="121">
        <f t="shared" si="624"/>
        <v>0</v>
      </c>
      <c r="BA363" s="121">
        <f t="shared" si="624"/>
        <v>0</v>
      </c>
    </row>
    <row r="364" spans="1:53" ht="14.1" customHeight="1" outlineLevel="2" x14ac:dyDescent="0.2">
      <c r="A364" s="68"/>
      <c r="B364" s="94"/>
      <c r="C364" s="142"/>
      <c r="D364" s="96"/>
      <c r="E364" s="96"/>
      <c r="F364" s="97"/>
      <c r="G364" s="98"/>
      <c r="H364" s="99" t="s">
        <v>49</v>
      </c>
      <c r="I364" s="100"/>
      <c r="J364" s="101"/>
      <c r="K364" s="101"/>
      <c r="L364" s="102" t="str">
        <f>IF(I364&lt;&gt;0,((VLOOKUP(I364,'1. Standard_Cost'!$B$4:$D$8,2)+VLOOKUP(I364,'1. Standard_Cost'!$B$4:$D$8,3))*J364*K364),"0")</f>
        <v>0</v>
      </c>
      <c r="M364" s="102">
        <f>L364*'1. Standard_Cost'!F188</f>
        <v>0</v>
      </c>
      <c r="N364" s="103"/>
      <c r="O364" s="103"/>
      <c r="P364" s="103"/>
      <c r="Q364" s="103"/>
      <c r="R364" s="104">
        <f>+N364*P364*'1. Standard_Cost'!$B$12</f>
        <v>0</v>
      </c>
      <c r="S364" s="104">
        <f>+N364*O364*P364*'1. Standard_Cost'!$C$12</f>
        <v>0</v>
      </c>
      <c r="T364" s="104">
        <f>+N364*P364*Q364*'1. Standard_Cost'!$D$12</f>
        <v>0</v>
      </c>
      <c r="U364" s="104">
        <f>+N364*O364*'1. Standard_Cost'!$E$12</f>
        <v>0</v>
      </c>
      <c r="V364" s="103"/>
      <c r="W364" s="103"/>
      <c r="X364" s="103"/>
      <c r="Y364" s="104">
        <f>+V364*((X364*'1. Standard_Cost'!$B$16)+(W364*X364*'1. Standard_Cost'!$C$16))</f>
        <v>0</v>
      </c>
      <c r="Z364" s="103"/>
      <c r="AA364" s="103"/>
      <c r="AB364" s="104">
        <f>+Z364*'1. Standard_Cost'!$B$20+AA364*'1. Standard_Cost'!$C$20</f>
        <v>0</v>
      </c>
      <c r="AC364" s="105"/>
      <c r="AD364" s="106"/>
      <c r="AE364" s="104">
        <f>SUM(AD364,AC364,AB364,Y364,U364,T364,S364,R364)*'1. Standard_Cost'!B212</f>
        <v>0</v>
      </c>
      <c r="AF364" s="104">
        <f>SUM(AD364,AE364)</f>
        <v>0</v>
      </c>
      <c r="AG364" s="103"/>
      <c r="AH364" s="103"/>
      <c r="AI364" s="103"/>
      <c r="AJ364" s="107"/>
      <c r="AK364" s="107"/>
      <c r="AL364" s="107"/>
      <c r="AM364" s="104">
        <f>AG364*'1. Standard_Cost'!B208+'Incremental_Cost Year 2021'!AH372*'1. Standard_Cost'!C208+'Incremental_Cost Year 2021'!AI372*'1. Standard_Cost'!D208+'Incremental_Cost Year 2021'!AJ372+'Incremental_Cost Year 2021'!AL372+AK364</f>
        <v>0</v>
      </c>
      <c r="AN364" s="104">
        <f>AM364*'1. Standard_Cost'!C212</f>
        <v>0</v>
      </c>
      <c r="AO364" s="107"/>
      <c r="AQ364" s="104">
        <f t="shared" ref="AQ364:AQ367" si="625">L364+M364</f>
        <v>0</v>
      </c>
      <c r="AR364" s="104">
        <f t="shared" ref="AR364:AR367" si="626">AF364</f>
        <v>0</v>
      </c>
      <c r="AS364" s="104">
        <f t="shared" ref="AS364:AS367" si="627">AM364+AN364</f>
        <v>0</v>
      </c>
      <c r="AT364" s="104">
        <f>SUM(AQ364,AR364,AS364)</f>
        <v>0</v>
      </c>
      <c r="AU364" s="108"/>
      <c r="AV364" s="108"/>
      <c r="AW364" s="108"/>
      <c r="AX364" s="108"/>
      <c r="AY364" s="108"/>
      <c r="AZ364" s="108"/>
      <c r="BA364" s="109">
        <f t="shared" ref="BA364:BA367" si="628">SUM(AU364:AZ364)-AT364</f>
        <v>0</v>
      </c>
    </row>
    <row r="365" spans="1:53" ht="14.1" customHeight="1" outlineLevel="2" x14ac:dyDescent="0.2">
      <c r="A365" s="68"/>
      <c r="B365" s="94"/>
      <c r="C365" s="250"/>
      <c r="D365" s="110"/>
      <c r="E365" s="110"/>
      <c r="F365" s="110"/>
      <c r="G365" s="111"/>
      <c r="H365" s="99" t="s">
        <v>50</v>
      </c>
      <c r="I365" s="100"/>
      <c r="J365" s="101"/>
      <c r="K365" s="101"/>
      <c r="L365" s="102" t="str">
        <f>IF(I365&lt;&gt;0,((VLOOKUP(I365,'1. Standard_Cost'!$B$4:$D$8,2)+VLOOKUP(I365,'1. Standard_Cost'!$B$4:$D$8,3))*J365*K365),"0")</f>
        <v>0</v>
      </c>
      <c r="M365" s="102">
        <f>L365*'1. Standard_Cost'!F188</f>
        <v>0</v>
      </c>
      <c r="N365" s="103"/>
      <c r="O365" s="103"/>
      <c r="P365" s="103"/>
      <c r="Q365" s="103"/>
      <c r="R365" s="104">
        <f>+N365*P365*'1. Standard_Cost'!$B$12</f>
        <v>0</v>
      </c>
      <c r="S365" s="104">
        <f>+N365*O365*P365*'1. Standard_Cost'!$C$12</f>
        <v>0</v>
      </c>
      <c r="T365" s="104">
        <f>+N365*P365*Q365*'1. Standard_Cost'!$D$12</f>
        <v>0</v>
      </c>
      <c r="U365" s="104">
        <f>+N365*O365*'1. Standard_Cost'!$E$12</f>
        <v>0</v>
      </c>
      <c r="V365" s="103"/>
      <c r="W365" s="103"/>
      <c r="X365" s="103"/>
      <c r="Y365" s="104">
        <f>+V365*((X365*'1. Standard_Cost'!$B$16)+(W365*X365*'1. Standard_Cost'!$C$16))</f>
        <v>0</v>
      </c>
      <c r="Z365" s="103"/>
      <c r="AA365" s="103"/>
      <c r="AB365" s="104">
        <f>+Z365*'1. Standard_Cost'!$B$20+AA365*'1. Standard_Cost'!$C$20</f>
        <v>0</v>
      </c>
      <c r="AC365" s="105"/>
      <c r="AD365" s="106"/>
      <c r="AE365" s="104">
        <f>SUM(AD365,AC365,AB365,Y365,U365,T365,S365,R365)*'1. Standard_Cost'!B212</f>
        <v>0</v>
      </c>
      <c r="AF365" s="104">
        <f t="shared" ref="AF365:AF367" si="629">SUM(AD365,AE365)</f>
        <v>0</v>
      </c>
      <c r="AG365" s="103"/>
      <c r="AH365" s="103">
        <v>0</v>
      </c>
      <c r="AI365" s="103">
        <v>0</v>
      </c>
      <c r="AJ365" s="107"/>
      <c r="AK365" s="107"/>
      <c r="AL365" s="107"/>
      <c r="AM365" s="104">
        <f>AG365*'1. Standard_Cost'!B208+'Incremental_Cost Year 2021'!AH373*'1. Standard_Cost'!C208+'Incremental_Cost Year 2021'!AI373*'1. Standard_Cost'!D208+'Incremental_Cost Year 2021'!AJ373+'Incremental_Cost Year 2021'!AL373+AK365</f>
        <v>0</v>
      </c>
      <c r="AN365" s="104">
        <f>AM365*'1. Standard_Cost'!C212</f>
        <v>0</v>
      </c>
      <c r="AO365" s="107"/>
      <c r="AQ365" s="104">
        <f t="shared" si="625"/>
        <v>0</v>
      </c>
      <c r="AR365" s="104">
        <f t="shared" si="626"/>
        <v>0</v>
      </c>
      <c r="AS365" s="104">
        <f t="shared" si="627"/>
        <v>0</v>
      </c>
      <c r="AT365" s="104">
        <f t="shared" ref="AT365:AT367" si="630">SUM(AQ365,AR365,AS365)</f>
        <v>0</v>
      </c>
      <c r="AU365" s="108"/>
      <c r="AV365" s="108">
        <v>0</v>
      </c>
      <c r="AW365" s="108"/>
      <c r="AX365" s="108"/>
      <c r="AY365" s="108"/>
      <c r="AZ365" s="108"/>
      <c r="BA365" s="109">
        <f t="shared" si="628"/>
        <v>0</v>
      </c>
    </row>
    <row r="366" spans="1:53" ht="14.1" customHeight="1" outlineLevel="2" x14ac:dyDescent="0.2">
      <c r="A366" s="68"/>
      <c r="B366" s="94"/>
      <c r="C366" s="251"/>
      <c r="D366" s="110"/>
      <c r="E366" s="110"/>
      <c r="F366" s="110"/>
      <c r="G366" s="111"/>
      <c r="H366" s="99" t="s">
        <v>51</v>
      </c>
      <c r="I366" s="100"/>
      <c r="J366" s="101"/>
      <c r="K366" s="101"/>
      <c r="L366" s="102" t="str">
        <f>IF(I366&lt;&gt;0,((VLOOKUP(I366,'1. Standard_Cost'!$B$4:$D$8,2)+VLOOKUP(I366,'1. Standard_Cost'!$B$4:$D$8,3))*J366*K366),"0")</f>
        <v>0</v>
      </c>
      <c r="M366" s="102">
        <f>L366*'1. Standard_Cost'!F188</f>
        <v>0</v>
      </c>
      <c r="N366" s="103"/>
      <c r="O366" s="103"/>
      <c r="P366" s="103"/>
      <c r="Q366" s="103"/>
      <c r="R366" s="104">
        <f>+N366*P366*'1. Standard_Cost'!$B$12</f>
        <v>0</v>
      </c>
      <c r="S366" s="104">
        <f>+N366*O366*P366*'1. Standard_Cost'!$C$12</f>
        <v>0</v>
      </c>
      <c r="T366" s="104">
        <f>+N366*P366*Q366*'1. Standard_Cost'!$D$12</f>
        <v>0</v>
      </c>
      <c r="U366" s="104">
        <f>+N366*O366*'1. Standard_Cost'!$E$12</f>
        <v>0</v>
      </c>
      <c r="V366" s="103"/>
      <c r="W366" s="103"/>
      <c r="X366" s="103"/>
      <c r="Y366" s="104">
        <f>+V366*((X366*'1. Standard_Cost'!$B$16)+(W366*X366*'1. Standard_Cost'!$C$16))</f>
        <v>0</v>
      </c>
      <c r="Z366" s="103"/>
      <c r="AA366" s="103"/>
      <c r="AB366" s="104">
        <f>+Z366*'1. Standard_Cost'!$B$20+AA366*'1. Standard_Cost'!$C$20</f>
        <v>0</v>
      </c>
      <c r="AC366" s="105"/>
      <c r="AD366" s="106"/>
      <c r="AE366" s="104">
        <f>SUM(AD366,AC366,AB366,Y366,U366,T366,S366,R366)*'1. Standard_Cost'!B212</f>
        <v>0</v>
      </c>
      <c r="AF366" s="104">
        <f t="shared" si="629"/>
        <v>0</v>
      </c>
      <c r="AG366" s="103"/>
      <c r="AH366" s="103"/>
      <c r="AI366" s="103"/>
      <c r="AJ366" s="107"/>
      <c r="AK366" s="107"/>
      <c r="AL366" s="107"/>
      <c r="AM366" s="104">
        <f>AG366*'1. Standard_Cost'!B208+'Incremental_Cost Year 2021'!AH374*'1. Standard_Cost'!C208+'Incremental_Cost Year 2021'!AI374*'1. Standard_Cost'!D208+'Incremental_Cost Year 2021'!AJ374+'Incremental_Cost Year 2021'!AL374+AK366</f>
        <v>0</v>
      </c>
      <c r="AN366" s="104">
        <f>AM366*'1. Standard_Cost'!C212</f>
        <v>0</v>
      </c>
      <c r="AO366" s="107"/>
      <c r="AQ366" s="104">
        <f t="shared" si="625"/>
        <v>0</v>
      </c>
      <c r="AR366" s="104">
        <f t="shared" si="626"/>
        <v>0</v>
      </c>
      <c r="AS366" s="104">
        <f t="shared" si="627"/>
        <v>0</v>
      </c>
      <c r="AT366" s="104">
        <f t="shared" si="630"/>
        <v>0</v>
      </c>
      <c r="AU366" s="108"/>
      <c r="AV366" s="108"/>
      <c r="AW366" s="108"/>
      <c r="AX366" s="108"/>
      <c r="AY366" s="108"/>
      <c r="AZ366" s="108"/>
      <c r="BA366" s="109">
        <f t="shared" si="628"/>
        <v>0</v>
      </c>
    </row>
    <row r="367" spans="1:53" ht="14.1" customHeight="1" outlineLevel="2" x14ac:dyDescent="0.2">
      <c r="A367" s="68"/>
      <c r="B367" s="94"/>
      <c r="C367" s="251"/>
      <c r="D367" s="110"/>
      <c r="E367" s="110"/>
      <c r="F367" s="110"/>
      <c r="G367" s="111"/>
      <c r="H367" s="112" t="s">
        <v>179</v>
      </c>
      <c r="I367" s="100"/>
      <c r="J367" s="101"/>
      <c r="K367" s="101"/>
      <c r="L367" s="102" t="str">
        <f>IF(I367&lt;&gt;0,((VLOOKUP(I367,'1. Standard_Cost'!$B$4:$D$8,2)+VLOOKUP(I367,'1. Standard_Cost'!$B$4:$D$8,3))*J367*K367),"0")</f>
        <v>0</v>
      </c>
      <c r="M367" s="102">
        <f>L367*'1. Standard_Cost'!F188</f>
        <v>0</v>
      </c>
      <c r="N367" s="103"/>
      <c r="O367" s="103"/>
      <c r="P367" s="103"/>
      <c r="Q367" s="103"/>
      <c r="R367" s="104">
        <f>+N367*P367*'1. Standard_Cost'!$B$12</f>
        <v>0</v>
      </c>
      <c r="S367" s="104">
        <f>+N367*O367*P367*'1. Standard_Cost'!$C$12</f>
        <v>0</v>
      </c>
      <c r="T367" s="104">
        <f>+N367*P367*Q367*'1. Standard_Cost'!$D$12</f>
        <v>0</v>
      </c>
      <c r="U367" s="104">
        <f>+N367*O367*'1. Standard_Cost'!$E$12</f>
        <v>0</v>
      </c>
      <c r="V367" s="103"/>
      <c r="W367" s="103"/>
      <c r="X367" s="103"/>
      <c r="Y367" s="104">
        <f>+V367*((X367*'1. Standard_Cost'!$B$16)+(W367*X367*'1. Standard_Cost'!$C$16))</f>
        <v>0</v>
      </c>
      <c r="Z367" s="103"/>
      <c r="AA367" s="103"/>
      <c r="AB367" s="104">
        <f>+Z367*'1. Standard_Cost'!$B$20+AA367*'1. Standard_Cost'!$C$20</f>
        <v>0</v>
      </c>
      <c r="AC367" s="105"/>
      <c r="AD367" s="106"/>
      <c r="AE367" s="104">
        <f>SUM(AD367,AC367,AB367,Y367,U367,T367,S367,R367)*'1. Standard_Cost'!B212</f>
        <v>0</v>
      </c>
      <c r="AF367" s="104">
        <f t="shared" si="629"/>
        <v>0</v>
      </c>
      <c r="AG367" s="103"/>
      <c r="AH367" s="103"/>
      <c r="AI367" s="103"/>
      <c r="AJ367" s="107"/>
      <c r="AK367" s="107"/>
      <c r="AL367" s="107"/>
      <c r="AM367" s="104">
        <f>AG367*'1. Standard_Cost'!B208+'Incremental_Cost Year 2021'!AH375*'1. Standard_Cost'!C208+'Incremental_Cost Year 2021'!AI375*'1. Standard_Cost'!D208+'Incremental_Cost Year 2021'!AJ375+'Incremental_Cost Year 2021'!AL375+AK367</f>
        <v>0</v>
      </c>
      <c r="AN367" s="104">
        <f>AM367*'1. Standard_Cost'!C212</f>
        <v>0</v>
      </c>
      <c r="AO367" s="107"/>
      <c r="AQ367" s="104">
        <f t="shared" si="625"/>
        <v>0</v>
      </c>
      <c r="AR367" s="104">
        <f t="shared" si="626"/>
        <v>0</v>
      </c>
      <c r="AS367" s="104">
        <f t="shared" si="627"/>
        <v>0</v>
      </c>
      <c r="AT367" s="104">
        <f t="shared" si="630"/>
        <v>0</v>
      </c>
      <c r="AU367" s="108"/>
      <c r="AV367" s="108"/>
      <c r="AW367" s="108"/>
      <c r="AX367" s="108"/>
      <c r="AY367" s="108"/>
      <c r="AZ367" s="108"/>
      <c r="BA367" s="109">
        <f t="shared" si="628"/>
        <v>0</v>
      </c>
    </row>
    <row r="368" spans="1:53" ht="24.6" customHeight="1" outlineLevel="1" x14ac:dyDescent="0.2">
      <c r="A368" s="68"/>
      <c r="B368" s="141"/>
      <c r="C368" s="251"/>
      <c r="D368" s="113" t="s">
        <v>545</v>
      </c>
      <c r="E368" s="113" t="s">
        <v>303</v>
      </c>
      <c r="F368" s="114" t="s">
        <v>154</v>
      </c>
      <c r="G368" s="115" t="s">
        <v>155</v>
      </c>
      <c r="H368" s="122" t="s">
        <v>304</v>
      </c>
      <c r="I368" s="117"/>
      <c r="J368" s="117"/>
      <c r="K368" s="117"/>
      <c r="L368" s="118">
        <f>SUM(L364:L367)</f>
        <v>0</v>
      </c>
      <c r="M368" s="118">
        <f>SUM(M364:M367)</f>
        <v>0</v>
      </c>
      <c r="N368" s="117"/>
      <c r="O368" s="117"/>
      <c r="P368" s="117"/>
      <c r="Q368" s="117"/>
      <c r="R368" s="119">
        <f>SUM(R364:R367)</f>
        <v>0</v>
      </c>
      <c r="S368" s="119">
        <f>SUM(S364:S367)</f>
        <v>0</v>
      </c>
      <c r="T368" s="119">
        <f>SUM(T364:T367)</f>
        <v>0</v>
      </c>
      <c r="U368" s="119">
        <f>SUM(U364:U367)</f>
        <v>0</v>
      </c>
      <c r="V368" s="117"/>
      <c r="W368" s="117"/>
      <c r="X368" s="117"/>
      <c r="Y368" s="118">
        <f>SUM(Y364:Y367)</f>
        <v>0</v>
      </c>
      <c r="Z368" s="117"/>
      <c r="AA368" s="117"/>
      <c r="AB368" s="118">
        <f t="shared" ref="AB368:AF368" si="631">SUM(AB364:AB367)</f>
        <v>0</v>
      </c>
      <c r="AC368" s="118">
        <f t="shared" si="631"/>
        <v>0</v>
      </c>
      <c r="AD368" s="118">
        <f t="shared" si="631"/>
        <v>0</v>
      </c>
      <c r="AE368" s="118">
        <f t="shared" si="631"/>
        <v>0</v>
      </c>
      <c r="AF368" s="118">
        <f t="shared" si="631"/>
        <v>0</v>
      </c>
      <c r="AG368" s="117"/>
      <c r="AH368" s="117"/>
      <c r="AI368" s="117"/>
      <c r="AJ368" s="119">
        <f>SUM(AJ364:AJ367)</f>
        <v>0</v>
      </c>
      <c r="AK368" s="119">
        <f t="shared" ref="AK368:AN368" si="632">SUM(AK364:AK367)</f>
        <v>0</v>
      </c>
      <c r="AL368" s="119">
        <f t="shared" si="632"/>
        <v>0</v>
      </c>
      <c r="AM368" s="119">
        <f t="shared" si="632"/>
        <v>0</v>
      </c>
      <c r="AN368" s="119">
        <f t="shared" si="632"/>
        <v>0</v>
      </c>
      <c r="AO368" s="116"/>
      <c r="AP368" s="120"/>
      <c r="AQ368" s="121">
        <f t="shared" ref="AQ368:BA368" si="633">SUM(AQ364:AQ367)</f>
        <v>0</v>
      </c>
      <c r="AR368" s="121">
        <f t="shared" si="633"/>
        <v>0</v>
      </c>
      <c r="AS368" s="121">
        <f t="shared" si="633"/>
        <v>0</v>
      </c>
      <c r="AT368" s="121">
        <f t="shared" si="633"/>
        <v>0</v>
      </c>
      <c r="AU368" s="121">
        <f t="shared" si="633"/>
        <v>0</v>
      </c>
      <c r="AV368" s="121">
        <f t="shared" si="633"/>
        <v>0</v>
      </c>
      <c r="AW368" s="121">
        <f t="shared" si="633"/>
        <v>0</v>
      </c>
      <c r="AX368" s="121">
        <f t="shared" si="633"/>
        <v>0</v>
      </c>
      <c r="AY368" s="121">
        <f t="shared" si="633"/>
        <v>0</v>
      </c>
      <c r="AZ368" s="121">
        <f t="shared" si="633"/>
        <v>0</v>
      </c>
      <c r="BA368" s="121">
        <f t="shared" si="633"/>
        <v>0</v>
      </c>
    </row>
    <row r="369" spans="1:53" ht="14.1" customHeight="1" outlineLevel="2" x14ac:dyDescent="0.2">
      <c r="A369" s="68"/>
      <c r="B369" s="94"/>
      <c r="C369" s="251"/>
      <c r="D369" s="96"/>
      <c r="E369" s="96"/>
      <c r="F369" s="97"/>
      <c r="G369" s="98"/>
      <c r="H369" s="99" t="s">
        <v>49</v>
      </c>
      <c r="I369" s="100"/>
      <c r="J369" s="101"/>
      <c r="K369" s="101"/>
      <c r="L369" s="102" t="str">
        <f>IF(I369&lt;&gt;0,((VLOOKUP(I369,'1. Standard_Cost'!$B$4:$D$8,2)+VLOOKUP(I369,'1. Standard_Cost'!$B$4:$D$8,3))*J369*K369),"0")</f>
        <v>0</v>
      </c>
      <c r="M369" s="102">
        <f>L369*'1. Standard_Cost'!F194</f>
        <v>0</v>
      </c>
      <c r="N369" s="103"/>
      <c r="O369" s="103"/>
      <c r="P369" s="103"/>
      <c r="Q369" s="103"/>
      <c r="R369" s="104">
        <f>+N369*P369*'1. Standard_Cost'!$B$12</f>
        <v>0</v>
      </c>
      <c r="S369" s="104">
        <f>+N369*O369*P369*'1. Standard_Cost'!$C$12</f>
        <v>0</v>
      </c>
      <c r="T369" s="104">
        <f>+N369*P369*Q369*'1. Standard_Cost'!$D$12</f>
        <v>0</v>
      </c>
      <c r="U369" s="104">
        <f>+N369*O369*'1. Standard_Cost'!$E$12</f>
        <v>0</v>
      </c>
      <c r="V369" s="103"/>
      <c r="W369" s="103"/>
      <c r="X369" s="103"/>
      <c r="Y369" s="104">
        <f>+V369*((X369*'1. Standard_Cost'!$B$16)+(W369*X369*'1. Standard_Cost'!$C$16))</f>
        <v>0</v>
      </c>
      <c r="Z369" s="103"/>
      <c r="AA369" s="103"/>
      <c r="AB369" s="104">
        <f>+Z369*'1. Standard_Cost'!$B$20+AA369*'1. Standard_Cost'!$C$20</f>
        <v>0</v>
      </c>
      <c r="AC369" s="105"/>
      <c r="AD369" s="106"/>
      <c r="AE369" s="104">
        <f>SUM(AD369,AC369,AB369,Y369,U369,T369,S369,R369)*'1. Standard_Cost'!B218</f>
        <v>0</v>
      </c>
      <c r="AF369" s="104">
        <f>SUM(AD369,AE369)</f>
        <v>0</v>
      </c>
      <c r="AG369" s="103"/>
      <c r="AH369" s="103"/>
      <c r="AI369" s="103"/>
      <c r="AJ369" s="107"/>
      <c r="AK369" s="107"/>
      <c r="AL369" s="107"/>
      <c r="AM369" s="104">
        <f>AG369*'1. Standard_Cost'!B214+'Incremental_Cost Year 2021'!AH377*'1. Standard_Cost'!C214+'Incremental_Cost Year 2021'!AI377*'1. Standard_Cost'!D214+'Incremental_Cost Year 2021'!AJ377+'Incremental_Cost Year 2021'!AL377+AK369</f>
        <v>0</v>
      </c>
      <c r="AN369" s="104">
        <f>AM369*'1. Standard_Cost'!C218</f>
        <v>0</v>
      </c>
      <c r="AO369" s="107"/>
      <c r="AQ369" s="104">
        <f t="shared" ref="AQ369:AQ372" si="634">L369+M369</f>
        <v>0</v>
      </c>
      <c r="AR369" s="104">
        <f t="shared" ref="AR369:AR372" si="635">AF369</f>
        <v>0</v>
      </c>
      <c r="AS369" s="104">
        <f t="shared" ref="AS369:AS372" si="636">AM369+AN369</f>
        <v>0</v>
      </c>
      <c r="AT369" s="104">
        <f>SUM(AQ369,AR369,AS369)</f>
        <v>0</v>
      </c>
      <c r="AU369" s="108"/>
      <c r="AV369" s="108"/>
      <c r="AW369" s="108"/>
      <c r="AX369" s="108"/>
      <c r="AY369" s="108"/>
      <c r="AZ369" s="108"/>
      <c r="BA369" s="109">
        <f t="shared" ref="BA369:BA372" si="637">SUM(AU369:AZ369)-AT369</f>
        <v>0</v>
      </c>
    </row>
    <row r="370" spans="1:53" ht="14.1" customHeight="1" outlineLevel="2" x14ac:dyDescent="0.2">
      <c r="A370" s="68"/>
      <c r="B370" s="94"/>
      <c r="C370" s="251"/>
      <c r="D370" s="110"/>
      <c r="E370" s="110"/>
      <c r="F370" s="110"/>
      <c r="G370" s="111"/>
      <c r="H370" s="99" t="s">
        <v>50</v>
      </c>
      <c r="I370" s="100"/>
      <c r="J370" s="101"/>
      <c r="K370" s="101"/>
      <c r="L370" s="102" t="str">
        <f>IF(I370&lt;&gt;0,((VLOOKUP(I370,'1. Standard_Cost'!$B$4:$D$8,2)+VLOOKUP(I370,'1. Standard_Cost'!$B$4:$D$8,3))*J370*K370),"0")</f>
        <v>0</v>
      </c>
      <c r="M370" s="102">
        <f>L370*'1. Standard_Cost'!F194</f>
        <v>0</v>
      </c>
      <c r="N370" s="103"/>
      <c r="O370" s="103"/>
      <c r="P370" s="103"/>
      <c r="Q370" s="103"/>
      <c r="R370" s="104">
        <f>+N370*P370*'1. Standard_Cost'!$B$12</f>
        <v>0</v>
      </c>
      <c r="S370" s="104">
        <f>+N370*O370*P370*'1. Standard_Cost'!$C$12</f>
        <v>0</v>
      </c>
      <c r="T370" s="104">
        <f>+N370*P370*Q370*'1. Standard_Cost'!$D$12</f>
        <v>0</v>
      </c>
      <c r="U370" s="104">
        <f>+N370*O370*'1. Standard_Cost'!$E$12</f>
        <v>0</v>
      </c>
      <c r="V370" s="103"/>
      <c r="W370" s="103"/>
      <c r="X370" s="103"/>
      <c r="Y370" s="104">
        <f>+V370*((X370*'1. Standard_Cost'!$B$16)+(W370*X370*'1. Standard_Cost'!$C$16))</f>
        <v>0</v>
      </c>
      <c r="Z370" s="103"/>
      <c r="AA370" s="103"/>
      <c r="AB370" s="104">
        <f>+Z370*'1. Standard_Cost'!$B$20+AA370*'1. Standard_Cost'!$C$20</f>
        <v>0</v>
      </c>
      <c r="AC370" s="105"/>
      <c r="AD370" s="106"/>
      <c r="AE370" s="104">
        <f>SUM(AD370,AC370,AB370,Y370,U370,T370,S370,R370)*'1. Standard_Cost'!B218</f>
        <v>0</v>
      </c>
      <c r="AF370" s="104">
        <f t="shared" ref="AF370:AF372" si="638">SUM(AD370,AE370)</f>
        <v>0</v>
      </c>
      <c r="AG370" s="103"/>
      <c r="AH370" s="103">
        <v>0</v>
      </c>
      <c r="AI370" s="103">
        <v>0</v>
      </c>
      <c r="AJ370" s="107"/>
      <c r="AK370" s="107"/>
      <c r="AL370" s="107"/>
      <c r="AM370" s="104">
        <f>AG370*'1. Standard_Cost'!B214+'Incremental_Cost Year 2021'!AH378*'1. Standard_Cost'!C214+'Incremental_Cost Year 2021'!AI378*'1. Standard_Cost'!D214+'Incremental_Cost Year 2021'!AJ378+'Incremental_Cost Year 2021'!AL378+AK370</f>
        <v>0</v>
      </c>
      <c r="AN370" s="104">
        <f>AM370*'1. Standard_Cost'!C218</f>
        <v>0</v>
      </c>
      <c r="AO370" s="107"/>
      <c r="AQ370" s="104">
        <f t="shared" si="634"/>
        <v>0</v>
      </c>
      <c r="AR370" s="104">
        <f t="shared" si="635"/>
        <v>0</v>
      </c>
      <c r="AS370" s="104">
        <f t="shared" si="636"/>
        <v>0</v>
      </c>
      <c r="AT370" s="104">
        <f t="shared" ref="AT370:AT372" si="639">SUM(AQ370,AR370,AS370)</f>
        <v>0</v>
      </c>
      <c r="AU370" s="108"/>
      <c r="AV370" s="108">
        <v>0</v>
      </c>
      <c r="AW370" s="108"/>
      <c r="AX370" s="108"/>
      <c r="AY370" s="108"/>
      <c r="AZ370" s="108"/>
      <c r="BA370" s="109">
        <f t="shared" si="637"/>
        <v>0</v>
      </c>
    </row>
    <row r="371" spans="1:53" ht="14.1" customHeight="1" outlineLevel="2" x14ac:dyDescent="0.2">
      <c r="A371" s="68"/>
      <c r="B371" s="94"/>
      <c r="C371" s="251"/>
      <c r="D371" s="110"/>
      <c r="E371" s="110"/>
      <c r="F371" s="110"/>
      <c r="G371" s="111"/>
      <c r="H371" s="99" t="s">
        <v>51</v>
      </c>
      <c r="I371" s="100"/>
      <c r="J371" s="101"/>
      <c r="K371" s="101"/>
      <c r="L371" s="102" t="str">
        <f>IF(I371&lt;&gt;0,((VLOOKUP(I371,'1. Standard_Cost'!$B$4:$D$8,2)+VLOOKUP(I371,'1. Standard_Cost'!$B$4:$D$8,3))*J371*K371),"0")</f>
        <v>0</v>
      </c>
      <c r="M371" s="102">
        <f>L371*'1. Standard_Cost'!F194</f>
        <v>0</v>
      </c>
      <c r="N371" s="103"/>
      <c r="O371" s="103"/>
      <c r="P371" s="103"/>
      <c r="Q371" s="103"/>
      <c r="R371" s="104">
        <f>+N371*P371*'1. Standard_Cost'!$B$12</f>
        <v>0</v>
      </c>
      <c r="S371" s="104">
        <f>+N371*O371*P371*'1. Standard_Cost'!$C$12</f>
        <v>0</v>
      </c>
      <c r="T371" s="104">
        <f>+N371*P371*Q371*'1. Standard_Cost'!$D$12</f>
        <v>0</v>
      </c>
      <c r="U371" s="104">
        <f>+N371*O371*'1. Standard_Cost'!$E$12</f>
        <v>0</v>
      </c>
      <c r="V371" s="103"/>
      <c r="W371" s="103"/>
      <c r="X371" s="103"/>
      <c r="Y371" s="104">
        <f>+V371*((X371*'1. Standard_Cost'!$B$16)+(W371*X371*'1. Standard_Cost'!$C$16))</f>
        <v>0</v>
      </c>
      <c r="Z371" s="103"/>
      <c r="AA371" s="103"/>
      <c r="AB371" s="104">
        <f>+Z371*'1. Standard_Cost'!$B$20+AA371*'1. Standard_Cost'!$C$20</f>
        <v>0</v>
      </c>
      <c r="AC371" s="105"/>
      <c r="AD371" s="106"/>
      <c r="AE371" s="104">
        <f>SUM(AD371,AC371,AB371,Y371,U371,T371,S371,R371)*'1. Standard_Cost'!B218</f>
        <v>0</v>
      </c>
      <c r="AF371" s="104">
        <f t="shared" si="638"/>
        <v>0</v>
      </c>
      <c r="AG371" s="103"/>
      <c r="AH371" s="103"/>
      <c r="AI371" s="103"/>
      <c r="AJ371" s="107"/>
      <c r="AK371" s="107"/>
      <c r="AL371" s="107"/>
      <c r="AM371" s="104">
        <f>AG371*'1. Standard_Cost'!B214+'Incremental_Cost Year 2021'!AH379*'1. Standard_Cost'!C214+'Incremental_Cost Year 2021'!AI379*'1. Standard_Cost'!D214+'Incremental_Cost Year 2021'!AJ379+'Incremental_Cost Year 2021'!AL379+AK371</f>
        <v>0</v>
      </c>
      <c r="AN371" s="104">
        <f>AM371*'1. Standard_Cost'!C218</f>
        <v>0</v>
      </c>
      <c r="AO371" s="107"/>
      <c r="AQ371" s="104">
        <f t="shared" si="634"/>
        <v>0</v>
      </c>
      <c r="AR371" s="104">
        <f t="shared" si="635"/>
        <v>0</v>
      </c>
      <c r="AS371" s="104">
        <f t="shared" si="636"/>
        <v>0</v>
      </c>
      <c r="AT371" s="104">
        <f t="shared" si="639"/>
        <v>0</v>
      </c>
      <c r="AU371" s="108"/>
      <c r="AV371" s="108"/>
      <c r="AW371" s="108"/>
      <c r="AX371" s="108"/>
      <c r="AY371" s="108"/>
      <c r="AZ371" s="108"/>
      <c r="BA371" s="109">
        <f t="shared" si="637"/>
        <v>0</v>
      </c>
    </row>
    <row r="372" spans="1:53" ht="14.1" customHeight="1" outlineLevel="2" x14ac:dyDescent="0.2">
      <c r="A372" s="68"/>
      <c r="B372" s="94"/>
      <c r="C372" s="251"/>
      <c r="D372" s="110"/>
      <c r="E372" s="110"/>
      <c r="F372" s="110"/>
      <c r="G372" s="111"/>
      <c r="H372" s="112" t="s">
        <v>179</v>
      </c>
      <c r="I372" s="100"/>
      <c r="J372" s="101"/>
      <c r="K372" s="101"/>
      <c r="L372" s="102" t="str">
        <f>IF(I372&lt;&gt;0,((VLOOKUP(I372,'1. Standard_Cost'!$B$4:$D$8,2)+VLOOKUP(I372,'1. Standard_Cost'!$B$4:$D$8,3))*J372*K372),"0")</f>
        <v>0</v>
      </c>
      <c r="M372" s="102">
        <f>L372*'1. Standard_Cost'!F194</f>
        <v>0</v>
      </c>
      <c r="N372" s="103"/>
      <c r="O372" s="103"/>
      <c r="P372" s="103"/>
      <c r="Q372" s="103"/>
      <c r="R372" s="104">
        <f>+N372*P372*'1. Standard_Cost'!$B$12</f>
        <v>0</v>
      </c>
      <c r="S372" s="104">
        <f>+N372*O372*P372*'1. Standard_Cost'!$C$12</f>
        <v>0</v>
      </c>
      <c r="T372" s="104">
        <f>+N372*P372*Q372*'1. Standard_Cost'!$D$12</f>
        <v>0</v>
      </c>
      <c r="U372" s="104">
        <f>+N372*O372*'1. Standard_Cost'!$E$12</f>
        <v>0</v>
      </c>
      <c r="V372" s="103"/>
      <c r="W372" s="103"/>
      <c r="X372" s="103"/>
      <c r="Y372" s="104">
        <f>+V372*((X372*'1. Standard_Cost'!$B$16)+(W372*X372*'1. Standard_Cost'!$C$16))</f>
        <v>0</v>
      </c>
      <c r="Z372" s="103"/>
      <c r="AA372" s="103"/>
      <c r="AB372" s="104">
        <f>+Z372*'1. Standard_Cost'!$B$20+AA372*'1. Standard_Cost'!$C$20</f>
        <v>0</v>
      </c>
      <c r="AC372" s="105"/>
      <c r="AD372" s="106"/>
      <c r="AE372" s="104">
        <f>SUM(AD372,AC372,AB372,Y372,U372,T372,S372,R372)*'1. Standard_Cost'!B218</f>
        <v>0</v>
      </c>
      <c r="AF372" s="104">
        <f t="shared" si="638"/>
        <v>0</v>
      </c>
      <c r="AG372" s="103"/>
      <c r="AH372" s="103"/>
      <c r="AI372" s="103"/>
      <c r="AJ372" s="107"/>
      <c r="AK372" s="107"/>
      <c r="AL372" s="107"/>
      <c r="AM372" s="104">
        <f>AG372*'1. Standard_Cost'!B214+'Incremental_Cost Year 2021'!AH380*'1. Standard_Cost'!C214+'Incremental_Cost Year 2021'!AI380*'1. Standard_Cost'!D214+'Incremental_Cost Year 2021'!AJ380+'Incremental_Cost Year 2021'!AL380+AK372</f>
        <v>0</v>
      </c>
      <c r="AN372" s="104">
        <f>AM372*'1. Standard_Cost'!C218</f>
        <v>0</v>
      </c>
      <c r="AO372" s="107"/>
      <c r="AQ372" s="104">
        <f t="shared" si="634"/>
        <v>0</v>
      </c>
      <c r="AR372" s="104">
        <f t="shared" si="635"/>
        <v>0</v>
      </c>
      <c r="AS372" s="104">
        <f t="shared" si="636"/>
        <v>0</v>
      </c>
      <c r="AT372" s="104">
        <f t="shared" si="639"/>
        <v>0</v>
      </c>
      <c r="AU372" s="108"/>
      <c r="AV372" s="108"/>
      <c r="AW372" s="108"/>
      <c r="AX372" s="108"/>
      <c r="AY372" s="108"/>
      <c r="AZ372" s="108"/>
      <c r="BA372" s="109">
        <f t="shared" si="637"/>
        <v>0</v>
      </c>
    </row>
    <row r="373" spans="1:53" ht="25.7" customHeight="1" outlineLevel="1" x14ac:dyDescent="0.2">
      <c r="A373" s="68"/>
      <c r="B373" s="94"/>
      <c r="C373" s="251"/>
      <c r="D373" s="113" t="s">
        <v>545</v>
      </c>
      <c r="E373" s="113" t="s">
        <v>780</v>
      </c>
      <c r="F373" s="114" t="s">
        <v>154</v>
      </c>
      <c r="G373" s="115" t="s">
        <v>155</v>
      </c>
      <c r="H373" s="122" t="s">
        <v>305</v>
      </c>
      <c r="I373" s="117"/>
      <c r="J373" s="117"/>
      <c r="K373" s="117"/>
      <c r="L373" s="118">
        <f>SUM(L369:L372)</f>
        <v>0</v>
      </c>
      <c r="M373" s="118">
        <f>SUM(M369:M372)</f>
        <v>0</v>
      </c>
      <c r="N373" s="117"/>
      <c r="O373" s="117"/>
      <c r="P373" s="117"/>
      <c r="Q373" s="117"/>
      <c r="R373" s="119">
        <f>SUM(R369:R372)</f>
        <v>0</v>
      </c>
      <c r="S373" s="119">
        <f>SUM(S369:S372)</f>
        <v>0</v>
      </c>
      <c r="T373" s="119">
        <f>SUM(T369:T372)</f>
        <v>0</v>
      </c>
      <c r="U373" s="119">
        <f>SUM(U369:U372)</f>
        <v>0</v>
      </c>
      <c r="V373" s="117"/>
      <c r="W373" s="117"/>
      <c r="X373" s="117"/>
      <c r="Y373" s="118">
        <f>SUM(Y369:Y372)</f>
        <v>0</v>
      </c>
      <c r="Z373" s="117"/>
      <c r="AA373" s="117"/>
      <c r="AB373" s="118">
        <f t="shared" ref="AB373:AF373" si="640">SUM(AB369:AB372)</f>
        <v>0</v>
      </c>
      <c r="AC373" s="118">
        <f t="shared" si="640"/>
        <v>0</v>
      </c>
      <c r="AD373" s="118">
        <f t="shared" si="640"/>
        <v>0</v>
      </c>
      <c r="AE373" s="118">
        <f t="shared" si="640"/>
        <v>0</v>
      </c>
      <c r="AF373" s="118">
        <f t="shared" si="640"/>
        <v>0</v>
      </c>
      <c r="AG373" s="117"/>
      <c r="AH373" s="117"/>
      <c r="AI373" s="117"/>
      <c r="AJ373" s="119">
        <f>SUM(AJ369:AJ372)</f>
        <v>0</v>
      </c>
      <c r="AK373" s="119">
        <f t="shared" ref="AK373:AN373" si="641">SUM(AK369:AK372)</f>
        <v>0</v>
      </c>
      <c r="AL373" s="119">
        <f t="shared" si="641"/>
        <v>0</v>
      </c>
      <c r="AM373" s="119">
        <f t="shared" si="641"/>
        <v>0</v>
      </c>
      <c r="AN373" s="119">
        <f t="shared" si="641"/>
        <v>0</v>
      </c>
      <c r="AO373" s="116"/>
      <c r="AP373" s="120"/>
      <c r="AQ373" s="121">
        <f t="shared" ref="AQ373:BA373" si="642">SUM(AQ369:AQ372)</f>
        <v>0</v>
      </c>
      <c r="AR373" s="121">
        <f t="shared" si="642"/>
        <v>0</v>
      </c>
      <c r="AS373" s="121">
        <f t="shared" si="642"/>
        <v>0</v>
      </c>
      <c r="AT373" s="121">
        <f t="shared" si="642"/>
        <v>0</v>
      </c>
      <c r="AU373" s="121">
        <f t="shared" si="642"/>
        <v>0</v>
      </c>
      <c r="AV373" s="121">
        <f t="shared" si="642"/>
        <v>0</v>
      </c>
      <c r="AW373" s="121">
        <f t="shared" si="642"/>
        <v>0</v>
      </c>
      <c r="AX373" s="121">
        <f t="shared" si="642"/>
        <v>0</v>
      </c>
      <c r="AY373" s="121">
        <f t="shared" si="642"/>
        <v>0</v>
      </c>
      <c r="AZ373" s="121">
        <f t="shared" si="642"/>
        <v>0</v>
      </c>
      <c r="BA373" s="121">
        <f t="shared" si="642"/>
        <v>0</v>
      </c>
    </row>
    <row r="374" spans="1:53" ht="14.1" customHeight="1" outlineLevel="2" x14ac:dyDescent="0.2">
      <c r="A374" s="68"/>
      <c r="B374" s="94"/>
      <c r="C374" s="251"/>
      <c r="D374" s="96"/>
      <c r="E374" s="96"/>
      <c r="F374" s="97"/>
      <c r="G374" s="98"/>
      <c r="H374" s="99" t="s">
        <v>49</v>
      </c>
      <c r="I374" s="100"/>
      <c r="J374" s="101"/>
      <c r="K374" s="101"/>
      <c r="L374" s="102" t="str">
        <f>IF(I374&lt;&gt;0,((VLOOKUP(I374,'1. Standard_Cost'!$B$4:$D$8,2)+VLOOKUP(I374,'1. Standard_Cost'!$B$4:$D$8,3))*J374*K374),"0")</f>
        <v>0</v>
      </c>
      <c r="M374" s="102">
        <f>L374*'1. Standard_Cost'!F194</f>
        <v>0</v>
      </c>
      <c r="N374" s="103"/>
      <c r="O374" s="103"/>
      <c r="P374" s="103"/>
      <c r="Q374" s="103"/>
      <c r="R374" s="104">
        <f>+N374*P374*'1. Standard_Cost'!$B$12</f>
        <v>0</v>
      </c>
      <c r="S374" s="104">
        <f>+N374*O374*P374*'1. Standard_Cost'!$C$12</f>
        <v>0</v>
      </c>
      <c r="T374" s="104">
        <f>+N374*P374*Q374*'1. Standard_Cost'!$D$12</f>
        <v>0</v>
      </c>
      <c r="U374" s="104">
        <f>+N374*O374*'1. Standard_Cost'!$E$12</f>
        <v>0</v>
      </c>
      <c r="V374" s="103"/>
      <c r="W374" s="103"/>
      <c r="X374" s="103"/>
      <c r="Y374" s="104">
        <f>+V374*((X374*'1. Standard_Cost'!$B$16)+(W374*X374*'1. Standard_Cost'!$C$16))</f>
        <v>0</v>
      </c>
      <c r="Z374" s="103"/>
      <c r="AA374" s="103"/>
      <c r="AB374" s="104">
        <f>+Z374*'1. Standard_Cost'!$B$20+AA374*'1. Standard_Cost'!$C$20</f>
        <v>0</v>
      </c>
      <c r="AC374" s="105"/>
      <c r="AD374" s="106"/>
      <c r="AE374" s="104">
        <f>SUM(AD374,AC374,AB374,Y374,U374,T374,S374,R374)*'1. Standard_Cost'!B218</f>
        <v>0</v>
      </c>
      <c r="AF374" s="104">
        <f>SUM(AD374,AE374)</f>
        <v>0</v>
      </c>
      <c r="AG374" s="103"/>
      <c r="AH374" s="103"/>
      <c r="AI374" s="103"/>
      <c r="AJ374" s="107"/>
      <c r="AK374" s="107"/>
      <c r="AL374" s="107"/>
      <c r="AM374" s="104">
        <f>AG374*'1. Standard_Cost'!B214+'Incremental_Cost Year 2021'!AH382*'1. Standard_Cost'!C214+'Incremental_Cost Year 2021'!AI382*'1. Standard_Cost'!D214+'Incremental_Cost Year 2021'!AJ382+'Incremental_Cost Year 2021'!AL382+AK374</f>
        <v>0</v>
      </c>
      <c r="AN374" s="104">
        <f>AM374*'1. Standard_Cost'!C218</f>
        <v>0</v>
      </c>
      <c r="AO374" s="107"/>
      <c r="AQ374" s="104">
        <f t="shared" ref="AQ374:AQ377" si="643">L374+M374</f>
        <v>0</v>
      </c>
      <c r="AR374" s="104">
        <f t="shared" ref="AR374:AR377" si="644">AF374</f>
        <v>0</v>
      </c>
      <c r="AS374" s="104">
        <f t="shared" ref="AS374:AS377" si="645">AM374+AN374</f>
        <v>0</v>
      </c>
      <c r="AT374" s="104">
        <f>SUM(AQ374,AR374,AS374)</f>
        <v>0</v>
      </c>
      <c r="AU374" s="108"/>
      <c r="AV374" s="108"/>
      <c r="AW374" s="108"/>
      <c r="AX374" s="108"/>
      <c r="AY374" s="108"/>
      <c r="AZ374" s="108"/>
      <c r="BA374" s="109">
        <f t="shared" ref="BA374:BA377" si="646">SUM(AU374:AZ374)-AT374</f>
        <v>0</v>
      </c>
    </row>
    <row r="375" spans="1:53" ht="14.1" customHeight="1" outlineLevel="2" x14ac:dyDescent="0.2">
      <c r="A375" s="68"/>
      <c r="B375" s="94"/>
      <c r="C375" s="251"/>
      <c r="D375" s="110"/>
      <c r="E375" s="110"/>
      <c r="F375" s="110"/>
      <c r="G375" s="111"/>
      <c r="H375" s="99" t="s">
        <v>50</v>
      </c>
      <c r="I375" s="100"/>
      <c r="J375" s="101"/>
      <c r="K375" s="101"/>
      <c r="L375" s="102" t="str">
        <f>IF(I375&lt;&gt;0,((VLOOKUP(I375,'1. Standard_Cost'!$B$4:$D$8,2)+VLOOKUP(I375,'1. Standard_Cost'!$B$4:$D$8,3))*J375*K375),"0")</f>
        <v>0</v>
      </c>
      <c r="M375" s="102">
        <f>L375*'1. Standard_Cost'!F194</f>
        <v>0</v>
      </c>
      <c r="N375" s="103"/>
      <c r="O375" s="103"/>
      <c r="P375" s="103"/>
      <c r="Q375" s="103"/>
      <c r="R375" s="104">
        <f>+N375*P375*'1. Standard_Cost'!$B$12</f>
        <v>0</v>
      </c>
      <c r="S375" s="104">
        <f>+N375*O375*P375*'1. Standard_Cost'!$C$12</f>
        <v>0</v>
      </c>
      <c r="T375" s="104">
        <f>+N375*P375*Q375*'1. Standard_Cost'!$D$12</f>
        <v>0</v>
      </c>
      <c r="U375" s="104">
        <f>+N375*O375*'1. Standard_Cost'!$E$12</f>
        <v>0</v>
      </c>
      <c r="V375" s="103"/>
      <c r="W375" s="103"/>
      <c r="X375" s="103"/>
      <c r="Y375" s="104">
        <f>+V375*((X375*'1. Standard_Cost'!$B$16)+(W375*X375*'1. Standard_Cost'!$C$16))</f>
        <v>0</v>
      </c>
      <c r="Z375" s="103"/>
      <c r="AA375" s="103"/>
      <c r="AB375" s="104">
        <f>+Z375*'1. Standard_Cost'!$B$20+AA375*'1. Standard_Cost'!$C$20</f>
        <v>0</v>
      </c>
      <c r="AC375" s="105"/>
      <c r="AD375" s="106"/>
      <c r="AE375" s="104">
        <f>SUM(AD375,AC375,AB375,Y375,U375,T375,S375,R375)*'1. Standard_Cost'!B218</f>
        <v>0</v>
      </c>
      <c r="AF375" s="104">
        <f t="shared" ref="AF375:AF377" si="647">SUM(AD375,AE375)</f>
        <v>0</v>
      </c>
      <c r="AG375" s="103"/>
      <c r="AH375" s="103">
        <v>0</v>
      </c>
      <c r="AI375" s="103">
        <v>0</v>
      </c>
      <c r="AJ375" s="107"/>
      <c r="AK375" s="107"/>
      <c r="AL375" s="107"/>
      <c r="AM375" s="104">
        <f>AG375*'1. Standard_Cost'!B214+'Incremental_Cost Year 2021'!AH383*'1. Standard_Cost'!C214+'Incremental_Cost Year 2021'!AI383*'1. Standard_Cost'!D214+'Incremental_Cost Year 2021'!AJ383+'Incremental_Cost Year 2021'!AL383+AK375</f>
        <v>0</v>
      </c>
      <c r="AN375" s="104">
        <f>AM375*'1. Standard_Cost'!C218</f>
        <v>0</v>
      </c>
      <c r="AO375" s="107"/>
      <c r="AQ375" s="104">
        <f t="shared" si="643"/>
        <v>0</v>
      </c>
      <c r="AR375" s="104">
        <f t="shared" si="644"/>
        <v>0</v>
      </c>
      <c r="AS375" s="104">
        <f t="shared" si="645"/>
        <v>0</v>
      </c>
      <c r="AT375" s="104">
        <f t="shared" ref="AT375:AT377" si="648">SUM(AQ375,AR375,AS375)</f>
        <v>0</v>
      </c>
      <c r="AU375" s="108"/>
      <c r="AV375" s="108">
        <v>0</v>
      </c>
      <c r="AW375" s="108"/>
      <c r="AX375" s="108"/>
      <c r="AY375" s="108"/>
      <c r="AZ375" s="108"/>
      <c r="BA375" s="109">
        <f t="shared" si="646"/>
        <v>0</v>
      </c>
    </row>
    <row r="376" spans="1:53" ht="14.1" customHeight="1" outlineLevel="2" x14ac:dyDescent="0.2">
      <c r="A376" s="68"/>
      <c r="B376" s="94"/>
      <c r="C376" s="251"/>
      <c r="D376" s="110"/>
      <c r="E376" s="110"/>
      <c r="F376" s="110"/>
      <c r="G376" s="111"/>
      <c r="H376" s="99" t="s">
        <v>51</v>
      </c>
      <c r="I376" s="100"/>
      <c r="J376" s="101"/>
      <c r="K376" s="101"/>
      <c r="L376" s="102" t="str">
        <f>IF(I376&lt;&gt;0,((VLOOKUP(I376,'1. Standard_Cost'!$B$4:$D$8,2)+VLOOKUP(I376,'1. Standard_Cost'!$B$4:$D$8,3))*J376*K376),"0")</f>
        <v>0</v>
      </c>
      <c r="M376" s="102">
        <f>L376*'1. Standard_Cost'!F194</f>
        <v>0</v>
      </c>
      <c r="N376" s="103"/>
      <c r="O376" s="103"/>
      <c r="P376" s="103"/>
      <c r="Q376" s="103"/>
      <c r="R376" s="104">
        <f>+N376*P376*'1. Standard_Cost'!$B$12</f>
        <v>0</v>
      </c>
      <c r="S376" s="104">
        <f>+N376*O376*P376*'1. Standard_Cost'!$C$12</f>
        <v>0</v>
      </c>
      <c r="T376" s="104">
        <f>+N376*P376*Q376*'1. Standard_Cost'!$D$12</f>
        <v>0</v>
      </c>
      <c r="U376" s="104">
        <f>+N376*O376*'1. Standard_Cost'!$E$12</f>
        <v>0</v>
      </c>
      <c r="V376" s="103"/>
      <c r="W376" s="103"/>
      <c r="X376" s="103"/>
      <c r="Y376" s="104">
        <f>+V376*((X376*'1. Standard_Cost'!$B$16)+(W376*X376*'1. Standard_Cost'!$C$16))</f>
        <v>0</v>
      </c>
      <c r="Z376" s="103"/>
      <c r="AA376" s="103"/>
      <c r="AB376" s="104">
        <f>+Z376*'1. Standard_Cost'!$B$20+AA376*'1. Standard_Cost'!$C$20</f>
        <v>0</v>
      </c>
      <c r="AC376" s="105"/>
      <c r="AD376" s="106"/>
      <c r="AE376" s="104">
        <f>SUM(AD376,AC376,AB376,Y376,U376,T376,S376,R376)*'1. Standard_Cost'!B218</f>
        <v>0</v>
      </c>
      <c r="AF376" s="104">
        <f t="shared" si="647"/>
        <v>0</v>
      </c>
      <c r="AG376" s="103"/>
      <c r="AH376" s="103"/>
      <c r="AI376" s="103"/>
      <c r="AJ376" s="107"/>
      <c r="AK376" s="107"/>
      <c r="AL376" s="107"/>
      <c r="AM376" s="104">
        <f>AG376*'1. Standard_Cost'!B214+'Incremental_Cost Year 2021'!AH384*'1. Standard_Cost'!C214+'Incremental_Cost Year 2021'!AI384*'1. Standard_Cost'!D214+'Incremental_Cost Year 2021'!AJ384+'Incremental_Cost Year 2021'!AL384+AK376</f>
        <v>0</v>
      </c>
      <c r="AN376" s="104">
        <f>AM376*'1. Standard_Cost'!C218</f>
        <v>0</v>
      </c>
      <c r="AO376" s="107"/>
      <c r="AQ376" s="104">
        <f t="shared" si="643"/>
        <v>0</v>
      </c>
      <c r="AR376" s="104">
        <f t="shared" si="644"/>
        <v>0</v>
      </c>
      <c r="AS376" s="104">
        <f t="shared" si="645"/>
        <v>0</v>
      </c>
      <c r="AT376" s="104">
        <f t="shared" si="648"/>
        <v>0</v>
      </c>
      <c r="AU376" s="108"/>
      <c r="AV376" s="108"/>
      <c r="AW376" s="108"/>
      <c r="AX376" s="108"/>
      <c r="AY376" s="108"/>
      <c r="AZ376" s="108"/>
      <c r="BA376" s="109">
        <f t="shared" si="646"/>
        <v>0</v>
      </c>
    </row>
    <row r="377" spans="1:53" ht="14.1" customHeight="1" outlineLevel="2" x14ac:dyDescent="0.2">
      <c r="A377" s="68"/>
      <c r="B377" s="94"/>
      <c r="C377" s="251"/>
      <c r="D377" s="110"/>
      <c r="E377" s="110"/>
      <c r="F377" s="110"/>
      <c r="G377" s="111"/>
      <c r="H377" s="112" t="s">
        <v>179</v>
      </c>
      <c r="I377" s="100"/>
      <c r="J377" s="101"/>
      <c r="K377" s="101"/>
      <c r="L377" s="102" t="str">
        <f>IF(I377&lt;&gt;0,((VLOOKUP(I377,'1. Standard_Cost'!$B$4:$D$8,2)+VLOOKUP(I377,'1. Standard_Cost'!$B$4:$D$8,3))*J377*K377),"0")</f>
        <v>0</v>
      </c>
      <c r="M377" s="102">
        <f>L377*'1. Standard_Cost'!F194</f>
        <v>0</v>
      </c>
      <c r="N377" s="103"/>
      <c r="O377" s="103"/>
      <c r="P377" s="103"/>
      <c r="Q377" s="103"/>
      <c r="R377" s="104">
        <f>+N377*P377*'1. Standard_Cost'!$B$12</f>
        <v>0</v>
      </c>
      <c r="S377" s="104">
        <f>+N377*O377*P377*'1. Standard_Cost'!$C$12</f>
        <v>0</v>
      </c>
      <c r="T377" s="104">
        <f>+N377*P377*Q377*'1. Standard_Cost'!$D$12</f>
        <v>0</v>
      </c>
      <c r="U377" s="104">
        <f>+N377*O377*'1. Standard_Cost'!$E$12</f>
        <v>0</v>
      </c>
      <c r="V377" s="103"/>
      <c r="W377" s="103"/>
      <c r="X377" s="103"/>
      <c r="Y377" s="104">
        <f>+V377*((X377*'1. Standard_Cost'!$B$16)+(W377*X377*'1. Standard_Cost'!$C$16))</f>
        <v>0</v>
      </c>
      <c r="Z377" s="103"/>
      <c r="AA377" s="103"/>
      <c r="AB377" s="104">
        <f>+Z377*'1. Standard_Cost'!$B$20+AA377*'1. Standard_Cost'!$C$20</f>
        <v>0</v>
      </c>
      <c r="AC377" s="105"/>
      <c r="AD377" s="106"/>
      <c r="AE377" s="104">
        <f>SUM(AD377,AC377,AB377,Y377,U377,T377,S377,R377)*'1. Standard_Cost'!B218</f>
        <v>0</v>
      </c>
      <c r="AF377" s="104">
        <f t="shared" si="647"/>
        <v>0</v>
      </c>
      <c r="AG377" s="103"/>
      <c r="AH377" s="103"/>
      <c r="AI377" s="103"/>
      <c r="AJ377" s="107"/>
      <c r="AK377" s="107"/>
      <c r="AL377" s="107"/>
      <c r="AM377" s="104">
        <f>AG377*'1. Standard_Cost'!B214+'Incremental_Cost Year 2021'!AH385*'1. Standard_Cost'!C214+'Incremental_Cost Year 2021'!AI385*'1. Standard_Cost'!D214+'Incremental_Cost Year 2021'!AJ385+'Incremental_Cost Year 2021'!AL385+AK377</f>
        <v>0</v>
      </c>
      <c r="AN377" s="104">
        <f>AM377*'1. Standard_Cost'!C218</f>
        <v>0</v>
      </c>
      <c r="AO377" s="107"/>
      <c r="AQ377" s="104">
        <f t="shared" si="643"/>
        <v>0</v>
      </c>
      <c r="AR377" s="104">
        <f t="shared" si="644"/>
        <v>0</v>
      </c>
      <c r="AS377" s="104">
        <f t="shared" si="645"/>
        <v>0</v>
      </c>
      <c r="AT377" s="104">
        <f t="shared" si="648"/>
        <v>0</v>
      </c>
      <c r="AU377" s="108"/>
      <c r="AV377" s="108"/>
      <c r="AW377" s="108"/>
      <c r="AX377" s="108"/>
      <c r="AY377" s="108"/>
      <c r="AZ377" s="108"/>
      <c r="BA377" s="109">
        <f t="shared" si="646"/>
        <v>0</v>
      </c>
    </row>
    <row r="378" spans="1:53" ht="24.6" customHeight="1" outlineLevel="1" x14ac:dyDescent="0.2">
      <c r="A378" s="68"/>
      <c r="B378" s="141"/>
      <c r="C378" s="251"/>
      <c r="D378" s="113" t="s">
        <v>545</v>
      </c>
      <c r="E378" s="113" t="s">
        <v>306</v>
      </c>
      <c r="F378" s="114" t="s">
        <v>154</v>
      </c>
      <c r="G378" s="115" t="s">
        <v>155</v>
      </c>
      <c r="H378" s="122" t="s">
        <v>307</v>
      </c>
      <c r="I378" s="117"/>
      <c r="J378" s="117"/>
      <c r="K378" s="117"/>
      <c r="L378" s="118">
        <f>SUM(L374:L377)</f>
        <v>0</v>
      </c>
      <c r="M378" s="118">
        <f>SUM(M374:M377)</f>
        <v>0</v>
      </c>
      <c r="N378" s="117"/>
      <c r="O378" s="117"/>
      <c r="P378" s="117"/>
      <c r="Q378" s="117"/>
      <c r="R378" s="119">
        <f>SUM(R374:R377)</f>
        <v>0</v>
      </c>
      <c r="S378" s="119">
        <f>SUM(S374:S377)</f>
        <v>0</v>
      </c>
      <c r="T378" s="119">
        <f>SUM(T374:T377)</f>
        <v>0</v>
      </c>
      <c r="U378" s="119">
        <f>SUM(U374:U377)</f>
        <v>0</v>
      </c>
      <c r="V378" s="117"/>
      <c r="W378" s="117"/>
      <c r="X378" s="117"/>
      <c r="Y378" s="118">
        <f>SUM(Y374:Y377)</f>
        <v>0</v>
      </c>
      <c r="Z378" s="117"/>
      <c r="AA378" s="117"/>
      <c r="AB378" s="118">
        <f t="shared" ref="AB378:AF378" si="649">SUM(AB374:AB377)</f>
        <v>0</v>
      </c>
      <c r="AC378" s="118">
        <f t="shared" si="649"/>
        <v>0</v>
      </c>
      <c r="AD378" s="118">
        <f t="shared" si="649"/>
        <v>0</v>
      </c>
      <c r="AE378" s="118">
        <f t="shared" si="649"/>
        <v>0</v>
      </c>
      <c r="AF378" s="118">
        <f t="shared" si="649"/>
        <v>0</v>
      </c>
      <c r="AG378" s="117"/>
      <c r="AH378" s="117"/>
      <c r="AI378" s="117"/>
      <c r="AJ378" s="119">
        <f>SUM(AJ374:AJ377)</f>
        <v>0</v>
      </c>
      <c r="AK378" s="119">
        <f t="shared" ref="AK378:AN378" si="650">SUM(AK374:AK377)</f>
        <v>0</v>
      </c>
      <c r="AL378" s="119">
        <f t="shared" si="650"/>
        <v>0</v>
      </c>
      <c r="AM378" s="119">
        <f t="shared" si="650"/>
        <v>0</v>
      </c>
      <c r="AN378" s="119">
        <f t="shared" si="650"/>
        <v>0</v>
      </c>
      <c r="AO378" s="116"/>
      <c r="AP378" s="120"/>
      <c r="AQ378" s="121">
        <f t="shared" ref="AQ378:BA378" si="651">SUM(AQ374:AQ377)</f>
        <v>0</v>
      </c>
      <c r="AR378" s="121">
        <f t="shared" si="651"/>
        <v>0</v>
      </c>
      <c r="AS378" s="121">
        <f t="shared" si="651"/>
        <v>0</v>
      </c>
      <c r="AT378" s="121">
        <f t="shared" si="651"/>
        <v>0</v>
      </c>
      <c r="AU378" s="121">
        <f t="shared" si="651"/>
        <v>0</v>
      </c>
      <c r="AV378" s="121">
        <f t="shared" si="651"/>
        <v>0</v>
      </c>
      <c r="AW378" s="121">
        <f t="shared" si="651"/>
        <v>0</v>
      </c>
      <c r="AX378" s="121">
        <f t="shared" si="651"/>
        <v>0</v>
      </c>
      <c r="AY378" s="121">
        <f t="shared" si="651"/>
        <v>0</v>
      </c>
      <c r="AZ378" s="121">
        <f t="shared" si="651"/>
        <v>0</v>
      </c>
      <c r="BA378" s="121">
        <f t="shared" si="651"/>
        <v>0</v>
      </c>
    </row>
    <row r="379" spans="1:53" ht="14.1" customHeight="1" outlineLevel="2" x14ac:dyDescent="0.2">
      <c r="A379" s="68"/>
      <c r="B379" s="94"/>
      <c r="C379" s="142"/>
      <c r="D379" s="96"/>
      <c r="E379" s="96"/>
      <c r="F379" s="97"/>
      <c r="G379" s="98"/>
      <c r="H379" s="99" t="s">
        <v>49</v>
      </c>
      <c r="I379" s="100"/>
      <c r="J379" s="101"/>
      <c r="K379" s="101"/>
      <c r="L379" s="102" t="str">
        <f>IF(I379&lt;&gt;0,((VLOOKUP(I379,'1. Standard_Cost'!$B$4:$D$8,2)+VLOOKUP(I379,'1. Standard_Cost'!$B$4:$D$8,3))*J379*K379),"0")</f>
        <v>0</v>
      </c>
      <c r="M379" s="102">
        <f>L379*'1. Standard_Cost'!F199</f>
        <v>0</v>
      </c>
      <c r="N379" s="103"/>
      <c r="O379" s="103"/>
      <c r="P379" s="103"/>
      <c r="Q379" s="103"/>
      <c r="R379" s="104">
        <f>+N379*P379*'1. Standard_Cost'!$B$12</f>
        <v>0</v>
      </c>
      <c r="S379" s="104">
        <f>+N379*O379*P379*'1. Standard_Cost'!$C$12</f>
        <v>0</v>
      </c>
      <c r="T379" s="104">
        <f>+N379*P379*Q379*'1. Standard_Cost'!$D$12</f>
        <v>0</v>
      </c>
      <c r="U379" s="104">
        <f>+N379*O379*'1. Standard_Cost'!$E$12</f>
        <v>0</v>
      </c>
      <c r="V379" s="103"/>
      <c r="W379" s="103"/>
      <c r="X379" s="103"/>
      <c r="Y379" s="104">
        <f>+V379*((X379*'1. Standard_Cost'!$B$16)+(W379*X379*'1. Standard_Cost'!$C$16))</f>
        <v>0</v>
      </c>
      <c r="Z379" s="103"/>
      <c r="AA379" s="103"/>
      <c r="AB379" s="104">
        <f>+Z379*'1. Standard_Cost'!$B$20+AA379*'1. Standard_Cost'!$C$20</f>
        <v>0</v>
      </c>
      <c r="AC379" s="105"/>
      <c r="AD379" s="106"/>
      <c r="AE379" s="104">
        <f>SUM(AD379,AC379,AB379,Y379,U379,T379,S379,R379)*'1. Standard_Cost'!B223</f>
        <v>0</v>
      </c>
      <c r="AF379" s="104">
        <f>SUM(AD379,AE379)</f>
        <v>0</v>
      </c>
      <c r="AG379" s="103"/>
      <c r="AH379" s="103"/>
      <c r="AI379" s="103"/>
      <c r="AJ379" s="107"/>
      <c r="AK379" s="107"/>
      <c r="AL379" s="107"/>
      <c r="AM379" s="104">
        <f>AG379*'1. Standard_Cost'!B219+'Incremental_Cost Year 2021'!AH387*'1. Standard_Cost'!C219+'Incremental_Cost Year 2021'!AI387*'1. Standard_Cost'!D219+'Incremental_Cost Year 2021'!AJ387+'Incremental_Cost Year 2021'!AL387+AK379</f>
        <v>0</v>
      </c>
      <c r="AN379" s="104">
        <f>AM379*'1. Standard_Cost'!C223</f>
        <v>0</v>
      </c>
      <c r="AO379" s="107"/>
      <c r="AQ379" s="104">
        <f t="shared" ref="AQ379:AQ382" si="652">L379+M379</f>
        <v>0</v>
      </c>
      <c r="AR379" s="104">
        <f t="shared" ref="AR379:AR382" si="653">AF379</f>
        <v>0</v>
      </c>
      <c r="AS379" s="104">
        <f t="shared" ref="AS379:AS382" si="654">AM379+AN379</f>
        <v>0</v>
      </c>
      <c r="AT379" s="104">
        <f>SUM(AQ379,AR379,AS379)</f>
        <v>0</v>
      </c>
      <c r="AU379" s="108"/>
      <c r="AV379" s="108"/>
      <c r="AW379" s="108"/>
      <c r="AX379" s="108"/>
      <c r="AY379" s="108"/>
      <c r="AZ379" s="108"/>
      <c r="BA379" s="109">
        <f t="shared" ref="BA379:BA382" si="655">SUM(AU379:AZ379)-AT379</f>
        <v>0</v>
      </c>
    </row>
    <row r="380" spans="1:53" ht="14.1" customHeight="1" outlineLevel="2" x14ac:dyDescent="0.2">
      <c r="A380" s="68"/>
      <c r="B380" s="94"/>
      <c r="C380" s="142"/>
      <c r="D380" s="110"/>
      <c r="E380" s="110"/>
      <c r="F380" s="110"/>
      <c r="G380" s="111"/>
      <c r="H380" s="99" t="s">
        <v>50</v>
      </c>
      <c r="I380" s="100"/>
      <c r="J380" s="101"/>
      <c r="K380" s="101"/>
      <c r="L380" s="102" t="str">
        <f>IF(I380&lt;&gt;0,((VLOOKUP(I380,'1. Standard_Cost'!$B$4:$D$8,2)+VLOOKUP(I380,'1. Standard_Cost'!$B$4:$D$8,3))*J380*K380),"0")</f>
        <v>0</v>
      </c>
      <c r="M380" s="102">
        <f>L380*'1. Standard_Cost'!F199</f>
        <v>0</v>
      </c>
      <c r="N380" s="103"/>
      <c r="O380" s="103"/>
      <c r="P380" s="103"/>
      <c r="Q380" s="103"/>
      <c r="R380" s="104">
        <f>+N380*P380*'1. Standard_Cost'!$B$12</f>
        <v>0</v>
      </c>
      <c r="S380" s="104">
        <f>+N380*O380*P380*'1. Standard_Cost'!$C$12</f>
        <v>0</v>
      </c>
      <c r="T380" s="104">
        <f>+N380*P380*Q380*'1. Standard_Cost'!$D$12</f>
        <v>0</v>
      </c>
      <c r="U380" s="104">
        <f>+N380*O380*'1. Standard_Cost'!$E$12</f>
        <v>0</v>
      </c>
      <c r="V380" s="103"/>
      <c r="W380" s="103"/>
      <c r="X380" s="103"/>
      <c r="Y380" s="104">
        <f>+V380*((X380*'1. Standard_Cost'!$B$16)+(W380*X380*'1. Standard_Cost'!$C$16))</f>
        <v>0</v>
      </c>
      <c r="Z380" s="103"/>
      <c r="AA380" s="103"/>
      <c r="AB380" s="104">
        <f>+Z380*'1. Standard_Cost'!$B$20+AA380*'1. Standard_Cost'!$C$20</f>
        <v>0</v>
      </c>
      <c r="AC380" s="105"/>
      <c r="AD380" s="106"/>
      <c r="AE380" s="104">
        <f>SUM(AD380,AC380,AB380,Y380,U380,T380,S380,R380)*'1. Standard_Cost'!B223</f>
        <v>0</v>
      </c>
      <c r="AF380" s="104">
        <f t="shared" ref="AF380:AF382" si="656">SUM(AD380,AE380)</f>
        <v>0</v>
      </c>
      <c r="AG380" s="103"/>
      <c r="AH380" s="103">
        <v>0</v>
      </c>
      <c r="AI380" s="103">
        <v>0</v>
      </c>
      <c r="AJ380" s="107"/>
      <c r="AK380" s="107"/>
      <c r="AL380" s="107"/>
      <c r="AM380" s="104">
        <f>AG380*'1. Standard_Cost'!B219+'Incremental_Cost Year 2021'!AH388*'1. Standard_Cost'!C219+'Incremental_Cost Year 2021'!AI388*'1. Standard_Cost'!D219+'Incremental_Cost Year 2021'!AJ388+'Incremental_Cost Year 2021'!AL388+AK380</f>
        <v>0</v>
      </c>
      <c r="AN380" s="104">
        <f>AM380*'1. Standard_Cost'!C223</f>
        <v>0</v>
      </c>
      <c r="AO380" s="107"/>
      <c r="AQ380" s="104">
        <f t="shared" si="652"/>
        <v>0</v>
      </c>
      <c r="AR380" s="104">
        <f t="shared" si="653"/>
        <v>0</v>
      </c>
      <c r="AS380" s="104">
        <f t="shared" si="654"/>
        <v>0</v>
      </c>
      <c r="AT380" s="104">
        <f t="shared" ref="AT380:AT382" si="657">SUM(AQ380,AR380,AS380)</f>
        <v>0</v>
      </c>
      <c r="AU380" s="108"/>
      <c r="AV380" s="108">
        <v>0</v>
      </c>
      <c r="AW380" s="108"/>
      <c r="AX380" s="108"/>
      <c r="AY380" s="108"/>
      <c r="AZ380" s="108"/>
      <c r="BA380" s="109">
        <f t="shared" si="655"/>
        <v>0</v>
      </c>
    </row>
    <row r="381" spans="1:53" ht="14.1" customHeight="1" outlineLevel="2" x14ac:dyDescent="0.2">
      <c r="A381" s="68"/>
      <c r="B381" s="94"/>
      <c r="C381" s="142"/>
      <c r="D381" s="110"/>
      <c r="E381" s="110"/>
      <c r="F381" s="110"/>
      <c r="G381" s="111"/>
      <c r="H381" s="99" t="s">
        <v>51</v>
      </c>
      <c r="I381" s="100"/>
      <c r="J381" s="101"/>
      <c r="K381" s="101"/>
      <c r="L381" s="102" t="str">
        <f>IF(I381&lt;&gt;0,((VLOOKUP(I381,'1. Standard_Cost'!$B$4:$D$8,2)+VLOOKUP(I381,'1. Standard_Cost'!$B$4:$D$8,3))*J381*K381),"0")</f>
        <v>0</v>
      </c>
      <c r="M381" s="102">
        <f>L381*'1. Standard_Cost'!F199</f>
        <v>0</v>
      </c>
      <c r="N381" s="103"/>
      <c r="O381" s="103"/>
      <c r="P381" s="103"/>
      <c r="Q381" s="103"/>
      <c r="R381" s="104">
        <f>+N381*P381*'1. Standard_Cost'!$B$12</f>
        <v>0</v>
      </c>
      <c r="S381" s="104">
        <f>+N381*O381*P381*'1. Standard_Cost'!$C$12</f>
        <v>0</v>
      </c>
      <c r="T381" s="104">
        <f>+N381*P381*Q381*'1. Standard_Cost'!$D$12</f>
        <v>0</v>
      </c>
      <c r="U381" s="104">
        <f>+N381*O381*'1. Standard_Cost'!$E$12</f>
        <v>0</v>
      </c>
      <c r="V381" s="103"/>
      <c r="W381" s="103"/>
      <c r="X381" s="103"/>
      <c r="Y381" s="104">
        <f>+V381*((X381*'1. Standard_Cost'!$B$16)+(W381*X381*'1. Standard_Cost'!$C$16))</f>
        <v>0</v>
      </c>
      <c r="Z381" s="103"/>
      <c r="AA381" s="103"/>
      <c r="AB381" s="104">
        <f>+Z381*'1. Standard_Cost'!$B$20+AA381*'1. Standard_Cost'!$C$20</f>
        <v>0</v>
      </c>
      <c r="AC381" s="105"/>
      <c r="AD381" s="106"/>
      <c r="AE381" s="104">
        <f>SUM(AD381,AC381,AB381,Y381,U381,T381,S381,R381)*'1. Standard_Cost'!B223</f>
        <v>0</v>
      </c>
      <c r="AF381" s="104">
        <f t="shared" si="656"/>
        <v>0</v>
      </c>
      <c r="AG381" s="103"/>
      <c r="AH381" s="103"/>
      <c r="AI381" s="103"/>
      <c r="AJ381" s="107"/>
      <c r="AK381" s="107"/>
      <c r="AL381" s="107"/>
      <c r="AM381" s="104">
        <f>AG381*'1. Standard_Cost'!B219+'Incremental_Cost Year 2021'!AH389*'1. Standard_Cost'!C219+'Incremental_Cost Year 2021'!AI389*'1. Standard_Cost'!D219+'Incremental_Cost Year 2021'!AJ389+'Incremental_Cost Year 2021'!AL389+AK381</f>
        <v>0</v>
      </c>
      <c r="AN381" s="104">
        <f>AM381*'1. Standard_Cost'!C223</f>
        <v>0</v>
      </c>
      <c r="AO381" s="107"/>
      <c r="AQ381" s="104">
        <f t="shared" si="652"/>
        <v>0</v>
      </c>
      <c r="AR381" s="104">
        <f t="shared" si="653"/>
        <v>0</v>
      </c>
      <c r="AS381" s="104">
        <f t="shared" si="654"/>
        <v>0</v>
      </c>
      <c r="AT381" s="104">
        <f t="shared" si="657"/>
        <v>0</v>
      </c>
      <c r="AU381" s="108"/>
      <c r="AV381" s="108"/>
      <c r="AW381" s="108"/>
      <c r="AX381" s="108"/>
      <c r="AY381" s="108"/>
      <c r="AZ381" s="108"/>
      <c r="BA381" s="109">
        <f t="shared" si="655"/>
        <v>0</v>
      </c>
    </row>
    <row r="382" spans="1:53" ht="14.1" customHeight="1" outlineLevel="2" x14ac:dyDescent="0.2">
      <c r="A382" s="68"/>
      <c r="B382" s="94"/>
      <c r="C382" s="142"/>
      <c r="D382" s="110"/>
      <c r="E382" s="110"/>
      <c r="F382" s="110"/>
      <c r="G382" s="111"/>
      <c r="H382" s="112" t="s">
        <v>179</v>
      </c>
      <c r="I382" s="100"/>
      <c r="J382" s="101"/>
      <c r="K382" s="101"/>
      <c r="L382" s="102" t="str">
        <f>IF(I382&lt;&gt;0,((VLOOKUP(I382,'1. Standard_Cost'!$B$4:$D$8,2)+VLOOKUP(I382,'1. Standard_Cost'!$B$4:$D$8,3))*J382*K382),"0")</f>
        <v>0</v>
      </c>
      <c r="M382" s="102">
        <f>L382*'1. Standard_Cost'!F199</f>
        <v>0</v>
      </c>
      <c r="N382" s="103"/>
      <c r="O382" s="103"/>
      <c r="P382" s="103"/>
      <c r="Q382" s="103"/>
      <c r="R382" s="104">
        <f>+N382*P382*'1. Standard_Cost'!$B$12</f>
        <v>0</v>
      </c>
      <c r="S382" s="104">
        <f>+N382*O382*P382*'1. Standard_Cost'!$C$12</f>
        <v>0</v>
      </c>
      <c r="T382" s="104">
        <f>+N382*P382*Q382*'1. Standard_Cost'!$D$12</f>
        <v>0</v>
      </c>
      <c r="U382" s="104">
        <f>+N382*O382*'1. Standard_Cost'!$E$12</f>
        <v>0</v>
      </c>
      <c r="V382" s="103"/>
      <c r="W382" s="103"/>
      <c r="X382" s="103"/>
      <c r="Y382" s="104">
        <f>+V382*((X382*'1. Standard_Cost'!$B$16)+(W382*X382*'1. Standard_Cost'!$C$16))</f>
        <v>0</v>
      </c>
      <c r="Z382" s="103"/>
      <c r="AA382" s="103"/>
      <c r="AB382" s="104">
        <f>+Z382*'1. Standard_Cost'!$B$20+AA382*'1. Standard_Cost'!$C$20</f>
        <v>0</v>
      </c>
      <c r="AC382" s="105"/>
      <c r="AD382" s="106"/>
      <c r="AE382" s="104">
        <f>SUM(AD382,AC382,AB382,Y382,U382,T382,S382,R382)*'1. Standard_Cost'!B223</f>
        <v>0</v>
      </c>
      <c r="AF382" s="104">
        <f t="shared" si="656"/>
        <v>0</v>
      </c>
      <c r="AG382" s="103"/>
      <c r="AH382" s="103"/>
      <c r="AI382" s="103"/>
      <c r="AJ382" s="107"/>
      <c r="AK382" s="107"/>
      <c r="AL382" s="107"/>
      <c r="AM382" s="104">
        <f>AG382*'1. Standard_Cost'!B219+'Incremental_Cost Year 2021'!AH390*'1. Standard_Cost'!C219+'Incremental_Cost Year 2021'!AI390*'1. Standard_Cost'!D219+'Incremental_Cost Year 2021'!AJ390+'Incremental_Cost Year 2021'!AL390+AK382</f>
        <v>0</v>
      </c>
      <c r="AN382" s="104">
        <f>AM382*'1. Standard_Cost'!C223</f>
        <v>0</v>
      </c>
      <c r="AO382" s="107"/>
      <c r="AQ382" s="104">
        <f t="shared" si="652"/>
        <v>0</v>
      </c>
      <c r="AR382" s="104">
        <f t="shared" si="653"/>
        <v>0</v>
      </c>
      <c r="AS382" s="104">
        <f t="shared" si="654"/>
        <v>0</v>
      </c>
      <c r="AT382" s="104">
        <f t="shared" si="657"/>
        <v>0</v>
      </c>
      <c r="AU382" s="108"/>
      <c r="AV382" s="108"/>
      <c r="AW382" s="108"/>
      <c r="AX382" s="108"/>
      <c r="AY382" s="108"/>
      <c r="AZ382" s="108"/>
      <c r="BA382" s="109">
        <f t="shared" si="655"/>
        <v>0</v>
      </c>
    </row>
    <row r="383" spans="1:53" ht="24.6" customHeight="1" outlineLevel="1" x14ac:dyDescent="0.2">
      <c r="A383" s="68"/>
      <c r="B383" s="141"/>
      <c r="C383" s="142"/>
      <c r="D383" s="113" t="s">
        <v>545</v>
      </c>
      <c r="E383" s="113" t="s">
        <v>308</v>
      </c>
      <c r="F383" s="114" t="s">
        <v>154</v>
      </c>
      <c r="G383" s="115" t="s">
        <v>155</v>
      </c>
      <c r="H383" s="122" t="s">
        <v>309</v>
      </c>
      <c r="I383" s="117"/>
      <c r="J383" s="117"/>
      <c r="K383" s="117"/>
      <c r="L383" s="118">
        <f>SUM(L379:L382)</f>
        <v>0</v>
      </c>
      <c r="M383" s="118">
        <f>SUM(M379:M382)</f>
        <v>0</v>
      </c>
      <c r="N383" s="117"/>
      <c r="O383" s="117"/>
      <c r="P383" s="117"/>
      <c r="Q383" s="117"/>
      <c r="R383" s="119">
        <f>SUM(R379:R382)</f>
        <v>0</v>
      </c>
      <c r="S383" s="119">
        <f>SUM(S379:S382)</f>
        <v>0</v>
      </c>
      <c r="T383" s="119">
        <f>SUM(T379:T382)</f>
        <v>0</v>
      </c>
      <c r="U383" s="119">
        <f>SUM(U379:U382)</f>
        <v>0</v>
      </c>
      <c r="V383" s="117"/>
      <c r="W383" s="117"/>
      <c r="X383" s="117"/>
      <c r="Y383" s="118">
        <f>SUM(Y379:Y382)</f>
        <v>0</v>
      </c>
      <c r="Z383" s="117"/>
      <c r="AA383" s="117"/>
      <c r="AB383" s="118">
        <f t="shared" ref="AB383:AF383" si="658">SUM(AB379:AB382)</f>
        <v>0</v>
      </c>
      <c r="AC383" s="118">
        <f t="shared" si="658"/>
        <v>0</v>
      </c>
      <c r="AD383" s="118">
        <f t="shared" si="658"/>
        <v>0</v>
      </c>
      <c r="AE383" s="118">
        <f t="shared" si="658"/>
        <v>0</v>
      </c>
      <c r="AF383" s="118">
        <f t="shared" si="658"/>
        <v>0</v>
      </c>
      <c r="AG383" s="117"/>
      <c r="AH383" s="117"/>
      <c r="AI383" s="117"/>
      <c r="AJ383" s="119">
        <f>SUM(AJ379:AJ382)</f>
        <v>0</v>
      </c>
      <c r="AK383" s="119">
        <f t="shared" ref="AK383:AN383" si="659">SUM(AK379:AK382)</f>
        <v>0</v>
      </c>
      <c r="AL383" s="119">
        <f t="shared" si="659"/>
        <v>0</v>
      </c>
      <c r="AM383" s="119">
        <f t="shared" si="659"/>
        <v>0</v>
      </c>
      <c r="AN383" s="119">
        <f t="shared" si="659"/>
        <v>0</v>
      </c>
      <c r="AO383" s="116"/>
      <c r="AP383" s="120"/>
      <c r="AQ383" s="121">
        <f t="shared" ref="AQ383:BA383" si="660">SUM(AQ379:AQ382)</f>
        <v>0</v>
      </c>
      <c r="AR383" s="121">
        <f t="shared" si="660"/>
        <v>0</v>
      </c>
      <c r="AS383" s="121">
        <f t="shared" si="660"/>
        <v>0</v>
      </c>
      <c r="AT383" s="121">
        <f t="shared" si="660"/>
        <v>0</v>
      </c>
      <c r="AU383" s="121">
        <f t="shared" si="660"/>
        <v>0</v>
      </c>
      <c r="AV383" s="121">
        <f t="shared" si="660"/>
        <v>0</v>
      </c>
      <c r="AW383" s="121">
        <f t="shared" si="660"/>
        <v>0</v>
      </c>
      <c r="AX383" s="121">
        <f t="shared" si="660"/>
        <v>0</v>
      </c>
      <c r="AY383" s="121">
        <f t="shared" si="660"/>
        <v>0</v>
      </c>
      <c r="AZ383" s="121">
        <f t="shared" si="660"/>
        <v>0</v>
      </c>
      <c r="BA383" s="121">
        <f t="shared" si="660"/>
        <v>0</v>
      </c>
    </row>
    <row r="384" spans="1:53" ht="14.1" customHeight="1" outlineLevel="2" x14ac:dyDescent="0.2">
      <c r="A384" s="68"/>
      <c r="B384" s="94"/>
      <c r="C384" s="142"/>
      <c r="D384" s="96"/>
      <c r="E384" s="96"/>
      <c r="F384" s="97"/>
      <c r="G384" s="98"/>
      <c r="H384" s="99" t="s">
        <v>49</v>
      </c>
      <c r="I384" s="100"/>
      <c r="J384" s="101"/>
      <c r="K384" s="101"/>
      <c r="L384" s="102" t="str">
        <f>IF(I384&lt;&gt;0,((VLOOKUP(I384,'1. Standard_Cost'!$B$4:$D$8,2)+VLOOKUP(I384,'1. Standard_Cost'!$B$4:$D$8,3))*J384*K384),"0")</f>
        <v>0</v>
      </c>
      <c r="M384" s="102">
        <f>L384*'1. Standard_Cost'!F204</f>
        <v>0</v>
      </c>
      <c r="N384" s="103"/>
      <c r="O384" s="103"/>
      <c r="P384" s="103"/>
      <c r="Q384" s="103"/>
      <c r="R384" s="104">
        <f>+N384*P384*'1. Standard_Cost'!$B$12</f>
        <v>0</v>
      </c>
      <c r="S384" s="104">
        <f>+N384*O384*P384*'1. Standard_Cost'!$C$12</f>
        <v>0</v>
      </c>
      <c r="T384" s="104">
        <f>+N384*P384*Q384*'1. Standard_Cost'!$D$12</f>
        <v>0</v>
      </c>
      <c r="U384" s="104">
        <f>+N384*O384*'1. Standard_Cost'!$E$12</f>
        <v>0</v>
      </c>
      <c r="V384" s="103"/>
      <c r="W384" s="103"/>
      <c r="X384" s="103"/>
      <c r="Y384" s="104">
        <f>+V384*((X384*'1. Standard_Cost'!$B$16)+(W384*X384*'1. Standard_Cost'!$C$16))</f>
        <v>0</v>
      </c>
      <c r="Z384" s="103"/>
      <c r="AA384" s="103"/>
      <c r="AB384" s="104">
        <f>+Z384*'1. Standard_Cost'!$B$20+AA384*'1. Standard_Cost'!$C$20</f>
        <v>0</v>
      </c>
      <c r="AC384" s="105"/>
      <c r="AD384" s="106"/>
      <c r="AE384" s="104">
        <f>SUM(AD384,AC384,AB384,Y384,U384,T384,S384,R384)*'1. Standard_Cost'!B228</f>
        <v>0</v>
      </c>
      <c r="AF384" s="104">
        <f>SUM(AD384,AE384)</f>
        <v>0</v>
      </c>
      <c r="AG384" s="103"/>
      <c r="AH384" s="103"/>
      <c r="AI384" s="103"/>
      <c r="AJ384" s="107"/>
      <c r="AK384" s="107"/>
      <c r="AL384" s="107"/>
      <c r="AM384" s="104">
        <f>AG384*'1. Standard_Cost'!B224+'Incremental_Cost Year 2021'!AH392*'1. Standard_Cost'!C224+'Incremental_Cost Year 2021'!AI392*'1. Standard_Cost'!D224+'Incremental_Cost Year 2021'!AJ392+'Incremental_Cost Year 2021'!AL392+AK384</f>
        <v>0</v>
      </c>
      <c r="AN384" s="104">
        <f>AM384*'1. Standard_Cost'!C228</f>
        <v>0</v>
      </c>
      <c r="AO384" s="107"/>
      <c r="AQ384" s="104">
        <f t="shared" ref="AQ384:AQ387" si="661">L384+M384</f>
        <v>0</v>
      </c>
      <c r="AR384" s="104">
        <f t="shared" ref="AR384:AR387" si="662">AF384</f>
        <v>0</v>
      </c>
      <c r="AS384" s="104">
        <f t="shared" ref="AS384:AS387" si="663">AM384+AN384</f>
        <v>0</v>
      </c>
      <c r="AT384" s="104">
        <f>SUM(AQ384,AR384,AS384)</f>
        <v>0</v>
      </c>
      <c r="AU384" s="108"/>
      <c r="AV384" s="108"/>
      <c r="AW384" s="108"/>
      <c r="AX384" s="108"/>
      <c r="AY384" s="108"/>
      <c r="AZ384" s="108"/>
      <c r="BA384" s="109">
        <f t="shared" ref="BA384:BA387" si="664">SUM(AU384:AZ384)-AT384</f>
        <v>0</v>
      </c>
    </row>
    <row r="385" spans="1:53" ht="14.1" customHeight="1" outlineLevel="2" x14ac:dyDescent="0.2">
      <c r="A385" s="68"/>
      <c r="B385" s="94"/>
      <c r="C385" s="142"/>
      <c r="D385" s="110"/>
      <c r="E385" s="110"/>
      <c r="F385" s="110"/>
      <c r="G385" s="111"/>
      <c r="H385" s="99" t="s">
        <v>50</v>
      </c>
      <c r="I385" s="100"/>
      <c r="J385" s="101"/>
      <c r="K385" s="101"/>
      <c r="L385" s="102" t="str">
        <f>IF(I385&lt;&gt;0,((VLOOKUP(I385,'1. Standard_Cost'!$B$4:$D$8,2)+VLOOKUP(I385,'1. Standard_Cost'!$B$4:$D$8,3))*J385*K385),"0")</f>
        <v>0</v>
      </c>
      <c r="M385" s="102">
        <f>L385*'1. Standard_Cost'!F204</f>
        <v>0</v>
      </c>
      <c r="N385" s="103"/>
      <c r="O385" s="103"/>
      <c r="P385" s="103"/>
      <c r="Q385" s="103"/>
      <c r="R385" s="104">
        <f>+N385*P385*'1. Standard_Cost'!$B$12</f>
        <v>0</v>
      </c>
      <c r="S385" s="104">
        <f>+N385*O385*P385*'1. Standard_Cost'!$C$12</f>
        <v>0</v>
      </c>
      <c r="T385" s="104">
        <f>+N385*P385*Q385*'1. Standard_Cost'!$D$12</f>
        <v>0</v>
      </c>
      <c r="U385" s="104">
        <f>+N385*O385*'1. Standard_Cost'!$E$12</f>
        <v>0</v>
      </c>
      <c r="V385" s="103"/>
      <c r="W385" s="103"/>
      <c r="X385" s="103"/>
      <c r="Y385" s="104">
        <f>+V385*((X385*'1. Standard_Cost'!$B$16)+(W385*X385*'1. Standard_Cost'!$C$16))</f>
        <v>0</v>
      </c>
      <c r="Z385" s="103"/>
      <c r="AA385" s="103"/>
      <c r="AB385" s="104">
        <f>+Z385*'1. Standard_Cost'!$B$20+AA385*'1. Standard_Cost'!$C$20</f>
        <v>0</v>
      </c>
      <c r="AC385" s="105"/>
      <c r="AD385" s="106"/>
      <c r="AE385" s="104">
        <f>SUM(AD385,AC385,AB385,Y385,U385,T385,S385,R385)*'1. Standard_Cost'!B228</f>
        <v>0</v>
      </c>
      <c r="AF385" s="104">
        <f t="shared" ref="AF385:AF387" si="665">SUM(AD385,AE385)</f>
        <v>0</v>
      </c>
      <c r="AG385" s="103"/>
      <c r="AH385" s="103">
        <v>0</v>
      </c>
      <c r="AI385" s="103">
        <v>0</v>
      </c>
      <c r="AJ385" s="107"/>
      <c r="AK385" s="107"/>
      <c r="AL385" s="107"/>
      <c r="AM385" s="104">
        <f>AG385*'1. Standard_Cost'!B224+'Incremental_Cost Year 2021'!AH393*'1. Standard_Cost'!C224+'Incremental_Cost Year 2021'!AI393*'1. Standard_Cost'!D224+'Incremental_Cost Year 2021'!AJ393+'Incremental_Cost Year 2021'!AL393+AK385</f>
        <v>0</v>
      </c>
      <c r="AN385" s="104">
        <f>AM385*'1. Standard_Cost'!C228</f>
        <v>0</v>
      </c>
      <c r="AO385" s="107"/>
      <c r="AQ385" s="104">
        <f t="shared" si="661"/>
        <v>0</v>
      </c>
      <c r="AR385" s="104">
        <f t="shared" si="662"/>
        <v>0</v>
      </c>
      <c r="AS385" s="104">
        <f t="shared" si="663"/>
        <v>0</v>
      </c>
      <c r="AT385" s="104">
        <f t="shared" ref="AT385:AT387" si="666">SUM(AQ385,AR385,AS385)</f>
        <v>0</v>
      </c>
      <c r="AU385" s="108"/>
      <c r="AV385" s="108">
        <v>0</v>
      </c>
      <c r="AW385" s="108"/>
      <c r="AX385" s="108"/>
      <c r="AY385" s="108"/>
      <c r="AZ385" s="108"/>
      <c r="BA385" s="109">
        <f t="shared" si="664"/>
        <v>0</v>
      </c>
    </row>
    <row r="386" spans="1:53" ht="14.1" customHeight="1" outlineLevel="2" x14ac:dyDescent="0.2">
      <c r="A386" s="68"/>
      <c r="B386" s="94"/>
      <c r="C386" s="142"/>
      <c r="D386" s="110"/>
      <c r="E386" s="110"/>
      <c r="F386" s="110"/>
      <c r="G386" s="111"/>
      <c r="H386" s="99" t="s">
        <v>51</v>
      </c>
      <c r="I386" s="100"/>
      <c r="J386" s="101"/>
      <c r="K386" s="101"/>
      <c r="L386" s="102" t="str">
        <f>IF(I386&lt;&gt;0,((VLOOKUP(I386,'1. Standard_Cost'!$B$4:$D$8,2)+VLOOKUP(I386,'1. Standard_Cost'!$B$4:$D$8,3))*J386*K386),"0")</f>
        <v>0</v>
      </c>
      <c r="M386" s="102">
        <f>L386*'1. Standard_Cost'!F204</f>
        <v>0</v>
      </c>
      <c r="N386" s="103"/>
      <c r="O386" s="103"/>
      <c r="P386" s="103"/>
      <c r="Q386" s="103"/>
      <c r="R386" s="104">
        <f>+N386*P386*'1. Standard_Cost'!$B$12</f>
        <v>0</v>
      </c>
      <c r="S386" s="104">
        <f>+N386*O386*P386*'1. Standard_Cost'!$C$12</f>
        <v>0</v>
      </c>
      <c r="T386" s="104">
        <f>+N386*P386*Q386*'1. Standard_Cost'!$D$12</f>
        <v>0</v>
      </c>
      <c r="U386" s="104">
        <f>+N386*O386*'1. Standard_Cost'!$E$12</f>
        <v>0</v>
      </c>
      <c r="V386" s="103"/>
      <c r="W386" s="103"/>
      <c r="X386" s="103"/>
      <c r="Y386" s="104">
        <f>+V386*((X386*'1. Standard_Cost'!$B$16)+(W386*X386*'1. Standard_Cost'!$C$16))</f>
        <v>0</v>
      </c>
      <c r="Z386" s="103"/>
      <c r="AA386" s="103"/>
      <c r="AB386" s="104">
        <f>+Z386*'1. Standard_Cost'!$B$20+AA386*'1. Standard_Cost'!$C$20</f>
        <v>0</v>
      </c>
      <c r="AC386" s="105"/>
      <c r="AD386" s="106"/>
      <c r="AE386" s="104">
        <f>SUM(AD386,AC386,AB386,Y386,U386,T386,S386,R386)*'1. Standard_Cost'!B228</f>
        <v>0</v>
      </c>
      <c r="AF386" s="104">
        <f t="shared" si="665"/>
        <v>0</v>
      </c>
      <c r="AG386" s="103"/>
      <c r="AH386" s="103"/>
      <c r="AI386" s="103"/>
      <c r="AJ386" s="107"/>
      <c r="AK386" s="107"/>
      <c r="AL386" s="107"/>
      <c r="AM386" s="104">
        <f>AG386*'1. Standard_Cost'!B224+'Incremental_Cost Year 2021'!AH394*'1. Standard_Cost'!C224+'Incremental_Cost Year 2021'!AI394*'1. Standard_Cost'!D224+'Incremental_Cost Year 2021'!AJ394+'Incremental_Cost Year 2021'!AL394+AK386</f>
        <v>0</v>
      </c>
      <c r="AN386" s="104">
        <f>AM386*'1. Standard_Cost'!C228</f>
        <v>0</v>
      </c>
      <c r="AO386" s="107"/>
      <c r="AQ386" s="104">
        <f t="shared" si="661"/>
        <v>0</v>
      </c>
      <c r="AR386" s="104">
        <f t="shared" si="662"/>
        <v>0</v>
      </c>
      <c r="AS386" s="104">
        <f t="shared" si="663"/>
        <v>0</v>
      </c>
      <c r="AT386" s="104">
        <f t="shared" si="666"/>
        <v>0</v>
      </c>
      <c r="AU386" s="108"/>
      <c r="AV386" s="108"/>
      <c r="AW386" s="108"/>
      <c r="AX386" s="108"/>
      <c r="AY386" s="108"/>
      <c r="AZ386" s="108"/>
      <c r="BA386" s="109">
        <f t="shared" si="664"/>
        <v>0</v>
      </c>
    </row>
    <row r="387" spans="1:53" ht="14.1" customHeight="1" outlineLevel="2" x14ac:dyDescent="0.2">
      <c r="A387" s="68"/>
      <c r="B387" s="94"/>
      <c r="C387" s="142"/>
      <c r="D387" s="110"/>
      <c r="E387" s="110"/>
      <c r="F387" s="110"/>
      <c r="G387" s="111"/>
      <c r="H387" s="112" t="s">
        <v>179</v>
      </c>
      <c r="I387" s="100"/>
      <c r="J387" s="101"/>
      <c r="K387" s="101"/>
      <c r="L387" s="102" t="str">
        <f>IF(I387&lt;&gt;0,((VLOOKUP(I387,'1. Standard_Cost'!$B$4:$D$8,2)+VLOOKUP(I387,'1. Standard_Cost'!$B$4:$D$8,3))*J387*K387),"0")</f>
        <v>0</v>
      </c>
      <c r="M387" s="102">
        <f>L387*'1. Standard_Cost'!F204</f>
        <v>0</v>
      </c>
      <c r="N387" s="103"/>
      <c r="O387" s="103"/>
      <c r="P387" s="103"/>
      <c r="Q387" s="103"/>
      <c r="R387" s="104">
        <f>+N387*P387*'1. Standard_Cost'!$B$12</f>
        <v>0</v>
      </c>
      <c r="S387" s="104">
        <f>+N387*O387*P387*'1. Standard_Cost'!$C$12</f>
        <v>0</v>
      </c>
      <c r="T387" s="104">
        <f>+N387*P387*Q387*'1. Standard_Cost'!$D$12</f>
        <v>0</v>
      </c>
      <c r="U387" s="104">
        <f>+N387*O387*'1. Standard_Cost'!$E$12</f>
        <v>0</v>
      </c>
      <c r="V387" s="103"/>
      <c r="W387" s="103"/>
      <c r="X387" s="103"/>
      <c r="Y387" s="104">
        <f>+V387*((X387*'1. Standard_Cost'!$B$16)+(W387*X387*'1. Standard_Cost'!$C$16))</f>
        <v>0</v>
      </c>
      <c r="Z387" s="103"/>
      <c r="AA387" s="103"/>
      <c r="AB387" s="104">
        <f>+Z387*'1. Standard_Cost'!$B$20+AA387*'1. Standard_Cost'!$C$20</f>
        <v>0</v>
      </c>
      <c r="AC387" s="105"/>
      <c r="AD387" s="106"/>
      <c r="AE387" s="104">
        <f>SUM(AD387,AC387,AB387,Y387,U387,T387,S387,R387)*'1. Standard_Cost'!B228</f>
        <v>0</v>
      </c>
      <c r="AF387" s="104">
        <f t="shared" si="665"/>
        <v>0</v>
      </c>
      <c r="AG387" s="103"/>
      <c r="AH387" s="103"/>
      <c r="AI387" s="103"/>
      <c r="AJ387" s="107"/>
      <c r="AK387" s="107"/>
      <c r="AL387" s="107"/>
      <c r="AM387" s="104">
        <f>AG387*'1. Standard_Cost'!B224+'Incremental_Cost Year 2021'!AH395*'1. Standard_Cost'!C224+'Incremental_Cost Year 2021'!AI395*'1. Standard_Cost'!D224+'Incremental_Cost Year 2021'!AJ395+'Incremental_Cost Year 2021'!AL395+AK387</f>
        <v>0</v>
      </c>
      <c r="AN387" s="104">
        <f>AM387*'1. Standard_Cost'!C228</f>
        <v>0</v>
      </c>
      <c r="AO387" s="107"/>
      <c r="AQ387" s="104">
        <f t="shared" si="661"/>
        <v>0</v>
      </c>
      <c r="AR387" s="104">
        <f t="shared" si="662"/>
        <v>0</v>
      </c>
      <c r="AS387" s="104">
        <f t="shared" si="663"/>
        <v>0</v>
      </c>
      <c r="AT387" s="104">
        <f t="shared" si="666"/>
        <v>0</v>
      </c>
      <c r="AU387" s="108"/>
      <c r="AV387" s="108"/>
      <c r="AW387" s="108"/>
      <c r="AX387" s="108"/>
      <c r="AY387" s="108"/>
      <c r="AZ387" s="108"/>
      <c r="BA387" s="109">
        <f t="shared" si="664"/>
        <v>0</v>
      </c>
    </row>
    <row r="388" spans="1:53" ht="24.6" customHeight="1" outlineLevel="1" x14ac:dyDescent="0.2">
      <c r="A388" s="68"/>
      <c r="B388" s="141"/>
      <c r="C388" s="142"/>
      <c r="D388" s="113" t="s">
        <v>545</v>
      </c>
      <c r="E388" s="113" t="s">
        <v>310</v>
      </c>
      <c r="F388" s="114" t="s">
        <v>154</v>
      </c>
      <c r="G388" s="115" t="s">
        <v>155</v>
      </c>
      <c r="H388" s="122" t="s">
        <v>311</v>
      </c>
      <c r="I388" s="117"/>
      <c r="J388" s="117"/>
      <c r="K388" s="117"/>
      <c r="L388" s="118">
        <f>SUM(L384:L387)</f>
        <v>0</v>
      </c>
      <c r="M388" s="118">
        <f>SUM(M384:M387)</f>
        <v>0</v>
      </c>
      <c r="N388" s="117"/>
      <c r="O388" s="117"/>
      <c r="P388" s="117"/>
      <c r="Q388" s="117"/>
      <c r="R388" s="119">
        <f>SUM(R384:R387)</f>
        <v>0</v>
      </c>
      <c r="S388" s="119">
        <f>SUM(S384:S387)</f>
        <v>0</v>
      </c>
      <c r="T388" s="119">
        <f>SUM(T384:T387)</f>
        <v>0</v>
      </c>
      <c r="U388" s="119">
        <f>SUM(U384:U387)</f>
        <v>0</v>
      </c>
      <c r="V388" s="117"/>
      <c r="W388" s="117"/>
      <c r="X388" s="117"/>
      <c r="Y388" s="118">
        <f>SUM(Y384:Y387)</f>
        <v>0</v>
      </c>
      <c r="Z388" s="117"/>
      <c r="AA388" s="117"/>
      <c r="AB388" s="118">
        <f t="shared" ref="AB388:AF388" si="667">SUM(AB384:AB387)</f>
        <v>0</v>
      </c>
      <c r="AC388" s="118">
        <f t="shared" si="667"/>
        <v>0</v>
      </c>
      <c r="AD388" s="118">
        <f t="shared" si="667"/>
        <v>0</v>
      </c>
      <c r="AE388" s="118">
        <f t="shared" si="667"/>
        <v>0</v>
      </c>
      <c r="AF388" s="118">
        <f t="shared" si="667"/>
        <v>0</v>
      </c>
      <c r="AG388" s="117"/>
      <c r="AH388" s="117"/>
      <c r="AI388" s="117"/>
      <c r="AJ388" s="119">
        <f>SUM(AJ384:AJ387)</f>
        <v>0</v>
      </c>
      <c r="AK388" s="119">
        <f t="shared" ref="AK388:AN388" si="668">SUM(AK384:AK387)</f>
        <v>0</v>
      </c>
      <c r="AL388" s="119">
        <f t="shared" si="668"/>
        <v>0</v>
      </c>
      <c r="AM388" s="119">
        <f t="shared" si="668"/>
        <v>0</v>
      </c>
      <c r="AN388" s="119">
        <f t="shared" si="668"/>
        <v>0</v>
      </c>
      <c r="AO388" s="116"/>
      <c r="AP388" s="120"/>
      <c r="AQ388" s="121">
        <f t="shared" ref="AQ388:BA388" si="669">SUM(AQ384:AQ387)</f>
        <v>0</v>
      </c>
      <c r="AR388" s="121">
        <f t="shared" si="669"/>
        <v>0</v>
      </c>
      <c r="AS388" s="121">
        <f t="shared" si="669"/>
        <v>0</v>
      </c>
      <c r="AT388" s="121">
        <f t="shared" si="669"/>
        <v>0</v>
      </c>
      <c r="AU388" s="121">
        <f t="shared" si="669"/>
        <v>0</v>
      </c>
      <c r="AV388" s="121">
        <f t="shared" si="669"/>
        <v>0</v>
      </c>
      <c r="AW388" s="121">
        <f t="shared" si="669"/>
        <v>0</v>
      </c>
      <c r="AX388" s="121">
        <f t="shared" si="669"/>
        <v>0</v>
      </c>
      <c r="AY388" s="121">
        <f t="shared" si="669"/>
        <v>0</v>
      </c>
      <c r="AZ388" s="121">
        <f t="shared" si="669"/>
        <v>0</v>
      </c>
      <c r="BA388" s="121">
        <f t="shared" si="669"/>
        <v>0</v>
      </c>
    </row>
    <row r="389" spans="1:53" ht="14.1" customHeight="1" outlineLevel="2" x14ac:dyDescent="0.2">
      <c r="A389" s="68"/>
      <c r="B389" s="94"/>
      <c r="C389" s="142"/>
      <c r="D389" s="96"/>
      <c r="E389" s="96"/>
      <c r="F389" s="97"/>
      <c r="G389" s="98"/>
      <c r="H389" s="99" t="s">
        <v>49</v>
      </c>
      <c r="I389" s="100"/>
      <c r="J389" s="101"/>
      <c r="K389" s="101"/>
      <c r="L389" s="102" t="str">
        <f>IF(I389&lt;&gt;0,((VLOOKUP(I389,'1. Standard_Cost'!$B$4:$D$8,2)+VLOOKUP(I389,'1. Standard_Cost'!$B$4:$D$8,3))*J389*K389),"0")</f>
        <v>0</v>
      </c>
      <c r="M389" s="102">
        <f>L389*'1. Standard_Cost'!F209</f>
        <v>0</v>
      </c>
      <c r="N389" s="103"/>
      <c r="O389" s="103"/>
      <c r="P389" s="103"/>
      <c r="Q389" s="103"/>
      <c r="R389" s="104">
        <f>+N389*P389*'1. Standard_Cost'!$B$12</f>
        <v>0</v>
      </c>
      <c r="S389" s="104">
        <f>+N389*O389*P389*'1. Standard_Cost'!$C$12</f>
        <v>0</v>
      </c>
      <c r="T389" s="104">
        <f>+N389*P389*Q389*'1. Standard_Cost'!$D$12</f>
        <v>0</v>
      </c>
      <c r="U389" s="104">
        <f>+N389*O389*'1. Standard_Cost'!$E$12</f>
        <v>0</v>
      </c>
      <c r="V389" s="103"/>
      <c r="W389" s="103"/>
      <c r="X389" s="103"/>
      <c r="Y389" s="104">
        <f>+V389*((X389*'1. Standard_Cost'!$B$16)+(W389*X389*'1. Standard_Cost'!$C$16))</f>
        <v>0</v>
      </c>
      <c r="Z389" s="103"/>
      <c r="AA389" s="103"/>
      <c r="AB389" s="104">
        <f>+Z389*'1. Standard_Cost'!$B$20+AA389*'1. Standard_Cost'!$C$20</f>
        <v>0</v>
      </c>
      <c r="AC389" s="105"/>
      <c r="AD389" s="106"/>
      <c r="AE389" s="104">
        <f>SUM(AD389,AC389,AB389,Y389,U389,T389,S389,R389)*'1. Standard_Cost'!B233</f>
        <v>0</v>
      </c>
      <c r="AF389" s="104">
        <f>SUM(AD389,AE389)</f>
        <v>0</v>
      </c>
      <c r="AG389" s="103"/>
      <c r="AH389" s="103"/>
      <c r="AI389" s="103"/>
      <c r="AJ389" s="107"/>
      <c r="AK389" s="107"/>
      <c r="AL389" s="107"/>
      <c r="AM389" s="104">
        <f>AG389*'1. Standard_Cost'!B229+'Incremental_Cost Year 2021'!AH397*'1. Standard_Cost'!C229+'Incremental_Cost Year 2021'!AI397*'1. Standard_Cost'!D229+'Incremental_Cost Year 2021'!AJ397+'Incremental_Cost Year 2021'!AL397+AK389</f>
        <v>0</v>
      </c>
      <c r="AN389" s="104">
        <f>AM389*'1. Standard_Cost'!C233</f>
        <v>0</v>
      </c>
      <c r="AO389" s="107"/>
      <c r="AQ389" s="104">
        <f t="shared" ref="AQ389:AQ392" si="670">L389+M389</f>
        <v>0</v>
      </c>
      <c r="AR389" s="104">
        <f t="shared" ref="AR389:AR392" si="671">AF389</f>
        <v>0</v>
      </c>
      <c r="AS389" s="104">
        <f t="shared" ref="AS389:AS392" si="672">AM389+AN389</f>
        <v>0</v>
      </c>
      <c r="AT389" s="104">
        <f>SUM(AQ389,AR389,AS389)</f>
        <v>0</v>
      </c>
      <c r="AU389" s="108"/>
      <c r="AV389" s="108"/>
      <c r="AW389" s="108"/>
      <c r="AX389" s="108"/>
      <c r="AY389" s="108"/>
      <c r="AZ389" s="108"/>
      <c r="BA389" s="109">
        <f t="shared" ref="BA389:BA392" si="673">SUM(AU389:AZ389)-AT389</f>
        <v>0</v>
      </c>
    </row>
    <row r="390" spans="1:53" ht="14.1" customHeight="1" outlineLevel="2" x14ac:dyDescent="0.2">
      <c r="A390" s="68"/>
      <c r="B390" s="94"/>
      <c r="C390" s="142"/>
      <c r="D390" s="110"/>
      <c r="E390" s="110"/>
      <c r="F390" s="110"/>
      <c r="G390" s="111"/>
      <c r="H390" s="99" t="s">
        <v>50</v>
      </c>
      <c r="I390" s="100"/>
      <c r="J390" s="101"/>
      <c r="K390" s="101"/>
      <c r="L390" s="102" t="str">
        <f>IF(I390&lt;&gt;0,((VLOOKUP(I390,'1. Standard_Cost'!$B$4:$D$8,2)+VLOOKUP(I390,'1. Standard_Cost'!$B$4:$D$8,3))*J390*K390),"0")</f>
        <v>0</v>
      </c>
      <c r="M390" s="102">
        <f>L390*'1. Standard_Cost'!F209</f>
        <v>0</v>
      </c>
      <c r="N390" s="103"/>
      <c r="O390" s="103"/>
      <c r="P390" s="103"/>
      <c r="Q390" s="103"/>
      <c r="R390" s="104">
        <f>+N390*P390*'1. Standard_Cost'!$B$12</f>
        <v>0</v>
      </c>
      <c r="S390" s="104">
        <f>+N390*O390*P390*'1. Standard_Cost'!$C$12</f>
        <v>0</v>
      </c>
      <c r="T390" s="104">
        <f>+N390*P390*Q390*'1. Standard_Cost'!$D$12</f>
        <v>0</v>
      </c>
      <c r="U390" s="104">
        <f>+N390*O390*'1. Standard_Cost'!$E$12</f>
        <v>0</v>
      </c>
      <c r="V390" s="103"/>
      <c r="W390" s="103"/>
      <c r="X390" s="103"/>
      <c r="Y390" s="104">
        <f>+V390*((X390*'1. Standard_Cost'!$B$16)+(W390*X390*'1. Standard_Cost'!$C$16))</f>
        <v>0</v>
      </c>
      <c r="Z390" s="103"/>
      <c r="AA390" s="103"/>
      <c r="AB390" s="104">
        <f>+Z390*'1. Standard_Cost'!$B$20+AA390*'1. Standard_Cost'!$C$20</f>
        <v>0</v>
      </c>
      <c r="AC390" s="105"/>
      <c r="AD390" s="106"/>
      <c r="AE390" s="104">
        <f>SUM(AD390,AC390,AB390,Y390,U390,T390,S390,R390)*'1. Standard_Cost'!B233</f>
        <v>0</v>
      </c>
      <c r="AF390" s="104">
        <f t="shared" ref="AF390:AF392" si="674">SUM(AD390,AE390)</f>
        <v>0</v>
      </c>
      <c r="AG390" s="103"/>
      <c r="AH390" s="103">
        <v>0</v>
      </c>
      <c r="AI390" s="103">
        <v>0</v>
      </c>
      <c r="AJ390" s="107"/>
      <c r="AK390" s="107"/>
      <c r="AL390" s="107"/>
      <c r="AM390" s="104">
        <f>AG390*'1. Standard_Cost'!B229+'Incremental_Cost Year 2021'!AH398*'1. Standard_Cost'!C229+'Incremental_Cost Year 2021'!AI398*'1. Standard_Cost'!D229+'Incremental_Cost Year 2021'!AJ398+'Incremental_Cost Year 2021'!AL398+AK390</f>
        <v>0</v>
      </c>
      <c r="AN390" s="104">
        <f>AM390*'1. Standard_Cost'!C233</f>
        <v>0</v>
      </c>
      <c r="AO390" s="107"/>
      <c r="AQ390" s="104">
        <f t="shared" si="670"/>
        <v>0</v>
      </c>
      <c r="AR390" s="104">
        <f t="shared" si="671"/>
        <v>0</v>
      </c>
      <c r="AS390" s="104">
        <f t="shared" si="672"/>
        <v>0</v>
      </c>
      <c r="AT390" s="104">
        <f t="shared" ref="AT390:AT392" si="675">SUM(AQ390,AR390,AS390)</f>
        <v>0</v>
      </c>
      <c r="AU390" s="108"/>
      <c r="AV390" s="108">
        <v>0</v>
      </c>
      <c r="AW390" s="108"/>
      <c r="AX390" s="108"/>
      <c r="AY390" s="108"/>
      <c r="AZ390" s="108"/>
      <c r="BA390" s="109">
        <f t="shared" si="673"/>
        <v>0</v>
      </c>
    </row>
    <row r="391" spans="1:53" ht="14.1" customHeight="1" outlineLevel="2" x14ac:dyDescent="0.2">
      <c r="A391" s="68"/>
      <c r="B391" s="94"/>
      <c r="C391" s="142"/>
      <c r="D391" s="110"/>
      <c r="E391" s="110"/>
      <c r="F391" s="110"/>
      <c r="G391" s="111"/>
      <c r="H391" s="99" t="s">
        <v>51</v>
      </c>
      <c r="I391" s="100"/>
      <c r="J391" s="101"/>
      <c r="K391" s="101"/>
      <c r="L391" s="102" t="str">
        <f>IF(I391&lt;&gt;0,((VLOOKUP(I391,'1. Standard_Cost'!$B$4:$D$8,2)+VLOOKUP(I391,'1. Standard_Cost'!$B$4:$D$8,3))*J391*K391),"0")</f>
        <v>0</v>
      </c>
      <c r="M391" s="102">
        <f>L391*'1. Standard_Cost'!F209</f>
        <v>0</v>
      </c>
      <c r="N391" s="103"/>
      <c r="O391" s="103"/>
      <c r="P391" s="103"/>
      <c r="Q391" s="103"/>
      <c r="R391" s="104">
        <f>+N391*P391*'1. Standard_Cost'!$B$12</f>
        <v>0</v>
      </c>
      <c r="S391" s="104">
        <f>+N391*O391*P391*'1. Standard_Cost'!$C$12</f>
        <v>0</v>
      </c>
      <c r="T391" s="104">
        <f>+N391*P391*Q391*'1. Standard_Cost'!$D$12</f>
        <v>0</v>
      </c>
      <c r="U391" s="104">
        <f>+N391*O391*'1. Standard_Cost'!$E$12</f>
        <v>0</v>
      </c>
      <c r="V391" s="103"/>
      <c r="W391" s="103"/>
      <c r="X391" s="103"/>
      <c r="Y391" s="104">
        <f>+V391*((X391*'1. Standard_Cost'!$B$16)+(W391*X391*'1. Standard_Cost'!$C$16))</f>
        <v>0</v>
      </c>
      <c r="Z391" s="103"/>
      <c r="AA391" s="103"/>
      <c r="AB391" s="104">
        <f>+Z391*'1. Standard_Cost'!$B$20+AA391*'1. Standard_Cost'!$C$20</f>
        <v>0</v>
      </c>
      <c r="AC391" s="105"/>
      <c r="AD391" s="106"/>
      <c r="AE391" s="104">
        <f>SUM(AD391,AC391,AB391,Y391,U391,T391,S391,R391)*'1. Standard_Cost'!B233</f>
        <v>0</v>
      </c>
      <c r="AF391" s="104">
        <f t="shared" si="674"/>
        <v>0</v>
      </c>
      <c r="AG391" s="103"/>
      <c r="AH391" s="103"/>
      <c r="AI391" s="103"/>
      <c r="AJ391" s="107"/>
      <c r="AK391" s="107"/>
      <c r="AL391" s="107"/>
      <c r="AM391" s="104">
        <f>AG391*'1. Standard_Cost'!B229+'Incremental_Cost Year 2021'!AH399*'1. Standard_Cost'!C229+'Incremental_Cost Year 2021'!AI399*'1. Standard_Cost'!D229+'Incremental_Cost Year 2021'!AJ399+'Incremental_Cost Year 2021'!AL399+AK391</f>
        <v>0</v>
      </c>
      <c r="AN391" s="104">
        <f>AM391*'1. Standard_Cost'!C233</f>
        <v>0</v>
      </c>
      <c r="AO391" s="107"/>
      <c r="AQ391" s="104">
        <f t="shared" si="670"/>
        <v>0</v>
      </c>
      <c r="AR391" s="104">
        <f t="shared" si="671"/>
        <v>0</v>
      </c>
      <c r="AS391" s="104">
        <f t="shared" si="672"/>
        <v>0</v>
      </c>
      <c r="AT391" s="104">
        <f t="shared" si="675"/>
        <v>0</v>
      </c>
      <c r="AU391" s="108"/>
      <c r="AV391" s="108"/>
      <c r="AW391" s="108"/>
      <c r="AX391" s="108"/>
      <c r="AY391" s="108"/>
      <c r="AZ391" s="108"/>
      <c r="BA391" s="109">
        <f t="shared" si="673"/>
        <v>0</v>
      </c>
    </row>
    <row r="392" spans="1:53" ht="14.1" customHeight="1" outlineLevel="2" x14ac:dyDescent="0.2">
      <c r="A392" s="68"/>
      <c r="B392" s="94"/>
      <c r="C392" s="142"/>
      <c r="D392" s="110"/>
      <c r="E392" s="110"/>
      <c r="F392" s="110"/>
      <c r="G392" s="111"/>
      <c r="H392" s="112" t="s">
        <v>179</v>
      </c>
      <c r="I392" s="100"/>
      <c r="J392" s="101"/>
      <c r="K392" s="101"/>
      <c r="L392" s="102" t="str">
        <f>IF(I392&lt;&gt;0,((VLOOKUP(I392,'1. Standard_Cost'!$B$4:$D$8,2)+VLOOKUP(I392,'1. Standard_Cost'!$B$4:$D$8,3))*J392*K392),"0")</f>
        <v>0</v>
      </c>
      <c r="M392" s="102">
        <f>L392*'1. Standard_Cost'!F209</f>
        <v>0</v>
      </c>
      <c r="N392" s="103"/>
      <c r="O392" s="103"/>
      <c r="P392" s="103"/>
      <c r="Q392" s="103"/>
      <c r="R392" s="104">
        <f>+N392*P392*'1. Standard_Cost'!$B$12</f>
        <v>0</v>
      </c>
      <c r="S392" s="104">
        <f>+N392*O392*P392*'1. Standard_Cost'!$C$12</f>
        <v>0</v>
      </c>
      <c r="T392" s="104">
        <f>+N392*P392*Q392*'1. Standard_Cost'!$D$12</f>
        <v>0</v>
      </c>
      <c r="U392" s="104">
        <f>+N392*O392*'1. Standard_Cost'!$E$12</f>
        <v>0</v>
      </c>
      <c r="V392" s="103"/>
      <c r="W392" s="103"/>
      <c r="X392" s="103"/>
      <c r="Y392" s="104">
        <f>+V392*((X392*'1. Standard_Cost'!$B$16)+(W392*X392*'1. Standard_Cost'!$C$16))</f>
        <v>0</v>
      </c>
      <c r="Z392" s="103"/>
      <c r="AA392" s="103"/>
      <c r="AB392" s="104">
        <f>+Z392*'1. Standard_Cost'!$B$20+AA392*'1. Standard_Cost'!$C$20</f>
        <v>0</v>
      </c>
      <c r="AC392" s="105"/>
      <c r="AD392" s="106"/>
      <c r="AE392" s="104">
        <f>SUM(AD392,AC392,AB392,Y392,U392,T392,S392,R392)*'1. Standard_Cost'!B233</f>
        <v>0</v>
      </c>
      <c r="AF392" s="104">
        <f t="shared" si="674"/>
        <v>0</v>
      </c>
      <c r="AG392" s="103"/>
      <c r="AH392" s="103"/>
      <c r="AI392" s="103"/>
      <c r="AJ392" s="107"/>
      <c r="AK392" s="107"/>
      <c r="AL392" s="107"/>
      <c r="AM392" s="104">
        <f>AG392*'1. Standard_Cost'!B229+'Incremental_Cost Year 2021'!AH400*'1. Standard_Cost'!C229+'Incremental_Cost Year 2021'!AI400*'1. Standard_Cost'!D229+'Incremental_Cost Year 2021'!AJ400+'Incremental_Cost Year 2021'!AL400+AK392</f>
        <v>0</v>
      </c>
      <c r="AN392" s="104">
        <f>AM392*'1. Standard_Cost'!C233</f>
        <v>0</v>
      </c>
      <c r="AO392" s="107"/>
      <c r="AQ392" s="104">
        <f t="shared" si="670"/>
        <v>0</v>
      </c>
      <c r="AR392" s="104">
        <f t="shared" si="671"/>
        <v>0</v>
      </c>
      <c r="AS392" s="104">
        <f t="shared" si="672"/>
        <v>0</v>
      </c>
      <c r="AT392" s="104">
        <f t="shared" si="675"/>
        <v>0</v>
      </c>
      <c r="AU392" s="108"/>
      <c r="AV392" s="108"/>
      <c r="AW392" s="108"/>
      <c r="AX392" s="108"/>
      <c r="AY392" s="108"/>
      <c r="AZ392" s="108"/>
      <c r="BA392" s="109">
        <f t="shared" si="673"/>
        <v>0</v>
      </c>
    </row>
    <row r="393" spans="1:53" ht="24.6" customHeight="1" outlineLevel="1" x14ac:dyDescent="0.2">
      <c r="A393" s="68"/>
      <c r="B393" s="141"/>
      <c r="C393" s="142"/>
      <c r="D393" s="113" t="s">
        <v>515</v>
      </c>
      <c r="E393" s="113" t="s">
        <v>312</v>
      </c>
      <c r="F393" s="114" t="s">
        <v>154</v>
      </c>
      <c r="G393" s="115" t="s">
        <v>155</v>
      </c>
      <c r="H393" s="122" t="s">
        <v>313</v>
      </c>
      <c r="I393" s="117"/>
      <c r="J393" s="117"/>
      <c r="K393" s="117"/>
      <c r="L393" s="118">
        <f>SUM(L389:L392)</f>
        <v>0</v>
      </c>
      <c r="M393" s="118">
        <f>SUM(M389:M392)</f>
        <v>0</v>
      </c>
      <c r="N393" s="117"/>
      <c r="O393" s="117"/>
      <c r="P393" s="117"/>
      <c r="Q393" s="117"/>
      <c r="R393" s="119">
        <f>SUM(R389:R392)</f>
        <v>0</v>
      </c>
      <c r="S393" s="119">
        <f>SUM(S389:S392)</f>
        <v>0</v>
      </c>
      <c r="T393" s="119">
        <f>SUM(T389:T392)</f>
        <v>0</v>
      </c>
      <c r="U393" s="119">
        <f>SUM(U389:U392)</f>
        <v>0</v>
      </c>
      <c r="V393" s="117"/>
      <c r="W393" s="117"/>
      <c r="X393" s="117"/>
      <c r="Y393" s="118">
        <f>SUM(Y389:Y392)</f>
        <v>0</v>
      </c>
      <c r="Z393" s="117"/>
      <c r="AA393" s="117"/>
      <c r="AB393" s="118">
        <f t="shared" ref="AB393:AF393" si="676">SUM(AB389:AB392)</f>
        <v>0</v>
      </c>
      <c r="AC393" s="118">
        <f t="shared" si="676"/>
        <v>0</v>
      </c>
      <c r="AD393" s="118">
        <f t="shared" si="676"/>
        <v>0</v>
      </c>
      <c r="AE393" s="118">
        <f t="shared" si="676"/>
        <v>0</v>
      </c>
      <c r="AF393" s="118">
        <f t="shared" si="676"/>
        <v>0</v>
      </c>
      <c r="AG393" s="117"/>
      <c r="AH393" s="117"/>
      <c r="AI393" s="117"/>
      <c r="AJ393" s="119">
        <f>SUM(AJ389:AJ392)</f>
        <v>0</v>
      </c>
      <c r="AK393" s="119">
        <f t="shared" ref="AK393:AN393" si="677">SUM(AK389:AK392)</f>
        <v>0</v>
      </c>
      <c r="AL393" s="119">
        <f t="shared" si="677"/>
        <v>0</v>
      </c>
      <c r="AM393" s="119">
        <f t="shared" si="677"/>
        <v>0</v>
      </c>
      <c r="AN393" s="119">
        <f t="shared" si="677"/>
        <v>0</v>
      </c>
      <c r="AO393" s="116"/>
      <c r="AP393" s="120"/>
      <c r="AQ393" s="121">
        <f t="shared" ref="AQ393:BA393" si="678">SUM(AQ389:AQ392)</f>
        <v>0</v>
      </c>
      <c r="AR393" s="121">
        <f t="shared" si="678"/>
        <v>0</v>
      </c>
      <c r="AS393" s="121">
        <f t="shared" si="678"/>
        <v>0</v>
      </c>
      <c r="AT393" s="121">
        <f t="shared" si="678"/>
        <v>0</v>
      </c>
      <c r="AU393" s="121">
        <f t="shared" si="678"/>
        <v>0</v>
      </c>
      <c r="AV393" s="121">
        <f t="shared" si="678"/>
        <v>0</v>
      </c>
      <c r="AW393" s="121">
        <f t="shared" si="678"/>
        <v>0</v>
      </c>
      <c r="AX393" s="121">
        <f t="shared" si="678"/>
        <v>0</v>
      </c>
      <c r="AY393" s="121">
        <f t="shared" si="678"/>
        <v>0</v>
      </c>
      <c r="AZ393" s="121">
        <f t="shared" si="678"/>
        <v>0</v>
      </c>
      <c r="BA393" s="121">
        <f t="shared" si="678"/>
        <v>0</v>
      </c>
    </row>
    <row r="394" spans="1:53" ht="14.1" customHeight="1" outlineLevel="2" x14ac:dyDescent="0.2">
      <c r="A394" s="68"/>
      <c r="B394" s="94"/>
      <c r="C394" s="142"/>
      <c r="D394" s="96"/>
      <c r="E394" s="96"/>
      <c r="F394" s="97"/>
      <c r="G394" s="98"/>
      <c r="H394" s="99" t="s">
        <v>49</v>
      </c>
      <c r="I394" s="100"/>
      <c r="J394" s="101"/>
      <c r="K394" s="101"/>
      <c r="L394" s="102" t="str">
        <f>IF(I394&lt;&gt;0,((VLOOKUP(I394,'1. Standard_Cost'!$B$4:$D$8,2)+VLOOKUP(I394,'1. Standard_Cost'!$B$4:$D$8,3))*J394*K394),"0")</f>
        <v>0</v>
      </c>
      <c r="M394" s="102">
        <f>L394*'1. Standard_Cost'!F214</f>
        <v>0</v>
      </c>
      <c r="N394" s="103"/>
      <c r="O394" s="103"/>
      <c r="P394" s="103"/>
      <c r="Q394" s="103"/>
      <c r="R394" s="104">
        <f>+N394*P394*'1. Standard_Cost'!$B$12</f>
        <v>0</v>
      </c>
      <c r="S394" s="104">
        <f>+N394*O394*P394*'1. Standard_Cost'!$C$12</f>
        <v>0</v>
      </c>
      <c r="T394" s="104">
        <f>+N394*P394*Q394*'1. Standard_Cost'!$D$12</f>
        <v>0</v>
      </c>
      <c r="U394" s="104">
        <f>+N394*O394*'1. Standard_Cost'!$E$12</f>
        <v>0</v>
      </c>
      <c r="V394" s="103"/>
      <c r="W394" s="103"/>
      <c r="X394" s="103"/>
      <c r="Y394" s="104">
        <f>+V394*((X394*'1. Standard_Cost'!$B$16)+(W394*X394*'1. Standard_Cost'!$C$16))</f>
        <v>0</v>
      </c>
      <c r="Z394" s="103"/>
      <c r="AA394" s="103"/>
      <c r="AB394" s="104">
        <f>+Z394*'1. Standard_Cost'!$B$20+AA394*'1. Standard_Cost'!$C$20</f>
        <v>0</v>
      </c>
      <c r="AC394" s="105"/>
      <c r="AD394" s="106"/>
      <c r="AE394" s="104">
        <f>SUM(AD394,AC394,AB394,Y394,U394,T394,S394,R394)*'1. Standard_Cost'!B238</f>
        <v>0</v>
      </c>
      <c r="AF394" s="104">
        <f>SUM(AD394,AE394)</f>
        <v>0</v>
      </c>
      <c r="AG394" s="103"/>
      <c r="AH394" s="103"/>
      <c r="AI394" s="103"/>
      <c r="AJ394" s="107"/>
      <c r="AK394" s="107"/>
      <c r="AL394" s="107"/>
      <c r="AM394" s="104">
        <f>AG394*'1. Standard_Cost'!B234+'Incremental_Cost Year 2021'!AH402*'1. Standard_Cost'!C234+'Incremental_Cost Year 2021'!AI402*'1. Standard_Cost'!D234+'Incremental_Cost Year 2021'!AJ402+'Incremental_Cost Year 2021'!AL402+AK394</f>
        <v>0</v>
      </c>
      <c r="AN394" s="104">
        <f>AM394*'1. Standard_Cost'!C238</f>
        <v>0</v>
      </c>
      <c r="AO394" s="107"/>
      <c r="AQ394" s="104">
        <f t="shared" ref="AQ394:AQ397" si="679">L394+M394</f>
        <v>0</v>
      </c>
      <c r="AR394" s="104">
        <f t="shared" ref="AR394:AR397" si="680">AF394</f>
        <v>0</v>
      </c>
      <c r="AS394" s="104">
        <f t="shared" ref="AS394:AS397" si="681">AM394+AN394</f>
        <v>0</v>
      </c>
      <c r="AT394" s="104">
        <f>SUM(AQ394,AR394,AS394)</f>
        <v>0</v>
      </c>
      <c r="AU394" s="108"/>
      <c r="AV394" s="108"/>
      <c r="AW394" s="108"/>
      <c r="AX394" s="108"/>
      <c r="AY394" s="108"/>
      <c r="AZ394" s="108"/>
      <c r="BA394" s="109">
        <f t="shared" ref="BA394:BA397" si="682">SUM(AU394:AZ394)-AT394</f>
        <v>0</v>
      </c>
    </row>
    <row r="395" spans="1:53" ht="14.1" customHeight="1" outlineLevel="2" x14ac:dyDescent="0.2">
      <c r="A395" s="68"/>
      <c r="B395" s="94"/>
      <c r="C395" s="142"/>
      <c r="D395" s="110"/>
      <c r="E395" s="110"/>
      <c r="F395" s="110"/>
      <c r="G395" s="111"/>
      <c r="H395" s="99" t="s">
        <v>50</v>
      </c>
      <c r="I395" s="100"/>
      <c r="J395" s="101"/>
      <c r="K395" s="101"/>
      <c r="L395" s="102" t="str">
        <f>IF(I395&lt;&gt;0,((VLOOKUP(I395,'1. Standard_Cost'!$B$4:$D$8,2)+VLOOKUP(I395,'1. Standard_Cost'!$B$4:$D$8,3))*J395*K395),"0")</f>
        <v>0</v>
      </c>
      <c r="M395" s="102">
        <f>L395*'1. Standard_Cost'!F214</f>
        <v>0</v>
      </c>
      <c r="N395" s="103"/>
      <c r="O395" s="103"/>
      <c r="P395" s="103"/>
      <c r="Q395" s="103"/>
      <c r="R395" s="104">
        <f>+N395*P395*'1. Standard_Cost'!$B$12</f>
        <v>0</v>
      </c>
      <c r="S395" s="104">
        <f>+N395*O395*P395*'1. Standard_Cost'!$C$12</f>
        <v>0</v>
      </c>
      <c r="T395" s="104">
        <f>+N395*P395*Q395*'1. Standard_Cost'!$D$12</f>
        <v>0</v>
      </c>
      <c r="U395" s="104">
        <f>+N395*O395*'1. Standard_Cost'!$E$12</f>
        <v>0</v>
      </c>
      <c r="V395" s="103"/>
      <c r="W395" s="103"/>
      <c r="X395" s="103"/>
      <c r="Y395" s="104">
        <f>+V395*((X395*'1. Standard_Cost'!$B$16)+(W395*X395*'1. Standard_Cost'!$C$16))</f>
        <v>0</v>
      </c>
      <c r="Z395" s="103"/>
      <c r="AA395" s="103"/>
      <c r="AB395" s="104">
        <f>+Z395*'1. Standard_Cost'!$B$20+AA395*'1. Standard_Cost'!$C$20</f>
        <v>0</v>
      </c>
      <c r="AC395" s="105"/>
      <c r="AD395" s="106"/>
      <c r="AE395" s="104">
        <f>SUM(AD395,AC395,AB395,Y395,U395,T395,S395,R395)*'1. Standard_Cost'!B238</f>
        <v>0</v>
      </c>
      <c r="AF395" s="104">
        <f t="shared" ref="AF395:AF397" si="683">SUM(AD395,AE395)</f>
        <v>0</v>
      </c>
      <c r="AG395" s="103"/>
      <c r="AH395" s="103">
        <v>0</v>
      </c>
      <c r="AI395" s="103">
        <v>0</v>
      </c>
      <c r="AJ395" s="107"/>
      <c r="AK395" s="107"/>
      <c r="AL395" s="107"/>
      <c r="AM395" s="104">
        <f>AG395*'1. Standard_Cost'!B234+'Incremental_Cost Year 2021'!AH403*'1. Standard_Cost'!C234+'Incremental_Cost Year 2021'!AI403*'1. Standard_Cost'!D234+'Incremental_Cost Year 2021'!AJ403+'Incremental_Cost Year 2021'!AL403+AK395</f>
        <v>0</v>
      </c>
      <c r="AN395" s="104">
        <f>AM395*'1. Standard_Cost'!C238</f>
        <v>0</v>
      </c>
      <c r="AO395" s="107"/>
      <c r="AQ395" s="104">
        <f t="shared" si="679"/>
        <v>0</v>
      </c>
      <c r="AR395" s="104">
        <f t="shared" si="680"/>
        <v>0</v>
      </c>
      <c r="AS395" s="104">
        <f t="shared" si="681"/>
        <v>0</v>
      </c>
      <c r="AT395" s="104">
        <f t="shared" ref="AT395:AT397" si="684">SUM(AQ395,AR395,AS395)</f>
        <v>0</v>
      </c>
      <c r="AU395" s="108"/>
      <c r="AV395" s="108">
        <v>0</v>
      </c>
      <c r="AW395" s="108"/>
      <c r="AX395" s="108"/>
      <c r="AY395" s="108"/>
      <c r="AZ395" s="108"/>
      <c r="BA395" s="109">
        <f t="shared" si="682"/>
        <v>0</v>
      </c>
    </row>
    <row r="396" spans="1:53" ht="14.1" customHeight="1" outlineLevel="2" x14ac:dyDescent="0.2">
      <c r="A396" s="68"/>
      <c r="B396" s="94"/>
      <c r="C396" s="142"/>
      <c r="D396" s="110"/>
      <c r="E396" s="110"/>
      <c r="F396" s="110"/>
      <c r="G396" s="111"/>
      <c r="H396" s="99" t="s">
        <v>51</v>
      </c>
      <c r="I396" s="100"/>
      <c r="J396" s="101"/>
      <c r="K396" s="101"/>
      <c r="L396" s="102" t="str">
        <f>IF(I396&lt;&gt;0,((VLOOKUP(I396,'1. Standard_Cost'!$B$4:$D$8,2)+VLOOKUP(I396,'1. Standard_Cost'!$B$4:$D$8,3))*J396*K396),"0")</f>
        <v>0</v>
      </c>
      <c r="M396" s="102">
        <f>L396*'1. Standard_Cost'!F214</f>
        <v>0</v>
      </c>
      <c r="N396" s="103"/>
      <c r="O396" s="103"/>
      <c r="P396" s="103"/>
      <c r="Q396" s="103"/>
      <c r="R396" s="104">
        <f>+N396*P396*'1. Standard_Cost'!$B$12</f>
        <v>0</v>
      </c>
      <c r="S396" s="104">
        <f>+N396*O396*P396*'1. Standard_Cost'!$C$12</f>
        <v>0</v>
      </c>
      <c r="T396" s="104">
        <f>+N396*P396*Q396*'1. Standard_Cost'!$D$12</f>
        <v>0</v>
      </c>
      <c r="U396" s="104">
        <f>+N396*O396*'1. Standard_Cost'!$E$12</f>
        <v>0</v>
      </c>
      <c r="V396" s="103"/>
      <c r="W396" s="103"/>
      <c r="X396" s="103"/>
      <c r="Y396" s="104">
        <f>+V396*((X396*'1. Standard_Cost'!$B$16)+(W396*X396*'1. Standard_Cost'!$C$16))</f>
        <v>0</v>
      </c>
      <c r="Z396" s="103"/>
      <c r="AA396" s="103"/>
      <c r="AB396" s="104">
        <f>+Z396*'1. Standard_Cost'!$B$20+AA396*'1. Standard_Cost'!$C$20</f>
        <v>0</v>
      </c>
      <c r="AC396" s="105"/>
      <c r="AD396" s="106"/>
      <c r="AE396" s="104">
        <f>SUM(AD396,AC396,AB396,Y396,U396,T396,S396,R396)*'1. Standard_Cost'!B238</f>
        <v>0</v>
      </c>
      <c r="AF396" s="104">
        <f t="shared" si="683"/>
        <v>0</v>
      </c>
      <c r="AG396" s="103"/>
      <c r="AH396" s="103"/>
      <c r="AI396" s="103"/>
      <c r="AJ396" s="107"/>
      <c r="AK396" s="107"/>
      <c r="AL396" s="107"/>
      <c r="AM396" s="104">
        <f>AG396*'1. Standard_Cost'!B234+'Incremental_Cost Year 2021'!AH404*'1. Standard_Cost'!C234+'Incremental_Cost Year 2021'!AI404*'1. Standard_Cost'!D234+'Incremental_Cost Year 2021'!AJ404+'Incremental_Cost Year 2021'!AL404+AK396</f>
        <v>0</v>
      </c>
      <c r="AN396" s="104">
        <f>AM396*'1. Standard_Cost'!C238</f>
        <v>0</v>
      </c>
      <c r="AO396" s="107"/>
      <c r="AQ396" s="104">
        <f t="shared" si="679"/>
        <v>0</v>
      </c>
      <c r="AR396" s="104">
        <f t="shared" si="680"/>
        <v>0</v>
      </c>
      <c r="AS396" s="104">
        <f t="shared" si="681"/>
        <v>0</v>
      </c>
      <c r="AT396" s="104">
        <f t="shared" si="684"/>
        <v>0</v>
      </c>
      <c r="AU396" s="108"/>
      <c r="AV396" s="108"/>
      <c r="AW396" s="108"/>
      <c r="AX396" s="108"/>
      <c r="AY396" s="108"/>
      <c r="AZ396" s="108"/>
      <c r="BA396" s="109">
        <f t="shared" si="682"/>
        <v>0</v>
      </c>
    </row>
    <row r="397" spans="1:53" ht="14.1" customHeight="1" outlineLevel="2" x14ac:dyDescent="0.2">
      <c r="A397" s="68"/>
      <c r="B397" s="94"/>
      <c r="C397" s="142"/>
      <c r="D397" s="110"/>
      <c r="E397" s="110"/>
      <c r="F397" s="110"/>
      <c r="G397" s="111"/>
      <c r="H397" s="112" t="s">
        <v>179</v>
      </c>
      <c r="I397" s="100"/>
      <c r="J397" s="101"/>
      <c r="K397" s="101"/>
      <c r="L397" s="102" t="str">
        <f>IF(I397&lt;&gt;0,((VLOOKUP(I397,'1. Standard_Cost'!$B$4:$D$8,2)+VLOOKUP(I397,'1. Standard_Cost'!$B$4:$D$8,3))*J397*K397),"0")</f>
        <v>0</v>
      </c>
      <c r="M397" s="102">
        <f>L397*'1. Standard_Cost'!F214</f>
        <v>0</v>
      </c>
      <c r="N397" s="103"/>
      <c r="O397" s="103"/>
      <c r="P397" s="103"/>
      <c r="Q397" s="103"/>
      <c r="R397" s="104">
        <f>+N397*P397*'1. Standard_Cost'!$B$12</f>
        <v>0</v>
      </c>
      <c r="S397" s="104">
        <f>+N397*O397*P397*'1. Standard_Cost'!$C$12</f>
        <v>0</v>
      </c>
      <c r="T397" s="104">
        <f>+N397*P397*Q397*'1. Standard_Cost'!$D$12</f>
        <v>0</v>
      </c>
      <c r="U397" s="104">
        <f>+N397*O397*'1. Standard_Cost'!$E$12</f>
        <v>0</v>
      </c>
      <c r="V397" s="103"/>
      <c r="W397" s="103"/>
      <c r="X397" s="103"/>
      <c r="Y397" s="104">
        <f>+V397*((X397*'1. Standard_Cost'!$B$16)+(W397*X397*'1. Standard_Cost'!$C$16))</f>
        <v>0</v>
      </c>
      <c r="Z397" s="103"/>
      <c r="AA397" s="103"/>
      <c r="AB397" s="104">
        <f>+Z397*'1. Standard_Cost'!$B$20+AA397*'1. Standard_Cost'!$C$20</f>
        <v>0</v>
      </c>
      <c r="AC397" s="105"/>
      <c r="AD397" s="106"/>
      <c r="AE397" s="104">
        <f>SUM(AD397,AC397,AB397,Y397,U397,T397,S397,R397)*'1. Standard_Cost'!B238</f>
        <v>0</v>
      </c>
      <c r="AF397" s="104">
        <f t="shared" si="683"/>
        <v>0</v>
      </c>
      <c r="AG397" s="103"/>
      <c r="AH397" s="103"/>
      <c r="AI397" s="103"/>
      <c r="AJ397" s="107"/>
      <c r="AK397" s="107"/>
      <c r="AL397" s="107"/>
      <c r="AM397" s="104">
        <f>AG397*'1. Standard_Cost'!B234+'Incremental_Cost Year 2021'!AH405*'1. Standard_Cost'!C234+'Incremental_Cost Year 2021'!AI405*'1. Standard_Cost'!D234+'Incremental_Cost Year 2021'!AJ405+'Incremental_Cost Year 2021'!AL405+AK397</f>
        <v>0</v>
      </c>
      <c r="AN397" s="104">
        <f>AM397*'1. Standard_Cost'!C238</f>
        <v>0</v>
      </c>
      <c r="AO397" s="107"/>
      <c r="AQ397" s="104">
        <f t="shared" si="679"/>
        <v>0</v>
      </c>
      <c r="AR397" s="104">
        <f t="shared" si="680"/>
        <v>0</v>
      </c>
      <c r="AS397" s="104">
        <f t="shared" si="681"/>
        <v>0</v>
      </c>
      <c r="AT397" s="104">
        <f t="shared" si="684"/>
        <v>0</v>
      </c>
      <c r="AU397" s="108"/>
      <c r="AV397" s="108"/>
      <c r="AW397" s="108"/>
      <c r="AX397" s="108"/>
      <c r="AY397" s="108"/>
      <c r="AZ397" s="108"/>
      <c r="BA397" s="109">
        <f t="shared" si="682"/>
        <v>0</v>
      </c>
    </row>
    <row r="398" spans="1:53" ht="24.6" customHeight="1" outlineLevel="1" x14ac:dyDescent="0.2">
      <c r="A398" s="68"/>
      <c r="B398" s="141"/>
      <c r="C398" s="142"/>
      <c r="D398" s="113" t="s">
        <v>515</v>
      </c>
      <c r="E398" s="113" t="s">
        <v>781</v>
      </c>
      <c r="F398" s="114" t="s">
        <v>154</v>
      </c>
      <c r="G398" s="115" t="s">
        <v>155</v>
      </c>
      <c r="H398" s="122" t="s">
        <v>314</v>
      </c>
      <c r="I398" s="117"/>
      <c r="J398" s="117"/>
      <c r="K398" s="117"/>
      <c r="L398" s="118">
        <f>SUM(L394:L397)</f>
        <v>0</v>
      </c>
      <c r="M398" s="118">
        <f>SUM(M394:M397)</f>
        <v>0</v>
      </c>
      <c r="N398" s="117"/>
      <c r="O398" s="117"/>
      <c r="P398" s="117"/>
      <c r="Q398" s="117"/>
      <c r="R398" s="119">
        <f>SUM(R394:R397)</f>
        <v>0</v>
      </c>
      <c r="S398" s="119">
        <f>SUM(S394:S397)</f>
        <v>0</v>
      </c>
      <c r="T398" s="119">
        <f>SUM(T394:T397)</f>
        <v>0</v>
      </c>
      <c r="U398" s="119">
        <f>SUM(U394:U397)</f>
        <v>0</v>
      </c>
      <c r="V398" s="117"/>
      <c r="W398" s="117"/>
      <c r="X398" s="117"/>
      <c r="Y398" s="118">
        <f>SUM(Y394:Y397)</f>
        <v>0</v>
      </c>
      <c r="Z398" s="117"/>
      <c r="AA398" s="117"/>
      <c r="AB398" s="118">
        <f t="shared" ref="AB398:AF398" si="685">SUM(AB394:AB397)</f>
        <v>0</v>
      </c>
      <c r="AC398" s="118">
        <f t="shared" si="685"/>
        <v>0</v>
      </c>
      <c r="AD398" s="118">
        <f t="shared" si="685"/>
        <v>0</v>
      </c>
      <c r="AE398" s="118">
        <f t="shared" si="685"/>
        <v>0</v>
      </c>
      <c r="AF398" s="118">
        <f t="shared" si="685"/>
        <v>0</v>
      </c>
      <c r="AG398" s="117"/>
      <c r="AH398" s="117"/>
      <c r="AI398" s="117"/>
      <c r="AJ398" s="119">
        <f>SUM(AJ394:AJ397)</f>
        <v>0</v>
      </c>
      <c r="AK398" s="119">
        <f t="shared" ref="AK398:AN398" si="686">SUM(AK394:AK397)</f>
        <v>0</v>
      </c>
      <c r="AL398" s="119">
        <f t="shared" si="686"/>
        <v>0</v>
      </c>
      <c r="AM398" s="119">
        <f t="shared" si="686"/>
        <v>0</v>
      </c>
      <c r="AN398" s="119">
        <f t="shared" si="686"/>
        <v>0</v>
      </c>
      <c r="AO398" s="116"/>
      <c r="AP398" s="120"/>
      <c r="AQ398" s="121">
        <f t="shared" ref="AQ398:BA398" si="687">SUM(AQ394:AQ397)</f>
        <v>0</v>
      </c>
      <c r="AR398" s="121">
        <f t="shared" si="687"/>
        <v>0</v>
      </c>
      <c r="AS398" s="121">
        <f t="shared" si="687"/>
        <v>0</v>
      </c>
      <c r="AT398" s="121">
        <f t="shared" si="687"/>
        <v>0</v>
      </c>
      <c r="AU398" s="121">
        <f t="shared" si="687"/>
        <v>0</v>
      </c>
      <c r="AV398" s="121">
        <f t="shared" si="687"/>
        <v>0</v>
      </c>
      <c r="AW398" s="121">
        <f t="shared" si="687"/>
        <v>0</v>
      </c>
      <c r="AX398" s="121">
        <f t="shared" si="687"/>
        <v>0</v>
      </c>
      <c r="AY398" s="121">
        <f t="shared" si="687"/>
        <v>0</v>
      </c>
      <c r="AZ398" s="121">
        <f t="shared" si="687"/>
        <v>0</v>
      </c>
      <c r="BA398" s="121">
        <f t="shared" si="687"/>
        <v>0</v>
      </c>
    </row>
    <row r="399" spans="1:53" ht="14.1" customHeight="1" outlineLevel="2" x14ac:dyDescent="0.2">
      <c r="A399" s="68"/>
      <c r="B399" s="94"/>
      <c r="C399" s="142"/>
      <c r="D399" s="96"/>
      <c r="E399" s="96"/>
      <c r="F399" s="97"/>
      <c r="G399" s="98"/>
      <c r="H399" s="99" t="s">
        <v>49</v>
      </c>
      <c r="I399" s="100"/>
      <c r="J399" s="101"/>
      <c r="K399" s="101"/>
      <c r="L399" s="102" t="str">
        <f>IF(I399&lt;&gt;0,((VLOOKUP(I399,'1. Standard_Cost'!$B$4:$D$8,2)+VLOOKUP(I399,'1. Standard_Cost'!$B$4:$D$8,3))*J399*K399),"0")</f>
        <v>0</v>
      </c>
      <c r="M399" s="102">
        <f>L399*'1. Standard_Cost'!F219</f>
        <v>0</v>
      </c>
      <c r="N399" s="103"/>
      <c r="O399" s="103"/>
      <c r="P399" s="103"/>
      <c r="Q399" s="103"/>
      <c r="R399" s="104">
        <f>+N399*P399*'1. Standard_Cost'!$B$12</f>
        <v>0</v>
      </c>
      <c r="S399" s="104">
        <f>+N399*O399*P399*'1. Standard_Cost'!$C$12</f>
        <v>0</v>
      </c>
      <c r="T399" s="104">
        <f>+N399*P399*Q399*'1. Standard_Cost'!$D$12</f>
        <v>0</v>
      </c>
      <c r="U399" s="104">
        <f>+N399*O399*'1. Standard_Cost'!$E$12</f>
        <v>0</v>
      </c>
      <c r="V399" s="103"/>
      <c r="W399" s="103"/>
      <c r="X399" s="103"/>
      <c r="Y399" s="104">
        <f>+V399*((X399*'1. Standard_Cost'!$B$16)+(W399*X399*'1. Standard_Cost'!$C$16))</f>
        <v>0</v>
      </c>
      <c r="Z399" s="103"/>
      <c r="AA399" s="103"/>
      <c r="AB399" s="104">
        <f>+Z399*'1. Standard_Cost'!$B$20+AA399*'1. Standard_Cost'!$C$20</f>
        <v>0</v>
      </c>
      <c r="AC399" s="105"/>
      <c r="AD399" s="106"/>
      <c r="AE399" s="104">
        <f>SUM(AD399,AC399,AB399,Y399,U399,T399,S399,R399)*'1. Standard_Cost'!B243</f>
        <v>0</v>
      </c>
      <c r="AF399" s="104">
        <f>SUM(AD399,AE399)</f>
        <v>0</v>
      </c>
      <c r="AG399" s="103"/>
      <c r="AH399" s="103"/>
      <c r="AI399" s="103"/>
      <c r="AJ399" s="107"/>
      <c r="AK399" s="107"/>
      <c r="AL399" s="107"/>
      <c r="AM399" s="104">
        <f>AG399*'1. Standard_Cost'!B239+'Incremental_Cost Year 2021'!AH407*'1. Standard_Cost'!C239+'Incremental_Cost Year 2021'!AI407*'1. Standard_Cost'!D239+'Incremental_Cost Year 2021'!AJ407+'Incremental_Cost Year 2021'!AL407+AK399</f>
        <v>0</v>
      </c>
      <c r="AN399" s="104">
        <f>AM399*'1. Standard_Cost'!C243</f>
        <v>0</v>
      </c>
      <c r="AO399" s="107"/>
      <c r="AQ399" s="104">
        <f t="shared" ref="AQ399:AQ402" si="688">L399+M399</f>
        <v>0</v>
      </c>
      <c r="AR399" s="104">
        <f t="shared" ref="AR399:AR402" si="689">AF399</f>
        <v>0</v>
      </c>
      <c r="AS399" s="104">
        <f t="shared" ref="AS399:AS402" si="690">AM399+AN399</f>
        <v>0</v>
      </c>
      <c r="AT399" s="104">
        <f>SUM(AQ399,AR399,AS399)</f>
        <v>0</v>
      </c>
      <c r="AU399" s="108"/>
      <c r="AV399" s="108"/>
      <c r="AW399" s="108"/>
      <c r="AX399" s="108"/>
      <c r="AY399" s="108"/>
      <c r="AZ399" s="108"/>
      <c r="BA399" s="109">
        <f t="shared" ref="BA399:BA402" si="691">SUM(AU399:AZ399)-AT399</f>
        <v>0</v>
      </c>
    </row>
    <row r="400" spans="1:53" ht="14.1" customHeight="1" outlineLevel="2" x14ac:dyDescent="0.2">
      <c r="A400" s="68"/>
      <c r="B400" s="94"/>
      <c r="C400" s="142"/>
      <c r="D400" s="110"/>
      <c r="E400" s="110"/>
      <c r="F400" s="110"/>
      <c r="G400" s="111"/>
      <c r="H400" s="99" t="s">
        <v>50</v>
      </c>
      <c r="I400" s="100"/>
      <c r="J400" s="101"/>
      <c r="K400" s="101"/>
      <c r="L400" s="102" t="str">
        <f>IF(I400&lt;&gt;0,((VLOOKUP(I400,'1. Standard_Cost'!$B$4:$D$8,2)+VLOOKUP(I400,'1. Standard_Cost'!$B$4:$D$8,3))*J400*K400),"0")</f>
        <v>0</v>
      </c>
      <c r="M400" s="102">
        <f>L400*'1. Standard_Cost'!F219</f>
        <v>0</v>
      </c>
      <c r="N400" s="103"/>
      <c r="O400" s="103"/>
      <c r="P400" s="103"/>
      <c r="Q400" s="103"/>
      <c r="R400" s="104">
        <f>+N400*P400*'1. Standard_Cost'!$B$12</f>
        <v>0</v>
      </c>
      <c r="S400" s="104">
        <f>+N400*O400*P400*'1. Standard_Cost'!$C$12</f>
        <v>0</v>
      </c>
      <c r="T400" s="104">
        <f>+N400*P400*Q400*'1. Standard_Cost'!$D$12</f>
        <v>0</v>
      </c>
      <c r="U400" s="104">
        <f>+N400*O400*'1. Standard_Cost'!$E$12</f>
        <v>0</v>
      </c>
      <c r="V400" s="103"/>
      <c r="W400" s="103"/>
      <c r="X400" s="103"/>
      <c r="Y400" s="104">
        <f>+V400*((X400*'1. Standard_Cost'!$B$16)+(W400*X400*'1. Standard_Cost'!$C$16))</f>
        <v>0</v>
      </c>
      <c r="Z400" s="103"/>
      <c r="AA400" s="103"/>
      <c r="AB400" s="104">
        <f>+Z400*'1. Standard_Cost'!$B$20+AA400*'1. Standard_Cost'!$C$20</f>
        <v>0</v>
      </c>
      <c r="AC400" s="105"/>
      <c r="AD400" s="106"/>
      <c r="AE400" s="104">
        <f>SUM(AD400,AC400,AB400,Y400,U400,T400,S400,R400)*'1. Standard_Cost'!B243</f>
        <v>0</v>
      </c>
      <c r="AF400" s="104">
        <f t="shared" ref="AF400:AF402" si="692">SUM(AD400,AE400)</f>
        <v>0</v>
      </c>
      <c r="AG400" s="103"/>
      <c r="AH400" s="103">
        <v>0</v>
      </c>
      <c r="AI400" s="103">
        <v>0</v>
      </c>
      <c r="AJ400" s="107"/>
      <c r="AK400" s="107"/>
      <c r="AL400" s="107"/>
      <c r="AM400" s="104">
        <f>AG400*'1. Standard_Cost'!B239+'Incremental_Cost Year 2021'!AH408*'1. Standard_Cost'!C239+'Incremental_Cost Year 2021'!AI408*'1. Standard_Cost'!D239+'Incremental_Cost Year 2021'!AJ408+'Incremental_Cost Year 2021'!AL408+AK400</f>
        <v>0</v>
      </c>
      <c r="AN400" s="104">
        <f>AM400*'1. Standard_Cost'!C243</f>
        <v>0</v>
      </c>
      <c r="AO400" s="107"/>
      <c r="AQ400" s="104">
        <f t="shared" si="688"/>
        <v>0</v>
      </c>
      <c r="AR400" s="104">
        <f t="shared" si="689"/>
        <v>0</v>
      </c>
      <c r="AS400" s="104">
        <f t="shared" si="690"/>
        <v>0</v>
      </c>
      <c r="AT400" s="104">
        <f t="shared" ref="AT400:AT402" si="693">SUM(AQ400,AR400,AS400)</f>
        <v>0</v>
      </c>
      <c r="AU400" s="108"/>
      <c r="AV400" s="108">
        <v>0</v>
      </c>
      <c r="AW400" s="108"/>
      <c r="AX400" s="108"/>
      <c r="AY400" s="108"/>
      <c r="AZ400" s="108"/>
      <c r="BA400" s="109">
        <f t="shared" si="691"/>
        <v>0</v>
      </c>
    </row>
    <row r="401" spans="1:53" ht="14.1" customHeight="1" outlineLevel="2" x14ac:dyDescent="0.2">
      <c r="A401" s="68"/>
      <c r="B401" s="94"/>
      <c r="C401" s="142"/>
      <c r="D401" s="110"/>
      <c r="E401" s="110"/>
      <c r="F401" s="110"/>
      <c r="G401" s="111"/>
      <c r="H401" s="99" t="s">
        <v>51</v>
      </c>
      <c r="I401" s="100"/>
      <c r="J401" s="101"/>
      <c r="K401" s="101"/>
      <c r="L401" s="102" t="str">
        <f>IF(I401&lt;&gt;0,((VLOOKUP(I401,'1. Standard_Cost'!$B$4:$D$8,2)+VLOOKUP(I401,'1. Standard_Cost'!$B$4:$D$8,3))*J401*K401),"0")</f>
        <v>0</v>
      </c>
      <c r="M401" s="102">
        <f>L401*'1. Standard_Cost'!F219</f>
        <v>0</v>
      </c>
      <c r="N401" s="103"/>
      <c r="O401" s="103"/>
      <c r="P401" s="103"/>
      <c r="Q401" s="103"/>
      <c r="R401" s="104">
        <f>+N401*P401*'1. Standard_Cost'!$B$12</f>
        <v>0</v>
      </c>
      <c r="S401" s="104">
        <f>+N401*O401*P401*'1. Standard_Cost'!$C$12</f>
        <v>0</v>
      </c>
      <c r="T401" s="104">
        <f>+N401*P401*Q401*'1. Standard_Cost'!$D$12</f>
        <v>0</v>
      </c>
      <c r="U401" s="104">
        <f>+N401*O401*'1. Standard_Cost'!$E$12</f>
        <v>0</v>
      </c>
      <c r="V401" s="103"/>
      <c r="W401" s="103"/>
      <c r="X401" s="103"/>
      <c r="Y401" s="104">
        <f>+V401*((X401*'1. Standard_Cost'!$B$16)+(W401*X401*'1. Standard_Cost'!$C$16))</f>
        <v>0</v>
      </c>
      <c r="Z401" s="103"/>
      <c r="AA401" s="103"/>
      <c r="AB401" s="104">
        <f>+Z401*'1. Standard_Cost'!$B$20+AA401*'1. Standard_Cost'!$C$20</f>
        <v>0</v>
      </c>
      <c r="AC401" s="105"/>
      <c r="AD401" s="106"/>
      <c r="AE401" s="104">
        <f>SUM(AD401,AC401,AB401,Y401,U401,T401,S401,R401)*'1. Standard_Cost'!B243</f>
        <v>0</v>
      </c>
      <c r="AF401" s="104">
        <f t="shared" si="692"/>
        <v>0</v>
      </c>
      <c r="AG401" s="103"/>
      <c r="AH401" s="103"/>
      <c r="AI401" s="103"/>
      <c r="AJ401" s="107"/>
      <c r="AK401" s="107"/>
      <c r="AL401" s="107"/>
      <c r="AM401" s="104">
        <f>AG401*'1. Standard_Cost'!B239+'Incremental_Cost Year 2021'!AH409*'1. Standard_Cost'!C239+'Incremental_Cost Year 2021'!AI409*'1. Standard_Cost'!D239+'Incremental_Cost Year 2021'!AJ409+'Incremental_Cost Year 2021'!AL409+AK401</f>
        <v>0</v>
      </c>
      <c r="AN401" s="104">
        <f>AM401*'1. Standard_Cost'!C243</f>
        <v>0</v>
      </c>
      <c r="AO401" s="107"/>
      <c r="AQ401" s="104">
        <f t="shared" si="688"/>
        <v>0</v>
      </c>
      <c r="AR401" s="104">
        <f t="shared" si="689"/>
        <v>0</v>
      </c>
      <c r="AS401" s="104">
        <f t="shared" si="690"/>
        <v>0</v>
      </c>
      <c r="AT401" s="104">
        <f t="shared" si="693"/>
        <v>0</v>
      </c>
      <c r="AU401" s="108"/>
      <c r="AV401" s="108"/>
      <c r="AW401" s="108"/>
      <c r="AX401" s="108"/>
      <c r="AY401" s="108"/>
      <c r="AZ401" s="108"/>
      <c r="BA401" s="109">
        <f t="shared" si="691"/>
        <v>0</v>
      </c>
    </row>
    <row r="402" spans="1:53" ht="14.1" customHeight="1" outlineLevel="2" x14ac:dyDescent="0.2">
      <c r="A402" s="68"/>
      <c r="B402" s="94"/>
      <c r="C402" s="142"/>
      <c r="D402" s="110"/>
      <c r="E402" s="110"/>
      <c r="F402" s="110"/>
      <c r="G402" s="111"/>
      <c r="H402" s="112" t="s">
        <v>179</v>
      </c>
      <c r="I402" s="100"/>
      <c r="J402" s="101"/>
      <c r="K402" s="101"/>
      <c r="L402" s="102" t="str">
        <f>IF(I402&lt;&gt;0,((VLOOKUP(I402,'1. Standard_Cost'!$B$4:$D$8,2)+VLOOKUP(I402,'1. Standard_Cost'!$B$4:$D$8,3))*J402*K402),"0")</f>
        <v>0</v>
      </c>
      <c r="M402" s="102">
        <f>L402*'1. Standard_Cost'!F219</f>
        <v>0</v>
      </c>
      <c r="N402" s="103"/>
      <c r="O402" s="103"/>
      <c r="P402" s="103"/>
      <c r="Q402" s="103"/>
      <c r="R402" s="104">
        <f>+N402*P402*'1. Standard_Cost'!$B$12</f>
        <v>0</v>
      </c>
      <c r="S402" s="104">
        <f>+N402*O402*P402*'1. Standard_Cost'!$C$12</f>
        <v>0</v>
      </c>
      <c r="T402" s="104">
        <f>+N402*P402*Q402*'1. Standard_Cost'!$D$12</f>
        <v>0</v>
      </c>
      <c r="U402" s="104">
        <f>+N402*O402*'1. Standard_Cost'!$E$12</f>
        <v>0</v>
      </c>
      <c r="V402" s="103"/>
      <c r="W402" s="103"/>
      <c r="X402" s="103"/>
      <c r="Y402" s="104">
        <f>+V402*((X402*'1. Standard_Cost'!$B$16)+(W402*X402*'1. Standard_Cost'!$C$16))</f>
        <v>0</v>
      </c>
      <c r="Z402" s="103"/>
      <c r="AA402" s="103"/>
      <c r="AB402" s="104">
        <f>+Z402*'1. Standard_Cost'!$B$20+AA402*'1. Standard_Cost'!$C$20</f>
        <v>0</v>
      </c>
      <c r="AC402" s="105"/>
      <c r="AD402" s="106"/>
      <c r="AE402" s="104">
        <f>SUM(AD402,AC402,AB402,Y402,U402,T402,S402,R402)*'1. Standard_Cost'!B243</f>
        <v>0</v>
      </c>
      <c r="AF402" s="104">
        <f t="shared" si="692"/>
        <v>0</v>
      </c>
      <c r="AG402" s="103"/>
      <c r="AH402" s="103"/>
      <c r="AI402" s="103"/>
      <c r="AJ402" s="107"/>
      <c r="AK402" s="107"/>
      <c r="AL402" s="107"/>
      <c r="AM402" s="104">
        <f>AG402*'1. Standard_Cost'!B239+'Incremental_Cost Year 2021'!AH410*'1. Standard_Cost'!C239+'Incremental_Cost Year 2021'!AI410*'1. Standard_Cost'!D239+'Incremental_Cost Year 2021'!AJ410+'Incremental_Cost Year 2021'!AL410+AK402</f>
        <v>0</v>
      </c>
      <c r="AN402" s="104">
        <f>AM402*'1. Standard_Cost'!C243</f>
        <v>0</v>
      </c>
      <c r="AO402" s="107"/>
      <c r="AQ402" s="104">
        <f t="shared" si="688"/>
        <v>0</v>
      </c>
      <c r="AR402" s="104">
        <f t="shared" si="689"/>
        <v>0</v>
      </c>
      <c r="AS402" s="104">
        <f t="shared" si="690"/>
        <v>0</v>
      </c>
      <c r="AT402" s="104">
        <f t="shared" si="693"/>
        <v>0</v>
      </c>
      <c r="AU402" s="108"/>
      <c r="AV402" s="108"/>
      <c r="AW402" s="108"/>
      <c r="AX402" s="108"/>
      <c r="AY402" s="108"/>
      <c r="AZ402" s="108"/>
      <c r="BA402" s="109">
        <f t="shared" si="691"/>
        <v>0</v>
      </c>
    </row>
    <row r="403" spans="1:53" ht="24.6" customHeight="1" outlineLevel="1" x14ac:dyDescent="0.2">
      <c r="A403" s="68"/>
      <c r="B403" s="141"/>
      <c r="C403" s="142"/>
      <c r="D403" s="113" t="s">
        <v>515</v>
      </c>
      <c r="E403" s="113" t="s">
        <v>782</v>
      </c>
      <c r="F403" s="114" t="s">
        <v>154</v>
      </c>
      <c r="G403" s="115" t="s">
        <v>155</v>
      </c>
      <c r="H403" s="122" t="s">
        <v>315</v>
      </c>
      <c r="I403" s="117"/>
      <c r="J403" s="117"/>
      <c r="K403" s="117"/>
      <c r="L403" s="118">
        <f>SUM(L399:L402)</f>
        <v>0</v>
      </c>
      <c r="M403" s="118">
        <f>SUM(M399:M402)</f>
        <v>0</v>
      </c>
      <c r="N403" s="117"/>
      <c r="O403" s="117"/>
      <c r="P403" s="117"/>
      <c r="Q403" s="117"/>
      <c r="R403" s="119">
        <f>SUM(R399:R402)</f>
        <v>0</v>
      </c>
      <c r="S403" s="119">
        <f>SUM(S399:S402)</f>
        <v>0</v>
      </c>
      <c r="T403" s="119">
        <f>SUM(T399:T402)</f>
        <v>0</v>
      </c>
      <c r="U403" s="119">
        <f>SUM(U399:U402)</f>
        <v>0</v>
      </c>
      <c r="V403" s="117"/>
      <c r="W403" s="117"/>
      <c r="X403" s="117"/>
      <c r="Y403" s="118">
        <f>SUM(Y399:Y402)</f>
        <v>0</v>
      </c>
      <c r="Z403" s="117"/>
      <c r="AA403" s="117"/>
      <c r="AB403" s="118">
        <f t="shared" ref="AB403:AF403" si="694">SUM(AB399:AB402)</f>
        <v>0</v>
      </c>
      <c r="AC403" s="118">
        <f t="shared" si="694"/>
        <v>0</v>
      </c>
      <c r="AD403" s="118">
        <f t="shared" si="694"/>
        <v>0</v>
      </c>
      <c r="AE403" s="118">
        <f t="shared" si="694"/>
        <v>0</v>
      </c>
      <c r="AF403" s="118">
        <f t="shared" si="694"/>
        <v>0</v>
      </c>
      <c r="AG403" s="117"/>
      <c r="AH403" s="117"/>
      <c r="AI403" s="117"/>
      <c r="AJ403" s="119">
        <f>SUM(AJ399:AJ402)</f>
        <v>0</v>
      </c>
      <c r="AK403" s="119">
        <f t="shared" ref="AK403:AN403" si="695">SUM(AK399:AK402)</f>
        <v>0</v>
      </c>
      <c r="AL403" s="119">
        <f t="shared" si="695"/>
        <v>0</v>
      </c>
      <c r="AM403" s="119">
        <f t="shared" si="695"/>
        <v>0</v>
      </c>
      <c r="AN403" s="119">
        <f t="shared" si="695"/>
        <v>0</v>
      </c>
      <c r="AO403" s="116"/>
      <c r="AP403" s="120"/>
      <c r="AQ403" s="121">
        <f t="shared" ref="AQ403:BA403" si="696">SUM(AQ399:AQ402)</f>
        <v>0</v>
      </c>
      <c r="AR403" s="121">
        <f t="shared" si="696"/>
        <v>0</v>
      </c>
      <c r="AS403" s="121">
        <f t="shared" si="696"/>
        <v>0</v>
      </c>
      <c r="AT403" s="121">
        <f t="shared" si="696"/>
        <v>0</v>
      </c>
      <c r="AU403" s="121">
        <f t="shared" si="696"/>
        <v>0</v>
      </c>
      <c r="AV403" s="121">
        <f t="shared" si="696"/>
        <v>0</v>
      </c>
      <c r="AW403" s="121">
        <f t="shared" si="696"/>
        <v>0</v>
      </c>
      <c r="AX403" s="121">
        <f t="shared" si="696"/>
        <v>0</v>
      </c>
      <c r="AY403" s="121">
        <f t="shared" si="696"/>
        <v>0</v>
      </c>
      <c r="AZ403" s="121">
        <f t="shared" si="696"/>
        <v>0</v>
      </c>
      <c r="BA403" s="121">
        <f t="shared" si="696"/>
        <v>0</v>
      </c>
    </row>
    <row r="404" spans="1:53" ht="14.1" customHeight="1" outlineLevel="2" x14ac:dyDescent="0.2">
      <c r="A404" s="68"/>
      <c r="B404" s="94"/>
      <c r="C404" s="142"/>
      <c r="D404" s="96"/>
      <c r="E404" s="96"/>
      <c r="F404" s="97"/>
      <c r="G404" s="98"/>
      <c r="H404" s="99" t="s">
        <v>49</v>
      </c>
      <c r="I404" s="100"/>
      <c r="J404" s="101"/>
      <c r="K404" s="101"/>
      <c r="L404" s="102" t="str">
        <f>IF(I404&lt;&gt;0,((VLOOKUP(I404,'1. Standard_Cost'!$B$4:$D$8,2)+VLOOKUP(I404,'1. Standard_Cost'!$B$4:$D$8,3))*J404*K404),"0")</f>
        <v>0</v>
      </c>
      <c r="M404" s="102">
        <f>L404*'1. Standard_Cost'!F224</f>
        <v>0</v>
      </c>
      <c r="N404" s="103"/>
      <c r="O404" s="103"/>
      <c r="P404" s="103"/>
      <c r="Q404" s="103"/>
      <c r="R404" s="104">
        <f>+N404*P404*'1. Standard_Cost'!$B$12</f>
        <v>0</v>
      </c>
      <c r="S404" s="104">
        <f>+N404*O404*P404*'1. Standard_Cost'!$C$12</f>
        <v>0</v>
      </c>
      <c r="T404" s="104">
        <f>+N404*P404*Q404*'1. Standard_Cost'!$D$12</f>
        <v>0</v>
      </c>
      <c r="U404" s="104">
        <f>+N404*O404*'1. Standard_Cost'!$E$12</f>
        <v>0</v>
      </c>
      <c r="V404" s="103"/>
      <c r="W404" s="103"/>
      <c r="X404" s="103"/>
      <c r="Y404" s="104">
        <f>+V404*((X404*'1. Standard_Cost'!$B$16)+(W404*X404*'1. Standard_Cost'!$C$16))</f>
        <v>0</v>
      </c>
      <c r="Z404" s="103"/>
      <c r="AA404" s="103"/>
      <c r="AB404" s="104">
        <f>+Z404*'1. Standard_Cost'!$B$20+AA404*'1. Standard_Cost'!$C$20</f>
        <v>0</v>
      </c>
      <c r="AC404" s="105"/>
      <c r="AD404" s="106"/>
      <c r="AE404" s="104">
        <f>SUM(AD404,AC404,AB404,Y404,U404,T404,S404,R404)*'1. Standard_Cost'!B248</f>
        <v>0</v>
      </c>
      <c r="AF404" s="104">
        <f>SUM(AD404,AE404)</f>
        <v>0</v>
      </c>
      <c r="AG404" s="103"/>
      <c r="AH404" s="103"/>
      <c r="AI404" s="103"/>
      <c r="AJ404" s="107"/>
      <c r="AK404" s="107"/>
      <c r="AL404" s="107"/>
      <c r="AM404" s="104">
        <f>AG404*'1. Standard_Cost'!B244+'Incremental_Cost Year 2021'!AH412*'1. Standard_Cost'!C244+'Incremental_Cost Year 2021'!AI412*'1. Standard_Cost'!D244+'Incremental_Cost Year 2021'!AJ412+'Incremental_Cost Year 2021'!AL412+AK404</f>
        <v>0</v>
      </c>
      <c r="AN404" s="104">
        <f>AM404*'1. Standard_Cost'!C248</f>
        <v>0</v>
      </c>
      <c r="AO404" s="107"/>
      <c r="AQ404" s="104">
        <f t="shared" ref="AQ404:AQ407" si="697">L404+M404</f>
        <v>0</v>
      </c>
      <c r="AR404" s="104">
        <f t="shared" ref="AR404:AR407" si="698">AF404</f>
        <v>0</v>
      </c>
      <c r="AS404" s="104">
        <f t="shared" ref="AS404:AS407" si="699">AM404+AN404</f>
        <v>0</v>
      </c>
      <c r="AT404" s="104">
        <f>SUM(AQ404,AR404,AS404)</f>
        <v>0</v>
      </c>
      <c r="AU404" s="108"/>
      <c r="AV404" s="108"/>
      <c r="AW404" s="108"/>
      <c r="AX404" s="108"/>
      <c r="AY404" s="108"/>
      <c r="AZ404" s="108"/>
      <c r="BA404" s="109">
        <f t="shared" ref="BA404:BA407" si="700">SUM(AU404:AZ404)-AT404</f>
        <v>0</v>
      </c>
    </row>
    <row r="405" spans="1:53" ht="14.1" customHeight="1" outlineLevel="2" x14ac:dyDescent="0.2">
      <c r="A405" s="68"/>
      <c r="B405" s="94"/>
      <c r="C405" s="142"/>
      <c r="D405" s="110"/>
      <c r="E405" s="110"/>
      <c r="F405" s="110"/>
      <c r="G405" s="111"/>
      <c r="H405" s="99" t="s">
        <v>50</v>
      </c>
      <c r="I405" s="100"/>
      <c r="J405" s="101"/>
      <c r="K405" s="101"/>
      <c r="L405" s="102" t="str">
        <f>IF(I405&lt;&gt;0,((VLOOKUP(I405,'1. Standard_Cost'!$B$4:$D$8,2)+VLOOKUP(I405,'1. Standard_Cost'!$B$4:$D$8,3))*J405*K405),"0")</f>
        <v>0</v>
      </c>
      <c r="M405" s="102">
        <f>L405*'1. Standard_Cost'!F224</f>
        <v>0</v>
      </c>
      <c r="N405" s="103"/>
      <c r="O405" s="103"/>
      <c r="P405" s="103"/>
      <c r="Q405" s="103"/>
      <c r="R405" s="104">
        <f>+N405*P405*'1. Standard_Cost'!$B$12</f>
        <v>0</v>
      </c>
      <c r="S405" s="104">
        <f>+N405*O405*P405*'1. Standard_Cost'!$C$12</f>
        <v>0</v>
      </c>
      <c r="T405" s="104">
        <f>+N405*P405*Q405*'1. Standard_Cost'!$D$12</f>
        <v>0</v>
      </c>
      <c r="U405" s="104">
        <f>+N405*O405*'1. Standard_Cost'!$E$12</f>
        <v>0</v>
      </c>
      <c r="V405" s="103"/>
      <c r="W405" s="103"/>
      <c r="X405" s="103"/>
      <c r="Y405" s="104">
        <f>+V405*((X405*'1. Standard_Cost'!$B$16)+(W405*X405*'1. Standard_Cost'!$C$16))</f>
        <v>0</v>
      </c>
      <c r="Z405" s="103"/>
      <c r="AA405" s="103"/>
      <c r="AB405" s="104">
        <f>+Z405*'1. Standard_Cost'!$B$20+AA405*'1. Standard_Cost'!$C$20</f>
        <v>0</v>
      </c>
      <c r="AC405" s="105"/>
      <c r="AD405" s="106"/>
      <c r="AE405" s="104">
        <f>SUM(AD405,AC405,AB405,Y405,U405,T405,S405,R405)*'1. Standard_Cost'!B248</f>
        <v>0</v>
      </c>
      <c r="AF405" s="104">
        <f t="shared" ref="AF405:AF407" si="701">SUM(AD405,AE405)</f>
        <v>0</v>
      </c>
      <c r="AG405" s="103"/>
      <c r="AH405" s="103">
        <v>0</v>
      </c>
      <c r="AI405" s="103">
        <v>0</v>
      </c>
      <c r="AJ405" s="107"/>
      <c r="AK405" s="107"/>
      <c r="AL405" s="107"/>
      <c r="AM405" s="104">
        <f>AG405*'1. Standard_Cost'!B244+'Incremental_Cost Year 2021'!AH413*'1. Standard_Cost'!C244+'Incremental_Cost Year 2021'!AI413*'1. Standard_Cost'!D244+'Incremental_Cost Year 2021'!AJ413+'Incremental_Cost Year 2021'!AL413+AK405</f>
        <v>0</v>
      </c>
      <c r="AN405" s="104">
        <f>AM405*'1. Standard_Cost'!C248</f>
        <v>0</v>
      </c>
      <c r="AO405" s="107"/>
      <c r="AQ405" s="104">
        <f t="shared" si="697"/>
        <v>0</v>
      </c>
      <c r="AR405" s="104">
        <f t="shared" si="698"/>
        <v>0</v>
      </c>
      <c r="AS405" s="104">
        <f t="shared" si="699"/>
        <v>0</v>
      </c>
      <c r="AT405" s="104">
        <f t="shared" ref="AT405:AT407" si="702">SUM(AQ405,AR405,AS405)</f>
        <v>0</v>
      </c>
      <c r="AU405" s="108"/>
      <c r="AV405" s="108">
        <v>0</v>
      </c>
      <c r="AW405" s="108"/>
      <c r="AX405" s="108"/>
      <c r="AY405" s="108"/>
      <c r="AZ405" s="108"/>
      <c r="BA405" s="109">
        <f t="shared" si="700"/>
        <v>0</v>
      </c>
    </row>
    <row r="406" spans="1:53" ht="14.1" customHeight="1" outlineLevel="2" x14ac:dyDescent="0.2">
      <c r="A406" s="68"/>
      <c r="B406" s="94"/>
      <c r="C406" s="142"/>
      <c r="D406" s="110"/>
      <c r="E406" s="110"/>
      <c r="F406" s="110"/>
      <c r="G406" s="111"/>
      <c r="H406" s="99" t="s">
        <v>51</v>
      </c>
      <c r="I406" s="100"/>
      <c r="J406" s="101"/>
      <c r="K406" s="101"/>
      <c r="L406" s="102" t="str">
        <f>IF(I406&lt;&gt;0,((VLOOKUP(I406,'1. Standard_Cost'!$B$4:$D$8,2)+VLOOKUP(I406,'1. Standard_Cost'!$B$4:$D$8,3))*J406*K406),"0")</f>
        <v>0</v>
      </c>
      <c r="M406" s="102">
        <f>L406*'1. Standard_Cost'!F224</f>
        <v>0</v>
      </c>
      <c r="N406" s="103"/>
      <c r="O406" s="103"/>
      <c r="P406" s="103"/>
      <c r="Q406" s="103"/>
      <c r="R406" s="104">
        <f>+N406*P406*'1. Standard_Cost'!$B$12</f>
        <v>0</v>
      </c>
      <c r="S406" s="104">
        <f>+N406*O406*P406*'1. Standard_Cost'!$C$12</f>
        <v>0</v>
      </c>
      <c r="T406" s="104">
        <f>+N406*P406*Q406*'1. Standard_Cost'!$D$12</f>
        <v>0</v>
      </c>
      <c r="U406" s="104">
        <f>+N406*O406*'1. Standard_Cost'!$E$12</f>
        <v>0</v>
      </c>
      <c r="V406" s="103"/>
      <c r="W406" s="103"/>
      <c r="X406" s="103"/>
      <c r="Y406" s="104">
        <f>+V406*((X406*'1. Standard_Cost'!$B$16)+(W406*X406*'1. Standard_Cost'!$C$16))</f>
        <v>0</v>
      </c>
      <c r="Z406" s="103"/>
      <c r="AA406" s="103"/>
      <c r="AB406" s="104">
        <f>+Z406*'1. Standard_Cost'!$B$20+AA406*'1. Standard_Cost'!$C$20</f>
        <v>0</v>
      </c>
      <c r="AC406" s="105"/>
      <c r="AD406" s="106"/>
      <c r="AE406" s="104">
        <f>SUM(AD406,AC406,AB406,Y406,U406,T406,S406,R406)*'1. Standard_Cost'!B248</f>
        <v>0</v>
      </c>
      <c r="AF406" s="104">
        <f t="shared" si="701"/>
        <v>0</v>
      </c>
      <c r="AG406" s="103"/>
      <c r="AH406" s="103"/>
      <c r="AI406" s="103"/>
      <c r="AJ406" s="107"/>
      <c r="AK406" s="107"/>
      <c r="AL406" s="107"/>
      <c r="AM406" s="104">
        <f>AG406*'1. Standard_Cost'!B244+'Incremental_Cost Year 2021'!AH414*'1. Standard_Cost'!C244+'Incremental_Cost Year 2021'!AI414*'1. Standard_Cost'!D244+'Incremental_Cost Year 2021'!AJ414+'Incremental_Cost Year 2021'!AL414+AK406</f>
        <v>0</v>
      </c>
      <c r="AN406" s="104">
        <f>AM406*'1. Standard_Cost'!C248</f>
        <v>0</v>
      </c>
      <c r="AO406" s="107"/>
      <c r="AQ406" s="104">
        <f t="shared" si="697"/>
        <v>0</v>
      </c>
      <c r="AR406" s="104">
        <f t="shared" si="698"/>
        <v>0</v>
      </c>
      <c r="AS406" s="104">
        <f t="shared" si="699"/>
        <v>0</v>
      </c>
      <c r="AT406" s="104">
        <f t="shared" si="702"/>
        <v>0</v>
      </c>
      <c r="AU406" s="108"/>
      <c r="AV406" s="108"/>
      <c r="AW406" s="108"/>
      <c r="AX406" s="108"/>
      <c r="AY406" s="108"/>
      <c r="AZ406" s="108"/>
      <c r="BA406" s="109">
        <f t="shared" si="700"/>
        <v>0</v>
      </c>
    </row>
    <row r="407" spans="1:53" ht="14.1" customHeight="1" outlineLevel="2" x14ac:dyDescent="0.2">
      <c r="A407" s="68"/>
      <c r="B407" s="94"/>
      <c r="C407" s="142"/>
      <c r="D407" s="110"/>
      <c r="E407" s="110"/>
      <c r="F407" s="110"/>
      <c r="G407" s="111"/>
      <c r="H407" s="112" t="s">
        <v>179</v>
      </c>
      <c r="I407" s="100"/>
      <c r="J407" s="101"/>
      <c r="K407" s="101"/>
      <c r="L407" s="102" t="str">
        <f>IF(I407&lt;&gt;0,((VLOOKUP(I407,'1. Standard_Cost'!$B$4:$D$8,2)+VLOOKUP(I407,'1. Standard_Cost'!$B$4:$D$8,3))*J407*K407),"0")</f>
        <v>0</v>
      </c>
      <c r="M407" s="102">
        <f>L407*'1. Standard_Cost'!F224</f>
        <v>0</v>
      </c>
      <c r="N407" s="103"/>
      <c r="O407" s="103"/>
      <c r="P407" s="103"/>
      <c r="Q407" s="103"/>
      <c r="R407" s="104">
        <f>+N407*P407*'1. Standard_Cost'!$B$12</f>
        <v>0</v>
      </c>
      <c r="S407" s="104">
        <f>+N407*O407*P407*'1. Standard_Cost'!$C$12</f>
        <v>0</v>
      </c>
      <c r="T407" s="104">
        <f>+N407*P407*Q407*'1. Standard_Cost'!$D$12</f>
        <v>0</v>
      </c>
      <c r="U407" s="104">
        <f>+N407*O407*'1. Standard_Cost'!$E$12</f>
        <v>0</v>
      </c>
      <c r="V407" s="103"/>
      <c r="W407" s="103"/>
      <c r="X407" s="103"/>
      <c r="Y407" s="104">
        <f>+V407*((X407*'1. Standard_Cost'!$B$16)+(W407*X407*'1. Standard_Cost'!$C$16))</f>
        <v>0</v>
      </c>
      <c r="Z407" s="103"/>
      <c r="AA407" s="103"/>
      <c r="AB407" s="104">
        <f>+Z407*'1. Standard_Cost'!$B$20+AA407*'1. Standard_Cost'!$C$20</f>
        <v>0</v>
      </c>
      <c r="AC407" s="105"/>
      <c r="AD407" s="106"/>
      <c r="AE407" s="104">
        <f>SUM(AD407,AC407,AB407,Y407,U407,T407,S407,R407)*'1. Standard_Cost'!B248</f>
        <v>0</v>
      </c>
      <c r="AF407" s="104">
        <f t="shared" si="701"/>
        <v>0</v>
      </c>
      <c r="AG407" s="103"/>
      <c r="AH407" s="103"/>
      <c r="AI407" s="103"/>
      <c r="AJ407" s="107"/>
      <c r="AK407" s="107"/>
      <c r="AL407" s="107"/>
      <c r="AM407" s="104">
        <f>AG407*'1. Standard_Cost'!B244+'Incremental_Cost Year 2021'!AH415*'1. Standard_Cost'!C244+'Incremental_Cost Year 2021'!AI415*'1. Standard_Cost'!D244+'Incremental_Cost Year 2021'!AJ415+'Incremental_Cost Year 2021'!AL415+AK407</f>
        <v>0</v>
      </c>
      <c r="AN407" s="104">
        <f>AM407*'1. Standard_Cost'!C248</f>
        <v>0</v>
      </c>
      <c r="AO407" s="107"/>
      <c r="AQ407" s="104">
        <f t="shared" si="697"/>
        <v>0</v>
      </c>
      <c r="AR407" s="104">
        <f t="shared" si="698"/>
        <v>0</v>
      </c>
      <c r="AS407" s="104">
        <f t="shared" si="699"/>
        <v>0</v>
      </c>
      <c r="AT407" s="104">
        <f t="shared" si="702"/>
        <v>0</v>
      </c>
      <c r="AU407" s="108"/>
      <c r="AV407" s="108"/>
      <c r="AW407" s="108"/>
      <c r="AX407" s="108"/>
      <c r="AY407" s="108"/>
      <c r="AZ407" s="108"/>
      <c r="BA407" s="109">
        <f t="shared" si="700"/>
        <v>0</v>
      </c>
    </row>
    <row r="408" spans="1:53" ht="24.6" customHeight="1" outlineLevel="1" x14ac:dyDescent="0.2">
      <c r="A408" s="68"/>
      <c r="B408" s="141"/>
      <c r="C408" s="142"/>
      <c r="D408" s="113" t="s">
        <v>48</v>
      </c>
      <c r="E408" s="113" t="s">
        <v>783</v>
      </c>
      <c r="F408" s="114" t="s">
        <v>154</v>
      </c>
      <c r="G408" s="115" t="s">
        <v>155</v>
      </c>
      <c r="H408" s="122" t="s">
        <v>316</v>
      </c>
      <c r="I408" s="117"/>
      <c r="J408" s="117"/>
      <c r="K408" s="117"/>
      <c r="L408" s="118">
        <f>SUM(L404:L407)</f>
        <v>0</v>
      </c>
      <c r="M408" s="118">
        <f>SUM(M404:M407)</f>
        <v>0</v>
      </c>
      <c r="N408" s="117"/>
      <c r="O408" s="117"/>
      <c r="P408" s="117"/>
      <c r="Q408" s="117"/>
      <c r="R408" s="119">
        <f>SUM(R404:R407)</f>
        <v>0</v>
      </c>
      <c r="S408" s="119">
        <f>SUM(S404:S407)</f>
        <v>0</v>
      </c>
      <c r="T408" s="119">
        <f>SUM(T404:T407)</f>
        <v>0</v>
      </c>
      <c r="U408" s="119">
        <f>SUM(U404:U407)</f>
        <v>0</v>
      </c>
      <c r="V408" s="117"/>
      <c r="W408" s="117"/>
      <c r="X408" s="117"/>
      <c r="Y408" s="118">
        <f>SUM(Y404:Y407)</f>
        <v>0</v>
      </c>
      <c r="Z408" s="117"/>
      <c r="AA408" s="117"/>
      <c r="AB408" s="118">
        <f t="shared" ref="AB408:AF408" si="703">SUM(AB404:AB407)</f>
        <v>0</v>
      </c>
      <c r="AC408" s="118">
        <f t="shared" si="703"/>
        <v>0</v>
      </c>
      <c r="AD408" s="118">
        <f t="shared" si="703"/>
        <v>0</v>
      </c>
      <c r="AE408" s="118">
        <f t="shared" si="703"/>
        <v>0</v>
      </c>
      <c r="AF408" s="118">
        <f t="shared" si="703"/>
        <v>0</v>
      </c>
      <c r="AG408" s="117"/>
      <c r="AH408" s="117"/>
      <c r="AI408" s="117"/>
      <c r="AJ408" s="119">
        <f>SUM(AJ404:AJ407)</f>
        <v>0</v>
      </c>
      <c r="AK408" s="119">
        <f t="shared" ref="AK408:AN408" si="704">SUM(AK404:AK407)</f>
        <v>0</v>
      </c>
      <c r="AL408" s="119">
        <f t="shared" si="704"/>
        <v>0</v>
      </c>
      <c r="AM408" s="119">
        <f t="shared" si="704"/>
        <v>0</v>
      </c>
      <c r="AN408" s="119">
        <f t="shared" si="704"/>
        <v>0</v>
      </c>
      <c r="AO408" s="116"/>
      <c r="AP408" s="120"/>
      <c r="AQ408" s="121">
        <f t="shared" ref="AQ408:BA408" si="705">SUM(AQ404:AQ407)</f>
        <v>0</v>
      </c>
      <c r="AR408" s="121">
        <f t="shared" si="705"/>
        <v>0</v>
      </c>
      <c r="AS408" s="121">
        <f t="shared" si="705"/>
        <v>0</v>
      </c>
      <c r="AT408" s="121">
        <f t="shared" si="705"/>
        <v>0</v>
      </c>
      <c r="AU408" s="121">
        <f t="shared" si="705"/>
        <v>0</v>
      </c>
      <c r="AV408" s="121">
        <f t="shared" si="705"/>
        <v>0</v>
      </c>
      <c r="AW408" s="121">
        <f t="shared" si="705"/>
        <v>0</v>
      </c>
      <c r="AX408" s="121">
        <f t="shared" si="705"/>
        <v>0</v>
      </c>
      <c r="AY408" s="121">
        <f t="shared" si="705"/>
        <v>0</v>
      </c>
      <c r="AZ408" s="121">
        <f t="shared" si="705"/>
        <v>0</v>
      </c>
      <c r="BA408" s="121">
        <f t="shared" si="705"/>
        <v>0</v>
      </c>
    </row>
    <row r="409" spans="1:53" ht="14.1" customHeight="1" outlineLevel="2" x14ac:dyDescent="0.2">
      <c r="A409" s="68"/>
      <c r="B409" s="94"/>
      <c r="C409" s="142"/>
      <c r="D409" s="96"/>
      <c r="E409" s="96"/>
      <c r="F409" s="97"/>
      <c r="G409" s="98"/>
      <c r="H409" s="99" t="s">
        <v>49</v>
      </c>
      <c r="I409" s="100"/>
      <c r="J409" s="101"/>
      <c r="K409" s="101"/>
      <c r="L409" s="102" t="str">
        <f>IF(I409&lt;&gt;0,((VLOOKUP(I409,'1. Standard_Cost'!$B$4:$D$8,2)+VLOOKUP(I409,'1. Standard_Cost'!$B$4:$D$8,3))*J409*K409),"0")</f>
        <v>0</v>
      </c>
      <c r="M409" s="102">
        <f>L409*'1. Standard_Cost'!F229</f>
        <v>0</v>
      </c>
      <c r="N409" s="103"/>
      <c r="O409" s="103"/>
      <c r="P409" s="103"/>
      <c r="Q409" s="103"/>
      <c r="R409" s="104">
        <f>+N409*P409*'1. Standard_Cost'!$B$12</f>
        <v>0</v>
      </c>
      <c r="S409" s="104">
        <f>+N409*O409*P409*'1. Standard_Cost'!$C$12</f>
        <v>0</v>
      </c>
      <c r="T409" s="104">
        <f>+N409*P409*Q409*'1. Standard_Cost'!$D$12</f>
        <v>0</v>
      </c>
      <c r="U409" s="104">
        <f>+N409*O409*'1. Standard_Cost'!$E$12</f>
        <v>0</v>
      </c>
      <c r="V409" s="103"/>
      <c r="W409" s="103"/>
      <c r="X409" s="103"/>
      <c r="Y409" s="104">
        <f>+V409*((X409*'1. Standard_Cost'!$B$16)+(W409*X409*'1. Standard_Cost'!$C$16))</f>
        <v>0</v>
      </c>
      <c r="Z409" s="103"/>
      <c r="AA409" s="103"/>
      <c r="AB409" s="104">
        <f>+Z409*'1. Standard_Cost'!$B$20+AA409*'1. Standard_Cost'!$C$20</f>
        <v>0</v>
      </c>
      <c r="AC409" s="105"/>
      <c r="AD409" s="106"/>
      <c r="AE409" s="104">
        <f>SUM(AD409,AC409,AB409,Y409,U409,T409,S409,R409)*'1. Standard_Cost'!B253</f>
        <v>0</v>
      </c>
      <c r="AF409" s="104">
        <f>SUM(AD409,AE409)</f>
        <v>0</v>
      </c>
      <c r="AG409" s="103"/>
      <c r="AH409" s="103"/>
      <c r="AI409" s="103"/>
      <c r="AJ409" s="107"/>
      <c r="AK409" s="107"/>
      <c r="AL409" s="107"/>
      <c r="AM409" s="104">
        <f>AG409*'1. Standard_Cost'!B249+'Incremental_Cost Year 2021'!AH417*'1. Standard_Cost'!C249+'Incremental_Cost Year 2021'!AI417*'1. Standard_Cost'!D249+'Incremental_Cost Year 2021'!AJ417+'Incremental_Cost Year 2021'!AL417+AK409</f>
        <v>0</v>
      </c>
      <c r="AN409" s="104">
        <f>AM409*'1. Standard_Cost'!C253</f>
        <v>0</v>
      </c>
      <c r="AO409" s="107"/>
      <c r="AQ409" s="104">
        <f t="shared" ref="AQ409:AQ412" si="706">L409+M409</f>
        <v>0</v>
      </c>
      <c r="AR409" s="104">
        <f t="shared" ref="AR409:AR412" si="707">AF409</f>
        <v>0</v>
      </c>
      <c r="AS409" s="104">
        <f t="shared" ref="AS409:AS412" si="708">AM409+AN409</f>
        <v>0</v>
      </c>
      <c r="AT409" s="104">
        <f>SUM(AQ409,AR409,AS409)</f>
        <v>0</v>
      </c>
      <c r="AU409" s="108"/>
      <c r="AV409" s="108"/>
      <c r="AW409" s="108"/>
      <c r="AX409" s="108"/>
      <c r="AY409" s="108"/>
      <c r="AZ409" s="108"/>
      <c r="BA409" s="109">
        <f t="shared" ref="BA409:BA412" si="709">SUM(AU409:AZ409)-AT409</f>
        <v>0</v>
      </c>
    </row>
    <row r="410" spans="1:53" ht="14.1" customHeight="1" outlineLevel="2" x14ac:dyDescent="0.2">
      <c r="A410" s="68"/>
      <c r="B410" s="94"/>
      <c r="C410" s="142"/>
      <c r="D410" s="110"/>
      <c r="E410" s="110"/>
      <c r="F410" s="110"/>
      <c r="G410" s="111"/>
      <c r="H410" s="99" t="s">
        <v>50</v>
      </c>
      <c r="I410" s="100"/>
      <c r="J410" s="101"/>
      <c r="K410" s="101"/>
      <c r="L410" s="102" t="str">
        <f>IF(I410&lt;&gt;0,((VLOOKUP(I410,'1. Standard_Cost'!$B$4:$D$8,2)+VLOOKUP(I410,'1. Standard_Cost'!$B$4:$D$8,3))*J410*K410),"0")</f>
        <v>0</v>
      </c>
      <c r="M410" s="102">
        <f>L410*'1. Standard_Cost'!F229</f>
        <v>0</v>
      </c>
      <c r="N410" s="103"/>
      <c r="O410" s="103"/>
      <c r="P410" s="103"/>
      <c r="Q410" s="103"/>
      <c r="R410" s="104">
        <f>+N410*P410*'1. Standard_Cost'!$B$12</f>
        <v>0</v>
      </c>
      <c r="S410" s="104">
        <f>+N410*O410*P410*'1. Standard_Cost'!$C$12</f>
        <v>0</v>
      </c>
      <c r="T410" s="104">
        <f>+N410*P410*Q410*'1. Standard_Cost'!$D$12</f>
        <v>0</v>
      </c>
      <c r="U410" s="104">
        <f>+N410*O410*'1. Standard_Cost'!$E$12</f>
        <v>0</v>
      </c>
      <c r="V410" s="103"/>
      <c r="W410" s="103"/>
      <c r="X410" s="103"/>
      <c r="Y410" s="104">
        <f>+V410*((X410*'1. Standard_Cost'!$B$16)+(W410*X410*'1. Standard_Cost'!$C$16))</f>
        <v>0</v>
      </c>
      <c r="Z410" s="103"/>
      <c r="AA410" s="103"/>
      <c r="AB410" s="104">
        <f>+Z410*'1. Standard_Cost'!$B$20+AA410*'1. Standard_Cost'!$C$20</f>
        <v>0</v>
      </c>
      <c r="AC410" s="105"/>
      <c r="AD410" s="106"/>
      <c r="AE410" s="104">
        <f>SUM(AD410,AC410,AB410,Y410,U410,T410,S410,R410)*'1. Standard_Cost'!B253</f>
        <v>0</v>
      </c>
      <c r="AF410" s="104">
        <f t="shared" ref="AF410:AF412" si="710">SUM(AD410,AE410)</f>
        <v>0</v>
      </c>
      <c r="AG410" s="103"/>
      <c r="AH410" s="103">
        <v>0</v>
      </c>
      <c r="AI410" s="103">
        <v>0</v>
      </c>
      <c r="AJ410" s="107"/>
      <c r="AK410" s="107"/>
      <c r="AL410" s="107"/>
      <c r="AM410" s="104">
        <f>AG410*'1. Standard_Cost'!B249+'Incremental_Cost Year 2021'!AH418*'1. Standard_Cost'!C249+'Incremental_Cost Year 2021'!AI418*'1. Standard_Cost'!D249+'Incremental_Cost Year 2021'!AJ418+'Incremental_Cost Year 2021'!AL418+AK410</f>
        <v>0</v>
      </c>
      <c r="AN410" s="104">
        <f>AM410*'1. Standard_Cost'!C253</f>
        <v>0</v>
      </c>
      <c r="AO410" s="107"/>
      <c r="AQ410" s="104">
        <f t="shared" si="706"/>
        <v>0</v>
      </c>
      <c r="AR410" s="104">
        <f t="shared" si="707"/>
        <v>0</v>
      </c>
      <c r="AS410" s="104">
        <f t="shared" si="708"/>
        <v>0</v>
      </c>
      <c r="AT410" s="104">
        <f t="shared" ref="AT410:AT412" si="711">SUM(AQ410,AR410,AS410)</f>
        <v>0</v>
      </c>
      <c r="AU410" s="108"/>
      <c r="AV410" s="108">
        <v>0</v>
      </c>
      <c r="AW410" s="108"/>
      <c r="AX410" s="108"/>
      <c r="AY410" s="108"/>
      <c r="AZ410" s="108"/>
      <c r="BA410" s="109">
        <f t="shared" si="709"/>
        <v>0</v>
      </c>
    </row>
    <row r="411" spans="1:53" ht="14.1" customHeight="1" outlineLevel="2" x14ac:dyDescent="0.2">
      <c r="A411" s="68"/>
      <c r="B411" s="94"/>
      <c r="C411" s="142"/>
      <c r="D411" s="110"/>
      <c r="E411" s="110"/>
      <c r="F411" s="110"/>
      <c r="G411" s="111"/>
      <c r="H411" s="99" t="s">
        <v>51</v>
      </c>
      <c r="I411" s="100"/>
      <c r="J411" s="101"/>
      <c r="K411" s="101"/>
      <c r="L411" s="102" t="str">
        <f>IF(I411&lt;&gt;0,((VLOOKUP(I411,'1. Standard_Cost'!$B$4:$D$8,2)+VLOOKUP(I411,'1. Standard_Cost'!$B$4:$D$8,3))*J411*K411),"0")</f>
        <v>0</v>
      </c>
      <c r="M411" s="102">
        <f>L411*'1. Standard_Cost'!F229</f>
        <v>0</v>
      </c>
      <c r="N411" s="103"/>
      <c r="O411" s="103"/>
      <c r="P411" s="103"/>
      <c r="Q411" s="103"/>
      <c r="R411" s="104">
        <f>+N411*P411*'1. Standard_Cost'!$B$12</f>
        <v>0</v>
      </c>
      <c r="S411" s="104">
        <f>+N411*O411*P411*'1. Standard_Cost'!$C$12</f>
        <v>0</v>
      </c>
      <c r="T411" s="104">
        <f>+N411*P411*Q411*'1. Standard_Cost'!$D$12</f>
        <v>0</v>
      </c>
      <c r="U411" s="104">
        <f>+N411*O411*'1. Standard_Cost'!$E$12</f>
        <v>0</v>
      </c>
      <c r="V411" s="103"/>
      <c r="W411" s="103"/>
      <c r="X411" s="103"/>
      <c r="Y411" s="104">
        <f>+V411*((X411*'1. Standard_Cost'!$B$16)+(W411*X411*'1. Standard_Cost'!$C$16))</f>
        <v>0</v>
      </c>
      <c r="Z411" s="103"/>
      <c r="AA411" s="103"/>
      <c r="AB411" s="104">
        <f>+Z411*'1. Standard_Cost'!$B$20+AA411*'1. Standard_Cost'!$C$20</f>
        <v>0</v>
      </c>
      <c r="AC411" s="105"/>
      <c r="AD411" s="106"/>
      <c r="AE411" s="104">
        <f>SUM(AD411,AC411,AB411,Y411,U411,T411,S411,R411)*'1. Standard_Cost'!B253</f>
        <v>0</v>
      </c>
      <c r="AF411" s="104">
        <f t="shared" si="710"/>
        <v>0</v>
      </c>
      <c r="AG411" s="103"/>
      <c r="AH411" s="103"/>
      <c r="AI411" s="103"/>
      <c r="AJ411" s="107"/>
      <c r="AK411" s="107"/>
      <c r="AL411" s="107"/>
      <c r="AM411" s="104">
        <f>AG411*'1. Standard_Cost'!B249+'Incremental_Cost Year 2021'!AH419*'1. Standard_Cost'!C249+'Incremental_Cost Year 2021'!AI419*'1. Standard_Cost'!D249+'Incremental_Cost Year 2021'!AJ419+'Incremental_Cost Year 2021'!AL419+AK411</f>
        <v>0</v>
      </c>
      <c r="AN411" s="104">
        <f>AM411*'1. Standard_Cost'!C253</f>
        <v>0</v>
      </c>
      <c r="AO411" s="107"/>
      <c r="AQ411" s="104">
        <f t="shared" si="706"/>
        <v>0</v>
      </c>
      <c r="AR411" s="104">
        <f t="shared" si="707"/>
        <v>0</v>
      </c>
      <c r="AS411" s="104">
        <f t="shared" si="708"/>
        <v>0</v>
      </c>
      <c r="AT411" s="104">
        <f t="shared" si="711"/>
        <v>0</v>
      </c>
      <c r="AU411" s="108"/>
      <c r="AV411" s="108"/>
      <c r="AW411" s="108"/>
      <c r="AX411" s="108"/>
      <c r="AY411" s="108"/>
      <c r="AZ411" s="108"/>
      <c r="BA411" s="109">
        <f t="shared" si="709"/>
        <v>0</v>
      </c>
    </row>
    <row r="412" spans="1:53" ht="14.1" customHeight="1" outlineLevel="2" x14ac:dyDescent="0.2">
      <c r="A412" s="68"/>
      <c r="B412" s="94"/>
      <c r="C412" s="142"/>
      <c r="D412" s="110"/>
      <c r="E412" s="110"/>
      <c r="F412" s="110"/>
      <c r="G412" s="111"/>
      <c r="H412" s="112" t="s">
        <v>179</v>
      </c>
      <c r="I412" s="100"/>
      <c r="J412" s="101"/>
      <c r="K412" s="101"/>
      <c r="L412" s="102" t="str">
        <f>IF(I412&lt;&gt;0,((VLOOKUP(I412,'1. Standard_Cost'!$B$4:$D$8,2)+VLOOKUP(I412,'1. Standard_Cost'!$B$4:$D$8,3))*J412*K412),"0")</f>
        <v>0</v>
      </c>
      <c r="M412" s="102">
        <f>L412*'1. Standard_Cost'!F229</f>
        <v>0</v>
      </c>
      <c r="N412" s="103"/>
      <c r="O412" s="103"/>
      <c r="P412" s="103"/>
      <c r="Q412" s="103"/>
      <c r="R412" s="104">
        <f>+N412*P412*'1. Standard_Cost'!$B$12</f>
        <v>0</v>
      </c>
      <c r="S412" s="104">
        <f>+N412*O412*P412*'1. Standard_Cost'!$C$12</f>
        <v>0</v>
      </c>
      <c r="T412" s="104">
        <f>+N412*P412*Q412*'1. Standard_Cost'!$D$12</f>
        <v>0</v>
      </c>
      <c r="U412" s="104">
        <f>+N412*O412*'1. Standard_Cost'!$E$12</f>
        <v>0</v>
      </c>
      <c r="V412" s="103"/>
      <c r="W412" s="103"/>
      <c r="X412" s="103"/>
      <c r="Y412" s="104">
        <f>+V412*((X412*'1. Standard_Cost'!$B$16)+(W412*X412*'1. Standard_Cost'!$C$16))</f>
        <v>0</v>
      </c>
      <c r="Z412" s="103"/>
      <c r="AA412" s="103"/>
      <c r="AB412" s="104">
        <f>+Z412*'1. Standard_Cost'!$B$20+AA412*'1. Standard_Cost'!$C$20</f>
        <v>0</v>
      </c>
      <c r="AC412" s="105"/>
      <c r="AD412" s="106"/>
      <c r="AE412" s="104">
        <f>SUM(AD412,AC412,AB412,Y412,U412,T412,S412,R412)*'1. Standard_Cost'!B253</f>
        <v>0</v>
      </c>
      <c r="AF412" s="104">
        <f t="shared" si="710"/>
        <v>0</v>
      </c>
      <c r="AG412" s="103"/>
      <c r="AH412" s="103"/>
      <c r="AI412" s="103"/>
      <c r="AJ412" s="107"/>
      <c r="AK412" s="107"/>
      <c r="AL412" s="107"/>
      <c r="AM412" s="104">
        <f>AG412*'1. Standard_Cost'!B249+'Incremental_Cost Year 2021'!AH420*'1. Standard_Cost'!C249+'Incremental_Cost Year 2021'!AI420*'1. Standard_Cost'!D249+'Incremental_Cost Year 2021'!AJ420+'Incremental_Cost Year 2021'!AL420+AK412</f>
        <v>0</v>
      </c>
      <c r="AN412" s="104">
        <f>AM412*'1. Standard_Cost'!C253</f>
        <v>0</v>
      </c>
      <c r="AO412" s="107"/>
      <c r="AQ412" s="104">
        <f t="shared" si="706"/>
        <v>0</v>
      </c>
      <c r="AR412" s="104">
        <f t="shared" si="707"/>
        <v>0</v>
      </c>
      <c r="AS412" s="104">
        <f t="shared" si="708"/>
        <v>0</v>
      </c>
      <c r="AT412" s="104">
        <f t="shared" si="711"/>
        <v>0</v>
      </c>
      <c r="AU412" s="108"/>
      <c r="AV412" s="108"/>
      <c r="AW412" s="108"/>
      <c r="AX412" s="108"/>
      <c r="AY412" s="108"/>
      <c r="AZ412" s="108"/>
      <c r="BA412" s="109">
        <f t="shared" si="709"/>
        <v>0</v>
      </c>
    </row>
    <row r="413" spans="1:53" ht="24.6" customHeight="1" outlineLevel="1" x14ac:dyDescent="0.2">
      <c r="A413" s="68"/>
      <c r="B413" s="141"/>
      <c r="C413" s="142"/>
      <c r="D413" s="113" t="s">
        <v>48</v>
      </c>
      <c r="E413" s="113" t="s">
        <v>317</v>
      </c>
      <c r="F413" s="114" t="s">
        <v>154</v>
      </c>
      <c r="G413" s="115" t="s">
        <v>155</v>
      </c>
      <c r="H413" s="122" t="s">
        <v>318</v>
      </c>
      <c r="I413" s="117"/>
      <c r="J413" s="117"/>
      <c r="K413" s="117"/>
      <c r="L413" s="118">
        <f>SUM(L409:L412)</f>
        <v>0</v>
      </c>
      <c r="M413" s="118">
        <f>SUM(M409:M412)</f>
        <v>0</v>
      </c>
      <c r="N413" s="117"/>
      <c r="O413" s="117"/>
      <c r="P413" s="117"/>
      <c r="Q413" s="117"/>
      <c r="R413" s="119">
        <f>SUM(R409:R412)</f>
        <v>0</v>
      </c>
      <c r="S413" s="119">
        <f>SUM(S409:S412)</f>
        <v>0</v>
      </c>
      <c r="T413" s="119">
        <f>SUM(T409:T412)</f>
        <v>0</v>
      </c>
      <c r="U413" s="119">
        <f>SUM(U409:U412)</f>
        <v>0</v>
      </c>
      <c r="V413" s="117"/>
      <c r="W413" s="117"/>
      <c r="X413" s="117"/>
      <c r="Y413" s="118">
        <f>SUM(Y409:Y412)</f>
        <v>0</v>
      </c>
      <c r="Z413" s="117"/>
      <c r="AA413" s="117"/>
      <c r="AB413" s="118">
        <f t="shared" ref="AB413:AF413" si="712">SUM(AB409:AB412)</f>
        <v>0</v>
      </c>
      <c r="AC413" s="118">
        <f t="shared" si="712"/>
        <v>0</v>
      </c>
      <c r="AD413" s="118">
        <f t="shared" si="712"/>
        <v>0</v>
      </c>
      <c r="AE413" s="118">
        <f t="shared" si="712"/>
        <v>0</v>
      </c>
      <c r="AF413" s="118">
        <f t="shared" si="712"/>
        <v>0</v>
      </c>
      <c r="AG413" s="117"/>
      <c r="AH413" s="117"/>
      <c r="AI413" s="117"/>
      <c r="AJ413" s="119">
        <f>SUM(AJ409:AJ412)</f>
        <v>0</v>
      </c>
      <c r="AK413" s="119">
        <f t="shared" ref="AK413:AN413" si="713">SUM(AK409:AK412)</f>
        <v>0</v>
      </c>
      <c r="AL413" s="119">
        <f t="shared" si="713"/>
        <v>0</v>
      </c>
      <c r="AM413" s="119">
        <f t="shared" si="713"/>
        <v>0</v>
      </c>
      <c r="AN413" s="119">
        <f t="shared" si="713"/>
        <v>0</v>
      </c>
      <c r="AO413" s="116"/>
      <c r="AP413" s="120"/>
      <c r="AQ413" s="121">
        <f t="shared" ref="AQ413:BA413" si="714">SUM(AQ409:AQ412)</f>
        <v>0</v>
      </c>
      <c r="AR413" s="121">
        <f t="shared" si="714"/>
        <v>0</v>
      </c>
      <c r="AS413" s="121">
        <f t="shared" si="714"/>
        <v>0</v>
      </c>
      <c r="AT413" s="121">
        <f t="shared" si="714"/>
        <v>0</v>
      </c>
      <c r="AU413" s="121">
        <f t="shared" si="714"/>
        <v>0</v>
      </c>
      <c r="AV413" s="121">
        <f t="shared" si="714"/>
        <v>0</v>
      </c>
      <c r="AW413" s="121">
        <f t="shared" si="714"/>
        <v>0</v>
      </c>
      <c r="AX413" s="121">
        <f t="shared" si="714"/>
        <v>0</v>
      </c>
      <c r="AY413" s="121">
        <f t="shared" si="714"/>
        <v>0</v>
      </c>
      <c r="AZ413" s="121">
        <f t="shared" si="714"/>
        <v>0</v>
      </c>
      <c r="BA413" s="121">
        <f t="shared" si="714"/>
        <v>0</v>
      </c>
    </row>
    <row r="414" spans="1:53" ht="14.1" customHeight="1" outlineLevel="2" x14ac:dyDescent="0.2">
      <c r="A414" s="68"/>
      <c r="B414" s="94"/>
      <c r="C414" s="142"/>
      <c r="D414" s="96"/>
      <c r="E414" s="96"/>
      <c r="F414" s="97"/>
      <c r="G414" s="98"/>
      <c r="H414" s="99" t="s">
        <v>49</v>
      </c>
      <c r="I414" s="100"/>
      <c r="J414" s="101"/>
      <c r="K414" s="101"/>
      <c r="L414" s="102" t="str">
        <f>IF(I414&lt;&gt;0,((VLOOKUP(I414,'1. Standard_Cost'!$B$4:$D$8,2)+VLOOKUP(I414,'1. Standard_Cost'!$B$4:$D$8,3))*J414*K414),"0")</f>
        <v>0</v>
      </c>
      <c r="M414" s="102">
        <f>L414*'1. Standard_Cost'!F234</f>
        <v>0</v>
      </c>
      <c r="N414" s="103"/>
      <c r="O414" s="103"/>
      <c r="P414" s="103"/>
      <c r="Q414" s="103"/>
      <c r="R414" s="104">
        <f>+N414*P414*'1. Standard_Cost'!$B$12</f>
        <v>0</v>
      </c>
      <c r="S414" s="104">
        <f>+N414*O414*P414*'1. Standard_Cost'!$C$12</f>
        <v>0</v>
      </c>
      <c r="T414" s="104">
        <f>+N414*P414*Q414*'1. Standard_Cost'!$D$12</f>
        <v>0</v>
      </c>
      <c r="U414" s="104">
        <f>+N414*O414*'1. Standard_Cost'!$E$12</f>
        <v>0</v>
      </c>
      <c r="V414" s="103"/>
      <c r="W414" s="103"/>
      <c r="X414" s="103"/>
      <c r="Y414" s="104">
        <f>+V414*((X414*'1. Standard_Cost'!$B$16)+(W414*X414*'1. Standard_Cost'!$C$16))</f>
        <v>0</v>
      </c>
      <c r="Z414" s="103"/>
      <c r="AA414" s="103"/>
      <c r="AB414" s="104">
        <f>+Z414*'1. Standard_Cost'!$B$20+AA414*'1. Standard_Cost'!$C$20</f>
        <v>0</v>
      </c>
      <c r="AC414" s="105"/>
      <c r="AD414" s="106"/>
      <c r="AE414" s="104">
        <f>SUM(AD414,AC414,AB414,Y414,U414,T414,S414,R414)*'1. Standard_Cost'!B258</f>
        <v>0</v>
      </c>
      <c r="AF414" s="104">
        <f>SUM(AD414,AE414)</f>
        <v>0</v>
      </c>
      <c r="AG414" s="103"/>
      <c r="AH414" s="103"/>
      <c r="AI414" s="103"/>
      <c r="AJ414" s="107"/>
      <c r="AK414" s="107"/>
      <c r="AL414" s="107"/>
      <c r="AM414" s="104">
        <f>AG414*'1. Standard_Cost'!B254+'Incremental_Cost Year 2021'!AH422*'1. Standard_Cost'!C254+'Incremental_Cost Year 2021'!AI422*'1. Standard_Cost'!D254+'Incremental_Cost Year 2021'!AJ422+'Incremental_Cost Year 2021'!AL422+AK414</f>
        <v>0</v>
      </c>
      <c r="AN414" s="104">
        <f>AM414*'1. Standard_Cost'!C258</f>
        <v>0</v>
      </c>
      <c r="AO414" s="107"/>
      <c r="AQ414" s="104">
        <f t="shared" ref="AQ414:AQ417" si="715">L414+M414</f>
        <v>0</v>
      </c>
      <c r="AR414" s="104">
        <f t="shared" ref="AR414:AR417" si="716">AF414</f>
        <v>0</v>
      </c>
      <c r="AS414" s="104">
        <f t="shared" ref="AS414:AS417" si="717">AM414+AN414</f>
        <v>0</v>
      </c>
      <c r="AT414" s="104">
        <f>SUM(AQ414,AR414,AS414)</f>
        <v>0</v>
      </c>
      <c r="AU414" s="108"/>
      <c r="AV414" s="108"/>
      <c r="AW414" s="108"/>
      <c r="AX414" s="108"/>
      <c r="AY414" s="108"/>
      <c r="AZ414" s="108"/>
      <c r="BA414" s="109">
        <f t="shared" ref="BA414:BA417" si="718">SUM(AU414:AZ414)-AT414</f>
        <v>0</v>
      </c>
    </row>
    <row r="415" spans="1:53" ht="14.1" customHeight="1" outlineLevel="2" x14ac:dyDescent="0.2">
      <c r="A415" s="68"/>
      <c r="B415" s="94"/>
      <c r="C415" s="142"/>
      <c r="D415" s="110"/>
      <c r="E415" s="110"/>
      <c r="F415" s="110"/>
      <c r="G415" s="111"/>
      <c r="H415" s="99" t="s">
        <v>50</v>
      </c>
      <c r="I415" s="100"/>
      <c r="J415" s="101"/>
      <c r="K415" s="101"/>
      <c r="L415" s="102" t="str">
        <f>IF(I415&lt;&gt;0,((VLOOKUP(I415,'1. Standard_Cost'!$B$4:$D$8,2)+VLOOKUP(I415,'1. Standard_Cost'!$B$4:$D$8,3))*J415*K415),"0")</f>
        <v>0</v>
      </c>
      <c r="M415" s="102">
        <f>L415*'1. Standard_Cost'!F234</f>
        <v>0</v>
      </c>
      <c r="N415" s="103"/>
      <c r="O415" s="103"/>
      <c r="P415" s="103"/>
      <c r="Q415" s="103"/>
      <c r="R415" s="104">
        <f>+N415*P415*'1. Standard_Cost'!$B$12</f>
        <v>0</v>
      </c>
      <c r="S415" s="104">
        <f>+N415*O415*P415*'1. Standard_Cost'!$C$12</f>
        <v>0</v>
      </c>
      <c r="T415" s="104">
        <f>+N415*P415*Q415*'1. Standard_Cost'!$D$12</f>
        <v>0</v>
      </c>
      <c r="U415" s="104">
        <f>+N415*O415*'1. Standard_Cost'!$E$12</f>
        <v>0</v>
      </c>
      <c r="V415" s="103"/>
      <c r="W415" s="103"/>
      <c r="X415" s="103"/>
      <c r="Y415" s="104">
        <f>+V415*((X415*'1. Standard_Cost'!$B$16)+(W415*X415*'1. Standard_Cost'!$C$16))</f>
        <v>0</v>
      </c>
      <c r="Z415" s="103"/>
      <c r="AA415" s="103"/>
      <c r="AB415" s="104">
        <f>+Z415*'1. Standard_Cost'!$B$20+AA415*'1. Standard_Cost'!$C$20</f>
        <v>0</v>
      </c>
      <c r="AC415" s="105"/>
      <c r="AD415" s="106"/>
      <c r="AE415" s="104">
        <f>SUM(AD415,AC415,AB415,Y415,U415,T415,S415,R415)*'1. Standard_Cost'!B258</f>
        <v>0</v>
      </c>
      <c r="AF415" s="104">
        <f t="shared" ref="AF415:AF417" si="719">SUM(AD415,AE415)</f>
        <v>0</v>
      </c>
      <c r="AG415" s="103"/>
      <c r="AH415" s="103">
        <v>0</v>
      </c>
      <c r="AI415" s="103">
        <v>0</v>
      </c>
      <c r="AJ415" s="107"/>
      <c r="AK415" s="107"/>
      <c r="AL415" s="107"/>
      <c r="AM415" s="104">
        <f>AG415*'1. Standard_Cost'!B254+'Incremental_Cost Year 2021'!AH423*'1. Standard_Cost'!C254+'Incremental_Cost Year 2021'!AI423*'1. Standard_Cost'!D254+'Incremental_Cost Year 2021'!AJ423+'Incremental_Cost Year 2021'!AL423+AK415</f>
        <v>0</v>
      </c>
      <c r="AN415" s="104">
        <f>AM415*'1. Standard_Cost'!C258</f>
        <v>0</v>
      </c>
      <c r="AO415" s="107"/>
      <c r="AQ415" s="104">
        <f t="shared" si="715"/>
        <v>0</v>
      </c>
      <c r="AR415" s="104">
        <f t="shared" si="716"/>
        <v>0</v>
      </c>
      <c r="AS415" s="104">
        <f t="shared" si="717"/>
        <v>0</v>
      </c>
      <c r="AT415" s="104">
        <f t="shared" ref="AT415:AT417" si="720">SUM(AQ415,AR415,AS415)</f>
        <v>0</v>
      </c>
      <c r="AU415" s="108"/>
      <c r="AV415" s="108">
        <v>0</v>
      </c>
      <c r="AW415" s="108"/>
      <c r="AX415" s="108"/>
      <c r="AY415" s="108"/>
      <c r="AZ415" s="108"/>
      <c r="BA415" s="109">
        <f t="shared" si="718"/>
        <v>0</v>
      </c>
    </row>
    <row r="416" spans="1:53" ht="14.1" customHeight="1" outlineLevel="2" x14ac:dyDescent="0.2">
      <c r="A416" s="68"/>
      <c r="B416" s="94"/>
      <c r="C416" s="142"/>
      <c r="D416" s="110"/>
      <c r="E416" s="110"/>
      <c r="F416" s="110"/>
      <c r="G416" s="111"/>
      <c r="H416" s="99" t="s">
        <v>51</v>
      </c>
      <c r="I416" s="100"/>
      <c r="J416" s="101"/>
      <c r="K416" s="101"/>
      <c r="L416" s="102" t="str">
        <f>IF(I416&lt;&gt;0,((VLOOKUP(I416,'1. Standard_Cost'!$B$4:$D$8,2)+VLOOKUP(I416,'1. Standard_Cost'!$B$4:$D$8,3))*J416*K416),"0")</f>
        <v>0</v>
      </c>
      <c r="M416" s="102">
        <f>L416*'1. Standard_Cost'!F234</f>
        <v>0</v>
      </c>
      <c r="N416" s="103"/>
      <c r="O416" s="103"/>
      <c r="P416" s="103"/>
      <c r="Q416" s="103"/>
      <c r="R416" s="104">
        <f>+N416*P416*'1. Standard_Cost'!$B$12</f>
        <v>0</v>
      </c>
      <c r="S416" s="104">
        <f>+N416*O416*P416*'1. Standard_Cost'!$C$12</f>
        <v>0</v>
      </c>
      <c r="T416" s="104">
        <f>+N416*P416*Q416*'1. Standard_Cost'!$D$12</f>
        <v>0</v>
      </c>
      <c r="U416" s="104">
        <f>+N416*O416*'1. Standard_Cost'!$E$12</f>
        <v>0</v>
      </c>
      <c r="V416" s="103"/>
      <c r="W416" s="103"/>
      <c r="X416" s="103"/>
      <c r="Y416" s="104">
        <f>+V416*((X416*'1. Standard_Cost'!$B$16)+(W416*X416*'1. Standard_Cost'!$C$16))</f>
        <v>0</v>
      </c>
      <c r="Z416" s="103"/>
      <c r="AA416" s="103"/>
      <c r="AB416" s="104">
        <f>+Z416*'1. Standard_Cost'!$B$20+AA416*'1. Standard_Cost'!$C$20</f>
        <v>0</v>
      </c>
      <c r="AC416" s="105"/>
      <c r="AD416" s="106"/>
      <c r="AE416" s="104">
        <f>SUM(AD416,AC416,AB416,Y416,U416,T416,S416,R416)*'1. Standard_Cost'!B258</f>
        <v>0</v>
      </c>
      <c r="AF416" s="104">
        <f t="shared" si="719"/>
        <v>0</v>
      </c>
      <c r="AG416" s="103"/>
      <c r="AH416" s="103"/>
      <c r="AI416" s="103"/>
      <c r="AJ416" s="107"/>
      <c r="AK416" s="107"/>
      <c r="AL416" s="107"/>
      <c r="AM416" s="104">
        <f>AG416*'1. Standard_Cost'!B254+'Incremental_Cost Year 2021'!AH424*'1. Standard_Cost'!C254+'Incremental_Cost Year 2021'!AI424*'1. Standard_Cost'!D254+'Incremental_Cost Year 2021'!AJ424+'Incremental_Cost Year 2021'!AL424+AK416</f>
        <v>0</v>
      </c>
      <c r="AN416" s="104">
        <f>AM416*'1. Standard_Cost'!C258</f>
        <v>0</v>
      </c>
      <c r="AO416" s="107"/>
      <c r="AQ416" s="104">
        <f t="shared" si="715"/>
        <v>0</v>
      </c>
      <c r="AR416" s="104">
        <f t="shared" si="716"/>
        <v>0</v>
      </c>
      <c r="AS416" s="104">
        <f t="shared" si="717"/>
        <v>0</v>
      </c>
      <c r="AT416" s="104">
        <f t="shared" si="720"/>
        <v>0</v>
      </c>
      <c r="AU416" s="108"/>
      <c r="AV416" s="108"/>
      <c r="AW416" s="108"/>
      <c r="AX416" s="108"/>
      <c r="AY416" s="108"/>
      <c r="AZ416" s="108"/>
      <c r="BA416" s="109">
        <f t="shared" si="718"/>
        <v>0</v>
      </c>
    </row>
    <row r="417" spans="1:53" ht="14.1" customHeight="1" outlineLevel="2" x14ac:dyDescent="0.2">
      <c r="A417" s="68"/>
      <c r="B417" s="94"/>
      <c r="C417" s="142"/>
      <c r="D417" s="110"/>
      <c r="E417" s="110"/>
      <c r="F417" s="110"/>
      <c r="G417" s="111"/>
      <c r="H417" s="112" t="s">
        <v>179</v>
      </c>
      <c r="I417" s="100"/>
      <c r="J417" s="101"/>
      <c r="K417" s="101"/>
      <c r="L417" s="102" t="str">
        <f>IF(I417&lt;&gt;0,((VLOOKUP(I417,'1. Standard_Cost'!$B$4:$D$8,2)+VLOOKUP(I417,'1. Standard_Cost'!$B$4:$D$8,3))*J417*K417),"0")</f>
        <v>0</v>
      </c>
      <c r="M417" s="102">
        <f>L417*'1. Standard_Cost'!F234</f>
        <v>0</v>
      </c>
      <c r="N417" s="103"/>
      <c r="O417" s="103"/>
      <c r="P417" s="103"/>
      <c r="Q417" s="103"/>
      <c r="R417" s="104">
        <f>+N417*P417*'1. Standard_Cost'!$B$12</f>
        <v>0</v>
      </c>
      <c r="S417" s="104">
        <f>+N417*O417*P417*'1. Standard_Cost'!$C$12</f>
        <v>0</v>
      </c>
      <c r="T417" s="104">
        <f>+N417*P417*Q417*'1. Standard_Cost'!$D$12</f>
        <v>0</v>
      </c>
      <c r="U417" s="104">
        <f>+N417*O417*'1. Standard_Cost'!$E$12</f>
        <v>0</v>
      </c>
      <c r="V417" s="103"/>
      <c r="W417" s="103"/>
      <c r="X417" s="103"/>
      <c r="Y417" s="104">
        <f>+V417*((X417*'1. Standard_Cost'!$B$16)+(W417*X417*'1. Standard_Cost'!$C$16))</f>
        <v>0</v>
      </c>
      <c r="Z417" s="103"/>
      <c r="AA417" s="103"/>
      <c r="AB417" s="104">
        <f>+Z417*'1. Standard_Cost'!$B$20+AA417*'1. Standard_Cost'!$C$20</f>
        <v>0</v>
      </c>
      <c r="AC417" s="105"/>
      <c r="AD417" s="106"/>
      <c r="AE417" s="104">
        <f>SUM(AD417,AC417,AB417,Y417,U417,T417,S417,R417)*'1. Standard_Cost'!B258</f>
        <v>0</v>
      </c>
      <c r="AF417" s="104">
        <f t="shared" si="719"/>
        <v>0</v>
      </c>
      <c r="AG417" s="103"/>
      <c r="AH417" s="103"/>
      <c r="AI417" s="103"/>
      <c r="AJ417" s="107"/>
      <c r="AK417" s="107"/>
      <c r="AL417" s="107"/>
      <c r="AM417" s="104">
        <f>AG417*'1. Standard_Cost'!B254+'Incremental_Cost Year 2021'!AH425*'1. Standard_Cost'!C254+'Incremental_Cost Year 2021'!AI425*'1. Standard_Cost'!D254+'Incremental_Cost Year 2021'!AJ425+'Incremental_Cost Year 2021'!AL425+AK417</f>
        <v>0</v>
      </c>
      <c r="AN417" s="104">
        <f>AM417*'1. Standard_Cost'!C258</f>
        <v>0</v>
      </c>
      <c r="AO417" s="107"/>
      <c r="AQ417" s="104">
        <f t="shared" si="715"/>
        <v>0</v>
      </c>
      <c r="AR417" s="104">
        <f t="shared" si="716"/>
        <v>0</v>
      </c>
      <c r="AS417" s="104">
        <f t="shared" si="717"/>
        <v>0</v>
      </c>
      <c r="AT417" s="104">
        <f t="shared" si="720"/>
        <v>0</v>
      </c>
      <c r="AU417" s="108"/>
      <c r="AV417" s="108"/>
      <c r="AW417" s="108"/>
      <c r="AX417" s="108"/>
      <c r="AY417" s="108"/>
      <c r="AZ417" s="108"/>
      <c r="BA417" s="109">
        <f t="shared" si="718"/>
        <v>0</v>
      </c>
    </row>
    <row r="418" spans="1:53" ht="24.6" customHeight="1" outlineLevel="1" x14ac:dyDescent="0.2">
      <c r="A418" s="68"/>
      <c r="B418" s="141"/>
      <c r="C418" s="142"/>
      <c r="D418" s="113" t="s">
        <v>48</v>
      </c>
      <c r="E418" s="113" t="s">
        <v>785</v>
      </c>
      <c r="F418" s="114" t="s">
        <v>154</v>
      </c>
      <c r="G418" s="115" t="s">
        <v>155</v>
      </c>
      <c r="H418" s="122" t="s">
        <v>319</v>
      </c>
      <c r="I418" s="117"/>
      <c r="J418" s="117"/>
      <c r="K418" s="117"/>
      <c r="L418" s="118">
        <f>SUM(L414:L417)</f>
        <v>0</v>
      </c>
      <c r="M418" s="118">
        <f>SUM(M414:M417)</f>
        <v>0</v>
      </c>
      <c r="N418" s="117"/>
      <c r="O418" s="117"/>
      <c r="P418" s="117"/>
      <c r="Q418" s="117"/>
      <c r="R418" s="119">
        <f>SUM(R414:R417)</f>
        <v>0</v>
      </c>
      <c r="S418" s="119">
        <f>SUM(S414:S417)</f>
        <v>0</v>
      </c>
      <c r="T418" s="119">
        <f>SUM(T414:T417)</f>
        <v>0</v>
      </c>
      <c r="U418" s="119">
        <f>SUM(U414:U417)</f>
        <v>0</v>
      </c>
      <c r="V418" s="117"/>
      <c r="W418" s="117"/>
      <c r="X418" s="117"/>
      <c r="Y418" s="118">
        <f>SUM(Y414:Y417)</f>
        <v>0</v>
      </c>
      <c r="Z418" s="117"/>
      <c r="AA418" s="117"/>
      <c r="AB418" s="118">
        <f t="shared" ref="AB418:AF418" si="721">SUM(AB414:AB417)</f>
        <v>0</v>
      </c>
      <c r="AC418" s="118">
        <f t="shared" si="721"/>
        <v>0</v>
      </c>
      <c r="AD418" s="118">
        <f t="shared" si="721"/>
        <v>0</v>
      </c>
      <c r="AE418" s="118">
        <f t="shared" si="721"/>
        <v>0</v>
      </c>
      <c r="AF418" s="118">
        <f t="shared" si="721"/>
        <v>0</v>
      </c>
      <c r="AG418" s="117"/>
      <c r="AH418" s="117"/>
      <c r="AI418" s="117"/>
      <c r="AJ418" s="119">
        <f>SUM(AJ414:AJ417)</f>
        <v>0</v>
      </c>
      <c r="AK418" s="119">
        <f t="shared" ref="AK418:AN418" si="722">SUM(AK414:AK417)</f>
        <v>0</v>
      </c>
      <c r="AL418" s="119">
        <f t="shared" si="722"/>
        <v>0</v>
      </c>
      <c r="AM418" s="119">
        <f t="shared" si="722"/>
        <v>0</v>
      </c>
      <c r="AN418" s="119">
        <f t="shared" si="722"/>
        <v>0</v>
      </c>
      <c r="AO418" s="116"/>
      <c r="AP418" s="120"/>
      <c r="AQ418" s="121">
        <f t="shared" ref="AQ418:BA418" si="723">SUM(AQ414:AQ417)</f>
        <v>0</v>
      </c>
      <c r="AR418" s="121">
        <f t="shared" si="723"/>
        <v>0</v>
      </c>
      <c r="AS418" s="121">
        <f t="shared" si="723"/>
        <v>0</v>
      </c>
      <c r="AT418" s="121">
        <f t="shared" si="723"/>
        <v>0</v>
      </c>
      <c r="AU418" s="121">
        <f t="shared" si="723"/>
        <v>0</v>
      </c>
      <c r="AV418" s="121">
        <f t="shared" si="723"/>
        <v>0</v>
      </c>
      <c r="AW418" s="121">
        <f t="shared" si="723"/>
        <v>0</v>
      </c>
      <c r="AX418" s="121">
        <f t="shared" si="723"/>
        <v>0</v>
      </c>
      <c r="AY418" s="121">
        <f t="shared" si="723"/>
        <v>0</v>
      </c>
      <c r="AZ418" s="121">
        <f t="shared" si="723"/>
        <v>0</v>
      </c>
      <c r="BA418" s="121">
        <f t="shared" si="723"/>
        <v>0</v>
      </c>
    </row>
    <row r="419" spans="1:53" ht="12.95" customHeight="1" outlineLevel="1" x14ac:dyDescent="0.2">
      <c r="A419" s="68"/>
      <c r="B419" s="256" t="s">
        <v>787</v>
      </c>
      <c r="C419" s="257"/>
      <c r="D419" s="257"/>
      <c r="E419" s="258"/>
      <c r="F419" s="155"/>
      <c r="G419" s="155"/>
      <c r="H419" s="83" t="s">
        <v>320</v>
      </c>
      <c r="I419" s="133"/>
      <c r="J419" s="133"/>
      <c r="K419" s="133"/>
      <c r="L419" s="134">
        <f>SUM(L420)</f>
        <v>0</v>
      </c>
      <c r="M419" s="134">
        <f>SUM(M420)</f>
        <v>0</v>
      </c>
      <c r="N419" s="135"/>
      <c r="O419" s="135"/>
      <c r="P419" s="135"/>
      <c r="Q419" s="135"/>
      <c r="R419" s="134">
        <f>SUM(R420)</f>
        <v>0</v>
      </c>
      <c r="S419" s="134">
        <f>SUM(S420)</f>
        <v>0</v>
      </c>
      <c r="T419" s="134">
        <f>SUM(T420)</f>
        <v>0</v>
      </c>
      <c r="U419" s="134">
        <f>SUM(U420)</f>
        <v>0</v>
      </c>
      <c r="V419" s="135"/>
      <c r="W419" s="135"/>
      <c r="X419" s="135"/>
      <c r="Y419" s="134">
        <f>SUM(Y420)</f>
        <v>0</v>
      </c>
      <c r="Z419" s="135"/>
      <c r="AA419" s="135"/>
      <c r="AB419" s="134">
        <f>SUM(AB420)</f>
        <v>0</v>
      </c>
      <c r="AC419" s="134">
        <f>SUM(AC420)</f>
        <v>0</v>
      </c>
      <c r="AD419" s="134">
        <f>SUM(AD420)</f>
        <v>0</v>
      </c>
      <c r="AE419" s="134">
        <f>SUM(AE420)</f>
        <v>0</v>
      </c>
      <c r="AF419" s="134">
        <f>SUM(AF420)</f>
        <v>0</v>
      </c>
      <c r="AG419" s="135"/>
      <c r="AH419" s="135"/>
      <c r="AI419" s="135"/>
      <c r="AJ419" s="134">
        <f>SUM(AJ420)</f>
        <v>0</v>
      </c>
      <c r="AK419" s="134">
        <f>SUM(AK420)</f>
        <v>0</v>
      </c>
      <c r="AL419" s="134">
        <f>SUM(AL420)</f>
        <v>0</v>
      </c>
      <c r="AM419" s="134">
        <f>SUM(AM420)</f>
        <v>0</v>
      </c>
      <c r="AN419" s="134">
        <f>SUM(AN420)</f>
        <v>0</v>
      </c>
      <c r="AO419" s="136"/>
      <c r="AP419" s="137"/>
      <c r="AQ419" s="134">
        <f>SUM(AQ420)</f>
        <v>666065.25</v>
      </c>
      <c r="AR419" s="134">
        <f t="shared" ref="AR419:BA419" si="724">SUM(AR420)</f>
        <v>0</v>
      </c>
      <c r="AS419" s="134">
        <f t="shared" si="724"/>
        <v>0</v>
      </c>
      <c r="AT419" s="134">
        <f t="shared" si="724"/>
        <v>666065.25</v>
      </c>
      <c r="AU419" s="134">
        <f t="shared" si="724"/>
        <v>666065.25</v>
      </c>
      <c r="AV419" s="134">
        <f t="shared" si="724"/>
        <v>0</v>
      </c>
      <c r="AW419" s="134">
        <f t="shared" si="724"/>
        <v>0</v>
      </c>
      <c r="AX419" s="134">
        <f t="shared" si="724"/>
        <v>0</v>
      </c>
      <c r="AY419" s="134">
        <f t="shared" si="724"/>
        <v>0</v>
      </c>
      <c r="AZ419" s="134">
        <f t="shared" si="724"/>
        <v>0</v>
      </c>
      <c r="BA419" s="134">
        <f t="shared" si="724"/>
        <v>0</v>
      </c>
    </row>
    <row r="420" spans="1:53" s="124" customFormat="1" ht="14.45" customHeight="1" x14ac:dyDescent="0.2">
      <c r="B420" s="138"/>
      <c r="C420" s="247" t="s">
        <v>322</v>
      </c>
      <c r="D420" s="247"/>
      <c r="E420" s="252"/>
      <c r="F420" s="153"/>
      <c r="G420" s="153"/>
      <c r="H420" s="130" t="s">
        <v>321</v>
      </c>
      <c r="I420" s="128"/>
      <c r="J420" s="128"/>
      <c r="K420" s="128"/>
      <c r="L420" s="129">
        <f>SUM(L425,L430,L435)</f>
        <v>0</v>
      </c>
      <c r="M420" s="129">
        <f>SUM(M425,M430,M435)</f>
        <v>0</v>
      </c>
      <c r="N420" s="128"/>
      <c r="O420" s="128"/>
      <c r="P420" s="128"/>
      <c r="Q420" s="128"/>
      <c r="R420" s="129">
        <f>SUM(R425,R430,R435)</f>
        <v>0</v>
      </c>
      <c r="S420" s="129">
        <f t="shared" ref="S420:U420" si="725">SUM(S425,S430,S435)</f>
        <v>0</v>
      </c>
      <c r="T420" s="129">
        <f t="shared" si="725"/>
        <v>0</v>
      </c>
      <c r="U420" s="129">
        <f t="shared" si="725"/>
        <v>0</v>
      </c>
      <c r="V420" s="128"/>
      <c r="W420" s="128"/>
      <c r="X420" s="128"/>
      <c r="Y420" s="129">
        <f t="shared" ref="Y420" si="726">SUM(Y425,Y430,Y435)</f>
        <v>0</v>
      </c>
      <c r="Z420" s="128"/>
      <c r="AA420" s="128"/>
      <c r="AB420" s="129">
        <f t="shared" ref="AB420:AF420" si="727">SUM(AB425,AB430,AB435)</f>
        <v>0</v>
      </c>
      <c r="AC420" s="129">
        <f t="shared" si="727"/>
        <v>0</v>
      </c>
      <c r="AD420" s="129">
        <f t="shared" si="727"/>
        <v>0</v>
      </c>
      <c r="AE420" s="129">
        <f t="shared" si="727"/>
        <v>0</v>
      </c>
      <c r="AF420" s="129">
        <f t="shared" si="727"/>
        <v>0</v>
      </c>
      <c r="AG420" s="128"/>
      <c r="AH420" s="128"/>
      <c r="AI420" s="128"/>
      <c r="AJ420" s="129">
        <f t="shared" ref="AJ420:AN420" si="728">SUM(AJ425,AJ430,AJ435)</f>
        <v>0</v>
      </c>
      <c r="AK420" s="129">
        <f t="shared" si="728"/>
        <v>0</v>
      </c>
      <c r="AL420" s="129">
        <f t="shared" si="728"/>
        <v>0</v>
      </c>
      <c r="AM420" s="129">
        <f t="shared" si="728"/>
        <v>0</v>
      </c>
      <c r="AN420" s="139">
        <f t="shared" si="728"/>
        <v>0</v>
      </c>
      <c r="AO420" s="130"/>
      <c r="AP420" s="131"/>
      <c r="AQ420" s="139">
        <f>AQ425+AQ430+AQ435+AQ440+AQ450+AQ455+AQ460+AQ465+AQ470+AQ475+AQ480+AQ485+AQ490+AQ495+AQ500+AQ505</f>
        <v>666065.25</v>
      </c>
      <c r="AR420" s="139">
        <f t="shared" ref="AR420:AT420" si="729">AR425+AR430+AR435+AR440+AR450+AR455+AR460+AR465+AR470+AR475+AR480+AR485+AR490+AR495+AR500+AR505</f>
        <v>0</v>
      </c>
      <c r="AS420" s="139">
        <f t="shared" si="729"/>
        <v>0</v>
      </c>
      <c r="AT420" s="139">
        <f t="shared" si="729"/>
        <v>666065.25</v>
      </c>
      <c r="AU420" s="139">
        <f>AU425+AU430+AU435+AU440+AU450+AU455+AU460+AU465+AU470+AU475+AU480+AU485+AU490+AU495+AU500+AU505</f>
        <v>666065.25</v>
      </c>
      <c r="AV420" s="139">
        <f t="shared" ref="AV420:BA420" si="730">SUM(AV425,AV430,AV435)</f>
        <v>0</v>
      </c>
      <c r="AW420" s="139">
        <f t="shared" si="730"/>
        <v>0</v>
      </c>
      <c r="AX420" s="139">
        <f t="shared" si="730"/>
        <v>0</v>
      </c>
      <c r="AY420" s="139">
        <f t="shared" si="730"/>
        <v>0</v>
      </c>
      <c r="AZ420" s="139">
        <f t="shared" si="730"/>
        <v>0</v>
      </c>
      <c r="BA420" s="139">
        <f t="shared" si="730"/>
        <v>0</v>
      </c>
    </row>
    <row r="421" spans="1:53" ht="14.1" customHeight="1" outlineLevel="2" x14ac:dyDescent="0.2">
      <c r="A421" s="68"/>
      <c r="B421" s="94"/>
      <c r="C421" s="250"/>
      <c r="D421" s="96"/>
      <c r="E421" s="96"/>
      <c r="F421" s="97"/>
      <c r="G421" s="98"/>
      <c r="H421" s="99" t="s">
        <v>49</v>
      </c>
      <c r="I421" s="100"/>
      <c r="J421" s="101"/>
      <c r="K421" s="101"/>
      <c r="L421" s="102" t="str">
        <f>IF(I421&lt;&gt;0,((VLOOKUP(I421,'1. Standard_Cost'!$B$4:$D$8,2)+VLOOKUP(I421,'1. Standard_Cost'!$B$4:$D$8,3))*J421*K421),"0")</f>
        <v>0</v>
      </c>
      <c r="M421" s="102">
        <f>L421*'1. Standard_Cost'!F21</f>
        <v>0</v>
      </c>
      <c r="N421" s="103"/>
      <c r="O421" s="103"/>
      <c r="P421" s="103"/>
      <c r="Q421" s="103"/>
      <c r="R421" s="104">
        <f>+N421*P421*'1. Standard_Cost'!$B$12</f>
        <v>0</v>
      </c>
      <c r="S421" s="104">
        <f>+N421*O421*P421*'1. Standard_Cost'!$C$12</f>
        <v>0</v>
      </c>
      <c r="T421" s="104">
        <f>+N421*P421*Q421*'1. Standard_Cost'!$D$12</f>
        <v>0</v>
      </c>
      <c r="U421" s="104">
        <f>+N421*O421*'1. Standard_Cost'!$E$12</f>
        <v>0</v>
      </c>
      <c r="V421" s="103"/>
      <c r="W421" s="103"/>
      <c r="X421" s="103"/>
      <c r="Y421" s="104">
        <f>+V421*((X421*'1. Standard_Cost'!$B$16)+(W421*X421*'1. Standard_Cost'!$C$16))</f>
        <v>0</v>
      </c>
      <c r="Z421" s="103"/>
      <c r="AA421" s="103"/>
      <c r="AB421" s="104">
        <f>+Z421*'1. Standard_Cost'!$B$20+AA421*'1. Standard_Cost'!$C$20</f>
        <v>0</v>
      </c>
      <c r="AC421" s="105"/>
      <c r="AD421" s="106"/>
      <c r="AE421" s="104">
        <f>SUM(AD421,AC421,AB421,Y421,U421,T421,S421,R421)*'1. Standard_Cost'!B45</f>
        <v>0</v>
      </c>
      <c r="AF421" s="104">
        <f>SUM(AD421,AE421)</f>
        <v>0</v>
      </c>
      <c r="AG421" s="103"/>
      <c r="AH421" s="103"/>
      <c r="AI421" s="103"/>
      <c r="AJ421" s="107"/>
      <c r="AK421" s="107"/>
      <c r="AL421" s="107"/>
      <c r="AM421" s="104">
        <f>AG421*'1. Standard_Cost'!B41+'Incremental_Cost Year 2021'!AH429*'1. Standard_Cost'!C41+'Incremental_Cost Year 2021'!AI429*'1. Standard_Cost'!D41+'Incremental_Cost Year 2021'!AJ429+'Incremental_Cost Year 2021'!AL429+AK421</f>
        <v>0</v>
      </c>
      <c r="AN421" s="104">
        <f>AM421*'1. Standard_Cost'!C45</f>
        <v>0</v>
      </c>
      <c r="AO421" s="107"/>
      <c r="AQ421" s="104">
        <f t="shared" ref="AQ421:AQ424" si="731">L421+M421</f>
        <v>0</v>
      </c>
      <c r="AR421" s="104">
        <f t="shared" ref="AR421:AR424" si="732">AF421</f>
        <v>0</v>
      </c>
      <c r="AS421" s="104">
        <f t="shared" ref="AS421:AS424" si="733">AM421+AN421</f>
        <v>0</v>
      </c>
      <c r="AT421" s="104">
        <f>SUM(AQ421,AR421,AS421)</f>
        <v>0</v>
      </c>
      <c r="AU421" s="108"/>
      <c r="AV421" s="108"/>
      <c r="AW421" s="108"/>
      <c r="AX421" s="108"/>
      <c r="AY421" s="108"/>
      <c r="AZ421" s="108"/>
      <c r="BA421" s="109">
        <f t="shared" ref="BA421:BA424" si="734">SUM(AU421:AZ421)-AT421</f>
        <v>0</v>
      </c>
    </row>
    <row r="422" spans="1:53" ht="14.1" customHeight="1" outlineLevel="2" x14ac:dyDescent="0.2">
      <c r="A422" s="68"/>
      <c r="B422" s="94"/>
      <c r="C422" s="251"/>
      <c r="D422" s="110"/>
      <c r="E422" s="110"/>
      <c r="F422" s="110"/>
      <c r="G422" s="111"/>
      <c r="H422" s="99" t="s">
        <v>50</v>
      </c>
      <c r="I422" s="100"/>
      <c r="J422" s="101"/>
      <c r="K422" s="101"/>
      <c r="L422" s="102" t="str">
        <f>IF(I422&lt;&gt;0,((VLOOKUP(I422,'1. Standard_Cost'!$B$4:$D$8,2)+VLOOKUP(I422,'1. Standard_Cost'!$B$4:$D$8,3))*J422*K422),"0")</f>
        <v>0</v>
      </c>
      <c r="M422" s="102">
        <f>L422*'1. Standard_Cost'!F21</f>
        <v>0</v>
      </c>
      <c r="N422" s="103"/>
      <c r="O422" s="103"/>
      <c r="P422" s="103"/>
      <c r="Q422" s="103"/>
      <c r="R422" s="104">
        <f>+N422*P422*'1. Standard_Cost'!$B$12</f>
        <v>0</v>
      </c>
      <c r="S422" s="104">
        <f>+N422*O422*P422*'1. Standard_Cost'!$C$12</f>
        <v>0</v>
      </c>
      <c r="T422" s="104">
        <f>+N422*P422*Q422*'1. Standard_Cost'!$D$12</f>
        <v>0</v>
      </c>
      <c r="U422" s="104">
        <f>+N422*O422*'1. Standard_Cost'!$E$12</f>
        <v>0</v>
      </c>
      <c r="V422" s="103"/>
      <c r="W422" s="103"/>
      <c r="X422" s="103"/>
      <c r="Y422" s="104">
        <f>+V422*((X422*'1. Standard_Cost'!$B$16)+(W422*X422*'1. Standard_Cost'!$C$16))</f>
        <v>0</v>
      </c>
      <c r="Z422" s="103"/>
      <c r="AA422" s="103"/>
      <c r="AB422" s="104">
        <f>+Z422*'1. Standard_Cost'!$B$20+AA422*'1. Standard_Cost'!$C$20</f>
        <v>0</v>
      </c>
      <c r="AC422" s="105"/>
      <c r="AD422" s="106"/>
      <c r="AE422" s="104">
        <f>SUM(AD422,AC422,AB422,Y422,U422,T422,S422,R422)*'1. Standard_Cost'!B45</f>
        <v>0</v>
      </c>
      <c r="AF422" s="104">
        <f t="shared" ref="AF422:AF424" si="735">SUM(AD422,AE422)</f>
        <v>0</v>
      </c>
      <c r="AG422" s="103"/>
      <c r="AH422" s="103">
        <v>0</v>
      </c>
      <c r="AI422" s="103">
        <v>0</v>
      </c>
      <c r="AJ422" s="107"/>
      <c r="AK422" s="107"/>
      <c r="AL422" s="107"/>
      <c r="AM422" s="104">
        <f>AG422*'1. Standard_Cost'!B41+'Incremental_Cost Year 2021'!AH430*'1. Standard_Cost'!C41+'Incremental_Cost Year 2021'!AI430*'1. Standard_Cost'!D41+'Incremental_Cost Year 2021'!AJ430+'Incremental_Cost Year 2021'!AL430+AK422</f>
        <v>0</v>
      </c>
      <c r="AN422" s="104">
        <f>AM422*'1. Standard_Cost'!C45</f>
        <v>0</v>
      </c>
      <c r="AO422" s="107"/>
      <c r="AQ422" s="104">
        <f t="shared" si="731"/>
        <v>0</v>
      </c>
      <c r="AR422" s="104">
        <f t="shared" si="732"/>
        <v>0</v>
      </c>
      <c r="AS422" s="104">
        <f t="shared" si="733"/>
        <v>0</v>
      </c>
      <c r="AT422" s="104">
        <f t="shared" ref="AT422:AT424" si="736">SUM(AQ422,AR422,AS422)</f>
        <v>0</v>
      </c>
      <c r="AU422" s="108"/>
      <c r="AV422" s="108">
        <v>0</v>
      </c>
      <c r="AW422" s="108"/>
      <c r="AX422" s="108"/>
      <c r="AY422" s="108"/>
      <c r="AZ422" s="108"/>
      <c r="BA422" s="109">
        <f t="shared" si="734"/>
        <v>0</v>
      </c>
    </row>
    <row r="423" spans="1:53" ht="14.1" customHeight="1" outlineLevel="2" x14ac:dyDescent="0.2">
      <c r="A423" s="68"/>
      <c r="B423" s="94"/>
      <c r="C423" s="251"/>
      <c r="D423" s="110"/>
      <c r="E423" s="110"/>
      <c r="F423" s="110"/>
      <c r="G423" s="111"/>
      <c r="H423" s="99" t="s">
        <v>51</v>
      </c>
      <c r="I423" s="100"/>
      <c r="J423" s="101"/>
      <c r="K423" s="101"/>
      <c r="L423" s="102" t="str">
        <f>IF(I423&lt;&gt;0,((VLOOKUP(I423,'1. Standard_Cost'!$B$4:$D$8,2)+VLOOKUP(I423,'1. Standard_Cost'!$B$4:$D$8,3))*J423*K423),"0")</f>
        <v>0</v>
      </c>
      <c r="M423" s="102">
        <f>L423*'1. Standard_Cost'!F21</f>
        <v>0</v>
      </c>
      <c r="N423" s="103"/>
      <c r="O423" s="103"/>
      <c r="P423" s="103"/>
      <c r="Q423" s="103"/>
      <c r="R423" s="104">
        <f>+N423*P423*'1. Standard_Cost'!$B$12</f>
        <v>0</v>
      </c>
      <c r="S423" s="104">
        <f>+N423*O423*P423*'1. Standard_Cost'!$C$12</f>
        <v>0</v>
      </c>
      <c r="T423" s="104">
        <f>+N423*P423*Q423*'1. Standard_Cost'!$D$12</f>
        <v>0</v>
      </c>
      <c r="U423" s="104">
        <f>+N423*O423*'1. Standard_Cost'!$E$12</f>
        <v>0</v>
      </c>
      <c r="V423" s="103"/>
      <c r="W423" s="103"/>
      <c r="X423" s="103"/>
      <c r="Y423" s="104">
        <f>+V423*((X423*'1. Standard_Cost'!$B$16)+(W423*X423*'1. Standard_Cost'!$C$16))</f>
        <v>0</v>
      </c>
      <c r="Z423" s="103"/>
      <c r="AA423" s="103"/>
      <c r="AB423" s="104">
        <f>+Z423*'1. Standard_Cost'!$B$20+AA423*'1. Standard_Cost'!$C$20</f>
        <v>0</v>
      </c>
      <c r="AC423" s="105"/>
      <c r="AD423" s="106"/>
      <c r="AE423" s="104">
        <f>SUM(AD423,AC423,AB423,Y423,U423,T423,S423,R423)*'1. Standard_Cost'!B45</f>
        <v>0</v>
      </c>
      <c r="AF423" s="104">
        <f t="shared" si="735"/>
        <v>0</v>
      </c>
      <c r="AG423" s="103"/>
      <c r="AH423" s="103"/>
      <c r="AI423" s="103"/>
      <c r="AJ423" s="107"/>
      <c r="AK423" s="107"/>
      <c r="AL423" s="107"/>
      <c r="AM423" s="104">
        <f>AG423*'1. Standard_Cost'!B41+'Incremental_Cost Year 2021'!AH431*'1. Standard_Cost'!C41+'Incremental_Cost Year 2021'!AI431*'1. Standard_Cost'!D41+'Incremental_Cost Year 2021'!AJ431+'Incremental_Cost Year 2021'!AL431+AK423</f>
        <v>0</v>
      </c>
      <c r="AN423" s="104">
        <f>AM423*'1. Standard_Cost'!C45</f>
        <v>0</v>
      </c>
      <c r="AO423" s="107"/>
      <c r="AQ423" s="104">
        <f t="shared" si="731"/>
        <v>0</v>
      </c>
      <c r="AR423" s="104">
        <f t="shared" si="732"/>
        <v>0</v>
      </c>
      <c r="AS423" s="104">
        <f t="shared" si="733"/>
        <v>0</v>
      </c>
      <c r="AT423" s="104">
        <f t="shared" si="736"/>
        <v>0</v>
      </c>
      <c r="AU423" s="108"/>
      <c r="AV423" s="108"/>
      <c r="AW423" s="108"/>
      <c r="AX423" s="108"/>
      <c r="AY423" s="108"/>
      <c r="AZ423" s="108"/>
      <c r="BA423" s="109">
        <f t="shared" si="734"/>
        <v>0</v>
      </c>
    </row>
    <row r="424" spans="1:53" ht="14.1" customHeight="1" outlineLevel="2" x14ac:dyDescent="0.2">
      <c r="A424" s="68"/>
      <c r="B424" s="94"/>
      <c r="C424" s="251"/>
      <c r="D424" s="110"/>
      <c r="E424" s="110"/>
      <c r="F424" s="110"/>
      <c r="G424" s="111"/>
      <c r="H424" s="112" t="s">
        <v>179</v>
      </c>
      <c r="I424" s="100"/>
      <c r="J424" s="101"/>
      <c r="K424" s="101"/>
      <c r="L424" s="102" t="str">
        <f>IF(I424&lt;&gt;0,((VLOOKUP(I424,'1. Standard_Cost'!$B$4:$D$8,2)+VLOOKUP(I424,'1. Standard_Cost'!$B$4:$D$8,3))*J424*K424),"0")</f>
        <v>0</v>
      </c>
      <c r="M424" s="102">
        <f>L424*'1. Standard_Cost'!F21</f>
        <v>0</v>
      </c>
      <c r="N424" s="103"/>
      <c r="O424" s="103"/>
      <c r="P424" s="103"/>
      <c r="Q424" s="103"/>
      <c r="R424" s="104">
        <f>+N424*P424*'1. Standard_Cost'!$B$12</f>
        <v>0</v>
      </c>
      <c r="S424" s="104">
        <f>+N424*O424*P424*'1. Standard_Cost'!$C$12</f>
        <v>0</v>
      </c>
      <c r="T424" s="104">
        <f>+N424*P424*Q424*'1. Standard_Cost'!$D$12</f>
        <v>0</v>
      </c>
      <c r="U424" s="104">
        <f>+N424*O424*'1. Standard_Cost'!$E$12</f>
        <v>0</v>
      </c>
      <c r="V424" s="103"/>
      <c r="W424" s="103"/>
      <c r="X424" s="103"/>
      <c r="Y424" s="104">
        <f>+V424*((X424*'1. Standard_Cost'!$B$16)+(W424*X424*'1. Standard_Cost'!$C$16))</f>
        <v>0</v>
      </c>
      <c r="Z424" s="103"/>
      <c r="AA424" s="103"/>
      <c r="AB424" s="104">
        <f>+Z424*'1. Standard_Cost'!$B$20+AA424*'1. Standard_Cost'!$C$20</f>
        <v>0</v>
      </c>
      <c r="AC424" s="105"/>
      <c r="AD424" s="106"/>
      <c r="AE424" s="104">
        <f>SUM(AD424,AC424,AB424,Y424,U424,T424,S424,R424)*'1. Standard_Cost'!B45</f>
        <v>0</v>
      </c>
      <c r="AF424" s="104">
        <f t="shared" si="735"/>
        <v>0</v>
      </c>
      <c r="AG424" s="103"/>
      <c r="AH424" s="103"/>
      <c r="AI424" s="103"/>
      <c r="AJ424" s="107"/>
      <c r="AK424" s="107"/>
      <c r="AL424" s="107"/>
      <c r="AM424" s="104">
        <f>AG424*'1. Standard_Cost'!B41+'Incremental_Cost Year 2021'!AH432*'1. Standard_Cost'!C41+'Incremental_Cost Year 2021'!AI432*'1. Standard_Cost'!D41+'Incremental_Cost Year 2021'!AJ432+'Incremental_Cost Year 2021'!AL432+AK424</f>
        <v>0</v>
      </c>
      <c r="AN424" s="104">
        <f>AM424*'1. Standard_Cost'!C45</f>
        <v>0</v>
      </c>
      <c r="AO424" s="107"/>
      <c r="AQ424" s="104">
        <f t="shared" si="731"/>
        <v>0</v>
      </c>
      <c r="AR424" s="104">
        <f t="shared" si="732"/>
        <v>0</v>
      </c>
      <c r="AS424" s="104">
        <f t="shared" si="733"/>
        <v>0</v>
      </c>
      <c r="AT424" s="104">
        <f t="shared" si="736"/>
        <v>0</v>
      </c>
      <c r="AU424" s="108"/>
      <c r="AV424" s="108"/>
      <c r="AW424" s="108"/>
      <c r="AX424" s="108"/>
      <c r="AY424" s="108"/>
      <c r="AZ424" s="108"/>
      <c r="BA424" s="109">
        <f t="shared" si="734"/>
        <v>0</v>
      </c>
    </row>
    <row r="425" spans="1:53" ht="25.35" customHeight="1" outlineLevel="1" x14ac:dyDescent="0.2">
      <c r="A425" s="68"/>
      <c r="B425" s="94"/>
      <c r="C425" s="251"/>
      <c r="D425" s="113" t="s">
        <v>515</v>
      </c>
      <c r="E425" s="113" t="s">
        <v>793</v>
      </c>
      <c r="F425" s="114" t="s">
        <v>154</v>
      </c>
      <c r="G425" s="115" t="s">
        <v>155</v>
      </c>
      <c r="H425" s="140" t="s">
        <v>323</v>
      </c>
      <c r="I425" s="117"/>
      <c r="J425" s="117"/>
      <c r="K425" s="117"/>
      <c r="L425" s="118">
        <f>SUM(L421:L424)</f>
        <v>0</v>
      </c>
      <c r="M425" s="118">
        <f>SUM(M421:M424)</f>
        <v>0</v>
      </c>
      <c r="N425" s="117"/>
      <c r="O425" s="117"/>
      <c r="P425" s="117"/>
      <c r="Q425" s="117"/>
      <c r="R425" s="119">
        <f>SUM(R421:R424)</f>
        <v>0</v>
      </c>
      <c r="S425" s="119">
        <f>SUM(S421:S424)</f>
        <v>0</v>
      </c>
      <c r="T425" s="119">
        <f>SUM(T421:T424)</f>
        <v>0</v>
      </c>
      <c r="U425" s="119">
        <f>SUM(U421:U424)</f>
        <v>0</v>
      </c>
      <c r="V425" s="117"/>
      <c r="W425" s="117"/>
      <c r="X425" s="117"/>
      <c r="Y425" s="118">
        <f>SUM(Y421:Y424)</f>
        <v>0</v>
      </c>
      <c r="Z425" s="117"/>
      <c r="AA425" s="117"/>
      <c r="AB425" s="118">
        <f t="shared" ref="AB425:AF425" si="737">SUM(AB421:AB424)</f>
        <v>0</v>
      </c>
      <c r="AC425" s="118">
        <f t="shared" si="737"/>
        <v>0</v>
      </c>
      <c r="AD425" s="118">
        <f t="shared" si="737"/>
        <v>0</v>
      </c>
      <c r="AE425" s="118">
        <f t="shared" si="737"/>
        <v>0</v>
      </c>
      <c r="AF425" s="118">
        <f t="shared" si="737"/>
        <v>0</v>
      </c>
      <c r="AG425" s="117"/>
      <c r="AH425" s="117"/>
      <c r="AI425" s="117"/>
      <c r="AJ425" s="119">
        <f>SUM(AJ421:AJ424)</f>
        <v>0</v>
      </c>
      <c r="AK425" s="119">
        <f t="shared" ref="AK425:AN425" si="738">SUM(AK421:AK424)</f>
        <v>0</v>
      </c>
      <c r="AL425" s="119">
        <f t="shared" si="738"/>
        <v>0</v>
      </c>
      <c r="AM425" s="119">
        <f t="shared" si="738"/>
        <v>0</v>
      </c>
      <c r="AN425" s="119">
        <f t="shared" si="738"/>
        <v>0</v>
      </c>
      <c r="AO425" s="116"/>
      <c r="AP425" s="120"/>
      <c r="AQ425" s="118">
        <f t="shared" ref="AQ425:BA425" si="739">SUM(AQ421:AQ424)</f>
        <v>0</v>
      </c>
      <c r="AR425" s="118">
        <f t="shared" si="739"/>
        <v>0</v>
      </c>
      <c r="AS425" s="118">
        <f t="shared" si="739"/>
        <v>0</v>
      </c>
      <c r="AT425" s="118">
        <f t="shared" si="739"/>
        <v>0</v>
      </c>
      <c r="AU425" s="118">
        <f t="shared" si="739"/>
        <v>0</v>
      </c>
      <c r="AV425" s="118">
        <f t="shared" si="739"/>
        <v>0</v>
      </c>
      <c r="AW425" s="118">
        <f t="shared" si="739"/>
        <v>0</v>
      </c>
      <c r="AX425" s="118">
        <f t="shared" si="739"/>
        <v>0</v>
      </c>
      <c r="AY425" s="118">
        <f t="shared" si="739"/>
        <v>0</v>
      </c>
      <c r="AZ425" s="118">
        <f t="shared" si="739"/>
        <v>0</v>
      </c>
      <c r="BA425" s="118">
        <f t="shared" si="739"/>
        <v>0</v>
      </c>
    </row>
    <row r="426" spans="1:53" ht="14.1" customHeight="1" outlineLevel="2" x14ac:dyDescent="0.2">
      <c r="A426" s="68"/>
      <c r="B426" s="94"/>
      <c r="C426" s="251"/>
      <c r="D426" s="96"/>
      <c r="E426" s="96"/>
      <c r="F426" s="97"/>
      <c r="G426" s="98"/>
      <c r="H426" s="99" t="s">
        <v>49</v>
      </c>
      <c r="I426" s="100"/>
      <c r="J426" s="101"/>
      <c r="K426" s="101"/>
      <c r="L426" s="102" t="str">
        <f>IF(I426&lt;&gt;0,((VLOOKUP(I426,'1. Standard_Cost'!$B$4:$D$8,2)+VLOOKUP(I426,'1. Standard_Cost'!$B$4:$D$8,3))*J426*K426),"0")</f>
        <v>0</v>
      </c>
      <c r="M426" s="102">
        <f>L426*'1. Standard_Cost'!F21</f>
        <v>0</v>
      </c>
      <c r="N426" s="103"/>
      <c r="O426" s="103"/>
      <c r="P426" s="103"/>
      <c r="Q426" s="103"/>
      <c r="R426" s="104">
        <f>+N426*P426*'1. Standard_Cost'!$B$12</f>
        <v>0</v>
      </c>
      <c r="S426" s="104">
        <f>+N426*O426*P426*'1. Standard_Cost'!$C$12</f>
        <v>0</v>
      </c>
      <c r="T426" s="104">
        <f>+N426*P426*Q426*'1. Standard_Cost'!$D$12</f>
        <v>0</v>
      </c>
      <c r="U426" s="104">
        <f>+N426*O426*'1. Standard_Cost'!$E$12</f>
        <v>0</v>
      </c>
      <c r="V426" s="103"/>
      <c r="W426" s="103"/>
      <c r="X426" s="103"/>
      <c r="Y426" s="104">
        <f>+V426*((X426*'1. Standard_Cost'!$B$16)+(W426*X426*'1. Standard_Cost'!$C$16))</f>
        <v>0</v>
      </c>
      <c r="Z426" s="103"/>
      <c r="AA426" s="103"/>
      <c r="AB426" s="104">
        <f>+Z426*'1. Standard_Cost'!$B$20+AA426*'1. Standard_Cost'!$C$20</f>
        <v>0</v>
      </c>
      <c r="AC426" s="105"/>
      <c r="AD426" s="106"/>
      <c r="AE426" s="104">
        <f>SUM(AD426,AC426,AB426,Y426,U426,T426,S426,R426)*'1. Standard_Cost'!B45</f>
        <v>0</v>
      </c>
      <c r="AF426" s="104">
        <f>SUM(AD426,AE426)</f>
        <v>0</v>
      </c>
      <c r="AG426" s="103"/>
      <c r="AH426" s="103"/>
      <c r="AI426" s="103"/>
      <c r="AJ426" s="107"/>
      <c r="AK426" s="107"/>
      <c r="AL426" s="107"/>
      <c r="AM426" s="104">
        <f>AG426*'1. Standard_Cost'!B41+'Incremental_Cost Year 2021'!AH434*'1. Standard_Cost'!C41+'Incremental_Cost Year 2021'!AI434*'1. Standard_Cost'!D41+'Incremental_Cost Year 2021'!AJ434+'Incremental_Cost Year 2021'!AL434+AK426</f>
        <v>0</v>
      </c>
      <c r="AN426" s="104">
        <f>AM426*'1. Standard_Cost'!C45</f>
        <v>0</v>
      </c>
      <c r="AO426" s="107"/>
      <c r="AQ426" s="104">
        <f t="shared" ref="AQ426:AQ429" si="740">L426+M426</f>
        <v>0</v>
      </c>
      <c r="AR426" s="104">
        <f t="shared" ref="AR426:AR429" si="741">AF426</f>
        <v>0</v>
      </c>
      <c r="AS426" s="104">
        <f t="shared" ref="AS426:AS429" si="742">AM426+AN426</f>
        <v>0</v>
      </c>
      <c r="AT426" s="104">
        <f>SUM(AQ426,AR426,AS426)</f>
        <v>0</v>
      </c>
      <c r="AU426" s="108"/>
      <c r="AV426" s="108"/>
      <c r="AW426" s="108"/>
      <c r="AX426" s="108"/>
      <c r="AY426" s="108"/>
      <c r="AZ426" s="108"/>
      <c r="BA426" s="109">
        <f t="shared" ref="BA426:BA429" si="743">SUM(AU426:AZ426)-AT426</f>
        <v>0</v>
      </c>
    </row>
    <row r="427" spans="1:53" ht="14.1" customHeight="1" outlineLevel="2" x14ac:dyDescent="0.2">
      <c r="A427" s="68"/>
      <c r="B427" s="94"/>
      <c r="C427" s="251"/>
      <c r="D427" s="110"/>
      <c r="E427" s="110"/>
      <c r="F427" s="110"/>
      <c r="G427" s="111"/>
      <c r="H427" s="99" t="s">
        <v>50</v>
      </c>
      <c r="I427" s="100"/>
      <c r="J427" s="101"/>
      <c r="K427" s="101"/>
      <c r="L427" s="102" t="str">
        <f>IF(I427&lt;&gt;0,((VLOOKUP(I427,'1. Standard_Cost'!$B$4:$D$8,2)+VLOOKUP(I427,'1. Standard_Cost'!$B$4:$D$8,3))*J427*K427),"0")</f>
        <v>0</v>
      </c>
      <c r="M427" s="102">
        <f>L427*'1. Standard_Cost'!F21</f>
        <v>0</v>
      </c>
      <c r="N427" s="103"/>
      <c r="O427" s="103"/>
      <c r="P427" s="103"/>
      <c r="Q427" s="103"/>
      <c r="R427" s="104">
        <f>+N427*P427*'1. Standard_Cost'!$B$12</f>
        <v>0</v>
      </c>
      <c r="S427" s="104">
        <f>+N427*O427*P427*'1. Standard_Cost'!$C$12</f>
        <v>0</v>
      </c>
      <c r="T427" s="104">
        <f>+N427*P427*Q427*'1. Standard_Cost'!$D$12</f>
        <v>0</v>
      </c>
      <c r="U427" s="104">
        <f>+N427*O427*'1. Standard_Cost'!$E$12</f>
        <v>0</v>
      </c>
      <c r="V427" s="103"/>
      <c r="W427" s="103"/>
      <c r="X427" s="103"/>
      <c r="Y427" s="104">
        <f>+V427*((X427*'1. Standard_Cost'!$B$16)+(W427*X427*'1. Standard_Cost'!$C$16))</f>
        <v>0</v>
      </c>
      <c r="Z427" s="103"/>
      <c r="AA427" s="103"/>
      <c r="AB427" s="104">
        <f>+Z427*'1. Standard_Cost'!$B$20+AA427*'1. Standard_Cost'!$C$20</f>
        <v>0</v>
      </c>
      <c r="AC427" s="105"/>
      <c r="AD427" s="106"/>
      <c r="AE427" s="104">
        <f>SUM(AD427,AC427,AB427,Y427,U427,T427,S427,R427)*'1. Standard_Cost'!B45</f>
        <v>0</v>
      </c>
      <c r="AF427" s="104">
        <f t="shared" ref="AF427:AF429" si="744">SUM(AD427,AE427)</f>
        <v>0</v>
      </c>
      <c r="AG427" s="103"/>
      <c r="AH427" s="103">
        <v>0</v>
      </c>
      <c r="AI427" s="103">
        <v>0</v>
      </c>
      <c r="AJ427" s="107"/>
      <c r="AK427" s="107"/>
      <c r="AL427" s="107"/>
      <c r="AM427" s="104">
        <f>AG427*'1. Standard_Cost'!B41+'Incremental_Cost Year 2021'!AH435*'1. Standard_Cost'!C41+'Incremental_Cost Year 2021'!AI435*'1. Standard_Cost'!D41+'Incremental_Cost Year 2021'!AJ435+'Incremental_Cost Year 2021'!AL435+AK427</f>
        <v>0</v>
      </c>
      <c r="AN427" s="104">
        <f>AM427*'1. Standard_Cost'!C45</f>
        <v>0</v>
      </c>
      <c r="AO427" s="107"/>
      <c r="AQ427" s="104">
        <f t="shared" si="740"/>
        <v>0</v>
      </c>
      <c r="AR427" s="104">
        <f t="shared" si="741"/>
        <v>0</v>
      </c>
      <c r="AS427" s="104">
        <f t="shared" si="742"/>
        <v>0</v>
      </c>
      <c r="AT427" s="104">
        <f t="shared" ref="AT427:AT429" si="745">SUM(AQ427,AR427,AS427)</f>
        <v>0</v>
      </c>
      <c r="AU427" s="108"/>
      <c r="AV427" s="108">
        <v>0</v>
      </c>
      <c r="AW427" s="108"/>
      <c r="AX427" s="108"/>
      <c r="AY427" s="108"/>
      <c r="AZ427" s="108"/>
      <c r="BA427" s="109">
        <f t="shared" si="743"/>
        <v>0</v>
      </c>
    </row>
    <row r="428" spans="1:53" ht="14.1" customHeight="1" outlineLevel="2" x14ac:dyDescent="0.2">
      <c r="A428" s="68"/>
      <c r="B428" s="94"/>
      <c r="C428" s="251"/>
      <c r="D428" s="110"/>
      <c r="E428" s="110"/>
      <c r="F428" s="110"/>
      <c r="G428" s="111"/>
      <c r="H428" s="99" t="s">
        <v>51</v>
      </c>
      <c r="I428" s="100"/>
      <c r="J428" s="101"/>
      <c r="K428" s="101"/>
      <c r="L428" s="102" t="str">
        <f>IF(I428&lt;&gt;0,((VLOOKUP(I428,'1. Standard_Cost'!$B$4:$D$8,2)+VLOOKUP(I428,'1. Standard_Cost'!$B$4:$D$8,3))*J428*K428),"0")</f>
        <v>0</v>
      </c>
      <c r="M428" s="102">
        <f>L428*'1. Standard_Cost'!F21</f>
        <v>0</v>
      </c>
      <c r="N428" s="103"/>
      <c r="O428" s="103"/>
      <c r="P428" s="103"/>
      <c r="Q428" s="103"/>
      <c r="R428" s="104">
        <f>+N428*P428*'1. Standard_Cost'!$B$12</f>
        <v>0</v>
      </c>
      <c r="S428" s="104">
        <f>+N428*O428*P428*'1. Standard_Cost'!$C$12</f>
        <v>0</v>
      </c>
      <c r="T428" s="104">
        <f>+N428*P428*Q428*'1. Standard_Cost'!$D$12</f>
        <v>0</v>
      </c>
      <c r="U428" s="104">
        <f>+N428*O428*'1. Standard_Cost'!$E$12</f>
        <v>0</v>
      </c>
      <c r="V428" s="103"/>
      <c r="W428" s="103"/>
      <c r="X428" s="103"/>
      <c r="Y428" s="104">
        <f>+V428*((X428*'1. Standard_Cost'!$B$16)+(W428*X428*'1. Standard_Cost'!$C$16))</f>
        <v>0</v>
      </c>
      <c r="Z428" s="103"/>
      <c r="AA428" s="103"/>
      <c r="AB428" s="104">
        <f>+Z428*'1. Standard_Cost'!$B$20+AA428*'1. Standard_Cost'!$C$20</f>
        <v>0</v>
      </c>
      <c r="AC428" s="105"/>
      <c r="AD428" s="106"/>
      <c r="AE428" s="104">
        <f>SUM(AD428,AC428,AB428,Y428,U428,T428,S428,R428)*'1. Standard_Cost'!B45</f>
        <v>0</v>
      </c>
      <c r="AF428" s="104">
        <f t="shared" si="744"/>
        <v>0</v>
      </c>
      <c r="AG428" s="103"/>
      <c r="AH428" s="103"/>
      <c r="AI428" s="103"/>
      <c r="AJ428" s="107"/>
      <c r="AK428" s="107"/>
      <c r="AL428" s="107"/>
      <c r="AM428" s="104">
        <f>AG428*'1. Standard_Cost'!B41+'Incremental_Cost Year 2021'!AH436*'1. Standard_Cost'!C41+'Incremental_Cost Year 2021'!AI436*'1. Standard_Cost'!D41+'Incremental_Cost Year 2021'!AJ436+'Incremental_Cost Year 2021'!AL436+AK428</f>
        <v>0</v>
      </c>
      <c r="AN428" s="104">
        <f>AM428*'1. Standard_Cost'!C45</f>
        <v>0</v>
      </c>
      <c r="AO428" s="107"/>
      <c r="AQ428" s="104">
        <f t="shared" si="740"/>
        <v>0</v>
      </c>
      <c r="AR428" s="104">
        <f t="shared" si="741"/>
        <v>0</v>
      </c>
      <c r="AS428" s="104">
        <f t="shared" si="742"/>
        <v>0</v>
      </c>
      <c r="AT428" s="104">
        <f t="shared" si="745"/>
        <v>0</v>
      </c>
      <c r="AU428" s="108"/>
      <c r="AV428" s="108"/>
      <c r="AW428" s="108"/>
      <c r="AX428" s="108"/>
      <c r="AY428" s="108"/>
      <c r="AZ428" s="108"/>
      <c r="BA428" s="109">
        <f t="shared" si="743"/>
        <v>0</v>
      </c>
    </row>
    <row r="429" spans="1:53" ht="14.1" customHeight="1" outlineLevel="2" x14ac:dyDescent="0.2">
      <c r="A429" s="68"/>
      <c r="B429" s="94"/>
      <c r="C429" s="251"/>
      <c r="D429" s="110"/>
      <c r="E429" s="110"/>
      <c r="F429" s="110"/>
      <c r="G429" s="111"/>
      <c r="H429" s="112" t="s">
        <v>179</v>
      </c>
      <c r="I429" s="100"/>
      <c r="J429" s="101"/>
      <c r="K429" s="101"/>
      <c r="L429" s="102" t="str">
        <f>IF(I429&lt;&gt;0,((VLOOKUP(I429,'1. Standard_Cost'!$B$4:$D$8,2)+VLOOKUP(I429,'1. Standard_Cost'!$B$4:$D$8,3))*J429*K429),"0")</f>
        <v>0</v>
      </c>
      <c r="M429" s="102">
        <f>L429*'1. Standard_Cost'!F21</f>
        <v>0</v>
      </c>
      <c r="N429" s="103"/>
      <c r="O429" s="103"/>
      <c r="P429" s="103"/>
      <c r="Q429" s="103"/>
      <c r="R429" s="104">
        <f>+N429*P429*'1. Standard_Cost'!$B$12</f>
        <v>0</v>
      </c>
      <c r="S429" s="104">
        <f>+N429*O429*P429*'1. Standard_Cost'!$C$12</f>
        <v>0</v>
      </c>
      <c r="T429" s="104">
        <f>+N429*P429*Q429*'1. Standard_Cost'!$D$12</f>
        <v>0</v>
      </c>
      <c r="U429" s="104">
        <f>+N429*O429*'1. Standard_Cost'!$E$12</f>
        <v>0</v>
      </c>
      <c r="V429" s="103"/>
      <c r="W429" s="103"/>
      <c r="X429" s="103"/>
      <c r="Y429" s="104">
        <f>+V429*((X429*'1. Standard_Cost'!$B$16)+(W429*X429*'1. Standard_Cost'!$C$16))</f>
        <v>0</v>
      </c>
      <c r="Z429" s="103"/>
      <c r="AA429" s="103"/>
      <c r="AB429" s="104">
        <f>+Z429*'1. Standard_Cost'!$B$20+AA429*'1. Standard_Cost'!$C$20</f>
        <v>0</v>
      </c>
      <c r="AC429" s="105"/>
      <c r="AD429" s="106"/>
      <c r="AE429" s="104">
        <f>SUM(AD429,AC429,AB429,Y429,U429,T429,S429,R429)*'1. Standard_Cost'!B45</f>
        <v>0</v>
      </c>
      <c r="AF429" s="104">
        <f t="shared" si="744"/>
        <v>0</v>
      </c>
      <c r="AG429" s="103"/>
      <c r="AH429" s="103"/>
      <c r="AI429" s="103"/>
      <c r="AJ429" s="107"/>
      <c r="AK429" s="107"/>
      <c r="AL429" s="107"/>
      <c r="AM429" s="104">
        <f>AG429*'1. Standard_Cost'!B41+'Incremental_Cost Year 2021'!AH437*'1. Standard_Cost'!C41+'Incremental_Cost Year 2021'!AI437*'1. Standard_Cost'!D41+'Incremental_Cost Year 2021'!AJ437+'Incremental_Cost Year 2021'!AL437+AK429</f>
        <v>0</v>
      </c>
      <c r="AN429" s="104">
        <f>AM429*'1. Standard_Cost'!C45</f>
        <v>0</v>
      </c>
      <c r="AO429" s="107"/>
      <c r="AQ429" s="104">
        <f t="shared" si="740"/>
        <v>0</v>
      </c>
      <c r="AR429" s="104">
        <f t="shared" si="741"/>
        <v>0</v>
      </c>
      <c r="AS429" s="104">
        <f t="shared" si="742"/>
        <v>0</v>
      </c>
      <c r="AT429" s="104">
        <f t="shared" si="745"/>
        <v>0</v>
      </c>
      <c r="AU429" s="108"/>
      <c r="AV429" s="108"/>
      <c r="AW429" s="108"/>
      <c r="AX429" s="108"/>
      <c r="AY429" s="108"/>
      <c r="AZ429" s="108"/>
      <c r="BA429" s="109">
        <f t="shared" si="743"/>
        <v>0</v>
      </c>
    </row>
    <row r="430" spans="1:53" ht="25.7" customHeight="1" outlineLevel="1" x14ac:dyDescent="0.2">
      <c r="A430" s="68"/>
      <c r="B430" s="94"/>
      <c r="C430" s="251"/>
      <c r="D430" s="113" t="s">
        <v>515</v>
      </c>
      <c r="E430" s="113" t="s">
        <v>324</v>
      </c>
      <c r="F430" s="114" t="s">
        <v>154</v>
      </c>
      <c r="G430" s="115" t="s">
        <v>155</v>
      </c>
      <c r="H430" s="122" t="s">
        <v>325</v>
      </c>
      <c r="I430" s="117"/>
      <c r="J430" s="117"/>
      <c r="K430" s="117"/>
      <c r="L430" s="118">
        <f>SUM(L426:L429)</f>
        <v>0</v>
      </c>
      <c r="M430" s="118">
        <f>SUM(M426:M429)</f>
        <v>0</v>
      </c>
      <c r="N430" s="117"/>
      <c r="O430" s="117"/>
      <c r="P430" s="117"/>
      <c r="Q430" s="117"/>
      <c r="R430" s="119">
        <f>SUM(R426:R429)</f>
        <v>0</v>
      </c>
      <c r="S430" s="119">
        <f>SUM(S426:S429)</f>
        <v>0</v>
      </c>
      <c r="T430" s="119">
        <f>SUM(T426:T429)</f>
        <v>0</v>
      </c>
      <c r="U430" s="119">
        <f>SUM(U426:U429)</f>
        <v>0</v>
      </c>
      <c r="V430" s="117"/>
      <c r="W430" s="117"/>
      <c r="X430" s="117"/>
      <c r="Y430" s="118">
        <f>SUM(Y426:Y429)</f>
        <v>0</v>
      </c>
      <c r="Z430" s="117"/>
      <c r="AA430" s="117"/>
      <c r="AB430" s="118">
        <f t="shared" ref="AB430:AF430" si="746">SUM(AB426:AB429)</f>
        <v>0</v>
      </c>
      <c r="AC430" s="118">
        <f t="shared" si="746"/>
        <v>0</v>
      </c>
      <c r="AD430" s="118">
        <f t="shared" si="746"/>
        <v>0</v>
      </c>
      <c r="AE430" s="118">
        <f t="shared" si="746"/>
        <v>0</v>
      </c>
      <c r="AF430" s="118">
        <f t="shared" si="746"/>
        <v>0</v>
      </c>
      <c r="AG430" s="117"/>
      <c r="AH430" s="117"/>
      <c r="AI430" s="117"/>
      <c r="AJ430" s="119">
        <f>SUM(AJ426:AJ429)</f>
        <v>0</v>
      </c>
      <c r="AK430" s="119">
        <f t="shared" ref="AK430:AN430" si="747">SUM(AK426:AK429)</f>
        <v>0</v>
      </c>
      <c r="AL430" s="119">
        <f t="shared" si="747"/>
        <v>0</v>
      </c>
      <c r="AM430" s="119">
        <f t="shared" si="747"/>
        <v>0</v>
      </c>
      <c r="AN430" s="119">
        <f t="shared" si="747"/>
        <v>0</v>
      </c>
      <c r="AO430" s="116"/>
      <c r="AP430" s="120"/>
      <c r="AQ430" s="121">
        <f t="shared" ref="AQ430:BA430" si="748">SUM(AQ426:AQ429)</f>
        <v>0</v>
      </c>
      <c r="AR430" s="121">
        <f t="shared" si="748"/>
        <v>0</v>
      </c>
      <c r="AS430" s="121">
        <f t="shared" si="748"/>
        <v>0</v>
      </c>
      <c r="AT430" s="121">
        <f t="shared" si="748"/>
        <v>0</v>
      </c>
      <c r="AU430" s="121">
        <f t="shared" si="748"/>
        <v>0</v>
      </c>
      <c r="AV430" s="121">
        <f t="shared" si="748"/>
        <v>0</v>
      </c>
      <c r="AW430" s="121">
        <f t="shared" si="748"/>
        <v>0</v>
      </c>
      <c r="AX430" s="121">
        <f t="shared" si="748"/>
        <v>0</v>
      </c>
      <c r="AY430" s="121">
        <f t="shared" si="748"/>
        <v>0</v>
      </c>
      <c r="AZ430" s="121">
        <f t="shared" si="748"/>
        <v>0</v>
      </c>
      <c r="BA430" s="121">
        <f t="shared" si="748"/>
        <v>0</v>
      </c>
    </row>
    <row r="431" spans="1:53" ht="14.1" customHeight="1" outlineLevel="2" x14ac:dyDescent="0.2">
      <c r="A431" s="68"/>
      <c r="B431" s="94"/>
      <c r="C431" s="251"/>
      <c r="D431" s="96"/>
      <c r="E431" s="96"/>
      <c r="F431" s="97"/>
      <c r="G431" s="98"/>
      <c r="H431" s="99" t="s">
        <v>49</v>
      </c>
      <c r="I431" s="100"/>
      <c r="J431" s="101"/>
      <c r="K431" s="101"/>
      <c r="L431" s="102" t="str">
        <f>IF(I431&lt;&gt;0,((VLOOKUP(I431,'1. Standard_Cost'!$B$4:$D$8,2)+VLOOKUP(I431,'1. Standard_Cost'!$B$4:$D$8,3))*J431*K431),"0")</f>
        <v>0</v>
      </c>
      <c r="M431" s="102">
        <f>L431*'1. Standard_Cost'!F21</f>
        <v>0</v>
      </c>
      <c r="N431" s="103"/>
      <c r="O431" s="103"/>
      <c r="P431" s="103"/>
      <c r="Q431" s="103"/>
      <c r="R431" s="104">
        <f>+N431*P431*'1. Standard_Cost'!$B$12</f>
        <v>0</v>
      </c>
      <c r="S431" s="104">
        <f>+N431*O431*P431*'1. Standard_Cost'!$C$12</f>
        <v>0</v>
      </c>
      <c r="T431" s="104">
        <f>+N431*P431*Q431*'1. Standard_Cost'!$D$12</f>
        <v>0</v>
      </c>
      <c r="U431" s="104">
        <f>+N431*O431*'1. Standard_Cost'!$E$12</f>
        <v>0</v>
      </c>
      <c r="V431" s="103"/>
      <c r="W431" s="103"/>
      <c r="X431" s="103"/>
      <c r="Y431" s="104">
        <f>+V431*((X431*'1. Standard_Cost'!$B$16)+(W431*X431*'1. Standard_Cost'!$C$16))</f>
        <v>0</v>
      </c>
      <c r="Z431" s="103"/>
      <c r="AA431" s="103"/>
      <c r="AB431" s="104">
        <f>+Z431*'1. Standard_Cost'!$B$20+AA431*'1. Standard_Cost'!$C$20</f>
        <v>0</v>
      </c>
      <c r="AC431" s="105"/>
      <c r="AD431" s="106"/>
      <c r="AE431" s="104">
        <f>SUM(AD431,AC431,AB431,Y431,U431,T431,S431,R431)*'1. Standard_Cost'!B45</f>
        <v>0</v>
      </c>
      <c r="AF431" s="104">
        <f>SUM(AD431,AE431)</f>
        <v>0</v>
      </c>
      <c r="AG431" s="103"/>
      <c r="AH431" s="103"/>
      <c r="AI431" s="103"/>
      <c r="AJ431" s="107"/>
      <c r="AK431" s="107"/>
      <c r="AL431" s="107"/>
      <c r="AM431" s="104">
        <f>AG431*'1. Standard_Cost'!B41+'Incremental_Cost Year 2021'!AH439*'1. Standard_Cost'!C41+'Incremental_Cost Year 2021'!AI439*'1. Standard_Cost'!D41+'Incremental_Cost Year 2021'!AJ439+'Incremental_Cost Year 2021'!AL439+AK431</f>
        <v>0</v>
      </c>
      <c r="AN431" s="104">
        <f>AM431*'1. Standard_Cost'!C45</f>
        <v>0</v>
      </c>
      <c r="AO431" s="107"/>
      <c r="AQ431" s="104">
        <f t="shared" ref="AQ431:AQ434" si="749">L431+M431</f>
        <v>0</v>
      </c>
      <c r="AR431" s="104">
        <f t="shared" ref="AR431:AR434" si="750">AF431</f>
        <v>0</v>
      </c>
      <c r="AS431" s="104">
        <f t="shared" ref="AS431:AS434" si="751">AM431+AN431</f>
        <v>0</v>
      </c>
      <c r="AT431" s="104">
        <f>SUM(AQ431,AR431,AS431)</f>
        <v>0</v>
      </c>
      <c r="AU431" s="108"/>
      <c r="AV431" s="108"/>
      <c r="AW431" s="108"/>
      <c r="AX431" s="108"/>
      <c r="AY431" s="108"/>
      <c r="AZ431" s="108"/>
      <c r="BA431" s="109">
        <f t="shared" ref="BA431:BA434" si="752">SUM(AU431:AZ431)-AT431</f>
        <v>0</v>
      </c>
    </row>
    <row r="432" spans="1:53" ht="14.1" customHeight="1" outlineLevel="2" x14ac:dyDescent="0.2">
      <c r="A432" s="68"/>
      <c r="B432" s="94"/>
      <c r="C432" s="251"/>
      <c r="D432" s="110"/>
      <c r="E432" s="110"/>
      <c r="F432" s="110"/>
      <c r="G432" s="111"/>
      <c r="H432" s="99" t="s">
        <v>50</v>
      </c>
      <c r="I432" s="100"/>
      <c r="J432" s="101"/>
      <c r="K432" s="101"/>
      <c r="L432" s="102" t="str">
        <f>IF(I432&lt;&gt;0,((VLOOKUP(I432,'1. Standard_Cost'!$B$4:$D$8,2)+VLOOKUP(I432,'1. Standard_Cost'!$B$4:$D$8,3))*J432*K432),"0")</f>
        <v>0</v>
      </c>
      <c r="M432" s="102">
        <f>L432*'1. Standard_Cost'!F21</f>
        <v>0</v>
      </c>
      <c r="N432" s="103"/>
      <c r="O432" s="103"/>
      <c r="P432" s="103"/>
      <c r="Q432" s="103"/>
      <c r="R432" s="104">
        <f>+N432*P432*'1. Standard_Cost'!$B$12</f>
        <v>0</v>
      </c>
      <c r="S432" s="104">
        <f>+N432*O432*P432*'1. Standard_Cost'!$C$12</f>
        <v>0</v>
      </c>
      <c r="T432" s="104">
        <f>+N432*P432*Q432*'1. Standard_Cost'!$D$12</f>
        <v>0</v>
      </c>
      <c r="U432" s="104">
        <f>+N432*O432*'1. Standard_Cost'!$E$12</f>
        <v>0</v>
      </c>
      <c r="V432" s="103"/>
      <c r="W432" s="103"/>
      <c r="X432" s="103"/>
      <c r="Y432" s="104">
        <f>+V432*((X432*'1. Standard_Cost'!$B$16)+(W432*X432*'1. Standard_Cost'!$C$16))</f>
        <v>0</v>
      </c>
      <c r="Z432" s="103"/>
      <c r="AA432" s="103"/>
      <c r="AB432" s="104">
        <f>+Z432*'1. Standard_Cost'!$B$20+AA432*'1. Standard_Cost'!$C$20</f>
        <v>0</v>
      </c>
      <c r="AC432" s="105"/>
      <c r="AD432" s="106"/>
      <c r="AE432" s="104">
        <f>SUM(AD432,AC432,AB432,Y432,U432,T432,S432,R432)*'1. Standard_Cost'!B45</f>
        <v>0</v>
      </c>
      <c r="AF432" s="104">
        <f t="shared" ref="AF432:AF434" si="753">SUM(AD432,AE432)</f>
        <v>0</v>
      </c>
      <c r="AG432" s="103"/>
      <c r="AH432" s="103">
        <v>0</v>
      </c>
      <c r="AI432" s="103">
        <v>0</v>
      </c>
      <c r="AJ432" s="107"/>
      <c r="AK432" s="107"/>
      <c r="AL432" s="107"/>
      <c r="AM432" s="104">
        <f>AG432*'1. Standard_Cost'!B41+'Incremental_Cost Year 2021'!AH440*'1. Standard_Cost'!C41+'Incremental_Cost Year 2021'!AI440*'1. Standard_Cost'!D41+'Incremental_Cost Year 2021'!AJ440+'Incremental_Cost Year 2021'!AL440+AK432</f>
        <v>0</v>
      </c>
      <c r="AN432" s="104">
        <f>AM432*'1. Standard_Cost'!C45</f>
        <v>0</v>
      </c>
      <c r="AO432" s="107"/>
      <c r="AQ432" s="104">
        <f t="shared" si="749"/>
        <v>0</v>
      </c>
      <c r="AR432" s="104">
        <f t="shared" si="750"/>
        <v>0</v>
      </c>
      <c r="AS432" s="104">
        <f t="shared" si="751"/>
        <v>0</v>
      </c>
      <c r="AT432" s="104">
        <f t="shared" ref="AT432:AT434" si="754">SUM(AQ432,AR432,AS432)</f>
        <v>0</v>
      </c>
      <c r="AU432" s="108"/>
      <c r="AV432" s="108">
        <v>0</v>
      </c>
      <c r="AW432" s="108"/>
      <c r="AX432" s="108"/>
      <c r="AY432" s="108"/>
      <c r="AZ432" s="108"/>
      <c r="BA432" s="109">
        <f t="shared" si="752"/>
        <v>0</v>
      </c>
    </row>
    <row r="433" spans="1:53" ht="14.1" customHeight="1" outlineLevel="2" x14ac:dyDescent="0.2">
      <c r="A433" s="68"/>
      <c r="B433" s="94"/>
      <c r="C433" s="251"/>
      <c r="D433" s="110"/>
      <c r="E433" s="110"/>
      <c r="F433" s="110"/>
      <c r="G433" s="111"/>
      <c r="H433" s="99" t="s">
        <v>51</v>
      </c>
      <c r="I433" s="100"/>
      <c r="J433" s="101"/>
      <c r="K433" s="101"/>
      <c r="L433" s="102" t="str">
        <f>IF(I433&lt;&gt;0,((VLOOKUP(I433,'1. Standard_Cost'!$B$4:$D$8,2)+VLOOKUP(I433,'1. Standard_Cost'!$B$4:$D$8,3))*J433*K433),"0")</f>
        <v>0</v>
      </c>
      <c r="M433" s="102">
        <f>L433*'1. Standard_Cost'!F21</f>
        <v>0</v>
      </c>
      <c r="N433" s="103"/>
      <c r="O433" s="103"/>
      <c r="P433" s="103"/>
      <c r="Q433" s="103"/>
      <c r="R433" s="104">
        <f>+N433*P433*'1. Standard_Cost'!$B$12</f>
        <v>0</v>
      </c>
      <c r="S433" s="104">
        <f>+N433*O433*P433*'1. Standard_Cost'!$C$12</f>
        <v>0</v>
      </c>
      <c r="T433" s="104">
        <f>+N433*P433*Q433*'1. Standard_Cost'!$D$12</f>
        <v>0</v>
      </c>
      <c r="U433" s="104">
        <f>+N433*O433*'1. Standard_Cost'!$E$12</f>
        <v>0</v>
      </c>
      <c r="V433" s="103"/>
      <c r="W433" s="103"/>
      <c r="X433" s="103"/>
      <c r="Y433" s="104">
        <f>+V433*((X433*'1. Standard_Cost'!$B$16)+(W433*X433*'1. Standard_Cost'!$C$16))</f>
        <v>0</v>
      </c>
      <c r="Z433" s="103"/>
      <c r="AA433" s="103"/>
      <c r="AB433" s="104">
        <f>+Z433*'1. Standard_Cost'!$B$20+AA433*'1. Standard_Cost'!$C$20</f>
        <v>0</v>
      </c>
      <c r="AC433" s="105"/>
      <c r="AD433" s="106"/>
      <c r="AE433" s="104">
        <f>SUM(AD433,AC433,AB433,Y433,U433,T433,S433,R433)*'1. Standard_Cost'!B45</f>
        <v>0</v>
      </c>
      <c r="AF433" s="104">
        <f t="shared" si="753"/>
        <v>0</v>
      </c>
      <c r="AG433" s="103"/>
      <c r="AH433" s="103"/>
      <c r="AI433" s="103"/>
      <c r="AJ433" s="107"/>
      <c r="AK433" s="107"/>
      <c r="AL433" s="107"/>
      <c r="AM433" s="104">
        <f>AG433*'1. Standard_Cost'!B41+'Incremental_Cost Year 2021'!AH441*'1. Standard_Cost'!C41+'Incremental_Cost Year 2021'!AI441*'1. Standard_Cost'!D41+'Incremental_Cost Year 2021'!AJ441+'Incremental_Cost Year 2021'!AL441+AK433</f>
        <v>0</v>
      </c>
      <c r="AN433" s="104">
        <f>AM433*'1. Standard_Cost'!C45</f>
        <v>0</v>
      </c>
      <c r="AO433" s="107"/>
      <c r="AQ433" s="104">
        <f t="shared" si="749"/>
        <v>0</v>
      </c>
      <c r="AR433" s="104">
        <f t="shared" si="750"/>
        <v>0</v>
      </c>
      <c r="AS433" s="104">
        <f t="shared" si="751"/>
        <v>0</v>
      </c>
      <c r="AT433" s="104">
        <f t="shared" si="754"/>
        <v>0</v>
      </c>
      <c r="AU433" s="108"/>
      <c r="AV433" s="108"/>
      <c r="AW433" s="108"/>
      <c r="AX433" s="108"/>
      <c r="AY433" s="108"/>
      <c r="AZ433" s="108"/>
      <c r="BA433" s="109">
        <f t="shared" si="752"/>
        <v>0</v>
      </c>
    </row>
    <row r="434" spans="1:53" ht="14.1" customHeight="1" outlineLevel="2" x14ac:dyDescent="0.2">
      <c r="A434" s="68"/>
      <c r="B434" s="94"/>
      <c r="C434" s="251"/>
      <c r="D434" s="110"/>
      <c r="E434" s="110"/>
      <c r="F434" s="110"/>
      <c r="G434" s="111"/>
      <c r="H434" s="112" t="s">
        <v>179</v>
      </c>
      <c r="I434" s="100"/>
      <c r="J434" s="101"/>
      <c r="K434" s="101"/>
      <c r="L434" s="102" t="str">
        <f>IF(I434&lt;&gt;0,((VLOOKUP(I434,'1. Standard_Cost'!$B$4:$D$8,2)+VLOOKUP(I434,'1. Standard_Cost'!$B$4:$D$8,3))*J434*K434),"0")</f>
        <v>0</v>
      </c>
      <c r="M434" s="102">
        <f>L434*'1. Standard_Cost'!F21</f>
        <v>0</v>
      </c>
      <c r="N434" s="103"/>
      <c r="O434" s="103"/>
      <c r="P434" s="103"/>
      <c r="Q434" s="103"/>
      <c r="R434" s="104">
        <f>+N434*P434*'1. Standard_Cost'!$B$12</f>
        <v>0</v>
      </c>
      <c r="S434" s="104">
        <f>+N434*O434*P434*'1. Standard_Cost'!$C$12</f>
        <v>0</v>
      </c>
      <c r="T434" s="104">
        <f>+N434*P434*Q434*'1. Standard_Cost'!$D$12</f>
        <v>0</v>
      </c>
      <c r="U434" s="104">
        <f>+N434*O434*'1. Standard_Cost'!$E$12</f>
        <v>0</v>
      </c>
      <c r="V434" s="103"/>
      <c r="W434" s="103"/>
      <c r="X434" s="103"/>
      <c r="Y434" s="104">
        <f>+V434*((X434*'1. Standard_Cost'!$B$16)+(W434*X434*'1. Standard_Cost'!$C$16))</f>
        <v>0</v>
      </c>
      <c r="Z434" s="103"/>
      <c r="AA434" s="103"/>
      <c r="AB434" s="104">
        <f>+Z434*'1. Standard_Cost'!$B$20+AA434*'1. Standard_Cost'!$C$20</f>
        <v>0</v>
      </c>
      <c r="AC434" s="105"/>
      <c r="AD434" s="106"/>
      <c r="AE434" s="104">
        <f>SUM(AD434,AC434,AB434,Y434,U434,T434,S434,R434)*'1. Standard_Cost'!B45</f>
        <v>0</v>
      </c>
      <c r="AF434" s="104">
        <f t="shared" si="753"/>
        <v>0</v>
      </c>
      <c r="AG434" s="103"/>
      <c r="AH434" s="103"/>
      <c r="AI434" s="103"/>
      <c r="AJ434" s="107"/>
      <c r="AK434" s="107"/>
      <c r="AL434" s="107"/>
      <c r="AM434" s="104">
        <f>AG434*'1. Standard_Cost'!B41+'Incremental_Cost Year 2021'!AH442*'1. Standard_Cost'!C41+'Incremental_Cost Year 2021'!AI442*'1. Standard_Cost'!D41+'Incremental_Cost Year 2021'!AJ442+'Incremental_Cost Year 2021'!AL442+AK434</f>
        <v>0</v>
      </c>
      <c r="AN434" s="104">
        <f>AM434*'1. Standard_Cost'!C45</f>
        <v>0</v>
      </c>
      <c r="AO434" s="107"/>
      <c r="AQ434" s="104">
        <f t="shared" si="749"/>
        <v>0</v>
      </c>
      <c r="AR434" s="104">
        <f t="shared" si="750"/>
        <v>0</v>
      </c>
      <c r="AS434" s="104">
        <f t="shared" si="751"/>
        <v>0</v>
      </c>
      <c r="AT434" s="104">
        <f t="shared" si="754"/>
        <v>0</v>
      </c>
      <c r="AU434" s="108"/>
      <c r="AV434" s="108"/>
      <c r="AW434" s="108"/>
      <c r="AX434" s="108"/>
      <c r="AY434" s="108"/>
      <c r="AZ434" s="108"/>
      <c r="BA434" s="109">
        <f t="shared" si="752"/>
        <v>0</v>
      </c>
    </row>
    <row r="435" spans="1:53" ht="24.6" customHeight="1" outlineLevel="1" x14ac:dyDescent="0.2">
      <c r="A435" s="68"/>
      <c r="B435" s="141"/>
      <c r="C435" s="251"/>
      <c r="D435" s="113" t="s">
        <v>515</v>
      </c>
      <c r="E435" s="113" t="s">
        <v>326</v>
      </c>
      <c r="F435" s="114" t="s">
        <v>154</v>
      </c>
      <c r="G435" s="115" t="s">
        <v>155</v>
      </c>
      <c r="H435" s="122" t="s">
        <v>327</v>
      </c>
      <c r="I435" s="117"/>
      <c r="J435" s="117"/>
      <c r="K435" s="117"/>
      <c r="L435" s="118">
        <f>SUM(L431:L434)</f>
        <v>0</v>
      </c>
      <c r="M435" s="118">
        <f>SUM(M431:M434)</f>
        <v>0</v>
      </c>
      <c r="N435" s="117"/>
      <c r="O435" s="117"/>
      <c r="P435" s="117"/>
      <c r="Q435" s="117"/>
      <c r="R435" s="119">
        <f>SUM(R431:R434)</f>
        <v>0</v>
      </c>
      <c r="S435" s="119">
        <f>SUM(S431:S434)</f>
        <v>0</v>
      </c>
      <c r="T435" s="119">
        <f>SUM(T431:T434)</f>
        <v>0</v>
      </c>
      <c r="U435" s="119">
        <f>SUM(U431:U434)</f>
        <v>0</v>
      </c>
      <c r="V435" s="117"/>
      <c r="W435" s="117"/>
      <c r="X435" s="117"/>
      <c r="Y435" s="118">
        <f>SUM(Y431:Y434)</f>
        <v>0</v>
      </c>
      <c r="Z435" s="117"/>
      <c r="AA435" s="117"/>
      <c r="AB435" s="118">
        <f t="shared" ref="AB435:AF435" si="755">SUM(AB431:AB434)</f>
        <v>0</v>
      </c>
      <c r="AC435" s="118">
        <f t="shared" si="755"/>
        <v>0</v>
      </c>
      <c r="AD435" s="118">
        <f t="shared" si="755"/>
        <v>0</v>
      </c>
      <c r="AE435" s="118">
        <f t="shared" si="755"/>
        <v>0</v>
      </c>
      <c r="AF435" s="118">
        <f t="shared" si="755"/>
        <v>0</v>
      </c>
      <c r="AG435" s="117"/>
      <c r="AH435" s="117"/>
      <c r="AI435" s="117"/>
      <c r="AJ435" s="119">
        <f>SUM(AJ431:AJ434)</f>
        <v>0</v>
      </c>
      <c r="AK435" s="119">
        <f t="shared" ref="AK435:AN435" si="756">SUM(AK431:AK434)</f>
        <v>0</v>
      </c>
      <c r="AL435" s="119">
        <f t="shared" si="756"/>
        <v>0</v>
      </c>
      <c r="AM435" s="119">
        <f t="shared" si="756"/>
        <v>0</v>
      </c>
      <c r="AN435" s="119">
        <f t="shared" si="756"/>
        <v>0</v>
      </c>
      <c r="AO435" s="116"/>
      <c r="AP435" s="120"/>
      <c r="AQ435" s="121">
        <f t="shared" ref="AQ435:BA435" si="757">SUM(AQ431:AQ434)</f>
        <v>0</v>
      </c>
      <c r="AR435" s="121">
        <f t="shared" si="757"/>
        <v>0</v>
      </c>
      <c r="AS435" s="121">
        <f t="shared" si="757"/>
        <v>0</v>
      </c>
      <c r="AT435" s="121">
        <f t="shared" si="757"/>
        <v>0</v>
      </c>
      <c r="AU435" s="121">
        <f t="shared" si="757"/>
        <v>0</v>
      </c>
      <c r="AV435" s="121">
        <f t="shared" si="757"/>
        <v>0</v>
      </c>
      <c r="AW435" s="121">
        <f t="shared" si="757"/>
        <v>0</v>
      </c>
      <c r="AX435" s="121">
        <f t="shared" si="757"/>
        <v>0</v>
      </c>
      <c r="AY435" s="121">
        <f t="shared" si="757"/>
        <v>0</v>
      </c>
      <c r="AZ435" s="121">
        <f t="shared" si="757"/>
        <v>0</v>
      </c>
      <c r="BA435" s="121">
        <f t="shared" si="757"/>
        <v>0</v>
      </c>
    </row>
    <row r="436" spans="1:53" ht="14.1" customHeight="1" outlineLevel="2" x14ac:dyDescent="0.2">
      <c r="A436" s="68"/>
      <c r="B436" s="94"/>
      <c r="C436" s="95"/>
      <c r="D436" s="96"/>
      <c r="E436" s="96"/>
      <c r="F436" s="97"/>
      <c r="G436" s="98"/>
      <c r="H436" s="99" t="s">
        <v>49</v>
      </c>
      <c r="I436" s="100"/>
      <c r="J436" s="101"/>
      <c r="K436" s="101"/>
      <c r="L436" s="102" t="str">
        <f>IF(I436&lt;&gt;0,((VLOOKUP(I436,'1. Standard_Cost'!$B$4:$D$8,2)+VLOOKUP(I436,'1. Standard_Cost'!$B$4:$D$8,3))*J436*K436),"0")</f>
        <v>0</v>
      </c>
      <c r="M436" s="102">
        <f>L436*'1. Standard_Cost'!F26</f>
        <v>0</v>
      </c>
      <c r="N436" s="103"/>
      <c r="O436" s="103"/>
      <c r="P436" s="103"/>
      <c r="Q436" s="103"/>
      <c r="R436" s="104">
        <f>+N436*P436*'1. Standard_Cost'!$B$12</f>
        <v>0</v>
      </c>
      <c r="S436" s="104">
        <f>+N436*O436*P436*'1. Standard_Cost'!$C$12</f>
        <v>0</v>
      </c>
      <c r="T436" s="104">
        <f>+N436*P436*Q436*'1. Standard_Cost'!$D$12</f>
        <v>0</v>
      </c>
      <c r="U436" s="104">
        <f>+N436*O436*'1. Standard_Cost'!$E$12</f>
        <v>0</v>
      </c>
      <c r="V436" s="103"/>
      <c r="W436" s="103"/>
      <c r="X436" s="103"/>
      <c r="Y436" s="104">
        <f>+V436*((X436*'1. Standard_Cost'!$B$16)+(W436*X436*'1. Standard_Cost'!$C$16))</f>
        <v>0</v>
      </c>
      <c r="Z436" s="103"/>
      <c r="AA436" s="103"/>
      <c r="AB436" s="104">
        <f>+Z436*'1. Standard_Cost'!$B$20+AA436*'1. Standard_Cost'!$C$20</f>
        <v>0</v>
      </c>
      <c r="AC436" s="105"/>
      <c r="AD436" s="106"/>
      <c r="AE436" s="104">
        <f>SUM(AD436,AC436,AB436,Y436,U436,T436,S436,R436)*'1. Standard_Cost'!B50</f>
        <v>0</v>
      </c>
      <c r="AF436" s="104">
        <f>SUM(AD436,AE436)</f>
        <v>0</v>
      </c>
      <c r="AG436" s="103"/>
      <c r="AH436" s="103"/>
      <c r="AI436" s="103"/>
      <c r="AJ436" s="107"/>
      <c r="AK436" s="107"/>
      <c r="AL436" s="107"/>
      <c r="AM436" s="104">
        <f>AG436*'1. Standard_Cost'!B46+'Incremental_Cost Year 2021'!AH444*'1. Standard_Cost'!C46+'Incremental_Cost Year 2021'!AI444*'1. Standard_Cost'!D46+'Incremental_Cost Year 2021'!AJ444+'Incremental_Cost Year 2021'!AL444+AK436</f>
        <v>0</v>
      </c>
      <c r="AN436" s="104">
        <f>AM436*'1. Standard_Cost'!C50</f>
        <v>0</v>
      </c>
      <c r="AO436" s="107"/>
      <c r="AQ436" s="104">
        <f t="shared" ref="AQ436:AQ439" si="758">L436+M436</f>
        <v>0</v>
      </c>
      <c r="AR436" s="104">
        <f t="shared" ref="AR436:AR439" si="759">AF436</f>
        <v>0</v>
      </c>
      <c r="AS436" s="104">
        <f t="shared" ref="AS436:AS439" si="760">AM436+AN436</f>
        <v>0</v>
      </c>
      <c r="AT436" s="104">
        <f>SUM(AQ436,AR436,AS436)</f>
        <v>0</v>
      </c>
      <c r="AU436" s="108"/>
      <c r="AV436" s="108"/>
      <c r="AW436" s="108"/>
      <c r="AX436" s="108"/>
      <c r="AY436" s="108"/>
      <c r="AZ436" s="108"/>
      <c r="BA436" s="109">
        <f t="shared" ref="BA436:BA439" si="761">SUM(AU436:AZ436)-AT436</f>
        <v>0</v>
      </c>
    </row>
    <row r="437" spans="1:53" ht="14.1" customHeight="1" outlineLevel="2" x14ac:dyDescent="0.2">
      <c r="A437" s="68"/>
      <c r="B437" s="94"/>
      <c r="C437" s="95"/>
      <c r="D437" s="110"/>
      <c r="E437" s="110"/>
      <c r="F437" s="110"/>
      <c r="G437" s="111"/>
      <c r="H437" s="99" t="s">
        <v>50</v>
      </c>
      <c r="I437" s="100"/>
      <c r="J437" s="101"/>
      <c r="K437" s="101"/>
      <c r="L437" s="102" t="str">
        <f>IF(I437&lt;&gt;0,((VLOOKUP(I437,'1. Standard_Cost'!$B$4:$D$8,2)+VLOOKUP(I437,'1. Standard_Cost'!$B$4:$D$8,3))*J437*K437),"0")</f>
        <v>0</v>
      </c>
      <c r="M437" s="102">
        <f>L437*'1. Standard_Cost'!F26</f>
        <v>0</v>
      </c>
      <c r="N437" s="103"/>
      <c r="O437" s="103"/>
      <c r="P437" s="103"/>
      <c r="Q437" s="103"/>
      <c r="R437" s="104">
        <f>+N437*P437*'1. Standard_Cost'!$B$12</f>
        <v>0</v>
      </c>
      <c r="S437" s="104">
        <f>+N437*O437*P437*'1. Standard_Cost'!$C$12</f>
        <v>0</v>
      </c>
      <c r="T437" s="104">
        <f>+N437*P437*Q437*'1. Standard_Cost'!$D$12</f>
        <v>0</v>
      </c>
      <c r="U437" s="104">
        <f>+N437*O437*'1. Standard_Cost'!$E$12</f>
        <v>0</v>
      </c>
      <c r="V437" s="103"/>
      <c r="W437" s="103"/>
      <c r="X437" s="103"/>
      <c r="Y437" s="104">
        <f>+V437*((X437*'1. Standard_Cost'!$B$16)+(W437*X437*'1. Standard_Cost'!$C$16))</f>
        <v>0</v>
      </c>
      <c r="Z437" s="103"/>
      <c r="AA437" s="103"/>
      <c r="AB437" s="104">
        <f>+Z437*'1. Standard_Cost'!$B$20+AA437*'1. Standard_Cost'!$C$20</f>
        <v>0</v>
      </c>
      <c r="AC437" s="105"/>
      <c r="AD437" s="106"/>
      <c r="AE437" s="104">
        <f>SUM(AD437,AC437,AB437,Y437,U437,T437,S437,R437)*'1. Standard_Cost'!B50</f>
        <v>0</v>
      </c>
      <c r="AF437" s="104">
        <f t="shared" ref="AF437:AF439" si="762">SUM(AD437,AE437)</f>
        <v>0</v>
      </c>
      <c r="AG437" s="103"/>
      <c r="AH437" s="103">
        <v>0</v>
      </c>
      <c r="AI437" s="103">
        <v>0</v>
      </c>
      <c r="AJ437" s="107"/>
      <c r="AK437" s="107"/>
      <c r="AL437" s="107"/>
      <c r="AM437" s="104">
        <f>AG437*'1. Standard_Cost'!B46+'Incremental_Cost Year 2021'!AH445*'1. Standard_Cost'!C46+'Incremental_Cost Year 2021'!AI445*'1. Standard_Cost'!D46+'Incremental_Cost Year 2021'!AJ445+'Incremental_Cost Year 2021'!AL445+AK437</f>
        <v>0</v>
      </c>
      <c r="AN437" s="104">
        <f>AM437*'1. Standard_Cost'!C50</f>
        <v>0</v>
      </c>
      <c r="AO437" s="107"/>
      <c r="AQ437" s="104">
        <f t="shared" si="758"/>
        <v>0</v>
      </c>
      <c r="AR437" s="104">
        <f t="shared" si="759"/>
        <v>0</v>
      </c>
      <c r="AS437" s="104">
        <f t="shared" si="760"/>
        <v>0</v>
      </c>
      <c r="AT437" s="104">
        <f t="shared" ref="AT437:AT439" si="763">SUM(AQ437,AR437,AS437)</f>
        <v>0</v>
      </c>
      <c r="AU437" s="108"/>
      <c r="AV437" s="108">
        <v>0</v>
      </c>
      <c r="AW437" s="108"/>
      <c r="AX437" s="108"/>
      <c r="AY437" s="108"/>
      <c r="AZ437" s="108"/>
      <c r="BA437" s="109">
        <f t="shared" si="761"/>
        <v>0</v>
      </c>
    </row>
    <row r="438" spans="1:53" ht="14.1" customHeight="1" outlineLevel="2" x14ac:dyDescent="0.2">
      <c r="A438" s="68"/>
      <c r="B438" s="94"/>
      <c r="C438" s="95"/>
      <c r="D438" s="110"/>
      <c r="E438" s="110"/>
      <c r="F438" s="110"/>
      <c r="G438" s="111"/>
      <c r="H438" s="99" t="s">
        <v>51</v>
      </c>
      <c r="I438" s="100"/>
      <c r="J438" s="101"/>
      <c r="K438" s="101"/>
      <c r="L438" s="102" t="str">
        <f>IF(I438&lt;&gt;0,((VLOOKUP(I438,'1. Standard_Cost'!$B$4:$D$8,2)+VLOOKUP(I438,'1. Standard_Cost'!$B$4:$D$8,3))*J438*K438),"0")</f>
        <v>0</v>
      </c>
      <c r="M438" s="102">
        <f>L438*'1. Standard_Cost'!F26</f>
        <v>0</v>
      </c>
      <c r="N438" s="103"/>
      <c r="O438" s="103"/>
      <c r="P438" s="103"/>
      <c r="Q438" s="103"/>
      <c r="R438" s="104">
        <f>+N438*P438*'1. Standard_Cost'!$B$12</f>
        <v>0</v>
      </c>
      <c r="S438" s="104">
        <f>+N438*O438*P438*'1. Standard_Cost'!$C$12</f>
        <v>0</v>
      </c>
      <c r="T438" s="104">
        <f>+N438*P438*Q438*'1. Standard_Cost'!$D$12</f>
        <v>0</v>
      </c>
      <c r="U438" s="104">
        <f>+N438*O438*'1. Standard_Cost'!$E$12</f>
        <v>0</v>
      </c>
      <c r="V438" s="103"/>
      <c r="W438" s="103"/>
      <c r="X438" s="103"/>
      <c r="Y438" s="104">
        <f>+V438*((X438*'1. Standard_Cost'!$B$16)+(W438*X438*'1. Standard_Cost'!$C$16))</f>
        <v>0</v>
      </c>
      <c r="Z438" s="103"/>
      <c r="AA438" s="103"/>
      <c r="AB438" s="104">
        <f>+Z438*'1. Standard_Cost'!$B$20+AA438*'1. Standard_Cost'!$C$20</f>
        <v>0</v>
      </c>
      <c r="AC438" s="105"/>
      <c r="AD438" s="106"/>
      <c r="AE438" s="104">
        <f>SUM(AD438,AC438,AB438,Y438,U438,T438,S438,R438)*'1. Standard_Cost'!B50</f>
        <v>0</v>
      </c>
      <c r="AF438" s="104">
        <f t="shared" si="762"/>
        <v>0</v>
      </c>
      <c r="AG438" s="103"/>
      <c r="AH438" s="103"/>
      <c r="AI438" s="103"/>
      <c r="AJ438" s="107"/>
      <c r="AK438" s="107"/>
      <c r="AL438" s="107"/>
      <c r="AM438" s="104">
        <f>AG438*'1. Standard_Cost'!B46+'Incremental_Cost Year 2021'!AH446*'1. Standard_Cost'!C46+'Incremental_Cost Year 2021'!AI446*'1. Standard_Cost'!D46+'Incremental_Cost Year 2021'!AJ446+'Incremental_Cost Year 2021'!AL446+AK438</f>
        <v>0</v>
      </c>
      <c r="AN438" s="104">
        <f>AM438*'1. Standard_Cost'!C50</f>
        <v>0</v>
      </c>
      <c r="AO438" s="107"/>
      <c r="AQ438" s="104">
        <f t="shared" si="758"/>
        <v>0</v>
      </c>
      <c r="AR438" s="104">
        <f t="shared" si="759"/>
        <v>0</v>
      </c>
      <c r="AS438" s="104">
        <f t="shared" si="760"/>
        <v>0</v>
      </c>
      <c r="AT438" s="104">
        <f t="shared" si="763"/>
        <v>0</v>
      </c>
      <c r="AU438" s="108"/>
      <c r="AV438" s="108"/>
      <c r="AW438" s="108"/>
      <c r="AX438" s="108"/>
      <c r="AY438" s="108"/>
      <c r="AZ438" s="108"/>
      <c r="BA438" s="109">
        <f t="shared" si="761"/>
        <v>0</v>
      </c>
    </row>
    <row r="439" spans="1:53" ht="14.1" customHeight="1" outlineLevel="2" x14ac:dyDescent="0.2">
      <c r="A439" s="68"/>
      <c r="B439" s="94"/>
      <c r="C439" s="95"/>
      <c r="D439" s="110"/>
      <c r="E439" s="110"/>
      <c r="F439" s="110"/>
      <c r="G439" s="111"/>
      <c r="H439" s="112" t="s">
        <v>179</v>
      </c>
      <c r="I439" s="100"/>
      <c r="J439" s="101"/>
      <c r="K439" s="101"/>
      <c r="L439" s="102" t="str">
        <f>IF(I439&lt;&gt;0,((VLOOKUP(I439,'1. Standard_Cost'!$B$4:$D$8,2)+VLOOKUP(I439,'1. Standard_Cost'!$B$4:$D$8,3))*J439*K439),"0")</f>
        <v>0</v>
      </c>
      <c r="M439" s="102">
        <f>L439*'1. Standard_Cost'!F26</f>
        <v>0</v>
      </c>
      <c r="N439" s="103"/>
      <c r="O439" s="103"/>
      <c r="P439" s="103"/>
      <c r="Q439" s="103"/>
      <c r="R439" s="104">
        <f>+N439*P439*'1. Standard_Cost'!$B$12</f>
        <v>0</v>
      </c>
      <c r="S439" s="104">
        <f>+N439*O439*P439*'1. Standard_Cost'!$C$12</f>
        <v>0</v>
      </c>
      <c r="T439" s="104">
        <f>+N439*P439*Q439*'1. Standard_Cost'!$D$12</f>
        <v>0</v>
      </c>
      <c r="U439" s="104">
        <f>+N439*O439*'1. Standard_Cost'!$E$12</f>
        <v>0</v>
      </c>
      <c r="V439" s="103"/>
      <c r="W439" s="103"/>
      <c r="X439" s="103"/>
      <c r="Y439" s="104">
        <f>+V439*((X439*'1. Standard_Cost'!$B$16)+(W439*X439*'1. Standard_Cost'!$C$16))</f>
        <v>0</v>
      </c>
      <c r="Z439" s="103"/>
      <c r="AA439" s="103"/>
      <c r="AB439" s="104">
        <f>+Z439*'1. Standard_Cost'!$B$20+AA439*'1. Standard_Cost'!$C$20</f>
        <v>0</v>
      </c>
      <c r="AC439" s="105"/>
      <c r="AD439" s="106"/>
      <c r="AE439" s="104">
        <f>SUM(AD439,AC439,AB439,Y439,U439,T439,S439,R439)*'1. Standard_Cost'!B50</f>
        <v>0</v>
      </c>
      <c r="AF439" s="104">
        <f t="shared" si="762"/>
        <v>0</v>
      </c>
      <c r="AG439" s="103"/>
      <c r="AH439" s="103"/>
      <c r="AI439" s="103"/>
      <c r="AJ439" s="107"/>
      <c r="AK439" s="107"/>
      <c r="AL439" s="107"/>
      <c r="AM439" s="104">
        <f>AG439*'1. Standard_Cost'!B46+'Incremental_Cost Year 2021'!AH447*'1. Standard_Cost'!C46+'Incremental_Cost Year 2021'!AI447*'1. Standard_Cost'!D46+'Incremental_Cost Year 2021'!AJ447+'Incremental_Cost Year 2021'!AL447+AK439</f>
        <v>0</v>
      </c>
      <c r="AN439" s="104">
        <f>AM439*'1. Standard_Cost'!C50</f>
        <v>0</v>
      </c>
      <c r="AO439" s="107"/>
      <c r="AQ439" s="104">
        <f t="shared" si="758"/>
        <v>0</v>
      </c>
      <c r="AR439" s="104">
        <f t="shared" si="759"/>
        <v>0</v>
      </c>
      <c r="AS439" s="104">
        <f t="shared" si="760"/>
        <v>0</v>
      </c>
      <c r="AT439" s="104">
        <f t="shared" si="763"/>
        <v>0</v>
      </c>
      <c r="AU439" s="108"/>
      <c r="AV439" s="108"/>
      <c r="AW439" s="108"/>
      <c r="AX439" s="108"/>
      <c r="AY439" s="108"/>
      <c r="AZ439" s="108"/>
      <c r="BA439" s="109">
        <f t="shared" si="761"/>
        <v>0</v>
      </c>
    </row>
    <row r="440" spans="1:53" ht="24.6" customHeight="1" outlineLevel="1" x14ac:dyDescent="0.2">
      <c r="A440" s="68"/>
      <c r="B440" s="141"/>
      <c r="C440" s="95"/>
      <c r="D440" s="113" t="s">
        <v>515</v>
      </c>
      <c r="E440" s="113" t="s">
        <v>795</v>
      </c>
      <c r="F440" s="114" t="s">
        <v>154</v>
      </c>
      <c r="G440" s="115" t="s">
        <v>155</v>
      </c>
      <c r="H440" s="122" t="s">
        <v>328</v>
      </c>
      <c r="I440" s="117"/>
      <c r="J440" s="117"/>
      <c r="K440" s="117"/>
      <c r="L440" s="118">
        <f>SUM(L436:L439)</f>
        <v>0</v>
      </c>
      <c r="M440" s="118">
        <f>SUM(M436:M439)</f>
        <v>0</v>
      </c>
      <c r="N440" s="117"/>
      <c r="O440" s="117"/>
      <c r="P440" s="117"/>
      <c r="Q440" s="117"/>
      <c r="R440" s="119">
        <f>SUM(R436:R439)</f>
        <v>0</v>
      </c>
      <c r="S440" s="119">
        <f>SUM(S436:S439)</f>
        <v>0</v>
      </c>
      <c r="T440" s="119">
        <f>SUM(T436:T439)</f>
        <v>0</v>
      </c>
      <c r="U440" s="119">
        <f>SUM(U436:U439)</f>
        <v>0</v>
      </c>
      <c r="V440" s="117"/>
      <c r="W440" s="117"/>
      <c r="X440" s="117"/>
      <c r="Y440" s="118">
        <f>SUM(Y436:Y439)</f>
        <v>0</v>
      </c>
      <c r="Z440" s="117"/>
      <c r="AA440" s="117"/>
      <c r="AB440" s="118">
        <f t="shared" ref="AB440:AF440" si="764">SUM(AB436:AB439)</f>
        <v>0</v>
      </c>
      <c r="AC440" s="118">
        <f t="shared" si="764"/>
        <v>0</v>
      </c>
      <c r="AD440" s="118">
        <f t="shared" si="764"/>
        <v>0</v>
      </c>
      <c r="AE440" s="118">
        <f t="shared" si="764"/>
        <v>0</v>
      </c>
      <c r="AF440" s="118">
        <f t="shared" si="764"/>
        <v>0</v>
      </c>
      <c r="AG440" s="117"/>
      <c r="AH440" s="117"/>
      <c r="AI440" s="117"/>
      <c r="AJ440" s="119">
        <f>SUM(AJ436:AJ439)</f>
        <v>0</v>
      </c>
      <c r="AK440" s="119">
        <f t="shared" ref="AK440:AN440" si="765">SUM(AK436:AK439)</f>
        <v>0</v>
      </c>
      <c r="AL440" s="119">
        <f t="shared" si="765"/>
        <v>0</v>
      </c>
      <c r="AM440" s="119">
        <f t="shared" si="765"/>
        <v>0</v>
      </c>
      <c r="AN440" s="119">
        <f t="shared" si="765"/>
        <v>0</v>
      </c>
      <c r="AO440" s="116"/>
      <c r="AP440" s="120"/>
      <c r="AQ440" s="121">
        <f t="shared" ref="AQ440:BA440" si="766">SUM(AQ436:AQ439)</f>
        <v>0</v>
      </c>
      <c r="AR440" s="121">
        <f t="shared" si="766"/>
        <v>0</v>
      </c>
      <c r="AS440" s="121">
        <f t="shared" si="766"/>
        <v>0</v>
      </c>
      <c r="AT440" s="121">
        <f t="shared" si="766"/>
        <v>0</v>
      </c>
      <c r="AU440" s="121">
        <f t="shared" si="766"/>
        <v>0</v>
      </c>
      <c r="AV440" s="121">
        <f t="shared" si="766"/>
        <v>0</v>
      </c>
      <c r="AW440" s="121">
        <f t="shared" si="766"/>
        <v>0</v>
      </c>
      <c r="AX440" s="121">
        <f t="shared" si="766"/>
        <v>0</v>
      </c>
      <c r="AY440" s="121">
        <f t="shared" si="766"/>
        <v>0</v>
      </c>
      <c r="AZ440" s="121">
        <f t="shared" si="766"/>
        <v>0</v>
      </c>
      <c r="BA440" s="121">
        <f t="shared" si="766"/>
        <v>0</v>
      </c>
    </row>
    <row r="441" spans="1:53" ht="14.1" customHeight="1" outlineLevel="2" x14ac:dyDescent="0.2">
      <c r="A441" s="68"/>
      <c r="B441" s="94"/>
      <c r="C441" s="95"/>
      <c r="D441" s="96"/>
      <c r="E441" s="96"/>
      <c r="F441" s="97"/>
      <c r="G441" s="98"/>
      <c r="H441" s="99" t="s">
        <v>49</v>
      </c>
      <c r="I441" s="100"/>
      <c r="J441" s="101"/>
      <c r="K441" s="101"/>
      <c r="L441" s="102" t="str">
        <f>IF(I441&lt;&gt;0,((VLOOKUP(I441,'1. Standard_Cost'!$B$4:$D$8,2)+VLOOKUP(I441,'1. Standard_Cost'!$B$4:$D$8,3))*J441*K441),"0")</f>
        <v>0</v>
      </c>
      <c r="M441" s="102">
        <f>L441*'1. Standard_Cost'!F31</f>
        <v>0</v>
      </c>
      <c r="N441" s="103"/>
      <c r="O441" s="103"/>
      <c r="P441" s="103"/>
      <c r="Q441" s="103"/>
      <c r="R441" s="104">
        <f>+N441*P441*'1. Standard_Cost'!$B$12</f>
        <v>0</v>
      </c>
      <c r="S441" s="104">
        <f>+N441*O441*P441*'1. Standard_Cost'!$C$12</f>
        <v>0</v>
      </c>
      <c r="T441" s="104">
        <f>+N441*P441*Q441*'1. Standard_Cost'!$D$12</f>
        <v>0</v>
      </c>
      <c r="U441" s="104">
        <f>+N441*O441*'1. Standard_Cost'!$E$12</f>
        <v>0</v>
      </c>
      <c r="V441" s="103"/>
      <c r="W441" s="103"/>
      <c r="X441" s="103"/>
      <c r="Y441" s="104">
        <f>+V441*((X441*'1. Standard_Cost'!$B$16)+(W441*X441*'1. Standard_Cost'!$C$16))</f>
        <v>0</v>
      </c>
      <c r="Z441" s="103"/>
      <c r="AA441" s="103"/>
      <c r="AB441" s="104">
        <f>+Z441*'1. Standard_Cost'!$B$20+AA441*'1. Standard_Cost'!$C$20</f>
        <v>0</v>
      </c>
      <c r="AC441" s="105"/>
      <c r="AD441" s="106"/>
      <c r="AE441" s="104">
        <f>SUM(AD441,AC441,AB441,Y441,U441,T441,S441,R441)*'1. Standard_Cost'!B55</f>
        <v>0</v>
      </c>
      <c r="AF441" s="104">
        <f>SUM(AD441,AE441)</f>
        <v>0</v>
      </c>
      <c r="AG441" s="103"/>
      <c r="AH441" s="103"/>
      <c r="AI441" s="103"/>
      <c r="AJ441" s="107"/>
      <c r="AK441" s="107"/>
      <c r="AL441" s="107"/>
      <c r="AM441" s="104">
        <f>AG441*'1. Standard_Cost'!B51+'Incremental_Cost Year 2021'!AH449*'1. Standard_Cost'!C51+'Incremental_Cost Year 2021'!AI449*'1. Standard_Cost'!D51+'Incremental_Cost Year 2021'!AJ449+'Incremental_Cost Year 2021'!AL449+AK441</f>
        <v>0</v>
      </c>
      <c r="AN441" s="104">
        <f>AM441*'1. Standard_Cost'!C55</f>
        <v>0</v>
      </c>
      <c r="AO441" s="107"/>
      <c r="AQ441" s="104">
        <f t="shared" ref="AQ441:AQ444" si="767">L441+M441</f>
        <v>0</v>
      </c>
      <c r="AR441" s="104">
        <f t="shared" ref="AR441:AR444" si="768">AF441</f>
        <v>0</v>
      </c>
      <c r="AS441" s="104">
        <f t="shared" ref="AS441:AS444" si="769">AM441+AN441</f>
        <v>0</v>
      </c>
      <c r="AT441" s="104">
        <f>SUM(AQ441,AR441,AS441)</f>
        <v>0</v>
      </c>
      <c r="AU441" s="108"/>
      <c r="AV441" s="108"/>
      <c r="AW441" s="108"/>
      <c r="AX441" s="108"/>
      <c r="AY441" s="108"/>
      <c r="AZ441" s="108"/>
      <c r="BA441" s="109">
        <f t="shared" ref="BA441:BA444" si="770">SUM(AU441:AZ441)-AT441</f>
        <v>0</v>
      </c>
    </row>
    <row r="442" spans="1:53" ht="14.1" customHeight="1" outlineLevel="2" x14ac:dyDescent="0.2">
      <c r="A442" s="68"/>
      <c r="B442" s="94"/>
      <c r="C442" s="95"/>
      <c r="D442" s="110"/>
      <c r="E442" s="110"/>
      <c r="F442" s="110"/>
      <c r="G442" s="111"/>
      <c r="H442" s="99" t="s">
        <v>50</v>
      </c>
      <c r="I442" s="100"/>
      <c r="J442" s="101"/>
      <c r="K442" s="101"/>
      <c r="L442" s="102" t="str">
        <f>IF(I442&lt;&gt;0,((VLOOKUP(I442,'1. Standard_Cost'!$B$4:$D$8,2)+VLOOKUP(I442,'1. Standard_Cost'!$B$4:$D$8,3))*J442*K442),"0")</f>
        <v>0</v>
      </c>
      <c r="M442" s="102">
        <f>L442*'1. Standard_Cost'!F31</f>
        <v>0</v>
      </c>
      <c r="N442" s="103"/>
      <c r="O442" s="103"/>
      <c r="P442" s="103"/>
      <c r="Q442" s="103"/>
      <c r="R442" s="104">
        <f>+N442*P442*'1. Standard_Cost'!$B$12</f>
        <v>0</v>
      </c>
      <c r="S442" s="104">
        <f>+N442*O442*P442*'1. Standard_Cost'!$C$12</f>
        <v>0</v>
      </c>
      <c r="T442" s="104">
        <f>+N442*P442*Q442*'1. Standard_Cost'!$D$12</f>
        <v>0</v>
      </c>
      <c r="U442" s="104">
        <f>+N442*O442*'1. Standard_Cost'!$E$12</f>
        <v>0</v>
      </c>
      <c r="V442" s="103"/>
      <c r="W442" s="103"/>
      <c r="X442" s="103"/>
      <c r="Y442" s="104">
        <f>+V442*((X442*'1. Standard_Cost'!$B$16)+(W442*X442*'1. Standard_Cost'!$C$16))</f>
        <v>0</v>
      </c>
      <c r="Z442" s="103"/>
      <c r="AA442" s="103"/>
      <c r="AB442" s="104">
        <f>+Z442*'1. Standard_Cost'!$B$20+AA442*'1. Standard_Cost'!$C$20</f>
        <v>0</v>
      </c>
      <c r="AC442" s="105"/>
      <c r="AD442" s="106"/>
      <c r="AE442" s="104">
        <f>SUM(AD442,AC442,AB442,Y442,U442,T442,S442,R442)*'1. Standard_Cost'!B55</f>
        <v>0</v>
      </c>
      <c r="AF442" s="104">
        <f t="shared" ref="AF442:AF444" si="771">SUM(AD442,AE442)</f>
        <v>0</v>
      </c>
      <c r="AG442" s="103"/>
      <c r="AH442" s="103">
        <v>0</v>
      </c>
      <c r="AI442" s="103">
        <v>0</v>
      </c>
      <c r="AJ442" s="107"/>
      <c r="AK442" s="107"/>
      <c r="AL442" s="107"/>
      <c r="AM442" s="104">
        <f>AG442*'1. Standard_Cost'!B51+'Incremental_Cost Year 2021'!AH450*'1. Standard_Cost'!C51+'Incremental_Cost Year 2021'!AI450*'1. Standard_Cost'!D51+'Incremental_Cost Year 2021'!AJ450+'Incremental_Cost Year 2021'!AL450+AK442</f>
        <v>0</v>
      </c>
      <c r="AN442" s="104">
        <f>AM442*'1. Standard_Cost'!C55</f>
        <v>0</v>
      </c>
      <c r="AO442" s="107"/>
      <c r="AQ442" s="104">
        <f t="shared" si="767"/>
        <v>0</v>
      </c>
      <c r="AR442" s="104">
        <f t="shared" si="768"/>
        <v>0</v>
      </c>
      <c r="AS442" s="104">
        <f t="shared" si="769"/>
        <v>0</v>
      </c>
      <c r="AT442" s="104">
        <f t="shared" ref="AT442:AT444" si="772">SUM(AQ442,AR442,AS442)</f>
        <v>0</v>
      </c>
      <c r="AU442" s="108"/>
      <c r="AV442" s="108">
        <v>0</v>
      </c>
      <c r="AW442" s="108"/>
      <c r="AX442" s="108"/>
      <c r="AY442" s="108"/>
      <c r="AZ442" s="108"/>
      <c r="BA442" s="109">
        <f t="shared" si="770"/>
        <v>0</v>
      </c>
    </row>
    <row r="443" spans="1:53" ht="14.1" customHeight="1" outlineLevel="2" x14ac:dyDescent="0.2">
      <c r="A443" s="68"/>
      <c r="B443" s="94"/>
      <c r="C443" s="95"/>
      <c r="D443" s="110"/>
      <c r="E443" s="110"/>
      <c r="F443" s="110"/>
      <c r="G443" s="111"/>
      <c r="H443" s="99" t="s">
        <v>51</v>
      </c>
      <c r="I443" s="100"/>
      <c r="J443" s="101"/>
      <c r="K443" s="101"/>
      <c r="L443" s="102" t="str">
        <f>IF(I443&lt;&gt;0,((VLOOKUP(I443,'1. Standard_Cost'!$B$4:$D$8,2)+VLOOKUP(I443,'1. Standard_Cost'!$B$4:$D$8,3))*J443*K443),"0")</f>
        <v>0</v>
      </c>
      <c r="M443" s="102">
        <f>L443*'1. Standard_Cost'!F31</f>
        <v>0</v>
      </c>
      <c r="N443" s="103"/>
      <c r="O443" s="103"/>
      <c r="P443" s="103"/>
      <c r="Q443" s="103"/>
      <c r="R443" s="104">
        <f>+N443*P443*'1. Standard_Cost'!$B$12</f>
        <v>0</v>
      </c>
      <c r="S443" s="104">
        <f>+N443*O443*P443*'1. Standard_Cost'!$C$12</f>
        <v>0</v>
      </c>
      <c r="T443" s="104">
        <f>+N443*P443*Q443*'1. Standard_Cost'!$D$12</f>
        <v>0</v>
      </c>
      <c r="U443" s="104">
        <f>+N443*O443*'1. Standard_Cost'!$E$12</f>
        <v>0</v>
      </c>
      <c r="V443" s="103"/>
      <c r="W443" s="103"/>
      <c r="X443" s="103"/>
      <c r="Y443" s="104">
        <f>+V443*((X443*'1. Standard_Cost'!$B$16)+(W443*X443*'1. Standard_Cost'!$C$16))</f>
        <v>0</v>
      </c>
      <c r="Z443" s="103"/>
      <c r="AA443" s="103"/>
      <c r="AB443" s="104">
        <f>+Z443*'1. Standard_Cost'!$B$20+AA443*'1. Standard_Cost'!$C$20</f>
        <v>0</v>
      </c>
      <c r="AC443" s="105"/>
      <c r="AD443" s="106"/>
      <c r="AE443" s="104">
        <f>SUM(AD443,AC443,AB443,Y443,U443,T443,S443,R443)*'1. Standard_Cost'!B55</f>
        <v>0</v>
      </c>
      <c r="AF443" s="104">
        <f t="shared" si="771"/>
        <v>0</v>
      </c>
      <c r="AG443" s="103"/>
      <c r="AH443" s="103"/>
      <c r="AI443" s="103"/>
      <c r="AJ443" s="107"/>
      <c r="AK443" s="107"/>
      <c r="AL443" s="107"/>
      <c r="AM443" s="104">
        <f>AG443*'1. Standard_Cost'!B51+'Incremental_Cost Year 2021'!AH451*'1. Standard_Cost'!C51+'Incremental_Cost Year 2021'!AI451*'1. Standard_Cost'!D51+'Incremental_Cost Year 2021'!AJ451+'Incremental_Cost Year 2021'!AL451+AK443</f>
        <v>0</v>
      </c>
      <c r="AN443" s="104">
        <f>AM443*'1. Standard_Cost'!C55</f>
        <v>0</v>
      </c>
      <c r="AO443" s="107"/>
      <c r="AQ443" s="104">
        <f t="shared" si="767"/>
        <v>0</v>
      </c>
      <c r="AR443" s="104">
        <f t="shared" si="768"/>
        <v>0</v>
      </c>
      <c r="AS443" s="104">
        <f t="shared" si="769"/>
        <v>0</v>
      </c>
      <c r="AT443" s="104">
        <f t="shared" si="772"/>
        <v>0</v>
      </c>
      <c r="AU443" s="108"/>
      <c r="AV443" s="108"/>
      <c r="AW443" s="108"/>
      <c r="AX443" s="108"/>
      <c r="AY443" s="108"/>
      <c r="AZ443" s="108"/>
      <c r="BA443" s="109">
        <f t="shared" si="770"/>
        <v>0</v>
      </c>
    </row>
    <row r="444" spans="1:53" ht="14.1" customHeight="1" outlineLevel="2" x14ac:dyDescent="0.2">
      <c r="A444" s="68"/>
      <c r="B444" s="94"/>
      <c r="C444" s="95"/>
      <c r="D444" s="110"/>
      <c r="E444" s="110"/>
      <c r="F444" s="110"/>
      <c r="G444" s="111"/>
      <c r="H444" s="112" t="s">
        <v>179</v>
      </c>
      <c r="I444" s="100"/>
      <c r="J444" s="101"/>
      <c r="K444" s="101"/>
      <c r="L444" s="102" t="str">
        <f>IF(I444&lt;&gt;0,((VLOOKUP(I444,'1. Standard_Cost'!$B$4:$D$8,2)+VLOOKUP(I444,'1. Standard_Cost'!$B$4:$D$8,3))*J444*K444),"0")</f>
        <v>0</v>
      </c>
      <c r="M444" s="102">
        <f>L444*'1. Standard_Cost'!F31</f>
        <v>0</v>
      </c>
      <c r="N444" s="103"/>
      <c r="O444" s="103"/>
      <c r="P444" s="103"/>
      <c r="Q444" s="103"/>
      <c r="R444" s="104">
        <f>+N444*P444*'1. Standard_Cost'!$B$12</f>
        <v>0</v>
      </c>
      <c r="S444" s="104">
        <f>+N444*O444*P444*'1. Standard_Cost'!$C$12</f>
        <v>0</v>
      </c>
      <c r="T444" s="104">
        <f>+N444*P444*Q444*'1. Standard_Cost'!$D$12</f>
        <v>0</v>
      </c>
      <c r="U444" s="104">
        <f>+N444*O444*'1. Standard_Cost'!$E$12</f>
        <v>0</v>
      </c>
      <c r="V444" s="103"/>
      <c r="W444" s="103"/>
      <c r="X444" s="103"/>
      <c r="Y444" s="104">
        <f>+V444*((X444*'1. Standard_Cost'!$B$16)+(W444*X444*'1. Standard_Cost'!$C$16))</f>
        <v>0</v>
      </c>
      <c r="Z444" s="103"/>
      <c r="AA444" s="103"/>
      <c r="AB444" s="104">
        <f>+Z444*'1. Standard_Cost'!$B$20+AA444*'1. Standard_Cost'!$C$20</f>
        <v>0</v>
      </c>
      <c r="AC444" s="105"/>
      <c r="AD444" s="106"/>
      <c r="AE444" s="104">
        <f>SUM(AD444,AC444,AB444,Y444,U444,T444,S444,R444)*'1. Standard_Cost'!B55</f>
        <v>0</v>
      </c>
      <c r="AF444" s="104">
        <f t="shared" si="771"/>
        <v>0</v>
      </c>
      <c r="AG444" s="103"/>
      <c r="AH444" s="103"/>
      <c r="AI444" s="103"/>
      <c r="AJ444" s="107"/>
      <c r="AK444" s="107"/>
      <c r="AL444" s="107"/>
      <c r="AM444" s="104">
        <f>AG444*'1. Standard_Cost'!B51+'Incremental_Cost Year 2021'!AH452*'1. Standard_Cost'!C51+'Incremental_Cost Year 2021'!AI452*'1. Standard_Cost'!D51+'Incremental_Cost Year 2021'!AJ452+'Incremental_Cost Year 2021'!AL452+AK444</f>
        <v>0</v>
      </c>
      <c r="AN444" s="104">
        <f>AM444*'1. Standard_Cost'!C55</f>
        <v>0</v>
      </c>
      <c r="AO444" s="107"/>
      <c r="AQ444" s="104">
        <f t="shared" si="767"/>
        <v>0</v>
      </c>
      <c r="AR444" s="104">
        <f t="shared" si="768"/>
        <v>0</v>
      </c>
      <c r="AS444" s="104">
        <f t="shared" si="769"/>
        <v>0</v>
      </c>
      <c r="AT444" s="104">
        <f t="shared" si="772"/>
        <v>0</v>
      </c>
      <c r="AU444" s="108"/>
      <c r="AV444" s="108"/>
      <c r="AW444" s="108"/>
      <c r="AX444" s="108"/>
      <c r="AY444" s="108"/>
      <c r="AZ444" s="108"/>
      <c r="BA444" s="109">
        <f t="shared" si="770"/>
        <v>0</v>
      </c>
    </row>
    <row r="445" spans="1:53" ht="24.6" customHeight="1" outlineLevel="1" x14ac:dyDescent="0.2">
      <c r="A445" s="68"/>
      <c r="B445" s="141"/>
      <c r="C445" s="95"/>
      <c r="D445" s="113" t="s">
        <v>515</v>
      </c>
      <c r="E445" s="113" t="s">
        <v>329</v>
      </c>
      <c r="F445" s="114" t="s">
        <v>154</v>
      </c>
      <c r="G445" s="115" t="s">
        <v>155</v>
      </c>
      <c r="H445" s="122" t="s">
        <v>330</v>
      </c>
      <c r="I445" s="117"/>
      <c r="J445" s="117"/>
      <c r="K445" s="117"/>
      <c r="L445" s="118">
        <f>SUM(L441:L444)</f>
        <v>0</v>
      </c>
      <c r="M445" s="118">
        <f>SUM(M441:M444)</f>
        <v>0</v>
      </c>
      <c r="N445" s="117"/>
      <c r="O445" s="117"/>
      <c r="P445" s="117"/>
      <c r="Q445" s="117"/>
      <c r="R445" s="119">
        <f>SUM(R441:R444)</f>
        <v>0</v>
      </c>
      <c r="S445" s="119">
        <f>SUM(S441:S444)</f>
        <v>0</v>
      </c>
      <c r="T445" s="119">
        <f>SUM(T441:T444)</f>
        <v>0</v>
      </c>
      <c r="U445" s="119">
        <f>SUM(U441:U444)</f>
        <v>0</v>
      </c>
      <c r="V445" s="117"/>
      <c r="W445" s="117"/>
      <c r="X445" s="117"/>
      <c r="Y445" s="118">
        <f>SUM(Y441:Y444)</f>
        <v>0</v>
      </c>
      <c r="Z445" s="117"/>
      <c r="AA445" s="117"/>
      <c r="AB445" s="118">
        <f t="shared" ref="AB445:AF445" si="773">SUM(AB441:AB444)</f>
        <v>0</v>
      </c>
      <c r="AC445" s="118">
        <f t="shared" si="773"/>
        <v>0</v>
      </c>
      <c r="AD445" s="118">
        <f t="shared" si="773"/>
        <v>0</v>
      </c>
      <c r="AE445" s="118">
        <f t="shared" si="773"/>
        <v>0</v>
      </c>
      <c r="AF445" s="118">
        <f t="shared" si="773"/>
        <v>0</v>
      </c>
      <c r="AG445" s="117"/>
      <c r="AH445" s="117"/>
      <c r="AI445" s="117"/>
      <c r="AJ445" s="119">
        <f>SUM(AJ441:AJ444)</f>
        <v>0</v>
      </c>
      <c r="AK445" s="119">
        <f t="shared" ref="AK445:AN445" si="774">SUM(AK441:AK444)</f>
        <v>0</v>
      </c>
      <c r="AL445" s="119">
        <f t="shared" si="774"/>
        <v>0</v>
      </c>
      <c r="AM445" s="119">
        <f t="shared" si="774"/>
        <v>0</v>
      </c>
      <c r="AN445" s="119">
        <f t="shared" si="774"/>
        <v>0</v>
      </c>
      <c r="AO445" s="116"/>
      <c r="AP445" s="120"/>
      <c r="AQ445" s="121">
        <f t="shared" ref="AQ445:BA445" si="775">SUM(AQ441:AQ444)</f>
        <v>0</v>
      </c>
      <c r="AR445" s="121">
        <f t="shared" si="775"/>
        <v>0</v>
      </c>
      <c r="AS445" s="121">
        <f t="shared" si="775"/>
        <v>0</v>
      </c>
      <c r="AT445" s="121">
        <f t="shared" si="775"/>
        <v>0</v>
      </c>
      <c r="AU445" s="121">
        <f t="shared" si="775"/>
        <v>0</v>
      </c>
      <c r="AV445" s="121">
        <f t="shared" si="775"/>
        <v>0</v>
      </c>
      <c r="AW445" s="121">
        <f t="shared" si="775"/>
        <v>0</v>
      </c>
      <c r="AX445" s="121">
        <f t="shared" si="775"/>
        <v>0</v>
      </c>
      <c r="AY445" s="121">
        <f t="shared" si="775"/>
        <v>0</v>
      </c>
      <c r="AZ445" s="121">
        <f t="shared" si="775"/>
        <v>0</v>
      </c>
      <c r="BA445" s="121">
        <f t="shared" si="775"/>
        <v>0</v>
      </c>
    </row>
    <row r="446" spans="1:53" ht="14.1" customHeight="1" outlineLevel="2" x14ac:dyDescent="0.2">
      <c r="A446" s="68"/>
      <c r="B446" s="94"/>
      <c r="C446" s="250"/>
      <c r="D446" s="96"/>
      <c r="E446" s="96"/>
      <c r="F446" s="97"/>
      <c r="G446" s="98"/>
      <c r="H446" s="99" t="s">
        <v>570</v>
      </c>
      <c r="I446" s="100" t="s">
        <v>4</v>
      </c>
      <c r="J446" s="101">
        <v>1</v>
      </c>
      <c r="K446" s="101">
        <v>1</v>
      </c>
      <c r="L446" s="102">
        <f>IF(I446&lt;&gt;0,((VLOOKUP(I446,'1. Standard_Cost'!$B$4:$D$8,2)+VLOOKUP(I446,'1. Standard_Cost'!$B$4:$D$8,3))*J446*K446),"0")</f>
        <v>80100</v>
      </c>
      <c r="M446" s="102">
        <f>L446*'1. Standard_Cost'!F4</f>
        <v>13376.7</v>
      </c>
      <c r="N446" s="103"/>
      <c r="O446" s="103"/>
      <c r="P446" s="103"/>
      <c r="Q446" s="103"/>
      <c r="R446" s="104">
        <f>+N446*P446*'[1]1. Standard_Cost'!$B$12</f>
        <v>0</v>
      </c>
      <c r="S446" s="104">
        <f>+N446*O446*P446*'[1]1. Standard_Cost'!$C$12</f>
        <v>0</v>
      </c>
      <c r="T446" s="104">
        <f>+N446*P446*Q446*'[1]1. Standard_Cost'!$D$12</f>
        <v>0</v>
      </c>
      <c r="U446" s="104">
        <f>+N446*O446*'[1]1. Standard_Cost'!$E$12</f>
        <v>0</v>
      </c>
      <c r="V446" s="103"/>
      <c r="W446" s="103"/>
      <c r="X446" s="103"/>
      <c r="Y446" s="104">
        <f>+V446*((X446*'[1]1. Standard_Cost'!$B$16)+(W446*X446*'[1]1. Standard_Cost'!$C$16))</f>
        <v>0</v>
      </c>
      <c r="Z446" s="103"/>
      <c r="AA446" s="103"/>
      <c r="AB446" s="104">
        <f>+Z446*'[1]1. Standard_Cost'!$B$20+AA446*'[1]1. Standard_Cost'!$C$20</f>
        <v>0</v>
      </c>
      <c r="AC446" s="105"/>
      <c r="AD446" s="106"/>
      <c r="AE446" s="104">
        <f>SUM(AD446,AC446,AB446,Y446,U446,T446,S446,R446)*'[1]1. Standard_Cost'!B74</f>
        <v>0</v>
      </c>
      <c r="AF446" s="104">
        <f>SUM(AD446,AE446)</f>
        <v>0</v>
      </c>
      <c r="AG446" s="103"/>
      <c r="AH446" s="103"/>
      <c r="AI446" s="103"/>
      <c r="AJ446" s="107"/>
      <c r="AK446" s="107"/>
      <c r="AL446" s="107"/>
      <c r="AM446" s="104">
        <f>AG446*'[1]1. Standard_Cost'!B70+'[1]Incremental_Cost Year 2025'!AH466*'[1]1. Standard_Cost'!C70+'[1]Incremental_Cost Year 2025'!AI466*'[1]1. Standard_Cost'!D70+'[1]Incremental_Cost Year 2025'!AJ466+'[1]Incremental_Cost Year 2025'!AL466+AK446</f>
        <v>0</v>
      </c>
      <c r="AN446" s="104">
        <f>AM446*'[1]1. Standard_Cost'!C74</f>
        <v>0</v>
      </c>
      <c r="AO446" s="107"/>
      <c r="AQ446" s="104">
        <f t="shared" ref="AQ446:AQ449" si="776">L446+M446</f>
        <v>93476.7</v>
      </c>
      <c r="AR446" s="104">
        <f t="shared" ref="AR446:AR449" si="777">AF446</f>
        <v>0</v>
      </c>
      <c r="AS446" s="104">
        <f t="shared" ref="AS446:AS449" si="778">AM446+AN446</f>
        <v>0</v>
      </c>
      <c r="AT446" s="104">
        <f>SUM(AQ446,AR446,AS446)</f>
        <v>93476.7</v>
      </c>
      <c r="AU446" s="108">
        <f t="shared" ref="AU446:AU449" si="779">AT446</f>
        <v>93476.7</v>
      </c>
      <c r="AV446" s="108"/>
      <c r="AW446" s="108"/>
      <c r="AX446" s="108"/>
      <c r="AY446" s="108"/>
      <c r="AZ446" s="108"/>
      <c r="BA446" s="109">
        <f t="shared" ref="BA446:BA449" si="780">SUM(AU446:AZ446)-AT446</f>
        <v>0</v>
      </c>
    </row>
    <row r="447" spans="1:53" ht="14.1" customHeight="1" outlineLevel="2" x14ac:dyDescent="0.2">
      <c r="A447" s="68"/>
      <c r="B447" s="94"/>
      <c r="C447" s="251"/>
      <c r="D447" s="110"/>
      <c r="E447" s="110"/>
      <c r="F447" s="110"/>
      <c r="G447" s="111"/>
      <c r="H447" s="99" t="s">
        <v>571</v>
      </c>
      <c r="I447" s="100" t="s">
        <v>3</v>
      </c>
      <c r="J447" s="101">
        <v>0.5</v>
      </c>
      <c r="K447" s="101">
        <v>1</v>
      </c>
      <c r="L447" s="102">
        <f>IF(I447&lt;&gt;0,((VLOOKUP(I447,'1. Standard_Cost'!$B$4:$D$8,2)+VLOOKUP(I447,'1. Standard_Cost'!$B$4:$D$8,3))*J447*K447),"0")</f>
        <v>50050</v>
      </c>
      <c r="M447" s="102">
        <f>L447*'1. Standard_Cost'!F4</f>
        <v>8358.35</v>
      </c>
      <c r="N447" s="103"/>
      <c r="O447" s="103"/>
      <c r="P447" s="103"/>
      <c r="Q447" s="103"/>
      <c r="R447" s="104">
        <f>+N447*P447*'[1]1. Standard_Cost'!$B$12</f>
        <v>0</v>
      </c>
      <c r="S447" s="104">
        <f>+N447*O447*P447*'[1]1. Standard_Cost'!$C$12</f>
        <v>0</v>
      </c>
      <c r="T447" s="104">
        <f>+N447*P447*Q447*'[1]1. Standard_Cost'!$D$12</f>
        <v>0</v>
      </c>
      <c r="U447" s="104">
        <f>+N447*O447*'[1]1. Standard_Cost'!$E$12</f>
        <v>0</v>
      </c>
      <c r="V447" s="103"/>
      <c r="W447" s="103"/>
      <c r="X447" s="103"/>
      <c r="Y447" s="104">
        <f>+V447*((X447*'[1]1. Standard_Cost'!$B$16)+(W447*X447*'[1]1. Standard_Cost'!$C$16))</f>
        <v>0</v>
      </c>
      <c r="Z447" s="103"/>
      <c r="AA447" s="103"/>
      <c r="AB447" s="104">
        <f>+Z447*'[1]1. Standard_Cost'!$B$20+AA447*'[1]1. Standard_Cost'!$C$20</f>
        <v>0</v>
      </c>
      <c r="AC447" s="105"/>
      <c r="AD447" s="106"/>
      <c r="AE447" s="104">
        <f>SUM(AD447,AC447,AB447,Y447,U447,T447,S447,R447)*'[1]1. Standard_Cost'!B74</f>
        <v>0</v>
      </c>
      <c r="AF447" s="104">
        <f t="shared" ref="AF447:AF449" si="781">SUM(AD447,AE447)</f>
        <v>0</v>
      </c>
      <c r="AG447" s="103"/>
      <c r="AH447" s="103">
        <v>0</v>
      </c>
      <c r="AI447" s="103">
        <v>0</v>
      </c>
      <c r="AJ447" s="107"/>
      <c r="AK447" s="107"/>
      <c r="AL447" s="107"/>
      <c r="AM447" s="104">
        <f>AG447*'[1]1. Standard_Cost'!B70+'[1]Incremental_Cost Year 2025'!AH467*'[1]1. Standard_Cost'!C70+'[1]Incremental_Cost Year 2025'!AI467*'[1]1. Standard_Cost'!D70+'[1]Incremental_Cost Year 2025'!AJ467+'[1]Incremental_Cost Year 2025'!AL467+AK447</f>
        <v>0</v>
      </c>
      <c r="AN447" s="104">
        <f>AM447*'[1]1. Standard_Cost'!C74</f>
        <v>0</v>
      </c>
      <c r="AO447" s="107"/>
      <c r="AQ447" s="104">
        <f t="shared" si="776"/>
        <v>58408.35</v>
      </c>
      <c r="AR447" s="104">
        <f t="shared" si="777"/>
        <v>0</v>
      </c>
      <c r="AS447" s="104">
        <f t="shared" si="778"/>
        <v>0</v>
      </c>
      <c r="AT447" s="104">
        <f t="shared" ref="AT447:AT449" si="782">SUM(AQ447,AR447,AS447)</f>
        <v>58408.35</v>
      </c>
      <c r="AU447" s="108">
        <f t="shared" si="779"/>
        <v>58408.35</v>
      </c>
      <c r="AV447" s="108">
        <v>0</v>
      </c>
      <c r="AW447" s="108"/>
      <c r="AX447" s="108"/>
      <c r="AY447" s="108"/>
      <c r="AZ447" s="108"/>
      <c r="BA447" s="109">
        <f t="shared" si="780"/>
        <v>0</v>
      </c>
    </row>
    <row r="448" spans="1:53" ht="14.1" customHeight="1" outlineLevel="2" x14ac:dyDescent="0.2">
      <c r="A448" s="68"/>
      <c r="B448" s="94"/>
      <c r="C448" s="251"/>
      <c r="D448" s="110"/>
      <c r="E448" s="110"/>
      <c r="F448" s="110"/>
      <c r="G448" s="111"/>
      <c r="H448" s="99" t="s">
        <v>610</v>
      </c>
      <c r="I448" s="100" t="s">
        <v>2</v>
      </c>
      <c r="J448" s="101">
        <v>0.5</v>
      </c>
      <c r="K448" s="101">
        <v>1</v>
      </c>
      <c r="L448" s="102">
        <f>IF(I448&lt;&gt;0,((VLOOKUP(I448,'1. Standard_Cost'!$B$4:$D$8,2)+VLOOKUP(I448,'1. Standard_Cost'!$B$4:$D$8,3))*J448*K448),"0")</f>
        <v>60100</v>
      </c>
      <c r="M448" s="102">
        <f>L448*'1. Standard_Cost'!F4</f>
        <v>10036.700000000001</v>
      </c>
      <c r="N448" s="103"/>
      <c r="O448" s="103"/>
      <c r="P448" s="103"/>
      <c r="Q448" s="103"/>
      <c r="R448" s="104">
        <f>+N448*P448*'[1]1. Standard_Cost'!$B$12</f>
        <v>0</v>
      </c>
      <c r="S448" s="104">
        <f>+N448*O448*P448*'[1]1. Standard_Cost'!$C$12</f>
        <v>0</v>
      </c>
      <c r="T448" s="104">
        <f>+N448*P448*Q448*'[1]1. Standard_Cost'!$D$12</f>
        <v>0</v>
      </c>
      <c r="U448" s="104">
        <f>+N448*O448*'[1]1. Standard_Cost'!$E$12</f>
        <v>0</v>
      </c>
      <c r="V448" s="103"/>
      <c r="W448" s="103"/>
      <c r="X448" s="103"/>
      <c r="Y448" s="104">
        <f>+V448*((X448*'[1]1. Standard_Cost'!$B$16)+(W448*X448*'[1]1. Standard_Cost'!$C$16))</f>
        <v>0</v>
      </c>
      <c r="Z448" s="103"/>
      <c r="AA448" s="103"/>
      <c r="AB448" s="104">
        <f>+Z448*'[1]1. Standard_Cost'!$B$20+AA448*'[1]1. Standard_Cost'!$C$20</f>
        <v>0</v>
      </c>
      <c r="AC448" s="105"/>
      <c r="AD448" s="106"/>
      <c r="AE448" s="104">
        <f>SUM(AD448,AC448,AB448,Y448,U448,T448,S448,R448)*'[1]1. Standard_Cost'!B74</f>
        <v>0</v>
      </c>
      <c r="AF448" s="104">
        <f t="shared" si="781"/>
        <v>0</v>
      </c>
      <c r="AG448" s="103"/>
      <c r="AH448" s="103"/>
      <c r="AI448" s="103"/>
      <c r="AJ448" s="107"/>
      <c r="AK448" s="107"/>
      <c r="AL448" s="107"/>
      <c r="AM448" s="104">
        <f>AG448*'[1]1. Standard_Cost'!B70+'[1]Incremental_Cost Year 2025'!AH468*'[1]1. Standard_Cost'!C70+'[1]Incremental_Cost Year 2025'!AI468*'[1]1. Standard_Cost'!D70+'[1]Incremental_Cost Year 2025'!AJ468+'[1]Incremental_Cost Year 2025'!AL468+AK448</f>
        <v>0</v>
      </c>
      <c r="AN448" s="104">
        <f>AM448*'[1]1. Standard_Cost'!C74</f>
        <v>0</v>
      </c>
      <c r="AO448" s="107"/>
      <c r="AQ448" s="104">
        <f t="shared" si="776"/>
        <v>70136.7</v>
      </c>
      <c r="AR448" s="104">
        <f t="shared" si="777"/>
        <v>0</v>
      </c>
      <c r="AS448" s="104">
        <f t="shared" si="778"/>
        <v>0</v>
      </c>
      <c r="AT448" s="104">
        <f t="shared" si="782"/>
        <v>70136.7</v>
      </c>
      <c r="AU448" s="108">
        <f t="shared" si="779"/>
        <v>70136.7</v>
      </c>
      <c r="AV448" s="108"/>
      <c r="AW448" s="108"/>
      <c r="AX448" s="108"/>
      <c r="AY448" s="108"/>
      <c r="AZ448" s="108"/>
      <c r="BA448" s="109">
        <f t="shared" si="780"/>
        <v>0</v>
      </c>
    </row>
    <row r="449" spans="1:53" ht="14.1" customHeight="1" outlineLevel="2" x14ac:dyDescent="0.2">
      <c r="A449" s="68"/>
      <c r="B449" s="94"/>
      <c r="C449" s="251"/>
      <c r="D449" s="110"/>
      <c r="E449" s="110"/>
      <c r="F449" s="110"/>
      <c r="G449" s="111"/>
      <c r="H449" s="112" t="s">
        <v>179</v>
      </c>
      <c r="I449" s="100"/>
      <c r="J449" s="101"/>
      <c r="K449" s="101"/>
      <c r="L449" s="102" t="str">
        <f>IF(I449&lt;&gt;0,((VLOOKUP(I449,'[1]1. Standard_Cost'!$B$4:$D$8,2)+VLOOKUP(I449,'[1]1. Standard_Cost'!$B$4:$D$8,3))*J449*K449),"0")</f>
        <v>0</v>
      </c>
      <c r="M449" s="102">
        <f>L449*'[1]1. Standard_Cost'!F8</f>
        <v>0</v>
      </c>
      <c r="N449" s="103"/>
      <c r="O449" s="103"/>
      <c r="P449" s="103"/>
      <c r="Q449" s="103"/>
      <c r="R449" s="104">
        <f>+N449*P449*'[1]1. Standard_Cost'!$B$12</f>
        <v>0</v>
      </c>
      <c r="S449" s="104">
        <f>+N449*O449*P449*'[1]1. Standard_Cost'!$C$12</f>
        <v>0</v>
      </c>
      <c r="T449" s="104">
        <f>+N449*P449*Q449*'[1]1. Standard_Cost'!$D$12</f>
        <v>0</v>
      </c>
      <c r="U449" s="104">
        <f>+N449*O449*'[1]1. Standard_Cost'!$E$12</f>
        <v>0</v>
      </c>
      <c r="V449" s="103"/>
      <c r="W449" s="103"/>
      <c r="X449" s="103"/>
      <c r="Y449" s="104">
        <f>+V449*((X449*'[1]1. Standard_Cost'!$B$16)+(W449*X449*'[1]1. Standard_Cost'!$C$16))</f>
        <v>0</v>
      </c>
      <c r="Z449" s="103"/>
      <c r="AA449" s="103"/>
      <c r="AB449" s="104">
        <f>+Z449*'[1]1. Standard_Cost'!$B$20+AA449*'[1]1. Standard_Cost'!$C$20</f>
        <v>0</v>
      </c>
      <c r="AC449" s="105"/>
      <c r="AD449" s="106"/>
      <c r="AE449" s="104">
        <f>SUM(AD449,AC449,AB449,Y449,U449,T449,S449,R449)*'[1]1. Standard_Cost'!B74</f>
        <v>0</v>
      </c>
      <c r="AF449" s="104">
        <f t="shared" si="781"/>
        <v>0</v>
      </c>
      <c r="AG449" s="103"/>
      <c r="AH449" s="103"/>
      <c r="AI449" s="103"/>
      <c r="AJ449" s="107"/>
      <c r="AK449" s="107"/>
      <c r="AL449" s="107"/>
      <c r="AM449" s="104">
        <f>AG449*'[1]1. Standard_Cost'!B70+'[1]Incremental_Cost Year 2025'!AH469*'[1]1. Standard_Cost'!C70+'[1]Incremental_Cost Year 2025'!AI469*'[1]1. Standard_Cost'!D70+'[1]Incremental_Cost Year 2025'!AJ469+'[1]Incremental_Cost Year 2025'!AL469+AK449</f>
        <v>0</v>
      </c>
      <c r="AN449" s="104">
        <f>AM449*'[1]1. Standard_Cost'!C74</f>
        <v>0</v>
      </c>
      <c r="AO449" s="107"/>
      <c r="AQ449" s="104">
        <f t="shared" si="776"/>
        <v>0</v>
      </c>
      <c r="AR449" s="104">
        <f t="shared" si="777"/>
        <v>0</v>
      </c>
      <c r="AS449" s="104">
        <f t="shared" si="778"/>
        <v>0</v>
      </c>
      <c r="AT449" s="104">
        <f t="shared" si="782"/>
        <v>0</v>
      </c>
      <c r="AU449" s="108">
        <f t="shared" si="779"/>
        <v>0</v>
      </c>
      <c r="AV449" s="108"/>
      <c r="AW449" s="108"/>
      <c r="AX449" s="108"/>
      <c r="AY449" s="108"/>
      <c r="AZ449" s="108"/>
      <c r="BA449" s="109">
        <f t="shared" si="780"/>
        <v>0</v>
      </c>
    </row>
    <row r="450" spans="1:53" ht="25.35" customHeight="1" outlineLevel="1" x14ac:dyDescent="0.2">
      <c r="A450" s="68"/>
      <c r="B450" s="94"/>
      <c r="C450" s="251"/>
      <c r="D450" s="113" t="s">
        <v>574</v>
      </c>
      <c r="E450" s="113" t="s">
        <v>331</v>
      </c>
      <c r="F450" s="114">
        <v>2024</v>
      </c>
      <c r="G450" s="115">
        <v>2025</v>
      </c>
      <c r="H450" s="140" t="s">
        <v>332</v>
      </c>
      <c r="I450" s="117"/>
      <c r="J450" s="117"/>
      <c r="K450" s="117"/>
      <c r="L450" s="118">
        <f>SUM(L446:L449)</f>
        <v>190250</v>
      </c>
      <c r="M450" s="118">
        <f>SUM(M446:M449)</f>
        <v>31771.750000000004</v>
      </c>
      <c r="N450" s="117"/>
      <c r="O450" s="117"/>
      <c r="P450" s="117"/>
      <c r="Q450" s="117"/>
      <c r="R450" s="119">
        <f>SUM(R446:R449)</f>
        <v>0</v>
      </c>
      <c r="S450" s="119">
        <f>SUM(S446:S449)</f>
        <v>0</v>
      </c>
      <c r="T450" s="119">
        <f>SUM(T446:T449)</f>
        <v>0</v>
      </c>
      <c r="U450" s="119">
        <f>SUM(U446:U449)</f>
        <v>0</v>
      </c>
      <c r="V450" s="117"/>
      <c r="W450" s="117"/>
      <c r="X450" s="117"/>
      <c r="Y450" s="118">
        <f>SUM(Y446:Y449)</f>
        <v>0</v>
      </c>
      <c r="Z450" s="117"/>
      <c r="AA450" s="117"/>
      <c r="AB450" s="118">
        <f t="shared" ref="AB450:AF450" si="783">SUM(AB446:AB449)</f>
        <v>0</v>
      </c>
      <c r="AC450" s="118">
        <f t="shared" si="783"/>
        <v>0</v>
      </c>
      <c r="AD450" s="118">
        <f t="shared" si="783"/>
        <v>0</v>
      </c>
      <c r="AE450" s="118">
        <f t="shared" si="783"/>
        <v>0</v>
      </c>
      <c r="AF450" s="118">
        <f t="shared" si="783"/>
        <v>0</v>
      </c>
      <c r="AG450" s="117"/>
      <c r="AH450" s="117"/>
      <c r="AI450" s="117"/>
      <c r="AJ450" s="119">
        <f>SUM(AJ446:AJ449)</f>
        <v>0</v>
      </c>
      <c r="AK450" s="119">
        <f t="shared" ref="AK450:AN450" si="784">SUM(AK446:AK449)</f>
        <v>0</v>
      </c>
      <c r="AL450" s="119">
        <f t="shared" si="784"/>
        <v>0</v>
      </c>
      <c r="AM450" s="119">
        <f t="shared" si="784"/>
        <v>0</v>
      </c>
      <c r="AN450" s="119">
        <f t="shared" si="784"/>
        <v>0</v>
      </c>
      <c r="AO450" s="116"/>
      <c r="AP450" s="120"/>
      <c r="AQ450" s="118">
        <f t="shared" ref="AQ450:BA450" si="785">SUM(AQ446:AQ449)</f>
        <v>222021.75</v>
      </c>
      <c r="AR450" s="118">
        <f t="shared" si="785"/>
        <v>0</v>
      </c>
      <c r="AS450" s="118">
        <f t="shared" si="785"/>
        <v>0</v>
      </c>
      <c r="AT450" s="118">
        <f t="shared" si="785"/>
        <v>222021.75</v>
      </c>
      <c r="AU450" s="118">
        <f t="shared" si="785"/>
        <v>222021.75</v>
      </c>
      <c r="AV450" s="118">
        <f t="shared" si="785"/>
        <v>0</v>
      </c>
      <c r="AW450" s="118">
        <f t="shared" si="785"/>
        <v>0</v>
      </c>
      <c r="AX450" s="118">
        <f t="shared" si="785"/>
        <v>0</v>
      </c>
      <c r="AY450" s="118">
        <f t="shared" si="785"/>
        <v>0</v>
      </c>
      <c r="AZ450" s="118">
        <f t="shared" si="785"/>
        <v>0</v>
      </c>
      <c r="BA450" s="118">
        <f t="shared" si="785"/>
        <v>0</v>
      </c>
    </row>
    <row r="451" spans="1:53" ht="14.1" customHeight="1" outlineLevel="2" x14ac:dyDescent="0.2">
      <c r="A451" s="68"/>
      <c r="B451" s="94"/>
      <c r="C451" s="251"/>
      <c r="D451" s="96"/>
      <c r="E451" s="96"/>
      <c r="F451" s="97"/>
      <c r="G451" s="98"/>
      <c r="H451" s="99" t="s">
        <v>49</v>
      </c>
      <c r="I451" s="100"/>
      <c r="J451" s="101"/>
      <c r="K451" s="101"/>
      <c r="L451" s="102" t="str">
        <f>IF(I451&lt;&gt;0,((VLOOKUP(I451,'1. Standard_Cost'!$B$4:$D$8,2)+VLOOKUP(I451,'1. Standard_Cost'!$B$4:$D$8,3))*J451*K451),"0")</f>
        <v>0</v>
      </c>
      <c r="M451" s="102">
        <f>L451*'1. Standard_Cost'!F46</f>
        <v>0</v>
      </c>
      <c r="N451" s="103"/>
      <c r="O451" s="103"/>
      <c r="P451" s="103"/>
      <c r="Q451" s="103"/>
      <c r="R451" s="104">
        <f>+N451*P451*'1. Standard_Cost'!$B$12</f>
        <v>0</v>
      </c>
      <c r="S451" s="104">
        <f>+N451*O451*P451*'1. Standard_Cost'!$C$12</f>
        <v>0</v>
      </c>
      <c r="T451" s="104">
        <f>+N451*P451*Q451*'1. Standard_Cost'!$D$12</f>
        <v>0</v>
      </c>
      <c r="U451" s="104">
        <f>+N451*O451*'1. Standard_Cost'!$E$12</f>
        <v>0</v>
      </c>
      <c r="V451" s="103"/>
      <c r="W451" s="103"/>
      <c r="X451" s="103"/>
      <c r="Y451" s="104">
        <f>+V451*((X451*'1. Standard_Cost'!$B$16)+(W451*X451*'1. Standard_Cost'!$C$16))</f>
        <v>0</v>
      </c>
      <c r="Z451" s="103"/>
      <c r="AA451" s="103"/>
      <c r="AB451" s="104">
        <f>+Z451*'1. Standard_Cost'!$B$20+AA451*'1. Standard_Cost'!$C$20</f>
        <v>0</v>
      </c>
      <c r="AC451" s="105"/>
      <c r="AD451" s="106"/>
      <c r="AE451" s="104">
        <f>SUM(AD451,AC451,AB451,Y451,U451,T451,S451,R451)*'1. Standard_Cost'!B70</f>
        <v>0</v>
      </c>
      <c r="AF451" s="104">
        <f>SUM(AD451,AE451)</f>
        <v>0</v>
      </c>
      <c r="AG451" s="103"/>
      <c r="AH451" s="103"/>
      <c r="AI451" s="103"/>
      <c r="AJ451" s="107"/>
      <c r="AK451" s="107"/>
      <c r="AL451" s="107"/>
      <c r="AM451" s="104">
        <f>AG451*'1. Standard_Cost'!B66+'Incremental_Cost Year 2021'!AH459*'1. Standard_Cost'!C66+'Incremental_Cost Year 2021'!AI459*'1. Standard_Cost'!D66+'Incremental_Cost Year 2021'!AJ459+'Incremental_Cost Year 2021'!AL459+AK451</f>
        <v>0</v>
      </c>
      <c r="AN451" s="104">
        <f>AM451*'1. Standard_Cost'!C70</f>
        <v>0</v>
      </c>
      <c r="AO451" s="107"/>
      <c r="AQ451" s="104">
        <f t="shared" ref="AQ451:AQ454" si="786">L451+M451</f>
        <v>0</v>
      </c>
      <c r="AR451" s="104">
        <f t="shared" ref="AR451:AR454" si="787">AF451</f>
        <v>0</v>
      </c>
      <c r="AS451" s="104">
        <f t="shared" ref="AS451:AS454" si="788">AM451+AN451</f>
        <v>0</v>
      </c>
      <c r="AT451" s="104">
        <f>SUM(AQ451,AR451,AS451)</f>
        <v>0</v>
      </c>
      <c r="AU451" s="108"/>
      <c r="AV451" s="108"/>
      <c r="AW451" s="108"/>
      <c r="AX451" s="108"/>
      <c r="AY451" s="108"/>
      <c r="AZ451" s="108"/>
      <c r="BA451" s="109">
        <f t="shared" ref="BA451:BA454" si="789">SUM(AU451:AZ451)-AT451</f>
        <v>0</v>
      </c>
    </row>
    <row r="452" spans="1:53" ht="14.1" customHeight="1" outlineLevel="2" x14ac:dyDescent="0.2">
      <c r="A452" s="68"/>
      <c r="B452" s="94"/>
      <c r="C452" s="251"/>
      <c r="D452" s="110"/>
      <c r="E452" s="110"/>
      <c r="F452" s="110"/>
      <c r="G452" s="111"/>
      <c r="H452" s="99" t="s">
        <v>50</v>
      </c>
      <c r="I452" s="100"/>
      <c r="J452" s="101"/>
      <c r="K452" s="101"/>
      <c r="L452" s="102" t="str">
        <f>IF(I452&lt;&gt;0,((VLOOKUP(I452,'1. Standard_Cost'!$B$4:$D$8,2)+VLOOKUP(I452,'1. Standard_Cost'!$B$4:$D$8,3))*J452*K452),"0")</f>
        <v>0</v>
      </c>
      <c r="M452" s="102">
        <f>L452*'1. Standard_Cost'!F46</f>
        <v>0</v>
      </c>
      <c r="N452" s="103"/>
      <c r="O452" s="103"/>
      <c r="P452" s="103"/>
      <c r="Q452" s="103"/>
      <c r="R452" s="104">
        <f>+N452*P452*'1. Standard_Cost'!$B$12</f>
        <v>0</v>
      </c>
      <c r="S452" s="104">
        <f>+N452*O452*P452*'1. Standard_Cost'!$C$12</f>
        <v>0</v>
      </c>
      <c r="T452" s="104">
        <f>+N452*P452*Q452*'1. Standard_Cost'!$D$12</f>
        <v>0</v>
      </c>
      <c r="U452" s="104">
        <f>+N452*O452*'1. Standard_Cost'!$E$12</f>
        <v>0</v>
      </c>
      <c r="V452" s="103"/>
      <c r="W452" s="103"/>
      <c r="X452" s="103"/>
      <c r="Y452" s="104">
        <f>+V452*((X452*'1. Standard_Cost'!$B$16)+(W452*X452*'1. Standard_Cost'!$C$16))</f>
        <v>0</v>
      </c>
      <c r="Z452" s="103"/>
      <c r="AA452" s="103"/>
      <c r="AB452" s="104">
        <f>+Z452*'1. Standard_Cost'!$B$20+AA452*'1. Standard_Cost'!$C$20</f>
        <v>0</v>
      </c>
      <c r="AC452" s="105"/>
      <c r="AD452" s="106"/>
      <c r="AE452" s="104">
        <f>SUM(AD452,AC452,AB452,Y452,U452,T452,S452,R452)*'1. Standard_Cost'!B70</f>
        <v>0</v>
      </c>
      <c r="AF452" s="104">
        <f t="shared" ref="AF452:AF454" si="790">SUM(AD452,AE452)</f>
        <v>0</v>
      </c>
      <c r="AG452" s="103"/>
      <c r="AH452" s="103">
        <v>0</v>
      </c>
      <c r="AI452" s="103">
        <v>0</v>
      </c>
      <c r="AJ452" s="107"/>
      <c r="AK452" s="107"/>
      <c r="AL452" s="107"/>
      <c r="AM452" s="104">
        <f>AG452*'1. Standard_Cost'!B66+'Incremental_Cost Year 2021'!AH460*'1. Standard_Cost'!C66+'Incremental_Cost Year 2021'!AI460*'1. Standard_Cost'!D66+'Incremental_Cost Year 2021'!AJ460+'Incremental_Cost Year 2021'!AL460+AK452</f>
        <v>0</v>
      </c>
      <c r="AN452" s="104">
        <f>AM452*'1. Standard_Cost'!C70</f>
        <v>0</v>
      </c>
      <c r="AO452" s="107"/>
      <c r="AQ452" s="104">
        <f t="shared" si="786"/>
        <v>0</v>
      </c>
      <c r="AR452" s="104">
        <f t="shared" si="787"/>
        <v>0</v>
      </c>
      <c r="AS452" s="104">
        <f t="shared" si="788"/>
        <v>0</v>
      </c>
      <c r="AT452" s="104">
        <f t="shared" ref="AT452:AT454" si="791">SUM(AQ452,AR452,AS452)</f>
        <v>0</v>
      </c>
      <c r="AU452" s="108"/>
      <c r="AV452" s="108">
        <v>0</v>
      </c>
      <c r="AW452" s="108"/>
      <c r="AX452" s="108"/>
      <c r="AY452" s="108"/>
      <c r="AZ452" s="108"/>
      <c r="BA452" s="109">
        <f t="shared" si="789"/>
        <v>0</v>
      </c>
    </row>
    <row r="453" spans="1:53" ht="14.1" customHeight="1" outlineLevel="2" x14ac:dyDescent="0.2">
      <c r="A453" s="68"/>
      <c r="B453" s="94"/>
      <c r="C453" s="251"/>
      <c r="D453" s="110"/>
      <c r="E453" s="110"/>
      <c r="F453" s="110"/>
      <c r="G453" s="111"/>
      <c r="H453" s="99" t="s">
        <v>51</v>
      </c>
      <c r="I453" s="100"/>
      <c r="J453" s="101"/>
      <c r="K453" s="101"/>
      <c r="L453" s="102" t="str">
        <f>IF(I453&lt;&gt;0,((VLOOKUP(I453,'1. Standard_Cost'!$B$4:$D$8,2)+VLOOKUP(I453,'1. Standard_Cost'!$B$4:$D$8,3))*J453*K453),"0")</f>
        <v>0</v>
      </c>
      <c r="M453" s="102">
        <f>L453*'1. Standard_Cost'!F46</f>
        <v>0</v>
      </c>
      <c r="N453" s="103"/>
      <c r="O453" s="103"/>
      <c r="P453" s="103"/>
      <c r="Q453" s="103"/>
      <c r="R453" s="104">
        <f>+N453*P453*'1. Standard_Cost'!$B$12</f>
        <v>0</v>
      </c>
      <c r="S453" s="104">
        <f>+N453*O453*P453*'1. Standard_Cost'!$C$12</f>
        <v>0</v>
      </c>
      <c r="T453" s="104">
        <f>+N453*P453*Q453*'1. Standard_Cost'!$D$12</f>
        <v>0</v>
      </c>
      <c r="U453" s="104">
        <f>+N453*O453*'1. Standard_Cost'!$E$12</f>
        <v>0</v>
      </c>
      <c r="V453" s="103"/>
      <c r="W453" s="103"/>
      <c r="X453" s="103"/>
      <c r="Y453" s="104">
        <f>+V453*((X453*'1. Standard_Cost'!$B$16)+(W453*X453*'1. Standard_Cost'!$C$16))</f>
        <v>0</v>
      </c>
      <c r="Z453" s="103"/>
      <c r="AA453" s="103"/>
      <c r="AB453" s="104">
        <f>+Z453*'1. Standard_Cost'!$B$20+AA453*'1. Standard_Cost'!$C$20</f>
        <v>0</v>
      </c>
      <c r="AC453" s="105"/>
      <c r="AD453" s="106"/>
      <c r="AE453" s="104">
        <f>SUM(AD453,AC453,AB453,Y453,U453,T453,S453,R453)*'1. Standard_Cost'!B70</f>
        <v>0</v>
      </c>
      <c r="AF453" s="104">
        <f t="shared" si="790"/>
        <v>0</v>
      </c>
      <c r="AG453" s="103"/>
      <c r="AH453" s="103"/>
      <c r="AI453" s="103"/>
      <c r="AJ453" s="107"/>
      <c r="AK453" s="107"/>
      <c r="AL453" s="107"/>
      <c r="AM453" s="104">
        <f>AG453*'1. Standard_Cost'!B66+'Incremental_Cost Year 2021'!AH461*'1. Standard_Cost'!C66+'Incremental_Cost Year 2021'!AI461*'1. Standard_Cost'!D66+'Incremental_Cost Year 2021'!AJ461+'Incremental_Cost Year 2021'!AL461+AK453</f>
        <v>0</v>
      </c>
      <c r="AN453" s="104">
        <f>AM453*'1. Standard_Cost'!C70</f>
        <v>0</v>
      </c>
      <c r="AO453" s="107"/>
      <c r="AQ453" s="104">
        <f t="shared" si="786"/>
        <v>0</v>
      </c>
      <c r="AR453" s="104">
        <f t="shared" si="787"/>
        <v>0</v>
      </c>
      <c r="AS453" s="104">
        <f t="shared" si="788"/>
        <v>0</v>
      </c>
      <c r="AT453" s="104">
        <f t="shared" si="791"/>
        <v>0</v>
      </c>
      <c r="AU453" s="108"/>
      <c r="AV453" s="108"/>
      <c r="AW453" s="108"/>
      <c r="AX453" s="108"/>
      <c r="AY453" s="108"/>
      <c r="AZ453" s="108"/>
      <c r="BA453" s="109">
        <f t="shared" si="789"/>
        <v>0</v>
      </c>
    </row>
    <row r="454" spans="1:53" ht="14.1" customHeight="1" outlineLevel="2" x14ac:dyDescent="0.2">
      <c r="A454" s="68"/>
      <c r="B454" s="94"/>
      <c r="C454" s="251"/>
      <c r="D454" s="110"/>
      <c r="E454" s="110"/>
      <c r="F454" s="110"/>
      <c r="G454" s="111"/>
      <c r="H454" s="112" t="s">
        <v>179</v>
      </c>
      <c r="I454" s="100"/>
      <c r="J454" s="101"/>
      <c r="K454" s="101"/>
      <c r="L454" s="102" t="str">
        <f>IF(I454&lt;&gt;0,((VLOOKUP(I454,'1. Standard_Cost'!$B$4:$D$8,2)+VLOOKUP(I454,'1. Standard_Cost'!$B$4:$D$8,3))*J454*K454),"0")</f>
        <v>0</v>
      </c>
      <c r="M454" s="102">
        <f>L454*'1. Standard_Cost'!F46</f>
        <v>0</v>
      </c>
      <c r="N454" s="103"/>
      <c r="O454" s="103"/>
      <c r="P454" s="103"/>
      <c r="Q454" s="103"/>
      <c r="R454" s="104">
        <f>+N454*P454*'1. Standard_Cost'!$B$12</f>
        <v>0</v>
      </c>
      <c r="S454" s="104">
        <f>+N454*O454*P454*'1. Standard_Cost'!$C$12</f>
        <v>0</v>
      </c>
      <c r="T454" s="104">
        <f>+N454*P454*Q454*'1. Standard_Cost'!$D$12</f>
        <v>0</v>
      </c>
      <c r="U454" s="104">
        <f>+N454*O454*'1. Standard_Cost'!$E$12</f>
        <v>0</v>
      </c>
      <c r="V454" s="103"/>
      <c r="W454" s="103"/>
      <c r="X454" s="103"/>
      <c r="Y454" s="104">
        <f>+V454*((X454*'1. Standard_Cost'!$B$16)+(W454*X454*'1. Standard_Cost'!$C$16))</f>
        <v>0</v>
      </c>
      <c r="Z454" s="103"/>
      <c r="AA454" s="103"/>
      <c r="AB454" s="104">
        <f>+Z454*'1. Standard_Cost'!$B$20+AA454*'1. Standard_Cost'!$C$20</f>
        <v>0</v>
      </c>
      <c r="AC454" s="105"/>
      <c r="AD454" s="106"/>
      <c r="AE454" s="104">
        <f>SUM(AD454,AC454,AB454,Y454,U454,T454,S454,R454)*'1. Standard_Cost'!B70</f>
        <v>0</v>
      </c>
      <c r="AF454" s="104">
        <f t="shared" si="790"/>
        <v>0</v>
      </c>
      <c r="AG454" s="103"/>
      <c r="AH454" s="103"/>
      <c r="AI454" s="103"/>
      <c r="AJ454" s="107"/>
      <c r="AK454" s="107"/>
      <c r="AL454" s="107"/>
      <c r="AM454" s="104">
        <f>AG454*'1. Standard_Cost'!B66+'Incremental_Cost Year 2021'!AH462*'1. Standard_Cost'!C66+'Incremental_Cost Year 2021'!AI462*'1. Standard_Cost'!D66+'Incremental_Cost Year 2021'!AJ462+'Incremental_Cost Year 2021'!AL462+AK454</f>
        <v>0</v>
      </c>
      <c r="AN454" s="104">
        <f>AM454*'1. Standard_Cost'!C70</f>
        <v>0</v>
      </c>
      <c r="AO454" s="107"/>
      <c r="AQ454" s="104">
        <f t="shared" si="786"/>
        <v>0</v>
      </c>
      <c r="AR454" s="104">
        <f t="shared" si="787"/>
        <v>0</v>
      </c>
      <c r="AS454" s="104">
        <f t="shared" si="788"/>
        <v>0</v>
      </c>
      <c r="AT454" s="104">
        <f t="shared" si="791"/>
        <v>0</v>
      </c>
      <c r="AU454" s="108"/>
      <c r="AV454" s="108"/>
      <c r="AW454" s="108"/>
      <c r="AX454" s="108"/>
      <c r="AY454" s="108"/>
      <c r="AZ454" s="108"/>
      <c r="BA454" s="109">
        <f t="shared" si="789"/>
        <v>0</v>
      </c>
    </row>
    <row r="455" spans="1:53" ht="25.7" customHeight="1" outlineLevel="1" x14ac:dyDescent="0.2">
      <c r="A455" s="68"/>
      <c r="B455" s="94"/>
      <c r="C455" s="251"/>
      <c r="D455" s="113" t="s">
        <v>515</v>
      </c>
      <c r="E455" s="113" t="s">
        <v>333</v>
      </c>
      <c r="F455" s="114" t="s">
        <v>154</v>
      </c>
      <c r="G455" s="115" t="s">
        <v>155</v>
      </c>
      <c r="H455" s="122" t="s">
        <v>334</v>
      </c>
      <c r="I455" s="117"/>
      <c r="J455" s="117"/>
      <c r="K455" s="117"/>
      <c r="L455" s="118">
        <f>SUM(L451:L454)</f>
        <v>0</v>
      </c>
      <c r="M455" s="118">
        <f>SUM(M451:M454)</f>
        <v>0</v>
      </c>
      <c r="N455" s="117"/>
      <c r="O455" s="117"/>
      <c r="P455" s="117"/>
      <c r="Q455" s="117"/>
      <c r="R455" s="119">
        <f>SUM(R451:R454)</f>
        <v>0</v>
      </c>
      <c r="S455" s="119">
        <f>SUM(S451:S454)</f>
        <v>0</v>
      </c>
      <c r="T455" s="119">
        <f>SUM(T451:T454)</f>
        <v>0</v>
      </c>
      <c r="U455" s="119">
        <f>SUM(U451:U454)</f>
        <v>0</v>
      </c>
      <c r="V455" s="117"/>
      <c r="W455" s="117"/>
      <c r="X455" s="117"/>
      <c r="Y455" s="118">
        <f>SUM(Y451:Y454)</f>
        <v>0</v>
      </c>
      <c r="Z455" s="117"/>
      <c r="AA455" s="117"/>
      <c r="AB455" s="118">
        <f t="shared" ref="AB455:AF455" si="792">SUM(AB451:AB454)</f>
        <v>0</v>
      </c>
      <c r="AC455" s="118">
        <f t="shared" si="792"/>
        <v>0</v>
      </c>
      <c r="AD455" s="118">
        <f t="shared" si="792"/>
        <v>0</v>
      </c>
      <c r="AE455" s="118">
        <f t="shared" si="792"/>
        <v>0</v>
      </c>
      <c r="AF455" s="118">
        <f t="shared" si="792"/>
        <v>0</v>
      </c>
      <c r="AG455" s="117"/>
      <c r="AH455" s="117"/>
      <c r="AI455" s="117"/>
      <c r="AJ455" s="119">
        <f>SUM(AJ451:AJ454)</f>
        <v>0</v>
      </c>
      <c r="AK455" s="119">
        <f t="shared" ref="AK455:AN455" si="793">SUM(AK451:AK454)</f>
        <v>0</v>
      </c>
      <c r="AL455" s="119">
        <f t="shared" si="793"/>
        <v>0</v>
      </c>
      <c r="AM455" s="119">
        <f t="shared" si="793"/>
        <v>0</v>
      </c>
      <c r="AN455" s="119">
        <f t="shared" si="793"/>
        <v>0</v>
      </c>
      <c r="AO455" s="116"/>
      <c r="AP455" s="120"/>
      <c r="AQ455" s="121">
        <f t="shared" ref="AQ455:BA455" si="794">SUM(AQ451:AQ454)</f>
        <v>0</v>
      </c>
      <c r="AR455" s="121">
        <f t="shared" si="794"/>
        <v>0</v>
      </c>
      <c r="AS455" s="121">
        <f t="shared" si="794"/>
        <v>0</v>
      </c>
      <c r="AT455" s="121">
        <f t="shared" si="794"/>
        <v>0</v>
      </c>
      <c r="AU455" s="121">
        <f t="shared" si="794"/>
        <v>0</v>
      </c>
      <c r="AV455" s="121">
        <f t="shared" si="794"/>
        <v>0</v>
      </c>
      <c r="AW455" s="121">
        <f t="shared" si="794"/>
        <v>0</v>
      </c>
      <c r="AX455" s="121">
        <f t="shared" si="794"/>
        <v>0</v>
      </c>
      <c r="AY455" s="121">
        <f t="shared" si="794"/>
        <v>0</v>
      </c>
      <c r="AZ455" s="121">
        <f t="shared" si="794"/>
        <v>0</v>
      </c>
      <c r="BA455" s="121">
        <f t="shared" si="794"/>
        <v>0</v>
      </c>
    </row>
    <row r="456" spans="1:53" ht="14.1" customHeight="1" outlineLevel="2" x14ac:dyDescent="0.2">
      <c r="A456" s="68"/>
      <c r="B456" s="94"/>
      <c r="C456" s="251"/>
      <c r="D456" s="96"/>
      <c r="E456" s="96"/>
      <c r="F456" s="97"/>
      <c r="G456" s="98"/>
      <c r="H456" s="99" t="s">
        <v>49</v>
      </c>
      <c r="I456" s="100"/>
      <c r="J456" s="101"/>
      <c r="K456" s="101"/>
      <c r="L456" s="102" t="str">
        <f>IF(I456&lt;&gt;0,((VLOOKUP(I456,'1. Standard_Cost'!$B$4:$D$8,2)+VLOOKUP(I456,'1. Standard_Cost'!$B$4:$D$8,3))*J456*K456),"0")</f>
        <v>0</v>
      </c>
      <c r="M456" s="102">
        <f>L456*'1. Standard_Cost'!F46</f>
        <v>0</v>
      </c>
      <c r="N456" s="103"/>
      <c r="O456" s="103"/>
      <c r="P456" s="103"/>
      <c r="Q456" s="103"/>
      <c r="R456" s="104">
        <f>+N456*P456*'1. Standard_Cost'!$B$12</f>
        <v>0</v>
      </c>
      <c r="S456" s="104">
        <f>+N456*O456*P456*'1. Standard_Cost'!$C$12</f>
        <v>0</v>
      </c>
      <c r="T456" s="104">
        <f>+N456*P456*Q456*'1. Standard_Cost'!$D$12</f>
        <v>0</v>
      </c>
      <c r="U456" s="104">
        <f>+N456*O456*'1. Standard_Cost'!$E$12</f>
        <v>0</v>
      </c>
      <c r="V456" s="103"/>
      <c r="W456" s="103"/>
      <c r="X456" s="103"/>
      <c r="Y456" s="104">
        <f>+V456*((X456*'1. Standard_Cost'!$B$16)+(W456*X456*'1. Standard_Cost'!$C$16))</f>
        <v>0</v>
      </c>
      <c r="Z456" s="103"/>
      <c r="AA456" s="103"/>
      <c r="AB456" s="104">
        <f>+Z456*'1. Standard_Cost'!$B$20+AA456*'1. Standard_Cost'!$C$20</f>
        <v>0</v>
      </c>
      <c r="AC456" s="105"/>
      <c r="AD456" s="106"/>
      <c r="AE456" s="104">
        <f>SUM(AD456,AC456,AB456,Y456,U456,T456,S456,R456)*'1. Standard_Cost'!B70</f>
        <v>0</v>
      </c>
      <c r="AF456" s="104">
        <f>SUM(AD456,AE456)</f>
        <v>0</v>
      </c>
      <c r="AG456" s="103"/>
      <c r="AH456" s="103"/>
      <c r="AI456" s="103"/>
      <c r="AJ456" s="107"/>
      <c r="AK456" s="107"/>
      <c r="AL456" s="107"/>
      <c r="AM456" s="104">
        <f>AG456*'1. Standard_Cost'!B66+'Incremental_Cost Year 2021'!AH464*'1. Standard_Cost'!C66+'Incremental_Cost Year 2021'!AI464*'1. Standard_Cost'!D66+'Incremental_Cost Year 2021'!AJ464+'Incremental_Cost Year 2021'!AL464+AK456</f>
        <v>0</v>
      </c>
      <c r="AN456" s="104">
        <f>AM456*'1. Standard_Cost'!C70</f>
        <v>0</v>
      </c>
      <c r="AO456" s="107"/>
      <c r="AQ456" s="104">
        <f t="shared" ref="AQ456:AQ459" si="795">L456+M456</f>
        <v>0</v>
      </c>
      <c r="AR456" s="104">
        <f t="shared" ref="AR456:AR459" si="796">AF456</f>
        <v>0</v>
      </c>
      <c r="AS456" s="104">
        <f t="shared" ref="AS456:AS459" si="797">AM456+AN456</f>
        <v>0</v>
      </c>
      <c r="AT456" s="104">
        <f>SUM(AQ456,AR456,AS456)</f>
        <v>0</v>
      </c>
      <c r="AU456" s="108"/>
      <c r="AV456" s="108"/>
      <c r="AW456" s="108"/>
      <c r="AX456" s="108"/>
      <c r="AY456" s="108"/>
      <c r="AZ456" s="108"/>
      <c r="BA456" s="109">
        <f t="shared" ref="BA456:BA459" si="798">SUM(AU456:AZ456)-AT456</f>
        <v>0</v>
      </c>
    </row>
    <row r="457" spans="1:53" ht="14.1" customHeight="1" outlineLevel="2" x14ac:dyDescent="0.2">
      <c r="A457" s="68"/>
      <c r="B457" s="94"/>
      <c r="C457" s="251"/>
      <c r="D457" s="110"/>
      <c r="E457" s="110"/>
      <c r="F457" s="110"/>
      <c r="G457" s="111"/>
      <c r="H457" s="99" t="s">
        <v>50</v>
      </c>
      <c r="I457" s="100"/>
      <c r="J457" s="101"/>
      <c r="K457" s="101"/>
      <c r="L457" s="102" t="str">
        <f>IF(I457&lt;&gt;0,((VLOOKUP(I457,'1. Standard_Cost'!$B$4:$D$8,2)+VLOOKUP(I457,'1. Standard_Cost'!$B$4:$D$8,3))*J457*K457),"0")</f>
        <v>0</v>
      </c>
      <c r="M457" s="102">
        <f>L457*'1. Standard_Cost'!F46</f>
        <v>0</v>
      </c>
      <c r="N457" s="103"/>
      <c r="O457" s="103"/>
      <c r="P457" s="103"/>
      <c r="Q457" s="103"/>
      <c r="R457" s="104">
        <f>+N457*P457*'1. Standard_Cost'!$B$12</f>
        <v>0</v>
      </c>
      <c r="S457" s="104">
        <f>+N457*O457*P457*'1. Standard_Cost'!$C$12</f>
        <v>0</v>
      </c>
      <c r="T457" s="104">
        <f>+N457*P457*Q457*'1. Standard_Cost'!$D$12</f>
        <v>0</v>
      </c>
      <c r="U457" s="104">
        <f>+N457*O457*'1. Standard_Cost'!$E$12</f>
        <v>0</v>
      </c>
      <c r="V457" s="103"/>
      <c r="W457" s="103"/>
      <c r="X457" s="103"/>
      <c r="Y457" s="104">
        <f>+V457*((X457*'1. Standard_Cost'!$B$16)+(W457*X457*'1. Standard_Cost'!$C$16))</f>
        <v>0</v>
      </c>
      <c r="Z457" s="103"/>
      <c r="AA457" s="103"/>
      <c r="AB457" s="104">
        <f>+Z457*'1. Standard_Cost'!$B$20+AA457*'1. Standard_Cost'!$C$20</f>
        <v>0</v>
      </c>
      <c r="AC457" s="105"/>
      <c r="AD457" s="106"/>
      <c r="AE457" s="104">
        <f>SUM(AD457,AC457,AB457,Y457,U457,T457,S457,R457)*'1. Standard_Cost'!B70</f>
        <v>0</v>
      </c>
      <c r="AF457" s="104">
        <f t="shared" ref="AF457:AF459" si="799">SUM(AD457,AE457)</f>
        <v>0</v>
      </c>
      <c r="AG457" s="103"/>
      <c r="AH457" s="103">
        <v>0</v>
      </c>
      <c r="AI457" s="103">
        <v>0</v>
      </c>
      <c r="AJ457" s="107"/>
      <c r="AK457" s="107"/>
      <c r="AL457" s="107"/>
      <c r="AM457" s="104">
        <f>AG457*'1. Standard_Cost'!B66+'Incremental_Cost Year 2021'!AH465*'1. Standard_Cost'!C66+'Incremental_Cost Year 2021'!AI465*'1. Standard_Cost'!D66+'Incremental_Cost Year 2021'!AJ465+'Incremental_Cost Year 2021'!AL465+AK457</f>
        <v>0</v>
      </c>
      <c r="AN457" s="104">
        <f>AM457*'1. Standard_Cost'!C70</f>
        <v>0</v>
      </c>
      <c r="AO457" s="107"/>
      <c r="AQ457" s="104">
        <f t="shared" si="795"/>
        <v>0</v>
      </c>
      <c r="AR457" s="104">
        <f t="shared" si="796"/>
        <v>0</v>
      </c>
      <c r="AS457" s="104">
        <f t="shared" si="797"/>
        <v>0</v>
      </c>
      <c r="AT457" s="104">
        <f t="shared" ref="AT457:AT459" si="800">SUM(AQ457,AR457,AS457)</f>
        <v>0</v>
      </c>
      <c r="AU457" s="108"/>
      <c r="AV457" s="108">
        <v>0</v>
      </c>
      <c r="AW457" s="108"/>
      <c r="AX457" s="108"/>
      <c r="AY457" s="108"/>
      <c r="AZ457" s="108"/>
      <c r="BA457" s="109">
        <f t="shared" si="798"/>
        <v>0</v>
      </c>
    </row>
    <row r="458" spans="1:53" ht="14.1" customHeight="1" outlineLevel="2" x14ac:dyDescent="0.2">
      <c r="A458" s="68"/>
      <c r="B458" s="94"/>
      <c r="C458" s="251"/>
      <c r="D458" s="110"/>
      <c r="E458" s="110"/>
      <c r="F458" s="110"/>
      <c r="G458" s="111"/>
      <c r="H458" s="99" t="s">
        <v>51</v>
      </c>
      <c r="I458" s="100"/>
      <c r="J458" s="101"/>
      <c r="K458" s="101"/>
      <c r="L458" s="102" t="str">
        <f>IF(I458&lt;&gt;0,((VLOOKUP(I458,'1. Standard_Cost'!$B$4:$D$8,2)+VLOOKUP(I458,'1. Standard_Cost'!$B$4:$D$8,3))*J458*K458),"0")</f>
        <v>0</v>
      </c>
      <c r="M458" s="102">
        <f>L458*'1. Standard_Cost'!F46</f>
        <v>0</v>
      </c>
      <c r="N458" s="103"/>
      <c r="O458" s="103"/>
      <c r="P458" s="103"/>
      <c r="Q458" s="103"/>
      <c r="R458" s="104">
        <f>+N458*P458*'1. Standard_Cost'!$B$12</f>
        <v>0</v>
      </c>
      <c r="S458" s="104">
        <f>+N458*O458*P458*'1. Standard_Cost'!$C$12</f>
        <v>0</v>
      </c>
      <c r="T458" s="104">
        <f>+N458*P458*Q458*'1. Standard_Cost'!$D$12</f>
        <v>0</v>
      </c>
      <c r="U458" s="104">
        <f>+N458*O458*'1. Standard_Cost'!$E$12</f>
        <v>0</v>
      </c>
      <c r="V458" s="103"/>
      <c r="W458" s="103"/>
      <c r="X458" s="103"/>
      <c r="Y458" s="104">
        <f>+V458*((X458*'1. Standard_Cost'!$B$16)+(W458*X458*'1. Standard_Cost'!$C$16))</f>
        <v>0</v>
      </c>
      <c r="Z458" s="103"/>
      <c r="AA458" s="103"/>
      <c r="AB458" s="104">
        <f>+Z458*'1. Standard_Cost'!$B$20+AA458*'1. Standard_Cost'!$C$20</f>
        <v>0</v>
      </c>
      <c r="AC458" s="105"/>
      <c r="AD458" s="106"/>
      <c r="AE458" s="104">
        <f>SUM(AD458,AC458,AB458,Y458,U458,T458,S458,R458)*'1. Standard_Cost'!B70</f>
        <v>0</v>
      </c>
      <c r="AF458" s="104">
        <f t="shared" si="799"/>
        <v>0</v>
      </c>
      <c r="AG458" s="103"/>
      <c r="AH458" s="103"/>
      <c r="AI458" s="103"/>
      <c r="AJ458" s="107"/>
      <c r="AK458" s="107"/>
      <c r="AL458" s="107"/>
      <c r="AM458" s="104">
        <f>AG458*'1. Standard_Cost'!B66+'Incremental_Cost Year 2021'!AH466*'1. Standard_Cost'!C66+'Incremental_Cost Year 2021'!AI466*'1. Standard_Cost'!D66+'Incremental_Cost Year 2021'!AJ466+'Incremental_Cost Year 2021'!AL466+AK458</f>
        <v>0</v>
      </c>
      <c r="AN458" s="104">
        <f>AM458*'1. Standard_Cost'!C70</f>
        <v>0</v>
      </c>
      <c r="AO458" s="107"/>
      <c r="AQ458" s="104">
        <f t="shared" si="795"/>
        <v>0</v>
      </c>
      <c r="AR458" s="104">
        <f t="shared" si="796"/>
        <v>0</v>
      </c>
      <c r="AS458" s="104">
        <f t="shared" si="797"/>
        <v>0</v>
      </c>
      <c r="AT458" s="104">
        <f t="shared" si="800"/>
        <v>0</v>
      </c>
      <c r="AU458" s="108"/>
      <c r="AV458" s="108"/>
      <c r="AW458" s="108"/>
      <c r="AX458" s="108"/>
      <c r="AY458" s="108"/>
      <c r="AZ458" s="108"/>
      <c r="BA458" s="109">
        <f t="shared" si="798"/>
        <v>0</v>
      </c>
    </row>
    <row r="459" spans="1:53" ht="14.1" customHeight="1" outlineLevel="2" x14ac:dyDescent="0.2">
      <c r="A459" s="68"/>
      <c r="B459" s="94"/>
      <c r="C459" s="251"/>
      <c r="D459" s="110"/>
      <c r="E459" s="110"/>
      <c r="F459" s="110"/>
      <c r="G459" s="111"/>
      <c r="H459" s="112" t="s">
        <v>179</v>
      </c>
      <c r="I459" s="100"/>
      <c r="J459" s="101"/>
      <c r="K459" s="101"/>
      <c r="L459" s="102" t="str">
        <f>IF(I459&lt;&gt;0,((VLOOKUP(I459,'1. Standard_Cost'!$B$4:$D$8,2)+VLOOKUP(I459,'1. Standard_Cost'!$B$4:$D$8,3))*J459*K459),"0")</f>
        <v>0</v>
      </c>
      <c r="M459" s="102">
        <f>L459*'1. Standard_Cost'!F46</f>
        <v>0</v>
      </c>
      <c r="N459" s="103"/>
      <c r="O459" s="103"/>
      <c r="P459" s="103"/>
      <c r="Q459" s="103"/>
      <c r="R459" s="104">
        <f>+N459*P459*'1. Standard_Cost'!$B$12</f>
        <v>0</v>
      </c>
      <c r="S459" s="104">
        <f>+N459*O459*P459*'1. Standard_Cost'!$C$12</f>
        <v>0</v>
      </c>
      <c r="T459" s="104">
        <f>+N459*P459*Q459*'1. Standard_Cost'!$D$12</f>
        <v>0</v>
      </c>
      <c r="U459" s="104">
        <f>+N459*O459*'1. Standard_Cost'!$E$12</f>
        <v>0</v>
      </c>
      <c r="V459" s="103"/>
      <c r="W459" s="103"/>
      <c r="X459" s="103"/>
      <c r="Y459" s="104">
        <f>+V459*((X459*'1. Standard_Cost'!$B$16)+(W459*X459*'1. Standard_Cost'!$C$16))</f>
        <v>0</v>
      </c>
      <c r="Z459" s="103"/>
      <c r="AA459" s="103"/>
      <c r="AB459" s="104">
        <f>+Z459*'1. Standard_Cost'!$B$20+AA459*'1. Standard_Cost'!$C$20</f>
        <v>0</v>
      </c>
      <c r="AC459" s="105"/>
      <c r="AD459" s="106"/>
      <c r="AE459" s="104">
        <f>SUM(AD459,AC459,AB459,Y459,U459,T459,S459,R459)*'1. Standard_Cost'!B70</f>
        <v>0</v>
      </c>
      <c r="AF459" s="104">
        <f t="shared" si="799"/>
        <v>0</v>
      </c>
      <c r="AG459" s="103"/>
      <c r="AH459" s="103"/>
      <c r="AI459" s="103"/>
      <c r="AJ459" s="107"/>
      <c r="AK459" s="107"/>
      <c r="AL459" s="107"/>
      <c r="AM459" s="104">
        <f>AG459*'1. Standard_Cost'!B66+'Incremental_Cost Year 2021'!AH467*'1. Standard_Cost'!C66+'Incremental_Cost Year 2021'!AI467*'1. Standard_Cost'!D66+'Incremental_Cost Year 2021'!AJ467+'Incremental_Cost Year 2021'!AL467+AK459</f>
        <v>0</v>
      </c>
      <c r="AN459" s="104">
        <f>AM459*'1. Standard_Cost'!C70</f>
        <v>0</v>
      </c>
      <c r="AO459" s="107"/>
      <c r="AQ459" s="104">
        <f t="shared" si="795"/>
        <v>0</v>
      </c>
      <c r="AR459" s="104">
        <f t="shared" si="796"/>
        <v>0</v>
      </c>
      <c r="AS459" s="104">
        <f t="shared" si="797"/>
        <v>0</v>
      </c>
      <c r="AT459" s="104">
        <f t="shared" si="800"/>
        <v>0</v>
      </c>
      <c r="AU459" s="108"/>
      <c r="AV459" s="108"/>
      <c r="AW459" s="108"/>
      <c r="AX459" s="108"/>
      <c r="AY459" s="108"/>
      <c r="AZ459" s="108"/>
      <c r="BA459" s="109">
        <f t="shared" si="798"/>
        <v>0</v>
      </c>
    </row>
    <row r="460" spans="1:53" ht="24.6" customHeight="1" outlineLevel="1" x14ac:dyDescent="0.2">
      <c r="A460" s="68"/>
      <c r="B460" s="141"/>
      <c r="C460" s="251"/>
      <c r="D460" s="113" t="s">
        <v>515</v>
      </c>
      <c r="E460" s="113" t="s">
        <v>335</v>
      </c>
      <c r="F460" s="114" t="s">
        <v>154</v>
      </c>
      <c r="G460" s="115" t="s">
        <v>155</v>
      </c>
      <c r="H460" s="122" t="s">
        <v>336</v>
      </c>
      <c r="I460" s="117"/>
      <c r="J460" s="117"/>
      <c r="K460" s="117"/>
      <c r="L460" s="118">
        <f>SUM(L456:L459)</f>
        <v>0</v>
      </c>
      <c r="M460" s="118">
        <f>SUM(M456:M459)</f>
        <v>0</v>
      </c>
      <c r="N460" s="117"/>
      <c r="O460" s="117"/>
      <c r="P460" s="117"/>
      <c r="Q460" s="117"/>
      <c r="R460" s="119">
        <f>SUM(R456:R459)</f>
        <v>0</v>
      </c>
      <c r="S460" s="119">
        <f>SUM(S456:S459)</f>
        <v>0</v>
      </c>
      <c r="T460" s="119">
        <f>SUM(T456:T459)</f>
        <v>0</v>
      </c>
      <c r="U460" s="119">
        <f>SUM(U456:U459)</f>
        <v>0</v>
      </c>
      <c r="V460" s="117"/>
      <c r="W460" s="117"/>
      <c r="X460" s="117"/>
      <c r="Y460" s="118">
        <f>SUM(Y456:Y459)</f>
        <v>0</v>
      </c>
      <c r="Z460" s="117"/>
      <c r="AA460" s="117"/>
      <c r="AB460" s="118">
        <f t="shared" ref="AB460:AF460" si="801">SUM(AB456:AB459)</f>
        <v>0</v>
      </c>
      <c r="AC460" s="118">
        <f t="shared" si="801"/>
        <v>0</v>
      </c>
      <c r="AD460" s="118">
        <f t="shared" si="801"/>
        <v>0</v>
      </c>
      <c r="AE460" s="118">
        <f t="shared" si="801"/>
        <v>0</v>
      </c>
      <c r="AF460" s="118">
        <f t="shared" si="801"/>
        <v>0</v>
      </c>
      <c r="AG460" s="117"/>
      <c r="AH460" s="117"/>
      <c r="AI460" s="117"/>
      <c r="AJ460" s="119">
        <f>SUM(AJ456:AJ459)</f>
        <v>0</v>
      </c>
      <c r="AK460" s="119">
        <f t="shared" ref="AK460:AN460" si="802">SUM(AK456:AK459)</f>
        <v>0</v>
      </c>
      <c r="AL460" s="119">
        <f t="shared" si="802"/>
        <v>0</v>
      </c>
      <c r="AM460" s="119">
        <f t="shared" si="802"/>
        <v>0</v>
      </c>
      <c r="AN460" s="119">
        <f t="shared" si="802"/>
        <v>0</v>
      </c>
      <c r="AO460" s="116"/>
      <c r="AP460" s="120"/>
      <c r="AQ460" s="121">
        <f t="shared" ref="AQ460:BA460" si="803">SUM(AQ456:AQ459)</f>
        <v>0</v>
      </c>
      <c r="AR460" s="121">
        <f t="shared" si="803"/>
        <v>0</v>
      </c>
      <c r="AS460" s="121">
        <f t="shared" si="803"/>
        <v>0</v>
      </c>
      <c r="AT460" s="121">
        <f t="shared" si="803"/>
        <v>0</v>
      </c>
      <c r="AU460" s="121">
        <f t="shared" si="803"/>
        <v>0</v>
      </c>
      <c r="AV460" s="121">
        <f t="shared" si="803"/>
        <v>0</v>
      </c>
      <c r="AW460" s="121">
        <f t="shared" si="803"/>
        <v>0</v>
      </c>
      <c r="AX460" s="121">
        <f t="shared" si="803"/>
        <v>0</v>
      </c>
      <c r="AY460" s="121">
        <f t="shared" si="803"/>
        <v>0</v>
      </c>
      <c r="AZ460" s="121">
        <f t="shared" si="803"/>
        <v>0</v>
      </c>
      <c r="BA460" s="121">
        <f t="shared" si="803"/>
        <v>0</v>
      </c>
    </row>
    <row r="461" spans="1:53" ht="14.1" customHeight="1" outlineLevel="2" x14ac:dyDescent="0.2">
      <c r="A461" s="68"/>
      <c r="B461" s="94"/>
      <c r="C461" s="95"/>
      <c r="D461" s="96"/>
      <c r="E461" s="96"/>
      <c r="F461" s="97"/>
      <c r="G461" s="98"/>
      <c r="H461" s="99" t="s">
        <v>49</v>
      </c>
      <c r="I461" s="100"/>
      <c r="J461" s="101"/>
      <c r="K461" s="101"/>
      <c r="L461" s="102" t="str">
        <f>IF(I461&lt;&gt;0,((VLOOKUP(I461,'1. Standard_Cost'!$B$4:$D$8,2)+VLOOKUP(I461,'1. Standard_Cost'!$B$4:$D$8,3))*J461*K461),"0")</f>
        <v>0</v>
      </c>
      <c r="M461" s="102">
        <f>L461*'1. Standard_Cost'!F51</f>
        <v>0</v>
      </c>
      <c r="N461" s="103"/>
      <c r="O461" s="103"/>
      <c r="P461" s="103"/>
      <c r="Q461" s="103"/>
      <c r="R461" s="104">
        <f>+N461*P461*'1. Standard_Cost'!$B$12</f>
        <v>0</v>
      </c>
      <c r="S461" s="104">
        <f>+N461*O461*P461*'1. Standard_Cost'!$C$12</f>
        <v>0</v>
      </c>
      <c r="T461" s="104">
        <f>+N461*P461*Q461*'1. Standard_Cost'!$D$12</f>
        <v>0</v>
      </c>
      <c r="U461" s="104">
        <f>+N461*O461*'1. Standard_Cost'!$E$12</f>
        <v>0</v>
      </c>
      <c r="V461" s="103"/>
      <c r="W461" s="103"/>
      <c r="X461" s="103"/>
      <c r="Y461" s="104">
        <f>+V461*((X461*'1. Standard_Cost'!$B$16)+(W461*X461*'1. Standard_Cost'!$C$16))</f>
        <v>0</v>
      </c>
      <c r="Z461" s="103"/>
      <c r="AA461" s="103"/>
      <c r="AB461" s="104">
        <f>+Z461*'1. Standard_Cost'!$B$20+AA461*'1. Standard_Cost'!$C$20</f>
        <v>0</v>
      </c>
      <c r="AC461" s="105"/>
      <c r="AD461" s="106"/>
      <c r="AE461" s="104">
        <f>SUM(AD461,AC461,AB461,Y461,U461,T461,S461,R461)*'1. Standard_Cost'!B75</f>
        <v>0</v>
      </c>
      <c r="AF461" s="104">
        <f>SUM(AD461,AE461)</f>
        <v>0</v>
      </c>
      <c r="AG461" s="103"/>
      <c r="AH461" s="103"/>
      <c r="AI461" s="103"/>
      <c r="AJ461" s="107"/>
      <c r="AK461" s="107"/>
      <c r="AL461" s="107"/>
      <c r="AM461" s="104">
        <f>AG461*'1. Standard_Cost'!B71+'Incremental_Cost Year 2021'!AH469*'1. Standard_Cost'!C71+'Incremental_Cost Year 2021'!AI469*'1. Standard_Cost'!D71+'Incremental_Cost Year 2021'!AJ469+'Incremental_Cost Year 2021'!AL469+AK461</f>
        <v>0</v>
      </c>
      <c r="AN461" s="104">
        <f>AM461*'1. Standard_Cost'!C75</f>
        <v>0</v>
      </c>
      <c r="AO461" s="107"/>
      <c r="AQ461" s="104">
        <f t="shared" ref="AQ461:AQ464" si="804">L461+M461</f>
        <v>0</v>
      </c>
      <c r="AR461" s="104">
        <f t="shared" ref="AR461:AR464" si="805">AF461</f>
        <v>0</v>
      </c>
      <c r="AS461" s="104">
        <f t="shared" ref="AS461:AS464" si="806">AM461+AN461</f>
        <v>0</v>
      </c>
      <c r="AT461" s="104">
        <f>SUM(AQ461,AR461,AS461)</f>
        <v>0</v>
      </c>
      <c r="AU461" s="108"/>
      <c r="AV461" s="108"/>
      <c r="AW461" s="108"/>
      <c r="AX461" s="108"/>
      <c r="AY461" s="108"/>
      <c r="AZ461" s="108"/>
      <c r="BA461" s="109">
        <f t="shared" ref="BA461:BA464" si="807">SUM(AU461:AZ461)-AT461</f>
        <v>0</v>
      </c>
    </row>
    <row r="462" spans="1:53" ht="14.1" customHeight="1" outlineLevel="2" x14ac:dyDescent="0.2">
      <c r="A462" s="68"/>
      <c r="B462" s="94"/>
      <c r="C462" s="95"/>
      <c r="D462" s="110"/>
      <c r="E462" s="110"/>
      <c r="F462" s="110"/>
      <c r="G462" s="111"/>
      <c r="H462" s="99" t="s">
        <v>50</v>
      </c>
      <c r="I462" s="100"/>
      <c r="J462" s="101"/>
      <c r="K462" s="101"/>
      <c r="L462" s="102" t="str">
        <f>IF(I462&lt;&gt;0,((VLOOKUP(I462,'1. Standard_Cost'!$B$4:$D$8,2)+VLOOKUP(I462,'1. Standard_Cost'!$B$4:$D$8,3))*J462*K462),"0")</f>
        <v>0</v>
      </c>
      <c r="M462" s="102">
        <f>L462*'1. Standard_Cost'!F51</f>
        <v>0</v>
      </c>
      <c r="N462" s="103"/>
      <c r="O462" s="103"/>
      <c r="P462" s="103"/>
      <c r="Q462" s="103"/>
      <c r="R462" s="104">
        <f>+N462*P462*'1. Standard_Cost'!$B$12</f>
        <v>0</v>
      </c>
      <c r="S462" s="104">
        <f>+N462*O462*P462*'1. Standard_Cost'!$C$12</f>
        <v>0</v>
      </c>
      <c r="T462" s="104">
        <f>+N462*P462*Q462*'1. Standard_Cost'!$D$12</f>
        <v>0</v>
      </c>
      <c r="U462" s="104">
        <f>+N462*O462*'1. Standard_Cost'!$E$12</f>
        <v>0</v>
      </c>
      <c r="V462" s="103"/>
      <c r="W462" s="103"/>
      <c r="X462" s="103"/>
      <c r="Y462" s="104">
        <f>+V462*((X462*'1. Standard_Cost'!$B$16)+(W462*X462*'1. Standard_Cost'!$C$16))</f>
        <v>0</v>
      </c>
      <c r="Z462" s="103"/>
      <c r="AA462" s="103"/>
      <c r="AB462" s="104">
        <f>+Z462*'1. Standard_Cost'!$B$20+AA462*'1. Standard_Cost'!$C$20</f>
        <v>0</v>
      </c>
      <c r="AC462" s="105"/>
      <c r="AD462" s="106"/>
      <c r="AE462" s="104">
        <f>SUM(AD462,AC462,AB462,Y462,U462,T462,S462,R462)*'1. Standard_Cost'!B75</f>
        <v>0</v>
      </c>
      <c r="AF462" s="104">
        <f t="shared" ref="AF462:AF464" si="808">SUM(AD462,AE462)</f>
        <v>0</v>
      </c>
      <c r="AG462" s="103"/>
      <c r="AH462" s="103">
        <v>0</v>
      </c>
      <c r="AI462" s="103">
        <v>0</v>
      </c>
      <c r="AJ462" s="107"/>
      <c r="AK462" s="107"/>
      <c r="AL462" s="107"/>
      <c r="AM462" s="104">
        <f>AG462*'1. Standard_Cost'!B71+'Incremental_Cost Year 2021'!AH470*'1. Standard_Cost'!C71+'Incremental_Cost Year 2021'!AI470*'1. Standard_Cost'!D71+'Incremental_Cost Year 2021'!AJ470+'Incremental_Cost Year 2021'!AL470+AK462</f>
        <v>0</v>
      </c>
      <c r="AN462" s="104">
        <f>AM462*'1. Standard_Cost'!C75</f>
        <v>0</v>
      </c>
      <c r="AO462" s="107"/>
      <c r="AQ462" s="104">
        <f t="shared" si="804"/>
        <v>0</v>
      </c>
      <c r="AR462" s="104">
        <f t="shared" si="805"/>
        <v>0</v>
      </c>
      <c r="AS462" s="104">
        <f t="shared" si="806"/>
        <v>0</v>
      </c>
      <c r="AT462" s="104">
        <f t="shared" ref="AT462:AT464" si="809">SUM(AQ462,AR462,AS462)</f>
        <v>0</v>
      </c>
      <c r="AU462" s="108"/>
      <c r="AV462" s="108">
        <v>0</v>
      </c>
      <c r="AW462" s="108"/>
      <c r="AX462" s="108"/>
      <c r="AY462" s="108"/>
      <c r="AZ462" s="108"/>
      <c r="BA462" s="109">
        <f t="shared" si="807"/>
        <v>0</v>
      </c>
    </row>
    <row r="463" spans="1:53" ht="14.1" customHeight="1" outlineLevel="2" x14ac:dyDescent="0.2">
      <c r="A463" s="68"/>
      <c r="B463" s="94"/>
      <c r="C463" s="95"/>
      <c r="D463" s="110"/>
      <c r="E463" s="110"/>
      <c r="F463" s="110"/>
      <c r="G463" s="111"/>
      <c r="H463" s="99" t="s">
        <v>51</v>
      </c>
      <c r="I463" s="100"/>
      <c r="J463" s="101"/>
      <c r="K463" s="101"/>
      <c r="L463" s="102" t="str">
        <f>IF(I463&lt;&gt;0,((VLOOKUP(I463,'1. Standard_Cost'!$B$4:$D$8,2)+VLOOKUP(I463,'1. Standard_Cost'!$B$4:$D$8,3))*J463*K463),"0")</f>
        <v>0</v>
      </c>
      <c r="M463" s="102">
        <f>L463*'1. Standard_Cost'!F51</f>
        <v>0</v>
      </c>
      <c r="N463" s="103"/>
      <c r="O463" s="103"/>
      <c r="P463" s="103"/>
      <c r="Q463" s="103"/>
      <c r="R463" s="104">
        <f>+N463*P463*'1. Standard_Cost'!$B$12</f>
        <v>0</v>
      </c>
      <c r="S463" s="104">
        <f>+N463*O463*P463*'1. Standard_Cost'!$C$12</f>
        <v>0</v>
      </c>
      <c r="T463" s="104">
        <f>+N463*P463*Q463*'1. Standard_Cost'!$D$12</f>
        <v>0</v>
      </c>
      <c r="U463" s="104">
        <f>+N463*O463*'1. Standard_Cost'!$E$12</f>
        <v>0</v>
      </c>
      <c r="V463" s="103"/>
      <c r="W463" s="103"/>
      <c r="X463" s="103"/>
      <c r="Y463" s="104">
        <f>+V463*((X463*'1. Standard_Cost'!$B$16)+(W463*X463*'1. Standard_Cost'!$C$16))</f>
        <v>0</v>
      </c>
      <c r="Z463" s="103"/>
      <c r="AA463" s="103"/>
      <c r="AB463" s="104">
        <f>+Z463*'1. Standard_Cost'!$B$20+AA463*'1. Standard_Cost'!$C$20</f>
        <v>0</v>
      </c>
      <c r="AC463" s="105"/>
      <c r="AD463" s="106"/>
      <c r="AE463" s="104">
        <f>SUM(AD463,AC463,AB463,Y463,U463,T463,S463,R463)*'1. Standard_Cost'!B75</f>
        <v>0</v>
      </c>
      <c r="AF463" s="104">
        <f t="shared" si="808"/>
        <v>0</v>
      </c>
      <c r="AG463" s="103"/>
      <c r="AH463" s="103"/>
      <c r="AI463" s="103"/>
      <c r="AJ463" s="107"/>
      <c r="AK463" s="107"/>
      <c r="AL463" s="107"/>
      <c r="AM463" s="104">
        <f>AG463*'1. Standard_Cost'!B71+'Incremental_Cost Year 2021'!AH471*'1. Standard_Cost'!C71+'Incremental_Cost Year 2021'!AI471*'1. Standard_Cost'!D71+'Incremental_Cost Year 2021'!AJ471+'Incremental_Cost Year 2021'!AL471+AK463</f>
        <v>0</v>
      </c>
      <c r="AN463" s="104">
        <f>AM463*'1. Standard_Cost'!C75</f>
        <v>0</v>
      </c>
      <c r="AO463" s="107"/>
      <c r="AQ463" s="104">
        <f t="shared" si="804"/>
        <v>0</v>
      </c>
      <c r="AR463" s="104">
        <f t="shared" si="805"/>
        <v>0</v>
      </c>
      <c r="AS463" s="104">
        <f t="shared" si="806"/>
        <v>0</v>
      </c>
      <c r="AT463" s="104">
        <f t="shared" si="809"/>
        <v>0</v>
      </c>
      <c r="AU463" s="108"/>
      <c r="AV463" s="108"/>
      <c r="AW463" s="108"/>
      <c r="AX463" s="108"/>
      <c r="AY463" s="108"/>
      <c r="AZ463" s="108"/>
      <c r="BA463" s="109">
        <f t="shared" si="807"/>
        <v>0</v>
      </c>
    </row>
    <row r="464" spans="1:53" ht="14.1" customHeight="1" outlineLevel="2" x14ac:dyDescent="0.2">
      <c r="A464" s="68"/>
      <c r="B464" s="94"/>
      <c r="C464" s="95"/>
      <c r="D464" s="110"/>
      <c r="E464" s="110"/>
      <c r="F464" s="110"/>
      <c r="G464" s="111"/>
      <c r="H464" s="112" t="s">
        <v>179</v>
      </c>
      <c r="I464" s="100"/>
      <c r="J464" s="101"/>
      <c r="K464" s="101"/>
      <c r="L464" s="102" t="str">
        <f>IF(I464&lt;&gt;0,((VLOOKUP(I464,'1. Standard_Cost'!$B$4:$D$8,2)+VLOOKUP(I464,'1. Standard_Cost'!$B$4:$D$8,3))*J464*K464),"0")</f>
        <v>0</v>
      </c>
      <c r="M464" s="102">
        <f>L464*'1. Standard_Cost'!F51</f>
        <v>0</v>
      </c>
      <c r="N464" s="103"/>
      <c r="O464" s="103"/>
      <c r="P464" s="103"/>
      <c r="Q464" s="103"/>
      <c r="R464" s="104">
        <f>+N464*P464*'1. Standard_Cost'!$B$12</f>
        <v>0</v>
      </c>
      <c r="S464" s="104">
        <f>+N464*O464*P464*'1. Standard_Cost'!$C$12</f>
        <v>0</v>
      </c>
      <c r="T464" s="104">
        <f>+N464*P464*Q464*'1. Standard_Cost'!$D$12</f>
        <v>0</v>
      </c>
      <c r="U464" s="104">
        <f>+N464*O464*'1. Standard_Cost'!$E$12</f>
        <v>0</v>
      </c>
      <c r="V464" s="103"/>
      <c r="W464" s="103"/>
      <c r="X464" s="103"/>
      <c r="Y464" s="104">
        <f>+V464*((X464*'1. Standard_Cost'!$B$16)+(W464*X464*'1. Standard_Cost'!$C$16))</f>
        <v>0</v>
      </c>
      <c r="Z464" s="103"/>
      <c r="AA464" s="103"/>
      <c r="AB464" s="104">
        <f>+Z464*'1. Standard_Cost'!$B$20+AA464*'1. Standard_Cost'!$C$20</f>
        <v>0</v>
      </c>
      <c r="AC464" s="105"/>
      <c r="AD464" s="106"/>
      <c r="AE464" s="104">
        <f>SUM(AD464,AC464,AB464,Y464,U464,T464,S464,R464)*'1. Standard_Cost'!B75</f>
        <v>0</v>
      </c>
      <c r="AF464" s="104">
        <f t="shared" si="808"/>
        <v>0</v>
      </c>
      <c r="AG464" s="103"/>
      <c r="AH464" s="103"/>
      <c r="AI464" s="103"/>
      <c r="AJ464" s="107"/>
      <c r="AK464" s="107"/>
      <c r="AL464" s="107"/>
      <c r="AM464" s="104">
        <f>AG464*'1. Standard_Cost'!B71+'Incremental_Cost Year 2021'!AH472*'1. Standard_Cost'!C71+'Incremental_Cost Year 2021'!AI472*'1. Standard_Cost'!D71+'Incremental_Cost Year 2021'!AJ472+'Incremental_Cost Year 2021'!AL472+AK464</f>
        <v>0</v>
      </c>
      <c r="AN464" s="104">
        <f>AM464*'1. Standard_Cost'!C75</f>
        <v>0</v>
      </c>
      <c r="AO464" s="107"/>
      <c r="AQ464" s="104">
        <f t="shared" si="804"/>
        <v>0</v>
      </c>
      <c r="AR464" s="104">
        <f t="shared" si="805"/>
        <v>0</v>
      </c>
      <c r="AS464" s="104">
        <f t="shared" si="806"/>
        <v>0</v>
      </c>
      <c r="AT464" s="104">
        <f t="shared" si="809"/>
        <v>0</v>
      </c>
      <c r="AU464" s="108"/>
      <c r="AV464" s="108"/>
      <c r="AW464" s="108"/>
      <c r="AX464" s="108"/>
      <c r="AY464" s="108"/>
      <c r="AZ464" s="108"/>
      <c r="BA464" s="109">
        <f t="shared" si="807"/>
        <v>0</v>
      </c>
    </row>
    <row r="465" spans="1:53" ht="24.6" customHeight="1" outlineLevel="1" x14ac:dyDescent="0.2">
      <c r="A465" s="68"/>
      <c r="B465" s="141"/>
      <c r="C465" s="95"/>
      <c r="D465" s="113" t="s">
        <v>515</v>
      </c>
      <c r="E465" s="113" t="s">
        <v>337</v>
      </c>
      <c r="F465" s="114" t="s">
        <v>154</v>
      </c>
      <c r="G465" s="115" t="s">
        <v>155</v>
      </c>
      <c r="H465" s="122" t="s">
        <v>338</v>
      </c>
      <c r="I465" s="117"/>
      <c r="J465" s="117"/>
      <c r="K465" s="117"/>
      <c r="L465" s="118">
        <f>SUM(L461:L464)</f>
        <v>0</v>
      </c>
      <c r="M465" s="118">
        <f>SUM(M461:M464)</f>
        <v>0</v>
      </c>
      <c r="N465" s="117"/>
      <c r="O465" s="117"/>
      <c r="P465" s="117"/>
      <c r="Q465" s="117"/>
      <c r="R465" s="119">
        <f>SUM(R461:R464)</f>
        <v>0</v>
      </c>
      <c r="S465" s="119">
        <f>SUM(S461:S464)</f>
        <v>0</v>
      </c>
      <c r="T465" s="119">
        <f>SUM(T461:T464)</f>
        <v>0</v>
      </c>
      <c r="U465" s="119">
        <f>SUM(U461:U464)</f>
        <v>0</v>
      </c>
      <c r="V465" s="117"/>
      <c r="W465" s="117"/>
      <c r="X465" s="117"/>
      <c r="Y465" s="118">
        <f>SUM(Y461:Y464)</f>
        <v>0</v>
      </c>
      <c r="Z465" s="117"/>
      <c r="AA465" s="117"/>
      <c r="AB465" s="118">
        <f t="shared" ref="AB465:AF465" si="810">SUM(AB461:AB464)</f>
        <v>0</v>
      </c>
      <c r="AC465" s="118">
        <f t="shared" si="810"/>
        <v>0</v>
      </c>
      <c r="AD465" s="118">
        <f t="shared" si="810"/>
        <v>0</v>
      </c>
      <c r="AE465" s="118">
        <f t="shared" si="810"/>
        <v>0</v>
      </c>
      <c r="AF465" s="118">
        <f t="shared" si="810"/>
        <v>0</v>
      </c>
      <c r="AG465" s="117"/>
      <c r="AH465" s="117"/>
      <c r="AI465" s="117"/>
      <c r="AJ465" s="119">
        <f>SUM(AJ461:AJ464)</f>
        <v>0</v>
      </c>
      <c r="AK465" s="119">
        <f t="shared" ref="AK465:AN465" si="811">SUM(AK461:AK464)</f>
        <v>0</v>
      </c>
      <c r="AL465" s="119">
        <f t="shared" si="811"/>
        <v>0</v>
      </c>
      <c r="AM465" s="119">
        <f t="shared" si="811"/>
        <v>0</v>
      </c>
      <c r="AN465" s="119">
        <f t="shared" si="811"/>
        <v>0</v>
      </c>
      <c r="AO465" s="116"/>
      <c r="AP465" s="120"/>
      <c r="AQ465" s="121">
        <f t="shared" ref="AQ465:BA465" si="812">SUM(AQ461:AQ464)</f>
        <v>0</v>
      </c>
      <c r="AR465" s="121">
        <f t="shared" si="812"/>
        <v>0</v>
      </c>
      <c r="AS465" s="121">
        <f t="shared" si="812"/>
        <v>0</v>
      </c>
      <c r="AT465" s="121">
        <f t="shared" si="812"/>
        <v>0</v>
      </c>
      <c r="AU465" s="121">
        <f t="shared" si="812"/>
        <v>0</v>
      </c>
      <c r="AV465" s="121">
        <f t="shared" si="812"/>
        <v>0</v>
      </c>
      <c r="AW465" s="121">
        <f t="shared" si="812"/>
        <v>0</v>
      </c>
      <c r="AX465" s="121">
        <f t="shared" si="812"/>
        <v>0</v>
      </c>
      <c r="AY465" s="121">
        <f t="shared" si="812"/>
        <v>0</v>
      </c>
      <c r="AZ465" s="121">
        <f t="shared" si="812"/>
        <v>0</v>
      </c>
      <c r="BA465" s="121">
        <f t="shared" si="812"/>
        <v>0</v>
      </c>
    </row>
    <row r="466" spans="1:53" ht="14.1" customHeight="1" outlineLevel="2" x14ac:dyDescent="0.2">
      <c r="A466" s="68"/>
      <c r="B466" s="94"/>
      <c r="C466" s="95"/>
      <c r="D466" s="96"/>
      <c r="E466" s="96"/>
      <c r="F466" s="97"/>
      <c r="G466" s="98"/>
      <c r="H466" s="99" t="s">
        <v>49</v>
      </c>
      <c r="I466" s="100"/>
      <c r="J466" s="101"/>
      <c r="K466" s="101"/>
      <c r="L466" s="102" t="str">
        <f>IF(I466&lt;&gt;0,((VLOOKUP(I466,'1. Standard_Cost'!$B$4:$D$8,2)+VLOOKUP(I466,'1. Standard_Cost'!$B$4:$D$8,3))*J466*K466),"0")</f>
        <v>0</v>
      </c>
      <c r="M466" s="102">
        <f>L466*'1. Standard_Cost'!F56</f>
        <v>0</v>
      </c>
      <c r="N466" s="103"/>
      <c r="O466" s="103"/>
      <c r="P466" s="103"/>
      <c r="Q466" s="103"/>
      <c r="R466" s="104">
        <f>+N466*P466*'1. Standard_Cost'!$B$12</f>
        <v>0</v>
      </c>
      <c r="S466" s="104">
        <f>+N466*O466*P466*'1. Standard_Cost'!$C$12</f>
        <v>0</v>
      </c>
      <c r="T466" s="104">
        <f>+N466*P466*Q466*'1. Standard_Cost'!$D$12</f>
        <v>0</v>
      </c>
      <c r="U466" s="104">
        <f>+N466*O466*'1. Standard_Cost'!$E$12</f>
        <v>0</v>
      </c>
      <c r="V466" s="103"/>
      <c r="W466" s="103"/>
      <c r="X466" s="103"/>
      <c r="Y466" s="104">
        <f>+V466*((X466*'1. Standard_Cost'!$B$16)+(W466*X466*'1. Standard_Cost'!$C$16))</f>
        <v>0</v>
      </c>
      <c r="Z466" s="103"/>
      <c r="AA466" s="103"/>
      <c r="AB466" s="104">
        <f>+Z466*'1. Standard_Cost'!$B$20+AA466*'1. Standard_Cost'!$C$20</f>
        <v>0</v>
      </c>
      <c r="AC466" s="105"/>
      <c r="AD466" s="106"/>
      <c r="AE466" s="104">
        <f>SUM(AD466,AC466,AB466,Y466,U466,T466,S466,R466)*'1. Standard_Cost'!B80</f>
        <v>0</v>
      </c>
      <c r="AF466" s="104">
        <f>SUM(AD466,AE466)</f>
        <v>0</v>
      </c>
      <c r="AG466" s="103"/>
      <c r="AH466" s="103"/>
      <c r="AI466" s="103"/>
      <c r="AJ466" s="107"/>
      <c r="AK466" s="107"/>
      <c r="AL466" s="107"/>
      <c r="AM466" s="104">
        <f>AG466*'1. Standard_Cost'!B76+'Incremental_Cost Year 2021'!AH474*'1. Standard_Cost'!C76+'Incremental_Cost Year 2021'!AI474*'1. Standard_Cost'!D76+'Incremental_Cost Year 2021'!AJ474+'Incremental_Cost Year 2021'!AL474+AK466</f>
        <v>0</v>
      </c>
      <c r="AN466" s="104">
        <f>AM466*'1. Standard_Cost'!C80</f>
        <v>0</v>
      </c>
      <c r="AO466" s="107"/>
      <c r="AQ466" s="104">
        <f t="shared" ref="AQ466:AQ469" si="813">L466+M466</f>
        <v>0</v>
      </c>
      <c r="AR466" s="104">
        <f t="shared" ref="AR466:AR469" si="814">AF466</f>
        <v>0</v>
      </c>
      <c r="AS466" s="104">
        <f t="shared" ref="AS466:AS469" si="815">AM466+AN466</f>
        <v>0</v>
      </c>
      <c r="AT466" s="104">
        <f>SUM(AQ466,AR466,AS466)</f>
        <v>0</v>
      </c>
      <c r="AU466" s="108"/>
      <c r="AV466" s="108"/>
      <c r="AW466" s="108"/>
      <c r="AX466" s="108"/>
      <c r="AY466" s="108"/>
      <c r="AZ466" s="108"/>
      <c r="BA466" s="109">
        <f t="shared" ref="BA466:BA469" si="816">SUM(AU466:AZ466)-AT466</f>
        <v>0</v>
      </c>
    </row>
    <row r="467" spans="1:53" ht="14.1" customHeight="1" outlineLevel="2" x14ac:dyDescent="0.2">
      <c r="A467" s="68"/>
      <c r="B467" s="94"/>
      <c r="C467" s="95"/>
      <c r="D467" s="110"/>
      <c r="E467" s="110"/>
      <c r="F467" s="110"/>
      <c r="G467" s="111"/>
      <c r="H467" s="99" t="s">
        <v>50</v>
      </c>
      <c r="I467" s="100"/>
      <c r="J467" s="101"/>
      <c r="K467" s="101"/>
      <c r="L467" s="102" t="str">
        <f>IF(I467&lt;&gt;0,((VLOOKUP(I467,'1. Standard_Cost'!$B$4:$D$8,2)+VLOOKUP(I467,'1. Standard_Cost'!$B$4:$D$8,3))*J467*K467),"0")</f>
        <v>0</v>
      </c>
      <c r="M467" s="102">
        <f>L467*'1. Standard_Cost'!F56</f>
        <v>0</v>
      </c>
      <c r="N467" s="103"/>
      <c r="O467" s="103"/>
      <c r="P467" s="103"/>
      <c r="Q467" s="103"/>
      <c r="R467" s="104">
        <f>+N467*P467*'1. Standard_Cost'!$B$12</f>
        <v>0</v>
      </c>
      <c r="S467" s="104">
        <f>+N467*O467*P467*'1. Standard_Cost'!$C$12</f>
        <v>0</v>
      </c>
      <c r="T467" s="104">
        <f>+N467*P467*Q467*'1. Standard_Cost'!$D$12</f>
        <v>0</v>
      </c>
      <c r="U467" s="104">
        <f>+N467*O467*'1. Standard_Cost'!$E$12</f>
        <v>0</v>
      </c>
      <c r="V467" s="103"/>
      <c r="W467" s="103"/>
      <c r="X467" s="103"/>
      <c r="Y467" s="104">
        <f>+V467*((X467*'1. Standard_Cost'!$B$16)+(W467*X467*'1. Standard_Cost'!$C$16))</f>
        <v>0</v>
      </c>
      <c r="Z467" s="103"/>
      <c r="AA467" s="103"/>
      <c r="AB467" s="104">
        <f>+Z467*'1. Standard_Cost'!$B$20+AA467*'1. Standard_Cost'!$C$20</f>
        <v>0</v>
      </c>
      <c r="AC467" s="105"/>
      <c r="AD467" s="106"/>
      <c r="AE467" s="104">
        <f>SUM(AD467,AC467,AB467,Y467,U467,T467,S467,R467)*'1. Standard_Cost'!B80</f>
        <v>0</v>
      </c>
      <c r="AF467" s="104">
        <f t="shared" ref="AF467:AF469" si="817">SUM(AD467,AE467)</f>
        <v>0</v>
      </c>
      <c r="AG467" s="103"/>
      <c r="AH467" s="103">
        <v>0</v>
      </c>
      <c r="AI467" s="103">
        <v>0</v>
      </c>
      <c r="AJ467" s="107"/>
      <c r="AK467" s="107"/>
      <c r="AL467" s="107"/>
      <c r="AM467" s="104">
        <f>AG467*'1. Standard_Cost'!B76+'Incremental_Cost Year 2021'!AH475*'1. Standard_Cost'!C76+'Incremental_Cost Year 2021'!AI475*'1. Standard_Cost'!D76+'Incremental_Cost Year 2021'!AJ475+'Incremental_Cost Year 2021'!AL475+AK467</f>
        <v>0</v>
      </c>
      <c r="AN467" s="104">
        <f>AM467*'1. Standard_Cost'!C80</f>
        <v>0</v>
      </c>
      <c r="AO467" s="107"/>
      <c r="AQ467" s="104">
        <f t="shared" si="813"/>
        <v>0</v>
      </c>
      <c r="AR467" s="104">
        <f t="shared" si="814"/>
        <v>0</v>
      </c>
      <c r="AS467" s="104">
        <f t="shared" si="815"/>
        <v>0</v>
      </c>
      <c r="AT467" s="104">
        <f t="shared" ref="AT467:AT469" si="818">SUM(AQ467,AR467,AS467)</f>
        <v>0</v>
      </c>
      <c r="AU467" s="108"/>
      <c r="AV467" s="108">
        <v>0</v>
      </c>
      <c r="AW467" s="108"/>
      <c r="AX467" s="108"/>
      <c r="AY467" s="108"/>
      <c r="AZ467" s="108"/>
      <c r="BA467" s="109">
        <f t="shared" si="816"/>
        <v>0</v>
      </c>
    </row>
    <row r="468" spans="1:53" ht="14.1" customHeight="1" outlineLevel="2" x14ac:dyDescent="0.2">
      <c r="A468" s="68"/>
      <c r="B468" s="94"/>
      <c r="C468" s="95"/>
      <c r="D468" s="110"/>
      <c r="E468" s="110"/>
      <c r="F468" s="110"/>
      <c r="G468" s="111"/>
      <c r="H468" s="99" t="s">
        <v>51</v>
      </c>
      <c r="I468" s="100"/>
      <c r="J468" s="101"/>
      <c r="K468" s="101"/>
      <c r="L468" s="102" t="str">
        <f>IF(I468&lt;&gt;0,((VLOOKUP(I468,'1. Standard_Cost'!$B$4:$D$8,2)+VLOOKUP(I468,'1. Standard_Cost'!$B$4:$D$8,3))*J468*K468),"0")</f>
        <v>0</v>
      </c>
      <c r="M468" s="102">
        <f>L468*'1. Standard_Cost'!F56</f>
        <v>0</v>
      </c>
      <c r="N468" s="103"/>
      <c r="O468" s="103"/>
      <c r="P468" s="103"/>
      <c r="Q468" s="103"/>
      <c r="R468" s="104">
        <f>+N468*P468*'1. Standard_Cost'!$B$12</f>
        <v>0</v>
      </c>
      <c r="S468" s="104">
        <f>+N468*O468*P468*'1. Standard_Cost'!$C$12</f>
        <v>0</v>
      </c>
      <c r="T468" s="104">
        <f>+N468*P468*Q468*'1. Standard_Cost'!$D$12</f>
        <v>0</v>
      </c>
      <c r="U468" s="104">
        <f>+N468*O468*'1. Standard_Cost'!$E$12</f>
        <v>0</v>
      </c>
      <c r="V468" s="103"/>
      <c r="W468" s="103"/>
      <c r="X468" s="103"/>
      <c r="Y468" s="104">
        <f>+V468*((X468*'1. Standard_Cost'!$B$16)+(W468*X468*'1. Standard_Cost'!$C$16))</f>
        <v>0</v>
      </c>
      <c r="Z468" s="103"/>
      <c r="AA468" s="103"/>
      <c r="AB468" s="104">
        <f>+Z468*'1. Standard_Cost'!$B$20+AA468*'1. Standard_Cost'!$C$20</f>
        <v>0</v>
      </c>
      <c r="AC468" s="105"/>
      <c r="AD468" s="106"/>
      <c r="AE468" s="104">
        <f>SUM(AD468,AC468,AB468,Y468,U468,T468,S468,R468)*'1. Standard_Cost'!B80</f>
        <v>0</v>
      </c>
      <c r="AF468" s="104">
        <f t="shared" si="817"/>
        <v>0</v>
      </c>
      <c r="AG468" s="103"/>
      <c r="AH468" s="103"/>
      <c r="AI468" s="103"/>
      <c r="AJ468" s="107"/>
      <c r="AK468" s="107"/>
      <c r="AL468" s="107"/>
      <c r="AM468" s="104">
        <f>AG468*'1. Standard_Cost'!B76+'Incremental_Cost Year 2021'!AH476*'1. Standard_Cost'!C76+'Incremental_Cost Year 2021'!AI476*'1. Standard_Cost'!D76+'Incremental_Cost Year 2021'!AJ476+'Incremental_Cost Year 2021'!AL476+AK468</f>
        <v>0</v>
      </c>
      <c r="AN468" s="104">
        <f>AM468*'1. Standard_Cost'!C80</f>
        <v>0</v>
      </c>
      <c r="AO468" s="107"/>
      <c r="AQ468" s="104">
        <f t="shared" si="813"/>
        <v>0</v>
      </c>
      <c r="AR468" s="104">
        <f t="shared" si="814"/>
        <v>0</v>
      </c>
      <c r="AS468" s="104">
        <f t="shared" si="815"/>
        <v>0</v>
      </c>
      <c r="AT468" s="104">
        <f t="shared" si="818"/>
        <v>0</v>
      </c>
      <c r="AU468" s="108"/>
      <c r="AV468" s="108"/>
      <c r="AW468" s="108"/>
      <c r="AX468" s="108"/>
      <c r="AY468" s="108"/>
      <c r="AZ468" s="108"/>
      <c r="BA468" s="109">
        <f t="shared" si="816"/>
        <v>0</v>
      </c>
    </row>
    <row r="469" spans="1:53" ht="14.1" customHeight="1" outlineLevel="2" x14ac:dyDescent="0.2">
      <c r="A469" s="68"/>
      <c r="B469" s="94"/>
      <c r="C469" s="95"/>
      <c r="D469" s="110"/>
      <c r="E469" s="110"/>
      <c r="F469" s="110"/>
      <c r="G469" s="111"/>
      <c r="H469" s="112" t="s">
        <v>179</v>
      </c>
      <c r="I469" s="100"/>
      <c r="J469" s="101"/>
      <c r="K469" s="101"/>
      <c r="L469" s="102" t="str">
        <f>IF(I469&lt;&gt;0,((VLOOKUP(I469,'1. Standard_Cost'!$B$4:$D$8,2)+VLOOKUP(I469,'1. Standard_Cost'!$B$4:$D$8,3))*J469*K469),"0")</f>
        <v>0</v>
      </c>
      <c r="M469" s="102">
        <f>L469*'1. Standard_Cost'!F56</f>
        <v>0</v>
      </c>
      <c r="N469" s="103"/>
      <c r="O469" s="103"/>
      <c r="P469" s="103"/>
      <c r="Q469" s="103"/>
      <c r="R469" s="104">
        <f>+N469*P469*'1. Standard_Cost'!$B$12</f>
        <v>0</v>
      </c>
      <c r="S469" s="104">
        <f>+N469*O469*P469*'1. Standard_Cost'!$C$12</f>
        <v>0</v>
      </c>
      <c r="T469" s="104">
        <f>+N469*P469*Q469*'1. Standard_Cost'!$D$12</f>
        <v>0</v>
      </c>
      <c r="U469" s="104">
        <f>+N469*O469*'1. Standard_Cost'!$E$12</f>
        <v>0</v>
      </c>
      <c r="V469" s="103"/>
      <c r="W469" s="103"/>
      <c r="X469" s="103"/>
      <c r="Y469" s="104">
        <f>+V469*((X469*'1. Standard_Cost'!$B$16)+(W469*X469*'1. Standard_Cost'!$C$16))</f>
        <v>0</v>
      </c>
      <c r="Z469" s="103"/>
      <c r="AA469" s="103"/>
      <c r="AB469" s="104">
        <f>+Z469*'1. Standard_Cost'!$B$20+AA469*'1. Standard_Cost'!$C$20</f>
        <v>0</v>
      </c>
      <c r="AC469" s="105"/>
      <c r="AD469" s="106"/>
      <c r="AE469" s="104">
        <f>SUM(AD469,AC469,AB469,Y469,U469,T469,S469,R469)*'1. Standard_Cost'!B80</f>
        <v>0</v>
      </c>
      <c r="AF469" s="104">
        <f t="shared" si="817"/>
        <v>0</v>
      </c>
      <c r="AG469" s="103"/>
      <c r="AH469" s="103"/>
      <c r="AI469" s="103"/>
      <c r="AJ469" s="107"/>
      <c r="AK469" s="107"/>
      <c r="AL469" s="107"/>
      <c r="AM469" s="104">
        <f>AG469*'1. Standard_Cost'!B76+'Incremental_Cost Year 2021'!AH477*'1. Standard_Cost'!C76+'Incremental_Cost Year 2021'!AI477*'1. Standard_Cost'!D76+'Incremental_Cost Year 2021'!AJ477+'Incremental_Cost Year 2021'!AL477+AK469</f>
        <v>0</v>
      </c>
      <c r="AN469" s="104">
        <f>AM469*'1. Standard_Cost'!C80</f>
        <v>0</v>
      </c>
      <c r="AO469" s="107"/>
      <c r="AQ469" s="104">
        <f t="shared" si="813"/>
        <v>0</v>
      </c>
      <c r="AR469" s="104">
        <f t="shared" si="814"/>
        <v>0</v>
      </c>
      <c r="AS469" s="104">
        <f t="shared" si="815"/>
        <v>0</v>
      </c>
      <c r="AT469" s="104">
        <f t="shared" si="818"/>
        <v>0</v>
      </c>
      <c r="AU469" s="108"/>
      <c r="AV469" s="108"/>
      <c r="AW469" s="108"/>
      <c r="AX469" s="108"/>
      <c r="AY469" s="108"/>
      <c r="AZ469" s="108"/>
      <c r="BA469" s="109">
        <f t="shared" si="816"/>
        <v>0</v>
      </c>
    </row>
    <row r="470" spans="1:53" ht="24.6" customHeight="1" outlineLevel="1" x14ac:dyDescent="0.2">
      <c r="A470" s="68"/>
      <c r="B470" s="141"/>
      <c r="C470" s="95"/>
      <c r="D470" s="113" t="s">
        <v>515</v>
      </c>
      <c r="E470" s="113" t="s">
        <v>796</v>
      </c>
      <c r="F470" s="114" t="s">
        <v>154</v>
      </c>
      <c r="G470" s="115" t="s">
        <v>155</v>
      </c>
      <c r="H470" s="122" t="s">
        <v>339</v>
      </c>
      <c r="I470" s="117"/>
      <c r="J470" s="117"/>
      <c r="K470" s="117"/>
      <c r="L470" s="118">
        <f>SUM(L466:L469)</f>
        <v>0</v>
      </c>
      <c r="M470" s="118">
        <f>SUM(M466:M469)</f>
        <v>0</v>
      </c>
      <c r="N470" s="117"/>
      <c r="O470" s="117"/>
      <c r="P470" s="117"/>
      <c r="Q470" s="117"/>
      <c r="R470" s="119">
        <f>SUM(R466:R469)</f>
        <v>0</v>
      </c>
      <c r="S470" s="119">
        <f>SUM(S466:S469)</f>
        <v>0</v>
      </c>
      <c r="T470" s="119">
        <f>SUM(T466:T469)</f>
        <v>0</v>
      </c>
      <c r="U470" s="119">
        <f>SUM(U466:U469)</f>
        <v>0</v>
      </c>
      <c r="V470" s="117"/>
      <c r="W470" s="117"/>
      <c r="X470" s="117"/>
      <c r="Y470" s="118">
        <f>SUM(Y466:Y469)</f>
        <v>0</v>
      </c>
      <c r="Z470" s="117"/>
      <c r="AA470" s="117"/>
      <c r="AB470" s="118">
        <f t="shared" ref="AB470:AF470" si="819">SUM(AB466:AB469)</f>
        <v>0</v>
      </c>
      <c r="AC470" s="118">
        <f t="shared" si="819"/>
        <v>0</v>
      </c>
      <c r="AD470" s="118">
        <f t="shared" si="819"/>
        <v>0</v>
      </c>
      <c r="AE470" s="118">
        <f t="shared" si="819"/>
        <v>0</v>
      </c>
      <c r="AF470" s="118">
        <f t="shared" si="819"/>
        <v>0</v>
      </c>
      <c r="AG470" s="117"/>
      <c r="AH470" s="117"/>
      <c r="AI470" s="117"/>
      <c r="AJ470" s="119">
        <f>SUM(AJ466:AJ469)</f>
        <v>0</v>
      </c>
      <c r="AK470" s="119">
        <f t="shared" ref="AK470:AN470" si="820">SUM(AK466:AK469)</f>
        <v>0</v>
      </c>
      <c r="AL470" s="119">
        <f t="shared" si="820"/>
        <v>0</v>
      </c>
      <c r="AM470" s="119">
        <f t="shared" si="820"/>
        <v>0</v>
      </c>
      <c r="AN470" s="119">
        <f t="shared" si="820"/>
        <v>0</v>
      </c>
      <c r="AO470" s="116"/>
      <c r="AP470" s="120"/>
      <c r="AQ470" s="121">
        <f t="shared" ref="AQ470:BA470" si="821">SUM(AQ466:AQ469)</f>
        <v>0</v>
      </c>
      <c r="AR470" s="121">
        <f t="shared" si="821"/>
        <v>0</v>
      </c>
      <c r="AS470" s="121">
        <f t="shared" si="821"/>
        <v>0</v>
      </c>
      <c r="AT470" s="121">
        <f t="shared" si="821"/>
        <v>0</v>
      </c>
      <c r="AU470" s="121">
        <f t="shared" si="821"/>
        <v>0</v>
      </c>
      <c r="AV470" s="121">
        <f t="shared" si="821"/>
        <v>0</v>
      </c>
      <c r="AW470" s="121">
        <f t="shared" si="821"/>
        <v>0</v>
      </c>
      <c r="AX470" s="121">
        <f t="shared" si="821"/>
        <v>0</v>
      </c>
      <c r="AY470" s="121">
        <f t="shared" si="821"/>
        <v>0</v>
      </c>
      <c r="AZ470" s="121">
        <f t="shared" si="821"/>
        <v>0</v>
      </c>
      <c r="BA470" s="121">
        <f t="shared" si="821"/>
        <v>0</v>
      </c>
    </row>
    <row r="471" spans="1:53" ht="14.1" customHeight="1" outlineLevel="2" x14ac:dyDescent="0.2">
      <c r="A471" s="68"/>
      <c r="B471" s="94"/>
      <c r="C471" s="95"/>
      <c r="D471" s="96"/>
      <c r="E471" s="96"/>
      <c r="F471" s="97"/>
      <c r="G471" s="98"/>
      <c r="H471" s="99" t="s">
        <v>570</v>
      </c>
      <c r="I471" s="100"/>
      <c r="J471" s="101">
        <v>1</v>
      </c>
      <c r="K471" s="101">
        <v>1</v>
      </c>
      <c r="L471" s="102">
        <v>80100</v>
      </c>
      <c r="M471" s="102">
        <f>L471*'1. Standard_Cost'!F4</f>
        <v>13376.7</v>
      </c>
      <c r="N471" s="103"/>
      <c r="O471" s="103"/>
      <c r="P471" s="103"/>
      <c r="Q471" s="103"/>
      <c r="R471" s="104">
        <f>+N471*P471*'1. Standard_Cost'!$B$12</f>
        <v>0</v>
      </c>
      <c r="S471" s="104">
        <f>+N471*O471*P471*'1. Standard_Cost'!$C$12</f>
        <v>0</v>
      </c>
      <c r="T471" s="104">
        <f>+N471*P471*Q471*'1. Standard_Cost'!$D$12</f>
        <v>0</v>
      </c>
      <c r="U471" s="104">
        <f>+N471*O471*'1. Standard_Cost'!$E$12</f>
        <v>0</v>
      </c>
      <c r="V471" s="103"/>
      <c r="W471" s="103"/>
      <c r="X471" s="103"/>
      <c r="Y471" s="104">
        <f>+V471*((X471*'1. Standard_Cost'!$B$16)+(W471*X471*'1. Standard_Cost'!$C$16))</f>
        <v>0</v>
      </c>
      <c r="Z471" s="103"/>
      <c r="AA471" s="103"/>
      <c r="AB471" s="104">
        <f>+Z471*'1. Standard_Cost'!$B$20+AA471*'1. Standard_Cost'!$C$20</f>
        <v>0</v>
      </c>
      <c r="AC471" s="105"/>
      <c r="AD471" s="106"/>
      <c r="AE471" s="104">
        <f>SUM(AD471,AC471,AB471,Y471,U471,T471,S471,R471)*'1. Standard_Cost'!B85</f>
        <v>0</v>
      </c>
      <c r="AF471" s="104">
        <f>SUM(AD471,AE471)</f>
        <v>0</v>
      </c>
      <c r="AG471" s="103"/>
      <c r="AH471" s="103"/>
      <c r="AI471" s="103"/>
      <c r="AJ471" s="107"/>
      <c r="AK471" s="107"/>
      <c r="AL471" s="107"/>
      <c r="AM471" s="104">
        <f>AG471*'1. Standard_Cost'!B81+'Incremental_Cost Year 2021'!AH479*'1. Standard_Cost'!C81+'Incremental_Cost Year 2021'!AI479*'1. Standard_Cost'!D81+'Incremental_Cost Year 2021'!AJ479+'Incremental_Cost Year 2021'!AL479+AK471</f>
        <v>0</v>
      </c>
      <c r="AN471" s="104">
        <f>AM471*'1. Standard_Cost'!C85</f>
        <v>0</v>
      </c>
      <c r="AO471" s="107"/>
      <c r="AQ471" s="104">
        <f t="shared" ref="AQ471:AQ474" si="822">L471+M471</f>
        <v>93476.7</v>
      </c>
      <c r="AR471" s="104">
        <f t="shared" ref="AR471:AR474" si="823">AF471</f>
        <v>0</v>
      </c>
      <c r="AS471" s="104">
        <f t="shared" ref="AS471:AS474" si="824">AM471+AN471</f>
        <v>0</v>
      </c>
      <c r="AT471" s="104">
        <f>SUM(AQ471,AR471,AS471)</f>
        <v>93476.7</v>
      </c>
      <c r="AU471" s="108">
        <f>AT471</f>
        <v>93476.7</v>
      </c>
      <c r="AV471" s="108"/>
      <c r="AW471" s="108"/>
      <c r="AX471" s="108"/>
      <c r="AY471" s="108"/>
      <c r="AZ471" s="108"/>
      <c r="BA471" s="109">
        <f t="shared" ref="BA471:BA474" si="825">SUM(AU471:AZ471)-AT471</f>
        <v>0</v>
      </c>
    </row>
    <row r="472" spans="1:53" ht="14.1" customHeight="1" outlineLevel="2" x14ac:dyDescent="0.2">
      <c r="A472" s="68"/>
      <c r="B472" s="94"/>
      <c r="C472" s="95"/>
      <c r="D472" s="110"/>
      <c r="E472" s="110"/>
      <c r="F472" s="110"/>
      <c r="G472" s="111"/>
      <c r="H472" s="99" t="s">
        <v>571</v>
      </c>
      <c r="I472" s="100"/>
      <c r="J472" s="101">
        <v>0.5</v>
      </c>
      <c r="K472" s="101">
        <v>1</v>
      </c>
      <c r="L472" s="102">
        <v>50050</v>
      </c>
      <c r="M472" s="102">
        <f>L472*'1. Standard_Cost'!F4</f>
        <v>8358.35</v>
      </c>
      <c r="N472" s="103"/>
      <c r="O472" s="103"/>
      <c r="P472" s="103"/>
      <c r="Q472" s="103"/>
      <c r="R472" s="104">
        <f>+N472*P472*'1. Standard_Cost'!$B$12</f>
        <v>0</v>
      </c>
      <c r="S472" s="104">
        <f>+N472*O472*P472*'1. Standard_Cost'!$C$12</f>
        <v>0</v>
      </c>
      <c r="T472" s="104">
        <f>+N472*P472*Q472*'1. Standard_Cost'!$D$12</f>
        <v>0</v>
      </c>
      <c r="U472" s="104">
        <f>+N472*O472*'1. Standard_Cost'!$E$12</f>
        <v>0</v>
      </c>
      <c r="V472" s="103"/>
      <c r="W472" s="103"/>
      <c r="X472" s="103"/>
      <c r="Y472" s="104">
        <f>+V472*((X472*'1. Standard_Cost'!$B$16)+(W472*X472*'1. Standard_Cost'!$C$16))</f>
        <v>0</v>
      </c>
      <c r="Z472" s="103"/>
      <c r="AA472" s="103"/>
      <c r="AB472" s="104">
        <f>+Z472*'1. Standard_Cost'!$B$20+AA472*'1. Standard_Cost'!$C$20</f>
        <v>0</v>
      </c>
      <c r="AC472" s="105"/>
      <c r="AD472" s="106"/>
      <c r="AE472" s="104">
        <f>SUM(AD472,AC472,AB472,Y472,U472,T472,S472,R472)*'1. Standard_Cost'!B85</f>
        <v>0</v>
      </c>
      <c r="AF472" s="104">
        <f t="shared" ref="AF472:AF474" si="826">SUM(AD472,AE472)</f>
        <v>0</v>
      </c>
      <c r="AG472" s="103"/>
      <c r="AH472" s="103">
        <v>0</v>
      </c>
      <c r="AI472" s="103">
        <v>0</v>
      </c>
      <c r="AJ472" s="107"/>
      <c r="AK472" s="107"/>
      <c r="AL472" s="107"/>
      <c r="AM472" s="104">
        <f>AG472*'1. Standard_Cost'!B81+'Incremental_Cost Year 2021'!AH480*'1. Standard_Cost'!C81+'Incremental_Cost Year 2021'!AI480*'1. Standard_Cost'!D81+'Incremental_Cost Year 2021'!AJ480+'Incremental_Cost Year 2021'!AL480+AK472</f>
        <v>0</v>
      </c>
      <c r="AN472" s="104">
        <f>AM472*'1. Standard_Cost'!C85</f>
        <v>0</v>
      </c>
      <c r="AO472" s="107"/>
      <c r="AQ472" s="104">
        <f t="shared" si="822"/>
        <v>58408.35</v>
      </c>
      <c r="AR472" s="104">
        <f t="shared" si="823"/>
        <v>0</v>
      </c>
      <c r="AS472" s="104">
        <f t="shared" si="824"/>
        <v>0</v>
      </c>
      <c r="AT472" s="104">
        <f t="shared" ref="AT472:AT474" si="827">SUM(AQ472,AR472,AS472)</f>
        <v>58408.35</v>
      </c>
      <c r="AU472" s="108">
        <f t="shared" ref="AU472:AU473" si="828">AT472</f>
        <v>58408.35</v>
      </c>
      <c r="AV472" s="108">
        <v>0</v>
      </c>
      <c r="AW472" s="108"/>
      <c r="AX472" s="108"/>
      <c r="AY472" s="108"/>
      <c r="AZ472" s="108"/>
      <c r="BA472" s="109">
        <f t="shared" si="825"/>
        <v>0</v>
      </c>
    </row>
    <row r="473" spans="1:53" ht="14.1" customHeight="1" outlineLevel="2" x14ac:dyDescent="0.2">
      <c r="A473" s="68"/>
      <c r="B473" s="94"/>
      <c r="C473" s="95"/>
      <c r="D473" s="110"/>
      <c r="E473" s="110"/>
      <c r="F473" s="110"/>
      <c r="G473" s="111"/>
      <c r="H473" s="99" t="s">
        <v>610</v>
      </c>
      <c r="I473" s="100"/>
      <c r="J473" s="101">
        <v>0.5</v>
      </c>
      <c r="K473" s="101">
        <v>1</v>
      </c>
      <c r="L473" s="102">
        <v>60100</v>
      </c>
      <c r="M473" s="102">
        <f>L473*'1. Standard_Cost'!F4</f>
        <v>10036.700000000001</v>
      </c>
      <c r="N473" s="103"/>
      <c r="O473" s="103"/>
      <c r="P473" s="103"/>
      <c r="Q473" s="103"/>
      <c r="R473" s="104">
        <f>+N473*P473*'1. Standard_Cost'!$B$12</f>
        <v>0</v>
      </c>
      <c r="S473" s="104">
        <f>+N473*O473*P473*'1. Standard_Cost'!$C$12</f>
        <v>0</v>
      </c>
      <c r="T473" s="104">
        <f>+N473*P473*Q473*'1. Standard_Cost'!$D$12</f>
        <v>0</v>
      </c>
      <c r="U473" s="104">
        <f>+N473*O473*'1. Standard_Cost'!$E$12</f>
        <v>0</v>
      </c>
      <c r="V473" s="103"/>
      <c r="W473" s="103"/>
      <c r="X473" s="103"/>
      <c r="Y473" s="104">
        <f>+V473*((X473*'1. Standard_Cost'!$B$16)+(W473*X473*'1. Standard_Cost'!$C$16))</f>
        <v>0</v>
      </c>
      <c r="Z473" s="103"/>
      <c r="AA473" s="103"/>
      <c r="AB473" s="104">
        <f>+Z473*'1. Standard_Cost'!$B$20+AA473*'1. Standard_Cost'!$C$20</f>
        <v>0</v>
      </c>
      <c r="AC473" s="105"/>
      <c r="AD473" s="106"/>
      <c r="AE473" s="104">
        <f>SUM(AD473,AC473,AB473,Y473,U473,T473,S473,R473)*'1. Standard_Cost'!B85</f>
        <v>0</v>
      </c>
      <c r="AF473" s="104">
        <f t="shared" si="826"/>
        <v>0</v>
      </c>
      <c r="AG473" s="103"/>
      <c r="AH473" s="103"/>
      <c r="AI473" s="103"/>
      <c r="AJ473" s="107"/>
      <c r="AK473" s="107"/>
      <c r="AL473" s="107"/>
      <c r="AM473" s="104">
        <f>AG473*'1. Standard_Cost'!B81+'Incremental_Cost Year 2021'!AH481*'1. Standard_Cost'!C81+'Incremental_Cost Year 2021'!AI481*'1. Standard_Cost'!D81+'Incremental_Cost Year 2021'!AJ481+'Incremental_Cost Year 2021'!AL481+AK473</f>
        <v>0</v>
      </c>
      <c r="AN473" s="104">
        <f>AM473*'1. Standard_Cost'!C85</f>
        <v>0</v>
      </c>
      <c r="AO473" s="107"/>
      <c r="AQ473" s="104">
        <f t="shared" si="822"/>
        <v>70136.7</v>
      </c>
      <c r="AR473" s="104">
        <f t="shared" si="823"/>
        <v>0</v>
      </c>
      <c r="AS473" s="104">
        <f t="shared" si="824"/>
        <v>0</v>
      </c>
      <c r="AT473" s="104">
        <f t="shared" si="827"/>
        <v>70136.7</v>
      </c>
      <c r="AU473" s="108">
        <f t="shared" si="828"/>
        <v>70136.7</v>
      </c>
      <c r="AV473" s="108"/>
      <c r="AW473" s="108"/>
      <c r="AX473" s="108"/>
      <c r="AY473" s="108"/>
      <c r="AZ473" s="108"/>
      <c r="BA473" s="109">
        <f t="shared" si="825"/>
        <v>0</v>
      </c>
    </row>
    <row r="474" spans="1:53" ht="14.1" customHeight="1" outlineLevel="2" x14ac:dyDescent="0.2">
      <c r="A474" s="68"/>
      <c r="B474" s="94"/>
      <c r="C474" s="95"/>
      <c r="D474" s="110"/>
      <c r="E474" s="110"/>
      <c r="F474" s="110"/>
      <c r="G474" s="111"/>
      <c r="H474" s="112" t="s">
        <v>179</v>
      </c>
      <c r="I474" s="100"/>
      <c r="J474" s="101"/>
      <c r="K474" s="101"/>
      <c r="L474" s="102" t="str">
        <f>IF(I474&lt;&gt;0,((VLOOKUP(I474,'1. Standard_Cost'!$B$4:$D$8,2)+VLOOKUP(I474,'1. Standard_Cost'!$B$4:$D$8,3))*J474*K474),"0")</f>
        <v>0</v>
      </c>
      <c r="M474" s="102">
        <f>L474*'1. Standard_Cost'!F61</f>
        <v>0</v>
      </c>
      <c r="N474" s="103"/>
      <c r="O474" s="103"/>
      <c r="P474" s="103"/>
      <c r="Q474" s="103"/>
      <c r="R474" s="104">
        <f>+N474*P474*'1. Standard_Cost'!$B$12</f>
        <v>0</v>
      </c>
      <c r="S474" s="104">
        <f>+N474*O474*P474*'1. Standard_Cost'!$C$12</f>
        <v>0</v>
      </c>
      <c r="T474" s="104">
        <f>+N474*P474*Q474*'1. Standard_Cost'!$D$12</f>
        <v>0</v>
      </c>
      <c r="U474" s="104">
        <f>+N474*O474*'1. Standard_Cost'!$E$12</f>
        <v>0</v>
      </c>
      <c r="V474" s="103"/>
      <c r="W474" s="103"/>
      <c r="X474" s="103"/>
      <c r="Y474" s="104">
        <f>+V474*((X474*'1. Standard_Cost'!$B$16)+(W474*X474*'1. Standard_Cost'!$C$16))</f>
        <v>0</v>
      </c>
      <c r="Z474" s="103"/>
      <c r="AA474" s="103"/>
      <c r="AB474" s="104">
        <f>+Z474*'1. Standard_Cost'!$B$20+AA474*'1. Standard_Cost'!$C$20</f>
        <v>0</v>
      </c>
      <c r="AC474" s="105"/>
      <c r="AD474" s="106"/>
      <c r="AE474" s="104">
        <f>SUM(AD474,AC474,AB474,Y474,U474,T474,S474,R474)*'1. Standard_Cost'!B85</f>
        <v>0</v>
      </c>
      <c r="AF474" s="104">
        <f t="shared" si="826"/>
        <v>0</v>
      </c>
      <c r="AG474" s="103"/>
      <c r="AH474" s="103"/>
      <c r="AI474" s="103"/>
      <c r="AJ474" s="107"/>
      <c r="AK474" s="107"/>
      <c r="AL474" s="107"/>
      <c r="AM474" s="104">
        <f>AG474*'1. Standard_Cost'!B81+'Incremental_Cost Year 2021'!AH482*'1. Standard_Cost'!C81+'Incremental_Cost Year 2021'!AI482*'1. Standard_Cost'!D81+'Incremental_Cost Year 2021'!AJ482+'Incremental_Cost Year 2021'!AL482+AK474</f>
        <v>0</v>
      </c>
      <c r="AN474" s="104">
        <f>AM474*'1. Standard_Cost'!C85</f>
        <v>0</v>
      </c>
      <c r="AO474" s="107"/>
      <c r="AQ474" s="104">
        <f t="shared" si="822"/>
        <v>0</v>
      </c>
      <c r="AR474" s="104">
        <f t="shared" si="823"/>
        <v>0</v>
      </c>
      <c r="AS474" s="104">
        <f t="shared" si="824"/>
        <v>0</v>
      </c>
      <c r="AT474" s="104">
        <f t="shared" si="827"/>
        <v>0</v>
      </c>
      <c r="AU474" s="108"/>
      <c r="AV474" s="108"/>
      <c r="AW474" s="108"/>
      <c r="AX474" s="108"/>
      <c r="AY474" s="108"/>
      <c r="AZ474" s="108"/>
      <c r="BA474" s="109">
        <f t="shared" si="825"/>
        <v>0</v>
      </c>
    </row>
    <row r="475" spans="1:53" ht="24.6" customHeight="1" outlineLevel="1" x14ac:dyDescent="0.2">
      <c r="A475" s="68"/>
      <c r="B475" s="141"/>
      <c r="C475" s="95"/>
      <c r="D475" s="113" t="s">
        <v>515</v>
      </c>
      <c r="E475" s="113" t="s">
        <v>797</v>
      </c>
      <c r="F475" s="114" t="s">
        <v>154</v>
      </c>
      <c r="G475" s="115" t="s">
        <v>155</v>
      </c>
      <c r="H475" s="122" t="s">
        <v>341</v>
      </c>
      <c r="I475" s="117"/>
      <c r="J475" s="117"/>
      <c r="K475" s="117"/>
      <c r="L475" s="118">
        <f>SUM(L471:L474)</f>
        <v>190250</v>
      </c>
      <c r="M475" s="118">
        <f>SUM(M471:M474)</f>
        <v>31771.750000000004</v>
      </c>
      <c r="N475" s="117"/>
      <c r="O475" s="117"/>
      <c r="P475" s="117"/>
      <c r="Q475" s="117"/>
      <c r="R475" s="119">
        <f>SUM(R471:R474)</f>
        <v>0</v>
      </c>
      <c r="S475" s="119">
        <f>SUM(S471:S474)</f>
        <v>0</v>
      </c>
      <c r="T475" s="119">
        <f>SUM(T471:T474)</f>
        <v>0</v>
      </c>
      <c r="U475" s="119">
        <f>SUM(U471:U474)</f>
        <v>0</v>
      </c>
      <c r="V475" s="117"/>
      <c r="W475" s="117"/>
      <c r="X475" s="117"/>
      <c r="Y475" s="118">
        <f>SUM(Y471:Y474)</f>
        <v>0</v>
      </c>
      <c r="Z475" s="117"/>
      <c r="AA475" s="117"/>
      <c r="AB475" s="118">
        <f t="shared" ref="AB475:AF475" si="829">SUM(AB471:AB474)</f>
        <v>0</v>
      </c>
      <c r="AC475" s="118">
        <f t="shared" si="829"/>
        <v>0</v>
      </c>
      <c r="AD475" s="118">
        <f t="shared" si="829"/>
        <v>0</v>
      </c>
      <c r="AE475" s="118">
        <f t="shared" si="829"/>
        <v>0</v>
      </c>
      <c r="AF475" s="118">
        <f t="shared" si="829"/>
        <v>0</v>
      </c>
      <c r="AG475" s="117"/>
      <c r="AH475" s="117"/>
      <c r="AI475" s="117"/>
      <c r="AJ475" s="119">
        <f>SUM(AJ471:AJ474)</f>
        <v>0</v>
      </c>
      <c r="AK475" s="119">
        <f t="shared" ref="AK475:AN475" si="830">SUM(AK471:AK474)</f>
        <v>0</v>
      </c>
      <c r="AL475" s="119">
        <f t="shared" si="830"/>
        <v>0</v>
      </c>
      <c r="AM475" s="119">
        <f t="shared" si="830"/>
        <v>0</v>
      </c>
      <c r="AN475" s="119">
        <f t="shared" si="830"/>
        <v>0</v>
      </c>
      <c r="AO475" s="116"/>
      <c r="AP475" s="120"/>
      <c r="AQ475" s="121">
        <f t="shared" ref="AQ475:BA475" si="831">SUM(AQ471:AQ474)</f>
        <v>222021.75</v>
      </c>
      <c r="AR475" s="121">
        <f t="shared" si="831"/>
        <v>0</v>
      </c>
      <c r="AS475" s="121">
        <f t="shared" si="831"/>
        <v>0</v>
      </c>
      <c r="AT475" s="121">
        <f t="shared" si="831"/>
        <v>222021.75</v>
      </c>
      <c r="AU475" s="121">
        <f t="shared" si="831"/>
        <v>222021.75</v>
      </c>
      <c r="AV475" s="121">
        <f t="shared" si="831"/>
        <v>0</v>
      </c>
      <c r="AW475" s="121">
        <f t="shared" si="831"/>
        <v>0</v>
      </c>
      <c r="AX475" s="121">
        <f t="shared" si="831"/>
        <v>0</v>
      </c>
      <c r="AY475" s="121">
        <f t="shared" si="831"/>
        <v>0</v>
      </c>
      <c r="AZ475" s="121">
        <f t="shared" si="831"/>
        <v>0</v>
      </c>
      <c r="BA475" s="121">
        <f t="shared" si="831"/>
        <v>0</v>
      </c>
    </row>
    <row r="476" spans="1:53" ht="14.1" customHeight="1" outlineLevel="2" x14ac:dyDescent="0.2">
      <c r="A476" s="68"/>
      <c r="B476" s="94"/>
      <c r="C476" s="250"/>
      <c r="D476" s="96"/>
      <c r="E476" s="96"/>
      <c r="F476" s="97"/>
      <c r="G476" s="98"/>
      <c r="H476" s="99" t="s">
        <v>570</v>
      </c>
      <c r="I476" s="100" t="s">
        <v>4</v>
      </c>
      <c r="J476" s="101">
        <v>1</v>
      </c>
      <c r="K476" s="101">
        <v>1</v>
      </c>
      <c r="L476" s="102">
        <f>IF(I476&lt;&gt;0,((VLOOKUP(I476,'1. Standard_Cost'!$B$4:$D$8,2)+VLOOKUP(I476,'1. Standard_Cost'!$B$4:$D$8,3))*J476*K476),"0")</f>
        <v>80100</v>
      </c>
      <c r="M476" s="102">
        <f>L476*'1. Standard_Cost'!F4</f>
        <v>13376.7</v>
      </c>
      <c r="N476" s="103"/>
      <c r="O476" s="103"/>
      <c r="P476" s="103"/>
      <c r="Q476" s="103"/>
      <c r="R476" s="104">
        <f>+N476*P476*'[1]1. Standard_Cost'!$B$12</f>
        <v>0</v>
      </c>
      <c r="S476" s="104">
        <f>+N476*O476*P476*'[1]1. Standard_Cost'!$C$12</f>
        <v>0</v>
      </c>
      <c r="T476" s="104">
        <f>+N476*P476*Q476*'[1]1. Standard_Cost'!$D$12</f>
        <v>0</v>
      </c>
      <c r="U476" s="104">
        <f>+N476*O476*'[1]1. Standard_Cost'!$E$12</f>
        <v>0</v>
      </c>
      <c r="V476" s="103"/>
      <c r="W476" s="103"/>
      <c r="X476" s="103"/>
      <c r="Y476" s="104">
        <f>+V476*((X476*'[1]1. Standard_Cost'!$B$16)+(W476*X476*'[1]1. Standard_Cost'!$C$16))</f>
        <v>0</v>
      </c>
      <c r="Z476" s="103"/>
      <c r="AA476" s="103"/>
      <c r="AB476" s="104">
        <f>+Z476*'[1]1. Standard_Cost'!$B$20+AA476*'[1]1. Standard_Cost'!$C$20</f>
        <v>0</v>
      </c>
      <c r="AC476" s="105"/>
      <c r="AD476" s="106"/>
      <c r="AE476" s="104">
        <f>SUM(AD476,AC476,AB476,Y476,U476,T476,S476,R476)*'[1]1. Standard_Cost'!B104</f>
        <v>0</v>
      </c>
      <c r="AF476" s="104">
        <f>SUM(AD476,AE476)</f>
        <v>0</v>
      </c>
      <c r="AG476" s="103"/>
      <c r="AH476" s="103"/>
      <c r="AI476" s="103"/>
      <c r="AJ476" s="107"/>
      <c r="AK476" s="107"/>
      <c r="AL476" s="107"/>
      <c r="AM476" s="104">
        <f>AG476*'[1]1. Standard_Cost'!B100+'[1]Incremental_Cost Year 2025'!AH496*'[1]1. Standard_Cost'!C100+'[1]Incremental_Cost Year 2025'!AI496*'[1]1. Standard_Cost'!D100+'[1]Incremental_Cost Year 2025'!AJ496+'[1]Incremental_Cost Year 2025'!AL496+AK476</f>
        <v>0</v>
      </c>
      <c r="AN476" s="104">
        <f>AM476*'[1]1. Standard_Cost'!C104</f>
        <v>0</v>
      </c>
      <c r="AO476" s="107"/>
      <c r="AQ476" s="104">
        <f t="shared" ref="AQ476:AQ479" si="832">L476+M476</f>
        <v>93476.7</v>
      </c>
      <c r="AR476" s="104">
        <f t="shared" ref="AR476:AR479" si="833">AF476</f>
        <v>0</v>
      </c>
      <c r="AS476" s="104">
        <f t="shared" ref="AS476:AS479" si="834">AM476+AN476</f>
        <v>0</v>
      </c>
      <c r="AT476" s="104">
        <f>SUM(AQ476,AR476,AS476)</f>
        <v>93476.7</v>
      </c>
      <c r="AU476" s="108">
        <f t="shared" ref="AU476:AU479" si="835">AT476</f>
        <v>93476.7</v>
      </c>
      <c r="AV476" s="108"/>
      <c r="AW476" s="108"/>
      <c r="AX476" s="108"/>
      <c r="AY476" s="108"/>
      <c r="AZ476" s="108"/>
      <c r="BA476" s="109">
        <f t="shared" ref="BA476:BA479" si="836">SUM(AU476:AZ476)-AT476</f>
        <v>0</v>
      </c>
    </row>
    <row r="477" spans="1:53" ht="14.1" customHeight="1" outlineLevel="2" x14ac:dyDescent="0.2">
      <c r="A477" s="68"/>
      <c r="B477" s="94"/>
      <c r="C477" s="251"/>
      <c r="D477" s="110"/>
      <c r="E477" s="110"/>
      <c r="F477" s="110"/>
      <c r="G477" s="111"/>
      <c r="H477" s="99" t="s">
        <v>571</v>
      </c>
      <c r="I477" s="100" t="s">
        <v>3</v>
      </c>
      <c r="J477" s="101">
        <v>0.5</v>
      </c>
      <c r="K477" s="101">
        <v>1</v>
      </c>
      <c r="L477" s="102">
        <f>IF(I477&lt;&gt;0,((VLOOKUP(I477,'1. Standard_Cost'!$B$4:$D$8,2)+VLOOKUP(I477,'1. Standard_Cost'!$B$4:$D$8,3))*J477*K477),"0")</f>
        <v>50050</v>
      </c>
      <c r="M477" s="102">
        <f>L477*'1. Standard_Cost'!F4</f>
        <v>8358.35</v>
      </c>
      <c r="N477" s="103"/>
      <c r="O477" s="103"/>
      <c r="P477" s="103"/>
      <c r="Q477" s="103"/>
      <c r="R477" s="104">
        <f>+N477*P477*'[1]1. Standard_Cost'!$B$12</f>
        <v>0</v>
      </c>
      <c r="S477" s="104">
        <f>+N477*O477*P477*'[1]1. Standard_Cost'!$C$12</f>
        <v>0</v>
      </c>
      <c r="T477" s="104">
        <f>+N477*P477*Q477*'[1]1. Standard_Cost'!$D$12</f>
        <v>0</v>
      </c>
      <c r="U477" s="104">
        <f>+N477*O477*'[1]1. Standard_Cost'!$E$12</f>
        <v>0</v>
      </c>
      <c r="V477" s="103"/>
      <c r="W477" s="103"/>
      <c r="X477" s="103"/>
      <c r="Y477" s="104">
        <f>+V477*((X477*'[1]1. Standard_Cost'!$B$16)+(W477*X477*'[1]1. Standard_Cost'!$C$16))</f>
        <v>0</v>
      </c>
      <c r="Z477" s="103"/>
      <c r="AA477" s="103"/>
      <c r="AB477" s="104">
        <f>+Z477*'[1]1. Standard_Cost'!$B$20+AA477*'[1]1. Standard_Cost'!$C$20</f>
        <v>0</v>
      </c>
      <c r="AC477" s="105"/>
      <c r="AD477" s="106"/>
      <c r="AE477" s="104">
        <f>SUM(AD477,AC477,AB477,Y477,U477,T477,S477,R477)*'[1]1. Standard_Cost'!B104</f>
        <v>0</v>
      </c>
      <c r="AF477" s="104">
        <f t="shared" ref="AF477:AF479" si="837">SUM(AD477,AE477)</f>
        <v>0</v>
      </c>
      <c r="AG477" s="103"/>
      <c r="AH477" s="103">
        <v>0</v>
      </c>
      <c r="AI477" s="103">
        <v>0</v>
      </c>
      <c r="AJ477" s="107"/>
      <c r="AK477" s="107"/>
      <c r="AL477" s="107"/>
      <c r="AM477" s="104">
        <f>AG477*'[1]1. Standard_Cost'!B100+'[1]Incremental_Cost Year 2025'!AH497*'[1]1. Standard_Cost'!C100+'[1]Incremental_Cost Year 2025'!AI497*'[1]1. Standard_Cost'!D100+'[1]Incremental_Cost Year 2025'!AJ497+'[1]Incremental_Cost Year 2025'!AL497+AK477</f>
        <v>0</v>
      </c>
      <c r="AN477" s="104">
        <f>AM477*'[1]1. Standard_Cost'!C104</f>
        <v>0</v>
      </c>
      <c r="AO477" s="107"/>
      <c r="AQ477" s="104">
        <f t="shared" si="832"/>
        <v>58408.35</v>
      </c>
      <c r="AR477" s="104">
        <f t="shared" si="833"/>
        <v>0</v>
      </c>
      <c r="AS477" s="104">
        <f t="shared" si="834"/>
        <v>0</v>
      </c>
      <c r="AT477" s="104">
        <f t="shared" ref="AT477:AT479" si="838">SUM(AQ477,AR477,AS477)</f>
        <v>58408.35</v>
      </c>
      <c r="AU477" s="108">
        <f t="shared" si="835"/>
        <v>58408.35</v>
      </c>
      <c r="AV477" s="108">
        <v>0</v>
      </c>
      <c r="AW477" s="108"/>
      <c r="AX477" s="108"/>
      <c r="AY477" s="108"/>
      <c r="AZ477" s="108"/>
      <c r="BA477" s="109">
        <f t="shared" si="836"/>
        <v>0</v>
      </c>
    </row>
    <row r="478" spans="1:53" ht="14.1" customHeight="1" outlineLevel="2" x14ac:dyDescent="0.2">
      <c r="A478" s="68"/>
      <c r="B478" s="94"/>
      <c r="C478" s="251"/>
      <c r="D478" s="110"/>
      <c r="E478" s="110"/>
      <c r="F478" s="110"/>
      <c r="G478" s="111"/>
      <c r="H478" s="99" t="s">
        <v>610</v>
      </c>
      <c r="I478" s="100" t="s">
        <v>2</v>
      </c>
      <c r="J478" s="101">
        <v>0.5</v>
      </c>
      <c r="K478" s="101">
        <v>1</v>
      </c>
      <c r="L478" s="102">
        <f>IF(I478&lt;&gt;0,((VLOOKUP(I478,'1. Standard_Cost'!$B$4:$D$8,2)+VLOOKUP(I478,'1. Standard_Cost'!$B$4:$D$8,3))*J478*K478),"0")</f>
        <v>60100</v>
      </c>
      <c r="M478" s="102">
        <f>L478*'1. Standard_Cost'!F4</f>
        <v>10036.700000000001</v>
      </c>
      <c r="N478" s="103"/>
      <c r="O478" s="103"/>
      <c r="P478" s="103"/>
      <c r="Q478" s="103"/>
      <c r="R478" s="104">
        <f>+N478*P478*'[1]1. Standard_Cost'!$B$12</f>
        <v>0</v>
      </c>
      <c r="S478" s="104">
        <f>+N478*O478*P478*'[1]1. Standard_Cost'!$C$12</f>
        <v>0</v>
      </c>
      <c r="T478" s="104">
        <f>+N478*P478*Q478*'[1]1. Standard_Cost'!$D$12</f>
        <v>0</v>
      </c>
      <c r="U478" s="104">
        <f>+N478*O478*'[1]1. Standard_Cost'!$E$12</f>
        <v>0</v>
      </c>
      <c r="V478" s="103"/>
      <c r="W478" s="103"/>
      <c r="X478" s="103"/>
      <c r="Y478" s="104">
        <f>+V478*((X478*'[1]1. Standard_Cost'!$B$16)+(W478*X478*'[1]1. Standard_Cost'!$C$16))</f>
        <v>0</v>
      </c>
      <c r="Z478" s="103"/>
      <c r="AA478" s="103"/>
      <c r="AB478" s="104">
        <f>+Z478*'[1]1. Standard_Cost'!$B$20+AA478*'[1]1. Standard_Cost'!$C$20</f>
        <v>0</v>
      </c>
      <c r="AC478" s="105"/>
      <c r="AD478" s="106"/>
      <c r="AE478" s="104">
        <f>SUM(AD478,AC478,AB478,Y478,U478,T478,S478,R478)*'[1]1. Standard_Cost'!B104</f>
        <v>0</v>
      </c>
      <c r="AF478" s="104">
        <f t="shared" si="837"/>
        <v>0</v>
      </c>
      <c r="AG478" s="103"/>
      <c r="AH478" s="103"/>
      <c r="AI478" s="103"/>
      <c r="AJ478" s="107"/>
      <c r="AK478" s="107"/>
      <c r="AL478" s="107"/>
      <c r="AM478" s="104">
        <f>AG478*'[1]1. Standard_Cost'!B100+'[1]Incremental_Cost Year 2025'!AH498*'[1]1. Standard_Cost'!C100+'[1]Incremental_Cost Year 2025'!AI498*'[1]1. Standard_Cost'!D100+'[1]Incremental_Cost Year 2025'!AJ498+'[1]Incremental_Cost Year 2025'!AL498+AK478</f>
        <v>0</v>
      </c>
      <c r="AN478" s="104">
        <f>AM478*'[1]1. Standard_Cost'!C104</f>
        <v>0</v>
      </c>
      <c r="AO478" s="107"/>
      <c r="AQ478" s="104">
        <f t="shared" si="832"/>
        <v>70136.7</v>
      </c>
      <c r="AR478" s="104">
        <f t="shared" si="833"/>
        <v>0</v>
      </c>
      <c r="AS478" s="104">
        <f t="shared" si="834"/>
        <v>0</v>
      </c>
      <c r="AT478" s="104">
        <f t="shared" si="838"/>
        <v>70136.7</v>
      </c>
      <c r="AU478" s="108">
        <f t="shared" si="835"/>
        <v>70136.7</v>
      </c>
      <c r="AV478" s="108"/>
      <c r="AW478" s="108"/>
      <c r="AX478" s="108"/>
      <c r="AY478" s="108"/>
      <c r="AZ478" s="108"/>
      <c r="BA478" s="109">
        <f t="shared" si="836"/>
        <v>0</v>
      </c>
    </row>
    <row r="479" spans="1:53" ht="14.1" customHeight="1" outlineLevel="2" x14ac:dyDescent="0.2">
      <c r="A479" s="68"/>
      <c r="B479" s="94"/>
      <c r="C479" s="251"/>
      <c r="D479" s="110"/>
      <c r="E479" s="110"/>
      <c r="F479" s="110"/>
      <c r="G479" s="111"/>
      <c r="H479" s="112" t="s">
        <v>179</v>
      </c>
      <c r="I479" s="100"/>
      <c r="J479" s="101"/>
      <c r="K479" s="101"/>
      <c r="L479" s="102" t="str">
        <f>IF(I479&lt;&gt;0,((VLOOKUP(I479,'[1]1. Standard_Cost'!$B$4:$D$8,2)+VLOOKUP(I479,'[1]1. Standard_Cost'!$B$4:$D$8,3))*J479*K479),"0")</f>
        <v>0</v>
      </c>
      <c r="M479" s="102">
        <f>L479*'[1]1. Standard_Cost'!F8</f>
        <v>0</v>
      </c>
      <c r="N479" s="103"/>
      <c r="O479" s="103"/>
      <c r="P479" s="103"/>
      <c r="Q479" s="103"/>
      <c r="R479" s="104">
        <f>+N479*P479*'[1]1. Standard_Cost'!$B$12</f>
        <v>0</v>
      </c>
      <c r="S479" s="104">
        <f>+N479*O479*P479*'[1]1. Standard_Cost'!$C$12</f>
        <v>0</v>
      </c>
      <c r="T479" s="104">
        <f>+N479*P479*Q479*'[1]1. Standard_Cost'!$D$12</f>
        <v>0</v>
      </c>
      <c r="U479" s="104">
        <f>+N479*O479*'[1]1. Standard_Cost'!$E$12</f>
        <v>0</v>
      </c>
      <c r="V479" s="103"/>
      <c r="W479" s="103"/>
      <c r="X479" s="103"/>
      <c r="Y479" s="104">
        <f>+V479*((X479*'[1]1. Standard_Cost'!$B$16)+(W479*X479*'[1]1. Standard_Cost'!$C$16))</f>
        <v>0</v>
      </c>
      <c r="Z479" s="103"/>
      <c r="AA479" s="103"/>
      <c r="AB479" s="104">
        <f>+Z479*'[1]1. Standard_Cost'!$B$20+AA479*'[1]1. Standard_Cost'!$C$20</f>
        <v>0</v>
      </c>
      <c r="AC479" s="105"/>
      <c r="AD479" s="106"/>
      <c r="AE479" s="104">
        <f>SUM(AD479,AC479,AB479,Y479,U479,T479,S479,R479)*'[1]1. Standard_Cost'!B104</f>
        <v>0</v>
      </c>
      <c r="AF479" s="104">
        <f t="shared" si="837"/>
        <v>0</v>
      </c>
      <c r="AG479" s="103"/>
      <c r="AH479" s="103"/>
      <c r="AI479" s="103"/>
      <c r="AJ479" s="107"/>
      <c r="AK479" s="107"/>
      <c r="AL479" s="107"/>
      <c r="AM479" s="104">
        <f>AG479*'[1]1. Standard_Cost'!B100+'[1]Incremental_Cost Year 2025'!AH499*'[1]1. Standard_Cost'!C100+'[1]Incremental_Cost Year 2025'!AI499*'[1]1. Standard_Cost'!D100+'[1]Incremental_Cost Year 2025'!AJ499+'[1]Incremental_Cost Year 2025'!AL499+AK479</f>
        <v>0</v>
      </c>
      <c r="AN479" s="104">
        <f>AM479*'[1]1. Standard_Cost'!C104</f>
        <v>0</v>
      </c>
      <c r="AO479" s="107"/>
      <c r="AQ479" s="104">
        <f t="shared" si="832"/>
        <v>0</v>
      </c>
      <c r="AR479" s="104">
        <f t="shared" si="833"/>
        <v>0</v>
      </c>
      <c r="AS479" s="104">
        <f t="shared" si="834"/>
        <v>0</v>
      </c>
      <c r="AT479" s="104">
        <f t="shared" si="838"/>
        <v>0</v>
      </c>
      <c r="AU479" s="108">
        <f t="shared" si="835"/>
        <v>0</v>
      </c>
      <c r="AV479" s="108"/>
      <c r="AW479" s="108"/>
      <c r="AX479" s="108"/>
      <c r="AY479" s="108"/>
      <c r="AZ479" s="108"/>
      <c r="BA479" s="109">
        <f t="shared" si="836"/>
        <v>0</v>
      </c>
    </row>
    <row r="480" spans="1:53" ht="25.35" customHeight="1" outlineLevel="1" x14ac:dyDescent="0.2">
      <c r="A480" s="68"/>
      <c r="B480" s="94"/>
      <c r="C480" s="251"/>
      <c r="D480" s="113" t="s">
        <v>574</v>
      </c>
      <c r="E480" s="113" t="s">
        <v>799</v>
      </c>
      <c r="F480" s="114">
        <v>2024</v>
      </c>
      <c r="G480" s="115">
        <v>2025</v>
      </c>
      <c r="H480" s="140" t="s">
        <v>342</v>
      </c>
      <c r="I480" s="117"/>
      <c r="J480" s="117"/>
      <c r="K480" s="117"/>
      <c r="L480" s="118">
        <f>SUM(L476:L479)</f>
        <v>190250</v>
      </c>
      <c r="M480" s="118">
        <f>SUM(M476:M479)</f>
        <v>31771.750000000004</v>
      </c>
      <c r="N480" s="117"/>
      <c r="O480" s="117"/>
      <c r="P480" s="117"/>
      <c r="Q480" s="117"/>
      <c r="R480" s="119">
        <f>SUM(R476:R479)</f>
        <v>0</v>
      </c>
      <c r="S480" s="119">
        <f>SUM(S476:S479)</f>
        <v>0</v>
      </c>
      <c r="T480" s="119">
        <f>SUM(T476:T479)</f>
        <v>0</v>
      </c>
      <c r="U480" s="119">
        <f>SUM(U476:U479)</f>
        <v>0</v>
      </c>
      <c r="V480" s="117"/>
      <c r="W480" s="117"/>
      <c r="X480" s="117"/>
      <c r="Y480" s="118">
        <f>SUM(Y476:Y479)</f>
        <v>0</v>
      </c>
      <c r="Z480" s="117"/>
      <c r="AA480" s="117"/>
      <c r="AB480" s="118">
        <f t="shared" ref="AB480:AF480" si="839">SUM(AB476:AB479)</f>
        <v>0</v>
      </c>
      <c r="AC480" s="118">
        <f t="shared" si="839"/>
        <v>0</v>
      </c>
      <c r="AD480" s="118">
        <f t="shared" si="839"/>
        <v>0</v>
      </c>
      <c r="AE480" s="118">
        <f t="shared" si="839"/>
        <v>0</v>
      </c>
      <c r="AF480" s="118">
        <f t="shared" si="839"/>
        <v>0</v>
      </c>
      <c r="AG480" s="117"/>
      <c r="AH480" s="117"/>
      <c r="AI480" s="117"/>
      <c r="AJ480" s="119">
        <f>SUM(AJ476:AJ479)</f>
        <v>0</v>
      </c>
      <c r="AK480" s="119">
        <f t="shared" ref="AK480:AN480" si="840">SUM(AK476:AK479)</f>
        <v>0</v>
      </c>
      <c r="AL480" s="119">
        <f t="shared" si="840"/>
        <v>0</v>
      </c>
      <c r="AM480" s="119">
        <f t="shared" si="840"/>
        <v>0</v>
      </c>
      <c r="AN480" s="119">
        <f t="shared" si="840"/>
        <v>0</v>
      </c>
      <c r="AO480" s="116"/>
      <c r="AP480" s="120"/>
      <c r="AQ480" s="118">
        <f t="shared" ref="AQ480:BA480" si="841">SUM(AQ476:AQ479)</f>
        <v>222021.75</v>
      </c>
      <c r="AR480" s="118">
        <f t="shared" si="841"/>
        <v>0</v>
      </c>
      <c r="AS480" s="118">
        <f t="shared" si="841"/>
        <v>0</v>
      </c>
      <c r="AT480" s="118">
        <f t="shared" si="841"/>
        <v>222021.75</v>
      </c>
      <c r="AU480" s="118">
        <f t="shared" si="841"/>
        <v>222021.75</v>
      </c>
      <c r="AV480" s="118">
        <f t="shared" si="841"/>
        <v>0</v>
      </c>
      <c r="AW480" s="118">
        <f t="shared" si="841"/>
        <v>0</v>
      </c>
      <c r="AX480" s="118">
        <f t="shared" si="841"/>
        <v>0</v>
      </c>
      <c r="AY480" s="118">
        <f t="shared" si="841"/>
        <v>0</v>
      </c>
      <c r="AZ480" s="118">
        <f t="shared" si="841"/>
        <v>0</v>
      </c>
      <c r="BA480" s="118">
        <f t="shared" si="841"/>
        <v>0</v>
      </c>
    </row>
    <row r="481" spans="1:53" ht="14.1" customHeight="1" outlineLevel="2" x14ac:dyDescent="0.2">
      <c r="A481" s="68"/>
      <c r="B481" s="94"/>
      <c r="C481" s="251"/>
      <c r="D481" s="96"/>
      <c r="E481" s="96"/>
      <c r="F481" s="97"/>
      <c r="G481" s="98"/>
      <c r="H481" s="99" t="s">
        <v>49</v>
      </c>
      <c r="I481" s="100"/>
      <c r="J481" s="101"/>
      <c r="K481" s="101"/>
      <c r="L481" s="102" t="str">
        <f>IF(I481&lt;&gt;0,((VLOOKUP(I481,'1. Standard_Cost'!$B$4:$D$8,2)+VLOOKUP(I481,'1. Standard_Cost'!$B$4:$D$8,3))*J481*K481),"0")</f>
        <v>0</v>
      </c>
      <c r="M481" s="102">
        <f>L481*'1. Standard_Cost'!F76</f>
        <v>0</v>
      </c>
      <c r="N481" s="103"/>
      <c r="O481" s="103"/>
      <c r="P481" s="103"/>
      <c r="Q481" s="103"/>
      <c r="R481" s="104">
        <f>+N481*P481*'1. Standard_Cost'!$B$12</f>
        <v>0</v>
      </c>
      <c r="S481" s="104">
        <f>+N481*O481*P481*'1. Standard_Cost'!$C$12</f>
        <v>0</v>
      </c>
      <c r="T481" s="104">
        <f>+N481*P481*Q481*'1. Standard_Cost'!$D$12</f>
        <v>0</v>
      </c>
      <c r="U481" s="104">
        <f>+N481*O481*'1. Standard_Cost'!$E$12</f>
        <v>0</v>
      </c>
      <c r="V481" s="103"/>
      <c r="W481" s="103"/>
      <c r="X481" s="103"/>
      <c r="Y481" s="104">
        <f>+V481*((X481*'1. Standard_Cost'!$B$16)+(W481*X481*'1. Standard_Cost'!$C$16))</f>
        <v>0</v>
      </c>
      <c r="Z481" s="103"/>
      <c r="AA481" s="103"/>
      <c r="AB481" s="104">
        <f>+Z481*'1. Standard_Cost'!$B$20+AA481*'1. Standard_Cost'!$C$20</f>
        <v>0</v>
      </c>
      <c r="AC481" s="105"/>
      <c r="AD481" s="106"/>
      <c r="AE481" s="104">
        <f>SUM(AD481,AC481,AB481,Y481,U481,T481,S481,R481)*'1. Standard_Cost'!B100</f>
        <v>0</v>
      </c>
      <c r="AF481" s="104">
        <f>SUM(AD481,AE481)</f>
        <v>0</v>
      </c>
      <c r="AG481" s="103"/>
      <c r="AH481" s="103"/>
      <c r="AI481" s="103"/>
      <c r="AJ481" s="107"/>
      <c r="AK481" s="107"/>
      <c r="AL481" s="107"/>
      <c r="AM481" s="104">
        <f>AG481*'1. Standard_Cost'!B96+'Incremental_Cost Year 2021'!AH489*'1. Standard_Cost'!C96+'Incremental_Cost Year 2021'!AI489*'1. Standard_Cost'!D96+'Incremental_Cost Year 2021'!AJ489+'Incremental_Cost Year 2021'!AL489+AK481</f>
        <v>0</v>
      </c>
      <c r="AN481" s="104">
        <f>AM481*'1. Standard_Cost'!C100</f>
        <v>0</v>
      </c>
      <c r="AO481" s="107"/>
      <c r="AQ481" s="104">
        <f t="shared" ref="AQ481:AQ484" si="842">L481+M481</f>
        <v>0</v>
      </c>
      <c r="AR481" s="104">
        <f t="shared" ref="AR481:AR484" si="843">AF481</f>
        <v>0</v>
      </c>
      <c r="AS481" s="104">
        <f t="shared" ref="AS481:AS484" si="844">AM481+AN481</f>
        <v>0</v>
      </c>
      <c r="AT481" s="104">
        <f>SUM(AQ481,AR481,AS481)</f>
        <v>0</v>
      </c>
      <c r="AU481" s="108"/>
      <c r="AV481" s="108"/>
      <c r="AW481" s="108"/>
      <c r="AX481" s="108"/>
      <c r="AY481" s="108"/>
      <c r="AZ481" s="108"/>
      <c r="BA481" s="109">
        <f t="shared" ref="BA481:BA484" si="845">SUM(AU481:AZ481)-AT481</f>
        <v>0</v>
      </c>
    </row>
    <row r="482" spans="1:53" ht="14.1" customHeight="1" outlineLevel="2" x14ac:dyDescent="0.2">
      <c r="A482" s="68"/>
      <c r="B482" s="94"/>
      <c r="C482" s="251"/>
      <c r="D482" s="110"/>
      <c r="E482" s="110"/>
      <c r="F482" s="110"/>
      <c r="G482" s="111"/>
      <c r="H482" s="99" t="s">
        <v>50</v>
      </c>
      <c r="I482" s="100"/>
      <c r="J482" s="101"/>
      <c r="K482" s="101"/>
      <c r="L482" s="102" t="str">
        <f>IF(I482&lt;&gt;0,((VLOOKUP(I482,'1. Standard_Cost'!$B$4:$D$8,2)+VLOOKUP(I482,'1. Standard_Cost'!$B$4:$D$8,3))*J482*K482),"0")</f>
        <v>0</v>
      </c>
      <c r="M482" s="102">
        <f>L482*'1. Standard_Cost'!F76</f>
        <v>0</v>
      </c>
      <c r="N482" s="103"/>
      <c r="O482" s="103"/>
      <c r="P482" s="103"/>
      <c r="Q482" s="103"/>
      <c r="R482" s="104">
        <f>+N482*P482*'1. Standard_Cost'!$B$12</f>
        <v>0</v>
      </c>
      <c r="S482" s="104">
        <f>+N482*O482*P482*'1. Standard_Cost'!$C$12</f>
        <v>0</v>
      </c>
      <c r="T482" s="104">
        <f>+N482*P482*Q482*'1. Standard_Cost'!$D$12</f>
        <v>0</v>
      </c>
      <c r="U482" s="104">
        <f>+N482*O482*'1. Standard_Cost'!$E$12</f>
        <v>0</v>
      </c>
      <c r="V482" s="103"/>
      <c r="W482" s="103"/>
      <c r="X482" s="103"/>
      <c r="Y482" s="104">
        <f>+V482*((X482*'1. Standard_Cost'!$B$16)+(W482*X482*'1. Standard_Cost'!$C$16))</f>
        <v>0</v>
      </c>
      <c r="Z482" s="103"/>
      <c r="AA482" s="103"/>
      <c r="AB482" s="104">
        <f>+Z482*'1. Standard_Cost'!$B$20+AA482*'1. Standard_Cost'!$C$20</f>
        <v>0</v>
      </c>
      <c r="AC482" s="105"/>
      <c r="AD482" s="106"/>
      <c r="AE482" s="104">
        <f>SUM(AD482,AC482,AB482,Y482,U482,T482,S482,R482)*'1. Standard_Cost'!B100</f>
        <v>0</v>
      </c>
      <c r="AF482" s="104">
        <f t="shared" ref="AF482:AF484" si="846">SUM(AD482,AE482)</f>
        <v>0</v>
      </c>
      <c r="AG482" s="103"/>
      <c r="AH482" s="103">
        <v>0</v>
      </c>
      <c r="AI482" s="103">
        <v>0</v>
      </c>
      <c r="AJ482" s="107"/>
      <c r="AK482" s="107"/>
      <c r="AL482" s="107"/>
      <c r="AM482" s="104">
        <f>AG482*'1. Standard_Cost'!B96+'Incremental_Cost Year 2021'!AH490*'1. Standard_Cost'!C96+'Incremental_Cost Year 2021'!AI490*'1. Standard_Cost'!D96+'Incremental_Cost Year 2021'!AJ490+'Incremental_Cost Year 2021'!AL490+AK482</f>
        <v>0</v>
      </c>
      <c r="AN482" s="104">
        <f>AM482*'1. Standard_Cost'!C100</f>
        <v>0</v>
      </c>
      <c r="AO482" s="107"/>
      <c r="AQ482" s="104">
        <f t="shared" si="842"/>
        <v>0</v>
      </c>
      <c r="AR482" s="104">
        <f t="shared" si="843"/>
        <v>0</v>
      </c>
      <c r="AS482" s="104">
        <f t="shared" si="844"/>
        <v>0</v>
      </c>
      <c r="AT482" s="104">
        <f t="shared" ref="AT482:AT484" si="847">SUM(AQ482,AR482,AS482)</f>
        <v>0</v>
      </c>
      <c r="AU482" s="108"/>
      <c r="AV482" s="108">
        <v>0</v>
      </c>
      <c r="AW482" s="108"/>
      <c r="AX482" s="108"/>
      <c r="AY482" s="108"/>
      <c r="AZ482" s="108"/>
      <c r="BA482" s="109">
        <f t="shared" si="845"/>
        <v>0</v>
      </c>
    </row>
    <row r="483" spans="1:53" ht="14.1" customHeight="1" outlineLevel="2" x14ac:dyDescent="0.2">
      <c r="A483" s="68"/>
      <c r="B483" s="94"/>
      <c r="C483" s="251"/>
      <c r="D483" s="110"/>
      <c r="E483" s="110"/>
      <c r="F483" s="110"/>
      <c r="G483" s="111"/>
      <c r="H483" s="99" t="s">
        <v>51</v>
      </c>
      <c r="I483" s="100"/>
      <c r="J483" s="101"/>
      <c r="K483" s="101"/>
      <c r="L483" s="102" t="str">
        <f>IF(I483&lt;&gt;0,((VLOOKUP(I483,'1. Standard_Cost'!$B$4:$D$8,2)+VLOOKUP(I483,'1. Standard_Cost'!$B$4:$D$8,3))*J483*K483),"0")</f>
        <v>0</v>
      </c>
      <c r="M483" s="102">
        <f>L483*'1. Standard_Cost'!F76</f>
        <v>0</v>
      </c>
      <c r="N483" s="103"/>
      <c r="O483" s="103"/>
      <c r="P483" s="103"/>
      <c r="Q483" s="103"/>
      <c r="R483" s="104">
        <f>+N483*P483*'1. Standard_Cost'!$B$12</f>
        <v>0</v>
      </c>
      <c r="S483" s="104">
        <f>+N483*O483*P483*'1. Standard_Cost'!$C$12</f>
        <v>0</v>
      </c>
      <c r="T483" s="104">
        <f>+N483*P483*Q483*'1. Standard_Cost'!$D$12</f>
        <v>0</v>
      </c>
      <c r="U483" s="104">
        <f>+N483*O483*'1. Standard_Cost'!$E$12</f>
        <v>0</v>
      </c>
      <c r="V483" s="103"/>
      <c r="W483" s="103"/>
      <c r="X483" s="103"/>
      <c r="Y483" s="104">
        <f>+V483*((X483*'1. Standard_Cost'!$B$16)+(W483*X483*'1. Standard_Cost'!$C$16))</f>
        <v>0</v>
      </c>
      <c r="Z483" s="103"/>
      <c r="AA483" s="103"/>
      <c r="AB483" s="104">
        <f>+Z483*'1. Standard_Cost'!$B$20+AA483*'1. Standard_Cost'!$C$20</f>
        <v>0</v>
      </c>
      <c r="AC483" s="105"/>
      <c r="AD483" s="106"/>
      <c r="AE483" s="104">
        <f>SUM(AD483,AC483,AB483,Y483,U483,T483,S483,R483)*'1. Standard_Cost'!B100</f>
        <v>0</v>
      </c>
      <c r="AF483" s="104">
        <f t="shared" si="846"/>
        <v>0</v>
      </c>
      <c r="AG483" s="103"/>
      <c r="AH483" s="103"/>
      <c r="AI483" s="103"/>
      <c r="AJ483" s="107"/>
      <c r="AK483" s="107"/>
      <c r="AL483" s="107"/>
      <c r="AM483" s="104">
        <f>AG483*'1. Standard_Cost'!B96+'Incremental_Cost Year 2021'!AH491*'1. Standard_Cost'!C96+'Incremental_Cost Year 2021'!AI491*'1. Standard_Cost'!D96+'Incremental_Cost Year 2021'!AJ491+'Incremental_Cost Year 2021'!AL491+AK483</f>
        <v>0</v>
      </c>
      <c r="AN483" s="104">
        <f>AM483*'1. Standard_Cost'!C100</f>
        <v>0</v>
      </c>
      <c r="AO483" s="107"/>
      <c r="AQ483" s="104">
        <f t="shared" si="842"/>
        <v>0</v>
      </c>
      <c r="AR483" s="104">
        <f t="shared" si="843"/>
        <v>0</v>
      </c>
      <c r="AS483" s="104">
        <f t="shared" si="844"/>
        <v>0</v>
      </c>
      <c r="AT483" s="104">
        <f t="shared" si="847"/>
        <v>0</v>
      </c>
      <c r="AU483" s="108"/>
      <c r="AV483" s="108"/>
      <c r="AW483" s="108"/>
      <c r="AX483" s="108"/>
      <c r="AY483" s="108"/>
      <c r="AZ483" s="108"/>
      <c r="BA483" s="109">
        <f t="shared" si="845"/>
        <v>0</v>
      </c>
    </row>
    <row r="484" spans="1:53" ht="14.1" customHeight="1" outlineLevel="2" x14ac:dyDescent="0.2">
      <c r="A484" s="68"/>
      <c r="B484" s="94"/>
      <c r="C484" s="251"/>
      <c r="D484" s="110"/>
      <c r="E484" s="110"/>
      <c r="F484" s="110"/>
      <c r="G484" s="111"/>
      <c r="H484" s="112" t="s">
        <v>179</v>
      </c>
      <c r="I484" s="100"/>
      <c r="J484" s="101"/>
      <c r="K484" s="101"/>
      <c r="L484" s="102" t="str">
        <f>IF(I484&lt;&gt;0,((VLOOKUP(I484,'1. Standard_Cost'!$B$4:$D$8,2)+VLOOKUP(I484,'1. Standard_Cost'!$B$4:$D$8,3))*J484*K484),"0")</f>
        <v>0</v>
      </c>
      <c r="M484" s="102">
        <f>L484*'1. Standard_Cost'!F76</f>
        <v>0</v>
      </c>
      <c r="N484" s="103"/>
      <c r="O484" s="103"/>
      <c r="P484" s="103"/>
      <c r="Q484" s="103"/>
      <c r="R484" s="104">
        <f>+N484*P484*'1. Standard_Cost'!$B$12</f>
        <v>0</v>
      </c>
      <c r="S484" s="104">
        <f>+N484*O484*P484*'1. Standard_Cost'!$C$12</f>
        <v>0</v>
      </c>
      <c r="T484" s="104">
        <f>+N484*P484*Q484*'1. Standard_Cost'!$D$12</f>
        <v>0</v>
      </c>
      <c r="U484" s="104">
        <f>+N484*O484*'1. Standard_Cost'!$E$12</f>
        <v>0</v>
      </c>
      <c r="V484" s="103"/>
      <c r="W484" s="103"/>
      <c r="X484" s="103"/>
      <c r="Y484" s="104">
        <f>+V484*((X484*'1. Standard_Cost'!$B$16)+(W484*X484*'1. Standard_Cost'!$C$16))</f>
        <v>0</v>
      </c>
      <c r="Z484" s="103"/>
      <c r="AA484" s="103"/>
      <c r="AB484" s="104">
        <f>+Z484*'1. Standard_Cost'!$B$20+AA484*'1. Standard_Cost'!$C$20</f>
        <v>0</v>
      </c>
      <c r="AC484" s="105"/>
      <c r="AD484" s="106"/>
      <c r="AE484" s="104">
        <f>SUM(AD484,AC484,AB484,Y484,U484,T484,S484,R484)*'1. Standard_Cost'!B100</f>
        <v>0</v>
      </c>
      <c r="AF484" s="104">
        <f t="shared" si="846"/>
        <v>0</v>
      </c>
      <c r="AG484" s="103"/>
      <c r="AH484" s="103"/>
      <c r="AI484" s="103"/>
      <c r="AJ484" s="107"/>
      <c r="AK484" s="107"/>
      <c r="AL484" s="107"/>
      <c r="AM484" s="104">
        <f>AG484*'1. Standard_Cost'!B96+'Incremental_Cost Year 2021'!AH492*'1. Standard_Cost'!C96+'Incremental_Cost Year 2021'!AI492*'1. Standard_Cost'!D96+'Incremental_Cost Year 2021'!AJ492+'Incremental_Cost Year 2021'!AL492+AK484</f>
        <v>0</v>
      </c>
      <c r="AN484" s="104">
        <f>AM484*'1. Standard_Cost'!C100</f>
        <v>0</v>
      </c>
      <c r="AO484" s="107"/>
      <c r="AQ484" s="104">
        <f t="shared" si="842"/>
        <v>0</v>
      </c>
      <c r="AR484" s="104">
        <f t="shared" si="843"/>
        <v>0</v>
      </c>
      <c r="AS484" s="104">
        <f t="shared" si="844"/>
        <v>0</v>
      </c>
      <c r="AT484" s="104">
        <f t="shared" si="847"/>
        <v>0</v>
      </c>
      <c r="AU484" s="108"/>
      <c r="AV484" s="108"/>
      <c r="AW484" s="108"/>
      <c r="AX484" s="108"/>
      <c r="AY484" s="108"/>
      <c r="AZ484" s="108"/>
      <c r="BA484" s="109">
        <f t="shared" si="845"/>
        <v>0</v>
      </c>
    </row>
    <row r="485" spans="1:53" ht="25.7" customHeight="1" outlineLevel="1" x14ac:dyDescent="0.2">
      <c r="A485" s="68"/>
      <c r="B485" s="94"/>
      <c r="C485" s="251"/>
      <c r="D485" s="113" t="s">
        <v>515</v>
      </c>
      <c r="E485" s="113" t="s">
        <v>800</v>
      </c>
      <c r="F485" s="114" t="s">
        <v>154</v>
      </c>
      <c r="G485" s="115" t="s">
        <v>155</v>
      </c>
      <c r="H485" s="122" t="s">
        <v>343</v>
      </c>
      <c r="I485" s="117"/>
      <c r="J485" s="117"/>
      <c r="K485" s="117"/>
      <c r="L485" s="118">
        <f>SUM(L481:L484)</f>
        <v>0</v>
      </c>
      <c r="M485" s="118">
        <f>SUM(M481:M484)</f>
        <v>0</v>
      </c>
      <c r="N485" s="117"/>
      <c r="O485" s="117"/>
      <c r="P485" s="117"/>
      <c r="Q485" s="117"/>
      <c r="R485" s="119">
        <f>SUM(R481:R484)</f>
        <v>0</v>
      </c>
      <c r="S485" s="119">
        <f>SUM(S481:S484)</f>
        <v>0</v>
      </c>
      <c r="T485" s="119">
        <f>SUM(T481:T484)</f>
        <v>0</v>
      </c>
      <c r="U485" s="119">
        <f>SUM(U481:U484)</f>
        <v>0</v>
      </c>
      <c r="V485" s="117"/>
      <c r="W485" s="117"/>
      <c r="X485" s="117"/>
      <c r="Y485" s="118">
        <f>SUM(Y481:Y484)</f>
        <v>0</v>
      </c>
      <c r="Z485" s="117"/>
      <c r="AA485" s="117"/>
      <c r="AB485" s="118">
        <f t="shared" ref="AB485:AF485" si="848">SUM(AB481:AB484)</f>
        <v>0</v>
      </c>
      <c r="AC485" s="118">
        <f t="shared" si="848"/>
        <v>0</v>
      </c>
      <c r="AD485" s="118">
        <f t="shared" si="848"/>
        <v>0</v>
      </c>
      <c r="AE485" s="118">
        <f t="shared" si="848"/>
        <v>0</v>
      </c>
      <c r="AF485" s="118">
        <f t="shared" si="848"/>
        <v>0</v>
      </c>
      <c r="AG485" s="117"/>
      <c r="AH485" s="117"/>
      <c r="AI485" s="117"/>
      <c r="AJ485" s="119">
        <f>SUM(AJ481:AJ484)</f>
        <v>0</v>
      </c>
      <c r="AK485" s="119">
        <f t="shared" ref="AK485:AN485" si="849">SUM(AK481:AK484)</f>
        <v>0</v>
      </c>
      <c r="AL485" s="119">
        <f t="shared" si="849"/>
        <v>0</v>
      </c>
      <c r="AM485" s="119">
        <f t="shared" si="849"/>
        <v>0</v>
      </c>
      <c r="AN485" s="119">
        <f t="shared" si="849"/>
        <v>0</v>
      </c>
      <c r="AO485" s="116"/>
      <c r="AP485" s="120"/>
      <c r="AQ485" s="121">
        <f t="shared" ref="AQ485:BA485" si="850">SUM(AQ481:AQ484)</f>
        <v>0</v>
      </c>
      <c r="AR485" s="121">
        <f t="shared" si="850"/>
        <v>0</v>
      </c>
      <c r="AS485" s="121">
        <f t="shared" si="850"/>
        <v>0</v>
      </c>
      <c r="AT485" s="121">
        <f t="shared" si="850"/>
        <v>0</v>
      </c>
      <c r="AU485" s="121">
        <f t="shared" si="850"/>
        <v>0</v>
      </c>
      <c r="AV485" s="121">
        <f t="shared" si="850"/>
        <v>0</v>
      </c>
      <c r="AW485" s="121">
        <f t="shared" si="850"/>
        <v>0</v>
      </c>
      <c r="AX485" s="121">
        <f t="shared" si="850"/>
        <v>0</v>
      </c>
      <c r="AY485" s="121">
        <f t="shared" si="850"/>
        <v>0</v>
      </c>
      <c r="AZ485" s="121">
        <f t="shared" si="850"/>
        <v>0</v>
      </c>
      <c r="BA485" s="121">
        <f t="shared" si="850"/>
        <v>0</v>
      </c>
    </row>
    <row r="486" spans="1:53" ht="14.1" customHeight="1" outlineLevel="2" x14ac:dyDescent="0.2">
      <c r="A486" s="68"/>
      <c r="B486" s="94"/>
      <c r="C486" s="251"/>
      <c r="D486" s="96"/>
      <c r="E486" s="96"/>
      <c r="F486" s="97"/>
      <c r="G486" s="98"/>
      <c r="H486" s="99" t="s">
        <v>49</v>
      </c>
      <c r="I486" s="100"/>
      <c r="J486" s="101"/>
      <c r="K486" s="101"/>
      <c r="L486" s="102" t="str">
        <f>IF(I486&lt;&gt;0,((VLOOKUP(I486,'1. Standard_Cost'!$B$4:$D$8,2)+VLOOKUP(I486,'1. Standard_Cost'!$B$4:$D$8,3))*J486*K486),"0")</f>
        <v>0</v>
      </c>
      <c r="M486" s="102">
        <f>L486*'1. Standard_Cost'!F76</f>
        <v>0</v>
      </c>
      <c r="N486" s="103"/>
      <c r="O486" s="103"/>
      <c r="P486" s="103"/>
      <c r="Q486" s="103"/>
      <c r="R486" s="104">
        <f>+N486*P486*'1. Standard_Cost'!$B$12</f>
        <v>0</v>
      </c>
      <c r="S486" s="104">
        <f>+N486*O486*P486*'1. Standard_Cost'!$C$12</f>
        <v>0</v>
      </c>
      <c r="T486" s="104">
        <f>+N486*P486*Q486*'1. Standard_Cost'!$D$12</f>
        <v>0</v>
      </c>
      <c r="U486" s="104">
        <f>+N486*O486*'1. Standard_Cost'!$E$12</f>
        <v>0</v>
      </c>
      <c r="V486" s="103"/>
      <c r="W486" s="103"/>
      <c r="X486" s="103"/>
      <c r="Y486" s="104">
        <f>+V486*((X486*'1. Standard_Cost'!$B$16)+(W486*X486*'1. Standard_Cost'!$C$16))</f>
        <v>0</v>
      </c>
      <c r="Z486" s="103"/>
      <c r="AA486" s="103"/>
      <c r="AB486" s="104">
        <f>+Z486*'1. Standard_Cost'!$B$20+AA486*'1. Standard_Cost'!$C$20</f>
        <v>0</v>
      </c>
      <c r="AC486" s="105"/>
      <c r="AD486" s="106"/>
      <c r="AE486" s="104">
        <f>SUM(AD486,AC486,AB486,Y486,U486,T486,S486,R486)*'1. Standard_Cost'!B100</f>
        <v>0</v>
      </c>
      <c r="AF486" s="104">
        <f>SUM(AD486,AE486)</f>
        <v>0</v>
      </c>
      <c r="AG486" s="103"/>
      <c r="AH486" s="103"/>
      <c r="AI486" s="103"/>
      <c r="AJ486" s="107"/>
      <c r="AK486" s="107"/>
      <c r="AL486" s="107"/>
      <c r="AM486" s="104">
        <f>AG486*'1. Standard_Cost'!B96+'Incremental_Cost Year 2021'!AH494*'1. Standard_Cost'!C96+'Incremental_Cost Year 2021'!AI494*'1. Standard_Cost'!D96+'Incremental_Cost Year 2021'!AJ494+'Incremental_Cost Year 2021'!AL494+AK486</f>
        <v>0</v>
      </c>
      <c r="AN486" s="104">
        <f>AM486*'1. Standard_Cost'!C100</f>
        <v>0</v>
      </c>
      <c r="AO486" s="107"/>
      <c r="AQ486" s="104">
        <f t="shared" ref="AQ486:AQ489" si="851">L486+M486</f>
        <v>0</v>
      </c>
      <c r="AR486" s="104">
        <f t="shared" ref="AR486:AR489" si="852">AF486</f>
        <v>0</v>
      </c>
      <c r="AS486" s="104">
        <f t="shared" ref="AS486:AS489" si="853">AM486+AN486</f>
        <v>0</v>
      </c>
      <c r="AT486" s="104">
        <f>SUM(AQ486,AR486,AS486)</f>
        <v>0</v>
      </c>
      <c r="AU486" s="108"/>
      <c r="AV486" s="108"/>
      <c r="AW486" s="108"/>
      <c r="AX486" s="108"/>
      <c r="AY486" s="108"/>
      <c r="AZ486" s="108"/>
      <c r="BA486" s="109">
        <f t="shared" ref="BA486:BA489" si="854">SUM(AU486:AZ486)-AT486</f>
        <v>0</v>
      </c>
    </row>
    <row r="487" spans="1:53" ht="14.1" customHeight="1" outlineLevel="2" x14ac:dyDescent="0.2">
      <c r="A487" s="68"/>
      <c r="B487" s="94"/>
      <c r="C487" s="251"/>
      <c r="D487" s="110"/>
      <c r="E487" s="110"/>
      <c r="F487" s="110"/>
      <c r="G487" s="111"/>
      <c r="H487" s="99" t="s">
        <v>50</v>
      </c>
      <c r="I487" s="100"/>
      <c r="J487" s="101"/>
      <c r="K487" s="101"/>
      <c r="L487" s="102" t="str">
        <f>IF(I487&lt;&gt;0,((VLOOKUP(I487,'1. Standard_Cost'!$B$4:$D$8,2)+VLOOKUP(I487,'1. Standard_Cost'!$B$4:$D$8,3))*J487*K487),"0")</f>
        <v>0</v>
      </c>
      <c r="M487" s="102">
        <f>L487*'1. Standard_Cost'!F76</f>
        <v>0</v>
      </c>
      <c r="N487" s="103"/>
      <c r="O487" s="103"/>
      <c r="P487" s="103"/>
      <c r="Q487" s="103"/>
      <c r="R487" s="104">
        <f>+N487*P487*'1. Standard_Cost'!$B$12</f>
        <v>0</v>
      </c>
      <c r="S487" s="104">
        <f>+N487*O487*P487*'1. Standard_Cost'!$C$12</f>
        <v>0</v>
      </c>
      <c r="T487" s="104">
        <f>+N487*P487*Q487*'1. Standard_Cost'!$D$12</f>
        <v>0</v>
      </c>
      <c r="U487" s="104">
        <f>+N487*O487*'1. Standard_Cost'!$E$12</f>
        <v>0</v>
      </c>
      <c r="V487" s="103"/>
      <c r="W487" s="103"/>
      <c r="X487" s="103"/>
      <c r="Y487" s="104">
        <f>+V487*((X487*'1. Standard_Cost'!$B$16)+(W487*X487*'1. Standard_Cost'!$C$16))</f>
        <v>0</v>
      </c>
      <c r="Z487" s="103"/>
      <c r="AA487" s="103"/>
      <c r="AB487" s="104">
        <f>+Z487*'1. Standard_Cost'!$B$20+AA487*'1. Standard_Cost'!$C$20</f>
        <v>0</v>
      </c>
      <c r="AC487" s="105"/>
      <c r="AD487" s="106"/>
      <c r="AE487" s="104">
        <f>SUM(AD487,AC487,AB487,Y487,U487,T487,S487,R487)*'1. Standard_Cost'!B100</f>
        <v>0</v>
      </c>
      <c r="AF487" s="104">
        <f t="shared" ref="AF487:AF489" si="855">SUM(AD487,AE487)</f>
        <v>0</v>
      </c>
      <c r="AG487" s="103"/>
      <c r="AH487" s="103">
        <v>0</v>
      </c>
      <c r="AI487" s="103">
        <v>0</v>
      </c>
      <c r="AJ487" s="107"/>
      <c r="AK487" s="107"/>
      <c r="AL487" s="107"/>
      <c r="AM487" s="104">
        <f>AG487*'1. Standard_Cost'!B96+'Incremental_Cost Year 2021'!AH495*'1. Standard_Cost'!C96+'Incremental_Cost Year 2021'!AI495*'1. Standard_Cost'!D96+'Incremental_Cost Year 2021'!AJ495+'Incremental_Cost Year 2021'!AL495+AK487</f>
        <v>0</v>
      </c>
      <c r="AN487" s="104">
        <f>AM487*'1. Standard_Cost'!C100</f>
        <v>0</v>
      </c>
      <c r="AO487" s="107"/>
      <c r="AQ487" s="104">
        <f t="shared" si="851"/>
        <v>0</v>
      </c>
      <c r="AR487" s="104">
        <f t="shared" si="852"/>
        <v>0</v>
      </c>
      <c r="AS487" s="104">
        <f t="shared" si="853"/>
        <v>0</v>
      </c>
      <c r="AT487" s="104">
        <f t="shared" ref="AT487:AT489" si="856">SUM(AQ487,AR487,AS487)</f>
        <v>0</v>
      </c>
      <c r="AU487" s="108"/>
      <c r="AV487" s="108">
        <v>0</v>
      </c>
      <c r="AW487" s="108"/>
      <c r="AX487" s="108"/>
      <c r="AY487" s="108"/>
      <c r="AZ487" s="108"/>
      <c r="BA487" s="109">
        <f t="shared" si="854"/>
        <v>0</v>
      </c>
    </row>
    <row r="488" spans="1:53" ht="14.1" customHeight="1" outlineLevel="2" x14ac:dyDescent="0.2">
      <c r="A488" s="68"/>
      <c r="B488" s="94"/>
      <c r="C488" s="251"/>
      <c r="D488" s="110"/>
      <c r="E488" s="110"/>
      <c r="F488" s="110"/>
      <c r="G488" s="111"/>
      <c r="H488" s="99" t="s">
        <v>51</v>
      </c>
      <c r="I488" s="100"/>
      <c r="J488" s="101"/>
      <c r="K488" s="101"/>
      <c r="L488" s="102" t="str">
        <f>IF(I488&lt;&gt;0,((VLOOKUP(I488,'1. Standard_Cost'!$B$4:$D$8,2)+VLOOKUP(I488,'1. Standard_Cost'!$B$4:$D$8,3))*J488*K488),"0")</f>
        <v>0</v>
      </c>
      <c r="M488" s="102">
        <f>L488*'1. Standard_Cost'!F76</f>
        <v>0</v>
      </c>
      <c r="N488" s="103"/>
      <c r="O488" s="103"/>
      <c r="P488" s="103"/>
      <c r="Q488" s="103"/>
      <c r="R488" s="104">
        <f>+N488*P488*'1. Standard_Cost'!$B$12</f>
        <v>0</v>
      </c>
      <c r="S488" s="104">
        <f>+N488*O488*P488*'1. Standard_Cost'!$C$12</f>
        <v>0</v>
      </c>
      <c r="T488" s="104">
        <f>+N488*P488*Q488*'1. Standard_Cost'!$D$12</f>
        <v>0</v>
      </c>
      <c r="U488" s="104">
        <f>+N488*O488*'1. Standard_Cost'!$E$12</f>
        <v>0</v>
      </c>
      <c r="V488" s="103"/>
      <c r="W488" s="103"/>
      <c r="X488" s="103"/>
      <c r="Y488" s="104">
        <f>+V488*((X488*'1. Standard_Cost'!$B$16)+(W488*X488*'1. Standard_Cost'!$C$16))</f>
        <v>0</v>
      </c>
      <c r="Z488" s="103"/>
      <c r="AA488" s="103"/>
      <c r="AB488" s="104">
        <f>+Z488*'1. Standard_Cost'!$B$20+AA488*'1. Standard_Cost'!$C$20</f>
        <v>0</v>
      </c>
      <c r="AC488" s="105"/>
      <c r="AD488" s="106"/>
      <c r="AE488" s="104">
        <f>SUM(AD488,AC488,AB488,Y488,U488,T488,S488,R488)*'1. Standard_Cost'!B100</f>
        <v>0</v>
      </c>
      <c r="AF488" s="104">
        <f t="shared" si="855"/>
        <v>0</v>
      </c>
      <c r="AG488" s="103"/>
      <c r="AH488" s="103"/>
      <c r="AI488" s="103"/>
      <c r="AJ488" s="107"/>
      <c r="AK488" s="107"/>
      <c r="AL488" s="107"/>
      <c r="AM488" s="104">
        <f>AG488*'1. Standard_Cost'!B96+'Incremental_Cost Year 2021'!AH496*'1. Standard_Cost'!C96+'Incremental_Cost Year 2021'!AI496*'1. Standard_Cost'!D96+'Incremental_Cost Year 2021'!AJ496+'Incremental_Cost Year 2021'!AL496+AK488</f>
        <v>0</v>
      </c>
      <c r="AN488" s="104">
        <f>AM488*'1. Standard_Cost'!C100</f>
        <v>0</v>
      </c>
      <c r="AO488" s="107"/>
      <c r="AQ488" s="104">
        <f t="shared" si="851"/>
        <v>0</v>
      </c>
      <c r="AR488" s="104">
        <f t="shared" si="852"/>
        <v>0</v>
      </c>
      <c r="AS488" s="104">
        <f t="shared" si="853"/>
        <v>0</v>
      </c>
      <c r="AT488" s="104">
        <f t="shared" si="856"/>
        <v>0</v>
      </c>
      <c r="AU488" s="108"/>
      <c r="AV488" s="108"/>
      <c r="AW488" s="108"/>
      <c r="AX488" s="108"/>
      <c r="AY488" s="108"/>
      <c r="AZ488" s="108"/>
      <c r="BA488" s="109">
        <f t="shared" si="854"/>
        <v>0</v>
      </c>
    </row>
    <row r="489" spans="1:53" ht="14.1" customHeight="1" outlineLevel="2" x14ac:dyDescent="0.2">
      <c r="A489" s="68"/>
      <c r="B489" s="94"/>
      <c r="C489" s="251"/>
      <c r="D489" s="110"/>
      <c r="E489" s="110"/>
      <c r="F489" s="110"/>
      <c r="G489" s="111"/>
      <c r="H489" s="112" t="s">
        <v>179</v>
      </c>
      <c r="I489" s="100"/>
      <c r="J489" s="101"/>
      <c r="K489" s="101"/>
      <c r="L489" s="102" t="str">
        <f>IF(I489&lt;&gt;0,((VLOOKUP(I489,'1. Standard_Cost'!$B$4:$D$8,2)+VLOOKUP(I489,'1. Standard_Cost'!$B$4:$D$8,3))*J489*K489),"0")</f>
        <v>0</v>
      </c>
      <c r="M489" s="102">
        <f>L489*'1. Standard_Cost'!F76</f>
        <v>0</v>
      </c>
      <c r="N489" s="103"/>
      <c r="O489" s="103"/>
      <c r="P489" s="103"/>
      <c r="Q489" s="103"/>
      <c r="R489" s="104">
        <f>+N489*P489*'1. Standard_Cost'!$B$12</f>
        <v>0</v>
      </c>
      <c r="S489" s="104">
        <f>+N489*O489*P489*'1. Standard_Cost'!$C$12</f>
        <v>0</v>
      </c>
      <c r="T489" s="104">
        <f>+N489*P489*Q489*'1. Standard_Cost'!$D$12</f>
        <v>0</v>
      </c>
      <c r="U489" s="104">
        <f>+N489*O489*'1. Standard_Cost'!$E$12</f>
        <v>0</v>
      </c>
      <c r="V489" s="103"/>
      <c r="W489" s="103"/>
      <c r="X489" s="103"/>
      <c r="Y489" s="104">
        <f>+V489*((X489*'1. Standard_Cost'!$B$16)+(W489*X489*'1. Standard_Cost'!$C$16))</f>
        <v>0</v>
      </c>
      <c r="Z489" s="103"/>
      <c r="AA489" s="103"/>
      <c r="AB489" s="104">
        <f>+Z489*'1. Standard_Cost'!$B$20+AA489*'1. Standard_Cost'!$C$20</f>
        <v>0</v>
      </c>
      <c r="AC489" s="105"/>
      <c r="AD489" s="106"/>
      <c r="AE489" s="104">
        <f>SUM(AD489,AC489,AB489,Y489,U489,T489,S489,R489)*'1. Standard_Cost'!B100</f>
        <v>0</v>
      </c>
      <c r="AF489" s="104">
        <f t="shared" si="855"/>
        <v>0</v>
      </c>
      <c r="AG489" s="103"/>
      <c r="AH489" s="103"/>
      <c r="AI489" s="103"/>
      <c r="AJ489" s="107"/>
      <c r="AK489" s="107"/>
      <c r="AL489" s="107"/>
      <c r="AM489" s="104">
        <f>AG489*'1. Standard_Cost'!B96+'Incremental_Cost Year 2021'!AH497*'1. Standard_Cost'!C96+'Incremental_Cost Year 2021'!AI497*'1. Standard_Cost'!D96+'Incremental_Cost Year 2021'!AJ497+'Incremental_Cost Year 2021'!AL497+AK489</f>
        <v>0</v>
      </c>
      <c r="AN489" s="104">
        <f>AM489*'1. Standard_Cost'!C100</f>
        <v>0</v>
      </c>
      <c r="AO489" s="107"/>
      <c r="AQ489" s="104">
        <f t="shared" si="851"/>
        <v>0</v>
      </c>
      <c r="AR489" s="104">
        <f t="shared" si="852"/>
        <v>0</v>
      </c>
      <c r="AS489" s="104">
        <f t="shared" si="853"/>
        <v>0</v>
      </c>
      <c r="AT489" s="104">
        <f t="shared" si="856"/>
        <v>0</v>
      </c>
      <c r="AU489" s="108"/>
      <c r="AV489" s="108"/>
      <c r="AW489" s="108"/>
      <c r="AX489" s="108"/>
      <c r="AY489" s="108"/>
      <c r="AZ489" s="108"/>
      <c r="BA489" s="109">
        <f t="shared" si="854"/>
        <v>0</v>
      </c>
    </row>
    <row r="490" spans="1:53" ht="24.6" customHeight="1" outlineLevel="1" x14ac:dyDescent="0.2">
      <c r="A490" s="68"/>
      <c r="B490" s="141"/>
      <c r="C490" s="251"/>
      <c r="D490" s="113" t="s">
        <v>515</v>
      </c>
      <c r="E490" s="113" t="s">
        <v>803</v>
      </c>
      <c r="F490" s="114" t="s">
        <v>154</v>
      </c>
      <c r="G490" s="115" t="s">
        <v>155</v>
      </c>
      <c r="H490" s="122" t="s">
        <v>344</v>
      </c>
      <c r="I490" s="117"/>
      <c r="J490" s="117"/>
      <c r="K490" s="117"/>
      <c r="L490" s="118">
        <f>SUM(L486:L489)</f>
        <v>0</v>
      </c>
      <c r="M490" s="118">
        <f>SUM(M486:M489)</f>
        <v>0</v>
      </c>
      <c r="N490" s="117"/>
      <c r="O490" s="117"/>
      <c r="P490" s="117"/>
      <c r="Q490" s="117"/>
      <c r="R490" s="119">
        <f>SUM(R486:R489)</f>
        <v>0</v>
      </c>
      <c r="S490" s="119">
        <f>SUM(S486:S489)</f>
        <v>0</v>
      </c>
      <c r="T490" s="119">
        <f>SUM(T486:T489)</f>
        <v>0</v>
      </c>
      <c r="U490" s="119">
        <f>SUM(U486:U489)</f>
        <v>0</v>
      </c>
      <c r="V490" s="117"/>
      <c r="W490" s="117"/>
      <c r="X490" s="117"/>
      <c r="Y490" s="118">
        <f>SUM(Y486:Y489)</f>
        <v>0</v>
      </c>
      <c r="Z490" s="117"/>
      <c r="AA490" s="117"/>
      <c r="AB490" s="118">
        <f t="shared" ref="AB490:AF490" si="857">SUM(AB486:AB489)</f>
        <v>0</v>
      </c>
      <c r="AC490" s="118">
        <f t="shared" si="857"/>
        <v>0</v>
      </c>
      <c r="AD490" s="118">
        <f t="shared" si="857"/>
        <v>0</v>
      </c>
      <c r="AE490" s="118">
        <f t="shared" si="857"/>
        <v>0</v>
      </c>
      <c r="AF490" s="118">
        <f t="shared" si="857"/>
        <v>0</v>
      </c>
      <c r="AG490" s="117"/>
      <c r="AH490" s="117"/>
      <c r="AI490" s="117"/>
      <c r="AJ490" s="119">
        <f>SUM(AJ486:AJ489)</f>
        <v>0</v>
      </c>
      <c r="AK490" s="119">
        <f t="shared" ref="AK490:AN490" si="858">SUM(AK486:AK489)</f>
        <v>0</v>
      </c>
      <c r="AL490" s="119">
        <f t="shared" si="858"/>
        <v>0</v>
      </c>
      <c r="AM490" s="119">
        <f t="shared" si="858"/>
        <v>0</v>
      </c>
      <c r="AN490" s="119">
        <f t="shared" si="858"/>
        <v>0</v>
      </c>
      <c r="AO490" s="116"/>
      <c r="AP490" s="120"/>
      <c r="AQ490" s="121">
        <f t="shared" ref="AQ490:BA490" si="859">SUM(AQ486:AQ489)</f>
        <v>0</v>
      </c>
      <c r="AR490" s="121">
        <f t="shared" si="859"/>
        <v>0</v>
      </c>
      <c r="AS490" s="121">
        <f t="shared" si="859"/>
        <v>0</v>
      </c>
      <c r="AT490" s="121">
        <f t="shared" si="859"/>
        <v>0</v>
      </c>
      <c r="AU490" s="121">
        <f t="shared" si="859"/>
        <v>0</v>
      </c>
      <c r="AV490" s="121">
        <f t="shared" si="859"/>
        <v>0</v>
      </c>
      <c r="AW490" s="121">
        <f t="shared" si="859"/>
        <v>0</v>
      </c>
      <c r="AX490" s="121">
        <f t="shared" si="859"/>
        <v>0</v>
      </c>
      <c r="AY490" s="121">
        <f t="shared" si="859"/>
        <v>0</v>
      </c>
      <c r="AZ490" s="121">
        <f t="shared" si="859"/>
        <v>0</v>
      </c>
      <c r="BA490" s="121">
        <f t="shared" si="859"/>
        <v>0</v>
      </c>
    </row>
    <row r="491" spans="1:53" ht="14.1" customHeight="1" outlineLevel="2" x14ac:dyDescent="0.2">
      <c r="A491" s="68"/>
      <c r="B491" s="94"/>
      <c r="C491" s="95"/>
      <c r="D491" s="96"/>
      <c r="E491" s="96"/>
      <c r="F491" s="97"/>
      <c r="G491" s="98"/>
      <c r="H491" s="99" t="s">
        <v>49</v>
      </c>
      <c r="I491" s="100"/>
      <c r="J491" s="101"/>
      <c r="K491" s="101"/>
      <c r="L491" s="102" t="str">
        <f>IF(I491&lt;&gt;0,((VLOOKUP(I491,'1. Standard_Cost'!$B$4:$D$8,2)+VLOOKUP(I491,'1. Standard_Cost'!$B$4:$D$8,3))*J491*K491),"0")</f>
        <v>0</v>
      </c>
      <c r="M491" s="102">
        <f>L491*'1. Standard_Cost'!F81</f>
        <v>0</v>
      </c>
      <c r="N491" s="103"/>
      <c r="O491" s="103"/>
      <c r="P491" s="103"/>
      <c r="Q491" s="103"/>
      <c r="R491" s="104">
        <f>+N491*P491*'1. Standard_Cost'!$B$12</f>
        <v>0</v>
      </c>
      <c r="S491" s="104">
        <f>+N491*O491*P491*'1. Standard_Cost'!$C$12</f>
        <v>0</v>
      </c>
      <c r="T491" s="104">
        <f>+N491*P491*Q491*'1. Standard_Cost'!$D$12</f>
        <v>0</v>
      </c>
      <c r="U491" s="104">
        <f>+N491*O491*'1. Standard_Cost'!$E$12</f>
        <v>0</v>
      </c>
      <c r="V491" s="103"/>
      <c r="W491" s="103"/>
      <c r="X491" s="103"/>
      <c r="Y491" s="104">
        <f>+V491*((X491*'1. Standard_Cost'!$B$16)+(W491*X491*'1. Standard_Cost'!$C$16))</f>
        <v>0</v>
      </c>
      <c r="Z491" s="103"/>
      <c r="AA491" s="103"/>
      <c r="AB491" s="104">
        <f>+Z491*'1. Standard_Cost'!$B$20+AA491*'1. Standard_Cost'!$C$20</f>
        <v>0</v>
      </c>
      <c r="AC491" s="105"/>
      <c r="AD491" s="106"/>
      <c r="AE491" s="104">
        <f>SUM(AD491,AC491,AB491,Y491,U491,T491,S491,R491)*'1. Standard_Cost'!B105</f>
        <v>0</v>
      </c>
      <c r="AF491" s="104">
        <f>SUM(AD491,AE491)</f>
        <v>0</v>
      </c>
      <c r="AG491" s="103"/>
      <c r="AH491" s="103"/>
      <c r="AI491" s="103"/>
      <c r="AJ491" s="107"/>
      <c r="AK491" s="107"/>
      <c r="AL491" s="107"/>
      <c r="AM491" s="104">
        <f>AG491*'1. Standard_Cost'!B101+'Incremental_Cost Year 2021'!AH499*'1. Standard_Cost'!C101+'Incremental_Cost Year 2021'!AI499*'1. Standard_Cost'!D101+'Incremental_Cost Year 2021'!AJ499+'Incremental_Cost Year 2021'!AL499+AK491</f>
        <v>0</v>
      </c>
      <c r="AN491" s="104">
        <f>AM491*'1. Standard_Cost'!C105</f>
        <v>0</v>
      </c>
      <c r="AO491" s="107"/>
      <c r="AQ491" s="104">
        <f t="shared" ref="AQ491:AQ494" si="860">L491+M491</f>
        <v>0</v>
      </c>
      <c r="AR491" s="104">
        <f t="shared" ref="AR491:AR494" si="861">AF491</f>
        <v>0</v>
      </c>
      <c r="AS491" s="104">
        <f t="shared" ref="AS491:AS494" si="862">AM491+AN491</f>
        <v>0</v>
      </c>
      <c r="AT491" s="104">
        <f>SUM(AQ491,AR491,AS491)</f>
        <v>0</v>
      </c>
      <c r="AU491" s="108"/>
      <c r="AV491" s="108"/>
      <c r="AW491" s="108"/>
      <c r="AX491" s="108"/>
      <c r="AY491" s="108"/>
      <c r="AZ491" s="108"/>
      <c r="BA491" s="109">
        <f t="shared" ref="BA491:BA494" si="863">SUM(AU491:AZ491)-AT491</f>
        <v>0</v>
      </c>
    </row>
    <row r="492" spans="1:53" ht="14.1" customHeight="1" outlineLevel="2" x14ac:dyDescent="0.2">
      <c r="A492" s="68"/>
      <c r="B492" s="94"/>
      <c r="C492" s="95"/>
      <c r="D492" s="110"/>
      <c r="E492" s="110"/>
      <c r="F492" s="110"/>
      <c r="G492" s="111"/>
      <c r="H492" s="99" t="s">
        <v>50</v>
      </c>
      <c r="I492" s="100"/>
      <c r="J492" s="101"/>
      <c r="K492" s="101"/>
      <c r="L492" s="102" t="str">
        <f>IF(I492&lt;&gt;0,((VLOOKUP(I492,'1. Standard_Cost'!$B$4:$D$8,2)+VLOOKUP(I492,'1. Standard_Cost'!$B$4:$D$8,3))*J492*K492),"0")</f>
        <v>0</v>
      </c>
      <c r="M492" s="102">
        <f>L492*'1. Standard_Cost'!F81</f>
        <v>0</v>
      </c>
      <c r="N492" s="103"/>
      <c r="O492" s="103"/>
      <c r="P492" s="103"/>
      <c r="Q492" s="103"/>
      <c r="R492" s="104">
        <f>+N492*P492*'1. Standard_Cost'!$B$12</f>
        <v>0</v>
      </c>
      <c r="S492" s="104">
        <f>+N492*O492*P492*'1. Standard_Cost'!$C$12</f>
        <v>0</v>
      </c>
      <c r="T492" s="104">
        <f>+N492*P492*Q492*'1. Standard_Cost'!$D$12</f>
        <v>0</v>
      </c>
      <c r="U492" s="104">
        <f>+N492*O492*'1. Standard_Cost'!$E$12</f>
        <v>0</v>
      </c>
      <c r="V492" s="103"/>
      <c r="W492" s="103"/>
      <c r="X492" s="103"/>
      <c r="Y492" s="104">
        <f>+V492*((X492*'1. Standard_Cost'!$B$16)+(W492*X492*'1. Standard_Cost'!$C$16))</f>
        <v>0</v>
      </c>
      <c r="Z492" s="103"/>
      <c r="AA492" s="103"/>
      <c r="AB492" s="104">
        <f>+Z492*'1. Standard_Cost'!$B$20+AA492*'1. Standard_Cost'!$C$20</f>
        <v>0</v>
      </c>
      <c r="AC492" s="105"/>
      <c r="AD492" s="106"/>
      <c r="AE492" s="104">
        <f>SUM(AD492,AC492,AB492,Y492,U492,T492,S492,R492)*'1. Standard_Cost'!B105</f>
        <v>0</v>
      </c>
      <c r="AF492" s="104">
        <f t="shared" ref="AF492:AF494" si="864">SUM(AD492,AE492)</f>
        <v>0</v>
      </c>
      <c r="AG492" s="103"/>
      <c r="AH492" s="103">
        <v>0</v>
      </c>
      <c r="AI492" s="103">
        <v>0</v>
      </c>
      <c r="AJ492" s="107"/>
      <c r="AK492" s="107"/>
      <c r="AL492" s="107"/>
      <c r="AM492" s="104">
        <f>AG492*'1. Standard_Cost'!B101+'Incremental_Cost Year 2021'!AH500*'1. Standard_Cost'!C101+'Incremental_Cost Year 2021'!AI500*'1. Standard_Cost'!D101+'Incremental_Cost Year 2021'!AJ500+'Incremental_Cost Year 2021'!AL500+AK492</f>
        <v>0</v>
      </c>
      <c r="AN492" s="104">
        <f>AM492*'1. Standard_Cost'!C105</f>
        <v>0</v>
      </c>
      <c r="AO492" s="107"/>
      <c r="AQ492" s="104">
        <f t="shared" si="860"/>
        <v>0</v>
      </c>
      <c r="AR492" s="104">
        <f t="shared" si="861"/>
        <v>0</v>
      </c>
      <c r="AS492" s="104">
        <f t="shared" si="862"/>
        <v>0</v>
      </c>
      <c r="AT492" s="104">
        <f t="shared" ref="AT492:AT494" si="865">SUM(AQ492,AR492,AS492)</f>
        <v>0</v>
      </c>
      <c r="AU492" s="108"/>
      <c r="AV492" s="108">
        <v>0</v>
      </c>
      <c r="AW492" s="108"/>
      <c r="AX492" s="108"/>
      <c r="AY492" s="108"/>
      <c r="AZ492" s="108"/>
      <c r="BA492" s="109">
        <f t="shared" si="863"/>
        <v>0</v>
      </c>
    </row>
    <row r="493" spans="1:53" ht="14.1" customHeight="1" outlineLevel="2" x14ac:dyDescent="0.2">
      <c r="A493" s="68"/>
      <c r="B493" s="94"/>
      <c r="C493" s="95"/>
      <c r="D493" s="110"/>
      <c r="E493" s="110"/>
      <c r="F493" s="110"/>
      <c r="G493" s="111"/>
      <c r="H493" s="99" t="s">
        <v>51</v>
      </c>
      <c r="I493" s="100"/>
      <c r="J493" s="101"/>
      <c r="K493" s="101"/>
      <c r="L493" s="102" t="str">
        <f>IF(I493&lt;&gt;0,((VLOOKUP(I493,'1. Standard_Cost'!$B$4:$D$8,2)+VLOOKUP(I493,'1. Standard_Cost'!$B$4:$D$8,3))*J493*K493),"0")</f>
        <v>0</v>
      </c>
      <c r="M493" s="102">
        <f>L493*'1. Standard_Cost'!F81</f>
        <v>0</v>
      </c>
      <c r="N493" s="103"/>
      <c r="O493" s="103"/>
      <c r="P493" s="103"/>
      <c r="Q493" s="103"/>
      <c r="R493" s="104">
        <f>+N493*P493*'1. Standard_Cost'!$B$12</f>
        <v>0</v>
      </c>
      <c r="S493" s="104">
        <f>+N493*O493*P493*'1. Standard_Cost'!$C$12</f>
        <v>0</v>
      </c>
      <c r="T493" s="104">
        <f>+N493*P493*Q493*'1. Standard_Cost'!$D$12</f>
        <v>0</v>
      </c>
      <c r="U493" s="104">
        <f>+N493*O493*'1. Standard_Cost'!$E$12</f>
        <v>0</v>
      </c>
      <c r="V493" s="103"/>
      <c r="W493" s="103"/>
      <c r="X493" s="103"/>
      <c r="Y493" s="104">
        <f>+V493*((X493*'1. Standard_Cost'!$B$16)+(W493*X493*'1. Standard_Cost'!$C$16))</f>
        <v>0</v>
      </c>
      <c r="Z493" s="103"/>
      <c r="AA493" s="103"/>
      <c r="AB493" s="104">
        <f>+Z493*'1. Standard_Cost'!$B$20+AA493*'1. Standard_Cost'!$C$20</f>
        <v>0</v>
      </c>
      <c r="AC493" s="105"/>
      <c r="AD493" s="106"/>
      <c r="AE493" s="104">
        <f>SUM(AD493,AC493,AB493,Y493,U493,T493,S493,R493)*'1. Standard_Cost'!B105</f>
        <v>0</v>
      </c>
      <c r="AF493" s="104">
        <f t="shared" si="864"/>
        <v>0</v>
      </c>
      <c r="AG493" s="103"/>
      <c r="AH493" s="103"/>
      <c r="AI493" s="103"/>
      <c r="AJ493" s="107"/>
      <c r="AK493" s="107"/>
      <c r="AL493" s="107"/>
      <c r="AM493" s="104">
        <f>AG493*'1. Standard_Cost'!B101+'Incremental_Cost Year 2021'!AH501*'1. Standard_Cost'!C101+'Incremental_Cost Year 2021'!AI501*'1. Standard_Cost'!D101+'Incremental_Cost Year 2021'!AJ501+'Incremental_Cost Year 2021'!AL501+AK493</f>
        <v>0</v>
      </c>
      <c r="AN493" s="104">
        <f>AM493*'1. Standard_Cost'!C105</f>
        <v>0</v>
      </c>
      <c r="AO493" s="107"/>
      <c r="AQ493" s="104">
        <f t="shared" si="860"/>
        <v>0</v>
      </c>
      <c r="AR493" s="104">
        <f t="shared" si="861"/>
        <v>0</v>
      </c>
      <c r="AS493" s="104">
        <f t="shared" si="862"/>
        <v>0</v>
      </c>
      <c r="AT493" s="104">
        <f t="shared" si="865"/>
        <v>0</v>
      </c>
      <c r="AU493" s="108"/>
      <c r="AV493" s="108"/>
      <c r="AW493" s="108"/>
      <c r="AX493" s="108"/>
      <c r="AY493" s="108"/>
      <c r="AZ493" s="108"/>
      <c r="BA493" s="109">
        <f t="shared" si="863"/>
        <v>0</v>
      </c>
    </row>
    <row r="494" spans="1:53" ht="14.1" customHeight="1" outlineLevel="2" x14ac:dyDescent="0.2">
      <c r="A494" s="68"/>
      <c r="B494" s="94"/>
      <c r="C494" s="95"/>
      <c r="D494" s="110"/>
      <c r="E494" s="110"/>
      <c r="F494" s="110"/>
      <c r="G494" s="111"/>
      <c r="H494" s="112" t="s">
        <v>179</v>
      </c>
      <c r="I494" s="100"/>
      <c r="J494" s="101"/>
      <c r="K494" s="101"/>
      <c r="L494" s="102" t="str">
        <f>IF(I494&lt;&gt;0,((VLOOKUP(I494,'1. Standard_Cost'!$B$4:$D$8,2)+VLOOKUP(I494,'1. Standard_Cost'!$B$4:$D$8,3))*J494*K494),"0")</f>
        <v>0</v>
      </c>
      <c r="M494" s="102">
        <f>L494*'1. Standard_Cost'!F81</f>
        <v>0</v>
      </c>
      <c r="N494" s="103"/>
      <c r="O494" s="103"/>
      <c r="P494" s="103"/>
      <c r="Q494" s="103"/>
      <c r="R494" s="104">
        <f>+N494*P494*'1. Standard_Cost'!$B$12</f>
        <v>0</v>
      </c>
      <c r="S494" s="104">
        <f>+N494*O494*P494*'1. Standard_Cost'!$C$12</f>
        <v>0</v>
      </c>
      <c r="T494" s="104">
        <f>+N494*P494*Q494*'1. Standard_Cost'!$D$12</f>
        <v>0</v>
      </c>
      <c r="U494" s="104">
        <f>+N494*O494*'1. Standard_Cost'!$E$12</f>
        <v>0</v>
      </c>
      <c r="V494" s="103"/>
      <c r="W494" s="103"/>
      <c r="X494" s="103"/>
      <c r="Y494" s="104">
        <f>+V494*((X494*'1. Standard_Cost'!$B$16)+(W494*X494*'1. Standard_Cost'!$C$16))</f>
        <v>0</v>
      </c>
      <c r="Z494" s="103"/>
      <c r="AA494" s="103"/>
      <c r="AB494" s="104">
        <f>+Z494*'1. Standard_Cost'!$B$20+AA494*'1. Standard_Cost'!$C$20</f>
        <v>0</v>
      </c>
      <c r="AC494" s="105"/>
      <c r="AD494" s="106"/>
      <c r="AE494" s="104">
        <f>SUM(AD494,AC494,AB494,Y494,U494,T494,S494,R494)*'1. Standard_Cost'!B105</f>
        <v>0</v>
      </c>
      <c r="AF494" s="104">
        <f t="shared" si="864"/>
        <v>0</v>
      </c>
      <c r="AG494" s="103"/>
      <c r="AH494" s="103"/>
      <c r="AI494" s="103"/>
      <c r="AJ494" s="107"/>
      <c r="AK494" s="107"/>
      <c r="AL494" s="107"/>
      <c r="AM494" s="104">
        <f>AG494*'1. Standard_Cost'!B101+'Incremental_Cost Year 2021'!AH502*'1. Standard_Cost'!C101+'Incremental_Cost Year 2021'!AI502*'1. Standard_Cost'!D101+'Incremental_Cost Year 2021'!AJ502+'Incremental_Cost Year 2021'!AL502+AK494</f>
        <v>0</v>
      </c>
      <c r="AN494" s="104">
        <f>AM494*'1. Standard_Cost'!C105</f>
        <v>0</v>
      </c>
      <c r="AO494" s="107"/>
      <c r="AQ494" s="104">
        <f t="shared" si="860"/>
        <v>0</v>
      </c>
      <c r="AR494" s="104">
        <f t="shared" si="861"/>
        <v>0</v>
      </c>
      <c r="AS494" s="104">
        <f t="shared" si="862"/>
        <v>0</v>
      </c>
      <c r="AT494" s="104">
        <f t="shared" si="865"/>
        <v>0</v>
      </c>
      <c r="AU494" s="108"/>
      <c r="AV494" s="108"/>
      <c r="AW494" s="108"/>
      <c r="AX494" s="108"/>
      <c r="AY494" s="108"/>
      <c r="AZ494" s="108"/>
      <c r="BA494" s="109">
        <f t="shared" si="863"/>
        <v>0</v>
      </c>
    </row>
    <row r="495" spans="1:53" ht="24.6" customHeight="1" outlineLevel="1" x14ac:dyDescent="0.2">
      <c r="A495" s="68"/>
      <c r="B495" s="141"/>
      <c r="C495" s="95"/>
      <c r="D495" s="113" t="s">
        <v>515</v>
      </c>
      <c r="E495" s="113" t="s">
        <v>678</v>
      </c>
      <c r="F495" s="114" t="s">
        <v>154</v>
      </c>
      <c r="G495" s="115" t="s">
        <v>155</v>
      </c>
      <c r="H495" s="122" t="s">
        <v>345</v>
      </c>
      <c r="I495" s="117"/>
      <c r="J495" s="117"/>
      <c r="K495" s="117"/>
      <c r="L495" s="118">
        <f>SUM(L491:L494)</f>
        <v>0</v>
      </c>
      <c r="M495" s="118">
        <f>SUM(M491:M494)</f>
        <v>0</v>
      </c>
      <c r="N495" s="117"/>
      <c r="O495" s="117"/>
      <c r="P495" s="117"/>
      <c r="Q495" s="117"/>
      <c r="R495" s="119">
        <f>SUM(R491:R494)</f>
        <v>0</v>
      </c>
      <c r="S495" s="119">
        <f>SUM(S491:S494)</f>
        <v>0</v>
      </c>
      <c r="T495" s="119">
        <f>SUM(T491:T494)</f>
        <v>0</v>
      </c>
      <c r="U495" s="119">
        <f>SUM(U491:U494)</f>
        <v>0</v>
      </c>
      <c r="V495" s="117"/>
      <c r="W495" s="117"/>
      <c r="X495" s="117"/>
      <c r="Y495" s="118">
        <f>SUM(Y491:Y494)</f>
        <v>0</v>
      </c>
      <c r="Z495" s="117"/>
      <c r="AA495" s="117"/>
      <c r="AB495" s="118">
        <f t="shared" ref="AB495:AF495" si="866">SUM(AB491:AB494)</f>
        <v>0</v>
      </c>
      <c r="AC495" s="118">
        <f t="shared" si="866"/>
        <v>0</v>
      </c>
      <c r="AD495" s="118">
        <f t="shared" si="866"/>
        <v>0</v>
      </c>
      <c r="AE495" s="118">
        <f t="shared" si="866"/>
        <v>0</v>
      </c>
      <c r="AF495" s="118">
        <f t="shared" si="866"/>
        <v>0</v>
      </c>
      <c r="AG495" s="117"/>
      <c r="AH495" s="117"/>
      <c r="AI495" s="117"/>
      <c r="AJ495" s="119">
        <f>SUM(AJ491:AJ494)</f>
        <v>0</v>
      </c>
      <c r="AK495" s="119">
        <f t="shared" ref="AK495:AN495" si="867">SUM(AK491:AK494)</f>
        <v>0</v>
      </c>
      <c r="AL495" s="119">
        <f t="shared" si="867"/>
        <v>0</v>
      </c>
      <c r="AM495" s="119">
        <f t="shared" si="867"/>
        <v>0</v>
      </c>
      <c r="AN495" s="119">
        <f t="shared" si="867"/>
        <v>0</v>
      </c>
      <c r="AO495" s="116"/>
      <c r="AP495" s="120"/>
      <c r="AQ495" s="121">
        <f t="shared" ref="AQ495:BA495" si="868">SUM(AQ491:AQ494)</f>
        <v>0</v>
      </c>
      <c r="AR495" s="121">
        <f t="shared" si="868"/>
        <v>0</v>
      </c>
      <c r="AS495" s="121">
        <f t="shared" si="868"/>
        <v>0</v>
      </c>
      <c r="AT495" s="121">
        <f t="shared" si="868"/>
        <v>0</v>
      </c>
      <c r="AU495" s="121">
        <f t="shared" si="868"/>
        <v>0</v>
      </c>
      <c r="AV495" s="121">
        <f t="shared" si="868"/>
        <v>0</v>
      </c>
      <c r="AW495" s="121">
        <f t="shared" si="868"/>
        <v>0</v>
      </c>
      <c r="AX495" s="121">
        <f t="shared" si="868"/>
        <v>0</v>
      </c>
      <c r="AY495" s="121">
        <f t="shared" si="868"/>
        <v>0</v>
      </c>
      <c r="AZ495" s="121">
        <f t="shared" si="868"/>
        <v>0</v>
      </c>
      <c r="BA495" s="121">
        <f t="shared" si="868"/>
        <v>0</v>
      </c>
    </row>
    <row r="496" spans="1:53" ht="14.1" customHeight="1" outlineLevel="2" x14ac:dyDescent="0.2">
      <c r="A496" s="68"/>
      <c r="B496" s="94"/>
      <c r="C496" s="95"/>
      <c r="D496" s="96"/>
      <c r="E496" s="96"/>
      <c r="F496" s="97"/>
      <c r="G496" s="98"/>
      <c r="H496" s="99" t="s">
        <v>49</v>
      </c>
      <c r="I496" s="100"/>
      <c r="J496" s="101"/>
      <c r="K496" s="101"/>
      <c r="L496" s="102" t="str">
        <f>IF(I496&lt;&gt;0,((VLOOKUP(I496,'1. Standard_Cost'!$B$4:$D$8,2)+VLOOKUP(I496,'1. Standard_Cost'!$B$4:$D$8,3))*J496*K496),"0")</f>
        <v>0</v>
      </c>
      <c r="M496" s="102">
        <f>L496*'1. Standard_Cost'!F86</f>
        <v>0</v>
      </c>
      <c r="N496" s="103"/>
      <c r="O496" s="103"/>
      <c r="P496" s="103"/>
      <c r="Q496" s="103"/>
      <c r="R496" s="104">
        <f>+N496*P496*'1. Standard_Cost'!$B$12</f>
        <v>0</v>
      </c>
      <c r="S496" s="104">
        <f>+N496*O496*P496*'1. Standard_Cost'!$C$12</f>
        <v>0</v>
      </c>
      <c r="T496" s="104">
        <f>+N496*P496*Q496*'1. Standard_Cost'!$D$12</f>
        <v>0</v>
      </c>
      <c r="U496" s="104">
        <f>+N496*O496*'1. Standard_Cost'!$E$12</f>
        <v>0</v>
      </c>
      <c r="V496" s="103"/>
      <c r="W496" s="103"/>
      <c r="X496" s="103"/>
      <c r="Y496" s="104">
        <f>+V496*((X496*'1. Standard_Cost'!$B$16)+(W496*X496*'1. Standard_Cost'!$C$16))</f>
        <v>0</v>
      </c>
      <c r="Z496" s="103"/>
      <c r="AA496" s="103"/>
      <c r="AB496" s="104">
        <f>+Z496*'1. Standard_Cost'!$B$20+AA496*'1. Standard_Cost'!$C$20</f>
        <v>0</v>
      </c>
      <c r="AC496" s="105"/>
      <c r="AD496" s="106"/>
      <c r="AE496" s="104">
        <f>SUM(AD496,AC496,AB496,Y496,U496,T496,S496,R496)*'1. Standard_Cost'!B110</f>
        <v>0</v>
      </c>
      <c r="AF496" s="104">
        <f>SUM(AD496,AE496)</f>
        <v>0</v>
      </c>
      <c r="AG496" s="103"/>
      <c r="AH496" s="103"/>
      <c r="AI496" s="103"/>
      <c r="AJ496" s="107"/>
      <c r="AK496" s="107"/>
      <c r="AL496" s="107"/>
      <c r="AM496" s="104">
        <f>AG496*'1. Standard_Cost'!B106+'Incremental_Cost Year 2021'!AH504*'1. Standard_Cost'!C106+'Incremental_Cost Year 2021'!AI504*'1. Standard_Cost'!D106+'Incremental_Cost Year 2021'!AJ504+'Incremental_Cost Year 2021'!AL504+AK496</f>
        <v>0</v>
      </c>
      <c r="AN496" s="104">
        <f>AM496*'1. Standard_Cost'!C110</f>
        <v>0</v>
      </c>
      <c r="AO496" s="107"/>
      <c r="AQ496" s="104">
        <f t="shared" ref="AQ496:AQ499" si="869">L496+M496</f>
        <v>0</v>
      </c>
      <c r="AR496" s="104">
        <f t="shared" ref="AR496:AR499" si="870">AF496</f>
        <v>0</v>
      </c>
      <c r="AS496" s="104">
        <f t="shared" ref="AS496:AS499" si="871">AM496+AN496</f>
        <v>0</v>
      </c>
      <c r="AT496" s="104">
        <f>SUM(AQ496,AR496,AS496)</f>
        <v>0</v>
      </c>
      <c r="AU496" s="108"/>
      <c r="AV496" s="108"/>
      <c r="AW496" s="108"/>
      <c r="AX496" s="108"/>
      <c r="AY496" s="108"/>
      <c r="AZ496" s="108"/>
      <c r="BA496" s="109">
        <f t="shared" ref="BA496:BA499" si="872">SUM(AU496:AZ496)-AT496</f>
        <v>0</v>
      </c>
    </row>
    <row r="497" spans="1:53" ht="14.1" customHeight="1" outlineLevel="2" x14ac:dyDescent="0.2">
      <c r="A497" s="68"/>
      <c r="B497" s="94"/>
      <c r="C497" s="95"/>
      <c r="D497" s="110"/>
      <c r="E497" s="110"/>
      <c r="F497" s="110"/>
      <c r="G497" s="111"/>
      <c r="H497" s="99" t="s">
        <v>50</v>
      </c>
      <c r="I497" s="100"/>
      <c r="J497" s="101"/>
      <c r="K497" s="101"/>
      <c r="L497" s="102" t="str">
        <f>IF(I497&lt;&gt;0,((VLOOKUP(I497,'1. Standard_Cost'!$B$4:$D$8,2)+VLOOKUP(I497,'1. Standard_Cost'!$B$4:$D$8,3))*J497*K497),"0")</f>
        <v>0</v>
      </c>
      <c r="M497" s="102">
        <f>L497*'1. Standard_Cost'!F86</f>
        <v>0</v>
      </c>
      <c r="N497" s="103"/>
      <c r="O497" s="103"/>
      <c r="P497" s="103"/>
      <c r="Q497" s="103"/>
      <c r="R497" s="104">
        <f>+N497*P497*'1. Standard_Cost'!$B$12</f>
        <v>0</v>
      </c>
      <c r="S497" s="104">
        <f>+N497*O497*P497*'1. Standard_Cost'!$C$12</f>
        <v>0</v>
      </c>
      <c r="T497" s="104">
        <f>+N497*P497*Q497*'1. Standard_Cost'!$D$12</f>
        <v>0</v>
      </c>
      <c r="U497" s="104">
        <f>+N497*O497*'1. Standard_Cost'!$E$12</f>
        <v>0</v>
      </c>
      <c r="V497" s="103"/>
      <c r="W497" s="103"/>
      <c r="X497" s="103"/>
      <c r="Y497" s="104">
        <f>+V497*((X497*'1. Standard_Cost'!$B$16)+(W497*X497*'1. Standard_Cost'!$C$16))</f>
        <v>0</v>
      </c>
      <c r="Z497" s="103"/>
      <c r="AA497" s="103"/>
      <c r="AB497" s="104">
        <f>+Z497*'1. Standard_Cost'!$B$20+AA497*'1. Standard_Cost'!$C$20</f>
        <v>0</v>
      </c>
      <c r="AC497" s="105"/>
      <c r="AD497" s="106"/>
      <c r="AE497" s="104">
        <f>SUM(AD497,AC497,AB497,Y497,U497,T497,S497,R497)*'1. Standard_Cost'!B110</f>
        <v>0</v>
      </c>
      <c r="AF497" s="104">
        <f t="shared" ref="AF497:AF499" si="873">SUM(AD497,AE497)</f>
        <v>0</v>
      </c>
      <c r="AG497" s="103"/>
      <c r="AH497" s="103">
        <v>0</v>
      </c>
      <c r="AI497" s="103">
        <v>0</v>
      </c>
      <c r="AJ497" s="107"/>
      <c r="AK497" s="107"/>
      <c r="AL497" s="107"/>
      <c r="AM497" s="104">
        <f>AG497*'1. Standard_Cost'!B106+'Incremental_Cost Year 2021'!AH505*'1. Standard_Cost'!C106+'Incremental_Cost Year 2021'!AI505*'1. Standard_Cost'!D106+'Incremental_Cost Year 2021'!AJ505+'Incremental_Cost Year 2021'!AL505+AK497</f>
        <v>0</v>
      </c>
      <c r="AN497" s="104">
        <f>AM497*'1. Standard_Cost'!C110</f>
        <v>0</v>
      </c>
      <c r="AO497" s="107"/>
      <c r="AQ497" s="104">
        <f t="shared" si="869"/>
        <v>0</v>
      </c>
      <c r="AR497" s="104">
        <f t="shared" si="870"/>
        <v>0</v>
      </c>
      <c r="AS497" s="104">
        <f t="shared" si="871"/>
        <v>0</v>
      </c>
      <c r="AT497" s="104">
        <f t="shared" ref="AT497:AT499" si="874">SUM(AQ497,AR497,AS497)</f>
        <v>0</v>
      </c>
      <c r="AU497" s="108"/>
      <c r="AV497" s="108">
        <v>0</v>
      </c>
      <c r="AW497" s="108"/>
      <c r="AX497" s="108"/>
      <c r="AY497" s="108"/>
      <c r="AZ497" s="108"/>
      <c r="BA497" s="109">
        <f t="shared" si="872"/>
        <v>0</v>
      </c>
    </row>
    <row r="498" spans="1:53" ht="14.1" customHeight="1" outlineLevel="2" x14ac:dyDescent="0.2">
      <c r="A498" s="68"/>
      <c r="B498" s="94"/>
      <c r="C498" s="95"/>
      <c r="D498" s="110"/>
      <c r="E498" s="110"/>
      <c r="F498" s="110"/>
      <c r="G498" s="111"/>
      <c r="H498" s="99" t="s">
        <v>51</v>
      </c>
      <c r="I498" s="100"/>
      <c r="J498" s="101"/>
      <c r="K498" s="101"/>
      <c r="L498" s="102" t="str">
        <f>IF(I498&lt;&gt;0,((VLOOKUP(I498,'1. Standard_Cost'!$B$4:$D$8,2)+VLOOKUP(I498,'1. Standard_Cost'!$B$4:$D$8,3))*J498*K498),"0")</f>
        <v>0</v>
      </c>
      <c r="M498" s="102">
        <f>L498*'1. Standard_Cost'!F86</f>
        <v>0</v>
      </c>
      <c r="N498" s="103"/>
      <c r="O498" s="103"/>
      <c r="P498" s="103"/>
      <c r="Q498" s="103"/>
      <c r="R498" s="104">
        <f>+N498*P498*'1. Standard_Cost'!$B$12</f>
        <v>0</v>
      </c>
      <c r="S498" s="104">
        <f>+N498*O498*P498*'1. Standard_Cost'!$C$12</f>
        <v>0</v>
      </c>
      <c r="T498" s="104">
        <f>+N498*P498*Q498*'1. Standard_Cost'!$D$12</f>
        <v>0</v>
      </c>
      <c r="U498" s="104">
        <f>+N498*O498*'1. Standard_Cost'!$E$12</f>
        <v>0</v>
      </c>
      <c r="V498" s="103"/>
      <c r="W498" s="103"/>
      <c r="X498" s="103"/>
      <c r="Y498" s="104">
        <f>+V498*((X498*'1. Standard_Cost'!$B$16)+(W498*X498*'1. Standard_Cost'!$C$16))</f>
        <v>0</v>
      </c>
      <c r="Z498" s="103"/>
      <c r="AA498" s="103"/>
      <c r="AB498" s="104">
        <f>+Z498*'1. Standard_Cost'!$B$20+AA498*'1. Standard_Cost'!$C$20</f>
        <v>0</v>
      </c>
      <c r="AC498" s="105"/>
      <c r="AD498" s="106"/>
      <c r="AE498" s="104">
        <f>SUM(AD498,AC498,AB498,Y498,U498,T498,S498,R498)*'1. Standard_Cost'!B110</f>
        <v>0</v>
      </c>
      <c r="AF498" s="104">
        <f t="shared" si="873"/>
        <v>0</v>
      </c>
      <c r="AG498" s="103"/>
      <c r="AH498" s="103"/>
      <c r="AI498" s="103"/>
      <c r="AJ498" s="107"/>
      <c r="AK498" s="107"/>
      <c r="AL498" s="107"/>
      <c r="AM498" s="104">
        <f>AG498*'1. Standard_Cost'!B106+'Incremental_Cost Year 2021'!AH506*'1. Standard_Cost'!C106+'Incremental_Cost Year 2021'!AI506*'1. Standard_Cost'!D106+'Incremental_Cost Year 2021'!AJ506+'Incremental_Cost Year 2021'!AL506+AK498</f>
        <v>0</v>
      </c>
      <c r="AN498" s="104">
        <f>AM498*'1. Standard_Cost'!C110</f>
        <v>0</v>
      </c>
      <c r="AO498" s="107"/>
      <c r="AQ498" s="104">
        <f t="shared" si="869"/>
        <v>0</v>
      </c>
      <c r="AR498" s="104">
        <f t="shared" si="870"/>
        <v>0</v>
      </c>
      <c r="AS498" s="104">
        <f t="shared" si="871"/>
        <v>0</v>
      </c>
      <c r="AT498" s="104">
        <f t="shared" si="874"/>
        <v>0</v>
      </c>
      <c r="AU498" s="108"/>
      <c r="AV498" s="108"/>
      <c r="AW498" s="108"/>
      <c r="AX498" s="108"/>
      <c r="AY498" s="108"/>
      <c r="AZ498" s="108"/>
      <c r="BA498" s="109">
        <f t="shared" si="872"/>
        <v>0</v>
      </c>
    </row>
    <row r="499" spans="1:53" ht="14.1" customHeight="1" outlineLevel="2" x14ac:dyDescent="0.2">
      <c r="A499" s="68"/>
      <c r="B499" s="94"/>
      <c r="C499" s="95"/>
      <c r="D499" s="110"/>
      <c r="E499" s="110"/>
      <c r="F499" s="110"/>
      <c r="G499" s="111"/>
      <c r="H499" s="112" t="s">
        <v>179</v>
      </c>
      <c r="I499" s="100"/>
      <c r="J499" s="101"/>
      <c r="K499" s="101"/>
      <c r="L499" s="102" t="str">
        <f>IF(I499&lt;&gt;0,((VLOOKUP(I499,'1. Standard_Cost'!$B$4:$D$8,2)+VLOOKUP(I499,'1. Standard_Cost'!$B$4:$D$8,3))*J499*K499),"0")</f>
        <v>0</v>
      </c>
      <c r="M499" s="102">
        <f>L499*'1. Standard_Cost'!F86</f>
        <v>0</v>
      </c>
      <c r="N499" s="103"/>
      <c r="O499" s="103"/>
      <c r="P499" s="103"/>
      <c r="Q499" s="103"/>
      <c r="R499" s="104">
        <f>+N499*P499*'1. Standard_Cost'!$B$12</f>
        <v>0</v>
      </c>
      <c r="S499" s="104">
        <f>+N499*O499*P499*'1. Standard_Cost'!$C$12</f>
        <v>0</v>
      </c>
      <c r="T499" s="104">
        <f>+N499*P499*Q499*'1. Standard_Cost'!$D$12</f>
        <v>0</v>
      </c>
      <c r="U499" s="104">
        <f>+N499*O499*'1. Standard_Cost'!$E$12</f>
        <v>0</v>
      </c>
      <c r="V499" s="103"/>
      <c r="W499" s="103"/>
      <c r="X499" s="103"/>
      <c r="Y499" s="104">
        <f>+V499*((X499*'1. Standard_Cost'!$B$16)+(W499*X499*'1. Standard_Cost'!$C$16))</f>
        <v>0</v>
      </c>
      <c r="Z499" s="103"/>
      <c r="AA499" s="103"/>
      <c r="AB499" s="104">
        <f>+Z499*'1. Standard_Cost'!$B$20+AA499*'1. Standard_Cost'!$C$20</f>
        <v>0</v>
      </c>
      <c r="AC499" s="105"/>
      <c r="AD499" s="106"/>
      <c r="AE499" s="104">
        <f>SUM(AD499,AC499,AB499,Y499,U499,T499,S499,R499)*'1. Standard_Cost'!B110</f>
        <v>0</v>
      </c>
      <c r="AF499" s="104">
        <f t="shared" si="873"/>
        <v>0</v>
      </c>
      <c r="AG499" s="103"/>
      <c r="AH499" s="103"/>
      <c r="AI499" s="103"/>
      <c r="AJ499" s="107"/>
      <c r="AK499" s="107"/>
      <c r="AL499" s="107"/>
      <c r="AM499" s="104">
        <f>AG499*'1. Standard_Cost'!B106+'Incremental_Cost Year 2021'!AH507*'1. Standard_Cost'!C106+'Incremental_Cost Year 2021'!AI507*'1. Standard_Cost'!D106+'Incremental_Cost Year 2021'!AJ507+'Incremental_Cost Year 2021'!AL507+AK499</f>
        <v>0</v>
      </c>
      <c r="AN499" s="104">
        <f>AM499*'1. Standard_Cost'!C110</f>
        <v>0</v>
      </c>
      <c r="AO499" s="107"/>
      <c r="AQ499" s="104">
        <f t="shared" si="869"/>
        <v>0</v>
      </c>
      <c r="AR499" s="104">
        <f t="shared" si="870"/>
        <v>0</v>
      </c>
      <c r="AS499" s="104">
        <f t="shared" si="871"/>
        <v>0</v>
      </c>
      <c r="AT499" s="104">
        <f t="shared" si="874"/>
        <v>0</v>
      </c>
      <c r="AU499" s="108"/>
      <c r="AV499" s="108"/>
      <c r="AW499" s="108"/>
      <c r="AX499" s="108"/>
      <c r="AY499" s="108"/>
      <c r="AZ499" s="108"/>
      <c r="BA499" s="109">
        <f t="shared" si="872"/>
        <v>0</v>
      </c>
    </row>
    <row r="500" spans="1:53" ht="24.6" customHeight="1" outlineLevel="1" x14ac:dyDescent="0.2">
      <c r="A500" s="68"/>
      <c r="B500" s="141"/>
      <c r="C500" s="95"/>
      <c r="D500" s="113" t="s">
        <v>48</v>
      </c>
      <c r="E500" s="113" t="s">
        <v>346</v>
      </c>
      <c r="F500" s="114" t="s">
        <v>154</v>
      </c>
      <c r="G500" s="115" t="s">
        <v>155</v>
      </c>
      <c r="H500" s="122" t="s">
        <v>347</v>
      </c>
      <c r="I500" s="117"/>
      <c r="J500" s="117"/>
      <c r="K500" s="117"/>
      <c r="L500" s="118">
        <f>SUM(L496:L499)</f>
        <v>0</v>
      </c>
      <c r="M500" s="118">
        <f>SUM(M496:M499)</f>
        <v>0</v>
      </c>
      <c r="N500" s="117"/>
      <c r="O500" s="117"/>
      <c r="P500" s="117"/>
      <c r="Q500" s="117"/>
      <c r="R500" s="119">
        <f>SUM(R496:R499)</f>
        <v>0</v>
      </c>
      <c r="S500" s="119">
        <f>SUM(S496:S499)</f>
        <v>0</v>
      </c>
      <c r="T500" s="119">
        <f>SUM(T496:T499)</f>
        <v>0</v>
      </c>
      <c r="U500" s="119">
        <f>SUM(U496:U499)</f>
        <v>0</v>
      </c>
      <c r="V500" s="117"/>
      <c r="W500" s="117"/>
      <c r="X500" s="117"/>
      <c r="Y500" s="118">
        <f>SUM(Y496:Y499)</f>
        <v>0</v>
      </c>
      <c r="Z500" s="117"/>
      <c r="AA500" s="117"/>
      <c r="AB500" s="118">
        <f t="shared" ref="AB500:AF500" si="875">SUM(AB496:AB499)</f>
        <v>0</v>
      </c>
      <c r="AC500" s="118">
        <f t="shared" si="875"/>
        <v>0</v>
      </c>
      <c r="AD500" s="118">
        <f t="shared" si="875"/>
        <v>0</v>
      </c>
      <c r="AE500" s="118">
        <f t="shared" si="875"/>
        <v>0</v>
      </c>
      <c r="AF500" s="118">
        <f t="shared" si="875"/>
        <v>0</v>
      </c>
      <c r="AG500" s="117"/>
      <c r="AH500" s="117"/>
      <c r="AI500" s="117"/>
      <c r="AJ500" s="119">
        <f>SUM(AJ496:AJ499)</f>
        <v>0</v>
      </c>
      <c r="AK500" s="119">
        <f t="shared" ref="AK500:AN500" si="876">SUM(AK496:AK499)</f>
        <v>0</v>
      </c>
      <c r="AL500" s="119">
        <f t="shared" si="876"/>
        <v>0</v>
      </c>
      <c r="AM500" s="119">
        <f t="shared" si="876"/>
        <v>0</v>
      </c>
      <c r="AN500" s="119">
        <f t="shared" si="876"/>
        <v>0</v>
      </c>
      <c r="AO500" s="116"/>
      <c r="AP500" s="120"/>
      <c r="AQ500" s="121">
        <f t="shared" ref="AQ500:BA500" si="877">SUM(AQ496:AQ499)</f>
        <v>0</v>
      </c>
      <c r="AR500" s="121">
        <f t="shared" si="877"/>
        <v>0</v>
      </c>
      <c r="AS500" s="121">
        <f t="shared" si="877"/>
        <v>0</v>
      </c>
      <c r="AT500" s="121">
        <f t="shared" si="877"/>
        <v>0</v>
      </c>
      <c r="AU500" s="121">
        <f t="shared" si="877"/>
        <v>0</v>
      </c>
      <c r="AV500" s="121">
        <f t="shared" si="877"/>
        <v>0</v>
      </c>
      <c r="AW500" s="121">
        <f t="shared" si="877"/>
        <v>0</v>
      </c>
      <c r="AX500" s="121">
        <f t="shared" si="877"/>
        <v>0</v>
      </c>
      <c r="AY500" s="121">
        <f t="shared" si="877"/>
        <v>0</v>
      </c>
      <c r="AZ500" s="121">
        <f t="shared" si="877"/>
        <v>0</v>
      </c>
      <c r="BA500" s="121">
        <f t="shared" si="877"/>
        <v>0</v>
      </c>
    </row>
    <row r="501" spans="1:53" ht="14.1" customHeight="1" outlineLevel="2" x14ac:dyDescent="0.2">
      <c r="A501" s="68"/>
      <c r="B501" s="94"/>
      <c r="C501" s="95"/>
      <c r="D501" s="96"/>
      <c r="E501" s="96"/>
      <c r="F501" s="97"/>
      <c r="G501" s="98"/>
      <c r="H501" s="99" t="s">
        <v>49</v>
      </c>
      <c r="I501" s="100"/>
      <c r="J501" s="101"/>
      <c r="K501" s="101"/>
      <c r="L501" s="102" t="str">
        <f>IF(I501&lt;&gt;0,((VLOOKUP(I501,'1. Standard_Cost'!$B$4:$D$8,2)+VLOOKUP(I501,'1. Standard_Cost'!$B$4:$D$8,3))*J501*K501),"0")</f>
        <v>0</v>
      </c>
      <c r="M501" s="102">
        <f>L501*'1. Standard_Cost'!F91</f>
        <v>0</v>
      </c>
      <c r="N501" s="103"/>
      <c r="O501" s="103"/>
      <c r="P501" s="103"/>
      <c r="Q501" s="103"/>
      <c r="R501" s="104">
        <f>+N501*P501*'1. Standard_Cost'!$B$12</f>
        <v>0</v>
      </c>
      <c r="S501" s="104">
        <f>+N501*O501*P501*'1. Standard_Cost'!$C$12</f>
        <v>0</v>
      </c>
      <c r="T501" s="104">
        <f>+N501*P501*Q501*'1. Standard_Cost'!$D$12</f>
        <v>0</v>
      </c>
      <c r="U501" s="104">
        <f>+N501*O501*'1. Standard_Cost'!$E$12</f>
        <v>0</v>
      </c>
      <c r="V501" s="103"/>
      <c r="W501" s="103"/>
      <c r="X501" s="103"/>
      <c r="Y501" s="104">
        <f>+V501*((X501*'1. Standard_Cost'!$B$16)+(W501*X501*'1. Standard_Cost'!$C$16))</f>
        <v>0</v>
      </c>
      <c r="Z501" s="103"/>
      <c r="AA501" s="103"/>
      <c r="AB501" s="104">
        <f>+Z501*'1. Standard_Cost'!$B$20+AA501*'1. Standard_Cost'!$C$20</f>
        <v>0</v>
      </c>
      <c r="AC501" s="105"/>
      <c r="AD501" s="106"/>
      <c r="AE501" s="104">
        <f>SUM(AD501,AC501,AB501,Y501,U501,T501,S501,R501)*'1. Standard_Cost'!B115</f>
        <v>0</v>
      </c>
      <c r="AF501" s="104">
        <f>SUM(AD501,AE501)</f>
        <v>0</v>
      </c>
      <c r="AG501" s="103"/>
      <c r="AH501" s="103"/>
      <c r="AI501" s="103"/>
      <c r="AJ501" s="107"/>
      <c r="AK501" s="107"/>
      <c r="AL501" s="107"/>
      <c r="AM501" s="104">
        <f>AG501*'1. Standard_Cost'!B111+'Incremental_Cost Year 2021'!AH509*'1. Standard_Cost'!C111+'Incremental_Cost Year 2021'!AI509*'1. Standard_Cost'!D111+'Incremental_Cost Year 2021'!AJ509+'Incremental_Cost Year 2021'!AL509+AK501</f>
        <v>0</v>
      </c>
      <c r="AN501" s="104">
        <f>AM501*'1. Standard_Cost'!C115</f>
        <v>0</v>
      </c>
      <c r="AO501" s="107"/>
      <c r="AQ501" s="104">
        <f t="shared" ref="AQ501:AQ504" si="878">L501+M501</f>
        <v>0</v>
      </c>
      <c r="AR501" s="104">
        <f t="shared" ref="AR501:AR504" si="879">AF501</f>
        <v>0</v>
      </c>
      <c r="AS501" s="104">
        <f t="shared" ref="AS501:AS504" si="880">AM501+AN501</f>
        <v>0</v>
      </c>
      <c r="AT501" s="104">
        <f>SUM(AQ501,AR501,AS501)</f>
        <v>0</v>
      </c>
      <c r="AU501" s="108"/>
      <c r="AV501" s="108"/>
      <c r="AW501" s="108"/>
      <c r="AX501" s="108"/>
      <c r="AY501" s="108"/>
      <c r="AZ501" s="108"/>
      <c r="BA501" s="109">
        <f t="shared" ref="BA501:BA504" si="881">SUM(AU501:AZ501)-AT501</f>
        <v>0</v>
      </c>
    </row>
    <row r="502" spans="1:53" ht="14.1" customHeight="1" outlineLevel="2" x14ac:dyDescent="0.2">
      <c r="A502" s="68"/>
      <c r="B502" s="94"/>
      <c r="C502" s="95"/>
      <c r="D502" s="110"/>
      <c r="E502" s="110"/>
      <c r="F502" s="110"/>
      <c r="G502" s="111"/>
      <c r="H502" s="99" t="s">
        <v>50</v>
      </c>
      <c r="I502" s="100"/>
      <c r="J502" s="101"/>
      <c r="K502" s="101"/>
      <c r="L502" s="102" t="str">
        <f>IF(I502&lt;&gt;0,((VLOOKUP(I502,'1. Standard_Cost'!$B$4:$D$8,2)+VLOOKUP(I502,'1. Standard_Cost'!$B$4:$D$8,3))*J502*K502),"0")</f>
        <v>0</v>
      </c>
      <c r="M502" s="102">
        <f>L502*'1. Standard_Cost'!F91</f>
        <v>0</v>
      </c>
      <c r="N502" s="103"/>
      <c r="O502" s="103"/>
      <c r="P502" s="103"/>
      <c r="Q502" s="103"/>
      <c r="R502" s="104">
        <f>+N502*P502*'1. Standard_Cost'!$B$12</f>
        <v>0</v>
      </c>
      <c r="S502" s="104">
        <f>+N502*O502*P502*'1. Standard_Cost'!$C$12</f>
        <v>0</v>
      </c>
      <c r="T502" s="104">
        <f>+N502*P502*Q502*'1. Standard_Cost'!$D$12</f>
        <v>0</v>
      </c>
      <c r="U502" s="104">
        <f>+N502*O502*'1. Standard_Cost'!$E$12</f>
        <v>0</v>
      </c>
      <c r="V502" s="103"/>
      <c r="W502" s="103"/>
      <c r="X502" s="103"/>
      <c r="Y502" s="104">
        <f>+V502*((X502*'1. Standard_Cost'!$B$16)+(W502*X502*'1. Standard_Cost'!$C$16))</f>
        <v>0</v>
      </c>
      <c r="Z502" s="103"/>
      <c r="AA502" s="103"/>
      <c r="AB502" s="104">
        <f>+Z502*'1. Standard_Cost'!$B$20+AA502*'1. Standard_Cost'!$C$20</f>
        <v>0</v>
      </c>
      <c r="AC502" s="105"/>
      <c r="AD502" s="106"/>
      <c r="AE502" s="104">
        <f>SUM(AD502,AC502,AB502,Y502,U502,T502,S502,R502)*'1. Standard_Cost'!B115</f>
        <v>0</v>
      </c>
      <c r="AF502" s="104">
        <f t="shared" ref="AF502:AF504" si="882">SUM(AD502,AE502)</f>
        <v>0</v>
      </c>
      <c r="AG502" s="103"/>
      <c r="AH502" s="103">
        <v>0</v>
      </c>
      <c r="AI502" s="103">
        <v>0</v>
      </c>
      <c r="AJ502" s="107"/>
      <c r="AK502" s="107"/>
      <c r="AL502" s="107"/>
      <c r="AM502" s="104">
        <f>AG502*'1. Standard_Cost'!B111+'Incremental_Cost Year 2021'!AH510*'1. Standard_Cost'!C111+'Incremental_Cost Year 2021'!AI510*'1. Standard_Cost'!D111+'Incremental_Cost Year 2021'!AJ510+'Incremental_Cost Year 2021'!AL510+AK502</f>
        <v>0</v>
      </c>
      <c r="AN502" s="104">
        <f>AM502*'1. Standard_Cost'!C115</f>
        <v>0</v>
      </c>
      <c r="AO502" s="107"/>
      <c r="AQ502" s="104">
        <f t="shared" si="878"/>
        <v>0</v>
      </c>
      <c r="AR502" s="104">
        <f t="shared" si="879"/>
        <v>0</v>
      </c>
      <c r="AS502" s="104">
        <f t="shared" si="880"/>
        <v>0</v>
      </c>
      <c r="AT502" s="104">
        <f t="shared" ref="AT502:AT504" si="883">SUM(AQ502,AR502,AS502)</f>
        <v>0</v>
      </c>
      <c r="AU502" s="108"/>
      <c r="AV502" s="108">
        <v>0</v>
      </c>
      <c r="AW502" s="108"/>
      <c r="AX502" s="108"/>
      <c r="AY502" s="108"/>
      <c r="AZ502" s="108"/>
      <c r="BA502" s="109">
        <f t="shared" si="881"/>
        <v>0</v>
      </c>
    </row>
    <row r="503" spans="1:53" ht="14.1" customHeight="1" outlineLevel="2" x14ac:dyDescent="0.2">
      <c r="A503" s="68"/>
      <c r="B503" s="94"/>
      <c r="C503" s="95"/>
      <c r="D503" s="110"/>
      <c r="E503" s="110"/>
      <c r="F503" s="110"/>
      <c r="G503" s="111"/>
      <c r="H503" s="99" t="s">
        <v>51</v>
      </c>
      <c r="I503" s="100"/>
      <c r="J503" s="101"/>
      <c r="K503" s="101"/>
      <c r="L503" s="102" t="str">
        <f>IF(I503&lt;&gt;0,((VLOOKUP(I503,'1. Standard_Cost'!$B$4:$D$8,2)+VLOOKUP(I503,'1. Standard_Cost'!$B$4:$D$8,3))*J503*K503),"0")</f>
        <v>0</v>
      </c>
      <c r="M503" s="102">
        <f>L503*'1. Standard_Cost'!F91</f>
        <v>0</v>
      </c>
      <c r="N503" s="103"/>
      <c r="O503" s="103"/>
      <c r="P503" s="103"/>
      <c r="Q503" s="103"/>
      <c r="R503" s="104">
        <f>+N503*P503*'1. Standard_Cost'!$B$12</f>
        <v>0</v>
      </c>
      <c r="S503" s="104">
        <f>+N503*O503*P503*'1. Standard_Cost'!$C$12</f>
        <v>0</v>
      </c>
      <c r="T503" s="104">
        <f>+N503*P503*Q503*'1. Standard_Cost'!$D$12</f>
        <v>0</v>
      </c>
      <c r="U503" s="104">
        <f>+N503*O503*'1. Standard_Cost'!$E$12</f>
        <v>0</v>
      </c>
      <c r="V503" s="103"/>
      <c r="W503" s="103"/>
      <c r="X503" s="103"/>
      <c r="Y503" s="104">
        <f>+V503*((X503*'1. Standard_Cost'!$B$16)+(W503*X503*'1. Standard_Cost'!$C$16))</f>
        <v>0</v>
      </c>
      <c r="Z503" s="103"/>
      <c r="AA503" s="103"/>
      <c r="AB503" s="104">
        <f>+Z503*'1. Standard_Cost'!$B$20+AA503*'1. Standard_Cost'!$C$20</f>
        <v>0</v>
      </c>
      <c r="AC503" s="105"/>
      <c r="AD503" s="106"/>
      <c r="AE503" s="104">
        <f>SUM(AD503,AC503,AB503,Y503,U503,T503,S503,R503)*'1. Standard_Cost'!B115</f>
        <v>0</v>
      </c>
      <c r="AF503" s="104">
        <f t="shared" si="882"/>
        <v>0</v>
      </c>
      <c r="AG503" s="103"/>
      <c r="AH503" s="103"/>
      <c r="AI503" s="103"/>
      <c r="AJ503" s="107"/>
      <c r="AK503" s="107"/>
      <c r="AL503" s="107"/>
      <c r="AM503" s="104">
        <f>AG503*'1. Standard_Cost'!B111+'Incremental_Cost Year 2021'!AH511*'1. Standard_Cost'!C111+'Incremental_Cost Year 2021'!AI511*'1. Standard_Cost'!D111+'Incremental_Cost Year 2021'!AJ511+'Incremental_Cost Year 2021'!AL511+AK503</f>
        <v>0</v>
      </c>
      <c r="AN503" s="104">
        <f>AM503*'1. Standard_Cost'!C115</f>
        <v>0</v>
      </c>
      <c r="AO503" s="107"/>
      <c r="AQ503" s="104">
        <f t="shared" si="878"/>
        <v>0</v>
      </c>
      <c r="AR503" s="104">
        <f t="shared" si="879"/>
        <v>0</v>
      </c>
      <c r="AS503" s="104">
        <f t="shared" si="880"/>
        <v>0</v>
      </c>
      <c r="AT503" s="104">
        <f t="shared" si="883"/>
        <v>0</v>
      </c>
      <c r="AU503" s="108"/>
      <c r="AV503" s="108"/>
      <c r="AW503" s="108"/>
      <c r="AX503" s="108"/>
      <c r="AY503" s="108"/>
      <c r="AZ503" s="108"/>
      <c r="BA503" s="109">
        <f t="shared" si="881"/>
        <v>0</v>
      </c>
    </row>
    <row r="504" spans="1:53" ht="14.1" customHeight="1" outlineLevel="2" x14ac:dyDescent="0.2">
      <c r="A504" s="68"/>
      <c r="B504" s="94"/>
      <c r="C504" s="95"/>
      <c r="D504" s="110"/>
      <c r="E504" s="110"/>
      <c r="F504" s="110"/>
      <c r="G504" s="111"/>
      <c r="H504" s="112" t="s">
        <v>179</v>
      </c>
      <c r="I504" s="100"/>
      <c r="J504" s="101"/>
      <c r="K504" s="101"/>
      <c r="L504" s="102" t="str">
        <f>IF(I504&lt;&gt;0,((VLOOKUP(I504,'1. Standard_Cost'!$B$4:$D$8,2)+VLOOKUP(I504,'1. Standard_Cost'!$B$4:$D$8,3))*J504*K504),"0")</f>
        <v>0</v>
      </c>
      <c r="M504" s="102">
        <f>L504*'1. Standard_Cost'!F91</f>
        <v>0</v>
      </c>
      <c r="N504" s="103"/>
      <c r="O504" s="103"/>
      <c r="P504" s="103"/>
      <c r="Q504" s="103"/>
      <c r="R504" s="104">
        <f>+N504*P504*'1. Standard_Cost'!$B$12</f>
        <v>0</v>
      </c>
      <c r="S504" s="104">
        <f>+N504*O504*P504*'1. Standard_Cost'!$C$12</f>
        <v>0</v>
      </c>
      <c r="T504" s="104">
        <f>+N504*P504*Q504*'1. Standard_Cost'!$D$12</f>
        <v>0</v>
      </c>
      <c r="U504" s="104">
        <f>+N504*O504*'1. Standard_Cost'!$E$12</f>
        <v>0</v>
      </c>
      <c r="V504" s="103"/>
      <c r="W504" s="103"/>
      <c r="X504" s="103"/>
      <c r="Y504" s="104">
        <f>+V504*((X504*'1. Standard_Cost'!$B$16)+(W504*X504*'1. Standard_Cost'!$C$16))</f>
        <v>0</v>
      </c>
      <c r="Z504" s="103"/>
      <c r="AA504" s="103"/>
      <c r="AB504" s="104">
        <f>+Z504*'1. Standard_Cost'!$B$20+AA504*'1. Standard_Cost'!$C$20</f>
        <v>0</v>
      </c>
      <c r="AC504" s="105"/>
      <c r="AD504" s="106"/>
      <c r="AE504" s="104">
        <f>SUM(AD504,AC504,AB504,Y504,U504,T504,S504,R504)*'1. Standard_Cost'!B115</f>
        <v>0</v>
      </c>
      <c r="AF504" s="104">
        <f t="shared" si="882"/>
        <v>0</v>
      </c>
      <c r="AG504" s="103"/>
      <c r="AH504" s="103"/>
      <c r="AI504" s="103"/>
      <c r="AJ504" s="107"/>
      <c r="AK504" s="107"/>
      <c r="AL504" s="107"/>
      <c r="AM504" s="104">
        <f>AG504*'1. Standard_Cost'!B111+'Incremental_Cost Year 2021'!AH512*'1. Standard_Cost'!C111+'Incremental_Cost Year 2021'!AI512*'1. Standard_Cost'!D111+'Incremental_Cost Year 2021'!AJ512+'Incremental_Cost Year 2021'!AL512+AK504</f>
        <v>0</v>
      </c>
      <c r="AN504" s="104">
        <f>AM504*'1. Standard_Cost'!C115</f>
        <v>0</v>
      </c>
      <c r="AO504" s="107"/>
      <c r="AQ504" s="104">
        <f t="shared" si="878"/>
        <v>0</v>
      </c>
      <c r="AR504" s="104">
        <f t="shared" si="879"/>
        <v>0</v>
      </c>
      <c r="AS504" s="104">
        <f t="shared" si="880"/>
        <v>0</v>
      </c>
      <c r="AT504" s="104">
        <f t="shared" si="883"/>
        <v>0</v>
      </c>
      <c r="AU504" s="108"/>
      <c r="AV504" s="108"/>
      <c r="AW504" s="108"/>
      <c r="AX504" s="108"/>
      <c r="AY504" s="108"/>
      <c r="AZ504" s="108"/>
      <c r="BA504" s="109">
        <f t="shared" si="881"/>
        <v>0</v>
      </c>
    </row>
    <row r="505" spans="1:53" ht="39" customHeight="1" outlineLevel="1" x14ac:dyDescent="0.2">
      <c r="A505" s="68"/>
      <c r="B505" s="141"/>
      <c r="C505" s="95"/>
      <c r="D505" s="113" t="s">
        <v>48</v>
      </c>
      <c r="E505" s="113" t="s">
        <v>680</v>
      </c>
      <c r="F505" s="114" t="s">
        <v>154</v>
      </c>
      <c r="G505" s="115" t="s">
        <v>155</v>
      </c>
      <c r="H505" s="122" t="s">
        <v>348</v>
      </c>
      <c r="I505" s="117"/>
      <c r="J505" s="117"/>
      <c r="K505" s="117"/>
      <c r="L505" s="118">
        <f>SUM(L501:L504)</f>
        <v>0</v>
      </c>
      <c r="M505" s="118">
        <f>SUM(M501:M504)</f>
        <v>0</v>
      </c>
      <c r="N505" s="117"/>
      <c r="O505" s="117"/>
      <c r="P505" s="117"/>
      <c r="Q505" s="117"/>
      <c r="R505" s="119">
        <f>SUM(R501:R504)</f>
        <v>0</v>
      </c>
      <c r="S505" s="119">
        <f>SUM(S501:S504)</f>
        <v>0</v>
      </c>
      <c r="T505" s="119">
        <f>SUM(T501:T504)</f>
        <v>0</v>
      </c>
      <c r="U505" s="119">
        <f>SUM(U501:U504)</f>
        <v>0</v>
      </c>
      <c r="V505" s="117"/>
      <c r="W505" s="117"/>
      <c r="X505" s="117"/>
      <c r="Y505" s="118">
        <f>SUM(Y501:Y504)</f>
        <v>0</v>
      </c>
      <c r="Z505" s="117"/>
      <c r="AA505" s="117"/>
      <c r="AB505" s="118">
        <f t="shared" ref="AB505:AF505" si="884">SUM(AB501:AB504)</f>
        <v>0</v>
      </c>
      <c r="AC505" s="118">
        <f t="shared" si="884"/>
        <v>0</v>
      </c>
      <c r="AD505" s="118">
        <f t="shared" si="884"/>
        <v>0</v>
      </c>
      <c r="AE505" s="118">
        <f t="shared" si="884"/>
        <v>0</v>
      </c>
      <c r="AF505" s="118">
        <f t="shared" si="884"/>
        <v>0</v>
      </c>
      <c r="AG505" s="117"/>
      <c r="AH505" s="117"/>
      <c r="AI505" s="117"/>
      <c r="AJ505" s="119">
        <f>SUM(AJ501:AJ504)</f>
        <v>0</v>
      </c>
      <c r="AK505" s="119">
        <f t="shared" ref="AK505:AN505" si="885">SUM(AK501:AK504)</f>
        <v>0</v>
      </c>
      <c r="AL505" s="119">
        <f t="shared" si="885"/>
        <v>0</v>
      </c>
      <c r="AM505" s="119">
        <f t="shared" si="885"/>
        <v>0</v>
      </c>
      <c r="AN505" s="119">
        <f t="shared" si="885"/>
        <v>0</v>
      </c>
      <c r="AO505" s="116"/>
      <c r="AP505" s="120"/>
      <c r="AQ505" s="121">
        <f t="shared" ref="AQ505:BA505" si="886">SUM(AQ501:AQ504)</f>
        <v>0</v>
      </c>
      <c r="AR505" s="121">
        <f t="shared" si="886"/>
        <v>0</v>
      </c>
      <c r="AS505" s="121">
        <f t="shared" si="886"/>
        <v>0</v>
      </c>
      <c r="AT505" s="121">
        <f t="shared" si="886"/>
        <v>0</v>
      </c>
      <c r="AU505" s="121">
        <f t="shared" si="886"/>
        <v>0</v>
      </c>
      <c r="AV505" s="121">
        <f t="shared" si="886"/>
        <v>0</v>
      </c>
      <c r="AW505" s="121">
        <f t="shared" si="886"/>
        <v>0</v>
      </c>
      <c r="AX505" s="121">
        <f t="shared" si="886"/>
        <v>0</v>
      </c>
      <c r="AY505" s="121">
        <f t="shared" si="886"/>
        <v>0</v>
      </c>
      <c r="AZ505" s="121">
        <f t="shared" si="886"/>
        <v>0</v>
      </c>
      <c r="BA505" s="121">
        <f t="shared" si="886"/>
        <v>0</v>
      </c>
    </row>
    <row r="506" spans="1:53" s="124" customFormat="1" ht="14.45" customHeight="1" x14ac:dyDescent="0.2">
      <c r="B506" s="138"/>
      <c r="C506" s="247" t="s">
        <v>789</v>
      </c>
      <c r="D506" s="247"/>
      <c r="E506" s="252"/>
      <c r="F506" s="153"/>
      <c r="G506" s="153"/>
      <c r="H506" s="130" t="s">
        <v>349</v>
      </c>
      <c r="I506" s="128"/>
      <c r="J506" s="128"/>
      <c r="K506" s="128"/>
      <c r="L506" s="129">
        <f>SUM(L511,L516,L521)</f>
        <v>0</v>
      </c>
      <c r="M506" s="129">
        <f>SUM(M511,M516,M521)</f>
        <v>0</v>
      </c>
      <c r="N506" s="128"/>
      <c r="O506" s="128"/>
      <c r="P506" s="128"/>
      <c r="Q506" s="128"/>
      <c r="R506" s="129">
        <f>SUM(R511,R516,R521)</f>
        <v>0</v>
      </c>
      <c r="S506" s="129">
        <f t="shared" ref="S506:U506" si="887">SUM(S511,S516,S521)</f>
        <v>0</v>
      </c>
      <c r="T506" s="129">
        <f t="shared" si="887"/>
        <v>0</v>
      </c>
      <c r="U506" s="129">
        <f t="shared" si="887"/>
        <v>0</v>
      </c>
      <c r="V506" s="128"/>
      <c r="W506" s="128"/>
      <c r="X506" s="128"/>
      <c r="Y506" s="129">
        <f t="shared" ref="Y506" si="888">SUM(Y511,Y516,Y521)</f>
        <v>0</v>
      </c>
      <c r="Z506" s="128"/>
      <c r="AA506" s="128"/>
      <c r="AB506" s="129">
        <f t="shared" ref="AB506:AF506" si="889">SUM(AB511,AB516,AB521)</f>
        <v>0</v>
      </c>
      <c r="AC506" s="129">
        <f t="shared" si="889"/>
        <v>0</v>
      </c>
      <c r="AD506" s="129">
        <f t="shared" si="889"/>
        <v>0</v>
      </c>
      <c r="AE506" s="129">
        <f t="shared" si="889"/>
        <v>0</v>
      </c>
      <c r="AF506" s="129">
        <f t="shared" si="889"/>
        <v>0</v>
      </c>
      <c r="AG506" s="128"/>
      <c r="AH506" s="128"/>
      <c r="AI506" s="128"/>
      <c r="AJ506" s="129">
        <f t="shared" ref="AJ506:AN506" si="890">SUM(AJ511,AJ516,AJ521)</f>
        <v>0</v>
      </c>
      <c r="AK506" s="129">
        <f t="shared" si="890"/>
        <v>0</v>
      </c>
      <c r="AL506" s="129">
        <f t="shared" si="890"/>
        <v>0</v>
      </c>
      <c r="AM506" s="129">
        <f t="shared" si="890"/>
        <v>0</v>
      </c>
      <c r="AN506" s="139">
        <f t="shared" si="890"/>
        <v>0</v>
      </c>
      <c r="AO506" s="130"/>
      <c r="AP506" s="131"/>
      <c r="AQ506" s="139">
        <f>AQ511+AQ516+AQ521+AQ526+AQ531+AQ536+AQ541+AQ546+AQ551+AQ556+AQ561+AQ566+AQ571+AQ576+AQ581</f>
        <v>0</v>
      </c>
      <c r="AR506" s="139">
        <f t="shared" ref="AR506:AU506" si="891">AR511+AR516+AR521+AR526+AR531+AR536+AR541+AR546+AR551+AR556+AR561+AR566+AR571+AR576+AR581</f>
        <v>0</v>
      </c>
      <c r="AS506" s="139">
        <f t="shared" si="891"/>
        <v>0</v>
      </c>
      <c r="AT506" s="139">
        <f t="shared" si="891"/>
        <v>0</v>
      </c>
      <c r="AU506" s="139">
        <f t="shared" si="891"/>
        <v>0</v>
      </c>
      <c r="AV506" s="139">
        <f t="shared" ref="AV506:BA506" si="892">SUM(AV511,AV516,AV521)</f>
        <v>0</v>
      </c>
      <c r="AW506" s="139">
        <f t="shared" si="892"/>
        <v>0</v>
      </c>
      <c r="AX506" s="139">
        <f t="shared" si="892"/>
        <v>0</v>
      </c>
      <c r="AY506" s="139">
        <f t="shared" si="892"/>
        <v>0</v>
      </c>
      <c r="AZ506" s="139">
        <f t="shared" si="892"/>
        <v>0</v>
      </c>
      <c r="BA506" s="139">
        <f t="shared" si="892"/>
        <v>0</v>
      </c>
    </row>
    <row r="507" spans="1:53" ht="14.1" customHeight="1" outlineLevel="2" x14ac:dyDescent="0.2">
      <c r="A507" s="68"/>
      <c r="B507" s="94"/>
      <c r="C507" s="250"/>
      <c r="D507" s="96"/>
      <c r="E507" s="96"/>
      <c r="F507" s="97"/>
      <c r="G507" s="98"/>
      <c r="H507" s="99" t="s">
        <v>49</v>
      </c>
      <c r="I507" s="100"/>
      <c r="J507" s="101"/>
      <c r="K507" s="101"/>
      <c r="L507" s="102" t="str">
        <f>IF(I507&lt;&gt;0,((VLOOKUP(I507,'1. Standard_Cost'!$B$4:$D$8,2)+VLOOKUP(I507,'1. Standard_Cost'!$B$4:$D$8,3))*J507*K507),"0")</f>
        <v>0</v>
      </c>
      <c r="M507" s="102">
        <f>L507*'1. Standard_Cost'!F107</f>
        <v>0</v>
      </c>
      <c r="N507" s="103"/>
      <c r="O507" s="103"/>
      <c r="P507" s="103"/>
      <c r="Q507" s="103"/>
      <c r="R507" s="104">
        <f>+N507*P507*'1. Standard_Cost'!$B$12</f>
        <v>0</v>
      </c>
      <c r="S507" s="104">
        <f>+N507*O507*P507*'1. Standard_Cost'!$C$12</f>
        <v>0</v>
      </c>
      <c r="T507" s="104">
        <f>+N507*P507*Q507*'1. Standard_Cost'!$D$12</f>
        <v>0</v>
      </c>
      <c r="U507" s="104">
        <f>+N507*O507*'1. Standard_Cost'!$E$12</f>
        <v>0</v>
      </c>
      <c r="V507" s="103"/>
      <c r="W507" s="103"/>
      <c r="X507" s="103"/>
      <c r="Y507" s="104">
        <f>+V507*((X507*'1. Standard_Cost'!$B$16)+(W507*X507*'1. Standard_Cost'!$C$16))</f>
        <v>0</v>
      </c>
      <c r="Z507" s="103"/>
      <c r="AA507" s="103"/>
      <c r="AB507" s="104">
        <f>+Z507*'1. Standard_Cost'!$B$20+AA507*'1. Standard_Cost'!$C$20</f>
        <v>0</v>
      </c>
      <c r="AC507" s="105"/>
      <c r="AD507" s="106"/>
      <c r="AE507" s="104">
        <f>SUM(AD507,AC507,AB507,Y507,U507,T507,S507,R507)*'1. Standard_Cost'!B131</f>
        <v>0</v>
      </c>
      <c r="AF507" s="104">
        <f>SUM(AD507,AE507)</f>
        <v>0</v>
      </c>
      <c r="AG507" s="103"/>
      <c r="AH507" s="103"/>
      <c r="AI507" s="103"/>
      <c r="AJ507" s="107"/>
      <c r="AK507" s="107"/>
      <c r="AL507" s="107"/>
      <c r="AM507" s="104">
        <f>AG507*'1. Standard_Cost'!B127+'Incremental_Cost Year 2021'!AH515*'1. Standard_Cost'!C127+'Incremental_Cost Year 2021'!AI515*'1. Standard_Cost'!D127+'Incremental_Cost Year 2021'!AJ515+'Incremental_Cost Year 2021'!AL515+AK507</f>
        <v>0</v>
      </c>
      <c r="AN507" s="104">
        <f>AM507*'1. Standard_Cost'!C131</f>
        <v>0</v>
      </c>
      <c r="AO507" s="107"/>
      <c r="AQ507" s="104">
        <f t="shared" ref="AQ507:AQ510" si="893">L507+M507</f>
        <v>0</v>
      </c>
      <c r="AR507" s="104">
        <f t="shared" ref="AR507:AR510" si="894">AF507</f>
        <v>0</v>
      </c>
      <c r="AS507" s="104">
        <f t="shared" ref="AS507:AS510" si="895">AM507+AN507</f>
        <v>0</v>
      </c>
      <c r="AT507" s="104">
        <f>SUM(AQ507,AR507,AS507)</f>
        <v>0</v>
      </c>
      <c r="AU507" s="108"/>
      <c r="AV507" s="108"/>
      <c r="AW507" s="108"/>
      <c r="AX507" s="108"/>
      <c r="AY507" s="108"/>
      <c r="AZ507" s="108"/>
      <c r="BA507" s="109">
        <f t="shared" ref="BA507:BA510" si="896">SUM(AU507:AZ507)-AT507</f>
        <v>0</v>
      </c>
    </row>
    <row r="508" spans="1:53" ht="14.1" customHeight="1" outlineLevel="2" x14ac:dyDescent="0.2">
      <c r="A508" s="68"/>
      <c r="B508" s="94"/>
      <c r="C508" s="251"/>
      <c r="D508" s="110"/>
      <c r="E508" s="110"/>
      <c r="F508" s="110"/>
      <c r="G508" s="111"/>
      <c r="H508" s="99" t="s">
        <v>50</v>
      </c>
      <c r="I508" s="100"/>
      <c r="J508" s="101"/>
      <c r="K508" s="101"/>
      <c r="L508" s="102" t="str">
        <f>IF(I508&lt;&gt;0,((VLOOKUP(I508,'1. Standard_Cost'!$B$4:$D$8,2)+VLOOKUP(I508,'1. Standard_Cost'!$B$4:$D$8,3))*J508*K508),"0")</f>
        <v>0</v>
      </c>
      <c r="M508" s="102">
        <f>L508*'1. Standard_Cost'!F107</f>
        <v>0</v>
      </c>
      <c r="N508" s="103"/>
      <c r="O508" s="103"/>
      <c r="P508" s="103"/>
      <c r="Q508" s="103"/>
      <c r="R508" s="104">
        <f>+N508*P508*'1. Standard_Cost'!$B$12</f>
        <v>0</v>
      </c>
      <c r="S508" s="104">
        <f>+N508*O508*P508*'1. Standard_Cost'!$C$12</f>
        <v>0</v>
      </c>
      <c r="T508" s="104">
        <f>+N508*P508*Q508*'1. Standard_Cost'!$D$12</f>
        <v>0</v>
      </c>
      <c r="U508" s="104">
        <f>+N508*O508*'1. Standard_Cost'!$E$12</f>
        <v>0</v>
      </c>
      <c r="V508" s="103"/>
      <c r="W508" s="103"/>
      <c r="X508" s="103"/>
      <c r="Y508" s="104">
        <f>+V508*((X508*'1. Standard_Cost'!$B$16)+(W508*X508*'1. Standard_Cost'!$C$16))</f>
        <v>0</v>
      </c>
      <c r="Z508" s="103"/>
      <c r="AA508" s="103"/>
      <c r="AB508" s="104">
        <f>+Z508*'1. Standard_Cost'!$B$20+AA508*'1. Standard_Cost'!$C$20</f>
        <v>0</v>
      </c>
      <c r="AC508" s="105"/>
      <c r="AD508" s="106"/>
      <c r="AE508" s="104">
        <f>SUM(AD508,AC508,AB508,Y508,U508,T508,S508,R508)*'1. Standard_Cost'!B131</f>
        <v>0</v>
      </c>
      <c r="AF508" s="104">
        <f t="shared" ref="AF508:AF510" si="897">SUM(AD508,AE508)</f>
        <v>0</v>
      </c>
      <c r="AG508" s="103"/>
      <c r="AH508" s="103">
        <v>0</v>
      </c>
      <c r="AI508" s="103">
        <v>0</v>
      </c>
      <c r="AJ508" s="107"/>
      <c r="AK508" s="107"/>
      <c r="AL508" s="107"/>
      <c r="AM508" s="104">
        <f>AG508*'1. Standard_Cost'!B127+'Incremental_Cost Year 2021'!AH516*'1. Standard_Cost'!C127+'Incremental_Cost Year 2021'!AI516*'1. Standard_Cost'!D127+'Incremental_Cost Year 2021'!AJ516+'Incremental_Cost Year 2021'!AL516+AK508</f>
        <v>0</v>
      </c>
      <c r="AN508" s="104">
        <f>AM508*'1. Standard_Cost'!C131</f>
        <v>0</v>
      </c>
      <c r="AO508" s="107"/>
      <c r="AQ508" s="104">
        <f t="shared" si="893"/>
        <v>0</v>
      </c>
      <c r="AR508" s="104">
        <f t="shared" si="894"/>
        <v>0</v>
      </c>
      <c r="AS508" s="104">
        <f t="shared" si="895"/>
        <v>0</v>
      </c>
      <c r="AT508" s="104">
        <f t="shared" ref="AT508:AT510" si="898">SUM(AQ508,AR508,AS508)</f>
        <v>0</v>
      </c>
      <c r="AU508" s="108"/>
      <c r="AV508" s="108">
        <v>0</v>
      </c>
      <c r="AW508" s="108"/>
      <c r="AX508" s="108"/>
      <c r="AY508" s="108"/>
      <c r="AZ508" s="108"/>
      <c r="BA508" s="109">
        <f t="shared" si="896"/>
        <v>0</v>
      </c>
    </row>
    <row r="509" spans="1:53" ht="14.1" customHeight="1" outlineLevel="2" x14ac:dyDescent="0.2">
      <c r="A509" s="68"/>
      <c r="B509" s="94"/>
      <c r="C509" s="251"/>
      <c r="D509" s="110"/>
      <c r="E509" s="110"/>
      <c r="F509" s="110"/>
      <c r="G509" s="111"/>
      <c r="H509" s="99" t="s">
        <v>51</v>
      </c>
      <c r="I509" s="100"/>
      <c r="J509" s="101"/>
      <c r="K509" s="101"/>
      <c r="L509" s="102" t="str">
        <f>IF(I509&lt;&gt;0,((VLOOKUP(I509,'1. Standard_Cost'!$B$4:$D$8,2)+VLOOKUP(I509,'1. Standard_Cost'!$B$4:$D$8,3))*J509*K509),"0")</f>
        <v>0</v>
      </c>
      <c r="M509" s="102">
        <f>L509*'1. Standard_Cost'!F107</f>
        <v>0</v>
      </c>
      <c r="N509" s="103"/>
      <c r="O509" s="103"/>
      <c r="P509" s="103"/>
      <c r="Q509" s="103"/>
      <c r="R509" s="104">
        <f>+N509*P509*'1. Standard_Cost'!$B$12</f>
        <v>0</v>
      </c>
      <c r="S509" s="104">
        <f>+N509*O509*P509*'1. Standard_Cost'!$C$12</f>
        <v>0</v>
      </c>
      <c r="T509" s="104">
        <f>+N509*P509*Q509*'1. Standard_Cost'!$D$12</f>
        <v>0</v>
      </c>
      <c r="U509" s="104">
        <f>+N509*O509*'1. Standard_Cost'!$E$12</f>
        <v>0</v>
      </c>
      <c r="V509" s="103"/>
      <c r="W509" s="103"/>
      <c r="X509" s="103"/>
      <c r="Y509" s="104">
        <f>+V509*((X509*'1. Standard_Cost'!$B$16)+(W509*X509*'1. Standard_Cost'!$C$16))</f>
        <v>0</v>
      </c>
      <c r="Z509" s="103"/>
      <c r="AA509" s="103"/>
      <c r="AB509" s="104">
        <f>+Z509*'1. Standard_Cost'!$B$20+AA509*'1. Standard_Cost'!$C$20</f>
        <v>0</v>
      </c>
      <c r="AC509" s="105"/>
      <c r="AD509" s="106"/>
      <c r="AE509" s="104">
        <f>SUM(AD509,AC509,AB509,Y509,U509,T509,S509,R509)*'1. Standard_Cost'!B131</f>
        <v>0</v>
      </c>
      <c r="AF509" s="104">
        <f t="shared" si="897"/>
        <v>0</v>
      </c>
      <c r="AG509" s="103"/>
      <c r="AH509" s="103"/>
      <c r="AI509" s="103"/>
      <c r="AJ509" s="107"/>
      <c r="AK509" s="107"/>
      <c r="AL509" s="107"/>
      <c r="AM509" s="104">
        <f>AG509*'1. Standard_Cost'!B127+'Incremental_Cost Year 2021'!AH517*'1. Standard_Cost'!C127+'Incremental_Cost Year 2021'!AI517*'1. Standard_Cost'!D127+'Incremental_Cost Year 2021'!AJ517+'Incremental_Cost Year 2021'!AL517+AK509</f>
        <v>0</v>
      </c>
      <c r="AN509" s="104">
        <f>AM509*'1. Standard_Cost'!C131</f>
        <v>0</v>
      </c>
      <c r="AO509" s="107"/>
      <c r="AQ509" s="104">
        <f t="shared" si="893"/>
        <v>0</v>
      </c>
      <c r="AR509" s="104">
        <f t="shared" si="894"/>
        <v>0</v>
      </c>
      <c r="AS509" s="104">
        <f t="shared" si="895"/>
        <v>0</v>
      </c>
      <c r="AT509" s="104">
        <f t="shared" si="898"/>
        <v>0</v>
      </c>
      <c r="AU509" s="108"/>
      <c r="AV509" s="108"/>
      <c r="AW509" s="108"/>
      <c r="AX509" s="108"/>
      <c r="AY509" s="108"/>
      <c r="AZ509" s="108"/>
      <c r="BA509" s="109">
        <f t="shared" si="896"/>
        <v>0</v>
      </c>
    </row>
    <row r="510" spans="1:53" ht="14.1" customHeight="1" outlineLevel="2" x14ac:dyDescent="0.2">
      <c r="A510" s="68"/>
      <c r="B510" s="94"/>
      <c r="C510" s="251"/>
      <c r="D510" s="110"/>
      <c r="E510" s="110"/>
      <c r="F510" s="110"/>
      <c r="G510" s="111"/>
      <c r="H510" s="112" t="s">
        <v>179</v>
      </c>
      <c r="I510" s="100"/>
      <c r="J510" s="101"/>
      <c r="K510" s="101"/>
      <c r="L510" s="102" t="str">
        <f>IF(I510&lt;&gt;0,((VLOOKUP(I510,'1. Standard_Cost'!$B$4:$D$8,2)+VLOOKUP(I510,'1. Standard_Cost'!$B$4:$D$8,3))*J510*K510),"0")</f>
        <v>0</v>
      </c>
      <c r="M510" s="102">
        <f>L510*'1. Standard_Cost'!F107</f>
        <v>0</v>
      </c>
      <c r="N510" s="103"/>
      <c r="O510" s="103"/>
      <c r="P510" s="103"/>
      <c r="Q510" s="103"/>
      <c r="R510" s="104">
        <f>+N510*P510*'1. Standard_Cost'!$B$12</f>
        <v>0</v>
      </c>
      <c r="S510" s="104">
        <f>+N510*O510*P510*'1. Standard_Cost'!$C$12</f>
        <v>0</v>
      </c>
      <c r="T510" s="104">
        <f>+N510*P510*Q510*'1. Standard_Cost'!$D$12</f>
        <v>0</v>
      </c>
      <c r="U510" s="104">
        <f>+N510*O510*'1. Standard_Cost'!$E$12</f>
        <v>0</v>
      </c>
      <c r="V510" s="103"/>
      <c r="W510" s="103"/>
      <c r="X510" s="103"/>
      <c r="Y510" s="104">
        <f>+V510*((X510*'1. Standard_Cost'!$B$16)+(W510*X510*'1. Standard_Cost'!$C$16))</f>
        <v>0</v>
      </c>
      <c r="Z510" s="103"/>
      <c r="AA510" s="103"/>
      <c r="AB510" s="104">
        <f>+Z510*'1. Standard_Cost'!$B$20+AA510*'1. Standard_Cost'!$C$20</f>
        <v>0</v>
      </c>
      <c r="AC510" s="105"/>
      <c r="AD510" s="106"/>
      <c r="AE510" s="104">
        <f>SUM(AD510,AC510,AB510,Y510,U510,T510,S510,R510)*'1. Standard_Cost'!B131</f>
        <v>0</v>
      </c>
      <c r="AF510" s="104">
        <f t="shared" si="897"/>
        <v>0</v>
      </c>
      <c r="AG510" s="103"/>
      <c r="AH510" s="103"/>
      <c r="AI510" s="103"/>
      <c r="AJ510" s="107"/>
      <c r="AK510" s="107"/>
      <c r="AL510" s="107"/>
      <c r="AM510" s="104">
        <f>AG510*'1. Standard_Cost'!B127+'Incremental_Cost Year 2021'!AH518*'1. Standard_Cost'!C127+'Incremental_Cost Year 2021'!AI518*'1. Standard_Cost'!D127+'Incremental_Cost Year 2021'!AJ518+'Incremental_Cost Year 2021'!AL518+AK510</f>
        <v>0</v>
      </c>
      <c r="AN510" s="104">
        <f>AM510*'1. Standard_Cost'!C131</f>
        <v>0</v>
      </c>
      <c r="AO510" s="107"/>
      <c r="AQ510" s="104">
        <f t="shared" si="893"/>
        <v>0</v>
      </c>
      <c r="AR510" s="104">
        <f t="shared" si="894"/>
        <v>0</v>
      </c>
      <c r="AS510" s="104">
        <f t="shared" si="895"/>
        <v>0</v>
      </c>
      <c r="AT510" s="104">
        <f t="shared" si="898"/>
        <v>0</v>
      </c>
      <c r="AU510" s="108"/>
      <c r="AV510" s="108"/>
      <c r="AW510" s="108"/>
      <c r="AX510" s="108"/>
      <c r="AY510" s="108"/>
      <c r="AZ510" s="108"/>
      <c r="BA510" s="109">
        <f t="shared" si="896"/>
        <v>0</v>
      </c>
    </row>
    <row r="511" spans="1:53" ht="25.35" customHeight="1" outlineLevel="1" x14ac:dyDescent="0.2">
      <c r="A511" s="68"/>
      <c r="B511" s="94"/>
      <c r="C511" s="251"/>
      <c r="D511" s="113" t="s">
        <v>48</v>
      </c>
      <c r="E511" s="113" t="s">
        <v>807</v>
      </c>
      <c r="F511" s="114" t="s">
        <v>154</v>
      </c>
      <c r="G511" s="115" t="s">
        <v>155</v>
      </c>
      <c r="H511" s="140" t="s">
        <v>350</v>
      </c>
      <c r="I511" s="117"/>
      <c r="J511" s="117"/>
      <c r="K511" s="117"/>
      <c r="L511" s="118">
        <f>SUM(L507:L510)</f>
        <v>0</v>
      </c>
      <c r="M511" s="118">
        <f>SUM(M507:M510)</f>
        <v>0</v>
      </c>
      <c r="N511" s="117"/>
      <c r="O511" s="117"/>
      <c r="P511" s="117"/>
      <c r="Q511" s="117"/>
      <c r="R511" s="119">
        <f>SUM(R507:R510)</f>
        <v>0</v>
      </c>
      <c r="S511" s="119">
        <f>SUM(S507:S510)</f>
        <v>0</v>
      </c>
      <c r="T511" s="119">
        <f>SUM(T507:T510)</f>
        <v>0</v>
      </c>
      <c r="U511" s="119">
        <f>SUM(U507:U510)</f>
        <v>0</v>
      </c>
      <c r="V511" s="117"/>
      <c r="W511" s="117"/>
      <c r="X511" s="117"/>
      <c r="Y511" s="118">
        <f>SUM(Y507:Y510)</f>
        <v>0</v>
      </c>
      <c r="Z511" s="117"/>
      <c r="AA511" s="117"/>
      <c r="AB511" s="118">
        <f t="shared" ref="AB511:AF511" si="899">SUM(AB507:AB510)</f>
        <v>0</v>
      </c>
      <c r="AC511" s="118">
        <f t="shared" si="899"/>
        <v>0</v>
      </c>
      <c r="AD511" s="118">
        <f t="shared" si="899"/>
        <v>0</v>
      </c>
      <c r="AE511" s="118">
        <f t="shared" si="899"/>
        <v>0</v>
      </c>
      <c r="AF511" s="118">
        <f t="shared" si="899"/>
        <v>0</v>
      </c>
      <c r="AG511" s="117"/>
      <c r="AH511" s="117"/>
      <c r="AI511" s="117"/>
      <c r="AJ511" s="119">
        <f>SUM(AJ507:AJ510)</f>
        <v>0</v>
      </c>
      <c r="AK511" s="119">
        <f t="shared" ref="AK511:AN511" si="900">SUM(AK507:AK510)</f>
        <v>0</v>
      </c>
      <c r="AL511" s="119">
        <f t="shared" si="900"/>
        <v>0</v>
      </c>
      <c r="AM511" s="119">
        <f t="shared" si="900"/>
        <v>0</v>
      </c>
      <c r="AN511" s="119">
        <f t="shared" si="900"/>
        <v>0</v>
      </c>
      <c r="AO511" s="116"/>
      <c r="AP511" s="120"/>
      <c r="AQ511" s="118">
        <f t="shared" ref="AQ511:BA511" si="901">SUM(AQ507:AQ510)</f>
        <v>0</v>
      </c>
      <c r="AR511" s="118">
        <f t="shared" si="901"/>
        <v>0</v>
      </c>
      <c r="AS511" s="118">
        <f t="shared" si="901"/>
        <v>0</v>
      </c>
      <c r="AT511" s="118">
        <f t="shared" si="901"/>
        <v>0</v>
      </c>
      <c r="AU511" s="118">
        <f t="shared" si="901"/>
        <v>0</v>
      </c>
      <c r="AV511" s="118">
        <f t="shared" si="901"/>
        <v>0</v>
      </c>
      <c r="AW511" s="118">
        <f t="shared" si="901"/>
        <v>0</v>
      </c>
      <c r="AX511" s="118">
        <f t="shared" si="901"/>
        <v>0</v>
      </c>
      <c r="AY511" s="118">
        <f t="shared" si="901"/>
        <v>0</v>
      </c>
      <c r="AZ511" s="118">
        <f t="shared" si="901"/>
        <v>0</v>
      </c>
      <c r="BA511" s="118">
        <f t="shared" si="901"/>
        <v>0</v>
      </c>
    </row>
    <row r="512" spans="1:53" ht="14.1" customHeight="1" outlineLevel="2" x14ac:dyDescent="0.2">
      <c r="A512" s="68"/>
      <c r="B512" s="94"/>
      <c r="C512" s="251"/>
      <c r="D512" s="96"/>
      <c r="E512" s="96"/>
      <c r="F512" s="97"/>
      <c r="G512" s="98"/>
      <c r="H512" s="99" t="s">
        <v>49</v>
      </c>
      <c r="I512" s="100"/>
      <c r="J512" s="101"/>
      <c r="K512" s="101"/>
      <c r="L512" s="102" t="str">
        <f>IF(I512&lt;&gt;0,((VLOOKUP(I512,'1. Standard_Cost'!$B$4:$D$8,2)+VLOOKUP(I512,'1. Standard_Cost'!$B$4:$D$8,3))*J512*K512),"0")</f>
        <v>0</v>
      </c>
      <c r="M512" s="102">
        <f>L512*'1. Standard_Cost'!F107</f>
        <v>0</v>
      </c>
      <c r="N512" s="103"/>
      <c r="O512" s="103"/>
      <c r="P512" s="103"/>
      <c r="Q512" s="103"/>
      <c r="R512" s="104">
        <f>+N512*P512*'1. Standard_Cost'!$B$12</f>
        <v>0</v>
      </c>
      <c r="S512" s="104">
        <f>+N512*O512*P512*'1. Standard_Cost'!$C$12</f>
        <v>0</v>
      </c>
      <c r="T512" s="104">
        <f>+N512*P512*Q512*'1. Standard_Cost'!$D$12</f>
        <v>0</v>
      </c>
      <c r="U512" s="104">
        <f>+N512*O512*'1. Standard_Cost'!$E$12</f>
        <v>0</v>
      </c>
      <c r="V512" s="103"/>
      <c r="W512" s="103"/>
      <c r="X512" s="103"/>
      <c r="Y512" s="104">
        <f>+V512*((X512*'1. Standard_Cost'!$B$16)+(W512*X512*'1. Standard_Cost'!$C$16))</f>
        <v>0</v>
      </c>
      <c r="Z512" s="103"/>
      <c r="AA512" s="103"/>
      <c r="AB512" s="104">
        <f>+Z512*'1. Standard_Cost'!$B$20+AA512*'1. Standard_Cost'!$C$20</f>
        <v>0</v>
      </c>
      <c r="AC512" s="105"/>
      <c r="AD512" s="106"/>
      <c r="AE512" s="104">
        <f>SUM(AD512,AC512,AB512,Y512,U512,T512,S512,R512)*'1. Standard_Cost'!B131</f>
        <v>0</v>
      </c>
      <c r="AF512" s="104">
        <f>SUM(AD512,AE512)</f>
        <v>0</v>
      </c>
      <c r="AG512" s="103"/>
      <c r="AH512" s="103"/>
      <c r="AI512" s="103"/>
      <c r="AJ512" s="107"/>
      <c r="AK512" s="107"/>
      <c r="AL512" s="107"/>
      <c r="AM512" s="104">
        <f>AG512*'1. Standard_Cost'!B127+'Incremental_Cost Year 2021'!AH520*'1. Standard_Cost'!C127+'Incremental_Cost Year 2021'!AI520*'1. Standard_Cost'!D127+'Incremental_Cost Year 2021'!AJ520+'Incremental_Cost Year 2021'!AL520+AK512</f>
        <v>0</v>
      </c>
      <c r="AN512" s="104">
        <f>AM512*'1. Standard_Cost'!C131</f>
        <v>0</v>
      </c>
      <c r="AO512" s="107"/>
      <c r="AQ512" s="104">
        <f t="shared" ref="AQ512:AQ515" si="902">L512+M512</f>
        <v>0</v>
      </c>
      <c r="AR512" s="104">
        <f t="shared" ref="AR512:AR515" si="903">AF512</f>
        <v>0</v>
      </c>
      <c r="AS512" s="104">
        <f t="shared" ref="AS512:AS515" si="904">AM512+AN512</f>
        <v>0</v>
      </c>
      <c r="AT512" s="104">
        <f>SUM(AQ512,AR512,AS512)</f>
        <v>0</v>
      </c>
      <c r="AU512" s="108"/>
      <c r="AV512" s="108"/>
      <c r="AW512" s="108"/>
      <c r="AX512" s="108"/>
      <c r="AY512" s="108"/>
      <c r="AZ512" s="108"/>
      <c r="BA512" s="109">
        <f t="shared" ref="BA512:BA515" si="905">SUM(AU512:AZ512)-AT512</f>
        <v>0</v>
      </c>
    </row>
    <row r="513" spans="1:53" ht="14.1" customHeight="1" outlineLevel="2" x14ac:dyDescent="0.2">
      <c r="A513" s="68"/>
      <c r="B513" s="94"/>
      <c r="C513" s="251"/>
      <c r="D513" s="110"/>
      <c r="E513" s="110"/>
      <c r="F513" s="110"/>
      <c r="G513" s="111"/>
      <c r="H513" s="99" t="s">
        <v>50</v>
      </c>
      <c r="I513" s="100"/>
      <c r="J513" s="101"/>
      <c r="K513" s="101"/>
      <c r="L513" s="102" t="str">
        <f>IF(I513&lt;&gt;0,((VLOOKUP(I513,'1. Standard_Cost'!$B$4:$D$8,2)+VLOOKUP(I513,'1. Standard_Cost'!$B$4:$D$8,3))*J513*K513),"0")</f>
        <v>0</v>
      </c>
      <c r="M513" s="102">
        <f>L513*'1. Standard_Cost'!F107</f>
        <v>0</v>
      </c>
      <c r="N513" s="103"/>
      <c r="O513" s="103"/>
      <c r="P513" s="103"/>
      <c r="Q513" s="103"/>
      <c r="R513" s="104">
        <f>+N513*P513*'1. Standard_Cost'!$B$12</f>
        <v>0</v>
      </c>
      <c r="S513" s="104">
        <f>+N513*O513*P513*'1. Standard_Cost'!$C$12</f>
        <v>0</v>
      </c>
      <c r="T513" s="104">
        <f>+N513*P513*Q513*'1. Standard_Cost'!$D$12</f>
        <v>0</v>
      </c>
      <c r="U513" s="104">
        <f>+N513*O513*'1. Standard_Cost'!$E$12</f>
        <v>0</v>
      </c>
      <c r="V513" s="103"/>
      <c r="W513" s="103"/>
      <c r="X513" s="103"/>
      <c r="Y513" s="104">
        <f>+V513*((X513*'1. Standard_Cost'!$B$16)+(W513*X513*'1. Standard_Cost'!$C$16))</f>
        <v>0</v>
      </c>
      <c r="Z513" s="103"/>
      <c r="AA513" s="103"/>
      <c r="AB513" s="104">
        <f>+Z513*'1. Standard_Cost'!$B$20+AA513*'1. Standard_Cost'!$C$20</f>
        <v>0</v>
      </c>
      <c r="AC513" s="105"/>
      <c r="AD513" s="106"/>
      <c r="AE513" s="104">
        <f>SUM(AD513,AC513,AB513,Y513,U513,T513,S513,R513)*'1. Standard_Cost'!B131</f>
        <v>0</v>
      </c>
      <c r="AF513" s="104">
        <f t="shared" ref="AF513:AF515" si="906">SUM(AD513,AE513)</f>
        <v>0</v>
      </c>
      <c r="AG513" s="103"/>
      <c r="AH513" s="103">
        <v>0</v>
      </c>
      <c r="AI513" s="103">
        <v>0</v>
      </c>
      <c r="AJ513" s="107"/>
      <c r="AK513" s="107"/>
      <c r="AL513" s="107"/>
      <c r="AM513" s="104">
        <f>AG513*'1. Standard_Cost'!B127+'Incremental_Cost Year 2021'!AH521*'1. Standard_Cost'!C127+'Incremental_Cost Year 2021'!AI521*'1. Standard_Cost'!D127+'Incremental_Cost Year 2021'!AJ521+'Incremental_Cost Year 2021'!AL521+AK513</f>
        <v>0</v>
      </c>
      <c r="AN513" s="104">
        <f>AM513*'1. Standard_Cost'!C131</f>
        <v>0</v>
      </c>
      <c r="AO513" s="107"/>
      <c r="AQ513" s="104">
        <f t="shared" si="902"/>
        <v>0</v>
      </c>
      <c r="AR513" s="104">
        <f t="shared" si="903"/>
        <v>0</v>
      </c>
      <c r="AS513" s="104">
        <f t="shared" si="904"/>
        <v>0</v>
      </c>
      <c r="AT513" s="104">
        <f t="shared" ref="AT513:AT515" si="907">SUM(AQ513,AR513,AS513)</f>
        <v>0</v>
      </c>
      <c r="AU513" s="108"/>
      <c r="AV513" s="108">
        <v>0</v>
      </c>
      <c r="AW513" s="108"/>
      <c r="AX513" s="108"/>
      <c r="AY513" s="108"/>
      <c r="AZ513" s="108"/>
      <c r="BA513" s="109">
        <f t="shared" si="905"/>
        <v>0</v>
      </c>
    </row>
    <row r="514" spans="1:53" ht="14.1" customHeight="1" outlineLevel="2" x14ac:dyDescent="0.2">
      <c r="A514" s="68"/>
      <c r="B514" s="94"/>
      <c r="C514" s="251"/>
      <c r="D514" s="110"/>
      <c r="E514" s="110"/>
      <c r="F514" s="110"/>
      <c r="G514" s="111"/>
      <c r="H514" s="99" t="s">
        <v>51</v>
      </c>
      <c r="I514" s="100"/>
      <c r="J514" s="101"/>
      <c r="K514" s="101"/>
      <c r="L514" s="102" t="str">
        <f>IF(I514&lt;&gt;0,((VLOOKUP(I514,'1. Standard_Cost'!$B$4:$D$8,2)+VLOOKUP(I514,'1. Standard_Cost'!$B$4:$D$8,3))*J514*K514),"0")</f>
        <v>0</v>
      </c>
      <c r="M514" s="102">
        <f>L514*'1. Standard_Cost'!F107</f>
        <v>0</v>
      </c>
      <c r="N514" s="103"/>
      <c r="O514" s="103"/>
      <c r="P514" s="103"/>
      <c r="Q514" s="103"/>
      <c r="R514" s="104">
        <f>+N514*P514*'1. Standard_Cost'!$B$12</f>
        <v>0</v>
      </c>
      <c r="S514" s="104">
        <f>+N514*O514*P514*'1. Standard_Cost'!$C$12</f>
        <v>0</v>
      </c>
      <c r="T514" s="104">
        <f>+N514*P514*Q514*'1. Standard_Cost'!$D$12</f>
        <v>0</v>
      </c>
      <c r="U514" s="104">
        <f>+N514*O514*'1. Standard_Cost'!$E$12</f>
        <v>0</v>
      </c>
      <c r="V514" s="103"/>
      <c r="W514" s="103"/>
      <c r="X514" s="103"/>
      <c r="Y514" s="104">
        <f>+V514*((X514*'1. Standard_Cost'!$B$16)+(W514*X514*'1. Standard_Cost'!$C$16))</f>
        <v>0</v>
      </c>
      <c r="Z514" s="103"/>
      <c r="AA514" s="103"/>
      <c r="AB514" s="104">
        <f>+Z514*'1. Standard_Cost'!$B$20+AA514*'1. Standard_Cost'!$C$20</f>
        <v>0</v>
      </c>
      <c r="AC514" s="105"/>
      <c r="AD514" s="106"/>
      <c r="AE514" s="104">
        <f>SUM(AD514,AC514,AB514,Y514,U514,T514,S514,R514)*'1. Standard_Cost'!B131</f>
        <v>0</v>
      </c>
      <c r="AF514" s="104">
        <f t="shared" si="906"/>
        <v>0</v>
      </c>
      <c r="AG514" s="103"/>
      <c r="AH514" s="103"/>
      <c r="AI514" s="103"/>
      <c r="AJ514" s="107"/>
      <c r="AK514" s="107"/>
      <c r="AL514" s="107"/>
      <c r="AM514" s="104">
        <f>AG514*'1. Standard_Cost'!B127+'Incremental_Cost Year 2021'!AH522*'1. Standard_Cost'!C127+'Incremental_Cost Year 2021'!AI522*'1. Standard_Cost'!D127+'Incremental_Cost Year 2021'!AJ522+'Incremental_Cost Year 2021'!AL522+AK514</f>
        <v>0</v>
      </c>
      <c r="AN514" s="104">
        <f>AM514*'1. Standard_Cost'!C131</f>
        <v>0</v>
      </c>
      <c r="AO514" s="107"/>
      <c r="AQ514" s="104">
        <f t="shared" si="902"/>
        <v>0</v>
      </c>
      <c r="AR514" s="104">
        <f t="shared" si="903"/>
        <v>0</v>
      </c>
      <c r="AS514" s="104">
        <f t="shared" si="904"/>
        <v>0</v>
      </c>
      <c r="AT514" s="104">
        <f t="shared" si="907"/>
        <v>0</v>
      </c>
      <c r="AU514" s="108"/>
      <c r="AV514" s="108"/>
      <c r="AW514" s="108"/>
      <c r="AX514" s="108"/>
      <c r="AY514" s="108"/>
      <c r="AZ514" s="108"/>
      <c r="BA514" s="109">
        <f t="shared" si="905"/>
        <v>0</v>
      </c>
    </row>
    <row r="515" spans="1:53" ht="14.1" customHeight="1" outlineLevel="2" x14ac:dyDescent="0.2">
      <c r="A515" s="68"/>
      <c r="B515" s="94"/>
      <c r="C515" s="251"/>
      <c r="D515" s="110"/>
      <c r="E515" s="110"/>
      <c r="F515" s="110"/>
      <c r="G515" s="111"/>
      <c r="H515" s="112" t="s">
        <v>179</v>
      </c>
      <c r="I515" s="100"/>
      <c r="J515" s="101"/>
      <c r="K515" s="101"/>
      <c r="L515" s="102" t="str">
        <f>IF(I515&lt;&gt;0,((VLOOKUP(I515,'1. Standard_Cost'!$B$4:$D$8,2)+VLOOKUP(I515,'1. Standard_Cost'!$B$4:$D$8,3))*J515*K515),"0")</f>
        <v>0</v>
      </c>
      <c r="M515" s="102">
        <f>L515*'1. Standard_Cost'!F107</f>
        <v>0</v>
      </c>
      <c r="N515" s="103"/>
      <c r="O515" s="103"/>
      <c r="P515" s="103"/>
      <c r="Q515" s="103"/>
      <c r="R515" s="104">
        <f>+N515*P515*'1. Standard_Cost'!$B$12</f>
        <v>0</v>
      </c>
      <c r="S515" s="104">
        <f>+N515*O515*P515*'1. Standard_Cost'!$C$12</f>
        <v>0</v>
      </c>
      <c r="T515" s="104">
        <f>+N515*P515*Q515*'1. Standard_Cost'!$D$12</f>
        <v>0</v>
      </c>
      <c r="U515" s="104">
        <f>+N515*O515*'1. Standard_Cost'!$E$12</f>
        <v>0</v>
      </c>
      <c r="V515" s="103"/>
      <c r="W515" s="103"/>
      <c r="X515" s="103"/>
      <c r="Y515" s="104">
        <f>+V515*((X515*'1. Standard_Cost'!$B$16)+(W515*X515*'1. Standard_Cost'!$C$16))</f>
        <v>0</v>
      </c>
      <c r="Z515" s="103"/>
      <c r="AA515" s="103"/>
      <c r="AB515" s="104">
        <f>+Z515*'1. Standard_Cost'!$B$20+AA515*'1. Standard_Cost'!$C$20</f>
        <v>0</v>
      </c>
      <c r="AC515" s="105"/>
      <c r="AD515" s="106"/>
      <c r="AE515" s="104">
        <f>SUM(AD515,AC515,AB515,Y515,U515,T515,S515,R515)*'1. Standard_Cost'!B131</f>
        <v>0</v>
      </c>
      <c r="AF515" s="104">
        <f t="shared" si="906"/>
        <v>0</v>
      </c>
      <c r="AG515" s="103"/>
      <c r="AH515" s="103"/>
      <c r="AI515" s="103"/>
      <c r="AJ515" s="107"/>
      <c r="AK515" s="107"/>
      <c r="AL515" s="107"/>
      <c r="AM515" s="104">
        <f>AG515*'1. Standard_Cost'!B127+'Incremental_Cost Year 2021'!AH523*'1. Standard_Cost'!C127+'Incremental_Cost Year 2021'!AI523*'1. Standard_Cost'!D127+'Incremental_Cost Year 2021'!AJ523+'Incremental_Cost Year 2021'!AL523+AK515</f>
        <v>0</v>
      </c>
      <c r="AN515" s="104">
        <f>AM515*'1. Standard_Cost'!C131</f>
        <v>0</v>
      </c>
      <c r="AO515" s="107"/>
      <c r="AQ515" s="104">
        <f t="shared" si="902"/>
        <v>0</v>
      </c>
      <c r="AR515" s="104">
        <f t="shared" si="903"/>
        <v>0</v>
      </c>
      <c r="AS515" s="104">
        <f t="shared" si="904"/>
        <v>0</v>
      </c>
      <c r="AT515" s="104">
        <f t="shared" si="907"/>
        <v>0</v>
      </c>
      <c r="AU515" s="108"/>
      <c r="AV515" s="108"/>
      <c r="AW515" s="108"/>
      <c r="AX515" s="108"/>
      <c r="AY515" s="108"/>
      <c r="AZ515" s="108"/>
      <c r="BA515" s="109">
        <f t="shared" si="905"/>
        <v>0</v>
      </c>
    </row>
    <row r="516" spans="1:53" ht="25.7" customHeight="1" outlineLevel="1" x14ac:dyDescent="0.2">
      <c r="A516" s="68"/>
      <c r="B516" s="94"/>
      <c r="C516" s="251"/>
      <c r="D516" s="113" t="s">
        <v>48</v>
      </c>
      <c r="E516" s="113" t="s">
        <v>351</v>
      </c>
      <c r="F516" s="114" t="s">
        <v>154</v>
      </c>
      <c r="G516" s="115" t="s">
        <v>155</v>
      </c>
      <c r="H516" s="122" t="s">
        <v>352</v>
      </c>
      <c r="I516" s="117"/>
      <c r="J516" s="117"/>
      <c r="K516" s="117"/>
      <c r="L516" s="118">
        <f>SUM(L512:L515)</f>
        <v>0</v>
      </c>
      <c r="M516" s="118">
        <f>SUM(M512:M515)</f>
        <v>0</v>
      </c>
      <c r="N516" s="117"/>
      <c r="O516" s="117"/>
      <c r="P516" s="117"/>
      <c r="Q516" s="117"/>
      <c r="R516" s="119">
        <f>SUM(R512:R515)</f>
        <v>0</v>
      </c>
      <c r="S516" s="119">
        <f>SUM(S512:S515)</f>
        <v>0</v>
      </c>
      <c r="T516" s="119">
        <f>SUM(T512:T515)</f>
        <v>0</v>
      </c>
      <c r="U516" s="119">
        <f>SUM(U512:U515)</f>
        <v>0</v>
      </c>
      <c r="V516" s="117"/>
      <c r="W516" s="117"/>
      <c r="X516" s="117"/>
      <c r="Y516" s="118">
        <f>SUM(Y512:Y515)</f>
        <v>0</v>
      </c>
      <c r="Z516" s="117"/>
      <c r="AA516" s="117"/>
      <c r="AB516" s="118">
        <f t="shared" ref="AB516:AF516" si="908">SUM(AB512:AB515)</f>
        <v>0</v>
      </c>
      <c r="AC516" s="118">
        <f t="shared" si="908"/>
        <v>0</v>
      </c>
      <c r="AD516" s="118">
        <f t="shared" si="908"/>
        <v>0</v>
      </c>
      <c r="AE516" s="118">
        <f t="shared" si="908"/>
        <v>0</v>
      </c>
      <c r="AF516" s="118">
        <f t="shared" si="908"/>
        <v>0</v>
      </c>
      <c r="AG516" s="117"/>
      <c r="AH516" s="117"/>
      <c r="AI516" s="117"/>
      <c r="AJ516" s="119">
        <f>SUM(AJ512:AJ515)</f>
        <v>0</v>
      </c>
      <c r="AK516" s="119">
        <f t="shared" ref="AK516:AN516" si="909">SUM(AK512:AK515)</f>
        <v>0</v>
      </c>
      <c r="AL516" s="119">
        <f t="shared" si="909"/>
        <v>0</v>
      </c>
      <c r="AM516" s="119">
        <f t="shared" si="909"/>
        <v>0</v>
      </c>
      <c r="AN516" s="119">
        <f t="shared" si="909"/>
        <v>0</v>
      </c>
      <c r="AO516" s="116"/>
      <c r="AP516" s="120"/>
      <c r="AQ516" s="121">
        <f t="shared" ref="AQ516:BA516" si="910">SUM(AQ512:AQ515)</f>
        <v>0</v>
      </c>
      <c r="AR516" s="121">
        <f t="shared" si="910"/>
        <v>0</v>
      </c>
      <c r="AS516" s="121">
        <f t="shared" si="910"/>
        <v>0</v>
      </c>
      <c r="AT516" s="121">
        <f t="shared" si="910"/>
        <v>0</v>
      </c>
      <c r="AU516" s="121">
        <f t="shared" si="910"/>
        <v>0</v>
      </c>
      <c r="AV516" s="121">
        <f t="shared" si="910"/>
        <v>0</v>
      </c>
      <c r="AW516" s="121">
        <f t="shared" si="910"/>
        <v>0</v>
      </c>
      <c r="AX516" s="121">
        <f t="shared" si="910"/>
        <v>0</v>
      </c>
      <c r="AY516" s="121">
        <f t="shared" si="910"/>
        <v>0</v>
      </c>
      <c r="AZ516" s="121">
        <f t="shared" si="910"/>
        <v>0</v>
      </c>
      <c r="BA516" s="121">
        <f t="shared" si="910"/>
        <v>0</v>
      </c>
    </row>
    <row r="517" spans="1:53" ht="14.1" customHeight="1" outlineLevel="2" x14ac:dyDescent="0.2">
      <c r="A517" s="68"/>
      <c r="B517" s="94"/>
      <c r="C517" s="251"/>
      <c r="D517" s="96"/>
      <c r="E517" s="96"/>
      <c r="F517" s="97"/>
      <c r="G517" s="98"/>
      <c r="H517" s="99" t="s">
        <v>49</v>
      </c>
      <c r="I517" s="100"/>
      <c r="J517" s="101"/>
      <c r="K517" s="101"/>
      <c r="L517" s="102" t="str">
        <f>IF(I517&lt;&gt;0,((VLOOKUP(I517,'1. Standard_Cost'!$B$4:$D$8,2)+VLOOKUP(I517,'1. Standard_Cost'!$B$4:$D$8,3))*J517*K517),"0")</f>
        <v>0</v>
      </c>
      <c r="M517" s="102">
        <f>L517*'1. Standard_Cost'!F107</f>
        <v>0</v>
      </c>
      <c r="N517" s="103"/>
      <c r="O517" s="103"/>
      <c r="P517" s="103"/>
      <c r="Q517" s="103"/>
      <c r="R517" s="104">
        <f>+N517*P517*'1. Standard_Cost'!$B$12</f>
        <v>0</v>
      </c>
      <c r="S517" s="104">
        <f>+N517*O517*P517*'1. Standard_Cost'!$C$12</f>
        <v>0</v>
      </c>
      <c r="T517" s="104">
        <f>+N517*P517*Q517*'1. Standard_Cost'!$D$12</f>
        <v>0</v>
      </c>
      <c r="U517" s="104">
        <f>+N517*O517*'1. Standard_Cost'!$E$12</f>
        <v>0</v>
      </c>
      <c r="V517" s="103"/>
      <c r="W517" s="103"/>
      <c r="X517" s="103"/>
      <c r="Y517" s="104">
        <f>+V517*((X517*'1. Standard_Cost'!$B$16)+(W517*X517*'1. Standard_Cost'!$C$16))</f>
        <v>0</v>
      </c>
      <c r="Z517" s="103"/>
      <c r="AA517" s="103"/>
      <c r="AB517" s="104">
        <f>+Z517*'1. Standard_Cost'!$B$20+AA517*'1. Standard_Cost'!$C$20</f>
        <v>0</v>
      </c>
      <c r="AC517" s="105"/>
      <c r="AD517" s="106"/>
      <c r="AE517" s="104">
        <f>SUM(AD517,AC517,AB517,Y517,U517,T517,S517,R517)*'1. Standard_Cost'!B131</f>
        <v>0</v>
      </c>
      <c r="AF517" s="104">
        <f>SUM(AD517,AE517)</f>
        <v>0</v>
      </c>
      <c r="AG517" s="103"/>
      <c r="AH517" s="103"/>
      <c r="AI517" s="103"/>
      <c r="AJ517" s="107"/>
      <c r="AK517" s="107"/>
      <c r="AL517" s="107"/>
      <c r="AM517" s="104">
        <f>AG517*'1. Standard_Cost'!B127+'Incremental_Cost Year 2021'!AH525*'1. Standard_Cost'!C127+'Incremental_Cost Year 2021'!AI525*'1. Standard_Cost'!D127+'Incremental_Cost Year 2021'!AJ525+'Incremental_Cost Year 2021'!AL525+AK517</f>
        <v>0</v>
      </c>
      <c r="AN517" s="104">
        <f>AM517*'1. Standard_Cost'!C131</f>
        <v>0</v>
      </c>
      <c r="AO517" s="107"/>
      <c r="AQ517" s="104">
        <f t="shared" ref="AQ517:AQ520" si="911">L517+M517</f>
        <v>0</v>
      </c>
      <c r="AR517" s="104">
        <f t="shared" ref="AR517:AR520" si="912">AF517</f>
        <v>0</v>
      </c>
      <c r="AS517" s="104">
        <f t="shared" ref="AS517:AS520" si="913">AM517+AN517</f>
        <v>0</v>
      </c>
      <c r="AT517" s="104">
        <f>SUM(AQ517,AR517,AS517)</f>
        <v>0</v>
      </c>
      <c r="AU517" s="108"/>
      <c r="AV517" s="108"/>
      <c r="AW517" s="108"/>
      <c r="AX517" s="108"/>
      <c r="AY517" s="108"/>
      <c r="AZ517" s="108"/>
      <c r="BA517" s="109">
        <f t="shared" ref="BA517:BA520" si="914">SUM(AU517:AZ517)-AT517</f>
        <v>0</v>
      </c>
    </row>
    <row r="518" spans="1:53" ht="14.1" customHeight="1" outlineLevel="2" x14ac:dyDescent="0.2">
      <c r="A518" s="68"/>
      <c r="B518" s="94"/>
      <c r="C518" s="251"/>
      <c r="D518" s="110"/>
      <c r="E518" s="110"/>
      <c r="F518" s="110"/>
      <c r="G518" s="111"/>
      <c r="H518" s="99" t="s">
        <v>50</v>
      </c>
      <c r="I518" s="100"/>
      <c r="J518" s="101"/>
      <c r="K518" s="101"/>
      <c r="L518" s="102" t="str">
        <f>IF(I518&lt;&gt;0,((VLOOKUP(I518,'1. Standard_Cost'!$B$4:$D$8,2)+VLOOKUP(I518,'1. Standard_Cost'!$B$4:$D$8,3))*J518*K518),"0")</f>
        <v>0</v>
      </c>
      <c r="M518" s="102">
        <f>L518*'1. Standard_Cost'!F107</f>
        <v>0</v>
      </c>
      <c r="N518" s="103"/>
      <c r="O518" s="103"/>
      <c r="P518" s="103"/>
      <c r="Q518" s="103"/>
      <c r="R518" s="104">
        <f>+N518*P518*'1. Standard_Cost'!$B$12</f>
        <v>0</v>
      </c>
      <c r="S518" s="104">
        <f>+N518*O518*P518*'1. Standard_Cost'!$C$12</f>
        <v>0</v>
      </c>
      <c r="T518" s="104">
        <f>+N518*P518*Q518*'1. Standard_Cost'!$D$12</f>
        <v>0</v>
      </c>
      <c r="U518" s="104">
        <f>+N518*O518*'1. Standard_Cost'!$E$12</f>
        <v>0</v>
      </c>
      <c r="V518" s="103"/>
      <c r="W518" s="103"/>
      <c r="X518" s="103"/>
      <c r="Y518" s="104">
        <f>+V518*((X518*'1. Standard_Cost'!$B$16)+(W518*X518*'1. Standard_Cost'!$C$16))</f>
        <v>0</v>
      </c>
      <c r="Z518" s="103"/>
      <c r="AA518" s="103"/>
      <c r="AB518" s="104">
        <f>+Z518*'1. Standard_Cost'!$B$20+AA518*'1. Standard_Cost'!$C$20</f>
        <v>0</v>
      </c>
      <c r="AC518" s="105"/>
      <c r="AD518" s="106"/>
      <c r="AE518" s="104">
        <f>SUM(AD518,AC518,AB518,Y518,U518,T518,S518,R518)*'1. Standard_Cost'!B131</f>
        <v>0</v>
      </c>
      <c r="AF518" s="104">
        <f t="shared" ref="AF518:AF520" si="915">SUM(AD518,AE518)</f>
        <v>0</v>
      </c>
      <c r="AG518" s="103"/>
      <c r="AH518" s="103">
        <v>0</v>
      </c>
      <c r="AI518" s="103">
        <v>0</v>
      </c>
      <c r="AJ518" s="107"/>
      <c r="AK518" s="107"/>
      <c r="AL518" s="107"/>
      <c r="AM518" s="104">
        <f>AG518*'1. Standard_Cost'!B127+'Incremental_Cost Year 2021'!AH526*'1. Standard_Cost'!C127+'Incremental_Cost Year 2021'!AI526*'1. Standard_Cost'!D127+'Incremental_Cost Year 2021'!AJ526+'Incremental_Cost Year 2021'!AL526+AK518</f>
        <v>0</v>
      </c>
      <c r="AN518" s="104">
        <f>AM518*'1. Standard_Cost'!C131</f>
        <v>0</v>
      </c>
      <c r="AO518" s="107"/>
      <c r="AQ518" s="104">
        <f t="shared" si="911"/>
        <v>0</v>
      </c>
      <c r="AR518" s="104">
        <f t="shared" si="912"/>
        <v>0</v>
      </c>
      <c r="AS518" s="104">
        <f t="shared" si="913"/>
        <v>0</v>
      </c>
      <c r="AT518" s="104">
        <f t="shared" ref="AT518:AT520" si="916">SUM(AQ518,AR518,AS518)</f>
        <v>0</v>
      </c>
      <c r="AU518" s="108"/>
      <c r="AV518" s="108">
        <v>0</v>
      </c>
      <c r="AW518" s="108"/>
      <c r="AX518" s="108"/>
      <c r="AY518" s="108"/>
      <c r="AZ518" s="108"/>
      <c r="BA518" s="109">
        <f t="shared" si="914"/>
        <v>0</v>
      </c>
    </row>
    <row r="519" spans="1:53" ht="14.1" customHeight="1" outlineLevel="2" x14ac:dyDescent="0.2">
      <c r="A519" s="68"/>
      <c r="B519" s="94"/>
      <c r="C519" s="251"/>
      <c r="D519" s="110"/>
      <c r="E519" s="110"/>
      <c r="F519" s="110"/>
      <c r="G519" s="111"/>
      <c r="H519" s="99" t="s">
        <v>51</v>
      </c>
      <c r="I519" s="100"/>
      <c r="J519" s="101"/>
      <c r="K519" s="101"/>
      <c r="L519" s="102" t="str">
        <f>IF(I519&lt;&gt;0,((VLOOKUP(I519,'1. Standard_Cost'!$B$4:$D$8,2)+VLOOKUP(I519,'1. Standard_Cost'!$B$4:$D$8,3))*J519*K519),"0")</f>
        <v>0</v>
      </c>
      <c r="M519" s="102">
        <f>L519*'1. Standard_Cost'!F107</f>
        <v>0</v>
      </c>
      <c r="N519" s="103"/>
      <c r="O519" s="103"/>
      <c r="P519" s="103"/>
      <c r="Q519" s="103"/>
      <c r="R519" s="104">
        <f>+N519*P519*'1. Standard_Cost'!$B$12</f>
        <v>0</v>
      </c>
      <c r="S519" s="104">
        <f>+N519*O519*P519*'1. Standard_Cost'!$C$12</f>
        <v>0</v>
      </c>
      <c r="T519" s="104">
        <f>+N519*P519*Q519*'1. Standard_Cost'!$D$12</f>
        <v>0</v>
      </c>
      <c r="U519" s="104">
        <f>+N519*O519*'1. Standard_Cost'!$E$12</f>
        <v>0</v>
      </c>
      <c r="V519" s="103"/>
      <c r="W519" s="103"/>
      <c r="X519" s="103"/>
      <c r="Y519" s="104">
        <f>+V519*((X519*'1. Standard_Cost'!$B$16)+(W519*X519*'1. Standard_Cost'!$C$16))</f>
        <v>0</v>
      </c>
      <c r="Z519" s="103"/>
      <c r="AA519" s="103"/>
      <c r="AB519" s="104">
        <f>+Z519*'1. Standard_Cost'!$B$20+AA519*'1. Standard_Cost'!$C$20</f>
        <v>0</v>
      </c>
      <c r="AC519" s="105"/>
      <c r="AD519" s="106"/>
      <c r="AE519" s="104">
        <f>SUM(AD519,AC519,AB519,Y519,U519,T519,S519,R519)*'1. Standard_Cost'!B131</f>
        <v>0</v>
      </c>
      <c r="AF519" s="104">
        <f t="shared" si="915"/>
        <v>0</v>
      </c>
      <c r="AG519" s="103"/>
      <c r="AH519" s="103"/>
      <c r="AI519" s="103"/>
      <c r="AJ519" s="107"/>
      <c r="AK519" s="107"/>
      <c r="AL519" s="107"/>
      <c r="AM519" s="104">
        <f>AG519*'1. Standard_Cost'!B127+'Incremental_Cost Year 2021'!AH527*'1. Standard_Cost'!C127+'Incremental_Cost Year 2021'!AI527*'1. Standard_Cost'!D127+'Incremental_Cost Year 2021'!AJ527+'Incremental_Cost Year 2021'!AL527+AK519</f>
        <v>0</v>
      </c>
      <c r="AN519" s="104">
        <f>AM519*'1. Standard_Cost'!C131</f>
        <v>0</v>
      </c>
      <c r="AO519" s="107"/>
      <c r="AQ519" s="104">
        <f t="shared" si="911"/>
        <v>0</v>
      </c>
      <c r="AR519" s="104">
        <f t="shared" si="912"/>
        <v>0</v>
      </c>
      <c r="AS519" s="104">
        <f t="shared" si="913"/>
        <v>0</v>
      </c>
      <c r="AT519" s="104">
        <f t="shared" si="916"/>
        <v>0</v>
      </c>
      <c r="AU519" s="108"/>
      <c r="AV519" s="108"/>
      <c r="AW519" s="108"/>
      <c r="AX519" s="108"/>
      <c r="AY519" s="108"/>
      <c r="AZ519" s="108"/>
      <c r="BA519" s="109">
        <f t="shared" si="914"/>
        <v>0</v>
      </c>
    </row>
    <row r="520" spans="1:53" ht="14.1" customHeight="1" outlineLevel="2" x14ac:dyDescent="0.2">
      <c r="A520" s="68"/>
      <c r="B520" s="94"/>
      <c r="C520" s="251"/>
      <c r="D520" s="110"/>
      <c r="E520" s="110"/>
      <c r="F520" s="110"/>
      <c r="G520" s="111"/>
      <c r="H520" s="112" t="s">
        <v>179</v>
      </c>
      <c r="I520" s="100"/>
      <c r="J520" s="101"/>
      <c r="K520" s="101"/>
      <c r="L520" s="102" t="str">
        <f>IF(I520&lt;&gt;0,((VLOOKUP(I520,'1. Standard_Cost'!$B$4:$D$8,2)+VLOOKUP(I520,'1. Standard_Cost'!$B$4:$D$8,3))*J520*K520),"0")</f>
        <v>0</v>
      </c>
      <c r="M520" s="102">
        <f>L520*'1. Standard_Cost'!F107</f>
        <v>0</v>
      </c>
      <c r="N520" s="103"/>
      <c r="O520" s="103"/>
      <c r="P520" s="103"/>
      <c r="Q520" s="103"/>
      <c r="R520" s="104">
        <f>+N520*P520*'1. Standard_Cost'!$B$12</f>
        <v>0</v>
      </c>
      <c r="S520" s="104">
        <f>+N520*O520*P520*'1. Standard_Cost'!$C$12</f>
        <v>0</v>
      </c>
      <c r="T520" s="104">
        <f>+N520*P520*Q520*'1. Standard_Cost'!$D$12</f>
        <v>0</v>
      </c>
      <c r="U520" s="104">
        <f>+N520*O520*'1. Standard_Cost'!$E$12</f>
        <v>0</v>
      </c>
      <c r="V520" s="103"/>
      <c r="W520" s="103"/>
      <c r="X520" s="103"/>
      <c r="Y520" s="104">
        <f>+V520*((X520*'1. Standard_Cost'!$B$16)+(W520*X520*'1. Standard_Cost'!$C$16))</f>
        <v>0</v>
      </c>
      <c r="Z520" s="103"/>
      <c r="AA520" s="103"/>
      <c r="AB520" s="104">
        <f>+Z520*'1. Standard_Cost'!$B$20+AA520*'1. Standard_Cost'!$C$20</f>
        <v>0</v>
      </c>
      <c r="AC520" s="105"/>
      <c r="AD520" s="106"/>
      <c r="AE520" s="104">
        <f>SUM(AD520,AC520,AB520,Y520,U520,T520,S520,R520)*'1. Standard_Cost'!B131</f>
        <v>0</v>
      </c>
      <c r="AF520" s="104">
        <f t="shared" si="915"/>
        <v>0</v>
      </c>
      <c r="AG520" s="103"/>
      <c r="AH520" s="103"/>
      <c r="AI520" s="103"/>
      <c r="AJ520" s="107"/>
      <c r="AK520" s="107"/>
      <c r="AL520" s="107"/>
      <c r="AM520" s="104">
        <f>AG520*'1. Standard_Cost'!B127+'Incremental_Cost Year 2021'!AH528*'1. Standard_Cost'!C127+'Incremental_Cost Year 2021'!AI528*'1. Standard_Cost'!D127+'Incremental_Cost Year 2021'!AJ528+'Incremental_Cost Year 2021'!AL528+AK520</f>
        <v>0</v>
      </c>
      <c r="AN520" s="104">
        <f>AM520*'1. Standard_Cost'!C131</f>
        <v>0</v>
      </c>
      <c r="AO520" s="107"/>
      <c r="AQ520" s="104">
        <f t="shared" si="911"/>
        <v>0</v>
      </c>
      <c r="AR520" s="104">
        <f t="shared" si="912"/>
        <v>0</v>
      </c>
      <c r="AS520" s="104">
        <f t="shared" si="913"/>
        <v>0</v>
      </c>
      <c r="AT520" s="104">
        <f t="shared" si="916"/>
        <v>0</v>
      </c>
      <c r="AU520" s="108"/>
      <c r="AV520" s="108"/>
      <c r="AW520" s="108"/>
      <c r="AX520" s="108"/>
      <c r="AY520" s="108"/>
      <c r="AZ520" s="108"/>
      <c r="BA520" s="109">
        <f t="shared" si="914"/>
        <v>0</v>
      </c>
    </row>
    <row r="521" spans="1:53" ht="24.6" customHeight="1" outlineLevel="1" x14ac:dyDescent="0.2">
      <c r="A521" s="68"/>
      <c r="B521" s="141"/>
      <c r="C521" s="251"/>
      <c r="D521" s="113" t="s">
        <v>48</v>
      </c>
      <c r="E521" s="113" t="s">
        <v>353</v>
      </c>
      <c r="F521" s="114" t="s">
        <v>154</v>
      </c>
      <c r="G521" s="115" t="s">
        <v>155</v>
      </c>
      <c r="H521" s="122" t="s">
        <v>354</v>
      </c>
      <c r="I521" s="117"/>
      <c r="J521" s="117"/>
      <c r="K521" s="117"/>
      <c r="L521" s="118">
        <f>SUM(L517:L520)</f>
        <v>0</v>
      </c>
      <c r="M521" s="118">
        <f>SUM(M517:M520)</f>
        <v>0</v>
      </c>
      <c r="N521" s="117"/>
      <c r="O521" s="117"/>
      <c r="P521" s="117"/>
      <c r="Q521" s="117"/>
      <c r="R521" s="119">
        <f>SUM(R517:R520)</f>
        <v>0</v>
      </c>
      <c r="S521" s="119">
        <f>SUM(S517:S520)</f>
        <v>0</v>
      </c>
      <c r="T521" s="119">
        <f>SUM(T517:T520)</f>
        <v>0</v>
      </c>
      <c r="U521" s="119">
        <f>SUM(U517:U520)</f>
        <v>0</v>
      </c>
      <c r="V521" s="117"/>
      <c r="W521" s="117"/>
      <c r="X521" s="117"/>
      <c r="Y521" s="118">
        <f>SUM(Y517:Y520)</f>
        <v>0</v>
      </c>
      <c r="Z521" s="117"/>
      <c r="AA521" s="117"/>
      <c r="AB521" s="118">
        <f t="shared" ref="AB521:AF521" si="917">SUM(AB517:AB520)</f>
        <v>0</v>
      </c>
      <c r="AC521" s="118">
        <f t="shared" si="917"/>
        <v>0</v>
      </c>
      <c r="AD521" s="118">
        <f t="shared" si="917"/>
        <v>0</v>
      </c>
      <c r="AE521" s="118">
        <f t="shared" si="917"/>
        <v>0</v>
      </c>
      <c r="AF521" s="118">
        <f t="shared" si="917"/>
        <v>0</v>
      </c>
      <c r="AG521" s="117"/>
      <c r="AH521" s="117"/>
      <c r="AI521" s="117"/>
      <c r="AJ521" s="119">
        <f>SUM(AJ517:AJ520)</f>
        <v>0</v>
      </c>
      <c r="AK521" s="119">
        <f t="shared" ref="AK521:AN521" si="918">SUM(AK517:AK520)</f>
        <v>0</v>
      </c>
      <c r="AL521" s="119">
        <f t="shared" si="918"/>
        <v>0</v>
      </c>
      <c r="AM521" s="119">
        <f t="shared" si="918"/>
        <v>0</v>
      </c>
      <c r="AN521" s="119">
        <f t="shared" si="918"/>
        <v>0</v>
      </c>
      <c r="AO521" s="116"/>
      <c r="AP521" s="120"/>
      <c r="AQ521" s="121">
        <f t="shared" ref="AQ521:BA521" si="919">SUM(AQ517:AQ520)</f>
        <v>0</v>
      </c>
      <c r="AR521" s="121">
        <f t="shared" si="919"/>
        <v>0</v>
      </c>
      <c r="AS521" s="121">
        <f t="shared" si="919"/>
        <v>0</v>
      </c>
      <c r="AT521" s="121">
        <f t="shared" si="919"/>
        <v>0</v>
      </c>
      <c r="AU521" s="121">
        <f t="shared" si="919"/>
        <v>0</v>
      </c>
      <c r="AV521" s="121">
        <f t="shared" si="919"/>
        <v>0</v>
      </c>
      <c r="AW521" s="121">
        <f t="shared" si="919"/>
        <v>0</v>
      </c>
      <c r="AX521" s="121">
        <f t="shared" si="919"/>
        <v>0</v>
      </c>
      <c r="AY521" s="121">
        <f t="shared" si="919"/>
        <v>0</v>
      </c>
      <c r="AZ521" s="121">
        <f t="shared" si="919"/>
        <v>0</v>
      </c>
      <c r="BA521" s="121">
        <f t="shared" si="919"/>
        <v>0</v>
      </c>
    </row>
    <row r="522" spans="1:53" ht="14.1" customHeight="1" outlineLevel="2" x14ac:dyDescent="0.2">
      <c r="A522" s="68"/>
      <c r="B522" s="94"/>
      <c r="C522" s="95"/>
      <c r="D522" s="96"/>
      <c r="E522" s="96"/>
      <c r="F522" s="97"/>
      <c r="G522" s="98"/>
      <c r="H522" s="99" t="s">
        <v>49</v>
      </c>
      <c r="I522" s="100"/>
      <c r="J522" s="101"/>
      <c r="K522" s="101"/>
      <c r="L522" s="102" t="str">
        <f>IF(I522&lt;&gt;0,((VLOOKUP(I522,'1. Standard_Cost'!$B$4:$D$8,2)+VLOOKUP(I522,'1. Standard_Cost'!$B$4:$D$8,3))*J522*K522),"0")</f>
        <v>0</v>
      </c>
      <c r="M522" s="102">
        <f>L522*'1. Standard_Cost'!F112</f>
        <v>0</v>
      </c>
      <c r="N522" s="103"/>
      <c r="O522" s="103"/>
      <c r="P522" s="103"/>
      <c r="Q522" s="103"/>
      <c r="R522" s="104">
        <f>+N522*P522*'1. Standard_Cost'!$B$12</f>
        <v>0</v>
      </c>
      <c r="S522" s="104">
        <f>+N522*O522*P522*'1. Standard_Cost'!$C$12</f>
        <v>0</v>
      </c>
      <c r="T522" s="104">
        <f>+N522*P522*Q522*'1. Standard_Cost'!$D$12</f>
        <v>0</v>
      </c>
      <c r="U522" s="104">
        <f>+N522*O522*'1. Standard_Cost'!$E$12</f>
        <v>0</v>
      </c>
      <c r="V522" s="103"/>
      <c r="W522" s="103"/>
      <c r="X522" s="103"/>
      <c r="Y522" s="104">
        <f>+V522*((X522*'1. Standard_Cost'!$B$16)+(W522*X522*'1. Standard_Cost'!$C$16))</f>
        <v>0</v>
      </c>
      <c r="Z522" s="103"/>
      <c r="AA522" s="103"/>
      <c r="AB522" s="104">
        <f>+Z522*'1. Standard_Cost'!$B$20+AA522*'1. Standard_Cost'!$C$20</f>
        <v>0</v>
      </c>
      <c r="AC522" s="105"/>
      <c r="AD522" s="106"/>
      <c r="AE522" s="104">
        <f>SUM(AD522,AC522,AB522,Y522,U522,T522,S522,R522)*'1. Standard_Cost'!B136</f>
        <v>0</v>
      </c>
      <c r="AF522" s="104">
        <f>SUM(AD522,AE522)</f>
        <v>0</v>
      </c>
      <c r="AG522" s="103"/>
      <c r="AH522" s="103"/>
      <c r="AI522" s="103"/>
      <c r="AJ522" s="107"/>
      <c r="AK522" s="107"/>
      <c r="AL522" s="107"/>
      <c r="AM522" s="104">
        <f>AG522*'1. Standard_Cost'!B132+'Incremental_Cost Year 2021'!AH530*'1. Standard_Cost'!C132+'Incremental_Cost Year 2021'!AI530*'1. Standard_Cost'!D132+'Incremental_Cost Year 2021'!AJ530+'Incremental_Cost Year 2021'!AL530+AK522</f>
        <v>0</v>
      </c>
      <c r="AN522" s="104">
        <f>AM522*'1. Standard_Cost'!C136</f>
        <v>0</v>
      </c>
      <c r="AO522" s="107"/>
      <c r="AQ522" s="104">
        <f t="shared" ref="AQ522:AQ525" si="920">L522+M522</f>
        <v>0</v>
      </c>
      <c r="AR522" s="104">
        <f t="shared" ref="AR522:AR525" si="921">AF522</f>
        <v>0</v>
      </c>
      <c r="AS522" s="104">
        <f t="shared" ref="AS522:AS525" si="922">AM522+AN522</f>
        <v>0</v>
      </c>
      <c r="AT522" s="104">
        <f>SUM(AQ522,AR522,AS522)</f>
        <v>0</v>
      </c>
      <c r="AU522" s="108"/>
      <c r="AV522" s="108"/>
      <c r="AW522" s="108"/>
      <c r="AX522" s="108"/>
      <c r="AY522" s="108"/>
      <c r="AZ522" s="108"/>
      <c r="BA522" s="109">
        <f t="shared" ref="BA522:BA525" si="923">SUM(AU522:AZ522)-AT522</f>
        <v>0</v>
      </c>
    </row>
    <row r="523" spans="1:53" ht="14.1" customHeight="1" outlineLevel="2" x14ac:dyDescent="0.2">
      <c r="A523" s="68"/>
      <c r="B523" s="94"/>
      <c r="C523" s="95"/>
      <c r="D523" s="110"/>
      <c r="E523" s="110"/>
      <c r="F523" s="110"/>
      <c r="G523" s="111"/>
      <c r="H523" s="99" t="s">
        <v>50</v>
      </c>
      <c r="I523" s="100"/>
      <c r="J523" s="101"/>
      <c r="K523" s="101"/>
      <c r="L523" s="102" t="str">
        <f>IF(I523&lt;&gt;0,((VLOOKUP(I523,'1. Standard_Cost'!$B$4:$D$8,2)+VLOOKUP(I523,'1. Standard_Cost'!$B$4:$D$8,3))*J523*K523),"0")</f>
        <v>0</v>
      </c>
      <c r="M523" s="102">
        <f>L523*'1. Standard_Cost'!F112</f>
        <v>0</v>
      </c>
      <c r="N523" s="103"/>
      <c r="O523" s="103"/>
      <c r="P523" s="103"/>
      <c r="Q523" s="103"/>
      <c r="R523" s="104">
        <f>+N523*P523*'1. Standard_Cost'!$B$12</f>
        <v>0</v>
      </c>
      <c r="S523" s="104">
        <f>+N523*O523*P523*'1. Standard_Cost'!$C$12</f>
        <v>0</v>
      </c>
      <c r="T523" s="104">
        <f>+N523*P523*Q523*'1. Standard_Cost'!$D$12</f>
        <v>0</v>
      </c>
      <c r="U523" s="104">
        <f>+N523*O523*'1. Standard_Cost'!$E$12</f>
        <v>0</v>
      </c>
      <c r="V523" s="103"/>
      <c r="W523" s="103"/>
      <c r="X523" s="103"/>
      <c r="Y523" s="104">
        <f>+V523*((X523*'1. Standard_Cost'!$B$16)+(W523*X523*'1. Standard_Cost'!$C$16))</f>
        <v>0</v>
      </c>
      <c r="Z523" s="103"/>
      <c r="AA523" s="103"/>
      <c r="AB523" s="104">
        <f>+Z523*'1. Standard_Cost'!$B$20+AA523*'1. Standard_Cost'!$C$20</f>
        <v>0</v>
      </c>
      <c r="AC523" s="105"/>
      <c r="AD523" s="106"/>
      <c r="AE523" s="104">
        <f>SUM(AD523,AC523,AB523,Y523,U523,T523,S523,R523)*'1. Standard_Cost'!B136</f>
        <v>0</v>
      </c>
      <c r="AF523" s="104">
        <f t="shared" ref="AF523:AF525" si="924">SUM(AD523,AE523)</f>
        <v>0</v>
      </c>
      <c r="AG523" s="103"/>
      <c r="AH523" s="103">
        <v>0</v>
      </c>
      <c r="AI523" s="103">
        <v>0</v>
      </c>
      <c r="AJ523" s="107"/>
      <c r="AK523" s="107"/>
      <c r="AL523" s="107"/>
      <c r="AM523" s="104">
        <f>AG523*'1. Standard_Cost'!B132+'Incremental_Cost Year 2021'!AH531*'1. Standard_Cost'!C132+'Incremental_Cost Year 2021'!AI531*'1. Standard_Cost'!D132+'Incremental_Cost Year 2021'!AJ531+'Incremental_Cost Year 2021'!AL531+AK523</f>
        <v>0</v>
      </c>
      <c r="AN523" s="104">
        <f>AM523*'1. Standard_Cost'!C136</f>
        <v>0</v>
      </c>
      <c r="AO523" s="107"/>
      <c r="AQ523" s="104">
        <f t="shared" si="920"/>
        <v>0</v>
      </c>
      <c r="AR523" s="104">
        <f t="shared" si="921"/>
        <v>0</v>
      </c>
      <c r="AS523" s="104">
        <f t="shared" si="922"/>
        <v>0</v>
      </c>
      <c r="AT523" s="104">
        <f t="shared" ref="AT523:AT525" si="925">SUM(AQ523,AR523,AS523)</f>
        <v>0</v>
      </c>
      <c r="AU523" s="108"/>
      <c r="AV523" s="108">
        <v>0</v>
      </c>
      <c r="AW523" s="108"/>
      <c r="AX523" s="108"/>
      <c r="AY523" s="108"/>
      <c r="AZ523" s="108"/>
      <c r="BA523" s="109">
        <f t="shared" si="923"/>
        <v>0</v>
      </c>
    </row>
    <row r="524" spans="1:53" ht="14.1" customHeight="1" outlineLevel="2" x14ac:dyDescent="0.2">
      <c r="A524" s="68"/>
      <c r="B524" s="94"/>
      <c r="C524" s="95"/>
      <c r="D524" s="110"/>
      <c r="E524" s="110"/>
      <c r="F524" s="110"/>
      <c r="G524" s="111"/>
      <c r="H524" s="99" t="s">
        <v>51</v>
      </c>
      <c r="I524" s="100"/>
      <c r="J524" s="101"/>
      <c r="K524" s="101"/>
      <c r="L524" s="102" t="str">
        <f>IF(I524&lt;&gt;0,((VLOOKUP(I524,'1. Standard_Cost'!$B$4:$D$8,2)+VLOOKUP(I524,'1. Standard_Cost'!$B$4:$D$8,3))*J524*K524),"0")</f>
        <v>0</v>
      </c>
      <c r="M524" s="102">
        <f>L524*'1. Standard_Cost'!F112</f>
        <v>0</v>
      </c>
      <c r="N524" s="103"/>
      <c r="O524" s="103"/>
      <c r="P524" s="103"/>
      <c r="Q524" s="103"/>
      <c r="R524" s="104">
        <f>+N524*P524*'1. Standard_Cost'!$B$12</f>
        <v>0</v>
      </c>
      <c r="S524" s="104">
        <f>+N524*O524*P524*'1. Standard_Cost'!$C$12</f>
        <v>0</v>
      </c>
      <c r="T524" s="104">
        <f>+N524*P524*Q524*'1. Standard_Cost'!$D$12</f>
        <v>0</v>
      </c>
      <c r="U524" s="104">
        <f>+N524*O524*'1. Standard_Cost'!$E$12</f>
        <v>0</v>
      </c>
      <c r="V524" s="103"/>
      <c r="W524" s="103"/>
      <c r="X524" s="103"/>
      <c r="Y524" s="104">
        <f>+V524*((X524*'1. Standard_Cost'!$B$16)+(W524*X524*'1. Standard_Cost'!$C$16))</f>
        <v>0</v>
      </c>
      <c r="Z524" s="103"/>
      <c r="AA524" s="103"/>
      <c r="AB524" s="104">
        <f>+Z524*'1. Standard_Cost'!$B$20+AA524*'1. Standard_Cost'!$C$20</f>
        <v>0</v>
      </c>
      <c r="AC524" s="105"/>
      <c r="AD524" s="106"/>
      <c r="AE524" s="104">
        <f>SUM(AD524,AC524,AB524,Y524,U524,T524,S524,R524)*'1. Standard_Cost'!B136</f>
        <v>0</v>
      </c>
      <c r="AF524" s="104">
        <f t="shared" si="924"/>
        <v>0</v>
      </c>
      <c r="AG524" s="103"/>
      <c r="AH524" s="103"/>
      <c r="AI524" s="103"/>
      <c r="AJ524" s="107"/>
      <c r="AK524" s="107"/>
      <c r="AL524" s="107"/>
      <c r="AM524" s="104">
        <f>AG524*'1. Standard_Cost'!B132+'Incremental_Cost Year 2021'!AH532*'1. Standard_Cost'!C132+'Incremental_Cost Year 2021'!AI532*'1. Standard_Cost'!D132+'Incremental_Cost Year 2021'!AJ532+'Incremental_Cost Year 2021'!AL532+AK524</f>
        <v>0</v>
      </c>
      <c r="AN524" s="104">
        <f>AM524*'1. Standard_Cost'!C136</f>
        <v>0</v>
      </c>
      <c r="AO524" s="107"/>
      <c r="AQ524" s="104">
        <f t="shared" si="920"/>
        <v>0</v>
      </c>
      <c r="AR524" s="104">
        <f t="shared" si="921"/>
        <v>0</v>
      </c>
      <c r="AS524" s="104">
        <f t="shared" si="922"/>
        <v>0</v>
      </c>
      <c r="AT524" s="104">
        <f t="shared" si="925"/>
        <v>0</v>
      </c>
      <c r="AU524" s="108"/>
      <c r="AV524" s="108"/>
      <c r="AW524" s="108"/>
      <c r="AX524" s="108"/>
      <c r="AY524" s="108"/>
      <c r="AZ524" s="108"/>
      <c r="BA524" s="109">
        <f t="shared" si="923"/>
        <v>0</v>
      </c>
    </row>
    <row r="525" spans="1:53" ht="14.1" customHeight="1" outlineLevel="2" x14ac:dyDescent="0.2">
      <c r="A525" s="68"/>
      <c r="B525" s="94"/>
      <c r="C525" s="95"/>
      <c r="D525" s="110"/>
      <c r="E525" s="110"/>
      <c r="F525" s="110"/>
      <c r="G525" s="111"/>
      <c r="H525" s="112" t="s">
        <v>179</v>
      </c>
      <c r="I525" s="100"/>
      <c r="J525" s="101"/>
      <c r="K525" s="101"/>
      <c r="L525" s="102" t="str">
        <f>IF(I525&lt;&gt;0,((VLOOKUP(I525,'1. Standard_Cost'!$B$4:$D$8,2)+VLOOKUP(I525,'1. Standard_Cost'!$B$4:$D$8,3))*J525*K525),"0")</f>
        <v>0</v>
      </c>
      <c r="M525" s="102">
        <f>L525*'1. Standard_Cost'!F112</f>
        <v>0</v>
      </c>
      <c r="N525" s="103"/>
      <c r="O525" s="103"/>
      <c r="P525" s="103"/>
      <c r="Q525" s="103"/>
      <c r="R525" s="104">
        <f>+N525*P525*'1. Standard_Cost'!$B$12</f>
        <v>0</v>
      </c>
      <c r="S525" s="104">
        <f>+N525*O525*P525*'1. Standard_Cost'!$C$12</f>
        <v>0</v>
      </c>
      <c r="T525" s="104">
        <f>+N525*P525*Q525*'1. Standard_Cost'!$D$12</f>
        <v>0</v>
      </c>
      <c r="U525" s="104">
        <f>+N525*O525*'1. Standard_Cost'!$E$12</f>
        <v>0</v>
      </c>
      <c r="V525" s="103"/>
      <c r="W525" s="103"/>
      <c r="X525" s="103"/>
      <c r="Y525" s="104">
        <f>+V525*((X525*'1. Standard_Cost'!$B$16)+(W525*X525*'1. Standard_Cost'!$C$16))</f>
        <v>0</v>
      </c>
      <c r="Z525" s="103"/>
      <c r="AA525" s="103"/>
      <c r="AB525" s="104">
        <f>+Z525*'1. Standard_Cost'!$B$20+AA525*'1. Standard_Cost'!$C$20</f>
        <v>0</v>
      </c>
      <c r="AC525" s="105"/>
      <c r="AD525" s="106"/>
      <c r="AE525" s="104">
        <f>SUM(AD525,AC525,AB525,Y525,U525,T525,S525,R525)*'1. Standard_Cost'!B136</f>
        <v>0</v>
      </c>
      <c r="AF525" s="104">
        <f t="shared" si="924"/>
        <v>0</v>
      </c>
      <c r="AG525" s="103"/>
      <c r="AH525" s="103"/>
      <c r="AI525" s="103"/>
      <c r="AJ525" s="107"/>
      <c r="AK525" s="107"/>
      <c r="AL525" s="107"/>
      <c r="AM525" s="104">
        <f>AG525*'1. Standard_Cost'!B132+'Incremental_Cost Year 2021'!AH533*'1. Standard_Cost'!C132+'Incremental_Cost Year 2021'!AI533*'1. Standard_Cost'!D132+'Incremental_Cost Year 2021'!AJ533+'Incremental_Cost Year 2021'!AL533+AK525</f>
        <v>0</v>
      </c>
      <c r="AN525" s="104">
        <f>AM525*'1. Standard_Cost'!C136</f>
        <v>0</v>
      </c>
      <c r="AO525" s="107"/>
      <c r="AQ525" s="104">
        <f t="shared" si="920"/>
        <v>0</v>
      </c>
      <c r="AR525" s="104">
        <f t="shared" si="921"/>
        <v>0</v>
      </c>
      <c r="AS525" s="104">
        <f t="shared" si="922"/>
        <v>0</v>
      </c>
      <c r="AT525" s="104">
        <f t="shared" si="925"/>
        <v>0</v>
      </c>
      <c r="AU525" s="108"/>
      <c r="AV525" s="108"/>
      <c r="AW525" s="108"/>
      <c r="AX525" s="108"/>
      <c r="AY525" s="108"/>
      <c r="AZ525" s="108"/>
      <c r="BA525" s="109">
        <f t="shared" si="923"/>
        <v>0</v>
      </c>
    </row>
    <row r="526" spans="1:53" ht="24.6" customHeight="1" outlineLevel="1" x14ac:dyDescent="0.2">
      <c r="A526" s="68"/>
      <c r="B526" s="141"/>
      <c r="C526" s="95"/>
      <c r="D526" s="113" t="s">
        <v>48</v>
      </c>
      <c r="E526" s="113" t="s">
        <v>704</v>
      </c>
      <c r="F526" s="114" t="s">
        <v>154</v>
      </c>
      <c r="G526" s="115" t="s">
        <v>155</v>
      </c>
      <c r="H526" s="122" t="s">
        <v>356</v>
      </c>
      <c r="I526" s="117"/>
      <c r="J526" s="117"/>
      <c r="K526" s="117"/>
      <c r="L526" s="118">
        <f>SUM(L522:L525)</f>
        <v>0</v>
      </c>
      <c r="M526" s="118">
        <f>SUM(M522:M525)</f>
        <v>0</v>
      </c>
      <c r="N526" s="117"/>
      <c r="O526" s="117"/>
      <c r="P526" s="117"/>
      <c r="Q526" s="117"/>
      <c r="R526" s="119">
        <f>SUM(R522:R525)</f>
        <v>0</v>
      </c>
      <c r="S526" s="119">
        <f>SUM(S522:S525)</f>
        <v>0</v>
      </c>
      <c r="T526" s="119">
        <f>SUM(T522:T525)</f>
        <v>0</v>
      </c>
      <c r="U526" s="119">
        <f>SUM(U522:U525)</f>
        <v>0</v>
      </c>
      <c r="V526" s="117"/>
      <c r="W526" s="117"/>
      <c r="X526" s="117"/>
      <c r="Y526" s="118">
        <f>SUM(Y522:Y525)</f>
        <v>0</v>
      </c>
      <c r="Z526" s="117"/>
      <c r="AA526" s="117"/>
      <c r="AB526" s="118">
        <f t="shared" ref="AB526:AF526" si="926">SUM(AB522:AB525)</f>
        <v>0</v>
      </c>
      <c r="AC526" s="118">
        <f t="shared" si="926"/>
        <v>0</v>
      </c>
      <c r="AD526" s="118">
        <f t="shared" si="926"/>
        <v>0</v>
      </c>
      <c r="AE526" s="118">
        <f t="shared" si="926"/>
        <v>0</v>
      </c>
      <c r="AF526" s="118">
        <f t="shared" si="926"/>
        <v>0</v>
      </c>
      <c r="AG526" s="117"/>
      <c r="AH526" s="117"/>
      <c r="AI526" s="117"/>
      <c r="AJ526" s="119">
        <f>SUM(AJ522:AJ525)</f>
        <v>0</v>
      </c>
      <c r="AK526" s="119">
        <f t="shared" ref="AK526:AN526" si="927">SUM(AK522:AK525)</f>
        <v>0</v>
      </c>
      <c r="AL526" s="119">
        <f t="shared" si="927"/>
        <v>0</v>
      </c>
      <c r="AM526" s="119">
        <f t="shared" si="927"/>
        <v>0</v>
      </c>
      <c r="AN526" s="119">
        <f t="shared" si="927"/>
        <v>0</v>
      </c>
      <c r="AO526" s="116"/>
      <c r="AP526" s="120"/>
      <c r="AQ526" s="121">
        <f t="shared" ref="AQ526:BA526" si="928">SUM(AQ522:AQ525)</f>
        <v>0</v>
      </c>
      <c r="AR526" s="121">
        <f t="shared" si="928"/>
        <v>0</v>
      </c>
      <c r="AS526" s="121">
        <f t="shared" si="928"/>
        <v>0</v>
      </c>
      <c r="AT526" s="121">
        <f t="shared" si="928"/>
        <v>0</v>
      </c>
      <c r="AU526" s="121">
        <f t="shared" si="928"/>
        <v>0</v>
      </c>
      <c r="AV526" s="121">
        <f t="shared" si="928"/>
        <v>0</v>
      </c>
      <c r="AW526" s="121">
        <f t="shared" si="928"/>
        <v>0</v>
      </c>
      <c r="AX526" s="121">
        <f t="shared" si="928"/>
        <v>0</v>
      </c>
      <c r="AY526" s="121">
        <f t="shared" si="928"/>
        <v>0</v>
      </c>
      <c r="AZ526" s="121">
        <f t="shared" si="928"/>
        <v>0</v>
      </c>
      <c r="BA526" s="121">
        <f t="shared" si="928"/>
        <v>0</v>
      </c>
    </row>
    <row r="527" spans="1:53" ht="14.1" customHeight="1" outlineLevel="2" x14ac:dyDescent="0.2">
      <c r="A527" s="68"/>
      <c r="B527" s="94"/>
      <c r="C527" s="95"/>
      <c r="D527" s="96"/>
      <c r="E527" s="96"/>
      <c r="F527" s="97"/>
      <c r="G527" s="98"/>
      <c r="H527" s="99" t="s">
        <v>49</v>
      </c>
      <c r="I527" s="100"/>
      <c r="J527" s="101"/>
      <c r="K527" s="101"/>
      <c r="L527" s="102" t="str">
        <f>IF(I527&lt;&gt;0,((VLOOKUP(I527,'1. Standard_Cost'!$B$4:$D$8,2)+VLOOKUP(I527,'1. Standard_Cost'!$B$4:$D$8,3))*J527*K527),"0")</f>
        <v>0</v>
      </c>
      <c r="M527" s="102">
        <f>L527*'1. Standard_Cost'!F117</f>
        <v>0</v>
      </c>
      <c r="N527" s="103"/>
      <c r="O527" s="103"/>
      <c r="P527" s="103"/>
      <c r="Q527" s="103"/>
      <c r="R527" s="104">
        <f>+N527*P527*'1. Standard_Cost'!$B$12</f>
        <v>0</v>
      </c>
      <c r="S527" s="104">
        <f>+N527*O527*P527*'1. Standard_Cost'!$C$12</f>
        <v>0</v>
      </c>
      <c r="T527" s="104">
        <f>+N527*P527*Q527*'1. Standard_Cost'!$D$12</f>
        <v>0</v>
      </c>
      <c r="U527" s="104">
        <f>+N527*O527*'1. Standard_Cost'!$E$12</f>
        <v>0</v>
      </c>
      <c r="V527" s="103"/>
      <c r="W527" s="103"/>
      <c r="X527" s="103"/>
      <c r="Y527" s="104">
        <f>+V527*((X527*'1. Standard_Cost'!$B$16)+(W527*X527*'1. Standard_Cost'!$C$16))</f>
        <v>0</v>
      </c>
      <c r="Z527" s="103"/>
      <c r="AA527" s="103"/>
      <c r="AB527" s="104">
        <f>+Z527*'1. Standard_Cost'!$B$20+AA527*'1. Standard_Cost'!$C$20</f>
        <v>0</v>
      </c>
      <c r="AC527" s="105"/>
      <c r="AD527" s="106"/>
      <c r="AE527" s="104">
        <f>SUM(AD527,AC527,AB527,Y527,U527,T527,S527,R527)*'1. Standard_Cost'!B141</f>
        <v>0</v>
      </c>
      <c r="AF527" s="104">
        <f>SUM(AD527,AE527)</f>
        <v>0</v>
      </c>
      <c r="AG527" s="103"/>
      <c r="AH527" s="103"/>
      <c r="AI527" s="103"/>
      <c r="AJ527" s="107"/>
      <c r="AK527" s="107"/>
      <c r="AL527" s="107"/>
      <c r="AM527" s="104">
        <f>AG527*'1. Standard_Cost'!B137+'Incremental_Cost Year 2021'!AH535*'1. Standard_Cost'!C137+'Incremental_Cost Year 2021'!AI535*'1. Standard_Cost'!D137+'Incremental_Cost Year 2021'!AJ535+'Incremental_Cost Year 2021'!AL535+AK527</f>
        <v>0</v>
      </c>
      <c r="AN527" s="104">
        <f>AM527*'1. Standard_Cost'!C141</f>
        <v>0</v>
      </c>
      <c r="AO527" s="107"/>
      <c r="AQ527" s="104">
        <f t="shared" ref="AQ527:AQ530" si="929">L527+M527</f>
        <v>0</v>
      </c>
      <c r="AR527" s="104">
        <f t="shared" ref="AR527:AR530" si="930">AF527</f>
        <v>0</v>
      </c>
      <c r="AS527" s="104">
        <f t="shared" ref="AS527:AS530" si="931">AM527+AN527</f>
        <v>0</v>
      </c>
      <c r="AT527" s="104">
        <f>SUM(AQ527,AR527,AS527)</f>
        <v>0</v>
      </c>
      <c r="AU527" s="108"/>
      <c r="AV527" s="108"/>
      <c r="AW527" s="108"/>
      <c r="AX527" s="108"/>
      <c r="AY527" s="108"/>
      <c r="AZ527" s="108"/>
      <c r="BA527" s="109">
        <f t="shared" ref="BA527:BA530" si="932">SUM(AU527:AZ527)-AT527</f>
        <v>0</v>
      </c>
    </row>
    <row r="528" spans="1:53" ht="14.1" customHeight="1" outlineLevel="2" x14ac:dyDescent="0.2">
      <c r="A528" s="68"/>
      <c r="B528" s="94"/>
      <c r="C528" s="95"/>
      <c r="D528" s="110"/>
      <c r="E528" s="110"/>
      <c r="F528" s="110"/>
      <c r="G528" s="111"/>
      <c r="H528" s="99" t="s">
        <v>50</v>
      </c>
      <c r="I528" s="100"/>
      <c r="J528" s="101"/>
      <c r="K528" s="101"/>
      <c r="L528" s="102" t="str">
        <f>IF(I528&lt;&gt;0,((VLOOKUP(I528,'1. Standard_Cost'!$B$4:$D$8,2)+VLOOKUP(I528,'1. Standard_Cost'!$B$4:$D$8,3))*J528*K528),"0")</f>
        <v>0</v>
      </c>
      <c r="M528" s="102">
        <f>L528*'1. Standard_Cost'!F117</f>
        <v>0</v>
      </c>
      <c r="N528" s="103"/>
      <c r="O528" s="103"/>
      <c r="P528" s="103"/>
      <c r="Q528" s="103"/>
      <c r="R528" s="104">
        <f>+N528*P528*'1. Standard_Cost'!$B$12</f>
        <v>0</v>
      </c>
      <c r="S528" s="104">
        <f>+N528*O528*P528*'1. Standard_Cost'!$C$12</f>
        <v>0</v>
      </c>
      <c r="T528" s="104">
        <f>+N528*P528*Q528*'1. Standard_Cost'!$D$12</f>
        <v>0</v>
      </c>
      <c r="U528" s="104">
        <f>+N528*O528*'1. Standard_Cost'!$E$12</f>
        <v>0</v>
      </c>
      <c r="V528" s="103"/>
      <c r="W528" s="103"/>
      <c r="X528" s="103"/>
      <c r="Y528" s="104">
        <f>+V528*((X528*'1. Standard_Cost'!$B$16)+(W528*X528*'1. Standard_Cost'!$C$16))</f>
        <v>0</v>
      </c>
      <c r="Z528" s="103"/>
      <c r="AA528" s="103"/>
      <c r="AB528" s="104">
        <f>+Z528*'1. Standard_Cost'!$B$20+AA528*'1. Standard_Cost'!$C$20</f>
        <v>0</v>
      </c>
      <c r="AC528" s="105"/>
      <c r="AD528" s="106"/>
      <c r="AE528" s="104">
        <f>SUM(AD528,AC528,AB528,Y528,U528,T528,S528,R528)*'1. Standard_Cost'!B141</f>
        <v>0</v>
      </c>
      <c r="AF528" s="104">
        <f t="shared" ref="AF528:AF530" si="933">SUM(AD528,AE528)</f>
        <v>0</v>
      </c>
      <c r="AG528" s="103"/>
      <c r="AH528" s="103">
        <v>0</v>
      </c>
      <c r="AI528" s="103">
        <v>0</v>
      </c>
      <c r="AJ528" s="107"/>
      <c r="AK528" s="107"/>
      <c r="AL528" s="107"/>
      <c r="AM528" s="104">
        <f>AG528*'1. Standard_Cost'!B137+'Incremental_Cost Year 2021'!AH536*'1. Standard_Cost'!C137+'Incremental_Cost Year 2021'!AI536*'1. Standard_Cost'!D137+'Incremental_Cost Year 2021'!AJ536+'Incremental_Cost Year 2021'!AL536+AK528</f>
        <v>0</v>
      </c>
      <c r="AN528" s="104">
        <f>AM528*'1. Standard_Cost'!C141</f>
        <v>0</v>
      </c>
      <c r="AO528" s="107"/>
      <c r="AQ528" s="104">
        <f t="shared" si="929"/>
        <v>0</v>
      </c>
      <c r="AR528" s="104">
        <f t="shared" si="930"/>
        <v>0</v>
      </c>
      <c r="AS528" s="104">
        <f t="shared" si="931"/>
        <v>0</v>
      </c>
      <c r="AT528" s="104">
        <f t="shared" ref="AT528:AT530" si="934">SUM(AQ528,AR528,AS528)</f>
        <v>0</v>
      </c>
      <c r="AU528" s="108"/>
      <c r="AV528" s="108">
        <v>0</v>
      </c>
      <c r="AW528" s="108"/>
      <c r="AX528" s="108"/>
      <c r="AY528" s="108"/>
      <c r="AZ528" s="108"/>
      <c r="BA528" s="109">
        <f t="shared" si="932"/>
        <v>0</v>
      </c>
    </row>
    <row r="529" spans="1:53" ht="14.1" customHeight="1" outlineLevel="2" x14ac:dyDescent="0.2">
      <c r="A529" s="68"/>
      <c r="B529" s="94"/>
      <c r="C529" s="95"/>
      <c r="D529" s="110"/>
      <c r="E529" s="110"/>
      <c r="F529" s="110"/>
      <c r="G529" s="111"/>
      <c r="H529" s="99" t="s">
        <v>51</v>
      </c>
      <c r="I529" s="100"/>
      <c r="J529" s="101"/>
      <c r="K529" s="101"/>
      <c r="L529" s="102" t="str">
        <f>IF(I529&lt;&gt;0,((VLOOKUP(I529,'1. Standard_Cost'!$B$4:$D$8,2)+VLOOKUP(I529,'1. Standard_Cost'!$B$4:$D$8,3))*J529*K529),"0")</f>
        <v>0</v>
      </c>
      <c r="M529" s="102">
        <f>L529*'1. Standard_Cost'!F117</f>
        <v>0</v>
      </c>
      <c r="N529" s="103"/>
      <c r="O529" s="103"/>
      <c r="P529" s="103"/>
      <c r="Q529" s="103"/>
      <c r="R529" s="104">
        <f>+N529*P529*'1. Standard_Cost'!$B$12</f>
        <v>0</v>
      </c>
      <c r="S529" s="104">
        <f>+N529*O529*P529*'1. Standard_Cost'!$C$12</f>
        <v>0</v>
      </c>
      <c r="T529" s="104">
        <f>+N529*P529*Q529*'1. Standard_Cost'!$D$12</f>
        <v>0</v>
      </c>
      <c r="U529" s="104">
        <f>+N529*O529*'1. Standard_Cost'!$E$12</f>
        <v>0</v>
      </c>
      <c r="V529" s="103"/>
      <c r="W529" s="103"/>
      <c r="X529" s="103"/>
      <c r="Y529" s="104">
        <f>+V529*((X529*'1. Standard_Cost'!$B$16)+(W529*X529*'1. Standard_Cost'!$C$16))</f>
        <v>0</v>
      </c>
      <c r="Z529" s="103"/>
      <c r="AA529" s="103"/>
      <c r="AB529" s="104">
        <f>+Z529*'1. Standard_Cost'!$B$20+AA529*'1. Standard_Cost'!$C$20</f>
        <v>0</v>
      </c>
      <c r="AC529" s="105"/>
      <c r="AD529" s="106"/>
      <c r="AE529" s="104">
        <f>SUM(AD529,AC529,AB529,Y529,U529,T529,S529,R529)*'1. Standard_Cost'!B141</f>
        <v>0</v>
      </c>
      <c r="AF529" s="104">
        <f t="shared" si="933"/>
        <v>0</v>
      </c>
      <c r="AG529" s="103"/>
      <c r="AH529" s="103"/>
      <c r="AI529" s="103"/>
      <c r="AJ529" s="107"/>
      <c r="AK529" s="107"/>
      <c r="AL529" s="107"/>
      <c r="AM529" s="104">
        <f>AG529*'1. Standard_Cost'!B137+'Incremental_Cost Year 2021'!AH537*'1. Standard_Cost'!C137+'Incremental_Cost Year 2021'!AI537*'1. Standard_Cost'!D137+'Incremental_Cost Year 2021'!AJ537+'Incremental_Cost Year 2021'!AL537+AK529</f>
        <v>0</v>
      </c>
      <c r="AN529" s="104">
        <f>AM529*'1. Standard_Cost'!C141</f>
        <v>0</v>
      </c>
      <c r="AO529" s="107"/>
      <c r="AQ529" s="104">
        <f t="shared" si="929"/>
        <v>0</v>
      </c>
      <c r="AR529" s="104">
        <f t="shared" si="930"/>
        <v>0</v>
      </c>
      <c r="AS529" s="104">
        <f t="shared" si="931"/>
        <v>0</v>
      </c>
      <c r="AT529" s="104">
        <f t="shared" si="934"/>
        <v>0</v>
      </c>
      <c r="AU529" s="108"/>
      <c r="AV529" s="108"/>
      <c r="AW529" s="108"/>
      <c r="AX529" s="108"/>
      <c r="AY529" s="108"/>
      <c r="AZ529" s="108"/>
      <c r="BA529" s="109">
        <f t="shared" si="932"/>
        <v>0</v>
      </c>
    </row>
    <row r="530" spans="1:53" ht="14.1" customHeight="1" outlineLevel="2" x14ac:dyDescent="0.2">
      <c r="A530" s="68"/>
      <c r="B530" s="94"/>
      <c r="C530" s="95"/>
      <c r="D530" s="110"/>
      <c r="E530" s="110"/>
      <c r="F530" s="110"/>
      <c r="G530" s="111"/>
      <c r="H530" s="112" t="s">
        <v>179</v>
      </c>
      <c r="I530" s="100"/>
      <c r="J530" s="101"/>
      <c r="K530" s="101"/>
      <c r="L530" s="102" t="str">
        <f>IF(I530&lt;&gt;0,((VLOOKUP(I530,'1. Standard_Cost'!$B$4:$D$8,2)+VLOOKUP(I530,'1. Standard_Cost'!$B$4:$D$8,3))*J530*K530),"0")</f>
        <v>0</v>
      </c>
      <c r="M530" s="102">
        <f>L530*'1. Standard_Cost'!F117</f>
        <v>0</v>
      </c>
      <c r="N530" s="103"/>
      <c r="O530" s="103"/>
      <c r="P530" s="103"/>
      <c r="Q530" s="103"/>
      <c r="R530" s="104">
        <f>+N530*P530*'1. Standard_Cost'!$B$12</f>
        <v>0</v>
      </c>
      <c r="S530" s="104">
        <f>+N530*O530*P530*'1. Standard_Cost'!$C$12</f>
        <v>0</v>
      </c>
      <c r="T530" s="104">
        <f>+N530*P530*Q530*'1. Standard_Cost'!$D$12</f>
        <v>0</v>
      </c>
      <c r="U530" s="104">
        <f>+N530*O530*'1. Standard_Cost'!$E$12</f>
        <v>0</v>
      </c>
      <c r="V530" s="103"/>
      <c r="W530" s="103"/>
      <c r="X530" s="103"/>
      <c r="Y530" s="104">
        <f>+V530*((X530*'1. Standard_Cost'!$B$16)+(W530*X530*'1. Standard_Cost'!$C$16))</f>
        <v>0</v>
      </c>
      <c r="Z530" s="103"/>
      <c r="AA530" s="103"/>
      <c r="AB530" s="104">
        <f>+Z530*'1. Standard_Cost'!$B$20+AA530*'1. Standard_Cost'!$C$20</f>
        <v>0</v>
      </c>
      <c r="AC530" s="105"/>
      <c r="AD530" s="106"/>
      <c r="AE530" s="104">
        <f>SUM(AD530,AC530,AB530,Y530,U530,T530,S530,R530)*'1. Standard_Cost'!B141</f>
        <v>0</v>
      </c>
      <c r="AF530" s="104">
        <f t="shared" si="933"/>
        <v>0</v>
      </c>
      <c r="AG530" s="103"/>
      <c r="AH530" s="103"/>
      <c r="AI530" s="103"/>
      <c r="AJ530" s="107"/>
      <c r="AK530" s="107"/>
      <c r="AL530" s="107"/>
      <c r="AM530" s="104">
        <f>AG530*'1. Standard_Cost'!B137+'Incremental_Cost Year 2021'!AH538*'1. Standard_Cost'!C137+'Incremental_Cost Year 2021'!AI538*'1. Standard_Cost'!D137+'Incremental_Cost Year 2021'!AJ538+'Incremental_Cost Year 2021'!AL538+AK530</f>
        <v>0</v>
      </c>
      <c r="AN530" s="104">
        <f>AM530*'1. Standard_Cost'!C141</f>
        <v>0</v>
      </c>
      <c r="AO530" s="107"/>
      <c r="AQ530" s="104">
        <f t="shared" si="929"/>
        <v>0</v>
      </c>
      <c r="AR530" s="104">
        <f t="shared" si="930"/>
        <v>0</v>
      </c>
      <c r="AS530" s="104">
        <f t="shared" si="931"/>
        <v>0</v>
      </c>
      <c r="AT530" s="104">
        <f t="shared" si="934"/>
        <v>0</v>
      </c>
      <c r="AU530" s="108"/>
      <c r="AV530" s="108"/>
      <c r="AW530" s="108"/>
      <c r="AX530" s="108"/>
      <c r="AY530" s="108"/>
      <c r="AZ530" s="108"/>
      <c r="BA530" s="109">
        <f t="shared" si="932"/>
        <v>0</v>
      </c>
    </row>
    <row r="531" spans="1:53" ht="24.6" customHeight="1" outlineLevel="1" x14ac:dyDescent="0.2">
      <c r="A531" s="68"/>
      <c r="B531" s="141"/>
      <c r="C531" s="95"/>
      <c r="D531" s="113" t="s">
        <v>48</v>
      </c>
      <c r="E531" s="113" t="s">
        <v>357</v>
      </c>
      <c r="F531" s="114" t="s">
        <v>154</v>
      </c>
      <c r="G531" s="115" t="s">
        <v>155</v>
      </c>
      <c r="H531" s="122" t="s">
        <v>358</v>
      </c>
      <c r="I531" s="117"/>
      <c r="J531" s="117"/>
      <c r="K531" s="117"/>
      <c r="L531" s="118">
        <f>SUM(L527:L530)</f>
        <v>0</v>
      </c>
      <c r="M531" s="118">
        <f>SUM(M527:M530)</f>
        <v>0</v>
      </c>
      <c r="N531" s="117"/>
      <c r="O531" s="117"/>
      <c r="P531" s="117"/>
      <c r="Q531" s="117"/>
      <c r="R531" s="119">
        <f>SUM(R527:R530)</f>
        <v>0</v>
      </c>
      <c r="S531" s="119">
        <f>SUM(S527:S530)</f>
        <v>0</v>
      </c>
      <c r="T531" s="119">
        <f>SUM(T527:T530)</f>
        <v>0</v>
      </c>
      <c r="U531" s="119">
        <f>SUM(U527:U530)</f>
        <v>0</v>
      </c>
      <c r="V531" s="117"/>
      <c r="W531" s="117"/>
      <c r="X531" s="117"/>
      <c r="Y531" s="118">
        <f>SUM(Y527:Y530)</f>
        <v>0</v>
      </c>
      <c r="Z531" s="117"/>
      <c r="AA531" s="117"/>
      <c r="AB531" s="118">
        <f t="shared" ref="AB531:AF531" si="935">SUM(AB527:AB530)</f>
        <v>0</v>
      </c>
      <c r="AC531" s="118">
        <f t="shared" si="935"/>
        <v>0</v>
      </c>
      <c r="AD531" s="118">
        <f t="shared" si="935"/>
        <v>0</v>
      </c>
      <c r="AE531" s="118">
        <f t="shared" si="935"/>
        <v>0</v>
      </c>
      <c r="AF531" s="118">
        <f t="shared" si="935"/>
        <v>0</v>
      </c>
      <c r="AG531" s="117"/>
      <c r="AH531" s="117"/>
      <c r="AI531" s="117"/>
      <c r="AJ531" s="119">
        <f>SUM(AJ527:AJ530)</f>
        <v>0</v>
      </c>
      <c r="AK531" s="119">
        <f t="shared" ref="AK531:AN531" si="936">SUM(AK527:AK530)</f>
        <v>0</v>
      </c>
      <c r="AL531" s="119">
        <f t="shared" si="936"/>
        <v>0</v>
      </c>
      <c r="AM531" s="119">
        <f t="shared" si="936"/>
        <v>0</v>
      </c>
      <c r="AN531" s="119">
        <f t="shared" si="936"/>
        <v>0</v>
      </c>
      <c r="AO531" s="116"/>
      <c r="AP531" s="120"/>
      <c r="AQ531" s="121">
        <f t="shared" ref="AQ531:BA531" si="937">SUM(AQ527:AQ530)</f>
        <v>0</v>
      </c>
      <c r="AR531" s="121">
        <f t="shared" si="937"/>
        <v>0</v>
      </c>
      <c r="AS531" s="121">
        <f t="shared" si="937"/>
        <v>0</v>
      </c>
      <c r="AT531" s="121">
        <f t="shared" si="937"/>
        <v>0</v>
      </c>
      <c r="AU531" s="121">
        <f t="shared" si="937"/>
        <v>0</v>
      </c>
      <c r="AV531" s="121">
        <f t="shared" si="937"/>
        <v>0</v>
      </c>
      <c r="AW531" s="121">
        <f t="shared" si="937"/>
        <v>0</v>
      </c>
      <c r="AX531" s="121">
        <f t="shared" si="937"/>
        <v>0</v>
      </c>
      <c r="AY531" s="121">
        <f t="shared" si="937"/>
        <v>0</v>
      </c>
      <c r="AZ531" s="121">
        <f t="shared" si="937"/>
        <v>0</v>
      </c>
      <c r="BA531" s="121">
        <f t="shared" si="937"/>
        <v>0</v>
      </c>
    </row>
    <row r="532" spans="1:53" ht="14.1" customHeight="1" outlineLevel="2" x14ac:dyDescent="0.2">
      <c r="A532" s="68"/>
      <c r="B532" s="94"/>
      <c r="C532" s="250"/>
      <c r="D532" s="96"/>
      <c r="E532" s="96"/>
      <c r="F532" s="97"/>
      <c r="G532" s="98"/>
      <c r="H532" s="99" t="s">
        <v>49</v>
      </c>
      <c r="I532" s="100"/>
      <c r="J532" s="101"/>
      <c r="K532" s="101"/>
      <c r="L532" s="102" t="str">
        <f>IF(I532&lt;&gt;0,((VLOOKUP(I532,'1. Standard_Cost'!$B$4:$D$8,2)+VLOOKUP(I532,'1. Standard_Cost'!$B$4:$D$8,3))*J532*K532),"0")</f>
        <v>0</v>
      </c>
      <c r="M532" s="102">
        <f>L532*'1. Standard_Cost'!F132</f>
        <v>0</v>
      </c>
      <c r="N532" s="103"/>
      <c r="O532" s="103"/>
      <c r="P532" s="103"/>
      <c r="Q532" s="103"/>
      <c r="R532" s="104">
        <f>+N532*P532*'1. Standard_Cost'!$B$12</f>
        <v>0</v>
      </c>
      <c r="S532" s="104">
        <f>+N532*O532*P532*'1. Standard_Cost'!$C$12</f>
        <v>0</v>
      </c>
      <c r="T532" s="104">
        <f>+N532*P532*Q532*'1. Standard_Cost'!$D$12</f>
        <v>0</v>
      </c>
      <c r="U532" s="104">
        <f>+N532*O532*'1. Standard_Cost'!$E$12</f>
        <v>0</v>
      </c>
      <c r="V532" s="103"/>
      <c r="W532" s="103"/>
      <c r="X532" s="103"/>
      <c r="Y532" s="104">
        <f>+V532*((X532*'1. Standard_Cost'!$B$16)+(W532*X532*'1. Standard_Cost'!$C$16))</f>
        <v>0</v>
      </c>
      <c r="Z532" s="103"/>
      <c r="AA532" s="103"/>
      <c r="AB532" s="104">
        <f>+Z532*'1. Standard_Cost'!$B$20+AA532*'1. Standard_Cost'!$C$20</f>
        <v>0</v>
      </c>
      <c r="AC532" s="105"/>
      <c r="AD532" s="106"/>
      <c r="AE532" s="104">
        <f>SUM(AD532,AC532,AB532,Y532,U532,T532,S532,R532)*'1. Standard_Cost'!B156</f>
        <v>0</v>
      </c>
      <c r="AF532" s="104">
        <f>SUM(AD532,AE532)</f>
        <v>0</v>
      </c>
      <c r="AG532" s="103"/>
      <c r="AH532" s="103"/>
      <c r="AI532" s="103"/>
      <c r="AJ532" s="107"/>
      <c r="AK532" s="107"/>
      <c r="AL532" s="107"/>
      <c r="AM532" s="104">
        <f>AG532*'1. Standard_Cost'!B152+'Incremental_Cost Year 2021'!AH540*'1. Standard_Cost'!C152+'Incremental_Cost Year 2021'!AI540*'1. Standard_Cost'!D152+'Incremental_Cost Year 2021'!AJ540+'Incremental_Cost Year 2021'!AL540+AK532</f>
        <v>0</v>
      </c>
      <c r="AN532" s="104">
        <f>AM532*'1. Standard_Cost'!C156</f>
        <v>0</v>
      </c>
      <c r="AO532" s="107"/>
      <c r="AQ532" s="104">
        <f t="shared" ref="AQ532:AQ535" si="938">L532+M532</f>
        <v>0</v>
      </c>
      <c r="AR532" s="104">
        <f t="shared" ref="AR532:AR535" si="939">AF532</f>
        <v>0</v>
      </c>
      <c r="AS532" s="104">
        <f t="shared" ref="AS532:AS535" si="940">AM532+AN532</f>
        <v>0</v>
      </c>
      <c r="AT532" s="104">
        <f>SUM(AQ532,AR532,AS532)</f>
        <v>0</v>
      </c>
      <c r="AU532" s="108"/>
      <c r="AV532" s="108"/>
      <c r="AW532" s="108"/>
      <c r="AX532" s="108"/>
      <c r="AY532" s="108"/>
      <c r="AZ532" s="108"/>
      <c r="BA532" s="109">
        <f t="shared" ref="BA532:BA535" si="941">SUM(AU532:AZ532)-AT532</f>
        <v>0</v>
      </c>
    </row>
    <row r="533" spans="1:53" ht="14.1" customHeight="1" outlineLevel="2" x14ac:dyDescent="0.2">
      <c r="A533" s="68"/>
      <c r="B533" s="94"/>
      <c r="C533" s="251"/>
      <c r="D533" s="110"/>
      <c r="E533" s="110"/>
      <c r="F533" s="110"/>
      <c r="G533" s="111"/>
      <c r="H533" s="99" t="s">
        <v>50</v>
      </c>
      <c r="I533" s="100"/>
      <c r="J533" s="101"/>
      <c r="K533" s="101"/>
      <c r="L533" s="102" t="str">
        <f>IF(I533&lt;&gt;0,((VLOOKUP(I533,'1. Standard_Cost'!$B$4:$D$8,2)+VLOOKUP(I533,'1. Standard_Cost'!$B$4:$D$8,3))*J533*K533),"0")</f>
        <v>0</v>
      </c>
      <c r="M533" s="102">
        <f>L533*'1. Standard_Cost'!F132</f>
        <v>0</v>
      </c>
      <c r="N533" s="103"/>
      <c r="O533" s="103"/>
      <c r="P533" s="103"/>
      <c r="Q533" s="103"/>
      <c r="R533" s="104">
        <f>+N533*P533*'1. Standard_Cost'!$B$12</f>
        <v>0</v>
      </c>
      <c r="S533" s="104">
        <f>+N533*O533*P533*'1. Standard_Cost'!$C$12</f>
        <v>0</v>
      </c>
      <c r="T533" s="104">
        <f>+N533*P533*Q533*'1. Standard_Cost'!$D$12</f>
        <v>0</v>
      </c>
      <c r="U533" s="104">
        <f>+N533*O533*'1. Standard_Cost'!$E$12</f>
        <v>0</v>
      </c>
      <c r="V533" s="103"/>
      <c r="W533" s="103"/>
      <c r="X533" s="103"/>
      <c r="Y533" s="104">
        <f>+V533*((X533*'1. Standard_Cost'!$B$16)+(W533*X533*'1. Standard_Cost'!$C$16))</f>
        <v>0</v>
      </c>
      <c r="Z533" s="103"/>
      <c r="AA533" s="103"/>
      <c r="AB533" s="104">
        <f>+Z533*'1. Standard_Cost'!$B$20+AA533*'1. Standard_Cost'!$C$20</f>
        <v>0</v>
      </c>
      <c r="AC533" s="105"/>
      <c r="AD533" s="106"/>
      <c r="AE533" s="104">
        <f>SUM(AD533,AC533,AB533,Y533,U533,T533,S533,R533)*'1. Standard_Cost'!B156</f>
        <v>0</v>
      </c>
      <c r="AF533" s="104">
        <f t="shared" ref="AF533:AF535" si="942">SUM(AD533,AE533)</f>
        <v>0</v>
      </c>
      <c r="AG533" s="103"/>
      <c r="AH533" s="103">
        <v>0</v>
      </c>
      <c r="AI533" s="103">
        <v>0</v>
      </c>
      <c r="AJ533" s="107"/>
      <c r="AK533" s="107"/>
      <c r="AL533" s="107"/>
      <c r="AM533" s="104">
        <f>AG533*'1. Standard_Cost'!B152+'Incremental_Cost Year 2021'!AH541*'1. Standard_Cost'!C152+'Incremental_Cost Year 2021'!AI541*'1. Standard_Cost'!D152+'Incremental_Cost Year 2021'!AJ541+'Incremental_Cost Year 2021'!AL541+AK533</f>
        <v>0</v>
      </c>
      <c r="AN533" s="104">
        <f>AM533*'1. Standard_Cost'!C156</f>
        <v>0</v>
      </c>
      <c r="AO533" s="107"/>
      <c r="AQ533" s="104">
        <f t="shared" si="938"/>
        <v>0</v>
      </c>
      <c r="AR533" s="104">
        <f t="shared" si="939"/>
        <v>0</v>
      </c>
      <c r="AS533" s="104">
        <f t="shared" si="940"/>
        <v>0</v>
      </c>
      <c r="AT533" s="104">
        <f t="shared" ref="AT533:AT535" si="943">SUM(AQ533,AR533,AS533)</f>
        <v>0</v>
      </c>
      <c r="AU533" s="108"/>
      <c r="AV533" s="108">
        <v>0</v>
      </c>
      <c r="AW533" s="108"/>
      <c r="AX533" s="108"/>
      <c r="AY533" s="108"/>
      <c r="AZ533" s="108"/>
      <c r="BA533" s="109">
        <f t="shared" si="941"/>
        <v>0</v>
      </c>
    </row>
    <row r="534" spans="1:53" ht="14.1" customHeight="1" outlineLevel="2" x14ac:dyDescent="0.2">
      <c r="A534" s="68"/>
      <c r="B534" s="94"/>
      <c r="C534" s="251"/>
      <c r="D534" s="110"/>
      <c r="E534" s="110"/>
      <c r="F534" s="110"/>
      <c r="G534" s="111"/>
      <c r="H534" s="99" t="s">
        <v>51</v>
      </c>
      <c r="I534" s="100"/>
      <c r="J534" s="101"/>
      <c r="K534" s="101"/>
      <c r="L534" s="102" t="str">
        <f>IF(I534&lt;&gt;0,((VLOOKUP(I534,'1. Standard_Cost'!$B$4:$D$8,2)+VLOOKUP(I534,'1. Standard_Cost'!$B$4:$D$8,3))*J534*K534),"0")</f>
        <v>0</v>
      </c>
      <c r="M534" s="102">
        <f>L534*'1. Standard_Cost'!F132</f>
        <v>0</v>
      </c>
      <c r="N534" s="103"/>
      <c r="O534" s="103"/>
      <c r="P534" s="103"/>
      <c r="Q534" s="103"/>
      <c r="R534" s="104">
        <f>+N534*P534*'1. Standard_Cost'!$B$12</f>
        <v>0</v>
      </c>
      <c r="S534" s="104">
        <f>+N534*O534*P534*'1. Standard_Cost'!$C$12</f>
        <v>0</v>
      </c>
      <c r="T534" s="104">
        <f>+N534*P534*Q534*'1. Standard_Cost'!$D$12</f>
        <v>0</v>
      </c>
      <c r="U534" s="104">
        <f>+N534*O534*'1. Standard_Cost'!$E$12</f>
        <v>0</v>
      </c>
      <c r="V534" s="103"/>
      <c r="W534" s="103"/>
      <c r="X534" s="103"/>
      <c r="Y534" s="104">
        <f>+V534*((X534*'1. Standard_Cost'!$B$16)+(W534*X534*'1. Standard_Cost'!$C$16))</f>
        <v>0</v>
      </c>
      <c r="Z534" s="103"/>
      <c r="AA534" s="103"/>
      <c r="AB534" s="104">
        <f>+Z534*'1. Standard_Cost'!$B$20+AA534*'1. Standard_Cost'!$C$20</f>
        <v>0</v>
      </c>
      <c r="AC534" s="105"/>
      <c r="AD534" s="106"/>
      <c r="AE534" s="104">
        <f>SUM(AD534,AC534,AB534,Y534,U534,T534,S534,R534)*'1. Standard_Cost'!B156</f>
        <v>0</v>
      </c>
      <c r="AF534" s="104">
        <f t="shared" si="942"/>
        <v>0</v>
      </c>
      <c r="AG534" s="103"/>
      <c r="AH534" s="103"/>
      <c r="AI534" s="103"/>
      <c r="AJ534" s="107"/>
      <c r="AK534" s="107"/>
      <c r="AL534" s="107"/>
      <c r="AM534" s="104">
        <f>AG534*'1. Standard_Cost'!B152+'Incremental_Cost Year 2021'!AH542*'1. Standard_Cost'!C152+'Incremental_Cost Year 2021'!AI542*'1. Standard_Cost'!D152+'Incremental_Cost Year 2021'!AJ542+'Incremental_Cost Year 2021'!AL542+AK534</f>
        <v>0</v>
      </c>
      <c r="AN534" s="104">
        <f>AM534*'1. Standard_Cost'!C156</f>
        <v>0</v>
      </c>
      <c r="AO534" s="107"/>
      <c r="AQ534" s="104">
        <f t="shared" si="938"/>
        <v>0</v>
      </c>
      <c r="AR534" s="104">
        <f t="shared" si="939"/>
        <v>0</v>
      </c>
      <c r="AS534" s="104">
        <f t="shared" si="940"/>
        <v>0</v>
      </c>
      <c r="AT534" s="104">
        <f t="shared" si="943"/>
        <v>0</v>
      </c>
      <c r="AU534" s="108"/>
      <c r="AV534" s="108"/>
      <c r="AW534" s="108"/>
      <c r="AX534" s="108"/>
      <c r="AY534" s="108"/>
      <c r="AZ534" s="108"/>
      <c r="BA534" s="109">
        <f t="shared" si="941"/>
        <v>0</v>
      </c>
    </row>
    <row r="535" spans="1:53" ht="14.1" customHeight="1" outlineLevel="2" x14ac:dyDescent="0.2">
      <c r="A535" s="68"/>
      <c r="B535" s="94"/>
      <c r="C535" s="251"/>
      <c r="D535" s="110"/>
      <c r="E535" s="110"/>
      <c r="F535" s="110"/>
      <c r="G535" s="111"/>
      <c r="H535" s="112" t="s">
        <v>179</v>
      </c>
      <c r="I535" s="100"/>
      <c r="J535" s="101"/>
      <c r="K535" s="101"/>
      <c r="L535" s="102" t="str">
        <f>IF(I535&lt;&gt;0,((VLOOKUP(I535,'1. Standard_Cost'!$B$4:$D$8,2)+VLOOKUP(I535,'1. Standard_Cost'!$B$4:$D$8,3))*J535*K535),"0")</f>
        <v>0</v>
      </c>
      <c r="M535" s="102">
        <f>L535*'1. Standard_Cost'!F132</f>
        <v>0</v>
      </c>
      <c r="N535" s="103"/>
      <c r="O535" s="103"/>
      <c r="P535" s="103"/>
      <c r="Q535" s="103"/>
      <c r="R535" s="104">
        <f>+N535*P535*'1. Standard_Cost'!$B$12</f>
        <v>0</v>
      </c>
      <c r="S535" s="104">
        <f>+N535*O535*P535*'1. Standard_Cost'!$C$12</f>
        <v>0</v>
      </c>
      <c r="T535" s="104">
        <f>+N535*P535*Q535*'1. Standard_Cost'!$D$12</f>
        <v>0</v>
      </c>
      <c r="U535" s="104">
        <f>+N535*O535*'1. Standard_Cost'!$E$12</f>
        <v>0</v>
      </c>
      <c r="V535" s="103"/>
      <c r="W535" s="103"/>
      <c r="X535" s="103"/>
      <c r="Y535" s="104">
        <f>+V535*((X535*'1. Standard_Cost'!$B$16)+(W535*X535*'1. Standard_Cost'!$C$16))</f>
        <v>0</v>
      </c>
      <c r="Z535" s="103"/>
      <c r="AA535" s="103"/>
      <c r="AB535" s="104">
        <f>+Z535*'1. Standard_Cost'!$B$20+AA535*'1. Standard_Cost'!$C$20</f>
        <v>0</v>
      </c>
      <c r="AC535" s="105"/>
      <c r="AD535" s="106"/>
      <c r="AE535" s="104">
        <f>SUM(AD535,AC535,AB535,Y535,U535,T535,S535,R535)*'1. Standard_Cost'!B156</f>
        <v>0</v>
      </c>
      <c r="AF535" s="104">
        <f t="shared" si="942"/>
        <v>0</v>
      </c>
      <c r="AG535" s="103"/>
      <c r="AH535" s="103"/>
      <c r="AI535" s="103"/>
      <c r="AJ535" s="107"/>
      <c r="AK535" s="107"/>
      <c r="AL535" s="107"/>
      <c r="AM535" s="104">
        <f>AG535*'1. Standard_Cost'!B152+'Incremental_Cost Year 2021'!AH543*'1. Standard_Cost'!C152+'Incremental_Cost Year 2021'!AI543*'1. Standard_Cost'!D152+'Incremental_Cost Year 2021'!AJ543+'Incremental_Cost Year 2021'!AL543+AK535</f>
        <v>0</v>
      </c>
      <c r="AN535" s="104">
        <f>AM535*'1. Standard_Cost'!C156</f>
        <v>0</v>
      </c>
      <c r="AO535" s="107"/>
      <c r="AQ535" s="104">
        <f t="shared" si="938"/>
        <v>0</v>
      </c>
      <c r="AR535" s="104">
        <f t="shared" si="939"/>
        <v>0</v>
      </c>
      <c r="AS535" s="104">
        <f t="shared" si="940"/>
        <v>0</v>
      </c>
      <c r="AT535" s="104">
        <f t="shared" si="943"/>
        <v>0</v>
      </c>
      <c r="AU535" s="108"/>
      <c r="AV535" s="108"/>
      <c r="AW535" s="108"/>
      <c r="AX535" s="108"/>
      <c r="AY535" s="108"/>
      <c r="AZ535" s="108"/>
      <c r="BA535" s="109">
        <f t="shared" si="941"/>
        <v>0</v>
      </c>
    </row>
    <row r="536" spans="1:53" ht="25.35" customHeight="1" outlineLevel="1" x14ac:dyDescent="0.2">
      <c r="A536" s="68"/>
      <c r="B536" s="94"/>
      <c r="C536" s="251"/>
      <c r="D536" s="113" t="s">
        <v>48</v>
      </c>
      <c r="E536" s="113" t="s">
        <v>359</v>
      </c>
      <c r="F536" s="114" t="s">
        <v>154</v>
      </c>
      <c r="G536" s="115" t="s">
        <v>155</v>
      </c>
      <c r="H536" s="140" t="s">
        <v>360</v>
      </c>
      <c r="I536" s="117"/>
      <c r="J536" s="117"/>
      <c r="K536" s="117"/>
      <c r="L536" s="118">
        <f>SUM(L532:L535)</f>
        <v>0</v>
      </c>
      <c r="M536" s="118">
        <f>SUM(M532:M535)</f>
        <v>0</v>
      </c>
      <c r="N536" s="117"/>
      <c r="O536" s="117"/>
      <c r="P536" s="117"/>
      <c r="Q536" s="117"/>
      <c r="R536" s="119">
        <f>SUM(R532:R535)</f>
        <v>0</v>
      </c>
      <c r="S536" s="119">
        <f>SUM(S532:S535)</f>
        <v>0</v>
      </c>
      <c r="T536" s="119">
        <f>SUM(T532:T535)</f>
        <v>0</v>
      </c>
      <c r="U536" s="119">
        <f>SUM(U532:U535)</f>
        <v>0</v>
      </c>
      <c r="V536" s="117"/>
      <c r="W536" s="117"/>
      <c r="X536" s="117"/>
      <c r="Y536" s="118">
        <f>SUM(Y532:Y535)</f>
        <v>0</v>
      </c>
      <c r="Z536" s="117"/>
      <c r="AA536" s="117"/>
      <c r="AB536" s="118">
        <f t="shared" ref="AB536:AF536" si="944">SUM(AB532:AB535)</f>
        <v>0</v>
      </c>
      <c r="AC536" s="118">
        <f t="shared" si="944"/>
        <v>0</v>
      </c>
      <c r="AD536" s="118">
        <f t="shared" si="944"/>
        <v>0</v>
      </c>
      <c r="AE536" s="118">
        <f t="shared" si="944"/>
        <v>0</v>
      </c>
      <c r="AF536" s="118">
        <f t="shared" si="944"/>
        <v>0</v>
      </c>
      <c r="AG536" s="117"/>
      <c r="AH536" s="117"/>
      <c r="AI536" s="117"/>
      <c r="AJ536" s="119">
        <f>SUM(AJ532:AJ535)</f>
        <v>0</v>
      </c>
      <c r="AK536" s="119">
        <f t="shared" ref="AK536:AN536" si="945">SUM(AK532:AK535)</f>
        <v>0</v>
      </c>
      <c r="AL536" s="119">
        <f t="shared" si="945"/>
        <v>0</v>
      </c>
      <c r="AM536" s="119">
        <f t="shared" si="945"/>
        <v>0</v>
      </c>
      <c r="AN536" s="119">
        <f t="shared" si="945"/>
        <v>0</v>
      </c>
      <c r="AO536" s="116"/>
      <c r="AP536" s="120"/>
      <c r="AQ536" s="118">
        <f t="shared" ref="AQ536:BA536" si="946">SUM(AQ532:AQ535)</f>
        <v>0</v>
      </c>
      <c r="AR536" s="118">
        <f t="shared" si="946"/>
        <v>0</v>
      </c>
      <c r="AS536" s="118">
        <f t="shared" si="946"/>
        <v>0</v>
      </c>
      <c r="AT536" s="118">
        <f t="shared" si="946"/>
        <v>0</v>
      </c>
      <c r="AU536" s="118">
        <f t="shared" si="946"/>
        <v>0</v>
      </c>
      <c r="AV536" s="118">
        <f t="shared" si="946"/>
        <v>0</v>
      </c>
      <c r="AW536" s="118">
        <f t="shared" si="946"/>
        <v>0</v>
      </c>
      <c r="AX536" s="118">
        <f t="shared" si="946"/>
        <v>0</v>
      </c>
      <c r="AY536" s="118">
        <f t="shared" si="946"/>
        <v>0</v>
      </c>
      <c r="AZ536" s="118">
        <f t="shared" si="946"/>
        <v>0</v>
      </c>
      <c r="BA536" s="118">
        <f t="shared" si="946"/>
        <v>0</v>
      </c>
    </row>
    <row r="537" spans="1:53" ht="14.1" customHeight="1" outlineLevel="2" x14ac:dyDescent="0.2">
      <c r="A537" s="68"/>
      <c r="B537" s="94"/>
      <c r="C537" s="251"/>
      <c r="D537" s="96"/>
      <c r="E537" s="96"/>
      <c r="F537" s="97"/>
      <c r="G537" s="98"/>
      <c r="H537" s="99" t="s">
        <v>49</v>
      </c>
      <c r="I537" s="100"/>
      <c r="J537" s="101"/>
      <c r="K537" s="101"/>
      <c r="L537" s="102" t="str">
        <f>IF(I537&lt;&gt;0,((VLOOKUP(I537,'1. Standard_Cost'!$B$4:$D$8,2)+VLOOKUP(I537,'1. Standard_Cost'!$B$4:$D$8,3))*J537*K537),"0")</f>
        <v>0</v>
      </c>
      <c r="M537" s="102">
        <f>L537*'1. Standard_Cost'!F132</f>
        <v>0</v>
      </c>
      <c r="N537" s="103"/>
      <c r="O537" s="103"/>
      <c r="P537" s="103"/>
      <c r="Q537" s="103"/>
      <c r="R537" s="104">
        <f>+N537*P537*'1. Standard_Cost'!$B$12</f>
        <v>0</v>
      </c>
      <c r="S537" s="104">
        <f>+N537*O537*P537*'1. Standard_Cost'!$C$12</f>
        <v>0</v>
      </c>
      <c r="T537" s="104">
        <f>+N537*P537*Q537*'1. Standard_Cost'!$D$12</f>
        <v>0</v>
      </c>
      <c r="U537" s="104">
        <f>+N537*O537*'1. Standard_Cost'!$E$12</f>
        <v>0</v>
      </c>
      <c r="V537" s="103"/>
      <c r="W537" s="103"/>
      <c r="X537" s="103"/>
      <c r="Y537" s="104">
        <f>+V537*((X537*'1. Standard_Cost'!$B$16)+(W537*X537*'1. Standard_Cost'!$C$16))</f>
        <v>0</v>
      </c>
      <c r="Z537" s="103"/>
      <c r="AA537" s="103"/>
      <c r="AB537" s="104">
        <f>+Z537*'1. Standard_Cost'!$B$20+AA537*'1. Standard_Cost'!$C$20</f>
        <v>0</v>
      </c>
      <c r="AC537" s="105"/>
      <c r="AD537" s="106"/>
      <c r="AE537" s="104">
        <f>SUM(AD537,AC537,AB537,Y537,U537,T537,S537,R537)*'1. Standard_Cost'!B156</f>
        <v>0</v>
      </c>
      <c r="AF537" s="104">
        <f>SUM(AD537,AE537)</f>
        <v>0</v>
      </c>
      <c r="AG537" s="103"/>
      <c r="AH537" s="103"/>
      <c r="AI537" s="103"/>
      <c r="AJ537" s="107"/>
      <c r="AK537" s="107"/>
      <c r="AL537" s="107"/>
      <c r="AM537" s="104">
        <f>AG537*'1. Standard_Cost'!B152+'Incremental_Cost Year 2021'!AH545*'1. Standard_Cost'!C152+'Incremental_Cost Year 2021'!AI545*'1. Standard_Cost'!D152+'Incremental_Cost Year 2021'!AJ545+'Incremental_Cost Year 2021'!AL545+AK537</f>
        <v>0</v>
      </c>
      <c r="AN537" s="104">
        <f>AM537*'1. Standard_Cost'!C156</f>
        <v>0</v>
      </c>
      <c r="AO537" s="107"/>
      <c r="AQ537" s="104">
        <f t="shared" ref="AQ537:AQ540" si="947">L537+M537</f>
        <v>0</v>
      </c>
      <c r="AR537" s="104">
        <f t="shared" ref="AR537:AR540" si="948">AF537</f>
        <v>0</v>
      </c>
      <c r="AS537" s="104">
        <f t="shared" ref="AS537:AS540" si="949">AM537+AN537</f>
        <v>0</v>
      </c>
      <c r="AT537" s="104">
        <f>SUM(AQ537,AR537,AS537)</f>
        <v>0</v>
      </c>
      <c r="AU537" s="108"/>
      <c r="AV537" s="108"/>
      <c r="AW537" s="108"/>
      <c r="AX537" s="108"/>
      <c r="AY537" s="108"/>
      <c r="AZ537" s="108"/>
      <c r="BA537" s="109">
        <f t="shared" ref="BA537:BA540" si="950">SUM(AU537:AZ537)-AT537</f>
        <v>0</v>
      </c>
    </row>
    <row r="538" spans="1:53" ht="14.1" customHeight="1" outlineLevel="2" x14ac:dyDescent="0.2">
      <c r="A538" s="68"/>
      <c r="B538" s="94"/>
      <c r="C538" s="251"/>
      <c r="D538" s="110"/>
      <c r="E538" s="110"/>
      <c r="F538" s="110"/>
      <c r="G538" s="111"/>
      <c r="H538" s="99" t="s">
        <v>50</v>
      </c>
      <c r="I538" s="100"/>
      <c r="J538" s="101"/>
      <c r="K538" s="101"/>
      <c r="L538" s="102" t="str">
        <f>IF(I538&lt;&gt;0,((VLOOKUP(I538,'1. Standard_Cost'!$B$4:$D$8,2)+VLOOKUP(I538,'1. Standard_Cost'!$B$4:$D$8,3))*J538*K538),"0")</f>
        <v>0</v>
      </c>
      <c r="M538" s="102">
        <f>L538*'1. Standard_Cost'!F132</f>
        <v>0</v>
      </c>
      <c r="N538" s="103"/>
      <c r="O538" s="103"/>
      <c r="P538" s="103"/>
      <c r="Q538" s="103"/>
      <c r="R538" s="104">
        <f>+N538*P538*'1. Standard_Cost'!$B$12</f>
        <v>0</v>
      </c>
      <c r="S538" s="104">
        <f>+N538*O538*P538*'1. Standard_Cost'!$C$12</f>
        <v>0</v>
      </c>
      <c r="T538" s="104">
        <f>+N538*P538*Q538*'1. Standard_Cost'!$D$12</f>
        <v>0</v>
      </c>
      <c r="U538" s="104">
        <f>+N538*O538*'1. Standard_Cost'!$E$12</f>
        <v>0</v>
      </c>
      <c r="V538" s="103"/>
      <c r="W538" s="103"/>
      <c r="X538" s="103"/>
      <c r="Y538" s="104">
        <f>+V538*((X538*'1. Standard_Cost'!$B$16)+(W538*X538*'1. Standard_Cost'!$C$16))</f>
        <v>0</v>
      </c>
      <c r="Z538" s="103"/>
      <c r="AA538" s="103"/>
      <c r="AB538" s="104">
        <f>+Z538*'1. Standard_Cost'!$B$20+AA538*'1. Standard_Cost'!$C$20</f>
        <v>0</v>
      </c>
      <c r="AC538" s="105"/>
      <c r="AD538" s="106"/>
      <c r="AE538" s="104">
        <f>SUM(AD538,AC538,AB538,Y538,U538,T538,S538,R538)*'1. Standard_Cost'!B156</f>
        <v>0</v>
      </c>
      <c r="AF538" s="104">
        <f t="shared" ref="AF538:AF540" si="951">SUM(AD538,AE538)</f>
        <v>0</v>
      </c>
      <c r="AG538" s="103"/>
      <c r="AH538" s="103">
        <v>0</v>
      </c>
      <c r="AI538" s="103">
        <v>0</v>
      </c>
      <c r="AJ538" s="107"/>
      <c r="AK538" s="107"/>
      <c r="AL538" s="107"/>
      <c r="AM538" s="104">
        <f>AG538*'1. Standard_Cost'!B152+'Incremental_Cost Year 2021'!AH546*'1. Standard_Cost'!C152+'Incremental_Cost Year 2021'!AI546*'1. Standard_Cost'!D152+'Incremental_Cost Year 2021'!AJ546+'Incremental_Cost Year 2021'!AL546+AK538</f>
        <v>0</v>
      </c>
      <c r="AN538" s="104">
        <f>AM538*'1. Standard_Cost'!C156</f>
        <v>0</v>
      </c>
      <c r="AO538" s="107"/>
      <c r="AQ538" s="104">
        <f t="shared" si="947"/>
        <v>0</v>
      </c>
      <c r="AR538" s="104">
        <f t="shared" si="948"/>
        <v>0</v>
      </c>
      <c r="AS538" s="104">
        <f t="shared" si="949"/>
        <v>0</v>
      </c>
      <c r="AT538" s="104">
        <f t="shared" ref="AT538:AT540" si="952">SUM(AQ538,AR538,AS538)</f>
        <v>0</v>
      </c>
      <c r="AU538" s="108"/>
      <c r="AV538" s="108">
        <v>0</v>
      </c>
      <c r="AW538" s="108"/>
      <c r="AX538" s="108"/>
      <c r="AY538" s="108"/>
      <c r="AZ538" s="108"/>
      <c r="BA538" s="109">
        <f t="shared" si="950"/>
        <v>0</v>
      </c>
    </row>
    <row r="539" spans="1:53" ht="14.1" customHeight="1" outlineLevel="2" x14ac:dyDescent="0.2">
      <c r="A539" s="68"/>
      <c r="B539" s="94"/>
      <c r="C539" s="251"/>
      <c r="D539" s="110"/>
      <c r="E539" s="110"/>
      <c r="F539" s="110"/>
      <c r="G539" s="111"/>
      <c r="H539" s="99" t="s">
        <v>51</v>
      </c>
      <c r="I539" s="100"/>
      <c r="J539" s="101"/>
      <c r="K539" s="101"/>
      <c r="L539" s="102" t="str">
        <f>IF(I539&lt;&gt;0,((VLOOKUP(I539,'1. Standard_Cost'!$B$4:$D$8,2)+VLOOKUP(I539,'1. Standard_Cost'!$B$4:$D$8,3))*J539*K539),"0")</f>
        <v>0</v>
      </c>
      <c r="M539" s="102">
        <f>L539*'1. Standard_Cost'!F132</f>
        <v>0</v>
      </c>
      <c r="N539" s="103"/>
      <c r="O539" s="103"/>
      <c r="P539" s="103"/>
      <c r="Q539" s="103"/>
      <c r="R539" s="104">
        <f>+N539*P539*'1. Standard_Cost'!$B$12</f>
        <v>0</v>
      </c>
      <c r="S539" s="104">
        <f>+N539*O539*P539*'1. Standard_Cost'!$C$12</f>
        <v>0</v>
      </c>
      <c r="T539" s="104">
        <f>+N539*P539*Q539*'1. Standard_Cost'!$D$12</f>
        <v>0</v>
      </c>
      <c r="U539" s="104">
        <f>+N539*O539*'1. Standard_Cost'!$E$12</f>
        <v>0</v>
      </c>
      <c r="V539" s="103"/>
      <c r="W539" s="103"/>
      <c r="X539" s="103"/>
      <c r="Y539" s="104">
        <f>+V539*((X539*'1. Standard_Cost'!$B$16)+(W539*X539*'1. Standard_Cost'!$C$16))</f>
        <v>0</v>
      </c>
      <c r="Z539" s="103"/>
      <c r="AA539" s="103"/>
      <c r="AB539" s="104">
        <f>+Z539*'1. Standard_Cost'!$B$20+AA539*'1. Standard_Cost'!$C$20</f>
        <v>0</v>
      </c>
      <c r="AC539" s="105"/>
      <c r="AD539" s="106"/>
      <c r="AE539" s="104">
        <f>SUM(AD539,AC539,AB539,Y539,U539,T539,S539,R539)*'1. Standard_Cost'!B156</f>
        <v>0</v>
      </c>
      <c r="AF539" s="104">
        <f t="shared" si="951"/>
        <v>0</v>
      </c>
      <c r="AG539" s="103"/>
      <c r="AH539" s="103"/>
      <c r="AI539" s="103"/>
      <c r="AJ539" s="107"/>
      <c r="AK539" s="107"/>
      <c r="AL539" s="107"/>
      <c r="AM539" s="104">
        <f>AG539*'1. Standard_Cost'!B152+'Incremental_Cost Year 2021'!AH547*'1. Standard_Cost'!C152+'Incremental_Cost Year 2021'!AI547*'1. Standard_Cost'!D152+'Incremental_Cost Year 2021'!AJ547+'Incremental_Cost Year 2021'!AL547+AK539</f>
        <v>0</v>
      </c>
      <c r="AN539" s="104">
        <f>AM539*'1. Standard_Cost'!C156</f>
        <v>0</v>
      </c>
      <c r="AO539" s="107"/>
      <c r="AQ539" s="104">
        <f t="shared" si="947"/>
        <v>0</v>
      </c>
      <c r="AR539" s="104">
        <f t="shared" si="948"/>
        <v>0</v>
      </c>
      <c r="AS539" s="104">
        <f t="shared" si="949"/>
        <v>0</v>
      </c>
      <c r="AT539" s="104">
        <f t="shared" si="952"/>
        <v>0</v>
      </c>
      <c r="AU539" s="108"/>
      <c r="AV539" s="108"/>
      <c r="AW539" s="108"/>
      <c r="AX539" s="108"/>
      <c r="AY539" s="108"/>
      <c r="AZ539" s="108"/>
      <c r="BA539" s="109">
        <f t="shared" si="950"/>
        <v>0</v>
      </c>
    </row>
    <row r="540" spans="1:53" ht="14.1" customHeight="1" outlineLevel="2" x14ac:dyDescent="0.2">
      <c r="A540" s="68"/>
      <c r="B540" s="94"/>
      <c r="C540" s="251"/>
      <c r="D540" s="110"/>
      <c r="E540" s="110"/>
      <c r="F540" s="110"/>
      <c r="G540" s="111"/>
      <c r="H540" s="112" t="s">
        <v>179</v>
      </c>
      <c r="I540" s="100"/>
      <c r="J540" s="101"/>
      <c r="K540" s="101"/>
      <c r="L540" s="102" t="str">
        <f>IF(I540&lt;&gt;0,((VLOOKUP(I540,'1. Standard_Cost'!$B$4:$D$8,2)+VLOOKUP(I540,'1. Standard_Cost'!$B$4:$D$8,3))*J540*K540),"0")</f>
        <v>0</v>
      </c>
      <c r="M540" s="102">
        <f>L540*'1. Standard_Cost'!F132</f>
        <v>0</v>
      </c>
      <c r="N540" s="103"/>
      <c r="O540" s="103"/>
      <c r="P540" s="103"/>
      <c r="Q540" s="103"/>
      <c r="R540" s="104">
        <f>+N540*P540*'1. Standard_Cost'!$B$12</f>
        <v>0</v>
      </c>
      <c r="S540" s="104">
        <f>+N540*O540*P540*'1. Standard_Cost'!$C$12</f>
        <v>0</v>
      </c>
      <c r="T540" s="104">
        <f>+N540*P540*Q540*'1. Standard_Cost'!$D$12</f>
        <v>0</v>
      </c>
      <c r="U540" s="104">
        <f>+N540*O540*'1. Standard_Cost'!$E$12</f>
        <v>0</v>
      </c>
      <c r="V540" s="103"/>
      <c r="W540" s="103"/>
      <c r="X540" s="103"/>
      <c r="Y540" s="104">
        <f>+V540*((X540*'1. Standard_Cost'!$B$16)+(W540*X540*'1. Standard_Cost'!$C$16))</f>
        <v>0</v>
      </c>
      <c r="Z540" s="103"/>
      <c r="AA540" s="103"/>
      <c r="AB540" s="104">
        <f>+Z540*'1. Standard_Cost'!$B$20+AA540*'1. Standard_Cost'!$C$20</f>
        <v>0</v>
      </c>
      <c r="AC540" s="105"/>
      <c r="AD540" s="106"/>
      <c r="AE540" s="104">
        <f>SUM(AD540,AC540,AB540,Y540,U540,T540,S540,R540)*'1. Standard_Cost'!B156</f>
        <v>0</v>
      </c>
      <c r="AF540" s="104">
        <f t="shared" si="951"/>
        <v>0</v>
      </c>
      <c r="AG540" s="103"/>
      <c r="AH540" s="103"/>
      <c r="AI540" s="103"/>
      <c r="AJ540" s="107"/>
      <c r="AK540" s="107"/>
      <c r="AL540" s="107"/>
      <c r="AM540" s="104">
        <f>AG540*'1. Standard_Cost'!B152+'Incremental_Cost Year 2021'!AH548*'1. Standard_Cost'!C152+'Incremental_Cost Year 2021'!AI548*'1. Standard_Cost'!D152+'Incremental_Cost Year 2021'!AJ548+'Incremental_Cost Year 2021'!AL548+AK540</f>
        <v>0</v>
      </c>
      <c r="AN540" s="104">
        <f>AM540*'1. Standard_Cost'!C156</f>
        <v>0</v>
      </c>
      <c r="AO540" s="107"/>
      <c r="AQ540" s="104">
        <f t="shared" si="947"/>
        <v>0</v>
      </c>
      <c r="AR540" s="104">
        <f t="shared" si="948"/>
        <v>0</v>
      </c>
      <c r="AS540" s="104">
        <f t="shared" si="949"/>
        <v>0</v>
      </c>
      <c r="AT540" s="104">
        <f t="shared" si="952"/>
        <v>0</v>
      </c>
      <c r="AU540" s="108"/>
      <c r="AV540" s="108"/>
      <c r="AW540" s="108"/>
      <c r="AX540" s="108"/>
      <c r="AY540" s="108"/>
      <c r="AZ540" s="108"/>
      <c r="BA540" s="109">
        <f t="shared" si="950"/>
        <v>0</v>
      </c>
    </row>
    <row r="541" spans="1:53" ht="25.7" customHeight="1" outlineLevel="1" x14ac:dyDescent="0.2">
      <c r="A541" s="68"/>
      <c r="B541" s="94"/>
      <c r="C541" s="251"/>
      <c r="D541" s="113" t="s">
        <v>48</v>
      </c>
      <c r="E541" s="113" t="s">
        <v>361</v>
      </c>
      <c r="F541" s="114" t="s">
        <v>154</v>
      </c>
      <c r="G541" s="115" t="s">
        <v>155</v>
      </c>
      <c r="H541" s="122" t="s">
        <v>362</v>
      </c>
      <c r="I541" s="117"/>
      <c r="J541" s="117"/>
      <c r="K541" s="117"/>
      <c r="L541" s="118">
        <f>SUM(L537:L540)</f>
        <v>0</v>
      </c>
      <c r="M541" s="118">
        <f>SUM(M537:M540)</f>
        <v>0</v>
      </c>
      <c r="N541" s="117"/>
      <c r="O541" s="117"/>
      <c r="P541" s="117"/>
      <c r="Q541" s="117"/>
      <c r="R541" s="119">
        <f>SUM(R537:R540)</f>
        <v>0</v>
      </c>
      <c r="S541" s="119">
        <f>SUM(S537:S540)</f>
        <v>0</v>
      </c>
      <c r="T541" s="119">
        <f>SUM(T537:T540)</f>
        <v>0</v>
      </c>
      <c r="U541" s="119">
        <f>SUM(U537:U540)</f>
        <v>0</v>
      </c>
      <c r="V541" s="117"/>
      <c r="W541" s="117"/>
      <c r="X541" s="117"/>
      <c r="Y541" s="118">
        <f>SUM(Y537:Y540)</f>
        <v>0</v>
      </c>
      <c r="Z541" s="117"/>
      <c r="AA541" s="117"/>
      <c r="AB541" s="118">
        <f t="shared" ref="AB541:AF541" si="953">SUM(AB537:AB540)</f>
        <v>0</v>
      </c>
      <c r="AC541" s="118">
        <f t="shared" si="953"/>
        <v>0</v>
      </c>
      <c r="AD541" s="118">
        <f t="shared" si="953"/>
        <v>0</v>
      </c>
      <c r="AE541" s="118">
        <f t="shared" si="953"/>
        <v>0</v>
      </c>
      <c r="AF541" s="118">
        <f t="shared" si="953"/>
        <v>0</v>
      </c>
      <c r="AG541" s="117"/>
      <c r="AH541" s="117"/>
      <c r="AI541" s="117"/>
      <c r="AJ541" s="119">
        <f>SUM(AJ537:AJ540)</f>
        <v>0</v>
      </c>
      <c r="AK541" s="119">
        <f t="shared" ref="AK541:AN541" si="954">SUM(AK537:AK540)</f>
        <v>0</v>
      </c>
      <c r="AL541" s="119">
        <f t="shared" si="954"/>
        <v>0</v>
      </c>
      <c r="AM541" s="119">
        <f t="shared" si="954"/>
        <v>0</v>
      </c>
      <c r="AN541" s="119">
        <f t="shared" si="954"/>
        <v>0</v>
      </c>
      <c r="AO541" s="116"/>
      <c r="AP541" s="120"/>
      <c r="AQ541" s="121">
        <f t="shared" ref="AQ541:BA541" si="955">SUM(AQ537:AQ540)</f>
        <v>0</v>
      </c>
      <c r="AR541" s="121">
        <f t="shared" si="955"/>
        <v>0</v>
      </c>
      <c r="AS541" s="121">
        <f t="shared" si="955"/>
        <v>0</v>
      </c>
      <c r="AT541" s="121">
        <f t="shared" si="955"/>
        <v>0</v>
      </c>
      <c r="AU541" s="121">
        <f t="shared" si="955"/>
        <v>0</v>
      </c>
      <c r="AV541" s="121">
        <f t="shared" si="955"/>
        <v>0</v>
      </c>
      <c r="AW541" s="121">
        <f t="shared" si="955"/>
        <v>0</v>
      </c>
      <c r="AX541" s="121">
        <f t="shared" si="955"/>
        <v>0</v>
      </c>
      <c r="AY541" s="121">
        <f t="shared" si="955"/>
        <v>0</v>
      </c>
      <c r="AZ541" s="121">
        <f t="shared" si="955"/>
        <v>0</v>
      </c>
      <c r="BA541" s="121">
        <f t="shared" si="955"/>
        <v>0</v>
      </c>
    </row>
    <row r="542" spans="1:53" ht="14.1" customHeight="1" outlineLevel="2" x14ac:dyDescent="0.2">
      <c r="A542" s="68"/>
      <c r="B542" s="94"/>
      <c r="C542" s="251"/>
      <c r="D542" s="96"/>
      <c r="E542" s="96"/>
      <c r="F542" s="97"/>
      <c r="G542" s="98"/>
      <c r="H542" s="99" t="s">
        <v>49</v>
      </c>
      <c r="I542" s="100"/>
      <c r="J542" s="101"/>
      <c r="K542" s="101"/>
      <c r="L542" s="102" t="str">
        <f>IF(I542&lt;&gt;0,((VLOOKUP(I542,'1. Standard_Cost'!$B$4:$D$8,2)+VLOOKUP(I542,'1. Standard_Cost'!$B$4:$D$8,3))*J542*K542),"0")</f>
        <v>0</v>
      </c>
      <c r="M542" s="102">
        <f>L542*'1. Standard_Cost'!F132</f>
        <v>0</v>
      </c>
      <c r="N542" s="103"/>
      <c r="O542" s="103"/>
      <c r="P542" s="103"/>
      <c r="Q542" s="103"/>
      <c r="R542" s="104">
        <f>+N542*P542*'1. Standard_Cost'!$B$12</f>
        <v>0</v>
      </c>
      <c r="S542" s="104">
        <f>+N542*O542*P542*'1. Standard_Cost'!$C$12</f>
        <v>0</v>
      </c>
      <c r="T542" s="104">
        <f>+N542*P542*Q542*'1. Standard_Cost'!$D$12</f>
        <v>0</v>
      </c>
      <c r="U542" s="104">
        <f>+N542*O542*'1. Standard_Cost'!$E$12</f>
        <v>0</v>
      </c>
      <c r="V542" s="103"/>
      <c r="W542" s="103"/>
      <c r="X542" s="103"/>
      <c r="Y542" s="104">
        <f>+V542*((X542*'1. Standard_Cost'!$B$16)+(W542*X542*'1. Standard_Cost'!$C$16))</f>
        <v>0</v>
      </c>
      <c r="Z542" s="103"/>
      <c r="AA542" s="103"/>
      <c r="AB542" s="104">
        <f>+Z542*'1. Standard_Cost'!$B$20+AA542*'1. Standard_Cost'!$C$20</f>
        <v>0</v>
      </c>
      <c r="AC542" s="105"/>
      <c r="AD542" s="106"/>
      <c r="AE542" s="104">
        <f>SUM(AD542,AC542,AB542,Y542,U542,T542,S542,R542)*'1. Standard_Cost'!B156</f>
        <v>0</v>
      </c>
      <c r="AF542" s="104">
        <f>SUM(AD542,AE542)</f>
        <v>0</v>
      </c>
      <c r="AG542" s="103"/>
      <c r="AH542" s="103"/>
      <c r="AI542" s="103"/>
      <c r="AJ542" s="107"/>
      <c r="AK542" s="107"/>
      <c r="AL542" s="107"/>
      <c r="AM542" s="104">
        <f>AG542*'1. Standard_Cost'!B152+'Incremental_Cost Year 2021'!AH550*'1. Standard_Cost'!C152+'Incremental_Cost Year 2021'!AI550*'1. Standard_Cost'!D152+'Incremental_Cost Year 2021'!AJ550+'Incremental_Cost Year 2021'!AL550+AK542</f>
        <v>0</v>
      </c>
      <c r="AN542" s="104">
        <f>AM542*'1. Standard_Cost'!C156</f>
        <v>0</v>
      </c>
      <c r="AO542" s="107"/>
      <c r="AQ542" s="104">
        <f t="shared" ref="AQ542:AQ545" si="956">L542+M542</f>
        <v>0</v>
      </c>
      <c r="AR542" s="104">
        <f t="shared" ref="AR542:AR545" si="957">AF542</f>
        <v>0</v>
      </c>
      <c r="AS542" s="104">
        <f t="shared" ref="AS542:AS545" si="958">AM542+AN542</f>
        <v>0</v>
      </c>
      <c r="AT542" s="104">
        <f>SUM(AQ542,AR542,AS542)</f>
        <v>0</v>
      </c>
      <c r="AU542" s="108"/>
      <c r="AV542" s="108"/>
      <c r="AW542" s="108"/>
      <c r="AX542" s="108"/>
      <c r="AY542" s="108"/>
      <c r="AZ542" s="108"/>
      <c r="BA542" s="109">
        <f t="shared" ref="BA542:BA545" si="959">SUM(AU542:AZ542)-AT542</f>
        <v>0</v>
      </c>
    </row>
    <row r="543" spans="1:53" ht="14.1" customHeight="1" outlineLevel="2" x14ac:dyDescent="0.2">
      <c r="A543" s="68"/>
      <c r="B543" s="94"/>
      <c r="C543" s="251"/>
      <c r="D543" s="110"/>
      <c r="E543" s="110"/>
      <c r="F543" s="110"/>
      <c r="G543" s="111"/>
      <c r="H543" s="99" t="s">
        <v>50</v>
      </c>
      <c r="I543" s="100"/>
      <c r="J543" s="101"/>
      <c r="K543" s="101"/>
      <c r="L543" s="102" t="str">
        <f>IF(I543&lt;&gt;0,((VLOOKUP(I543,'1. Standard_Cost'!$B$4:$D$8,2)+VLOOKUP(I543,'1. Standard_Cost'!$B$4:$D$8,3))*J543*K543),"0")</f>
        <v>0</v>
      </c>
      <c r="M543" s="102">
        <f>L543*'1. Standard_Cost'!F132</f>
        <v>0</v>
      </c>
      <c r="N543" s="103"/>
      <c r="O543" s="103"/>
      <c r="P543" s="103"/>
      <c r="Q543" s="103"/>
      <c r="R543" s="104">
        <f>+N543*P543*'1. Standard_Cost'!$B$12</f>
        <v>0</v>
      </c>
      <c r="S543" s="104">
        <f>+N543*O543*P543*'1. Standard_Cost'!$C$12</f>
        <v>0</v>
      </c>
      <c r="T543" s="104">
        <f>+N543*P543*Q543*'1. Standard_Cost'!$D$12</f>
        <v>0</v>
      </c>
      <c r="U543" s="104">
        <f>+N543*O543*'1. Standard_Cost'!$E$12</f>
        <v>0</v>
      </c>
      <c r="V543" s="103"/>
      <c r="W543" s="103"/>
      <c r="X543" s="103"/>
      <c r="Y543" s="104">
        <f>+V543*((X543*'1. Standard_Cost'!$B$16)+(W543*X543*'1. Standard_Cost'!$C$16))</f>
        <v>0</v>
      </c>
      <c r="Z543" s="103"/>
      <c r="AA543" s="103"/>
      <c r="AB543" s="104">
        <f>+Z543*'1. Standard_Cost'!$B$20+AA543*'1. Standard_Cost'!$C$20</f>
        <v>0</v>
      </c>
      <c r="AC543" s="105"/>
      <c r="AD543" s="106"/>
      <c r="AE543" s="104">
        <f>SUM(AD543,AC543,AB543,Y543,U543,T543,S543,R543)*'1. Standard_Cost'!B156</f>
        <v>0</v>
      </c>
      <c r="AF543" s="104">
        <f t="shared" ref="AF543:AF545" si="960">SUM(AD543,AE543)</f>
        <v>0</v>
      </c>
      <c r="AG543" s="103"/>
      <c r="AH543" s="103">
        <v>0</v>
      </c>
      <c r="AI543" s="103">
        <v>0</v>
      </c>
      <c r="AJ543" s="107"/>
      <c r="AK543" s="107"/>
      <c r="AL543" s="107"/>
      <c r="AM543" s="104">
        <f>AG543*'1. Standard_Cost'!B152+'Incremental_Cost Year 2021'!AH551*'1. Standard_Cost'!C152+'Incremental_Cost Year 2021'!AI551*'1. Standard_Cost'!D152+'Incremental_Cost Year 2021'!AJ551+'Incremental_Cost Year 2021'!AL551+AK543</f>
        <v>0</v>
      </c>
      <c r="AN543" s="104">
        <f>AM543*'1. Standard_Cost'!C156</f>
        <v>0</v>
      </c>
      <c r="AO543" s="107"/>
      <c r="AQ543" s="104">
        <f t="shared" si="956"/>
        <v>0</v>
      </c>
      <c r="AR543" s="104">
        <f t="shared" si="957"/>
        <v>0</v>
      </c>
      <c r="AS543" s="104">
        <f t="shared" si="958"/>
        <v>0</v>
      </c>
      <c r="AT543" s="104">
        <f t="shared" ref="AT543:AT545" si="961">SUM(AQ543,AR543,AS543)</f>
        <v>0</v>
      </c>
      <c r="AU543" s="108"/>
      <c r="AV543" s="108">
        <v>0</v>
      </c>
      <c r="AW543" s="108"/>
      <c r="AX543" s="108"/>
      <c r="AY543" s="108"/>
      <c r="AZ543" s="108"/>
      <c r="BA543" s="109">
        <f t="shared" si="959"/>
        <v>0</v>
      </c>
    </row>
    <row r="544" spans="1:53" ht="14.1" customHeight="1" outlineLevel="2" x14ac:dyDescent="0.2">
      <c r="A544" s="68"/>
      <c r="B544" s="94"/>
      <c r="C544" s="251"/>
      <c r="D544" s="110"/>
      <c r="E544" s="110"/>
      <c r="F544" s="110"/>
      <c r="G544" s="111"/>
      <c r="H544" s="99" t="s">
        <v>51</v>
      </c>
      <c r="I544" s="100"/>
      <c r="J544" s="101"/>
      <c r="K544" s="101"/>
      <c r="L544" s="102" t="str">
        <f>IF(I544&lt;&gt;0,((VLOOKUP(I544,'1. Standard_Cost'!$B$4:$D$8,2)+VLOOKUP(I544,'1. Standard_Cost'!$B$4:$D$8,3))*J544*K544),"0")</f>
        <v>0</v>
      </c>
      <c r="M544" s="102">
        <f>L544*'1. Standard_Cost'!F132</f>
        <v>0</v>
      </c>
      <c r="N544" s="103"/>
      <c r="O544" s="103"/>
      <c r="P544" s="103"/>
      <c r="Q544" s="103"/>
      <c r="R544" s="104">
        <f>+N544*P544*'1. Standard_Cost'!$B$12</f>
        <v>0</v>
      </c>
      <c r="S544" s="104">
        <f>+N544*O544*P544*'1. Standard_Cost'!$C$12</f>
        <v>0</v>
      </c>
      <c r="T544" s="104">
        <f>+N544*P544*Q544*'1. Standard_Cost'!$D$12</f>
        <v>0</v>
      </c>
      <c r="U544" s="104">
        <f>+N544*O544*'1. Standard_Cost'!$E$12</f>
        <v>0</v>
      </c>
      <c r="V544" s="103"/>
      <c r="W544" s="103"/>
      <c r="X544" s="103"/>
      <c r="Y544" s="104">
        <f>+V544*((X544*'1. Standard_Cost'!$B$16)+(W544*X544*'1. Standard_Cost'!$C$16))</f>
        <v>0</v>
      </c>
      <c r="Z544" s="103"/>
      <c r="AA544" s="103"/>
      <c r="AB544" s="104">
        <f>+Z544*'1. Standard_Cost'!$B$20+AA544*'1. Standard_Cost'!$C$20</f>
        <v>0</v>
      </c>
      <c r="AC544" s="105"/>
      <c r="AD544" s="106"/>
      <c r="AE544" s="104">
        <f>SUM(AD544,AC544,AB544,Y544,U544,T544,S544,R544)*'1. Standard_Cost'!B156</f>
        <v>0</v>
      </c>
      <c r="AF544" s="104">
        <f t="shared" si="960"/>
        <v>0</v>
      </c>
      <c r="AG544" s="103"/>
      <c r="AH544" s="103"/>
      <c r="AI544" s="103"/>
      <c r="AJ544" s="107"/>
      <c r="AK544" s="107"/>
      <c r="AL544" s="107"/>
      <c r="AM544" s="104">
        <f>AG544*'1. Standard_Cost'!B152+'Incremental_Cost Year 2021'!AH552*'1. Standard_Cost'!C152+'Incremental_Cost Year 2021'!AI552*'1. Standard_Cost'!D152+'Incremental_Cost Year 2021'!AJ552+'Incremental_Cost Year 2021'!AL552+AK544</f>
        <v>0</v>
      </c>
      <c r="AN544" s="104">
        <f>AM544*'1. Standard_Cost'!C156</f>
        <v>0</v>
      </c>
      <c r="AO544" s="107"/>
      <c r="AQ544" s="104">
        <f t="shared" si="956"/>
        <v>0</v>
      </c>
      <c r="AR544" s="104">
        <f t="shared" si="957"/>
        <v>0</v>
      </c>
      <c r="AS544" s="104">
        <f t="shared" si="958"/>
        <v>0</v>
      </c>
      <c r="AT544" s="104">
        <f t="shared" si="961"/>
        <v>0</v>
      </c>
      <c r="AU544" s="108"/>
      <c r="AV544" s="108"/>
      <c r="AW544" s="108"/>
      <c r="AX544" s="108"/>
      <c r="AY544" s="108"/>
      <c r="AZ544" s="108"/>
      <c r="BA544" s="109">
        <f t="shared" si="959"/>
        <v>0</v>
      </c>
    </row>
    <row r="545" spans="1:53" ht="14.1" customHeight="1" outlineLevel="2" x14ac:dyDescent="0.2">
      <c r="A545" s="68"/>
      <c r="B545" s="94"/>
      <c r="C545" s="251"/>
      <c r="D545" s="110"/>
      <c r="E545" s="110"/>
      <c r="F545" s="110"/>
      <c r="G545" s="111"/>
      <c r="H545" s="112" t="s">
        <v>179</v>
      </c>
      <c r="I545" s="100"/>
      <c r="J545" s="101"/>
      <c r="K545" s="101"/>
      <c r="L545" s="102" t="str">
        <f>IF(I545&lt;&gt;0,((VLOOKUP(I545,'1. Standard_Cost'!$B$4:$D$8,2)+VLOOKUP(I545,'1. Standard_Cost'!$B$4:$D$8,3))*J545*K545),"0")</f>
        <v>0</v>
      </c>
      <c r="M545" s="102">
        <f>L545*'1. Standard_Cost'!F132</f>
        <v>0</v>
      </c>
      <c r="N545" s="103"/>
      <c r="O545" s="103"/>
      <c r="P545" s="103"/>
      <c r="Q545" s="103"/>
      <c r="R545" s="104">
        <f>+N545*P545*'1. Standard_Cost'!$B$12</f>
        <v>0</v>
      </c>
      <c r="S545" s="104">
        <f>+N545*O545*P545*'1. Standard_Cost'!$C$12</f>
        <v>0</v>
      </c>
      <c r="T545" s="104">
        <f>+N545*P545*Q545*'1. Standard_Cost'!$D$12</f>
        <v>0</v>
      </c>
      <c r="U545" s="104">
        <f>+N545*O545*'1. Standard_Cost'!$E$12</f>
        <v>0</v>
      </c>
      <c r="V545" s="103"/>
      <c r="W545" s="103"/>
      <c r="X545" s="103"/>
      <c r="Y545" s="104">
        <f>+V545*((X545*'1. Standard_Cost'!$B$16)+(W545*X545*'1. Standard_Cost'!$C$16))</f>
        <v>0</v>
      </c>
      <c r="Z545" s="103"/>
      <c r="AA545" s="103"/>
      <c r="AB545" s="104">
        <f>+Z545*'1. Standard_Cost'!$B$20+AA545*'1. Standard_Cost'!$C$20</f>
        <v>0</v>
      </c>
      <c r="AC545" s="105"/>
      <c r="AD545" s="106"/>
      <c r="AE545" s="104">
        <f>SUM(AD545,AC545,AB545,Y545,U545,T545,S545,R545)*'1. Standard_Cost'!B156</f>
        <v>0</v>
      </c>
      <c r="AF545" s="104">
        <f t="shared" si="960"/>
        <v>0</v>
      </c>
      <c r="AG545" s="103"/>
      <c r="AH545" s="103"/>
      <c r="AI545" s="103"/>
      <c r="AJ545" s="107"/>
      <c r="AK545" s="107"/>
      <c r="AL545" s="107"/>
      <c r="AM545" s="104">
        <f>AG545*'1. Standard_Cost'!B152+'Incremental_Cost Year 2021'!AH553*'1. Standard_Cost'!C152+'Incremental_Cost Year 2021'!AI553*'1. Standard_Cost'!D152+'Incremental_Cost Year 2021'!AJ553+'Incremental_Cost Year 2021'!AL553+AK545</f>
        <v>0</v>
      </c>
      <c r="AN545" s="104">
        <f>AM545*'1. Standard_Cost'!C156</f>
        <v>0</v>
      </c>
      <c r="AO545" s="107"/>
      <c r="AQ545" s="104">
        <f t="shared" si="956"/>
        <v>0</v>
      </c>
      <c r="AR545" s="104">
        <f t="shared" si="957"/>
        <v>0</v>
      </c>
      <c r="AS545" s="104">
        <f t="shared" si="958"/>
        <v>0</v>
      </c>
      <c r="AT545" s="104">
        <f t="shared" si="961"/>
        <v>0</v>
      </c>
      <c r="AU545" s="108"/>
      <c r="AV545" s="108"/>
      <c r="AW545" s="108"/>
      <c r="AX545" s="108"/>
      <c r="AY545" s="108"/>
      <c r="AZ545" s="108"/>
      <c r="BA545" s="109">
        <f t="shared" si="959"/>
        <v>0</v>
      </c>
    </row>
    <row r="546" spans="1:53" ht="24.6" customHeight="1" outlineLevel="1" x14ac:dyDescent="0.2">
      <c r="A546" s="68"/>
      <c r="B546" s="141"/>
      <c r="C546" s="251"/>
      <c r="D546" s="113" t="s">
        <v>48</v>
      </c>
      <c r="E546" s="113" t="s">
        <v>705</v>
      </c>
      <c r="F546" s="114" t="s">
        <v>154</v>
      </c>
      <c r="G546" s="115" t="s">
        <v>155</v>
      </c>
      <c r="H546" s="122" t="s">
        <v>364</v>
      </c>
      <c r="I546" s="117"/>
      <c r="J546" s="117"/>
      <c r="K546" s="117"/>
      <c r="L546" s="118">
        <f>SUM(L542:L545)</f>
        <v>0</v>
      </c>
      <c r="M546" s="118">
        <f>SUM(M542:M545)</f>
        <v>0</v>
      </c>
      <c r="N546" s="117"/>
      <c r="O546" s="117"/>
      <c r="P546" s="117"/>
      <c r="Q546" s="117"/>
      <c r="R546" s="119">
        <f>SUM(R542:R545)</f>
        <v>0</v>
      </c>
      <c r="S546" s="119">
        <f>SUM(S542:S545)</f>
        <v>0</v>
      </c>
      <c r="T546" s="119">
        <f>SUM(T542:T545)</f>
        <v>0</v>
      </c>
      <c r="U546" s="119">
        <f>SUM(U542:U545)</f>
        <v>0</v>
      </c>
      <c r="V546" s="117"/>
      <c r="W546" s="117"/>
      <c r="X546" s="117"/>
      <c r="Y546" s="118">
        <f>SUM(Y542:Y545)</f>
        <v>0</v>
      </c>
      <c r="Z546" s="117"/>
      <c r="AA546" s="117"/>
      <c r="AB546" s="118">
        <f t="shared" ref="AB546:AF546" si="962">SUM(AB542:AB545)</f>
        <v>0</v>
      </c>
      <c r="AC546" s="118">
        <f t="shared" si="962"/>
        <v>0</v>
      </c>
      <c r="AD546" s="118">
        <f t="shared" si="962"/>
        <v>0</v>
      </c>
      <c r="AE546" s="118">
        <f t="shared" si="962"/>
        <v>0</v>
      </c>
      <c r="AF546" s="118">
        <f t="shared" si="962"/>
        <v>0</v>
      </c>
      <c r="AG546" s="117"/>
      <c r="AH546" s="117"/>
      <c r="AI546" s="117"/>
      <c r="AJ546" s="119">
        <f>SUM(AJ542:AJ545)</f>
        <v>0</v>
      </c>
      <c r="AK546" s="119">
        <f t="shared" ref="AK546:AN546" si="963">SUM(AK542:AK545)</f>
        <v>0</v>
      </c>
      <c r="AL546" s="119">
        <f t="shared" si="963"/>
        <v>0</v>
      </c>
      <c r="AM546" s="119">
        <f t="shared" si="963"/>
        <v>0</v>
      </c>
      <c r="AN546" s="119">
        <f t="shared" si="963"/>
        <v>0</v>
      </c>
      <c r="AO546" s="116"/>
      <c r="AP546" s="120"/>
      <c r="AQ546" s="121">
        <f t="shared" ref="AQ546:BA546" si="964">SUM(AQ542:AQ545)</f>
        <v>0</v>
      </c>
      <c r="AR546" s="121">
        <f t="shared" si="964"/>
        <v>0</v>
      </c>
      <c r="AS546" s="121">
        <f t="shared" si="964"/>
        <v>0</v>
      </c>
      <c r="AT546" s="121">
        <f t="shared" si="964"/>
        <v>0</v>
      </c>
      <c r="AU546" s="121">
        <f t="shared" si="964"/>
        <v>0</v>
      </c>
      <c r="AV546" s="121">
        <f t="shared" si="964"/>
        <v>0</v>
      </c>
      <c r="AW546" s="121">
        <f t="shared" si="964"/>
        <v>0</v>
      </c>
      <c r="AX546" s="121">
        <f t="shared" si="964"/>
        <v>0</v>
      </c>
      <c r="AY546" s="121">
        <f t="shared" si="964"/>
        <v>0</v>
      </c>
      <c r="AZ546" s="121">
        <f t="shared" si="964"/>
        <v>0</v>
      </c>
      <c r="BA546" s="121">
        <f t="shared" si="964"/>
        <v>0</v>
      </c>
    </row>
    <row r="547" spans="1:53" ht="14.1" customHeight="1" outlineLevel="2" x14ac:dyDescent="0.2">
      <c r="A547" s="68"/>
      <c r="B547" s="94"/>
      <c r="C547" s="95"/>
      <c r="D547" s="96"/>
      <c r="E547" s="96"/>
      <c r="F547" s="97"/>
      <c r="G547" s="98"/>
      <c r="H547" s="99" t="s">
        <v>49</v>
      </c>
      <c r="I547" s="100"/>
      <c r="J547" s="101"/>
      <c r="K547" s="101"/>
      <c r="L547" s="102" t="str">
        <f>IF(I547&lt;&gt;0,((VLOOKUP(I547,'1. Standard_Cost'!$B$4:$D$8,2)+VLOOKUP(I547,'1. Standard_Cost'!$B$4:$D$8,3))*J547*K547),"0")</f>
        <v>0</v>
      </c>
      <c r="M547" s="102">
        <f>L547*'1. Standard_Cost'!F137</f>
        <v>0</v>
      </c>
      <c r="N547" s="103"/>
      <c r="O547" s="103"/>
      <c r="P547" s="103"/>
      <c r="Q547" s="103"/>
      <c r="R547" s="104">
        <f>+N547*P547*'1. Standard_Cost'!$B$12</f>
        <v>0</v>
      </c>
      <c r="S547" s="104">
        <f>+N547*O547*P547*'1. Standard_Cost'!$C$12</f>
        <v>0</v>
      </c>
      <c r="T547" s="104">
        <f>+N547*P547*Q547*'1. Standard_Cost'!$D$12</f>
        <v>0</v>
      </c>
      <c r="U547" s="104">
        <f>+N547*O547*'1. Standard_Cost'!$E$12</f>
        <v>0</v>
      </c>
      <c r="V547" s="103"/>
      <c r="W547" s="103"/>
      <c r="X547" s="103"/>
      <c r="Y547" s="104">
        <f>+V547*((X547*'1. Standard_Cost'!$B$16)+(W547*X547*'1. Standard_Cost'!$C$16))</f>
        <v>0</v>
      </c>
      <c r="Z547" s="103"/>
      <c r="AA547" s="103"/>
      <c r="AB547" s="104">
        <f>+Z547*'1. Standard_Cost'!$B$20+AA547*'1. Standard_Cost'!$C$20</f>
        <v>0</v>
      </c>
      <c r="AC547" s="105"/>
      <c r="AD547" s="106"/>
      <c r="AE547" s="104">
        <f>SUM(AD547,AC547,AB547,Y547,U547,T547,S547,R547)*'1. Standard_Cost'!B161</f>
        <v>0</v>
      </c>
      <c r="AF547" s="104">
        <f>SUM(AD547,AE547)</f>
        <v>0</v>
      </c>
      <c r="AG547" s="103"/>
      <c r="AH547" s="103"/>
      <c r="AI547" s="103"/>
      <c r="AJ547" s="107"/>
      <c r="AK547" s="107"/>
      <c r="AL547" s="107"/>
      <c r="AM547" s="104">
        <f>AG547*'1. Standard_Cost'!B157+'Incremental_Cost Year 2021'!AH555*'1. Standard_Cost'!C157+'Incremental_Cost Year 2021'!AI555*'1. Standard_Cost'!D157+'Incremental_Cost Year 2021'!AJ555+'Incremental_Cost Year 2021'!AL555+AK547</f>
        <v>0</v>
      </c>
      <c r="AN547" s="104">
        <f>AM547*'1. Standard_Cost'!C161</f>
        <v>0</v>
      </c>
      <c r="AO547" s="107"/>
      <c r="AQ547" s="104">
        <f t="shared" ref="AQ547:AQ550" si="965">L547+M547</f>
        <v>0</v>
      </c>
      <c r="AR547" s="104">
        <f t="shared" ref="AR547:AR550" si="966">AF547</f>
        <v>0</v>
      </c>
      <c r="AS547" s="104">
        <f t="shared" ref="AS547:AS550" si="967">AM547+AN547</f>
        <v>0</v>
      </c>
      <c r="AT547" s="104">
        <f>SUM(AQ547,AR547,AS547)</f>
        <v>0</v>
      </c>
      <c r="AU547" s="108"/>
      <c r="AV547" s="108"/>
      <c r="AW547" s="108"/>
      <c r="AX547" s="108"/>
      <c r="AY547" s="108"/>
      <c r="AZ547" s="108"/>
      <c r="BA547" s="109">
        <f t="shared" ref="BA547:BA550" si="968">SUM(AU547:AZ547)-AT547</f>
        <v>0</v>
      </c>
    </row>
    <row r="548" spans="1:53" ht="14.1" customHeight="1" outlineLevel="2" x14ac:dyDescent="0.2">
      <c r="A548" s="68"/>
      <c r="B548" s="94"/>
      <c r="C548" s="95"/>
      <c r="D548" s="110"/>
      <c r="E548" s="110"/>
      <c r="F548" s="110"/>
      <c r="G548" s="111"/>
      <c r="H548" s="99" t="s">
        <v>50</v>
      </c>
      <c r="I548" s="100"/>
      <c r="J548" s="101"/>
      <c r="K548" s="101"/>
      <c r="L548" s="102" t="str">
        <f>IF(I548&lt;&gt;0,((VLOOKUP(I548,'1. Standard_Cost'!$B$4:$D$8,2)+VLOOKUP(I548,'1. Standard_Cost'!$B$4:$D$8,3))*J548*K548),"0")</f>
        <v>0</v>
      </c>
      <c r="M548" s="102">
        <f>L548*'1. Standard_Cost'!F137</f>
        <v>0</v>
      </c>
      <c r="N548" s="103"/>
      <c r="O548" s="103"/>
      <c r="P548" s="103"/>
      <c r="Q548" s="103"/>
      <c r="R548" s="104">
        <f>+N548*P548*'1. Standard_Cost'!$B$12</f>
        <v>0</v>
      </c>
      <c r="S548" s="104">
        <f>+N548*O548*P548*'1. Standard_Cost'!$C$12</f>
        <v>0</v>
      </c>
      <c r="T548" s="104">
        <f>+N548*P548*Q548*'1. Standard_Cost'!$D$12</f>
        <v>0</v>
      </c>
      <c r="U548" s="104">
        <f>+N548*O548*'1. Standard_Cost'!$E$12</f>
        <v>0</v>
      </c>
      <c r="V548" s="103"/>
      <c r="W548" s="103"/>
      <c r="X548" s="103"/>
      <c r="Y548" s="104">
        <f>+V548*((X548*'1. Standard_Cost'!$B$16)+(W548*X548*'1. Standard_Cost'!$C$16))</f>
        <v>0</v>
      </c>
      <c r="Z548" s="103"/>
      <c r="AA548" s="103"/>
      <c r="AB548" s="104">
        <f>+Z548*'1. Standard_Cost'!$B$20+AA548*'1. Standard_Cost'!$C$20</f>
        <v>0</v>
      </c>
      <c r="AC548" s="105"/>
      <c r="AD548" s="106"/>
      <c r="AE548" s="104">
        <f>SUM(AD548,AC548,AB548,Y548,U548,T548,S548,R548)*'1. Standard_Cost'!B161</f>
        <v>0</v>
      </c>
      <c r="AF548" s="104">
        <f t="shared" ref="AF548:AF550" si="969">SUM(AD548,AE548)</f>
        <v>0</v>
      </c>
      <c r="AG548" s="103"/>
      <c r="AH548" s="103">
        <v>0</v>
      </c>
      <c r="AI548" s="103">
        <v>0</v>
      </c>
      <c r="AJ548" s="107"/>
      <c r="AK548" s="107"/>
      <c r="AL548" s="107"/>
      <c r="AM548" s="104">
        <f>AG548*'1. Standard_Cost'!B157+'Incremental_Cost Year 2021'!AH556*'1. Standard_Cost'!C157+'Incremental_Cost Year 2021'!AI556*'1. Standard_Cost'!D157+'Incremental_Cost Year 2021'!AJ556+'Incremental_Cost Year 2021'!AL556+AK548</f>
        <v>0</v>
      </c>
      <c r="AN548" s="104">
        <f>AM548*'1. Standard_Cost'!C161</f>
        <v>0</v>
      </c>
      <c r="AO548" s="107"/>
      <c r="AQ548" s="104">
        <f t="shared" si="965"/>
        <v>0</v>
      </c>
      <c r="AR548" s="104">
        <f t="shared" si="966"/>
        <v>0</v>
      </c>
      <c r="AS548" s="104">
        <f t="shared" si="967"/>
        <v>0</v>
      </c>
      <c r="AT548" s="104">
        <f t="shared" ref="AT548:AT550" si="970">SUM(AQ548,AR548,AS548)</f>
        <v>0</v>
      </c>
      <c r="AU548" s="108"/>
      <c r="AV548" s="108">
        <v>0</v>
      </c>
      <c r="AW548" s="108"/>
      <c r="AX548" s="108"/>
      <c r="AY548" s="108"/>
      <c r="AZ548" s="108"/>
      <c r="BA548" s="109">
        <f t="shared" si="968"/>
        <v>0</v>
      </c>
    </row>
    <row r="549" spans="1:53" ht="14.1" customHeight="1" outlineLevel="2" x14ac:dyDescent="0.2">
      <c r="A549" s="68"/>
      <c r="B549" s="94"/>
      <c r="C549" s="95"/>
      <c r="D549" s="110"/>
      <c r="E549" s="110"/>
      <c r="F549" s="110"/>
      <c r="G549" s="111"/>
      <c r="H549" s="99" t="s">
        <v>51</v>
      </c>
      <c r="I549" s="100"/>
      <c r="J549" s="101"/>
      <c r="K549" s="101"/>
      <c r="L549" s="102" t="str">
        <f>IF(I549&lt;&gt;0,((VLOOKUP(I549,'1. Standard_Cost'!$B$4:$D$8,2)+VLOOKUP(I549,'1. Standard_Cost'!$B$4:$D$8,3))*J549*K549),"0")</f>
        <v>0</v>
      </c>
      <c r="M549" s="102">
        <f>L549*'1. Standard_Cost'!F137</f>
        <v>0</v>
      </c>
      <c r="N549" s="103"/>
      <c r="O549" s="103"/>
      <c r="P549" s="103"/>
      <c r="Q549" s="103"/>
      <c r="R549" s="104">
        <f>+N549*P549*'1. Standard_Cost'!$B$12</f>
        <v>0</v>
      </c>
      <c r="S549" s="104">
        <f>+N549*O549*P549*'1. Standard_Cost'!$C$12</f>
        <v>0</v>
      </c>
      <c r="T549" s="104">
        <f>+N549*P549*Q549*'1. Standard_Cost'!$D$12</f>
        <v>0</v>
      </c>
      <c r="U549" s="104">
        <f>+N549*O549*'1. Standard_Cost'!$E$12</f>
        <v>0</v>
      </c>
      <c r="V549" s="103"/>
      <c r="W549" s="103"/>
      <c r="X549" s="103"/>
      <c r="Y549" s="104">
        <f>+V549*((X549*'1. Standard_Cost'!$B$16)+(W549*X549*'1. Standard_Cost'!$C$16))</f>
        <v>0</v>
      </c>
      <c r="Z549" s="103"/>
      <c r="AA549" s="103"/>
      <c r="AB549" s="104">
        <f>+Z549*'1. Standard_Cost'!$B$20+AA549*'1. Standard_Cost'!$C$20</f>
        <v>0</v>
      </c>
      <c r="AC549" s="105"/>
      <c r="AD549" s="106"/>
      <c r="AE549" s="104">
        <f>SUM(AD549,AC549,AB549,Y549,U549,T549,S549,R549)*'1. Standard_Cost'!B161</f>
        <v>0</v>
      </c>
      <c r="AF549" s="104">
        <f t="shared" si="969"/>
        <v>0</v>
      </c>
      <c r="AG549" s="103"/>
      <c r="AH549" s="103"/>
      <c r="AI549" s="103"/>
      <c r="AJ549" s="107"/>
      <c r="AK549" s="107"/>
      <c r="AL549" s="107"/>
      <c r="AM549" s="104">
        <f>AG549*'1. Standard_Cost'!B157+'Incremental_Cost Year 2021'!AH557*'1. Standard_Cost'!C157+'Incremental_Cost Year 2021'!AI557*'1. Standard_Cost'!D157+'Incremental_Cost Year 2021'!AJ557+'Incremental_Cost Year 2021'!AL557+AK549</f>
        <v>0</v>
      </c>
      <c r="AN549" s="104">
        <f>AM549*'1. Standard_Cost'!C161</f>
        <v>0</v>
      </c>
      <c r="AO549" s="107"/>
      <c r="AQ549" s="104">
        <f t="shared" si="965"/>
        <v>0</v>
      </c>
      <c r="AR549" s="104">
        <f t="shared" si="966"/>
        <v>0</v>
      </c>
      <c r="AS549" s="104">
        <f t="shared" si="967"/>
        <v>0</v>
      </c>
      <c r="AT549" s="104">
        <f t="shared" si="970"/>
        <v>0</v>
      </c>
      <c r="AU549" s="108"/>
      <c r="AV549" s="108"/>
      <c r="AW549" s="108"/>
      <c r="AX549" s="108"/>
      <c r="AY549" s="108"/>
      <c r="AZ549" s="108"/>
      <c r="BA549" s="109">
        <f t="shared" si="968"/>
        <v>0</v>
      </c>
    </row>
    <row r="550" spans="1:53" ht="14.1" customHeight="1" outlineLevel="2" x14ac:dyDescent="0.2">
      <c r="A550" s="68"/>
      <c r="B550" s="94"/>
      <c r="C550" s="95"/>
      <c r="D550" s="110"/>
      <c r="E550" s="110"/>
      <c r="F550" s="110"/>
      <c r="G550" s="111"/>
      <c r="H550" s="112" t="s">
        <v>179</v>
      </c>
      <c r="I550" s="100"/>
      <c r="J550" s="101"/>
      <c r="K550" s="101"/>
      <c r="L550" s="102" t="str">
        <f>IF(I550&lt;&gt;0,((VLOOKUP(I550,'1. Standard_Cost'!$B$4:$D$8,2)+VLOOKUP(I550,'1. Standard_Cost'!$B$4:$D$8,3))*J550*K550),"0")</f>
        <v>0</v>
      </c>
      <c r="M550" s="102">
        <f>L550*'1. Standard_Cost'!F137</f>
        <v>0</v>
      </c>
      <c r="N550" s="103"/>
      <c r="O550" s="103"/>
      <c r="P550" s="103"/>
      <c r="Q550" s="103"/>
      <c r="R550" s="104">
        <f>+N550*P550*'1. Standard_Cost'!$B$12</f>
        <v>0</v>
      </c>
      <c r="S550" s="104">
        <f>+N550*O550*P550*'1. Standard_Cost'!$C$12</f>
        <v>0</v>
      </c>
      <c r="T550" s="104">
        <f>+N550*P550*Q550*'1. Standard_Cost'!$D$12</f>
        <v>0</v>
      </c>
      <c r="U550" s="104">
        <f>+N550*O550*'1. Standard_Cost'!$E$12</f>
        <v>0</v>
      </c>
      <c r="V550" s="103"/>
      <c r="W550" s="103"/>
      <c r="X550" s="103"/>
      <c r="Y550" s="104">
        <f>+V550*((X550*'1. Standard_Cost'!$B$16)+(W550*X550*'1. Standard_Cost'!$C$16))</f>
        <v>0</v>
      </c>
      <c r="Z550" s="103"/>
      <c r="AA550" s="103"/>
      <c r="AB550" s="104">
        <f>+Z550*'1. Standard_Cost'!$B$20+AA550*'1. Standard_Cost'!$C$20</f>
        <v>0</v>
      </c>
      <c r="AC550" s="105"/>
      <c r="AD550" s="106"/>
      <c r="AE550" s="104">
        <f>SUM(AD550,AC550,AB550,Y550,U550,T550,S550,R550)*'1. Standard_Cost'!B161</f>
        <v>0</v>
      </c>
      <c r="AF550" s="104">
        <f t="shared" si="969"/>
        <v>0</v>
      </c>
      <c r="AG550" s="103"/>
      <c r="AH550" s="103"/>
      <c r="AI550" s="103"/>
      <c r="AJ550" s="107"/>
      <c r="AK550" s="107"/>
      <c r="AL550" s="107"/>
      <c r="AM550" s="104">
        <f>AG550*'1. Standard_Cost'!B157+'Incremental_Cost Year 2021'!AH558*'1. Standard_Cost'!C157+'Incremental_Cost Year 2021'!AI558*'1. Standard_Cost'!D157+'Incremental_Cost Year 2021'!AJ558+'Incremental_Cost Year 2021'!AL558+AK550</f>
        <v>0</v>
      </c>
      <c r="AN550" s="104">
        <f>AM550*'1. Standard_Cost'!C161</f>
        <v>0</v>
      </c>
      <c r="AO550" s="107"/>
      <c r="AQ550" s="104">
        <f t="shared" si="965"/>
        <v>0</v>
      </c>
      <c r="AR550" s="104">
        <f t="shared" si="966"/>
        <v>0</v>
      </c>
      <c r="AS550" s="104">
        <f t="shared" si="967"/>
        <v>0</v>
      </c>
      <c r="AT550" s="104">
        <f t="shared" si="970"/>
        <v>0</v>
      </c>
      <c r="AU550" s="108"/>
      <c r="AV550" s="108"/>
      <c r="AW550" s="108"/>
      <c r="AX550" s="108"/>
      <c r="AY550" s="108"/>
      <c r="AZ550" s="108"/>
      <c r="BA550" s="109">
        <f t="shared" si="968"/>
        <v>0</v>
      </c>
    </row>
    <row r="551" spans="1:53" ht="24.6" customHeight="1" outlineLevel="1" x14ac:dyDescent="0.2">
      <c r="A551" s="68"/>
      <c r="B551" s="141"/>
      <c r="C551" s="95"/>
      <c r="D551" s="113" t="s">
        <v>48</v>
      </c>
      <c r="E551" s="113" t="s">
        <v>707</v>
      </c>
      <c r="F551" s="114" t="s">
        <v>154</v>
      </c>
      <c r="G551" s="115" t="s">
        <v>155</v>
      </c>
      <c r="H551" s="122" t="s">
        <v>366</v>
      </c>
      <c r="I551" s="117"/>
      <c r="J551" s="117"/>
      <c r="K551" s="117"/>
      <c r="L551" s="118">
        <f>SUM(L547:L550)</f>
        <v>0</v>
      </c>
      <c r="M551" s="118">
        <f>SUM(M547:M550)</f>
        <v>0</v>
      </c>
      <c r="N551" s="117"/>
      <c r="O551" s="117"/>
      <c r="P551" s="117"/>
      <c r="Q551" s="117"/>
      <c r="R551" s="119">
        <f>SUM(R547:R550)</f>
        <v>0</v>
      </c>
      <c r="S551" s="119">
        <f>SUM(S547:S550)</f>
        <v>0</v>
      </c>
      <c r="T551" s="119">
        <f>SUM(T547:T550)</f>
        <v>0</v>
      </c>
      <c r="U551" s="119">
        <f>SUM(U547:U550)</f>
        <v>0</v>
      </c>
      <c r="V551" s="117"/>
      <c r="W551" s="117"/>
      <c r="X551" s="117"/>
      <c r="Y551" s="118">
        <f>SUM(Y547:Y550)</f>
        <v>0</v>
      </c>
      <c r="Z551" s="117"/>
      <c r="AA551" s="117"/>
      <c r="AB551" s="118">
        <f t="shared" ref="AB551:AF551" si="971">SUM(AB547:AB550)</f>
        <v>0</v>
      </c>
      <c r="AC551" s="118">
        <f t="shared" si="971"/>
        <v>0</v>
      </c>
      <c r="AD551" s="118">
        <f t="shared" si="971"/>
        <v>0</v>
      </c>
      <c r="AE551" s="118">
        <f t="shared" si="971"/>
        <v>0</v>
      </c>
      <c r="AF551" s="118">
        <f t="shared" si="971"/>
        <v>0</v>
      </c>
      <c r="AG551" s="117"/>
      <c r="AH551" s="117"/>
      <c r="AI551" s="117"/>
      <c r="AJ551" s="119">
        <f>SUM(AJ547:AJ550)</f>
        <v>0</v>
      </c>
      <c r="AK551" s="119">
        <f t="shared" ref="AK551:AN551" si="972">SUM(AK547:AK550)</f>
        <v>0</v>
      </c>
      <c r="AL551" s="119">
        <f t="shared" si="972"/>
        <v>0</v>
      </c>
      <c r="AM551" s="119">
        <f t="shared" si="972"/>
        <v>0</v>
      </c>
      <c r="AN551" s="119">
        <f t="shared" si="972"/>
        <v>0</v>
      </c>
      <c r="AO551" s="116"/>
      <c r="AP551" s="120"/>
      <c r="AQ551" s="121">
        <f t="shared" ref="AQ551:BA551" si="973">SUM(AQ547:AQ550)</f>
        <v>0</v>
      </c>
      <c r="AR551" s="121">
        <f t="shared" si="973"/>
        <v>0</v>
      </c>
      <c r="AS551" s="121">
        <f t="shared" si="973"/>
        <v>0</v>
      </c>
      <c r="AT551" s="121">
        <f t="shared" si="973"/>
        <v>0</v>
      </c>
      <c r="AU551" s="121">
        <f t="shared" si="973"/>
        <v>0</v>
      </c>
      <c r="AV551" s="121">
        <f t="shared" si="973"/>
        <v>0</v>
      </c>
      <c r="AW551" s="121">
        <f t="shared" si="973"/>
        <v>0</v>
      </c>
      <c r="AX551" s="121">
        <f t="shared" si="973"/>
        <v>0</v>
      </c>
      <c r="AY551" s="121">
        <f t="shared" si="973"/>
        <v>0</v>
      </c>
      <c r="AZ551" s="121">
        <f t="shared" si="973"/>
        <v>0</v>
      </c>
      <c r="BA551" s="121">
        <f t="shared" si="973"/>
        <v>0</v>
      </c>
    </row>
    <row r="552" spans="1:53" ht="14.1" customHeight="1" outlineLevel="2" x14ac:dyDescent="0.2">
      <c r="A552" s="68"/>
      <c r="B552" s="94"/>
      <c r="C552" s="95"/>
      <c r="D552" s="96"/>
      <c r="E552" s="96"/>
      <c r="F552" s="97"/>
      <c r="G552" s="98"/>
      <c r="H552" s="99" t="s">
        <v>49</v>
      </c>
      <c r="I552" s="100"/>
      <c r="J552" s="101"/>
      <c r="K552" s="101"/>
      <c r="L552" s="102" t="str">
        <f>IF(I552&lt;&gt;0,((VLOOKUP(I552,'1. Standard_Cost'!$B$4:$D$8,2)+VLOOKUP(I552,'1. Standard_Cost'!$B$4:$D$8,3))*J552*K552),"0")</f>
        <v>0</v>
      </c>
      <c r="M552" s="102">
        <f>L552*'1. Standard_Cost'!F142</f>
        <v>0</v>
      </c>
      <c r="N552" s="103"/>
      <c r="O552" s="103"/>
      <c r="P552" s="103"/>
      <c r="Q552" s="103"/>
      <c r="R552" s="104">
        <f>+N552*P552*'1. Standard_Cost'!$B$12</f>
        <v>0</v>
      </c>
      <c r="S552" s="104">
        <f>+N552*O552*P552*'1. Standard_Cost'!$C$12</f>
        <v>0</v>
      </c>
      <c r="T552" s="104">
        <f>+N552*P552*Q552*'1. Standard_Cost'!$D$12</f>
        <v>0</v>
      </c>
      <c r="U552" s="104">
        <f>+N552*O552*'1. Standard_Cost'!$E$12</f>
        <v>0</v>
      </c>
      <c r="V552" s="103"/>
      <c r="W552" s="103"/>
      <c r="X552" s="103"/>
      <c r="Y552" s="104">
        <f>+V552*((X552*'1. Standard_Cost'!$B$16)+(W552*X552*'1. Standard_Cost'!$C$16))</f>
        <v>0</v>
      </c>
      <c r="Z552" s="103"/>
      <c r="AA552" s="103"/>
      <c r="AB552" s="104">
        <f>+Z552*'1. Standard_Cost'!$B$20+AA552*'1. Standard_Cost'!$C$20</f>
        <v>0</v>
      </c>
      <c r="AC552" s="105"/>
      <c r="AD552" s="106"/>
      <c r="AE552" s="104">
        <f>SUM(AD552,AC552,AB552,Y552,U552,T552,S552,R552)*'1. Standard_Cost'!B166</f>
        <v>0</v>
      </c>
      <c r="AF552" s="104">
        <f>SUM(AD552,AE552)</f>
        <v>0</v>
      </c>
      <c r="AG552" s="103"/>
      <c r="AH552" s="103"/>
      <c r="AI552" s="103"/>
      <c r="AJ552" s="107"/>
      <c r="AK552" s="107"/>
      <c r="AL552" s="107"/>
      <c r="AM552" s="104">
        <f>AG552*'1. Standard_Cost'!B162+'Incremental_Cost Year 2021'!AH560*'1. Standard_Cost'!C162+'Incremental_Cost Year 2021'!AI560*'1. Standard_Cost'!D162+'Incremental_Cost Year 2021'!AJ560+'Incremental_Cost Year 2021'!AL560+AK552</f>
        <v>0</v>
      </c>
      <c r="AN552" s="104">
        <f>AM552*'1. Standard_Cost'!C166</f>
        <v>0</v>
      </c>
      <c r="AO552" s="107"/>
      <c r="AQ552" s="104">
        <f t="shared" ref="AQ552:AQ555" si="974">L552+M552</f>
        <v>0</v>
      </c>
      <c r="AR552" s="104">
        <f t="shared" ref="AR552:AR555" si="975">AF552</f>
        <v>0</v>
      </c>
      <c r="AS552" s="104">
        <f t="shared" ref="AS552:AS555" si="976">AM552+AN552</f>
        <v>0</v>
      </c>
      <c r="AT552" s="104">
        <f>SUM(AQ552,AR552,AS552)</f>
        <v>0</v>
      </c>
      <c r="AU552" s="108"/>
      <c r="AV552" s="108"/>
      <c r="AW552" s="108"/>
      <c r="AX552" s="108"/>
      <c r="AY552" s="108"/>
      <c r="AZ552" s="108"/>
      <c r="BA552" s="109">
        <f t="shared" ref="BA552:BA555" si="977">SUM(AU552:AZ552)-AT552</f>
        <v>0</v>
      </c>
    </row>
    <row r="553" spans="1:53" ht="14.1" customHeight="1" outlineLevel="2" x14ac:dyDescent="0.2">
      <c r="A553" s="68"/>
      <c r="B553" s="94"/>
      <c r="C553" s="95"/>
      <c r="D553" s="110"/>
      <c r="E553" s="110"/>
      <c r="F553" s="110"/>
      <c r="G553" s="111"/>
      <c r="H553" s="99" t="s">
        <v>50</v>
      </c>
      <c r="I553" s="100"/>
      <c r="J553" s="101"/>
      <c r="K553" s="101"/>
      <c r="L553" s="102" t="str">
        <f>IF(I553&lt;&gt;0,((VLOOKUP(I553,'1. Standard_Cost'!$B$4:$D$8,2)+VLOOKUP(I553,'1. Standard_Cost'!$B$4:$D$8,3))*J553*K553),"0")</f>
        <v>0</v>
      </c>
      <c r="M553" s="102">
        <f>L553*'1. Standard_Cost'!F142</f>
        <v>0</v>
      </c>
      <c r="N553" s="103"/>
      <c r="O553" s="103"/>
      <c r="P553" s="103"/>
      <c r="Q553" s="103"/>
      <c r="R553" s="104">
        <f>+N553*P553*'1. Standard_Cost'!$B$12</f>
        <v>0</v>
      </c>
      <c r="S553" s="104">
        <f>+N553*O553*P553*'1. Standard_Cost'!$C$12</f>
        <v>0</v>
      </c>
      <c r="T553" s="104">
        <f>+N553*P553*Q553*'1. Standard_Cost'!$D$12</f>
        <v>0</v>
      </c>
      <c r="U553" s="104">
        <f>+N553*O553*'1. Standard_Cost'!$E$12</f>
        <v>0</v>
      </c>
      <c r="V553" s="103"/>
      <c r="W553" s="103"/>
      <c r="X553" s="103"/>
      <c r="Y553" s="104">
        <f>+V553*((X553*'1. Standard_Cost'!$B$16)+(W553*X553*'1. Standard_Cost'!$C$16))</f>
        <v>0</v>
      </c>
      <c r="Z553" s="103"/>
      <c r="AA553" s="103"/>
      <c r="AB553" s="104">
        <f>+Z553*'1. Standard_Cost'!$B$20+AA553*'1. Standard_Cost'!$C$20</f>
        <v>0</v>
      </c>
      <c r="AC553" s="105"/>
      <c r="AD553" s="106"/>
      <c r="AE553" s="104">
        <f>SUM(AD553,AC553,AB553,Y553,U553,T553,S553,R553)*'1. Standard_Cost'!B166</f>
        <v>0</v>
      </c>
      <c r="AF553" s="104">
        <f t="shared" ref="AF553:AF555" si="978">SUM(AD553,AE553)</f>
        <v>0</v>
      </c>
      <c r="AG553" s="103"/>
      <c r="AH553" s="103">
        <v>0</v>
      </c>
      <c r="AI553" s="103">
        <v>0</v>
      </c>
      <c r="AJ553" s="107"/>
      <c r="AK553" s="107"/>
      <c r="AL553" s="107"/>
      <c r="AM553" s="104">
        <f>AG553*'1. Standard_Cost'!B162+'Incremental_Cost Year 2021'!AH561*'1. Standard_Cost'!C162+'Incremental_Cost Year 2021'!AI561*'1. Standard_Cost'!D162+'Incremental_Cost Year 2021'!AJ561+'Incremental_Cost Year 2021'!AL561+AK553</f>
        <v>0</v>
      </c>
      <c r="AN553" s="104">
        <f>AM553*'1. Standard_Cost'!C166</f>
        <v>0</v>
      </c>
      <c r="AO553" s="107"/>
      <c r="AQ553" s="104">
        <f t="shared" si="974"/>
        <v>0</v>
      </c>
      <c r="AR553" s="104">
        <f t="shared" si="975"/>
        <v>0</v>
      </c>
      <c r="AS553" s="104">
        <f t="shared" si="976"/>
        <v>0</v>
      </c>
      <c r="AT553" s="104">
        <f t="shared" ref="AT553:AT555" si="979">SUM(AQ553,AR553,AS553)</f>
        <v>0</v>
      </c>
      <c r="AU553" s="108"/>
      <c r="AV553" s="108">
        <v>0</v>
      </c>
      <c r="AW553" s="108"/>
      <c r="AX553" s="108"/>
      <c r="AY553" s="108"/>
      <c r="AZ553" s="108"/>
      <c r="BA553" s="109">
        <f t="shared" si="977"/>
        <v>0</v>
      </c>
    </row>
    <row r="554" spans="1:53" ht="14.1" customHeight="1" outlineLevel="2" x14ac:dyDescent="0.2">
      <c r="A554" s="68"/>
      <c r="B554" s="94"/>
      <c r="C554" s="95"/>
      <c r="D554" s="110"/>
      <c r="E554" s="110"/>
      <c r="F554" s="110"/>
      <c r="G554" s="111"/>
      <c r="H554" s="99" t="s">
        <v>51</v>
      </c>
      <c r="I554" s="100"/>
      <c r="J554" s="101"/>
      <c r="K554" s="101"/>
      <c r="L554" s="102" t="str">
        <f>IF(I554&lt;&gt;0,((VLOOKUP(I554,'1. Standard_Cost'!$B$4:$D$8,2)+VLOOKUP(I554,'1. Standard_Cost'!$B$4:$D$8,3))*J554*K554),"0")</f>
        <v>0</v>
      </c>
      <c r="M554" s="102">
        <f>L554*'1. Standard_Cost'!F142</f>
        <v>0</v>
      </c>
      <c r="N554" s="103"/>
      <c r="O554" s="103"/>
      <c r="P554" s="103"/>
      <c r="Q554" s="103"/>
      <c r="R554" s="104">
        <f>+N554*P554*'1. Standard_Cost'!$B$12</f>
        <v>0</v>
      </c>
      <c r="S554" s="104">
        <f>+N554*O554*P554*'1. Standard_Cost'!$C$12</f>
        <v>0</v>
      </c>
      <c r="T554" s="104">
        <f>+N554*P554*Q554*'1. Standard_Cost'!$D$12</f>
        <v>0</v>
      </c>
      <c r="U554" s="104">
        <f>+N554*O554*'1. Standard_Cost'!$E$12</f>
        <v>0</v>
      </c>
      <c r="V554" s="103"/>
      <c r="W554" s="103"/>
      <c r="X554" s="103"/>
      <c r="Y554" s="104">
        <f>+V554*((X554*'1. Standard_Cost'!$B$16)+(W554*X554*'1. Standard_Cost'!$C$16))</f>
        <v>0</v>
      </c>
      <c r="Z554" s="103"/>
      <c r="AA554" s="103"/>
      <c r="AB554" s="104">
        <f>+Z554*'1. Standard_Cost'!$B$20+AA554*'1. Standard_Cost'!$C$20</f>
        <v>0</v>
      </c>
      <c r="AC554" s="105"/>
      <c r="AD554" s="106"/>
      <c r="AE554" s="104">
        <f>SUM(AD554,AC554,AB554,Y554,U554,T554,S554,R554)*'1. Standard_Cost'!B166</f>
        <v>0</v>
      </c>
      <c r="AF554" s="104">
        <f t="shared" si="978"/>
        <v>0</v>
      </c>
      <c r="AG554" s="103"/>
      <c r="AH554" s="103"/>
      <c r="AI554" s="103"/>
      <c r="AJ554" s="107"/>
      <c r="AK554" s="107"/>
      <c r="AL554" s="107"/>
      <c r="AM554" s="104">
        <f>AG554*'1. Standard_Cost'!B162+'Incremental_Cost Year 2021'!AH562*'1. Standard_Cost'!C162+'Incremental_Cost Year 2021'!AI562*'1. Standard_Cost'!D162+'Incremental_Cost Year 2021'!AJ562+'Incremental_Cost Year 2021'!AL562+AK554</f>
        <v>0</v>
      </c>
      <c r="AN554" s="104">
        <f>AM554*'1. Standard_Cost'!C166</f>
        <v>0</v>
      </c>
      <c r="AO554" s="107"/>
      <c r="AQ554" s="104">
        <f t="shared" si="974"/>
        <v>0</v>
      </c>
      <c r="AR554" s="104">
        <f t="shared" si="975"/>
        <v>0</v>
      </c>
      <c r="AS554" s="104">
        <f t="shared" si="976"/>
        <v>0</v>
      </c>
      <c r="AT554" s="104">
        <f t="shared" si="979"/>
        <v>0</v>
      </c>
      <c r="AU554" s="108"/>
      <c r="AV554" s="108"/>
      <c r="AW554" s="108"/>
      <c r="AX554" s="108"/>
      <c r="AY554" s="108"/>
      <c r="AZ554" s="108"/>
      <c r="BA554" s="109">
        <f t="shared" si="977"/>
        <v>0</v>
      </c>
    </row>
    <row r="555" spans="1:53" ht="14.1" customHeight="1" outlineLevel="2" x14ac:dyDescent="0.2">
      <c r="A555" s="68"/>
      <c r="B555" s="94"/>
      <c r="C555" s="95"/>
      <c r="D555" s="110"/>
      <c r="E555" s="110"/>
      <c r="F555" s="110"/>
      <c r="G555" s="111"/>
      <c r="H555" s="112" t="s">
        <v>179</v>
      </c>
      <c r="I555" s="100"/>
      <c r="J555" s="101"/>
      <c r="K555" s="101"/>
      <c r="L555" s="102" t="str">
        <f>IF(I555&lt;&gt;0,((VLOOKUP(I555,'1. Standard_Cost'!$B$4:$D$8,2)+VLOOKUP(I555,'1. Standard_Cost'!$B$4:$D$8,3))*J555*K555),"0")</f>
        <v>0</v>
      </c>
      <c r="M555" s="102">
        <f>L555*'1. Standard_Cost'!F142</f>
        <v>0</v>
      </c>
      <c r="N555" s="103"/>
      <c r="O555" s="103"/>
      <c r="P555" s="103"/>
      <c r="Q555" s="103"/>
      <c r="R555" s="104">
        <f>+N555*P555*'1. Standard_Cost'!$B$12</f>
        <v>0</v>
      </c>
      <c r="S555" s="104">
        <f>+N555*O555*P555*'1. Standard_Cost'!$C$12</f>
        <v>0</v>
      </c>
      <c r="T555" s="104">
        <f>+N555*P555*Q555*'1. Standard_Cost'!$D$12</f>
        <v>0</v>
      </c>
      <c r="U555" s="104">
        <f>+N555*O555*'1. Standard_Cost'!$E$12</f>
        <v>0</v>
      </c>
      <c r="V555" s="103"/>
      <c r="W555" s="103"/>
      <c r="X555" s="103"/>
      <c r="Y555" s="104">
        <f>+V555*((X555*'1. Standard_Cost'!$B$16)+(W555*X555*'1. Standard_Cost'!$C$16))</f>
        <v>0</v>
      </c>
      <c r="Z555" s="103"/>
      <c r="AA555" s="103"/>
      <c r="AB555" s="104">
        <f>+Z555*'1. Standard_Cost'!$B$20+AA555*'1. Standard_Cost'!$C$20</f>
        <v>0</v>
      </c>
      <c r="AC555" s="105"/>
      <c r="AD555" s="106"/>
      <c r="AE555" s="104">
        <f>SUM(AD555,AC555,AB555,Y555,U555,T555,S555,R555)*'1. Standard_Cost'!B166</f>
        <v>0</v>
      </c>
      <c r="AF555" s="104">
        <f t="shared" si="978"/>
        <v>0</v>
      </c>
      <c r="AG555" s="103"/>
      <c r="AH555" s="103"/>
      <c r="AI555" s="103"/>
      <c r="AJ555" s="107"/>
      <c r="AK555" s="107"/>
      <c r="AL555" s="107"/>
      <c r="AM555" s="104">
        <f>AG555*'1. Standard_Cost'!B162+'Incremental_Cost Year 2021'!AH563*'1. Standard_Cost'!C162+'Incremental_Cost Year 2021'!AI563*'1. Standard_Cost'!D162+'Incremental_Cost Year 2021'!AJ563+'Incremental_Cost Year 2021'!AL563+AK555</f>
        <v>0</v>
      </c>
      <c r="AN555" s="104">
        <f>AM555*'1. Standard_Cost'!C166</f>
        <v>0</v>
      </c>
      <c r="AO555" s="107"/>
      <c r="AQ555" s="104">
        <f t="shared" si="974"/>
        <v>0</v>
      </c>
      <c r="AR555" s="104">
        <f t="shared" si="975"/>
        <v>0</v>
      </c>
      <c r="AS555" s="104">
        <f t="shared" si="976"/>
        <v>0</v>
      </c>
      <c r="AT555" s="104">
        <f t="shared" si="979"/>
        <v>0</v>
      </c>
      <c r="AU555" s="108"/>
      <c r="AV555" s="108"/>
      <c r="AW555" s="108"/>
      <c r="AX555" s="108"/>
      <c r="AY555" s="108"/>
      <c r="AZ555" s="108"/>
      <c r="BA555" s="109">
        <f t="shared" si="977"/>
        <v>0</v>
      </c>
    </row>
    <row r="556" spans="1:53" ht="24.6" customHeight="1" outlineLevel="1" x14ac:dyDescent="0.2">
      <c r="A556" s="68"/>
      <c r="B556" s="141"/>
      <c r="C556" s="95"/>
      <c r="D556" s="113" t="s">
        <v>48</v>
      </c>
      <c r="E556" s="113" t="s">
        <v>367</v>
      </c>
      <c r="F556" s="114" t="s">
        <v>154</v>
      </c>
      <c r="G556" s="115" t="s">
        <v>155</v>
      </c>
      <c r="H556" s="122" t="s">
        <v>368</v>
      </c>
      <c r="I556" s="117"/>
      <c r="J556" s="117"/>
      <c r="K556" s="117"/>
      <c r="L556" s="118">
        <f>SUM(L552:L555)</f>
        <v>0</v>
      </c>
      <c r="M556" s="118">
        <f>SUM(M552:M555)</f>
        <v>0</v>
      </c>
      <c r="N556" s="117"/>
      <c r="O556" s="117"/>
      <c r="P556" s="117"/>
      <c r="Q556" s="117"/>
      <c r="R556" s="119">
        <f>SUM(R552:R555)</f>
        <v>0</v>
      </c>
      <c r="S556" s="119">
        <f>SUM(S552:S555)</f>
        <v>0</v>
      </c>
      <c r="T556" s="119">
        <f>SUM(T552:T555)</f>
        <v>0</v>
      </c>
      <c r="U556" s="119">
        <f>SUM(U552:U555)</f>
        <v>0</v>
      </c>
      <c r="V556" s="117"/>
      <c r="W556" s="117"/>
      <c r="X556" s="117"/>
      <c r="Y556" s="118">
        <f>SUM(Y552:Y555)</f>
        <v>0</v>
      </c>
      <c r="Z556" s="117"/>
      <c r="AA556" s="117"/>
      <c r="AB556" s="118">
        <f t="shared" ref="AB556:AF556" si="980">SUM(AB552:AB555)</f>
        <v>0</v>
      </c>
      <c r="AC556" s="118">
        <f t="shared" si="980"/>
        <v>0</v>
      </c>
      <c r="AD556" s="118">
        <f t="shared" si="980"/>
        <v>0</v>
      </c>
      <c r="AE556" s="118">
        <f t="shared" si="980"/>
        <v>0</v>
      </c>
      <c r="AF556" s="118">
        <f t="shared" si="980"/>
        <v>0</v>
      </c>
      <c r="AG556" s="117"/>
      <c r="AH556" s="117"/>
      <c r="AI556" s="117"/>
      <c r="AJ556" s="119">
        <f>SUM(AJ552:AJ555)</f>
        <v>0</v>
      </c>
      <c r="AK556" s="119">
        <f t="shared" ref="AK556:AN556" si="981">SUM(AK552:AK555)</f>
        <v>0</v>
      </c>
      <c r="AL556" s="119">
        <f t="shared" si="981"/>
        <v>0</v>
      </c>
      <c r="AM556" s="119">
        <f t="shared" si="981"/>
        <v>0</v>
      </c>
      <c r="AN556" s="119">
        <f t="shared" si="981"/>
        <v>0</v>
      </c>
      <c r="AO556" s="116"/>
      <c r="AP556" s="120"/>
      <c r="AQ556" s="121">
        <f t="shared" ref="AQ556:BA556" si="982">SUM(AQ552:AQ555)</f>
        <v>0</v>
      </c>
      <c r="AR556" s="121">
        <f t="shared" si="982"/>
        <v>0</v>
      </c>
      <c r="AS556" s="121">
        <f t="shared" si="982"/>
        <v>0</v>
      </c>
      <c r="AT556" s="121">
        <f t="shared" si="982"/>
        <v>0</v>
      </c>
      <c r="AU556" s="121">
        <f t="shared" si="982"/>
        <v>0</v>
      </c>
      <c r="AV556" s="121">
        <f t="shared" si="982"/>
        <v>0</v>
      </c>
      <c r="AW556" s="121">
        <f t="shared" si="982"/>
        <v>0</v>
      </c>
      <c r="AX556" s="121">
        <f t="shared" si="982"/>
        <v>0</v>
      </c>
      <c r="AY556" s="121">
        <f t="shared" si="982"/>
        <v>0</v>
      </c>
      <c r="AZ556" s="121">
        <f t="shared" si="982"/>
        <v>0</v>
      </c>
      <c r="BA556" s="121">
        <f t="shared" si="982"/>
        <v>0</v>
      </c>
    </row>
    <row r="557" spans="1:53" ht="14.1" customHeight="1" outlineLevel="2" x14ac:dyDescent="0.2">
      <c r="A557" s="68"/>
      <c r="B557" s="94"/>
      <c r="C557" s="95"/>
      <c r="D557" s="96"/>
      <c r="E557" s="96"/>
      <c r="F557" s="97"/>
      <c r="G557" s="98"/>
      <c r="H557" s="99" t="s">
        <v>49</v>
      </c>
      <c r="I557" s="100"/>
      <c r="J557" s="101"/>
      <c r="K557" s="101"/>
      <c r="L557" s="102" t="str">
        <f>IF(I557&lt;&gt;0,((VLOOKUP(I557,'1. Standard_Cost'!$B$4:$D$8,2)+VLOOKUP(I557,'1. Standard_Cost'!$B$4:$D$8,3))*J557*K557),"0")</f>
        <v>0</v>
      </c>
      <c r="M557" s="102">
        <f>L557*'1. Standard_Cost'!F147</f>
        <v>0</v>
      </c>
      <c r="N557" s="103"/>
      <c r="O557" s="103"/>
      <c r="P557" s="103"/>
      <c r="Q557" s="103"/>
      <c r="R557" s="104">
        <f>+N557*P557*'1. Standard_Cost'!$B$12</f>
        <v>0</v>
      </c>
      <c r="S557" s="104">
        <f>+N557*O557*P557*'1. Standard_Cost'!$C$12</f>
        <v>0</v>
      </c>
      <c r="T557" s="104">
        <f>+N557*P557*Q557*'1. Standard_Cost'!$D$12</f>
        <v>0</v>
      </c>
      <c r="U557" s="104">
        <f>+N557*O557*'1. Standard_Cost'!$E$12</f>
        <v>0</v>
      </c>
      <c r="V557" s="103"/>
      <c r="W557" s="103"/>
      <c r="X557" s="103"/>
      <c r="Y557" s="104">
        <f>+V557*((X557*'1. Standard_Cost'!$B$16)+(W557*X557*'1. Standard_Cost'!$C$16))</f>
        <v>0</v>
      </c>
      <c r="Z557" s="103"/>
      <c r="AA557" s="103"/>
      <c r="AB557" s="104">
        <f>+Z557*'1. Standard_Cost'!$B$20+AA557*'1. Standard_Cost'!$C$20</f>
        <v>0</v>
      </c>
      <c r="AC557" s="105"/>
      <c r="AD557" s="106"/>
      <c r="AE557" s="104">
        <f>SUM(AD557,AC557,AB557,Y557,U557,T557,S557,R557)*'1. Standard_Cost'!B171</f>
        <v>0</v>
      </c>
      <c r="AF557" s="104">
        <f>SUM(AD557,AE557)</f>
        <v>0</v>
      </c>
      <c r="AG557" s="103"/>
      <c r="AH557" s="103"/>
      <c r="AI557" s="103"/>
      <c r="AJ557" s="107"/>
      <c r="AK557" s="107"/>
      <c r="AL557" s="107"/>
      <c r="AM557" s="104">
        <f>AG557*'1. Standard_Cost'!B167+'Incremental_Cost Year 2021'!AH565*'1. Standard_Cost'!C167+'Incremental_Cost Year 2021'!AI565*'1. Standard_Cost'!D167+'Incremental_Cost Year 2021'!AJ565+'Incremental_Cost Year 2021'!AL565+AK557</f>
        <v>0</v>
      </c>
      <c r="AN557" s="104">
        <f>AM557*'1. Standard_Cost'!C171</f>
        <v>0</v>
      </c>
      <c r="AO557" s="107"/>
      <c r="AQ557" s="104">
        <f t="shared" ref="AQ557:AQ560" si="983">L557+M557</f>
        <v>0</v>
      </c>
      <c r="AR557" s="104">
        <f t="shared" ref="AR557:AR560" si="984">AF557</f>
        <v>0</v>
      </c>
      <c r="AS557" s="104">
        <f t="shared" ref="AS557:AS560" si="985">AM557+AN557</f>
        <v>0</v>
      </c>
      <c r="AT557" s="104">
        <f>SUM(AQ557,AR557,AS557)</f>
        <v>0</v>
      </c>
      <c r="AU557" s="108"/>
      <c r="AV557" s="108"/>
      <c r="AW557" s="108"/>
      <c r="AX557" s="108"/>
      <c r="AY557" s="108"/>
      <c r="AZ557" s="108"/>
      <c r="BA557" s="109">
        <f t="shared" ref="BA557:BA560" si="986">SUM(AU557:AZ557)-AT557</f>
        <v>0</v>
      </c>
    </row>
    <row r="558" spans="1:53" ht="14.1" customHeight="1" outlineLevel="2" x14ac:dyDescent="0.2">
      <c r="A558" s="68"/>
      <c r="B558" s="94"/>
      <c r="C558" s="95"/>
      <c r="D558" s="110"/>
      <c r="E558" s="110"/>
      <c r="F558" s="110"/>
      <c r="G558" s="111"/>
      <c r="H558" s="99" t="s">
        <v>50</v>
      </c>
      <c r="I558" s="100"/>
      <c r="J558" s="101"/>
      <c r="K558" s="101"/>
      <c r="L558" s="102" t="str">
        <f>IF(I558&lt;&gt;0,((VLOOKUP(I558,'1. Standard_Cost'!$B$4:$D$8,2)+VLOOKUP(I558,'1. Standard_Cost'!$B$4:$D$8,3))*J558*K558),"0")</f>
        <v>0</v>
      </c>
      <c r="M558" s="102">
        <f>L558*'1. Standard_Cost'!F147</f>
        <v>0</v>
      </c>
      <c r="N558" s="103"/>
      <c r="O558" s="103"/>
      <c r="P558" s="103"/>
      <c r="Q558" s="103"/>
      <c r="R558" s="104">
        <f>+N558*P558*'1. Standard_Cost'!$B$12</f>
        <v>0</v>
      </c>
      <c r="S558" s="104">
        <f>+N558*O558*P558*'1. Standard_Cost'!$C$12</f>
        <v>0</v>
      </c>
      <c r="T558" s="104">
        <f>+N558*P558*Q558*'1. Standard_Cost'!$D$12</f>
        <v>0</v>
      </c>
      <c r="U558" s="104">
        <f>+N558*O558*'1. Standard_Cost'!$E$12</f>
        <v>0</v>
      </c>
      <c r="V558" s="103"/>
      <c r="W558" s="103"/>
      <c r="X558" s="103"/>
      <c r="Y558" s="104">
        <f>+V558*((X558*'1. Standard_Cost'!$B$16)+(W558*X558*'1. Standard_Cost'!$C$16))</f>
        <v>0</v>
      </c>
      <c r="Z558" s="103"/>
      <c r="AA558" s="103"/>
      <c r="AB558" s="104">
        <f>+Z558*'1. Standard_Cost'!$B$20+AA558*'1. Standard_Cost'!$C$20</f>
        <v>0</v>
      </c>
      <c r="AC558" s="105"/>
      <c r="AD558" s="106"/>
      <c r="AE558" s="104">
        <f>SUM(AD558,AC558,AB558,Y558,U558,T558,S558,R558)*'1. Standard_Cost'!B171</f>
        <v>0</v>
      </c>
      <c r="AF558" s="104">
        <f t="shared" ref="AF558:AF560" si="987">SUM(AD558,AE558)</f>
        <v>0</v>
      </c>
      <c r="AG558" s="103"/>
      <c r="AH558" s="103">
        <v>0</v>
      </c>
      <c r="AI558" s="103">
        <v>0</v>
      </c>
      <c r="AJ558" s="107"/>
      <c r="AK558" s="107"/>
      <c r="AL558" s="107"/>
      <c r="AM558" s="104">
        <f>AG558*'1. Standard_Cost'!B167+'Incremental_Cost Year 2021'!AH566*'1. Standard_Cost'!C167+'Incremental_Cost Year 2021'!AI566*'1. Standard_Cost'!D167+'Incremental_Cost Year 2021'!AJ566+'Incremental_Cost Year 2021'!AL566+AK558</f>
        <v>0</v>
      </c>
      <c r="AN558" s="104">
        <f>AM558*'1. Standard_Cost'!C171</f>
        <v>0</v>
      </c>
      <c r="AO558" s="107"/>
      <c r="AQ558" s="104">
        <f t="shared" si="983"/>
        <v>0</v>
      </c>
      <c r="AR558" s="104">
        <f t="shared" si="984"/>
        <v>0</v>
      </c>
      <c r="AS558" s="104">
        <f t="shared" si="985"/>
        <v>0</v>
      </c>
      <c r="AT558" s="104">
        <f t="shared" ref="AT558:AT560" si="988">SUM(AQ558,AR558,AS558)</f>
        <v>0</v>
      </c>
      <c r="AU558" s="108"/>
      <c r="AV558" s="108">
        <v>0</v>
      </c>
      <c r="AW558" s="108"/>
      <c r="AX558" s="108"/>
      <c r="AY558" s="108"/>
      <c r="AZ558" s="108"/>
      <c r="BA558" s="109">
        <f t="shared" si="986"/>
        <v>0</v>
      </c>
    </row>
    <row r="559" spans="1:53" ht="14.1" customHeight="1" outlineLevel="2" x14ac:dyDescent="0.2">
      <c r="A559" s="68"/>
      <c r="B559" s="94"/>
      <c r="C559" s="95"/>
      <c r="D559" s="110"/>
      <c r="E559" s="110"/>
      <c r="F559" s="110"/>
      <c r="G559" s="111"/>
      <c r="H559" s="99" t="s">
        <v>51</v>
      </c>
      <c r="I559" s="100"/>
      <c r="J559" s="101"/>
      <c r="K559" s="101"/>
      <c r="L559" s="102" t="str">
        <f>IF(I559&lt;&gt;0,((VLOOKUP(I559,'1. Standard_Cost'!$B$4:$D$8,2)+VLOOKUP(I559,'1. Standard_Cost'!$B$4:$D$8,3))*J559*K559),"0")</f>
        <v>0</v>
      </c>
      <c r="M559" s="102">
        <f>L559*'1. Standard_Cost'!F147</f>
        <v>0</v>
      </c>
      <c r="N559" s="103"/>
      <c r="O559" s="103"/>
      <c r="P559" s="103"/>
      <c r="Q559" s="103"/>
      <c r="R559" s="104">
        <f>+N559*P559*'1. Standard_Cost'!$B$12</f>
        <v>0</v>
      </c>
      <c r="S559" s="104">
        <f>+N559*O559*P559*'1. Standard_Cost'!$C$12</f>
        <v>0</v>
      </c>
      <c r="T559" s="104">
        <f>+N559*P559*Q559*'1. Standard_Cost'!$D$12</f>
        <v>0</v>
      </c>
      <c r="U559" s="104">
        <f>+N559*O559*'1. Standard_Cost'!$E$12</f>
        <v>0</v>
      </c>
      <c r="V559" s="103"/>
      <c r="W559" s="103"/>
      <c r="X559" s="103"/>
      <c r="Y559" s="104">
        <f>+V559*((X559*'1. Standard_Cost'!$B$16)+(W559*X559*'1. Standard_Cost'!$C$16))</f>
        <v>0</v>
      </c>
      <c r="Z559" s="103"/>
      <c r="AA559" s="103"/>
      <c r="AB559" s="104">
        <f>+Z559*'1. Standard_Cost'!$B$20+AA559*'1. Standard_Cost'!$C$20</f>
        <v>0</v>
      </c>
      <c r="AC559" s="105"/>
      <c r="AD559" s="106"/>
      <c r="AE559" s="104">
        <f>SUM(AD559,AC559,AB559,Y559,U559,T559,S559,R559)*'1. Standard_Cost'!B171</f>
        <v>0</v>
      </c>
      <c r="AF559" s="104">
        <f t="shared" si="987"/>
        <v>0</v>
      </c>
      <c r="AG559" s="103"/>
      <c r="AH559" s="103"/>
      <c r="AI559" s="103"/>
      <c r="AJ559" s="107"/>
      <c r="AK559" s="107"/>
      <c r="AL559" s="107"/>
      <c r="AM559" s="104">
        <f>AG559*'1. Standard_Cost'!B167+'Incremental_Cost Year 2021'!AH567*'1. Standard_Cost'!C167+'Incremental_Cost Year 2021'!AI567*'1. Standard_Cost'!D167+'Incremental_Cost Year 2021'!AJ567+'Incremental_Cost Year 2021'!AL567+AK559</f>
        <v>0</v>
      </c>
      <c r="AN559" s="104">
        <f>AM559*'1. Standard_Cost'!C171</f>
        <v>0</v>
      </c>
      <c r="AO559" s="107"/>
      <c r="AQ559" s="104">
        <f t="shared" si="983"/>
        <v>0</v>
      </c>
      <c r="AR559" s="104">
        <f t="shared" si="984"/>
        <v>0</v>
      </c>
      <c r="AS559" s="104">
        <f t="shared" si="985"/>
        <v>0</v>
      </c>
      <c r="AT559" s="104">
        <f t="shared" si="988"/>
        <v>0</v>
      </c>
      <c r="AU559" s="108"/>
      <c r="AV559" s="108"/>
      <c r="AW559" s="108"/>
      <c r="AX559" s="108"/>
      <c r="AY559" s="108"/>
      <c r="AZ559" s="108"/>
      <c r="BA559" s="109">
        <f t="shared" si="986"/>
        <v>0</v>
      </c>
    </row>
    <row r="560" spans="1:53" ht="14.1" customHeight="1" outlineLevel="2" x14ac:dyDescent="0.2">
      <c r="A560" s="68"/>
      <c r="B560" s="94"/>
      <c r="C560" s="95"/>
      <c r="D560" s="110"/>
      <c r="E560" s="110"/>
      <c r="F560" s="110"/>
      <c r="G560" s="111"/>
      <c r="H560" s="112" t="s">
        <v>179</v>
      </c>
      <c r="I560" s="100"/>
      <c r="J560" s="101"/>
      <c r="K560" s="101"/>
      <c r="L560" s="102" t="str">
        <f>IF(I560&lt;&gt;0,((VLOOKUP(I560,'1. Standard_Cost'!$B$4:$D$8,2)+VLOOKUP(I560,'1. Standard_Cost'!$B$4:$D$8,3))*J560*K560),"0")</f>
        <v>0</v>
      </c>
      <c r="M560" s="102">
        <f>L560*'1. Standard_Cost'!F147</f>
        <v>0</v>
      </c>
      <c r="N560" s="103"/>
      <c r="O560" s="103"/>
      <c r="P560" s="103"/>
      <c r="Q560" s="103"/>
      <c r="R560" s="104">
        <f>+N560*P560*'1. Standard_Cost'!$B$12</f>
        <v>0</v>
      </c>
      <c r="S560" s="104">
        <f>+N560*O560*P560*'1. Standard_Cost'!$C$12</f>
        <v>0</v>
      </c>
      <c r="T560" s="104">
        <f>+N560*P560*Q560*'1. Standard_Cost'!$D$12</f>
        <v>0</v>
      </c>
      <c r="U560" s="104">
        <f>+N560*O560*'1. Standard_Cost'!$E$12</f>
        <v>0</v>
      </c>
      <c r="V560" s="103"/>
      <c r="W560" s="103"/>
      <c r="X560" s="103"/>
      <c r="Y560" s="104">
        <f>+V560*((X560*'1. Standard_Cost'!$B$16)+(W560*X560*'1. Standard_Cost'!$C$16))</f>
        <v>0</v>
      </c>
      <c r="Z560" s="103"/>
      <c r="AA560" s="103"/>
      <c r="AB560" s="104">
        <f>+Z560*'1. Standard_Cost'!$B$20+AA560*'1. Standard_Cost'!$C$20</f>
        <v>0</v>
      </c>
      <c r="AC560" s="105"/>
      <c r="AD560" s="106"/>
      <c r="AE560" s="104">
        <f>SUM(AD560,AC560,AB560,Y560,U560,T560,S560,R560)*'1. Standard_Cost'!B171</f>
        <v>0</v>
      </c>
      <c r="AF560" s="104">
        <f t="shared" si="987"/>
        <v>0</v>
      </c>
      <c r="AG560" s="103"/>
      <c r="AH560" s="103"/>
      <c r="AI560" s="103"/>
      <c r="AJ560" s="107"/>
      <c r="AK560" s="107"/>
      <c r="AL560" s="107"/>
      <c r="AM560" s="104">
        <f>AG560*'1. Standard_Cost'!B167+'Incremental_Cost Year 2021'!AH568*'1. Standard_Cost'!C167+'Incremental_Cost Year 2021'!AI568*'1. Standard_Cost'!D167+'Incremental_Cost Year 2021'!AJ568+'Incremental_Cost Year 2021'!AL568+AK560</f>
        <v>0</v>
      </c>
      <c r="AN560" s="104">
        <f>AM560*'1. Standard_Cost'!C171</f>
        <v>0</v>
      </c>
      <c r="AO560" s="107"/>
      <c r="AQ560" s="104">
        <f t="shared" si="983"/>
        <v>0</v>
      </c>
      <c r="AR560" s="104">
        <f t="shared" si="984"/>
        <v>0</v>
      </c>
      <c r="AS560" s="104">
        <f t="shared" si="985"/>
        <v>0</v>
      </c>
      <c r="AT560" s="104">
        <f t="shared" si="988"/>
        <v>0</v>
      </c>
      <c r="AU560" s="108"/>
      <c r="AV560" s="108"/>
      <c r="AW560" s="108"/>
      <c r="AX560" s="108"/>
      <c r="AY560" s="108"/>
      <c r="AZ560" s="108"/>
      <c r="BA560" s="109">
        <f t="shared" si="986"/>
        <v>0</v>
      </c>
    </row>
    <row r="561" spans="1:53" ht="24.6" customHeight="1" outlineLevel="1" x14ac:dyDescent="0.2">
      <c r="A561" s="68"/>
      <c r="B561" s="141"/>
      <c r="C561" s="95"/>
      <c r="D561" s="113" t="s">
        <v>48</v>
      </c>
      <c r="E561" s="113" t="s">
        <v>369</v>
      </c>
      <c r="F561" s="114" t="s">
        <v>154</v>
      </c>
      <c r="G561" s="115" t="s">
        <v>155</v>
      </c>
      <c r="H561" s="122" t="s">
        <v>370</v>
      </c>
      <c r="I561" s="117"/>
      <c r="J561" s="117"/>
      <c r="K561" s="117"/>
      <c r="L561" s="118">
        <f>SUM(L557:L560)</f>
        <v>0</v>
      </c>
      <c r="M561" s="118">
        <f>SUM(M557:M560)</f>
        <v>0</v>
      </c>
      <c r="N561" s="117"/>
      <c r="O561" s="117"/>
      <c r="P561" s="117"/>
      <c r="Q561" s="117"/>
      <c r="R561" s="119">
        <f>SUM(R557:R560)</f>
        <v>0</v>
      </c>
      <c r="S561" s="119">
        <f>SUM(S557:S560)</f>
        <v>0</v>
      </c>
      <c r="T561" s="119">
        <f>SUM(T557:T560)</f>
        <v>0</v>
      </c>
      <c r="U561" s="119">
        <f>SUM(U557:U560)</f>
        <v>0</v>
      </c>
      <c r="V561" s="117"/>
      <c r="W561" s="117"/>
      <c r="X561" s="117"/>
      <c r="Y561" s="118">
        <f>SUM(Y557:Y560)</f>
        <v>0</v>
      </c>
      <c r="Z561" s="117"/>
      <c r="AA561" s="117"/>
      <c r="AB561" s="118">
        <f t="shared" ref="AB561:AF561" si="989">SUM(AB557:AB560)</f>
        <v>0</v>
      </c>
      <c r="AC561" s="118">
        <f t="shared" si="989"/>
        <v>0</v>
      </c>
      <c r="AD561" s="118">
        <f t="shared" si="989"/>
        <v>0</v>
      </c>
      <c r="AE561" s="118">
        <f t="shared" si="989"/>
        <v>0</v>
      </c>
      <c r="AF561" s="118">
        <f t="shared" si="989"/>
        <v>0</v>
      </c>
      <c r="AG561" s="117"/>
      <c r="AH561" s="117"/>
      <c r="AI561" s="117"/>
      <c r="AJ561" s="119">
        <f>SUM(AJ557:AJ560)</f>
        <v>0</v>
      </c>
      <c r="AK561" s="119">
        <f t="shared" ref="AK561:AN561" si="990">SUM(AK557:AK560)</f>
        <v>0</v>
      </c>
      <c r="AL561" s="119">
        <f t="shared" si="990"/>
        <v>0</v>
      </c>
      <c r="AM561" s="119">
        <f t="shared" si="990"/>
        <v>0</v>
      </c>
      <c r="AN561" s="119">
        <f t="shared" si="990"/>
        <v>0</v>
      </c>
      <c r="AO561" s="116"/>
      <c r="AP561" s="120"/>
      <c r="AQ561" s="121">
        <f t="shared" ref="AQ561:BA561" si="991">SUM(AQ557:AQ560)</f>
        <v>0</v>
      </c>
      <c r="AR561" s="121">
        <f t="shared" si="991"/>
        <v>0</v>
      </c>
      <c r="AS561" s="121">
        <f t="shared" si="991"/>
        <v>0</v>
      </c>
      <c r="AT561" s="121">
        <f t="shared" si="991"/>
        <v>0</v>
      </c>
      <c r="AU561" s="121">
        <f t="shared" si="991"/>
        <v>0</v>
      </c>
      <c r="AV561" s="121">
        <f t="shared" si="991"/>
        <v>0</v>
      </c>
      <c r="AW561" s="121">
        <f t="shared" si="991"/>
        <v>0</v>
      </c>
      <c r="AX561" s="121">
        <f t="shared" si="991"/>
        <v>0</v>
      </c>
      <c r="AY561" s="121">
        <f t="shared" si="991"/>
        <v>0</v>
      </c>
      <c r="AZ561" s="121">
        <f t="shared" si="991"/>
        <v>0</v>
      </c>
      <c r="BA561" s="121">
        <f t="shared" si="991"/>
        <v>0</v>
      </c>
    </row>
    <row r="562" spans="1:53" ht="14.1" customHeight="1" outlineLevel="2" x14ac:dyDescent="0.2">
      <c r="A562" s="68"/>
      <c r="B562" s="94"/>
      <c r="C562" s="250"/>
      <c r="D562" s="96"/>
      <c r="E562" s="96"/>
      <c r="F562" s="97"/>
      <c r="G562" s="98"/>
      <c r="H562" s="99" t="s">
        <v>49</v>
      </c>
      <c r="I562" s="100"/>
      <c r="J562" s="101"/>
      <c r="K562" s="101"/>
      <c r="L562" s="102" t="str">
        <f>IF(I562&lt;&gt;0,((VLOOKUP(I562,'1. Standard_Cost'!$B$4:$D$8,2)+VLOOKUP(I562,'1. Standard_Cost'!$B$4:$D$8,3))*J562*K562),"0")</f>
        <v>0</v>
      </c>
      <c r="M562" s="102">
        <f>L562*'1. Standard_Cost'!F162</f>
        <v>0</v>
      </c>
      <c r="N562" s="103"/>
      <c r="O562" s="103"/>
      <c r="P562" s="103"/>
      <c r="Q562" s="103"/>
      <c r="R562" s="104">
        <f>+N562*P562*'1. Standard_Cost'!$B$12</f>
        <v>0</v>
      </c>
      <c r="S562" s="104">
        <f>+N562*O562*P562*'1. Standard_Cost'!$C$12</f>
        <v>0</v>
      </c>
      <c r="T562" s="104">
        <f>+N562*P562*Q562*'1. Standard_Cost'!$D$12</f>
        <v>0</v>
      </c>
      <c r="U562" s="104">
        <f>+N562*O562*'1. Standard_Cost'!$E$12</f>
        <v>0</v>
      </c>
      <c r="V562" s="103"/>
      <c r="W562" s="103"/>
      <c r="X562" s="103"/>
      <c r="Y562" s="104">
        <f>+V562*((X562*'1. Standard_Cost'!$B$16)+(W562*X562*'1. Standard_Cost'!$C$16))</f>
        <v>0</v>
      </c>
      <c r="Z562" s="103"/>
      <c r="AA562" s="103"/>
      <c r="AB562" s="104">
        <f>+Z562*'1. Standard_Cost'!$B$20+AA562*'1. Standard_Cost'!$C$20</f>
        <v>0</v>
      </c>
      <c r="AC562" s="105"/>
      <c r="AD562" s="106"/>
      <c r="AE562" s="104">
        <f>SUM(AD562,AC562,AB562,Y562,U562,T562,S562,R562)*'1. Standard_Cost'!B186</f>
        <v>0</v>
      </c>
      <c r="AF562" s="104">
        <f>SUM(AD562,AE562)</f>
        <v>0</v>
      </c>
      <c r="AG562" s="103"/>
      <c r="AH562" s="103"/>
      <c r="AI562" s="103"/>
      <c r="AJ562" s="107"/>
      <c r="AK562" s="107"/>
      <c r="AL562" s="107"/>
      <c r="AM562" s="104">
        <f>AG562*'1. Standard_Cost'!B182+'Incremental_Cost Year 2021'!AH570*'1. Standard_Cost'!C182+'Incremental_Cost Year 2021'!AI570*'1. Standard_Cost'!D182+'Incremental_Cost Year 2021'!AJ570+'Incremental_Cost Year 2021'!AL570+AK562</f>
        <v>0</v>
      </c>
      <c r="AN562" s="104">
        <f>AM562*'1. Standard_Cost'!C186</f>
        <v>0</v>
      </c>
      <c r="AO562" s="107"/>
      <c r="AQ562" s="104">
        <f t="shared" ref="AQ562:AQ565" si="992">L562+M562</f>
        <v>0</v>
      </c>
      <c r="AR562" s="104">
        <f t="shared" ref="AR562:AR565" si="993">AF562</f>
        <v>0</v>
      </c>
      <c r="AS562" s="104">
        <f t="shared" ref="AS562:AS565" si="994">AM562+AN562</f>
        <v>0</v>
      </c>
      <c r="AT562" s="104">
        <f>SUM(AQ562,AR562,AS562)</f>
        <v>0</v>
      </c>
      <c r="AU562" s="108"/>
      <c r="AV562" s="108"/>
      <c r="AW562" s="108"/>
      <c r="AX562" s="108"/>
      <c r="AY562" s="108"/>
      <c r="AZ562" s="108"/>
      <c r="BA562" s="109">
        <f t="shared" ref="BA562:BA565" si="995">SUM(AU562:AZ562)-AT562</f>
        <v>0</v>
      </c>
    </row>
    <row r="563" spans="1:53" ht="14.1" customHeight="1" outlineLevel="2" x14ac:dyDescent="0.2">
      <c r="A563" s="68"/>
      <c r="B563" s="94"/>
      <c r="C563" s="251"/>
      <c r="D563" s="110"/>
      <c r="E563" s="110"/>
      <c r="F563" s="110"/>
      <c r="G563" s="111"/>
      <c r="H563" s="99" t="s">
        <v>50</v>
      </c>
      <c r="I563" s="100"/>
      <c r="J563" s="101"/>
      <c r="K563" s="101"/>
      <c r="L563" s="102" t="str">
        <f>IF(I563&lt;&gt;0,((VLOOKUP(I563,'1. Standard_Cost'!$B$4:$D$8,2)+VLOOKUP(I563,'1. Standard_Cost'!$B$4:$D$8,3))*J563*K563),"0")</f>
        <v>0</v>
      </c>
      <c r="M563" s="102">
        <f>L563*'1. Standard_Cost'!F162</f>
        <v>0</v>
      </c>
      <c r="N563" s="103"/>
      <c r="O563" s="103"/>
      <c r="P563" s="103"/>
      <c r="Q563" s="103"/>
      <c r="R563" s="104">
        <f>+N563*P563*'1. Standard_Cost'!$B$12</f>
        <v>0</v>
      </c>
      <c r="S563" s="104">
        <f>+N563*O563*P563*'1. Standard_Cost'!$C$12</f>
        <v>0</v>
      </c>
      <c r="T563" s="104">
        <f>+N563*P563*Q563*'1. Standard_Cost'!$D$12</f>
        <v>0</v>
      </c>
      <c r="U563" s="104">
        <f>+N563*O563*'1. Standard_Cost'!$E$12</f>
        <v>0</v>
      </c>
      <c r="V563" s="103"/>
      <c r="W563" s="103"/>
      <c r="X563" s="103"/>
      <c r="Y563" s="104">
        <f>+V563*((X563*'1. Standard_Cost'!$B$16)+(W563*X563*'1. Standard_Cost'!$C$16))</f>
        <v>0</v>
      </c>
      <c r="Z563" s="103"/>
      <c r="AA563" s="103"/>
      <c r="AB563" s="104">
        <f>+Z563*'1. Standard_Cost'!$B$20+AA563*'1. Standard_Cost'!$C$20</f>
        <v>0</v>
      </c>
      <c r="AC563" s="105"/>
      <c r="AD563" s="106"/>
      <c r="AE563" s="104">
        <f>SUM(AD563,AC563,AB563,Y563,U563,T563,S563,R563)*'1. Standard_Cost'!B186</f>
        <v>0</v>
      </c>
      <c r="AF563" s="104">
        <f t="shared" ref="AF563:AF565" si="996">SUM(AD563,AE563)</f>
        <v>0</v>
      </c>
      <c r="AG563" s="103"/>
      <c r="AH563" s="103">
        <v>0</v>
      </c>
      <c r="AI563" s="103">
        <v>0</v>
      </c>
      <c r="AJ563" s="107"/>
      <c r="AK563" s="107"/>
      <c r="AL563" s="107"/>
      <c r="AM563" s="104">
        <f>AG563*'1. Standard_Cost'!B182+'Incremental_Cost Year 2021'!AH571*'1. Standard_Cost'!C182+'Incremental_Cost Year 2021'!AI571*'1. Standard_Cost'!D182+'Incremental_Cost Year 2021'!AJ571+'Incremental_Cost Year 2021'!AL571+AK563</f>
        <v>0</v>
      </c>
      <c r="AN563" s="104">
        <f>AM563*'1. Standard_Cost'!C186</f>
        <v>0</v>
      </c>
      <c r="AO563" s="107"/>
      <c r="AQ563" s="104">
        <f t="shared" si="992"/>
        <v>0</v>
      </c>
      <c r="AR563" s="104">
        <f t="shared" si="993"/>
        <v>0</v>
      </c>
      <c r="AS563" s="104">
        <f t="shared" si="994"/>
        <v>0</v>
      </c>
      <c r="AT563" s="104">
        <f t="shared" ref="AT563:AT565" si="997">SUM(AQ563,AR563,AS563)</f>
        <v>0</v>
      </c>
      <c r="AU563" s="108"/>
      <c r="AV563" s="108">
        <v>0</v>
      </c>
      <c r="AW563" s="108"/>
      <c r="AX563" s="108"/>
      <c r="AY563" s="108"/>
      <c r="AZ563" s="108"/>
      <c r="BA563" s="109">
        <f t="shared" si="995"/>
        <v>0</v>
      </c>
    </row>
    <row r="564" spans="1:53" ht="14.1" customHeight="1" outlineLevel="2" x14ac:dyDescent="0.2">
      <c r="A564" s="68"/>
      <c r="B564" s="94"/>
      <c r="C564" s="251"/>
      <c r="D564" s="110"/>
      <c r="E564" s="110"/>
      <c r="F564" s="110"/>
      <c r="G564" s="111"/>
      <c r="H564" s="99" t="s">
        <v>51</v>
      </c>
      <c r="I564" s="100"/>
      <c r="J564" s="101"/>
      <c r="K564" s="101"/>
      <c r="L564" s="102" t="str">
        <f>IF(I564&lt;&gt;0,((VLOOKUP(I564,'1. Standard_Cost'!$B$4:$D$8,2)+VLOOKUP(I564,'1. Standard_Cost'!$B$4:$D$8,3))*J564*K564),"0")</f>
        <v>0</v>
      </c>
      <c r="M564" s="102">
        <f>L564*'1. Standard_Cost'!F162</f>
        <v>0</v>
      </c>
      <c r="N564" s="103"/>
      <c r="O564" s="103"/>
      <c r="P564" s="103"/>
      <c r="Q564" s="103"/>
      <c r="R564" s="104">
        <f>+N564*P564*'1. Standard_Cost'!$B$12</f>
        <v>0</v>
      </c>
      <c r="S564" s="104">
        <f>+N564*O564*P564*'1. Standard_Cost'!$C$12</f>
        <v>0</v>
      </c>
      <c r="T564" s="104">
        <f>+N564*P564*Q564*'1. Standard_Cost'!$D$12</f>
        <v>0</v>
      </c>
      <c r="U564" s="104">
        <f>+N564*O564*'1. Standard_Cost'!$E$12</f>
        <v>0</v>
      </c>
      <c r="V564" s="103"/>
      <c r="W564" s="103"/>
      <c r="X564" s="103"/>
      <c r="Y564" s="104">
        <f>+V564*((X564*'1. Standard_Cost'!$B$16)+(W564*X564*'1. Standard_Cost'!$C$16))</f>
        <v>0</v>
      </c>
      <c r="Z564" s="103"/>
      <c r="AA564" s="103"/>
      <c r="AB564" s="104">
        <f>+Z564*'1. Standard_Cost'!$B$20+AA564*'1. Standard_Cost'!$C$20</f>
        <v>0</v>
      </c>
      <c r="AC564" s="105"/>
      <c r="AD564" s="106"/>
      <c r="AE564" s="104">
        <f>SUM(AD564,AC564,AB564,Y564,U564,T564,S564,R564)*'1. Standard_Cost'!B186</f>
        <v>0</v>
      </c>
      <c r="AF564" s="104">
        <f t="shared" si="996"/>
        <v>0</v>
      </c>
      <c r="AG564" s="103"/>
      <c r="AH564" s="103"/>
      <c r="AI564" s="103"/>
      <c r="AJ564" s="107"/>
      <c r="AK564" s="107"/>
      <c r="AL564" s="107"/>
      <c r="AM564" s="104">
        <f>AG564*'1. Standard_Cost'!B182+'Incremental_Cost Year 2021'!AH572*'1. Standard_Cost'!C182+'Incremental_Cost Year 2021'!AI572*'1. Standard_Cost'!D182+'Incremental_Cost Year 2021'!AJ572+'Incremental_Cost Year 2021'!AL572+AK564</f>
        <v>0</v>
      </c>
      <c r="AN564" s="104">
        <f>AM564*'1. Standard_Cost'!C186</f>
        <v>0</v>
      </c>
      <c r="AO564" s="107"/>
      <c r="AQ564" s="104">
        <f t="shared" si="992"/>
        <v>0</v>
      </c>
      <c r="AR564" s="104">
        <f t="shared" si="993"/>
        <v>0</v>
      </c>
      <c r="AS564" s="104">
        <f t="shared" si="994"/>
        <v>0</v>
      </c>
      <c r="AT564" s="104">
        <f t="shared" si="997"/>
        <v>0</v>
      </c>
      <c r="AU564" s="108"/>
      <c r="AV564" s="108"/>
      <c r="AW564" s="108"/>
      <c r="AX564" s="108"/>
      <c r="AY564" s="108"/>
      <c r="AZ564" s="108"/>
      <c r="BA564" s="109">
        <f t="shared" si="995"/>
        <v>0</v>
      </c>
    </row>
    <row r="565" spans="1:53" ht="14.1" customHeight="1" outlineLevel="2" x14ac:dyDescent="0.2">
      <c r="A565" s="68"/>
      <c r="B565" s="94"/>
      <c r="C565" s="251"/>
      <c r="D565" s="110"/>
      <c r="E565" s="110"/>
      <c r="F565" s="110"/>
      <c r="G565" s="111"/>
      <c r="H565" s="112" t="s">
        <v>179</v>
      </c>
      <c r="I565" s="100"/>
      <c r="J565" s="101"/>
      <c r="K565" s="101"/>
      <c r="L565" s="102" t="str">
        <f>IF(I565&lt;&gt;0,((VLOOKUP(I565,'1. Standard_Cost'!$B$4:$D$8,2)+VLOOKUP(I565,'1. Standard_Cost'!$B$4:$D$8,3))*J565*K565),"0")</f>
        <v>0</v>
      </c>
      <c r="M565" s="102">
        <f>L565*'1. Standard_Cost'!F162</f>
        <v>0</v>
      </c>
      <c r="N565" s="103"/>
      <c r="O565" s="103"/>
      <c r="P565" s="103"/>
      <c r="Q565" s="103"/>
      <c r="R565" s="104">
        <f>+N565*P565*'1. Standard_Cost'!$B$12</f>
        <v>0</v>
      </c>
      <c r="S565" s="104">
        <f>+N565*O565*P565*'1. Standard_Cost'!$C$12</f>
        <v>0</v>
      </c>
      <c r="T565" s="104">
        <f>+N565*P565*Q565*'1. Standard_Cost'!$D$12</f>
        <v>0</v>
      </c>
      <c r="U565" s="104">
        <f>+N565*O565*'1. Standard_Cost'!$E$12</f>
        <v>0</v>
      </c>
      <c r="V565" s="103"/>
      <c r="W565" s="103"/>
      <c r="X565" s="103"/>
      <c r="Y565" s="104">
        <f>+V565*((X565*'1. Standard_Cost'!$B$16)+(W565*X565*'1. Standard_Cost'!$C$16))</f>
        <v>0</v>
      </c>
      <c r="Z565" s="103"/>
      <c r="AA565" s="103"/>
      <c r="AB565" s="104">
        <f>+Z565*'1. Standard_Cost'!$B$20+AA565*'1. Standard_Cost'!$C$20</f>
        <v>0</v>
      </c>
      <c r="AC565" s="105"/>
      <c r="AD565" s="106"/>
      <c r="AE565" s="104">
        <f>SUM(AD565,AC565,AB565,Y565,U565,T565,S565,R565)*'1. Standard_Cost'!B186</f>
        <v>0</v>
      </c>
      <c r="AF565" s="104">
        <f t="shared" si="996"/>
        <v>0</v>
      </c>
      <c r="AG565" s="103"/>
      <c r="AH565" s="103"/>
      <c r="AI565" s="103"/>
      <c r="AJ565" s="107"/>
      <c r="AK565" s="107"/>
      <c r="AL565" s="107"/>
      <c r="AM565" s="104">
        <f>AG565*'1. Standard_Cost'!B182+'Incremental_Cost Year 2021'!AH573*'1. Standard_Cost'!C182+'Incremental_Cost Year 2021'!AI573*'1. Standard_Cost'!D182+'Incremental_Cost Year 2021'!AJ573+'Incremental_Cost Year 2021'!AL573+AK565</f>
        <v>0</v>
      </c>
      <c r="AN565" s="104">
        <f>AM565*'1. Standard_Cost'!C186</f>
        <v>0</v>
      </c>
      <c r="AO565" s="107"/>
      <c r="AQ565" s="104">
        <f t="shared" si="992"/>
        <v>0</v>
      </c>
      <c r="AR565" s="104">
        <f t="shared" si="993"/>
        <v>0</v>
      </c>
      <c r="AS565" s="104">
        <f t="shared" si="994"/>
        <v>0</v>
      </c>
      <c r="AT565" s="104">
        <f t="shared" si="997"/>
        <v>0</v>
      </c>
      <c r="AU565" s="108"/>
      <c r="AV565" s="108"/>
      <c r="AW565" s="108"/>
      <c r="AX565" s="108"/>
      <c r="AY565" s="108"/>
      <c r="AZ565" s="108"/>
      <c r="BA565" s="109">
        <f t="shared" si="995"/>
        <v>0</v>
      </c>
    </row>
    <row r="566" spans="1:53" ht="25.35" customHeight="1" outlineLevel="1" x14ac:dyDescent="0.2">
      <c r="A566" s="68"/>
      <c r="B566" s="94"/>
      <c r="C566" s="251"/>
      <c r="D566" s="113" t="s">
        <v>48</v>
      </c>
      <c r="E566" s="113" t="s">
        <v>371</v>
      </c>
      <c r="F566" s="114" t="s">
        <v>154</v>
      </c>
      <c r="G566" s="115" t="s">
        <v>155</v>
      </c>
      <c r="H566" s="140" t="s">
        <v>372</v>
      </c>
      <c r="I566" s="117"/>
      <c r="J566" s="117"/>
      <c r="K566" s="117"/>
      <c r="L566" s="118">
        <f>SUM(L562:L565)</f>
        <v>0</v>
      </c>
      <c r="M566" s="118">
        <f>SUM(M562:M565)</f>
        <v>0</v>
      </c>
      <c r="N566" s="117"/>
      <c r="O566" s="117"/>
      <c r="P566" s="117"/>
      <c r="Q566" s="117"/>
      <c r="R566" s="119">
        <f>SUM(R562:R565)</f>
        <v>0</v>
      </c>
      <c r="S566" s="119">
        <f>SUM(S562:S565)</f>
        <v>0</v>
      </c>
      <c r="T566" s="119">
        <f>SUM(T562:T565)</f>
        <v>0</v>
      </c>
      <c r="U566" s="119">
        <f>SUM(U562:U565)</f>
        <v>0</v>
      </c>
      <c r="V566" s="117"/>
      <c r="W566" s="117"/>
      <c r="X566" s="117"/>
      <c r="Y566" s="118">
        <f>SUM(Y562:Y565)</f>
        <v>0</v>
      </c>
      <c r="Z566" s="117"/>
      <c r="AA566" s="117"/>
      <c r="AB566" s="118">
        <f t="shared" ref="AB566:AF566" si="998">SUM(AB562:AB565)</f>
        <v>0</v>
      </c>
      <c r="AC566" s="118">
        <f t="shared" si="998"/>
        <v>0</v>
      </c>
      <c r="AD566" s="118">
        <f t="shared" si="998"/>
        <v>0</v>
      </c>
      <c r="AE566" s="118">
        <f t="shared" si="998"/>
        <v>0</v>
      </c>
      <c r="AF566" s="118">
        <f t="shared" si="998"/>
        <v>0</v>
      </c>
      <c r="AG566" s="117"/>
      <c r="AH566" s="117"/>
      <c r="AI566" s="117"/>
      <c r="AJ566" s="119">
        <f>SUM(AJ562:AJ565)</f>
        <v>0</v>
      </c>
      <c r="AK566" s="119">
        <f t="shared" ref="AK566:AN566" si="999">SUM(AK562:AK565)</f>
        <v>0</v>
      </c>
      <c r="AL566" s="119">
        <f t="shared" si="999"/>
        <v>0</v>
      </c>
      <c r="AM566" s="119">
        <f t="shared" si="999"/>
        <v>0</v>
      </c>
      <c r="AN566" s="119">
        <f t="shared" si="999"/>
        <v>0</v>
      </c>
      <c r="AO566" s="116"/>
      <c r="AP566" s="120"/>
      <c r="AQ566" s="118">
        <f t="shared" ref="AQ566:BA566" si="1000">SUM(AQ562:AQ565)</f>
        <v>0</v>
      </c>
      <c r="AR566" s="118">
        <f t="shared" si="1000"/>
        <v>0</v>
      </c>
      <c r="AS566" s="118">
        <f t="shared" si="1000"/>
        <v>0</v>
      </c>
      <c r="AT566" s="118">
        <f t="shared" si="1000"/>
        <v>0</v>
      </c>
      <c r="AU566" s="118">
        <f t="shared" si="1000"/>
        <v>0</v>
      </c>
      <c r="AV566" s="118">
        <f t="shared" si="1000"/>
        <v>0</v>
      </c>
      <c r="AW566" s="118">
        <f t="shared" si="1000"/>
        <v>0</v>
      </c>
      <c r="AX566" s="118">
        <f t="shared" si="1000"/>
        <v>0</v>
      </c>
      <c r="AY566" s="118">
        <f t="shared" si="1000"/>
        <v>0</v>
      </c>
      <c r="AZ566" s="118">
        <f t="shared" si="1000"/>
        <v>0</v>
      </c>
      <c r="BA566" s="118">
        <f t="shared" si="1000"/>
        <v>0</v>
      </c>
    </row>
    <row r="567" spans="1:53" ht="14.1" customHeight="1" outlineLevel="2" x14ac:dyDescent="0.2">
      <c r="A567" s="68"/>
      <c r="B567" s="94"/>
      <c r="C567" s="251"/>
      <c r="D567" s="96"/>
      <c r="E567" s="96"/>
      <c r="F567" s="97"/>
      <c r="G567" s="98"/>
      <c r="H567" s="99" t="s">
        <v>49</v>
      </c>
      <c r="I567" s="100"/>
      <c r="J567" s="101"/>
      <c r="K567" s="101"/>
      <c r="L567" s="102" t="str">
        <f>IF(I567&lt;&gt;0,((VLOOKUP(I567,'1. Standard_Cost'!$B$4:$D$8,2)+VLOOKUP(I567,'1. Standard_Cost'!$B$4:$D$8,3))*J567*K567),"0")</f>
        <v>0</v>
      </c>
      <c r="M567" s="102">
        <f>L567*'1. Standard_Cost'!F162</f>
        <v>0</v>
      </c>
      <c r="N567" s="103"/>
      <c r="O567" s="103"/>
      <c r="P567" s="103"/>
      <c r="Q567" s="103"/>
      <c r="R567" s="104">
        <f>+N567*P567*'1. Standard_Cost'!$B$12</f>
        <v>0</v>
      </c>
      <c r="S567" s="104">
        <f>+N567*O567*P567*'1. Standard_Cost'!$C$12</f>
        <v>0</v>
      </c>
      <c r="T567" s="104">
        <f>+N567*P567*Q567*'1. Standard_Cost'!$D$12</f>
        <v>0</v>
      </c>
      <c r="U567" s="104">
        <f>+N567*O567*'1. Standard_Cost'!$E$12</f>
        <v>0</v>
      </c>
      <c r="V567" s="103"/>
      <c r="W567" s="103"/>
      <c r="X567" s="103"/>
      <c r="Y567" s="104">
        <f>+V567*((X567*'1. Standard_Cost'!$B$16)+(W567*X567*'1. Standard_Cost'!$C$16))</f>
        <v>0</v>
      </c>
      <c r="Z567" s="103"/>
      <c r="AA567" s="103"/>
      <c r="AB567" s="104">
        <f>+Z567*'1. Standard_Cost'!$B$20+AA567*'1. Standard_Cost'!$C$20</f>
        <v>0</v>
      </c>
      <c r="AC567" s="105"/>
      <c r="AD567" s="106"/>
      <c r="AE567" s="104">
        <f>SUM(AD567,AC567,AB567,Y567,U567,T567,S567,R567)*'1. Standard_Cost'!B186</f>
        <v>0</v>
      </c>
      <c r="AF567" s="104">
        <f>SUM(AD567,AE567)</f>
        <v>0</v>
      </c>
      <c r="AG567" s="103"/>
      <c r="AH567" s="103"/>
      <c r="AI567" s="103"/>
      <c r="AJ567" s="107"/>
      <c r="AK567" s="107"/>
      <c r="AL567" s="107"/>
      <c r="AM567" s="104">
        <f>AG567*'1. Standard_Cost'!B182+'Incremental_Cost Year 2021'!AH575*'1. Standard_Cost'!C182+'Incremental_Cost Year 2021'!AI575*'1. Standard_Cost'!D182+'Incremental_Cost Year 2021'!AJ575+'Incremental_Cost Year 2021'!AL575+AK567</f>
        <v>0</v>
      </c>
      <c r="AN567" s="104">
        <f>AM567*'1. Standard_Cost'!C186</f>
        <v>0</v>
      </c>
      <c r="AO567" s="107"/>
      <c r="AQ567" s="104">
        <f t="shared" ref="AQ567:AQ570" si="1001">L567+M567</f>
        <v>0</v>
      </c>
      <c r="AR567" s="104">
        <f t="shared" ref="AR567:AR570" si="1002">AF567</f>
        <v>0</v>
      </c>
      <c r="AS567" s="104">
        <f t="shared" ref="AS567:AS570" si="1003">AM567+AN567</f>
        <v>0</v>
      </c>
      <c r="AT567" s="104">
        <f>SUM(AQ567,AR567,AS567)</f>
        <v>0</v>
      </c>
      <c r="AU567" s="108"/>
      <c r="AV567" s="108"/>
      <c r="AW567" s="108"/>
      <c r="AX567" s="108"/>
      <c r="AY567" s="108"/>
      <c r="AZ567" s="108"/>
      <c r="BA567" s="109">
        <f t="shared" ref="BA567:BA570" si="1004">SUM(AU567:AZ567)-AT567</f>
        <v>0</v>
      </c>
    </row>
    <row r="568" spans="1:53" ht="14.1" customHeight="1" outlineLevel="2" x14ac:dyDescent="0.2">
      <c r="A568" s="68"/>
      <c r="B568" s="94"/>
      <c r="C568" s="251"/>
      <c r="D568" s="110"/>
      <c r="E568" s="110"/>
      <c r="F568" s="110"/>
      <c r="G568" s="111"/>
      <c r="H568" s="99" t="s">
        <v>50</v>
      </c>
      <c r="I568" s="100"/>
      <c r="J568" s="101"/>
      <c r="K568" s="101"/>
      <c r="L568" s="102" t="str">
        <f>IF(I568&lt;&gt;0,((VLOOKUP(I568,'1. Standard_Cost'!$B$4:$D$8,2)+VLOOKUP(I568,'1. Standard_Cost'!$B$4:$D$8,3))*J568*K568),"0")</f>
        <v>0</v>
      </c>
      <c r="M568" s="102">
        <f>L568*'1. Standard_Cost'!F162</f>
        <v>0</v>
      </c>
      <c r="N568" s="103"/>
      <c r="O568" s="103"/>
      <c r="P568" s="103"/>
      <c r="Q568" s="103"/>
      <c r="R568" s="104">
        <f>+N568*P568*'1. Standard_Cost'!$B$12</f>
        <v>0</v>
      </c>
      <c r="S568" s="104">
        <f>+N568*O568*P568*'1. Standard_Cost'!$C$12</f>
        <v>0</v>
      </c>
      <c r="T568" s="104">
        <f>+N568*P568*Q568*'1. Standard_Cost'!$D$12</f>
        <v>0</v>
      </c>
      <c r="U568" s="104">
        <f>+N568*O568*'1. Standard_Cost'!$E$12</f>
        <v>0</v>
      </c>
      <c r="V568" s="103"/>
      <c r="W568" s="103"/>
      <c r="X568" s="103"/>
      <c r="Y568" s="104">
        <f>+V568*((X568*'1. Standard_Cost'!$B$16)+(W568*X568*'1. Standard_Cost'!$C$16))</f>
        <v>0</v>
      </c>
      <c r="Z568" s="103"/>
      <c r="AA568" s="103"/>
      <c r="AB568" s="104">
        <f>+Z568*'1. Standard_Cost'!$B$20+AA568*'1. Standard_Cost'!$C$20</f>
        <v>0</v>
      </c>
      <c r="AC568" s="105"/>
      <c r="AD568" s="106"/>
      <c r="AE568" s="104">
        <f>SUM(AD568,AC568,AB568,Y568,U568,T568,S568,R568)*'1. Standard_Cost'!B186</f>
        <v>0</v>
      </c>
      <c r="AF568" s="104">
        <f t="shared" ref="AF568:AF570" si="1005">SUM(AD568,AE568)</f>
        <v>0</v>
      </c>
      <c r="AG568" s="103"/>
      <c r="AH568" s="103">
        <v>0</v>
      </c>
      <c r="AI568" s="103">
        <v>0</v>
      </c>
      <c r="AJ568" s="107"/>
      <c r="AK568" s="107"/>
      <c r="AL568" s="107"/>
      <c r="AM568" s="104">
        <f>AG568*'1. Standard_Cost'!B182+'Incremental_Cost Year 2021'!AH576*'1. Standard_Cost'!C182+'Incremental_Cost Year 2021'!AI576*'1. Standard_Cost'!D182+'Incremental_Cost Year 2021'!AJ576+'Incremental_Cost Year 2021'!AL576+AK568</f>
        <v>0</v>
      </c>
      <c r="AN568" s="104">
        <f>AM568*'1. Standard_Cost'!C186</f>
        <v>0</v>
      </c>
      <c r="AO568" s="107"/>
      <c r="AQ568" s="104">
        <f t="shared" si="1001"/>
        <v>0</v>
      </c>
      <c r="AR568" s="104">
        <f t="shared" si="1002"/>
        <v>0</v>
      </c>
      <c r="AS568" s="104">
        <f t="shared" si="1003"/>
        <v>0</v>
      </c>
      <c r="AT568" s="104">
        <f t="shared" ref="AT568:AT570" si="1006">SUM(AQ568,AR568,AS568)</f>
        <v>0</v>
      </c>
      <c r="AU568" s="108"/>
      <c r="AV568" s="108">
        <v>0</v>
      </c>
      <c r="AW568" s="108"/>
      <c r="AX568" s="108"/>
      <c r="AY568" s="108"/>
      <c r="AZ568" s="108"/>
      <c r="BA568" s="109">
        <f t="shared" si="1004"/>
        <v>0</v>
      </c>
    </row>
    <row r="569" spans="1:53" ht="14.1" customHeight="1" outlineLevel="2" x14ac:dyDescent="0.2">
      <c r="A569" s="68"/>
      <c r="B569" s="94"/>
      <c r="C569" s="251"/>
      <c r="D569" s="110"/>
      <c r="E569" s="110"/>
      <c r="F569" s="110"/>
      <c r="G569" s="111"/>
      <c r="H569" s="99" t="s">
        <v>51</v>
      </c>
      <c r="I569" s="100"/>
      <c r="J569" s="101"/>
      <c r="K569" s="101"/>
      <c r="L569" s="102" t="str">
        <f>IF(I569&lt;&gt;0,((VLOOKUP(I569,'1. Standard_Cost'!$B$4:$D$8,2)+VLOOKUP(I569,'1. Standard_Cost'!$B$4:$D$8,3))*J569*K569),"0")</f>
        <v>0</v>
      </c>
      <c r="M569" s="102">
        <f>L569*'1. Standard_Cost'!F162</f>
        <v>0</v>
      </c>
      <c r="N569" s="103"/>
      <c r="O569" s="103"/>
      <c r="P569" s="103"/>
      <c r="Q569" s="103"/>
      <c r="R569" s="104">
        <f>+N569*P569*'1. Standard_Cost'!$B$12</f>
        <v>0</v>
      </c>
      <c r="S569" s="104">
        <f>+N569*O569*P569*'1. Standard_Cost'!$C$12</f>
        <v>0</v>
      </c>
      <c r="T569" s="104">
        <f>+N569*P569*Q569*'1. Standard_Cost'!$D$12</f>
        <v>0</v>
      </c>
      <c r="U569" s="104">
        <f>+N569*O569*'1. Standard_Cost'!$E$12</f>
        <v>0</v>
      </c>
      <c r="V569" s="103"/>
      <c r="W569" s="103"/>
      <c r="X569" s="103"/>
      <c r="Y569" s="104">
        <f>+V569*((X569*'1. Standard_Cost'!$B$16)+(W569*X569*'1. Standard_Cost'!$C$16))</f>
        <v>0</v>
      </c>
      <c r="Z569" s="103"/>
      <c r="AA569" s="103"/>
      <c r="AB569" s="104">
        <f>+Z569*'1. Standard_Cost'!$B$20+AA569*'1. Standard_Cost'!$C$20</f>
        <v>0</v>
      </c>
      <c r="AC569" s="105"/>
      <c r="AD569" s="106"/>
      <c r="AE569" s="104">
        <f>SUM(AD569,AC569,AB569,Y569,U569,T569,S569,R569)*'1. Standard_Cost'!B186</f>
        <v>0</v>
      </c>
      <c r="AF569" s="104">
        <f t="shared" si="1005"/>
        <v>0</v>
      </c>
      <c r="AG569" s="103"/>
      <c r="AH569" s="103"/>
      <c r="AI569" s="103"/>
      <c r="AJ569" s="107"/>
      <c r="AK569" s="107"/>
      <c r="AL569" s="107"/>
      <c r="AM569" s="104">
        <f>AG569*'1. Standard_Cost'!B182+'Incremental_Cost Year 2021'!AH577*'1. Standard_Cost'!C182+'Incremental_Cost Year 2021'!AI577*'1. Standard_Cost'!D182+'Incremental_Cost Year 2021'!AJ577+'Incremental_Cost Year 2021'!AL577+AK569</f>
        <v>0</v>
      </c>
      <c r="AN569" s="104">
        <f>AM569*'1. Standard_Cost'!C186</f>
        <v>0</v>
      </c>
      <c r="AO569" s="107"/>
      <c r="AQ569" s="104">
        <f t="shared" si="1001"/>
        <v>0</v>
      </c>
      <c r="AR569" s="104">
        <f t="shared" si="1002"/>
        <v>0</v>
      </c>
      <c r="AS569" s="104">
        <f t="shared" si="1003"/>
        <v>0</v>
      </c>
      <c r="AT569" s="104">
        <f t="shared" si="1006"/>
        <v>0</v>
      </c>
      <c r="AU569" s="108"/>
      <c r="AV569" s="108"/>
      <c r="AW569" s="108"/>
      <c r="AX569" s="108"/>
      <c r="AY569" s="108"/>
      <c r="AZ569" s="108"/>
      <c r="BA569" s="109">
        <f t="shared" si="1004"/>
        <v>0</v>
      </c>
    </row>
    <row r="570" spans="1:53" ht="14.1" customHeight="1" outlineLevel="2" x14ac:dyDescent="0.2">
      <c r="A570" s="68"/>
      <c r="B570" s="94"/>
      <c r="C570" s="251"/>
      <c r="D570" s="110"/>
      <c r="E570" s="110"/>
      <c r="F570" s="110"/>
      <c r="G570" s="111"/>
      <c r="H570" s="112" t="s">
        <v>179</v>
      </c>
      <c r="I570" s="100"/>
      <c r="J570" s="101"/>
      <c r="K570" s="101"/>
      <c r="L570" s="102" t="str">
        <f>IF(I570&lt;&gt;0,((VLOOKUP(I570,'1. Standard_Cost'!$B$4:$D$8,2)+VLOOKUP(I570,'1. Standard_Cost'!$B$4:$D$8,3))*J570*K570),"0")</f>
        <v>0</v>
      </c>
      <c r="M570" s="102">
        <f>L570*'1. Standard_Cost'!F162</f>
        <v>0</v>
      </c>
      <c r="N570" s="103"/>
      <c r="O570" s="103"/>
      <c r="P570" s="103"/>
      <c r="Q570" s="103"/>
      <c r="R570" s="104">
        <f>+N570*P570*'1. Standard_Cost'!$B$12</f>
        <v>0</v>
      </c>
      <c r="S570" s="104">
        <f>+N570*O570*P570*'1. Standard_Cost'!$C$12</f>
        <v>0</v>
      </c>
      <c r="T570" s="104">
        <f>+N570*P570*Q570*'1. Standard_Cost'!$D$12</f>
        <v>0</v>
      </c>
      <c r="U570" s="104">
        <f>+N570*O570*'1. Standard_Cost'!$E$12</f>
        <v>0</v>
      </c>
      <c r="V570" s="103"/>
      <c r="W570" s="103"/>
      <c r="X570" s="103"/>
      <c r="Y570" s="104">
        <f>+V570*((X570*'1. Standard_Cost'!$B$16)+(W570*X570*'1. Standard_Cost'!$C$16))</f>
        <v>0</v>
      </c>
      <c r="Z570" s="103"/>
      <c r="AA570" s="103"/>
      <c r="AB570" s="104">
        <f>+Z570*'1. Standard_Cost'!$B$20+AA570*'1. Standard_Cost'!$C$20</f>
        <v>0</v>
      </c>
      <c r="AC570" s="105"/>
      <c r="AD570" s="106"/>
      <c r="AE570" s="104">
        <f>SUM(AD570,AC570,AB570,Y570,U570,T570,S570,R570)*'1. Standard_Cost'!B186</f>
        <v>0</v>
      </c>
      <c r="AF570" s="104">
        <f t="shared" si="1005"/>
        <v>0</v>
      </c>
      <c r="AG570" s="103"/>
      <c r="AH570" s="103"/>
      <c r="AI570" s="103"/>
      <c r="AJ570" s="107"/>
      <c r="AK570" s="107"/>
      <c r="AL570" s="107"/>
      <c r="AM570" s="104">
        <f>AG570*'1. Standard_Cost'!B182+'Incremental_Cost Year 2021'!AH578*'1. Standard_Cost'!C182+'Incremental_Cost Year 2021'!AI578*'1. Standard_Cost'!D182+'Incremental_Cost Year 2021'!AJ578+'Incremental_Cost Year 2021'!AL578+AK570</f>
        <v>0</v>
      </c>
      <c r="AN570" s="104">
        <f>AM570*'1. Standard_Cost'!C186</f>
        <v>0</v>
      </c>
      <c r="AO570" s="107"/>
      <c r="AQ570" s="104">
        <f t="shared" si="1001"/>
        <v>0</v>
      </c>
      <c r="AR570" s="104">
        <f t="shared" si="1002"/>
        <v>0</v>
      </c>
      <c r="AS570" s="104">
        <f t="shared" si="1003"/>
        <v>0</v>
      </c>
      <c r="AT570" s="104">
        <f t="shared" si="1006"/>
        <v>0</v>
      </c>
      <c r="AU570" s="108"/>
      <c r="AV570" s="108"/>
      <c r="AW570" s="108"/>
      <c r="AX570" s="108"/>
      <c r="AY570" s="108"/>
      <c r="AZ570" s="108"/>
      <c r="BA570" s="109">
        <f t="shared" si="1004"/>
        <v>0</v>
      </c>
    </row>
    <row r="571" spans="1:53" ht="25.7" customHeight="1" outlineLevel="1" x14ac:dyDescent="0.2">
      <c r="A571" s="68"/>
      <c r="B571" s="94"/>
      <c r="C571" s="251"/>
      <c r="D571" s="113" t="s">
        <v>48</v>
      </c>
      <c r="E571" s="113" t="s">
        <v>373</v>
      </c>
      <c r="F571" s="114" t="s">
        <v>154</v>
      </c>
      <c r="G571" s="115" t="s">
        <v>155</v>
      </c>
      <c r="H571" s="122" t="s">
        <v>374</v>
      </c>
      <c r="I571" s="117"/>
      <c r="J571" s="117"/>
      <c r="K571" s="117"/>
      <c r="L571" s="118">
        <f>SUM(L567:L570)</f>
        <v>0</v>
      </c>
      <c r="M571" s="118">
        <f>SUM(M567:M570)</f>
        <v>0</v>
      </c>
      <c r="N571" s="117"/>
      <c r="O571" s="117"/>
      <c r="P571" s="117"/>
      <c r="Q571" s="117"/>
      <c r="R571" s="119">
        <f>SUM(R567:R570)</f>
        <v>0</v>
      </c>
      <c r="S571" s="119">
        <f>SUM(S567:S570)</f>
        <v>0</v>
      </c>
      <c r="T571" s="119">
        <f>SUM(T567:T570)</f>
        <v>0</v>
      </c>
      <c r="U571" s="119">
        <f>SUM(U567:U570)</f>
        <v>0</v>
      </c>
      <c r="V571" s="117"/>
      <c r="W571" s="117"/>
      <c r="X571" s="117"/>
      <c r="Y571" s="118">
        <f>SUM(Y567:Y570)</f>
        <v>0</v>
      </c>
      <c r="Z571" s="117"/>
      <c r="AA571" s="117"/>
      <c r="AB571" s="118">
        <f t="shared" ref="AB571:AF571" si="1007">SUM(AB567:AB570)</f>
        <v>0</v>
      </c>
      <c r="AC571" s="118">
        <f t="shared" si="1007"/>
        <v>0</v>
      </c>
      <c r="AD571" s="118">
        <f t="shared" si="1007"/>
        <v>0</v>
      </c>
      <c r="AE571" s="118">
        <f t="shared" si="1007"/>
        <v>0</v>
      </c>
      <c r="AF571" s="118">
        <f t="shared" si="1007"/>
        <v>0</v>
      </c>
      <c r="AG571" s="117"/>
      <c r="AH571" s="117"/>
      <c r="AI571" s="117"/>
      <c r="AJ571" s="119">
        <f>SUM(AJ567:AJ570)</f>
        <v>0</v>
      </c>
      <c r="AK571" s="119">
        <f t="shared" ref="AK571:AN571" si="1008">SUM(AK567:AK570)</f>
        <v>0</v>
      </c>
      <c r="AL571" s="119">
        <f t="shared" si="1008"/>
        <v>0</v>
      </c>
      <c r="AM571" s="119">
        <f t="shared" si="1008"/>
        <v>0</v>
      </c>
      <c r="AN571" s="119">
        <f t="shared" si="1008"/>
        <v>0</v>
      </c>
      <c r="AO571" s="116"/>
      <c r="AP571" s="120"/>
      <c r="AQ571" s="121">
        <f t="shared" ref="AQ571:BA571" si="1009">SUM(AQ567:AQ570)</f>
        <v>0</v>
      </c>
      <c r="AR571" s="121">
        <f t="shared" si="1009"/>
        <v>0</v>
      </c>
      <c r="AS571" s="121">
        <f t="shared" si="1009"/>
        <v>0</v>
      </c>
      <c r="AT571" s="121">
        <f t="shared" si="1009"/>
        <v>0</v>
      </c>
      <c r="AU571" s="121">
        <f t="shared" si="1009"/>
        <v>0</v>
      </c>
      <c r="AV571" s="121">
        <f t="shared" si="1009"/>
        <v>0</v>
      </c>
      <c r="AW571" s="121">
        <f t="shared" si="1009"/>
        <v>0</v>
      </c>
      <c r="AX571" s="121">
        <f t="shared" si="1009"/>
        <v>0</v>
      </c>
      <c r="AY571" s="121">
        <f t="shared" si="1009"/>
        <v>0</v>
      </c>
      <c r="AZ571" s="121">
        <f t="shared" si="1009"/>
        <v>0</v>
      </c>
      <c r="BA571" s="121">
        <f t="shared" si="1009"/>
        <v>0</v>
      </c>
    </row>
    <row r="572" spans="1:53" ht="14.1" customHeight="1" outlineLevel="2" x14ac:dyDescent="0.2">
      <c r="A572" s="68"/>
      <c r="B572" s="94"/>
      <c r="C572" s="251"/>
      <c r="D572" s="96"/>
      <c r="E572" s="96"/>
      <c r="F572" s="97"/>
      <c r="G572" s="98"/>
      <c r="H572" s="99" t="s">
        <v>49</v>
      </c>
      <c r="I572" s="100"/>
      <c r="J572" s="101"/>
      <c r="K572" s="101"/>
      <c r="L572" s="102" t="str">
        <f>IF(I572&lt;&gt;0,((VLOOKUP(I572,'1. Standard_Cost'!$B$4:$D$8,2)+VLOOKUP(I572,'1. Standard_Cost'!$B$4:$D$8,3))*J572*K572),"0")</f>
        <v>0</v>
      </c>
      <c r="M572" s="102">
        <f>L572*'1. Standard_Cost'!F162</f>
        <v>0</v>
      </c>
      <c r="N572" s="103"/>
      <c r="O572" s="103"/>
      <c r="P572" s="103"/>
      <c r="Q572" s="103"/>
      <c r="R572" s="104">
        <f>+N572*P572*'1. Standard_Cost'!$B$12</f>
        <v>0</v>
      </c>
      <c r="S572" s="104">
        <f>+N572*O572*P572*'1. Standard_Cost'!$C$12</f>
        <v>0</v>
      </c>
      <c r="T572" s="104">
        <f>+N572*P572*Q572*'1. Standard_Cost'!$D$12</f>
        <v>0</v>
      </c>
      <c r="U572" s="104">
        <f>+N572*O572*'1. Standard_Cost'!$E$12</f>
        <v>0</v>
      </c>
      <c r="V572" s="103"/>
      <c r="W572" s="103"/>
      <c r="X572" s="103"/>
      <c r="Y572" s="104">
        <f>+V572*((X572*'1. Standard_Cost'!$B$16)+(W572*X572*'1. Standard_Cost'!$C$16))</f>
        <v>0</v>
      </c>
      <c r="Z572" s="103"/>
      <c r="AA572" s="103"/>
      <c r="AB572" s="104">
        <f>+Z572*'1. Standard_Cost'!$B$20+AA572*'1. Standard_Cost'!$C$20</f>
        <v>0</v>
      </c>
      <c r="AC572" s="105"/>
      <c r="AD572" s="106"/>
      <c r="AE572" s="104">
        <f>SUM(AD572,AC572,AB572,Y572,U572,T572,S572,R572)*'1. Standard_Cost'!B186</f>
        <v>0</v>
      </c>
      <c r="AF572" s="104">
        <f>SUM(AD572,AE572)</f>
        <v>0</v>
      </c>
      <c r="AG572" s="103"/>
      <c r="AH572" s="103"/>
      <c r="AI572" s="103"/>
      <c r="AJ572" s="107"/>
      <c r="AK572" s="107"/>
      <c r="AL572" s="107"/>
      <c r="AM572" s="104">
        <f>AG572*'1. Standard_Cost'!B182+'Incremental_Cost Year 2021'!AH580*'1. Standard_Cost'!C182+'Incremental_Cost Year 2021'!AI580*'1. Standard_Cost'!D182+'Incremental_Cost Year 2021'!AJ580+'Incremental_Cost Year 2021'!AL580+AK572</f>
        <v>0</v>
      </c>
      <c r="AN572" s="104">
        <f>AM572*'1. Standard_Cost'!C186</f>
        <v>0</v>
      </c>
      <c r="AO572" s="107"/>
      <c r="AQ572" s="104">
        <f t="shared" ref="AQ572:AQ575" si="1010">L572+M572</f>
        <v>0</v>
      </c>
      <c r="AR572" s="104">
        <f t="shared" ref="AR572:AR575" si="1011">AF572</f>
        <v>0</v>
      </c>
      <c r="AS572" s="104">
        <f t="shared" ref="AS572:AS575" si="1012">AM572+AN572</f>
        <v>0</v>
      </c>
      <c r="AT572" s="104">
        <f>SUM(AQ572,AR572,AS572)</f>
        <v>0</v>
      </c>
      <c r="AU572" s="108"/>
      <c r="AV572" s="108"/>
      <c r="AW572" s="108"/>
      <c r="AX572" s="108"/>
      <c r="AY572" s="108"/>
      <c r="AZ572" s="108"/>
      <c r="BA572" s="109">
        <f t="shared" ref="BA572:BA575" si="1013">SUM(AU572:AZ572)-AT572</f>
        <v>0</v>
      </c>
    </row>
    <row r="573" spans="1:53" ht="14.1" customHeight="1" outlineLevel="2" x14ac:dyDescent="0.2">
      <c r="A573" s="68"/>
      <c r="B573" s="94"/>
      <c r="C573" s="251"/>
      <c r="D573" s="110"/>
      <c r="E573" s="110"/>
      <c r="F573" s="110"/>
      <c r="G573" s="111"/>
      <c r="H573" s="99" t="s">
        <v>50</v>
      </c>
      <c r="I573" s="100"/>
      <c r="J573" s="101"/>
      <c r="K573" s="101"/>
      <c r="L573" s="102" t="str">
        <f>IF(I573&lt;&gt;0,((VLOOKUP(I573,'1. Standard_Cost'!$B$4:$D$8,2)+VLOOKUP(I573,'1. Standard_Cost'!$B$4:$D$8,3))*J573*K573),"0")</f>
        <v>0</v>
      </c>
      <c r="M573" s="102">
        <f>L573*'1. Standard_Cost'!F162</f>
        <v>0</v>
      </c>
      <c r="N573" s="103"/>
      <c r="O573" s="103"/>
      <c r="P573" s="103"/>
      <c r="Q573" s="103"/>
      <c r="R573" s="104">
        <f>+N573*P573*'1. Standard_Cost'!$B$12</f>
        <v>0</v>
      </c>
      <c r="S573" s="104">
        <f>+N573*O573*P573*'1. Standard_Cost'!$C$12</f>
        <v>0</v>
      </c>
      <c r="T573" s="104">
        <f>+N573*P573*Q573*'1. Standard_Cost'!$D$12</f>
        <v>0</v>
      </c>
      <c r="U573" s="104">
        <f>+N573*O573*'1. Standard_Cost'!$E$12</f>
        <v>0</v>
      </c>
      <c r="V573" s="103"/>
      <c r="W573" s="103"/>
      <c r="X573" s="103"/>
      <c r="Y573" s="104">
        <f>+V573*((X573*'1. Standard_Cost'!$B$16)+(W573*X573*'1. Standard_Cost'!$C$16))</f>
        <v>0</v>
      </c>
      <c r="Z573" s="103"/>
      <c r="AA573" s="103"/>
      <c r="AB573" s="104">
        <f>+Z573*'1. Standard_Cost'!$B$20+AA573*'1. Standard_Cost'!$C$20</f>
        <v>0</v>
      </c>
      <c r="AC573" s="105"/>
      <c r="AD573" s="106"/>
      <c r="AE573" s="104">
        <f>SUM(AD573,AC573,AB573,Y573,U573,T573,S573,R573)*'1. Standard_Cost'!B186</f>
        <v>0</v>
      </c>
      <c r="AF573" s="104">
        <f t="shared" ref="AF573:AF575" si="1014">SUM(AD573,AE573)</f>
        <v>0</v>
      </c>
      <c r="AG573" s="103"/>
      <c r="AH573" s="103">
        <v>0</v>
      </c>
      <c r="AI573" s="103">
        <v>0</v>
      </c>
      <c r="AJ573" s="107"/>
      <c r="AK573" s="107"/>
      <c r="AL573" s="107"/>
      <c r="AM573" s="104">
        <f>AG573*'1. Standard_Cost'!B182+'Incremental_Cost Year 2021'!AH581*'1. Standard_Cost'!C182+'Incremental_Cost Year 2021'!AI581*'1. Standard_Cost'!D182+'Incremental_Cost Year 2021'!AJ581+'Incremental_Cost Year 2021'!AL581+AK573</f>
        <v>0</v>
      </c>
      <c r="AN573" s="104">
        <f>AM573*'1. Standard_Cost'!C186</f>
        <v>0</v>
      </c>
      <c r="AO573" s="107"/>
      <c r="AQ573" s="104">
        <f t="shared" si="1010"/>
        <v>0</v>
      </c>
      <c r="AR573" s="104">
        <f t="shared" si="1011"/>
        <v>0</v>
      </c>
      <c r="AS573" s="104">
        <f t="shared" si="1012"/>
        <v>0</v>
      </c>
      <c r="AT573" s="104">
        <f t="shared" ref="AT573:AT575" si="1015">SUM(AQ573,AR573,AS573)</f>
        <v>0</v>
      </c>
      <c r="AU573" s="108"/>
      <c r="AV573" s="108">
        <v>0</v>
      </c>
      <c r="AW573" s="108"/>
      <c r="AX573" s="108"/>
      <c r="AY573" s="108"/>
      <c r="AZ573" s="108"/>
      <c r="BA573" s="109">
        <f t="shared" si="1013"/>
        <v>0</v>
      </c>
    </row>
    <row r="574" spans="1:53" ht="14.1" customHeight="1" outlineLevel="2" x14ac:dyDescent="0.2">
      <c r="A574" s="68"/>
      <c r="B574" s="94"/>
      <c r="C574" s="251"/>
      <c r="D574" s="110"/>
      <c r="E574" s="110"/>
      <c r="F574" s="110"/>
      <c r="G574" s="111"/>
      <c r="H574" s="99" t="s">
        <v>51</v>
      </c>
      <c r="I574" s="100"/>
      <c r="J574" s="101"/>
      <c r="K574" s="101"/>
      <c r="L574" s="102" t="str">
        <f>IF(I574&lt;&gt;0,((VLOOKUP(I574,'1. Standard_Cost'!$B$4:$D$8,2)+VLOOKUP(I574,'1. Standard_Cost'!$B$4:$D$8,3))*J574*K574),"0")</f>
        <v>0</v>
      </c>
      <c r="M574" s="102">
        <f>L574*'1. Standard_Cost'!F162</f>
        <v>0</v>
      </c>
      <c r="N574" s="103"/>
      <c r="O574" s="103"/>
      <c r="P574" s="103"/>
      <c r="Q574" s="103"/>
      <c r="R574" s="104">
        <f>+N574*P574*'1. Standard_Cost'!$B$12</f>
        <v>0</v>
      </c>
      <c r="S574" s="104">
        <f>+N574*O574*P574*'1. Standard_Cost'!$C$12</f>
        <v>0</v>
      </c>
      <c r="T574" s="104">
        <f>+N574*P574*Q574*'1. Standard_Cost'!$D$12</f>
        <v>0</v>
      </c>
      <c r="U574" s="104">
        <f>+N574*O574*'1. Standard_Cost'!$E$12</f>
        <v>0</v>
      </c>
      <c r="V574" s="103"/>
      <c r="W574" s="103"/>
      <c r="X574" s="103"/>
      <c r="Y574" s="104">
        <f>+V574*((X574*'1. Standard_Cost'!$B$16)+(W574*X574*'1. Standard_Cost'!$C$16))</f>
        <v>0</v>
      </c>
      <c r="Z574" s="103"/>
      <c r="AA574" s="103"/>
      <c r="AB574" s="104">
        <f>+Z574*'1. Standard_Cost'!$B$20+AA574*'1. Standard_Cost'!$C$20</f>
        <v>0</v>
      </c>
      <c r="AC574" s="105"/>
      <c r="AD574" s="106"/>
      <c r="AE574" s="104">
        <f>SUM(AD574,AC574,AB574,Y574,U574,T574,S574,R574)*'1. Standard_Cost'!B186</f>
        <v>0</v>
      </c>
      <c r="AF574" s="104">
        <f t="shared" si="1014"/>
        <v>0</v>
      </c>
      <c r="AG574" s="103"/>
      <c r="AH574" s="103"/>
      <c r="AI574" s="103"/>
      <c r="AJ574" s="107"/>
      <c r="AK574" s="107"/>
      <c r="AL574" s="107"/>
      <c r="AM574" s="104">
        <f>AG574*'1. Standard_Cost'!B182+'Incremental_Cost Year 2021'!AH582*'1. Standard_Cost'!C182+'Incremental_Cost Year 2021'!AI582*'1. Standard_Cost'!D182+'Incremental_Cost Year 2021'!AJ582+'Incremental_Cost Year 2021'!AL582+AK574</f>
        <v>0</v>
      </c>
      <c r="AN574" s="104">
        <f>AM574*'1. Standard_Cost'!C186</f>
        <v>0</v>
      </c>
      <c r="AO574" s="107"/>
      <c r="AQ574" s="104">
        <f t="shared" si="1010"/>
        <v>0</v>
      </c>
      <c r="AR574" s="104">
        <f t="shared" si="1011"/>
        <v>0</v>
      </c>
      <c r="AS574" s="104">
        <f t="shared" si="1012"/>
        <v>0</v>
      </c>
      <c r="AT574" s="104">
        <f t="shared" si="1015"/>
        <v>0</v>
      </c>
      <c r="AU574" s="108"/>
      <c r="AV574" s="108"/>
      <c r="AW574" s="108"/>
      <c r="AX574" s="108"/>
      <c r="AY574" s="108"/>
      <c r="AZ574" s="108"/>
      <c r="BA574" s="109">
        <f t="shared" si="1013"/>
        <v>0</v>
      </c>
    </row>
    <row r="575" spans="1:53" ht="14.1" customHeight="1" outlineLevel="2" x14ac:dyDescent="0.2">
      <c r="A575" s="68"/>
      <c r="B575" s="94"/>
      <c r="C575" s="251"/>
      <c r="D575" s="110"/>
      <c r="E575" s="110"/>
      <c r="F575" s="110"/>
      <c r="G575" s="111"/>
      <c r="H575" s="112" t="s">
        <v>179</v>
      </c>
      <c r="I575" s="100"/>
      <c r="J575" s="101"/>
      <c r="K575" s="101"/>
      <c r="L575" s="102" t="str">
        <f>IF(I575&lt;&gt;0,((VLOOKUP(I575,'1. Standard_Cost'!$B$4:$D$8,2)+VLOOKUP(I575,'1. Standard_Cost'!$B$4:$D$8,3))*J575*K575),"0")</f>
        <v>0</v>
      </c>
      <c r="M575" s="102">
        <f>L575*'1. Standard_Cost'!F162</f>
        <v>0</v>
      </c>
      <c r="N575" s="103"/>
      <c r="O575" s="103"/>
      <c r="P575" s="103"/>
      <c r="Q575" s="103"/>
      <c r="R575" s="104">
        <f>+N575*P575*'1. Standard_Cost'!$B$12</f>
        <v>0</v>
      </c>
      <c r="S575" s="104">
        <f>+N575*O575*P575*'1. Standard_Cost'!$C$12</f>
        <v>0</v>
      </c>
      <c r="T575" s="104">
        <f>+N575*P575*Q575*'1. Standard_Cost'!$D$12</f>
        <v>0</v>
      </c>
      <c r="U575" s="104">
        <f>+N575*O575*'1. Standard_Cost'!$E$12</f>
        <v>0</v>
      </c>
      <c r="V575" s="103"/>
      <c r="W575" s="103"/>
      <c r="X575" s="103"/>
      <c r="Y575" s="104">
        <f>+V575*((X575*'1. Standard_Cost'!$B$16)+(W575*X575*'1. Standard_Cost'!$C$16))</f>
        <v>0</v>
      </c>
      <c r="Z575" s="103"/>
      <c r="AA575" s="103"/>
      <c r="AB575" s="104">
        <f>+Z575*'1. Standard_Cost'!$B$20+AA575*'1. Standard_Cost'!$C$20</f>
        <v>0</v>
      </c>
      <c r="AC575" s="105"/>
      <c r="AD575" s="106"/>
      <c r="AE575" s="104">
        <f>SUM(AD575,AC575,AB575,Y575,U575,T575,S575,R575)*'1. Standard_Cost'!B186</f>
        <v>0</v>
      </c>
      <c r="AF575" s="104">
        <f t="shared" si="1014"/>
        <v>0</v>
      </c>
      <c r="AG575" s="103"/>
      <c r="AH575" s="103"/>
      <c r="AI575" s="103"/>
      <c r="AJ575" s="107"/>
      <c r="AK575" s="107"/>
      <c r="AL575" s="107"/>
      <c r="AM575" s="104">
        <f>AG575*'1. Standard_Cost'!B182+'Incremental_Cost Year 2021'!AH583*'1. Standard_Cost'!C182+'Incremental_Cost Year 2021'!AI583*'1. Standard_Cost'!D182+'Incremental_Cost Year 2021'!AJ583+'Incremental_Cost Year 2021'!AL583+AK575</f>
        <v>0</v>
      </c>
      <c r="AN575" s="104">
        <f>AM575*'1. Standard_Cost'!C186</f>
        <v>0</v>
      </c>
      <c r="AO575" s="107"/>
      <c r="AQ575" s="104">
        <f t="shared" si="1010"/>
        <v>0</v>
      </c>
      <c r="AR575" s="104">
        <f t="shared" si="1011"/>
        <v>0</v>
      </c>
      <c r="AS575" s="104">
        <f t="shared" si="1012"/>
        <v>0</v>
      </c>
      <c r="AT575" s="104">
        <f t="shared" si="1015"/>
        <v>0</v>
      </c>
      <c r="AU575" s="108"/>
      <c r="AV575" s="108"/>
      <c r="AW575" s="108"/>
      <c r="AX575" s="108"/>
      <c r="AY575" s="108"/>
      <c r="AZ575" s="108"/>
      <c r="BA575" s="109">
        <f t="shared" si="1013"/>
        <v>0</v>
      </c>
    </row>
    <row r="576" spans="1:53" ht="24.6" customHeight="1" outlineLevel="1" x14ac:dyDescent="0.2">
      <c r="A576" s="68"/>
      <c r="B576" s="141"/>
      <c r="C576" s="251"/>
      <c r="D576" s="113" t="s">
        <v>48</v>
      </c>
      <c r="E576" s="113" t="s">
        <v>811</v>
      </c>
      <c r="F576" s="114" t="s">
        <v>154</v>
      </c>
      <c r="G576" s="115" t="s">
        <v>155</v>
      </c>
      <c r="H576" s="122" t="s">
        <v>375</v>
      </c>
      <c r="I576" s="117"/>
      <c r="J576" s="117"/>
      <c r="K576" s="117"/>
      <c r="L576" s="118">
        <f>SUM(L572:L575)</f>
        <v>0</v>
      </c>
      <c r="M576" s="118">
        <f>SUM(M572:M575)</f>
        <v>0</v>
      </c>
      <c r="N576" s="117"/>
      <c r="O576" s="117"/>
      <c r="P576" s="117"/>
      <c r="Q576" s="117"/>
      <c r="R576" s="119">
        <f>SUM(R572:R575)</f>
        <v>0</v>
      </c>
      <c r="S576" s="119">
        <f>SUM(S572:S575)</f>
        <v>0</v>
      </c>
      <c r="T576" s="119">
        <f>SUM(T572:T575)</f>
        <v>0</v>
      </c>
      <c r="U576" s="119">
        <f>SUM(U572:U575)</f>
        <v>0</v>
      </c>
      <c r="V576" s="117"/>
      <c r="W576" s="117"/>
      <c r="X576" s="117"/>
      <c r="Y576" s="118">
        <f>SUM(Y572:Y575)</f>
        <v>0</v>
      </c>
      <c r="Z576" s="117"/>
      <c r="AA576" s="117"/>
      <c r="AB576" s="118">
        <f t="shared" ref="AB576:AF576" si="1016">SUM(AB572:AB575)</f>
        <v>0</v>
      </c>
      <c r="AC576" s="118">
        <f t="shared" si="1016"/>
        <v>0</v>
      </c>
      <c r="AD576" s="118">
        <f t="shared" si="1016"/>
        <v>0</v>
      </c>
      <c r="AE576" s="118">
        <f t="shared" si="1016"/>
        <v>0</v>
      </c>
      <c r="AF576" s="118">
        <f t="shared" si="1016"/>
        <v>0</v>
      </c>
      <c r="AG576" s="117"/>
      <c r="AH576" s="117"/>
      <c r="AI576" s="117"/>
      <c r="AJ576" s="119">
        <f>SUM(AJ572:AJ575)</f>
        <v>0</v>
      </c>
      <c r="AK576" s="119">
        <f t="shared" ref="AK576:AN576" si="1017">SUM(AK572:AK575)</f>
        <v>0</v>
      </c>
      <c r="AL576" s="119">
        <f t="shared" si="1017"/>
        <v>0</v>
      </c>
      <c r="AM576" s="119">
        <f t="shared" si="1017"/>
        <v>0</v>
      </c>
      <c r="AN576" s="119">
        <f t="shared" si="1017"/>
        <v>0</v>
      </c>
      <c r="AO576" s="116"/>
      <c r="AP576" s="120"/>
      <c r="AQ576" s="121">
        <f t="shared" ref="AQ576:BA576" si="1018">SUM(AQ572:AQ575)</f>
        <v>0</v>
      </c>
      <c r="AR576" s="121">
        <f t="shared" si="1018"/>
        <v>0</v>
      </c>
      <c r="AS576" s="121">
        <f t="shared" si="1018"/>
        <v>0</v>
      </c>
      <c r="AT576" s="121">
        <f t="shared" si="1018"/>
        <v>0</v>
      </c>
      <c r="AU576" s="121">
        <f t="shared" si="1018"/>
        <v>0</v>
      </c>
      <c r="AV576" s="121">
        <f t="shared" si="1018"/>
        <v>0</v>
      </c>
      <c r="AW576" s="121">
        <f t="shared" si="1018"/>
        <v>0</v>
      </c>
      <c r="AX576" s="121">
        <f t="shared" si="1018"/>
        <v>0</v>
      </c>
      <c r="AY576" s="121">
        <f t="shared" si="1018"/>
        <v>0</v>
      </c>
      <c r="AZ576" s="121">
        <f t="shared" si="1018"/>
        <v>0</v>
      </c>
      <c r="BA576" s="121">
        <f t="shared" si="1018"/>
        <v>0</v>
      </c>
    </row>
    <row r="577" spans="1:53" ht="14.1" customHeight="1" outlineLevel="2" x14ac:dyDescent="0.2">
      <c r="A577" s="68"/>
      <c r="B577" s="94"/>
      <c r="C577" s="95"/>
      <c r="D577" s="96"/>
      <c r="E577" s="96"/>
      <c r="F577" s="97"/>
      <c r="G577" s="98"/>
      <c r="H577" s="99" t="s">
        <v>49</v>
      </c>
      <c r="I577" s="100"/>
      <c r="J577" s="101"/>
      <c r="K577" s="101"/>
      <c r="L577" s="102" t="str">
        <f>IF(I577&lt;&gt;0,((VLOOKUP(I577,'1. Standard_Cost'!$B$4:$D$8,2)+VLOOKUP(I577,'1. Standard_Cost'!$B$4:$D$8,3))*J577*K577),"0")</f>
        <v>0</v>
      </c>
      <c r="M577" s="102">
        <f>L577*'1. Standard_Cost'!F167</f>
        <v>0</v>
      </c>
      <c r="N577" s="103"/>
      <c r="O577" s="103"/>
      <c r="P577" s="103"/>
      <c r="Q577" s="103"/>
      <c r="R577" s="104">
        <f>+N577*P577*'1. Standard_Cost'!$B$12</f>
        <v>0</v>
      </c>
      <c r="S577" s="104">
        <f>+N577*O577*P577*'1. Standard_Cost'!$C$12</f>
        <v>0</v>
      </c>
      <c r="T577" s="104">
        <f>+N577*P577*Q577*'1. Standard_Cost'!$D$12</f>
        <v>0</v>
      </c>
      <c r="U577" s="104">
        <f>+N577*O577*'1. Standard_Cost'!$E$12</f>
        <v>0</v>
      </c>
      <c r="V577" s="103"/>
      <c r="W577" s="103"/>
      <c r="X577" s="103"/>
      <c r="Y577" s="104">
        <f>+V577*((X577*'1. Standard_Cost'!$B$16)+(W577*X577*'1. Standard_Cost'!$C$16))</f>
        <v>0</v>
      </c>
      <c r="Z577" s="103"/>
      <c r="AA577" s="103"/>
      <c r="AB577" s="104">
        <f>+Z577*'1. Standard_Cost'!$B$20+AA577*'1. Standard_Cost'!$C$20</f>
        <v>0</v>
      </c>
      <c r="AC577" s="105"/>
      <c r="AD577" s="106"/>
      <c r="AE577" s="104">
        <f>SUM(AD577,AC577,AB577,Y577,U577,T577,S577,R577)*'1. Standard_Cost'!B191</f>
        <v>0</v>
      </c>
      <c r="AF577" s="104">
        <f>SUM(AD577,AE577)</f>
        <v>0</v>
      </c>
      <c r="AG577" s="103"/>
      <c r="AH577" s="103"/>
      <c r="AI577" s="103"/>
      <c r="AJ577" s="107"/>
      <c r="AK577" s="107"/>
      <c r="AL577" s="107"/>
      <c r="AM577" s="104">
        <f>AG577*'1. Standard_Cost'!B187+'Incremental_Cost Year 2021'!AH585*'1. Standard_Cost'!C187+'Incremental_Cost Year 2021'!AI585*'1. Standard_Cost'!D187+'Incremental_Cost Year 2021'!AJ585+'Incremental_Cost Year 2021'!AL585+AK577</f>
        <v>0</v>
      </c>
      <c r="AN577" s="104">
        <f>AM577*'1. Standard_Cost'!C191</f>
        <v>0</v>
      </c>
      <c r="AO577" s="107"/>
      <c r="AQ577" s="104">
        <f t="shared" ref="AQ577:AQ580" si="1019">L577+M577</f>
        <v>0</v>
      </c>
      <c r="AR577" s="104">
        <f t="shared" ref="AR577:AR580" si="1020">AF577</f>
        <v>0</v>
      </c>
      <c r="AS577" s="104">
        <f t="shared" ref="AS577:AS580" si="1021">AM577+AN577</f>
        <v>0</v>
      </c>
      <c r="AT577" s="104">
        <f>SUM(AQ577,AR577,AS577)</f>
        <v>0</v>
      </c>
      <c r="AU577" s="108"/>
      <c r="AV577" s="108"/>
      <c r="AW577" s="108"/>
      <c r="AX577" s="108"/>
      <c r="AY577" s="108"/>
      <c r="AZ577" s="108"/>
      <c r="BA577" s="109">
        <f t="shared" ref="BA577:BA580" si="1022">SUM(AU577:AZ577)-AT577</f>
        <v>0</v>
      </c>
    </row>
    <row r="578" spans="1:53" ht="14.1" customHeight="1" outlineLevel="2" x14ac:dyDescent="0.2">
      <c r="A578" s="68"/>
      <c r="B578" s="94"/>
      <c r="C578" s="95"/>
      <c r="D578" s="110"/>
      <c r="E578" s="110"/>
      <c r="F578" s="110"/>
      <c r="G578" s="111"/>
      <c r="H578" s="99" t="s">
        <v>50</v>
      </c>
      <c r="I578" s="100"/>
      <c r="J578" s="101"/>
      <c r="K578" s="101"/>
      <c r="L578" s="102" t="str">
        <f>IF(I578&lt;&gt;0,((VLOOKUP(I578,'1. Standard_Cost'!$B$4:$D$8,2)+VLOOKUP(I578,'1. Standard_Cost'!$B$4:$D$8,3))*J578*K578),"0")</f>
        <v>0</v>
      </c>
      <c r="M578" s="102">
        <f>L578*'1. Standard_Cost'!F167</f>
        <v>0</v>
      </c>
      <c r="N578" s="103"/>
      <c r="O578" s="103"/>
      <c r="P578" s="103"/>
      <c r="Q578" s="103"/>
      <c r="R578" s="104">
        <f>+N578*P578*'1. Standard_Cost'!$B$12</f>
        <v>0</v>
      </c>
      <c r="S578" s="104">
        <f>+N578*O578*P578*'1. Standard_Cost'!$C$12</f>
        <v>0</v>
      </c>
      <c r="T578" s="104">
        <f>+N578*P578*Q578*'1. Standard_Cost'!$D$12</f>
        <v>0</v>
      </c>
      <c r="U578" s="104">
        <f>+N578*O578*'1. Standard_Cost'!$E$12</f>
        <v>0</v>
      </c>
      <c r="V578" s="103"/>
      <c r="W578" s="103"/>
      <c r="X578" s="103"/>
      <c r="Y578" s="104">
        <f>+V578*((X578*'1. Standard_Cost'!$B$16)+(W578*X578*'1. Standard_Cost'!$C$16))</f>
        <v>0</v>
      </c>
      <c r="Z578" s="103"/>
      <c r="AA578" s="103"/>
      <c r="AB578" s="104">
        <f>+Z578*'1. Standard_Cost'!$B$20+AA578*'1. Standard_Cost'!$C$20</f>
        <v>0</v>
      </c>
      <c r="AC578" s="105"/>
      <c r="AD578" s="106"/>
      <c r="AE578" s="104">
        <f>SUM(AD578,AC578,AB578,Y578,U578,T578,S578,R578)*'1. Standard_Cost'!B191</f>
        <v>0</v>
      </c>
      <c r="AF578" s="104">
        <f t="shared" ref="AF578:AF580" si="1023">SUM(AD578,AE578)</f>
        <v>0</v>
      </c>
      <c r="AG578" s="103"/>
      <c r="AH578" s="103">
        <v>0</v>
      </c>
      <c r="AI578" s="103">
        <v>0</v>
      </c>
      <c r="AJ578" s="107"/>
      <c r="AK578" s="107"/>
      <c r="AL578" s="107"/>
      <c r="AM578" s="104">
        <f>AG578*'1. Standard_Cost'!B187+'Incremental_Cost Year 2021'!AH586*'1. Standard_Cost'!C187+'Incremental_Cost Year 2021'!AI586*'1. Standard_Cost'!D187+'Incremental_Cost Year 2021'!AJ586+'Incremental_Cost Year 2021'!AL586+AK578</f>
        <v>0</v>
      </c>
      <c r="AN578" s="104">
        <f>AM578*'1. Standard_Cost'!C191</f>
        <v>0</v>
      </c>
      <c r="AO578" s="107"/>
      <c r="AQ578" s="104">
        <f t="shared" si="1019"/>
        <v>0</v>
      </c>
      <c r="AR578" s="104">
        <f t="shared" si="1020"/>
        <v>0</v>
      </c>
      <c r="AS578" s="104">
        <f t="shared" si="1021"/>
        <v>0</v>
      </c>
      <c r="AT578" s="104">
        <f t="shared" ref="AT578:AT580" si="1024">SUM(AQ578,AR578,AS578)</f>
        <v>0</v>
      </c>
      <c r="AU578" s="108"/>
      <c r="AV578" s="108">
        <v>0</v>
      </c>
      <c r="AW578" s="108"/>
      <c r="AX578" s="108"/>
      <c r="AY578" s="108"/>
      <c r="AZ578" s="108"/>
      <c r="BA578" s="109">
        <f t="shared" si="1022"/>
        <v>0</v>
      </c>
    </row>
    <row r="579" spans="1:53" ht="14.1" customHeight="1" outlineLevel="2" x14ac:dyDescent="0.2">
      <c r="A579" s="68"/>
      <c r="B579" s="94"/>
      <c r="C579" s="95"/>
      <c r="D579" s="110"/>
      <c r="E579" s="110"/>
      <c r="F579" s="110"/>
      <c r="G579" s="111"/>
      <c r="H579" s="99" t="s">
        <v>51</v>
      </c>
      <c r="I579" s="100"/>
      <c r="J579" s="101"/>
      <c r="K579" s="101"/>
      <c r="L579" s="102" t="str">
        <f>IF(I579&lt;&gt;0,((VLOOKUP(I579,'1. Standard_Cost'!$B$4:$D$8,2)+VLOOKUP(I579,'1. Standard_Cost'!$B$4:$D$8,3))*J579*K579),"0")</f>
        <v>0</v>
      </c>
      <c r="M579" s="102">
        <f>L579*'1. Standard_Cost'!F167</f>
        <v>0</v>
      </c>
      <c r="N579" s="103"/>
      <c r="O579" s="103"/>
      <c r="P579" s="103"/>
      <c r="Q579" s="103"/>
      <c r="R579" s="104">
        <f>+N579*P579*'1. Standard_Cost'!$B$12</f>
        <v>0</v>
      </c>
      <c r="S579" s="104">
        <f>+N579*O579*P579*'1. Standard_Cost'!$C$12</f>
        <v>0</v>
      </c>
      <c r="T579" s="104">
        <f>+N579*P579*Q579*'1. Standard_Cost'!$D$12</f>
        <v>0</v>
      </c>
      <c r="U579" s="104">
        <f>+N579*O579*'1. Standard_Cost'!$E$12</f>
        <v>0</v>
      </c>
      <c r="V579" s="103"/>
      <c r="W579" s="103"/>
      <c r="X579" s="103"/>
      <c r="Y579" s="104">
        <f>+V579*((X579*'1. Standard_Cost'!$B$16)+(W579*X579*'1. Standard_Cost'!$C$16))</f>
        <v>0</v>
      </c>
      <c r="Z579" s="103"/>
      <c r="AA579" s="103"/>
      <c r="AB579" s="104">
        <f>+Z579*'1. Standard_Cost'!$B$20+AA579*'1. Standard_Cost'!$C$20</f>
        <v>0</v>
      </c>
      <c r="AC579" s="105"/>
      <c r="AD579" s="106"/>
      <c r="AE579" s="104">
        <f>SUM(AD579,AC579,AB579,Y579,U579,T579,S579,R579)*'1. Standard_Cost'!B191</f>
        <v>0</v>
      </c>
      <c r="AF579" s="104">
        <f t="shared" si="1023"/>
        <v>0</v>
      </c>
      <c r="AG579" s="103"/>
      <c r="AH579" s="103"/>
      <c r="AI579" s="103"/>
      <c r="AJ579" s="107"/>
      <c r="AK579" s="107"/>
      <c r="AL579" s="107"/>
      <c r="AM579" s="104">
        <f>AG579*'1. Standard_Cost'!B187+'Incremental_Cost Year 2021'!AH587*'1. Standard_Cost'!C187+'Incremental_Cost Year 2021'!AI587*'1. Standard_Cost'!D187+'Incremental_Cost Year 2021'!AJ587+'Incremental_Cost Year 2021'!AL587+AK579</f>
        <v>0</v>
      </c>
      <c r="AN579" s="104">
        <f>AM579*'1. Standard_Cost'!C191</f>
        <v>0</v>
      </c>
      <c r="AO579" s="107"/>
      <c r="AQ579" s="104">
        <f t="shared" si="1019"/>
        <v>0</v>
      </c>
      <c r="AR579" s="104">
        <f t="shared" si="1020"/>
        <v>0</v>
      </c>
      <c r="AS579" s="104">
        <f t="shared" si="1021"/>
        <v>0</v>
      </c>
      <c r="AT579" s="104">
        <f t="shared" si="1024"/>
        <v>0</v>
      </c>
      <c r="AU579" s="108"/>
      <c r="AV579" s="108"/>
      <c r="AW579" s="108"/>
      <c r="AX579" s="108"/>
      <c r="AY579" s="108"/>
      <c r="AZ579" s="108"/>
      <c r="BA579" s="109">
        <f t="shared" si="1022"/>
        <v>0</v>
      </c>
    </row>
    <row r="580" spans="1:53" ht="14.1" customHeight="1" outlineLevel="2" x14ac:dyDescent="0.2">
      <c r="A580" s="68"/>
      <c r="B580" s="94"/>
      <c r="C580" s="95"/>
      <c r="D580" s="110"/>
      <c r="E580" s="110"/>
      <c r="F580" s="110"/>
      <c r="G580" s="111"/>
      <c r="H580" s="112" t="s">
        <v>179</v>
      </c>
      <c r="I580" s="100"/>
      <c r="J580" s="101"/>
      <c r="K580" s="101"/>
      <c r="L580" s="102" t="str">
        <f>IF(I580&lt;&gt;0,((VLOOKUP(I580,'1. Standard_Cost'!$B$4:$D$8,2)+VLOOKUP(I580,'1. Standard_Cost'!$B$4:$D$8,3))*J580*K580),"0")</f>
        <v>0</v>
      </c>
      <c r="M580" s="102">
        <f>L580*'1. Standard_Cost'!F167</f>
        <v>0</v>
      </c>
      <c r="N580" s="103"/>
      <c r="O580" s="103"/>
      <c r="P580" s="103"/>
      <c r="Q580" s="103"/>
      <c r="R580" s="104">
        <f>+N580*P580*'1. Standard_Cost'!$B$12</f>
        <v>0</v>
      </c>
      <c r="S580" s="104">
        <f>+N580*O580*P580*'1. Standard_Cost'!$C$12</f>
        <v>0</v>
      </c>
      <c r="T580" s="104">
        <f>+N580*P580*Q580*'1. Standard_Cost'!$D$12</f>
        <v>0</v>
      </c>
      <c r="U580" s="104">
        <f>+N580*O580*'1. Standard_Cost'!$E$12</f>
        <v>0</v>
      </c>
      <c r="V580" s="103"/>
      <c r="W580" s="103"/>
      <c r="X580" s="103"/>
      <c r="Y580" s="104">
        <f>+V580*((X580*'1. Standard_Cost'!$B$16)+(W580*X580*'1. Standard_Cost'!$C$16))</f>
        <v>0</v>
      </c>
      <c r="Z580" s="103"/>
      <c r="AA580" s="103"/>
      <c r="AB580" s="104">
        <f>+Z580*'1. Standard_Cost'!$B$20+AA580*'1. Standard_Cost'!$C$20</f>
        <v>0</v>
      </c>
      <c r="AC580" s="105"/>
      <c r="AD580" s="106"/>
      <c r="AE580" s="104">
        <f>SUM(AD580,AC580,AB580,Y580,U580,T580,S580,R580)*'1. Standard_Cost'!B191</f>
        <v>0</v>
      </c>
      <c r="AF580" s="104">
        <f t="shared" si="1023"/>
        <v>0</v>
      </c>
      <c r="AG580" s="103"/>
      <c r="AH580" s="103"/>
      <c r="AI580" s="103"/>
      <c r="AJ580" s="107"/>
      <c r="AK580" s="107"/>
      <c r="AL580" s="107"/>
      <c r="AM580" s="104">
        <f>AG580*'1. Standard_Cost'!B187+'Incremental_Cost Year 2021'!AH588*'1. Standard_Cost'!C187+'Incremental_Cost Year 2021'!AI588*'1. Standard_Cost'!D187+'Incremental_Cost Year 2021'!AJ588+'Incremental_Cost Year 2021'!AL588+AK580</f>
        <v>0</v>
      </c>
      <c r="AN580" s="104">
        <f>AM580*'1. Standard_Cost'!C191</f>
        <v>0</v>
      </c>
      <c r="AO580" s="107"/>
      <c r="AQ580" s="104">
        <f t="shared" si="1019"/>
        <v>0</v>
      </c>
      <c r="AR580" s="104">
        <f t="shared" si="1020"/>
        <v>0</v>
      </c>
      <c r="AS580" s="104">
        <f t="shared" si="1021"/>
        <v>0</v>
      </c>
      <c r="AT580" s="104">
        <f t="shared" si="1024"/>
        <v>0</v>
      </c>
      <c r="AU580" s="108"/>
      <c r="AV580" s="108"/>
      <c r="AW580" s="108"/>
      <c r="AX580" s="108"/>
      <c r="AY580" s="108"/>
      <c r="AZ580" s="108"/>
      <c r="BA580" s="109">
        <f t="shared" si="1022"/>
        <v>0</v>
      </c>
    </row>
    <row r="581" spans="1:53" ht="24.6" customHeight="1" outlineLevel="1" x14ac:dyDescent="0.2">
      <c r="A581" s="68"/>
      <c r="B581" s="141"/>
      <c r="C581" s="95"/>
      <c r="D581" s="113" t="s">
        <v>48</v>
      </c>
      <c r="E581" s="113" t="s">
        <v>812</v>
      </c>
      <c r="F581" s="114" t="s">
        <v>154</v>
      </c>
      <c r="G581" s="115" t="s">
        <v>155</v>
      </c>
      <c r="H581" s="122" t="s">
        <v>376</v>
      </c>
      <c r="I581" s="117"/>
      <c r="J581" s="117"/>
      <c r="K581" s="117"/>
      <c r="L581" s="118">
        <f>SUM(L577:L580)</f>
        <v>0</v>
      </c>
      <c r="M581" s="118">
        <f>SUM(M577:M580)</f>
        <v>0</v>
      </c>
      <c r="N581" s="117"/>
      <c r="O581" s="117"/>
      <c r="P581" s="117"/>
      <c r="Q581" s="117"/>
      <c r="R581" s="119">
        <f>SUM(R577:R580)</f>
        <v>0</v>
      </c>
      <c r="S581" s="119">
        <f>SUM(S577:S580)</f>
        <v>0</v>
      </c>
      <c r="T581" s="119">
        <f>SUM(T577:T580)</f>
        <v>0</v>
      </c>
      <c r="U581" s="119">
        <f>SUM(U577:U580)</f>
        <v>0</v>
      </c>
      <c r="V581" s="117"/>
      <c r="W581" s="117"/>
      <c r="X581" s="117"/>
      <c r="Y581" s="118">
        <f>SUM(Y577:Y580)</f>
        <v>0</v>
      </c>
      <c r="Z581" s="117"/>
      <c r="AA581" s="117"/>
      <c r="AB581" s="118">
        <f t="shared" ref="AB581:AF581" si="1025">SUM(AB577:AB580)</f>
        <v>0</v>
      </c>
      <c r="AC581" s="118">
        <f t="shared" si="1025"/>
        <v>0</v>
      </c>
      <c r="AD581" s="118">
        <f t="shared" si="1025"/>
        <v>0</v>
      </c>
      <c r="AE581" s="118">
        <f t="shared" si="1025"/>
        <v>0</v>
      </c>
      <c r="AF581" s="118">
        <f t="shared" si="1025"/>
        <v>0</v>
      </c>
      <c r="AG581" s="117"/>
      <c r="AH581" s="117"/>
      <c r="AI581" s="117"/>
      <c r="AJ581" s="119">
        <f>SUM(AJ577:AJ580)</f>
        <v>0</v>
      </c>
      <c r="AK581" s="119">
        <f t="shared" ref="AK581:AN581" si="1026">SUM(AK577:AK580)</f>
        <v>0</v>
      </c>
      <c r="AL581" s="119">
        <f t="shared" si="1026"/>
        <v>0</v>
      </c>
      <c r="AM581" s="119">
        <f t="shared" si="1026"/>
        <v>0</v>
      </c>
      <c r="AN581" s="119">
        <f t="shared" si="1026"/>
        <v>0</v>
      </c>
      <c r="AO581" s="116"/>
      <c r="AP581" s="120"/>
      <c r="AQ581" s="121">
        <f t="shared" ref="AQ581:BA581" si="1027">SUM(AQ577:AQ580)</f>
        <v>0</v>
      </c>
      <c r="AR581" s="121">
        <f t="shared" si="1027"/>
        <v>0</v>
      </c>
      <c r="AS581" s="121">
        <f t="shared" si="1027"/>
        <v>0</v>
      </c>
      <c r="AT581" s="121">
        <f t="shared" si="1027"/>
        <v>0</v>
      </c>
      <c r="AU581" s="121">
        <f t="shared" si="1027"/>
        <v>0</v>
      </c>
      <c r="AV581" s="121">
        <f t="shared" si="1027"/>
        <v>0</v>
      </c>
      <c r="AW581" s="121">
        <f t="shared" si="1027"/>
        <v>0</v>
      </c>
      <c r="AX581" s="121">
        <f t="shared" si="1027"/>
        <v>0</v>
      </c>
      <c r="AY581" s="121">
        <f t="shared" si="1027"/>
        <v>0</v>
      </c>
      <c r="AZ581" s="121">
        <f t="shared" si="1027"/>
        <v>0</v>
      </c>
      <c r="BA581" s="121">
        <f t="shared" si="1027"/>
        <v>0</v>
      </c>
    </row>
    <row r="582" spans="1:53" s="124" customFormat="1" ht="14.45" customHeight="1" x14ac:dyDescent="0.2">
      <c r="B582" s="138"/>
      <c r="C582" s="247" t="s">
        <v>791</v>
      </c>
      <c r="D582" s="247"/>
      <c r="E582" s="252"/>
      <c r="F582" s="153"/>
      <c r="G582" s="153"/>
      <c r="H582" s="130" t="s">
        <v>377</v>
      </c>
      <c r="I582" s="128"/>
      <c r="J582" s="128"/>
      <c r="K582" s="128"/>
      <c r="L582" s="129">
        <f>SUM(L587,L592,L597)</f>
        <v>1621950</v>
      </c>
      <c r="M582" s="129">
        <f>SUM(M587,M592,M597)</f>
        <v>270865.65000000002</v>
      </c>
      <c r="N582" s="128"/>
      <c r="O582" s="128"/>
      <c r="P582" s="128"/>
      <c r="Q582" s="128"/>
      <c r="R582" s="129">
        <f>SUM(R587,R592,R597)</f>
        <v>0</v>
      </c>
      <c r="S582" s="129">
        <f t="shared" ref="S582:U582" si="1028">SUM(S587,S592,S597)</f>
        <v>0</v>
      </c>
      <c r="T582" s="129">
        <f t="shared" si="1028"/>
        <v>0</v>
      </c>
      <c r="U582" s="129">
        <f t="shared" si="1028"/>
        <v>0</v>
      </c>
      <c r="V582" s="128"/>
      <c r="W582" s="128"/>
      <c r="X582" s="128"/>
      <c r="Y582" s="129">
        <f t="shared" ref="Y582" si="1029">SUM(Y587,Y592,Y597)</f>
        <v>0</v>
      </c>
      <c r="Z582" s="128"/>
      <c r="AA582" s="128"/>
      <c r="AB582" s="129">
        <f t="shared" ref="AB582:AF582" si="1030">SUM(AB587,AB592,AB597)</f>
        <v>0</v>
      </c>
      <c r="AC582" s="129">
        <f t="shared" si="1030"/>
        <v>270000</v>
      </c>
      <c r="AD582" s="129">
        <f t="shared" si="1030"/>
        <v>0</v>
      </c>
      <c r="AE582" s="129">
        <f t="shared" si="1030"/>
        <v>54000</v>
      </c>
      <c r="AF582" s="129">
        <f t="shared" si="1030"/>
        <v>54000</v>
      </c>
      <c r="AG582" s="128"/>
      <c r="AH582" s="128"/>
      <c r="AI582" s="128"/>
      <c r="AJ582" s="129">
        <f t="shared" ref="AJ582:AN582" si="1031">SUM(AJ587,AJ592,AJ597)</f>
        <v>0</v>
      </c>
      <c r="AK582" s="129">
        <f t="shared" si="1031"/>
        <v>0</v>
      </c>
      <c r="AL582" s="129">
        <f t="shared" si="1031"/>
        <v>0</v>
      </c>
      <c r="AM582" s="129">
        <f t="shared" si="1031"/>
        <v>0</v>
      </c>
      <c r="AN582" s="139">
        <f t="shared" si="1031"/>
        <v>0</v>
      </c>
      <c r="AO582" s="130"/>
      <c r="AP582" s="131"/>
      <c r="AQ582" s="129">
        <f>AQ587+AQ592+AQ597+AQ602+AQ607+AQ612+AQ617+AQ622+AQ627+AQ632+AQ637+AQ642+AQ647+AQ652+AQ657+AQ662+AQ667+AQ672</f>
        <v>1892815.65</v>
      </c>
      <c r="AR582" s="129">
        <f t="shared" ref="AR582:AU582" si="1032">AR587+AR592+AR597+AR602+AR607+AR612+AR617+AR622+AR627+AR632+AR637+AR642+AR647+AR652+AR657+AR662+AR667+AR672</f>
        <v>54000</v>
      </c>
      <c r="AS582" s="129">
        <f t="shared" si="1032"/>
        <v>0</v>
      </c>
      <c r="AT582" s="129">
        <f t="shared" si="1032"/>
        <v>1946815.65</v>
      </c>
      <c r="AU582" s="129">
        <f t="shared" si="1032"/>
        <v>1946815.65</v>
      </c>
      <c r="AV582" s="139">
        <f t="shared" ref="AV582:BA582" si="1033">SUM(AV587,AV592,AV597)</f>
        <v>0</v>
      </c>
      <c r="AW582" s="139">
        <f t="shared" si="1033"/>
        <v>0</v>
      </c>
      <c r="AX582" s="139">
        <f t="shared" si="1033"/>
        <v>0</v>
      </c>
      <c r="AY582" s="139">
        <f t="shared" si="1033"/>
        <v>0</v>
      </c>
      <c r="AZ582" s="139">
        <f t="shared" si="1033"/>
        <v>0</v>
      </c>
      <c r="BA582" s="139">
        <f t="shared" si="1033"/>
        <v>0</v>
      </c>
    </row>
    <row r="583" spans="1:53" ht="14.1" customHeight="1" outlineLevel="2" x14ac:dyDescent="0.2">
      <c r="A583" s="68"/>
      <c r="B583" s="94"/>
      <c r="C583" s="250"/>
      <c r="D583" s="96"/>
      <c r="E583" s="96"/>
      <c r="F583" s="97"/>
      <c r="G583" s="98"/>
      <c r="H583" s="99" t="s">
        <v>49</v>
      </c>
      <c r="I583" s="100" t="s">
        <v>1</v>
      </c>
      <c r="J583" s="101">
        <v>3</v>
      </c>
      <c r="K583" s="101">
        <v>2</v>
      </c>
      <c r="L583" s="102">
        <f>IF(I583&lt;&gt;0,((VLOOKUP(I583,'1. Standard_Cost'!$B$4:$D$8,2)+VLOOKUP(I583,'1. Standard_Cost'!$B$4:$D$8,3))*J583*K583),"0")</f>
        <v>540750</v>
      </c>
      <c r="M583" s="102">
        <f>L583*'1. Standard_Cost'!F4</f>
        <v>90305.25</v>
      </c>
      <c r="N583" s="103"/>
      <c r="O583" s="103"/>
      <c r="P583" s="103"/>
      <c r="Q583" s="103"/>
      <c r="R583" s="104">
        <f>+N583*P583*'1. Standard_Cost'!$B$12</f>
        <v>0</v>
      </c>
      <c r="S583" s="104">
        <f>+N583*O583*P583*'1. Standard_Cost'!$C$12</f>
        <v>0</v>
      </c>
      <c r="T583" s="104">
        <f>+N583*P583*Q583*'1. Standard_Cost'!$D$12</f>
        <v>0</v>
      </c>
      <c r="U583" s="104">
        <f>+N583*O583*'1. Standard_Cost'!$E$12</f>
        <v>0</v>
      </c>
      <c r="V583" s="103"/>
      <c r="W583" s="103"/>
      <c r="X583" s="103"/>
      <c r="Y583" s="104">
        <f>+V583*((X583*'1. Standard_Cost'!$B$16)+(W583*X583*'1. Standard_Cost'!$C$16))</f>
        <v>0</v>
      </c>
      <c r="Z583" s="103"/>
      <c r="AA583" s="103"/>
      <c r="AB583" s="104">
        <f>+Z583*'1. Standard_Cost'!$B$20+AA583*'1. Standard_Cost'!$C$20</f>
        <v>0</v>
      </c>
      <c r="AC583" s="105">
        <v>90000</v>
      </c>
      <c r="AD583" s="106"/>
      <c r="AE583" s="104">
        <f>SUM(AD583,AC583,AB583,Y583,U583,T583,S583,R583)*'1. Standard_Cost'!B28</f>
        <v>18000</v>
      </c>
      <c r="AF583" s="104">
        <f>SUM(AD583,AE583)</f>
        <v>18000</v>
      </c>
      <c r="AG583" s="103"/>
      <c r="AH583" s="103"/>
      <c r="AI583" s="103"/>
      <c r="AJ583" s="107"/>
      <c r="AK583" s="107"/>
      <c r="AL583" s="107"/>
      <c r="AM583" s="104">
        <f>AG583*'1. Standard_Cost'!B203+'Incremental_Cost Year 2021'!AH591*'1. Standard_Cost'!C203+'Incremental_Cost Year 2021'!AI591*'1. Standard_Cost'!D203+'Incremental_Cost Year 2021'!AJ591+'Incremental_Cost Year 2021'!AL591+AK583</f>
        <v>0</v>
      </c>
      <c r="AN583" s="104">
        <f>AM583*'1. Standard_Cost'!C207</f>
        <v>0</v>
      </c>
      <c r="AO583" s="107"/>
      <c r="AQ583" s="104">
        <f t="shared" ref="AQ583:AQ586" si="1034">L583+M583</f>
        <v>631055.25</v>
      </c>
      <c r="AR583" s="104">
        <f t="shared" ref="AR583:AR586" si="1035">AF583</f>
        <v>18000</v>
      </c>
      <c r="AS583" s="104">
        <f t="shared" ref="AS583:AS586" si="1036">AM583+AN583</f>
        <v>0</v>
      </c>
      <c r="AT583" s="104">
        <f>SUM(AQ583,AR583,AS583)</f>
        <v>649055.25</v>
      </c>
      <c r="AU583" s="108">
        <f t="shared" ref="AU583:AU586" si="1037">AT583</f>
        <v>649055.25</v>
      </c>
      <c r="AV583" s="108"/>
      <c r="AW583" s="108"/>
      <c r="AX583" s="108"/>
      <c r="AY583" s="108"/>
      <c r="AZ583" s="108"/>
      <c r="BA583" s="109">
        <f t="shared" ref="BA583:BA586" si="1038">SUM(AU583:AZ583)-AT583</f>
        <v>0</v>
      </c>
    </row>
    <row r="584" spans="1:53" ht="14.1" customHeight="1" outlineLevel="2" x14ac:dyDescent="0.2">
      <c r="A584" s="68"/>
      <c r="B584" s="94"/>
      <c r="C584" s="251"/>
      <c r="D584" s="110"/>
      <c r="E584" s="110"/>
      <c r="F584" s="110"/>
      <c r="G584" s="111"/>
      <c r="H584" s="99" t="s">
        <v>50</v>
      </c>
      <c r="I584" s="100"/>
      <c r="J584" s="101"/>
      <c r="K584" s="101"/>
      <c r="L584" s="102" t="str">
        <f>IF(I584&lt;&gt;0,((VLOOKUP(I584,'1. Standard_Cost'!$B$4:$D$8,2)+VLOOKUP(I584,'1. Standard_Cost'!$B$4:$D$8,3))*J584*K584),"0")</f>
        <v>0</v>
      </c>
      <c r="M584" s="102">
        <f>L584*'1. Standard_Cost'!F183</f>
        <v>0</v>
      </c>
      <c r="N584" s="103"/>
      <c r="O584" s="103"/>
      <c r="P584" s="103"/>
      <c r="Q584" s="103"/>
      <c r="R584" s="104">
        <f>+N584*P584*'1. Standard_Cost'!$B$12</f>
        <v>0</v>
      </c>
      <c r="S584" s="104">
        <f>+N584*O584*P584*'1. Standard_Cost'!$C$12</f>
        <v>0</v>
      </c>
      <c r="T584" s="104">
        <f>+N584*P584*Q584*'1. Standard_Cost'!$D$12</f>
        <v>0</v>
      </c>
      <c r="U584" s="104">
        <f>+N584*O584*'1. Standard_Cost'!$E$12</f>
        <v>0</v>
      </c>
      <c r="V584" s="103"/>
      <c r="W584" s="103"/>
      <c r="X584" s="103"/>
      <c r="Y584" s="104">
        <f>+V584*((X584*'1. Standard_Cost'!$B$16)+(W584*X584*'1. Standard_Cost'!$C$16))</f>
        <v>0</v>
      </c>
      <c r="Z584" s="103"/>
      <c r="AA584" s="103"/>
      <c r="AB584" s="104">
        <f>+Z584*'1. Standard_Cost'!$B$20+AA584*'1. Standard_Cost'!$C$20</f>
        <v>0</v>
      </c>
      <c r="AC584" s="105"/>
      <c r="AD584" s="106"/>
      <c r="AE584" s="104">
        <f>SUM(AD584,AC584,AB584,Y584,U584,T584,S584,R584)*'1. Standard_Cost'!B207</f>
        <v>0</v>
      </c>
      <c r="AF584" s="104">
        <f t="shared" ref="AF584:AF586" si="1039">SUM(AD584,AE584)</f>
        <v>0</v>
      </c>
      <c r="AG584" s="103"/>
      <c r="AH584" s="103">
        <v>0</v>
      </c>
      <c r="AI584" s="103">
        <v>0</v>
      </c>
      <c r="AJ584" s="107"/>
      <c r="AK584" s="107"/>
      <c r="AL584" s="107"/>
      <c r="AM584" s="104">
        <f>AG584*'1. Standard_Cost'!B203+'Incremental_Cost Year 2021'!AH592*'1. Standard_Cost'!C203+'Incremental_Cost Year 2021'!AI592*'1. Standard_Cost'!D203+'Incremental_Cost Year 2021'!AJ592+'Incremental_Cost Year 2021'!AL592+AK584</f>
        <v>0</v>
      </c>
      <c r="AN584" s="104">
        <f>AM584*'1. Standard_Cost'!C207</f>
        <v>0</v>
      </c>
      <c r="AO584" s="107"/>
      <c r="AQ584" s="104">
        <f t="shared" si="1034"/>
        <v>0</v>
      </c>
      <c r="AR584" s="104">
        <f t="shared" si="1035"/>
        <v>0</v>
      </c>
      <c r="AS584" s="104">
        <f t="shared" si="1036"/>
        <v>0</v>
      </c>
      <c r="AT584" s="104">
        <f t="shared" ref="AT584:AT586" si="1040">SUM(AQ584,AR584,AS584)</f>
        <v>0</v>
      </c>
      <c r="AU584" s="108">
        <f t="shared" si="1037"/>
        <v>0</v>
      </c>
      <c r="AV584" s="108">
        <v>0</v>
      </c>
      <c r="AW584" s="108"/>
      <c r="AX584" s="108"/>
      <c r="AY584" s="108"/>
      <c r="AZ584" s="108"/>
      <c r="BA584" s="109">
        <f t="shared" si="1038"/>
        <v>0</v>
      </c>
    </row>
    <row r="585" spans="1:53" ht="14.1" customHeight="1" outlineLevel="2" x14ac:dyDescent="0.2">
      <c r="A585" s="68"/>
      <c r="B585" s="94"/>
      <c r="C585" s="251"/>
      <c r="D585" s="110"/>
      <c r="E585" s="110"/>
      <c r="F585" s="110"/>
      <c r="G585" s="111"/>
      <c r="H585" s="99" t="s">
        <v>51</v>
      </c>
      <c r="I585" s="100"/>
      <c r="J585" s="101"/>
      <c r="K585" s="101"/>
      <c r="L585" s="102" t="str">
        <f>IF(I585&lt;&gt;0,((VLOOKUP(I585,'1. Standard_Cost'!$B$4:$D$8,2)+VLOOKUP(I585,'1. Standard_Cost'!$B$4:$D$8,3))*J585*K585),"0")</f>
        <v>0</v>
      </c>
      <c r="M585" s="102">
        <f>L585*'1. Standard_Cost'!F183</f>
        <v>0</v>
      </c>
      <c r="N585" s="103"/>
      <c r="O585" s="103"/>
      <c r="P585" s="103"/>
      <c r="Q585" s="103"/>
      <c r="R585" s="104">
        <f>+N585*P585*'1. Standard_Cost'!$B$12</f>
        <v>0</v>
      </c>
      <c r="S585" s="104">
        <f>+N585*O585*P585*'1. Standard_Cost'!$C$12</f>
        <v>0</v>
      </c>
      <c r="T585" s="104">
        <f>+N585*P585*Q585*'1. Standard_Cost'!$D$12</f>
        <v>0</v>
      </c>
      <c r="U585" s="104">
        <f>+N585*O585*'1. Standard_Cost'!$E$12</f>
        <v>0</v>
      </c>
      <c r="V585" s="103"/>
      <c r="W585" s="103"/>
      <c r="X585" s="103"/>
      <c r="Y585" s="104">
        <f>+V585*((X585*'1. Standard_Cost'!$B$16)+(W585*X585*'1. Standard_Cost'!$C$16))</f>
        <v>0</v>
      </c>
      <c r="Z585" s="103"/>
      <c r="AA585" s="103"/>
      <c r="AB585" s="104">
        <f>+Z585*'1. Standard_Cost'!$B$20+AA585*'1. Standard_Cost'!$C$20</f>
        <v>0</v>
      </c>
      <c r="AC585" s="105"/>
      <c r="AD585" s="106"/>
      <c r="AE585" s="104">
        <f>SUM(AD585,AC585,AB585,Y585,U585,T585,S585,R585)*'1. Standard_Cost'!B207</f>
        <v>0</v>
      </c>
      <c r="AF585" s="104">
        <f t="shared" si="1039"/>
        <v>0</v>
      </c>
      <c r="AG585" s="103"/>
      <c r="AH585" s="103"/>
      <c r="AI585" s="103"/>
      <c r="AJ585" s="107"/>
      <c r="AK585" s="107"/>
      <c r="AL585" s="107"/>
      <c r="AM585" s="104">
        <f>AG585*'1. Standard_Cost'!B203+'Incremental_Cost Year 2021'!AH593*'1. Standard_Cost'!C203+'Incremental_Cost Year 2021'!AI593*'1. Standard_Cost'!D203+'Incremental_Cost Year 2021'!AJ593+'Incremental_Cost Year 2021'!AL593+AK585</f>
        <v>0</v>
      </c>
      <c r="AN585" s="104">
        <f>AM585*'1. Standard_Cost'!C207</f>
        <v>0</v>
      </c>
      <c r="AO585" s="107"/>
      <c r="AQ585" s="104">
        <f t="shared" si="1034"/>
        <v>0</v>
      </c>
      <c r="AR585" s="104">
        <f t="shared" si="1035"/>
        <v>0</v>
      </c>
      <c r="AS585" s="104">
        <f t="shared" si="1036"/>
        <v>0</v>
      </c>
      <c r="AT585" s="104">
        <f t="shared" si="1040"/>
        <v>0</v>
      </c>
      <c r="AU585" s="108">
        <f t="shared" si="1037"/>
        <v>0</v>
      </c>
      <c r="AV585" s="108"/>
      <c r="AW585" s="108"/>
      <c r="AX585" s="108"/>
      <c r="AY585" s="108"/>
      <c r="AZ585" s="108"/>
      <c r="BA585" s="109">
        <f t="shared" si="1038"/>
        <v>0</v>
      </c>
    </row>
    <row r="586" spans="1:53" ht="14.1" customHeight="1" outlineLevel="2" x14ac:dyDescent="0.2">
      <c r="A586" s="68"/>
      <c r="B586" s="94"/>
      <c r="C586" s="251"/>
      <c r="D586" s="110"/>
      <c r="E586" s="110"/>
      <c r="F586" s="110"/>
      <c r="G586" s="111"/>
      <c r="H586" s="112" t="s">
        <v>179</v>
      </c>
      <c r="I586" s="100"/>
      <c r="J586" s="101"/>
      <c r="K586" s="101"/>
      <c r="L586" s="102" t="str">
        <f>IF(I586&lt;&gt;0,((VLOOKUP(I586,'1. Standard_Cost'!$B$4:$D$8,2)+VLOOKUP(I586,'1. Standard_Cost'!$B$4:$D$8,3))*J586*K586),"0")</f>
        <v>0</v>
      </c>
      <c r="M586" s="102">
        <f>L586*'1. Standard_Cost'!F183</f>
        <v>0</v>
      </c>
      <c r="N586" s="103"/>
      <c r="O586" s="103"/>
      <c r="P586" s="103"/>
      <c r="Q586" s="103"/>
      <c r="R586" s="104">
        <f>+N586*P586*'1. Standard_Cost'!$B$12</f>
        <v>0</v>
      </c>
      <c r="S586" s="104">
        <f>+N586*O586*P586*'1. Standard_Cost'!$C$12</f>
        <v>0</v>
      </c>
      <c r="T586" s="104">
        <f>+N586*P586*Q586*'1. Standard_Cost'!$D$12</f>
        <v>0</v>
      </c>
      <c r="U586" s="104">
        <f>+N586*O586*'1. Standard_Cost'!$E$12</f>
        <v>0</v>
      </c>
      <c r="V586" s="103"/>
      <c r="W586" s="103"/>
      <c r="X586" s="103"/>
      <c r="Y586" s="104">
        <f>+V586*((X586*'1. Standard_Cost'!$B$16)+(W586*X586*'1. Standard_Cost'!$C$16))</f>
        <v>0</v>
      </c>
      <c r="Z586" s="103"/>
      <c r="AA586" s="103"/>
      <c r="AB586" s="104">
        <f>+Z586*'1. Standard_Cost'!$B$20+AA586*'1. Standard_Cost'!$C$20</f>
        <v>0</v>
      </c>
      <c r="AC586" s="105"/>
      <c r="AD586" s="106"/>
      <c r="AE586" s="104">
        <f>SUM(AD586,AC586,AB586,Y586,U586,T586,S586,R586)*'1. Standard_Cost'!B207</f>
        <v>0</v>
      </c>
      <c r="AF586" s="104">
        <f t="shared" si="1039"/>
        <v>0</v>
      </c>
      <c r="AG586" s="103"/>
      <c r="AH586" s="103"/>
      <c r="AI586" s="103"/>
      <c r="AJ586" s="107"/>
      <c r="AK586" s="107"/>
      <c r="AL586" s="107"/>
      <c r="AM586" s="104">
        <f>AG586*'1. Standard_Cost'!B203+'Incremental_Cost Year 2021'!AH594*'1. Standard_Cost'!C203+'Incremental_Cost Year 2021'!AI594*'1. Standard_Cost'!D203+'Incremental_Cost Year 2021'!AJ594+'Incremental_Cost Year 2021'!AL594+AK586</f>
        <v>0</v>
      </c>
      <c r="AN586" s="104">
        <f>AM586*'1. Standard_Cost'!C207</f>
        <v>0</v>
      </c>
      <c r="AO586" s="107"/>
      <c r="AQ586" s="104">
        <f t="shared" si="1034"/>
        <v>0</v>
      </c>
      <c r="AR586" s="104">
        <f t="shared" si="1035"/>
        <v>0</v>
      </c>
      <c r="AS586" s="104">
        <f t="shared" si="1036"/>
        <v>0</v>
      </c>
      <c r="AT586" s="104">
        <f t="shared" si="1040"/>
        <v>0</v>
      </c>
      <c r="AU586" s="108">
        <f t="shared" si="1037"/>
        <v>0</v>
      </c>
      <c r="AV586" s="108"/>
      <c r="AW586" s="108"/>
      <c r="AX586" s="108"/>
      <c r="AY586" s="108"/>
      <c r="AZ586" s="108"/>
      <c r="BA586" s="109">
        <f t="shared" si="1038"/>
        <v>0</v>
      </c>
    </row>
    <row r="587" spans="1:53" ht="25.35" customHeight="1" outlineLevel="1" x14ac:dyDescent="0.2">
      <c r="A587" s="68"/>
      <c r="B587" s="94"/>
      <c r="C587" s="251"/>
      <c r="D587" s="113" t="s">
        <v>515</v>
      </c>
      <c r="E587" s="113" t="s">
        <v>378</v>
      </c>
      <c r="F587" s="114" t="s">
        <v>154</v>
      </c>
      <c r="G587" s="115" t="s">
        <v>155</v>
      </c>
      <c r="H587" s="140" t="s">
        <v>379</v>
      </c>
      <c r="I587" s="117"/>
      <c r="J587" s="117"/>
      <c r="K587" s="117"/>
      <c r="L587" s="118">
        <f>SUM(L583:L586)</f>
        <v>540750</v>
      </c>
      <c r="M587" s="118">
        <f>SUM(M583:M586)</f>
        <v>90305.25</v>
      </c>
      <c r="N587" s="117"/>
      <c r="O587" s="117"/>
      <c r="P587" s="117"/>
      <c r="Q587" s="117"/>
      <c r="R587" s="119">
        <f>SUM(R583:R586)</f>
        <v>0</v>
      </c>
      <c r="S587" s="119">
        <f>SUM(S583:S586)</f>
        <v>0</v>
      </c>
      <c r="T587" s="119">
        <f>SUM(T583:T586)</f>
        <v>0</v>
      </c>
      <c r="U587" s="119">
        <f>SUM(U583:U586)</f>
        <v>0</v>
      </c>
      <c r="V587" s="117"/>
      <c r="W587" s="117"/>
      <c r="X587" s="117"/>
      <c r="Y587" s="118">
        <f>SUM(Y583:Y586)</f>
        <v>0</v>
      </c>
      <c r="Z587" s="117"/>
      <c r="AA587" s="117"/>
      <c r="AB587" s="118">
        <f t="shared" ref="AB587:AF587" si="1041">SUM(AB583:AB586)</f>
        <v>0</v>
      </c>
      <c r="AC587" s="118">
        <f t="shared" si="1041"/>
        <v>90000</v>
      </c>
      <c r="AD587" s="118">
        <f t="shared" si="1041"/>
        <v>0</v>
      </c>
      <c r="AE587" s="118">
        <f t="shared" si="1041"/>
        <v>18000</v>
      </c>
      <c r="AF587" s="118">
        <f t="shared" si="1041"/>
        <v>18000</v>
      </c>
      <c r="AG587" s="117"/>
      <c r="AH587" s="117"/>
      <c r="AI587" s="117"/>
      <c r="AJ587" s="119">
        <f>SUM(AJ583:AJ586)</f>
        <v>0</v>
      </c>
      <c r="AK587" s="119">
        <f t="shared" ref="AK587:AN587" si="1042">SUM(AK583:AK586)</f>
        <v>0</v>
      </c>
      <c r="AL587" s="119">
        <f t="shared" si="1042"/>
        <v>0</v>
      </c>
      <c r="AM587" s="119">
        <f t="shared" si="1042"/>
        <v>0</v>
      </c>
      <c r="AN587" s="119">
        <f t="shared" si="1042"/>
        <v>0</v>
      </c>
      <c r="AO587" s="116"/>
      <c r="AP587" s="120"/>
      <c r="AQ587" s="118">
        <f t="shared" ref="AQ587:BA587" si="1043">SUM(AQ583:AQ586)</f>
        <v>631055.25</v>
      </c>
      <c r="AR587" s="118">
        <f t="shared" si="1043"/>
        <v>18000</v>
      </c>
      <c r="AS587" s="118">
        <f t="shared" si="1043"/>
        <v>0</v>
      </c>
      <c r="AT587" s="118">
        <f t="shared" si="1043"/>
        <v>649055.25</v>
      </c>
      <c r="AU587" s="118">
        <f t="shared" si="1043"/>
        <v>649055.25</v>
      </c>
      <c r="AV587" s="118">
        <f t="shared" si="1043"/>
        <v>0</v>
      </c>
      <c r="AW587" s="118">
        <f t="shared" si="1043"/>
        <v>0</v>
      </c>
      <c r="AX587" s="118">
        <f t="shared" si="1043"/>
        <v>0</v>
      </c>
      <c r="AY587" s="118">
        <f t="shared" si="1043"/>
        <v>0</v>
      </c>
      <c r="AZ587" s="118">
        <f t="shared" si="1043"/>
        <v>0</v>
      </c>
      <c r="BA587" s="118">
        <f t="shared" si="1043"/>
        <v>0</v>
      </c>
    </row>
    <row r="588" spans="1:53" ht="14.1" customHeight="1" outlineLevel="2" x14ac:dyDescent="0.2">
      <c r="A588" s="68"/>
      <c r="B588" s="94"/>
      <c r="C588" s="251"/>
      <c r="D588" s="96"/>
      <c r="E588" s="96"/>
      <c r="F588" s="97"/>
      <c r="G588" s="98"/>
      <c r="H588" s="99" t="s">
        <v>49</v>
      </c>
      <c r="I588" s="100" t="s">
        <v>4</v>
      </c>
      <c r="J588" s="101">
        <v>6</v>
      </c>
      <c r="K588" s="101">
        <v>1</v>
      </c>
      <c r="L588" s="102">
        <f>IF(I588&lt;&gt;0,((VLOOKUP(I588,'1. Standard_Cost'!$B$4:$D$8,2)+VLOOKUP(I588,'1. Standard_Cost'!$B$4:$D$8,3))*J588*K588),"0")</f>
        <v>480600</v>
      </c>
      <c r="M588" s="102">
        <f>L588*'1. Standard_Cost'!F4</f>
        <v>80260.200000000012</v>
      </c>
      <c r="N588" s="103"/>
      <c r="O588" s="103"/>
      <c r="P588" s="103"/>
      <c r="Q588" s="103"/>
      <c r="R588" s="104">
        <f>+N588*P588*'1. Standard_Cost'!$B$12</f>
        <v>0</v>
      </c>
      <c r="S588" s="104">
        <f>+N588*O588*P588*'1. Standard_Cost'!$C$12</f>
        <v>0</v>
      </c>
      <c r="T588" s="104">
        <f>+N588*P588*Q588*'1. Standard_Cost'!$D$12</f>
        <v>0</v>
      </c>
      <c r="U588" s="104">
        <f>+N588*O588*'1. Standard_Cost'!$E$12</f>
        <v>0</v>
      </c>
      <c r="V588" s="103"/>
      <c r="W588" s="103"/>
      <c r="X588" s="103"/>
      <c r="Y588" s="104">
        <f>+V588*((X588*'1. Standard_Cost'!$B$16)+(W588*X588*'1. Standard_Cost'!$C$16))</f>
        <v>0</v>
      </c>
      <c r="Z588" s="103"/>
      <c r="AA588" s="103"/>
      <c r="AB588" s="104">
        <f>+Z588*'1. Standard_Cost'!$B$20+AA588*'1. Standard_Cost'!$C$20</f>
        <v>0</v>
      </c>
      <c r="AC588" s="105"/>
      <c r="AD588" s="106"/>
      <c r="AE588" s="104">
        <f>SUM(AD588,AC588,AB588,Y588,U588,T588,S588,R588)*'1. Standard_Cost'!B207</f>
        <v>0</v>
      </c>
      <c r="AF588" s="104">
        <f>SUM(AD588,AE588)</f>
        <v>0</v>
      </c>
      <c r="AG588" s="103"/>
      <c r="AH588" s="103"/>
      <c r="AI588" s="103"/>
      <c r="AJ588" s="107"/>
      <c r="AK588" s="107"/>
      <c r="AL588" s="107"/>
      <c r="AM588" s="104">
        <f>AG588*'1. Standard_Cost'!B203+'Incremental_Cost Year 2021'!AH596*'1. Standard_Cost'!C203+'Incremental_Cost Year 2021'!AI596*'1. Standard_Cost'!D203+'Incremental_Cost Year 2021'!AJ596+'Incremental_Cost Year 2021'!AL596+AK588</f>
        <v>0</v>
      </c>
      <c r="AN588" s="104">
        <f>AM588*'1. Standard_Cost'!C207</f>
        <v>0</v>
      </c>
      <c r="AO588" s="107"/>
      <c r="AQ588" s="104">
        <f t="shared" ref="AQ588:AQ591" si="1044">L588+M588</f>
        <v>560860.19999999995</v>
      </c>
      <c r="AR588" s="104">
        <f t="shared" ref="AR588:AR591" si="1045">AF588</f>
        <v>0</v>
      </c>
      <c r="AS588" s="104">
        <f t="shared" ref="AS588:AS591" si="1046">AM588+AN588</f>
        <v>0</v>
      </c>
      <c r="AT588" s="104">
        <f>SUM(AQ588,AR588,AS588)</f>
        <v>560860.19999999995</v>
      </c>
      <c r="AU588" s="108">
        <f>AT588</f>
        <v>560860.19999999995</v>
      </c>
      <c r="AV588" s="108"/>
      <c r="AW588" s="108"/>
      <c r="AX588" s="108"/>
      <c r="AY588" s="108"/>
      <c r="AZ588" s="108"/>
      <c r="BA588" s="109">
        <f t="shared" ref="BA588:BA591" si="1047">SUM(AU588:AZ588)-AT588</f>
        <v>0</v>
      </c>
    </row>
    <row r="589" spans="1:53" ht="14.1" customHeight="1" outlineLevel="2" x14ac:dyDescent="0.2">
      <c r="A589" s="68"/>
      <c r="B589" s="94"/>
      <c r="C589" s="251"/>
      <c r="D589" s="110"/>
      <c r="E589" s="110"/>
      <c r="F589" s="110"/>
      <c r="G589" s="111"/>
      <c r="H589" s="99" t="s">
        <v>50</v>
      </c>
      <c r="I589" s="100" t="s">
        <v>3</v>
      </c>
      <c r="J589" s="101">
        <v>6</v>
      </c>
      <c r="K589" s="101">
        <v>1</v>
      </c>
      <c r="L589" s="102">
        <f>IF(I589&lt;&gt;0,((VLOOKUP(I589,'1. Standard_Cost'!$B$4:$D$8,2)+VLOOKUP(I589,'1. Standard_Cost'!$B$4:$D$8,3))*J589*K589),"0")</f>
        <v>600600</v>
      </c>
      <c r="M589" s="102">
        <f>L589*'1. Standard_Cost'!F4</f>
        <v>100300.20000000001</v>
      </c>
      <c r="N589" s="103"/>
      <c r="O589" s="103"/>
      <c r="P589" s="103"/>
      <c r="Q589" s="103"/>
      <c r="R589" s="104">
        <f>+N589*P589*'1. Standard_Cost'!$B$12</f>
        <v>0</v>
      </c>
      <c r="S589" s="104">
        <f>+N589*O589*P589*'1. Standard_Cost'!$C$12</f>
        <v>0</v>
      </c>
      <c r="T589" s="104">
        <f>+N589*P589*Q589*'1. Standard_Cost'!$D$12</f>
        <v>0</v>
      </c>
      <c r="U589" s="104">
        <f>+N589*O589*'1. Standard_Cost'!$E$12</f>
        <v>0</v>
      </c>
      <c r="V589" s="103"/>
      <c r="W589" s="103"/>
      <c r="X589" s="103"/>
      <c r="Y589" s="104">
        <f>+V589*((X589*'1. Standard_Cost'!$B$16)+(W589*X589*'1. Standard_Cost'!$C$16))</f>
        <v>0</v>
      </c>
      <c r="Z589" s="103"/>
      <c r="AA589" s="103"/>
      <c r="AB589" s="104">
        <f>+Z589*'1. Standard_Cost'!$B$20+AA589*'1. Standard_Cost'!$C$20</f>
        <v>0</v>
      </c>
      <c r="AC589" s="105"/>
      <c r="AD589" s="106"/>
      <c r="AE589" s="104">
        <f>SUM(AD589,AC589,AB589,Y589,U589,T589,S589,R589)*'1. Standard_Cost'!B207</f>
        <v>0</v>
      </c>
      <c r="AF589" s="104">
        <f t="shared" ref="AF589:AF591" si="1048">SUM(AD589,AE589)</f>
        <v>0</v>
      </c>
      <c r="AG589" s="103"/>
      <c r="AH589" s="103">
        <v>0</v>
      </c>
      <c r="AI589" s="103">
        <v>0</v>
      </c>
      <c r="AJ589" s="107"/>
      <c r="AK589" s="107"/>
      <c r="AL589" s="107"/>
      <c r="AM589" s="104">
        <f>AG589*'1. Standard_Cost'!B203+'Incremental_Cost Year 2021'!AH597*'1. Standard_Cost'!C203+'Incremental_Cost Year 2021'!AI597*'1. Standard_Cost'!D203+'Incremental_Cost Year 2021'!AJ597+'Incremental_Cost Year 2021'!AL597+AK589</f>
        <v>0</v>
      </c>
      <c r="AN589" s="104">
        <f>AM589*'1. Standard_Cost'!C207</f>
        <v>0</v>
      </c>
      <c r="AO589" s="107"/>
      <c r="AQ589" s="104">
        <f t="shared" si="1044"/>
        <v>700900.2</v>
      </c>
      <c r="AR589" s="104">
        <f t="shared" si="1045"/>
        <v>0</v>
      </c>
      <c r="AS589" s="104">
        <f t="shared" si="1046"/>
        <v>0</v>
      </c>
      <c r="AT589" s="104">
        <f t="shared" ref="AT589:AT591" si="1049">SUM(AQ589,AR589,AS589)</f>
        <v>700900.2</v>
      </c>
      <c r="AU589" s="108">
        <f>AT589</f>
        <v>700900.2</v>
      </c>
      <c r="AV589" s="108">
        <v>0</v>
      </c>
      <c r="AW589" s="108"/>
      <c r="AX589" s="108"/>
      <c r="AY589" s="108"/>
      <c r="AZ589" s="108"/>
      <c r="BA589" s="109">
        <f t="shared" si="1047"/>
        <v>0</v>
      </c>
    </row>
    <row r="590" spans="1:53" ht="14.1" customHeight="1" outlineLevel="2" x14ac:dyDescent="0.2">
      <c r="A590" s="68"/>
      <c r="B590" s="94"/>
      <c r="C590" s="251"/>
      <c r="D590" s="110"/>
      <c r="E590" s="110"/>
      <c r="F590" s="110"/>
      <c r="G590" s="111"/>
      <c r="H590" s="99" t="s">
        <v>51</v>
      </c>
      <c r="I590" s="100"/>
      <c r="J590" s="101"/>
      <c r="K590" s="101"/>
      <c r="L590" s="102" t="str">
        <f>IF(I590&lt;&gt;0,((VLOOKUP(I590,'1. Standard_Cost'!$B$4:$D$8,2)+VLOOKUP(I590,'1. Standard_Cost'!$B$4:$D$8,3))*J590*K590),"0")</f>
        <v>0</v>
      </c>
      <c r="M590" s="102">
        <f>L590*'1. Standard_Cost'!F183</f>
        <v>0</v>
      </c>
      <c r="N590" s="103"/>
      <c r="O590" s="103"/>
      <c r="P590" s="103"/>
      <c r="Q590" s="103"/>
      <c r="R590" s="104">
        <f>+N590*P590*'1. Standard_Cost'!$B$12</f>
        <v>0</v>
      </c>
      <c r="S590" s="104">
        <f>+N590*O590*P590*'1. Standard_Cost'!$C$12</f>
        <v>0</v>
      </c>
      <c r="T590" s="104">
        <f>+N590*P590*Q590*'1. Standard_Cost'!$D$12</f>
        <v>0</v>
      </c>
      <c r="U590" s="104">
        <f>+N590*O590*'1. Standard_Cost'!$E$12</f>
        <v>0</v>
      </c>
      <c r="V590" s="103"/>
      <c r="W590" s="103"/>
      <c r="X590" s="103"/>
      <c r="Y590" s="104">
        <f>+V590*((X590*'1. Standard_Cost'!$B$16)+(W590*X590*'1. Standard_Cost'!$C$16))</f>
        <v>0</v>
      </c>
      <c r="Z590" s="103"/>
      <c r="AA590" s="103"/>
      <c r="AB590" s="104">
        <f>+Z590*'1. Standard_Cost'!$B$20+AA590*'1. Standard_Cost'!$C$20</f>
        <v>0</v>
      </c>
      <c r="AC590" s="105"/>
      <c r="AD590" s="106"/>
      <c r="AE590" s="104">
        <f>SUM(AD590,AC590,AB590,Y590,U590,T590,S590,R590)*'1. Standard_Cost'!B207</f>
        <v>0</v>
      </c>
      <c r="AF590" s="104">
        <f t="shared" si="1048"/>
        <v>0</v>
      </c>
      <c r="AG590" s="103"/>
      <c r="AH590" s="103"/>
      <c r="AI590" s="103"/>
      <c r="AJ590" s="107"/>
      <c r="AK590" s="107"/>
      <c r="AL590" s="107"/>
      <c r="AM590" s="104">
        <f>AG590*'1. Standard_Cost'!B203+'Incremental_Cost Year 2021'!AH598*'1. Standard_Cost'!C203+'Incremental_Cost Year 2021'!AI598*'1. Standard_Cost'!D203+'Incremental_Cost Year 2021'!AJ598+'Incremental_Cost Year 2021'!AL598+AK590</f>
        <v>0</v>
      </c>
      <c r="AN590" s="104">
        <f>AM590*'1. Standard_Cost'!C207</f>
        <v>0</v>
      </c>
      <c r="AO590" s="107"/>
      <c r="AQ590" s="104">
        <f t="shared" si="1044"/>
        <v>0</v>
      </c>
      <c r="AR590" s="104">
        <f t="shared" si="1045"/>
        <v>0</v>
      </c>
      <c r="AS590" s="104">
        <f t="shared" si="1046"/>
        <v>0</v>
      </c>
      <c r="AT590" s="104">
        <f t="shared" si="1049"/>
        <v>0</v>
      </c>
      <c r="AU590" s="108"/>
      <c r="AV590" s="108"/>
      <c r="AW590" s="108"/>
      <c r="AX590" s="108"/>
      <c r="AY590" s="108"/>
      <c r="AZ590" s="108"/>
      <c r="BA590" s="109">
        <f t="shared" si="1047"/>
        <v>0</v>
      </c>
    </row>
    <row r="591" spans="1:53" ht="14.1" customHeight="1" outlineLevel="2" x14ac:dyDescent="0.2">
      <c r="A591" s="68"/>
      <c r="B591" s="94"/>
      <c r="C591" s="251"/>
      <c r="D591" s="110"/>
      <c r="E591" s="110"/>
      <c r="F591" s="110"/>
      <c r="G591" s="111"/>
      <c r="H591" s="112" t="s">
        <v>179</v>
      </c>
      <c r="I591" s="100"/>
      <c r="J591" s="101"/>
      <c r="K591" s="101"/>
      <c r="L591" s="102" t="str">
        <f>IF(I591&lt;&gt;0,((VLOOKUP(I591,'1. Standard_Cost'!$B$4:$D$8,2)+VLOOKUP(I591,'1. Standard_Cost'!$B$4:$D$8,3))*J591*K591),"0")</f>
        <v>0</v>
      </c>
      <c r="M591" s="102">
        <f>L591*'1. Standard_Cost'!F183</f>
        <v>0</v>
      </c>
      <c r="N591" s="103"/>
      <c r="O591" s="103"/>
      <c r="P591" s="103"/>
      <c r="Q591" s="103"/>
      <c r="R591" s="104">
        <f>+N591*P591*'1. Standard_Cost'!$B$12</f>
        <v>0</v>
      </c>
      <c r="S591" s="104">
        <f>+N591*O591*P591*'1. Standard_Cost'!$C$12</f>
        <v>0</v>
      </c>
      <c r="T591" s="104">
        <f>+N591*P591*Q591*'1. Standard_Cost'!$D$12</f>
        <v>0</v>
      </c>
      <c r="U591" s="104">
        <f>+N591*O591*'1. Standard_Cost'!$E$12</f>
        <v>0</v>
      </c>
      <c r="V591" s="103"/>
      <c r="W591" s="103"/>
      <c r="X591" s="103"/>
      <c r="Y591" s="104">
        <f>+V591*((X591*'1. Standard_Cost'!$B$16)+(W591*X591*'1. Standard_Cost'!$C$16))</f>
        <v>0</v>
      </c>
      <c r="Z591" s="103"/>
      <c r="AA591" s="103"/>
      <c r="AB591" s="104">
        <f>+Z591*'1. Standard_Cost'!$B$20+AA591*'1. Standard_Cost'!$C$20</f>
        <v>0</v>
      </c>
      <c r="AC591" s="105"/>
      <c r="AD591" s="106"/>
      <c r="AE591" s="104">
        <f>SUM(AD591,AC591,AB591,Y591,U591,T591,S591,R591)*'1. Standard_Cost'!B207</f>
        <v>0</v>
      </c>
      <c r="AF591" s="104">
        <f t="shared" si="1048"/>
        <v>0</v>
      </c>
      <c r="AG591" s="103"/>
      <c r="AH591" s="103"/>
      <c r="AI591" s="103"/>
      <c r="AJ591" s="107"/>
      <c r="AK591" s="107"/>
      <c r="AL591" s="107"/>
      <c r="AM591" s="104">
        <f>AG591*'1. Standard_Cost'!B203+'Incremental_Cost Year 2021'!AH599*'1. Standard_Cost'!C203+'Incremental_Cost Year 2021'!AI599*'1. Standard_Cost'!D203+'Incremental_Cost Year 2021'!AJ599+'Incremental_Cost Year 2021'!AL599+AK591</f>
        <v>0</v>
      </c>
      <c r="AN591" s="104">
        <f>AM591*'1. Standard_Cost'!C207</f>
        <v>0</v>
      </c>
      <c r="AO591" s="107"/>
      <c r="AQ591" s="104">
        <f t="shared" si="1044"/>
        <v>0</v>
      </c>
      <c r="AR591" s="104">
        <f t="shared" si="1045"/>
        <v>0</v>
      </c>
      <c r="AS591" s="104">
        <f t="shared" si="1046"/>
        <v>0</v>
      </c>
      <c r="AT591" s="104">
        <f t="shared" si="1049"/>
        <v>0</v>
      </c>
      <c r="AU591" s="108"/>
      <c r="AV591" s="108"/>
      <c r="AW591" s="108"/>
      <c r="AX591" s="108"/>
      <c r="AY591" s="108"/>
      <c r="AZ591" s="108"/>
      <c r="BA591" s="109">
        <f t="shared" si="1047"/>
        <v>0</v>
      </c>
    </row>
    <row r="592" spans="1:53" ht="25.7" customHeight="1" outlineLevel="1" x14ac:dyDescent="0.2">
      <c r="A592" s="68"/>
      <c r="B592" s="94"/>
      <c r="C592" s="251"/>
      <c r="D592" s="113" t="s">
        <v>515</v>
      </c>
      <c r="E592" s="113" t="s">
        <v>814</v>
      </c>
      <c r="F592" s="114" t="s">
        <v>154</v>
      </c>
      <c r="G592" s="115" t="s">
        <v>155</v>
      </c>
      <c r="H592" s="122" t="s">
        <v>380</v>
      </c>
      <c r="I592" s="117"/>
      <c r="J592" s="117"/>
      <c r="K592" s="117"/>
      <c r="L592" s="118">
        <f>SUM(L588:L591)</f>
        <v>1081200</v>
      </c>
      <c r="M592" s="118">
        <f>SUM(M588:M591)</f>
        <v>180560.40000000002</v>
      </c>
      <c r="N592" s="117"/>
      <c r="O592" s="117"/>
      <c r="P592" s="117"/>
      <c r="Q592" s="117"/>
      <c r="R592" s="119">
        <f>SUM(R588:R591)</f>
        <v>0</v>
      </c>
      <c r="S592" s="119">
        <f>SUM(S588:S591)</f>
        <v>0</v>
      </c>
      <c r="T592" s="119">
        <f>SUM(T588:T591)</f>
        <v>0</v>
      </c>
      <c r="U592" s="119">
        <f>SUM(U588:U591)</f>
        <v>0</v>
      </c>
      <c r="V592" s="117"/>
      <c r="W592" s="117"/>
      <c r="X592" s="117"/>
      <c r="Y592" s="118">
        <f>SUM(Y588:Y591)</f>
        <v>0</v>
      </c>
      <c r="Z592" s="117"/>
      <c r="AA592" s="117"/>
      <c r="AB592" s="118">
        <f t="shared" ref="AB592:AF592" si="1050">SUM(AB588:AB591)</f>
        <v>0</v>
      </c>
      <c r="AC592" s="118">
        <f t="shared" si="1050"/>
        <v>0</v>
      </c>
      <c r="AD592" s="118">
        <f t="shared" si="1050"/>
        <v>0</v>
      </c>
      <c r="AE592" s="118">
        <f t="shared" si="1050"/>
        <v>0</v>
      </c>
      <c r="AF592" s="118">
        <f t="shared" si="1050"/>
        <v>0</v>
      </c>
      <c r="AG592" s="117"/>
      <c r="AH592" s="117"/>
      <c r="AI592" s="117"/>
      <c r="AJ592" s="119">
        <f>SUM(AJ588:AJ591)</f>
        <v>0</v>
      </c>
      <c r="AK592" s="119">
        <f t="shared" ref="AK592:AN592" si="1051">SUM(AK588:AK591)</f>
        <v>0</v>
      </c>
      <c r="AL592" s="119">
        <f t="shared" si="1051"/>
        <v>0</v>
      </c>
      <c r="AM592" s="119">
        <f t="shared" si="1051"/>
        <v>0</v>
      </c>
      <c r="AN592" s="119">
        <f t="shared" si="1051"/>
        <v>0</v>
      </c>
      <c r="AO592" s="116"/>
      <c r="AP592" s="120"/>
      <c r="AQ592" s="121">
        <f t="shared" ref="AQ592:BA592" si="1052">SUM(AQ588:AQ591)</f>
        <v>1261760.3999999999</v>
      </c>
      <c r="AR592" s="121">
        <f t="shared" si="1052"/>
        <v>0</v>
      </c>
      <c r="AS592" s="121">
        <f t="shared" si="1052"/>
        <v>0</v>
      </c>
      <c r="AT592" s="121">
        <f t="shared" si="1052"/>
        <v>1261760.3999999999</v>
      </c>
      <c r="AU592" s="121">
        <f t="shared" si="1052"/>
        <v>1261760.3999999999</v>
      </c>
      <c r="AV592" s="121">
        <f t="shared" si="1052"/>
        <v>0</v>
      </c>
      <c r="AW592" s="121">
        <f t="shared" si="1052"/>
        <v>0</v>
      </c>
      <c r="AX592" s="121">
        <f t="shared" si="1052"/>
        <v>0</v>
      </c>
      <c r="AY592" s="121">
        <f t="shared" si="1052"/>
        <v>0</v>
      </c>
      <c r="AZ592" s="121">
        <f t="shared" si="1052"/>
        <v>0</v>
      </c>
      <c r="BA592" s="121">
        <f t="shared" si="1052"/>
        <v>0</v>
      </c>
    </row>
    <row r="593" spans="1:53" ht="14.1" customHeight="1" outlineLevel="2" x14ac:dyDescent="0.2">
      <c r="A593" s="68"/>
      <c r="B593" s="94"/>
      <c r="C593" s="251"/>
      <c r="D593" s="96"/>
      <c r="E593" s="96"/>
      <c r="F593" s="97"/>
      <c r="G593" s="98"/>
      <c r="H593" s="99" t="s">
        <v>49</v>
      </c>
      <c r="I593" s="100"/>
      <c r="J593" s="101"/>
      <c r="K593" s="101"/>
      <c r="L593" s="102" t="str">
        <f>IF(I593&lt;&gt;0,((VLOOKUP(I593,'1. Standard_Cost'!$B$4:$D$8,2)+VLOOKUP(I593,'1. Standard_Cost'!$B$4:$D$8,3))*J593*K593),"0")</f>
        <v>0</v>
      </c>
      <c r="M593" s="102">
        <f>L593*'1. Standard_Cost'!F183</f>
        <v>0</v>
      </c>
      <c r="N593" s="103"/>
      <c r="O593" s="103"/>
      <c r="P593" s="103"/>
      <c r="Q593" s="103"/>
      <c r="R593" s="104">
        <f>+N593*P593*'1. Standard_Cost'!$B$12</f>
        <v>0</v>
      </c>
      <c r="S593" s="104">
        <f>+N593*O593*P593*'1. Standard_Cost'!$C$12</f>
        <v>0</v>
      </c>
      <c r="T593" s="104">
        <f>+N593*P593*Q593*'1. Standard_Cost'!$D$12</f>
        <v>0</v>
      </c>
      <c r="U593" s="104">
        <f>+N593*O593*'1. Standard_Cost'!$E$12</f>
        <v>0</v>
      </c>
      <c r="V593" s="103"/>
      <c r="W593" s="103"/>
      <c r="X593" s="103"/>
      <c r="Y593" s="104">
        <f>+V593*((X593*'1. Standard_Cost'!$B$16)+(W593*X593*'1. Standard_Cost'!$C$16))</f>
        <v>0</v>
      </c>
      <c r="Z593" s="103"/>
      <c r="AA593" s="103"/>
      <c r="AB593" s="104">
        <f>+Z593*'1. Standard_Cost'!$B$20+AA593*'1. Standard_Cost'!$C$20</f>
        <v>0</v>
      </c>
      <c r="AC593" s="105">
        <v>90000</v>
      </c>
      <c r="AD593" s="106"/>
      <c r="AE593" s="104">
        <f>SUM(AD593,AC593,AB593,Y593,U593,T593,S593,R593)*'1. Standard_Cost'!B28</f>
        <v>18000</v>
      </c>
      <c r="AF593" s="104">
        <f>SUM(AD593,AE593)</f>
        <v>18000</v>
      </c>
      <c r="AG593" s="103"/>
      <c r="AH593" s="103"/>
      <c r="AI593" s="103"/>
      <c r="AJ593" s="107"/>
      <c r="AK593" s="107"/>
      <c r="AL593" s="107"/>
      <c r="AM593" s="104">
        <f>AG593*'1. Standard_Cost'!B203+'Incremental_Cost Year 2021'!AH601*'1. Standard_Cost'!C203+'Incremental_Cost Year 2021'!AI601*'1. Standard_Cost'!D203+'Incremental_Cost Year 2021'!AJ601+'Incremental_Cost Year 2021'!AL601+AK593</f>
        <v>0</v>
      </c>
      <c r="AN593" s="104">
        <f>AM593*'1. Standard_Cost'!C207</f>
        <v>0</v>
      </c>
      <c r="AO593" s="107"/>
      <c r="AQ593" s="104">
        <f t="shared" ref="AQ593:AQ596" si="1053">L593+M593</f>
        <v>0</v>
      </c>
      <c r="AR593" s="104">
        <f t="shared" ref="AR593:AR596" si="1054">AF593</f>
        <v>18000</v>
      </c>
      <c r="AS593" s="104">
        <f t="shared" ref="AS593:AS596" si="1055">AM593+AN593</f>
        <v>0</v>
      </c>
      <c r="AT593" s="104">
        <f>SUM(AQ593,AR593,AS593)</f>
        <v>18000</v>
      </c>
      <c r="AU593" s="108">
        <f t="shared" ref="AU593:AU596" si="1056">AT593</f>
        <v>18000</v>
      </c>
      <c r="AV593" s="108"/>
      <c r="AW593" s="108"/>
      <c r="AX593" s="108"/>
      <c r="AY593" s="108"/>
      <c r="AZ593" s="108"/>
      <c r="BA593" s="109">
        <f t="shared" ref="BA593:BA596" si="1057">SUM(AU593:AZ593)-AT593</f>
        <v>0</v>
      </c>
    </row>
    <row r="594" spans="1:53" ht="14.1" customHeight="1" outlineLevel="2" x14ac:dyDescent="0.2">
      <c r="A594" s="68"/>
      <c r="B594" s="94"/>
      <c r="C594" s="251"/>
      <c r="D594" s="110"/>
      <c r="E594" s="110"/>
      <c r="F594" s="110"/>
      <c r="G594" s="111"/>
      <c r="H594" s="99" t="s">
        <v>50</v>
      </c>
      <c r="I594" s="100"/>
      <c r="J594" s="101"/>
      <c r="K594" s="101"/>
      <c r="L594" s="102" t="str">
        <f>IF(I594&lt;&gt;0,((VLOOKUP(I594,'1. Standard_Cost'!$B$4:$D$8,2)+VLOOKUP(I594,'1. Standard_Cost'!$B$4:$D$8,3))*J594*K594),"0")</f>
        <v>0</v>
      </c>
      <c r="M594" s="102">
        <f>L594*'1. Standard_Cost'!F183</f>
        <v>0</v>
      </c>
      <c r="N594" s="103"/>
      <c r="O594" s="103"/>
      <c r="P594" s="103"/>
      <c r="Q594" s="103"/>
      <c r="R594" s="104">
        <f>+N594*P594*'1. Standard_Cost'!$B$12</f>
        <v>0</v>
      </c>
      <c r="S594" s="104">
        <f>+N594*O594*P594*'1. Standard_Cost'!$C$12</f>
        <v>0</v>
      </c>
      <c r="T594" s="104">
        <f>+N594*P594*Q594*'1. Standard_Cost'!$D$12</f>
        <v>0</v>
      </c>
      <c r="U594" s="104">
        <f>+N594*O594*'1. Standard_Cost'!$E$12</f>
        <v>0</v>
      </c>
      <c r="V594" s="103"/>
      <c r="W594" s="103"/>
      <c r="X594" s="103"/>
      <c r="Y594" s="104">
        <f>+V594*((X594*'1. Standard_Cost'!$B$16)+(W594*X594*'1. Standard_Cost'!$C$16))</f>
        <v>0</v>
      </c>
      <c r="Z594" s="103"/>
      <c r="AA594" s="103"/>
      <c r="AB594" s="104">
        <f>+Z594*'1. Standard_Cost'!$B$20+AA594*'1. Standard_Cost'!$C$20</f>
        <v>0</v>
      </c>
      <c r="AC594" s="105">
        <v>90000</v>
      </c>
      <c r="AD594" s="106"/>
      <c r="AE594" s="104">
        <f>SUM(AD594,AC594,AB594,Y594,U594,T594,S594,R594)*'1. Standard_Cost'!B28</f>
        <v>18000</v>
      </c>
      <c r="AF594" s="104">
        <f t="shared" ref="AF594:AF596" si="1058">SUM(AD594,AE594)</f>
        <v>18000</v>
      </c>
      <c r="AG594" s="103"/>
      <c r="AH594" s="103">
        <v>0</v>
      </c>
      <c r="AI594" s="103">
        <v>0</v>
      </c>
      <c r="AJ594" s="107"/>
      <c r="AK594" s="107"/>
      <c r="AL594" s="107"/>
      <c r="AM594" s="104">
        <f>AG594*'1. Standard_Cost'!B203+'Incremental_Cost Year 2021'!AH602*'1. Standard_Cost'!C203+'Incremental_Cost Year 2021'!AI602*'1. Standard_Cost'!D203+'Incremental_Cost Year 2021'!AJ602+'Incremental_Cost Year 2021'!AL602+AK594</f>
        <v>0</v>
      </c>
      <c r="AN594" s="104">
        <f>AM594*'1. Standard_Cost'!C207</f>
        <v>0</v>
      </c>
      <c r="AO594" s="107"/>
      <c r="AQ594" s="104">
        <f t="shared" si="1053"/>
        <v>0</v>
      </c>
      <c r="AR594" s="104">
        <f t="shared" si="1054"/>
        <v>18000</v>
      </c>
      <c r="AS594" s="104">
        <f t="shared" si="1055"/>
        <v>0</v>
      </c>
      <c r="AT594" s="104">
        <f t="shared" ref="AT594:AT596" si="1059">SUM(AQ594,AR594,AS594)</f>
        <v>18000</v>
      </c>
      <c r="AU594" s="108">
        <f t="shared" si="1056"/>
        <v>18000</v>
      </c>
      <c r="AV594" s="108">
        <v>0</v>
      </c>
      <c r="AW594" s="108"/>
      <c r="AX594" s="108"/>
      <c r="AY594" s="108"/>
      <c r="AZ594" s="108"/>
      <c r="BA594" s="109">
        <f t="shared" si="1057"/>
        <v>0</v>
      </c>
    </row>
    <row r="595" spans="1:53" ht="14.1" customHeight="1" outlineLevel="2" x14ac:dyDescent="0.2">
      <c r="A595" s="68"/>
      <c r="B595" s="94"/>
      <c r="C595" s="251"/>
      <c r="D595" s="110"/>
      <c r="E595" s="110"/>
      <c r="F595" s="110"/>
      <c r="G595" s="111"/>
      <c r="H595" s="99" t="s">
        <v>51</v>
      </c>
      <c r="I595" s="100"/>
      <c r="J595" s="101"/>
      <c r="K595" s="101"/>
      <c r="L595" s="102" t="str">
        <f>IF(I595&lt;&gt;0,((VLOOKUP(I595,'1. Standard_Cost'!$B$4:$D$8,2)+VLOOKUP(I595,'1. Standard_Cost'!$B$4:$D$8,3))*J595*K595),"0")</f>
        <v>0</v>
      </c>
      <c r="M595" s="102">
        <f>L595*'1. Standard_Cost'!F183</f>
        <v>0</v>
      </c>
      <c r="N595" s="103"/>
      <c r="O595" s="103"/>
      <c r="P595" s="103"/>
      <c r="Q595" s="103"/>
      <c r="R595" s="104">
        <f>+N595*P595*'1. Standard_Cost'!$B$12</f>
        <v>0</v>
      </c>
      <c r="S595" s="104">
        <f>+N595*O595*P595*'1. Standard_Cost'!$C$12</f>
        <v>0</v>
      </c>
      <c r="T595" s="104">
        <f>+N595*P595*Q595*'1. Standard_Cost'!$D$12</f>
        <v>0</v>
      </c>
      <c r="U595" s="104">
        <f>+N595*O595*'1. Standard_Cost'!$E$12</f>
        <v>0</v>
      </c>
      <c r="V595" s="103"/>
      <c r="W595" s="103"/>
      <c r="X595" s="103"/>
      <c r="Y595" s="104">
        <f>+V595*((X595*'1. Standard_Cost'!$B$16)+(W595*X595*'1. Standard_Cost'!$C$16))</f>
        <v>0</v>
      </c>
      <c r="Z595" s="103"/>
      <c r="AA595" s="103"/>
      <c r="AB595" s="104">
        <f>+Z595*'1. Standard_Cost'!$B$20+AA595*'1. Standard_Cost'!$C$20</f>
        <v>0</v>
      </c>
      <c r="AC595" s="105"/>
      <c r="AD595" s="106"/>
      <c r="AE595" s="104">
        <f>SUM(AD595,AC595,AB595,Y595,U595,T595,S595,R595)*'1. Standard_Cost'!B207</f>
        <v>0</v>
      </c>
      <c r="AF595" s="104">
        <f t="shared" si="1058"/>
        <v>0</v>
      </c>
      <c r="AG595" s="103"/>
      <c r="AH595" s="103"/>
      <c r="AI595" s="103"/>
      <c r="AJ595" s="107"/>
      <c r="AK595" s="107"/>
      <c r="AL595" s="107"/>
      <c r="AM595" s="104">
        <f>AG595*'1. Standard_Cost'!B203+'Incremental_Cost Year 2021'!AH603*'1. Standard_Cost'!C203+'Incremental_Cost Year 2021'!AI603*'1. Standard_Cost'!D203+'Incremental_Cost Year 2021'!AJ603+'Incremental_Cost Year 2021'!AL603+AK595</f>
        <v>0</v>
      </c>
      <c r="AN595" s="104">
        <f>AM595*'1. Standard_Cost'!C207</f>
        <v>0</v>
      </c>
      <c r="AO595" s="107"/>
      <c r="AQ595" s="104">
        <f t="shared" si="1053"/>
        <v>0</v>
      </c>
      <c r="AR595" s="104">
        <f t="shared" si="1054"/>
        <v>0</v>
      </c>
      <c r="AS595" s="104">
        <f t="shared" si="1055"/>
        <v>0</v>
      </c>
      <c r="AT595" s="104">
        <f t="shared" si="1059"/>
        <v>0</v>
      </c>
      <c r="AU595" s="108">
        <f t="shared" si="1056"/>
        <v>0</v>
      </c>
      <c r="AV595" s="108"/>
      <c r="AW595" s="108"/>
      <c r="AX595" s="108"/>
      <c r="AY595" s="108"/>
      <c r="AZ595" s="108"/>
      <c r="BA595" s="109">
        <f t="shared" si="1057"/>
        <v>0</v>
      </c>
    </row>
    <row r="596" spans="1:53" ht="14.1" customHeight="1" outlineLevel="2" x14ac:dyDescent="0.2">
      <c r="A596" s="68"/>
      <c r="B596" s="94"/>
      <c r="C596" s="251"/>
      <c r="D596" s="110"/>
      <c r="E596" s="110"/>
      <c r="F596" s="110"/>
      <c r="G596" s="111"/>
      <c r="H596" s="112" t="s">
        <v>179</v>
      </c>
      <c r="I596" s="100"/>
      <c r="J596" s="101"/>
      <c r="K596" s="101"/>
      <c r="L596" s="102" t="str">
        <f>IF(I596&lt;&gt;0,((VLOOKUP(I596,'1. Standard_Cost'!$B$4:$D$8,2)+VLOOKUP(I596,'1. Standard_Cost'!$B$4:$D$8,3))*J596*K596),"0")</f>
        <v>0</v>
      </c>
      <c r="M596" s="102">
        <f>L596*'1. Standard_Cost'!F183</f>
        <v>0</v>
      </c>
      <c r="N596" s="103"/>
      <c r="O596" s="103"/>
      <c r="P596" s="103"/>
      <c r="Q596" s="103"/>
      <c r="R596" s="104">
        <f>+N596*P596*'1. Standard_Cost'!$B$12</f>
        <v>0</v>
      </c>
      <c r="S596" s="104">
        <f>+N596*O596*P596*'1. Standard_Cost'!$C$12</f>
        <v>0</v>
      </c>
      <c r="T596" s="104">
        <f>+N596*P596*Q596*'1. Standard_Cost'!$D$12</f>
        <v>0</v>
      </c>
      <c r="U596" s="104">
        <f>+N596*O596*'1. Standard_Cost'!$E$12</f>
        <v>0</v>
      </c>
      <c r="V596" s="103"/>
      <c r="W596" s="103"/>
      <c r="X596" s="103"/>
      <c r="Y596" s="104">
        <f>+V596*((X596*'1. Standard_Cost'!$B$16)+(W596*X596*'1. Standard_Cost'!$C$16))</f>
        <v>0</v>
      </c>
      <c r="Z596" s="103"/>
      <c r="AA596" s="103"/>
      <c r="AB596" s="104">
        <f>+Z596*'1. Standard_Cost'!$B$20+AA596*'1. Standard_Cost'!$C$20</f>
        <v>0</v>
      </c>
      <c r="AC596" s="105"/>
      <c r="AD596" s="106"/>
      <c r="AE596" s="104">
        <f>SUM(AD596,AC596,AB596,Y596,U596,T596,S596,R596)*'1. Standard_Cost'!B207</f>
        <v>0</v>
      </c>
      <c r="AF596" s="104">
        <f t="shared" si="1058"/>
        <v>0</v>
      </c>
      <c r="AG596" s="103"/>
      <c r="AH596" s="103"/>
      <c r="AI596" s="103"/>
      <c r="AJ596" s="107"/>
      <c r="AK596" s="107"/>
      <c r="AL596" s="107"/>
      <c r="AM596" s="104">
        <f>AG596*'1. Standard_Cost'!B203+'Incremental_Cost Year 2021'!AH604*'1. Standard_Cost'!C203+'Incremental_Cost Year 2021'!AI604*'1. Standard_Cost'!D203+'Incremental_Cost Year 2021'!AJ604+'Incremental_Cost Year 2021'!AL604+AK596</f>
        <v>0</v>
      </c>
      <c r="AN596" s="104">
        <f>AM596*'1. Standard_Cost'!C207</f>
        <v>0</v>
      </c>
      <c r="AO596" s="107"/>
      <c r="AQ596" s="104">
        <f t="shared" si="1053"/>
        <v>0</v>
      </c>
      <c r="AR596" s="104">
        <f t="shared" si="1054"/>
        <v>0</v>
      </c>
      <c r="AS596" s="104">
        <f t="shared" si="1055"/>
        <v>0</v>
      </c>
      <c r="AT596" s="104">
        <f t="shared" si="1059"/>
        <v>0</v>
      </c>
      <c r="AU596" s="108">
        <f t="shared" si="1056"/>
        <v>0</v>
      </c>
      <c r="AV596" s="108"/>
      <c r="AW596" s="108"/>
      <c r="AX596" s="108"/>
      <c r="AY596" s="108"/>
      <c r="AZ596" s="108"/>
      <c r="BA596" s="109">
        <f t="shared" si="1057"/>
        <v>0</v>
      </c>
    </row>
    <row r="597" spans="1:53" ht="24.6" customHeight="1" outlineLevel="1" x14ac:dyDescent="0.2">
      <c r="A597" s="68"/>
      <c r="B597" s="141"/>
      <c r="C597" s="251"/>
      <c r="D597" s="113" t="s">
        <v>48</v>
      </c>
      <c r="E597" s="113" t="s">
        <v>381</v>
      </c>
      <c r="F597" s="114" t="s">
        <v>154</v>
      </c>
      <c r="G597" s="115" t="s">
        <v>155</v>
      </c>
      <c r="H597" s="122" t="s">
        <v>382</v>
      </c>
      <c r="I597" s="117"/>
      <c r="J597" s="117"/>
      <c r="K597" s="117"/>
      <c r="L597" s="118">
        <f>SUM(L593:L596)</f>
        <v>0</v>
      </c>
      <c r="M597" s="118">
        <f>SUM(M593:M596)</f>
        <v>0</v>
      </c>
      <c r="N597" s="117"/>
      <c r="O597" s="117"/>
      <c r="P597" s="117"/>
      <c r="Q597" s="117"/>
      <c r="R597" s="119">
        <f>SUM(R593:R596)</f>
        <v>0</v>
      </c>
      <c r="S597" s="119">
        <f>SUM(S593:S596)</f>
        <v>0</v>
      </c>
      <c r="T597" s="119">
        <f>SUM(T593:T596)</f>
        <v>0</v>
      </c>
      <c r="U597" s="119">
        <f>SUM(U593:U596)</f>
        <v>0</v>
      </c>
      <c r="V597" s="117"/>
      <c r="W597" s="117"/>
      <c r="X597" s="117"/>
      <c r="Y597" s="118">
        <f>SUM(Y593:Y596)</f>
        <v>0</v>
      </c>
      <c r="Z597" s="117"/>
      <c r="AA597" s="117"/>
      <c r="AB597" s="118">
        <f t="shared" ref="AB597:AF597" si="1060">SUM(AB593:AB596)</f>
        <v>0</v>
      </c>
      <c r="AC597" s="118">
        <f t="shared" si="1060"/>
        <v>180000</v>
      </c>
      <c r="AD597" s="118">
        <f t="shared" si="1060"/>
        <v>0</v>
      </c>
      <c r="AE597" s="118">
        <f t="shared" si="1060"/>
        <v>36000</v>
      </c>
      <c r="AF597" s="118">
        <f t="shared" si="1060"/>
        <v>36000</v>
      </c>
      <c r="AG597" s="117"/>
      <c r="AH597" s="117"/>
      <c r="AI597" s="117"/>
      <c r="AJ597" s="119">
        <f>SUM(AJ593:AJ596)</f>
        <v>0</v>
      </c>
      <c r="AK597" s="119">
        <f t="shared" ref="AK597:AN597" si="1061">SUM(AK593:AK596)</f>
        <v>0</v>
      </c>
      <c r="AL597" s="119">
        <f t="shared" si="1061"/>
        <v>0</v>
      </c>
      <c r="AM597" s="119">
        <f t="shared" si="1061"/>
        <v>0</v>
      </c>
      <c r="AN597" s="119">
        <f t="shared" si="1061"/>
        <v>0</v>
      </c>
      <c r="AO597" s="116"/>
      <c r="AP597" s="120"/>
      <c r="AQ597" s="121">
        <f t="shared" ref="AQ597:BA597" si="1062">SUM(AQ593:AQ596)</f>
        <v>0</v>
      </c>
      <c r="AR597" s="121">
        <f t="shared" si="1062"/>
        <v>36000</v>
      </c>
      <c r="AS597" s="121">
        <f t="shared" si="1062"/>
        <v>0</v>
      </c>
      <c r="AT597" s="121">
        <f t="shared" si="1062"/>
        <v>36000</v>
      </c>
      <c r="AU597" s="121">
        <f t="shared" si="1062"/>
        <v>36000</v>
      </c>
      <c r="AV597" s="121">
        <f t="shared" si="1062"/>
        <v>0</v>
      </c>
      <c r="AW597" s="121">
        <f t="shared" si="1062"/>
        <v>0</v>
      </c>
      <c r="AX597" s="121">
        <f t="shared" si="1062"/>
        <v>0</v>
      </c>
      <c r="AY597" s="121">
        <f t="shared" si="1062"/>
        <v>0</v>
      </c>
      <c r="AZ597" s="121">
        <f t="shared" si="1062"/>
        <v>0</v>
      </c>
      <c r="BA597" s="121">
        <f t="shared" si="1062"/>
        <v>0</v>
      </c>
    </row>
    <row r="598" spans="1:53" ht="14.1" customHeight="1" outlineLevel="2" x14ac:dyDescent="0.2">
      <c r="A598" s="68"/>
      <c r="B598" s="94"/>
      <c r="C598" s="95"/>
      <c r="D598" s="96"/>
      <c r="E598" s="96"/>
      <c r="F598" s="97"/>
      <c r="G598" s="98"/>
      <c r="H598" s="99" t="s">
        <v>49</v>
      </c>
      <c r="I598" s="100"/>
      <c r="J598" s="101"/>
      <c r="K598" s="101"/>
      <c r="L598" s="102" t="str">
        <f>IF(I598&lt;&gt;0,((VLOOKUP(I598,'1. Standard_Cost'!$B$4:$D$8,2)+VLOOKUP(I598,'1. Standard_Cost'!$B$4:$D$8,3))*J598*K598),"0")</f>
        <v>0</v>
      </c>
      <c r="M598" s="102">
        <f>L598*'1. Standard_Cost'!F188</f>
        <v>0</v>
      </c>
      <c r="N598" s="103"/>
      <c r="O598" s="103"/>
      <c r="P598" s="103"/>
      <c r="Q598" s="103"/>
      <c r="R598" s="104">
        <f>+N598*P598*'1. Standard_Cost'!$B$12</f>
        <v>0</v>
      </c>
      <c r="S598" s="104">
        <f>+N598*O598*P598*'1. Standard_Cost'!$C$12</f>
        <v>0</v>
      </c>
      <c r="T598" s="104">
        <f>+N598*P598*Q598*'1. Standard_Cost'!$D$12</f>
        <v>0</v>
      </c>
      <c r="U598" s="104">
        <f>+N598*O598*'1. Standard_Cost'!$E$12</f>
        <v>0</v>
      </c>
      <c r="V598" s="103"/>
      <c r="W598" s="103"/>
      <c r="X598" s="103"/>
      <c r="Y598" s="104">
        <f>+V598*((X598*'1. Standard_Cost'!$B$16)+(W598*X598*'1. Standard_Cost'!$C$16))</f>
        <v>0</v>
      </c>
      <c r="Z598" s="103"/>
      <c r="AA598" s="103"/>
      <c r="AB598" s="104">
        <f>+Z598*'1. Standard_Cost'!$B$20+AA598*'1. Standard_Cost'!$C$20</f>
        <v>0</v>
      </c>
      <c r="AC598" s="105"/>
      <c r="AD598" s="106"/>
      <c r="AE598" s="104">
        <f>SUM(AD598,AC598,AB598,Y598,U598,T598,S598,R598)*'1. Standard_Cost'!B212</f>
        <v>0</v>
      </c>
      <c r="AF598" s="104">
        <f>SUM(AD598,AE598)</f>
        <v>0</v>
      </c>
      <c r="AG598" s="103"/>
      <c r="AH598" s="103"/>
      <c r="AI598" s="103"/>
      <c r="AJ598" s="107"/>
      <c r="AK598" s="107"/>
      <c r="AL598" s="107"/>
      <c r="AM598" s="104">
        <f>AG598*'1. Standard_Cost'!B208+'Incremental_Cost Year 2021'!AH606*'1. Standard_Cost'!C208+'Incremental_Cost Year 2021'!AI606*'1. Standard_Cost'!D208+'Incremental_Cost Year 2021'!AJ606+'Incremental_Cost Year 2021'!AL606+AK598</f>
        <v>0</v>
      </c>
      <c r="AN598" s="104">
        <f>AM598*'1. Standard_Cost'!C212</f>
        <v>0</v>
      </c>
      <c r="AO598" s="107"/>
      <c r="AQ598" s="104">
        <f t="shared" ref="AQ598:AQ601" si="1063">L598+M598</f>
        <v>0</v>
      </c>
      <c r="AR598" s="104">
        <f t="shared" ref="AR598:AR601" si="1064">AF598</f>
        <v>0</v>
      </c>
      <c r="AS598" s="104">
        <f t="shared" ref="AS598:AS601" si="1065">AM598+AN598</f>
        <v>0</v>
      </c>
      <c r="AT598" s="104">
        <f>SUM(AQ598,AR598,AS598)</f>
        <v>0</v>
      </c>
      <c r="AU598" s="108"/>
      <c r="AV598" s="108"/>
      <c r="AW598" s="108"/>
      <c r="AX598" s="108"/>
      <c r="AY598" s="108"/>
      <c r="AZ598" s="108"/>
      <c r="BA598" s="109">
        <f t="shared" ref="BA598:BA601" si="1066">SUM(AU598:AZ598)-AT598</f>
        <v>0</v>
      </c>
    </row>
    <row r="599" spans="1:53" ht="14.1" customHeight="1" outlineLevel="2" x14ac:dyDescent="0.2">
      <c r="A599" s="68"/>
      <c r="B599" s="94"/>
      <c r="C599" s="95"/>
      <c r="D599" s="110"/>
      <c r="E599" s="110"/>
      <c r="F599" s="110"/>
      <c r="G599" s="111"/>
      <c r="H599" s="99" t="s">
        <v>50</v>
      </c>
      <c r="I599" s="100"/>
      <c r="J599" s="101"/>
      <c r="K599" s="101"/>
      <c r="L599" s="102" t="str">
        <f>IF(I599&lt;&gt;0,((VLOOKUP(I599,'1. Standard_Cost'!$B$4:$D$8,2)+VLOOKUP(I599,'1. Standard_Cost'!$B$4:$D$8,3))*J599*K599),"0")</f>
        <v>0</v>
      </c>
      <c r="M599" s="102">
        <f>L599*'1. Standard_Cost'!F188</f>
        <v>0</v>
      </c>
      <c r="N599" s="103"/>
      <c r="O599" s="103"/>
      <c r="P599" s="103"/>
      <c r="Q599" s="103"/>
      <c r="R599" s="104">
        <f>+N599*P599*'1. Standard_Cost'!$B$12</f>
        <v>0</v>
      </c>
      <c r="S599" s="104">
        <f>+N599*O599*P599*'1. Standard_Cost'!$C$12</f>
        <v>0</v>
      </c>
      <c r="T599" s="104">
        <f>+N599*P599*Q599*'1. Standard_Cost'!$D$12</f>
        <v>0</v>
      </c>
      <c r="U599" s="104">
        <f>+N599*O599*'1. Standard_Cost'!$E$12</f>
        <v>0</v>
      </c>
      <c r="V599" s="103"/>
      <c r="W599" s="103"/>
      <c r="X599" s="103"/>
      <c r="Y599" s="104">
        <f>+V599*((X599*'1. Standard_Cost'!$B$16)+(W599*X599*'1. Standard_Cost'!$C$16))</f>
        <v>0</v>
      </c>
      <c r="Z599" s="103"/>
      <c r="AA599" s="103"/>
      <c r="AB599" s="104">
        <f>+Z599*'1. Standard_Cost'!$B$20+AA599*'1. Standard_Cost'!$C$20</f>
        <v>0</v>
      </c>
      <c r="AC599" s="105"/>
      <c r="AD599" s="106"/>
      <c r="AE599" s="104">
        <f>SUM(AD599,AC599,AB599,Y599,U599,T599,S599,R599)*'1. Standard_Cost'!B212</f>
        <v>0</v>
      </c>
      <c r="AF599" s="104">
        <f t="shared" ref="AF599:AF601" si="1067">SUM(AD599,AE599)</f>
        <v>0</v>
      </c>
      <c r="AG599" s="103"/>
      <c r="AH599" s="103">
        <v>0</v>
      </c>
      <c r="AI599" s="103">
        <v>0</v>
      </c>
      <c r="AJ599" s="107"/>
      <c r="AK599" s="107"/>
      <c r="AL599" s="107"/>
      <c r="AM599" s="104">
        <f>AG599*'1. Standard_Cost'!B208+'Incremental_Cost Year 2021'!AH607*'1. Standard_Cost'!C208+'Incremental_Cost Year 2021'!AI607*'1. Standard_Cost'!D208+'Incremental_Cost Year 2021'!AJ607+'Incremental_Cost Year 2021'!AL607+AK599</f>
        <v>0</v>
      </c>
      <c r="AN599" s="104">
        <f>AM599*'1. Standard_Cost'!C212</f>
        <v>0</v>
      </c>
      <c r="AO599" s="107"/>
      <c r="AQ599" s="104">
        <f t="shared" si="1063"/>
        <v>0</v>
      </c>
      <c r="AR599" s="104">
        <f t="shared" si="1064"/>
        <v>0</v>
      </c>
      <c r="AS599" s="104">
        <f t="shared" si="1065"/>
        <v>0</v>
      </c>
      <c r="AT599" s="104">
        <f t="shared" ref="AT599:AT601" si="1068">SUM(AQ599,AR599,AS599)</f>
        <v>0</v>
      </c>
      <c r="AU599" s="108"/>
      <c r="AV599" s="108">
        <v>0</v>
      </c>
      <c r="AW599" s="108"/>
      <c r="AX599" s="108"/>
      <c r="AY599" s="108"/>
      <c r="AZ599" s="108"/>
      <c r="BA599" s="109">
        <f t="shared" si="1066"/>
        <v>0</v>
      </c>
    </row>
    <row r="600" spans="1:53" ht="14.1" customHeight="1" outlineLevel="2" x14ac:dyDescent="0.2">
      <c r="A600" s="68"/>
      <c r="B600" s="94"/>
      <c r="C600" s="95"/>
      <c r="D600" s="110"/>
      <c r="E600" s="110"/>
      <c r="F600" s="110"/>
      <c r="G600" s="111"/>
      <c r="H600" s="99" t="s">
        <v>51</v>
      </c>
      <c r="I600" s="100"/>
      <c r="J600" s="101"/>
      <c r="K600" s="101"/>
      <c r="L600" s="102" t="str">
        <f>IF(I600&lt;&gt;0,((VLOOKUP(I600,'1. Standard_Cost'!$B$4:$D$8,2)+VLOOKUP(I600,'1. Standard_Cost'!$B$4:$D$8,3))*J600*K600),"0")</f>
        <v>0</v>
      </c>
      <c r="M600" s="102">
        <f>L600*'1. Standard_Cost'!F188</f>
        <v>0</v>
      </c>
      <c r="N600" s="103"/>
      <c r="O600" s="103"/>
      <c r="P600" s="103"/>
      <c r="Q600" s="103"/>
      <c r="R600" s="104">
        <f>+N600*P600*'1. Standard_Cost'!$B$12</f>
        <v>0</v>
      </c>
      <c r="S600" s="104">
        <f>+N600*O600*P600*'1. Standard_Cost'!$C$12</f>
        <v>0</v>
      </c>
      <c r="T600" s="104">
        <f>+N600*P600*Q600*'1. Standard_Cost'!$D$12</f>
        <v>0</v>
      </c>
      <c r="U600" s="104">
        <f>+N600*O600*'1. Standard_Cost'!$E$12</f>
        <v>0</v>
      </c>
      <c r="V600" s="103"/>
      <c r="W600" s="103"/>
      <c r="X600" s="103"/>
      <c r="Y600" s="104">
        <f>+V600*((X600*'1. Standard_Cost'!$B$16)+(W600*X600*'1. Standard_Cost'!$C$16))</f>
        <v>0</v>
      </c>
      <c r="Z600" s="103"/>
      <c r="AA600" s="103"/>
      <c r="AB600" s="104">
        <f>+Z600*'1. Standard_Cost'!$B$20+AA600*'1. Standard_Cost'!$C$20</f>
        <v>0</v>
      </c>
      <c r="AC600" s="105"/>
      <c r="AD600" s="106"/>
      <c r="AE600" s="104">
        <f>SUM(AD600,AC600,AB600,Y600,U600,T600,S600,R600)*'1. Standard_Cost'!B212</f>
        <v>0</v>
      </c>
      <c r="AF600" s="104">
        <f t="shared" si="1067"/>
        <v>0</v>
      </c>
      <c r="AG600" s="103"/>
      <c r="AH600" s="103"/>
      <c r="AI600" s="103"/>
      <c r="AJ600" s="107"/>
      <c r="AK600" s="107"/>
      <c r="AL600" s="107"/>
      <c r="AM600" s="104">
        <f>AG600*'1. Standard_Cost'!B208+'Incremental_Cost Year 2021'!AH608*'1. Standard_Cost'!C208+'Incremental_Cost Year 2021'!AI608*'1. Standard_Cost'!D208+'Incremental_Cost Year 2021'!AJ608+'Incremental_Cost Year 2021'!AL608+AK600</f>
        <v>0</v>
      </c>
      <c r="AN600" s="104">
        <f>AM600*'1. Standard_Cost'!C212</f>
        <v>0</v>
      </c>
      <c r="AO600" s="107"/>
      <c r="AQ600" s="104">
        <f t="shared" si="1063"/>
        <v>0</v>
      </c>
      <c r="AR600" s="104">
        <f t="shared" si="1064"/>
        <v>0</v>
      </c>
      <c r="AS600" s="104">
        <f t="shared" si="1065"/>
        <v>0</v>
      </c>
      <c r="AT600" s="104">
        <f t="shared" si="1068"/>
        <v>0</v>
      </c>
      <c r="AU600" s="108"/>
      <c r="AV600" s="108"/>
      <c r="AW600" s="108"/>
      <c r="AX600" s="108"/>
      <c r="AY600" s="108"/>
      <c r="AZ600" s="108"/>
      <c r="BA600" s="109">
        <f t="shared" si="1066"/>
        <v>0</v>
      </c>
    </row>
    <row r="601" spans="1:53" ht="14.1" customHeight="1" outlineLevel="2" x14ac:dyDescent="0.2">
      <c r="A601" s="68"/>
      <c r="B601" s="94"/>
      <c r="C601" s="95"/>
      <c r="D601" s="110"/>
      <c r="E601" s="110"/>
      <c r="F601" s="110"/>
      <c r="G601" s="111"/>
      <c r="H601" s="112" t="s">
        <v>179</v>
      </c>
      <c r="I601" s="100"/>
      <c r="J601" s="101"/>
      <c r="K601" s="101"/>
      <c r="L601" s="102" t="str">
        <f>IF(I601&lt;&gt;0,((VLOOKUP(I601,'1. Standard_Cost'!$B$4:$D$8,2)+VLOOKUP(I601,'1. Standard_Cost'!$B$4:$D$8,3))*J601*K601),"0")</f>
        <v>0</v>
      </c>
      <c r="M601" s="102">
        <f>L601*'1. Standard_Cost'!F188</f>
        <v>0</v>
      </c>
      <c r="N601" s="103"/>
      <c r="O601" s="103"/>
      <c r="P601" s="103"/>
      <c r="Q601" s="103"/>
      <c r="R601" s="104">
        <f>+N601*P601*'1. Standard_Cost'!$B$12</f>
        <v>0</v>
      </c>
      <c r="S601" s="104">
        <f>+N601*O601*P601*'1. Standard_Cost'!$C$12</f>
        <v>0</v>
      </c>
      <c r="T601" s="104">
        <f>+N601*P601*Q601*'1. Standard_Cost'!$D$12</f>
        <v>0</v>
      </c>
      <c r="U601" s="104">
        <f>+N601*O601*'1. Standard_Cost'!$E$12</f>
        <v>0</v>
      </c>
      <c r="V601" s="103"/>
      <c r="W601" s="103"/>
      <c r="X601" s="103"/>
      <c r="Y601" s="104">
        <f>+V601*((X601*'1. Standard_Cost'!$B$16)+(W601*X601*'1. Standard_Cost'!$C$16))</f>
        <v>0</v>
      </c>
      <c r="Z601" s="103"/>
      <c r="AA601" s="103"/>
      <c r="AB601" s="104">
        <f>+Z601*'1. Standard_Cost'!$B$20+AA601*'1. Standard_Cost'!$C$20</f>
        <v>0</v>
      </c>
      <c r="AC601" s="105"/>
      <c r="AD601" s="106"/>
      <c r="AE601" s="104">
        <f>SUM(AD601,AC601,AB601,Y601,U601,T601,S601,R601)*'1. Standard_Cost'!B212</f>
        <v>0</v>
      </c>
      <c r="AF601" s="104">
        <f t="shared" si="1067"/>
        <v>0</v>
      </c>
      <c r="AG601" s="103"/>
      <c r="AH601" s="103"/>
      <c r="AI601" s="103"/>
      <c r="AJ601" s="107"/>
      <c r="AK601" s="107"/>
      <c r="AL601" s="107"/>
      <c r="AM601" s="104">
        <f>AG601*'1. Standard_Cost'!B208+'Incremental_Cost Year 2021'!AH609*'1. Standard_Cost'!C208+'Incremental_Cost Year 2021'!AI609*'1. Standard_Cost'!D208+'Incremental_Cost Year 2021'!AJ609+'Incremental_Cost Year 2021'!AL609+AK601</f>
        <v>0</v>
      </c>
      <c r="AN601" s="104">
        <f>AM601*'1. Standard_Cost'!C212</f>
        <v>0</v>
      </c>
      <c r="AO601" s="107"/>
      <c r="AQ601" s="104">
        <f t="shared" si="1063"/>
        <v>0</v>
      </c>
      <c r="AR601" s="104">
        <f t="shared" si="1064"/>
        <v>0</v>
      </c>
      <c r="AS601" s="104">
        <f t="shared" si="1065"/>
        <v>0</v>
      </c>
      <c r="AT601" s="104">
        <f t="shared" si="1068"/>
        <v>0</v>
      </c>
      <c r="AU601" s="108"/>
      <c r="AV601" s="108"/>
      <c r="AW601" s="108"/>
      <c r="AX601" s="108"/>
      <c r="AY601" s="108"/>
      <c r="AZ601" s="108"/>
      <c r="BA601" s="109">
        <f t="shared" si="1066"/>
        <v>0</v>
      </c>
    </row>
    <row r="602" spans="1:53" ht="24.6" customHeight="1" outlineLevel="1" x14ac:dyDescent="0.2">
      <c r="A602" s="68"/>
      <c r="B602" s="141"/>
      <c r="C602" s="95"/>
      <c r="D602" s="113" t="s">
        <v>48</v>
      </c>
      <c r="E602" s="113" t="s">
        <v>383</v>
      </c>
      <c r="F602" s="114" t="s">
        <v>154</v>
      </c>
      <c r="G602" s="115" t="s">
        <v>155</v>
      </c>
      <c r="H602" s="122" t="s">
        <v>384</v>
      </c>
      <c r="I602" s="117"/>
      <c r="J602" s="117"/>
      <c r="K602" s="117"/>
      <c r="L602" s="118">
        <f>SUM(L598:L601)</f>
        <v>0</v>
      </c>
      <c r="M602" s="118">
        <f>SUM(M598:M601)</f>
        <v>0</v>
      </c>
      <c r="N602" s="117"/>
      <c r="O602" s="117"/>
      <c r="P602" s="117"/>
      <c r="Q602" s="117"/>
      <c r="R602" s="119">
        <f>SUM(R598:R601)</f>
        <v>0</v>
      </c>
      <c r="S602" s="119">
        <f>SUM(S598:S601)</f>
        <v>0</v>
      </c>
      <c r="T602" s="119">
        <f>SUM(T598:T601)</f>
        <v>0</v>
      </c>
      <c r="U602" s="119">
        <f>SUM(U598:U601)</f>
        <v>0</v>
      </c>
      <c r="V602" s="117"/>
      <c r="W602" s="117"/>
      <c r="X602" s="117"/>
      <c r="Y602" s="118">
        <f>SUM(Y598:Y601)</f>
        <v>0</v>
      </c>
      <c r="Z602" s="117"/>
      <c r="AA602" s="117"/>
      <c r="AB602" s="118">
        <f t="shared" ref="AB602:AF602" si="1069">SUM(AB598:AB601)</f>
        <v>0</v>
      </c>
      <c r="AC602" s="118">
        <f t="shared" si="1069"/>
        <v>0</v>
      </c>
      <c r="AD602" s="118">
        <f t="shared" si="1069"/>
        <v>0</v>
      </c>
      <c r="AE602" s="118">
        <f t="shared" si="1069"/>
        <v>0</v>
      </c>
      <c r="AF602" s="118">
        <f t="shared" si="1069"/>
        <v>0</v>
      </c>
      <c r="AG602" s="117"/>
      <c r="AH602" s="117"/>
      <c r="AI602" s="117"/>
      <c r="AJ602" s="119">
        <f>SUM(AJ598:AJ601)</f>
        <v>0</v>
      </c>
      <c r="AK602" s="119">
        <f t="shared" ref="AK602:AN602" si="1070">SUM(AK598:AK601)</f>
        <v>0</v>
      </c>
      <c r="AL602" s="119">
        <f t="shared" si="1070"/>
        <v>0</v>
      </c>
      <c r="AM602" s="119">
        <f t="shared" si="1070"/>
        <v>0</v>
      </c>
      <c r="AN602" s="119">
        <f t="shared" si="1070"/>
        <v>0</v>
      </c>
      <c r="AO602" s="116"/>
      <c r="AP602" s="120"/>
      <c r="AQ602" s="121">
        <f t="shared" ref="AQ602:BA602" si="1071">SUM(AQ598:AQ601)</f>
        <v>0</v>
      </c>
      <c r="AR602" s="121">
        <f t="shared" si="1071"/>
        <v>0</v>
      </c>
      <c r="AS602" s="121">
        <f t="shared" si="1071"/>
        <v>0</v>
      </c>
      <c r="AT602" s="121">
        <f t="shared" si="1071"/>
        <v>0</v>
      </c>
      <c r="AU602" s="121">
        <f t="shared" si="1071"/>
        <v>0</v>
      </c>
      <c r="AV602" s="121">
        <f t="shared" si="1071"/>
        <v>0</v>
      </c>
      <c r="AW602" s="121">
        <f t="shared" si="1071"/>
        <v>0</v>
      </c>
      <c r="AX602" s="121">
        <f t="shared" si="1071"/>
        <v>0</v>
      </c>
      <c r="AY602" s="121">
        <f t="shared" si="1071"/>
        <v>0</v>
      </c>
      <c r="AZ602" s="121">
        <f t="shared" si="1071"/>
        <v>0</v>
      </c>
      <c r="BA602" s="121">
        <f t="shared" si="1071"/>
        <v>0</v>
      </c>
    </row>
    <row r="603" spans="1:53" ht="14.1" customHeight="1" outlineLevel="2" x14ac:dyDescent="0.2">
      <c r="A603" s="68"/>
      <c r="B603" s="94"/>
      <c r="C603" s="95"/>
      <c r="D603" s="96"/>
      <c r="E603" s="96"/>
      <c r="F603" s="97"/>
      <c r="G603" s="98"/>
      <c r="H603" s="99" t="s">
        <v>49</v>
      </c>
      <c r="I603" s="100"/>
      <c r="J603" s="101"/>
      <c r="K603" s="101"/>
      <c r="L603" s="102" t="str">
        <f>IF(I603&lt;&gt;0,((VLOOKUP(I603,'1. Standard_Cost'!$B$4:$D$8,2)+VLOOKUP(I603,'1. Standard_Cost'!$B$4:$D$8,3))*J603*K603),"0")</f>
        <v>0</v>
      </c>
      <c r="M603" s="102">
        <f>L603*'1. Standard_Cost'!F193</f>
        <v>0</v>
      </c>
      <c r="N603" s="103"/>
      <c r="O603" s="103"/>
      <c r="P603" s="103"/>
      <c r="Q603" s="103"/>
      <c r="R603" s="104">
        <f>+N603*P603*'1. Standard_Cost'!$B$12</f>
        <v>0</v>
      </c>
      <c r="S603" s="104">
        <f>+N603*O603*P603*'1. Standard_Cost'!$C$12</f>
        <v>0</v>
      </c>
      <c r="T603" s="104">
        <f>+N603*P603*Q603*'1. Standard_Cost'!$D$12</f>
        <v>0</v>
      </c>
      <c r="U603" s="104">
        <f>+N603*O603*'1. Standard_Cost'!$E$12</f>
        <v>0</v>
      </c>
      <c r="V603" s="103"/>
      <c r="W603" s="103"/>
      <c r="X603" s="103"/>
      <c r="Y603" s="104">
        <f>+V603*((X603*'1. Standard_Cost'!$B$16)+(W603*X603*'1. Standard_Cost'!$C$16))</f>
        <v>0</v>
      </c>
      <c r="Z603" s="103"/>
      <c r="AA603" s="103"/>
      <c r="AB603" s="104">
        <f>+Z603*'1. Standard_Cost'!$B$20+AA603*'1. Standard_Cost'!$C$20</f>
        <v>0</v>
      </c>
      <c r="AC603" s="105"/>
      <c r="AD603" s="106"/>
      <c r="AE603" s="104">
        <f>SUM(AD603,AC603,AB603,Y603,U603,T603,S603,R603)*'1. Standard_Cost'!B217</f>
        <v>0</v>
      </c>
      <c r="AF603" s="104">
        <f>SUM(AD603,AE603)</f>
        <v>0</v>
      </c>
      <c r="AG603" s="103"/>
      <c r="AH603" s="103"/>
      <c r="AI603" s="103"/>
      <c r="AJ603" s="107"/>
      <c r="AK603" s="107"/>
      <c r="AL603" s="107"/>
      <c r="AM603" s="104">
        <f>AG603*'1. Standard_Cost'!B213+'Incremental_Cost Year 2021'!AH611*'1. Standard_Cost'!C213+'Incremental_Cost Year 2021'!AI611*'1. Standard_Cost'!D213+'Incremental_Cost Year 2021'!AJ611+'Incremental_Cost Year 2021'!AL611+AK603</f>
        <v>0</v>
      </c>
      <c r="AN603" s="104">
        <f>AM603*'1. Standard_Cost'!C217</f>
        <v>0</v>
      </c>
      <c r="AO603" s="107"/>
      <c r="AQ603" s="104">
        <f t="shared" ref="AQ603:AQ606" si="1072">L603+M603</f>
        <v>0</v>
      </c>
      <c r="AR603" s="104">
        <f t="shared" ref="AR603:AR606" si="1073">AF603</f>
        <v>0</v>
      </c>
      <c r="AS603" s="104">
        <f t="shared" ref="AS603:AS606" si="1074">AM603+AN603</f>
        <v>0</v>
      </c>
      <c r="AT603" s="104">
        <f>SUM(AQ603,AR603,AS603)</f>
        <v>0</v>
      </c>
      <c r="AU603" s="108"/>
      <c r="AV603" s="108"/>
      <c r="AW603" s="108"/>
      <c r="AX603" s="108"/>
      <c r="AY603" s="108"/>
      <c r="AZ603" s="108"/>
      <c r="BA603" s="109">
        <f t="shared" ref="BA603:BA606" si="1075">SUM(AU603:AZ603)-AT603</f>
        <v>0</v>
      </c>
    </row>
    <row r="604" spans="1:53" ht="14.1" customHeight="1" outlineLevel="2" x14ac:dyDescent="0.2">
      <c r="A604" s="68"/>
      <c r="B604" s="94"/>
      <c r="C604" s="95"/>
      <c r="D604" s="110"/>
      <c r="E604" s="110"/>
      <c r="F604" s="110"/>
      <c r="G604" s="111"/>
      <c r="H604" s="99" t="s">
        <v>50</v>
      </c>
      <c r="I604" s="100"/>
      <c r="J604" s="101"/>
      <c r="K604" s="101"/>
      <c r="L604" s="102" t="str">
        <f>IF(I604&lt;&gt;0,((VLOOKUP(I604,'1. Standard_Cost'!$B$4:$D$8,2)+VLOOKUP(I604,'1. Standard_Cost'!$B$4:$D$8,3))*J604*K604),"0")</f>
        <v>0</v>
      </c>
      <c r="M604" s="102">
        <f>L604*'1. Standard_Cost'!F193</f>
        <v>0</v>
      </c>
      <c r="N604" s="103"/>
      <c r="O604" s="103"/>
      <c r="P604" s="103"/>
      <c r="Q604" s="103"/>
      <c r="R604" s="104">
        <f>+N604*P604*'1. Standard_Cost'!$B$12</f>
        <v>0</v>
      </c>
      <c r="S604" s="104">
        <f>+N604*O604*P604*'1. Standard_Cost'!$C$12</f>
        <v>0</v>
      </c>
      <c r="T604" s="104">
        <f>+N604*P604*Q604*'1. Standard_Cost'!$D$12</f>
        <v>0</v>
      </c>
      <c r="U604" s="104">
        <f>+N604*O604*'1. Standard_Cost'!$E$12</f>
        <v>0</v>
      </c>
      <c r="V604" s="103"/>
      <c r="W604" s="103"/>
      <c r="X604" s="103"/>
      <c r="Y604" s="104">
        <f>+V604*((X604*'1. Standard_Cost'!$B$16)+(W604*X604*'1. Standard_Cost'!$C$16))</f>
        <v>0</v>
      </c>
      <c r="Z604" s="103"/>
      <c r="AA604" s="103"/>
      <c r="AB604" s="104">
        <f>+Z604*'1. Standard_Cost'!$B$20+AA604*'1. Standard_Cost'!$C$20</f>
        <v>0</v>
      </c>
      <c r="AC604" s="105"/>
      <c r="AD604" s="106"/>
      <c r="AE604" s="104">
        <f>SUM(AD604,AC604,AB604,Y604,U604,T604,S604,R604)*'1. Standard_Cost'!B217</f>
        <v>0</v>
      </c>
      <c r="AF604" s="104">
        <f t="shared" ref="AF604:AF606" si="1076">SUM(AD604,AE604)</f>
        <v>0</v>
      </c>
      <c r="AG604" s="103"/>
      <c r="AH604" s="103">
        <v>0</v>
      </c>
      <c r="AI604" s="103">
        <v>0</v>
      </c>
      <c r="AJ604" s="107"/>
      <c r="AK604" s="107"/>
      <c r="AL604" s="107"/>
      <c r="AM604" s="104">
        <f>AG604*'1. Standard_Cost'!B213+'Incremental_Cost Year 2021'!AH612*'1. Standard_Cost'!C213+'Incremental_Cost Year 2021'!AI612*'1. Standard_Cost'!D213+'Incremental_Cost Year 2021'!AJ612+'Incremental_Cost Year 2021'!AL612+AK604</f>
        <v>0</v>
      </c>
      <c r="AN604" s="104">
        <f>AM604*'1. Standard_Cost'!C217</f>
        <v>0</v>
      </c>
      <c r="AO604" s="107"/>
      <c r="AQ604" s="104">
        <f t="shared" si="1072"/>
        <v>0</v>
      </c>
      <c r="AR604" s="104">
        <f t="shared" si="1073"/>
        <v>0</v>
      </c>
      <c r="AS604" s="104">
        <f t="shared" si="1074"/>
        <v>0</v>
      </c>
      <c r="AT604" s="104">
        <f t="shared" ref="AT604:AT606" si="1077">SUM(AQ604,AR604,AS604)</f>
        <v>0</v>
      </c>
      <c r="AU604" s="108"/>
      <c r="AV604" s="108">
        <v>0</v>
      </c>
      <c r="AW604" s="108"/>
      <c r="AX604" s="108"/>
      <c r="AY604" s="108"/>
      <c r="AZ604" s="108"/>
      <c r="BA604" s="109">
        <f t="shared" si="1075"/>
        <v>0</v>
      </c>
    </row>
    <row r="605" spans="1:53" ht="14.1" customHeight="1" outlineLevel="2" x14ac:dyDescent="0.2">
      <c r="A605" s="68"/>
      <c r="B605" s="94"/>
      <c r="C605" s="95"/>
      <c r="D605" s="110"/>
      <c r="E605" s="110"/>
      <c r="F605" s="110"/>
      <c r="G605" s="111"/>
      <c r="H605" s="99" t="s">
        <v>51</v>
      </c>
      <c r="I605" s="100"/>
      <c r="J605" s="101"/>
      <c r="K605" s="101"/>
      <c r="L605" s="102" t="str">
        <f>IF(I605&lt;&gt;0,((VLOOKUP(I605,'1. Standard_Cost'!$B$4:$D$8,2)+VLOOKUP(I605,'1. Standard_Cost'!$B$4:$D$8,3))*J605*K605),"0")</f>
        <v>0</v>
      </c>
      <c r="M605" s="102">
        <f>L605*'1. Standard_Cost'!F193</f>
        <v>0</v>
      </c>
      <c r="N605" s="103"/>
      <c r="O605" s="103"/>
      <c r="P605" s="103"/>
      <c r="Q605" s="103"/>
      <c r="R605" s="104">
        <f>+N605*P605*'1. Standard_Cost'!$B$12</f>
        <v>0</v>
      </c>
      <c r="S605" s="104">
        <f>+N605*O605*P605*'1. Standard_Cost'!$C$12</f>
        <v>0</v>
      </c>
      <c r="T605" s="104">
        <f>+N605*P605*Q605*'1. Standard_Cost'!$D$12</f>
        <v>0</v>
      </c>
      <c r="U605" s="104">
        <f>+N605*O605*'1. Standard_Cost'!$E$12</f>
        <v>0</v>
      </c>
      <c r="V605" s="103"/>
      <c r="W605" s="103"/>
      <c r="X605" s="103"/>
      <c r="Y605" s="104">
        <f>+V605*((X605*'1. Standard_Cost'!$B$16)+(W605*X605*'1. Standard_Cost'!$C$16))</f>
        <v>0</v>
      </c>
      <c r="Z605" s="103"/>
      <c r="AA605" s="103"/>
      <c r="AB605" s="104">
        <f>+Z605*'1. Standard_Cost'!$B$20+AA605*'1. Standard_Cost'!$C$20</f>
        <v>0</v>
      </c>
      <c r="AC605" s="105"/>
      <c r="AD605" s="106"/>
      <c r="AE605" s="104">
        <f>SUM(AD605,AC605,AB605,Y605,U605,T605,S605,R605)*'1. Standard_Cost'!B217</f>
        <v>0</v>
      </c>
      <c r="AF605" s="104">
        <f t="shared" si="1076"/>
        <v>0</v>
      </c>
      <c r="AG605" s="103"/>
      <c r="AH605" s="103"/>
      <c r="AI605" s="103"/>
      <c r="AJ605" s="107"/>
      <c r="AK605" s="107"/>
      <c r="AL605" s="107"/>
      <c r="AM605" s="104">
        <f>AG605*'1. Standard_Cost'!B213+'Incremental_Cost Year 2021'!AH613*'1. Standard_Cost'!C213+'Incremental_Cost Year 2021'!AI613*'1. Standard_Cost'!D213+'Incremental_Cost Year 2021'!AJ613+'Incremental_Cost Year 2021'!AL613+AK605</f>
        <v>0</v>
      </c>
      <c r="AN605" s="104">
        <f>AM605*'1. Standard_Cost'!C217</f>
        <v>0</v>
      </c>
      <c r="AO605" s="107"/>
      <c r="AQ605" s="104">
        <f t="shared" si="1072"/>
        <v>0</v>
      </c>
      <c r="AR605" s="104">
        <f t="shared" si="1073"/>
        <v>0</v>
      </c>
      <c r="AS605" s="104">
        <f t="shared" si="1074"/>
        <v>0</v>
      </c>
      <c r="AT605" s="104">
        <f t="shared" si="1077"/>
        <v>0</v>
      </c>
      <c r="AU605" s="108"/>
      <c r="AV605" s="108"/>
      <c r="AW605" s="108"/>
      <c r="AX605" s="108"/>
      <c r="AY605" s="108"/>
      <c r="AZ605" s="108"/>
      <c r="BA605" s="109">
        <f t="shared" si="1075"/>
        <v>0</v>
      </c>
    </row>
    <row r="606" spans="1:53" ht="14.1" customHeight="1" outlineLevel="2" x14ac:dyDescent="0.2">
      <c r="A606" s="68"/>
      <c r="B606" s="94"/>
      <c r="C606" s="95"/>
      <c r="D606" s="110"/>
      <c r="E606" s="110"/>
      <c r="F606" s="110"/>
      <c r="G606" s="111"/>
      <c r="H606" s="112" t="s">
        <v>179</v>
      </c>
      <c r="I606" s="100"/>
      <c r="J606" s="101"/>
      <c r="K606" s="101"/>
      <c r="L606" s="102" t="str">
        <f>IF(I606&lt;&gt;0,((VLOOKUP(I606,'1. Standard_Cost'!$B$4:$D$8,2)+VLOOKUP(I606,'1. Standard_Cost'!$B$4:$D$8,3))*J606*K606),"0")</f>
        <v>0</v>
      </c>
      <c r="M606" s="102">
        <f>L606*'1. Standard_Cost'!F193</f>
        <v>0</v>
      </c>
      <c r="N606" s="103"/>
      <c r="O606" s="103"/>
      <c r="P606" s="103"/>
      <c r="Q606" s="103"/>
      <c r="R606" s="104">
        <f>+N606*P606*'1. Standard_Cost'!$B$12</f>
        <v>0</v>
      </c>
      <c r="S606" s="104">
        <f>+N606*O606*P606*'1. Standard_Cost'!$C$12</f>
        <v>0</v>
      </c>
      <c r="T606" s="104">
        <f>+N606*P606*Q606*'1. Standard_Cost'!$D$12</f>
        <v>0</v>
      </c>
      <c r="U606" s="104">
        <f>+N606*O606*'1. Standard_Cost'!$E$12</f>
        <v>0</v>
      </c>
      <c r="V606" s="103"/>
      <c r="W606" s="103"/>
      <c r="X606" s="103"/>
      <c r="Y606" s="104">
        <f>+V606*((X606*'1. Standard_Cost'!$B$16)+(W606*X606*'1. Standard_Cost'!$C$16))</f>
        <v>0</v>
      </c>
      <c r="Z606" s="103"/>
      <c r="AA606" s="103"/>
      <c r="AB606" s="104">
        <f>+Z606*'1. Standard_Cost'!$B$20+AA606*'1. Standard_Cost'!$C$20</f>
        <v>0</v>
      </c>
      <c r="AC606" s="105"/>
      <c r="AD606" s="106"/>
      <c r="AE606" s="104">
        <f>SUM(AD606,AC606,AB606,Y606,U606,T606,S606,R606)*'1. Standard_Cost'!B217</f>
        <v>0</v>
      </c>
      <c r="AF606" s="104">
        <f t="shared" si="1076"/>
        <v>0</v>
      </c>
      <c r="AG606" s="103"/>
      <c r="AH606" s="103"/>
      <c r="AI606" s="103"/>
      <c r="AJ606" s="107"/>
      <c r="AK606" s="107"/>
      <c r="AL606" s="107"/>
      <c r="AM606" s="104">
        <f>AG606*'1. Standard_Cost'!B213+'Incremental_Cost Year 2021'!AH614*'1. Standard_Cost'!C213+'Incremental_Cost Year 2021'!AI614*'1. Standard_Cost'!D213+'Incremental_Cost Year 2021'!AJ614+'Incremental_Cost Year 2021'!AL614+AK606</f>
        <v>0</v>
      </c>
      <c r="AN606" s="104">
        <f>AM606*'1. Standard_Cost'!C217</f>
        <v>0</v>
      </c>
      <c r="AO606" s="107"/>
      <c r="AQ606" s="104">
        <f t="shared" si="1072"/>
        <v>0</v>
      </c>
      <c r="AR606" s="104">
        <f t="shared" si="1073"/>
        <v>0</v>
      </c>
      <c r="AS606" s="104">
        <f t="shared" si="1074"/>
        <v>0</v>
      </c>
      <c r="AT606" s="104">
        <f t="shared" si="1077"/>
        <v>0</v>
      </c>
      <c r="AU606" s="108"/>
      <c r="AV606" s="108"/>
      <c r="AW606" s="108"/>
      <c r="AX606" s="108"/>
      <c r="AY606" s="108"/>
      <c r="AZ606" s="108"/>
      <c r="BA606" s="109">
        <f t="shared" si="1075"/>
        <v>0</v>
      </c>
    </row>
    <row r="607" spans="1:53" ht="24.6" customHeight="1" outlineLevel="1" x14ac:dyDescent="0.2">
      <c r="A607" s="68"/>
      <c r="B607" s="141"/>
      <c r="C607" s="95"/>
      <c r="D607" s="113" t="s">
        <v>48</v>
      </c>
      <c r="E607" s="113" t="s">
        <v>386</v>
      </c>
      <c r="F607" s="114" t="s">
        <v>154</v>
      </c>
      <c r="G607" s="115" t="s">
        <v>155</v>
      </c>
      <c r="H607" s="122" t="s">
        <v>385</v>
      </c>
      <c r="I607" s="117"/>
      <c r="J607" s="117"/>
      <c r="K607" s="117"/>
      <c r="L607" s="118">
        <f>SUM(L603:L606)</f>
        <v>0</v>
      </c>
      <c r="M607" s="118">
        <f>SUM(M603:M606)</f>
        <v>0</v>
      </c>
      <c r="N607" s="117"/>
      <c r="O607" s="117"/>
      <c r="P607" s="117"/>
      <c r="Q607" s="117"/>
      <c r="R607" s="119">
        <f>SUM(R603:R606)</f>
        <v>0</v>
      </c>
      <c r="S607" s="119">
        <f>SUM(S603:S606)</f>
        <v>0</v>
      </c>
      <c r="T607" s="119">
        <f>SUM(T603:T606)</f>
        <v>0</v>
      </c>
      <c r="U607" s="119">
        <f>SUM(U603:U606)</f>
        <v>0</v>
      </c>
      <c r="V607" s="117"/>
      <c r="W607" s="117"/>
      <c r="X607" s="117"/>
      <c r="Y607" s="118">
        <f>SUM(Y603:Y606)</f>
        <v>0</v>
      </c>
      <c r="Z607" s="117"/>
      <c r="AA607" s="117"/>
      <c r="AB607" s="118">
        <f t="shared" ref="AB607:AF607" si="1078">SUM(AB603:AB606)</f>
        <v>0</v>
      </c>
      <c r="AC607" s="118">
        <f t="shared" si="1078"/>
        <v>0</v>
      </c>
      <c r="AD607" s="118">
        <f t="shared" si="1078"/>
        <v>0</v>
      </c>
      <c r="AE607" s="118">
        <f t="shared" si="1078"/>
        <v>0</v>
      </c>
      <c r="AF607" s="118">
        <f t="shared" si="1078"/>
        <v>0</v>
      </c>
      <c r="AG607" s="117"/>
      <c r="AH607" s="117"/>
      <c r="AI607" s="117"/>
      <c r="AJ607" s="119">
        <f>SUM(AJ603:AJ606)</f>
        <v>0</v>
      </c>
      <c r="AK607" s="119">
        <f t="shared" ref="AK607:AN607" si="1079">SUM(AK603:AK606)</f>
        <v>0</v>
      </c>
      <c r="AL607" s="119">
        <f t="shared" si="1079"/>
        <v>0</v>
      </c>
      <c r="AM607" s="119">
        <f t="shared" si="1079"/>
        <v>0</v>
      </c>
      <c r="AN607" s="119">
        <f t="shared" si="1079"/>
        <v>0</v>
      </c>
      <c r="AO607" s="116"/>
      <c r="AP607" s="120"/>
      <c r="AQ607" s="121">
        <f t="shared" ref="AQ607:BA607" si="1080">SUM(AQ603:AQ606)</f>
        <v>0</v>
      </c>
      <c r="AR607" s="121">
        <f t="shared" si="1080"/>
        <v>0</v>
      </c>
      <c r="AS607" s="121">
        <f t="shared" si="1080"/>
        <v>0</v>
      </c>
      <c r="AT607" s="121">
        <f t="shared" si="1080"/>
        <v>0</v>
      </c>
      <c r="AU607" s="121">
        <f t="shared" si="1080"/>
        <v>0</v>
      </c>
      <c r="AV607" s="121">
        <f t="shared" si="1080"/>
        <v>0</v>
      </c>
      <c r="AW607" s="121">
        <f t="shared" si="1080"/>
        <v>0</v>
      </c>
      <c r="AX607" s="121">
        <f t="shared" si="1080"/>
        <v>0</v>
      </c>
      <c r="AY607" s="121">
        <f t="shared" si="1080"/>
        <v>0</v>
      </c>
      <c r="AZ607" s="121">
        <f t="shared" si="1080"/>
        <v>0</v>
      </c>
      <c r="BA607" s="121">
        <f t="shared" si="1080"/>
        <v>0</v>
      </c>
    </row>
    <row r="608" spans="1:53" ht="14.1" customHeight="1" outlineLevel="2" x14ac:dyDescent="0.2">
      <c r="A608" s="68"/>
      <c r="B608" s="94"/>
      <c r="C608" s="250"/>
      <c r="D608" s="96"/>
      <c r="E608" s="96"/>
      <c r="F608" s="97"/>
      <c r="G608" s="98"/>
      <c r="H608" s="99" t="s">
        <v>49</v>
      </c>
      <c r="I608" s="100"/>
      <c r="J608" s="101"/>
      <c r="K608" s="101"/>
      <c r="L608" s="102" t="str">
        <f>IF(I608&lt;&gt;0,((VLOOKUP(I608,'1. Standard_Cost'!$B$4:$D$8,2)+VLOOKUP(I608,'1. Standard_Cost'!$B$4:$D$8,3))*J608*K608),"0")</f>
        <v>0</v>
      </c>
      <c r="M608" s="102">
        <f>L608*'1. Standard_Cost'!F208</f>
        <v>0</v>
      </c>
      <c r="N608" s="103"/>
      <c r="O608" s="103"/>
      <c r="P608" s="103"/>
      <c r="Q608" s="103"/>
      <c r="R608" s="104">
        <f>+N608*P608*'1. Standard_Cost'!$B$12</f>
        <v>0</v>
      </c>
      <c r="S608" s="104">
        <f>+N608*O608*P608*'1. Standard_Cost'!$C$12</f>
        <v>0</v>
      </c>
      <c r="T608" s="104">
        <f>+N608*P608*Q608*'1. Standard_Cost'!$D$12</f>
        <v>0</v>
      </c>
      <c r="U608" s="104">
        <f>+N608*O608*'1. Standard_Cost'!$E$12</f>
        <v>0</v>
      </c>
      <c r="V608" s="103"/>
      <c r="W608" s="103"/>
      <c r="X608" s="103"/>
      <c r="Y608" s="104">
        <f>+V608*((X608*'1. Standard_Cost'!$B$16)+(W608*X608*'1. Standard_Cost'!$C$16))</f>
        <v>0</v>
      </c>
      <c r="Z608" s="103"/>
      <c r="AA608" s="103"/>
      <c r="AB608" s="104">
        <f>+Z608*'1. Standard_Cost'!$B$20+AA608*'1. Standard_Cost'!$C$20</f>
        <v>0</v>
      </c>
      <c r="AC608" s="105"/>
      <c r="AD608" s="106"/>
      <c r="AE608" s="104">
        <f>SUM(AD608,AC608,AB608,Y608,U608,T608,S608,R608)*'1. Standard_Cost'!B232</f>
        <v>0</v>
      </c>
      <c r="AF608" s="104">
        <f>SUM(AD608,AE608)</f>
        <v>0</v>
      </c>
      <c r="AG608" s="103"/>
      <c r="AH608" s="103"/>
      <c r="AI608" s="103"/>
      <c r="AJ608" s="107"/>
      <c r="AK608" s="107"/>
      <c r="AL608" s="107"/>
      <c r="AM608" s="104">
        <f>AG608*'1. Standard_Cost'!B228+'Incremental_Cost Year 2021'!AH616*'1. Standard_Cost'!C228+'Incremental_Cost Year 2021'!AI616*'1. Standard_Cost'!D228+'Incremental_Cost Year 2021'!AJ616+'Incremental_Cost Year 2021'!AL616+AK608</f>
        <v>0</v>
      </c>
      <c r="AN608" s="104">
        <f>AM608*'1. Standard_Cost'!C232</f>
        <v>0</v>
      </c>
      <c r="AO608" s="107"/>
      <c r="AQ608" s="104">
        <f t="shared" ref="AQ608:AQ611" si="1081">L608+M608</f>
        <v>0</v>
      </c>
      <c r="AR608" s="104">
        <f t="shared" ref="AR608:AR611" si="1082">AF608</f>
        <v>0</v>
      </c>
      <c r="AS608" s="104">
        <f t="shared" ref="AS608:AS611" si="1083">AM608+AN608</f>
        <v>0</v>
      </c>
      <c r="AT608" s="104">
        <f>SUM(AQ608,AR608,AS608)</f>
        <v>0</v>
      </c>
      <c r="AU608" s="108"/>
      <c r="AV608" s="108"/>
      <c r="AW608" s="108"/>
      <c r="AX608" s="108"/>
      <c r="AY608" s="108"/>
      <c r="AZ608" s="108"/>
      <c r="BA608" s="109">
        <f t="shared" ref="BA608:BA611" si="1084">SUM(AU608:AZ608)-AT608</f>
        <v>0</v>
      </c>
    </row>
    <row r="609" spans="1:53" ht="14.1" customHeight="1" outlineLevel="2" x14ac:dyDescent="0.2">
      <c r="A609" s="68"/>
      <c r="B609" s="94"/>
      <c r="C609" s="251"/>
      <c r="D609" s="110"/>
      <c r="E609" s="110"/>
      <c r="F609" s="110"/>
      <c r="G609" s="111"/>
      <c r="H609" s="99" t="s">
        <v>50</v>
      </c>
      <c r="I609" s="100"/>
      <c r="J609" s="101"/>
      <c r="K609" s="101"/>
      <c r="L609" s="102" t="str">
        <f>IF(I609&lt;&gt;0,((VLOOKUP(I609,'1. Standard_Cost'!$B$4:$D$8,2)+VLOOKUP(I609,'1. Standard_Cost'!$B$4:$D$8,3))*J609*K609),"0")</f>
        <v>0</v>
      </c>
      <c r="M609" s="102">
        <f>L609*'1. Standard_Cost'!F208</f>
        <v>0</v>
      </c>
      <c r="N609" s="103"/>
      <c r="O609" s="103"/>
      <c r="P609" s="103"/>
      <c r="Q609" s="103"/>
      <c r="R609" s="104">
        <f>+N609*P609*'1. Standard_Cost'!$B$12</f>
        <v>0</v>
      </c>
      <c r="S609" s="104">
        <f>+N609*O609*P609*'1. Standard_Cost'!$C$12</f>
        <v>0</v>
      </c>
      <c r="T609" s="104">
        <f>+N609*P609*Q609*'1. Standard_Cost'!$D$12</f>
        <v>0</v>
      </c>
      <c r="U609" s="104">
        <f>+N609*O609*'1. Standard_Cost'!$E$12</f>
        <v>0</v>
      </c>
      <c r="V609" s="103"/>
      <c r="W609" s="103"/>
      <c r="X609" s="103"/>
      <c r="Y609" s="104">
        <f>+V609*((X609*'1. Standard_Cost'!$B$16)+(W609*X609*'1. Standard_Cost'!$C$16))</f>
        <v>0</v>
      </c>
      <c r="Z609" s="103"/>
      <c r="AA609" s="103"/>
      <c r="AB609" s="104">
        <f>+Z609*'1. Standard_Cost'!$B$20+AA609*'1. Standard_Cost'!$C$20</f>
        <v>0</v>
      </c>
      <c r="AC609" s="105"/>
      <c r="AD609" s="106"/>
      <c r="AE609" s="104">
        <f>SUM(AD609,AC609,AB609,Y609,U609,T609,S609,R609)*'1. Standard_Cost'!B232</f>
        <v>0</v>
      </c>
      <c r="AF609" s="104">
        <f t="shared" ref="AF609:AF611" si="1085">SUM(AD609,AE609)</f>
        <v>0</v>
      </c>
      <c r="AG609" s="103"/>
      <c r="AH609" s="103">
        <v>0</v>
      </c>
      <c r="AI609" s="103">
        <v>0</v>
      </c>
      <c r="AJ609" s="107"/>
      <c r="AK609" s="107"/>
      <c r="AL609" s="107"/>
      <c r="AM609" s="104">
        <f>AG609*'1. Standard_Cost'!B228+'Incremental_Cost Year 2021'!AH617*'1. Standard_Cost'!C228+'Incremental_Cost Year 2021'!AI617*'1. Standard_Cost'!D228+'Incremental_Cost Year 2021'!AJ617+'Incremental_Cost Year 2021'!AL617+AK609</f>
        <v>0</v>
      </c>
      <c r="AN609" s="104">
        <f>AM609*'1. Standard_Cost'!C232</f>
        <v>0</v>
      </c>
      <c r="AO609" s="107"/>
      <c r="AQ609" s="104">
        <f t="shared" si="1081"/>
        <v>0</v>
      </c>
      <c r="AR609" s="104">
        <f t="shared" si="1082"/>
        <v>0</v>
      </c>
      <c r="AS609" s="104">
        <f t="shared" si="1083"/>
        <v>0</v>
      </c>
      <c r="AT609" s="104">
        <f t="shared" ref="AT609:AT611" si="1086">SUM(AQ609,AR609,AS609)</f>
        <v>0</v>
      </c>
      <c r="AU609" s="108"/>
      <c r="AV609" s="108">
        <v>0</v>
      </c>
      <c r="AW609" s="108"/>
      <c r="AX609" s="108"/>
      <c r="AY609" s="108"/>
      <c r="AZ609" s="108"/>
      <c r="BA609" s="109">
        <f t="shared" si="1084"/>
        <v>0</v>
      </c>
    </row>
    <row r="610" spans="1:53" ht="14.1" customHeight="1" outlineLevel="2" x14ac:dyDescent="0.2">
      <c r="A610" s="68"/>
      <c r="B610" s="94"/>
      <c r="C610" s="251"/>
      <c r="D610" s="110"/>
      <c r="E610" s="110"/>
      <c r="F610" s="110"/>
      <c r="G610" s="111"/>
      <c r="H610" s="99" t="s">
        <v>51</v>
      </c>
      <c r="I610" s="100"/>
      <c r="J610" s="101"/>
      <c r="K610" s="101"/>
      <c r="L610" s="102" t="str">
        <f>IF(I610&lt;&gt;0,((VLOOKUP(I610,'1. Standard_Cost'!$B$4:$D$8,2)+VLOOKUP(I610,'1. Standard_Cost'!$B$4:$D$8,3))*J610*K610),"0")</f>
        <v>0</v>
      </c>
      <c r="M610" s="102">
        <f>L610*'1. Standard_Cost'!F208</f>
        <v>0</v>
      </c>
      <c r="N610" s="103"/>
      <c r="O610" s="103"/>
      <c r="P610" s="103"/>
      <c r="Q610" s="103"/>
      <c r="R610" s="104">
        <f>+N610*P610*'1. Standard_Cost'!$B$12</f>
        <v>0</v>
      </c>
      <c r="S610" s="104">
        <f>+N610*O610*P610*'1. Standard_Cost'!$C$12</f>
        <v>0</v>
      </c>
      <c r="T610" s="104">
        <f>+N610*P610*Q610*'1. Standard_Cost'!$D$12</f>
        <v>0</v>
      </c>
      <c r="U610" s="104">
        <f>+N610*O610*'1. Standard_Cost'!$E$12</f>
        <v>0</v>
      </c>
      <c r="V610" s="103"/>
      <c r="W610" s="103"/>
      <c r="X610" s="103"/>
      <c r="Y610" s="104">
        <f>+V610*((X610*'1. Standard_Cost'!$B$16)+(W610*X610*'1. Standard_Cost'!$C$16))</f>
        <v>0</v>
      </c>
      <c r="Z610" s="103"/>
      <c r="AA610" s="103"/>
      <c r="AB610" s="104">
        <f>+Z610*'1. Standard_Cost'!$B$20+AA610*'1. Standard_Cost'!$C$20</f>
        <v>0</v>
      </c>
      <c r="AC610" s="105"/>
      <c r="AD610" s="106"/>
      <c r="AE610" s="104">
        <f>SUM(AD610,AC610,AB610,Y610,U610,T610,S610,R610)*'1. Standard_Cost'!B232</f>
        <v>0</v>
      </c>
      <c r="AF610" s="104">
        <f t="shared" si="1085"/>
        <v>0</v>
      </c>
      <c r="AG610" s="103"/>
      <c r="AH610" s="103"/>
      <c r="AI610" s="103"/>
      <c r="AJ610" s="107"/>
      <c r="AK610" s="107"/>
      <c r="AL610" s="107"/>
      <c r="AM610" s="104">
        <f>AG610*'1. Standard_Cost'!B228+'Incremental_Cost Year 2021'!AH618*'1. Standard_Cost'!C228+'Incremental_Cost Year 2021'!AI618*'1. Standard_Cost'!D228+'Incremental_Cost Year 2021'!AJ618+'Incremental_Cost Year 2021'!AL618+AK610</f>
        <v>0</v>
      </c>
      <c r="AN610" s="104">
        <f>AM610*'1. Standard_Cost'!C232</f>
        <v>0</v>
      </c>
      <c r="AO610" s="107"/>
      <c r="AQ610" s="104">
        <f t="shared" si="1081"/>
        <v>0</v>
      </c>
      <c r="AR610" s="104">
        <f t="shared" si="1082"/>
        <v>0</v>
      </c>
      <c r="AS610" s="104">
        <f t="shared" si="1083"/>
        <v>0</v>
      </c>
      <c r="AT610" s="104">
        <f t="shared" si="1086"/>
        <v>0</v>
      </c>
      <c r="AU610" s="108"/>
      <c r="AV610" s="108"/>
      <c r="AW610" s="108"/>
      <c r="AX610" s="108"/>
      <c r="AY610" s="108"/>
      <c r="AZ610" s="108"/>
      <c r="BA610" s="109">
        <f t="shared" si="1084"/>
        <v>0</v>
      </c>
    </row>
    <row r="611" spans="1:53" ht="14.1" customHeight="1" outlineLevel="2" x14ac:dyDescent="0.2">
      <c r="A611" s="68"/>
      <c r="B611" s="94"/>
      <c r="C611" s="251"/>
      <c r="D611" s="110"/>
      <c r="E611" s="110"/>
      <c r="F611" s="110"/>
      <c r="G611" s="111"/>
      <c r="H611" s="112" t="s">
        <v>179</v>
      </c>
      <c r="I611" s="100"/>
      <c r="J611" s="101"/>
      <c r="K611" s="101"/>
      <c r="L611" s="102" t="str">
        <f>IF(I611&lt;&gt;0,((VLOOKUP(I611,'1. Standard_Cost'!$B$4:$D$8,2)+VLOOKUP(I611,'1. Standard_Cost'!$B$4:$D$8,3))*J611*K611),"0")</f>
        <v>0</v>
      </c>
      <c r="M611" s="102">
        <f>L611*'1. Standard_Cost'!F208</f>
        <v>0</v>
      </c>
      <c r="N611" s="103"/>
      <c r="O611" s="103"/>
      <c r="P611" s="103"/>
      <c r="Q611" s="103"/>
      <c r="R611" s="104">
        <f>+N611*P611*'1. Standard_Cost'!$B$12</f>
        <v>0</v>
      </c>
      <c r="S611" s="104">
        <f>+N611*O611*P611*'1. Standard_Cost'!$C$12</f>
        <v>0</v>
      </c>
      <c r="T611" s="104">
        <f>+N611*P611*Q611*'1. Standard_Cost'!$D$12</f>
        <v>0</v>
      </c>
      <c r="U611" s="104">
        <f>+N611*O611*'1. Standard_Cost'!$E$12</f>
        <v>0</v>
      </c>
      <c r="V611" s="103"/>
      <c r="W611" s="103"/>
      <c r="X611" s="103"/>
      <c r="Y611" s="104">
        <f>+V611*((X611*'1. Standard_Cost'!$B$16)+(W611*X611*'1. Standard_Cost'!$C$16))</f>
        <v>0</v>
      </c>
      <c r="Z611" s="103"/>
      <c r="AA611" s="103"/>
      <c r="AB611" s="104">
        <f>+Z611*'1. Standard_Cost'!$B$20+AA611*'1. Standard_Cost'!$C$20</f>
        <v>0</v>
      </c>
      <c r="AC611" s="105"/>
      <c r="AD611" s="106"/>
      <c r="AE611" s="104">
        <f>SUM(AD611,AC611,AB611,Y611,U611,T611,S611,R611)*'1. Standard_Cost'!B232</f>
        <v>0</v>
      </c>
      <c r="AF611" s="104">
        <f t="shared" si="1085"/>
        <v>0</v>
      </c>
      <c r="AG611" s="103"/>
      <c r="AH611" s="103"/>
      <c r="AI611" s="103"/>
      <c r="AJ611" s="107"/>
      <c r="AK611" s="107"/>
      <c r="AL611" s="107"/>
      <c r="AM611" s="104">
        <f>AG611*'1. Standard_Cost'!B228+'Incremental_Cost Year 2021'!AH619*'1. Standard_Cost'!C228+'Incremental_Cost Year 2021'!AI619*'1. Standard_Cost'!D228+'Incremental_Cost Year 2021'!AJ619+'Incremental_Cost Year 2021'!AL619+AK611</f>
        <v>0</v>
      </c>
      <c r="AN611" s="104">
        <f>AM611*'1. Standard_Cost'!C232</f>
        <v>0</v>
      </c>
      <c r="AO611" s="107"/>
      <c r="AQ611" s="104">
        <f t="shared" si="1081"/>
        <v>0</v>
      </c>
      <c r="AR611" s="104">
        <f t="shared" si="1082"/>
        <v>0</v>
      </c>
      <c r="AS611" s="104">
        <f t="shared" si="1083"/>
        <v>0</v>
      </c>
      <c r="AT611" s="104">
        <f t="shared" si="1086"/>
        <v>0</v>
      </c>
      <c r="AU611" s="108"/>
      <c r="AV611" s="108"/>
      <c r="AW611" s="108"/>
      <c r="AX611" s="108"/>
      <c r="AY611" s="108"/>
      <c r="AZ611" s="108"/>
      <c r="BA611" s="109">
        <f t="shared" si="1084"/>
        <v>0</v>
      </c>
    </row>
    <row r="612" spans="1:53" ht="25.35" customHeight="1" outlineLevel="1" x14ac:dyDescent="0.2">
      <c r="A612" s="68"/>
      <c r="B612" s="94"/>
      <c r="C612" s="251"/>
      <c r="D612" s="113" t="s">
        <v>48</v>
      </c>
      <c r="E612" s="113" t="s">
        <v>387</v>
      </c>
      <c r="F612" s="114" t="s">
        <v>154</v>
      </c>
      <c r="G612" s="115" t="s">
        <v>155</v>
      </c>
      <c r="H612" s="140" t="s">
        <v>388</v>
      </c>
      <c r="I612" s="117"/>
      <c r="J612" s="117"/>
      <c r="K612" s="117"/>
      <c r="L612" s="118">
        <f>SUM(L608:L611)</f>
        <v>0</v>
      </c>
      <c r="M612" s="118">
        <f>SUM(M608:M611)</f>
        <v>0</v>
      </c>
      <c r="N612" s="117"/>
      <c r="O612" s="117"/>
      <c r="P612" s="117"/>
      <c r="Q612" s="117"/>
      <c r="R612" s="119">
        <f>SUM(R608:R611)</f>
        <v>0</v>
      </c>
      <c r="S612" s="119">
        <f>SUM(S608:S611)</f>
        <v>0</v>
      </c>
      <c r="T612" s="119">
        <f>SUM(T608:T611)</f>
        <v>0</v>
      </c>
      <c r="U612" s="119">
        <f>SUM(U608:U611)</f>
        <v>0</v>
      </c>
      <c r="V612" s="117"/>
      <c r="W612" s="117"/>
      <c r="X612" s="117"/>
      <c r="Y612" s="118">
        <f>SUM(Y608:Y611)</f>
        <v>0</v>
      </c>
      <c r="Z612" s="117"/>
      <c r="AA612" s="117"/>
      <c r="AB612" s="118">
        <f t="shared" ref="AB612:AF612" si="1087">SUM(AB608:AB611)</f>
        <v>0</v>
      </c>
      <c r="AC612" s="118">
        <f t="shared" si="1087"/>
        <v>0</v>
      </c>
      <c r="AD612" s="118">
        <f t="shared" si="1087"/>
        <v>0</v>
      </c>
      <c r="AE612" s="118">
        <f t="shared" si="1087"/>
        <v>0</v>
      </c>
      <c r="AF612" s="118">
        <f t="shared" si="1087"/>
        <v>0</v>
      </c>
      <c r="AG612" s="117"/>
      <c r="AH612" s="117"/>
      <c r="AI612" s="117"/>
      <c r="AJ612" s="119">
        <f>SUM(AJ608:AJ611)</f>
        <v>0</v>
      </c>
      <c r="AK612" s="119">
        <f t="shared" ref="AK612:AN612" si="1088">SUM(AK608:AK611)</f>
        <v>0</v>
      </c>
      <c r="AL612" s="119">
        <f t="shared" si="1088"/>
        <v>0</v>
      </c>
      <c r="AM612" s="119">
        <f t="shared" si="1088"/>
        <v>0</v>
      </c>
      <c r="AN612" s="119">
        <f t="shared" si="1088"/>
        <v>0</v>
      </c>
      <c r="AO612" s="116"/>
      <c r="AP612" s="120"/>
      <c r="AQ612" s="118">
        <f t="shared" ref="AQ612:BA612" si="1089">SUM(AQ608:AQ611)</f>
        <v>0</v>
      </c>
      <c r="AR612" s="118">
        <f t="shared" si="1089"/>
        <v>0</v>
      </c>
      <c r="AS612" s="118">
        <f t="shared" si="1089"/>
        <v>0</v>
      </c>
      <c r="AT612" s="118">
        <f t="shared" si="1089"/>
        <v>0</v>
      </c>
      <c r="AU612" s="118">
        <f t="shared" si="1089"/>
        <v>0</v>
      </c>
      <c r="AV612" s="118">
        <f t="shared" si="1089"/>
        <v>0</v>
      </c>
      <c r="AW612" s="118">
        <f t="shared" si="1089"/>
        <v>0</v>
      </c>
      <c r="AX612" s="118">
        <f t="shared" si="1089"/>
        <v>0</v>
      </c>
      <c r="AY612" s="118">
        <f t="shared" si="1089"/>
        <v>0</v>
      </c>
      <c r="AZ612" s="118">
        <f t="shared" si="1089"/>
        <v>0</v>
      </c>
      <c r="BA612" s="118">
        <f t="shared" si="1089"/>
        <v>0</v>
      </c>
    </row>
    <row r="613" spans="1:53" ht="14.1" customHeight="1" outlineLevel="2" x14ac:dyDescent="0.2">
      <c r="A613" s="68"/>
      <c r="B613" s="94"/>
      <c r="C613" s="251"/>
      <c r="D613" s="238" t="s">
        <v>516</v>
      </c>
      <c r="E613" s="96"/>
      <c r="F613" s="97"/>
      <c r="G613" s="98"/>
      <c r="H613" s="232" t="s">
        <v>49</v>
      </c>
      <c r="I613" s="122"/>
      <c r="J613" s="233"/>
      <c r="K613" s="233"/>
      <c r="L613" s="102"/>
      <c r="M613" s="102">
        <f>L613*'1. Standard_Cost'!F208</f>
        <v>0</v>
      </c>
      <c r="N613" s="103"/>
      <c r="O613" s="103"/>
      <c r="P613" s="103"/>
      <c r="Q613" s="103"/>
      <c r="R613" s="104">
        <f>+N613*P613*'1. Standard_Cost'!$B$12</f>
        <v>0</v>
      </c>
      <c r="S613" s="104">
        <f>+N613*O613*P613*'1. Standard_Cost'!$C$12</f>
        <v>0</v>
      </c>
      <c r="T613" s="104">
        <f>+N613*P613*Q613*'1. Standard_Cost'!$D$12</f>
        <v>0</v>
      </c>
      <c r="U613" s="104">
        <f>+N613*O613*'1. Standard_Cost'!$E$12</f>
        <v>0</v>
      </c>
      <c r="V613" s="103"/>
      <c r="W613" s="103"/>
      <c r="X613" s="103"/>
      <c r="Y613" s="104">
        <f>+V613*((X613*'1. Standard_Cost'!$B$16)+(W613*X613*'1. Standard_Cost'!$C$16))</f>
        <v>0</v>
      </c>
      <c r="Z613" s="103"/>
      <c r="AA613" s="103"/>
      <c r="AB613" s="104">
        <f>+Z613*'1. Standard_Cost'!$B$20+AA613*'1. Standard_Cost'!$C$20</f>
        <v>0</v>
      </c>
      <c r="AC613" s="105"/>
      <c r="AD613" s="106"/>
      <c r="AE613" s="104">
        <f>SUM(AD613,AC613,AB613,Y613,U613,T613,S613,R613)*'1. Standard_Cost'!B232</f>
        <v>0</v>
      </c>
      <c r="AF613" s="104">
        <f>SUM(AD613,AE613)</f>
        <v>0</v>
      </c>
      <c r="AG613" s="103"/>
      <c r="AH613" s="103"/>
      <c r="AI613" s="103"/>
      <c r="AJ613" s="107"/>
      <c r="AK613" s="107"/>
      <c r="AL613" s="107"/>
      <c r="AM613" s="104"/>
      <c r="AN613" s="104">
        <f>AM613*'1. Standard_Cost'!C232</f>
        <v>0</v>
      </c>
      <c r="AO613" s="107"/>
      <c r="AQ613" s="104">
        <f t="shared" ref="AQ613:AQ616" si="1090">L613+M613</f>
        <v>0</v>
      </c>
      <c r="AR613" s="104">
        <f t="shared" ref="AR613:AR616" si="1091">AF613</f>
        <v>0</v>
      </c>
      <c r="AS613" s="104">
        <f t="shared" ref="AS613:AS616" si="1092">AM613+AN613</f>
        <v>0</v>
      </c>
      <c r="AT613" s="104">
        <f>SUM(AQ613,AR613,AS613)</f>
        <v>0</v>
      </c>
      <c r="AU613" s="108">
        <f t="shared" ref="AU613:AU616" si="1093">AT613</f>
        <v>0</v>
      </c>
      <c r="AV613" s="108"/>
      <c r="AW613" s="108"/>
      <c r="AX613" s="108"/>
      <c r="AY613" s="108"/>
      <c r="AZ613" s="108"/>
      <c r="BA613" s="109">
        <f t="shared" ref="BA613:BA616" si="1094">SUM(AU613:AZ613)-AT613</f>
        <v>0</v>
      </c>
    </row>
    <row r="614" spans="1:53" ht="14.1" customHeight="1" outlineLevel="2" x14ac:dyDescent="0.2">
      <c r="A614" s="68"/>
      <c r="B614" s="94"/>
      <c r="C614" s="251"/>
      <c r="D614" s="239"/>
      <c r="E614" s="110"/>
      <c r="F614" s="110"/>
      <c r="G614" s="111"/>
      <c r="H614" s="99" t="s">
        <v>50</v>
      </c>
      <c r="I614" s="100"/>
      <c r="J614" s="101"/>
      <c r="K614" s="101"/>
      <c r="L614" s="102" t="str">
        <f>IF(I614&lt;&gt;0,((VLOOKUP(I614,'1. Standard_Cost'!$B$4:$D$8,2)+VLOOKUP(I614,'1. Standard_Cost'!$B$4:$D$8,3))*J614*K614),"0")</f>
        <v>0</v>
      </c>
      <c r="M614" s="102">
        <f>L614*'1. Standard_Cost'!F208</f>
        <v>0</v>
      </c>
      <c r="N614" s="103"/>
      <c r="O614" s="103"/>
      <c r="P614" s="103"/>
      <c r="Q614" s="103"/>
      <c r="R614" s="104">
        <f>+N614*P614*'1. Standard_Cost'!$B$12</f>
        <v>0</v>
      </c>
      <c r="S614" s="104">
        <f>+N614*O614*P614*'1. Standard_Cost'!$C$12</f>
        <v>0</v>
      </c>
      <c r="T614" s="104">
        <f>+N614*P614*Q614*'1. Standard_Cost'!$D$12</f>
        <v>0</v>
      </c>
      <c r="U614" s="104">
        <f>+N614*O614*'1. Standard_Cost'!$E$12</f>
        <v>0</v>
      </c>
      <c r="V614" s="103"/>
      <c r="W614" s="103"/>
      <c r="X614" s="103"/>
      <c r="Y614" s="104">
        <f>+V614*((X614*'1. Standard_Cost'!$B$16)+(W614*X614*'1. Standard_Cost'!$C$16))</f>
        <v>0</v>
      </c>
      <c r="Z614" s="103"/>
      <c r="AA614" s="103"/>
      <c r="AB614" s="104">
        <f>+Z614*'1. Standard_Cost'!$B$20+AA614*'1. Standard_Cost'!$C$20</f>
        <v>0</v>
      </c>
      <c r="AC614" s="105"/>
      <c r="AD614" s="106"/>
      <c r="AE614" s="104">
        <f>SUM(AD614,AC614,AB614,Y614,U614,T614,S614,R614)*'1. Standard_Cost'!B232</f>
        <v>0</v>
      </c>
      <c r="AF614" s="104">
        <f t="shared" ref="AF614:AF616" si="1095">SUM(AD614,AE614)</f>
        <v>0</v>
      </c>
      <c r="AG614" s="103"/>
      <c r="AH614" s="103">
        <v>0</v>
      </c>
      <c r="AI614" s="103">
        <v>0</v>
      </c>
      <c r="AJ614" s="107"/>
      <c r="AK614" s="107"/>
      <c r="AL614" s="107"/>
      <c r="AM614" s="104">
        <f>AG614*'1. Standard_Cost'!B228+'Incremental_Cost Year 2021'!AH622*'1. Standard_Cost'!C228+'Incremental_Cost Year 2021'!AI622*'1. Standard_Cost'!D228+'Incremental_Cost Year 2021'!AJ622+'Incremental_Cost Year 2021'!AL622+AK614</f>
        <v>0</v>
      </c>
      <c r="AN614" s="104">
        <f>AM614*'1. Standard_Cost'!C232</f>
        <v>0</v>
      </c>
      <c r="AO614" s="107"/>
      <c r="AQ614" s="104">
        <f t="shared" si="1090"/>
        <v>0</v>
      </c>
      <c r="AR614" s="104">
        <f t="shared" si="1091"/>
        <v>0</v>
      </c>
      <c r="AS614" s="104">
        <f t="shared" si="1092"/>
        <v>0</v>
      </c>
      <c r="AT614" s="104">
        <f t="shared" ref="AT614:AT616" si="1096">SUM(AQ614,AR614,AS614)</f>
        <v>0</v>
      </c>
      <c r="AU614" s="108">
        <f t="shared" si="1093"/>
        <v>0</v>
      </c>
      <c r="AV614" s="108">
        <v>0</v>
      </c>
      <c r="AW614" s="108"/>
      <c r="AX614" s="108"/>
      <c r="AY614" s="108"/>
      <c r="AZ614" s="108"/>
      <c r="BA614" s="109">
        <f t="shared" si="1094"/>
        <v>0</v>
      </c>
    </row>
    <row r="615" spans="1:53" ht="14.1" customHeight="1" outlineLevel="2" x14ac:dyDescent="0.2">
      <c r="A615" s="68"/>
      <c r="B615" s="94"/>
      <c r="C615" s="251"/>
      <c r="D615" s="239"/>
      <c r="E615" s="110"/>
      <c r="F615" s="110"/>
      <c r="G615" s="111"/>
      <c r="H615" s="99" t="s">
        <v>51</v>
      </c>
      <c r="I615" s="100"/>
      <c r="J615" s="101"/>
      <c r="K615" s="101"/>
      <c r="L615" s="102" t="str">
        <f>IF(I615&lt;&gt;0,((VLOOKUP(I615,'1. Standard_Cost'!$B$4:$D$8,2)+VLOOKUP(I615,'1. Standard_Cost'!$B$4:$D$8,3))*J615*K615),"0")</f>
        <v>0</v>
      </c>
      <c r="M615" s="102">
        <f>L615*'1. Standard_Cost'!F208</f>
        <v>0</v>
      </c>
      <c r="N615" s="103"/>
      <c r="O615" s="103"/>
      <c r="P615" s="103"/>
      <c r="Q615" s="103"/>
      <c r="R615" s="104">
        <f>+N615*P615*'1. Standard_Cost'!$B$12</f>
        <v>0</v>
      </c>
      <c r="S615" s="104">
        <f>+N615*O615*P615*'1. Standard_Cost'!$C$12</f>
        <v>0</v>
      </c>
      <c r="T615" s="104">
        <f>+N615*P615*Q615*'1. Standard_Cost'!$D$12</f>
        <v>0</v>
      </c>
      <c r="U615" s="104">
        <f>+N615*O615*'1. Standard_Cost'!$E$12</f>
        <v>0</v>
      </c>
      <c r="V615" s="103"/>
      <c r="W615" s="103"/>
      <c r="X615" s="103"/>
      <c r="Y615" s="104">
        <f>+V615*((X615*'1. Standard_Cost'!$B$16)+(W615*X615*'1. Standard_Cost'!$C$16))</f>
        <v>0</v>
      </c>
      <c r="Z615" s="103"/>
      <c r="AA615" s="103"/>
      <c r="AB615" s="104">
        <f>+Z615*'1. Standard_Cost'!$B$20+AA615*'1. Standard_Cost'!$C$20</f>
        <v>0</v>
      </c>
      <c r="AC615" s="105"/>
      <c r="AD615" s="106"/>
      <c r="AE615" s="104">
        <f>SUM(AD615,AC615,AB615,Y615,U615,T615,S615,R615)*'1. Standard_Cost'!B232</f>
        <v>0</v>
      </c>
      <c r="AF615" s="104">
        <f t="shared" si="1095"/>
        <v>0</v>
      </c>
      <c r="AG615" s="103"/>
      <c r="AH615" s="103"/>
      <c r="AI615" s="103"/>
      <c r="AJ615" s="107"/>
      <c r="AK615" s="107"/>
      <c r="AL615" s="107"/>
      <c r="AM615" s="104">
        <f>AG615*'1. Standard_Cost'!B228+'Incremental_Cost Year 2021'!AH623*'1. Standard_Cost'!C228+'Incremental_Cost Year 2021'!AI623*'1. Standard_Cost'!D228+'Incremental_Cost Year 2021'!AJ623+'Incremental_Cost Year 2021'!AL623+AK615</f>
        <v>0</v>
      </c>
      <c r="AN615" s="104">
        <f>AM615*'1. Standard_Cost'!C232</f>
        <v>0</v>
      </c>
      <c r="AO615" s="107"/>
      <c r="AQ615" s="104">
        <f t="shared" si="1090"/>
        <v>0</v>
      </c>
      <c r="AR615" s="104">
        <f t="shared" si="1091"/>
        <v>0</v>
      </c>
      <c r="AS615" s="104">
        <f t="shared" si="1092"/>
        <v>0</v>
      </c>
      <c r="AT615" s="104">
        <f t="shared" si="1096"/>
        <v>0</v>
      </c>
      <c r="AU615" s="108">
        <f t="shared" si="1093"/>
        <v>0</v>
      </c>
      <c r="AV615" s="108"/>
      <c r="AW615" s="108"/>
      <c r="AX615" s="108"/>
      <c r="AY615" s="108"/>
      <c r="AZ615" s="108"/>
      <c r="BA615" s="109">
        <f t="shared" si="1094"/>
        <v>0</v>
      </c>
    </row>
    <row r="616" spans="1:53" ht="14.1" customHeight="1" outlineLevel="2" x14ac:dyDescent="0.2">
      <c r="A616" s="68"/>
      <c r="B616" s="94"/>
      <c r="C616" s="251"/>
      <c r="D616" s="239"/>
      <c r="E616" s="110"/>
      <c r="F616" s="110"/>
      <c r="G616" s="111"/>
      <c r="H616" s="112" t="s">
        <v>179</v>
      </c>
      <c r="I616" s="100"/>
      <c r="J616" s="101"/>
      <c r="K616" s="101"/>
      <c r="L616" s="102" t="str">
        <f>IF(I616&lt;&gt;0,((VLOOKUP(I616,'1. Standard_Cost'!$B$4:$D$8,2)+VLOOKUP(I616,'1. Standard_Cost'!$B$4:$D$8,3))*J616*K616),"0")</f>
        <v>0</v>
      </c>
      <c r="M616" s="102">
        <f>L616*'1. Standard_Cost'!F208</f>
        <v>0</v>
      </c>
      <c r="N616" s="103"/>
      <c r="O616" s="103"/>
      <c r="P616" s="103"/>
      <c r="Q616" s="103"/>
      <c r="R616" s="104">
        <f>+N616*P616*'1. Standard_Cost'!$B$12</f>
        <v>0</v>
      </c>
      <c r="S616" s="104">
        <f>+N616*O616*P616*'1. Standard_Cost'!$C$12</f>
        <v>0</v>
      </c>
      <c r="T616" s="104">
        <f>+N616*P616*Q616*'1. Standard_Cost'!$D$12</f>
        <v>0</v>
      </c>
      <c r="U616" s="104">
        <f>+N616*O616*'1. Standard_Cost'!$E$12</f>
        <v>0</v>
      </c>
      <c r="V616" s="103"/>
      <c r="W616" s="103"/>
      <c r="X616" s="103"/>
      <c r="Y616" s="104">
        <f>+V616*((X616*'1. Standard_Cost'!$B$16)+(W616*X616*'1. Standard_Cost'!$C$16))</f>
        <v>0</v>
      </c>
      <c r="Z616" s="103"/>
      <c r="AA616" s="103"/>
      <c r="AB616" s="104">
        <f>+Z616*'1. Standard_Cost'!$B$20+AA616*'1. Standard_Cost'!$C$20</f>
        <v>0</v>
      </c>
      <c r="AC616" s="105"/>
      <c r="AD616" s="106"/>
      <c r="AE616" s="104">
        <f>SUM(AD616,AC616,AB616,Y616,U616,T616,S616,R616)*'1. Standard_Cost'!B232</f>
        <v>0</v>
      </c>
      <c r="AF616" s="104">
        <f t="shared" si="1095"/>
        <v>0</v>
      </c>
      <c r="AG616" s="103"/>
      <c r="AH616" s="103"/>
      <c r="AI616" s="103"/>
      <c r="AJ616" s="107"/>
      <c r="AK616" s="107"/>
      <c r="AL616" s="107"/>
      <c r="AM616" s="104">
        <f>AG616*'1. Standard_Cost'!B228+'Incremental_Cost Year 2021'!AH624*'1. Standard_Cost'!C228+'Incremental_Cost Year 2021'!AI624*'1. Standard_Cost'!D228+'Incremental_Cost Year 2021'!AJ624+'Incremental_Cost Year 2021'!AL624+AK616</f>
        <v>0</v>
      </c>
      <c r="AN616" s="104">
        <f>AM616*'1. Standard_Cost'!C232</f>
        <v>0</v>
      </c>
      <c r="AO616" s="107"/>
      <c r="AQ616" s="104">
        <f t="shared" si="1090"/>
        <v>0</v>
      </c>
      <c r="AR616" s="104">
        <f t="shared" si="1091"/>
        <v>0</v>
      </c>
      <c r="AS616" s="104">
        <f t="shared" si="1092"/>
        <v>0</v>
      </c>
      <c r="AT616" s="104">
        <f t="shared" si="1096"/>
        <v>0</v>
      </c>
      <c r="AU616" s="108">
        <f t="shared" si="1093"/>
        <v>0</v>
      </c>
      <c r="AV616" s="108"/>
      <c r="AW616" s="108"/>
      <c r="AX616" s="108"/>
      <c r="AY616" s="108"/>
      <c r="AZ616" s="108"/>
      <c r="BA616" s="109">
        <f t="shared" si="1094"/>
        <v>0</v>
      </c>
    </row>
    <row r="617" spans="1:53" ht="52.5" customHeight="1" outlineLevel="1" x14ac:dyDescent="0.2">
      <c r="A617" s="68"/>
      <c r="B617" s="94"/>
      <c r="C617" s="251"/>
      <c r="D617" s="240"/>
      <c r="E617" s="113" t="s">
        <v>816</v>
      </c>
      <c r="F617" s="114" t="s">
        <v>154</v>
      </c>
      <c r="G617" s="115" t="s">
        <v>155</v>
      </c>
      <c r="H617" s="122" t="s">
        <v>389</v>
      </c>
      <c r="I617" s="117"/>
      <c r="J617" s="117"/>
      <c r="K617" s="117"/>
      <c r="L617" s="118">
        <f>SUM(L613:L616)</f>
        <v>0</v>
      </c>
      <c r="M617" s="118">
        <f>SUM(M613:M616)</f>
        <v>0</v>
      </c>
      <c r="N617" s="117"/>
      <c r="O617" s="117"/>
      <c r="P617" s="117"/>
      <c r="Q617" s="117"/>
      <c r="R617" s="119">
        <f>SUM(R613:R616)</f>
        <v>0</v>
      </c>
      <c r="S617" s="119">
        <f>SUM(S613:S616)</f>
        <v>0</v>
      </c>
      <c r="T617" s="119">
        <f>SUM(T613:T616)</f>
        <v>0</v>
      </c>
      <c r="U617" s="119">
        <f>SUM(U613:U616)</f>
        <v>0</v>
      </c>
      <c r="V617" s="117"/>
      <c r="W617" s="117"/>
      <c r="X617" s="117"/>
      <c r="Y617" s="118">
        <f>SUM(Y613:Y616)</f>
        <v>0</v>
      </c>
      <c r="Z617" s="117"/>
      <c r="AA617" s="117"/>
      <c r="AB617" s="118">
        <f t="shared" ref="AB617:AF617" si="1097">SUM(AB613:AB616)</f>
        <v>0</v>
      </c>
      <c r="AC617" s="118">
        <f t="shared" si="1097"/>
        <v>0</v>
      </c>
      <c r="AD617" s="118">
        <f t="shared" si="1097"/>
        <v>0</v>
      </c>
      <c r="AE617" s="118">
        <f t="shared" si="1097"/>
        <v>0</v>
      </c>
      <c r="AF617" s="118">
        <f t="shared" si="1097"/>
        <v>0</v>
      </c>
      <c r="AG617" s="117"/>
      <c r="AH617" s="117"/>
      <c r="AI617" s="117"/>
      <c r="AJ617" s="119">
        <f>SUM(AJ613:AJ616)</f>
        <v>0</v>
      </c>
      <c r="AK617" s="119">
        <f t="shared" ref="AK617:AN617" si="1098">SUM(AK613:AK616)</f>
        <v>0</v>
      </c>
      <c r="AL617" s="119">
        <f t="shared" si="1098"/>
        <v>0</v>
      </c>
      <c r="AM617" s="119">
        <f t="shared" si="1098"/>
        <v>0</v>
      </c>
      <c r="AN617" s="119">
        <f t="shared" si="1098"/>
        <v>0</v>
      </c>
      <c r="AO617" s="116"/>
      <c r="AP617" s="120"/>
      <c r="AQ617" s="121">
        <f t="shared" ref="AQ617:BA617" si="1099">SUM(AQ613:AQ616)</f>
        <v>0</v>
      </c>
      <c r="AR617" s="121">
        <f t="shared" si="1099"/>
        <v>0</v>
      </c>
      <c r="AS617" s="121">
        <f t="shared" si="1099"/>
        <v>0</v>
      </c>
      <c r="AT617" s="121">
        <f t="shared" si="1099"/>
        <v>0</v>
      </c>
      <c r="AU617" s="121">
        <f t="shared" si="1099"/>
        <v>0</v>
      </c>
      <c r="AV617" s="121">
        <f t="shared" si="1099"/>
        <v>0</v>
      </c>
      <c r="AW617" s="121">
        <f t="shared" si="1099"/>
        <v>0</v>
      </c>
      <c r="AX617" s="121">
        <f t="shared" si="1099"/>
        <v>0</v>
      </c>
      <c r="AY617" s="121">
        <f t="shared" si="1099"/>
        <v>0</v>
      </c>
      <c r="AZ617" s="121">
        <f t="shared" si="1099"/>
        <v>0</v>
      </c>
      <c r="BA617" s="121">
        <f t="shared" si="1099"/>
        <v>0</v>
      </c>
    </row>
    <row r="618" spans="1:53" ht="14.1" customHeight="1" outlineLevel="2" x14ac:dyDescent="0.2">
      <c r="A618" s="68"/>
      <c r="B618" s="94"/>
      <c r="C618" s="251"/>
      <c r="D618" s="238" t="s">
        <v>516</v>
      </c>
      <c r="E618" s="238" t="s">
        <v>390</v>
      </c>
      <c r="F618" s="97"/>
      <c r="G618" s="98"/>
      <c r="H618" s="99" t="s">
        <v>541</v>
      </c>
      <c r="I618" s="100"/>
      <c r="J618" s="101"/>
      <c r="K618" s="101"/>
      <c r="L618" s="102" t="str">
        <f>IF(I618&lt;&gt;0,((VLOOKUP(I618,'1. Standard_Cost'!$B$4:$D$8,2)+VLOOKUP(I618,'1. Standard_Cost'!$B$4:$D$8,3))*J618*K618),"0")</f>
        <v>0</v>
      </c>
      <c r="M618" s="102">
        <f>L618*'1. Standard_Cost'!F208</f>
        <v>0</v>
      </c>
      <c r="N618" s="103"/>
      <c r="O618" s="103"/>
      <c r="P618" s="103"/>
      <c r="Q618" s="103"/>
      <c r="R618" s="104">
        <f>+N618*P618*'1. Standard_Cost'!$B$12</f>
        <v>0</v>
      </c>
      <c r="S618" s="104">
        <f>+N618*O618*P618*'1. Standard_Cost'!$C$12</f>
        <v>0</v>
      </c>
      <c r="T618" s="104">
        <f>+N618*P618*Q618*'1. Standard_Cost'!$D$12</f>
        <v>0</v>
      </c>
      <c r="U618" s="104">
        <f>+N618*O618*'1. Standard_Cost'!$E$12</f>
        <v>0</v>
      </c>
      <c r="V618" s="103"/>
      <c r="W618" s="103"/>
      <c r="X618" s="103"/>
      <c r="Y618" s="104">
        <f>+V618*((X618*'1. Standard_Cost'!$B$16)+(W618*X618*'1. Standard_Cost'!$C$16))</f>
        <v>0</v>
      </c>
      <c r="Z618" s="103"/>
      <c r="AA618" s="103"/>
      <c r="AB618" s="104">
        <f>+Z618*'1. Standard_Cost'!$B$20+AA618*'1. Standard_Cost'!$C$20</f>
        <v>0</v>
      </c>
      <c r="AC618" s="105"/>
      <c r="AD618" s="106"/>
      <c r="AE618" s="104">
        <f>SUM(AD618,AC618,AB618,Y618,U618,T618,S618,R618)*'1. Standard_Cost'!B232</f>
        <v>0</v>
      </c>
      <c r="AF618" s="104">
        <f>SUM(AD618,AE618)</f>
        <v>0</v>
      </c>
      <c r="AG618" s="103">
        <v>25</v>
      </c>
      <c r="AH618" s="103"/>
      <c r="AI618" s="103"/>
      <c r="AJ618" s="107"/>
      <c r="AK618" s="107"/>
      <c r="AL618" s="107">
        <v>2400000</v>
      </c>
      <c r="AM618" s="104">
        <f>AG618*'1. Standard_Cost'!B228+'Incremental_Cost Year 2021'!AH626*'1. Standard_Cost'!C228+'Incremental_Cost Year 2021'!AI626*'1. Standard_Cost'!D228+'Incremental_Cost Year 2021'!AJ626+'Incremental_Cost Year 2021'!AL626+AK618</f>
        <v>0</v>
      </c>
      <c r="AN618" s="104">
        <f>AM618*'1. Standard_Cost'!C232</f>
        <v>0</v>
      </c>
      <c r="AO618" s="107"/>
      <c r="AQ618" s="104">
        <f t="shared" ref="AQ618:AQ621" si="1100">L618+M618</f>
        <v>0</v>
      </c>
      <c r="AR618" s="104">
        <f t="shared" ref="AR618:AR621" si="1101">AF618</f>
        <v>0</v>
      </c>
      <c r="AS618" s="104">
        <f t="shared" ref="AS618:AS621" si="1102">AM618+AN618</f>
        <v>0</v>
      </c>
      <c r="AT618" s="104">
        <f>SUM(AQ618,AR618,AS618)</f>
        <v>0</v>
      </c>
      <c r="AU618" s="108"/>
      <c r="AV618" s="108"/>
      <c r="AW618" s="108"/>
      <c r="AX618" s="108"/>
      <c r="AY618" s="108"/>
      <c r="AZ618" s="108"/>
      <c r="BA618" s="109">
        <f t="shared" ref="BA618:BA621" si="1103">SUM(AU618:AZ618)-AT618</f>
        <v>0</v>
      </c>
    </row>
    <row r="619" spans="1:53" ht="14.1" customHeight="1" outlineLevel="2" x14ac:dyDescent="0.2">
      <c r="A619" s="68"/>
      <c r="B619" s="94"/>
      <c r="C619" s="251"/>
      <c r="D619" s="239"/>
      <c r="E619" s="239"/>
      <c r="F619" s="110"/>
      <c r="G619" s="111"/>
      <c r="H619" s="99" t="s">
        <v>50</v>
      </c>
      <c r="I619" s="100"/>
      <c r="J619" s="101"/>
      <c r="K619" s="101"/>
      <c r="L619" s="102" t="str">
        <f>IF(I619&lt;&gt;0,((VLOOKUP(I619,'1. Standard_Cost'!$B$4:$D$8,2)+VLOOKUP(I619,'1. Standard_Cost'!$B$4:$D$8,3))*J619*K619),"0")</f>
        <v>0</v>
      </c>
      <c r="M619" s="102">
        <f>L619*'1. Standard_Cost'!F208</f>
        <v>0</v>
      </c>
      <c r="N619" s="103"/>
      <c r="O619" s="103"/>
      <c r="P619" s="103"/>
      <c r="Q619" s="103"/>
      <c r="R619" s="104">
        <f>+N619*P619*'1. Standard_Cost'!$B$12</f>
        <v>0</v>
      </c>
      <c r="S619" s="104">
        <f>+N619*O619*P619*'1. Standard_Cost'!$C$12</f>
        <v>0</v>
      </c>
      <c r="T619" s="104">
        <f>+N619*P619*Q619*'1. Standard_Cost'!$D$12</f>
        <v>0</v>
      </c>
      <c r="U619" s="104">
        <f>+N619*O619*'1. Standard_Cost'!$E$12</f>
        <v>0</v>
      </c>
      <c r="V619" s="103"/>
      <c r="W619" s="103"/>
      <c r="X619" s="103"/>
      <c r="Y619" s="104">
        <f>+V619*((X619*'1. Standard_Cost'!$B$16)+(W619*X619*'1. Standard_Cost'!$C$16))</f>
        <v>0</v>
      </c>
      <c r="Z619" s="103"/>
      <c r="AA619" s="103"/>
      <c r="AB619" s="104">
        <f>+Z619*'1. Standard_Cost'!$B$20+AA619*'1. Standard_Cost'!$C$20</f>
        <v>0</v>
      </c>
      <c r="AC619" s="105"/>
      <c r="AD619" s="106"/>
      <c r="AE619" s="104">
        <f>SUM(AD619,AC619,AB619,Y619,U619,T619,S619,R619)*'1. Standard_Cost'!B232</f>
        <v>0</v>
      </c>
      <c r="AF619" s="104">
        <f t="shared" ref="AF619:AF621" si="1104">SUM(AD619,AE619)</f>
        <v>0</v>
      </c>
      <c r="AG619" s="103"/>
      <c r="AH619" s="103">
        <v>0</v>
      </c>
      <c r="AI619" s="103">
        <v>0</v>
      </c>
      <c r="AJ619" s="107"/>
      <c r="AK619" s="107"/>
      <c r="AL619" s="107"/>
      <c r="AM619" s="104">
        <f>AG619*'1. Standard_Cost'!B228+'Incremental_Cost Year 2021'!AH627*'1. Standard_Cost'!C228+'Incremental_Cost Year 2021'!AI627*'1. Standard_Cost'!D228+'Incremental_Cost Year 2021'!AJ627+'Incremental_Cost Year 2021'!AL627+AK619</f>
        <v>0</v>
      </c>
      <c r="AN619" s="104">
        <f>AM619*'1. Standard_Cost'!C232</f>
        <v>0</v>
      </c>
      <c r="AO619" s="107"/>
      <c r="AQ619" s="104">
        <f t="shared" si="1100"/>
        <v>0</v>
      </c>
      <c r="AR619" s="104">
        <f t="shared" si="1101"/>
        <v>0</v>
      </c>
      <c r="AS619" s="104">
        <f t="shared" si="1102"/>
        <v>0</v>
      </c>
      <c r="AT619" s="104">
        <f t="shared" ref="AT619:AT621" si="1105">SUM(AQ619,AR619,AS619)</f>
        <v>0</v>
      </c>
      <c r="AU619" s="108"/>
      <c r="AV619" s="108">
        <v>0</v>
      </c>
      <c r="AW619" s="108"/>
      <c r="AX619" s="108"/>
      <c r="AY619" s="108"/>
      <c r="AZ619" s="108"/>
      <c r="BA619" s="109">
        <f t="shared" si="1103"/>
        <v>0</v>
      </c>
    </row>
    <row r="620" spans="1:53" ht="14.1" customHeight="1" outlineLevel="2" x14ac:dyDescent="0.2">
      <c r="A620" s="68"/>
      <c r="B620" s="94"/>
      <c r="C620" s="251"/>
      <c r="D620" s="239"/>
      <c r="E620" s="239"/>
      <c r="F620" s="110"/>
      <c r="G620" s="111"/>
      <c r="H620" s="99" t="s">
        <v>51</v>
      </c>
      <c r="I620" s="100"/>
      <c r="J620" s="101"/>
      <c r="K620" s="101"/>
      <c r="L620" s="102" t="str">
        <f>IF(I620&lt;&gt;0,((VLOOKUP(I620,'1. Standard_Cost'!$B$4:$D$8,2)+VLOOKUP(I620,'1. Standard_Cost'!$B$4:$D$8,3))*J620*K620),"0")</f>
        <v>0</v>
      </c>
      <c r="M620" s="102">
        <f>L620*'1. Standard_Cost'!F208</f>
        <v>0</v>
      </c>
      <c r="N620" s="103"/>
      <c r="O620" s="103"/>
      <c r="P620" s="103"/>
      <c r="Q620" s="103"/>
      <c r="R620" s="104">
        <f>+N620*P620*'1. Standard_Cost'!$B$12</f>
        <v>0</v>
      </c>
      <c r="S620" s="104">
        <f>+N620*O620*P620*'1. Standard_Cost'!$C$12</f>
        <v>0</v>
      </c>
      <c r="T620" s="104">
        <f>+N620*P620*Q620*'1. Standard_Cost'!$D$12</f>
        <v>0</v>
      </c>
      <c r="U620" s="104">
        <f>+N620*O620*'1. Standard_Cost'!$E$12</f>
        <v>0</v>
      </c>
      <c r="V620" s="103"/>
      <c r="W620" s="103"/>
      <c r="X620" s="103"/>
      <c r="Y620" s="104">
        <f>+V620*((X620*'1. Standard_Cost'!$B$16)+(W620*X620*'1. Standard_Cost'!$C$16))</f>
        <v>0</v>
      </c>
      <c r="Z620" s="103"/>
      <c r="AA620" s="103"/>
      <c r="AB620" s="104">
        <f>+Z620*'1. Standard_Cost'!$B$20+AA620*'1. Standard_Cost'!$C$20</f>
        <v>0</v>
      </c>
      <c r="AC620" s="105"/>
      <c r="AD620" s="106"/>
      <c r="AE620" s="104">
        <f>SUM(AD620,AC620,AB620,Y620,U620,T620,S620,R620)*'1. Standard_Cost'!B232</f>
        <v>0</v>
      </c>
      <c r="AF620" s="104">
        <f t="shared" si="1104"/>
        <v>0</v>
      </c>
      <c r="AG620" s="103"/>
      <c r="AH620" s="103"/>
      <c r="AI620" s="103"/>
      <c r="AJ620" s="107"/>
      <c r="AK620" s="107"/>
      <c r="AL620" s="107"/>
      <c r="AM620" s="104">
        <f>AG620*'1. Standard_Cost'!B228+'Incremental_Cost Year 2021'!AH628*'1. Standard_Cost'!C228+'Incremental_Cost Year 2021'!AI628*'1. Standard_Cost'!D228+'Incremental_Cost Year 2021'!AJ628+'Incremental_Cost Year 2021'!AL628+AK620</f>
        <v>0</v>
      </c>
      <c r="AN620" s="104">
        <f>AM620*'1. Standard_Cost'!C232</f>
        <v>0</v>
      </c>
      <c r="AO620" s="107"/>
      <c r="AQ620" s="104">
        <f t="shared" si="1100"/>
        <v>0</v>
      </c>
      <c r="AR620" s="104">
        <f t="shared" si="1101"/>
        <v>0</v>
      </c>
      <c r="AS620" s="104">
        <f t="shared" si="1102"/>
        <v>0</v>
      </c>
      <c r="AT620" s="104">
        <f t="shared" si="1105"/>
        <v>0</v>
      </c>
      <c r="AU620" s="108"/>
      <c r="AV620" s="108"/>
      <c r="AW620" s="108"/>
      <c r="AX620" s="108"/>
      <c r="AY620" s="108"/>
      <c r="AZ620" s="108"/>
      <c r="BA620" s="109">
        <f t="shared" si="1103"/>
        <v>0</v>
      </c>
    </row>
    <row r="621" spans="1:53" ht="14.1" customHeight="1" outlineLevel="2" x14ac:dyDescent="0.2">
      <c r="A621" s="68"/>
      <c r="B621" s="94"/>
      <c r="C621" s="251"/>
      <c r="D621" s="239"/>
      <c r="E621" s="239"/>
      <c r="F621" s="110"/>
      <c r="G621" s="111"/>
      <c r="H621" s="112" t="s">
        <v>179</v>
      </c>
      <c r="I621" s="100"/>
      <c r="J621" s="101"/>
      <c r="K621" s="101"/>
      <c r="L621" s="102" t="str">
        <f>IF(I621&lt;&gt;0,((VLOOKUP(I621,'1. Standard_Cost'!$B$4:$D$8,2)+VLOOKUP(I621,'1. Standard_Cost'!$B$4:$D$8,3))*J621*K621),"0")</f>
        <v>0</v>
      </c>
      <c r="M621" s="102">
        <f>L621*'1. Standard_Cost'!F208</f>
        <v>0</v>
      </c>
      <c r="N621" s="103"/>
      <c r="O621" s="103"/>
      <c r="P621" s="103"/>
      <c r="Q621" s="103"/>
      <c r="R621" s="104">
        <f>+N621*P621*'1. Standard_Cost'!$B$12</f>
        <v>0</v>
      </c>
      <c r="S621" s="104">
        <f>+N621*O621*P621*'1. Standard_Cost'!$C$12</f>
        <v>0</v>
      </c>
      <c r="T621" s="104">
        <f>+N621*P621*Q621*'1. Standard_Cost'!$D$12</f>
        <v>0</v>
      </c>
      <c r="U621" s="104">
        <f>+N621*O621*'1. Standard_Cost'!$E$12</f>
        <v>0</v>
      </c>
      <c r="V621" s="103"/>
      <c r="W621" s="103"/>
      <c r="X621" s="103"/>
      <c r="Y621" s="104">
        <f>+V621*((X621*'1. Standard_Cost'!$B$16)+(W621*X621*'1. Standard_Cost'!$C$16))</f>
        <v>0</v>
      </c>
      <c r="Z621" s="103"/>
      <c r="AA621" s="103"/>
      <c r="AB621" s="104">
        <f>+Z621*'1. Standard_Cost'!$B$20+AA621*'1. Standard_Cost'!$C$20</f>
        <v>0</v>
      </c>
      <c r="AC621" s="105"/>
      <c r="AD621" s="106"/>
      <c r="AE621" s="104">
        <f>SUM(AD621,AC621,AB621,Y621,U621,T621,S621,R621)*'1. Standard_Cost'!B232</f>
        <v>0</v>
      </c>
      <c r="AF621" s="104">
        <f t="shared" si="1104"/>
        <v>0</v>
      </c>
      <c r="AG621" s="103"/>
      <c r="AH621" s="103"/>
      <c r="AI621" s="103"/>
      <c r="AJ621" s="107"/>
      <c r="AK621" s="107"/>
      <c r="AL621" s="107"/>
      <c r="AM621" s="104">
        <f>AG621*'1. Standard_Cost'!B228+'Incremental_Cost Year 2021'!AH629*'1. Standard_Cost'!C228+'Incremental_Cost Year 2021'!AI629*'1. Standard_Cost'!D228+'Incremental_Cost Year 2021'!AJ629+'Incremental_Cost Year 2021'!AL629+AK621</f>
        <v>0</v>
      </c>
      <c r="AN621" s="104">
        <f>AM621*'1. Standard_Cost'!C232</f>
        <v>0</v>
      </c>
      <c r="AO621" s="107"/>
      <c r="AQ621" s="104">
        <f t="shared" si="1100"/>
        <v>0</v>
      </c>
      <c r="AR621" s="104">
        <f t="shared" si="1101"/>
        <v>0</v>
      </c>
      <c r="AS621" s="104">
        <f t="shared" si="1102"/>
        <v>0</v>
      </c>
      <c r="AT621" s="104">
        <f t="shared" si="1105"/>
        <v>0</v>
      </c>
      <c r="AU621" s="108"/>
      <c r="AV621" s="108"/>
      <c r="AW621" s="108"/>
      <c r="AX621" s="108"/>
      <c r="AY621" s="108"/>
      <c r="AZ621" s="108"/>
      <c r="BA621" s="109">
        <f t="shared" si="1103"/>
        <v>0</v>
      </c>
    </row>
    <row r="622" spans="1:53" ht="24.6" customHeight="1" outlineLevel="1" x14ac:dyDescent="0.2">
      <c r="A622" s="68"/>
      <c r="B622" s="141"/>
      <c r="C622" s="251"/>
      <c r="D622" s="240"/>
      <c r="E622" s="240"/>
      <c r="F622" s="114" t="s">
        <v>154</v>
      </c>
      <c r="G622" s="115" t="s">
        <v>155</v>
      </c>
      <c r="H622" s="122" t="s">
        <v>391</v>
      </c>
      <c r="I622" s="117"/>
      <c r="J622" s="117"/>
      <c r="K622" s="117"/>
      <c r="L622" s="118">
        <f>SUM(L618:L621)</f>
        <v>0</v>
      </c>
      <c r="M622" s="118">
        <f>SUM(M618:M621)</f>
        <v>0</v>
      </c>
      <c r="N622" s="117"/>
      <c r="O622" s="117"/>
      <c r="P622" s="117"/>
      <c r="Q622" s="117"/>
      <c r="R622" s="119">
        <f>SUM(R618:R621)</f>
        <v>0</v>
      </c>
      <c r="S622" s="119">
        <f>SUM(S618:S621)</f>
        <v>0</v>
      </c>
      <c r="T622" s="119">
        <f>SUM(T618:T621)</f>
        <v>0</v>
      </c>
      <c r="U622" s="119">
        <f>SUM(U618:U621)</f>
        <v>0</v>
      </c>
      <c r="V622" s="117"/>
      <c r="W622" s="117"/>
      <c r="X622" s="117"/>
      <c r="Y622" s="118">
        <f>SUM(Y618:Y621)</f>
        <v>0</v>
      </c>
      <c r="Z622" s="117"/>
      <c r="AA622" s="117"/>
      <c r="AB622" s="118">
        <f t="shared" ref="AB622:AF622" si="1106">SUM(AB618:AB621)</f>
        <v>0</v>
      </c>
      <c r="AC622" s="118">
        <f t="shared" si="1106"/>
        <v>0</v>
      </c>
      <c r="AD622" s="118">
        <f t="shared" si="1106"/>
        <v>0</v>
      </c>
      <c r="AE622" s="118">
        <f t="shared" si="1106"/>
        <v>0</v>
      </c>
      <c r="AF622" s="118">
        <f t="shared" si="1106"/>
        <v>0</v>
      </c>
      <c r="AG622" s="117"/>
      <c r="AH622" s="117"/>
      <c r="AI622" s="117"/>
      <c r="AJ622" s="119">
        <f>SUM(AJ618:AJ621)</f>
        <v>0</v>
      </c>
      <c r="AK622" s="119">
        <f t="shared" ref="AK622:AN622" si="1107">SUM(AK618:AK621)</f>
        <v>0</v>
      </c>
      <c r="AL622" s="119">
        <f t="shared" si="1107"/>
        <v>2400000</v>
      </c>
      <c r="AM622" s="119">
        <f t="shared" si="1107"/>
        <v>0</v>
      </c>
      <c r="AN622" s="119">
        <f t="shared" si="1107"/>
        <v>0</v>
      </c>
      <c r="AO622" s="116"/>
      <c r="AP622" s="120"/>
      <c r="AQ622" s="121">
        <f t="shared" ref="AQ622:BA622" si="1108">SUM(AQ618:AQ621)</f>
        <v>0</v>
      </c>
      <c r="AR622" s="121">
        <f t="shared" si="1108"/>
        <v>0</v>
      </c>
      <c r="AS622" s="121">
        <f t="shared" si="1108"/>
        <v>0</v>
      </c>
      <c r="AT622" s="121">
        <f t="shared" si="1108"/>
        <v>0</v>
      </c>
      <c r="AU622" s="121">
        <f t="shared" si="1108"/>
        <v>0</v>
      </c>
      <c r="AV622" s="121">
        <f t="shared" si="1108"/>
        <v>0</v>
      </c>
      <c r="AW622" s="121">
        <f t="shared" si="1108"/>
        <v>0</v>
      </c>
      <c r="AX622" s="121">
        <f t="shared" si="1108"/>
        <v>0</v>
      </c>
      <c r="AY622" s="121">
        <f t="shared" si="1108"/>
        <v>0</v>
      </c>
      <c r="AZ622" s="121">
        <f t="shared" si="1108"/>
        <v>0</v>
      </c>
      <c r="BA622" s="121">
        <f t="shared" si="1108"/>
        <v>0</v>
      </c>
    </row>
    <row r="623" spans="1:53" ht="14.1" customHeight="1" outlineLevel="2" x14ac:dyDescent="0.2">
      <c r="A623" s="68"/>
      <c r="B623" s="94"/>
      <c r="C623" s="95"/>
      <c r="D623" s="96"/>
      <c r="E623" s="96"/>
      <c r="F623" s="97"/>
      <c r="G623" s="98"/>
      <c r="H623" s="99" t="s">
        <v>49</v>
      </c>
      <c r="I623" s="100"/>
      <c r="J623" s="101"/>
      <c r="K623" s="101"/>
      <c r="L623" s="102">
        <v>0</v>
      </c>
      <c r="M623" s="102">
        <f>L623*'1. Standard_Cost'!F213</f>
        <v>0</v>
      </c>
      <c r="N623" s="103"/>
      <c r="O623" s="103"/>
      <c r="P623" s="103"/>
      <c r="Q623" s="103"/>
      <c r="R623" s="104">
        <f>+N623*P623*'1. Standard_Cost'!$B$12</f>
        <v>0</v>
      </c>
      <c r="S623" s="104">
        <f>+N623*O623*P623*'1. Standard_Cost'!$C$12</f>
        <v>0</v>
      </c>
      <c r="T623" s="104">
        <f>+N623*P623*Q623*'1. Standard_Cost'!$D$12</f>
        <v>0</v>
      </c>
      <c r="U623" s="104">
        <f>+N623*O623*'1. Standard_Cost'!$E$12</f>
        <v>0</v>
      </c>
      <c r="V623" s="103"/>
      <c r="W623" s="103"/>
      <c r="X623" s="103"/>
      <c r="Y623" s="104">
        <f>+V623*((X623*'1. Standard_Cost'!$B$16)+(W623*X623*'1. Standard_Cost'!$C$16))</f>
        <v>0</v>
      </c>
      <c r="Z623" s="103"/>
      <c r="AA623" s="103"/>
      <c r="AB623" s="104">
        <f>+Z623*'1. Standard_Cost'!$B$20+AA623*'1. Standard_Cost'!$C$20</f>
        <v>0</v>
      </c>
      <c r="AC623" s="105"/>
      <c r="AD623" s="106"/>
      <c r="AE623" s="104">
        <f>SUM(AD623,AC623,AB623,Y623,U623,T623,S623,R623)*'1. Standard_Cost'!B237</f>
        <v>0</v>
      </c>
      <c r="AF623" s="104">
        <f>SUM(AD623,AE623)</f>
        <v>0</v>
      </c>
      <c r="AG623" s="103"/>
      <c r="AH623" s="103"/>
      <c r="AI623" s="103"/>
      <c r="AJ623" s="107"/>
      <c r="AK623" s="107"/>
      <c r="AL623" s="107"/>
      <c r="AM623" s="104">
        <f>AG623*'1. Standard_Cost'!B233+'Incremental_Cost Year 2021'!AH631*'1. Standard_Cost'!C233+'Incremental_Cost Year 2021'!AI631*'1. Standard_Cost'!D233+'Incremental_Cost Year 2021'!AJ631+'Incremental_Cost Year 2021'!AL631+AK623</f>
        <v>0</v>
      </c>
      <c r="AN623" s="104">
        <f>AM623*'1. Standard_Cost'!C237</f>
        <v>0</v>
      </c>
      <c r="AO623" s="107"/>
      <c r="AQ623" s="104">
        <f t="shared" ref="AQ623:AQ626" si="1109">L623+M623</f>
        <v>0</v>
      </c>
      <c r="AR623" s="104">
        <f t="shared" ref="AR623:AR626" si="1110">AF623</f>
        <v>0</v>
      </c>
      <c r="AS623" s="104">
        <f t="shared" ref="AS623:AS626" si="1111">AM623+AN623</f>
        <v>0</v>
      </c>
      <c r="AT623" s="104">
        <f>SUM(AQ623,AR623,AS623)</f>
        <v>0</v>
      </c>
      <c r="AU623" s="108"/>
      <c r="AV623" s="108"/>
      <c r="AW623" s="108"/>
      <c r="AX623" s="108"/>
      <c r="AY623" s="108"/>
      <c r="AZ623" s="108"/>
      <c r="BA623" s="109">
        <f t="shared" ref="BA623:BA626" si="1112">SUM(AU623:AZ623)-AT623</f>
        <v>0</v>
      </c>
    </row>
    <row r="624" spans="1:53" ht="14.1" customHeight="1" outlineLevel="2" x14ac:dyDescent="0.2">
      <c r="A624" s="68"/>
      <c r="B624" s="94"/>
      <c r="C624" s="95"/>
      <c r="D624" s="110"/>
      <c r="E624" s="110"/>
      <c r="F624" s="110"/>
      <c r="G624" s="111"/>
      <c r="H624" s="99" t="s">
        <v>50</v>
      </c>
      <c r="I624" s="100"/>
      <c r="J624" s="101"/>
      <c r="K624" s="101"/>
      <c r="L624" s="102">
        <v>0</v>
      </c>
      <c r="M624" s="102">
        <f>L624*'1. Standard_Cost'!F213</f>
        <v>0</v>
      </c>
      <c r="N624" s="103"/>
      <c r="O624" s="103"/>
      <c r="P624" s="103"/>
      <c r="Q624" s="103"/>
      <c r="R624" s="104">
        <f>+N624*P624*'1. Standard_Cost'!$B$12</f>
        <v>0</v>
      </c>
      <c r="S624" s="104">
        <f>+N624*O624*P624*'1. Standard_Cost'!$C$12</f>
        <v>0</v>
      </c>
      <c r="T624" s="104">
        <f>+N624*P624*Q624*'1. Standard_Cost'!$D$12</f>
        <v>0</v>
      </c>
      <c r="U624" s="104">
        <f>+N624*O624*'1. Standard_Cost'!$E$12</f>
        <v>0</v>
      </c>
      <c r="V624" s="103"/>
      <c r="W624" s="103"/>
      <c r="X624" s="103"/>
      <c r="Y624" s="104">
        <f>+V624*((X624*'1. Standard_Cost'!$B$16)+(W624*X624*'1. Standard_Cost'!$C$16))</f>
        <v>0</v>
      </c>
      <c r="Z624" s="103"/>
      <c r="AA624" s="103"/>
      <c r="AB624" s="104">
        <f>+Z624*'1. Standard_Cost'!$B$20+AA624*'1. Standard_Cost'!$C$20</f>
        <v>0</v>
      </c>
      <c r="AC624" s="105"/>
      <c r="AD624" s="106"/>
      <c r="AE624" s="104">
        <f>SUM(AD624,AC624,AB624,Y624,U624,T624,S624,R624)*'1. Standard_Cost'!B237</f>
        <v>0</v>
      </c>
      <c r="AF624" s="104">
        <f t="shared" ref="AF624:AF626" si="1113">SUM(AD624,AE624)</f>
        <v>0</v>
      </c>
      <c r="AG624" s="103"/>
      <c r="AH624" s="103">
        <v>0</v>
      </c>
      <c r="AI624" s="103">
        <v>0</v>
      </c>
      <c r="AJ624" s="107"/>
      <c r="AK624" s="107"/>
      <c r="AL624" s="107"/>
      <c r="AM624" s="104">
        <f>AG624*'1. Standard_Cost'!B233+'Incremental_Cost Year 2021'!AH632*'1. Standard_Cost'!C233+'Incremental_Cost Year 2021'!AI632*'1. Standard_Cost'!D233+'Incremental_Cost Year 2021'!AJ632+'Incremental_Cost Year 2021'!AL632+AK624</f>
        <v>0</v>
      </c>
      <c r="AN624" s="104">
        <f>AM624*'1. Standard_Cost'!C237</f>
        <v>0</v>
      </c>
      <c r="AO624" s="107"/>
      <c r="AQ624" s="104">
        <f t="shared" si="1109"/>
        <v>0</v>
      </c>
      <c r="AR624" s="104">
        <f t="shared" si="1110"/>
        <v>0</v>
      </c>
      <c r="AS624" s="104">
        <f t="shared" si="1111"/>
        <v>0</v>
      </c>
      <c r="AT624" s="104">
        <f t="shared" ref="AT624:AT626" si="1114">SUM(AQ624,AR624,AS624)</f>
        <v>0</v>
      </c>
      <c r="AU624" s="108"/>
      <c r="AV624" s="108">
        <v>0</v>
      </c>
      <c r="AW624" s="108"/>
      <c r="AX624" s="108"/>
      <c r="AY624" s="108"/>
      <c r="AZ624" s="108"/>
      <c r="BA624" s="109">
        <f t="shared" si="1112"/>
        <v>0</v>
      </c>
    </row>
    <row r="625" spans="1:53" ht="14.1" customHeight="1" outlineLevel="2" x14ac:dyDescent="0.2">
      <c r="A625" s="68"/>
      <c r="B625" s="94"/>
      <c r="C625" s="95"/>
      <c r="D625" s="110"/>
      <c r="E625" s="110"/>
      <c r="F625" s="110"/>
      <c r="G625" s="111"/>
      <c r="H625" s="99" t="s">
        <v>51</v>
      </c>
      <c r="I625" s="100"/>
      <c r="J625" s="101"/>
      <c r="K625" s="101"/>
      <c r="L625" s="102" t="str">
        <f>IF(I625&lt;&gt;0,((VLOOKUP(I625,'1. Standard_Cost'!$B$4:$D$8,2)+VLOOKUP(I625,'1. Standard_Cost'!$B$4:$D$8,3))*J625*K625),"0")</f>
        <v>0</v>
      </c>
      <c r="M625" s="102">
        <f>L625*'1. Standard_Cost'!F213</f>
        <v>0</v>
      </c>
      <c r="N625" s="103"/>
      <c r="O625" s="103"/>
      <c r="P625" s="103"/>
      <c r="Q625" s="103"/>
      <c r="R625" s="104">
        <f>+N625*P625*'1. Standard_Cost'!$B$12</f>
        <v>0</v>
      </c>
      <c r="S625" s="104">
        <f>+N625*O625*P625*'1. Standard_Cost'!$C$12</f>
        <v>0</v>
      </c>
      <c r="T625" s="104">
        <f>+N625*P625*Q625*'1. Standard_Cost'!$D$12</f>
        <v>0</v>
      </c>
      <c r="U625" s="104">
        <f>+N625*O625*'1. Standard_Cost'!$E$12</f>
        <v>0</v>
      </c>
      <c r="V625" s="103"/>
      <c r="W625" s="103"/>
      <c r="X625" s="103"/>
      <c r="Y625" s="104">
        <f>+V625*((X625*'1. Standard_Cost'!$B$16)+(W625*X625*'1. Standard_Cost'!$C$16))</f>
        <v>0</v>
      </c>
      <c r="Z625" s="103"/>
      <c r="AA625" s="103"/>
      <c r="AB625" s="104">
        <f>+Z625*'1. Standard_Cost'!$B$20+AA625*'1. Standard_Cost'!$C$20</f>
        <v>0</v>
      </c>
      <c r="AC625" s="105"/>
      <c r="AD625" s="106"/>
      <c r="AE625" s="104">
        <f>SUM(AD625,AC625,AB625,Y625,U625,T625,S625,R625)*'1. Standard_Cost'!B237</f>
        <v>0</v>
      </c>
      <c r="AF625" s="104">
        <f t="shared" si="1113"/>
        <v>0</v>
      </c>
      <c r="AG625" s="103"/>
      <c r="AH625" s="103"/>
      <c r="AI625" s="103"/>
      <c r="AJ625" s="107"/>
      <c r="AK625" s="107"/>
      <c r="AL625" s="107"/>
      <c r="AM625" s="104">
        <f>AG625*'1. Standard_Cost'!B233+'Incremental_Cost Year 2021'!AH633*'1. Standard_Cost'!C233+'Incremental_Cost Year 2021'!AI633*'1. Standard_Cost'!D233+'Incremental_Cost Year 2021'!AJ633+'Incremental_Cost Year 2021'!AL633+AK625</f>
        <v>0</v>
      </c>
      <c r="AN625" s="104">
        <f>AM625*'1. Standard_Cost'!C237</f>
        <v>0</v>
      </c>
      <c r="AO625" s="107"/>
      <c r="AQ625" s="104">
        <f t="shared" si="1109"/>
        <v>0</v>
      </c>
      <c r="AR625" s="104">
        <f t="shared" si="1110"/>
        <v>0</v>
      </c>
      <c r="AS625" s="104">
        <f t="shared" si="1111"/>
        <v>0</v>
      </c>
      <c r="AT625" s="104">
        <f t="shared" si="1114"/>
        <v>0</v>
      </c>
      <c r="AU625" s="108"/>
      <c r="AV625" s="108"/>
      <c r="AW625" s="108"/>
      <c r="AX625" s="108"/>
      <c r="AY625" s="108"/>
      <c r="AZ625" s="108"/>
      <c r="BA625" s="109">
        <f t="shared" si="1112"/>
        <v>0</v>
      </c>
    </row>
    <row r="626" spans="1:53" ht="14.1" customHeight="1" outlineLevel="2" x14ac:dyDescent="0.2">
      <c r="A626" s="68"/>
      <c r="B626" s="94"/>
      <c r="C626" s="95"/>
      <c r="D626" s="110"/>
      <c r="E626" s="110"/>
      <c r="F626" s="110"/>
      <c r="G626" s="111"/>
      <c r="H626" s="112" t="s">
        <v>179</v>
      </c>
      <c r="I626" s="100"/>
      <c r="J626" s="101"/>
      <c r="K626" s="101"/>
      <c r="L626" s="102" t="str">
        <f>IF(I626&lt;&gt;0,((VLOOKUP(I626,'1. Standard_Cost'!$B$4:$D$8,2)+VLOOKUP(I626,'1. Standard_Cost'!$B$4:$D$8,3))*J626*K626),"0")</f>
        <v>0</v>
      </c>
      <c r="M626" s="102">
        <f>L626*'1. Standard_Cost'!F213</f>
        <v>0</v>
      </c>
      <c r="N626" s="103"/>
      <c r="O626" s="103"/>
      <c r="P626" s="103"/>
      <c r="Q626" s="103"/>
      <c r="R626" s="104">
        <f>+N626*P626*'1. Standard_Cost'!$B$12</f>
        <v>0</v>
      </c>
      <c r="S626" s="104">
        <f>+N626*O626*P626*'1. Standard_Cost'!$C$12</f>
        <v>0</v>
      </c>
      <c r="T626" s="104">
        <f>+N626*P626*Q626*'1. Standard_Cost'!$D$12</f>
        <v>0</v>
      </c>
      <c r="U626" s="104">
        <f>+N626*O626*'1. Standard_Cost'!$E$12</f>
        <v>0</v>
      </c>
      <c r="V626" s="103"/>
      <c r="W626" s="103"/>
      <c r="X626" s="103"/>
      <c r="Y626" s="104">
        <f>+V626*((X626*'1. Standard_Cost'!$B$16)+(W626*X626*'1. Standard_Cost'!$C$16))</f>
        <v>0</v>
      </c>
      <c r="Z626" s="103"/>
      <c r="AA626" s="103"/>
      <c r="AB626" s="104">
        <f>+Z626*'1. Standard_Cost'!$B$20+AA626*'1. Standard_Cost'!$C$20</f>
        <v>0</v>
      </c>
      <c r="AC626" s="105"/>
      <c r="AD626" s="106"/>
      <c r="AE626" s="104">
        <f>SUM(AD626,AC626,AB626,Y626,U626,T626,S626,R626)*'1. Standard_Cost'!B237</f>
        <v>0</v>
      </c>
      <c r="AF626" s="104">
        <f t="shared" si="1113"/>
        <v>0</v>
      </c>
      <c r="AG626" s="103"/>
      <c r="AH626" s="103"/>
      <c r="AI626" s="103"/>
      <c r="AJ626" s="107"/>
      <c r="AK626" s="107"/>
      <c r="AL626" s="107"/>
      <c r="AM626" s="104">
        <f>AG626*'1. Standard_Cost'!B233+'Incremental_Cost Year 2021'!AH634*'1. Standard_Cost'!C233+'Incremental_Cost Year 2021'!AI634*'1. Standard_Cost'!D233+'Incremental_Cost Year 2021'!AJ634+'Incremental_Cost Year 2021'!AL634+AK626</f>
        <v>0</v>
      </c>
      <c r="AN626" s="104">
        <f>AM626*'1. Standard_Cost'!C237</f>
        <v>0</v>
      </c>
      <c r="AO626" s="107"/>
      <c r="AQ626" s="104">
        <f t="shared" si="1109"/>
        <v>0</v>
      </c>
      <c r="AR626" s="104">
        <f t="shared" si="1110"/>
        <v>0</v>
      </c>
      <c r="AS626" s="104">
        <f t="shared" si="1111"/>
        <v>0</v>
      </c>
      <c r="AT626" s="104">
        <f t="shared" si="1114"/>
        <v>0</v>
      </c>
      <c r="AU626" s="108"/>
      <c r="AV626" s="108"/>
      <c r="AW626" s="108"/>
      <c r="AX626" s="108"/>
      <c r="AY626" s="108"/>
      <c r="AZ626" s="108"/>
      <c r="BA626" s="109">
        <f t="shared" si="1112"/>
        <v>0</v>
      </c>
    </row>
    <row r="627" spans="1:53" ht="24.6" customHeight="1" outlineLevel="1" x14ac:dyDescent="0.2">
      <c r="A627" s="68"/>
      <c r="B627" s="141"/>
      <c r="C627" s="95"/>
      <c r="D627" s="113" t="s">
        <v>515</v>
      </c>
      <c r="E627" s="113" t="s">
        <v>392</v>
      </c>
      <c r="F627" s="114" t="s">
        <v>154</v>
      </c>
      <c r="G627" s="115" t="s">
        <v>155</v>
      </c>
      <c r="H627" s="122" t="s">
        <v>393</v>
      </c>
      <c r="I627" s="117"/>
      <c r="J627" s="117"/>
      <c r="K627" s="117"/>
      <c r="L627" s="118">
        <f>SUM(L623:L626)</f>
        <v>0</v>
      </c>
      <c r="M627" s="118">
        <f>SUM(M623:M626)</f>
        <v>0</v>
      </c>
      <c r="N627" s="117"/>
      <c r="O627" s="117"/>
      <c r="P627" s="117"/>
      <c r="Q627" s="117"/>
      <c r="R627" s="119">
        <f>SUM(R623:R626)</f>
        <v>0</v>
      </c>
      <c r="S627" s="119">
        <f>SUM(S623:S626)</f>
        <v>0</v>
      </c>
      <c r="T627" s="119">
        <f>SUM(T623:T626)</f>
        <v>0</v>
      </c>
      <c r="U627" s="119">
        <f>SUM(U623:U626)</f>
        <v>0</v>
      </c>
      <c r="V627" s="117"/>
      <c r="W627" s="117"/>
      <c r="X627" s="117"/>
      <c r="Y627" s="118">
        <f>SUM(Y623:Y626)</f>
        <v>0</v>
      </c>
      <c r="Z627" s="117"/>
      <c r="AA627" s="117"/>
      <c r="AB627" s="118">
        <f t="shared" ref="AB627:AF627" si="1115">SUM(AB623:AB626)</f>
        <v>0</v>
      </c>
      <c r="AC627" s="118">
        <f t="shared" si="1115"/>
        <v>0</v>
      </c>
      <c r="AD627" s="118">
        <f t="shared" si="1115"/>
        <v>0</v>
      </c>
      <c r="AE627" s="118">
        <f t="shared" si="1115"/>
        <v>0</v>
      </c>
      <c r="AF627" s="118">
        <f t="shared" si="1115"/>
        <v>0</v>
      </c>
      <c r="AG627" s="117"/>
      <c r="AH627" s="117"/>
      <c r="AI627" s="117"/>
      <c r="AJ627" s="119">
        <f>SUM(AJ623:AJ626)</f>
        <v>0</v>
      </c>
      <c r="AK627" s="119">
        <f t="shared" ref="AK627:AN627" si="1116">SUM(AK623:AK626)</f>
        <v>0</v>
      </c>
      <c r="AL627" s="119">
        <f t="shared" si="1116"/>
        <v>0</v>
      </c>
      <c r="AM627" s="119">
        <f t="shared" si="1116"/>
        <v>0</v>
      </c>
      <c r="AN627" s="119">
        <f t="shared" si="1116"/>
        <v>0</v>
      </c>
      <c r="AO627" s="116"/>
      <c r="AP627" s="120"/>
      <c r="AQ627" s="121">
        <f t="shared" ref="AQ627:BA627" si="1117">SUM(AQ623:AQ626)</f>
        <v>0</v>
      </c>
      <c r="AR627" s="121">
        <f t="shared" si="1117"/>
        <v>0</v>
      </c>
      <c r="AS627" s="121">
        <f t="shared" si="1117"/>
        <v>0</v>
      </c>
      <c r="AT627" s="121">
        <f t="shared" si="1117"/>
        <v>0</v>
      </c>
      <c r="AU627" s="121">
        <f t="shared" si="1117"/>
        <v>0</v>
      </c>
      <c r="AV627" s="121">
        <f t="shared" si="1117"/>
        <v>0</v>
      </c>
      <c r="AW627" s="121">
        <f t="shared" si="1117"/>
        <v>0</v>
      </c>
      <c r="AX627" s="121">
        <f t="shared" si="1117"/>
        <v>0</v>
      </c>
      <c r="AY627" s="121">
        <f t="shared" si="1117"/>
        <v>0</v>
      </c>
      <c r="AZ627" s="121">
        <f t="shared" si="1117"/>
        <v>0</v>
      </c>
      <c r="BA627" s="121">
        <f t="shared" si="1117"/>
        <v>0</v>
      </c>
    </row>
    <row r="628" spans="1:53" ht="14.1" customHeight="1" outlineLevel="2" x14ac:dyDescent="0.2">
      <c r="A628" s="68"/>
      <c r="B628" s="94"/>
      <c r="C628" s="95"/>
      <c r="D628" s="96"/>
      <c r="E628" s="96"/>
      <c r="F628" s="97"/>
      <c r="G628" s="98"/>
      <c r="H628" s="99" t="s">
        <v>49</v>
      </c>
      <c r="I628" s="100"/>
      <c r="J628" s="101"/>
      <c r="K628" s="101"/>
      <c r="L628" s="102" t="str">
        <f>IF(I628&lt;&gt;0,((VLOOKUP(I628,'1. Standard_Cost'!$B$4:$D$8,2)+VLOOKUP(I628,'1. Standard_Cost'!$B$4:$D$8,3))*J628*K628),"0")</f>
        <v>0</v>
      </c>
      <c r="M628" s="102">
        <f>L628*'1. Standard_Cost'!F218</f>
        <v>0</v>
      </c>
      <c r="N628" s="103"/>
      <c r="O628" s="103"/>
      <c r="P628" s="103"/>
      <c r="Q628" s="103"/>
      <c r="R628" s="104">
        <f>+N628*P628*'1. Standard_Cost'!$B$12</f>
        <v>0</v>
      </c>
      <c r="S628" s="104">
        <f>+N628*O628*P628*'1. Standard_Cost'!$C$12</f>
        <v>0</v>
      </c>
      <c r="T628" s="104">
        <f>+N628*P628*Q628*'1. Standard_Cost'!$D$12</f>
        <v>0</v>
      </c>
      <c r="U628" s="104">
        <f>+N628*O628*'1. Standard_Cost'!$E$12</f>
        <v>0</v>
      </c>
      <c r="V628" s="103"/>
      <c r="W628" s="103"/>
      <c r="X628" s="103"/>
      <c r="Y628" s="104">
        <f>+V628*((X628*'1. Standard_Cost'!$B$16)+(W628*X628*'1. Standard_Cost'!$C$16))</f>
        <v>0</v>
      </c>
      <c r="Z628" s="103"/>
      <c r="AA628" s="103"/>
      <c r="AB628" s="104">
        <f>+Z628*'1. Standard_Cost'!$B$20+AA628*'1. Standard_Cost'!$C$20</f>
        <v>0</v>
      </c>
      <c r="AC628" s="105"/>
      <c r="AD628" s="106"/>
      <c r="AE628" s="104">
        <f>SUM(AD628,AC628,AB628,Y628,U628,T628,S628,R628)*'1. Standard_Cost'!B242</f>
        <v>0</v>
      </c>
      <c r="AF628" s="104">
        <f>SUM(AD628,AE628)</f>
        <v>0</v>
      </c>
      <c r="AG628" s="103"/>
      <c r="AH628" s="103"/>
      <c r="AI628" s="103"/>
      <c r="AJ628" s="107"/>
      <c r="AK628" s="107"/>
      <c r="AL628" s="107"/>
      <c r="AM628" s="104">
        <f>AG628*'1. Standard_Cost'!B238+'Incremental_Cost Year 2021'!AH636*'1. Standard_Cost'!C238+'Incremental_Cost Year 2021'!AI636*'1. Standard_Cost'!D238+'Incremental_Cost Year 2021'!AJ636+'Incremental_Cost Year 2021'!AL636+AK628</f>
        <v>0</v>
      </c>
      <c r="AN628" s="104">
        <f>AM628*'1. Standard_Cost'!C242</f>
        <v>0</v>
      </c>
      <c r="AO628" s="107"/>
      <c r="AQ628" s="104">
        <f t="shared" ref="AQ628:AQ631" si="1118">L628+M628</f>
        <v>0</v>
      </c>
      <c r="AR628" s="104">
        <f t="shared" ref="AR628:AR631" si="1119">AF628</f>
        <v>0</v>
      </c>
      <c r="AS628" s="104">
        <f t="shared" ref="AS628:AS631" si="1120">AM628+AN628</f>
        <v>0</v>
      </c>
      <c r="AT628" s="104">
        <f>SUM(AQ628,AR628,AS628)</f>
        <v>0</v>
      </c>
      <c r="AU628" s="108"/>
      <c r="AV628" s="108"/>
      <c r="AW628" s="108"/>
      <c r="AX628" s="108"/>
      <c r="AY628" s="108"/>
      <c r="AZ628" s="108"/>
      <c r="BA628" s="109">
        <f t="shared" ref="BA628:BA631" si="1121">SUM(AU628:AZ628)-AT628</f>
        <v>0</v>
      </c>
    </row>
    <row r="629" spans="1:53" ht="14.1" customHeight="1" outlineLevel="2" x14ac:dyDescent="0.2">
      <c r="A629" s="68"/>
      <c r="B629" s="94"/>
      <c r="C629" s="95"/>
      <c r="D629" s="110"/>
      <c r="E629" s="110"/>
      <c r="F629" s="110"/>
      <c r="G629" s="111"/>
      <c r="H629" s="99" t="s">
        <v>50</v>
      </c>
      <c r="I629" s="100"/>
      <c r="J629" s="101"/>
      <c r="K629" s="101"/>
      <c r="L629" s="102" t="str">
        <f>IF(I629&lt;&gt;0,((VLOOKUP(I629,'1. Standard_Cost'!$B$4:$D$8,2)+VLOOKUP(I629,'1. Standard_Cost'!$B$4:$D$8,3))*J629*K629),"0")</f>
        <v>0</v>
      </c>
      <c r="M629" s="102">
        <f>L629*'1. Standard_Cost'!F218</f>
        <v>0</v>
      </c>
      <c r="N629" s="103"/>
      <c r="O629" s="103"/>
      <c r="P629" s="103"/>
      <c r="Q629" s="103"/>
      <c r="R629" s="104">
        <f>+N629*P629*'1. Standard_Cost'!$B$12</f>
        <v>0</v>
      </c>
      <c r="S629" s="104">
        <f>+N629*O629*P629*'1. Standard_Cost'!$C$12</f>
        <v>0</v>
      </c>
      <c r="T629" s="104">
        <f>+N629*P629*Q629*'1. Standard_Cost'!$D$12</f>
        <v>0</v>
      </c>
      <c r="U629" s="104">
        <f>+N629*O629*'1. Standard_Cost'!$E$12</f>
        <v>0</v>
      </c>
      <c r="V629" s="103"/>
      <c r="W629" s="103"/>
      <c r="X629" s="103"/>
      <c r="Y629" s="104">
        <f>+V629*((X629*'1. Standard_Cost'!$B$16)+(W629*X629*'1. Standard_Cost'!$C$16))</f>
        <v>0</v>
      </c>
      <c r="Z629" s="103"/>
      <c r="AA629" s="103"/>
      <c r="AB629" s="104">
        <f>+Z629*'1. Standard_Cost'!$B$20+AA629*'1. Standard_Cost'!$C$20</f>
        <v>0</v>
      </c>
      <c r="AC629" s="105"/>
      <c r="AD629" s="106"/>
      <c r="AE629" s="104">
        <f>SUM(AD629,AC629,AB629,Y629,U629,T629,S629,R629)*'1. Standard_Cost'!B242</f>
        <v>0</v>
      </c>
      <c r="AF629" s="104">
        <f t="shared" ref="AF629:AF631" si="1122">SUM(AD629,AE629)</f>
        <v>0</v>
      </c>
      <c r="AG629" s="103"/>
      <c r="AH629" s="103">
        <v>0</v>
      </c>
      <c r="AI629" s="103">
        <v>0</v>
      </c>
      <c r="AJ629" s="107"/>
      <c r="AK629" s="107"/>
      <c r="AL629" s="107"/>
      <c r="AM629" s="104">
        <f>AG629*'1. Standard_Cost'!B238+'Incremental_Cost Year 2021'!AH637*'1. Standard_Cost'!C238+'Incremental_Cost Year 2021'!AI637*'1. Standard_Cost'!D238+'Incremental_Cost Year 2021'!AJ637+'Incremental_Cost Year 2021'!AL637+AK629</f>
        <v>0</v>
      </c>
      <c r="AN629" s="104">
        <f>AM629*'1. Standard_Cost'!C242</f>
        <v>0</v>
      </c>
      <c r="AO629" s="107"/>
      <c r="AQ629" s="104">
        <f t="shared" si="1118"/>
        <v>0</v>
      </c>
      <c r="AR629" s="104">
        <f t="shared" si="1119"/>
        <v>0</v>
      </c>
      <c r="AS629" s="104">
        <f t="shared" si="1120"/>
        <v>0</v>
      </c>
      <c r="AT629" s="104">
        <f t="shared" ref="AT629:AT631" si="1123">SUM(AQ629,AR629,AS629)</f>
        <v>0</v>
      </c>
      <c r="AU629" s="108"/>
      <c r="AV629" s="108">
        <v>0</v>
      </c>
      <c r="AW629" s="108"/>
      <c r="AX629" s="108"/>
      <c r="AY629" s="108"/>
      <c r="AZ629" s="108"/>
      <c r="BA629" s="109">
        <f t="shared" si="1121"/>
        <v>0</v>
      </c>
    </row>
    <row r="630" spans="1:53" ht="14.1" customHeight="1" outlineLevel="2" x14ac:dyDescent="0.2">
      <c r="A630" s="68"/>
      <c r="B630" s="94"/>
      <c r="C630" s="95"/>
      <c r="D630" s="110"/>
      <c r="E630" s="110"/>
      <c r="F630" s="110"/>
      <c r="G630" s="111"/>
      <c r="H630" s="99" t="s">
        <v>51</v>
      </c>
      <c r="I630" s="100"/>
      <c r="J630" s="101"/>
      <c r="K630" s="101"/>
      <c r="L630" s="102" t="str">
        <f>IF(I630&lt;&gt;0,((VLOOKUP(I630,'1. Standard_Cost'!$B$4:$D$8,2)+VLOOKUP(I630,'1. Standard_Cost'!$B$4:$D$8,3))*J630*K630),"0")</f>
        <v>0</v>
      </c>
      <c r="M630" s="102">
        <f>L630*'1. Standard_Cost'!F218</f>
        <v>0</v>
      </c>
      <c r="N630" s="103"/>
      <c r="O630" s="103"/>
      <c r="P630" s="103"/>
      <c r="Q630" s="103"/>
      <c r="R630" s="104">
        <f>+N630*P630*'1. Standard_Cost'!$B$12</f>
        <v>0</v>
      </c>
      <c r="S630" s="104">
        <f>+N630*O630*P630*'1. Standard_Cost'!$C$12</f>
        <v>0</v>
      </c>
      <c r="T630" s="104">
        <f>+N630*P630*Q630*'1. Standard_Cost'!$D$12</f>
        <v>0</v>
      </c>
      <c r="U630" s="104">
        <f>+N630*O630*'1. Standard_Cost'!$E$12</f>
        <v>0</v>
      </c>
      <c r="V630" s="103"/>
      <c r="W630" s="103"/>
      <c r="X630" s="103"/>
      <c r="Y630" s="104">
        <f>+V630*((X630*'1. Standard_Cost'!$B$16)+(W630*X630*'1. Standard_Cost'!$C$16))</f>
        <v>0</v>
      </c>
      <c r="Z630" s="103"/>
      <c r="AA630" s="103"/>
      <c r="AB630" s="104">
        <f>+Z630*'1. Standard_Cost'!$B$20+AA630*'1. Standard_Cost'!$C$20</f>
        <v>0</v>
      </c>
      <c r="AC630" s="105"/>
      <c r="AD630" s="106"/>
      <c r="AE630" s="104">
        <f>SUM(AD630,AC630,AB630,Y630,U630,T630,S630,R630)*'1. Standard_Cost'!B242</f>
        <v>0</v>
      </c>
      <c r="AF630" s="104">
        <f t="shared" si="1122"/>
        <v>0</v>
      </c>
      <c r="AG630" s="103"/>
      <c r="AH630" s="103"/>
      <c r="AI630" s="103"/>
      <c r="AJ630" s="107"/>
      <c r="AK630" s="107"/>
      <c r="AL630" s="107"/>
      <c r="AM630" s="104">
        <f>AG630*'1. Standard_Cost'!B238+'Incremental_Cost Year 2021'!AH638*'1. Standard_Cost'!C238+'Incremental_Cost Year 2021'!AI638*'1. Standard_Cost'!D238+'Incremental_Cost Year 2021'!AJ638+'Incremental_Cost Year 2021'!AL638+AK630</f>
        <v>0</v>
      </c>
      <c r="AN630" s="104">
        <f>AM630*'1. Standard_Cost'!C242</f>
        <v>0</v>
      </c>
      <c r="AO630" s="107"/>
      <c r="AQ630" s="104">
        <f t="shared" si="1118"/>
        <v>0</v>
      </c>
      <c r="AR630" s="104">
        <f t="shared" si="1119"/>
        <v>0</v>
      </c>
      <c r="AS630" s="104">
        <f t="shared" si="1120"/>
        <v>0</v>
      </c>
      <c r="AT630" s="104">
        <f t="shared" si="1123"/>
        <v>0</v>
      </c>
      <c r="AU630" s="108"/>
      <c r="AV630" s="108"/>
      <c r="AW630" s="108"/>
      <c r="AX630" s="108"/>
      <c r="AY630" s="108"/>
      <c r="AZ630" s="108"/>
      <c r="BA630" s="109">
        <f t="shared" si="1121"/>
        <v>0</v>
      </c>
    </row>
    <row r="631" spans="1:53" ht="14.1" customHeight="1" outlineLevel="2" x14ac:dyDescent="0.2">
      <c r="A631" s="68"/>
      <c r="B631" s="94"/>
      <c r="C631" s="95"/>
      <c r="D631" s="110"/>
      <c r="E631" s="110"/>
      <c r="F631" s="110"/>
      <c r="G631" s="111"/>
      <c r="H631" s="112" t="s">
        <v>179</v>
      </c>
      <c r="I631" s="100"/>
      <c r="J631" s="101"/>
      <c r="K631" s="101"/>
      <c r="L631" s="102" t="str">
        <f>IF(I631&lt;&gt;0,((VLOOKUP(I631,'1. Standard_Cost'!$B$4:$D$8,2)+VLOOKUP(I631,'1. Standard_Cost'!$B$4:$D$8,3))*J631*K631),"0")</f>
        <v>0</v>
      </c>
      <c r="M631" s="102">
        <f>L631*'1. Standard_Cost'!F218</f>
        <v>0</v>
      </c>
      <c r="N631" s="103"/>
      <c r="O631" s="103"/>
      <c r="P631" s="103"/>
      <c r="Q631" s="103"/>
      <c r="R631" s="104">
        <f>+N631*P631*'1. Standard_Cost'!$B$12</f>
        <v>0</v>
      </c>
      <c r="S631" s="104">
        <f>+N631*O631*P631*'1. Standard_Cost'!$C$12</f>
        <v>0</v>
      </c>
      <c r="T631" s="104">
        <f>+N631*P631*Q631*'1. Standard_Cost'!$D$12</f>
        <v>0</v>
      </c>
      <c r="U631" s="104">
        <f>+N631*O631*'1. Standard_Cost'!$E$12</f>
        <v>0</v>
      </c>
      <c r="V631" s="103"/>
      <c r="W631" s="103"/>
      <c r="X631" s="103"/>
      <c r="Y631" s="104">
        <f>+V631*((X631*'1. Standard_Cost'!$B$16)+(W631*X631*'1. Standard_Cost'!$C$16))</f>
        <v>0</v>
      </c>
      <c r="Z631" s="103"/>
      <c r="AA631" s="103"/>
      <c r="AB631" s="104">
        <f>+Z631*'1. Standard_Cost'!$B$20+AA631*'1. Standard_Cost'!$C$20</f>
        <v>0</v>
      </c>
      <c r="AC631" s="105"/>
      <c r="AD631" s="106"/>
      <c r="AE631" s="104">
        <f>SUM(AD631,AC631,AB631,Y631,U631,T631,S631,R631)*'1. Standard_Cost'!B242</f>
        <v>0</v>
      </c>
      <c r="AF631" s="104">
        <f t="shared" si="1122"/>
        <v>0</v>
      </c>
      <c r="AG631" s="103"/>
      <c r="AH631" s="103"/>
      <c r="AI631" s="103"/>
      <c r="AJ631" s="107"/>
      <c r="AK631" s="107"/>
      <c r="AL631" s="107"/>
      <c r="AM631" s="104">
        <f>AG631*'1. Standard_Cost'!B238+'Incremental_Cost Year 2021'!AH639*'1. Standard_Cost'!C238+'Incremental_Cost Year 2021'!AI639*'1. Standard_Cost'!D238+'Incremental_Cost Year 2021'!AJ639+'Incremental_Cost Year 2021'!AL639+AK631</f>
        <v>0</v>
      </c>
      <c r="AN631" s="104">
        <f>AM631*'1. Standard_Cost'!C242</f>
        <v>0</v>
      </c>
      <c r="AO631" s="107"/>
      <c r="AQ631" s="104">
        <f t="shared" si="1118"/>
        <v>0</v>
      </c>
      <c r="AR631" s="104">
        <f t="shared" si="1119"/>
        <v>0</v>
      </c>
      <c r="AS631" s="104">
        <f t="shared" si="1120"/>
        <v>0</v>
      </c>
      <c r="AT631" s="104">
        <f t="shared" si="1123"/>
        <v>0</v>
      </c>
      <c r="AU631" s="108"/>
      <c r="AV631" s="108"/>
      <c r="AW631" s="108"/>
      <c r="AX631" s="108"/>
      <c r="AY631" s="108"/>
      <c r="AZ631" s="108"/>
      <c r="BA631" s="109">
        <f t="shared" si="1121"/>
        <v>0</v>
      </c>
    </row>
    <row r="632" spans="1:53" ht="24.6" customHeight="1" outlineLevel="1" x14ac:dyDescent="0.2">
      <c r="A632" s="68"/>
      <c r="B632" s="141"/>
      <c r="C632" s="95"/>
      <c r="D632" s="113" t="s">
        <v>48</v>
      </c>
      <c r="E632" s="113" t="s">
        <v>394</v>
      </c>
      <c r="F632" s="114" t="s">
        <v>154</v>
      </c>
      <c r="G632" s="115" t="s">
        <v>155</v>
      </c>
      <c r="H632" s="122" t="s">
        <v>395</v>
      </c>
      <c r="I632" s="117"/>
      <c r="J632" s="117"/>
      <c r="K632" s="117"/>
      <c r="L632" s="118">
        <f>SUM(L628:L631)</f>
        <v>0</v>
      </c>
      <c r="M632" s="118">
        <f>SUM(M628:M631)</f>
        <v>0</v>
      </c>
      <c r="N632" s="117"/>
      <c r="O632" s="117"/>
      <c r="P632" s="117"/>
      <c r="Q632" s="117"/>
      <c r="R632" s="119">
        <f>SUM(R628:R631)</f>
        <v>0</v>
      </c>
      <c r="S632" s="119">
        <f>SUM(S628:S631)</f>
        <v>0</v>
      </c>
      <c r="T632" s="119">
        <f>SUM(T628:T631)</f>
        <v>0</v>
      </c>
      <c r="U632" s="119">
        <f>SUM(U628:U631)</f>
        <v>0</v>
      </c>
      <c r="V632" s="117"/>
      <c r="W632" s="117"/>
      <c r="X632" s="117"/>
      <c r="Y632" s="118">
        <f>SUM(Y628:Y631)</f>
        <v>0</v>
      </c>
      <c r="Z632" s="117"/>
      <c r="AA632" s="117"/>
      <c r="AB632" s="118">
        <f t="shared" ref="AB632:AF632" si="1124">SUM(AB628:AB631)</f>
        <v>0</v>
      </c>
      <c r="AC632" s="118">
        <f t="shared" si="1124"/>
        <v>0</v>
      </c>
      <c r="AD632" s="118">
        <f t="shared" si="1124"/>
        <v>0</v>
      </c>
      <c r="AE632" s="118">
        <f t="shared" si="1124"/>
        <v>0</v>
      </c>
      <c r="AF632" s="118">
        <f t="shared" si="1124"/>
        <v>0</v>
      </c>
      <c r="AG632" s="117"/>
      <c r="AH632" s="117"/>
      <c r="AI632" s="117"/>
      <c r="AJ632" s="119">
        <f>SUM(AJ628:AJ631)</f>
        <v>0</v>
      </c>
      <c r="AK632" s="119">
        <f t="shared" ref="AK632:AN632" si="1125">SUM(AK628:AK631)</f>
        <v>0</v>
      </c>
      <c r="AL632" s="119">
        <f t="shared" si="1125"/>
        <v>0</v>
      </c>
      <c r="AM632" s="119">
        <f t="shared" si="1125"/>
        <v>0</v>
      </c>
      <c r="AN632" s="119">
        <f t="shared" si="1125"/>
        <v>0</v>
      </c>
      <c r="AO632" s="116"/>
      <c r="AP632" s="120"/>
      <c r="AQ632" s="121">
        <f t="shared" ref="AQ632:BA632" si="1126">SUM(AQ628:AQ631)</f>
        <v>0</v>
      </c>
      <c r="AR632" s="121">
        <f t="shared" si="1126"/>
        <v>0</v>
      </c>
      <c r="AS632" s="121">
        <f t="shared" si="1126"/>
        <v>0</v>
      </c>
      <c r="AT632" s="121">
        <f t="shared" si="1126"/>
        <v>0</v>
      </c>
      <c r="AU632" s="121">
        <f t="shared" si="1126"/>
        <v>0</v>
      </c>
      <c r="AV632" s="121">
        <f t="shared" si="1126"/>
        <v>0</v>
      </c>
      <c r="AW632" s="121">
        <f t="shared" si="1126"/>
        <v>0</v>
      </c>
      <c r="AX632" s="121">
        <f t="shared" si="1126"/>
        <v>0</v>
      </c>
      <c r="AY632" s="121">
        <f t="shared" si="1126"/>
        <v>0</v>
      </c>
      <c r="AZ632" s="121">
        <f t="shared" si="1126"/>
        <v>0</v>
      </c>
      <c r="BA632" s="121">
        <f t="shared" si="1126"/>
        <v>0</v>
      </c>
    </row>
    <row r="633" spans="1:53" ht="14.1" customHeight="1" outlineLevel="2" x14ac:dyDescent="0.2">
      <c r="A633" s="68"/>
      <c r="B633" s="94"/>
      <c r="C633" s="95"/>
      <c r="D633" s="96"/>
      <c r="E633" s="96"/>
      <c r="F633" s="97"/>
      <c r="G633" s="98"/>
      <c r="H633" s="99" t="s">
        <v>49</v>
      </c>
      <c r="I633" s="100"/>
      <c r="J633" s="101"/>
      <c r="K633" s="101"/>
      <c r="L633" s="102" t="str">
        <f>IF(I633&lt;&gt;0,((VLOOKUP(I633,'1. Standard_Cost'!$B$4:$D$8,2)+VLOOKUP(I633,'1. Standard_Cost'!$B$4:$D$8,3))*J633*K633),"0")</f>
        <v>0</v>
      </c>
      <c r="M633" s="102">
        <f>L633*'1. Standard_Cost'!F223</f>
        <v>0</v>
      </c>
      <c r="N633" s="103"/>
      <c r="O633" s="103"/>
      <c r="P633" s="103"/>
      <c r="Q633" s="103"/>
      <c r="R633" s="104">
        <f>+N633*P633*'1. Standard_Cost'!$B$12</f>
        <v>0</v>
      </c>
      <c r="S633" s="104">
        <f>+N633*O633*P633*'1. Standard_Cost'!$C$12</f>
        <v>0</v>
      </c>
      <c r="T633" s="104">
        <f>+N633*P633*Q633*'1. Standard_Cost'!$D$12</f>
        <v>0</v>
      </c>
      <c r="U633" s="104">
        <f>+N633*O633*'1. Standard_Cost'!$E$12</f>
        <v>0</v>
      </c>
      <c r="V633" s="103"/>
      <c r="W633" s="103"/>
      <c r="X633" s="103"/>
      <c r="Y633" s="104">
        <f>+V633*((X633*'1. Standard_Cost'!$B$16)+(W633*X633*'1. Standard_Cost'!$C$16))</f>
        <v>0</v>
      </c>
      <c r="Z633" s="103"/>
      <c r="AA633" s="103"/>
      <c r="AB633" s="104">
        <f>+Z633*'1. Standard_Cost'!$B$20+AA633*'1. Standard_Cost'!$C$20</f>
        <v>0</v>
      </c>
      <c r="AC633" s="105"/>
      <c r="AD633" s="106"/>
      <c r="AE633" s="104">
        <f>SUM(AD633,AC633,AB633,Y633,U633,T633,S633,R633)*'1. Standard_Cost'!B247</f>
        <v>0</v>
      </c>
      <c r="AF633" s="104">
        <f>SUM(AD633,AE633)</f>
        <v>0</v>
      </c>
      <c r="AG633" s="103"/>
      <c r="AH633" s="103"/>
      <c r="AI633" s="103"/>
      <c r="AJ633" s="107"/>
      <c r="AK633" s="107"/>
      <c r="AL633" s="107"/>
      <c r="AM633" s="104"/>
      <c r="AN633" s="104">
        <f>AM633*'1. Standard_Cost'!C247</f>
        <v>0</v>
      </c>
      <c r="AO633" s="107"/>
      <c r="AQ633" s="104">
        <f t="shared" ref="AQ633:AQ636" si="1127">L633+M633</f>
        <v>0</v>
      </c>
      <c r="AR633" s="104">
        <f t="shared" ref="AR633:AR636" si="1128">AF633</f>
        <v>0</v>
      </c>
      <c r="AS633" s="104">
        <f t="shared" ref="AS633:AS636" si="1129">AM633+AN633</f>
        <v>0</v>
      </c>
      <c r="AT633" s="104">
        <f>SUM(AQ633,AR633,AS633)</f>
        <v>0</v>
      </c>
      <c r="AU633" s="108">
        <f t="shared" ref="AU633:AU636" si="1130">AT633</f>
        <v>0</v>
      </c>
      <c r="AV633" s="108"/>
      <c r="AW633" s="108"/>
      <c r="AX633" s="108"/>
      <c r="AY633" s="108"/>
      <c r="AZ633" s="108"/>
      <c r="BA633" s="109">
        <f t="shared" ref="BA633:BA636" si="1131">SUM(AU633:AZ633)-AT633</f>
        <v>0</v>
      </c>
    </row>
    <row r="634" spans="1:53" ht="14.1" customHeight="1" outlineLevel="2" x14ac:dyDescent="0.2">
      <c r="A634" s="68"/>
      <c r="B634" s="94"/>
      <c r="C634" s="95"/>
      <c r="D634" s="110"/>
      <c r="E634" s="110"/>
      <c r="F634" s="110"/>
      <c r="G634" s="111"/>
      <c r="H634" s="99" t="s">
        <v>50</v>
      </c>
      <c r="I634" s="100"/>
      <c r="J634" s="101"/>
      <c r="K634" s="101"/>
      <c r="L634" s="102" t="str">
        <f>IF(I634&lt;&gt;0,((VLOOKUP(I634,'1. Standard_Cost'!$B$4:$D$8,2)+VLOOKUP(I634,'1. Standard_Cost'!$B$4:$D$8,3))*J634*K634),"0")</f>
        <v>0</v>
      </c>
      <c r="M634" s="102">
        <f>L634*'1. Standard_Cost'!F223</f>
        <v>0</v>
      </c>
      <c r="N634" s="103"/>
      <c r="O634" s="103"/>
      <c r="P634" s="103"/>
      <c r="Q634" s="103"/>
      <c r="R634" s="104">
        <f>+N634*P634*'1. Standard_Cost'!$B$12</f>
        <v>0</v>
      </c>
      <c r="S634" s="104">
        <f>+N634*O634*P634*'1. Standard_Cost'!$C$12</f>
        <v>0</v>
      </c>
      <c r="T634" s="104">
        <f>+N634*P634*Q634*'1. Standard_Cost'!$D$12</f>
        <v>0</v>
      </c>
      <c r="U634" s="104">
        <f>+N634*O634*'1. Standard_Cost'!$E$12</f>
        <v>0</v>
      </c>
      <c r="V634" s="103"/>
      <c r="W634" s="103"/>
      <c r="X634" s="103"/>
      <c r="Y634" s="104">
        <f>+V634*((X634*'1. Standard_Cost'!$B$16)+(W634*X634*'1. Standard_Cost'!$C$16))</f>
        <v>0</v>
      </c>
      <c r="Z634" s="103"/>
      <c r="AA634" s="103"/>
      <c r="AB634" s="104">
        <f>+Z634*'1. Standard_Cost'!$B$20+AA634*'1. Standard_Cost'!$C$20</f>
        <v>0</v>
      </c>
      <c r="AC634" s="105"/>
      <c r="AD634" s="106"/>
      <c r="AE634" s="104">
        <f>SUM(AD634,AC634,AB634,Y634,U634,T634,S634,R634)*'1. Standard_Cost'!B247</f>
        <v>0</v>
      </c>
      <c r="AF634" s="104">
        <f t="shared" ref="AF634:AF636" si="1132">SUM(AD634,AE634)</f>
        <v>0</v>
      </c>
      <c r="AG634" s="103"/>
      <c r="AH634" s="103">
        <v>0</v>
      </c>
      <c r="AI634" s="103">
        <v>0</v>
      </c>
      <c r="AJ634" s="107"/>
      <c r="AK634" s="107"/>
      <c r="AL634" s="107"/>
      <c r="AM634" s="104">
        <f>AG634*'1. Standard_Cost'!B243+'Incremental_Cost Year 2021'!AH642*'1. Standard_Cost'!C243+'Incremental_Cost Year 2021'!AI642*'1. Standard_Cost'!D243+'Incremental_Cost Year 2021'!AJ642+'Incremental_Cost Year 2021'!AL642+AK634</f>
        <v>0</v>
      </c>
      <c r="AN634" s="104">
        <f>AM634*'1. Standard_Cost'!C247</f>
        <v>0</v>
      </c>
      <c r="AO634" s="107"/>
      <c r="AQ634" s="104">
        <f t="shared" si="1127"/>
        <v>0</v>
      </c>
      <c r="AR634" s="104">
        <f t="shared" si="1128"/>
        <v>0</v>
      </c>
      <c r="AS634" s="104">
        <f t="shared" si="1129"/>
        <v>0</v>
      </c>
      <c r="AT634" s="104">
        <f t="shared" ref="AT634:AT636" si="1133">SUM(AQ634,AR634,AS634)</f>
        <v>0</v>
      </c>
      <c r="AU634" s="108">
        <f t="shared" si="1130"/>
        <v>0</v>
      </c>
      <c r="AV634" s="108">
        <v>0</v>
      </c>
      <c r="AW634" s="108"/>
      <c r="AX634" s="108"/>
      <c r="AY634" s="108"/>
      <c r="AZ634" s="108"/>
      <c r="BA634" s="109">
        <f t="shared" si="1131"/>
        <v>0</v>
      </c>
    </row>
    <row r="635" spans="1:53" ht="14.1" customHeight="1" outlineLevel="2" x14ac:dyDescent="0.2">
      <c r="A635" s="68"/>
      <c r="B635" s="94"/>
      <c r="C635" s="95"/>
      <c r="D635" s="110"/>
      <c r="E635" s="110"/>
      <c r="F635" s="110"/>
      <c r="G635" s="111"/>
      <c r="H635" s="99" t="s">
        <v>51</v>
      </c>
      <c r="I635" s="100"/>
      <c r="J635" s="101"/>
      <c r="K635" s="101"/>
      <c r="L635" s="102" t="str">
        <f>IF(I635&lt;&gt;0,((VLOOKUP(I635,'1. Standard_Cost'!$B$4:$D$8,2)+VLOOKUP(I635,'1. Standard_Cost'!$B$4:$D$8,3))*J635*K635),"0")</f>
        <v>0</v>
      </c>
      <c r="M635" s="102">
        <f>L635*'1. Standard_Cost'!F223</f>
        <v>0</v>
      </c>
      <c r="N635" s="103"/>
      <c r="O635" s="103"/>
      <c r="P635" s="103"/>
      <c r="Q635" s="103"/>
      <c r="R635" s="104">
        <f>+N635*P635*'1. Standard_Cost'!$B$12</f>
        <v>0</v>
      </c>
      <c r="S635" s="104">
        <f>+N635*O635*P635*'1. Standard_Cost'!$C$12</f>
        <v>0</v>
      </c>
      <c r="T635" s="104">
        <f>+N635*P635*Q635*'1. Standard_Cost'!$D$12</f>
        <v>0</v>
      </c>
      <c r="U635" s="104">
        <f>+N635*O635*'1. Standard_Cost'!$E$12</f>
        <v>0</v>
      </c>
      <c r="V635" s="103"/>
      <c r="W635" s="103"/>
      <c r="X635" s="103"/>
      <c r="Y635" s="104">
        <f>+V635*((X635*'1. Standard_Cost'!$B$16)+(W635*X635*'1. Standard_Cost'!$C$16))</f>
        <v>0</v>
      </c>
      <c r="Z635" s="103"/>
      <c r="AA635" s="103"/>
      <c r="AB635" s="104">
        <f>+Z635*'1. Standard_Cost'!$B$20+AA635*'1. Standard_Cost'!$C$20</f>
        <v>0</v>
      </c>
      <c r="AC635" s="105"/>
      <c r="AD635" s="106"/>
      <c r="AE635" s="104">
        <f>SUM(AD635,AC635,AB635,Y635,U635,T635,S635,R635)*'1. Standard_Cost'!B247</f>
        <v>0</v>
      </c>
      <c r="AF635" s="104">
        <f t="shared" si="1132"/>
        <v>0</v>
      </c>
      <c r="AG635" s="103"/>
      <c r="AH635" s="103"/>
      <c r="AI635" s="103"/>
      <c r="AJ635" s="107"/>
      <c r="AK635" s="107"/>
      <c r="AL635" s="107"/>
      <c r="AM635" s="104">
        <f>AG635*'1. Standard_Cost'!B243+'Incremental_Cost Year 2021'!AH643*'1. Standard_Cost'!C243+'Incremental_Cost Year 2021'!AI643*'1. Standard_Cost'!D243+'Incremental_Cost Year 2021'!AJ643+'Incremental_Cost Year 2021'!AL643+AK635</f>
        <v>0</v>
      </c>
      <c r="AN635" s="104">
        <f>AM635*'1. Standard_Cost'!C247</f>
        <v>0</v>
      </c>
      <c r="AO635" s="107"/>
      <c r="AQ635" s="104">
        <f t="shared" si="1127"/>
        <v>0</v>
      </c>
      <c r="AR635" s="104">
        <f t="shared" si="1128"/>
        <v>0</v>
      </c>
      <c r="AS635" s="104">
        <f t="shared" si="1129"/>
        <v>0</v>
      </c>
      <c r="AT635" s="104">
        <f t="shared" si="1133"/>
        <v>0</v>
      </c>
      <c r="AU635" s="108">
        <f t="shared" si="1130"/>
        <v>0</v>
      </c>
      <c r="AV635" s="108"/>
      <c r="AW635" s="108"/>
      <c r="AX635" s="108"/>
      <c r="AY635" s="108"/>
      <c r="AZ635" s="108"/>
      <c r="BA635" s="109">
        <f t="shared" si="1131"/>
        <v>0</v>
      </c>
    </row>
    <row r="636" spans="1:53" ht="14.1" customHeight="1" outlineLevel="2" x14ac:dyDescent="0.2">
      <c r="A636" s="68"/>
      <c r="B636" s="94"/>
      <c r="C636" s="95"/>
      <c r="D636" s="110"/>
      <c r="E636" s="110"/>
      <c r="F636" s="110"/>
      <c r="G636" s="111"/>
      <c r="H636" s="112" t="s">
        <v>179</v>
      </c>
      <c r="I636" s="100"/>
      <c r="J636" s="101"/>
      <c r="K636" s="101"/>
      <c r="L636" s="102" t="str">
        <f>IF(I636&lt;&gt;0,((VLOOKUP(I636,'1. Standard_Cost'!$B$4:$D$8,2)+VLOOKUP(I636,'1. Standard_Cost'!$B$4:$D$8,3))*J636*K636),"0")</f>
        <v>0</v>
      </c>
      <c r="M636" s="102">
        <f>L636*'1. Standard_Cost'!F223</f>
        <v>0</v>
      </c>
      <c r="N636" s="103"/>
      <c r="O636" s="103"/>
      <c r="P636" s="103"/>
      <c r="Q636" s="103"/>
      <c r="R636" s="104">
        <f>+N636*P636*'1. Standard_Cost'!$B$12</f>
        <v>0</v>
      </c>
      <c r="S636" s="104">
        <f>+N636*O636*P636*'1. Standard_Cost'!$C$12</f>
        <v>0</v>
      </c>
      <c r="T636" s="104">
        <f>+N636*P636*Q636*'1. Standard_Cost'!$D$12</f>
        <v>0</v>
      </c>
      <c r="U636" s="104">
        <f>+N636*O636*'1. Standard_Cost'!$E$12</f>
        <v>0</v>
      </c>
      <c r="V636" s="103"/>
      <c r="W636" s="103"/>
      <c r="X636" s="103"/>
      <c r="Y636" s="104">
        <f>+V636*((X636*'1. Standard_Cost'!$B$16)+(W636*X636*'1. Standard_Cost'!$C$16))</f>
        <v>0</v>
      </c>
      <c r="Z636" s="103"/>
      <c r="AA636" s="103"/>
      <c r="AB636" s="104">
        <f>+Z636*'1. Standard_Cost'!$B$20+AA636*'1. Standard_Cost'!$C$20</f>
        <v>0</v>
      </c>
      <c r="AC636" s="105"/>
      <c r="AD636" s="106"/>
      <c r="AE636" s="104">
        <f>SUM(AD636,AC636,AB636,Y636,U636,T636,S636,R636)*'1. Standard_Cost'!B247</f>
        <v>0</v>
      </c>
      <c r="AF636" s="104">
        <f t="shared" si="1132"/>
        <v>0</v>
      </c>
      <c r="AG636" s="103"/>
      <c r="AH636" s="103"/>
      <c r="AI636" s="103"/>
      <c r="AJ636" s="107"/>
      <c r="AK636" s="107"/>
      <c r="AL636" s="107"/>
      <c r="AM636" s="104">
        <f>AG636*'1. Standard_Cost'!B243+'Incremental_Cost Year 2021'!AH644*'1. Standard_Cost'!C243+'Incremental_Cost Year 2021'!AI644*'1. Standard_Cost'!D243+'Incremental_Cost Year 2021'!AJ644+'Incremental_Cost Year 2021'!AL644+AK636</f>
        <v>0</v>
      </c>
      <c r="AN636" s="104">
        <f>AM636*'1. Standard_Cost'!C247</f>
        <v>0</v>
      </c>
      <c r="AO636" s="107"/>
      <c r="AQ636" s="104">
        <f t="shared" si="1127"/>
        <v>0</v>
      </c>
      <c r="AR636" s="104">
        <f t="shared" si="1128"/>
        <v>0</v>
      </c>
      <c r="AS636" s="104">
        <f t="shared" si="1129"/>
        <v>0</v>
      </c>
      <c r="AT636" s="104">
        <f t="shared" si="1133"/>
        <v>0</v>
      </c>
      <c r="AU636" s="108">
        <f t="shared" si="1130"/>
        <v>0</v>
      </c>
      <c r="AV636" s="108"/>
      <c r="AW636" s="108"/>
      <c r="AX636" s="108"/>
      <c r="AY636" s="108"/>
      <c r="AZ636" s="108"/>
      <c r="BA636" s="109">
        <f t="shared" si="1131"/>
        <v>0</v>
      </c>
    </row>
    <row r="637" spans="1:53" ht="24.6" customHeight="1" outlineLevel="1" x14ac:dyDescent="0.2">
      <c r="A637" s="68"/>
      <c r="B637" s="141"/>
      <c r="C637" s="95"/>
      <c r="D637" s="113" t="s">
        <v>48</v>
      </c>
      <c r="E637" s="113" t="s">
        <v>818</v>
      </c>
      <c r="F637" s="114" t="s">
        <v>154</v>
      </c>
      <c r="G637" s="115" t="s">
        <v>155</v>
      </c>
      <c r="H637" s="122" t="s">
        <v>397</v>
      </c>
      <c r="I637" s="117"/>
      <c r="J637" s="117"/>
      <c r="K637" s="117"/>
      <c r="L637" s="118">
        <f>SUM(L633:L636)</f>
        <v>0</v>
      </c>
      <c r="M637" s="118">
        <f>SUM(M633:M636)</f>
        <v>0</v>
      </c>
      <c r="N637" s="117"/>
      <c r="O637" s="117"/>
      <c r="P637" s="117"/>
      <c r="Q637" s="117"/>
      <c r="R637" s="119">
        <f>SUM(R633:R636)</f>
        <v>0</v>
      </c>
      <c r="S637" s="119">
        <f>SUM(S633:S636)</f>
        <v>0</v>
      </c>
      <c r="T637" s="119">
        <f>SUM(T633:T636)</f>
        <v>0</v>
      </c>
      <c r="U637" s="119">
        <f>SUM(U633:U636)</f>
        <v>0</v>
      </c>
      <c r="V637" s="117"/>
      <c r="W637" s="117"/>
      <c r="X637" s="117"/>
      <c r="Y637" s="118">
        <f>SUM(Y633:Y636)</f>
        <v>0</v>
      </c>
      <c r="Z637" s="117"/>
      <c r="AA637" s="117"/>
      <c r="AB637" s="118">
        <f t="shared" ref="AB637:AF637" si="1134">SUM(AB633:AB636)</f>
        <v>0</v>
      </c>
      <c r="AC637" s="118">
        <f t="shared" si="1134"/>
        <v>0</v>
      </c>
      <c r="AD637" s="118">
        <f t="shared" si="1134"/>
        <v>0</v>
      </c>
      <c r="AE637" s="118">
        <f t="shared" si="1134"/>
        <v>0</v>
      </c>
      <c r="AF637" s="118">
        <f t="shared" si="1134"/>
        <v>0</v>
      </c>
      <c r="AG637" s="117"/>
      <c r="AH637" s="117"/>
      <c r="AI637" s="117"/>
      <c r="AJ637" s="119">
        <f>SUM(AJ633:AJ636)</f>
        <v>0</v>
      </c>
      <c r="AK637" s="119">
        <f t="shared" ref="AK637:AN637" si="1135">SUM(AK633:AK636)</f>
        <v>0</v>
      </c>
      <c r="AL637" s="119">
        <f t="shared" si="1135"/>
        <v>0</v>
      </c>
      <c r="AM637" s="119">
        <f t="shared" si="1135"/>
        <v>0</v>
      </c>
      <c r="AN637" s="119">
        <f t="shared" si="1135"/>
        <v>0</v>
      </c>
      <c r="AO637" s="116"/>
      <c r="AP637" s="120"/>
      <c r="AQ637" s="121">
        <f t="shared" ref="AQ637:BA637" si="1136">SUM(AQ633:AQ636)</f>
        <v>0</v>
      </c>
      <c r="AR637" s="121">
        <f t="shared" si="1136"/>
        <v>0</v>
      </c>
      <c r="AS637" s="121">
        <f t="shared" si="1136"/>
        <v>0</v>
      </c>
      <c r="AT637" s="121">
        <f t="shared" si="1136"/>
        <v>0</v>
      </c>
      <c r="AU637" s="121">
        <f t="shared" si="1136"/>
        <v>0</v>
      </c>
      <c r="AV637" s="121">
        <f t="shared" si="1136"/>
        <v>0</v>
      </c>
      <c r="AW637" s="121">
        <f t="shared" si="1136"/>
        <v>0</v>
      </c>
      <c r="AX637" s="121">
        <f t="shared" si="1136"/>
        <v>0</v>
      </c>
      <c r="AY637" s="121">
        <f t="shared" si="1136"/>
        <v>0</v>
      </c>
      <c r="AZ637" s="121">
        <f t="shared" si="1136"/>
        <v>0</v>
      </c>
      <c r="BA637" s="121">
        <f t="shared" si="1136"/>
        <v>0</v>
      </c>
    </row>
    <row r="638" spans="1:53" ht="14.1" customHeight="1" outlineLevel="2" x14ac:dyDescent="0.2">
      <c r="A638" s="68"/>
      <c r="B638" s="94"/>
      <c r="C638" s="250"/>
      <c r="D638" s="96"/>
      <c r="E638" s="96"/>
      <c r="F638" s="97"/>
      <c r="G638" s="98"/>
      <c r="H638" s="99" t="s">
        <v>49</v>
      </c>
      <c r="I638" s="100"/>
      <c r="J638" s="101"/>
      <c r="K638" s="101"/>
      <c r="L638" s="102" t="str">
        <f>IF(I638&lt;&gt;0,((VLOOKUP(I638,'1. Standard_Cost'!$B$4:$D$8,2)+VLOOKUP(I638,'1. Standard_Cost'!$B$4:$D$8,3))*J638*K638),"0")</f>
        <v>0</v>
      </c>
      <c r="M638" s="102">
        <f>L638*'1. Standard_Cost'!F238</f>
        <v>0</v>
      </c>
      <c r="N638" s="103"/>
      <c r="O638" s="103"/>
      <c r="P638" s="103"/>
      <c r="Q638" s="103"/>
      <c r="R638" s="104">
        <f>+N638*P638*'1. Standard_Cost'!$B$12</f>
        <v>0</v>
      </c>
      <c r="S638" s="104">
        <f>+N638*O638*P638*'1. Standard_Cost'!$C$12</f>
        <v>0</v>
      </c>
      <c r="T638" s="104">
        <f>+N638*P638*Q638*'1. Standard_Cost'!$D$12</f>
        <v>0</v>
      </c>
      <c r="U638" s="104">
        <f>+N638*O638*'1. Standard_Cost'!$E$12</f>
        <v>0</v>
      </c>
      <c r="V638" s="103"/>
      <c r="W638" s="103"/>
      <c r="X638" s="103"/>
      <c r="Y638" s="104">
        <f>+V638*((X638*'1. Standard_Cost'!$B$16)+(W638*X638*'1. Standard_Cost'!$C$16))</f>
        <v>0</v>
      </c>
      <c r="Z638" s="103"/>
      <c r="AA638" s="103"/>
      <c r="AB638" s="104">
        <f>+Z638*'1. Standard_Cost'!$B$20+AA638*'1. Standard_Cost'!$C$20</f>
        <v>0</v>
      </c>
      <c r="AC638" s="105"/>
      <c r="AD638" s="106"/>
      <c r="AE638" s="104">
        <f>SUM(AD638,AC638,AB638,Y638,U638,T638,S638,R638)*'1. Standard_Cost'!B262</f>
        <v>0</v>
      </c>
      <c r="AF638" s="104">
        <f>SUM(AD638,AE638)</f>
        <v>0</v>
      </c>
      <c r="AG638" s="103"/>
      <c r="AH638" s="103"/>
      <c r="AI638" s="103"/>
      <c r="AJ638" s="107"/>
      <c r="AK638" s="107"/>
      <c r="AL638" s="107"/>
      <c r="AM638" s="104">
        <f>AG638*'1. Standard_Cost'!B258+'Incremental_Cost Year 2021'!AH646*'1. Standard_Cost'!C258+'Incremental_Cost Year 2021'!AI646*'1. Standard_Cost'!D258+'Incremental_Cost Year 2021'!AJ646+'Incremental_Cost Year 2021'!AL646+AK638</f>
        <v>0</v>
      </c>
      <c r="AN638" s="104">
        <f>AM638*'1. Standard_Cost'!C262</f>
        <v>0</v>
      </c>
      <c r="AO638" s="107"/>
      <c r="AQ638" s="104">
        <f t="shared" ref="AQ638:AQ641" si="1137">L638+M638</f>
        <v>0</v>
      </c>
      <c r="AR638" s="104">
        <f t="shared" ref="AR638:AR641" si="1138">AF638</f>
        <v>0</v>
      </c>
      <c r="AS638" s="104">
        <f t="shared" ref="AS638:AS641" si="1139">AM638+AN638</f>
        <v>0</v>
      </c>
      <c r="AT638" s="104">
        <f>SUM(AQ638,AR638,AS638)</f>
        <v>0</v>
      </c>
      <c r="AU638" s="108"/>
      <c r="AV638" s="108"/>
      <c r="AW638" s="108"/>
      <c r="AX638" s="108"/>
      <c r="AY638" s="108"/>
      <c r="AZ638" s="108"/>
      <c r="BA638" s="109">
        <f t="shared" ref="BA638:BA641" si="1140">SUM(AU638:AZ638)-AT638</f>
        <v>0</v>
      </c>
    </row>
    <row r="639" spans="1:53" ht="14.1" customHeight="1" outlineLevel="2" x14ac:dyDescent="0.2">
      <c r="A639" s="68"/>
      <c r="B639" s="94"/>
      <c r="C639" s="251"/>
      <c r="D639" s="110"/>
      <c r="E639" s="110"/>
      <c r="F639" s="110"/>
      <c r="G639" s="111"/>
      <c r="H639" s="99" t="s">
        <v>50</v>
      </c>
      <c r="I639" s="100"/>
      <c r="J639" s="101"/>
      <c r="K639" s="101"/>
      <c r="L639" s="102" t="str">
        <f>IF(I639&lt;&gt;0,((VLOOKUP(I639,'1. Standard_Cost'!$B$4:$D$8,2)+VLOOKUP(I639,'1. Standard_Cost'!$B$4:$D$8,3))*J639*K639),"0")</f>
        <v>0</v>
      </c>
      <c r="M639" s="102">
        <f>L639*'1. Standard_Cost'!F238</f>
        <v>0</v>
      </c>
      <c r="N639" s="103"/>
      <c r="O639" s="103"/>
      <c r="P639" s="103"/>
      <c r="Q639" s="103"/>
      <c r="R639" s="104">
        <f>+N639*P639*'1. Standard_Cost'!$B$12</f>
        <v>0</v>
      </c>
      <c r="S639" s="104">
        <f>+N639*O639*P639*'1. Standard_Cost'!$C$12</f>
        <v>0</v>
      </c>
      <c r="T639" s="104">
        <f>+N639*P639*Q639*'1. Standard_Cost'!$D$12</f>
        <v>0</v>
      </c>
      <c r="U639" s="104">
        <f>+N639*O639*'1. Standard_Cost'!$E$12</f>
        <v>0</v>
      </c>
      <c r="V639" s="103"/>
      <c r="W639" s="103"/>
      <c r="X639" s="103"/>
      <c r="Y639" s="104">
        <f>+V639*((X639*'1. Standard_Cost'!$B$16)+(W639*X639*'1. Standard_Cost'!$C$16))</f>
        <v>0</v>
      </c>
      <c r="Z639" s="103"/>
      <c r="AA639" s="103"/>
      <c r="AB639" s="104">
        <f>+Z639*'1. Standard_Cost'!$B$20+AA639*'1. Standard_Cost'!$C$20</f>
        <v>0</v>
      </c>
      <c r="AC639" s="105"/>
      <c r="AD639" s="106"/>
      <c r="AE639" s="104">
        <f>SUM(AD639,AC639,AB639,Y639,U639,T639,S639,R639)*'1. Standard_Cost'!B262</f>
        <v>0</v>
      </c>
      <c r="AF639" s="104">
        <f t="shared" ref="AF639:AF641" si="1141">SUM(AD639,AE639)</f>
        <v>0</v>
      </c>
      <c r="AG639" s="103"/>
      <c r="AH639" s="103">
        <v>0</v>
      </c>
      <c r="AI639" s="103">
        <v>0</v>
      </c>
      <c r="AJ639" s="107"/>
      <c r="AK639" s="107"/>
      <c r="AL639" s="107"/>
      <c r="AM639" s="104">
        <f>AG639*'1. Standard_Cost'!B258+'Incremental_Cost Year 2021'!AH647*'1. Standard_Cost'!C258+'Incremental_Cost Year 2021'!AI647*'1. Standard_Cost'!D258+'Incremental_Cost Year 2021'!AJ647+'Incremental_Cost Year 2021'!AL647+AK639</f>
        <v>0</v>
      </c>
      <c r="AN639" s="104">
        <f>AM639*'1. Standard_Cost'!C262</f>
        <v>0</v>
      </c>
      <c r="AO639" s="107"/>
      <c r="AQ639" s="104">
        <f t="shared" si="1137"/>
        <v>0</v>
      </c>
      <c r="AR639" s="104">
        <f t="shared" si="1138"/>
        <v>0</v>
      </c>
      <c r="AS639" s="104">
        <f t="shared" si="1139"/>
        <v>0</v>
      </c>
      <c r="AT639" s="104">
        <f t="shared" ref="AT639:AT641" si="1142">SUM(AQ639,AR639,AS639)</f>
        <v>0</v>
      </c>
      <c r="AU639" s="108"/>
      <c r="AV639" s="108">
        <v>0</v>
      </c>
      <c r="AW639" s="108"/>
      <c r="AX639" s="108"/>
      <c r="AY639" s="108"/>
      <c r="AZ639" s="108"/>
      <c r="BA639" s="109">
        <f t="shared" si="1140"/>
        <v>0</v>
      </c>
    </row>
    <row r="640" spans="1:53" ht="14.1" customHeight="1" outlineLevel="2" x14ac:dyDescent="0.2">
      <c r="A640" s="68"/>
      <c r="B640" s="94"/>
      <c r="C640" s="251"/>
      <c r="D640" s="110"/>
      <c r="E640" s="110"/>
      <c r="F640" s="110"/>
      <c r="G640" s="111"/>
      <c r="H640" s="99" t="s">
        <v>51</v>
      </c>
      <c r="I640" s="100"/>
      <c r="J640" s="101"/>
      <c r="K640" s="101"/>
      <c r="L640" s="102" t="str">
        <f>IF(I640&lt;&gt;0,((VLOOKUP(I640,'1. Standard_Cost'!$B$4:$D$8,2)+VLOOKUP(I640,'1. Standard_Cost'!$B$4:$D$8,3))*J640*K640),"0")</f>
        <v>0</v>
      </c>
      <c r="M640" s="102">
        <f>L640*'1. Standard_Cost'!F238</f>
        <v>0</v>
      </c>
      <c r="N640" s="103"/>
      <c r="O640" s="103"/>
      <c r="P640" s="103"/>
      <c r="Q640" s="103"/>
      <c r="R640" s="104">
        <f>+N640*P640*'1. Standard_Cost'!$B$12</f>
        <v>0</v>
      </c>
      <c r="S640" s="104">
        <f>+N640*O640*P640*'1. Standard_Cost'!$C$12</f>
        <v>0</v>
      </c>
      <c r="T640" s="104">
        <f>+N640*P640*Q640*'1. Standard_Cost'!$D$12</f>
        <v>0</v>
      </c>
      <c r="U640" s="104">
        <f>+N640*O640*'1. Standard_Cost'!$E$12</f>
        <v>0</v>
      </c>
      <c r="V640" s="103"/>
      <c r="W640" s="103"/>
      <c r="X640" s="103"/>
      <c r="Y640" s="104">
        <f>+V640*((X640*'1. Standard_Cost'!$B$16)+(W640*X640*'1. Standard_Cost'!$C$16))</f>
        <v>0</v>
      </c>
      <c r="Z640" s="103"/>
      <c r="AA640" s="103"/>
      <c r="AB640" s="104">
        <f>+Z640*'1. Standard_Cost'!$B$20+AA640*'1. Standard_Cost'!$C$20</f>
        <v>0</v>
      </c>
      <c r="AC640" s="105"/>
      <c r="AD640" s="106"/>
      <c r="AE640" s="104">
        <f>SUM(AD640,AC640,AB640,Y640,U640,T640,S640,R640)*'1. Standard_Cost'!B262</f>
        <v>0</v>
      </c>
      <c r="AF640" s="104">
        <f t="shared" si="1141"/>
        <v>0</v>
      </c>
      <c r="AG640" s="103"/>
      <c r="AH640" s="103"/>
      <c r="AI640" s="103"/>
      <c r="AJ640" s="107"/>
      <c r="AK640" s="107"/>
      <c r="AL640" s="107"/>
      <c r="AM640" s="104">
        <f>AG640*'1. Standard_Cost'!B258+'Incremental_Cost Year 2021'!AH648*'1. Standard_Cost'!C258+'Incremental_Cost Year 2021'!AI648*'1. Standard_Cost'!D258+'Incremental_Cost Year 2021'!AJ648+'Incremental_Cost Year 2021'!AL648+AK640</f>
        <v>0</v>
      </c>
      <c r="AN640" s="104">
        <f>AM640*'1. Standard_Cost'!C262</f>
        <v>0</v>
      </c>
      <c r="AO640" s="107"/>
      <c r="AQ640" s="104">
        <f t="shared" si="1137"/>
        <v>0</v>
      </c>
      <c r="AR640" s="104">
        <f t="shared" si="1138"/>
        <v>0</v>
      </c>
      <c r="AS640" s="104">
        <f t="shared" si="1139"/>
        <v>0</v>
      </c>
      <c r="AT640" s="104">
        <f t="shared" si="1142"/>
        <v>0</v>
      </c>
      <c r="AU640" s="108"/>
      <c r="AV640" s="108"/>
      <c r="AW640" s="108"/>
      <c r="AX640" s="108"/>
      <c r="AY640" s="108"/>
      <c r="AZ640" s="108"/>
      <c r="BA640" s="109">
        <f t="shared" si="1140"/>
        <v>0</v>
      </c>
    </row>
    <row r="641" spans="1:53" ht="14.1" customHeight="1" outlineLevel="2" x14ac:dyDescent="0.2">
      <c r="A641" s="68"/>
      <c r="B641" s="94"/>
      <c r="C641" s="251"/>
      <c r="D641" s="110"/>
      <c r="E641" s="110"/>
      <c r="F641" s="110"/>
      <c r="G641" s="111"/>
      <c r="H641" s="112" t="s">
        <v>179</v>
      </c>
      <c r="I641" s="100"/>
      <c r="J641" s="101"/>
      <c r="K641" s="101"/>
      <c r="L641" s="102" t="str">
        <f>IF(I641&lt;&gt;0,((VLOOKUP(I641,'1. Standard_Cost'!$B$4:$D$8,2)+VLOOKUP(I641,'1. Standard_Cost'!$B$4:$D$8,3))*J641*K641),"0")</f>
        <v>0</v>
      </c>
      <c r="M641" s="102">
        <f>L641*'1. Standard_Cost'!F238</f>
        <v>0</v>
      </c>
      <c r="N641" s="103"/>
      <c r="O641" s="103"/>
      <c r="P641" s="103"/>
      <c r="Q641" s="103"/>
      <c r="R641" s="104">
        <f>+N641*P641*'1. Standard_Cost'!$B$12</f>
        <v>0</v>
      </c>
      <c r="S641" s="104">
        <f>+N641*O641*P641*'1. Standard_Cost'!$C$12</f>
        <v>0</v>
      </c>
      <c r="T641" s="104">
        <f>+N641*P641*Q641*'1. Standard_Cost'!$D$12</f>
        <v>0</v>
      </c>
      <c r="U641" s="104">
        <f>+N641*O641*'1. Standard_Cost'!$E$12</f>
        <v>0</v>
      </c>
      <c r="V641" s="103"/>
      <c r="W641" s="103"/>
      <c r="X641" s="103"/>
      <c r="Y641" s="104">
        <f>+V641*((X641*'1. Standard_Cost'!$B$16)+(W641*X641*'1. Standard_Cost'!$C$16))</f>
        <v>0</v>
      </c>
      <c r="Z641" s="103"/>
      <c r="AA641" s="103"/>
      <c r="AB641" s="104">
        <f>+Z641*'1. Standard_Cost'!$B$20+AA641*'1. Standard_Cost'!$C$20</f>
        <v>0</v>
      </c>
      <c r="AC641" s="105"/>
      <c r="AD641" s="106"/>
      <c r="AE641" s="104">
        <f>SUM(AD641,AC641,AB641,Y641,U641,T641,S641,R641)*'1. Standard_Cost'!B262</f>
        <v>0</v>
      </c>
      <c r="AF641" s="104">
        <f t="shared" si="1141"/>
        <v>0</v>
      </c>
      <c r="AG641" s="103"/>
      <c r="AH641" s="103"/>
      <c r="AI641" s="103"/>
      <c r="AJ641" s="107"/>
      <c r="AK641" s="107"/>
      <c r="AL641" s="107"/>
      <c r="AM641" s="104">
        <f>AG641*'1. Standard_Cost'!B258+'Incremental_Cost Year 2021'!AH649*'1. Standard_Cost'!C258+'Incremental_Cost Year 2021'!AI649*'1. Standard_Cost'!D258+'Incremental_Cost Year 2021'!AJ649+'Incremental_Cost Year 2021'!AL649+AK641</f>
        <v>0</v>
      </c>
      <c r="AN641" s="104">
        <f>AM641*'1. Standard_Cost'!C262</f>
        <v>0</v>
      </c>
      <c r="AO641" s="107"/>
      <c r="AQ641" s="104">
        <f t="shared" si="1137"/>
        <v>0</v>
      </c>
      <c r="AR641" s="104">
        <f t="shared" si="1138"/>
        <v>0</v>
      </c>
      <c r="AS641" s="104">
        <f t="shared" si="1139"/>
        <v>0</v>
      </c>
      <c r="AT641" s="104">
        <f t="shared" si="1142"/>
        <v>0</v>
      </c>
      <c r="AU641" s="108"/>
      <c r="AV641" s="108"/>
      <c r="AW641" s="108"/>
      <c r="AX641" s="108"/>
      <c r="AY641" s="108"/>
      <c r="AZ641" s="108"/>
      <c r="BA641" s="109">
        <f t="shared" si="1140"/>
        <v>0</v>
      </c>
    </row>
    <row r="642" spans="1:53" ht="25.35" customHeight="1" outlineLevel="1" x14ac:dyDescent="0.2">
      <c r="A642" s="68"/>
      <c r="B642" s="94"/>
      <c r="C642" s="251"/>
      <c r="D642" s="113" t="s">
        <v>48</v>
      </c>
      <c r="E642" s="113" t="s">
        <v>819</v>
      </c>
      <c r="F642" s="114" t="s">
        <v>154</v>
      </c>
      <c r="G642" s="115" t="s">
        <v>155</v>
      </c>
      <c r="H642" s="140" t="s">
        <v>399</v>
      </c>
      <c r="I642" s="117"/>
      <c r="J642" s="117"/>
      <c r="K642" s="117"/>
      <c r="L642" s="118">
        <f>SUM(L638:L641)</f>
        <v>0</v>
      </c>
      <c r="M642" s="118">
        <f>SUM(M638:M641)</f>
        <v>0</v>
      </c>
      <c r="N642" s="117"/>
      <c r="O642" s="117"/>
      <c r="P642" s="117"/>
      <c r="Q642" s="117"/>
      <c r="R642" s="119">
        <f>SUM(R638:R641)</f>
        <v>0</v>
      </c>
      <c r="S642" s="119">
        <f>SUM(S638:S641)</f>
        <v>0</v>
      </c>
      <c r="T642" s="119">
        <f>SUM(T638:T641)</f>
        <v>0</v>
      </c>
      <c r="U642" s="119">
        <f>SUM(U638:U641)</f>
        <v>0</v>
      </c>
      <c r="V642" s="117"/>
      <c r="W642" s="117"/>
      <c r="X642" s="117"/>
      <c r="Y642" s="118">
        <f>SUM(Y638:Y641)</f>
        <v>0</v>
      </c>
      <c r="Z642" s="117"/>
      <c r="AA642" s="117"/>
      <c r="AB642" s="118">
        <f t="shared" ref="AB642:AF642" si="1143">SUM(AB638:AB641)</f>
        <v>0</v>
      </c>
      <c r="AC642" s="118">
        <f t="shared" si="1143"/>
        <v>0</v>
      </c>
      <c r="AD642" s="118">
        <f t="shared" si="1143"/>
        <v>0</v>
      </c>
      <c r="AE642" s="118">
        <f t="shared" si="1143"/>
        <v>0</v>
      </c>
      <c r="AF642" s="118">
        <f t="shared" si="1143"/>
        <v>0</v>
      </c>
      <c r="AG642" s="117"/>
      <c r="AH642" s="117"/>
      <c r="AI642" s="117"/>
      <c r="AJ642" s="119">
        <f>SUM(AJ638:AJ641)</f>
        <v>0</v>
      </c>
      <c r="AK642" s="119">
        <f t="shared" ref="AK642:AN642" si="1144">SUM(AK638:AK641)</f>
        <v>0</v>
      </c>
      <c r="AL642" s="119">
        <f t="shared" si="1144"/>
        <v>0</v>
      </c>
      <c r="AM642" s="119">
        <f t="shared" si="1144"/>
        <v>0</v>
      </c>
      <c r="AN642" s="119">
        <f t="shared" si="1144"/>
        <v>0</v>
      </c>
      <c r="AO642" s="116"/>
      <c r="AP642" s="120"/>
      <c r="AQ642" s="118">
        <f t="shared" ref="AQ642:BA642" si="1145">SUM(AQ638:AQ641)</f>
        <v>0</v>
      </c>
      <c r="AR642" s="118">
        <f t="shared" si="1145"/>
        <v>0</v>
      </c>
      <c r="AS642" s="118">
        <f t="shared" si="1145"/>
        <v>0</v>
      </c>
      <c r="AT642" s="118">
        <f t="shared" si="1145"/>
        <v>0</v>
      </c>
      <c r="AU642" s="118">
        <f t="shared" si="1145"/>
        <v>0</v>
      </c>
      <c r="AV642" s="118">
        <f t="shared" si="1145"/>
        <v>0</v>
      </c>
      <c r="AW642" s="118">
        <f t="shared" si="1145"/>
        <v>0</v>
      </c>
      <c r="AX642" s="118">
        <f t="shared" si="1145"/>
        <v>0</v>
      </c>
      <c r="AY642" s="118">
        <f t="shared" si="1145"/>
        <v>0</v>
      </c>
      <c r="AZ642" s="118">
        <f t="shared" si="1145"/>
        <v>0</v>
      </c>
      <c r="BA642" s="118">
        <f t="shared" si="1145"/>
        <v>0</v>
      </c>
    </row>
    <row r="643" spans="1:53" ht="14.1" customHeight="1" outlineLevel="2" x14ac:dyDescent="0.2">
      <c r="A643" s="68"/>
      <c r="B643" s="94"/>
      <c r="C643" s="251"/>
      <c r="D643" s="96"/>
      <c r="E643" s="96"/>
      <c r="F643" s="97"/>
      <c r="G643" s="98"/>
      <c r="H643" s="99" t="s">
        <v>49</v>
      </c>
      <c r="I643" s="100"/>
      <c r="J643" s="101"/>
      <c r="K643" s="101"/>
      <c r="L643" s="102" t="str">
        <f>IF(I643&lt;&gt;0,((VLOOKUP(I643,'1. Standard_Cost'!$B$4:$D$8,2)+VLOOKUP(I643,'1. Standard_Cost'!$B$4:$D$8,3))*J643*K643),"0")</f>
        <v>0</v>
      </c>
      <c r="M643" s="102">
        <f>L643*'1. Standard_Cost'!F238</f>
        <v>0</v>
      </c>
      <c r="N643" s="103"/>
      <c r="O643" s="103"/>
      <c r="P643" s="103"/>
      <c r="Q643" s="103"/>
      <c r="R643" s="104">
        <f>+N643*P643*'1. Standard_Cost'!$B$12</f>
        <v>0</v>
      </c>
      <c r="S643" s="104">
        <f>+N643*O643*P643*'1. Standard_Cost'!$C$12</f>
        <v>0</v>
      </c>
      <c r="T643" s="104">
        <f>+N643*P643*Q643*'1. Standard_Cost'!$D$12</f>
        <v>0</v>
      </c>
      <c r="U643" s="104">
        <f>+N643*O643*'1. Standard_Cost'!$E$12</f>
        <v>0</v>
      </c>
      <c r="V643" s="103"/>
      <c r="W643" s="103"/>
      <c r="X643" s="103"/>
      <c r="Y643" s="104">
        <f>+V643*((X643*'1. Standard_Cost'!$B$16)+(W643*X643*'1. Standard_Cost'!$C$16))</f>
        <v>0</v>
      </c>
      <c r="Z643" s="103"/>
      <c r="AA643" s="103"/>
      <c r="AB643" s="104">
        <f>+Z643*'1. Standard_Cost'!$B$20+AA643*'1. Standard_Cost'!$C$20</f>
        <v>0</v>
      </c>
      <c r="AC643" s="105"/>
      <c r="AD643" s="106"/>
      <c r="AE643" s="104">
        <f>SUM(AD643,AC643,AB643,Y643,U643,T643,S643,R643)*'1. Standard_Cost'!B262</f>
        <v>0</v>
      </c>
      <c r="AF643" s="104">
        <f>SUM(AD643,AE643)</f>
        <v>0</v>
      </c>
      <c r="AG643" s="103"/>
      <c r="AH643" s="103"/>
      <c r="AI643" s="103"/>
      <c r="AJ643" s="107"/>
      <c r="AK643" s="107"/>
      <c r="AL643" s="107"/>
      <c r="AM643" s="104">
        <f>AG643*'1. Standard_Cost'!B258+'Incremental_Cost Year 2021'!AH651*'1. Standard_Cost'!C258+'Incremental_Cost Year 2021'!AI651*'1. Standard_Cost'!D258+'Incremental_Cost Year 2021'!AJ651+'Incremental_Cost Year 2021'!AL651+AK643</f>
        <v>0</v>
      </c>
      <c r="AN643" s="104">
        <f>AM643*'1. Standard_Cost'!C262</f>
        <v>0</v>
      </c>
      <c r="AO643" s="107"/>
      <c r="AQ643" s="104">
        <f t="shared" ref="AQ643:AQ646" si="1146">L643+M643</f>
        <v>0</v>
      </c>
      <c r="AR643" s="104">
        <f t="shared" ref="AR643:AR646" si="1147">AF643</f>
        <v>0</v>
      </c>
      <c r="AS643" s="104">
        <f t="shared" ref="AS643:AS646" si="1148">AM643+AN643</f>
        <v>0</v>
      </c>
      <c r="AT643" s="104">
        <f>SUM(AQ643,AR643,AS643)</f>
        <v>0</v>
      </c>
      <c r="AU643" s="108"/>
      <c r="AV643" s="108"/>
      <c r="AW643" s="108"/>
      <c r="AX643" s="108"/>
      <c r="AY643" s="108"/>
      <c r="AZ643" s="108"/>
      <c r="BA643" s="109">
        <f t="shared" ref="BA643:BA646" si="1149">SUM(AU643:AZ643)-AT643</f>
        <v>0</v>
      </c>
    </row>
    <row r="644" spans="1:53" ht="14.1" customHeight="1" outlineLevel="2" x14ac:dyDescent="0.2">
      <c r="A644" s="68"/>
      <c r="B644" s="94"/>
      <c r="C644" s="251"/>
      <c r="D644" s="110"/>
      <c r="E644" s="110"/>
      <c r="F644" s="110"/>
      <c r="G644" s="111"/>
      <c r="H644" s="99" t="s">
        <v>50</v>
      </c>
      <c r="I644" s="100"/>
      <c r="J644" s="101"/>
      <c r="K644" s="101"/>
      <c r="L644" s="102" t="str">
        <f>IF(I644&lt;&gt;0,((VLOOKUP(I644,'1. Standard_Cost'!$B$4:$D$8,2)+VLOOKUP(I644,'1. Standard_Cost'!$B$4:$D$8,3))*J644*K644),"0")</f>
        <v>0</v>
      </c>
      <c r="M644" s="102">
        <f>L644*'1. Standard_Cost'!F238</f>
        <v>0</v>
      </c>
      <c r="N644" s="103"/>
      <c r="O644" s="103"/>
      <c r="P644" s="103"/>
      <c r="Q644" s="103"/>
      <c r="R644" s="104">
        <f>+N644*P644*'1. Standard_Cost'!$B$12</f>
        <v>0</v>
      </c>
      <c r="S644" s="104">
        <f>+N644*O644*P644*'1. Standard_Cost'!$C$12</f>
        <v>0</v>
      </c>
      <c r="T644" s="104">
        <f>+N644*P644*Q644*'1. Standard_Cost'!$D$12</f>
        <v>0</v>
      </c>
      <c r="U644" s="104">
        <f>+N644*O644*'1. Standard_Cost'!$E$12</f>
        <v>0</v>
      </c>
      <c r="V644" s="103"/>
      <c r="W644" s="103"/>
      <c r="X644" s="103"/>
      <c r="Y644" s="104">
        <f>+V644*((X644*'1. Standard_Cost'!$B$16)+(W644*X644*'1. Standard_Cost'!$C$16))</f>
        <v>0</v>
      </c>
      <c r="Z644" s="103"/>
      <c r="AA644" s="103"/>
      <c r="AB644" s="104">
        <f>+Z644*'1. Standard_Cost'!$B$20+AA644*'1. Standard_Cost'!$C$20</f>
        <v>0</v>
      </c>
      <c r="AC644" s="105"/>
      <c r="AD644" s="106"/>
      <c r="AE644" s="104">
        <f>SUM(AD644,AC644,AB644,Y644,U644,T644,S644,R644)*'1. Standard_Cost'!B262</f>
        <v>0</v>
      </c>
      <c r="AF644" s="104">
        <f t="shared" ref="AF644:AF646" si="1150">SUM(AD644,AE644)</f>
        <v>0</v>
      </c>
      <c r="AG644" s="103"/>
      <c r="AH644" s="103">
        <v>0</v>
      </c>
      <c r="AI644" s="103">
        <v>0</v>
      </c>
      <c r="AJ644" s="107"/>
      <c r="AK644" s="107"/>
      <c r="AL644" s="107"/>
      <c r="AM644" s="104">
        <f>AG644*'1. Standard_Cost'!B258+'Incremental_Cost Year 2021'!AH652*'1. Standard_Cost'!C258+'Incremental_Cost Year 2021'!AI652*'1. Standard_Cost'!D258+'Incremental_Cost Year 2021'!AJ652+'Incremental_Cost Year 2021'!AL652+AK644</f>
        <v>0</v>
      </c>
      <c r="AN644" s="104">
        <f>AM644*'1. Standard_Cost'!C262</f>
        <v>0</v>
      </c>
      <c r="AO644" s="107"/>
      <c r="AQ644" s="104">
        <f t="shared" si="1146"/>
        <v>0</v>
      </c>
      <c r="AR644" s="104">
        <f t="shared" si="1147"/>
        <v>0</v>
      </c>
      <c r="AS644" s="104">
        <f t="shared" si="1148"/>
        <v>0</v>
      </c>
      <c r="AT644" s="104">
        <f t="shared" ref="AT644:AT646" si="1151">SUM(AQ644,AR644,AS644)</f>
        <v>0</v>
      </c>
      <c r="AU644" s="108"/>
      <c r="AV644" s="108">
        <v>0</v>
      </c>
      <c r="AW644" s="108"/>
      <c r="AX644" s="108"/>
      <c r="AY644" s="108"/>
      <c r="AZ644" s="108"/>
      <c r="BA644" s="109">
        <f t="shared" si="1149"/>
        <v>0</v>
      </c>
    </row>
    <row r="645" spans="1:53" ht="14.1" customHeight="1" outlineLevel="2" x14ac:dyDescent="0.2">
      <c r="A645" s="68"/>
      <c r="B645" s="94"/>
      <c r="C645" s="251"/>
      <c r="D645" s="110"/>
      <c r="E645" s="110"/>
      <c r="F645" s="110"/>
      <c r="G645" s="111"/>
      <c r="H645" s="99" t="s">
        <v>51</v>
      </c>
      <c r="I645" s="100"/>
      <c r="J645" s="101"/>
      <c r="K645" s="101"/>
      <c r="L645" s="102" t="str">
        <f>IF(I645&lt;&gt;0,((VLOOKUP(I645,'1. Standard_Cost'!$B$4:$D$8,2)+VLOOKUP(I645,'1. Standard_Cost'!$B$4:$D$8,3))*J645*K645),"0")</f>
        <v>0</v>
      </c>
      <c r="M645" s="102">
        <f>L645*'1. Standard_Cost'!F238</f>
        <v>0</v>
      </c>
      <c r="N645" s="103"/>
      <c r="O645" s="103"/>
      <c r="P645" s="103"/>
      <c r="Q645" s="103"/>
      <c r="R645" s="104">
        <f>+N645*P645*'1. Standard_Cost'!$B$12</f>
        <v>0</v>
      </c>
      <c r="S645" s="104">
        <f>+N645*O645*P645*'1. Standard_Cost'!$C$12</f>
        <v>0</v>
      </c>
      <c r="T645" s="104">
        <f>+N645*P645*Q645*'1. Standard_Cost'!$D$12</f>
        <v>0</v>
      </c>
      <c r="U645" s="104">
        <f>+N645*O645*'1. Standard_Cost'!$E$12</f>
        <v>0</v>
      </c>
      <c r="V645" s="103"/>
      <c r="W645" s="103"/>
      <c r="X645" s="103"/>
      <c r="Y645" s="104">
        <f>+V645*((X645*'1. Standard_Cost'!$B$16)+(W645*X645*'1. Standard_Cost'!$C$16))</f>
        <v>0</v>
      </c>
      <c r="Z645" s="103"/>
      <c r="AA645" s="103"/>
      <c r="AB645" s="104">
        <f>+Z645*'1. Standard_Cost'!$B$20+AA645*'1. Standard_Cost'!$C$20</f>
        <v>0</v>
      </c>
      <c r="AC645" s="105"/>
      <c r="AD645" s="106"/>
      <c r="AE645" s="104">
        <f>SUM(AD645,AC645,AB645,Y645,U645,T645,S645,R645)*'1. Standard_Cost'!B262</f>
        <v>0</v>
      </c>
      <c r="AF645" s="104">
        <f t="shared" si="1150"/>
        <v>0</v>
      </c>
      <c r="AG645" s="103"/>
      <c r="AH645" s="103"/>
      <c r="AI645" s="103"/>
      <c r="AJ645" s="107"/>
      <c r="AK645" s="107"/>
      <c r="AL645" s="107"/>
      <c r="AM645" s="104">
        <f>AG645*'1. Standard_Cost'!B258+'Incremental_Cost Year 2021'!AH653*'1. Standard_Cost'!C258+'Incremental_Cost Year 2021'!AI653*'1. Standard_Cost'!D258+'Incremental_Cost Year 2021'!AJ653+'Incremental_Cost Year 2021'!AL653+AK645</f>
        <v>0</v>
      </c>
      <c r="AN645" s="104">
        <f>AM645*'1. Standard_Cost'!C262</f>
        <v>0</v>
      </c>
      <c r="AO645" s="107"/>
      <c r="AQ645" s="104">
        <f t="shared" si="1146"/>
        <v>0</v>
      </c>
      <c r="AR645" s="104">
        <f t="shared" si="1147"/>
        <v>0</v>
      </c>
      <c r="AS645" s="104">
        <f t="shared" si="1148"/>
        <v>0</v>
      </c>
      <c r="AT645" s="104">
        <f t="shared" si="1151"/>
        <v>0</v>
      </c>
      <c r="AU645" s="108"/>
      <c r="AV645" s="108"/>
      <c r="AW645" s="108"/>
      <c r="AX645" s="108"/>
      <c r="AY645" s="108"/>
      <c r="AZ645" s="108"/>
      <c r="BA645" s="109">
        <f t="shared" si="1149"/>
        <v>0</v>
      </c>
    </row>
    <row r="646" spans="1:53" ht="14.1" customHeight="1" outlineLevel="2" x14ac:dyDescent="0.2">
      <c r="A646" s="68"/>
      <c r="B646" s="94"/>
      <c r="C646" s="251"/>
      <c r="D646" s="110"/>
      <c r="E646" s="110"/>
      <c r="F646" s="110"/>
      <c r="G646" s="111"/>
      <c r="H646" s="112" t="s">
        <v>179</v>
      </c>
      <c r="I646" s="100"/>
      <c r="J646" s="101"/>
      <c r="K646" s="101"/>
      <c r="L646" s="102" t="str">
        <f>IF(I646&lt;&gt;0,((VLOOKUP(I646,'1. Standard_Cost'!$B$4:$D$8,2)+VLOOKUP(I646,'1. Standard_Cost'!$B$4:$D$8,3))*J646*K646),"0")</f>
        <v>0</v>
      </c>
      <c r="M646" s="102">
        <f>L646*'1. Standard_Cost'!F238</f>
        <v>0</v>
      </c>
      <c r="N646" s="103"/>
      <c r="O646" s="103"/>
      <c r="P646" s="103"/>
      <c r="Q646" s="103"/>
      <c r="R646" s="104">
        <f>+N646*P646*'1. Standard_Cost'!$B$12</f>
        <v>0</v>
      </c>
      <c r="S646" s="104">
        <f>+N646*O646*P646*'1. Standard_Cost'!$C$12</f>
        <v>0</v>
      </c>
      <c r="T646" s="104">
        <f>+N646*P646*Q646*'1. Standard_Cost'!$D$12</f>
        <v>0</v>
      </c>
      <c r="U646" s="104">
        <f>+N646*O646*'1. Standard_Cost'!$E$12</f>
        <v>0</v>
      </c>
      <c r="V646" s="103"/>
      <c r="W646" s="103"/>
      <c r="X646" s="103"/>
      <c r="Y646" s="104">
        <f>+V646*((X646*'1. Standard_Cost'!$B$16)+(W646*X646*'1. Standard_Cost'!$C$16))</f>
        <v>0</v>
      </c>
      <c r="Z646" s="103"/>
      <c r="AA646" s="103"/>
      <c r="AB646" s="104">
        <f>+Z646*'1. Standard_Cost'!$B$20+AA646*'1. Standard_Cost'!$C$20</f>
        <v>0</v>
      </c>
      <c r="AC646" s="105"/>
      <c r="AD646" s="106"/>
      <c r="AE646" s="104">
        <f>SUM(AD646,AC646,AB646,Y646,U646,T646,S646,R646)*'1. Standard_Cost'!B262</f>
        <v>0</v>
      </c>
      <c r="AF646" s="104">
        <f t="shared" si="1150"/>
        <v>0</v>
      </c>
      <c r="AG646" s="103"/>
      <c r="AH646" s="103"/>
      <c r="AI646" s="103"/>
      <c r="AJ646" s="107"/>
      <c r="AK646" s="107"/>
      <c r="AL646" s="107"/>
      <c r="AM646" s="104">
        <f>AG646*'1. Standard_Cost'!B258+'Incremental_Cost Year 2021'!AH654*'1. Standard_Cost'!C258+'Incremental_Cost Year 2021'!AI654*'1. Standard_Cost'!D258+'Incremental_Cost Year 2021'!AJ654+'Incremental_Cost Year 2021'!AL654+AK646</f>
        <v>0</v>
      </c>
      <c r="AN646" s="104">
        <f>AM646*'1. Standard_Cost'!C262</f>
        <v>0</v>
      </c>
      <c r="AO646" s="107"/>
      <c r="AQ646" s="104">
        <f t="shared" si="1146"/>
        <v>0</v>
      </c>
      <c r="AR646" s="104">
        <f t="shared" si="1147"/>
        <v>0</v>
      </c>
      <c r="AS646" s="104">
        <f t="shared" si="1148"/>
        <v>0</v>
      </c>
      <c r="AT646" s="104">
        <f t="shared" si="1151"/>
        <v>0</v>
      </c>
      <c r="AU646" s="108"/>
      <c r="AV646" s="108"/>
      <c r="AW646" s="108"/>
      <c r="AX646" s="108"/>
      <c r="AY646" s="108"/>
      <c r="AZ646" s="108"/>
      <c r="BA646" s="109">
        <f t="shared" si="1149"/>
        <v>0</v>
      </c>
    </row>
    <row r="647" spans="1:53" ht="25.7" customHeight="1" outlineLevel="1" x14ac:dyDescent="0.2">
      <c r="A647" s="68"/>
      <c r="B647" s="94"/>
      <c r="C647" s="251"/>
      <c r="D647" s="113" t="s">
        <v>48</v>
      </c>
      <c r="E647" s="113" t="s">
        <v>400</v>
      </c>
      <c r="F647" s="114" t="s">
        <v>154</v>
      </c>
      <c r="G647" s="115" t="s">
        <v>155</v>
      </c>
      <c r="H647" s="122" t="s">
        <v>401</v>
      </c>
      <c r="I647" s="117"/>
      <c r="J647" s="117"/>
      <c r="K647" s="117"/>
      <c r="L647" s="118">
        <f>SUM(L643:L646)</f>
        <v>0</v>
      </c>
      <c r="M647" s="118">
        <f>SUM(M643:M646)</f>
        <v>0</v>
      </c>
      <c r="N647" s="117"/>
      <c r="O647" s="117"/>
      <c r="P647" s="117"/>
      <c r="Q647" s="117"/>
      <c r="R647" s="119">
        <f>SUM(R643:R646)</f>
        <v>0</v>
      </c>
      <c r="S647" s="119">
        <f>SUM(S643:S646)</f>
        <v>0</v>
      </c>
      <c r="T647" s="119">
        <f>SUM(T643:T646)</f>
        <v>0</v>
      </c>
      <c r="U647" s="119">
        <f>SUM(U643:U646)</f>
        <v>0</v>
      </c>
      <c r="V647" s="117"/>
      <c r="W647" s="117"/>
      <c r="X647" s="117"/>
      <c r="Y647" s="118">
        <f>SUM(Y643:Y646)</f>
        <v>0</v>
      </c>
      <c r="Z647" s="117"/>
      <c r="AA647" s="117"/>
      <c r="AB647" s="118">
        <f t="shared" ref="AB647:AF647" si="1152">SUM(AB643:AB646)</f>
        <v>0</v>
      </c>
      <c r="AC647" s="118">
        <f t="shared" si="1152"/>
        <v>0</v>
      </c>
      <c r="AD647" s="118">
        <f t="shared" si="1152"/>
        <v>0</v>
      </c>
      <c r="AE647" s="118">
        <f t="shared" si="1152"/>
        <v>0</v>
      </c>
      <c r="AF647" s="118">
        <f t="shared" si="1152"/>
        <v>0</v>
      </c>
      <c r="AG647" s="117"/>
      <c r="AH647" s="117"/>
      <c r="AI647" s="117"/>
      <c r="AJ647" s="119">
        <f>SUM(AJ643:AJ646)</f>
        <v>0</v>
      </c>
      <c r="AK647" s="119">
        <f t="shared" ref="AK647:AN647" si="1153">SUM(AK643:AK646)</f>
        <v>0</v>
      </c>
      <c r="AL647" s="119">
        <f t="shared" si="1153"/>
        <v>0</v>
      </c>
      <c r="AM647" s="119">
        <f t="shared" si="1153"/>
        <v>0</v>
      </c>
      <c r="AN647" s="119">
        <f t="shared" si="1153"/>
        <v>0</v>
      </c>
      <c r="AO647" s="116"/>
      <c r="AP647" s="120"/>
      <c r="AQ647" s="121">
        <f t="shared" ref="AQ647:BA647" si="1154">SUM(AQ643:AQ646)</f>
        <v>0</v>
      </c>
      <c r="AR647" s="121">
        <f t="shared" si="1154"/>
        <v>0</v>
      </c>
      <c r="AS647" s="121">
        <f t="shared" si="1154"/>
        <v>0</v>
      </c>
      <c r="AT647" s="121">
        <f t="shared" si="1154"/>
        <v>0</v>
      </c>
      <c r="AU647" s="121">
        <f t="shared" si="1154"/>
        <v>0</v>
      </c>
      <c r="AV647" s="121">
        <f t="shared" si="1154"/>
        <v>0</v>
      </c>
      <c r="AW647" s="121">
        <f t="shared" si="1154"/>
        <v>0</v>
      </c>
      <c r="AX647" s="121">
        <f t="shared" si="1154"/>
        <v>0</v>
      </c>
      <c r="AY647" s="121">
        <f t="shared" si="1154"/>
        <v>0</v>
      </c>
      <c r="AZ647" s="121">
        <f t="shared" si="1154"/>
        <v>0</v>
      </c>
      <c r="BA647" s="121">
        <f t="shared" si="1154"/>
        <v>0</v>
      </c>
    </row>
    <row r="648" spans="1:53" ht="14.1" customHeight="1" outlineLevel="2" x14ac:dyDescent="0.2">
      <c r="A648" s="68"/>
      <c r="B648" s="94"/>
      <c r="C648" s="251"/>
      <c r="D648" s="96"/>
      <c r="E648" s="96"/>
      <c r="F648" s="97"/>
      <c r="G648" s="98"/>
      <c r="H648" s="99" t="s">
        <v>49</v>
      </c>
      <c r="I648" s="100"/>
      <c r="J648" s="101"/>
      <c r="K648" s="101"/>
      <c r="L648" s="102" t="str">
        <f>IF(I648&lt;&gt;0,((VLOOKUP(I648,'1. Standard_Cost'!$B$4:$D$8,2)+VLOOKUP(I648,'1. Standard_Cost'!$B$4:$D$8,3))*J648*K648),"0")</f>
        <v>0</v>
      </c>
      <c r="M648" s="102">
        <f>L648*'1. Standard_Cost'!F238</f>
        <v>0</v>
      </c>
      <c r="N648" s="103"/>
      <c r="O648" s="103"/>
      <c r="P648" s="103"/>
      <c r="Q648" s="103"/>
      <c r="R648" s="104">
        <f>+N648*P648*'1. Standard_Cost'!$B$12</f>
        <v>0</v>
      </c>
      <c r="S648" s="104">
        <f>+N648*O648*P648*'1. Standard_Cost'!$C$12</f>
        <v>0</v>
      </c>
      <c r="T648" s="104">
        <f>+N648*P648*Q648*'1. Standard_Cost'!$D$12</f>
        <v>0</v>
      </c>
      <c r="U648" s="104">
        <f>+N648*O648*'1. Standard_Cost'!$E$12</f>
        <v>0</v>
      </c>
      <c r="V648" s="103"/>
      <c r="W648" s="103"/>
      <c r="X648" s="103"/>
      <c r="Y648" s="104">
        <f>+V648*((X648*'1. Standard_Cost'!$B$16)+(W648*X648*'1. Standard_Cost'!$C$16))</f>
        <v>0</v>
      </c>
      <c r="Z648" s="103"/>
      <c r="AA648" s="103"/>
      <c r="AB648" s="104">
        <f>+Z648*'1. Standard_Cost'!$B$20+AA648*'1. Standard_Cost'!$C$20</f>
        <v>0</v>
      </c>
      <c r="AC648" s="105"/>
      <c r="AD648" s="106"/>
      <c r="AE648" s="104">
        <f>SUM(AD648,AC648,AB648,Y648,U648,T648,S648,R648)*'1. Standard_Cost'!B262</f>
        <v>0</v>
      </c>
      <c r="AF648" s="104">
        <f>SUM(AD648,AE648)</f>
        <v>0</v>
      </c>
      <c r="AG648" s="103"/>
      <c r="AH648" s="103"/>
      <c r="AI648" s="103"/>
      <c r="AJ648" s="107"/>
      <c r="AK648" s="107"/>
      <c r="AL648" s="107"/>
      <c r="AM648" s="104">
        <f>AG648*'1. Standard_Cost'!B258+'Incremental_Cost Year 2021'!AH656*'1. Standard_Cost'!C258+'Incremental_Cost Year 2021'!AI656*'1. Standard_Cost'!D258+'Incremental_Cost Year 2021'!AJ656+'Incremental_Cost Year 2021'!AL656+AK648</f>
        <v>0</v>
      </c>
      <c r="AN648" s="104">
        <f>AM648*'1. Standard_Cost'!C262</f>
        <v>0</v>
      </c>
      <c r="AO648" s="107"/>
      <c r="AQ648" s="104">
        <f t="shared" ref="AQ648:AQ651" si="1155">L648+M648</f>
        <v>0</v>
      </c>
      <c r="AR648" s="104">
        <f t="shared" ref="AR648:AR651" si="1156">AF648</f>
        <v>0</v>
      </c>
      <c r="AS648" s="104">
        <f t="shared" ref="AS648:AS651" si="1157">AM648+AN648</f>
        <v>0</v>
      </c>
      <c r="AT648" s="104">
        <f>SUM(AQ648,AR648,AS648)</f>
        <v>0</v>
      </c>
      <c r="AU648" s="108"/>
      <c r="AV648" s="108"/>
      <c r="AW648" s="108"/>
      <c r="AX648" s="108"/>
      <c r="AY648" s="108"/>
      <c r="AZ648" s="108"/>
      <c r="BA648" s="109">
        <f t="shared" ref="BA648:BA651" si="1158">SUM(AU648:AZ648)-AT648</f>
        <v>0</v>
      </c>
    </row>
    <row r="649" spans="1:53" ht="14.1" customHeight="1" outlineLevel="2" x14ac:dyDescent="0.2">
      <c r="A649" s="68"/>
      <c r="B649" s="94"/>
      <c r="C649" s="251"/>
      <c r="D649" s="110"/>
      <c r="E649" s="110"/>
      <c r="F649" s="110"/>
      <c r="G649" s="111"/>
      <c r="H649" s="99" t="s">
        <v>50</v>
      </c>
      <c r="I649" s="100"/>
      <c r="J649" s="101"/>
      <c r="K649" s="101"/>
      <c r="L649" s="102" t="str">
        <f>IF(I649&lt;&gt;0,((VLOOKUP(I649,'1. Standard_Cost'!$B$4:$D$8,2)+VLOOKUP(I649,'1. Standard_Cost'!$B$4:$D$8,3))*J649*K649),"0")</f>
        <v>0</v>
      </c>
      <c r="M649" s="102">
        <f>L649*'1. Standard_Cost'!F238</f>
        <v>0</v>
      </c>
      <c r="N649" s="103"/>
      <c r="O649" s="103"/>
      <c r="P649" s="103"/>
      <c r="Q649" s="103"/>
      <c r="R649" s="104">
        <f>+N649*P649*'1. Standard_Cost'!$B$12</f>
        <v>0</v>
      </c>
      <c r="S649" s="104">
        <f>+N649*O649*P649*'1. Standard_Cost'!$C$12</f>
        <v>0</v>
      </c>
      <c r="T649" s="104">
        <f>+N649*P649*Q649*'1. Standard_Cost'!$D$12</f>
        <v>0</v>
      </c>
      <c r="U649" s="104">
        <f>+N649*O649*'1. Standard_Cost'!$E$12</f>
        <v>0</v>
      </c>
      <c r="V649" s="103"/>
      <c r="W649" s="103"/>
      <c r="X649" s="103"/>
      <c r="Y649" s="104">
        <f>+V649*((X649*'1. Standard_Cost'!$B$16)+(W649*X649*'1. Standard_Cost'!$C$16))</f>
        <v>0</v>
      </c>
      <c r="Z649" s="103"/>
      <c r="AA649" s="103"/>
      <c r="AB649" s="104">
        <f>+Z649*'1. Standard_Cost'!$B$20+AA649*'1. Standard_Cost'!$C$20</f>
        <v>0</v>
      </c>
      <c r="AC649" s="105"/>
      <c r="AD649" s="106"/>
      <c r="AE649" s="104">
        <f>SUM(AD649,AC649,AB649,Y649,U649,T649,S649,R649)*'1. Standard_Cost'!B262</f>
        <v>0</v>
      </c>
      <c r="AF649" s="104">
        <f t="shared" ref="AF649:AF651" si="1159">SUM(AD649,AE649)</f>
        <v>0</v>
      </c>
      <c r="AG649" s="103"/>
      <c r="AH649" s="103">
        <v>0</v>
      </c>
      <c r="AI649" s="103">
        <v>0</v>
      </c>
      <c r="AJ649" s="107"/>
      <c r="AK649" s="107"/>
      <c r="AL649" s="107"/>
      <c r="AM649" s="104">
        <f>AG649*'1. Standard_Cost'!B258+'Incremental_Cost Year 2021'!AH657*'1. Standard_Cost'!C258+'Incremental_Cost Year 2021'!AI657*'1. Standard_Cost'!D258+'Incremental_Cost Year 2021'!AJ657+'Incremental_Cost Year 2021'!AL657+AK649</f>
        <v>0</v>
      </c>
      <c r="AN649" s="104">
        <f>AM649*'1. Standard_Cost'!C262</f>
        <v>0</v>
      </c>
      <c r="AO649" s="107"/>
      <c r="AQ649" s="104">
        <f t="shared" si="1155"/>
        <v>0</v>
      </c>
      <c r="AR649" s="104">
        <f t="shared" si="1156"/>
        <v>0</v>
      </c>
      <c r="AS649" s="104">
        <f t="shared" si="1157"/>
        <v>0</v>
      </c>
      <c r="AT649" s="104">
        <f t="shared" ref="AT649:AT651" si="1160">SUM(AQ649,AR649,AS649)</f>
        <v>0</v>
      </c>
      <c r="AU649" s="108"/>
      <c r="AV649" s="108">
        <v>0</v>
      </c>
      <c r="AW649" s="108"/>
      <c r="AX649" s="108"/>
      <c r="AY649" s="108"/>
      <c r="AZ649" s="108"/>
      <c r="BA649" s="109">
        <f t="shared" si="1158"/>
        <v>0</v>
      </c>
    </row>
    <row r="650" spans="1:53" ht="14.1" customHeight="1" outlineLevel="2" x14ac:dyDescent="0.2">
      <c r="A650" s="68"/>
      <c r="B650" s="94"/>
      <c r="C650" s="251"/>
      <c r="D650" s="110"/>
      <c r="E650" s="110"/>
      <c r="F650" s="110"/>
      <c r="G650" s="111"/>
      <c r="H650" s="99" t="s">
        <v>51</v>
      </c>
      <c r="I650" s="100"/>
      <c r="J650" s="101"/>
      <c r="K650" s="101"/>
      <c r="L650" s="102" t="str">
        <f>IF(I650&lt;&gt;0,((VLOOKUP(I650,'1. Standard_Cost'!$B$4:$D$8,2)+VLOOKUP(I650,'1. Standard_Cost'!$B$4:$D$8,3))*J650*K650),"0")</f>
        <v>0</v>
      </c>
      <c r="M650" s="102">
        <f>L650*'1. Standard_Cost'!F238</f>
        <v>0</v>
      </c>
      <c r="N650" s="103"/>
      <c r="O650" s="103"/>
      <c r="P650" s="103"/>
      <c r="Q650" s="103"/>
      <c r="R650" s="104">
        <f>+N650*P650*'1. Standard_Cost'!$B$12</f>
        <v>0</v>
      </c>
      <c r="S650" s="104">
        <f>+N650*O650*P650*'1. Standard_Cost'!$C$12</f>
        <v>0</v>
      </c>
      <c r="T650" s="104">
        <f>+N650*P650*Q650*'1. Standard_Cost'!$D$12</f>
        <v>0</v>
      </c>
      <c r="U650" s="104">
        <f>+N650*O650*'1. Standard_Cost'!$E$12</f>
        <v>0</v>
      </c>
      <c r="V650" s="103"/>
      <c r="W650" s="103"/>
      <c r="X650" s="103"/>
      <c r="Y650" s="104">
        <f>+V650*((X650*'1. Standard_Cost'!$B$16)+(W650*X650*'1. Standard_Cost'!$C$16))</f>
        <v>0</v>
      </c>
      <c r="Z650" s="103"/>
      <c r="AA650" s="103"/>
      <c r="AB650" s="104">
        <f>+Z650*'1. Standard_Cost'!$B$20+AA650*'1. Standard_Cost'!$C$20</f>
        <v>0</v>
      </c>
      <c r="AC650" s="105"/>
      <c r="AD650" s="106"/>
      <c r="AE650" s="104">
        <f>SUM(AD650,AC650,AB650,Y650,U650,T650,S650,R650)*'1. Standard_Cost'!B262</f>
        <v>0</v>
      </c>
      <c r="AF650" s="104">
        <f t="shared" si="1159"/>
        <v>0</v>
      </c>
      <c r="AG650" s="103"/>
      <c r="AH650" s="103"/>
      <c r="AI650" s="103"/>
      <c r="AJ650" s="107"/>
      <c r="AK650" s="107"/>
      <c r="AL650" s="107"/>
      <c r="AM650" s="104">
        <f>AG650*'1. Standard_Cost'!B258+'Incremental_Cost Year 2021'!AH658*'1. Standard_Cost'!C258+'Incremental_Cost Year 2021'!AI658*'1. Standard_Cost'!D258+'Incremental_Cost Year 2021'!AJ658+'Incremental_Cost Year 2021'!AL658+AK650</f>
        <v>0</v>
      </c>
      <c r="AN650" s="104">
        <f>AM650*'1. Standard_Cost'!C262</f>
        <v>0</v>
      </c>
      <c r="AO650" s="107"/>
      <c r="AQ650" s="104">
        <f t="shared" si="1155"/>
        <v>0</v>
      </c>
      <c r="AR650" s="104">
        <f t="shared" si="1156"/>
        <v>0</v>
      </c>
      <c r="AS650" s="104">
        <f t="shared" si="1157"/>
        <v>0</v>
      </c>
      <c r="AT650" s="104">
        <f t="shared" si="1160"/>
        <v>0</v>
      </c>
      <c r="AU650" s="108"/>
      <c r="AV650" s="108"/>
      <c r="AW650" s="108"/>
      <c r="AX650" s="108"/>
      <c r="AY650" s="108"/>
      <c r="AZ650" s="108"/>
      <c r="BA650" s="109">
        <f t="shared" si="1158"/>
        <v>0</v>
      </c>
    </row>
    <row r="651" spans="1:53" ht="14.1" customHeight="1" outlineLevel="2" x14ac:dyDescent="0.2">
      <c r="A651" s="68"/>
      <c r="B651" s="94"/>
      <c r="C651" s="251"/>
      <c r="D651" s="110"/>
      <c r="E651" s="110"/>
      <c r="F651" s="110"/>
      <c r="G651" s="111"/>
      <c r="H651" s="112" t="s">
        <v>179</v>
      </c>
      <c r="I651" s="100"/>
      <c r="J651" s="101"/>
      <c r="K651" s="101"/>
      <c r="L651" s="102" t="str">
        <f>IF(I651&lt;&gt;0,((VLOOKUP(I651,'1. Standard_Cost'!$B$4:$D$8,2)+VLOOKUP(I651,'1. Standard_Cost'!$B$4:$D$8,3))*J651*K651),"0")</f>
        <v>0</v>
      </c>
      <c r="M651" s="102">
        <f>L651*'1. Standard_Cost'!F238</f>
        <v>0</v>
      </c>
      <c r="N651" s="103"/>
      <c r="O651" s="103"/>
      <c r="P651" s="103"/>
      <c r="Q651" s="103"/>
      <c r="R651" s="104">
        <f>+N651*P651*'1. Standard_Cost'!$B$12</f>
        <v>0</v>
      </c>
      <c r="S651" s="104">
        <f>+N651*O651*P651*'1. Standard_Cost'!$C$12</f>
        <v>0</v>
      </c>
      <c r="T651" s="104">
        <f>+N651*P651*Q651*'1. Standard_Cost'!$D$12</f>
        <v>0</v>
      </c>
      <c r="U651" s="104">
        <f>+N651*O651*'1. Standard_Cost'!$E$12</f>
        <v>0</v>
      </c>
      <c r="V651" s="103"/>
      <c r="W651" s="103"/>
      <c r="X651" s="103"/>
      <c r="Y651" s="104">
        <f>+V651*((X651*'1. Standard_Cost'!$B$16)+(W651*X651*'1. Standard_Cost'!$C$16))</f>
        <v>0</v>
      </c>
      <c r="Z651" s="103"/>
      <c r="AA651" s="103"/>
      <c r="AB651" s="104">
        <f>+Z651*'1. Standard_Cost'!$B$20+AA651*'1. Standard_Cost'!$C$20</f>
        <v>0</v>
      </c>
      <c r="AC651" s="105"/>
      <c r="AD651" s="106"/>
      <c r="AE651" s="104">
        <f>SUM(AD651,AC651,AB651,Y651,U651,T651,S651,R651)*'1. Standard_Cost'!B262</f>
        <v>0</v>
      </c>
      <c r="AF651" s="104">
        <f t="shared" si="1159"/>
        <v>0</v>
      </c>
      <c r="AG651" s="103"/>
      <c r="AH651" s="103"/>
      <c r="AI651" s="103"/>
      <c r="AJ651" s="107"/>
      <c r="AK651" s="107"/>
      <c r="AL651" s="107"/>
      <c r="AM651" s="104">
        <f>AG651*'1. Standard_Cost'!B258+'Incremental_Cost Year 2021'!AH659*'1. Standard_Cost'!C258+'Incremental_Cost Year 2021'!AI659*'1. Standard_Cost'!D258+'Incremental_Cost Year 2021'!AJ659+'Incremental_Cost Year 2021'!AL659+AK651</f>
        <v>0</v>
      </c>
      <c r="AN651" s="104">
        <f>AM651*'1. Standard_Cost'!C262</f>
        <v>0</v>
      </c>
      <c r="AO651" s="107"/>
      <c r="AQ651" s="104">
        <f t="shared" si="1155"/>
        <v>0</v>
      </c>
      <c r="AR651" s="104">
        <f t="shared" si="1156"/>
        <v>0</v>
      </c>
      <c r="AS651" s="104">
        <f t="shared" si="1157"/>
        <v>0</v>
      </c>
      <c r="AT651" s="104">
        <f t="shared" si="1160"/>
        <v>0</v>
      </c>
      <c r="AU651" s="108"/>
      <c r="AV651" s="108"/>
      <c r="AW651" s="108"/>
      <c r="AX651" s="108"/>
      <c r="AY651" s="108"/>
      <c r="AZ651" s="108"/>
      <c r="BA651" s="109">
        <f t="shared" si="1158"/>
        <v>0</v>
      </c>
    </row>
    <row r="652" spans="1:53" ht="24.6" customHeight="1" outlineLevel="1" x14ac:dyDescent="0.2">
      <c r="A652" s="68"/>
      <c r="B652" s="141"/>
      <c r="C652" s="251"/>
      <c r="D652" s="113" t="s">
        <v>48</v>
      </c>
      <c r="E652" s="113" t="s">
        <v>820</v>
      </c>
      <c r="F652" s="114" t="s">
        <v>154</v>
      </c>
      <c r="G652" s="115" t="s">
        <v>155</v>
      </c>
      <c r="H652" s="122" t="s">
        <v>402</v>
      </c>
      <c r="I652" s="117"/>
      <c r="J652" s="117"/>
      <c r="K652" s="117"/>
      <c r="L652" s="118">
        <f>SUM(L648:L651)</f>
        <v>0</v>
      </c>
      <c r="M652" s="118">
        <f>SUM(M648:M651)</f>
        <v>0</v>
      </c>
      <c r="N652" s="117"/>
      <c r="O652" s="117"/>
      <c r="P652" s="117"/>
      <c r="Q652" s="117"/>
      <c r="R652" s="119">
        <f>SUM(R648:R651)</f>
        <v>0</v>
      </c>
      <c r="S652" s="119">
        <f>SUM(S648:S651)</f>
        <v>0</v>
      </c>
      <c r="T652" s="119">
        <f>SUM(T648:T651)</f>
        <v>0</v>
      </c>
      <c r="U652" s="119">
        <f>SUM(U648:U651)</f>
        <v>0</v>
      </c>
      <c r="V652" s="117"/>
      <c r="W652" s="117"/>
      <c r="X652" s="117"/>
      <c r="Y652" s="118">
        <f>SUM(Y648:Y651)</f>
        <v>0</v>
      </c>
      <c r="Z652" s="117"/>
      <c r="AA652" s="117"/>
      <c r="AB652" s="118">
        <f t="shared" ref="AB652:AF652" si="1161">SUM(AB648:AB651)</f>
        <v>0</v>
      </c>
      <c r="AC652" s="118">
        <f t="shared" si="1161"/>
        <v>0</v>
      </c>
      <c r="AD652" s="118">
        <f t="shared" si="1161"/>
        <v>0</v>
      </c>
      <c r="AE652" s="118">
        <f t="shared" si="1161"/>
        <v>0</v>
      </c>
      <c r="AF652" s="118">
        <f t="shared" si="1161"/>
        <v>0</v>
      </c>
      <c r="AG652" s="117"/>
      <c r="AH652" s="117"/>
      <c r="AI652" s="117"/>
      <c r="AJ652" s="119">
        <f>SUM(AJ648:AJ651)</f>
        <v>0</v>
      </c>
      <c r="AK652" s="119">
        <f t="shared" ref="AK652:AN652" si="1162">SUM(AK648:AK651)</f>
        <v>0</v>
      </c>
      <c r="AL652" s="119">
        <f t="shared" si="1162"/>
        <v>0</v>
      </c>
      <c r="AM652" s="119">
        <f t="shared" si="1162"/>
        <v>0</v>
      </c>
      <c r="AN652" s="119">
        <f t="shared" si="1162"/>
        <v>0</v>
      </c>
      <c r="AO652" s="116"/>
      <c r="AP652" s="120"/>
      <c r="AQ652" s="121">
        <f t="shared" ref="AQ652:BA652" si="1163">SUM(AQ648:AQ651)</f>
        <v>0</v>
      </c>
      <c r="AR652" s="121">
        <f t="shared" si="1163"/>
        <v>0</v>
      </c>
      <c r="AS652" s="121">
        <f t="shared" si="1163"/>
        <v>0</v>
      </c>
      <c r="AT652" s="121">
        <f t="shared" si="1163"/>
        <v>0</v>
      </c>
      <c r="AU652" s="121">
        <f t="shared" si="1163"/>
        <v>0</v>
      </c>
      <c r="AV652" s="121">
        <f t="shared" si="1163"/>
        <v>0</v>
      </c>
      <c r="AW652" s="121">
        <f t="shared" si="1163"/>
        <v>0</v>
      </c>
      <c r="AX652" s="121">
        <f t="shared" si="1163"/>
        <v>0</v>
      </c>
      <c r="AY652" s="121">
        <f t="shared" si="1163"/>
        <v>0</v>
      </c>
      <c r="AZ652" s="121">
        <f t="shared" si="1163"/>
        <v>0</v>
      </c>
      <c r="BA652" s="121">
        <f t="shared" si="1163"/>
        <v>0</v>
      </c>
    </row>
    <row r="653" spans="1:53" ht="14.1" customHeight="1" outlineLevel="2" x14ac:dyDescent="0.2">
      <c r="A653" s="68"/>
      <c r="B653" s="94"/>
      <c r="C653" s="95"/>
      <c r="D653" s="96"/>
      <c r="E653" s="96"/>
      <c r="F653" s="97"/>
      <c r="G653" s="98"/>
      <c r="H653" s="99" t="s">
        <v>49</v>
      </c>
      <c r="I653" s="100"/>
      <c r="J653" s="101"/>
      <c r="K653" s="101"/>
      <c r="L653" s="102" t="str">
        <f>IF(I653&lt;&gt;0,((VLOOKUP(I653,'1. Standard_Cost'!$B$4:$D$8,2)+VLOOKUP(I653,'1. Standard_Cost'!$B$4:$D$8,3))*J653*K653),"0")</f>
        <v>0</v>
      </c>
      <c r="M653" s="102">
        <f>L653*'1. Standard_Cost'!F243</f>
        <v>0</v>
      </c>
      <c r="N653" s="103"/>
      <c r="O653" s="103"/>
      <c r="P653" s="103"/>
      <c r="Q653" s="103"/>
      <c r="R653" s="104">
        <f>+N653*P653*'1. Standard_Cost'!$B$12</f>
        <v>0</v>
      </c>
      <c r="S653" s="104">
        <f>+N653*O653*P653*'1. Standard_Cost'!$C$12</f>
        <v>0</v>
      </c>
      <c r="T653" s="104">
        <f>+N653*P653*Q653*'1. Standard_Cost'!$D$12</f>
        <v>0</v>
      </c>
      <c r="U653" s="104">
        <f>+N653*O653*'1. Standard_Cost'!$E$12</f>
        <v>0</v>
      </c>
      <c r="V653" s="103"/>
      <c r="W653" s="103"/>
      <c r="X653" s="103"/>
      <c r="Y653" s="104">
        <f>+V653*((X653*'1. Standard_Cost'!$B$16)+(W653*X653*'1. Standard_Cost'!$C$16))</f>
        <v>0</v>
      </c>
      <c r="Z653" s="103"/>
      <c r="AA653" s="103"/>
      <c r="AB653" s="104">
        <f>+Z653*'1. Standard_Cost'!$B$20+AA653*'1. Standard_Cost'!$C$20</f>
        <v>0</v>
      </c>
      <c r="AC653" s="105"/>
      <c r="AD653" s="106"/>
      <c r="AE653" s="104">
        <f>SUM(AD653,AC653,AB653,Y653,U653,T653,S653,R653)*'1. Standard_Cost'!B267</f>
        <v>0</v>
      </c>
      <c r="AF653" s="104">
        <f>SUM(AD653,AE653)</f>
        <v>0</v>
      </c>
      <c r="AG653" s="103"/>
      <c r="AH653" s="103"/>
      <c r="AI653" s="103"/>
      <c r="AJ653" s="107"/>
      <c r="AK653" s="107"/>
      <c r="AL653" s="107"/>
      <c r="AM653" s="104">
        <f>AG653*'1. Standard_Cost'!B263+'Incremental_Cost Year 2021'!AH661*'1. Standard_Cost'!C263+'Incremental_Cost Year 2021'!AI661*'1. Standard_Cost'!D263+'Incremental_Cost Year 2021'!AJ661+'Incremental_Cost Year 2021'!AL661+AK653</f>
        <v>0</v>
      </c>
      <c r="AN653" s="104">
        <f>AM653*'1. Standard_Cost'!C267</f>
        <v>0</v>
      </c>
      <c r="AO653" s="107"/>
      <c r="AQ653" s="104">
        <f t="shared" ref="AQ653:AQ656" si="1164">L653+M653</f>
        <v>0</v>
      </c>
      <c r="AR653" s="104">
        <f t="shared" ref="AR653:AR656" si="1165">AF653</f>
        <v>0</v>
      </c>
      <c r="AS653" s="104">
        <f t="shared" ref="AS653:AS656" si="1166">AM653+AN653</f>
        <v>0</v>
      </c>
      <c r="AT653" s="104">
        <f>SUM(AQ653,AR653,AS653)</f>
        <v>0</v>
      </c>
      <c r="AU653" s="108"/>
      <c r="AV653" s="108"/>
      <c r="AW653" s="108"/>
      <c r="AX653" s="108"/>
      <c r="AY653" s="108"/>
      <c r="AZ653" s="108"/>
      <c r="BA653" s="109">
        <f t="shared" ref="BA653:BA656" si="1167">SUM(AU653:AZ653)-AT653</f>
        <v>0</v>
      </c>
    </row>
    <row r="654" spans="1:53" ht="14.1" customHeight="1" outlineLevel="2" x14ac:dyDescent="0.2">
      <c r="A654" s="68"/>
      <c r="B654" s="94"/>
      <c r="C654" s="95"/>
      <c r="D654" s="110"/>
      <c r="E654" s="110"/>
      <c r="F654" s="110"/>
      <c r="G654" s="111"/>
      <c r="H654" s="99" t="s">
        <v>50</v>
      </c>
      <c r="I654" s="100"/>
      <c r="J654" s="101"/>
      <c r="K654" s="101"/>
      <c r="L654" s="102" t="str">
        <f>IF(I654&lt;&gt;0,((VLOOKUP(I654,'1. Standard_Cost'!$B$4:$D$8,2)+VLOOKUP(I654,'1. Standard_Cost'!$B$4:$D$8,3))*J654*K654),"0")</f>
        <v>0</v>
      </c>
      <c r="M654" s="102">
        <f>L654*'1. Standard_Cost'!F243</f>
        <v>0</v>
      </c>
      <c r="N654" s="103"/>
      <c r="O654" s="103"/>
      <c r="P654" s="103"/>
      <c r="Q654" s="103"/>
      <c r="R654" s="104">
        <f>+N654*P654*'1. Standard_Cost'!$B$12</f>
        <v>0</v>
      </c>
      <c r="S654" s="104">
        <f>+N654*O654*P654*'1. Standard_Cost'!$C$12</f>
        <v>0</v>
      </c>
      <c r="T654" s="104">
        <f>+N654*P654*Q654*'1. Standard_Cost'!$D$12</f>
        <v>0</v>
      </c>
      <c r="U654" s="104">
        <f>+N654*O654*'1. Standard_Cost'!$E$12</f>
        <v>0</v>
      </c>
      <c r="V654" s="103"/>
      <c r="W654" s="103"/>
      <c r="X654" s="103"/>
      <c r="Y654" s="104">
        <f>+V654*((X654*'1. Standard_Cost'!$B$16)+(W654*X654*'1. Standard_Cost'!$C$16))</f>
        <v>0</v>
      </c>
      <c r="Z654" s="103"/>
      <c r="AA654" s="103"/>
      <c r="AB654" s="104">
        <f>+Z654*'1. Standard_Cost'!$B$20+AA654*'1. Standard_Cost'!$C$20</f>
        <v>0</v>
      </c>
      <c r="AC654" s="105"/>
      <c r="AD654" s="106"/>
      <c r="AE654" s="104">
        <f>SUM(AD654,AC654,AB654,Y654,U654,T654,S654,R654)*'1. Standard_Cost'!B267</f>
        <v>0</v>
      </c>
      <c r="AF654" s="104">
        <f t="shared" ref="AF654:AF656" si="1168">SUM(AD654,AE654)</f>
        <v>0</v>
      </c>
      <c r="AG654" s="103"/>
      <c r="AH654" s="103">
        <v>0</v>
      </c>
      <c r="AI654" s="103">
        <v>0</v>
      </c>
      <c r="AJ654" s="107"/>
      <c r="AK654" s="107"/>
      <c r="AL654" s="107"/>
      <c r="AM654" s="104">
        <f>AG654*'1. Standard_Cost'!B263+'Incremental_Cost Year 2021'!AH662*'1. Standard_Cost'!C263+'Incremental_Cost Year 2021'!AI662*'1. Standard_Cost'!D263+'Incremental_Cost Year 2021'!AJ662+'Incremental_Cost Year 2021'!AL662+AK654</f>
        <v>0</v>
      </c>
      <c r="AN654" s="104">
        <f>AM654*'1. Standard_Cost'!C267</f>
        <v>0</v>
      </c>
      <c r="AO654" s="107"/>
      <c r="AQ654" s="104">
        <f t="shared" si="1164"/>
        <v>0</v>
      </c>
      <c r="AR654" s="104">
        <f t="shared" si="1165"/>
        <v>0</v>
      </c>
      <c r="AS654" s="104">
        <f t="shared" si="1166"/>
        <v>0</v>
      </c>
      <c r="AT654" s="104">
        <f t="shared" ref="AT654:AT656" si="1169">SUM(AQ654,AR654,AS654)</f>
        <v>0</v>
      </c>
      <c r="AU654" s="108"/>
      <c r="AV654" s="108">
        <v>0</v>
      </c>
      <c r="AW654" s="108"/>
      <c r="AX654" s="108"/>
      <c r="AY654" s="108"/>
      <c r="AZ654" s="108"/>
      <c r="BA654" s="109">
        <f t="shared" si="1167"/>
        <v>0</v>
      </c>
    </row>
    <row r="655" spans="1:53" ht="14.1" customHeight="1" outlineLevel="2" x14ac:dyDescent="0.2">
      <c r="A655" s="68"/>
      <c r="B655" s="94"/>
      <c r="C655" s="95"/>
      <c r="D655" s="110"/>
      <c r="E655" s="110"/>
      <c r="F655" s="110"/>
      <c r="G655" s="111"/>
      <c r="H655" s="99" t="s">
        <v>51</v>
      </c>
      <c r="I655" s="100"/>
      <c r="J655" s="101"/>
      <c r="K655" s="101"/>
      <c r="L655" s="102" t="str">
        <f>IF(I655&lt;&gt;0,((VLOOKUP(I655,'1. Standard_Cost'!$B$4:$D$8,2)+VLOOKUP(I655,'1. Standard_Cost'!$B$4:$D$8,3))*J655*K655),"0")</f>
        <v>0</v>
      </c>
      <c r="M655" s="102">
        <f>L655*'1. Standard_Cost'!F243</f>
        <v>0</v>
      </c>
      <c r="N655" s="103"/>
      <c r="O655" s="103"/>
      <c r="P655" s="103"/>
      <c r="Q655" s="103"/>
      <c r="R655" s="104">
        <f>+N655*P655*'1. Standard_Cost'!$B$12</f>
        <v>0</v>
      </c>
      <c r="S655" s="104">
        <f>+N655*O655*P655*'1. Standard_Cost'!$C$12</f>
        <v>0</v>
      </c>
      <c r="T655" s="104">
        <f>+N655*P655*Q655*'1. Standard_Cost'!$D$12</f>
        <v>0</v>
      </c>
      <c r="U655" s="104">
        <f>+N655*O655*'1. Standard_Cost'!$E$12</f>
        <v>0</v>
      </c>
      <c r="V655" s="103"/>
      <c r="W655" s="103"/>
      <c r="X655" s="103"/>
      <c r="Y655" s="104">
        <f>+V655*((X655*'1. Standard_Cost'!$B$16)+(W655*X655*'1. Standard_Cost'!$C$16))</f>
        <v>0</v>
      </c>
      <c r="Z655" s="103"/>
      <c r="AA655" s="103"/>
      <c r="AB655" s="104">
        <f>+Z655*'1. Standard_Cost'!$B$20+AA655*'1. Standard_Cost'!$C$20</f>
        <v>0</v>
      </c>
      <c r="AC655" s="105"/>
      <c r="AD655" s="106"/>
      <c r="AE655" s="104">
        <f>SUM(AD655,AC655,AB655,Y655,U655,T655,S655,R655)*'1. Standard_Cost'!B267</f>
        <v>0</v>
      </c>
      <c r="AF655" s="104">
        <f t="shared" si="1168"/>
        <v>0</v>
      </c>
      <c r="AG655" s="103"/>
      <c r="AH655" s="103"/>
      <c r="AI655" s="103"/>
      <c r="AJ655" s="107"/>
      <c r="AK655" s="107"/>
      <c r="AL655" s="107"/>
      <c r="AM655" s="104">
        <f>AG655*'1. Standard_Cost'!B263+'Incremental_Cost Year 2021'!AH663*'1. Standard_Cost'!C263+'Incremental_Cost Year 2021'!AI663*'1. Standard_Cost'!D263+'Incremental_Cost Year 2021'!AJ663+'Incremental_Cost Year 2021'!AL663+AK655</f>
        <v>0</v>
      </c>
      <c r="AN655" s="104">
        <f>AM655*'1. Standard_Cost'!C267</f>
        <v>0</v>
      </c>
      <c r="AO655" s="107"/>
      <c r="AQ655" s="104">
        <f t="shared" si="1164"/>
        <v>0</v>
      </c>
      <c r="AR655" s="104">
        <f t="shared" si="1165"/>
        <v>0</v>
      </c>
      <c r="AS655" s="104">
        <f t="shared" si="1166"/>
        <v>0</v>
      </c>
      <c r="AT655" s="104">
        <f t="shared" si="1169"/>
        <v>0</v>
      </c>
      <c r="AU655" s="108"/>
      <c r="AV655" s="108"/>
      <c r="AW655" s="108"/>
      <c r="AX655" s="108"/>
      <c r="AY655" s="108"/>
      <c r="AZ655" s="108"/>
      <c r="BA655" s="109">
        <f t="shared" si="1167"/>
        <v>0</v>
      </c>
    </row>
    <row r="656" spans="1:53" ht="14.1" customHeight="1" outlineLevel="2" x14ac:dyDescent="0.2">
      <c r="A656" s="68"/>
      <c r="B656" s="94"/>
      <c r="C656" s="95"/>
      <c r="D656" s="110"/>
      <c r="E656" s="110"/>
      <c r="F656" s="110"/>
      <c r="G656" s="111"/>
      <c r="H656" s="112" t="s">
        <v>179</v>
      </c>
      <c r="I656" s="100"/>
      <c r="J656" s="101"/>
      <c r="K656" s="101"/>
      <c r="L656" s="102" t="str">
        <f>IF(I656&lt;&gt;0,((VLOOKUP(I656,'1. Standard_Cost'!$B$4:$D$8,2)+VLOOKUP(I656,'1. Standard_Cost'!$B$4:$D$8,3))*J656*K656),"0")</f>
        <v>0</v>
      </c>
      <c r="M656" s="102">
        <f>L656*'1. Standard_Cost'!F243</f>
        <v>0</v>
      </c>
      <c r="N656" s="103"/>
      <c r="O656" s="103"/>
      <c r="P656" s="103"/>
      <c r="Q656" s="103"/>
      <c r="R656" s="104">
        <f>+N656*P656*'1. Standard_Cost'!$B$12</f>
        <v>0</v>
      </c>
      <c r="S656" s="104">
        <f>+N656*O656*P656*'1. Standard_Cost'!$C$12</f>
        <v>0</v>
      </c>
      <c r="T656" s="104">
        <f>+N656*P656*Q656*'1. Standard_Cost'!$D$12</f>
        <v>0</v>
      </c>
      <c r="U656" s="104">
        <f>+N656*O656*'1. Standard_Cost'!$E$12</f>
        <v>0</v>
      </c>
      <c r="V656" s="103"/>
      <c r="W656" s="103"/>
      <c r="X656" s="103"/>
      <c r="Y656" s="104">
        <f>+V656*((X656*'1. Standard_Cost'!$B$16)+(W656*X656*'1. Standard_Cost'!$C$16))</f>
        <v>0</v>
      </c>
      <c r="Z656" s="103"/>
      <c r="AA656" s="103"/>
      <c r="AB656" s="104">
        <f>+Z656*'1. Standard_Cost'!$B$20+AA656*'1. Standard_Cost'!$C$20</f>
        <v>0</v>
      </c>
      <c r="AC656" s="105"/>
      <c r="AD656" s="106"/>
      <c r="AE656" s="104">
        <f>SUM(AD656,AC656,AB656,Y656,U656,T656,S656,R656)*'1. Standard_Cost'!B267</f>
        <v>0</v>
      </c>
      <c r="AF656" s="104">
        <f t="shared" si="1168"/>
        <v>0</v>
      </c>
      <c r="AG656" s="103"/>
      <c r="AH656" s="103"/>
      <c r="AI656" s="103"/>
      <c r="AJ656" s="107"/>
      <c r="AK656" s="107"/>
      <c r="AL656" s="107"/>
      <c r="AM656" s="104">
        <f>AG656*'1. Standard_Cost'!B263+'Incremental_Cost Year 2021'!AH664*'1. Standard_Cost'!C263+'Incremental_Cost Year 2021'!AI664*'1. Standard_Cost'!D263+'Incremental_Cost Year 2021'!AJ664+'Incremental_Cost Year 2021'!AL664+AK656</f>
        <v>0</v>
      </c>
      <c r="AN656" s="104">
        <f>AM656*'1. Standard_Cost'!C267</f>
        <v>0</v>
      </c>
      <c r="AO656" s="107"/>
      <c r="AQ656" s="104">
        <f t="shared" si="1164"/>
        <v>0</v>
      </c>
      <c r="AR656" s="104">
        <f t="shared" si="1165"/>
        <v>0</v>
      </c>
      <c r="AS656" s="104">
        <f t="shared" si="1166"/>
        <v>0</v>
      </c>
      <c r="AT656" s="104">
        <f t="shared" si="1169"/>
        <v>0</v>
      </c>
      <c r="AU656" s="108"/>
      <c r="AV656" s="108"/>
      <c r="AW656" s="108"/>
      <c r="AX656" s="108"/>
      <c r="AY656" s="108"/>
      <c r="AZ656" s="108"/>
      <c r="BA656" s="109">
        <f t="shared" si="1167"/>
        <v>0</v>
      </c>
    </row>
    <row r="657" spans="1:53" ht="24.6" customHeight="1" outlineLevel="1" x14ac:dyDescent="0.2">
      <c r="A657" s="68"/>
      <c r="B657" s="141"/>
      <c r="C657" s="95"/>
      <c r="D657" s="113" t="s">
        <v>48</v>
      </c>
      <c r="E657" s="113" t="s">
        <v>822</v>
      </c>
      <c r="F657" s="114" t="s">
        <v>154</v>
      </c>
      <c r="G657" s="115" t="s">
        <v>155</v>
      </c>
      <c r="H657" s="122" t="s">
        <v>403</v>
      </c>
      <c r="I657" s="117"/>
      <c r="J657" s="117"/>
      <c r="K657" s="117"/>
      <c r="L657" s="118">
        <f>SUM(L653:L656)</f>
        <v>0</v>
      </c>
      <c r="M657" s="118">
        <f>SUM(M653:M656)</f>
        <v>0</v>
      </c>
      <c r="N657" s="117"/>
      <c r="O657" s="117"/>
      <c r="P657" s="117"/>
      <c r="Q657" s="117"/>
      <c r="R657" s="119">
        <f>SUM(R653:R656)</f>
        <v>0</v>
      </c>
      <c r="S657" s="119">
        <f>SUM(S653:S656)</f>
        <v>0</v>
      </c>
      <c r="T657" s="119">
        <f>SUM(T653:T656)</f>
        <v>0</v>
      </c>
      <c r="U657" s="119">
        <f>SUM(U653:U656)</f>
        <v>0</v>
      </c>
      <c r="V657" s="117"/>
      <c r="W657" s="117"/>
      <c r="X657" s="117"/>
      <c r="Y657" s="118">
        <f>SUM(Y653:Y656)</f>
        <v>0</v>
      </c>
      <c r="Z657" s="117"/>
      <c r="AA657" s="117"/>
      <c r="AB657" s="118">
        <f t="shared" ref="AB657:AF657" si="1170">SUM(AB653:AB656)</f>
        <v>0</v>
      </c>
      <c r="AC657" s="118">
        <f t="shared" si="1170"/>
        <v>0</v>
      </c>
      <c r="AD657" s="118">
        <f t="shared" si="1170"/>
        <v>0</v>
      </c>
      <c r="AE657" s="118">
        <f t="shared" si="1170"/>
        <v>0</v>
      </c>
      <c r="AF657" s="118">
        <f t="shared" si="1170"/>
        <v>0</v>
      </c>
      <c r="AG657" s="117"/>
      <c r="AH657" s="117"/>
      <c r="AI657" s="117"/>
      <c r="AJ657" s="119">
        <f>SUM(AJ653:AJ656)</f>
        <v>0</v>
      </c>
      <c r="AK657" s="119">
        <f t="shared" ref="AK657:AN657" si="1171">SUM(AK653:AK656)</f>
        <v>0</v>
      </c>
      <c r="AL657" s="119">
        <f t="shared" si="1171"/>
        <v>0</v>
      </c>
      <c r="AM657" s="119">
        <f t="shared" si="1171"/>
        <v>0</v>
      </c>
      <c r="AN657" s="119">
        <f t="shared" si="1171"/>
        <v>0</v>
      </c>
      <c r="AO657" s="116"/>
      <c r="AP657" s="120"/>
      <c r="AQ657" s="121">
        <f t="shared" ref="AQ657:BA657" si="1172">SUM(AQ653:AQ656)</f>
        <v>0</v>
      </c>
      <c r="AR657" s="121">
        <f t="shared" si="1172"/>
        <v>0</v>
      </c>
      <c r="AS657" s="121">
        <f t="shared" si="1172"/>
        <v>0</v>
      </c>
      <c r="AT657" s="121">
        <f t="shared" si="1172"/>
        <v>0</v>
      </c>
      <c r="AU657" s="121">
        <f t="shared" si="1172"/>
        <v>0</v>
      </c>
      <c r="AV657" s="121">
        <f t="shared" si="1172"/>
        <v>0</v>
      </c>
      <c r="AW657" s="121">
        <f t="shared" si="1172"/>
        <v>0</v>
      </c>
      <c r="AX657" s="121">
        <f t="shared" si="1172"/>
        <v>0</v>
      </c>
      <c r="AY657" s="121">
        <f t="shared" si="1172"/>
        <v>0</v>
      </c>
      <c r="AZ657" s="121">
        <f t="shared" si="1172"/>
        <v>0</v>
      </c>
      <c r="BA657" s="121">
        <f t="shared" si="1172"/>
        <v>0</v>
      </c>
    </row>
    <row r="658" spans="1:53" ht="14.1" customHeight="1" outlineLevel="2" x14ac:dyDescent="0.2">
      <c r="A658" s="68"/>
      <c r="B658" s="94"/>
      <c r="C658" s="95"/>
      <c r="D658" s="96"/>
      <c r="E658" s="96"/>
      <c r="F658" s="97"/>
      <c r="G658" s="98"/>
      <c r="H658" s="99" t="s">
        <v>49</v>
      </c>
      <c r="I658" s="100"/>
      <c r="J658" s="101"/>
      <c r="K658" s="101"/>
      <c r="L658" s="102" t="str">
        <f>IF(I658&lt;&gt;0,((VLOOKUP(I658,'1. Standard_Cost'!$B$4:$D$8,2)+VLOOKUP(I658,'1. Standard_Cost'!$B$4:$D$8,3))*J658*K658),"0")</f>
        <v>0</v>
      </c>
      <c r="M658" s="102">
        <f>L658*'1. Standard_Cost'!F253</f>
        <v>0</v>
      </c>
      <c r="N658" s="103"/>
      <c r="O658" s="103"/>
      <c r="P658" s="103"/>
      <c r="Q658" s="103"/>
      <c r="R658" s="104">
        <f>+N658*P658*'1. Standard_Cost'!$B$12</f>
        <v>0</v>
      </c>
      <c r="S658" s="104">
        <f>+N658*O658*P658*'1. Standard_Cost'!$C$12</f>
        <v>0</v>
      </c>
      <c r="T658" s="104">
        <f>+N658*P658*Q658*'1. Standard_Cost'!$D$12</f>
        <v>0</v>
      </c>
      <c r="U658" s="104">
        <f>+N658*O658*'1. Standard_Cost'!$E$12</f>
        <v>0</v>
      </c>
      <c r="V658" s="103"/>
      <c r="W658" s="103"/>
      <c r="X658" s="103"/>
      <c r="Y658" s="104">
        <f>+V658*((X658*'1. Standard_Cost'!$B$16)+(W658*X658*'1. Standard_Cost'!$C$16))</f>
        <v>0</v>
      </c>
      <c r="Z658" s="103"/>
      <c r="AA658" s="103"/>
      <c r="AB658" s="104">
        <f>+Z658*'1. Standard_Cost'!$B$20+AA658*'1. Standard_Cost'!$C$20</f>
        <v>0</v>
      </c>
      <c r="AC658" s="105"/>
      <c r="AD658" s="106"/>
      <c r="AE658" s="104">
        <f>SUM(AD658,AC658,AB658,Y658,U658,T658,S658,R658)*'1. Standard_Cost'!B277</f>
        <v>0</v>
      </c>
      <c r="AF658" s="104">
        <f>SUM(AD658,AE658)</f>
        <v>0</v>
      </c>
      <c r="AG658" s="103"/>
      <c r="AH658" s="103"/>
      <c r="AI658" s="103"/>
      <c r="AJ658" s="107"/>
      <c r="AK658" s="107"/>
      <c r="AL658" s="107"/>
      <c r="AM658" s="104">
        <f>AG658*'1. Standard_Cost'!B273+'Incremental_Cost Year 2021'!AH666*'1. Standard_Cost'!C273+'Incremental_Cost Year 2021'!AI666*'1. Standard_Cost'!D273+'Incremental_Cost Year 2021'!AJ666+'Incremental_Cost Year 2021'!AL666+AK658</f>
        <v>0</v>
      </c>
      <c r="AN658" s="104">
        <f>AM658*'1. Standard_Cost'!C277</f>
        <v>0</v>
      </c>
      <c r="AO658" s="107"/>
      <c r="AQ658" s="104">
        <f t="shared" ref="AQ658:AQ661" si="1173">L658+M658</f>
        <v>0</v>
      </c>
      <c r="AR658" s="104">
        <f t="shared" ref="AR658:AR661" si="1174">AF658</f>
        <v>0</v>
      </c>
      <c r="AS658" s="104">
        <f t="shared" ref="AS658:AS661" si="1175">AM658+AN658</f>
        <v>0</v>
      </c>
      <c r="AT658" s="104">
        <f>SUM(AQ658,AR658,AS658)</f>
        <v>0</v>
      </c>
      <c r="AU658" s="108"/>
      <c r="AV658" s="108"/>
      <c r="AW658" s="108"/>
      <c r="AX658" s="108"/>
      <c r="AY658" s="108"/>
      <c r="AZ658" s="108"/>
      <c r="BA658" s="109">
        <f t="shared" ref="BA658:BA661" si="1176">SUM(AU658:AZ658)-AT658</f>
        <v>0</v>
      </c>
    </row>
    <row r="659" spans="1:53" ht="14.1" customHeight="1" outlineLevel="2" x14ac:dyDescent="0.2">
      <c r="A659" s="68"/>
      <c r="B659" s="94"/>
      <c r="C659" s="95"/>
      <c r="D659" s="110"/>
      <c r="E659" s="110"/>
      <c r="F659" s="110"/>
      <c r="G659" s="111"/>
      <c r="H659" s="99" t="s">
        <v>50</v>
      </c>
      <c r="I659" s="100"/>
      <c r="J659" s="101"/>
      <c r="K659" s="101"/>
      <c r="L659" s="102" t="str">
        <f>IF(I659&lt;&gt;0,((VLOOKUP(I659,'1. Standard_Cost'!$B$4:$D$8,2)+VLOOKUP(I659,'1. Standard_Cost'!$B$4:$D$8,3))*J659*K659),"0")</f>
        <v>0</v>
      </c>
      <c r="M659" s="102">
        <f>L659*'1. Standard_Cost'!F253</f>
        <v>0</v>
      </c>
      <c r="N659" s="103"/>
      <c r="O659" s="103"/>
      <c r="P659" s="103"/>
      <c r="Q659" s="103"/>
      <c r="R659" s="104">
        <f>+N659*P659*'1. Standard_Cost'!$B$12</f>
        <v>0</v>
      </c>
      <c r="S659" s="104">
        <f>+N659*O659*P659*'1. Standard_Cost'!$C$12</f>
        <v>0</v>
      </c>
      <c r="T659" s="104">
        <f>+N659*P659*Q659*'1. Standard_Cost'!$D$12</f>
        <v>0</v>
      </c>
      <c r="U659" s="104">
        <f>+N659*O659*'1. Standard_Cost'!$E$12</f>
        <v>0</v>
      </c>
      <c r="V659" s="103"/>
      <c r="W659" s="103"/>
      <c r="X659" s="103"/>
      <c r="Y659" s="104">
        <f>+V659*((X659*'1. Standard_Cost'!$B$16)+(W659*X659*'1. Standard_Cost'!$C$16))</f>
        <v>0</v>
      </c>
      <c r="Z659" s="103"/>
      <c r="AA659" s="103"/>
      <c r="AB659" s="104">
        <f>+Z659*'1. Standard_Cost'!$B$20+AA659*'1. Standard_Cost'!$C$20</f>
        <v>0</v>
      </c>
      <c r="AC659" s="105"/>
      <c r="AD659" s="106"/>
      <c r="AE659" s="104">
        <f>SUM(AD659,AC659,AB659,Y659,U659,T659,S659,R659)*'1. Standard_Cost'!B277</f>
        <v>0</v>
      </c>
      <c r="AF659" s="104">
        <f t="shared" ref="AF659:AF661" si="1177">SUM(AD659,AE659)</f>
        <v>0</v>
      </c>
      <c r="AG659" s="103"/>
      <c r="AH659" s="103">
        <v>0</v>
      </c>
      <c r="AI659" s="103">
        <v>0</v>
      </c>
      <c r="AJ659" s="107"/>
      <c r="AK659" s="107"/>
      <c r="AL659" s="107"/>
      <c r="AM659" s="104">
        <f>AG659*'1. Standard_Cost'!B273+'Incremental_Cost Year 2021'!AH667*'1. Standard_Cost'!C273+'Incremental_Cost Year 2021'!AI667*'1. Standard_Cost'!D273+'Incremental_Cost Year 2021'!AJ667+'Incremental_Cost Year 2021'!AL667+AK659</f>
        <v>0</v>
      </c>
      <c r="AN659" s="104">
        <f>AM659*'1. Standard_Cost'!C277</f>
        <v>0</v>
      </c>
      <c r="AO659" s="107"/>
      <c r="AQ659" s="104">
        <f t="shared" si="1173"/>
        <v>0</v>
      </c>
      <c r="AR659" s="104">
        <f t="shared" si="1174"/>
        <v>0</v>
      </c>
      <c r="AS659" s="104">
        <f t="shared" si="1175"/>
        <v>0</v>
      </c>
      <c r="AT659" s="104">
        <f t="shared" ref="AT659:AT661" si="1178">SUM(AQ659,AR659,AS659)</f>
        <v>0</v>
      </c>
      <c r="AU659" s="108"/>
      <c r="AV659" s="108">
        <v>0</v>
      </c>
      <c r="AW659" s="108"/>
      <c r="AX659" s="108"/>
      <c r="AY659" s="108"/>
      <c r="AZ659" s="108"/>
      <c r="BA659" s="109">
        <f t="shared" si="1176"/>
        <v>0</v>
      </c>
    </row>
    <row r="660" spans="1:53" ht="14.1" customHeight="1" outlineLevel="2" x14ac:dyDescent="0.2">
      <c r="A660" s="68"/>
      <c r="B660" s="94"/>
      <c r="C660" s="95"/>
      <c r="D660" s="110"/>
      <c r="E660" s="110"/>
      <c r="F660" s="110"/>
      <c r="G660" s="111"/>
      <c r="H660" s="99" t="s">
        <v>51</v>
      </c>
      <c r="I660" s="100"/>
      <c r="J660" s="101"/>
      <c r="K660" s="101"/>
      <c r="L660" s="102" t="str">
        <f>IF(I660&lt;&gt;0,((VLOOKUP(I660,'1. Standard_Cost'!$B$4:$D$8,2)+VLOOKUP(I660,'1. Standard_Cost'!$B$4:$D$8,3))*J660*K660),"0")</f>
        <v>0</v>
      </c>
      <c r="M660" s="102">
        <f>L660*'1. Standard_Cost'!F253</f>
        <v>0</v>
      </c>
      <c r="N660" s="103"/>
      <c r="O660" s="103"/>
      <c r="P660" s="103"/>
      <c r="Q660" s="103"/>
      <c r="R660" s="104">
        <f>+N660*P660*'1. Standard_Cost'!$B$12</f>
        <v>0</v>
      </c>
      <c r="S660" s="104">
        <f>+N660*O660*P660*'1. Standard_Cost'!$C$12</f>
        <v>0</v>
      </c>
      <c r="T660" s="104">
        <f>+N660*P660*Q660*'1. Standard_Cost'!$D$12</f>
        <v>0</v>
      </c>
      <c r="U660" s="104">
        <f>+N660*O660*'1. Standard_Cost'!$E$12</f>
        <v>0</v>
      </c>
      <c r="V660" s="103"/>
      <c r="W660" s="103"/>
      <c r="X660" s="103"/>
      <c r="Y660" s="104">
        <f>+V660*((X660*'1. Standard_Cost'!$B$16)+(W660*X660*'1. Standard_Cost'!$C$16))</f>
        <v>0</v>
      </c>
      <c r="Z660" s="103"/>
      <c r="AA660" s="103"/>
      <c r="AB660" s="104">
        <f>+Z660*'1. Standard_Cost'!$B$20+AA660*'1. Standard_Cost'!$C$20</f>
        <v>0</v>
      </c>
      <c r="AC660" s="105"/>
      <c r="AD660" s="106"/>
      <c r="AE660" s="104">
        <f>SUM(AD660,AC660,AB660,Y660,U660,T660,S660,R660)*'1. Standard_Cost'!B277</f>
        <v>0</v>
      </c>
      <c r="AF660" s="104">
        <f t="shared" si="1177"/>
        <v>0</v>
      </c>
      <c r="AG660" s="103"/>
      <c r="AH660" s="103"/>
      <c r="AI660" s="103"/>
      <c r="AJ660" s="107"/>
      <c r="AK660" s="107"/>
      <c r="AL660" s="107"/>
      <c r="AM660" s="104">
        <f>AG660*'1. Standard_Cost'!B273+'Incremental_Cost Year 2021'!AH668*'1. Standard_Cost'!C273+'Incremental_Cost Year 2021'!AI668*'1. Standard_Cost'!D273+'Incremental_Cost Year 2021'!AJ668+'Incremental_Cost Year 2021'!AL668+AK660</f>
        <v>0</v>
      </c>
      <c r="AN660" s="104">
        <f>AM660*'1. Standard_Cost'!C277</f>
        <v>0</v>
      </c>
      <c r="AO660" s="107"/>
      <c r="AQ660" s="104">
        <f t="shared" si="1173"/>
        <v>0</v>
      </c>
      <c r="AR660" s="104">
        <f t="shared" si="1174"/>
        <v>0</v>
      </c>
      <c r="AS660" s="104">
        <f t="shared" si="1175"/>
        <v>0</v>
      </c>
      <c r="AT660" s="104">
        <f t="shared" si="1178"/>
        <v>0</v>
      </c>
      <c r="AU660" s="108"/>
      <c r="AV660" s="108"/>
      <c r="AW660" s="108"/>
      <c r="AX660" s="108"/>
      <c r="AY660" s="108"/>
      <c r="AZ660" s="108"/>
      <c r="BA660" s="109">
        <f t="shared" si="1176"/>
        <v>0</v>
      </c>
    </row>
    <row r="661" spans="1:53" ht="14.1" customHeight="1" outlineLevel="2" x14ac:dyDescent="0.2">
      <c r="A661" s="68"/>
      <c r="B661" s="94"/>
      <c r="C661" s="95"/>
      <c r="D661" s="110"/>
      <c r="E661" s="110"/>
      <c r="F661" s="110"/>
      <c r="G661" s="111"/>
      <c r="H661" s="112" t="s">
        <v>179</v>
      </c>
      <c r="I661" s="100"/>
      <c r="J661" s="101"/>
      <c r="K661" s="101"/>
      <c r="L661" s="102" t="str">
        <f>IF(I661&lt;&gt;0,((VLOOKUP(I661,'1. Standard_Cost'!$B$4:$D$8,2)+VLOOKUP(I661,'1. Standard_Cost'!$B$4:$D$8,3))*J661*K661),"0")</f>
        <v>0</v>
      </c>
      <c r="M661" s="102">
        <f>L661*'1. Standard_Cost'!F253</f>
        <v>0</v>
      </c>
      <c r="N661" s="103"/>
      <c r="O661" s="103"/>
      <c r="P661" s="103"/>
      <c r="Q661" s="103"/>
      <c r="R661" s="104">
        <f>+N661*P661*'1. Standard_Cost'!$B$12</f>
        <v>0</v>
      </c>
      <c r="S661" s="104">
        <f>+N661*O661*P661*'1. Standard_Cost'!$C$12</f>
        <v>0</v>
      </c>
      <c r="T661" s="104">
        <f>+N661*P661*Q661*'1. Standard_Cost'!$D$12</f>
        <v>0</v>
      </c>
      <c r="U661" s="104">
        <f>+N661*O661*'1. Standard_Cost'!$E$12</f>
        <v>0</v>
      </c>
      <c r="V661" s="103"/>
      <c r="W661" s="103"/>
      <c r="X661" s="103"/>
      <c r="Y661" s="104">
        <f>+V661*((X661*'1. Standard_Cost'!$B$16)+(W661*X661*'1. Standard_Cost'!$C$16))</f>
        <v>0</v>
      </c>
      <c r="Z661" s="103"/>
      <c r="AA661" s="103"/>
      <c r="AB661" s="104">
        <f>+Z661*'1. Standard_Cost'!$B$20+AA661*'1. Standard_Cost'!$C$20</f>
        <v>0</v>
      </c>
      <c r="AC661" s="105"/>
      <c r="AD661" s="106"/>
      <c r="AE661" s="104">
        <f>SUM(AD661,AC661,AB661,Y661,U661,T661,S661,R661)*'1. Standard_Cost'!B277</f>
        <v>0</v>
      </c>
      <c r="AF661" s="104">
        <f t="shared" si="1177"/>
        <v>0</v>
      </c>
      <c r="AG661" s="103"/>
      <c r="AH661" s="103"/>
      <c r="AI661" s="103"/>
      <c r="AJ661" s="107"/>
      <c r="AK661" s="107"/>
      <c r="AL661" s="107"/>
      <c r="AM661" s="104">
        <f>AG661*'1. Standard_Cost'!B273+'Incremental_Cost Year 2021'!AH669*'1. Standard_Cost'!C273+'Incremental_Cost Year 2021'!AI669*'1. Standard_Cost'!D273+'Incremental_Cost Year 2021'!AJ669+'Incremental_Cost Year 2021'!AL669+AK661</f>
        <v>0</v>
      </c>
      <c r="AN661" s="104">
        <f>AM661*'1. Standard_Cost'!C277</f>
        <v>0</v>
      </c>
      <c r="AO661" s="107"/>
      <c r="AQ661" s="104">
        <f t="shared" si="1173"/>
        <v>0</v>
      </c>
      <c r="AR661" s="104">
        <f t="shared" si="1174"/>
        <v>0</v>
      </c>
      <c r="AS661" s="104">
        <f t="shared" si="1175"/>
        <v>0</v>
      </c>
      <c r="AT661" s="104">
        <f t="shared" si="1178"/>
        <v>0</v>
      </c>
      <c r="AU661" s="108"/>
      <c r="AV661" s="108"/>
      <c r="AW661" s="108"/>
      <c r="AX661" s="108"/>
      <c r="AY661" s="108"/>
      <c r="AZ661" s="108"/>
      <c r="BA661" s="109">
        <f t="shared" si="1176"/>
        <v>0</v>
      </c>
    </row>
    <row r="662" spans="1:53" ht="25.7" customHeight="1" outlineLevel="1" x14ac:dyDescent="0.2">
      <c r="A662" s="68"/>
      <c r="B662" s="94"/>
      <c r="C662" s="95"/>
      <c r="D662" s="113" t="s">
        <v>48</v>
      </c>
      <c r="E662" s="113" t="s">
        <v>823</v>
      </c>
      <c r="F662" s="114" t="s">
        <v>154</v>
      </c>
      <c r="G662" s="115" t="s">
        <v>155</v>
      </c>
      <c r="H662" s="122" t="s">
        <v>404</v>
      </c>
      <c r="I662" s="117"/>
      <c r="J662" s="117"/>
      <c r="K662" s="117"/>
      <c r="L662" s="118">
        <f>SUM(L658:L661)</f>
        <v>0</v>
      </c>
      <c r="M662" s="118">
        <f>SUM(M658:M661)</f>
        <v>0</v>
      </c>
      <c r="N662" s="117"/>
      <c r="O662" s="117"/>
      <c r="P662" s="117"/>
      <c r="Q662" s="117"/>
      <c r="R662" s="119">
        <f>SUM(R658:R661)</f>
        <v>0</v>
      </c>
      <c r="S662" s="119">
        <f>SUM(S658:S661)</f>
        <v>0</v>
      </c>
      <c r="T662" s="119">
        <f>SUM(T658:T661)</f>
        <v>0</v>
      </c>
      <c r="U662" s="119">
        <f>SUM(U658:U661)</f>
        <v>0</v>
      </c>
      <c r="V662" s="117"/>
      <c r="W662" s="117"/>
      <c r="X662" s="117"/>
      <c r="Y662" s="118">
        <f>SUM(Y658:Y661)</f>
        <v>0</v>
      </c>
      <c r="Z662" s="117"/>
      <c r="AA662" s="117"/>
      <c r="AB662" s="118">
        <f t="shared" ref="AB662:AF662" si="1179">SUM(AB658:AB661)</f>
        <v>0</v>
      </c>
      <c r="AC662" s="118">
        <f t="shared" si="1179"/>
        <v>0</v>
      </c>
      <c r="AD662" s="118">
        <f t="shared" si="1179"/>
        <v>0</v>
      </c>
      <c r="AE662" s="118">
        <f t="shared" si="1179"/>
        <v>0</v>
      </c>
      <c r="AF662" s="118">
        <f t="shared" si="1179"/>
        <v>0</v>
      </c>
      <c r="AG662" s="117"/>
      <c r="AH662" s="117"/>
      <c r="AI662" s="117"/>
      <c r="AJ662" s="119">
        <f>SUM(AJ658:AJ661)</f>
        <v>0</v>
      </c>
      <c r="AK662" s="119">
        <f t="shared" ref="AK662:AN662" si="1180">SUM(AK658:AK661)</f>
        <v>0</v>
      </c>
      <c r="AL662" s="119">
        <f t="shared" si="1180"/>
        <v>0</v>
      </c>
      <c r="AM662" s="119">
        <f t="shared" si="1180"/>
        <v>0</v>
      </c>
      <c r="AN662" s="119">
        <f t="shared" si="1180"/>
        <v>0</v>
      </c>
      <c r="AO662" s="116"/>
      <c r="AP662" s="120"/>
      <c r="AQ662" s="121">
        <f t="shared" ref="AQ662:BA662" si="1181">SUM(AQ658:AQ661)</f>
        <v>0</v>
      </c>
      <c r="AR662" s="121">
        <f t="shared" si="1181"/>
        <v>0</v>
      </c>
      <c r="AS662" s="121">
        <f t="shared" si="1181"/>
        <v>0</v>
      </c>
      <c r="AT662" s="121">
        <f t="shared" si="1181"/>
        <v>0</v>
      </c>
      <c r="AU662" s="121">
        <f t="shared" si="1181"/>
        <v>0</v>
      </c>
      <c r="AV662" s="121">
        <f t="shared" si="1181"/>
        <v>0</v>
      </c>
      <c r="AW662" s="121">
        <f t="shared" si="1181"/>
        <v>0</v>
      </c>
      <c r="AX662" s="121">
        <f t="shared" si="1181"/>
        <v>0</v>
      </c>
      <c r="AY662" s="121">
        <f t="shared" si="1181"/>
        <v>0</v>
      </c>
      <c r="AZ662" s="121">
        <f t="shared" si="1181"/>
        <v>0</v>
      </c>
      <c r="BA662" s="121">
        <f t="shared" si="1181"/>
        <v>0</v>
      </c>
    </row>
    <row r="663" spans="1:53" ht="14.1" customHeight="1" outlineLevel="2" x14ac:dyDescent="0.2">
      <c r="A663" s="68"/>
      <c r="B663" s="94"/>
      <c r="C663" s="95"/>
      <c r="D663" s="96"/>
      <c r="E663" s="96"/>
      <c r="F663" s="97"/>
      <c r="G663" s="98"/>
      <c r="H663" s="99" t="s">
        <v>49</v>
      </c>
      <c r="I663" s="100"/>
      <c r="J663" s="101"/>
      <c r="K663" s="101"/>
      <c r="L663" s="102" t="str">
        <f>IF(I663&lt;&gt;0,((VLOOKUP(I663,'1. Standard_Cost'!$B$4:$D$8,2)+VLOOKUP(I663,'1. Standard_Cost'!$B$4:$D$8,3))*J663*K663),"0")</f>
        <v>0</v>
      </c>
      <c r="M663" s="102">
        <f>L663*'1. Standard_Cost'!F253</f>
        <v>0</v>
      </c>
      <c r="N663" s="103"/>
      <c r="O663" s="103"/>
      <c r="P663" s="103"/>
      <c r="Q663" s="103"/>
      <c r="R663" s="104">
        <f>+N663*P663*'1. Standard_Cost'!$B$12</f>
        <v>0</v>
      </c>
      <c r="S663" s="104">
        <f>+N663*O663*P663*'1. Standard_Cost'!$C$12</f>
        <v>0</v>
      </c>
      <c r="T663" s="104">
        <f>+N663*P663*Q663*'1. Standard_Cost'!$D$12</f>
        <v>0</v>
      </c>
      <c r="U663" s="104">
        <f>+N663*O663*'1. Standard_Cost'!$E$12</f>
        <v>0</v>
      </c>
      <c r="V663" s="103"/>
      <c r="W663" s="103"/>
      <c r="X663" s="103"/>
      <c r="Y663" s="104">
        <f>+V663*((X663*'1. Standard_Cost'!$B$16)+(W663*X663*'1. Standard_Cost'!$C$16))</f>
        <v>0</v>
      </c>
      <c r="Z663" s="103"/>
      <c r="AA663" s="103"/>
      <c r="AB663" s="104">
        <f>+Z663*'1. Standard_Cost'!$B$20+AA663*'1. Standard_Cost'!$C$20</f>
        <v>0</v>
      </c>
      <c r="AC663" s="105"/>
      <c r="AD663" s="106"/>
      <c r="AE663" s="104">
        <f>SUM(AD663,AC663,AB663,Y663,U663,T663,S663,R663)*'1. Standard_Cost'!B277</f>
        <v>0</v>
      </c>
      <c r="AF663" s="104">
        <f>SUM(AD663,AE663)</f>
        <v>0</v>
      </c>
      <c r="AG663" s="103"/>
      <c r="AH663" s="103"/>
      <c r="AI663" s="103"/>
      <c r="AJ663" s="107"/>
      <c r="AK663" s="107"/>
      <c r="AL663" s="107"/>
      <c r="AM663" s="104">
        <f>AG663*'1. Standard_Cost'!B273+'Incremental_Cost Year 2021'!AH671*'1. Standard_Cost'!C273+'Incremental_Cost Year 2021'!AI671*'1. Standard_Cost'!D273+'Incremental_Cost Year 2021'!AJ671+'Incremental_Cost Year 2021'!AL671+AK663</f>
        <v>0</v>
      </c>
      <c r="AN663" s="104">
        <f>AM663*'1. Standard_Cost'!C277</f>
        <v>0</v>
      </c>
      <c r="AO663" s="107"/>
      <c r="AQ663" s="104">
        <f t="shared" ref="AQ663:AQ666" si="1182">L663+M663</f>
        <v>0</v>
      </c>
      <c r="AR663" s="104">
        <f t="shared" ref="AR663:AR666" si="1183">AF663</f>
        <v>0</v>
      </c>
      <c r="AS663" s="104">
        <f t="shared" ref="AS663:AS666" si="1184">AM663+AN663</f>
        <v>0</v>
      </c>
      <c r="AT663" s="104">
        <f>SUM(AQ663,AR663,AS663)</f>
        <v>0</v>
      </c>
      <c r="AU663" s="108"/>
      <c r="AV663" s="108"/>
      <c r="AW663" s="108"/>
      <c r="AX663" s="108"/>
      <c r="AY663" s="108"/>
      <c r="AZ663" s="108"/>
      <c r="BA663" s="109">
        <f t="shared" ref="BA663:BA666" si="1185">SUM(AU663:AZ663)-AT663</f>
        <v>0</v>
      </c>
    </row>
    <row r="664" spans="1:53" ht="14.1" customHeight="1" outlineLevel="2" x14ac:dyDescent="0.2">
      <c r="A664" s="68"/>
      <c r="B664" s="94"/>
      <c r="C664" s="95"/>
      <c r="D664" s="110"/>
      <c r="E664" s="110"/>
      <c r="F664" s="110"/>
      <c r="G664" s="111"/>
      <c r="H664" s="99" t="s">
        <v>50</v>
      </c>
      <c r="I664" s="100"/>
      <c r="J664" s="101"/>
      <c r="K664" s="101"/>
      <c r="L664" s="102" t="str">
        <f>IF(I664&lt;&gt;0,((VLOOKUP(I664,'1. Standard_Cost'!$B$4:$D$8,2)+VLOOKUP(I664,'1. Standard_Cost'!$B$4:$D$8,3))*J664*K664),"0")</f>
        <v>0</v>
      </c>
      <c r="M664" s="102">
        <f>L664*'1. Standard_Cost'!F253</f>
        <v>0</v>
      </c>
      <c r="N664" s="103"/>
      <c r="O664" s="103"/>
      <c r="P664" s="103"/>
      <c r="Q664" s="103"/>
      <c r="R664" s="104">
        <f>+N664*P664*'1. Standard_Cost'!$B$12</f>
        <v>0</v>
      </c>
      <c r="S664" s="104">
        <f>+N664*O664*P664*'1. Standard_Cost'!$C$12</f>
        <v>0</v>
      </c>
      <c r="T664" s="104">
        <f>+N664*P664*Q664*'1. Standard_Cost'!$D$12</f>
        <v>0</v>
      </c>
      <c r="U664" s="104">
        <f>+N664*O664*'1. Standard_Cost'!$E$12</f>
        <v>0</v>
      </c>
      <c r="V664" s="103"/>
      <c r="W664" s="103"/>
      <c r="X664" s="103"/>
      <c r="Y664" s="104">
        <f>+V664*((X664*'1. Standard_Cost'!$B$16)+(W664*X664*'1. Standard_Cost'!$C$16))</f>
        <v>0</v>
      </c>
      <c r="Z664" s="103"/>
      <c r="AA664" s="103"/>
      <c r="AB664" s="104">
        <f>+Z664*'1. Standard_Cost'!$B$20+AA664*'1. Standard_Cost'!$C$20</f>
        <v>0</v>
      </c>
      <c r="AC664" s="105"/>
      <c r="AD664" s="106"/>
      <c r="AE664" s="104">
        <f>SUM(AD664,AC664,AB664,Y664,U664,T664,S664,R664)*'1. Standard_Cost'!B277</f>
        <v>0</v>
      </c>
      <c r="AF664" s="104">
        <f t="shared" ref="AF664:AF666" si="1186">SUM(AD664,AE664)</f>
        <v>0</v>
      </c>
      <c r="AG664" s="103"/>
      <c r="AH664" s="103">
        <v>0</v>
      </c>
      <c r="AI664" s="103">
        <v>0</v>
      </c>
      <c r="AJ664" s="107"/>
      <c r="AK664" s="107"/>
      <c r="AL664" s="107"/>
      <c r="AM664" s="104">
        <f>AG664*'1. Standard_Cost'!B273+'Incremental_Cost Year 2021'!AH672*'1. Standard_Cost'!C273+'Incremental_Cost Year 2021'!AI672*'1. Standard_Cost'!D273+'Incremental_Cost Year 2021'!AJ672+'Incremental_Cost Year 2021'!AL672+AK664</f>
        <v>0</v>
      </c>
      <c r="AN664" s="104">
        <f>AM664*'1. Standard_Cost'!C277</f>
        <v>0</v>
      </c>
      <c r="AO664" s="107"/>
      <c r="AQ664" s="104">
        <f t="shared" si="1182"/>
        <v>0</v>
      </c>
      <c r="AR664" s="104">
        <f t="shared" si="1183"/>
        <v>0</v>
      </c>
      <c r="AS664" s="104">
        <f t="shared" si="1184"/>
        <v>0</v>
      </c>
      <c r="AT664" s="104">
        <f t="shared" ref="AT664:AT666" si="1187">SUM(AQ664,AR664,AS664)</f>
        <v>0</v>
      </c>
      <c r="AU664" s="108"/>
      <c r="AV664" s="108">
        <v>0</v>
      </c>
      <c r="AW664" s="108"/>
      <c r="AX664" s="108"/>
      <c r="AY664" s="108"/>
      <c r="AZ664" s="108"/>
      <c r="BA664" s="109">
        <f t="shared" si="1185"/>
        <v>0</v>
      </c>
    </row>
    <row r="665" spans="1:53" ht="14.1" customHeight="1" outlineLevel="2" x14ac:dyDescent="0.2">
      <c r="A665" s="68"/>
      <c r="B665" s="94"/>
      <c r="C665" s="95"/>
      <c r="D665" s="110"/>
      <c r="E665" s="110"/>
      <c r="F665" s="110"/>
      <c r="G665" s="111"/>
      <c r="H665" s="99" t="s">
        <v>51</v>
      </c>
      <c r="I665" s="100"/>
      <c r="J665" s="101"/>
      <c r="K665" s="101"/>
      <c r="L665" s="102" t="str">
        <f>IF(I665&lt;&gt;0,((VLOOKUP(I665,'1. Standard_Cost'!$B$4:$D$8,2)+VLOOKUP(I665,'1. Standard_Cost'!$B$4:$D$8,3))*J665*K665),"0")</f>
        <v>0</v>
      </c>
      <c r="M665" s="102">
        <f>L665*'1. Standard_Cost'!F253</f>
        <v>0</v>
      </c>
      <c r="N665" s="103"/>
      <c r="O665" s="103"/>
      <c r="P665" s="103"/>
      <c r="Q665" s="103"/>
      <c r="R665" s="104">
        <f>+N665*P665*'1. Standard_Cost'!$B$12</f>
        <v>0</v>
      </c>
      <c r="S665" s="104">
        <f>+N665*O665*P665*'1. Standard_Cost'!$C$12</f>
        <v>0</v>
      </c>
      <c r="T665" s="104">
        <f>+N665*P665*Q665*'1. Standard_Cost'!$D$12</f>
        <v>0</v>
      </c>
      <c r="U665" s="104">
        <f>+N665*O665*'1. Standard_Cost'!$E$12</f>
        <v>0</v>
      </c>
      <c r="V665" s="103"/>
      <c r="W665" s="103"/>
      <c r="X665" s="103"/>
      <c r="Y665" s="104">
        <f>+V665*((X665*'1. Standard_Cost'!$B$16)+(W665*X665*'1. Standard_Cost'!$C$16))</f>
        <v>0</v>
      </c>
      <c r="Z665" s="103"/>
      <c r="AA665" s="103"/>
      <c r="AB665" s="104">
        <f>+Z665*'1. Standard_Cost'!$B$20+AA665*'1. Standard_Cost'!$C$20</f>
        <v>0</v>
      </c>
      <c r="AC665" s="105"/>
      <c r="AD665" s="106"/>
      <c r="AE665" s="104">
        <f>SUM(AD665,AC665,AB665,Y665,U665,T665,S665,R665)*'1. Standard_Cost'!B277</f>
        <v>0</v>
      </c>
      <c r="AF665" s="104">
        <f t="shared" si="1186"/>
        <v>0</v>
      </c>
      <c r="AG665" s="103"/>
      <c r="AH665" s="103"/>
      <c r="AI665" s="103"/>
      <c r="AJ665" s="107"/>
      <c r="AK665" s="107"/>
      <c r="AL665" s="107"/>
      <c r="AM665" s="104">
        <f>AG665*'1. Standard_Cost'!B273+'Incremental_Cost Year 2021'!AH673*'1. Standard_Cost'!C273+'Incremental_Cost Year 2021'!AI673*'1. Standard_Cost'!D273+'Incremental_Cost Year 2021'!AJ673+'Incremental_Cost Year 2021'!AL673+AK665</f>
        <v>0</v>
      </c>
      <c r="AN665" s="104">
        <f>AM665*'1. Standard_Cost'!C277</f>
        <v>0</v>
      </c>
      <c r="AO665" s="107"/>
      <c r="AQ665" s="104">
        <f t="shared" si="1182"/>
        <v>0</v>
      </c>
      <c r="AR665" s="104">
        <f t="shared" si="1183"/>
        <v>0</v>
      </c>
      <c r="AS665" s="104">
        <f t="shared" si="1184"/>
        <v>0</v>
      </c>
      <c r="AT665" s="104">
        <f t="shared" si="1187"/>
        <v>0</v>
      </c>
      <c r="AU665" s="108"/>
      <c r="AV665" s="108"/>
      <c r="AW665" s="108"/>
      <c r="AX665" s="108"/>
      <c r="AY665" s="108"/>
      <c r="AZ665" s="108"/>
      <c r="BA665" s="109">
        <f t="shared" si="1185"/>
        <v>0</v>
      </c>
    </row>
    <row r="666" spans="1:53" ht="14.1" customHeight="1" outlineLevel="2" x14ac:dyDescent="0.2">
      <c r="A666" s="68"/>
      <c r="B666" s="94"/>
      <c r="C666" s="95"/>
      <c r="D666" s="110"/>
      <c r="E666" s="110"/>
      <c r="F666" s="110"/>
      <c r="G666" s="111"/>
      <c r="H666" s="112" t="s">
        <v>179</v>
      </c>
      <c r="I666" s="100"/>
      <c r="J666" s="101"/>
      <c r="K666" s="101"/>
      <c r="L666" s="102" t="str">
        <f>IF(I666&lt;&gt;0,((VLOOKUP(I666,'1. Standard_Cost'!$B$4:$D$8,2)+VLOOKUP(I666,'1. Standard_Cost'!$B$4:$D$8,3))*J666*K666),"0")</f>
        <v>0</v>
      </c>
      <c r="M666" s="102">
        <f>L666*'1. Standard_Cost'!F253</f>
        <v>0</v>
      </c>
      <c r="N666" s="103"/>
      <c r="O666" s="103"/>
      <c r="P666" s="103"/>
      <c r="Q666" s="103"/>
      <c r="R666" s="104">
        <f>+N666*P666*'1. Standard_Cost'!$B$12</f>
        <v>0</v>
      </c>
      <c r="S666" s="104">
        <f>+N666*O666*P666*'1. Standard_Cost'!$C$12</f>
        <v>0</v>
      </c>
      <c r="T666" s="104">
        <f>+N666*P666*Q666*'1. Standard_Cost'!$D$12</f>
        <v>0</v>
      </c>
      <c r="U666" s="104">
        <f>+N666*O666*'1. Standard_Cost'!$E$12</f>
        <v>0</v>
      </c>
      <c r="V666" s="103"/>
      <c r="W666" s="103"/>
      <c r="X666" s="103"/>
      <c r="Y666" s="104">
        <f>+V666*((X666*'1. Standard_Cost'!$B$16)+(W666*X666*'1. Standard_Cost'!$C$16))</f>
        <v>0</v>
      </c>
      <c r="Z666" s="103"/>
      <c r="AA666" s="103"/>
      <c r="AB666" s="104">
        <f>+Z666*'1. Standard_Cost'!$B$20+AA666*'1. Standard_Cost'!$C$20</f>
        <v>0</v>
      </c>
      <c r="AC666" s="105"/>
      <c r="AD666" s="106"/>
      <c r="AE666" s="104">
        <f>SUM(AD666,AC666,AB666,Y666,U666,T666,S666,R666)*'1. Standard_Cost'!B277</f>
        <v>0</v>
      </c>
      <c r="AF666" s="104">
        <f t="shared" si="1186"/>
        <v>0</v>
      </c>
      <c r="AG666" s="103"/>
      <c r="AH666" s="103"/>
      <c r="AI666" s="103"/>
      <c r="AJ666" s="107"/>
      <c r="AK666" s="107"/>
      <c r="AL666" s="107"/>
      <c r="AM666" s="104">
        <f>AG666*'1. Standard_Cost'!B273+'Incremental_Cost Year 2021'!AH674*'1. Standard_Cost'!C273+'Incremental_Cost Year 2021'!AI674*'1. Standard_Cost'!D273+'Incremental_Cost Year 2021'!AJ674+'Incremental_Cost Year 2021'!AL674+AK666</f>
        <v>0</v>
      </c>
      <c r="AN666" s="104">
        <f>AM666*'1. Standard_Cost'!C277</f>
        <v>0</v>
      </c>
      <c r="AO666" s="107"/>
      <c r="AQ666" s="104">
        <f t="shared" si="1182"/>
        <v>0</v>
      </c>
      <c r="AR666" s="104">
        <f t="shared" si="1183"/>
        <v>0</v>
      </c>
      <c r="AS666" s="104">
        <f t="shared" si="1184"/>
        <v>0</v>
      </c>
      <c r="AT666" s="104">
        <f t="shared" si="1187"/>
        <v>0</v>
      </c>
      <c r="AU666" s="108"/>
      <c r="AV666" s="108"/>
      <c r="AW666" s="108"/>
      <c r="AX666" s="108"/>
      <c r="AY666" s="108"/>
      <c r="AZ666" s="108"/>
      <c r="BA666" s="109">
        <f t="shared" si="1185"/>
        <v>0</v>
      </c>
    </row>
    <row r="667" spans="1:53" ht="24.6" customHeight="1" outlineLevel="1" x14ac:dyDescent="0.2">
      <c r="A667" s="68"/>
      <c r="B667" s="141"/>
      <c r="C667" s="95"/>
      <c r="D667" s="113" t="s">
        <v>48</v>
      </c>
      <c r="E667" s="113" t="s">
        <v>825</v>
      </c>
      <c r="F667" s="114" t="s">
        <v>154</v>
      </c>
      <c r="G667" s="115" t="s">
        <v>155</v>
      </c>
      <c r="H667" s="122" t="s">
        <v>405</v>
      </c>
      <c r="I667" s="117"/>
      <c r="J667" s="117"/>
      <c r="K667" s="117"/>
      <c r="L667" s="118">
        <f>SUM(L663:L666)</f>
        <v>0</v>
      </c>
      <c r="M667" s="118">
        <f>SUM(M663:M666)</f>
        <v>0</v>
      </c>
      <c r="N667" s="117"/>
      <c r="O667" s="117"/>
      <c r="P667" s="117"/>
      <c r="Q667" s="117"/>
      <c r="R667" s="119">
        <f>SUM(R663:R666)</f>
        <v>0</v>
      </c>
      <c r="S667" s="119">
        <f>SUM(S663:S666)</f>
        <v>0</v>
      </c>
      <c r="T667" s="119">
        <f>SUM(T663:T666)</f>
        <v>0</v>
      </c>
      <c r="U667" s="119">
        <f>SUM(U663:U666)</f>
        <v>0</v>
      </c>
      <c r="V667" s="117"/>
      <c r="W667" s="117"/>
      <c r="X667" s="117"/>
      <c r="Y667" s="118">
        <f>SUM(Y663:Y666)</f>
        <v>0</v>
      </c>
      <c r="Z667" s="117"/>
      <c r="AA667" s="117"/>
      <c r="AB667" s="118">
        <f t="shared" ref="AB667:AF667" si="1188">SUM(AB663:AB666)</f>
        <v>0</v>
      </c>
      <c r="AC667" s="118">
        <f t="shared" si="1188"/>
        <v>0</v>
      </c>
      <c r="AD667" s="118">
        <f t="shared" si="1188"/>
        <v>0</v>
      </c>
      <c r="AE667" s="118">
        <f t="shared" si="1188"/>
        <v>0</v>
      </c>
      <c r="AF667" s="118">
        <f t="shared" si="1188"/>
        <v>0</v>
      </c>
      <c r="AG667" s="117"/>
      <c r="AH667" s="117"/>
      <c r="AI667" s="117"/>
      <c r="AJ667" s="119">
        <f>SUM(AJ663:AJ666)</f>
        <v>0</v>
      </c>
      <c r="AK667" s="119">
        <f t="shared" ref="AK667:AN667" si="1189">SUM(AK663:AK666)</f>
        <v>0</v>
      </c>
      <c r="AL667" s="119">
        <f t="shared" si="1189"/>
        <v>0</v>
      </c>
      <c r="AM667" s="119">
        <f t="shared" si="1189"/>
        <v>0</v>
      </c>
      <c r="AN667" s="119">
        <f t="shared" si="1189"/>
        <v>0</v>
      </c>
      <c r="AO667" s="116"/>
      <c r="AP667" s="120"/>
      <c r="AQ667" s="121">
        <f t="shared" ref="AQ667:BA667" si="1190">SUM(AQ663:AQ666)</f>
        <v>0</v>
      </c>
      <c r="AR667" s="121">
        <f t="shared" si="1190"/>
        <v>0</v>
      </c>
      <c r="AS667" s="121">
        <f t="shared" si="1190"/>
        <v>0</v>
      </c>
      <c r="AT667" s="121">
        <f t="shared" si="1190"/>
        <v>0</v>
      </c>
      <c r="AU667" s="121">
        <f t="shared" si="1190"/>
        <v>0</v>
      </c>
      <c r="AV667" s="121">
        <f t="shared" si="1190"/>
        <v>0</v>
      </c>
      <c r="AW667" s="121">
        <f t="shared" si="1190"/>
        <v>0</v>
      </c>
      <c r="AX667" s="121">
        <f t="shared" si="1190"/>
        <v>0</v>
      </c>
      <c r="AY667" s="121">
        <f t="shared" si="1190"/>
        <v>0</v>
      </c>
      <c r="AZ667" s="121">
        <f t="shared" si="1190"/>
        <v>0</v>
      </c>
      <c r="BA667" s="121">
        <f t="shared" si="1190"/>
        <v>0</v>
      </c>
    </row>
    <row r="668" spans="1:53" ht="14.1" customHeight="1" outlineLevel="2" x14ac:dyDescent="0.2">
      <c r="A668" s="68"/>
      <c r="B668" s="94"/>
      <c r="C668" s="95"/>
      <c r="D668" s="96"/>
      <c r="E668" s="96"/>
      <c r="F668" s="97"/>
      <c r="G668" s="98"/>
      <c r="H668" s="99" t="s">
        <v>49</v>
      </c>
      <c r="I668" s="100"/>
      <c r="J668" s="101"/>
      <c r="K668" s="101"/>
      <c r="L668" s="102" t="str">
        <f>IF(I668&lt;&gt;0,((VLOOKUP(I668,'1. Standard_Cost'!$B$4:$D$8,2)+VLOOKUP(I668,'1. Standard_Cost'!$B$4:$D$8,3))*J668*K668),"0")</f>
        <v>0</v>
      </c>
      <c r="M668" s="102">
        <f>L668*'1. Standard_Cost'!F258</f>
        <v>0</v>
      </c>
      <c r="N668" s="103"/>
      <c r="O668" s="103"/>
      <c r="P668" s="103"/>
      <c r="Q668" s="103"/>
      <c r="R668" s="104">
        <f>+N668*P668*'1. Standard_Cost'!$B$12</f>
        <v>0</v>
      </c>
      <c r="S668" s="104">
        <f>+N668*O668*P668*'1. Standard_Cost'!$C$12</f>
        <v>0</v>
      </c>
      <c r="T668" s="104">
        <f>+N668*P668*Q668*'1. Standard_Cost'!$D$12</f>
        <v>0</v>
      </c>
      <c r="U668" s="104">
        <f>+N668*O668*'1. Standard_Cost'!$E$12</f>
        <v>0</v>
      </c>
      <c r="V668" s="103"/>
      <c r="W668" s="103"/>
      <c r="X668" s="103"/>
      <c r="Y668" s="104">
        <f>+V668*((X668*'1. Standard_Cost'!$B$16)+(W668*X668*'1. Standard_Cost'!$C$16))</f>
        <v>0</v>
      </c>
      <c r="Z668" s="103"/>
      <c r="AA668" s="103"/>
      <c r="AB668" s="104">
        <f>+Z668*'1. Standard_Cost'!$B$20+AA668*'1. Standard_Cost'!$C$20</f>
        <v>0</v>
      </c>
      <c r="AC668" s="105"/>
      <c r="AD668" s="106"/>
      <c r="AE668" s="104">
        <f>SUM(AD668,AC668,AB668,Y668,U668,T668,S668,R668)*'1. Standard_Cost'!B282</f>
        <v>0</v>
      </c>
      <c r="AF668" s="104">
        <f>SUM(AD668,AE668)</f>
        <v>0</v>
      </c>
      <c r="AG668" s="103"/>
      <c r="AH668" s="103"/>
      <c r="AI668" s="103"/>
      <c r="AJ668" s="107"/>
      <c r="AK668" s="107"/>
      <c r="AL668" s="107"/>
      <c r="AM668" s="104">
        <f>AG668*'1. Standard_Cost'!B278+'Incremental_Cost Year 2021'!AH676*'1. Standard_Cost'!C278+'Incremental_Cost Year 2021'!AI676*'1. Standard_Cost'!D278+'Incremental_Cost Year 2021'!AJ676+'Incremental_Cost Year 2021'!AL676+AK668</f>
        <v>0</v>
      </c>
      <c r="AN668" s="104">
        <f>AM668*'1. Standard_Cost'!C282</f>
        <v>0</v>
      </c>
      <c r="AO668" s="107"/>
      <c r="AQ668" s="104">
        <f t="shared" ref="AQ668:AQ671" si="1191">L668+M668</f>
        <v>0</v>
      </c>
      <c r="AR668" s="104">
        <f t="shared" ref="AR668:AR671" si="1192">AF668</f>
        <v>0</v>
      </c>
      <c r="AS668" s="104">
        <f t="shared" ref="AS668:AS671" si="1193">AM668+AN668</f>
        <v>0</v>
      </c>
      <c r="AT668" s="104">
        <f>SUM(AQ668,AR668,AS668)</f>
        <v>0</v>
      </c>
      <c r="AU668" s="108"/>
      <c r="AV668" s="108"/>
      <c r="AW668" s="108"/>
      <c r="AX668" s="108"/>
      <c r="AY668" s="108"/>
      <c r="AZ668" s="108"/>
      <c r="BA668" s="109">
        <f t="shared" ref="BA668:BA671" si="1194">SUM(AU668:AZ668)-AT668</f>
        <v>0</v>
      </c>
    </row>
    <row r="669" spans="1:53" ht="14.1" customHeight="1" outlineLevel="2" x14ac:dyDescent="0.2">
      <c r="A669" s="68"/>
      <c r="B669" s="94"/>
      <c r="C669" s="95"/>
      <c r="D669" s="110"/>
      <c r="E669" s="110"/>
      <c r="F669" s="110"/>
      <c r="G669" s="111"/>
      <c r="H669" s="99" t="s">
        <v>50</v>
      </c>
      <c r="I669" s="100"/>
      <c r="J669" s="101"/>
      <c r="K669" s="101"/>
      <c r="L669" s="102" t="str">
        <f>IF(I669&lt;&gt;0,((VLOOKUP(I669,'1. Standard_Cost'!$B$4:$D$8,2)+VLOOKUP(I669,'1. Standard_Cost'!$B$4:$D$8,3))*J669*K669),"0")</f>
        <v>0</v>
      </c>
      <c r="M669" s="102">
        <f>L669*'1. Standard_Cost'!F258</f>
        <v>0</v>
      </c>
      <c r="N669" s="103"/>
      <c r="O669" s="103"/>
      <c r="P669" s="103"/>
      <c r="Q669" s="103"/>
      <c r="R669" s="104">
        <f>+N669*P669*'1. Standard_Cost'!$B$12</f>
        <v>0</v>
      </c>
      <c r="S669" s="104">
        <f>+N669*O669*P669*'1. Standard_Cost'!$C$12</f>
        <v>0</v>
      </c>
      <c r="T669" s="104">
        <f>+N669*P669*Q669*'1. Standard_Cost'!$D$12</f>
        <v>0</v>
      </c>
      <c r="U669" s="104">
        <f>+N669*O669*'1. Standard_Cost'!$E$12</f>
        <v>0</v>
      </c>
      <c r="V669" s="103"/>
      <c r="W669" s="103"/>
      <c r="X669" s="103"/>
      <c r="Y669" s="104">
        <f>+V669*((X669*'1. Standard_Cost'!$B$16)+(W669*X669*'1. Standard_Cost'!$C$16))</f>
        <v>0</v>
      </c>
      <c r="Z669" s="103"/>
      <c r="AA669" s="103"/>
      <c r="AB669" s="104">
        <f>+Z669*'1. Standard_Cost'!$B$20+AA669*'1. Standard_Cost'!$C$20</f>
        <v>0</v>
      </c>
      <c r="AC669" s="105"/>
      <c r="AD669" s="106"/>
      <c r="AE669" s="104">
        <f>SUM(AD669,AC669,AB669,Y669,U669,T669,S669,R669)*'1. Standard_Cost'!B282</f>
        <v>0</v>
      </c>
      <c r="AF669" s="104">
        <f t="shared" ref="AF669:AF671" si="1195">SUM(AD669,AE669)</f>
        <v>0</v>
      </c>
      <c r="AG669" s="103"/>
      <c r="AH669" s="103">
        <v>0</v>
      </c>
      <c r="AI669" s="103">
        <v>0</v>
      </c>
      <c r="AJ669" s="107"/>
      <c r="AK669" s="107"/>
      <c r="AL669" s="107"/>
      <c r="AM669" s="104">
        <f>AG669*'1. Standard_Cost'!B278+'Incremental_Cost Year 2021'!AH677*'1. Standard_Cost'!C278+'Incremental_Cost Year 2021'!AI677*'1. Standard_Cost'!D278+'Incremental_Cost Year 2021'!AJ677+'Incremental_Cost Year 2021'!AL677+AK669</f>
        <v>0</v>
      </c>
      <c r="AN669" s="104">
        <f>AM669*'1. Standard_Cost'!C282</f>
        <v>0</v>
      </c>
      <c r="AO669" s="107"/>
      <c r="AQ669" s="104">
        <f t="shared" si="1191"/>
        <v>0</v>
      </c>
      <c r="AR669" s="104">
        <f t="shared" si="1192"/>
        <v>0</v>
      </c>
      <c r="AS669" s="104">
        <f t="shared" si="1193"/>
        <v>0</v>
      </c>
      <c r="AT669" s="104">
        <f t="shared" ref="AT669:AT671" si="1196">SUM(AQ669,AR669,AS669)</f>
        <v>0</v>
      </c>
      <c r="AU669" s="108"/>
      <c r="AV669" s="108">
        <v>0</v>
      </c>
      <c r="AW669" s="108"/>
      <c r="AX669" s="108"/>
      <c r="AY669" s="108"/>
      <c r="AZ669" s="108"/>
      <c r="BA669" s="109">
        <f t="shared" si="1194"/>
        <v>0</v>
      </c>
    </row>
    <row r="670" spans="1:53" ht="14.1" customHeight="1" outlineLevel="2" x14ac:dyDescent="0.2">
      <c r="A670" s="68"/>
      <c r="B670" s="94"/>
      <c r="C670" s="95"/>
      <c r="D670" s="110"/>
      <c r="E670" s="110"/>
      <c r="F670" s="110"/>
      <c r="G670" s="111"/>
      <c r="H670" s="99" t="s">
        <v>51</v>
      </c>
      <c r="I670" s="100"/>
      <c r="J670" s="101"/>
      <c r="K670" s="101"/>
      <c r="L670" s="102" t="str">
        <f>IF(I670&lt;&gt;0,((VLOOKUP(I670,'1. Standard_Cost'!$B$4:$D$8,2)+VLOOKUP(I670,'1. Standard_Cost'!$B$4:$D$8,3))*J670*K670),"0")</f>
        <v>0</v>
      </c>
      <c r="M670" s="102">
        <f>L670*'1. Standard_Cost'!F258</f>
        <v>0</v>
      </c>
      <c r="N670" s="103"/>
      <c r="O670" s="103"/>
      <c r="P670" s="103"/>
      <c r="Q670" s="103"/>
      <c r="R670" s="104">
        <f>+N670*P670*'1. Standard_Cost'!$B$12</f>
        <v>0</v>
      </c>
      <c r="S670" s="104">
        <f>+N670*O670*P670*'1. Standard_Cost'!$C$12</f>
        <v>0</v>
      </c>
      <c r="T670" s="104">
        <f>+N670*P670*Q670*'1. Standard_Cost'!$D$12</f>
        <v>0</v>
      </c>
      <c r="U670" s="104">
        <f>+N670*O670*'1. Standard_Cost'!$E$12</f>
        <v>0</v>
      </c>
      <c r="V670" s="103"/>
      <c r="W670" s="103"/>
      <c r="X670" s="103"/>
      <c r="Y670" s="104">
        <f>+V670*((X670*'1. Standard_Cost'!$B$16)+(W670*X670*'1. Standard_Cost'!$C$16))</f>
        <v>0</v>
      </c>
      <c r="Z670" s="103"/>
      <c r="AA670" s="103"/>
      <c r="AB670" s="104">
        <f>+Z670*'1. Standard_Cost'!$B$20+AA670*'1. Standard_Cost'!$C$20</f>
        <v>0</v>
      </c>
      <c r="AC670" s="105"/>
      <c r="AD670" s="106"/>
      <c r="AE670" s="104">
        <f>SUM(AD670,AC670,AB670,Y670,U670,T670,S670,R670)*'1. Standard_Cost'!B282</f>
        <v>0</v>
      </c>
      <c r="AF670" s="104">
        <f t="shared" si="1195"/>
        <v>0</v>
      </c>
      <c r="AG670" s="103"/>
      <c r="AH670" s="103"/>
      <c r="AI670" s="103"/>
      <c r="AJ670" s="107"/>
      <c r="AK670" s="107"/>
      <c r="AL670" s="107"/>
      <c r="AM670" s="104">
        <f>AG670*'1. Standard_Cost'!B278+'Incremental_Cost Year 2021'!AH678*'1. Standard_Cost'!C278+'Incremental_Cost Year 2021'!AI678*'1. Standard_Cost'!D278+'Incremental_Cost Year 2021'!AJ678+'Incremental_Cost Year 2021'!AL678+AK670</f>
        <v>0</v>
      </c>
      <c r="AN670" s="104">
        <f>AM670*'1. Standard_Cost'!C282</f>
        <v>0</v>
      </c>
      <c r="AO670" s="107"/>
      <c r="AQ670" s="104">
        <f t="shared" si="1191"/>
        <v>0</v>
      </c>
      <c r="AR670" s="104">
        <f t="shared" si="1192"/>
        <v>0</v>
      </c>
      <c r="AS670" s="104">
        <f t="shared" si="1193"/>
        <v>0</v>
      </c>
      <c r="AT670" s="104">
        <f t="shared" si="1196"/>
        <v>0</v>
      </c>
      <c r="AU670" s="108"/>
      <c r="AV670" s="108"/>
      <c r="AW670" s="108"/>
      <c r="AX670" s="108"/>
      <c r="AY670" s="108"/>
      <c r="AZ670" s="108"/>
      <c r="BA670" s="109">
        <f t="shared" si="1194"/>
        <v>0</v>
      </c>
    </row>
    <row r="671" spans="1:53" ht="14.1" customHeight="1" outlineLevel="2" x14ac:dyDescent="0.2">
      <c r="A671" s="68"/>
      <c r="B671" s="94"/>
      <c r="C671" s="95"/>
      <c r="D671" s="110"/>
      <c r="E671" s="110"/>
      <c r="F671" s="110"/>
      <c r="G671" s="111"/>
      <c r="H671" s="112" t="s">
        <v>179</v>
      </c>
      <c r="I671" s="100"/>
      <c r="J671" s="101"/>
      <c r="K671" s="101"/>
      <c r="L671" s="102" t="str">
        <f>IF(I671&lt;&gt;0,((VLOOKUP(I671,'1. Standard_Cost'!$B$4:$D$8,2)+VLOOKUP(I671,'1. Standard_Cost'!$B$4:$D$8,3))*J671*K671),"0")</f>
        <v>0</v>
      </c>
      <c r="M671" s="102">
        <f>L671*'1. Standard_Cost'!F258</f>
        <v>0</v>
      </c>
      <c r="N671" s="103"/>
      <c r="O671" s="103"/>
      <c r="P671" s="103"/>
      <c r="Q671" s="103"/>
      <c r="R671" s="104">
        <f>+N671*P671*'1. Standard_Cost'!$B$12</f>
        <v>0</v>
      </c>
      <c r="S671" s="104">
        <f>+N671*O671*P671*'1. Standard_Cost'!$C$12</f>
        <v>0</v>
      </c>
      <c r="T671" s="104">
        <f>+N671*P671*Q671*'1. Standard_Cost'!$D$12</f>
        <v>0</v>
      </c>
      <c r="U671" s="104">
        <f>+N671*O671*'1. Standard_Cost'!$E$12</f>
        <v>0</v>
      </c>
      <c r="V671" s="103"/>
      <c r="W671" s="103"/>
      <c r="X671" s="103"/>
      <c r="Y671" s="104">
        <f>+V671*((X671*'1. Standard_Cost'!$B$16)+(W671*X671*'1. Standard_Cost'!$C$16))</f>
        <v>0</v>
      </c>
      <c r="Z671" s="103"/>
      <c r="AA671" s="103"/>
      <c r="AB671" s="104">
        <f>+Z671*'1. Standard_Cost'!$B$20+AA671*'1. Standard_Cost'!$C$20</f>
        <v>0</v>
      </c>
      <c r="AC671" s="105"/>
      <c r="AD671" s="106"/>
      <c r="AE671" s="104">
        <f>SUM(AD671,AC671,AB671,Y671,U671,T671,S671,R671)*'1. Standard_Cost'!B282</f>
        <v>0</v>
      </c>
      <c r="AF671" s="104">
        <f t="shared" si="1195"/>
        <v>0</v>
      </c>
      <c r="AG671" s="103"/>
      <c r="AH671" s="103"/>
      <c r="AI671" s="103"/>
      <c r="AJ671" s="107"/>
      <c r="AK671" s="107"/>
      <c r="AL671" s="107"/>
      <c r="AM671" s="104">
        <f>AG671*'1. Standard_Cost'!B278+'Incremental_Cost Year 2021'!AH679*'1. Standard_Cost'!C278+'Incremental_Cost Year 2021'!AI679*'1. Standard_Cost'!D278+'Incremental_Cost Year 2021'!AJ679+'Incremental_Cost Year 2021'!AL679+AK671</f>
        <v>0</v>
      </c>
      <c r="AN671" s="104">
        <f>AM671*'1. Standard_Cost'!C282</f>
        <v>0</v>
      </c>
      <c r="AO671" s="107"/>
      <c r="AQ671" s="104">
        <f t="shared" si="1191"/>
        <v>0</v>
      </c>
      <c r="AR671" s="104">
        <f t="shared" si="1192"/>
        <v>0</v>
      </c>
      <c r="AS671" s="104">
        <f t="shared" si="1193"/>
        <v>0</v>
      </c>
      <c r="AT671" s="104">
        <f t="shared" si="1196"/>
        <v>0</v>
      </c>
      <c r="AU671" s="108"/>
      <c r="AV671" s="108"/>
      <c r="AW671" s="108"/>
      <c r="AX671" s="108"/>
      <c r="AY671" s="108"/>
      <c r="AZ671" s="108"/>
      <c r="BA671" s="109">
        <f t="shared" si="1194"/>
        <v>0</v>
      </c>
    </row>
    <row r="672" spans="1:53" ht="24.6" customHeight="1" outlineLevel="1" x14ac:dyDescent="0.2">
      <c r="A672" s="68"/>
      <c r="B672" s="141"/>
      <c r="C672" s="95"/>
      <c r="D672" s="113" t="s">
        <v>48</v>
      </c>
      <c r="E672" s="113" t="s">
        <v>826</v>
      </c>
      <c r="F672" s="114" t="s">
        <v>154</v>
      </c>
      <c r="G672" s="115" t="s">
        <v>155</v>
      </c>
      <c r="H672" s="122" t="s">
        <v>406</v>
      </c>
      <c r="I672" s="117"/>
      <c r="J672" s="117"/>
      <c r="K672" s="117"/>
      <c r="L672" s="118">
        <f>SUM(L668:L671)</f>
        <v>0</v>
      </c>
      <c r="M672" s="118">
        <f>SUM(M668:M671)</f>
        <v>0</v>
      </c>
      <c r="N672" s="117"/>
      <c r="O672" s="117"/>
      <c r="P672" s="117"/>
      <c r="Q672" s="117"/>
      <c r="R672" s="119">
        <f>SUM(R668:R671)</f>
        <v>0</v>
      </c>
      <c r="S672" s="119">
        <f>SUM(S668:S671)</f>
        <v>0</v>
      </c>
      <c r="T672" s="119">
        <f>SUM(T668:T671)</f>
        <v>0</v>
      </c>
      <c r="U672" s="119">
        <f>SUM(U668:U671)</f>
        <v>0</v>
      </c>
      <c r="V672" s="117"/>
      <c r="W672" s="117"/>
      <c r="X672" s="117"/>
      <c r="Y672" s="118">
        <f>SUM(Y668:Y671)</f>
        <v>0</v>
      </c>
      <c r="Z672" s="117"/>
      <c r="AA672" s="117"/>
      <c r="AB672" s="118">
        <f t="shared" ref="AB672:AF672" si="1197">SUM(AB668:AB671)</f>
        <v>0</v>
      </c>
      <c r="AC672" s="118">
        <f t="shared" si="1197"/>
        <v>0</v>
      </c>
      <c r="AD672" s="118">
        <f t="shared" si="1197"/>
        <v>0</v>
      </c>
      <c r="AE672" s="118">
        <f t="shared" si="1197"/>
        <v>0</v>
      </c>
      <c r="AF672" s="118">
        <f t="shared" si="1197"/>
        <v>0</v>
      </c>
      <c r="AG672" s="117"/>
      <c r="AH672" s="117"/>
      <c r="AI672" s="117"/>
      <c r="AJ672" s="119">
        <f>SUM(AJ668:AJ671)</f>
        <v>0</v>
      </c>
      <c r="AK672" s="119">
        <f t="shared" ref="AK672:AN672" si="1198">SUM(AK668:AK671)</f>
        <v>0</v>
      </c>
      <c r="AL672" s="119">
        <f t="shared" si="1198"/>
        <v>0</v>
      </c>
      <c r="AM672" s="119">
        <f t="shared" si="1198"/>
        <v>0</v>
      </c>
      <c r="AN672" s="119">
        <f t="shared" si="1198"/>
        <v>0</v>
      </c>
      <c r="AO672" s="116"/>
      <c r="AP672" s="120"/>
      <c r="AQ672" s="121">
        <f t="shared" ref="AQ672:BA672" si="1199">SUM(AQ668:AQ671)</f>
        <v>0</v>
      </c>
      <c r="AR672" s="121">
        <f t="shared" si="1199"/>
        <v>0</v>
      </c>
      <c r="AS672" s="121">
        <f t="shared" si="1199"/>
        <v>0</v>
      </c>
      <c r="AT672" s="121">
        <f t="shared" si="1199"/>
        <v>0</v>
      </c>
      <c r="AU672" s="121">
        <f t="shared" si="1199"/>
        <v>0</v>
      </c>
      <c r="AV672" s="121">
        <f t="shared" si="1199"/>
        <v>0</v>
      </c>
      <c r="AW672" s="121">
        <f t="shared" si="1199"/>
        <v>0</v>
      </c>
      <c r="AX672" s="121">
        <f t="shared" si="1199"/>
        <v>0</v>
      </c>
      <c r="AY672" s="121">
        <f t="shared" si="1199"/>
        <v>0</v>
      </c>
      <c r="AZ672" s="121">
        <f t="shared" si="1199"/>
        <v>0</v>
      </c>
      <c r="BA672" s="121">
        <f t="shared" si="1199"/>
        <v>0</v>
      </c>
    </row>
    <row r="673" spans="1:53" s="124" customFormat="1" ht="14.45" customHeight="1" x14ac:dyDescent="0.2">
      <c r="B673" s="138"/>
      <c r="C673" s="247" t="s">
        <v>792</v>
      </c>
      <c r="D673" s="247"/>
      <c r="E673" s="252"/>
      <c r="F673" s="153"/>
      <c r="G673" s="153"/>
      <c r="H673" s="130" t="s">
        <v>407</v>
      </c>
      <c r="I673" s="128"/>
      <c r="J673" s="128"/>
      <c r="K673" s="128"/>
      <c r="L673" s="129">
        <f>SUM(L678,L683,L688)</f>
        <v>0</v>
      </c>
      <c r="M673" s="129">
        <f>SUM(M678,M683,M688)</f>
        <v>0</v>
      </c>
      <c r="N673" s="128"/>
      <c r="O673" s="128"/>
      <c r="P673" s="128"/>
      <c r="Q673" s="128"/>
      <c r="R673" s="129">
        <f>SUM(R678,R683,R688)</f>
        <v>0</v>
      </c>
      <c r="S673" s="129">
        <f t="shared" ref="S673:U673" si="1200">SUM(S678,S683,S688)</f>
        <v>0</v>
      </c>
      <c r="T673" s="129">
        <f t="shared" si="1200"/>
        <v>0</v>
      </c>
      <c r="U673" s="129">
        <f t="shared" si="1200"/>
        <v>0</v>
      </c>
      <c r="V673" s="128"/>
      <c r="W673" s="128"/>
      <c r="X673" s="128"/>
      <c r="Y673" s="129">
        <f t="shared" ref="Y673" si="1201">SUM(Y678,Y683,Y688)</f>
        <v>0</v>
      </c>
      <c r="Z673" s="128"/>
      <c r="AA673" s="128"/>
      <c r="AB673" s="129">
        <f t="shared" ref="AB673:AF673" si="1202">SUM(AB678,AB683,AB688)</f>
        <v>0</v>
      </c>
      <c r="AC673" s="129">
        <f t="shared" si="1202"/>
        <v>0</v>
      </c>
      <c r="AD673" s="129">
        <f t="shared" si="1202"/>
        <v>0</v>
      </c>
      <c r="AE673" s="129">
        <f t="shared" si="1202"/>
        <v>0</v>
      </c>
      <c r="AF673" s="129">
        <f t="shared" si="1202"/>
        <v>0</v>
      </c>
      <c r="AG673" s="128"/>
      <c r="AH673" s="128"/>
      <c r="AI673" s="128"/>
      <c r="AJ673" s="129">
        <f t="shared" ref="AJ673:AN673" si="1203">SUM(AJ678,AJ683,AJ688)</f>
        <v>0</v>
      </c>
      <c r="AK673" s="129">
        <f t="shared" si="1203"/>
        <v>0</v>
      </c>
      <c r="AL673" s="129">
        <f t="shared" si="1203"/>
        <v>0</v>
      </c>
      <c r="AM673" s="129">
        <f t="shared" si="1203"/>
        <v>0</v>
      </c>
      <c r="AN673" s="139">
        <f t="shared" si="1203"/>
        <v>0</v>
      </c>
      <c r="AO673" s="130"/>
      <c r="AP673" s="131"/>
      <c r="AQ673" s="139">
        <f>AQ678+AQ683+AQ688+AQ693+AQ698+AQ703+AQ708+AQ713+AQ718+AQ723+AQ728+AQ733+AQ738+AQ743+AQ748+AQ753+AQ758</f>
        <v>0</v>
      </c>
      <c r="AR673" s="139">
        <f t="shared" ref="AR673:AW673" si="1204">AR678+AR683+AR688+AR693+AR698+AR703+AR708+AR713+AR718+AR723+AR728+AR733+AR738+AR743+AR748+AR753+AR758</f>
        <v>0</v>
      </c>
      <c r="AS673" s="139">
        <f t="shared" si="1204"/>
        <v>0</v>
      </c>
      <c r="AT673" s="139">
        <f t="shared" si="1204"/>
        <v>0</v>
      </c>
      <c r="AU673" s="139">
        <f t="shared" si="1204"/>
        <v>0</v>
      </c>
      <c r="AV673" s="139">
        <f t="shared" si="1204"/>
        <v>0</v>
      </c>
      <c r="AW673" s="139">
        <f t="shared" si="1204"/>
        <v>0</v>
      </c>
      <c r="AX673" s="139">
        <f t="shared" ref="AX673:BA673" si="1205">SUM(AX678,AX683,AX688)</f>
        <v>0</v>
      </c>
      <c r="AY673" s="139">
        <f t="shared" si="1205"/>
        <v>0</v>
      </c>
      <c r="AZ673" s="139">
        <f t="shared" si="1205"/>
        <v>0</v>
      </c>
      <c r="BA673" s="139">
        <f t="shared" si="1205"/>
        <v>0</v>
      </c>
    </row>
    <row r="674" spans="1:53" ht="14.1" customHeight="1" outlineLevel="2" x14ac:dyDescent="0.2">
      <c r="A674" s="68"/>
      <c r="B674" s="94"/>
      <c r="C674" s="250"/>
      <c r="D674" s="96"/>
      <c r="E674" s="96"/>
      <c r="F674" s="97"/>
      <c r="G674" s="98"/>
      <c r="H674" s="99" t="s">
        <v>49</v>
      </c>
      <c r="I674" s="100"/>
      <c r="J674" s="101"/>
      <c r="K674" s="101"/>
      <c r="L674" s="102" t="str">
        <f>IF(I674&lt;&gt;0,((VLOOKUP(I674,'1. Standard_Cost'!$B$4:$D$8,2)+VLOOKUP(I674,'1. Standard_Cost'!$B$4:$D$8,3))*J674*K674),"0")</f>
        <v>0</v>
      </c>
      <c r="M674" s="102">
        <f>L674*'1. Standard_Cost'!F274</f>
        <v>0</v>
      </c>
      <c r="N674" s="103"/>
      <c r="O674" s="103"/>
      <c r="P674" s="103"/>
      <c r="Q674" s="103"/>
      <c r="R674" s="104">
        <f>+N674*P674*'1. Standard_Cost'!$B$12</f>
        <v>0</v>
      </c>
      <c r="S674" s="104">
        <f>+N674*O674*P674*'1. Standard_Cost'!$C$12</f>
        <v>0</v>
      </c>
      <c r="T674" s="104">
        <f>+N674*P674*Q674*'1. Standard_Cost'!$D$12</f>
        <v>0</v>
      </c>
      <c r="U674" s="104">
        <f>+N674*O674*'1. Standard_Cost'!$E$12</f>
        <v>0</v>
      </c>
      <c r="V674" s="103"/>
      <c r="W674" s="103"/>
      <c r="X674" s="103"/>
      <c r="Y674" s="104">
        <f>+V674*((X674*'1. Standard_Cost'!$B$16)+(W674*X674*'1. Standard_Cost'!$C$16))</f>
        <v>0</v>
      </c>
      <c r="Z674" s="103"/>
      <c r="AA674" s="103"/>
      <c r="AB674" s="104">
        <f>+Z674*'1. Standard_Cost'!$B$20+AA674*'1. Standard_Cost'!$C$20</f>
        <v>0</v>
      </c>
      <c r="AC674" s="105"/>
      <c r="AD674" s="106"/>
      <c r="AE674" s="104">
        <f>SUM(AD674,AC674,AB674,Y674,U674,T674,S674,R674)*'1. Standard_Cost'!B298</f>
        <v>0</v>
      </c>
      <c r="AF674" s="104">
        <f>SUM(AD674,AE674)</f>
        <v>0</v>
      </c>
      <c r="AG674" s="103"/>
      <c r="AH674" s="103"/>
      <c r="AI674" s="103"/>
      <c r="AJ674" s="107"/>
      <c r="AK674" s="107"/>
      <c r="AL674" s="107"/>
      <c r="AM674" s="104">
        <f>AG674*'1. Standard_Cost'!B294+'Incremental_Cost Year 2021'!AH682*'1. Standard_Cost'!C294+'Incremental_Cost Year 2021'!AI682*'1. Standard_Cost'!D294+'Incremental_Cost Year 2021'!AJ682+'Incremental_Cost Year 2021'!AL682+AK674</f>
        <v>0</v>
      </c>
      <c r="AN674" s="104">
        <f>AM674*'1. Standard_Cost'!C298</f>
        <v>0</v>
      </c>
      <c r="AO674" s="107"/>
      <c r="AQ674" s="104">
        <f t="shared" ref="AQ674:AQ677" si="1206">L674+M674</f>
        <v>0</v>
      </c>
      <c r="AR674" s="104">
        <f t="shared" ref="AR674:AR677" si="1207">AF674</f>
        <v>0</v>
      </c>
      <c r="AS674" s="104">
        <f t="shared" ref="AS674:AS677" si="1208">AM674+AN674</f>
        <v>0</v>
      </c>
      <c r="AT674" s="104">
        <f>SUM(AQ674,AR674,AS674)</f>
        <v>0</v>
      </c>
      <c r="AU674" s="108"/>
      <c r="AV674" s="108"/>
      <c r="AW674" s="108"/>
      <c r="AX674" s="108"/>
      <c r="AY674" s="108"/>
      <c r="AZ674" s="108"/>
      <c r="BA674" s="109">
        <f t="shared" ref="BA674:BA677" si="1209">SUM(AU674:AZ674)-AT674</f>
        <v>0</v>
      </c>
    </row>
    <row r="675" spans="1:53" ht="14.1" customHeight="1" outlineLevel="2" x14ac:dyDescent="0.2">
      <c r="A675" s="68"/>
      <c r="B675" s="94"/>
      <c r="C675" s="251"/>
      <c r="D675" s="110"/>
      <c r="E675" s="110"/>
      <c r="F675" s="110"/>
      <c r="G675" s="111"/>
      <c r="H675" s="99" t="s">
        <v>50</v>
      </c>
      <c r="I675" s="100"/>
      <c r="J675" s="101"/>
      <c r="K675" s="101"/>
      <c r="L675" s="102" t="str">
        <f>IF(I675&lt;&gt;0,((VLOOKUP(I675,'1. Standard_Cost'!$B$4:$D$8,2)+VLOOKUP(I675,'1. Standard_Cost'!$B$4:$D$8,3))*J675*K675),"0")</f>
        <v>0</v>
      </c>
      <c r="M675" s="102">
        <f>L675*'1. Standard_Cost'!F274</f>
        <v>0</v>
      </c>
      <c r="N675" s="103"/>
      <c r="O675" s="103"/>
      <c r="P675" s="103"/>
      <c r="Q675" s="103"/>
      <c r="R675" s="104">
        <f>+N675*P675*'1. Standard_Cost'!$B$12</f>
        <v>0</v>
      </c>
      <c r="S675" s="104">
        <f>+N675*O675*P675*'1. Standard_Cost'!$C$12</f>
        <v>0</v>
      </c>
      <c r="T675" s="104">
        <f>+N675*P675*Q675*'1. Standard_Cost'!$D$12</f>
        <v>0</v>
      </c>
      <c r="U675" s="104">
        <f>+N675*O675*'1. Standard_Cost'!$E$12</f>
        <v>0</v>
      </c>
      <c r="V675" s="103"/>
      <c r="W675" s="103"/>
      <c r="X675" s="103"/>
      <c r="Y675" s="104">
        <f>+V675*((X675*'1. Standard_Cost'!$B$16)+(W675*X675*'1. Standard_Cost'!$C$16))</f>
        <v>0</v>
      </c>
      <c r="Z675" s="103"/>
      <c r="AA675" s="103"/>
      <c r="AB675" s="104">
        <f>+Z675*'1. Standard_Cost'!$B$20+AA675*'1. Standard_Cost'!$C$20</f>
        <v>0</v>
      </c>
      <c r="AC675" s="105"/>
      <c r="AD675" s="106"/>
      <c r="AE675" s="104">
        <f>SUM(AD675,AC675,AB675,Y675,U675,T675,S675,R675)*'1. Standard_Cost'!B298</f>
        <v>0</v>
      </c>
      <c r="AF675" s="104">
        <f t="shared" ref="AF675:AF677" si="1210">SUM(AD675,AE675)</f>
        <v>0</v>
      </c>
      <c r="AG675" s="103"/>
      <c r="AH675" s="103">
        <v>0</v>
      </c>
      <c r="AI675" s="103">
        <v>0</v>
      </c>
      <c r="AJ675" s="107"/>
      <c r="AK675" s="107"/>
      <c r="AL675" s="107"/>
      <c r="AM675" s="104">
        <f>AG675*'1. Standard_Cost'!B294+'Incremental_Cost Year 2021'!AH683*'1. Standard_Cost'!C294+'Incremental_Cost Year 2021'!AI683*'1. Standard_Cost'!D294+'Incremental_Cost Year 2021'!AJ683+'Incremental_Cost Year 2021'!AL683+AK675</f>
        <v>0</v>
      </c>
      <c r="AN675" s="104">
        <f>AM675*'1. Standard_Cost'!C298</f>
        <v>0</v>
      </c>
      <c r="AO675" s="107"/>
      <c r="AQ675" s="104">
        <f t="shared" si="1206"/>
        <v>0</v>
      </c>
      <c r="AR675" s="104">
        <f t="shared" si="1207"/>
        <v>0</v>
      </c>
      <c r="AS675" s="104">
        <f t="shared" si="1208"/>
        <v>0</v>
      </c>
      <c r="AT675" s="104">
        <f t="shared" ref="AT675:AT677" si="1211">SUM(AQ675,AR675,AS675)</f>
        <v>0</v>
      </c>
      <c r="AU675" s="108"/>
      <c r="AV675" s="108">
        <v>0</v>
      </c>
      <c r="AW675" s="108"/>
      <c r="AX675" s="108"/>
      <c r="AY675" s="108"/>
      <c r="AZ675" s="108"/>
      <c r="BA675" s="109">
        <f t="shared" si="1209"/>
        <v>0</v>
      </c>
    </row>
    <row r="676" spans="1:53" ht="14.1" customHeight="1" outlineLevel="2" x14ac:dyDescent="0.2">
      <c r="A676" s="68"/>
      <c r="B676" s="94"/>
      <c r="C676" s="251"/>
      <c r="D676" s="110"/>
      <c r="E676" s="110"/>
      <c r="F676" s="110"/>
      <c r="G676" s="111"/>
      <c r="H676" s="99" t="s">
        <v>51</v>
      </c>
      <c r="I676" s="100"/>
      <c r="J676" s="101"/>
      <c r="K676" s="101"/>
      <c r="L676" s="102" t="str">
        <f>IF(I676&lt;&gt;0,((VLOOKUP(I676,'1. Standard_Cost'!$B$4:$D$8,2)+VLOOKUP(I676,'1. Standard_Cost'!$B$4:$D$8,3))*J676*K676),"0")</f>
        <v>0</v>
      </c>
      <c r="M676" s="102">
        <f>L676*'1. Standard_Cost'!F274</f>
        <v>0</v>
      </c>
      <c r="N676" s="103"/>
      <c r="O676" s="103"/>
      <c r="P676" s="103"/>
      <c r="Q676" s="103"/>
      <c r="R676" s="104">
        <f>+N676*P676*'1. Standard_Cost'!$B$12</f>
        <v>0</v>
      </c>
      <c r="S676" s="104">
        <f>+N676*O676*P676*'1. Standard_Cost'!$C$12</f>
        <v>0</v>
      </c>
      <c r="T676" s="104">
        <f>+N676*P676*Q676*'1. Standard_Cost'!$D$12</f>
        <v>0</v>
      </c>
      <c r="U676" s="104">
        <f>+N676*O676*'1. Standard_Cost'!$E$12</f>
        <v>0</v>
      </c>
      <c r="V676" s="103"/>
      <c r="W676" s="103"/>
      <c r="X676" s="103"/>
      <c r="Y676" s="104">
        <f>+V676*((X676*'1. Standard_Cost'!$B$16)+(W676*X676*'1. Standard_Cost'!$C$16))</f>
        <v>0</v>
      </c>
      <c r="Z676" s="103"/>
      <c r="AA676" s="103"/>
      <c r="AB676" s="104">
        <f>+Z676*'1. Standard_Cost'!$B$20+AA676*'1. Standard_Cost'!$C$20</f>
        <v>0</v>
      </c>
      <c r="AC676" s="105"/>
      <c r="AD676" s="106"/>
      <c r="AE676" s="104">
        <f>SUM(AD676,AC676,AB676,Y676,U676,T676,S676,R676)*'1. Standard_Cost'!B298</f>
        <v>0</v>
      </c>
      <c r="AF676" s="104">
        <f t="shared" si="1210"/>
        <v>0</v>
      </c>
      <c r="AG676" s="103"/>
      <c r="AH676" s="103"/>
      <c r="AI676" s="103"/>
      <c r="AJ676" s="107"/>
      <c r="AK676" s="107"/>
      <c r="AL676" s="107"/>
      <c r="AM676" s="104">
        <f>AG676*'1. Standard_Cost'!B294+'Incremental_Cost Year 2021'!AH684*'1. Standard_Cost'!C294+'Incremental_Cost Year 2021'!AI684*'1. Standard_Cost'!D294+'Incremental_Cost Year 2021'!AJ684+'Incremental_Cost Year 2021'!AL684+AK676</f>
        <v>0</v>
      </c>
      <c r="AN676" s="104">
        <f>AM676*'1. Standard_Cost'!C298</f>
        <v>0</v>
      </c>
      <c r="AO676" s="107"/>
      <c r="AQ676" s="104">
        <f t="shared" si="1206"/>
        <v>0</v>
      </c>
      <c r="AR676" s="104">
        <f t="shared" si="1207"/>
        <v>0</v>
      </c>
      <c r="AS676" s="104">
        <f t="shared" si="1208"/>
        <v>0</v>
      </c>
      <c r="AT676" s="104">
        <f t="shared" si="1211"/>
        <v>0</v>
      </c>
      <c r="AU676" s="108"/>
      <c r="AV676" s="108"/>
      <c r="AW676" s="108"/>
      <c r="AX676" s="108"/>
      <c r="AY676" s="108"/>
      <c r="AZ676" s="108"/>
      <c r="BA676" s="109">
        <f t="shared" si="1209"/>
        <v>0</v>
      </c>
    </row>
    <row r="677" spans="1:53" ht="14.1" customHeight="1" outlineLevel="2" x14ac:dyDescent="0.2">
      <c r="A677" s="68"/>
      <c r="B677" s="94"/>
      <c r="C677" s="251"/>
      <c r="D677" s="110"/>
      <c r="E677" s="110"/>
      <c r="F677" s="110"/>
      <c r="G677" s="111"/>
      <c r="H677" s="112" t="s">
        <v>179</v>
      </c>
      <c r="I677" s="100"/>
      <c r="J677" s="101"/>
      <c r="K677" s="101"/>
      <c r="L677" s="102" t="str">
        <f>IF(I677&lt;&gt;0,((VLOOKUP(I677,'1. Standard_Cost'!$B$4:$D$8,2)+VLOOKUP(I677,'1. Standard_Cost'!$B$4:$D$8,3))*J677*K677),"0")</f>
        <v>0</v>
      </c>
      <c r="M677" s="102">
        <f>L677*'1. Standard_Cost'!F274</f>
        <v>0</v>
      </c>
      <c r="N677" s="103"/>
      <c r="O677" s="103"/>
      <c r="P677" s="103"/>
      <c r="Q677" s="103"/>
      <c r="R677" s="104">
        <f>+N677*P677*'1. Standard_Cost'!$B$12</f>
        <v>0</v>
      </c>
      <c r="S677" s="104">
        <f>+N677*O677*P677*'1. Standard_Cost'!$C$12</f>
        <v>0</v>
      </c>
      <c r="T677" s="104">
        <f>+N677*P677*Q677*'1. Standard_Cost'!$D$12</f>
        <v>0</v>
      </c>
      <c r="U677" s="104">
        <f>+N677*O677*'1. Standard_Cost'!$E$12</f>
        <v>0</v>
      </c>
      <c r="V677" s="103"/>
      <c r="W677" s="103"/>
      <c r="X677" s="103"/>
      <c r="Y677" s="104">
        <f>+V677*((X677*'1. Standard_Cost'!$B$16)+(W677*X677*'1. Standard_Cost'!$C$16))</f>
        <v>0</v>
      </c>
      <c r="Z677" s="103"/>
      <c r="AA677" s="103"/>
      <c r="AB677" s="104">
        <f>+Z677*'1. Standard_Cost'!$B$20+AA677*'1. Standard_Cost'!$C$20</f>
        <v>0</v>
      </c>
      <c r="AC677" s="105"/>
      <c r="AD677" s="106"/>
      <c r="AE677" s="104">
        <f>SUM(AD677,AC677,AB677,Y677,U677,T677,S677,R677)*'1. Standard_Cost'!B298</f>
        <v>0</v>
      </c>
      <c r="AF677" s="104">
        <f t="shared" si="1210"/>
        <v>0</v>
      </c>
      <c r="AG677" s="103"/>
      <c r="AH677" s="103"/>
      <c r="AI677" s="103"/>
      <c r="AJ677" s="107"/>
      <c r="AK677" s="107"/>
      <c r="AL677" s="107"/>
      <c r="AM677" s="104">
        <f>AG677*'1. Standard_Cost'!B294+'Incremental_Cost Year 2021'!AH685*'1. Standard_Cost'!C294+'Incremental_Cost Year 2021'!AI685*'1. Standard_Cost'!D294+'Incremental_Cost Year 2021'!AJ685+'Incremental_Cost Year 2021'!AL685+AK677</f>
        <v>0</v>
      </c>
      <c r="AN677" s="104">
        <f>AM677*'1. Standard_Cost'!C298</f>
        <v>0</v>
      </c>
      <c r="AO677" s="107"/>
      <c r="AQ677" s="104">
        <f t="shared" si="1206"/>
        <v>0</v>
      </c>
      <c r="AR677" s="104">
        <f t="shared" si="1207"/>
        <v>0</v>
      </c>
      <c r="AS677" s="104">
        <f t="shared" si="1208"/>
        <v>0</v>
      </c>
      <c r="AT677" s="104">
        <f t="shared" si="1211"/>
        <v>0</v>
      </c>
      <c r="AU677" s="108"/>
      <c r="AV677" s="108"/>
      <c r="AW677" s="108"/>
      <c r="AX677" s="108"/>
      <c r="AY677" s="108"/>
      <c r="AZ677" s="108"/>
      <c r="BA677" s="109">
        <f t="shared" si="1209"/>
        <v>0</v>
      </c>
    </row>
    <row r="678" spans="1:53" ht="25.35" customHeight="1" outlineLevel="1" x14ac:dyDescent="0.2">
      <c r="A678" s="68"/>
      <c r="B678" s="94"/>
      <c r="C678" s="251"/>
      <c r="D678" s="113" t="s">
        <v>48</v>
      </c>
      <c r="E678" s="113" t="s">
        <v>408</v>
      </c>
      <c r="F678" s="114" t="s">
        <v>154</v>
      </c>
      <c r="G678" s="115" t="s">
        <v>155</v>
      </c>
      <c r="H678" s="140" t="s">
        <v>409</v>
      </c>
      <c r="I678" s="117"/>
      <c r="J678" s="117"/>
      <c r="K678" s="117"/>
      <c r="L678" s="118">
        <f>SUM(L674:L677)</f>
        <v>0</v>
      </c>
      <c r="M678" s="118">
        <f>SUM(M674:M677)</f>
        <v>0</v>
      </c>
      <c r="N678" s="117"/>
      <c r="O678" s="117"/>
      <c r="P678" s="117"/>
      <c r="Q678" s="117"/>
      <c r="R678" s="119">
        <f>SUM(R674:R677)</f>
        <v>0</v>
      </c>
      <c r="S678" s="119">
        <f>SUM(S674:S677)</f>
        <v>0</v>
      </c>
      <c r="T678" s="119">
        <f>SUM(T674:T677)</f>
        <v>0</v>
      </c>
      <c r="U678" s="119">
        <f>SUM(U674:U677)</f>
        <v>0</v>
      </c>
      <c r="V678" s="117"/>
      <c r="W678" s="117"/>
      <c r="X678" s="117"/>
      <c r="Y678" s="118">
        <f>SUM(Y674:Y677)</f>
        <v>0</v>
      </c>
      <c r="Z678" s="117"/>
      <c r="AA678" s="117"/>
      <c r="AB678" s="118">
        <f t="shared" ref="AB678:AF678" si="1212">SUM(AB674:AB677)</f>
        <v>0</v>
      </c>
      <c r="AC678" s="118">
        <f t="shared" si="1212"/>
        <v>0</v>
      </c>
      <c r="AD678" s="118">
        <f t="shared" si="1212"/>
        <v>0</v>
      </c>
      <c r="AE678" s="118">
        <f t="shared" si="1212"/>
        <v>0</v>
      </c>
      <c r="AF678" s="118">
        <f t="shared" si="1212"/>
        <v>0</v>
      </c>
      <c r="AG678" s="117"/>
      <c r="AH678" s="117"/>
      <c r="AI678" s="117"/>
      <c r="AJ678" s="119">
        <f>SUM(AJ674:AJ677)</f>
        <v>0</v>
      </c>
      <c r="AK678" s="119">
        <f t="shared" ref="AK678:AN678" si="1213">SUM(AK674:AK677)</f>
        <v>0</v>
      </c>
      <c r="AL678" s="119">
        <f t="shared" si="1213"/>
        <v>0</v>
      </c>
      <c r="AM678" s="119">
        <f t="shared" si="1213"/>
        <v>0</v>
      </c>
      <c r="AN678" s="119">
        <f t="shared" si="1213"/>
        <v>0</v>
      </c>
      <c r="AO678" s="116"/>
      <c r="AP678" s="120"/>
      <c r="AQ678" s="118">
        <f t="shared" ref="AQ678:BA678" si="1214">SUM(AQ674:AQ677)</f>
        <v>0</v>
      </c>
      <c r="AR678" s="118">
        <f t="shared" si="1214"/>
        <v>0</v>
      </c>
      <c r="AS678" s="118">
        <f t="shared" si="1214"/>
        <v>0</v>
      </c>
      <c r="AT678" s="118">
        <f t="shared" si="1214"/>
        <v>0</v>
      </c>
      <c r="AU678" s="118">
        <f t="shared" si="1214"/>
        <v>0</v>
      </c>
      <c r="AV678" s="118">
        <f t="shared" si="1214"/>
        <v>0</v>
      </c>
      <c r="AW678" s="118">
        <f t="shared" si="1214"/>
        <v>0</v>
      </c>
      <c r="AX678" s="118">
        <f t="shared" si="1214"/>
        <v>0</v>
      </c>
      <c r="AY678" s="118">
        <f t="shared" si="1214"/>
        <v>0</v>
      </c>
      <c r="AZ678" s="118">
        <f t="shared" si="1214"/>
        <v>0</v>
      </c>
      <c r="BA678" s="118">
        <f t="shared" si="1214"/>
        <v>0</v>
      </c>
    </row>
    <row r="679" spans="1:53" ht="14.1" customHeight="1" outlineLevel="2" x14ac:dyDescent="0.2">
      <c r="A679" s="68"/>
      <c r="B679" s="94"/>
      <c r="C679" s="251"/>
      <c r="D679" s="96"/>
      <c r="E679" s="96"/>
      <c r="F679" s="97"/>
      <c r="G679" s="98"/>
      <c r="H679" s="99" t="s">
        <v>49</v>
      </c>
      <c r="I679" s="100"/>
      <c r="J679" s="101"/>
      <c r="K679" s="101"/>
      <c r="L679" s="102" t="str">
        <f>IF(I679&lt;&gt;0,((VLOOKUP(I679,'1. Standard_Cost'!$B$4:$D$8,2)+VLOOKUP(I679,'1. Standard_Cost'!$B$4:$D$8,3))*J679*K679),"0")</f>
        <v>0</v>
      </c>
      <c r="M679" s="102">
        <f>L679*'1. Standard_Cost'!F274</f>
        <v>0</v>
      </c>
      <c r="N679" s="103"/>
      <c r="O679" s="103"/>
      <c r="P679" s="103"/>
      <c r="Q679" s="103"/>
      <c r="R679" s="104">
        <f>+N679*P679*'1. Standard_Cost'!$B$12</f>
        <v>0</v>
      </c>
      <c r="S679" s="104">
        <f>+N679*O679*P679*'1. Standard_Cost'!$C$12</f>
        <v>0</v>
      </c>
      <c r="T679" s="104">
        <f>+N679*P679*Q679*'1. Standard_Cost'!$D$12</f>
        <v>0</v>
      </c>
      <c r="U679" s="104">
        <f>+N679*O679*'1. Standard_Cost'!$E$12</f>
        <v>0</v>
      </c>
      <c r="V679" s="103"/>
      <c r="W679" s="103"/>
      <c r="X679" s="103"/>
      <c r="Y679" s="104">
        <f>+V679*((X679*'1. Standard_Cost'!$B$16)+(W679*X679*'1. Standard_Cost'!$C$16))</f>
        <v>0</v>
      </c>
      <c r="Z679" s="103"/>
      <c r="AA679" s="103"/>
      <c r="AB679" s="104">
        <f>+Z679*'1. Standard_Cost'!$B$20+AA679*'1. Standard_Cost'!$C$20</f>
        <v>0</v>
      </c>
      <c r="AC679" s="105"/>
      <c r="AD679" s="106"/>
      <c r="AE679" s="104">
        <f>SUM(AD679,AC679,AB679,Y679,U679,T679,S679,R679)*'1. Standard_Cost'!B298</f>
        <v>0</v>
      </c>
      <c r="AF679" s="104">
        <f>SUM(AD679,AE679)</f>
        <v>0</v>
      </c>
      <c r="AG679" s="103"/>
      <c r="AH679" s="103"/>
      <c r="AI679" s="103"/>
      <c r="AJ679" s="107"/>
      <c r="AK679" s="107"/>
      <c r="AL679" s="107"/>
      <c r="AM679" s="104">
        <f>AG679*'1. Standard_Cost'!B294+'Incremental_Cost Year 2021'!AH687*'1. Standard_Cost'!C294+'Incremental_Cost Year 2021'!AI687*'1. Standard_Cost'!D294+'Incremental_Cost Year 2021'!AJ687+'Incremental_Cost Year 2021'!AL687+AK679</f>
        <v>0</v>
      </c>
      <c r="AN679" s="104">
        <f>AM679*'1. Standard_Cost'!C298</f>
        <v>0</v>
      </c>
      <c r="AO679" s="107"/>
      <c r="AQ679" s="104">
        <f t="shared" ref="AQ679:AQ682" si="1215">L679+M679</f>
        <v>0</v>
      </c>
      <c r="AR679" s="104">
        <f t="shared" ref="AR679:AR682" si="1216">AF679</f>
        <v>0</v>
      </c>
      <c r="AS679" s="104">
        <f t="shared" ref="AS679:AS682" si="1217">AM679+AN679</f>
        <v>0</v>
      </c>
      <c r="AT679" s="104">
        <f>SUM(AQ679,AR679,AS679)</f>
        <v>0</v>
      </c>
      <c r="AU679" s="108"/>
      <c r="AV679" s="108"/>
      <c r="AW679" s="108"/>
      <c r="AX679" s="108"/>
      <c r="AY679" s="108"/>
      <c r="AZ679" s="108"/>
      <c r="BA679" s="109">
        <f t="shared" ref="BA679:BA682" si="1218">SUM(AU679:AZ679)-AT679</f>
        <v>0</v>
      </c>
    </row>
    <row r="680" spans="1:53" ht="14.1" customHeight="1" outlineLevel="2" x14ac:dyDescent="0.2">
      <c r="A680" s="68"/>
      <c r="B680" s="94"/>
      <c r="C680" s="251"/>
      <c r="D680" s="110"/>
      <c r="E680" s="110"/>
      <c r="F680" s="110"/>
      <c r="G680" s="111"/>
      <c r="H680" s="99" t="s">
        <v>50</v>
      </c>
      <c r="I680" s="100"/>
      <c r="J680" s="101"/>
      <c r="K680" s="101"/>
      <c r="L680" s="102" t="str">
        <f>IF(I680&lt;&gt;0,((VLOOKUP(I680,'1. Standard_Cost'!$B$4:$D$8,2)+VLOOKUP(I680,'1. Standard_Cost'!$B$4:$D$8,3))*J680*K680),"0")</f>
        <v>0</v>
      </c>
      <c r="M680" s="102">
        <f>L680*'1. Standard_Cost'!F274</f>
        <v>0</v>
      </c>
      <c r="N680" s="103"/>
      <c r="O680" s="103"/>
      <c r="P680" s="103"/>
      <c r="Q680" s="103"/>
      <c r="R680" s="104">
        <f>+N680*P680*'1. Standard_Cost'!$B$12</f>
        <v>0</v>
      </c>
      <c r="S680" s="104">
        <f>+N680*O680*P680*'1. Standard_Cost'!$C$12</f>
        <v>0</v>
      </c>
      <c r="T680" s="104">
        <f>+N680*P680*Q680*'1. Standard_Cost'!$D$12</f>
        <v>0</v>
      </c>
      <c r="U680" s="104">
        <f>+N680*O680*'1. Standard_Cost'!$E$12</f>
        <v>0</v>
      </c>
      <c r="V680" s="103"/>
      <c r="W680" s="103"/>
      <c r="X680" s="103"/>
      <c r="Y680" s="104">
        <f>+V680*((X680*'1. Standard_Cost'!$B$16)+(W680*X680*'1. Standard_Cost'!$C$16))</f>
        <v>0</v>
      </c>
      <c r="Z680" s="103"/>
      <c r="AA680" s="103"/>
      <c r="AB680" s="104">
        <f>+Z680*'1. Standard_Cost'!$B$20+AA680*'1. Standard_Cost'!$C$20</f>
        <v>0</v>
      </c>
      <c r="AC680" s="105"/>
      <c r="AD680" s="106"/>
      <c r="AE680" s="104">
        <f>SUM(AD680,AC680,AB680,Y680,U680,T680,S680,R680)*'1. Standard_Cost'!B298</f>
        <v>0</v>
      </c>
      <c r="AF680" s="104">
        <f t="shared" ref="AF680:AF682" si="1219">SUM(AD680,AE680)</f>
        <v>0</v>
      </c>
      <c r="AG680" s="103"/>
      <c r="AH680" s="103">
        <v>0</v>
      </c>
      <c r="AI680" s="103">
        <v>0</v>
      </c>
      <c r="AJ680" s="107"/>
      <c r="AK680" s="107"/>
      <c r="AL680" s="107"/>
      <c r="AM680" s="104">
        <f>AG680*'1. Standard_Cost'!B294+'Incremental_Cost Year 2021'!AH688*'1. Standard_Cost'!C294+'Incremental_Cost Year 2021'!AI688*'1. Standard_Cost'!D294+'Incremental_Cost Year 2021'!AJ688+'Incremental_Cost Year 2021'!AL688+AK680</f>
        <v>0</v>
      </c>
      <c r="AN680" s="104">
        <f>AM680*'1. Standard_Cost'!C298</f>
        <v>0</v>
      </c>
      <c r="AO680" s="107"/>
      <c r="AQ680" s="104">
        <f t="shared" si="1215"/>
        <v>0</v>
      </c>
      <c r="AR680" s="104">
        <f t="shared" si="1216"/>
        <v>0</v>
      </c>
      <c r="AS680" s="104">
        <f t="shared" si="1217"/>
        <v>0</v>
      </c>
      <c r="AT680" s="104">
        <f t="shared" ref="AT680:AT682" si="1220">SUM(AQ680,AR680,AS680)</f>
        <v>0</v>
      </c>
      <c r="AU680" s="108"/>
      <c r="AV680" s="108">
        <v>0</v>
      </c>
      <c r="AW680" s="108"/>
      <c r="AX680" s="108"/>
      <c r="AY680" s="108"/>
      <c r="AZ680" s="108"/>
      <c r="BA680" s="109">
        <f t="shared" si="1218"/>
        <v>0</v>
      </c>
    </row>
    <row r="681" spans="1:53" ht="14.1" customHeight="1" outlineLevel="2" x14ac:dyDescent="0.2">
      <c r="A681" s="68"/>
      <c r="B681" s="94"/>
      <c r="C681" s="251"/>
      <c r="D681" s="110"/>
      <c r="E681" s="110"/>
      <c r="F681" s="110"/>
      <c r="G681" s="111"/>
      <c r="H681" s="99" t="s">
        <v>51</v>
      </c>
      <c r="I681" s="100"/>
      <c r="J681" s="101"/>
      <c r="K681" s="101"/>
      <c r="L681" s="102" t="str">
        <f>IF(I681&lt;&gt;0,((VLOOKUP(I681,'1. Standard_Cost'!$B$4:$D$8,2)+VLOOKUP(I681,'1. Standard_Cost'!$B$4:$D$8,3))*J681*K681),"0")</f>
        <v>0</v>
      </c>
      <c r="M681" s="102">
        <f>L681*'1. Standard_Cost'!F274</f>
        <v>0</v>
      </c>
      <c r="N681" s="103"/>
      <c r="O681" s="103"/>
      <c r="P681" s="103"/>
      <c r="Q681" s="103"/>
      <c r="R681" s="104">
        <f>+N681*P681*'1. Standard_Cost'!$B$12</f>
        <v>0</v>
      </c>
      <c r="S681" s="104">
        <f>+N681*O681*P681*'1. Standard_Cost'!$C$12</f>
        <v>0</v>
      </c>
      <c r="T681" s="104">
        <f>+N681*P681*Q681*'1. Standard_Cost'!$D$12</f>
        <v>0</v>
      </c>
      <c r="U681" s="104">
        <f>+N681*O681*'1. Standard_Cost'!$E$12</f>
        <v>0</v>
      </c>
      <c r="V681" s="103"/>
      <c r="W681" s="103"/>
      <c r="X681" s="103"/>
      <c r="Y681" s="104">
        <f>+V681*((X681*'1. Standard_Cost'!$B$16)+(W681*X681*'1. Standard_Cost'!$C$16))</f>
        <v>0</v>
      </c>
      <c r="Z681" s="103"/>
      <c r="AA681" s="103"/>
      <c r="AB681" s="104">
        <f>+Z681*'1. Standard_Cost'!$B$20+AA681*'1. Standard_Cost'!$C$20</f>
        <v>0</v>
      </c>
      <c r="AC681" s="105"/>
      <c r="AD681" s="106"/>
      <c r="AE681" s="104">
        <f>SUM(AD681,AC681,AB681,Y681,U681,T681,S681,R681)*'1. Standard_Cost'!B298</f>
        <v>0</v>
      </c>
      <c r="AF681" s="104">
        <f t="shared" si="1219"/>
        <v>0</v>
      </c>
      <c r="AG681" s="103"/>
      <c r="AH681" s="103"/>
      <c r="AI681" s="103"/>
      <c r="AJ681" s="107"/>
      <c r="AK681" s="107"/>
      <c r="AL681" s="107"/>
      <c r="AM681" s="104">
        <f>AG681*'1. Standard_Cost'!B294+'Incremental_Cost Year 2021'!AH689*'1. Standard_Cost'!C294+'Incremental_Cost Year 2021'!AI689*'1. Standard_Cost'!D294+'Incremental_Cost Year 2021'!AJ689+'Incremental_Cost Year 2021'!AL689+AK681</f>
        <v>0</v>
      </c>
      <c r="AN681" s="104">
        <f>AM681*'1. Standard_Cost'!C298</f>
        <v>0</v>
      </c>
      <c r="AO681" s="107"/>
      <c r="AQ681" s="104">
        <f t="shared" si="1215"/>
        <v>0</v>
      </c>
      <c r="AR681" s="104">
        <f t="shared" si="1216"/>
        <v>0</v>
      </c>
      <c r="AS681" s="104">
        <f t="shared" si="1217"/>
        <v>0</v>
      </c>
      <c r="AT681" s="104">
        <f t="shared" si="1220"/>
        <v>0</v>
      </c>
      <c r="AU681" s="108"/>
      <c r="AV681" s="108"/>
      <c r="AW681" s="108"/>
      <c r="AX681" s="108"/>
      <c r="AY681" s="108"/>
      <c r="AZ681" s="108"/>
      <c r="BA681" s="109">
        <f t="shared" si="1218"/>
        <v>0</v>
      </c>
    </row>
    <row r="682" spans="1:53" ht="14.1" customHeight="1" outlineLevel="2" x14ac:dyDescent="0.2">
      <c r="A682" s="68"/>
      <c r="B682" s="94"/>
      <c r="C682" s="251"/>
      <c r="D682" s="110"/>
      <c r="E682" s="110"/>
      <c r="F682" s="110"/>
      <c r="G682" s="111"/>
      <c r="H682" s="112" t="s">
        <v>179</v>
      </c>
      <c r="I682" s="100"/>
      <c r="J682" s="101"/>
      <c r="K682" s="101"/>
      <c r="L682" s="102" t="str">
        <f>IF(I682&lt;&gt;0,((VLOOKUP(I682,'1. Standard_Cost'!$B$4:$D$8,2)+VLOOKUP(I682,'1. Standard_Cost'!$B$4:$D$8,3))*J682*K682),"0")</f>
        <v>0</v>
      </c>
      <c r="M682" s="102">
        <f>L682*'1. Standard_Cost'!F274</f>
        <v>0</v>
      </c>
      <c r="N682" s="103"/>
      <c r="O682" s="103"/>
      <c r="P682" s="103"/>
      <c r="Q682" s="103"/>
      <c r="R682" s="104">
        <f>+N682*P682*'1. Standard_Cost'!$B$12</f>
        <v>0</v>
      </c>
      <c r="S682" s="104">
        <f>+N682*O682*P682*'1. Standard_Cost'!$C$12</f>
        <v>0</v>
      </c>
      <c r="T682" s="104">
        <f>+N682*P682*Q682*'1. Standard_Cost'!$D$12</f>
        <v>0</v>
      </c>
      <c r="U682" s="104">
        <f>+N682*O682*'1. Standard_Cost'!$E$12</f>
        <v>0</v>
      </c>
      <c r="V682" s="103"/>
      <c r="W682" s="103"/>
      <c r="X682" s="103"/>
      <c r="Y682" s="104">
        <f>+V682*((X682*'1. Standard_Cost'!$B$16)+(W682*X682*'1. Standard_Cost'!$C$16))</f>
        <v>0</v>
      </c>
      <c r="Z682" s="103"/>
      <c r="AA682" s="103"/>
      <c r="AB682" s="104">
        <f>+Z682*'1. Standard_Cost'!$B$20+AA682*'1. Standard_Cost'!$C$20</f>
        <v>0</v>
      </c>
      <c r="AC682" s="105"/>
      <c r="AD682" s="106"/>
      <c r="AE682" s="104">
        <f>SUM(AD682,AC682,AB682,Y682,U682,T682,S682,R682)*'1. Standard_Cost'!B298</f>
        <v>0</v>
      </c>
      <c r="AF682" s="104">
        <f t="shared" si="1219"/>
        <v>0</v>
      </c>
      <c r="AG682" s="103"/>
      <c r="AH682" s="103"/>
      <c r="AI682" s="103"/>
      <c r="AJ682" s="107"/>
      <c r="AK682" s="107"/>
      <c r="AL682" s="107"/>
      <c r="AM682" s="104">
        <f>AG682*'1. Standard_Cost'!B294+'Incremental_Cost Year 2021'!AH690*'1. Standard_Cost'!C294+'Incremental_Cost Year 2021'!AI690*'1. Standard_Cost'!D294+'Incremental_Cost Year 2021'!AJ690+'Incremental_Cost Year 2021'!AL690+AK682</f>
        <v>0</v>
      </c>
      <c r="AN682" s="104">
        <f>AM682*'1. Standard_Cost'!C298</f>
        <v>0</v>
      </c>
      <c r="AO682" s="107"/>
      <c r="AQ682" s="104">
        <f t="shared" si="1215"/>
        <v>0</v>
      </c>
      <c r="AR682" s="104">
        <f t="shared" si="1216"/>
        <v>0</v>
      </c>
      <c r="AS682" s="104">
        <f t="shared" si="1217"/>
        <v>0</v>
      </c>
      <c r="AT682" s="104">
        <f t="shared" si="1220"/>
        <v>0</v>
      </c>
      <c r="AU682" s="108"/>
      <c r="AV682" s="108"/>
      <c r="AW682" s="108"/>
      <c r="AX682" s="108"/>
      <c r="AY682" s="108"/>
      <c r="AZ682" s="108"/>
      <c r="BA682" s="109">
        <f t="shared" si="1218"/>
        <v>0</v>
      </c>
    </row>
    <row r="683" spans="1:53" ht="25.7" customHeight="1" outlineLevel="1" x14ac:dyDescent="0.2">
      <c r="A683" s="68"/>
      <c r="B683" s="94"/>
      <c r="C683" s="251"/>
      <c r="D683" s="113" t="s">
        <v>48</v>
      </c>
      <c r="E683" s="113" t="s">
        <v>410</v>
      </c>
      <c r="F683" s="114" t="s">
        <v>154</v>
      </c>
      <c r="G683" s="115" t="s">
        <v>155</v>
      </c>
      <c r="H683" s="122" t="s">
        <v>411</v>
      </c>
      <c r="I683" s="117"/>
      <c r="J683" s="117"/>
      <c r="K683" s="117"/>
      <c r="L683" s="118">
        <f>SUM(L679:L682)</f>
        <v>0</v>
      </c>
      <c r="M683" s="118">
        <f>SUM(M679:M682)</f>
        <v>0</v>
      </c>
      <c r="N683" s="117"/>
      <c r="O683" s="117"/>
      <c r="P683" s="117"/>
      <c r="Q683" s="117"/>
      <c r="R683" s="119">
        <f>SUM(R679:R682)</f>
        <v>0</v>
      </c>
      <c r="S683" s="119">
        <f>SUM(S679:S682)</f>
        <v>0</v>
      </c>
      <c r="T683" s="119">
        <f>SUM(T679:T682)</f>
        <v>0</v>
      </c>
      <c r="U683" s="119">
        <f>SUM(U679:U682)</f>
        <v>0</v>
      </c>
      <c r="V683" s="117"/>
      <c r="W683" s="117"/>
      <c r="X683" s="117"/>
      <c r="Y683" s="118">
        <f>SUM(Y679:Y682)</f>
        <v>0</v>
      </c>
      <c r="Z683" s="117"/>
      <c r="AA683" s="117"/>
      <c r="AB683" s="118">
        <f t="shared" ref="AB683:AF683" si="1221">SUM(AB679:AB682)</f>
        <v>0</v>
      </c>
      <c r="AC683" s="118">
        <f t="shared" si="1221"/>
        <v>0</v>
      </c>
      <c r="AD683" s="118">
        <f t="shared" si="1221"/>
        <v>0</v>
      </c>
      <c r="AE683" s="118">
        <f t="shared" si="1221"/>
        <v>0</v>
      </c>
      <c r="AF683" s="118">
        <f t="shared" si="1221"/>
        <v>0</v>
      </c>
      <c r="AG683" s="117"/>
      <c r="AH683" s="117"/>
      <c r="AI683" s="117"/>
      <c r="AJ683" s="119">
        <f>SUM(AJ679:AJ682)</f>
        <v>0</v>
      </c>
      <c r="AK683" s="119">
        <f t="shared" ref="AK683:AN683" si="1222">SUM(AK679:AK682)</f>
        <v>0</v>
      </c>
      <c r="AL683" s="119">
        <f t="shared" si="1222"/>
        <v>0</v>
      </c>
      <c r="AM683" s="119">
        <f t="shared" si="1222"/>
        <v>0</v>
      </c>
      <c r="AN683" s="119">
        <f t="shared" si="1222"/>
        <v>0</v>
      </c>
      <c r="AO683" s="116"/>
      <c r="AP683" s="120"/>
      <c r="AQ683" s="121">
        <f t="shared" ref="AQ683:BA683" si="1223">SUM(AQ679:AQ682)</f>
        <v>0</v>
      </c>
      <c r="AR683" s="121">
        <f t="shared" si="1223"/>
        <v>0</v>
      </c>
      <c r="AS683" s="121">
        <f t="shared" si="1223"/>
        <v>0</v>
      </c>
      <c r="AT683" s="121">
        <f t="shared" si="1223"/>
        <v>0</v>
      </c>
      <c r="AU683" s="121">
        <f t="shared" si="1223"/>
        <v>0</v>
      </c>
      <c r="AV683" s="121">
        <f t="shared" si="1223"/>
        <v>0</v>
      </c>
      <c r="AW683" s="121">
        <f t="shared" si="1223"/>
        <v>0</v>
      </c>
      <c r="AX683" s="121">
        <f t="shared" si="1223"/>
        <v>0</v>
      </c>
      <c r="AY683" s="121">
        <f t="shared" si="1223"/>
        <v>0</v>
      </c>
      <c r="AZ683" s="121">
        <f t="shared" si="1223"/>
        <v>0</v>
      </c>
      <c r="BA683" s="121">
        <f t="shared" si="1223"/>
        <v>0</v>
      </c>
    </row>
    <row r="684" spans="1:53" ht="14.1" customHeight="1" outlineLevel="2" x14ac:dyDescent="0.2">
      <c r="A684" s="68"/>
      <c r="B684" s="94"/>
      <c r="C684" s="251"/>
      <c r="D684" s="96"/>
      <c r="E684" s="96"/>
      <c r="F684" s="97"/>
      <c r="G684" s="98"/>
      <c r="H684" s="99" t="s">
        <v>49</v>
      </c>
      <c r="I684" s="100"/>
      <c r="J684" s="101"/>
      <c r="K684" s="101"/>
      <c r="L684" s="102" t="str">
        <f>IF(I684&lt;&gt;0,((VLOOKUP(I684,'1. Standard_Cost'!$B$4:$D$8,2)+VLOOKUP(I684,'1. Standard_Cost'!$B$4:$D$8,3))*J684*K684),"0")</f>
        <v>0</v>
      </c>
      <c r="M684" s="102">
        <f>L684*'1. Standard_Cost'!F274</f>
        <v>0</v>
      </c>
      <c r="N684" s="103"/>
      <c r="O684" s="103"/>
      <c r="P684" s="103"/>
      <c r="Q684" s="103"/>
      <c r="R684" s="104">
        <f>+N684*P684*'1. Standard_Cost'!$B$12</f>
        <v>0</v>
      </c>
      <c r="S684" s="104">
        <f>+N684*O684*P684*'1. Standard_Cost'!$C$12</f>
        <v>0</v>
      </c>
      <c r="T684" s="104">
        <f>+N684*P684*Q684*'1. Standard_Cost'!$D$12</f>
        <v>0</v>
      </c>
      <c r="U684" s="104">
        <f>+N684*O684*'1. Standard_Cost'!$E$12</f>
        <v>0</v>
      </c>
      <c r="V684" s="103"/>
      <c r="W684" s="103"/>
      <c r="X684" s="103"/>
      <c r="Y684" s="104">
        <f>+V684*((X684*'1. Standard_Cost'!$B$16)+(W684*X684*'1. Standard_Cost'!$C$16))</f>
        <v>0</v>
      </c>
      <c r="Z684" s="103"/>
      <c r="AA684" s="103"/>
      <c r="AB684" s="104">
        <f>+Z684*'1. Standard_Cost'!$B$20+AA684*'1. Standard_Cost'!$C$20</f>
        <v>0</v>
      </c>
      <c r="AC684" s="105"/>
      <c r="AD684" s="106"/>
      <c r="AE684" s="104">
        <f>SUM(AD684,AC684,AB684,Y684,U684,T684,S684,R684)*'1. Standard_Cost'!B298</f>
        <v>0</v>
      </c>
      <c r="AF684" s="104">
        <f>SUM(AD684,AE684)</f>
        <v>0</v>
      </c>
      <c r="AG684" s="103"/>
      <c r="AH684" s="103"/>
      <c r="AI684" s="103"/>
      <c r="AJ684" s="107"/>
      <c r="AK684" s="107"/>
      <c r="AL684" s="107"/>
      <c r="AM684" s="104">
        <f>AG684*'1. Standard_Cost'!B294+'Incremental_Cost Year 2021'!AH692*'1. Standard_Cost'!C294+'Incremental_Cost Year 2021'!AI692*'1. Standard_Cost'!D294+'Incremental_Cost Year 2021'!AJ692+'Incremental_Cost Year 2021'!AL692+AK684</f>
        <v>0</v>
      </c>
      <c r="AN684" s="104">
        <f>AM684*'1. Standard_Cost'!C298</f>
        <v>0</v>
      </c>
      <c r="AO684" s="107"/>
      <c r="AQ684" s="104">
        <f t="shared" ref="AQ684:AQ687" si="1224">L684+M684</f>
        <v>0</v>
      </c>
      <c r="AR684" s="104">
        <f t="shared" ref="AR684:AR687" si="1225">AF684</f>
        <v>0</v>
      </c>
      <c r="AS684" s="104">
        <f t="shared" ref="AS684:AS687" si="1226">AM684+AN684</f>
        <v>0</v>
      </c>
      <c r="AT684" s="104">
        <f>SUM(AQ684,AR684,AS684)</f>
        <v>0</v>
      </c>
      <c r="AU684" s="108"/>
      <c r="AV684" s="108"/>
      <c r="AW684" s="108"/>
      <c r="AX684" s="108"/>
      <c r="AY684" s="108"/>
      <c r="AZ684" s="108"/>
      <c r="BA684" s="109">
        <f t="shared" ref="BA684:BA687" si="1227">SUM(AU684:AZ684)-AT684</f>
        <v>0</v>
      </c>
    </row>
    <row r="685" spans="1:53" ht="14.1" customHeight="1" outlineLevel="2" x14ac:dyDescent="0.2">
      <c r="A685" s="68"/>
      <c r="B685" s="94"/>
      <c r="C685" s="251"/>
      <c r="D685" s="110"/>
      <c r="E685" s="110"/>
      <c r="F685" s="110"/>
      <c r="G685" s="111"/>
      <c r="H685" s="99" t="s">
        <v>50</v>
      </c>
      <c r="I685" s="100"/>
      <c r="J685" s="101"/>
      <c r="K685" s="101"/>
      <c r="L685" s="102" t="str">
        <f>IF(I685&lt;&gt;0,((VLOOKUP(I685,'1. Standard_Cost'!$B$4:$D$8,2)+VLOOKUP(I685,'1. Standard_Cost'!$B$4:$D$8,3))*J685*K685),"0")</f>
        <v>0</v>
      </c>
      <c r="M685" s="102">
        <f>L685*'1. Standard_Cost'!F274</f>
        <v>0</v>
      </c>
      <c r="N685" s="103"/>
      <c r="O685" s="103"/>
      <c r="P685" s="103"/>
      <c r="Q685" s="103"/>
      <c r="R685" s="104">
        <f>+N685*P685*'1. Standard_Cost'!$B$12</f>
        <v>0</v>
      </c>
      <c r="S685" s="104">
        <f>+N685*O685*P685*'1. Standard_Cost'!$C$12</f>
        <v>0</v>
      </c>
      <c r="T685" s="104">
        <f>+N685*P685*Q685*'1. Standard_Cost'!$D$12</f>
        <v>0</v>
      </c>
      <c r="U685" s="104">
        <f>+N685*O685*'1. Standard_Cost'!$E$12</f>
        <v>0</v>
      </c>
      <c r="V685" s="103"/>
      <c r="W685" s="103"/>
      <c r="X685" s="103"/>
      <c r="Y685" s="104">
        <f>+V685*((X685*'1. Standard_Cost'!$B$16)+(W685*X685*'1. Standard_Cost'!$C$16))</f>
        <v>0</v>
      </c>
      <c r="Z685" s="103"/>
      <c r="AA685" s="103"/>
      <c r="AB685" s="104">
        <f>+Z685*'1. Standard_Cost'!$B$20+AA685*'1. Standard_Cost'!$C$20</f>
        <v>0</v>
      </c>
      <c r="AC685" s="105"/>
      <c r="AD685" s="106"/>
      <c r="AE685" s="104">
        <f>SUM(AD685,AC685,AB685,Y685,U685,T685,S685,R685)*'1. Standard_Cost'!B298</f>
        <v>0</v>
      </c>
      <c r="AF685" s="104">
        <f t="shared" ref="AF685:AF687" si="1228">SUM(AD685,AE685)</f>
        <v>0</v>
      </c>
      <c r="AG685" s="103"/>
      <c r="AH685" s="103">
        <v>0</v>
      </c>
      <c r="AI685" s="103">
        <v>0</v>
      </c>
      <c r="AJ685" s="107"/>
      <c r="AK685" s="107"/>
      <c r="AL685" s="107"/>
      <c r="AM685" s="104">
        <f>AG685*'1. Standard_Cost'!B294+'Incremental_Cost Year 2021'!AH693*'1. Standard_Cost'!C294+'Incremental_Cost Year 2021'!AI693*'1. Standard_Cost'!D294+'Incremental_Cost Year 2021'!AJ693+'Incremental_Cost Year 2021'!AL693+AK685</f>
        <v>0</v>
      </c>
      <c r="AN685" s="104">
        <f>AM685*'1. Standard_Cost'!C298</f>
        <v>0</v>
      </c>
      <c r="AO685" s="107"/>
      <c r="AQ685" s="104">
        <f t="shared" si="1224"/>
        <v>0</v>
      </c>
      <c r="AR685" s="104">
        <f t="shared" si="1225"/>
        <v>0</v>
      </c>
      <c r="AS685" s="104">
        <f t="shared" si="1226"/>
        <v>0</v>
      </c>
      <c r="AT685" s="104">
        <f t="shared" ref="AT685:AT687" si="1229">SUM(AQ685,AR685,AS685)</f>
        <v>0</v>
      </c>
      <c r="AU685" s="108"/>
      <c r="AV685" s="108">
        <v>0</v>
      </c>
      <c r="AW685" s="108"/>
      <c r="AX685" s="108"/>
      <c r="AY685" s="108"/>
      <c r="AZ685" s="108"/>
      <c r="BA685" s="109">
        <f t="shared" si="1227"/>
        <v>0</v>
      </c>
    </row>
    <row r="686" spans="1:53" ht="14.1" customHeight="1" outlineLevel="2" x14ac:dyDescent="0.2">
      <c r="A686" s="68"/>
      <c r="B686" s="94"/>
      <c r="C686" s="251"/>
      <c r="D686" s="110"/>
      <c r="E686" s="110"/>
      <c r="F686" s="110"/>
      <c r="G686" s="111"/>
      <c r="H686" s="99" t="s">
        <v>51</v>
      </c>
      <c r="I686" s="100"/>
      <c r="J686" s="101"/>
      <c r="K686" s="101"/>
      <c r="L686" s="102" t="str">
        <f>IF(I686&lt;&gt;0,((VLOOKUP(I686,'1. Standard_Cost'!$B$4:$D$8,2)+VLOOKUP(I686,'1. Standard_Cost'!$B$4:$D$8,3))*J686*K686),"0")</f>
        <v>0</v>
      </c>
      <c r="M686" s="102">
        <f>L686*'1. Standard_Cost'!F274</f>
        <v>0</v>
      </c>
      <c r="N686" s="103"/>
      <c r="O686" s="103"/>
      <c r="P686" s="103"/>
      <c r="Q686" s="103"/>
      <c r="R686" s="104">
        <f>+N686*P686*'1. Standard_Cost'!$B$12</f>
        <v>0</v>
      </c>
      <c r="S686" s="104">
        <f>+N686*O686*P686*'1. Standard_Cost'!$C$12</f>
        <v>0</v>
      </c>
      <c r="T686" s="104">
        <f>+N686*P686*Q686*'1. Standard_Cost'!$D$12</f>
        <v>0</v>
      </c>
      <c r="U686" s="104">
        <f>+N686*O686*'1. Standard_Cost'!$E$12</f>
        <v>0</v>
      </c>
      <c r="V686" s="103"/>
      <c r="W686" s="103"/>
      <c r="X686" s="103"/>
      <c r="Y686" s="104">
        <f>+V686*((X686*'1. Standard_Cost'!$B$16)+(W686*X686*'1. Standard_Cost'!$C$16))</f>
        <v>0</v>
      </c>
      <c r="Z686" s="103"/>
      <c r="AA686" s="103"/>
      <c r="AB686" s="104">
        <f>+Z686*'1. Standard_Cost'!$B$20+AA686*'1. Standard_Cost'!$C$20</f>
        <v>0</v>
      </c>
      <c r="AC686" s="105"/>
      <c r="AD686" s="106"/>
      <c r="AE686" s="104">
        <f>SUM(AD686,AC686,AB686,Y686,U686,T686,S686,R686)*'1. Standard_Cost'!B298</f>
        <v>0</v>
      </c>
      <c r="AF686" s="104">
        <f t="shared" si="1228"/>
        <v>0</v>
      </c>
      <c r="AG686" s="103"/>
      <c r="AH686" s="103"/>
      <c r="AI686" s="103"/>
      <c r="AJ686" s="107"/>
      <c r="AK686" s="107"/>
      <c r="AL686" s="107"/>
      <c r="AM686" s="104">
        <f>AG686*'1. Standard_Cost'!B294+'Incremental_Cost Year 2021'!AH694*'1. Standard_Cost'!C294+'Incremental_Cost Year 2021'!AI694*'1. Standard_Cost'!D294+'Incremental_Cost Year 2021'!AJ694+'Incremental_Cost Year 2021'!AL694+AK686</f>
        <v>0</v>
      </c>
      <c r="AN686" s="104">
        <f>AM686*'1. Standard_Cost'!C298</f>
        <v>0</v>
      </c>
      <c r="AO686" s="107"/>
      <c r="AQ686" s="104">
        <f t="shared" si="1224"/>
        <v>0</v>
      </c>
      <c r="AR686" s="104">
        <f t="shared" si="1225"/>
        <v>0</v>
      </c>
      <c r="AS686" s="104">
        <f t="shared" si="1226"/>
        <v>0</v>
      </c>
      <c r="AT686" s="104">
        <f t="shared" si="1229"/>
        <v>0</v>
      </c>
      <c r="AU686" s="108"/>
      <c r="AV686" s="108"/>
      <c r="AW686" s="108"/>
      <c r="AX686" s="108"/>
      <c r="AY686" s="108"/>
      <c r="AZ686" s="108"/>
      <c r="BA686" s="109">
        <f t="shared" si="1227"/>
        <v>0</v>
      </c>
    </row>
    <row r="687" spans="1:53" ht="14.1" customHeight="1" outlineLevel="2" x14ac:dyDescent="0.2">
      <c r="A687" s="68"/>
      <c r="B687" s="94"/>
      <c r="C687" s="251"/>
      <c r="D687" s="110"/>
      <c r="E687" s="110"/>
      <c r="F687" s="110"/>
      <c r="G687" s="111"/>
      <c r="H687" s="112" t="s">
        <v>179</v>
      </c>
      <c r="I687" s="100"/>
      <c r="J687" s="101"/>
      <c r="K687" s="101"/>
      <c r="L687" s="102" t="str">
        <f>IF(I687&lt;&gt;0,((VLOOKUP(I687,'1. Standard_Cost'!$B$4:$D$8,2)+VLOOKUP(I687,'1. Standard_Cost'!$B$4:$D$8,3))*J687*K687),"0")</f>
        <v>0</v>
      </c>
      <c r="M687" s="102">
        <f>L687*'1. Standard_Cost'!F274</f>
        <v>0</v>
      </c>
      <c r="N687" s="103"/>
      <c r="O687" s="103"/>
      <c r="P687" s="103"/>
      <c r="Q687" s="103"/>
      <c r="R687" s="104">
        <f>+N687*P687*'1. Standard_Cost'!$B$12</f>
        <v>0</v>
      </c>
      <c r="S687" s="104">
        <f>+N687*O687*P687*'1. Standard_Cost'!$C$12</f>
        <v>0</v>
      </c>
      <c r="T687" s="104">
        <f>+N687*P687*Q687*'1. Standard_Cost'!$D$12</f>
        <v>0</v>
      </c>
      <c r="U687" s="104">
        <f>+N687*O687*'1. Standard_Cost'!$E$12</f>
        <v>0</v>
      </c>
      <c r="V687" s="103"/>
      <c r="W687" s="103"/>
      <c r="X687" s="103"/>
      <c r="Y687" s="104">
        <f>+V687*((X687*'1. Standard_Cost'!$B$16)+(W687*X687*'1. Standard_Cost'!$C$16))</f>
        <v>0</v>
      </c>
      <c r="Z687" s="103"/>
      <c r="AA687" s="103"/>
      <c r="AB687" s="104">
        <f>+Z687*'1. Standard_Cost'!$B$20+AA687*'1. Standard_Cost'!$C$20</f>
        <v>0</v>
      </c>
      <c r="AC687" s="105"/>
      <c r="AD687" s="106"/>
      <c r="AE687" s="104">
        <f>SUM(AD687,AC687,AB687,Y687,U687,T687,S687,R687)*'1. Standard_Cost'!B298</f>
        <v>0</v>
      </c>
      <c r="AF687" s="104">
        <f t="shared" si="1228"/>
        <v>0</v>
      </c>
      <c r="AG687" s="103"/>
      <c r="AH687" s="103"/>
      <c r="AI687" s="103"/>
      <c r="AJ687" s="107"/>
      <c r="AK687" s="107"/>
      <c r="AL687" s="107"/>
      <c r="AM687" s="104">
        <f>AG687*'1. Standard_Cost'!B294+'Incremental_Cost Year 2021'!AH695*'1. Standard_Cost'!C294+'Incremental_Cost Year 2021'!AI695*'1. Standard_Cost'!D294+'Incremental_Cost Year 2021'!AJ695+'Incremental_Cost Year 2021'!AL695+AK687</f>
        <v>0</v>
      </c>
      <c r="AN687" s="104">
        <f>AM687*'1. Standard_Cost'!C298</f>
        <v>0</v>
      </c>
      <c r="AO687" s="107"/>
      <c r="AQ687" s="104">
        <f t="shared" si="1224"/>
        <v>0</v>
      </c>
      <c r="AR687" s="104">
        <f t="shared" si="1225"/>
        <v>0</v>
      </c>
      <c r="AS687" s="104">
        <f t="shared" si="1226"/>
        <v>0</v>
      </c>
      <c r="AT687" s="104">
        <f t="shared" si="1229"/>
        <v>0</v>
      </c>
      <c r="AU687" s="108"/>
      <c r="AV687" s="108"/>
      <c r="AW687" s="108"/>
      <c r="AX687" s="108"/>
      <c r="AY687" s="108"/>
      <c r="AZ687" s="108"/>
      <c r="BA687" s="109">
        <f t="shared" si="1227"/>
        <v>0</v>
      </c>
    </row>
    <row r="688" spans="1:53" ht="24.6" customHeight="1" outlineLevel="1" x14ac:dyDescent="0.2">
      <c r="A688" s="68"/>
      <c r="B688" s="141"/>
      <c r="C688" s="251"/>
      <c r="D688" s="113" t="s">
        <v>48</v>
      </c>
      <c r="E688" s="113" t="s">
        <v>412</v>
      </c>
      <c r="F688" s="114" t="s">
        <v>154</v>
      </c>
      <c r="G688" s="115" t="s">
        <v>155</v>
      </c>
      <c r="H688" s="122" t="s">
        <v>413</v>
      </c>
      <c r="I688" s="117"/>
      <c r="J688" s="117"/>
      <c r="K688" s="117"/>
      <c r="L688" s="118">
        <f>SUM(L684:L687)</f>
        <v>0</v>
      </c>
      <c r="M688" s="118">
        <f>SUM(M684:M687)</f>
        <v>0</v>
      </c>
      <c r="N688" s="117"/>
      <c r="O688" s="117"/>
      <c r="P688" s="117"/>
      <c r="Q688" s="117"/>
      <c r="R688" s="119">
        <f>SUM(R684:R687)</f>
        <v>0</v>
      </c>
      <c r="S688" s="119">
        <f>SUM(S684:S687)</f>
        <v>0</v>
      </c>
      <c r="T688" s="119">
        <f>SUM(T684:T687)</f>
        <v>0</v>
      </c>
      <c r="U688" s="119">
        <f>SUM(U684:U687)</f>
        <v>0</v>
      </c>
      <c r="V688" s="117"/>
      <c r="W688" s="117"/>
      <c r="X688" s="117"/>
      <c r="Y688" s="118">
        <f>SUM(Y684:Y687)</f>
        <v>0</v>
      </c>
      <c r="Z688" s="117"/>
      <c r="AA688" s="117"/>
      <c r="AB688" s="118">
        <f t="shared" ref="AB688:AF688" si="1230">SUM(AB684:AB687)</f>
        <v>0</v>
      </c>
      <c r="AC688" s="118">
        <f t="shared" si="1230"/>
        <v>0</v>
      </c>
      <c r="AD688" s="118">
        <f t="shared" si="1230"/>
        <v>0</v>
      </c>
      <c r="AE688" s="118">
        <f t="shared" si="1230"/>
        <v>0</v>
      </c>
      <c r="AF688" s="118">
        <f t="shared" si="1230"/>
        <v>0</v>
      </c>
      <c r="AG688" s="117"/>
      <c r="AH688" s="117"/>
      <c r="AI688" s="117"/>
      <c r="AJ688" s="119">
        <f>SUM(AJ684:AJ687)</f>
        <v>0</v>
      </c>
      <c r="AK688" s="119">
        <f t="shared" ref="AK688:AN688" si="1231">SUM(AK684:AK687)</f>
        <v>0</v>
      </c>
      <c r="AL688" s="119">
        <f t="shared" si="1231"/>
        <v>0</v>
      </c>
      <c r="AM688" s="119">
        <f t="shared" si="1231"/>
        <v>0</v>
      </c>
      <c r="AN688" s="119">
        <f t="shared" si="1231"/>
        <v>0</v>
      </c>
      <c r="AO688" s="116"/>
      <c r="AP688" s="120"/>
      <c r="AQ688" s="121">
        <f t="shared" ref="AQ688:BA688" si="1232">SUM(AQ684:AQ687)</f>
        <v>0</v>
      </c>
      <c r="AR688" s="121">
        <f t="shared" si="1232"/>
        <v>0</v>
      </c>
      <c r="AS688" s="121">
        <f t="shared" si="1232"/>
        <v>0</v>
      </c>
      <c r="AT688" s="121">
        <f t="shared" si="1232"/>
        <v>0</v>
      </c>
      <c r="AU688" s="121">
        <f t="shared" si="1232"/>
        <v>0</v>
      </c>
      <c r="AV688" s="121">
        <f t="shared" si="1232"/>
        <v>0</v>
      </c>
      <c r="AW688" s="121">
        <f t="shared" si="1232"/>
        <v>0</v>
      </c>
      <c r="AX688" s="121">
        <f t="shared" si="1232"/>
        <v>0</v>
      </c>
      <c r="AY688" s="121">
        <f t="shared" si="1232"/>
        <v>0</v>
      </c>
      <c r="AZ688" s="121">
        <f t="shared" si="1232"/>
        <v>0</v>
      </c>
      <c r="BA688" s="121">
        <f t="shared" si="1232"/>
        <v>0</v>
      </c>
    </row>
    <row r="689" spans="1:53" ht="14.1" customHeight="1" outlineLevel="2" x14ac:dyDescent="0.2">
      <c r="A689" s="68"/>
      <c r="B689" s="94"/>
      <c r="C689" s="95"/>
      <c r="D689" s="96"/>
      <c r="E689" s="96"/>
      <c r="F689" s="97"/>
      <c r="G689" s="98"/>
      <c r="H689" s="99" t="s">
        <v>49</v>
      </c>
      <c r="I689" s="100"/>
      <c r="J689" s="101"/>
      <c r="K689" s="101"/>
      <c r="L689" s="102" t="str">
        <f>IF(I689&lt;&gt;0,((VLOOKUP(I689,'1. Standard_Cost'!$B$4:$D$8,2)+VLOOKUP(I689,'1. Standard_Cost'!$B$4:$D$8,3))*J689*K689),"0")</f>
        <v>0</v>
      </c>
      <c r="M689" s="102">
        <f>L689*'1. Standard_Cost'!F279</f>
        <v>0</v>
      </c>
      <c r="N689" s="103"/>
      <c r="O689" s="103"/>
      <c r="P689" s="103"/>
      <c r="Q689" s="103"/>
      <c r="R689" s="104">
        <f>+N689*P689*'1. Standard_Cost'!$B$12</f>
        <v>0</v>
      </c>
      <c r="S689" s="104">
        <f>+N689*O689*P689*'1. Standard_Cost'!$C$12</f>
        <v>0</v>
      </c>
      <c r="T689" s="104">
        <f>+N689*P689*Q689*'1. Standard_Cost'!$D$12</f>
        <v>0</v>
      </c>
      <c r="U689" s="104">
        <f>+N689*O689*'1. Standard_Cost'!$E$12</f>
        <v>0</v>
      </c>
      <c r="V689" s="103"/>
      <c r="W689" s="103"/>
      <c r="X689" s="103"/>
      <c r="Y689" s="104">
        <f>+V689*((X689*'1. Standard_Cost'!$B$16)+(W689*X689*'1. Standard_Cost'!$C$16))</f>
        <v>0</v>
      </c>
      <c r="Z689" s="103"/>
      <c r="AA689" s="103"/>
      <c r="AB689" s="104">
        <f>+Z689*'1. Standard_Cost'!$B$20+AA689*'1. Standard_Cost'!$C$20</f>
        <v>0</v>
      </c>
      <c r="AC689" s="105"/>
      <c r="AD689" s="106"/>
      <c r="AE689" s="104">
        <f>SUM(AD689,AC689,AB689,Y689,U689,T689,S689,R689)*'1. Standard_Cost'!B303</f>
        <v>0</v>
      </c>
      <c r="AF689" s="104">
        <f>SUM(AD689,AE689)</f>
        <v>0</v>
      </c>
      <c r="AG689" s="103"/>
      <c r="AH689" s="103"/>
      <c r="AI689" s="103"/>
      <c r="AJ689" s="107"/>
      <c r="AK689" s="107"/>
      <c r="AL689" s="107"/>
      <c r="AM689" s="104">
        <f>AG689*'1. Standard_Cost'!B299+'Incremental_Cost Year 2021'!AH697*'1. Standard_Cost'!C299+'Incremental_Cost Year 2021'!AI697*'1. Standard_Cost'!D299+'Incremental_Cost Year 2021'!AJ697+'Incremental_Cost Year 2021'!AL697+AK689</f>
        <v>0</v>
      </c>
      <c r="AN689" s="104">
        <f>AM689*'1. Standard_Cost'!C303</f>
        <v>0</v>
      </c>
      <c r="AO689" s="107"/>
      <c r="AQ689" s="104">
        <f t="shared" ref="AQ689:AQ692" si="1233">L689+M689</f>
        <v>0</v>
      </c>
      <c r="AR689" s="104">
        <f t="shared" ref="AR689:AR692" si="1234">AF689</f>
        <v>0</v>
      </c>
      <c r="AS689" s="104">
        <f t="shared" ref="AS689:AS692" si="1235">AM689+AN689</f>
        <v>0</v>
      </c>
      <c r="AT689" s="104">
        <f>SUM(AQ689,AR689,AS689)</f>
        <v>0</v>
      </c>
      <c r="AU689" s="108"/>
      <c r="AV689" s="108"/>
      <c r="AW689" s="108"/>
      <c r="AX689" s="108"/>
      <c r="AY689" s="108"/>
      <c r="AZ689" s="108"/>
      <c r="BA689" s="109">
        <f t="shared" ref="BA689:BA692" si="1236">SUM(AU689:AZ689)-AT689</f>
        <v>0</v>
      </c>
    </row>
    <row r="690" spans="1:53" ht="14.1" customHeight="1" outlineLevel="2" x14ac:dyDescent="0.2">
      <c r="A690" s="68"/>
      <c r="B690" s="94"/>
      <c r="C690" s="95"/>
      <c r="D690" s="110"/>
      <c r="E690" s="110"/>
      <c r="F690" s="110"/>
      <c r="G690" s="111"/>
      <c r="H690" s="99" t="s">
        <v>50</v>
      </c>
      <c r="I690" s="100"/>
      <c r="J690" s="101"/>
      <c r="K690" s="101"/>
      <c r="L690" s="102" t="str">
        <f>IF(I690&lt;&gt;0,((VLOOKUP(I690,'1. Standard_Cost'!$B$4:$D$8,2)+VLOOKUP(I690,'1. Standard_Cost'!$B$4:$D$8,3))*J690*K690),"0")</f>
        <v>0</v>
      </c>
      <c r="M690" s="102">
        <f>L690*'1. Standard_Cost'!F279</f>
        <v>0</v>
      </c>
      <c r="N690" s="103"/>
      <c r="O690" s="103"/>
      <c r="P690" s="103"/>
      <c r="Q690" s="103"/>
      <c r="R690" s="104">
        <f>+N690*P690*'1. Standard_Cost'!$B$12</f>
        <v>0</v>
      </c>
      <c r="S690" s="104">
        <f>+N690*O690*P690*'1. Standard_Cost'!$C$12</f>
        <v>0</v>
      </c>
      <c r="T690" s="104">
        <f>+N690*P690*Q690*'1. Standard_Cost'!$D$12</f>
        <v>0</v>
      </c>
      <c r="U690" s="104">
        <f>+N690*O690*'1. Standard_Cost'!$E$12</f>
        <v>0</v>
      </c>
      <c r="V690" s="103"/>
      <c r="W690" s="103"/>
      <c r="X690" s="103"/>
      <c r="Y690" s="104">
        <f>+V690*((X690*'1. Standard_Cost'!$B$16)+(W690*X690*'1. Standard_Cost'!$C$16))</f>
        <v>0</v>
      </c>
      <c r="Z690" s="103"/>
      <c r="AA690" s="103"/>
      <c r="AB690" s="104">
        <f>+Z690*'1. Standard_Cost'!$B$20+AA690*'1. Standard_Cost'!$C$20</f>
        <v>0</v>
      </c>
      <c r="AC690" s="105"/>
      <c r="AD690" s="106"/>
      <c r="AE690" s="104">
        <f>SUM(AD690,AC690,AB690,Y690,U690,T690,S690,R690)*'1. Standard_Cost'!B303</f>
        <v>0</v>
      </c>
      <c r="AF690" s="104">
        <f t="shared" ref="AF690:AF692" si="1237">SUM(AD690,AE690)</f>
        <v>0</v>
      </c>
      <c r="AG690" s="103"/>
      <c r="AH690" s="103">
        <v>0</v>
      </c>
      <c r="AI690" s="103">
        <v>0</v>
      </c>
      <c r="AJ690" s="107"/>
      <c r="AK690" s="107"/>
      <c r="AL690" s="107"/>
      <c r="AM690" s="104">
        <f>AG690*'1. Standard_Cost'!B299+'Incremental_Cost Year 2021'!AH698*'1. Standard_Cost'!C299+'Incremental_Cost Year 2021'!AI698*'1. Standard_Cost'!D299+'Incremental_Cost Year 2021'!AJ698+'Incremental_Cost Year 2021'!AL698+AK690</f>
        <v>0</v>
      </c>
      <c r="AN690" s="104">
        <f>AM690*'1. Standard_Cost'!C303</f>
        <v>0</v>
      </c>
      <c r="AO690" s="107"/>
      <c r="AQ690" s="104">
        <f t="shared" si="1233"/>
        <v>0</v>
      </c>
      <c r="AR690" s="104">
        <f t="shared" si="1234"/>
        <v>0</v>
      </c>
      <c r="AS690" s="104">
        <f t="shared" si="1235"/>
        <v>0</v>
      </c>
      <c r="AT690" s="104">
        <f t="shared" ref="AT690:AT692" si="1238">SUM(AQ690,AR690,AS690)</f>
        <v>0</v>
      </c>
      <c r="AU690" s="108"/>
      <c r="AV690" s="108">
        <v>0</v>
      </c>
      <c r="AW690" s="108"/>
      <c r="AX690" s="108"/>
      <c r="AY690" s="108"/>
      <c r="AZ690" s="108"/>
      <c r="BA690" s="109">
        <f t="shared" si="1236"/>
        <v>0</v>
      </c>
    </row>
    <row r="691" spans="1:53" ht="14.1" customHeight="1" outlineLevel="2" x14ac:dyDescent="0.2">
      <c r="A691" s="68"/>
      <c r="B691" s="94"/>
      <c r="C691" s="95"/>
      <c r="D691" s="110"/>
      <c r="E691" s="110"/>
      <c r="F691" s="110"/>
      <c r="G691" s="111"/>
      <c r="H691" s="99" t="s">
        <v>51</v>
      </c>
      <c r="I691" s="100"/>
      <c r="J691" s="101"/>
      <c r="K691" s="101"/>
      <c r="L691" s="102" t="str">
        <f>IF(I691&lt;&gt;0,((VLOOKUP(I691,'1. Standard_Cost'!$B$4:$D$8,2)+VLOOKUP(I691,'1. Standard_Cost'!$B$4:$D$8,3))*J691*K691),"0")</f>
        <v>0</v>
      </c>
      <c r="M691" s="102">
        <f>L691*'1. Standard_Cost'!F279</f>
        <v>0</v>
      </c>
      <c r="N691" s="103"/>
      <c r="O691" s="103"/>
      <c r="P691" s="103"/>
      <c r="Q691" s="103"/>
      <c r="R691" s="104">
        <f>+N691*P691*'1. Standard_Cost'!$B$12</f>
        <v>0</v>
      </c>
      <c r="S691" s="104">
        <f>+N691*O691*P691*'1. Standard_Cost'!$C$12</f>
        <v>0</v>
      </c>
      <c r="T691" s="104">
        <f>+N691*P691*Q691*'1. Standard_Cost'!$D$12</f>
        <v>0</v>
      </c>
      <c r="U691" s="104">
        <f>+N691*O691*'1. Standard_Cost'!$E$12</f>
        <v>0</v>
      </c>
      <c r="V691" s="103"/>
      <c r="W691" s="103"/>
      <c r="X691" s="103"/>
      <c r="Y691" s="104">
        <f>+V691*((X691*'1. Standard_Cost'!$B$16)+(W691*X691*'1. Standard_Cost'!$C$16))</f>
        <v>0</v>
      </c>
      <c r="Z691" s="103"/>
      <c r="AA691" s="103"/>
      <c r="AB691" s="104">
        <f>+Z691*'1. Standard_Cost'!$B$20+AA691*'1. Standard_Cost'!$C$20</f>
        <v>0</v>
      </c>
      <c r="AC691" s="105"/>
      <c r="AD691" s="106"/>
      <c r="AE691" s="104">
        <f>SUM(AD691,AC691,AB691,Y691,U691,T691,S691,R691)*'1. Standard_Cost'!B303</f>
        <v>0</v>
      </c>
      <c r="AF691" s="104">
        <f t="shared" si="1237"/>
        <v>0</v>
      </c>
      <c r="AG691" s="103"/>
      <c r="AH691" s="103"/>
      <c r="AI691" s="103"/>
      <c r="AJ691" s="107"/>
      <c r="AK691" s="107"/>
      <c r="AL691" s="107"/>
      <c r="AM691" s="104">
        <f>AG691*'1. Standard_Cost'!B299+'Incremental_Cost Year 2021'!AH699*'1. Standard_Cost'!C299+'Incremental_Cost Year 2021'!AI699*'1. Standard_Cost'!D299+'Incremental_Cost Year 2021'!AJ699+'Incremental_Cost Year 2021'!AL699+AK691</f>
        <v>0</v>
      </c>
      <c r="AN691" s="104">
        <f>AM691*'1. Standard_Cost'!C303</f>
        <v>0</v>
      </c>
      <c r="AO691" s="107"/>
      <c r="AQ691" s="104">
        <f t="shared" si="1233"/>
        <v>0</v>
      </c>
      <c r="AR691" s="104">
        <f t="shared" si="1234"/>
        <v>0</v>
      </c>
      <c r="AS691" s="104">
        <f t="shared" si="1235"/>
        <v>0</v>
      </c>
      <c r="AT691" s="104">
        <f t="shared" si="1238"/>
        <v>0</v>
      </c>
      <c r="AU691" s="108"/>
      <c r="AV691" s="108"/>
      <c r="AW691" s="108"/>
      <c r="AX691" s="108"/>
      <c r="AY691" s="108"/>
      <c r="AZ691" s="108"/>
      <c r="BA691" s="109">
        <f t="shared" si="1236"/>
        <v>0</v>
      </c>
    </row>
    <row r="692" spans="1:53" ht="14.1" customHeight="1" outlineLevel="2" x14ac:dyDescent="0.2">
      <c r="A692" s="68"/>
      <c r="B692" s="94"/>
      <c r="C692" s="95"/>
      <c r="D692" s="110"/>
      <c r="E692" s="110"/>
      <c r="F692" s="110"/>
      <c r="G692" s="111"/>
      <c r="H692" s="112" t="s">
        <v>179</v>
      </c>
      <c r="I692" s="100"/>
      <c r="J692" s="101"/>
      <c r="K692" s="101"/>
      <c r="L692" s="102" t="str">
        <f>IF(I692&lt;&gt;0,((VLOOKUP(I692,'1. Standard_Cost'!$B$4:$D$8,2)+VLOOKUP(I692,'1. Standard_Cost'!$B$4:$D$8,3))*J692*K692),"0")</f>
        <v>0</v>
      </c>
      <c r="M692" s="102">
        <f>L692*'1. Standard_Cost'!F279</f>
        <v>0</v>
      </c>
      <c r="N692" s="103"/>
      <c r="O692" s="103"/>
      <c r="P692" s="103"/>
      <c r="Q692" s="103"/>
      <c r="R692" s="104">
        <f>+N692*P692*'1. Standard_Cost'!$B$12</f>
        <v>0</v>
      </c>
      <c r="S692" s="104">
        <f>+N692*O692*P692*'1. Standard_Cost'!$C$12</f>
        <v>0</v>
      </c>
      <c r="T692" s="104">
        <f>+N692*P692*Q692*'1. Standard_Cost'!$D$12</f>
        <v>0</v>
      </c>
      <c r="U692" s="104">
        <f>+N692*O692*'1. Standard_Cost'!$E$12</f>
        <v>0</v>
      </c>
      <c r="V692" s="103"/>
      <c r="W692" s="103"/>
      <c r="X692" s="103"/>
      <c r="Y692" s="104">
        <f>+V692*((X692*'1. Standard_Cost'!$B$16)+(W692*X692*'1. Standard_Cost'!$C$16))</f>
        <v>0</v>
      </c>
      <c r="Z692" s="103"/>
      <c r="AA692" s="103"/>
      <c r="AB692" s="104">
        <f>+Z692*'1. Standard_Cost'!$B$20+AA692*'1. Standard_Cost'!$C$20</f>
        <v>0</v>
      </c>
      <c r="AC692" s="105"/>
      <c r="AD692" s="106"/>
      <c r="AE692" s="104">
        <f>SUM(AD692,AC692,AB692,Y692,U692,T692,S692,R692)*'1. Standard_Cost'!B303</f>
        <v>0</v>
      </c>
      <c r="AF692" s="104">
        <f t="shared" si="1237"/>
        <v>0</v>
      </c>
      <c r="AG692" s="103"/>
      <c r="AH692" s="103"/>
      <c r="AI692" s="103"/>
      <c r="AJ692" s="107"/>
      <c r="AK692" s="107"/>
      <c r="AL692" s="107"/>
      <c r="AM692" s="104">
        <f>AG692*'1. Standard_Cost'!B299+'Incremental_Cost Year 2021'!AH700*'1. Standard_Cost'!C299+'Incremental_Cost Year 2021'!AI700*'1. Standard_Cost'!D299+'Incremental_Cost Year 2021'!AJ700+'Incremental_Cost Year 2021'!AL700+AK692</f>
        <v>0</v>
      </c>
      <c r="AN692" s="104">
        <f>AM692*'1. Standard_Cost'!C303</f>
        <v>0</v>
      </c>
      <c r="AO692" s="107"/>
      <c r="AQ692" s="104">
        <f t="shared" si="1233"/>
        <v>0</v>
      </c>
      <c r="AR692" s="104">
        <f t="shared" si="1234"/>
        <v>0</v>
      </c>
      <c r="AS692" s="104">
        <f t="shared" si="1235"/>
        <v>0</v>
      </c>
      <c r="AT692" s="104">
        <f t="shared" si="1238"/>
        <v>0</v>
      </c>
      <c r="AU692" s="108"/>
      <c r="AV692" s="108"/>
      <c r="AW692" s="108"/>
      <c r="AX692" s="108"/>
      <c r="AY692" s="108"/>
      <c r="AZ692" s="108"/>
      <c r="BA692" s="109">
        <f t="shared" si="1236"/>
        <v>0</v>
      </c>
    </row>
    <row r="693" spans="1:53" ht="24.6" customHeight="1" outlineLevel="1" x14ac:dyDescent="0.2">
      <c r="A693" s="68"/>
      <c r="B693" s="141"/>
      <c r="C693" s="95"/>
      <c r="D693" s="113" t="s">
        <v>48</v>
      </c>
      <c r="E693" s="113" t="s">
        <v>414</v>
      </c>
      <c r="F693" s="114" t="s">
        <v>154</v>
      </c>
      <c r="G693" s="115" t="s">
        <v>155</v>
      </c>
      <c r="H693" s="122" t="s">
        <v>415</v>
      </c>
      <c r="I693" s="117"/>
      <c r="J693" s="117"/>
      <c r="K693" s="117"/>
      <c r="L693" s="118">
        <f>SUM(L689:L692)</f>
        <v>0</v>
      </c>
      <c r="M693" s="118">
        <f>SUM(M689:M692)</f>
        <v>0</v>
      </c>
      <c r="N693" s="117"/>
      <c r="O693" s="117"/>
      <c r="P693" s="117"/>
      <c r="Q693" s="117"/>
      <c r="R693" s="119">
        <f>SUM(R689:R692)</f>
        <v>0</v>
      </c>
      <c r="S693" s="119">
        <f>SUM(S689:S692)</f>
        <v>0</v>
      </c>
      <c r="T693" s="119">
        <f>SUM(T689:T692)</f>
        <v>0</v>
      </c>
      <c r="U693" s="119">
        <f>SUM(U689:U692)</f>
        <v>0</v>
      </c>
      <c r="V693" s="117"/>
      <c r="W693" s="117"/>
      <c r="X693" s="117"/>
      <c r="Y693" s="118">
        <f>SUM(Y689:Y692)</f>
        <v>0</v>
      </c>
      <c r="Z693" s="117"/>
      <c r="AA693" s="117"/>
      <c r="AB693" s="118">
        <f t="shared" ref="AB693:AF693" si="1239">SUM(AB689:AB692)</f>
        <v>0</v>
      </c>
      <c r="AC693" s="118">
        <f t="shared" si="1239"/>
        <v>0</v>
      </c>
      <c r="AD693" s="118">
        <f t="shared" si="1239"/>
        <v>0</v>
      </c>
      <c r="AE693" s="118">
        <f t="shared" si="1239"/>
        <v>0</v>
      </c>
      <c r="AF693" s="118">
        <f t="shared" si="1239"/>
        <v>0</v>
      </c>
      <c r="AG693" s="117"/>
      <c r="AH693" s="117"/>
      <c r="AI693" s="117"/>
      <c r="AJ693" s="119">
        <f>SUM(AJ689:AJ692)</f>
        <v>0</v>
      </c>
      <c r="AK693" s="119">
        <f t="shared" ref="AK693:AN693" si="1240">SUM(AK689:AK692)</f>
        <v>0</v>
      </c>
      <c r="AL693" s="119">
        <f t="shared" si="1240"/>
        <v>0</v>
      </c>
      <c r="AM693" s="119">
        <f t="shared" si="1240"/>
        <v>0</v>
      </c>
      <c r="AN693" s="119">
        <f t="shared" si="1240"/>
        <v>0</v>
      </c>
      <c r="AO693" s="116"/>
      <c r="AP693" s="120"/>
      <c r="AQ693" s="121">
        <f t="shared" ref="AQ693:BA693" si="1241">SUM(AQ689:AQ692)</f>
        <v>0</v>
      </c>
      <c r="AR693" s="121">
        <f t="shared" si="1241"/>
        <v>0</v>
      </c>
      <c r="AS693" s="121">
        <f t="shared" si="1241"/>
        <v>0</v>
      </c>
      <c r="AT693" s="121">
        <f t="shared" si="1241"/>
        <v>0</v>
      </c>
      <c r="AU693" s="121">
        <f t="shared" si="1241"/>
        <v>0</v>
      </c>
      <c r="AV693" s="121">
        <f t="shared" si="1241"/>
        <v>0</v>
      </c>
      <c r="AW693" s="121">
        <f t="shared" si="1241"/>
        <v>0</v>
      </c>
      <c r="AX693" s="121">
        <f t="shared" si="1241"/>
        <v>0</v>
      </c>
      <c r="AY693" s="121">
        <f t="shared" si="1241"/>
        <v>0</v>
      </c>
      <c r="AZ693" s="121">
        <f t="shared" si="1241"/>
        <v>0</v>
      </c>
      <c r="BA693" s="121">
        <f t="shared" si="1241"/>
        <v>0</v>
      </c>
    </row>
    <row r="694" spans="1:53" ht="14.1" customHeight="1" outlineLevel="2" x14ac:dyDescent="0.2">
      <c r="A694" s="68"/>
      <c r="B694" s="94"/>
      <c r="C694" s="95"/>
      <c r="D694" s="96"/>
      <c r="E694" s="96"/>
      <c r="F694" s="97"/>
      <c r="G694" s="98"/>
      <c r="H694" s="99" t="s">
        <v>49</v>
      </c>
      <c r="I694" s="100"/>
      <c r="J694" s="101"/>
      <c r="K694" s="101"/>
      <c r="L694" s="102" t="str">
        <f>IF(I694&lt;&gt;0,((VLOOKUP(I694,'1. Standard_Cost'!$B$4:$D$8,2)+VLOOKUP(I694,'1. Standard_Cost'!$B$4:$D$8,3))*J694*K694),"0")</f>
        <v>0</v>
      </c>
      <c r="M694" s="102">
        <f>L694*'1. Standard_Cost'!F284</f>
        <v>0</v>
      </c>
      <c r="N694" s="103"/>
      <c r="O694" s="103"/>
      <c r="P694" s="103"/>
      <c r="Q694" s="103"/>
      <c r="R694" s="104">
        <f>+N694*P694*'1. Standard_Cost'!$B$12</f>
        <v>0</v>
      </c>
      <c r="S694" s="104">
        <f>+N694*O694*P694*'1. Standard_Cost'!$C$12</f>
        <v>0</v>
      </c>
      <c r="T694" s="104">
        <f>+N694*P694*Q694*'1. Standard_Cost'!$D$12</f>
        <v>0</v>
      </c>
      <c r="U694" s="104">
        <f>+N694*O694*'1. Standard_Cost'!$E$12</f>
        <v>0</v>
      </c>
      <c r="V694" s="103"/>
      <c r="W694" s="103"/>
      <c r="X694" s="103"/>
      <c r="Y694" s="104">
        <f>+V694*((X694*'1. Standard_Cost'!$B$16)+(W694*X694*'1. Standard_Cost'!$C$16))</f>
        <v>0</v>
      </c>
      <c r="Z694" s="103"/>
      <c r="AA694" s="103"/>
      <c r="AB694" s="104">
        <f>+Z694*'1. Standard_Cost'!$B$20+AA694*'1. Standard_Cost'!$C$20</f>
        <v>0</v>
      </c>
      <c r="AC694" s="105"/>
      <c r="AD694" s="106"/>
      <c r="AE694" s="104">
        <f>SUM(AD694,AC694,AB694,Y694,U694,T694,S694,R694)*'1. Standard_Cost'!B308</f>
        <v>0</v>
      </c>
      <c r="AF694" s="104">
        <f>SUM(AD694,AE694)</f>
        <v>0</v>
      </c>
      <c r="AG694" s="103"/>
      <c r="AH694" s="103"/>
      <c r="AI694" s="103"/>
      <c r="AJ694" s="107"/>
      <c r="AK694" s="107"/>
      <c r="AL694" s="107"/>
      <c r="AM694" s="104">
        <f>AG694*'1. Standard_Cost'!B304+'Incremental_Cost Year 2021'!AH702*'1. Standard_Cost'!C304+'Incremental_Cost Year 2021'!AI702*'1. Standard_Cost'!D304+'Incremental_Cost Year 2021'!AJ702+'Incremental_Cost Year 2021'!AL702+AK694</f>
        <v>0</v>
      </c>
      <c r="AN694" s="104">
        <f>AM694*'1. Standard_Cost'!C308</f>
        <v>0</v>
      </c>
      <c r="AO694" s="107"/>
      <c r="AQ694" s="104">
        <f t="shared" ref="AQ694:AQ697" si="1242">L694+M694</f>
        <v>0</v>
      </c>
      <c r="AR694" s="104">
        <f t="shared" ref="AR694:AR697" si="1243">AF694</f>
        <v>0</v>
      </c>
      <c r="AS694" s="104">
        <f t="shared" ref="AS694:AS697" si="1244">AM694+AN694</f>
        <v>0</v>
      </c>
      <c r="AT694" s="104">
        <f>SUM(AQ694,AR694,AS694)</f>
        <v>0</v>
      </c>
      <c r="AU694" s="108"/>
      <c r="AV694" s="108"/>
      <c r="AW694" s="108"/>
      <c r="AX694" s="108"/>
      <c r="AY694" s="108"/>
      <c r="AZ694" s="108"/>
      <c r="BA694" s="109">
        <f t="shared" ref="BA694:BA697" si="1245">SUM(AU694:AZ694)-AT694</f>
        <v>0</v>
      </c>
    </row>
    <row r="695" spans="1:53" ht="14.1" customHeight="1" outlineLevel="2" x14ac:dyDescent="0.2">
      <c r="A695" s="68"/>
      <c r="B695" s="94"/>
      <c r="C695" s="95"/>
      <c r="D695" s="110"/>
      <c r="E695" s="110"/>
      <c r="F695" s="110"/>
      <c r="G695" s="111"/>
      <c r="H695" s="99" t="s">
        <v>50</v>
      </c>
      <c r="I695" s="100"/>
      <c r="J695" s="101"/>
      <c r="K695" s="101"/>
      <c r="L695" s="102" t="str">
        <f>IF(I695&lt;&gt;0,((VLOOKUP(I695,'1. Standard_Cost'!$B$4:$D$8,2)+VLOOKUP(I695,'1. Standard_Cost'!$B$4:$D$8,3))*J695*K695),"0")</f>
        <v>0</v>
      </c>
      <c r="M695" s="102">
        <f>L695*'1. Standard_Cost'!F284</f>
        <v>0</v>
      </c>
      <c r="N695" s="103"/>
      <c r="O695" s="103"/>
      <c r="P695" s="103"/>
      <c r="Q695" s="103"/>
      <c r="R695" s="104">
        <f>+N695*P695*'1. Standard_Cost'!$B$12</f>
        <v>0</v>
      </c>
      <c r="S695" s="104">
        <f>+N695*O695*P695*'1. Standard_Cost'!$C$12</f>
        <v>0</v>
      </c>
      <c r="T695" s="104">
        <f>+N695*P695*Q695*'1. Standard_Cost'!$D$12</f>
        <v>0</v>
      </c>
      <c r="U695" s="104">
        <f>+N695*O695*'1. Standard_Cost'!$E$12</f>
        <v>0</v>
      </c>
      <c r="V695" s="103"/>
      <c r="W695" s="103"/>
      <c r="X695" s="103"/>
      <c r="Y695" s="104">
        <f>+V695*((X695*'1. Standard_Cost'!$B$16)+(W695*X695*'1. Standard_Cost'!$C$16))</f>
        <v>0</v>
      </c>
      <c r="Z695" s="103"/>
      <c r="AA695" s="103"/>
      <c r="AB695" s="104">
        <f>+Z695*'1. Standard_Cost'!$B$20+AA695*'1. Standard_Cost'!$C$20</f>
        <v>0</v>
      </c>
      <c r="AC695" s="105"/>
      <c r="AD695" s="106"/>
      <c r="AE695" s="104">
        <f>SUM(AD695,AC695,AB695,Y695,U695,T695,S695,R695)*'1. Standard_Cost'!B308</f>
        <v>0</v>
      </c>
      <c r="AF695" s="104">
        <f t="shared" ref="AF695:AF697" si="1246">SUM(AD695,AE695)</f>
        <v>0</v>
      </c>
      <c r="AG695" s="103"/>
      <c r="AH695" s="103">
        <v>0</v>
      </c>
      <c r="AI695" s="103">
        <v>0</v>
      </c>
      <c r="AJ695" s="107"/>
      <c r="AK695" s="107"/>
      <c r="AL695" s="107"/>
      <c r="AM695" s="104">
        <f>AG695*'1. Standard_Cost'!B304+'Incremental_Cost Year 2021'!AH703*'1. Standard_Cost'!C304+'Incremental_Cost Year 2021'!AI703*'1. Standard_Cost'!D304+'Incremental_Cost Year 2021'!AJ703+'Incremental_Cost Year 2021'!AL703+AK695</f>
        <v>0</v>
      </c>
      <c r="AN695" s="104">
        <f>AM695*'1. Standard_Cost'!C308</f>
        <v>0</v>
      </c>
      <c r="AO695" s="107"/>
      <c r="AQ695" s="104">
        <f t="shared" si="1242"/>
        <v>0</v>
      </c>
      <c r="AR695" s="104">
        <f t="shared" si="1243"/>
        <v>0</v>
      </c>
      <c r="AS695" s="104">
        <f t="shared" si="1244"/>
        <v>0</v>
      </c>
      <c r="AT695" s="104">
        <f t="shared" ref="AT695:AT697" si="1247">SUM(AQ695,AR695,AS695)</f>
        <v>0</v>
      </c>
      <c r="AU695" s="108"/>
      <c r="AV695" s="108">
        <v>0</v>
      </c>
      <c r="AW695" s="108"/>
      <c r="AX695" s="108"/>
      <c r="AY695" s="108"/>
      <c r="AZ695" s="108"/>
      <c r="BA695" s="109">
        <f t="shared" si="1245"/>
        <v>0</v>
      </c>
    </row>
    <row r="696" spans="1:53" ht="14.1" customHeight="1" outlineLevel="2" x14ac:dyDescent="0.2">
      <c r="A696" s="68"/>
      <c r="B696" s="94"/>
      <c r="C696" s="95"/>
      <c r="D696" s="110"/>
      <c r="E696" s="110"/>
      <c r="F696" s="110"/>
      <c r="G696" s="111"/>
      <c r="H696" s="99" t="s">
        <v>51</v>
      </c>
      <c r="I696" s="100"/>
      <c r="J696" s="101"/>
      <c r="K696" s="101"/>
      <c r="L696" s="102" t="str">
        <f>IF(I696&lt;&gt;0,((VLOOKUP(I696,'1. Standard_Cost'!$B$4:$D$8,2)+VLOOKUP(I696,'1. Standard_Cost'!$B$4:$D$8,3))*J696*K696),"0")</f>
        <v>0</v>
      </c>
      <c r="M696" s="102">
        <f>L696*'1. Standard_Cost'!F284</f>
        <v>0</v>
      </c>
      <c r="N696" s="103"/>
      <c r="O696" s="103"/>
      <c r="P696" s="103"/>
      <c r="Q696" s="103"/>
      <c r="R696" s="104">
        <f>+N696*P696*'1. Standard_Cost'!$B$12</f>
        <v>0</v>
      </c>
      <c r="S696" s="104">
        <f>+N696*O696*P696*'1. Standard_Cost'!$C$12</f>
        <v>0</v>
      </c>
      <c r="T696" s="104">
        <f>+N696*P696*Q696*'1. Standard_Cost'!$D$12</f>
        <v>0</v>
      </c>
      <c r="U696" s="104">
        <f>+N696*O696*'1. Standard_Cost'!$E$12</f>
        <v>0</v>
      </c>
      <c r="V696" s="103"/>
      <c r="W696" s="103"/>
      <c r="X696" s="103"/>
      <c r="Y696" s="104">
        <f>+V696*((X696*'1. Standard_Cost'!$B$16)+(W696*X696*'1. Standard_Cost'!$C$16))</f>
        <v>0</v>
      </c>
      <c r="Z696" s="103"/>
      <c r="AA696" s="103"/>
      <c r="AB696" s="104">
        <f>+Z696*'1. Standard_Cost'!$B$20+AA696*'1. Standard_Cost'!$C$20</f>
        <v>0</v>
      </c>
      <c r="AC696" s="105"/>
      <c r="AD696" s="106"/>
      <c r="AE696" s="104">
        <f>SUM(AD696,AC696,AB696,Y696,U696,T696,S696,R696)*'1. Standard_Cost'!B308</f>
        <v>0</v>
      </c>
      <c r="AF696" s="104">
        <f t="shared" si="1246"/>
        <v>0</v>
      </c>
      <c r="AG696" s="103"/>
      <c r="AH696" s="103"/>
      <c r="AI696" s="103"/>
      <c r="AJ696" s="107"/>
      <c r="AK696" s="107"/>
      <c r="AL696" s="107"/>
      <c r="AM696" s="104">
        <f>AG696*'1. Standard_Cost'!B304+'Incremental_Cost Year 2021'!AH704*'1. Standard_Cost'!C304+'Incremental_Cost Year 2021'!AI704*'1. Standard_Cost'!D304+'Incremental_Cost Year 2021'!AJ704+'Incremental_Cost Year 2021'!AL704+AK696</f>
        <v>0</v>
      </c>
      <c r="AN696" s="104">
        <f>AM696*'1. Standard_Cost'!C308</f>
        <v>0</v>
      </c>
      <c r="AO696" s="107"/>
      <c r="AQ696" s="104">
        <f t="shared" si="1242"/>
        <v>0</v>
      </c>
      <c r="AR696" s="104">
        <f t="shared" si="1243"/>
        <v>0</v>
      </c>
      <c r="AS696" s="104">
        <f t="shared" si="1244"/>
        <v>0</v>
      </c>
      <c r="AT696" s="104">
        <f t="shared" si="1247"/>
        <v>0</v>
      </c>
      <c r="AU696" s="108"/>
      <c r="AV696" s="108"/>
      <c r="AW696" s="108"/>
      <c r="AX696" s="108"/>
      <c r="AY696" s="108"/>
      <c r="AZ696" s="108"/>
      <c r="BA696" s="109">
        <f t="shared" si="1245"/>
        <v>0</v>
      </c>
    </row>
    <row r="697" spans="1:53" ht="14.1" customHeight="1" outlineLevel="2" x14ac:dyDescent="0.2">
      <c r="A697" s="68"/>
      <c r="B697" s="94"/>
      <c r="C697" s="95"/>
      <c r="D697" s="110"/>
      <c r="E697" s="110"/>
      <c r="F697" s="110"/>
      <c r="G697" s="111"/>
      <c r="H697" s="112" t="s">
        <v>179</v>
      </c>
      <c r="I697" s="100"/>
      <c r="J697" s="101"/>
      <c r="K697" s="101"/>
      <c r="L697" s="102" t="str">
        <f>IF(I697&lt;&gt;0,((VLOOKUP(I697,'1. Standard_Cost'!$B$4:$D$8,2)+VLOOKUP(I697,'1. Standard_Cost'!$B$4:$D$8,3))*J697*K697),"0")</f>
        <v>0</v>
      </c>
      <c r="M697" s="102">
        <f>L697*'1. Standard_Cost'!F284</f>
        <v>0</v>
      </c>
      <c r="N697" s="103"/>
      <c r="O697" s="103"/>
      <c r="P697" s="103"/>
      <c r="Q697" s="103"/>
      <c r="R697" s="104">
        <f>+N697*P697*'1. Standard_Cost'!$B$12</f>
        <v>0</v>
      </c>
      <c r="S697" s="104">
        <f>+N697*O697*P697*'1. Standard_Cost'!$C$12</f>
        <v>0</v>
      </c>
      <c r="T697" s="104">
        <f>+N697*P697*Q697*'1. Standard_Cost'!$D$12</f>
        <v>0</v>
      </c>
      <c r="U697" s="104">
        <f>+N697*O697*'1. Standard_Cost'!$E$12</f>
        <v>0</v>
      </c>
      <c r="V697" s="103"/>
      <c r="W697" s="103"/>
      <c r="X697" s="103"/>
      <c r="Y697" s="104">
        <f>+V697*((X697*'1. Standard_Cost'!$B$16)+(W697*X697*'1. Standard_Cost'!$C$16))</f>
        <v>0</v>
      </c>
      <c r="Z697" s="103"/>
      <c r="AA697" s="103"/>
      <c r="AB697" s="104">
        <f>+Z697*'1. Standard_Cost'!$B$20+AA697*'1. Standard_Cost'!$C$20</f>
        <v>0</v>
      </c>
      <c r="AC697" s="105"/>
      <c r="AD697" s="106"/>
      <c r="AE697" s="104">
        <f>SUM(AD697,AC697,AB697,Y697,U697,T697,S697,R697)*'1. Standard_Cost'!B308</f>
        <v>0</v>
      </c>
      <c r="AF697" s="104">
        <f t="shared" si="1246"/>
        <v>0</v>
      </c>
      <c r="AG697" s="103"/>
      <c r="AH697" s="103"/>
      <c r="AI697" s="103"/>
      <c r="AJ697" s="107"/>
      <c r="AK697" s="107"/>
      <c r="AL697" s="107"/>
      <c r="AM697" s="104">
        <f>AG697*'1. Standard_Cost'!B304+'Incremental_Cost Year 2021'!AH705*'1. Standard_Cost'!C304+'Incremental_Cost Year 2021'!AI705*'1. Standard_Cost'!D304+'Incremental_Cost Year 2021'!AJ705+'Incremental_Cost Year 2021'!AL705+AK697</f>
        <v>0</v>
      </c>
      <c r="AN697" s="104">
        <f>AM697*'1. Standard_Cost'!C308</f>
        <v>0</v>
      </c>
      <c r="AO697" s="107"/>
      <c r="AQ697" s="104">
        <f t="shared" si="1242"/>
        <v>0</v>
      </c>
      <c r="AR697" s="104">
        <f t="shared" si="1243"/>
        <v>0</v>
      </c>
      <c r="AS697" s="104">
        <f t="shared" si="1244"/>
        <v>0</v>
      </c>
      <c r="AT697" s="104">
        <f t="shared" si="1247"/>
        <v>0</v>
      </c>
      <c r="AU697" s="108"/>
      <c r="AV697" s="108"/>
      <c r="AW697" s="108"/>
      <c r="AX697" s="108"/>
      <c r="AY697" s="108"/>
      <c r="AZ697" s="108"/>
      <c r="BA697" s="109">
        <f t="shared" si="1245"/>
        <v>0</v>
      </c>
    </row>
    <row r="698" spans="1:53" ht="24.6" customHeight="1" outlineLevel="1" x14ac:dyDescent="0.2">
      <c r="A698" s="68"/>
      <c r="B698" s="141"/>
      <c r="C698" s="95"/>
      <c r="D698" s="113" t="s">
        <v>48</v>
      </c>
      <c r="E698" s="113" t="s">
        <v>416</v>
      </c>
      <c r="F698" s="114" t="s">
        <v>154</v>
      </c>
      <c r="G698" s="115" t="s">
        <v>155</v>
      </c>
      <c r="H698" s="122" t="s">
        <v>417</v>
      </c>
      <c r="I698" s="117"/>
      <c r="J698" s="117"/>
      <c r="K698" s="117"/>
      <c r="L698" s="118">
        <f>SUM(L694:L697)</f>
        <v>0</v>
      </c>
      <c r="M698" s="118">
        <f>SUM(M694:M697)</f>
        <v>0</v>
      </c>
      <c r="N698" s="117"/>
      <c r="O698" s="117"/>
      <c r="P698" s="117"/>
      <c r="Q698" s="117"/>
      <c r="R698" s="119">
        <f>SUM(R694:R697)</f>
        <v>0</v>
      </c>
      <c r="S698" s="119">
        <f>SUM(S694:S697)</f>
        <v>0</v>
      </c>
      <c r="T698" s="119">
        <f>SUM(T694:T697)</f>
        <v>0</v>
      </c>
      <c r="U698" s="119">
        <f>SUM(U694:U697)</f>
        <v>0</v>
      </c>
      <c r="V698" s="117"/>
      <c r="W698" s="117"/>
      <c r="X698" s="117"/>
      <c r="Y698" s="118">
        <f>SUM(Y694:Y697)</f>
        <v>0</v>
      </c>
      <c r="Z698" s="117"/>
      <c r="AA698" s="117"/>
      <c r="AB698" s="118">
        <f t="shared" ref="AB698:AF698" si="1248">SUM(AB694:AB697)</f>
        <v>0</v>
      </c>
      <c r="AC698" s="118">
        <f t="shared" si="1248"/>
        <v>0</v>
      </c>
      <c r="AD698" s="118">
        <f t="shared" si="1248"/>
        <v>0</v>
      </c>
      <c r="AE698" s="118">
        <f t="shared" si="1248"/>
        <v>0</v>
      </c>
      <c r="AF698" s="118">
        <f t="shared" si="1248"/>
        <v>0</v>
      </c>
      <c r="AG698" s="117"/>
      <c r="AH698" s="117"/>
      <c r="AI698" s="117"/>
      <c r="AJ698" s="119">
        <f>SUM(AJ694:AJ697)</f>
        <v>0</v>
      </c>
      <c r="AK698" s="119">
        <f t="shared" ref="AK698:AN698" si="1249">SUM(AK694:AK697)</f>
        <v>0</v>
      </c>
      <c r="AL698" s="119">
        <f t="shared" si="1249"/>
        <v>0</v>
      </c>
      <c r="AM698" s="119">
        <f t="shared" si="1249"/>
        <v>0</v>
      </c>
      <c r="AN698" s="119">
        <f t="shared" si="1249"/>
        <v>0</v>
      </c>
      <c r="AO698" s="116"/>
      <c r="AP698" s="120"/>
      <c r="AQ698" s="121">
        <f t="shared" ref="AQ698:BA698" si="1250">SUM(AQ694:AQ697)</f>
        <v>0</v>
      </c>
      <c r="AR698" s="121">
        <f t="shared" si="1250"/>
        <v>0</v>
      </c>
      <c r="AS698" s="121">
        <f t="shared" si="1250"/>
        <v>0</v>
      </c>
      <c r="AT698" s="121">
        <f t="shared" si="1250"/>
        <v>0</v>
      </c>
      <c r="AU698" s="121">
        <f t="shared" si="1250"/>
        <v>0</v>
      </c>
      <c r="AV698" s="121">
        <f t="shared" si="1250"/>
        <v>0</v>
      </c>
      <c r="AW698" s="121">
        <f t="shared" si="1250"/>
        <v>0</v>
      </c>
      <c r="AX698" s="121">
        <f t="shared" si="1250"/>
        <v>0</v>
      </c>
      <c r="AY698" s="121">
        <f t="shared" si="1250"/>
        <v>0</v>
      </c>
      <c r="AZ698" s="121">
        <f t="shared" si="1250"/>
        <v>0</v>
      </c>
      <c r="BA698" s="121">
        <f t="shared" si="1250"/>
        <v>0</v>
      </c>
    </row>
    <row r="699" spans="1:53" ht="14.1" customHeight="1" outlineLevel="2" x14ac:dyDescent="0.2">
      <c r="A699" s="68"/>
      <c r="B699" s="94"/>
      <c r="C699" s="250"/>
      <c r="D699" s="96"/>
      <c r="E699" s="96"/>
      <c r="F699" s="97"/>
      <c r="G699" s="98"/>
      <c r="H699" s="99" t="s">
        <v>49</v>
      </c>
      <c r="I699" s="100"/>
      <c r="J699" s="101"/>
      <c r="K699" s="101"/>
      <c r="L699" s="102" t="str">
        <f>IF(I699&lt;&gt;0,((VLOOKUP(I699,'1. Standard_Cost'!$B$4:$D$8,2)+VLOOKUP(I699,'1. Standard_Cost'!$B$4:$D$8,3))*J699*K699),"0")</f>
        <v>0</v>
      </c>
      <c r="M699" s="102">
        <f>L699*'1. Standard_Cost'!F299</f>
        <v>0</v>
      </c>
      <c r="N699" s="103"/>
      <c r="O699" s="103"/>
      <c r="P699" s="103"/>
      <c r="Q699" s="103"/>
      <c r="R699" s="104">
        <f>+N699*P699*'1. Standard_Cost'!$B$12</f>
        <v>0</v>
      </c>
      <c r="S699" s="104">
        <f>+N699*O699*P699*'1. Standard_Cost'!$C$12</f>
        <v>0</v>
      </c>
      <c r="T699" s="104">
        <f>+N699*P699*Q699*'1. Standard_Cost'!$D$12</f>
        <v>0</v>
      </c>
      <c r="U699" s="104">
        <f>+N699*O699*'1. Standard_Cost'!$E$12</f>
        <v>0</v>
      </c>
      <c r="V699" s="103"/>
      <c r="W699" s="103"/>
      <c r="X699" s="103"/>
      <c r="Y699" s="104">
        <f>+V699*((X699*'1. Standard_Cost'!$B$16)+(W699*X699*'1. Standard_Cost'!$C$16))</f>
        <v>0</v>
      </c>
      <c r="Z699" s="103"/>
      <c r="AA699" s="103"/>
      <c r="AB699" s="104">
        <f>+Z699*'1. Standard_Cost'!$B$20+AA699*'1. Standard_Cost'!$C$20</f>
        <v>0</v>
      </c>
      <c r="AC699" s="105"/>
      <c r="AD699" s="106"/>
      <c r="AE699" s="104">
        <f>SUM(AD699,AC699,AB699,Y699,U699,T699,S699,R699)*'1. Standard_Cost'!B323</f>
        <v>0</v>
      </c>
      <c r="AF699" s="104">
        <f>SUM(AD699,AE699)</f>
        <v>0</v>
      </c>
      <c r="AG699" s="103"/>
      <c r="AH699" s="103"/>
      <c r="AI699" s="103"/>
      <c r="AJ699" s="107"/>
      <c r="AK699" s="107"/>
      <c r="AL699" s="107"/>
      <c r="AM699" s="104">
        <f>AG699*'1. Standard_Cost'!B319+'Incremental_Cost Year 2021'!AH707*'1. Standard_Cost'!C319+'Incremental_Cost Year 2021'!AI707*'1. Standard_Cost'!D319+'Incremental_Cost Year 2021'!AJ707+'Incremental_Cost Year 2021'!AL707+AK699</f>
        <v>0</v>
      </c>
      <c r="AN699" s="104">
        <f>AM699*'1. Standard_Cost'!C323</f>
        <v>0</v>
      </c>
      <c r="AO699" s="107"/>
      <c r="AQ699" s="104">
        <f t="shared" ref="AQ699:AQ702" si="1251">L699+M699</f>
        <v>0</v>
      </c>
      <c r="AR699" s="104">
        <f t="shared" ref="AR699:AR702" si="1252">AF699</f>
        <v>0</v>
      </c>
      <c r="AS699" s="104">
        <f t="shared" ref="AS699:AS702" si="1253">AM699+AN699</f>
        <v>0</v>
      </c>
      <c r="AT699" s="104">
        <f>SUM(AQ699,AR699,AS699)</f>
        <v>0</v>
      </c>
      <c r="AU699" s="108"/>
      <c r="AV699" s="108"/>
      <c r="AW699" s="108"/>
      <c r="AX699" s="108"/>
      <c r="AY699" s="108"/>
      <c r="AZ699" s="108"/>
      <c r="BA699" s="109">
        <f t="shared" ref="BA699:BA702" si="1254">SUM(AU699:AZ699)-AT699</f>
        <v>0</v>
      </c>
    </row>
    <row r="700" spans="1:53" ht="14.1" customHeight="1" outlineLevel="2" x14ac:dyDescent="0.2">
      <c r="A700" s="68"/>
      <c r="B700" s="94"/>
      <c r="C700" s="251"/>
      <c r="D700" s="110"/>
      <c r="E700" s="110"/>
      <c r="F700" s="110"/>
      <c r="G700" s="111"/>
      <c r="H700" s="99" t="s">
        <v>50</v>
      </c>
      <c r="I700" s="100"/>
      <c r="J700" s="101"/>
      <c r="K700" s="101"/>
      <c r="L700" s="102" t="str">
        <f>IF(I700&lt;&gt;0,((VLOOKUP(I700,'1. Standard_Cost'!$B$4:$D$8,2)+VLOOKUP(I700,'1. Standard_Cost'!$B$4:$D$8,3))*J700*K700),"0")</f>
        <v>0</v>
      </c>
      <c r="M700" s="102">
        <f>L700*'1. Standard_Cost'!F299</f>
        <v>0</v>
      </c>
      <c r="N700" s="103"/>
      <c r="O700" s="103"/>
      <c r="P700" s="103"/>
      <c r="Q700" s="103"/>
      <c r="R700" s="104">
        <f>+N700*P700*'1. Standard_Cost'!$B$12</f>
        <v>0</v>
      </c>
      <c r="S700" s="104">
        <f>+N700*O700*P700*'1. Standard_Cost'!$C$12</f>
        <v>0</v>
      </c>
      <c r="T700" s="104">
        <f>+N700*P700*Q700*'1. Standard_Cost'!$D$12</f>
        <v>0</v>
      </c>
      <c r="U700" s="104">
        <f>+N700*O700*'1. Standard_Cost'!$E$12</f>
        <v>0</v>
      </c>
      <c r="V700" s="103"/>
      <c r="W700" s="103"/>
      <c r="X700" s="103"/>
      <c r="Y700" s="104">
        <f>+V700*((X700*'1. Standard_Cost'!$B$16)+(W700*X700*'1. Standard_Cost'!$C$16))</f>
        <v>0</v>
      </c>
      <c r="Z700" s="103"/>
      <c r="AA700" s="103"/>
      <c r="AB700" s="104">
        <f>+Z700*'1. Standard_Cost'!$B$20+AA700*'1. Standard_Cost'!$C$20</f>
        <v>0</v>
      </c>
      <c r="AC700" s="105"/>
      <c r="AD700" s="106"/>
      <c r="AE700" s="104">
        <f>SUM(AD700,AC700,AB700,Y700,U700,T700,S700,R700)*'1. Standard_Cost'!B323</f>
        <v>0</v>
      </c>
      <c r="AF700" s="104">
        <f t="shared" ref="AF700:AF702" si="1255">SUM(AD700,AE700)</f>
        <v>0</v>
      </c>
      <c r="AG700" s="103"/>
      <c r="AH700" s="103">
        <v>0</v>
      </c>
      <c r="AI700" s="103">
        <v>0</v>
      </c>
      <c r="AJ700" s="107"/>
      <c r="AK700" s="107"/>
      <c r="AL700" s="107"/>
      <c r="AM700" s="104">
        <f>AG700*'1. Standard_Cost'!B319+'Incremental_Cost Year 2021'!AH708*'1. Standard_Cost'!C319+'Incremental_Cost Year 2021'!AI708*'1. Standard_Cost'!D319+'Incremental_Cost Year 2021'!AJ708+'Incremental_Cost Year 2021'!AL708+AK700</f>
        <v>0</v>
      </c>
      <c r="AN700" s="104">
        <f>AM700*'1. Standard_Cost'!C323</f>
        <v>0</v>
      </c>
      <c r="AO700" s="107"/>
      <c r="AQ700" s="104">
        <f t="shared" si="1251"/>
        <v>0</v>
      </c>
      <c r="AR700" s="104">
        <f t="shared" si="1252"/>
        <v>0</v>
      </c>
      <c r="AS700" s="104">
        <f t="shared" si="1253"/>
        <v>0</v>
      </c>
      <c r="AT700" s="104">
        <f t="shared" ref="AT700:AT702" si="1256">SUM(AQ700,AR700,AS700)</f>
        <v>0</v>
      </c>
      <c r="AU700" s="108"/>
      <c r="AV700" s="108">
        <v>0</v>
      </c>
      <c r="AW700" s="108"/>
      <c r="AX700" s="108"/>
      <c r="AY700" s="108"/>
      <c r="AZ700" s="108"/>
      <c r="BA700" s="109">
        <f t="shared" si="1254"/>
        <v>0</v>
      </c>
    </row>
    <row r="701" spans="1:53" ht="14.1" customHeight="1" outlineLevel="2" x14ac:dyDescent="0.2">
      <c r="A701" s="68"/>
      <c r="B701" s="94"/>
      <c r="C701" s="251"/>
      <c r="D701" s="110"/>
      <c r="E701" s="110"/>
      <c r="F701" s="110"/>
      <c r="G701" s="111"/>
      <c r="H701" s="99" t="s">
        <v>51</v>
      </c>
      <c r="I701" s="100"/>
      <c r="J701" s="101"/>
      <c r="K701" s="101"/>
      <c r="L701" s="102" t="str">
        <f>IF(I701&lt;&gt;0,((VLOOKUP(I701,'1. Standard_Cost'!$B$4:$D$8,2)+VLOOKUP(I701,'1. Standard_Cost'!$B$4:$D$8,3))*J701*K701),"0")</f>
        <v>0</v>
      </c>
      <c r="M701" s="102">
        <f>L701*'1. Standard_Cost'!F299</f>
        <v>0</v>
      </c>
      <c r="N701" s="103"/>
      <c r="O701" s="103"/>
      <c r="P701" s="103"/>
      <c r="Q701" s="103"/>
      <c r="R701" s="104">
        <f>+N701*P701*'1. Standard_Cost'!$B$12</f>
        <v>0</v>
      </c>
      <c r="S701" s="104">
        <f>+N701*O701*P701*'1. Standard_Cost'!$C$12</f>
        <v>0</v>
      </c>
      <c r="T701" s="104">
        <f>+N701*P701*Q701*'1. Standard_Cost'!$D$12</f>
        <v>0</v>
      </c>
      <c r="U701" s="104">
        <f>+N701*O701*'1. Standard_Cost'!$E$12</f>
        <v>0</v>
      </c>
      <c r="V701" s="103"/>
      <c r="W701" s="103"/>
      <c r="X701" s="103"/>
      <c r="Y701" s="104">
        <f>+V701*((X701*'1. Standard_Cost'!$B$16)+(W701*X701*'1. Standard_Cost'!$C$16))</f>
        <v>0</v>
      </c>
      <c r="Z701" s="103"/>
      <c r="AA701" s="103"/>
      <c r="AB701" s="104">
        <f>+Z701*'1. Standard_Cost'!$B$20+AA701*'1. Standard_Cost'!$C$20</f>
        <v>0</v>
      </c>
      <c r="AC701" s="105"/>
      <c r="AD701" s="106"/>
      <c r="AE701" s="104">
        <f>SUM(AD701,AC701,AB701,Y701,U701,T701,S701,R701)*'1. Standard_Cost'!B323</f>
        <v>0</v>
      </c>
      <c r="AF701" s="104">
        <f t="shared" si="1255"/>
        <v>0</v>
      </c>
      <c r="AG701" s="103"/>
      <c r="AH701" s="103"/>
      <c r="AI701" s="103"/>
      <c r="AJ701" s="107"/>
      <c r="AK701" s="107"/>
      <c r="AL701" s="107"/>
      <c r="AM701" s="104">
        <f>AG701*'1. Standard_Cost'!B319+'Incremental_Cost Year 2021'!AH709*'1. Standard_Cost'!C319+'Incremental_Cost Year 2021'!AI709*'1. Standard_Cost'!D319+'Incremental_Cost Year 2021'!AJ709+'Incremental_Cost Year 2021'!AL709+AK701</f>
        <v>0</v>
      </c>
      <c r="AN701" s="104">
        <f>AM701*'1. Standard_Cost'!C323</f>
        <v>0</v>
      </c>
      <c r="AO701" s="107"/>
      <c r="AQ701" s="104">
        <f t="shared" si="1251"/>
        <v>0</v>
      </c>
      <c r="AR701" s="104">
        <f t="shared" si="1252"/>
        <v>0</v>
      </c>
      <c r="AS701" s="104">
        <f t="shared" si="1253"/>
        <v>0</v>
      </c>
      <c r="AT701" s="104">
        <f t="shared" si="1256"/>
        <v>0</v>
      </c>
      <c r="AU701" s="108"/>
      <c r="AV701" s="108"/>
      <c r="AW701" s="108"/>
      <c r="AX701" s="108"/>
      <c r="AY701" s="108"/>
      <c r="AZ701" s="108"/>
      <c r="BA701" s="109">
        <f t="shared" si="1254"/>
        <v>0</v>
      </c>
    </row>
    <row r="702" spans="1:53" ht="14.1" customHeight="1" outlineLevel="2" x14ac:dyDescent="0.2">
      <c r="A702" s="68"/>
      <c r="B702" s="94"/>
      <c r="C702" s="251"/>
      <c r="D702" s="110"/>
      <c r="E702" s="110"/>
      <c r="F702" s="110"/>
      <c r="G702" s="111"/>
      <c r="H702" s="112" t="s">
        <v>179</v>
      </c>
      <c r="I702" s="100"/>
      <c r="J702" s="101"/>
      <c r="K702" s="101"/>
      <c r="L702" s="102" t="str">
        <f>IF(I702&lt;&gt;0,((VLOOKUP(I702,'1. Standard_Cost'!$B$4:$D$8,2)+VLOOKUP(I702,'1. Standard_Cost'!$B$4:$D$8,3))*J702*K702),"0")</f>
        <v>0</v>
      </c>
      <c r="M702" s="102">
        <f>L702*'1. Standard_Cost'!F299</f>
        <v>0</v>
      </c>
      <c r="N702" s="103"/>
      <c r="O702" s="103"/>
      <c r="P702" s="103"/>
      <c r="Q702" s="103"/>
      <c r="R702" s="104">
        <f>+N702*P702*'1. Standard_Cost'!$B$12</f>
        <v>0</v>
      </c>
      <c r="S702" s="104">
        <f>+N702*O702*P702*'1. Standard_Cost'!$C$12</f>
        <v>0</v>
      </c>
      <c r="T702" s="104">
        <f>+N702*P702*Q702*'1. Standard_Cost'!$D$12</f>
        <v>0</v>
      </c>
      <c r="U702" s="104">
        <f>+N702*O702*'1. Standard_Cost'!$E$12</f>
        <v>0</v>
      </c>
      <c r="V702" s="103"/>
      <c r="W702" s="103"/>
      <c r="X702" s="103"/>
      <c r="Y702" s="104">
        <f>+V702*((X702*'1. Standard_Cost'!$B$16)+(W702*X702*'1. Standard_Cost'!$C$16))</f>
        <v>0</v>
      </c>
      <c r="Z702" s="103"/>
      <c r="AA702" s="103"/>
      <c r="AB702" s="104">
        <f>+Z702*'1. Standard_Cost'!$B$20+AA702*'1. Standard_Cost'!$C$20</f>
        <v>0</v>
      </c>
      <c r="AC702" s="105"/>
      <c r="AD702" s="106"/>
      <c r="AE702" s="104">
        <f>SUM(AD702,AC702,AB702,Y702,U702,T702,S702,R702)*'1. Standard_Cost'!B323</f>
        <v>0</v>
      </c>
      <c r="AF702" s="104">
        <f t="shared" si="1255"/>
        <v>0</v>
      </c>
      <c r="AG702" s="103"/>
      <c r="AH702" s="103"/>
      <c r="AI702" s="103"/>
      <c r="AJ702" s="107"/>
      <c r="AK702" s="107"/>
      <c r="AL702" s="107"/>
      <c r="AM702" s="104">
        <f>AG702*'1. Standard_Cost'!B319+'Incremental_Cost Year 2021'!AH710*'1. Standard_Cost'!C319+'Incremental_Cost Year 2021'!AI710*'1. Standard_Cost'!D319+'Incremental_Cost Year 2021'!AJ710+'Incremental_Cost Year 2021'!AL710+AK702</f>
        <v>0</v>
      </c>
      <c r="AN702" s="104">
        <f>AM702*'1. Standard_Cost'!C323</f>
        <v>0</v>
      </c>
      <c r="AO702" s="107"/>
      <c r="AQ702" s="104">
        <f t="shared" si="1251"/>
        <v>0</v>
      </c>
      <c r="AR702" s="104">
        <f t="shared" si="1252"/>
        <v>0</v>
      </c>
      <c r="AS702" s="104">
        <f t="shared" si="1253"/>
        <v>0</v>
      </c>
      <c r="AT702" s="104">
        <f t="shared" si="1256"/>
        <v>0</v>
      </c>
      <c r="AU702" s="108"/>
      <c r="AV702" s="108"/>
      <c r="AW702" s="108"/>
      <c r="AX702" s="108"/>
      <c r="AY702" s="108"/>
      <c r="AZ702" s="108"/>
      <c r="BA702" s="109">
        <f t="shared" si="1254"/>
        <v>0</v>
      </c>
    </row>
    <row r="703" spans="1:53" ht="25.35" customHeight="1" outlineLevel="1" x14ac:dyDescent="0.2">
      <c r="A703" s="68"/>
      <c r="B703" s="94"/>
      <c r="C703" s="251"/>
      <c r="D703" s="113" t="s">
        <v>48</v>
      </c>
      <c r="E703" s="113" t="s">
        <v>418</v>
      </c>
      <c r="F703" s="114" t="s">
        <v>154</v>
      </c>
      <c r="G703" s="115" t="s">
        <v>155</v>
      </c>
      <c r="H703" s="140" t="s">
        <v>419</v>
      </c>
      <c r="I703" s="117"/>
      <c r="J703" s="117"/>
      <c r="K703" s="117"/>
      <c r="L703" s="118">
        <f>SUM(L699:L702)</f>
        <v>0</v>
      </c>
      <c r="M703" s="118">
        <f>SUM(M699:M702)</f>
        <v>0</v>
      </c>
      <c r="N703" s="117"/>
      <c r="O703" s="117"/>
      <c r="P703" s="117"/>
      <c r="Q703" s="117"/>
      <c r="R703" s="119">
        <f>SUM(R699:R702)</f>
        <v>0</v>
      </c>
      <c r="S703" s="119">
        <f>SUM(S699:S702)</f>
        <v>0</v>
      </c>
      <c r="T703" s="119">
        <f>SUM(T699:T702)</f>
        <v>0</v>
      </c>
      <c r="U703" s="119">
        <f>SUM(U699:U702)</f>
        <v>0</v>
      </c>
      <c r="V703" s="117"/>
      <c r="W703" s="117"/>
      <c r="X703" s="117"/>
      <c r="Y703" s="118">
        <f>SUM(Y699:Y702)</f>
        <v>0</v>
      </c>
      <c r="Z703" s="117"/>
      <c r="AA703" s="117"/>
      <c r="AB703" s="118">
        <f t="shared" ref="AB703:AF703" si="1257">SUM(AB699:AB702)</f>
        <v>0</v>
      </c>
      <c r="AC703" s="118">
        <f t="shared" si="1257"/>
        <v>0</v>
      </c>
      <c r="AD703" s="118">
        <f t="shared" si="1257"/>
        <v>0</v>
      </c>
      <c r="AE703" s="118">
        <f t="shared" si="1257"/>
        <v>0</v>
      </c>
      <c r="AF703" s="118">
        <f t="shared" si="1257"/>
        <v>0</v>
      </c>
      <c r="AG703" s="117"/>
      <c r="AH703" s="117"/>
      <c r="AI703" s="117"/>
      <c r="AJ703" s="119">
        <f>SUM(AJ699:AJ702)</f>
        <v>0</v>
      </c>
      <c r="AK703" s="119">
        <f t="shared" ref="AK703:AN703" si="1258">SUM(AK699:AK702)</f>
        <v>0</v>
      </c>
      <c r="AL703" s="119">
        <f t="shared" si="1258"/>
        <v>0</v>
      </c>
      <c r="AM703" s="119">
        <f t="shared" si="1258"/>
        <v>0</v>
      </c>
      <c r="AN703" s="119">
        <f t="shared" si="1258"/>
        <v>0</v>
      </c>
      <c r="AO703" s="116"/>
      <c r="AP703" s="120"/>
      <c r="AQ703" s="118">
        <f t="shared" ref="AQ703:BA703" si="1259">SUM(AQ699:AQ702)</f>
        <v>0</v>
      </c>
      <c r="AR703" s="118">
        <f t="shared" si="1259"/>
        <v>0</v>
      </c>
      <c r="AS703" s="118">
        <f t="shared" si="1259"/>
        <v>0</v>
      </c>
      <c r="AT703" s="118">
        <f t="shared" si="1259"/>
        <v>0</v>
      </c>
      <c r="AU703" s="118">
        <f t="shared" si="1259"/>
        <v>0</v>
      </c>
      <c r="AV703" s="118">
        <f t="shared" si="1259"/>
        <v>0</v>
      </c>
      <c r="AW703" s="118">
        <f t="shared" si="1259"/>
        <v>0</v>
      </c>
      <c r="AX703" s="118">
        <f t="shared" si="1259"/>
        <v>0</v>
      </c>
      <c r="AY703" s="118">
        <f t="shared" si="1259"/>
        <v>0</v>
      </c>
      <c r="AZ703" s="118">
        <f t="shared" si="1259"/>
        <v>0</v>
      </c>
      <c r="BA703" s="118">
        <f t="shared" si="1259"/>
        <v>0</v>
      </c>
    </row>
    <row r="704" spans="1:53" ht="14.1" customHeight="1" outlineLevel="2" x14ac:dyDescent="0.2">
      <c r="A704" s="68"/>
      <c r="B704" s="94"/>
      <c r="C704" s="251"/>
      <c r="D704" s="96"/>
      <c r="E704" s="96"/>
      <c r="F704" s="97"/>
      <c r="G704" s="98"/>
      <c r="H704" s="99" t="s">
        <v>49</v>
      </c>
      <c r="I704" s="100"/>
      <c r="J704" s="101"/>
      <c r="K704" s="101"/>
      <c r="L704" s="102" t="str">
        <f>IF(I704&lt;&gt;0,((VLOOKUP(I704,'1. Standard_Cost'!$B$4:$D$8,2)+VLOOKUP(I704,'1. Standard_Cost'!$B$4:$D$8,3))*J704*K704),"0")</f>
        <v>0</v>
      </c>
      <c r="M704" s="102">
        <f>L704*'1. Standard_Cost'!F299</f>
        <v>0</v>
      </c>
      <c r="N704" s="103"/>
      <c r="O704" s="103"/>
      <c r="P704" s="103"/>
      <c r="Q704" s="103"/>
      <c r="R704" s="104">
        <f>+N704*P704*'1. Standard_Cost'!$B$12</f>
        <v>0</v>
      </c>
      <c r="S704" s="104">
        <f>+N704*O704*P704*'1. Standard_Cost'!$C$12</f>
        <v>0</v>
      </c>
      <c r="T704" s="104">
        <f>+N704*P704*Q704*'1. Standard_Cost'!$D$12</f>
        <v>0</v>
      </c>
      <c r="U704" s="104">
        <f>+N704*O704*'1. Standard_Cost'!$E$12</f>
        <v>0</v>
      </c>
      <c r="V704" s="103"/>
      <c r="W704" s="103"/>
      <c r="X704" s="103"/>
      <c r="Y704" s="104">
        <f>+V704*((X704*'1. Standard_Cost'!$B$16)+(W704*X704*'1. Standard_Cost'!$C$16))</f>
        <v>0</v>
      </c>
      <c r="Z704" s="103"/>
      <c r="AA704" s="103"/>
      <c r="AB704" s="104">
        <f>+Z704*'1. Standard_Cost'!$B$20+AA704*'1. Standard_Cost'!$C$20</f>
        <v>0</v>
      </c>
      <c r="AC704" s="105"/>
      <c r="AD704" s="106"/>
      <c r="AE704" s="104">
        <f>SUM(AD704,AC704,AB704,Y704,U704,T704,S704,R704)*'1. Standard_Cost'!B323</f>
        <v>0</v>
      </c>
      <c r="AF704" s="104">
        <f>SUM(AD704,AE704)</f>
        <v>0</v>
      </c>
      <c r="AG704" s="103"/>
      <c r="AH704" s="103"/>
      <c r="AI704" s="103"/>
      <c r="AJ704" s="107"/>
      <c r="AK704" s="107"/>
      <c r="AL704" s="107"/>
      <c r="AM704" s="104">
        <f>AG704*'1. Standard_Cost'!B319+'Incremental_Cost Year 2021'!AH712*'1. Standard_Cost'!C319+'Incremental_Cost Year 2021'!AI712*'1. Standard_Cost'!D319+'Incremental_Cost Year 2021'!AJ712+'Incremental_Cost Year 2021'!AL712+AK704</f>
        <v>0</v>
      </c>
      <c r="AN704" s="104">
        <f>AM704*'1. Standard_Cost'!C323</f>
        <v>0</v>
      </c>
      <c r="AO704" s="107"/>
      <c r="AQ704" s="104">
        <f t="shared" ref="AQ704:AQ707" si="1260">L704+M704</f>
        <v>0</v>
      </c>
      <c r="AR704" s="104">
        <f t="shared" ref="AR704:AR707" si="1261">AF704</f>
        <v>0</v>
      </c>
      <c r="AS704" s="104">
        <f t="shared" ref="AS704:AS707" si="1262">AM704+AN704</f>
        <v>0</v>
      </c>
      <c r="AT704" s="104">
        <f>SUM(AQ704,AR704,AS704)</f>
        <v>0</v>
      </c>
      <c r="AU704" s="108"/>
      <c r="AV704" s="108"/>
      <c r="AW704" s="108"/>
      <c r="AX704" s="108"/>
      <c r="AY704" s="108"/>
      <c r="AZ704" s="108"/>
      <c r="BA704" s="109">
        <f t="shared" ref="BA704:BA707" si="1263">SUM(AU704:AZ704)-AT704</f>
        <v>0</v>
      </c>
    </row>
    <row r="705" spans="1:53" ht="14.1" customHeight="1" outlineLevel="2" x14ac:dyDescent="0.2">
      <c r="A705" s="68"/>
      <c r="B705" s="94"/>
      <c r="C705" s="251"/>
      <c r="D705" s="110"/>
      <c r="E705" s="110"/>
      <c r="F705" s="110"/>
      <c r="G705" s="111"/>
      <c r="H705" s="99" t="s">
        <v>50</v>
      </c>
      <c r="I705" s="100"/>
      <c r="J705" s="101"/>
      <c r="K705" s="101"/>
      <c r="L705" s="102" t="str">
        <f>IF(I705&lt;&gt;0,((VLOOKUP(I705,'1. Standard_Cost'!$B$4:$D$8,2)+VLOOKUP(I705,'1. Standard_Cost'!$B$4:$D$8,3))*J705*K705),"0")</f>
        <v>0</v>
      </c>
      <c r="M705" s="102">
        <f>L705*'1. Standard_Cost'!F299</f>
        <v>0</v>
      </c>
      <c r="N705" s="103"/>
      <c r="O705" s="103"/>
      <c r="P705" s="103"/>
      <c r="Q705" s="103"/>
      <c r="R705" s="104">
        <f>+N705*P705*'1. Standard_Cost'!$B$12</f>
        <v>0</v>
      </c>
      <c r="S705" s="104">
        <f>+N705*O705*P705*'1. Standard_Cost'!$C$12</f>
        <v>0</v>
      </c>
      <c r="T705" s="104">
        <f>+N705*P705*Q705*'1. Standard_Cost'!$D$12</f>
        <v>0</v>
      </c>
      <c r="U705" s="104">
        <f>+N705*O705*'1. Standard_Cost'!$E$12</f>
        <v>0</v>
      </c>
      <c r="V705" s="103"/>
      <c r="W705" s="103"/>
      <c r="X705" s="103"/>
      <c r="Y705" s="104">
        <f>+V705*((X705*'1. Standard_Cost'!$B$16)+(W705*X705*'1. Standard_Cost'!$C$16))</f>
        <v>0</v>
      </c>
      <c r="Z705" s="103"/>
      <c r="AA705" s="103"/>
      <c r="AB705" s="104">
        <f>+Z705*'1. Standard_Cost'!$B$20+AA705*'1. Standard_Cost'!$C$20</f>
        <v>0</v>
      </c>
      <c r="AC705" s="105"/>
      <c r="AD705" s="106"/>
      <c r="AE705" s="104">
        <f>SUM(AD705,AC705,AB705,Y705,U705,T705,S705,R705)*'1. Standard_Cost'!B323</f>
        <v>0</v>
      </c>
      <c r="AF705" s="104">
        <f t="shared" ref="AF705:AF707" si="1264">SUM(AD705,AE705)</f>
        <v>0</v>
      </c>
      <c r="AG705" s="103"/>
      <c r="AH705" s="103">
        <v>0</v>
      </c>
      <c r="AI705" s="103">
        <v>0</v>
      </c>
      <c r="AJ705" s="107"/>
      <c r="AK705" s="107"/>
      <c r="AL705" s="107"/>
      <c r="AM705" s="104">
        <f>AG705*'1. Standard_Cost'!B319+'Incremental_Cost Year 2021'!AH713*'1. Standard_Cost'!C319+'Incremental_Cost Year 2021'!AI713*'1. Standard_Cost'!D319+'Incremental_Cost Year 2021'!AJ713+'Incremental_Cost Year 2021'!AL713+AK705</f>
        <v>0</v>
      </c>
      <c r="AN705" s="104">
        <f>AM705*'1. Standard_Cost'!C323</f>
        <v>0</v>
      </c>
      <c r="AO705" s="107"/>
      <c r="AQ705" s="104">
        <f t="shared" si="1260"/>
        <v>0</v>
      </c>
      <c r="AR705" s="104">
        <f t="shared" si="1261"/>
        <v>0</v>
      </c>
      <c r="AS705" s="104">
        <f t="shared" si="1262"/>
        <v>0</v>
      </c>
      <c r="AT705" s="104">
        <f t="shared" ref="AT705:AT707" si="1265">SUM(AQ705,AR705,AS705)</f>
        <v>0</v>
      </c>
      <c r="AU705" s="108"/>
      <c r="AV705" s="108">
        <v>0</v>
      </c>
      <c r="AW705" s="108"/>
      <c r="AX705" s="108"/>
      <c r="AY705" s="108"/>
      <c r="AZ705" s="108"/>
      <c r="BA705" s="109">
        <f t="shared" si="1263"/>
        <v>0</v>
      </c>
    </row>
    <row r="706" spans="1:53" ht="14.1" customHeight="1" outlineLevel="2" x14ac:dyDescent="0.2">
      <c r="A706" s="68"/>
      <c r="B706" s="94"/>
      <c r="C706" s="251"/>
      <c r="D706" s="110"/>
      <c r="E706" s="110"/>
      <c r="F706" s="110"/>
      <c r="G706" s="111"/>
      <c r="H706" s="99" t="s">
        <v>51</v>
      </c>
      <c r="I706" s="100"/>
      <c r="J706" s="101"/>
      <c r="K706" s="101"/>
      <c r="L706" s="102" t="str">
        <f>IF(I706&lt;&gt;0,((VLOOKUP(I706,'1. Standard_Cost'!$B$4:$D$8,2)+VLOOKUP(I706,'1. Standard_Cost'!$B$4:$D$8,3))*J706*K706),"0")</f>
        <v>0</v>
      </c>
      <c r="M706" s="102">
        <f>L706*'1. Standard_Cost'!F299</f>
        <v>0</v>
      </c>
      <c r="N706" s="103"/>
      <c r="O706" s="103"/>
      <c r="P706" s="103"/>
      <c r="Q706" s="103"/>
      <c r="R706" s="104">
        <f>+N706*P706*'1. Standard_Cost'!$B$12</f>
        <v>0</v>
      </c>
      <c r="S706" s="104">
        <f>+N706*O706*P706*'1. Standard_Cost'!$C$12</f>
        <v>0</v>
      </c>
      <c r="T706" s="104">
        <f>+N706*P706*Q706*'1. Standard_Cost'!$D$12</f>
        <v>0</v>
      </c>
      <c r="U706" s="104">
        <f>+N706*O706*'1. Standard_Cost'!$E$12</f>
        <v>0</v>
      </c>
      <c r="V706" s="103"/>
      <c r="W706" s="103"/>
      <c r="X706" s="103"/>
      <c r="Y706" s="104">
        <f>+V706*((X706*'1. Standard_Cost'!$B$16)+(W706*X706*'1. Standard_Cost'!$C$16))</f>
        <v>0</v>
      </c>
      <c r="Z706" s="103"/>
      <c r="AA706" s="103"/>
      <c r="AB706" s="104">
        <f>+Z706*'1. Standard_Cost'!$B$20+AA706*'1. Standard_Cost'!$C$20</f>
        <v>0</v>
      </c>
      <c r="AC706" s="105"/>
      <c r="AD706" s="106"/>
      <c r="AE706" s="104">
        <f>SUM(AD706,AC706,AB706,Y706,U706,T706,S706,R706)*'1. Standard_Cost'!B323</f>
        <v>0</v>
      </c>
      <c r="AF706" s="104">
        <f t="shared" si="1264"/>
        <v>0</v>
      </c>
      <c r="AG706" s="103"/>
      <c r="AH706" s="103"/>
      <c r="AI706" s="103"/>
      <c r="AJ706" s="107"/>
      <c r="AK706" s="107"/>
      <c r="AL706" s="107"/>
      <c r="AM706" s="104">
        <f>AG706*'1. Standard_Cost'!B319+'Incremental_Cost Year 2021'!AH714*'1. Standard_Cost'!C319+'Incremental_Cost Year 2021'!AI714*'1. Standard_Cost'!D319+'Incremental_Cost Year 2021'!AJ714+'Incremental_Cost Year 2021'!AL714+AK706</f>
        <v>0</v>
      </c>
      <c r="AN706" s="104">
        <f>AM706*'1. Standard_Cost'!C323</f>
        <v>0</v>
      </c>
      <c r="AO706" s="107"/>
      <c r="AQ706" s="104">
        <f t="shared" si="1260"/>
        <v>0</v>
      </c>
      <c r="AR706" s="104">
        <f t="shared" si="1261"/>
        <v>0</v>
      </c>
      <c r="AS706" s="104">
        <f t="shared" si="1262"/>
        <v>0</v>
      </c>
      <c r="AT706" s="104">
        <f t="shared" si="1265"/>
        <v>0</v>
      </c>
      <c r="AU706" s="108"/>
      <c r="AV706" s="108"/>
      <c r="AW706" s="108"/>
      <c r="AX706" s="108"/>
      <c r="AY706" s="108"/>
      <c r="AZ706" s="108"/>
      <c r="BA706" s="109">
        <f t="shared" si="1263"/>
        <v>0</v>
      </c>
    </row>
    <row r="707" spans="1:53" ht="14.1" customHeight="1" outlineLevel="2" x14ac:dyDescent="0.2">
      <c r="A707" s="68"/>
      <c r="B707" s="94"/>
      <c r="C707" s="251"/>
      <c r="D707" s="110"/>
      <c r="E707" s="110"/>
      <c r="F707" s="110"/>
      <c r="G707" s="111"/>
      <c r="H707" s="112" t="s">
        <v>179</v>
      </c>
      <c r="I707" s="100"/>
      <c r="J707" s="101"/>
      <c r="K707" s="101"/>
      <c r="L707" s="102" t="str">
        <f>IF(I707&lt;&gt;0,((VLOOKUP(I707,'1. Standard_Cost'!$B$4:$D$8,2)+VLOOKUP(I707,'1. Standard_Cost'!$B$4:$D$8,3))*J707*K707),"0")</f>
        <v>0</v>
      </c>
      <c r="M707" s="102">
        <f>L707*'1. Standard_Cost'!F299</f>
        <v>0</v>
      </c>
      <c r="N707" s="103"/>
      <c r="O707" s="103"/>
      <c r="P707" s="103"/>
      <c r="Q707" s="103"/>
      <c r="R707" s="104">
        <f>+N707*P707*'1. Standard_Cost'!$B$12</f>
        <v>0</v>
      </c>
      <c r="S707" s="104">
        <f>+N707*O707*P707*'1. Standard_Cost'!$C$12</f>
        <v>0</v>
      </c>
      <c r="T707" s="104">
        <f>+N707*P707*Q707*'1. Standard_Cost'!$D$12</f>
        <v>0</v>
      </c>
      <c r="U707" s="104">
        <f>+N707*O707*'1. Standard_Cost'!$E$12</f>
        <v>0</v>
      </c>
      <c r="V707" s="103"/>
      <c r="W707" s="103"/>
      <c r="X707" s="103"/>
      <c r="Y707" s="104">
        <f>+V707*((X707*'1. Standard_Cost'!$B$16)+(W707*X707*'1. Standard_Cost'!$C$16))</f>
        <v>0</v>
      </c>
      <c r="Z707" s="103"/>
      <c r="AA707" s="103"/>
      <c r="AB707" s="104">
        <f>+Z707*'1. Standard_Cost'!$B$20+AA707*'1. Standard_Cost'!$C$20</f>
        <v>0</v>
      </c>
      <c r="AC707" s="105"/>
      <c r="AD707" s="106"/>
      <c r="AE707" s="104">
        <f>SUM(AD707,AC707,AB707,Y707,U707,T707,S707,R707)*'1. Standard_Cost'!B323</f>
        <v>0</v>
      </c>
      <c r="AF707" s="104">
        <f t="shared" si="1264"/>
        <v>0</v>
      </c>
      <c r="AG707" s="103"/>
      <c r="AH707" s="103"/>
      <c r="AI707" s="103"/>
      <c r="AJ707" s="107"/>
      <c r="AK707" s="107"/>
      <c r="AL707" s="107"/>
      <c r="AM707" s="104">
        <f>AG707*'1. Standard_Cost'!B319+'Incremental_Cost Year 2021'!AH715*'1. Standard_Cost'!C319+'Incremental_Cost Year 2021'!AI715*'1. Standard_Cost'!D319+'Incremental_Cost Year 2021'!AJ715+'Incremental_Cost Year 2021'!AL715+AK707</f>
        <v>0</v>
      </c>
      <c r="AN707" s="104">
        <f>AM707*'1. Standard_Cost'!C323</f>
        <v>0</v>
      </c>
      <c r="AO707" s="107"/>
      <c r="AQ707" s="104">
        <f t="shared" si="1260"/>
        <v>0</v>
      </c>
      <c r="AR707" s="104">
        <f t="shared" si="1261"/>
        <v>0</v>
      </c>
      <c r="AS707" s="104">
        <f t="shared" si="1262"/>
        <v>0</v>
      </c>
      <c r="AT707" s="104">
        <f t="shared" si="1265"/>
        <v>0</v>
      </c>
      <c r="AU707" s="108"/>
      <c r="AV707" s="108"/>
      <c r="AW707" s="108"/>
      <c r="AX707" s="108"/>
      <c r="AY707" s="108"/>
      <c r="AZ707" s="108"/>
      <c r="BA707" s="109">
        <f t="shared" si="1263"/>
        <v>0</v>
      </c>
    </row>
    <row r="708" spans="1:53" ht="25.7" customHeight="1" outlineLevel="1" x14ac:dyDescent="0.2">
      <c r="A708" s="68"/>
      <c r="B708" s="94"/>
      <c r="C708" s="251"/>
      <c r="D708" s="113" t="s">
        <v>48</v>
      </c>
      <c r="E708" s="113" t="s">
        <v>420</v>
      </c>
      <c r="F708" s="114" t="s">
        <v>154</v>
      </c>
      <c r="G708" s="115" t="s">
        <v>155</v>
      </c>
      <c r="H708" s="122" t="s">
        <v>421</v>
      </c>
      <c r="I708" s="117"/>
      <c r="J708" s="117"/>
      <c r="K708" s="117"/>
      <c r="L708" s="118">
        <f>SUM(L704:L707)</f>
        <v>0</v>
      </c>
      <c r="M708" s="118">
        <f>SUM(M704:M707)</f>
        <v>0</v>
      </c>
      <c r="N708" s="117"/>
      <c r="O708" s="117"/>
      <c r="P708" s="117"/>
      <c r="Q708" s="117"/>
      <c r="R708" s="119">
        <f>SUM(R704:R707)</f>
        <v>0</v>
      </c>
      <c r="S708" s="119">
        <f>SUM(S704:S707)</f>
        <v>0</v>
      </c>
      <c r="T708" s="119">
        <f>SUM(T704:T707)</f>
        <v>0</v>
      </c>
      <c r="U708" s="119">
        <f>SUM(U704:U707)</f>
        <v>0</v>
      </c>
      <c r="V708" s="117"/>
      <c r="W708" s="117"/>
      <c r="X708" s="117"/>
      <c r="Y708" s="118">
        <f>SUM(Y704:Y707)</f>
        <v>0</v>
      </c>
      <c r="Z708" s="117"/>
      <c r="AA708" s="117"/>
      <c r="AB708" s="118">
        <f t="shared" ref="AB708:AF708" si="1266">SUM(AB704:AB707)</f>
        <v>0</v>
      </c>
      <c r="AC708" s="118">
        <f t="shared" si="1266"/>
        <v>0</v>
      </c>
      <c r="AD708" s="118">
        <f t="shared" si="1266"/>
        <v>0</v>
      </c>
      <c r="AE708" s="118">
        <f t="shared" si="1266"/>
        <v>0</v>
      </c>
      <c r="AF708" s="118">
        <f t="shared" si="1266"/>
        <v>0</v>
      </c>
      <c r="AG708" s="117"/>
      <c r="AH708" s="117"/>
      <c r="AI708" s="117"/>
      <c r="AJ708" s="119">
        <f>SUM(AJ704:AJ707)</f>
        <v>0</v>
      </c>
      <c r="AK708" s="119">
        <f t="shared" ref="AK708:AN708" si="1267">SUM(AK704:AK707)</f>
        <v>0</v>
      </c>
      <c r="AL708" s="119">
        <f t="shared" si="1267"/>
        <v>0</v>
      </c>
      <c r="AM708" s="119">
        <f t="shared" si="1267"/>
        <v>0</v>
      </c>
      <c r="AN708" s="119">
        <f t="shared" si="1267"/>
        <v>0</v>
      </c>
      <c r="AO708" s="116"/>
      <c r="AP708" s="120"/>
      <c r="AQ708" s="121">
        <f t="shared" ref="AQ708:BA708" si="1268">SUM(AQ704:AQ707)</f>
        <v>0</v>
      </c>
      <c r="AR708" s="121">
        <f t="shared" si="1268"/>
        <v>0</v>
      </c>
      <c r="AS708" s="121">
        <f t="shared" si="1268"/>
        <v>0</v>
      </c>
      <c r="AT708" s="121">
        <f t="shared" si="1268"/>
        <v>0</v>
      </c>
      <c r="AU708" s="121">
        <f t="shared" si="1268"/>
        <v>0</v>
      </c>
      <c r="AV708" s="121">
        <f t="shared" si="1268"/>
        <v>0</v>
      </c>
      <c r="AW708" s="121">
        <f t="shared" si="1268"/>
        <v>0</v>
      </c>
      <c r="AX708" s="121">
        <f t="shared" si="1268"/>
        <v>0</v>
      </c>
      <c r="AY708" s="121">
        <f t="shared" si="1268"/>
        <v>0</v>
      </c>
      <c r="AZ708" s="121">
        <f t="shared" si="1268"/>
        <v>0</v>
      </c>
      <c r="BA708" s="121">
        <f t="shared" si="1268"/>
        <v>0</v>
      </c>
    </row>
    <row r="709" spans="1:53" ht="14.1" customHeight="1" outlineLevel="2" x14ac:dyDescent="0.2">
      <c r="A709" s="68"/>
      <c r="B709" s="94"/>
      <c r="C709" s="251"/>
      <c r="D709" s="96"/>
      <c r="E709" s="96"/>
      <c r="F709" s="97"/>
      <c r="G709" s="98"/>
      <c r="H709" s="99" t="s">
        <v>49</v>
      </c>
      <c r="I709" s="100"/>
      <c r="J709" s="101"/>
      <c r="K709" s="101"/>
      <c r="L709" s="102" t="str">
        <f>IF(I709&lt;&gt;0,((VLOOKUP(I709,'1. Standard_Cost'!$B$4:$D$8,2)+VLOOKUP(I709,'1. Standard_Cost'!$B$4:$D$8,3))*J709*K709),"0")</f>
        <v>0</v>
      </c>
      <c r="M709" s="102">
        <f>L709*'1. Standard_Cost'!F299</f>
        <v>0</v>
      </c>
      <c r="N709" s="103"/>
      <c r="O709" s="103"/>
      <c r="P709" s="103"/>
      <c r="Q709" s="103"/>
      <c r="R709" s="104">
        <f>+N709*P709*'1. Standard_Cost'!$B$12</f>
        <v>0</v>
      </c>
      <c r="S709" s="104">
        <f>+N709*O709*P709*'1. Standard_Cost'!$C$12</f>
        <v>0</v>
      </c>
      <c r="T709" s="104">
        <f>+N709*P709*Q709*'1. Standard_Cost'!$D$12</f>
        <v>0</v>
      </c>
      <c r="U709" s="104">
        <f>+N709*O709*'1. Standard_Cost'!$E$12</f>
        <v>0</v>
      </c>
      <c r="V709" s="103"/>
      <c r="W709" s="103"/>
      <c r="X709" s="103"/>
      <c r="Y709" s="104">
        <f>+V709*((X709*'1. Standard_Cost'!$B$16)+(W709*X709*'1. Standard_Cost'!$C$16))</f>
        <v>0</v>
      </c>
      <c r="Z709" s="103"/>
      <c r="AA709" s="103"/>
      <c r="AB709" s="104">
        <f>+Z709*'1. Standard_Cost'!$B$20+AA709*'1. Standard_Cost'!$C$20</f>
        <v>0</v>
      </c>
      <c r="AC709" s="105"/>
      <c r="AD709" s="106"/>
      <c r="AE709" s="104">
        <f>SUM(AD709,AC709,AB709,Y709,U709,T709,S709,R709)*'1. Standard_Cost'!B323</f>
        <v>0</v>
      </c>
      <c r="AF709" s="104">
        <f>SUM(AD709,AE709)</f>
        <v>0</v>
      </c>
      <c r="AG709" s="103"/>
      <c r="AH709" s="103"/>
      <c r="AI709" s="103"/>
      <c r="AJ709" s="107"/>
      <c r="AK709" s="107"/>
      <c r="AL709" s="107"/>
      <c r="AM709" s="104">
        <f>AG709*'1. Standard_Cost'!B319+'Incremental_Cost Year 2021'!AH717*'1. Standard_Cost'!C319+'Incremental_Cost Year 2021'!AI717*'1. Standard_Cost'!D319+'Incremental_Cost Year 2021'!AJ717+'Incremental_Cost Year 2021'!AL717+AK709</f>
        <v>0</v>
      </c>
      <c r="AN709" s="104">
        <f>AM709*'1. Standard_Cost'!C323</f>
        <v>0</v>
      </c>
      <c r="AO709" s="107"/>
      <c r="AQ709" s="104">
        <f t="shared" ref="AQ709:AQ712" si="1269">L709+M709</f>
        <v>0</v>
      </c>
      <c r="AR709" s="104">
        <f t="shared" ref="AR709:AR712" si="1270">AF709</f>
        <v>0</v>
      </c>
      <c r="AS709" s="104">
        <f t="shared" ref="AS709:AS712" si="1271">AM709+AN709</f>
        <v>0</v>
      </c>
      <c r="AT709" s="104">
        <f>SUM(AQ709,AR709,AS709)</f>
        <v>0</v>
      </c>
      <c r="AU709" s="108"/>
      <c r="AV709" s="108"/>
      <c r="AW709" s="108"/>
      <c r="AX709" s="108"/>
      <c r="AY709" s="108"/>
      <c r="AZ709" s="108"/>
      <c r="BA709" s="109">
        <f t="shared" ref="BA709:BA712" si="1272">SUM(AU709:AZ709)-AT709</f>
        <v>0</v>
      </c>
    </row>
    <row r="710" spans="1:53" ht="14.1" customHeight="1" outlineLevel="2" x14ac:dyDescent="0.2">
      <c r="A710" s="68"/>
      <c r="B710" s="94"/>
      <c r="C710" s="251"/>
      <c r="D710" s="110"/>
      <c r="E710" s="110"/>
      <c r="F710" s="110"/>
      <c r="G710" s="111"/>
      <c r="H710" s="99" t="s">
        <v>50</v>
      </c>
      <c r="I710" s="100"/>
      <c r="J710" s="101"/>
      <c r="K710" s="101"/>
      <c r="L710" s="102" t="str">
        <f>IF(I710&lt;&gt;0,((VLOOKUP(I710,'1. Standard_Cost'!$B$4:$D$8,2)+VLOOKUP(I710,'1. Standard_Cost'!$B$4:$D$8,3))*J710*K710),"0")</f>
        <v>0</v>
      </c>
      <c r="M710" s="102">
        <f>L710*'1. Standard_Cost'!F299</f>
        <v>0</v>
      </c>
      <c r="N710" s="103"/>
      <c r="O710" s="103"/>
      <c r="P710" s="103"/>
      <c r="Q710" s="103"/>
      <c r="R710" s="104">
        <f>+N710*P710*'1. Standard_Cost'!$B$12</f>
        <v>0</v>
      </c>
      <c r="S710" s="104">
        <f>+N710*O710*P710*'1. Standard_Cost'!$C$12</f>
        <v>0</v>
      </c>
      <c r="T710" s="104">
        <f>+N710*P710*Q710*'1. Standard_Cost'!$D$12</f>
        <v>0</v>
      </c>
      <c r="U710" s="104">
        <f>+N710*O710*'1. Standard_Cost'!$E$12</f>
        <v>0</v>
      </c>
      <c r="V710" s="103"/>
      <c r="W710" s="103"/>
      <c r="X710" s="103"/>
      <c r="Y710" s="104">
        <f>+V710*((X710*'1. Standard_Cost'!$B$16)+(W710*X710*'1. Standard_Cost'!$C$16))</f>
        <v>0</v>
      </c>
      <c r="Z710" s="103"/>
      <c r="AA710" s="103"/>
      <c r="AB710" s="104">
        <f>+Z710*'1. Standard_Cost'!$B$20+AA710*'1. Standard_Cost'!$C$20</f>
        <v>0</v>
      </c>
      <c r="AC710" s="105"/>
      <c r="AD710" s="106"/>
      <c r="AE710" s="104">
        <f>SUM(AD710,AC710,AB710,Y710,U710,T710,S710,R710)*'1. Standard_Cost'!B323</f>
        <v>0</v>
      </c>
      <c r="AF710" s="104">
        <f t="shared" ref="AF710:AF712" si="1273">SUM(AD710,AE710)</f>
        <v>0</v>
      </c>
      <c r="AG710" s="103"/>
      <c r="AH710" s="103">
        <v>0</v>
      </c>
      <c r="AI710" s="103">
        <v>0</v>
      </c>
      <c r="AJ710" s="107"/>
      <c r="AK710" s="107"/>
      <c r="AL710" s="107"/>
      <c r="AM710" s="104">
        <f>AG710*'1. Standard_Cost'!B319+'Incremental_Cost Year 2021'!AH718*'1. Standard_Cost'!C319+'Incremental_Cost Year 2021'!AI718*'1. Standard_Cost'!D319+'Incremental_Cost Year 2021'!AJ718+'Incremental_Cost Year 2021'!AL718+AK710</f>
        <v>0</v>
      </c>
      <c r="AN710" s="104">
        <f>AM710*'1. Standard_Cost'!C323</f>
        <v>0</v>
      </c>
      <c r="AO710" s="107"/>
      <c r="AQ710" s="104">
        <f t="shared" si="1269"/>
        <v>0</v>
      </c>
      <c r="AR710" s="104">
        <f t="shared" si="1270"/>
        <v>0</v>
      </c>
      <c r="AS710" s="104">
        <f t="shared" si="1271"/>
        <v>0</v>
      </c>
      <c r="AT710" s="104">
        <f t="shared" ref="AT710:AT712" si="1274">SUM(AQ710,AR710,AS710)</f>
        <v>0</v>
      </c>
      <c r="AU710" s="108"/>
      <c r="AV710" s="108">
        <v>0</v>
      </c>
      <c r="AW710" s="108"/>
      <c r="AX710" s="108"/>
      <c r="AY710" s="108"/>
      <c r="AZ710" s="108"/>
      <c r="BA710" s="109">
        <f t="shared" si="1272"/>
        <v>0</v>
      </c>
    </row>
    <row r="711" spans="1:53" ht="14.1" customHeight="1" outlineLevel="2" x14ac:dyDescent="0.2">
      <c r="A711" s="68"/>
      <c r="B711" s="94"/>
      <c r="C711" s="251"/>
      <c r="D711" s="110"/>
      <c r="E711" s="110"/>
      <c r="F711" s="110"/>
      <c r="G711" s="111"/>
      <c r="H711" s="99" t="s">
        <v>51</v>
      </c>
      <c r="I711" s="100"/>
      <c r="J711" s="101"/>
      <c r="K711" s="101"/>
      <c r="L711" s="102" t="str">
        <f>IF(I711&lt;&gt;0,((VLOOKUP(I711,'1. Standard_Cost'!$B$4:$D$8,2)+VLOOKUP(I711,'1. Standard_Cost'!$B$4:$D$8,3))*J711*K711),"0")</f>
        <v>0</v>
      </c>
      <c r="M711" s="102">
        <f>L711*'1. Standard_Cost'!F299</f>
        <v>0</v>
      </c>
      <c r="N711" s="103"/>
      <c r="O711" s="103"/>
      <c r="P711" s="103"/>
      <c r="Q711" s="103"/>
      <c r="R711" s="104">
        <f>+N711*P711*'1. Standard_Cost'!$B$12</f>
        <v>0</v>
      </c>
      <c r="S711" s="104">
        <f>+N711*O711*P711*'1. Standard_Cost'!$C$12</f>
        <v>0</v>
      </c>
      <c r="T711" s="104">
        <f>+N711*P711*Q711*'1. Standard_Cost'!$D$12</f>
        <v>0</v>
      </c>
      <c r="U711" s="104">
        <f>+N711*O711*'1. Standard_Cost'!$E$12</f>
        <v>0</v>
      </c>
      <c r="V711" s="103"/>
      <c r="W711" s="103"/>
      <c r="X711" s="103"/>
      <c r="Y711" s="104">
        <f>+V711*((X711*'1. Standard_Cost'!$B$16)+(W711*X711*'1. Standard_Cost'!$C$16))</f>
        <v>0</v>
      </c>
      <c r="Z711" s="103"/>
      <c r="AA711" s="103"/>
      <c r="AB711" s="104">
        <f>+Z711*'1. Standard_Cost'!$B$20+AA711*'1. Standard_Cost'!$C$20</f>
        <v>0</v>
      </c>
      <c r="AC711" s="105"/>
      <c r="AD711" s="106"/>
      <c r="AE711" s="104">
        <f>SUM(AD711,AC711,AB711,Y711,U711,T711,S711,R711)*'1. Standard_Cost'!B323</f>
        <v>0</v>
      </c>
      <c r="AF711" s="104">
        <f t="shared" si="1273"/>
        <v>0</v>
      </c>
      <c r="AG711" s="103"/>
      <c r="AH711" s="103"/>
      <c r="AI711" s="103"/>
      <c r="AJ711" s="107"/>
      <c r="AK711" s="107"/>
      <c r="AL711" s="107"/>
      <c r="AM711" s="104">
        <f>AG711*'1. Standard_Cost'!B319+'Incremental_Cost Year 2021'!AH719*'1. Standard_Cost'!C319+'Incremental_Cost Year 2021'!AI719*'1. Standard_Cost'!D319+'Incremental_Cost Year 2021'!AJ719+'Incremental_Cost Year 2021'!AL719+AK711</f>
        <v>0</v>
      </c>
      <c r="AN711" s="104">
        <f>AM711*'1. Standard_Cost'!C323</f>
        <v>0</v>
      </c>
      <c r="AO711" s="107"/>
      <c r="AQ711" s="104">
        <f t="shared" si="1269"/>
        <v>0</v>
      </c>
      <c r="AR711" s="104">
        <f t="shared" si="1270"/>
        <v>0</v>
      </c>
      <c r="AS711" s="104">
        <f t="shared" si="1271"/>
        <v>0</v>
      </c>
      <c r="AT711" s="104">
        <f t="shared" si="1274"/>
        <v>0</v>
      </c>
      <c r="AU711" s="108"/>
      <c r="AV711" s="108"/>
      <c r="AW711" s="108"/>
      <c r="AX711" s="108"/>
      <c r="AY711" s="108"/>
      <c r="AZ711" s="108"/>
      <c r="BA711" s="109">
        <f t="shared" si="1272"/>
        <v>0</v>
      </c>
    </row>
    <row r="712" spans="1:53" ht="14.1" customHeight="1" outlineLevel="2" x14ac:dyDescent="0.2">
      <c r="A712" s="68"/>
      <c r="B712" s="94"/>
      <c r="C712" s="251"/>
      <c r="D712" s="110"/>
      <c r="E712" s="110"/>
      <c r="F712" s="110"/>
      <c r="G712" s="111"/>
      <c r="H712" s="112" t="s">
        <v>179</v>
      </c>
      <c r="I712" s="100"/>
      <c r="J712" s="101"/>
      <c r="K712" s="101"/>
      <c r="L712" s="102" t="str">
        <f>IF(I712&lt;&gt;0,((VLOOKUP(I712,'1. Standard_Cost'!$B$4:$D$8,2)+VLOOKUP(I712,'1. Standard_Cost'!$B$4:$D$8,3))*J712*K712),"0")</f>
        <v>0</v>
      </c>
      <c r="M712" s="102">
        <f>L712*'1. Standard_Cost'!F299</f>
        <v>0</v>
      </c>
      <c r="N712" s="103"/>
      <c r="O712" s="103"/>
      <c r="P712" s="103"/>
      <c r="Q712" s="103"/>
      <c r="R712" s="104">
        <f>+N712*P712*'1. Standard_Cost'!$B$12</f>
        <v>0</v>
      </c>
      <c r="S712" s="104">
        <f>+N712*O712*P712*'1. Standard_Cost'!$C$12</f>
        <v>0</v>
      </c>
      <c r="T712" s="104">
        <f>+N712*P712*Q712*'1. Standard_Cost'!$D$12</f>
        <v>0</v>
      </c>
      <c r="U712" s="104">
        <f>+N712*O712*'1. Standard_Cost'!$E$12</f>
        <v>0</v>
      </c>
      <c r="V712" s="103"/>
      <c r="W712" s="103"/>
      <c r="X712" s="103"/>
      <c r="Y712" s="104">
        <f>+V712*((X712*'1. Standard_Cost'!$B$16)+(W712*X712*'1. Standard_Cost'!$C$16))</f>
        <v>0</v>
      </c>
      <c r="Z712" s="103"/>
      <c r="AA712" s="103"/>
      <c r="AB712" s="104">
        <f>+Z712*'1. Standard_Cost'!$B$20+AA712*'1. Standard_Cost'!$C$20</f>
        <v>0</v>
      </c>
      <c r="AC712" s="105"/>
      <c r="AD712" s="106"/>
      <c r="AE712" s="104">
        <f>SUM(AD712,AC712,AB712,Y712,U712,T712,S712,R712)*'1. Standard_Cost'!B323</f>
        <v>0</v>
      </c>
      <c r="AF712" s="104">
        <f t="shared" si="1273"/>
        <v>0</v>
      </c>
      <c r="AG712" s="103"/>
      <c r="AH712" s="103"/>
      <c r="AI712" s="103"/>
      <c r="AJ712" s="107"/>
      <c r="AK712" s="107"/>
      <c r="AL712" s="107"/>
      <c r="AM712" s="104">
        <f>AG712*'1. Standard_Cost'!B319+'Incremental_Cost Year 2021'!AH720*'1. Standard_Cost'!C319+'Incremental_Cost Year 2021'!AI720*'1. Standard_Cost'!D319+'Incremental_Cost Year 2021'!AJ720+'Incremental_Cost Year 2021'!AL720+AK712</f>
        <v>0</v>
      </c>
      <c r="AN712" s="104">
        <f>AM712*'1. Standard_Cost'!C323</f>
        <v>0</v>
      </c>
      <c r="AO712" s="107"/>
      <c r="AQ712" s="104">
        <f t="shared" si="1269"/>
        <v>0</v>
      </c>
      <c r="AR712" s="104">
        <f t="shared" si="1270"/>
        <v>0</v>
      </c>
      <c r="AS712" s="104">
        <f t="shared" si="1271"/>
        <v>0</v>
      </c>
      <c r="AT712" s="104">
        <f t="shared" si="1274"/>
        <v>0</v>
      </c>
      <c r="AU712" s="108"/>
      <c r="AV712" s="108"/>
      <c r="AW712" s="108"/>
      <c r="AX712" s="108"/>
      <c r="AY712" s="108"/>
      <c r="AZ712" s="108"/>
      <c r="BA712" s="109">
        <f t="shared" si="1272"/>
        <v>0</v>
      </c>
    </row>
    <row r="713" spans="1:53" ht="24.6" customHeight="1" outlineLevel="1" x14ac:dyDescent="0.2">
      <c r="A713" s="68"/>
      <c r="B713" s="141"/>
      <c r="C713" s="251"/>
      <c r="D713" s="113" t="s">
        <v>48</v>
      </c>
      <c r="E713" s="113" t="s">
        <v>422</v>
      </c>
      <c r="F713" s="114" t="s">
        <v>154</v>
      </c>
      <c r="G713" s="115" t="s">
        <v>155</v>
      </c>
      <c r="H713" s="122" t="s">
        <v>423</v>
      </c>
      <c r="I713" s="117"/>
      <c r="J713" s="117"/>
      <c r="K713" s="117"/>
      <c r="L713" s="118">
        <f>SUM(L709:L712)</f>
        <v>0</v>
      </c>
      <c r="M713" s="118">
        <f>SUM(M709:M712)</f>
        <v>0</v>
      </c>
      <c r="N713" s="117"/>
      <c r="O713" s="117"/>
      <c r="P713" s="117"/>
      <c r="Q713" s="117"/>
      <c r="R713" s="119">
        <f>SUM(R709:R712)</f>
        <v>0</v>
      </c>
      <c r="S713" s="119">
        <f>SUM(S709:S712)</f>
        <v>0</v>
      </c>
      <c r="T713" s="119">
        <f>SUM(T709:T712)</f>
        <v>0</v>
      </c>
      <c r="U713" s="119">
        <f>SUM(U709:U712)</f>
        <v>0</v>
      </c>
      <c r="V713" s="117"/>
      <c r="W713" s="117"/>
      <c r="X713" s="117"/>
      <c r="Y713" s="118">
        <f>SUM(Y709:Y712)</f>
        <v>0</v>
      </c>
      <c r="Z713" s="117"/>
      <c r="AA713" s="117"/>
      <c r="AB713" s="118">
        <f t="shared" ref="AB713:AF713" si="1275">SUM(AB709:AB712)</f>
        <v>0</v>
      </c>
      <c r="AC713" s="118">
        <f t="shared" si="1275"/>
        <v>0</v>
      </c>
      <c r="AD713" s="118">
        <f t="shared" si="1275"/>
        <v>0</v>
      </c>
      <c r="AE713" s="118">
        <f t="shared" si="1275"/>
        <v>0</v>
      </c>
      <c r="AF713" s="118">
        <f t="shared" si="1275"/>
        <v>0</v>
      </c>
      <c r="AG713" s="117"/>
      <c r="AH713" s="117"/>
      <c r="AI713" s="117"/>
      <c r="AJ713" s="119">
        <f>SUM(AJ709:AJ712)</f>
        <v>0</v>
      </c>
      <c r="AK713" s="119">
        <f t="shared" ref="AK713:AN713" si="1276">SUM(AK709:AK712)</f>
        <v>0</v>
      </c>
      <c r="AL713" s="119">
        <f t="shared" si="1276"/>
        <v>0</v>
      </c>
      <c r="AM713" s="119">
        <f t="shared" si="1276"/>
        <v>0</v>
      </c>
      <c r="AN713" s="119">
        <f t="shared" si="1276"/>
        <v>0</v>
      </c>
      <c r="AO713" s="116"/>
      <c r="AP713" s="120"/>
      <c r="AQ713" s="121">
        <f t="shared" ref="AQ713:BA713" si="1277">SUM(AQ709:AQ712)</f>
        <v>0</v>
      </c>
      <c r="AR713" s="121">
        <f t="shared" si="1277"/>
        <v>0</v>
      </c>
      <c r="AS713" s="121">
        <f t="shared" si="1277"/>
        <v>0</v>
      </c>
      <c r="AT713" s="121">
        <f t="shared" si="1277"/>
        <v>0</v>
      </c>
      <c r="AU713" s="121">
        <f t="shared" si="1277"/>
        <v>0</v>
      </c>
      <c r="AV713" s="121">
        <f t="shared" si="1277"/>
        <v>0</v>
      </c>
      <c r="AW713" s="121">
        <f t="shared" si="1277"/>
        <v>0</v>
      </c>
      <c r="AX713" s="121">
        <f t="shared" si="1277"/>
        <v>0</v>
      </c>
      <c r="AY713" s="121">
        <f t="shared" si="1277"/>
        <v>0</v>
      </c>
      <c r="AZ713" s="121">
        <f t="shared" si="1277"/>
        <v>0</v>
      </c>
      <c r="BA713" s="121">
        <f t="shared" si="1277"/>
        <v>0</v>
      </c>
    </row>
    <row r="714" spans="1:53" ht="14.1" customHeight="1" outlineLevel="2" x14ac:dyDescent="0.2">
      <c r="A714" s="68"/>
      <c r="B714" s="94"/>
      <c r="C714" s="95"/>
      <c r="D714" s="96"/>
      <c r="E714" s="96"/>
      <c r="F714" s="97"/>
      <c r="G714" s="98"/>
      <c r="H714" s="99" t="s">
        <v>521</v>
      </c>
      <c r="I714" s="100"/>
      <c r="J714" s="101"/>
      <c r="K714" s="101"/>
      <c r="L714" s="102" t="str">
        <f>IF(I714&lt;&gt;0,((VLOOKUP(I714,'1. Standard_Cost'!$B$4:$D$8,2)+VLOOKUP(I714,'1. Standard_Cost'!$B$4:$D$8,3))*J714*K714),"0")</f>
        <v>0</v>
      </c>
      <c r="M714" s="102">
        <f>L714*'1. Standard_Cost'!F304</f>
        <v>0</v>
      </c>
      <c r="N714" s="103"/>
      <c r="O714" s="103"/>
      <c r="P714" s="103"/>
      <c r="Q714" s="103"/>
      <c r="R714" s="104">
        <f>+N714*P714*'1. Standard_Cost'!$B$12</f>
        <v>0</v>
      </c>
      <c r="S714" s="104">
        <f>+N714*O714*P714*'1. Standard_Cost'!$C$12</f>
        <v>0</v>
      </c>
      <c r="T714" s="104">
        <f>+N714*P714*Q714*'1. Standard_Cost'!$D$12</f>
        <v>0</v>
      </c>
      <c r="U714" s="104">
        <f>+N714*O714*'1. Standard_Cost'!$E$12</f>
        <v>0</v>
      </c>
      <c r="V714" s="103"/>
      <c r="W714" s="103"/>
      <c r="X714" s="103"/>
      <c r="Y714" s="104">
        <f>+V714*((X714*'1. Standard_Cost'!$B$16)+(W714*X714*'1. Standard_Cost'!$C$16))</f>
        <v>0</v>
      </c>
      <c r="Z714" s="103"/>
      <c r="AA714" s="103"/>
      <c r="AB714" s="104">
        <f>+Z714*'1. Standard_Cost'!$B$20+AA714*'1. Standard_Cost'!$C$20</f>
        <v>0</v>
      </c>
      <c r="AC714" s="105">
        <v>1500000</v>
      </c>
      <c r="AD714" s="106"/>
      <c r="AE714" s="104">
        <f>SUM(AD714,AC714,AB714,Y714,U714,T714,S714,R714)*'1. Standard_Cost'!B328</f>
        <v>0</v>
      </c>
      <c r="AF714" s="104">
        <f>SUM(AD714,AE714)</f>
        <v>0</v>
      </c>
      <c r="AG714" s="103"/>
      <c r="AH714" s="103"/>
      <c r="AI714" s="103"/>
      <c r="AJ714" s="107"/>
      <c r="AK714" s="107"/>
      <c r="AL714" s="107"/>
      <c r="AM714" s="104">
        <f>AG714*'1. Standard_Cost'!B324+'Incremental_Cost Year 2021'!AH722*'1. Standard_Cost'!C324+'Incremental_Cost Year 2021'!AI722*'1. Standard_Cost'!D324+'Incremental_Cost Year 2021'!AJ722+'Incremental_Cost Year 2021'!AL722+AK714</f>
        <v>0</v>
      </c>
      <c r="AN714" s="104">
        <f>AM714*'1. Standard_Cost'!C328</f>
        <v>0</v>
      </c>
      <c r="AO714" s="107"/>
      <c r="AQ714" s="104">
        <f t="shared" ref="AQ714:AQ717" si="1278">L714+M714</f>
        <v>0</v>
      </c>
      <c r="AR714" s="104">
        <f t="shared" ref="AR714:AR717" si="1279">AF714</f>
        <v>0</v>
      </c>
      <c r="AS714" s="104">
        <f t="shared" ref="AS714:AS717" si="1280">AM714+AN714</f>
        <v>0</v>
      </c>
      <c r="AT714" s="104">
        <f>SUM(AQ714,AR714,AS714)</f>
        <v>0</v>
      </c>
      <c r="AU714" s="108"/>
      <c r="AV714" s="108"/>
      <c r="AW714" s="108"/>
      <c r="AX714" s="108"/>
      <c r="AY714" s="108"/>
      <c r="AZ714" s="108"/>
      <c r="BA714" s="109">
        <f t="shared" ref="BA714:BA717" si="1281">SUM(AU714:AZ714)-AT714</f>
        <v>0</v>
      </c>
    </row>
    <row r="715" spans="1:53" ht="14.1" customHeight="1" outlineLevel="2" x14ac:dyDescent="0.2">
      <c r="A715" s="68"/>
      <c r="B715" s="94"/>
      <c r="C715" s="95"/>
      <c r="D715" s="110"/>
      <c r="E715" s="110"/>
      <c r="F715" s="110"/>
      <c r="G715" s="111"/>
      <c r="H715" s="99" t="s">
        <v>50</v>
      </c>
      <c r="I715" s="100"/>
      <c r="J715" s="101"/>
      <c r="K715" s="101"/>
      <c r="L715" s="102" t="str">
        <f>IF(I715&lt;&gt;0,((VLOOKUP(I715,'1. Standard_Cost'!$B$4:$D$8,2)+VLOOKUP(I715,'1. Standard_Cost'!$B$4:$D$8,3))*J715*K715),"0")</f>
        <v>0</v>
      </c>
      <c r="M715" s="102">
        <f>L715*'1. Standard_Cost'!F304</f>
        <v>0</v>
      </c>
      <c r="N715" s="103"/>
      <c r="O715" s="103"/>
      <c r="P715" s="103"/>
      <c r="Q715" s="103"/>
      <c r="R715" s="104">
        <f>+N715*P715*'1. Standard_Cost'!$B$12</f>
        <v>0</v>
      </c>
      <c r="S715" s="104">
        <f>+N715*O715*P715*'1. Standard_Cost'!$C$12</f>
        <v>0</v>
      </c>
      <c r="T715" s="104">
        <f>+N715*P715*Q715*'1. Standard_Cost'!$D$12</f>
        <v>0</v>
      </c>
      <c r="U715" s="104">
        <f>+N715*O715*'1. Standard_Cost'!$E$12</f>
        <v>0</v>
      </c>
      <c r="V715" s="103"/>
      <c r="W715" s="103"/>
      <c r="X715" s="103"/>
      <c r="Y715" s="104">
        <f>+V715*((X715*'1. Standard_Cost'!$B$16)+(W715*X715*'1. Standard_Cost'!$C$16))</f>
        <v>0</v>
      </c>
      <c r="Z715" s="103"/>
      <c r="AA715" s="103"/>
      <c r="AB715" s="104">
        <f>+Z715*'1. Standard_Cost'!$B$20+AA715*'1. Standard_Cost'!$C$20</f>
        <v>0</v>
      </c>
      <c r="AC715" s="105"/>
      <c r="AD715" s="106"/>
      <c r="AE715" s="104">
        <f>SUM(AD715,AC715,AB715,Y715,U715,T715,S715,R715)*'1. Standard_Cost'!B328</f>
        <v>0</v>
      </c>
      <c r="AF715" s="104">
        <f t="shared" ref="AF715:AF717" si="1282">SUM(AD715,AE715)</f>
        <v>0</v>
      </c>
      <c r="AG715" s="103"/>
      <c r="AH715" s="103">
        <v>0</v>
      </c>
      <c r="AI715" s="103">
        <v>0</v>
      </c>
      <c r="AJ715" s="107"/>
      <c r="AK715" s="107"/>
      <c r="AL715" s="107"/>
      <c r="AM715" s="104">
        <f>AG715*'1. Standard_Cost'!B324+'Incremental_Cost Year 2021'!AH723*'1. Standard_Cost'!C324+'Incremental_Cost Year 2021'!AI723*'1. Standard_Cost'!D324+'Incremental_Cost Year 2021'!AJ723+'Incremental_Cost Year 2021'!AL723+AK715</f>
        <v>0</v>
      </c>
      <c r="AN715" s="104">
        <f>AM715*'1. Standard_Cost'!C328</f>
        <v>0</v>
      </c>
      <c r="AO715" s="107"/>
      <c r="AQ715" s="104">
        <f t="shared" si="1278"/>
        <v>0</v>
      </c>
      <c r="AR715" s="104">
        <f t="shared" si="1279"/>
        <v>0</v>
      </c>
      <c r="AS715" s="104">
        <f t="shared" si="1280"/>
        <v>0</v>
      </c>
      <c r="AT715" s="104">
        <f t="shared" ref="AT715:AT717" si="1283">SUM(AQ715,AR715,AS715)</f>
        <v>0</v>
      </c>
      <c r="AU715" s="108"/>
      <c r="AV715" s="108">
        <v>0</v>
      </c>
      <c r="AW715" s="108"/>
      <c r="AX715" s="108"/>
      <c r="AY715" s="108"/>
      <c r="AZ715" s="108"/>
      <c r="BA715" s="109">
        <f t="shared" si="1281"/>
        <v>0</v>
      </c>
    </row>
    <row r="716" spans="1:53" ht="14.1" customHeight="1" outlineLevel="2" x14ac:dyDescent="0.2">
      <c r="A716" s="68"/>
      <c r="B716" s="94"/>
      <c r="C716" s="95"/>
      <c r="D716" s="110"/>
      <c r="E716" s="110"/>
      <c r="F716" s="110"/>
      <c r="G716" s="111"/>
      <c r="H716" s="99" t="s">
        <v>51</v>
      </c>
      <c r="I716" s="100"/>
      <c r="J716" s="101"/>
      <c r="K716" s="101"/>
      <c r="L716" s="102" t="str">
        <f>IF(I716&lt;&gt;0,((VLOOKUP(I716,'1. Standard_Cost'!$B$4:$D$8,2)+VLOOKUP(I716,'1. Standard_Cost'!$B$4:$D$8,3))*J716*K716),"0")</f>
        <v>0</v>
      </c>
      <c r="M716" s="102">
        <f>L716*'1. Standard_Cost'!F304</f>
        <v>0</v>
      </c>
      <c r="N716" s="103"/>
      <c r="O716" s="103"/>
      <c r="P716" s="103"/>
      <c r="Q716" s="103"/>
      <c r="R716" s="104">
        <f>+N716*P716*'1. Standard_Cost'!$B$12</f>
        <v>0</v>
      </c>
      <c r="S716" s="104">
        <f>+N716*O716*P716*'1. Standard_Cost'!$C$12</f>
        <v>0</v>
      </c>
      <c r="T716" s="104">
        <f>+N716*P716*Q716*'1. Standard_Cost'!$D$12</f>
        <v>0</v>
      </c>
      <c r="U716" s="104">
        <f>+N716*O716*'1. Standard_Cost'!$E$12</f>
        <v>0</v>
      </c>
      <c r="V716" s="103"/>
      <c r="W716" s="103"/>
      <c r="X716" s="103"/>
      <c r="Y716" s="104">
        <f>+V716*((X716*'1. Standard_Cost'!$B$16)+(W716*X716*'1. Standard_Cost'!$C$16))</f>
        <v>0</v>
      </c>
      <c r="Z716" s="103"/>
      <c r="AA716" s="103"/>
      <c r="AB716" s="104">
        <f>+Z716*'1. Standard_Cost'!$B$20+AA716*'1. Standard_Cost'!$C$20</f>
        <v>0</v>
      </c>
      <c r="AC716" s="105"/>
      <c r="AD716" s="106"/>
      <c r="AE716" s="104">
        <f>SUM(AD716,AC716,AB716,Y716,U716,T716,S716,R716)*'1. Standard_Cost'!B328</f>
        <v>0</v>
      </c>
      <c r="AF716" s="104">
        <f t="shared" si="1282"/>
        <v>0</v>
      </c>
      <c r="AG716" s="103"/>
      <c r="AH716" s="103"/>
      <c r="AI716" s="103"/>
      <c r="AJ716" s="107"/>
      <c r="AK716" s="107"/>
      <c r="AL716" s="107"/>
      <c r="AM716" s="104">
        <f>AG716*'1. Standard_Cost'!B324+'Incremental_Cost Year 2021'!AH724*'1. Standard_Cost'!C324+'Incremental_Cost Year 2021'!AI724*'1. Standard_Cost'!D324+'Incremental_Cost Year 2021'!AJ724+'Incremental_Cost Year 2021'!AL724+AK716</f>
        <v>0</v>
      </c>
      <c r="AN716" s="104">
        <f>AM716*'1. Standard_Cost'!C328</f>
        <v>0</v>
      </c>
      <c r="AO716" s="107"/>
      <c r="AQ716" s="104">
        <f t="shared" si="1278"/>
        <v>0</v>
      </c>
      <c r="AR716" s="104">
        <f t="shared" si="1279"/>
        <v>0</v>
      </c>
      <c r="AS716" s="104">
        <f t="shared" si="1280"/>
        <v>0</v>
      </c>
      <c r="AT716" s="104">
        <f t="shared" si="1283"/>
        <v>0</v>
      </c>
      <c r="AU716" s="108"/>
      <c r="AV716" s="108"/>
      <c r="AW716" s="108"/>
      <c r="AX716" s="108"/>
      <c r="AY716" s="108"/>
      <c r="AZ716" s="108"/>
      <c r="BA716" s="109">
        <f t="shared" si="1281"/>
        <v>0</v>
      </c>
    </row>
    <row r="717" spans="1:53" ht="14.1" customHeight="1" outlineLevel="2" x14ac:dyDescent="0.2">
      <c r="A717" s="68"/>
      <c r="B717" s="94"/>
      <c r="C717" s="95"/>
      <c r="D717" s="110"/>
      <c r="E717" s="110"/>
      <c r="F717" s="110"/>
      <c r="G717" s="111"/>
      <c r="H717" s="112" t="s">
        <v>179</v>
      </c>
      <c r="I717" s="100"/>
      <c r="J717" s="101"/>
      <c r="K717" s="101"/>
      <c r="L717" s="102" t="str">
        <f>IF(I717&lt;&gt;0,((VLOOKUP(I717,'1. Standard_Cost'!$B$4:$D$8,2)+VLOOKUP(I717,'1. Standard_Cost'!$B$4:$D$8,3))*J717*K717),"0")</f>
        <v>0</v>
      </c>
      <c r="M717" s="102">
        <f>L717*'1. Standard_Cost'!F304</f>
        <v>0</v>
      </c>
      <c r="N717" s="103"/>
      <c r="O717" s="103"/>
      <c r="P717" s="103"/>
      <c r="Q717" s="103"/>
      <c r="R717" s="104">
        <f>+N717*P717*'1. Standard_Cost'!$B$12</f>
        <v>0</v>
      </c>
      <c r="S717" s="104">
        <f>+N717*O717*P717*'1. Standard_Cost'!$C$12</f>
        <v>0</v>
      </c>
      <c r="T717" s="104">
        <f>+N717*P717*Q717*'1. Standard_Cost'!$D$12</f>
        <v>0</v>
      </c>
      <c r="U717" s="104">
        <f>+N717*O717*'1. Standard_Cost'!$E$12</f>
        <v>0</v>
      </c>
      <c r="V717" s="103"/>
      <c r="W717" s="103"/>
      <c r="X717" s="103"/>
      <c r="Y717" s="104">
        <f>+V717*((X717*'1. Standard_Cost'!$B$16)+(W717*X717*'1. Standard_Cost'!$C$16))</f>
        <v>0</v>
      </c>
      <c r="Z717" s="103"/>
      <c r="AA717" s="103"/>
      <c r="AB717" s="104">
        <f>+Z717*'1. Standard_Cost'!$B$20+AA717*'1. Standard_Cost'!$C$20</f>
        <v>0</v>
      </c>
      <c r="AC717" s="105"/>
      <c r="AD717" s="106"/>
      <c r="AE717" s="104">
        <f>SUM(AD717,AC717,AB717,Y717,U717,T717,S717,R717)*'1. Standard_Cost'!B328</f>
        <v>0</v>
      </c>
      <c r="AF717" s="104">
        <f t="shared" si="1282"/>
        <v>0</v>
      </c>
      <c r="AG717" s="103"/>
      <c r="AH717" s="103"/>
      <c r="AI717" s="103"/>
      <c r="AJ717" s="107"/>
      <c r="AK717" s="107"/>
      <c r="AL717" s="107"/>
      <c r="AM717" s="104">
        <f>AG717*'1. Standard_Cost'!B324+'Incremental_Cost Year 2021'!AH725*'1. Standard_Cost'!C324+'Incremental_Cost Year 2021'!AI725*'1. Standard_Cost'!D324+'Incremental_Cost Year 2021'!AJ725+'Incremental_Cost Year 2021'!AL725+AK717</f>
        <v>0</v>
      </c>
      <c r="AN717" s="104">
        <f>AM717*'1. Standard_Cost'!C328</f>
        <v>0</v>
      </c>
      <c r="AO717" s="107"/>
      <c r="AQ717" s="104">
        <f t="shared" si="1278"/>
        <v>0</v>
      </c>
      <c r="AR717" s="104">
        <f t="shared" si="1279"/>
        <v>0</v>
      </c>
      <c r="AS717" s="104">
        <f t="shared" si="1280"/>
        <v>0</v>
      </c>
      <c r="AT717" s="104">
        <f t="shared" si="1283"/>
        <v>0</v>
      </c>
      <c r="AU717" s="108"/>
      <c r="AV717" s="108"/>
      <c r="AW717" s="108"/>
      <c r="AX717" s="108"/>
      <c r="AY717" s="108"/>
      <c r="AZ717" s="108"/>
      <c r="BA717" s="109">
        <f t="shared" si="1281"/>
        <v>0</v>
      </c>
    </row>
    <row r="718" spans="1:53" ht="24.6" customHeight="1" outlineLevel="1" x14ac:dyDescent="0.2">
      <c r="A718" s="68"/>
      <c r="B718" s="141"/>
      <c r="C718" s="95"/>
      <c r="D718" s="113" t="s">
        <v>48</v>
      </c>
      <c r="E718" s="113" t="s">
        <v>424</v>
      </c>
      <c r="F718" s="114" t="s">
        <v>154</v>
      </c>
      <c r="G718" s="115" t="s">
        <v>155</v>
      </c>
      <c r="H718" s="122" t="s">
        <v>425</v>
      </c>
      <c r="I718" s="117"/>
      <c r="J718" s="117"/>
      <c r="K718" s="117"/>
      <c r="L718" s="118">
        <f>SUM(L714:L717)</f>
        <v>0</v>
      </c>
      <c r="M718" s="118">
        <f>SUM(M714:M717)</f>
        <v>0</v>
      </c>
      <c r="N718" s="117"/>
      <c r="O718" s="117"/>
      <c r="P718" s="117"/>
      <c r="Q718" s="117"/>
      <c r="R718" s="119">
        <f>SUM(R714:R717)</f>
        <v>0</v>
      </c>
      <c r="S718" s="119">
        <f>SUM(S714:S717)</f>
        <v>0</v>
      </c>
      <c r="T718" s="119">
        <f>SUM(T714:T717)</f>
        <v>0</v>
      </c>
      <c r="U718" s="119">
        <f>SUM(U714:U717)</f>
        <v>0</v>
      </c>
      <c r="V718" s="117"/>
      <c r="W718" s="117"/>
      <c r="X718" s="117"/>
      <c r="Y718" s="118">
        <f>SUM(Y714:Y717)</f>
        <v>0</v>
      </c>
      <c r="Z718" s="117"/>
      <c r="AA718" s="117"/>
      <c r="AB718" s="118">
        <f t="shared" ref="AB718:AF718" si="1284">SUM(AB714:AB717)</f>
        <v>0</v>
      </c>
      <c r="AC718" s="118">
        <f t="shared" si="1284"/>
        <v>1500000</v>
      </c>
      <c r="AD718" s="118">
        <f t="shared" si="1284"/>
        <v>0</v>
      </c>
      <c r="AE718" s="118">
        <f t="shared" si="1284"/>
        <v>0</v>
      </c>
      <c r="AF718" s="118">
        <f t="shared" si="1284"/>
        <v>0</v>
      </c>
      <c r="AG718" s="117"/>
      <c r="AH718" s="117"/>
      <c r="AI718" s="117"/>
      <c r="AJ718" s="119">
        <f>SUM(AJ714:AJ717)</f>
        <v>0</v>
      </c>
      <c r="AK718" s="119">
        <f t="shared" ref="AK718:AN718" si="1285">SUM(AK714:AK717)</f>
        <v>0</v>
      </c>
      <c r="AL718" s="119">
        <f t="shared" si="1285"/>
        <v>0</v>
      </c>
      <c r="AM718" s="119">
        <f t="shared" si="1285"/>
        <v>0</v>
      </c>
      <c r="AN718" s="119">
        <f t="shared" si="1285"/>
        <v>0</v>
      </c>
      <c r="AO718" s="116"/>
      <c r="AP718" s="120"/>
      <c r="AQ718" s="121">
        <f t="shared" ref="AQ718:BA718" si="1286">SUM(AQ714:AQ717)</f>
        <v>0</v>
      </c>
      <c r="AR718" s="121">
        <f t="shared" si="1286"/>
        <v>0</v>
      </c>
      <c r="AS718" s="121">
        <f t="shared" si="1286"/>
        <v>0</v>
      </c>
      <c r="AT718" s="121">
        <f t="shared" si="1286"/>
        <v>0</v>
      </c>
      <c r="AU718" s="121">
        <f t="shared" si="1286"/>
        <v>0</v>
      </c>
      <c r="AV718" s="121">
        <f t="shared" si="1286"/>
        <v>0</v>
      </c>
      <c r="AW718" s="121">
        <f t="shared" si="1286"/>
        <v>0</v>
      </c>
      <c r="AX718" s="121">
        <f t="shared" si="1286"/>
        <v>0</v>
      </c>
      <c r="AY718" s="121">
        <f t="shared" si="1286"/>
        <v>0</v>
      </c>
      <c r="AZ718" s="121">
        <f t="shared" si="1286"/>
        <v>0</v>
      </c>
      <c r="BA718" s="121">
        <f t="shared" si="1286"/>
        <v>0</v>
      </c>
    </row>
    <row r="719" spans="1:53" ht="14.1" customHeight="1" outlineLevel="2" x14ac:dyDescent="0.2">
      <c r="A719" s="68"/>
      <c r="B719" s="94"/>
      <c r="C719" s="95"/>
      <c r="D719" s="96"/>
      <c r="E719" s="96"/>
      <c r="F719" s="97"/>
      <c r="G719" s="98"/>
      <c r="H719" s="99" t="s">
        <v>49</v>
      </c>
      <c r="I719" s="100"/>
      <c r="J719" s="101"/>
      <c r="K719" s="101"/>
      <c r="L719" s="102" t="str">
        <f>IF(I719&lt;&gt;0,((VLOOKUP(I719,'1. Standard_Cost'!$B$4:$D$8,2)+VLOOKUP(I719,'1. Standard_Cost'!$B$4:$D$8,3))*J719*K719),"0")</f>
        <v>0</v>
      </c>
      <c r="M719" s="102">
        <f>L719*'1. Standard_Cost'!F309</f>
        <v>0</v>
      </c>
      <c r="N719" s="103"/>
      <c r="O719" s="103"/>
      <c r="P719" s="103"/>
      <c r="Q719" s="103"/>
      <c r="R719" s="104">
        <f>+N719*P719*'1. Standard_Cost'!$B$12</f>
        <v>0</v>
      </c>
      <c r="S719" s="104">
        <f>+N719*O719*P719*'1. Standard_Cost'!$C$12</f>
        <v>0</v>
      </c>
      <c r="T719" s="104">
        <f>+N719*P719*Q719*'1. Standard_Cost'!$D$12</f>
        <v>0</v>
      </c>
      <c r="U719" s="104">
        <f>+N719*O719*'1. Standard_Cost'!$E$12</f>
        <v>0</v>
      </c>
      <c r="V719" s="103"/>
      <c r="W719" s="103"/>
      <c r="X719" s="103"/>
      <c r="Y719" s="104">
        <f>+V719*((X719*'1. Standard_Cost'!$B$16)+(W719*X719*'1. Standard_Cost'!$C$16))</f>
        <v>0</v>
      </c>
      <c r="Z719" s="103"/>
      <c r="AA719" s="103"/>
      <c r="AB719" s="104">
        <f>+Z719*'1. Standard_Cost'!$B$20+AA719*'1. Standard_Cost'!$C$20</f>
        <v>0</v>
      </c>
      <c r="AC719" s="105"/>
      <c r="AD719" s="106"/>
      <c r="AE719" s="104">
        <f>SUM(AD719,AC719,AB719,Y719,U719,T719,S719,R719)*'1. Standard_Cost'!B333</f>
        <v>0</v>
      </c>
      <c r="AF719" s="104">
        <f>SUM(AD719,AE719)</f>
        <v>0</v>
      </c>
      <c r="AG719" s="103"/>
      <c r="AH719" s="103"/>
      <c r="AI719" s="103"/>
      <c r="AJ719" s="107"/>
      <c r="AK719" s="107"/>
      <c r="AL719" s="107"/>
      <c r="AM719" s="104">
        <f>AG719*'1. Standard_Cost'!B329+'Incremental_Cost Year 2021'!AH727*'1. Standard_Cost'!C329+'Incremental_Cost Year 2021'!AI727*'1. Standard_Cost'!D329+'Incremental_Cost Year 2021'!AJ727+'Incremental_Cost Year 2021'!AL727+AK719</f>
        <v>0</v>
      </c>
      <c r="AN719" s="104">
        <f>AM719*'1. Standard_Cost'!C333</f>
        <v>0</v>
      </c>
      <c r="AO719" s="107"/>
      <c r="AQ719" s="104">
        <f t="shared" ref="AQ719:AQ722" si="1287">L719+M719</f>
        <v>0</v>
      </c>
      <c r="AR719" s="104">
        <f t="shared" ref="AR719:AR722" si="1288">AF719</f>
        <v>0</v>
      </c>
      <c r="AS719" s="104">
        <f t="shared" ref="AS719:AS722" si="1289">AM719+AN719</f>
        <v>0</v>
      </c>
      <c r="AT719" s="104">
        <f>SUM(AQ719,AR719,AS719)</f>
        <v>0</v>
      </c>
      <c r="AU719" s="108"/>
      <c r="AV719" s="108"/>
      <c r="AW719" s="108"/>
      <c r="AX719" s="108"/>
      <c r="AY719" s="108"/>
      <c r="AZ719" s="108"/>
      <c r="BA719" s="109">
        <f t="shared" ref="BA719:BA722" si="1290">SUM(AU719:AZ719)-AT719</f>
        <v>0</v>
      </c>
    </row>
    <row r="720" spans="1:53" ht="14.1" customHeight="1" outlineLevel="2" x14ac:dyDescent="0.2">
      <c r="A720" s="68"/>
      <c r="B720" s="94"/>
      <c r="C720" s="95"/>
      <c r="D720" s="110"/>
      <c r="E720" s="110"/>
      <c r="F720" s="110"/>
      <c r="G720" s="111"/>
      <c r="H720" s="99" t="s">
        <v>50</v>
      </c>
      <c r="I720" s="100"/>
      <c r="J720" s="101"/>
      <c r="K720" s="101"/>
      <c r="L720" s="102" t="str">
        <f>IF(I720&lt;&gt;0,((VLOOKUP(I720,'1. Standard_Cost'!$B$4:$D$8,2)+VLOOKUP(I720,'1. Standard_Cost'!$B$4:$D$8,3))*J720*K720),"0")</f>
        <v>0</v>
      </c>
      <c r="M720" s="102">
        <f>L720*'1. Standard_Cost'!F309</f>
        <v>0</v>
      </c>
      <c r="N720" s="103"/>
      <c r="O720" s="103"/>
      <c r="P720" s="103"/>
      <c r="Q720" s="103"/>
      <c r="R720" s="104">
        <f>+N720*P720*'1. Standard_Cost'!$B$12</f>
        <v>0</v>
      </c>
      <c r="S720" s="104">
        <f>+N720*O720*P720*'1. Standard_Cost'!$C$12</f>
        <v>0</v>
      </c>
      <c r="T720" s="104">
        <f>+N720*P720*Q720*'1. Standard_Cost'!$D$12</f>
        <v>0</v>
      </c>
      <c r="U720" s="104">
        <f>+N720*O720*'1. Standard_Cost'!$E$12</f>
        <v>0</v>
      </c>
      <c r="V720" s="103"/>
      <c r="W720" s="103"/>
      <c r="X720" s="103"/>
      <c r="Y720" s="104">
        <f>+V720*((X720*'1. Standard_Cost'!$B$16)+(W720*X720*'1. Standard_Cost'!$C$16))</f>
        <v>0</v>
      </c>
      <c r="Z720" s="103"/>
      <c r="AA720" s="103"/>
      <c r="AB720" s="104">
        <f>+Z720*'1. Standard_Cost'!$B$20+AA720*'1. Standard_Cost'!$C$20</f>
        <v>0</v>
      </c>
      <c r="AC720" s="105"/>
      <c r="AD720" s="106"/>
      <c r="AE720" s="104">
        <f>SUM(AD720,AC720,AB720,Y720,U720,T720,S720,R720)*'1. Standard_Cost'!B333</f>
        <v>0</v>
      </c>
      <c r="AF720" s="104">
        <f t="shared" ref="AF720:AF722" si="1291">SUM(AD720,AE720)</f>
        <v>0</v>
      </c>
      <c r="AG720" s="103"/>
      <c r="AH720" s="103">
        <v>0</v>
      </c>
      <c r="AI720" s="103">
        <v>0</v>
      </c>
      <c r="AJ720" s="107"/>
      <c r="AK720" s="107"/>
      <c r="AL720" s="107"/>
      <c r="AM720" s="104">
        <f>AG720*'1. Standard_Cost'!B329+'Incremental_Cost Year 2021'!AH728*'1. Standard_Cost'!C329+'Incremental_Cost Year 2021'!AI728*'1. Standard_Cost'!D329+'Incremental_Cost Year 2021'!AJ728+'Incremental_Cost Year 2021'!AL728+AK720</f>
        <v>0</v>
      </c>
      <c r="AN720" s="104">
        <f>AM720*'1. Standard_Cost'!C333</f>
        <v>0</v>
      </c>
      <c r="AO720" s="107"/>
      <c r="AQ720" s="104">
        <f t="shared" si="1287"/>
        <v>0</v>
      </c>
      <c r="AR720" s="104">
        <f t="shared" si="1288"/>
        <v>0</v>
      </c>
      <c r="AS720" s="104">
        <f t="shared" si="1289"/>
        <v>0</v>
      </c>
      <c r="AT720" s="104">
        <f t="shared" ref="AT720:AT722" si="1292">SUM(AQ720,AR720,AS720)</f>
        <v>0</v>
      </c>
      <c r="AU720" s="108"/>
      <c r="AV720" s="108">
        <v>0</v>
      </c>
      <c r="AW720" s="108"/>
      <c r="AX720" s="108"/>
      <c r="AY720" s="108"/>
      <c r="AZ720" s="108"/>
      <c r="BA720" s="109">
        <f t="shared" si="1290"/>
        <v>0</v>
      </c>
    </row>
    <row r="721" spans="1:53" ht="14.1" customHeight="1" outlineLevel="2" x14ac:dyDescent="0.2">
      <c r="A721" s="68"/>
      <c r="B721" s="94"/>
      <c r="C721" s="95"/>
      <c r="D721" s="110"/>
      <c r="E721" s="110"/>
      <c r="F721" s="110"/>
      <c r="G721" s="111"/>
      <c r="H721" s="99" t="s">
        <v>51</v>
      </c>
      <c r="I721" s="100"/>
      <c r="J721" s="101"/>
      <c r="K721" s="101"/>
      <c r="L721" s="102" t="str">
        <f>IF(I721&lt;&gt;0,((VLOOKUP(I721,'1. Standard_Cost'!$B$4:$D$8,2)+VLOOKUP(I721,'1. Standard_Cost'!$B$4:$D$8,3))*J721*K721),"0")</f>
        <v>0</v>
      </c>
      <c r="M721" s="102">
        <f>L721*'1. Standard_Cost'!F309</f>
        <v>0</v>
      </c>
      <c r="N721" s="103"/>
      <c r="O721" s="103"/>
      <c r="P721" s="103"/>
      <c r="Q721" s="103"/>
      <c r="R721" s="104">
        <f>+N721*P721*'1. Standard_Cost'!$B$12</f>
        <v>0</v>
      </c>
      <c r="S721" s="104">
        <f>+N721*O721*P721*'1. Standard_Cost'!$C$12</f>
        <v>0</v>
      </c>
      <c r="T721" s="104">
        <f>+N721*P721*Q721*'1. Standard_Cost'!$D$12</f>
        <v>0</v>
      </c>
      <c r="U721" s="104">
        <f>+N721*O721*'1. Standard_Cost'!$E$12</f>
        <v>0</v>
      </c>
      <c r="V721" s="103"/>
      <c r="W721" s="103"/>
      <c r="X721" s="103"/>
      <c r="Y721" s="104">
        <f>+V721*((X721*'1. Standard_Cost'!$B$16)+(W721*X721*'1. Standard_Cost'!$C$16))</f>
        <v>0</v>
      </c>
      <c r="Z721" s="103"/>
      <c r="AA721" s="103"/>
      <c r="AB721" s="104">
        <f>+Z721*'1. Standard_Cost'!$B$20+AA721*'1. Standard_Cost'!$C$20</f>
        <v>0</v>
      </c>
      <c r="AC721" s="105"/>
      <c r="AD721" s="106"/>
      <c r="AE721" s="104">
        <f>SUM(AD721,AC721,AB721,Y721,U721,T721,S721,R721)*'1. Standard_Cost'!B333</f>
        <v>0</v>
      </c>
      <c r="AF721" s="104">
        <f t="shared" si="1291"/>
        <v>0</v>
      </c>
      <c r="AG721" s="103"/>
      <c r="AH721" s="103"/>
      <c r="AI721" s="103"/>
      <c r="AJ721" s="107"/>
      <c r="AK721" s="107"/>
      <c r="AL721" s="107"/>
      <c r="AM721" s="104">
        <f>AG721*'1. Standard_Cost'!B329+'Incremental_Cost Year 2021'!AH729*'1. Standard_Cost'!C329+'Incremental_Cost Year 2021'!AI729*'1. Standard_Cost'!D329+'Incremental_Cost Year 2021'!AJ729+'Incremental_Cost Year 2021'!AL729+AK721</f>
        <v>0</v>
      </c>
      <c r="AN721" s="104">
        <f>AM721*'1. Standard_Cost'!C333</f>
        <v>0</v>
      </c>
      <c r="AO721" s="107"/>
      <c r="AQ721" s="104">
        <f t="shared" si="1287"/>
        <v>0</v>
      </c>
      <c r="AR721" s="104">
        <f t="shared" si="1288"/>
        <v>0</v>
      </c>
      <c r="AS721" s="104">
        <f t="shared" si="1289"/>
        <v>0</v>
      </c>
      <c r="AT721" s="104">
        <f t="shared" si="1292"/>
        <v>0</v>
      </c>
      <c r="AU721" s="108"/>
      <c r="AV721" s="108"/>
      <c r="AW721" s="108"/>
      <c r="AX721" s="108"/>
      <c r="AY721" s="108"/>
      <c r="AZ721" s="108"/>
      <c r="BA721" s="109">
        <f t="shared" si="1290"/>
        <v>0</v>
      </c>
    </row>
    <row r="722" spans="1:53" ht="14.1" customHeight="1" outlineLevel="2" x14ac:dyDescent="0.2">
      <c r="A722" s="68"/>
      <c r="B722" s="94"/>
      <c r="C722" s="95"/>
      <c r="D722" s="110"/>
      <c r="E722" s="110"/>
      <c r="F722" s="110"/>
      <c r="G722" s="111"/>
      <c r="H722" s="112" t="s">
        <v>179</v>
      </c>
      <c r="I722" s="100"/>
      <c r="J722" s="101"/>
      <c r="K722" s="101"/>
      <c r="L722" s="102" t="str">
        <f>IF(I722&lt;&gt;0,((VLOOKUP(I722,'1. Standard_Cost'!$B$4:$D$8,2)+VLOOKUP(I722,'1. Standard_Cost'!$B$4:$D$8,3))*J722*K722),"0")</f>
        <v>0</v>
      </c>
      <c r="M722" s="102">
        <f>L722*'1. Standard_Cost'!F309</f>
        <v>0</v>
      </c>
      <c r="N722" s="103"/>
      <c r="O722" s="103"/>
      <c r="P722" s="103"/>
      <c r="Q722" s="103"/>
      <c r="R722" s="104">
        <f>+N722*P722*'1. Standard_Cost'!$B$12</f>
        <v>0</v>
      </c>
      <c r="S722" s="104">
        <f>+N722*O722*P722*'1. Standard_Cost'!$C$12</f>
        <v>0</v>
      </c>
      <c r="T722" s="104">
        <f>+N722*P722*Q722*'1. Standard_Cost'!$D$12</f>
        <v>0</v>
      </c>
      <c r="U722" s="104">
        <f>+N722*O722*'1. Standard_Cost'!$E$12</f>
        <v>0</v>
      </c>
      <c r="V722" s="103"/>
      <c r="W722" s="103"/>
      <c r="X722" s="103"/>
      <c r="Y722" s="104">
        <f>+V722*((X722*'1. Standard_Cost'!$B$16)+(W722*X722*'1. Standard_Cost'!$C$16))</f>
        <v>0</v>
      </c>
      <c r="Z722" s="103"/>
      <c r="AA722" s="103"/>
      <c r="AB722" s="104">
        <f>+Z722*'1. Standard_Cost'!$B$20+AA722*'1. Standard_Cost'!$C$20</f>
        <v>0</v>
      </c>
      <c r="AC722" s="105"/>
      <c r="AD722" s="106"/>
      <c r="AE722" s="104">
        <f>SUM(AD722,AC722,AB722,Y722,U722,T722,S722,R722)*'1. Standard_Cost'!B333</f>
        <v>0</v>
      </c>
      <c r="AF722" s="104">
        <f t="shared" si="1291"/>
        <v>0</v>
      </c>
      <c r="AG722" s="103"/>
      <c r="AH722" s="103"/>
      <c r="AI722" s="103"/>
      <c r="AJ722" s="107"/>
      <c r="AK722" s="107"/>
      <c r="AL722" s="107"/>
      <c r="AM722" s="104">
        <f>AG722*'1. Standard_Cost'!B329+'Incremental_Cost Year 2021'!AH730*'1. Standard_Cost'!C329+'Incremental_Cost Year 2021'!AI730*'1. Standard_Cost'!D329+'Incremental_Cost Year 2021'!AJ730+'Incremental_Cost Year 2021'!AL730+AK722</f>
        <v>0</v>
      </c>
      <c r="AN722" s="104">
        <f>AM722*'1. Standard_Cost'!C333</f>
        <v>0</v>
      </c>
      <c r="AO722" s="107"/>
      <c r="AQ722" s="104">
        <f t="shared" si="1287"/>
        <v>0</v>
      </c>
      <c r="AR722" s="104">
        <f t="shared" si="1288"/>
        <v>0</v>
      </c>
      <c r="AS722" s="104">
        <f t="shared" si="1289"/>
        <v>0</v>
      </c>
      <c r="AT722" s="104">
        <f t="shared" si="1292"/>
        <v>0</v>
      </c>
      <c r="AU722" s="108"/>
      <c r="AV722" s="108"/>
      <c r="AW722" s="108"/>
      <c r="AX722" s="108"/>
      <c r="AY722" s="108"/>
      <c r="AZ722" s="108"/>
      <c r="BA722" s="109">
        <f t="shared" si="1290"/>
        <v>0</v>
      </c>
    </row>
    <row r="723" spans="1:53" ht="24.6" customHeight="1" outlineLevel="1" x14ac:dyDescent="0.2">
      <c r="A723" s="68"/>
      <c r="B723" s="141"/>
      <c r="C723" s="95"/>
      <c r="D723" s="113" t="s">
        <v>48</v>
      </c>
      <c r="E723" s="113" t="s">
        <v>426</v>
      </c>
      <c r="F723" s="114" t="s">
        <v>154</v>
      </c>
      <c r="G723" s="115" t="s">
        <v>155</v>
      </c>
      <c r="H723" s="122" t="s">
        <v>427</v>
      </c>
      <c r="I723" s="117"/>
      <c r="J723" s="117"/>
      <c r="K723" s="117"/>
      <c r="L723" s="118">
        <f>SUM(L719:L722)</f>
        <v>0</v>
      </c>
      <c r="M723" s="118">
        <f>SUM(M719:M722)</f>
        <v>0</v>
      </c>
      <c r="N723" s="117"/>
      <c r="O723" s="117"/>
      <c r="P723" s="117"/>
      <c r="Q723" s="117"/>
      <c r="R723" s="119">
        <f>SUM(R719:R722)</f>
        <v>0</v>
      </c>
      <c r="S723" s="119">
        <f>SUM(S719:S722)</f>
        <v>0</v>
      </c>
      <c r="T723" s="119">
        <f>SUM(T719:T722)</f>
        <v>0</v>
      </c>
      <c r="U723" s="119">
        <f>SUM(U719:U722)</f>
        <v>0</v>
      </c>
      <c r="V723" s="117"/>
      <c r="W723" s="117"/>
      <c r="X723" s="117"/>
      <c r="Y723" s="118">
        <f>SUM(Y719:Y722)</f>
        <v>0</v>
      </c>
      <c r="Z723" s="117"/>
      <c r="AA723" s="117"/>
      <c r="AB723" s="118">
        <f t="shared" ref="AB723:AF723" si="1293">SUM(AB719:AB722)</f>
        <v>0</v>
      </c>
      <c r="AC723" s="118">
        <f t="shared" si="1293"/>
        <v>0</v>
      </c>
      <c r="AD723" s="118">
        <f t="shared" si="1293"/>
        <v>0</v>
      </c>
      <c r="AE723" s="118">
        <f t="shared" si="1293"/>
        <v>0</v>
      </c>
      <c r="AF723" s="118">
        <f t="shared" si="1293"/>
        <v>0</v>
      </c>
      <c r="AG723" s="117"/>
      <c r="AH723" s="117"/>
      <c r="AI723" s="117"/>
      <c r="AJ723" s="119">
        <f>SUM(AJ719:AJ722)</f>
        <v>0</v>
      </c>
      <c r="AK723" s="119">
        <f t="shared" ref="AK723:AN723" si="1294">SUM(AK719:AK722)</f>
        <v>0</v>
      </c>
      <c r="AL723" s="119">
        <f t="shared" si="1294"/>
        <v>0</v>
      </c>
      <c r="AM723" s="119">
        <f t="shared" si="1294"/>
        <v>0</v>
      </c>
      <c r="AN723" s="119">
        <f t="shared" si="1294"/>
        <v>0</v>
      </c>
      <c r="AO723" s="116"/>
      <c r="AP723" s="120"/>
      <c r="AQ723" s="121">
        <f t="shared" ref="AQ723:BA723" si="1295">SUM(AQ719:AQ722)</f>
        <v>0</v>
      </c>
      <c r="AR723" s="121">
        <f t="shared" si="1295"/>
        <v>0</v>
      </c>
      <c r="AS723" s="121">
        <f t="shared" si="1295"/>
        <v>0</v>
      </c>
      <c r="AT723" s="121">
        <f t="shared" si="1295"/>
        <v>0</v>
      </c>
      <c r="AU723" s="121">
        <f t="shared" si="1295"/>
        <v>0</v>
      </c>
      <c r="AV723" s="121">
        <f t="shared" si="1295"/>
        <v>0</v>
      </c>
      <c r="AW723" s="121">
        <f t="shared" si="1295"/>
        <v>0</v>
      </c>
      <c r="AX723" s="121">
        <f t="shared" si="1295"/>
        <v>0</v>
      </c>
      <c r="AY723" s="121">
        <f t="shared" si="1295"/>
        <v>0</v>
      </c>
      <c r="AZ723" s="121">
        <f t="shared" si="1295"/>
        <v>0</v>
      </c>
      <c r="BA723" s="121">
        <f t="shared" si="1295"/>
        <v>0</v>
      </c>
    </row>
    <row r="724" spans="1:53" ht="14.1" customHeight="1" outlineLevel="2" x14ac:dyDescent="0.2">
      <c r="A724" s="68"/>
      <c r="B724" s="94"/>
      <c r="C724" s="95"/>
      <c r="D724" s="96"/>
      <c r="E724" s="96"/>
      <c r="F724" s="97"/>
      <c r="G724" s="98"/>
      <c r="H724" s="99" t="s">
        <v>49</v>
      </c>
      <c r="I724" s="100"/>
      <c r="J724" s="101"/>
      <c r="K724" s="101"/>
      <c r="L724" s="102" t="str">
        <f>IF(I724&lt;&gt;0,((VLOOKUP(I724,'1. Standard_Cost'!$B$4:$D$8,2)+VLOOKUP(I724,'1. Standard_Cost'!$B$4:$D$8,3))*J724*K724),"0")</f>
        <v>0</v>
      </c>
      <c r="M724" s="102">
        <f>L724*'1. Standard_Cost'!F314</f>
        <v>0</v>
      </c>
      <c r="N724" s="103"/>
      <c r="O724" s="103"/>
      <c r="P724" s="103"/>
      <c r="Q724" s="103"/>
      <c r="R724" s="104">
        <f>+N724*P724*'1. Standard_Cost'!$B$12</f>
        <v>0</v>
      </c>
      <c r="S724" s="104">
        <f>+N724*O724*P724*'1. Standard_Cost'!$C$12</f>
        <v>0</v>
      </c>
      <c r="T724" s="104">
        <f>+N724*P724*Q724*'1. Standard_Cost'!$D$12</f>
        <v>0</v>
      </c>
      <c r="U724" s="104">
        <f>+N724*O724*'1. Standard_Cost'!$E$12</f>
        <v>0</v>
      </c>
      <c r="V724" s="103"/>
      <c r="W724" s="103"/>
      <c r="X724" s="103"/>
      <c r="Y724" s="104">
        <f>+V724*((X724*'1. Standard_Cost'!$B$16)+(W724*X724*'1. Standard_Cost'!$C$16))</f>
        <v>0</v>
      </c>
      <c r="Z724" s="103"/>
      <c r="AA724" s="103"/>
      <c r="AB724" s="104">
        <f>+Z724*'1. Standard_Cost'!$B$20+AA724*'1. Standard_Cost'!$C$20</f>
        <v>0</v>
      </c>
      <c r="AC724" s="105"/>
      <c r="AD724" s="106"/>
      <c r="AE724" s="104">
        <f>SUM(AD724,AC724,AB724,Y724,U724,T724,S724,R724)*'1. Standard_Cost'!B338</f>
        <v>0</v>
      </c>
      <c r="AF724" s="104">
        <f>SUM(AD724,AE724)</f>
        <v>0</v>
      </c>
      <c r="AG724" s="103"/>
      <c r="AH724" s="103"/>
      <c r="AI724" s="103"/>
      <c r="AJ724" s="107"/>
      <c r="AK724" s="107"/>
      <c r="AL724" s="107"/>
      <c r="AM724" s="104">
        <f>AG724*'1. Standard_Cost'!B334+'Incremental_Cost Year 2021'!AH732*'1. Standard_Cost'!C334+'Incremental_Cost Year 2021'!AI732*'1. Standard_Cost'!D334+'Incremental_Cost Year 2021'!AJ732+'Incremental_Cost Year 2021'!AL732+AK724</f>
        <v>0</v>
      </c>
      <c r="AN724" s="104">
        <f>AM724*'1. Standard_Cost'!C338</f>
        <v>0</v>
      </c>
      <c r="AO724" s="107"/>
      <c r="AQ724" s="104">
        <f t="shared" ref="AQ724:AQ727" si="1296">L724+M724</f>
        <v>0</v>
      </c>
      <c r="AR724" s="104">
        <f t="shared" ref="AR724:AR727" si="1297">AF724</f>
        <v>0</v>
      </c>
      <c r="AS724" s="104">
        <f t="shared" ref="AS724:AS727" si="1298">AM724+AN724</f>
        <v>0</v>
      </c>
      <c r="AT724" s="104">
        <f>SUM(AQ724,AR724,AS724)</f>
        <v>0</v>
      </c>
      <c r="AU724" s="108"/>
      <c r="AV724" s="108"/>
      <c r="AW724" s="108"/>
      <c r="AX724" s="108"/>
      <c r="AY724" s="108"/>
      <c r="AZ724" s="108"/>
      <c r="BA724" s="109">
        <f t="shared" ref="BA724:BA727" si="1299">SUM(AU724:AZ724)-AT724</f>
        <v>0</v>
      </c>
    </row>
    <row r="725" spans="1:53" ht="14.1" customHeight="1" outlineLevel="2" x14ac:dyDescent="0.2">
      <c r="A725" s="68"/>
      <c r="B725" s="94"/>
      <c r="C725" s="95"/>
      <c r="D725" s="110"/>
      <c r="E725" s="110"/>
      <c r="F725" s="110"/>
      <c r="G725" s="111"/>
      <c r="H725" s="99" t="s">
        <v>50</v>
      </c>
      <c r="I725" s="100"/>
      <c r="J725" s="101"/>
      <c r="K725" s="101"/>
      <c r="L725" s="102" t="str">
        <f>IF(I725&lt;&gt;0,((VLOOKUP(I725,'1. Standard_Cost'!$B$4:$D$8,2)+VLOOKUP(I725,'1. Standard_Cost'!$B$4:$D$8,3))*J725*K725),"0")</f>
        <v>0</v>
      </c>
      <c r="M725" s="102">
        <f>L725*'1. Standard_Cost'!F314</f>
        <v>0</v>
      </c>
      <c r="N725" s="103"/>
      <c r="O725" s="103"/>
      <c r="P725" s="103"/>
      <c r="Q725" s="103"/>
      <c r="R725" s="104">
        <f>+N725*P725*'1. Standard_Cost'!$B$12</f>
        <v>0</v>
      </c>
      <c r="S725" s="104">
        <f>+N725*O725*P725*'1. Standard_Cost'!$C$12</f>
        <v>0</v>
      </c>
      <c r="T725" s="104">
        <f>+N725*P725*Q725*'1. Standard_Cost'!$D$12</f>
        <v>0</v>
      </c>
      <c r="U725" s="104">
        <f>+N725*O725*'1. Standard_Cost'!$E$12</f>
        <v>0</v>
      </c>
      <c r="V725" s="103"/>
      <c r="W725" s="103"/>
      <c r="X725" s="103"/>
      <c r="Y725" s="104">
        <f>+V725*((X725*'1. Standard_Cost'!$B$16)+(W725*X725*'1. Standard_Cost'!$C$16))</f>
        <v>0</v>
      </c>
      <c r="Z725" s="103"/>
      <c r="AA725" s="103"/>
      <c r="AB725" s="104">
        <f>+Z725*'1. Standard_Cost'!$B$20+AA725*'1. Standard_Cost'!$C$20</f>
        <v>0</v>
      </c>
      <c r="AC725" s="105"/>
      <c r="AD725" s="106"/>
      <c r="AE725" s="104">
        <f>SUM(AD725,AC725,AB725,Y725,U725,T725,S725,R725)*'1. Standard_Cost'!B338</f>
        <v>0</v>
      </c>
      <c r="AF725" s="104">
        <f t="shared" ref="AF725:AF727" si="1300">SUM(AD725,AE725)</f>
        <v>0</v>
      </c>
      <c r="AG725" s="103"/>
      <c r="AH725" s="103">
        <v>0</v>
      </c>
      <c r="AI725" s="103">
        <v>0</v>
      </c>
      <c r="AJ725" s="107"/>
      <c r="AK725" s="107"/>
      <c r="AL725" s="107"/>
      <c r="AM725" s="104">
        <f>AG725*'1. Standard_Cost'!B334+'Incremental_Cost Year 2021'!AH733*'1. Standard_Cost'!C334+'Incremental_Cost Year 2021'!AI733*'1. Standard_Cost'!D334+'Incremental_Cost Year 2021'!AJ733+'Incremental_Cost Year 2021'!AL733+AK725</f>
        <v>0</v>
      </c>
      <c r="AN725" s="104">
        <f>AM725*'1. Standard_Cost'!C338</f>
        <v>0</v>
      </c>
      <c r="AO725" s="107"/>
      <c r="AQ725" s="104">
        <f t="shared" si="1296"/>
        <v>0</v>
      </c>
      <c r="AR725" s="104">
        <f t="shared" si="1297"/>
        <v>0</v>
      </c>
      <c r="AS725" s="104">
        <f t="shared" si="1298"/>
        <v>0</v>
      </c>
      <c r="AT725" s="104">
        <f t="shared" ref="AT725:AT727" si="1301">SUM(AQ725,AR725,AS725)</f>
        <v>0</v>
      </c>
      <c r="AU725" s="108"/>
      <c r="AV725" s="108">
        <v>0</v>
      </c>
      <c r="AW725" s="108"/>
      <c r="AX725" s="108"/>
      <c r="AY725" s="108"/>
      <c r="AZ725" s="108"/>
      <c r="BA725" s="109">
        <f t="shared" si="1299"/>
        <v>0</v>
      </c>
    </row>
    <row r="726" spans="1:53" ht="14.1" customHeight="1" outlineLevel="2" x14ac:dyDescent="0.2">
      <c r="A726" s="68"/>
      <c r="B726" s="94"/>
      <c r="C726" s="95"/>
      <c r="D726" s="110"/>
      <c r="E726" s="110"/>
      <c r="F726" s="110"/>
      <c r="G726" s="111"/>
      <c r="H726" s="99" t="s">
        <v>51</v>
      </c>
      <c r="I726" s="100"/>
      <c r="J726" s="101"/>
      <c r="K726" s="101"/>
      <c r="L726" s="102" t="str">
        <f>IF(I726&lt;&gt;0,((VLOOKUP(I726,'1. Standard_Cost'!$B$4:$D$8,2)+VLOOKUP(I726,'1. Standard_Cost'!$B$4:$D$8,3))*J726*K726),"0")</f>
        <v>0</v>
      </c>
      <c r="M726" s="102">
        <f>L726*'1. Standard_Cost'!F314</f>
        <v>0</v>
      </c>
      <c r="N726" s="103"/>
      <c r="O726" s="103"/>
      <c r="P726" s="103"/>
      <c r="Q726" s="103"/>
      <c r="R726" s="104">
        <f>+N726*P726*'1. Standard_Cost'!$B$12</f>
        <v>0</v>
      </c>
      <c r="S726" s="104">
        <f>+N726*O726*P726*'1. Standard_Cost'!$C$12</f>
        <v>0</v>
      </c>
      <c r="T726" s="104">
        <f>+N726*P726*Q726*'1. Standard_Cost'!$D$12</f>
        <v>0</v>
      </c>
      <c r="U726" s="104">
        <f>+N726*O726*'1. Standard_Cost'!$E$12</f>
        <v>0</v>
      </c>
      <c r="V726" s="103"/>
      <c r="W726" s="103"/>
      <c r="X726" s="103"/>
      <c r="Y726" s="104">
        <f>+V726*((X726*'1. Standard_Cost'!$B$16)+(W726*X726*'1. Standard_Cost'!$C$16))</f>
        <v>0</v>
      </c>
      <c r="Z726" s="103"/>
      <c r="AA726" s="103"/>
      <c r="AB726" s="104">
        <f>+Z726*'1. Standard_Cost'!$B$20+AA726*'1. Standard_Cost'!$C$20</f>
        <v>0</v>
      </c>
      <c r="AC726" s="105"/>
      <c r="AD726" s="106"/>
      <c r="AE726" s="104">
        <f>SUM(AD726,AC726,AB726,Y726,U726,T726,S726,R726)*'1. Standard_Cost'!B338</f>
        <v>0</v>
      </c>
      <c r="AF726" s="104">
        <f t="shared" si="1300"/>
        <v>0</v>
      </c>
      <c r="AG726" s="103"/>
      <c r="AH726" s="103"/>
      <c r="AI726" s="103"/>
      <c r="AJ726" s="107"/>
      <c r="AK726" s="107"/>
      <c r="AL726" s="107"/>
      <c r="AM726" s="104">
        <f>AG726*'1. Standard_Cost'!B334+'Incremental_Cost Year 2021'!AH734*'1. Standard_Cost'!C334+'Incremental_Cost Year 2021'!AI734*'1. Standard_Cost'!D334+'Incremental_Cost Year 2021'!AJ734+'Incremental_Cost Year 2021'!AL734+AK726</f>
        <v>0</v>
      </c>
      <c r="AN726" s="104">
        <f>AM726*'1. Standard_Cost'!C338</f>
        <v>0</v>
      </c>
      <c r="AO726" s="107"/>
      <c r="AQ726" s="104">
        <f t="shared" si="1296"/>
        <v>0</v>
      </c>
      <c r="AR726" s="104">
        <f t="shared" si="1297"/>
        <v>0</v>
      </c>
      <c r="AS726" s="104">
        <f t="shared" si="1298"/>
        <v>0</v>
      </c>
      <c r="AT726" s="104">
        <f t="shared" si="1301"/>
        <v>0</v>
      </c>
      <c r="AU726" s="108"/>
      <c r="AV726" s="108"/>
      <c r="AW726" s="108"/>
      <c r="AX726" s="108"/>
      <c r="AY726" s="108"/>
      <c r="AZ726" s="108"/>
      <c r="BA726" s="109">
        <f t="shared" si="1299"/>
        <v>0</v>
      </c>
    </row>
    <row r="727" spans="1:53" ht="14.1" customHeight="1" outlineLevel="2" x14ac:dyDescent="0.2">
      <c r="A727" s="68"/>
      <c r="B727" s="94"/>
      <c r="C727" s="95"/>
      <c r="D727" s="110"/>
      <c r="E727" s="110"/>
      <c r="F727" s="110"/>
      <c r="G727" s="111"/>
      <c r="H727" s="112" t="s">
        <v>179</v>
      </c>
      <c r="I727" s="100"/>
      <c r="J727" s="101"/>
      <c r="K727" s="101"/>
      <c r="L727" s="102" t="str">
        <f>IF(I727&lt;&gt;0,((VLOOKUP(I727,'1. Standard_Cost'!$B$4:$D$8,2)+VLOOKUP(I727,'1. Standard_Cost'!$B$4:$D$8,3))*J727*K727),"0")</f>
        <v>0</v>
      </c>
      <c r="M727" s="102">
        <f>L727*'1. Standard_Cost'!F314</f>
        <v>0</v>
      </c>
      <c r="N727" s="103"/>
      <c r="O727" s="103"/>
      <c r="P727" s="103"/>
      <c r="Q727" s="103"/>
      <c r="R727" s="104">
        <f>+N727*P727*'1. Standard_Cost'!$B$12</f>
        <v>0</v>
      </c>
      <c r="S727" s="104">
        <f>+N727*O727*P727*'1. Standard_Cost'!$C$12</f>
        <v>0</v>
      </c>
      <c r="T727" s="104">
        <f>+N727*P727*Q727*'1. Standard_Cost'!$D$12</f>
        <v>0</v>
      </c>
      <c r="U727" s="104">
        <f>+N727*O727*'1. Standard_Cost'!$E$12</f>
        <v>0</v>
      </c>
      <c r="V727" s="103"/>
      <c r="W727" s="103"/>
      <c r="X727" s="103"/>
      <c r="Y727" s="104">
        <f>+V727*((X727*'1. Standard_Cost'!$B$16)+(W727*X727*'1. Standard_Cost'!$C$16))</f>
        <v>0</v>
      </c>
      <c r="Z727" s="103"/>
      <c r="AA727" s="103"/>
      <c r="AB727" s="104">
        <f>+Z727*'1. Standard_Cost'!$B$20+AA727*'1. Standard_Cost'!$C$20</f>
        <v>0</v>
      </c>
      <c r="AC727" s="105"/>
      <c r="AD727" s="106"/>
      <c r="AE727" s="104">
        <f>SUM(AD727,AC727,AB727,Y727,U727,T727,S727,R727)*'1. Standard_Cost'!B338</f>
        <v>0</v>
      </c>
      <c r="AF727" s="104">
        <f t="shared" si="1300"/>
        <v>0</v>
      </c>
      <c r="AG727" s="103"/>
      <c r="AH727" s="103"/>
      <c r="AI727" s="103"/>
      <c r="AJ727" s="107"/>
      <c r="AK727" s="107"/>
      <c r="AL727" s="107"/>
      <c r="AM727" s="104">
        <f>AG727*'1. Standard_Cost'!B334+'Incremental_Cost Year 2021'!AH735*'1. Standard_Cost'!C334+'Incremental_Cost Year 2021'!AI735*'1. Standard_Cost'!D334+'Incremental_Cost Year 2021'!AJ735+'Incremental_Cost Year 2021'!AL735+AK727</f>
        <v>0</v>
      </c>
      <c r="AN727" s="104">
        <f>AM727*'1. Standard_Cost'!C338</f>
        <v>0</v>
      </c>
      <c r="AO727" s="107"/>
      <c r="AQ727" s="104">
        <f t="shared" si="1296"/>
        <v>0</v>
      </c>
      <c r="AR727" s="104">
        <f t="shared" si="1297"/>
        <v>0</v>
      </c>
      <c r="AS727" s="104">
        <f t="shared" si="1298"/>
        <v>0</v>
      </c>
      <c r="AT727" s="104">
        <f t="shared" si="1301"/>
        <v>0</v>
      </c>
      <c r="AU727" s="108"/>
      <c r="AV727" s="108"/>
      <c r="AW727" s="108"/>
      <c r="AX727" s="108"/>
      <c r="AY727" s="108"/>
      <c r="AZ727" s="108"/>
      <c r="BA727" s="109">
        <f t="shared" si="1299"/>
        <v>0</v>
      </c>
    </row>
    <row r="728" spans="1:53" ht="24.6" customHeight="1" outlineLevel="1" x14ac:dyDescent="0.2">
      <c r="A728" s="68"/>
      <c r="B728" s="141"/>
      <c r="C728" s="95"/>
      <c r="D728" s="113" t="s">
        <v>48</v>
      </c>
      <c r="E728" s="113" t="s">
        <v>831</v>
      </c>
      <c r="F728" s="114" t="s">
        <v>154</v>
      </c>
      <c r="G728" s="115" t="s">
        <v>155</v>
      </c>
      <c r="H728" s="122" t="s">
        <v>428</v>
      </c>
      <c r="I728" s="117"/>
      <c r="J728" s="117"/>
      <c r="K728" s="117"/>
      <c r="L728" s="118">
        <f>SUM(L724:L727)</f>
        <v>0</v>
      </c>
      <c r="M728" s="118">
        <f>SUM(M724:M727)</f>
        <v>0</v>
      </c>
      <c r="N728" s="117"/>
      <c r="O728" s="117"/>
      <c r="P728" s="117"/>
      <c r="Q728" s="117"/>
      <c r="R728" s="119">
        <f>SUM(R724:R727)</f>
        <v>0</v>
      </c>
      <c r="S728" s="119">
        <f>SUM(S724:S727)</f>
        <v>0</v>
      </c>
      <c r="T728" s="119">
        <f>SUM(T724:T727)</f>
        <v>0</v>
      </c>
      <c r="U728" s="119">
        <f>SUM(U724:U727)</f>
        <v>0</v>
      </c>
      <c r="V728" s="117"/>
      <c r="W728" s="117"/>
      <c r="X728" s="117"/>
      <c r="Y728" s="118">
        <f>SUM(Y724:Y727)</f>
        <v>0</v>
      </c>
      <c r="Z728" s="117"/>
      <c r="AA728" s="117"/>
      <c r="AB728" s="118">
        <f t="shared" ref="AB728:AF728" si="1302">SUM(AB724:AB727)</f>
        <v>0</v>
      </c>
      <c r="AC728" s="118">
        <f t="shared" si="1302"/>
        <v>0</v>
      </c>
      <c r="AD728" s="118">
        <f t="shared" si="1302"/>
        <v>0</v>
      </c>
      <c r="AE728" s="118">
        <f t="shared" si="1302"/>
        <v>0</v>
      </c>
      <c r="AF728" s="118">
        <f t="shared" si="1302"/>
        <v>0</v>
      </c>
      <c r="AG728" s="117"/>
      <c r="AH728" s="117"/>
      <c r="AI728" s="117"/>
      <c r="AJ728" s="119">
        <f>SUM(AJ724:AJ727)</f>
        <v>0</v>
      </c>
      <c r="AK728" s="119">
        <f t="shared" ref="AK728:AN728" si="1303">SUM(AK724:AK727)</f>
        <v>0</v>
      </c>
      <c r="AL728" s="119">
        <f t="shared" si="1303"/>
        <v>0</v>
      </c>
      <c r="AM728" s="119">
        <f t="shared" si="1303"/>
        <v>0</v>
      </c>
      <c r="AN728" s="119">
        <f t="shared" si="1303"/>
        <v>0</v>
      </c>
      <c r="AO728" s="116"/>
      <c r="AP728" s="120"/>
      <c r="AQ728" s="121">
        <f t="shared" ref="AQ728:BA728" si="1304">SUM(AQ724:AQ727)</f>
        <v>0</v>
      </c>
      <c r="AR728" s="121">
        <f t="shared" si="1304"/>
        <v>0</v>
      </c>
      <c r="AS728" s="121">
        <f t="shared" si="1304"/>
        <v>0</v>
      </c>
      <c r="AT728" s="121">
        <f t="shared" si="1304"/>
        <v>0</v>
      </c>
      <c r="AU728" s="121">
        <f t="shared" si="1304"/>
        <v>0</v>
      </c>
      <c r="AV728" s="121">
        <f t="shared" si="1304"/>
        <v>0</v>
      </c>
      <c r="AW728" s="121">
        <f t="shared" si="1304"/>
        <v>0</v>
      </c>
      <c r="AX728" s="121">
        <f t="shared" si="1304"/>
        <v>0</v>
      </c>
      <c r="AY728" s="121">
        <f t="shared" si="1304"/>
        <v>0</v>
      </c>
      <c r="AZ728" s="121">
        <f t="shared" si="1304"/>
        <v>0</v>
      </c>
      <c r="BA728" s="121">
        <f t="shared" si="1304"/>
        <v>0</v>
      </c>
    </row>
    <row r="729" spans="1:53" ht="14.1" customHeight="1" outlineLevel="2" x14ac:dyDescent="0.2">
      <c r="A729" s="68"/>
      <c r="B729" s="94"/>
      <c r="C729" s="250"/>
      <c r="D729" s="96"/>
      <c r="E729" s="96"/>
      <c r="F729" s="97"/>
      <c r="G729" s="98"/>
      <c r="H729" s="99" t="s">
        <v>49</v>
      </c>
      <c r="I729" s="100"/>
      <c r="J729" s="101"/>
      <c r="K729" s="101"/>
      <c r="L729" s="102" t="str">
        <f>IF(I729&lt;&gt;0,((VLOOKUP(I729,'1. Standard_Cost'!$B$4:$D$8,2)+VLOOKUP(I729,'1. Standard_Cost'!$B$4:$D$8,3))*J729*K729),"0")</f>
        <v>0</v>
      </c>
      <c r="M729" s="102">
        <f>L729*'1. Standard_Cost'!F329</f>
        <v>0</v>
      </c>
      <c r="N729" s="103"/>
      <c r="O729" s="103"/>
      <c r="P729" s="103"/>
      <c r="Q729" s="103"/>
      <c r="R729" s="104">
        <f>+N729*P729*'1. Standard_Cost'!$B$12</f>
        <v>0</v>
      </c>
      <c r="S729" s="104">
        <f>+N729*O729*P729*'1. Standard_Cost'!$C$12</f>
        <v>0</v>
      </c>
      <c r="T729" s="104">
        <f>+N729*P729*Q729*'1. Standard_Cost'!$D$12</f>
        <v>0</v>
      </c>
      <c r="U729" s="104">
        <f>+N729*O729*'1. Standard_Cost'!$E$12</f>
        <v>0</v>
      </c>
      <c r="V729" s="103"/>
      <c r="W729" s="103"/>
      <c r="X729" s="103"/>
      <c r="Y729" s="104">
        <f>+V729*((X729*'1. Standard_Cost'!$B$16)+(W729*X729*'1. Standard_Cost'!$C$16))</f>
        <v>0</v>
      </c>
      <c r="Z729" s="103"/>
      <c r="AA729" s="103"/>
      <c r="AB729" s="104">
        <f>+Z729*'1. Standard_Cost'!$B$20+AA729*'1. Standard_Cost'!$C$20</f>
        <v>0</v>
      </c>
      <c r="AC729" s="105"/>
      <c r="AD729" s="106"/>
      <c r="AE729" s="104">
        <f>SUM(AD729,AC729,AB729,Y729,U729,T729,S729,R729)*'1. Standard_Cost'!B353</f>
        <v>0</v>
      </c>
      <c r="AF729" s="104">
        <f>SUM(AD729,AE729)</f>
        <v>0</v>
      </c>
      <c r="AG729" s="103"/>
      <c r="AH729" s="103"/>
      <c r="AI729" s="103"/>
      <c r="AJ729" s="107"/>
      <c r="AK729" s="107"/>
      <c r="AL729" s="107"/>
      <c r="AM729" s="104">
        <f>AG729*'1. Standard_Cost'!B349+'Incremental_Cost Year 2021'!AH737*'1. Standard_Cost'!C349+'Incremental_Cost Year 2021'!AI737*'1. Standard_Cost'!D349+'Incremental_Cost Year 2021'!AJ737+'Incremental_Cost Year 2021'!AL737+AK729</f>
        <v>0</v>
      </c>
      <c r="AN729" s="104">
        <f>AM729*'1. Standard_Cost'!C353</f>
        <v>0</v>
      </c>
      <c r="AO729" s="107"/>
      <c r="AQ729" s="104">
        <f t="shared" ref="AQ729:AQ732" si="1305">L729+M729</f>
        <v>0</v>
      </c>
      <c r="AR729" s="104">
        <f t="shared" ref="AR729:AR732" si="1306">AF729</f>
        <v>0</v>
      </c>
      <c r="AS729" s="104">
        <f t="shared" ref="AS729:AS732" si="1307">AM729+AN729</f>
        <v>0</v>
      </c>
      <c r="AT729" s="104">
        <f>SUM(AQ729,AR729,AS729)</f>
        <v>0</v>
      </c>
      <c r="AU729" s="108"/>
      <c r="AV729" s="108"/>
      <c r="AW729" s="108"/>
      <c r="AX729" s="108"/>
      <c r="AY729" s="108"/>
      <c r="AZ729" s="108"/>
      <c r="BA729" s="109">
        <f t="shared" ref="BA729:BA732" si="1308">SUM(AU729:AZ729)-AT729</f>
        <v>0</v>
      </c>
    </row>
    <row r="730" spans="1:53" ht="14.1" customHeight="1" outlineLevel="2" x14ac:dyDescent="0.2">
      <c r="A730" s="68"/>
      <c r="B730" s="94"/>
      <c r="C730" s="251"/>
      <c r="D730" s="110"/>
      <c r="E730" s="110"/>
      <c r="F730" s="110"/>
      <c r="G730" s="111"/>
      <c r="H730" s="99" t="s">
        <v>50</v>
      </c>
      <c r="I730" s="100"/>
      <c r="J730" s="101"/>
      <c r="K730" s="101"/>
      <c r="L730" s="102" t="str">
        <f>IF(I730&lt;&gt;0,((VLOOKUP(I730,'1. Standard_Cost'!$B$4:$D$8,2)+VLOOKUP(I730,'1. Standard_Cost'!$B$4:$D$8,3))*J730*K730),"0")</f>
        <v>0</v>
      </c>
      <c r="M730" s="102">
        <f>L730*'1. Standard_Cost'!F329</f>
        <v>0</v>
      </c>
      <c r="N730" s="103"/>
      <c r="O730" s="103"/>
      <c r="P730" s="103"/>
      <c r="Q730" s="103"/>
      <c r="R730" s="104">
        <f>+N730*P730*'1. Standard_Cost'!$B$12</f>
        <v>0</v>
      </c>
      <c r="S730" s="104">
        <f>+N730*O730*P730*'1. Standard_Cost'!$C$12</f>
        <v>0</v>
      </c>
      <c r="T730" s="104">
        <f>+N730*P730*Q730*'1. Standard_Cost'!$D$12</f>
        <v>0</v>
      </c>
      <c r="U730" s="104">
        <f>+N730*O730*'1. Standard_Cost'!$E$12</f>
        <v>0</v>
      </c>
      <c r="V730" s="103"/>
      <c r="W730" s="103"/>
      <c r="X730" s="103"/>
      <c r="Y730" s="104">
        <f>+V730*((X730*'1. Standard_Cost'!$B$16)+(W730*X730*'1. Standard_Cost'!$C$16))</f>
        <v>0</v>
      </c>
      <c r="Z730" s="103"/>
      <c r="AA730" s="103"/>
      <c r="AB730" s="104">
        <f>+Z730*'1. Standard_Cost'!$B$20+AA730*'1. Standard_Cost'!$C$20</f>
        <v>0</v>
      </c>
      <c r="AC730" s="105"/>
      <c r="AD730" s="106"/>
      <c r="AE730" s="104">
        <f>SUM(AD730,AC730,AB730,Y730,U730,T730,S730,R730)*'1. Standard_Cost'!B353</f>
        <v>0</v>
      </c>
      <c r="AF730" s="104">
        <f t="shared" ref="AF730:AF732" si="1309">SUM(AD730,AE730)</f>
        <v>0</v>
      </c>
      <c r="AG730" s="103"/>
      <c r="AH730" s="103">
        <v>0</v>
      </c>
      <c r="AI730" s="103">
        <v>0</v>
      </c>
      <c r="AJ730" s="107"/>
      <c r="AK730" s="107"/>
      <c r="AL730" s="107"/>
      <c r="AM730" s="104">
        <f>AG730*'1. Standard_Cost'!B349+'Incremental_Cost Year 2021'!AH738*'1. Standard_Cost'!C349+'Incremental_Cost Year 2021'!AI738*'1. Standard_Cost'!D349+'Incremental_Cost Year 2021'!AJ738+'Incremental_Cost Year 2021'!AL738+AK730</f>
        <v>0</v>
      </c>
      <c r="AN730" s="104">
        <f>AM730*'1. Standard_Cost'!C353</f>
        <v>0</v>
      </c>
      <c r="AO730" s="107"/>
      <c r="AQ730" s="104">
        <f t="shared" si="1305"/>
        <v>0</v>
      </c>
      <c r="AR730" s="104">
        <f t="shared" si="1306"/>
        <v>0</v>
      </c>
      <c r="AS730" s="104">
        <f t="shared" si="1307"/>
        <v>0</v>
      </c>
      <c r="AT730" s="104">
        <f t="shared" ref="AT730:AT732" si="1310">SUM(AQ730,AR730,AS730)</f>
        <v>0</v>
      </c>
      <c r="AU730" s="108"/>
      <c r="AV730" s="108">
        <v>0</v>
      </c>
      <c r="AW730" s="108"/>
      <c r="AX730" s="108"/>
      <c r="AY730" s="108"/>
      <c r="AZ730" s="108"/>
      <c r="BA730" s="109">
        <f t="shared" si="1308"/>
        <v>0</v>
      </c>
    </row>
    <row r="731" spans="1:53" ht="14.1" customHeight="1" outlineLevel="2" x14ac:dyDescent="0.2">
      <c r="A731" s="68"/>
      <c r="B731" s="94"/>
      <c r="C731" s="251"/>
      <c r="D731" s="110"/>
      <c r="E731" s="110"/>
      <c r="F731" s="110"/>
      <c r="G731" s="111"/>
      <c r="H731" s="99" t="s">
        <v>51</v>
      </c>
      <c r="I731" s="100"/>
      <c r="J731" s="101"/>
      <c r="K731" s="101"/>
      <c r="L731" s="102" t="str">
        <f>IF(I731&lt;&gt;0,((VLOOKUP(I731,'1. Standard_Cost'!$B$4:$D$8,2)+VLOOKUP(I731,'1. Standard_Cost'!$B$4:$D$8,3))*J731*K731),"0")</f>
        <v>0</v>
      </c>
      <c r="M731" s="102">
        <f>L731*'1. Standard_Cost'!F329</f>
        <v>0</v>
      </c>
      <c r="N731" s="103"/>
      <c r="O731" s="103"/>
      <c r="P731" s="103"/>
      <c r="Q731" s="103"/>
      <c r="R731" s="104">
        <f>+N731*P731*'1. Standard_Cost'!$B$12</f>
        <v>0</v>
      </c>
      <c r="S731" s="104">
        <f>+N731*O731*P731*'1. Standard_Cost'!$C$12</f>
        <v>0</v>
      </c>
      <c r="T731" s="104">
        <f>+N731*P731*Q731*'1. Standard_Cost'!$D$12</f>
        <v>0</v>
      </c>
      <c r="U731" s="104">
        <f>+N731*O731*'1. Standard_Cost'!$E$12</f>
        <v>0</v>
      </c>
      <c r="V731" s="103"/>
      <c r="W731" s="103"/>
      <c r="X731" s="103"/>
      <c r="Y731" s="104">
        <f>+V731*((X731*'1. Standard_Cost'!$B$16)+(W731*X731*'1. Standard_Cost'!$C$16))</f>
        <v>0</v>
      </c>
      <c r="Z731" s="103"/>
      <c r="AA731" s="103"/>
      <c r="AB731" s="104">
        <f>+Z731*'1. Standard_Cost'!$B$20+AA731*'1. Standard_Cost'!$C$20</f>
        <v>0</v>
      </c>
      <c r="AC731" s="105"/>
      <c r="AD731" s="106"/>
      <c r="AE731" s="104">
        <f>SUM(AD731,AC731,AB731,Y731,U731,T731,S731,R731)*'1. Standard_Cost'!B353</f>
        <v>0</v>
      </c>
      <c r="AF731" s="104">
        <f t="shared" si="1309"/>
        <v>0</v>
      </c>
      <c r="AG731" s="103"/>
      <c r="AH731" s="103"/>
      <c r="AI731" s="103"/>
      <c r="AJ731" s="107"/>
      <c r="AK731" s="107"/>
      <c r="AL731" s="107"/>
      <c r="AM731" s="104">
        <f>AG731*'1. Standard_Cost'!B349+'Incremental_Cost Year 2021'!AH739*'1. Standard_Cost'!C349+'Incremental_Cost Year 2021'!AI739*'1. Standard_Cost'!D349+'Incremental_Cost Year 2021'!AJ739+'Incremental_Cost Year 2021'!AL739+AK731</f>
        <v>0</v>
      </c>
      <c r="AN731" s="104">
        <f>AM731*'1. Standard_Cost'!C353</f>
        <v>0</v>
      </c>
      <c r="AO731" s="107"/>
      <c r="AQ731" s="104">
        <f t="shared" si="1305"/>
        <v>0</v>
      </c>
      <c r="AR731" s="104">
        <f t="shared" si="1306"/>
        <v>0</v>
      </c>
      <c r="AS731" s="104">
        <f t="shared" si="1307"/>
        <v>0</v>
      </c>
      <c r="AT731" s="104">
        <f t="shared" si="1310"/>
        <v>0</v>
      </c>
      <c r="AU731" s="108"/>
      <c r="AV731" s="108"/>
      <c r="AW731" s="108"/>
      <c r="AX731" s="108"/>
      <c r="AY731" s="108"/>
      <c r="AZ731" s="108"/>
      <c r="BA731" s="109">
        <f t="shared" si="1308"/>
        <v>0</v>
      </c>
    </row>
    <row r="732" spans="1:53" ht="14.1" customHeight="1" outlineLevel="2" x14ac:dyDescent="0.2">
      <c r="A732" s="68"/>
      <c r="B732" s="94"/>
      <c r="C732" s="251"/>
      <c r="D732" s="110"/>
      <c r="E732" s="110"/>
      <c r="F732" s="110"/>
      <c r="G732" s="111"/>
      <c r="H732" s="112" t="s">
        <v>179</v>
      </c>
      <c r="I732" s="100"/>
      <c r="J732" s="101"/>
      <c r="K732" s="101"/>
      <c r="L732" s="102" t="str">
        <f>IF(I732&lt;&gt;0,((VLOOKUP(I732,'1. Standard_Cost'!$B$4:$D$8,2)+VLOOKUP(I732,'1. Standard_Cost'!$B$4:$D$8,3))*J732*K732),"0")</f>
        <v>0</v>
      </c>
      <c r="M732" s="102">
        <f>L732*'1. Standard_Cost'!F329</f>
        <v>0</v>
      </c>
      <c r="N732" s="103"/>
      <c r="O732" s="103"/>
      <c r="P732" s="103"/>
      <c r="Q732" s="103"/>
      <c r="R732" s="104">
        <f>+N732*P732*'1. Standard_Cost'!$B$12</f>
        <v>0</v>
      </c>
      <c r="S732" s="104">
        <f>+N732*O732*P732*'1. Standard_Cost'!$C$12</f>
        <v>0</v>
      </c>
      <c r="T732" s="104">
        <f>+N732*P732*Q732*'1. Standard_Cost'!$D$12</f>
        <v>0</v>
      </c>
      <c r="U732" s="104">
        <f>+N732*O732*'1. Standard_Cost'!$E$12</f>
        <v>0</v>
      </c>
      <c r="V732" s="103"/>
      <c r="W732" s="103"/>
      <c r="X732" s="103"/>
      <c r="Y732" s="104">
        <f>+V732*((X732*'1. Standard_Cost'!$B$16)+(W732*X732*'1. Standard_Cost'!$C$16))</f>
        <v>0</v>
      </c>
      <c r="Z732" s="103"/>
      <c r="AA732" s="103"/>
      <c r="AB732" s="104">
        <f>+Z732*'1. Standard_Cost'!$B$20+AA732*'1. Standard_Cost'!$C$20</f>
        <v>0</v>
      </c>
      <c r="AC732" s="105"/>
      <c r="AD732" s="106"/>
      <c r="AE732" s="104">
        <f>SUM(AD732,AC732,AB732,Y732,U732,T732,S732,R732)*'1. Standard_Cost'!B353</f>
        <v>0</v>
      </c>
      <c r="AF732" s="104">
        <f t="shared" si="1309"/>
        <v>0</v>
      </c>
      <c r="AG732" s="103"/>
      <c r="AH732" s="103"/>
      <c r="AI732" s="103"/>
      <c r="AJ732" s="107"/>
      <c r="AK732" s="107"/>
      <c r="AL732" s="107"/>
      <c r="AM732" s="104">
        <f>AG732*'1. Standard_Cost'!B349+'Incremental_Cost Year 2021'!AH740*'1. Standard_Cost'!C349+'Incremental_Cost Year 2021'!AI740*'1. Standard_Cost'!D349+'Incremental_Cost Year 2021'!AJ740+'Incremental_Cost Year 2021'!AL740+AK732</f>
        <v>0</v>
      </c>
      <c r="AN732" s="104">
        <f>AM732*'1. Standard_Cost'!C353</f>
        <v>0</v>
      </c>
      <c r="AO732" s="107"/>
      <c r="AQ732" s="104">
        <f t="shared" si="1305"/>
        <v>0</v>
      </c>
      <c r="AR732" s="104">
        <f t="shared" si="1306"/>
        <v>0</v>
      </c>
      <c r="AS732" s="104">
        <f t="shared" si="1307"/>
        <v>0</v>
      </c>
      <c r="AT732" s="104">
        <f t="shared" si="1310"/>
        <v>0</v>
      </c>
      <c r="AU732" s="108"/>
      <c r="AV732" s="108"/>
      <c r="AW732" s="108"/>
      <c r="AX732" s="108"/>
      <c r="AY732" s="108"/>
      <c r="AZ732" s="108"/>
      <c r="BA732" s="109">
        <f t="shared" si="1308"/>
        <v>0</v>
      </c>
    </row>
    <row r="733" spans="1:53" ht="25.35" customHeight="1" outlineLevel="1" x14ac:dyDescent="0.2">
      <c r="A733" s="68"/>
      <c r="B733" s="94"/>
      <c r="C733" s="251"/>
      <c r="D733" s="113" t="s">
        <v>48</v>
      </c>
      <c r="E733" s="113" t="s">
        <v>832</v>
      </c>
      <c r="F733" s="114" t="s">
        <v>154</v>
      </c>
      <c r="G733" s="115" t="s">
        <v>155</v>
      </c>
      <c r="H733" s="140" t="s">
        <v>429</v>
      </c>
      <c r="I733" s="117"/>
      <c r="J733" s="117"/>
      <c r="K733" s="117"/>
      <c r="L733" s="118">
        <f>SUM(L729:L732)</f>
        <v>0</v>
      </c>
      <c r="M733" s="118">
        <f>SUM(M729:M732)</f>
        <v>0</v>
      </c>
      <c r="N733" s="117"/>
      <c r="O733" s="117"/>
      <c r="P733" s="117"/>
      <c r="Q733" s="117"/>
      <c r="R733" s="119">
        <f>SUM(R729:R732)</f>
        <v>0</v>
      </c>
      <c r="S733" s="119">
        <f>SUM(S729:S732)</f>
        <v>0</v>
      </c>
      <c r="T733" s="119">
        <f>SUM(T729:T732)</f>
        <v>0</v>
      </c>
      <c r="U733" s="119">
        <f>SUM(U729:U732)</f>
        <v>0</v>
      </c>
      <c r="V733" s="117"/>
      <c r="W733" s="117"/>
      <c r="X733" s="117"/>
      <c r="Y733" s="118">
        <f>SUM(Y729:Y732)</f>
        <v>0</v>
      </c>
      <c r="Z733" s="117"/>
      <c r="AA733" s="117"/>
      <c r="AB733" s="118">
        <f t="shared" ref="AB733:AF733" si="1311">SUM(AB729:AB732)</f>
        <v>0</v>
      </c>
      <c r="AC733" s="118">
        <f t="shared" si="1311"/>
        <v>0</v>
      </c>
      <c r="AD733" s="118">
        <f t="shared" si="1311"/>
        <v>0</v>
      </c>
      <c r="AE733" s="118">
        <f t="shared" si="1311"/>
        <v>0</v>
      </c>
      <c r="AF733" s="118">
        <f t="shared" si="1311"/>
        <v>0</v>
      </c>
      <c r="AG733" s="117"/>
      <c r="AH733" s="117"/>
      <c r="AI733" s="117"/>
      <c r="AJ733" s="119">
        <f>SUM(AJ729:AJ732)</f>
        <v>0</v>
      </c>
      <c r="AK733" s="119">
        <f t="shared" ref="AK733:AN733" si="1312">SUM(AK729:AK732)</f>
        <v>0</v>
      </c>
      <c r="AL733" s="119">
        <f t="shared" si="1312"/>
        <v>0</v>
      </c>
      <c r="AM733" s="119">
        <f t="shared" si="1312"/>
        <v>0</v>
      </c>
      <c r="AN733" s="119">
        <f t="shared" si="1312"/>
        <v>0</v>
      </c>
      <c r="AO733" s="116"/>
      <c r="AP733" s="120"/>
      <c r="AQ733" s="118">
        <f t="shared" ref="AQ733:BA733" si="1313">SUM(AQ729:AQ732)</f>
        <v>0</v>
      </c>
      <c r="AR733" s="118">
        <f t="shared" si="1313"/>
        <v>0</v>
      </c>
      <c r="AS733" s="118">
        <f t="shared" si="1313"/>
        <v>0</v>
      </c>
      <c r="AT733" s="118">
        <f t="shared" si="1313"/>
        <v>0</v>
      </c>
      <c r="AU733" s="118">
        <f t="shared" si="1313"/>
        <v>0</v>
      </c>
      <c r="AV733" s="118">
        <f t="shared" si="1313"/>
        <v>0</v>
      </c>
      <c r="AW733" s="118">
        <f t="shared" si="1313"/>
        <v>0</v>
      </c>
      <c r="AX733" s="118">
        <f t="shared" si="1313"/>
        <v>0</v>
      </c>
      <c r="AY733" s="118">
        <f t="shared" si="1313"/>
        <v>0</v>
      </c>
      <c r="AZ733" s="118">
        <f t="shared" si="1313"/>
        <v>0</v>
      </c>
      <c r="BA733" s="118">
        <f t="shared" si="1313"/>
        <v>0</v>
      </c>
    </row>
    <row r="734" spans="1:53" ht="14.1" customHeight="1" outlineLevel="2" x14ac:dyDescent="0.2">
      <c r="A734" s="68"/>
      <c r="B734" s="94"/>
      <c r="C734" s="251"/>
      <c r="D734" s="96"/>
      <c r="E734" s="96"/>
      <c r="F734" s="97"/>
      <c r="G734" s="98"/>
      <c r="H734" s="99" t="s">
        <v>49</v>
      </c>
      <c r="I734" s="100"/>
      <c r="J734" s="101"/>
      <c r="K734" s="101"/>
      <c r="L734" s="102" t="str">
        <f>IF(I734&lt;&gt;0,((VLOOKUP(I734,'1. Standard_Cost'!$B$4:$D$8,2)+VLOOKUP(I734,'1. Standard_Cost'!$B$4:$D$8,3))*J734*K734),"0")</f>
        <v>0</v>
      </c>
      <c r="M734" s="102">
        <f>L734*'1. Standard_Cost'!F329</f>
        <v>0</v>
      </c>
      <c r="N734" s="103"/>
      <c r="O734" s="103"/>
      <c r="P734" s="103"/>
      <c r="Q734" s="103"/>
      <c r="R734" s="104">
        <f>+N734*P734*'1. Standard_Cost'!$B$12</f>
        <v>0</v>
      </c>
      <c r="S734" s="104">
        <f>+N734*O734*P734*'1. Standard_Cost'!$C$12</f>
        <v>0</v>
      </c>
      <c r="T734" s="104">
        <f>+N734*P734*Q734*'1. Standard_Cost'!$D$12</f>
        <v>0</v>
      </c>
      <c r="U734" s="104">
        <f>+N734*O734*'1. Standard_Cost'!$E$12</f>
        <v>0</v>
      </c>
      <c r="V734" s="103"/>
      <c r="W734" s="103"/>
      <c r="X734" s="103"/>
      <c r="Y734" s="104">
        <f>+V734*((X734*'1. Standard_Cost'!$B$16)+(W734*X734*'1. Standard_Cost'!$C$16))</f>
        <v>0</v>
      </c>
      <c r="Z734" s="103"/>
      <c r="AA734" s="103"/>
      <c r="AB734" s="104">
        <f>+Z734*'1. Standard_Cost'!$B$20+AA734*'1. Standard_Cost'!$C$20</f>
        <v>0</v>
      </c>
      <c r="AC734" s="105"/>
      <c r="AD734" s="106"/>
      <c r="AE734" s="104">
        <f>SUM(AD734,AC734,AB734,Y734,U734,T734,S734,R734)*'1. Standard_Cost'!B353</f>
        <v>0</v>
      </c>
      <c r="AF734" s="104">
        <f>SUM(AD734,AE734)</f>
        <v>0</v>
      </c>
      <c r="AG734" s="103"/>
      <c r="AH734" s="103"/>
      <c r="AI734" s="103"/>
      <c r="AJ734" s="107"/>
      <c r="AK734" s="107"/>
      <c r="AL734" s="107"/>
      <c r="AM734" s="104">
        <f>AG734*'1. Standard_Cost'!B349+'Incremental_Cost Year 2021'!AH742*'1. Standard_Cost'!C349+'Incremental_Cost Year 2021'!AI742*'1. Standard_Cost'!D349+'Incremental_Cost Year 2021'!AJ742+'Incremental_Cost Year 2021'!AL742+AK734</f>
        <v>0</v>
      </c>
      <c r="AN734" s="104">
        <f>AM734*'1. Standard_Cost'!C353</f>
        <v>0</v>
      </c>
      <c r="AO734" s="107"/>
      <c r="AQ734" s="104">
        <f t="shared" ref="AQ734:AQ737" si="1314">L734+M734</f>
        <v>0</v>
      </c>
      <c r="AR734" s="104">
        <f t="shared" ref="AR734:AR737" si="1315">AF734</f>
        <v>0</v>
      </c>
      <c r="AS734" s="104">
        <f t="shared" ref="AS734:AS737" si="1316">AM734+AN734</f>
        <v>0</v>
      </c>
      <c r="AT734" s="104">
        <f>SUM(AQ734,AR734,AS734)</f>
        <v>0</v>
      </c>
      <c r="AU734" s="108"/>
      <c r="AV734" s="108"/>
      <c r="AW734" s="108"/>
      <c r="AX734" s="108"/>
      <c r="AY734" s="108"/>
      <c r="AZ734" s="108"/>
      <c r="BA734" s="109">
        <f t="shared" ref="BA734:BA737" si="1317">SUM(AU734:AZ734)-AT734</f>
        <v>0</v>
      </c>
    </row>
    <row r="735" spans="1:53" ht="14.1" customHeight="1" outlineLevel="2" x14ac:dyDescent="0.2">
      <c r="A735" s="68"/>
      <c r="B735" s="94"/>
      <c r="C735" s="251"/>
      <c r="D735" s="110"/>
      <c r="E735" s="110"/>
      <c r="F735" s="110"/>
      <c r="G735" s="111"/>
      <c r="H735" s="99" t="s">
        <v>50</v>
      </c>
      <c r="I735" s="100"/>
      <c r="J735" s="101"/>
      <c r="K735" s="101"/>
      <c r="L735" s="102" t="str">
        <f>IF(I735&lt;&gt;0,((VLOOKUP(I735,'1. Standard_Cost'!$B$4:$D$8,2)+VLOOKUP(I735,'1. Standard_Cost'!$B$4:$D$8,3))*J735*K735),"0")</f>
        <v>0</v>
      </c>
      <c r="M735" s="102">
        <f>L735*'1. Standard_Cost'!F329</f>
        <v>0</v>
      </c>
      <c r="N735" s="103"/>
      <c r="O735" s="103"/>
      <c r="P735" s="103"/>
      <c r="Q735" s="103"/>
      <c r="R735" s="104">
        <f>+N735*P735*'1. Standard_Cost'!$B$12</f>
        <v>0</v>
      </c>
      <c r="S735" s="104">
        <f>+N735*O735*P735*'1. Standard_Cost'!$C$12</f>
        <v>0</v>
      </c>
      <c r="T735" s="104">
        <f>+N735*P735*Q735*'1. Standard_Cost'!$D$12</f>
        <v>0</v>
      </c>
      <c r="U735" s="104">
        <f>+N735*O735*'1. Standard_Cost'!$E$12</f>
        <v>0</v>
      </c>
      <c r="V735" s="103"/>
      <c r="W735" s="103"/>
      <c r="X735" s="103"/>
      <c r="Y735" s="104">
        <f>+V735*((X735*'1. Standard_Cost'!$B$16)+(W735*X735*'1. Standard_Cost'!$C$16))</f>
        <v>0</v>
      </c>
      <c r="Z735" s="103"/>
      <c r="AA735" s="103"/>
      <c r="AB735" s="104">
        <f>+Z735*'1. Standard_Cost'!$B$20+AA735*'1. Standard_Cost'!$C$20</f>
        <v>0</v>
      </c>
      <c r="AC735" s="105"/>
      <c r="AD735" s="106"/>
      <c r="AE735" s="104">
        <f>SUM(AD735,AC735,AB735,Y735,U735,T735,S735,R735)*'1. Standard_Cost'!B353</f>
        <v>0</v>
      </c>
      <c r="AF735" s="104">
        <f t="shared" ref="AF735:AF737" si="1318">SUM(AD735,AE735)</f>
        <v>0</v>
      </c>
      <c r="AG735" s="103"/>
      <c r="AH735" s="103">
        <v>0</v>
      </c>
      <c r="AI735" s="103">
        <v>0</v>
      </c>
      <c r="AJ735" s="107"/>
      <c r="AK735" s="107"/>
      <c r="AL735" s="107"/>
      <c r="AM735" s="104">
        <f>AG735*'1. Standard_Cost'!B349+'Incremental_Cost Year 2021'!AH743*'1. Standard_Cost'!C349+'Incremental_Cost Year 2021'!AI743*'1. Standard_Cost'!D349+'Incremental_Cost Year 2021'!AJ743+'Incremental_Cost Year 2021'!AL743+AK735</f>
        <v>0</v>
      </c>
      <c r="AN735" s="104">
        <f>AM735*'1. Standard_Cost'!C353</f>
        <v>0</v>
      </c>
      <c r="AO735" s="107"/>
      <c r="AQ735" s="104">
        <f t="shared" si="1314"/>
        <v>0</v>
      </c>
      <c r="AR735" s="104">
        <f t="shared" si="1315"/>
        <v>0</v>
      </c>
      <c r="AS735" s="104">
        <f t="shared" si="1316"/>
        <v>0</v>
      </c>
      <c r="AT735" s="104">
        <f t="shared" ref="AT735:AT737" si="1319">SUM(AQ735,AR735,AS735)</f>
        <v>0</v>
      </c>
      <c r="AU735" s="108"/>
      <c r="AV735" s="108">
        <v>0</v>
      </c>
      <c r="AW735" s="108"/>
      <c r="AX735" s="108"/>
      <c r="AY735" s="108"/>
      <c r="AZ735" s="108"/>
      <c r="BA735" s="109">
        <f t="shared" si="1317"/>
        <v>0</v>
      </c>
    </row>
    <row r="736" spans="1:53" ht="14.1" customHeight="1" outlineLevel="2" x14ac:dyDescent="0.2">
      <c r="A736" s="68"/>
      <c r="B736" s="94"/>
      <c r="C736" s="251"/>
      <c r="D736" s="110"/>
      <c r="E736" s="110"/>
      <c r="F736" s="110"/>
      <c r="G736" s="111"/>
      <c r="H736" s="99" t="s">
        <v>51</v>
      </c>
      <c r="I736" s="100"/>
      <c r="J736" s="101"/>
      <c r="K736" s="101"/>
      <c r="L736" s="102" t="str">
        <f>IF(I736&lt;&gt;0,((VLOOKUP(I736,'1. Standard_Cost'!$B$4:$D$8,2)+VLOOKUP(I736,'1. Standard_Cost'!$B$4:$D$8,3))*J736*K736),"0")</f>
        <v>0</v>
      </c>
      <c r="M736" s="102">
        <f>L736*'1. Standard_Cost'!F329</f>
        <v>0</v>
      </c>
      <c r="N736" s="103"/>
      <c r="O736" s="103"/>
      <c r="P736" s="103"/>
      <c r="Q736" s="103"/>
      <c r="R736" s="104">
        <f>+N736*P736*'1. Standard_Cost'!$B$12</f>
        <v>0</v>
      </c>
      <c r="S736" s="104">
        <f>+N736*O736*P736*'1. Standard_Cost'!$C$12</f>
        <v>0</v>
      </c>
      <c r="T736" s="104">
        <f>+N736*P736*Q736*'1. Standard_Cost'!$D$12</f>
        <v>0</v>
      </c>
      <c r="U736" s="104">
        <f>+N736*O736*'1. Standard_Cost'!$E$12</f>
        <v>0</v>
      </c>
      <c r="V736" s="103"/>
      <c r="W736" s="103"/>
      <c r="X736" s="103"/>
      <c r="Y736" s="104">
        <f>+V736*((X736*'1. Standard_Cost'!$B$16)+(W736*X736*'1. Standard_Cost'!$C$16))</f>
        <v>0</v>
      </c>
      <c r="Z736" s="103"/>
      <c r="AA736" s="103"/>
      <c r="AB736" s="104">
        <f>+Z736*'1. Standard_Cost'!$B$20+AA736*'1. Standard_Cost'!$C$20</f>
        <v>0</v>
      </c>
      <c r="AC736" s="105"/>
      <c r="AD736" s="106"/>
      <c r="AE736" s="104">
        <f>SUM(AD736,AC736,AB736,Y736,U736,T736,S736,R736)*'1. Standard_Cost'!B353</f>
        <v>0</v>
      </c>
      <c r="AF736" s="104">
        <f t="shared" si="1318"/>
        <v>0</v>
      </c>
      <c r="AG736" s="103"/>
      <c r="AH736" s="103"/>
      <c r="AI736" s="103"/>
      <c r="AJ736" s="107"/>
      <c r="AK736" s="107"/>
      <c r="AL736" s="107"/>
      <c r="AM736" s="104">
        <f>AG736*'1. Standard_Cost'!B349+'Incremental_Cost Year 2021'!AH744*'1. Standard_Cost'!C349+'Incremental_Cost Year 2021'!AI744*'1. Standard_Cost'!D349+'Incremental_Cost Year 2021'!AJ744+'Incremental_Cost Year 2021'!AL744+AK736</f>
        <v>0</v>
      </c>
      <c r="AN736" s="104">
        <f>AM736*'1. Standard_Cost'!C353</f>
        <v>0</v>
      </c>
      <c r="AO736" s="107"/>
      <c r="AQ736" s="104">
        <f t="shared" si="1314"/>
        <v>0</v>
      </c>
      <c r="AR736" s="104">
        <f t="shared" si="1315"/>
        <v>0</v>
      </c>
      <c r="AS736" s="104">
        <f t="shared" si="1316"/>
        <v>0</v>
      </c>
      <c r="AT736" s="104">
        <f t="shared" si="1319"/>
        <v>0</v>
      </c>
      <c r="AU736" s="108"/>
      <c r="AV736" s="108"/>
      <c r="AW736" s="108"/>
      <c r="AX736" s="108"/>
      <c r="AY736" s="108"/>
      <c r="AZ736" s="108"/>
      <c r="BA736" s="109">
        <f t="shared" si="1317"/>
        <v>0</v>
      </c>
    </row>
    <row r="737" spans="1:53" ht="14.1" customHeight="1" outlineLevel="2" x14ac:dyDescent="0.2">
      <c r="A737" s="68"/>
      <c r="B737" s="94"/>
      <c r="C737" s="251"/>
      <c r="D737" s="110"/>
      <c r="E737" s="110"/>
      <c r="F737" s="110"/>
      <c r="G737" s="111"/>
      <c r="H737" s="112" t="s">
        <v>179</v>
      </c>
      <c r="I737" s="100"/>
      <c r="J737" s="101"/>
      <c r="K737" s="101"/>
      <c r="L737" s="102" t="str">
        <f>IF(I737&lt;&gt;0,((VLOOKUP(I737,'1. Standard_Cost'!$B$4:$D$8,2)+VLOOKUP(I737,'1. Standard_Cost'!$B$4:$D$8,3))*J737*K737),"0")</f>
        <v>0</v>
      </c>
      <c r="M737" s="102">
        <f>L737*'1. Standard_Cost'!F329</f>
        <v>0</v>
      </c>
      <c r="N737" s="103"/>
      <c r="O737" s="103"/>
      <c r="P737" s="103"/>
      <c r="Q737" s="103"/>
      <c r="R737" s="104">
        <f>+N737*P737*'1. Standard_Cost'!$B$12</f>
        <v>0</v>
      </c>
      <c r="S737" s="104">
        <f>+N737*O737*P737*'1. Standard_Cost'!$C$12</f>
        <v>0</v>
      </c>
      <c r="T737" s="104">
        <f>+N737*P737*Q737*'1. Standard_Cost'!$D$12</f>
        <v>0</v>
      </c>
      <c r="U737" s="104">
        <f>+N737*O737*'1. Standard_Cost'!$E$12</f>
        <v>0</v>
      </c>
      <c r="V737" s="103"/>
      <c r="W737" s="103"/>
      <c r="X737" s="103"/>
      <c r="Y737" s="104">
        <f>+V737*((X737*'1. Standard_Cost'!$B$16)+(W737*X737*'1. Standard_Cost'!$C$16))</f>
        <v>0</v>
      </c>
      <c r="Z737" s="103"/>
      <c r="AA737" s="103"/>
      <c r="AB737" s="104">
        <f>+Z737*'1. Standard_Cost'!$B$20+AA737*'1. Standard_Cost'!$C$20</f>
        <v>0</v>
      </c>
      <c r="AC737" s="105"/>
      <c r="AD737" s="106"/>
      <c r="AE737" s="104">
        <f>SUM(AD737,AC737,AB737,Y737,U737,T737,S737,R737)*'1. Standard_Cost'!B353</f>
        <v>0</v>
      </c>
      <c r="AF737" s="104">
        <f t="shared" si="1318"/>
        <v>0</v>
      </c>
      <c r="AG737" s="103"/>
      <c r="AH737" s="103"/>
      <c r="AI737" s="103"/>
      <c r="AJ737" s="107"/>
      <c r="AK737" s="107"/>
      <c r="AL737" s="107"/>
      <c r="AM737" s="104">
        <f>AG737*'1. Standard_Cost'!B349+'Incremental_Cost Year 2021'!AH745*'1. Standard_Cost'!C349+'Incremental_Cost Year 2021'!AI745*'1. Standard_Cost'!D349+'Incremental_Cost Year 2021'!AJ745+'Incremental_Cost Year 2021'!AL745+AK737</f>
        <v>0</v>
      </c>
      <c r="AN737" s="104">
        <f>AM737*'1. Standard_Cost'!C353</f>
        <v>0</v>
      </c>
      <c r="AO737" s="107"/>
      <c r="AQ737" s="104">
        <f t="shared" si="1314"/>
        <v>0</v>
      </c>
      <c r="AR737" s="104">
        <f t="shared" si="1315"/>
        <v>0</v>
      </c>
      <c r="AS737" s="104">
        <f t="shared" si="1316"/>
        <v>0</v>
      </c>
      <c r="AT737" s="104">
        <f t="shared" si="1319"/>
        <v>0</v>
      </c>
      <c r="AU737" s="108"/>
      <c r="AV737" s="108"/>
      <c r="AW737" s="108"/>
      <c r="AX737" s="108"/>
      <c r="AY737" s="108"/>
      <c r="AZ737" s="108"/>
      <c r="BA737" s="109">
        <f t="shared" si="1317"/>
        <v>0</v>
      </c>
    </row>
    <row r="738" spans="1:53" ht="25.7" customHeight="1" outlineLevel="1" x14ac:dyDescent="0.2">
      <c r="A738" s="68"/>
      <c r="B738" s="94"/>
      <c r="C738" s="251"/>
      <c r="D738" s="113" t="s">
        <v>48</v>
      </c>
      <c r="E738" s="113" t="s">
        <v>833</v>
      </c>
      <c r="F738" s="114" t="s">
        <v>154</v>
      </c>
      <c r="G738" s="115" t="s">
        <v>155</v>
      </c>
      <c r="H738" s="122" t="s">
        <v>430</v>
      </c>
      <c r="I738" s="117"/>
      <c r="J738" s="117"/>
      <c r="K738" s="117"/>
      <c r="L738" s="118">
        <f>SUM(L734:L737)</f>
        <v>0</v>
      </c>
      <c r="M738" s="118">
        <f>SUM(M734:M737)</f>
        <v>0</v>
      </c>
      <c r="N738" s="117"/>
      <c r="O738" s="117"/>
      <c r="P738" s="117"/>
      <c r="Q738" s="117"/>
      <c r="R738" s="119">
        <f>SUM(R734:R737)</f>
        <v>0</v>
      </c>
      <c r="S738" s="119">
        <f>SUM(S734:S737)</f>
        <v>0</v>
      </c>
      <c r="T738" s="119">
        <f>SUM(T734:T737)</f>
        <v>0</v>
      </c>
      <c r="U738" s="119">
        <f>SUM(U734:U737)</f>
        <v>0</v>
      </c>
      <c r="V738" s="117"/>
      <c r="W738" s="117"/>
      <c r="X738" s="117"/>
      <c r="Y738" s="118">
        <f>SUM(Y734:Y737)</f>
        <v>0</v>
      </c>
      <c r="Z738" s="117"/>
      <c r="AA738" s="117"/>
      <c r="AB738" s="118">
        <f t="shared" ref="AB738:AF738" si="1320">SUM(AB734:AB737)</f>
        <v>0</v>
      </c>
      <c r="AC738" s="118">
        <f t="shared" si="1320"/>
        <v>0</v>
      </c>
      <c r="AD738" s="118">
        <f t="shared" si="1320"/>
        <v>0</v>
      </c>
      <c r="AE738" s="118">
        <f t="shared" si="1320"/>
        <v>0</v>
      </c>
      <c r="AF738" s="118">
        <f t="shared" si="1320"/>
        <v>0</v>
      </c>
      <c r="AG738" s="117"/>
      <c r="AH738" s="117"/>
      <c r="AI738" s="117"/>
      <c r="AJ738" s="119">
        <f>SUM(AJ734:AJ737)</f>
        <v>0</v>
      </c>
      <c r="AK738" s="119">
        <f t="shared" ref="AK738:AN738" si="1321">SUM(AK734:AK737)</f>
        <v>0</v>
      </c>
      <c r="AL738" s="119">
        <f t="shared" si="1321"/>
        <v>0</v>
      </c>
      <c r="AM738" s="119">
        <f t="shared" si="1321"/>
        <v>0</v>
      </c>
      <c r="AN738" s="119">
        <f t="shared" si="1321"/>
        <v>0</v>
      </c>
      <c r="AO738" s="116"/>
      <c r="AP738" s="120"/>
      <c r="AQ738" s="121">
        <f t="shared" ref="AQ738:BA738" si="1322">SUM(AQ734:AQ737)</f>
        <v>0</v>
      </c>
      <c r="AR738" s="121">
        <f t="shared" si="1322"/>
        <v>0</v>
      </c>
      <c r="AS738" s="121">
        <f t="shared" si="1322"/>
        <v>0</v>
      </c>
      <c r="AT738" s="121">
        <f t="shared" si="1322"/>
        <v>0</v>
      </c>
      <c r="AU738" s="121">
        <f t="shared" si="1322"/>
        <v>0</v>
      </c>
      <c r="AV738" s="121">
        <f t="shared" si="1322"/>
        <v>0</v>
      </c>
      <c r="AW738" s="121">
        <f t="shared" si="1322"/>
        <v>0</v>
      </c>
      <c r="AX738" s="121">
        <f t="shared" si="1322"/>
        <v>0</v>
      </c>
      <c r="AY738" s="121">
        <f t="shared" si="1322"/>
        <v>0</v>
      </c>
      <c r="AZ738" s="121">
        <f t="shared" si="1322"/>
        <v>0</v>
      </c>
      <c r="BA738" s="121">
        <f t="shared" si="1322"/>
        <v>0</v>
      </c>
    </row>
    <row r="739" spans="1:53" ht="14.1" customHeight="1" outlineLevel="2" x14ac:dyDescent="0.2">
      <c r="A739" s="68"/>
      <c r="B739" s="94"/>
      <c r="C739" s="251"/>
      <c r="D739" s="96"/>
      <c r="E739" s="96"/>
      <c r="F739" s="97"/>
      <c r="G739" s="98"/>
      <c r="H739" s="99" t="s">
        <v>49</v>
      </c>
      <c r="I739" s="100"/>
      <c r="J739" s="101"/>
      <c r="K739" s="101"/>
      <c r="L739" s="102" t="str">
        <f>IF(I739&lt;&gt;0,((VLOOKUP(I739,'1. Standard_Cost'!$B$4:$D$8,2)+VLOOKUP(I739,'1. Standard_Cost'!$B$4:$D$8,3))*J739*K739),"0")</f>
        <v>0</v>
      </c>
      <c r="M739" s="102">
        <f>L739*'1. Standard_Cost'!F329</f>
        <v>0</v>
      </c>
      <c r="N739" s="103"/>
      <c r="O739" s="103"/>
      <c r="P739" s="103"/>
      <c r="Q739" s="103"/>
      <c r="R739" s="104">
        <f>+N739*P739*'1. Standard_Cost'!$B$12</f>
        <v>0</v>
      </c>
      <c r="S739" s="104">
        <f>+N739*O739*P739*'1. Standard_Cost'!$C$12</f>
        <v>0</v>
      </c>
      <c r="T739" s="104">
        <f>+N739*P739*Q739*'1. Standard_Cost'!$D$12</f>
        <v>0</v>
      </c>
      <c r="U739" s="104">
        <f>+N739*O739*'1. Standard_Cost'!$E$12</f>
        <v>0</v>
      </c>
      <c r="V739" s="103"/>
      <c r="W739" s="103"/>
      <c r="X739" s="103"/>
      <c r="Y739" s="104">
        <f>+V739*((X739*'1. Standard_Cost'!$B$16)+(W739*X739*'1. Standard_Cost'!$C$16))</f>
        <v>0</v>
      </c>
      <c r="Z739" s="103"/>
      <c r="AA739" s="103"/>
      <c r="AB739" s="104">
        <f>+Z739*'1. Standard_Cost'!$B$20+AA739*'1. Standard_Cost'!$C$20</f>
        <v>0</v>
      </c>
      <c r="AC739" s="105"/>
      <c r="AD739" s="106"/>
      <c r="AE739" s="104">
        <f>SUM(AD739,AC739,AB739,Y739,U739,T739,S739,R739)*'1. Standard_Cost'!B353</f>
        <v>0</v>
      </c>
      <c r="AF739" s="104">
        <f>SUM(AD739,AE739)</f>
        <v>0</v>
      </c>
      <c r="AG739" s="103"/>
      <c r="AH739" s="103"/>
      <c r="AI739" s="103"/>
      <c r="AJ739" s="107"/>
      <c r="AK739" s="107"/>
      <c r="AL739" s="107"/>
      <c r="AM739" s="104">
        <f>AG739*'1. Standard_Cost'!B349+'Incremental_Cost Year 2021'!AH747*'1. Standard_Cost'!C349+'Incremental_Cost Year 2021'!AI747*'1. Standard_Cost'!D349+'Incremental_Cost Year 2021'!AJ747+'Incremental_Cost Year 2021'!AL747+AK739</f>
        <v>0</v>
      </c>
      <c r="AN739" s="104">
        <f>AM739*'1. Standard_Cost'!C353</f>
        <v>0</v>
      </c>
      <c r="AO739" s="107"/>
      <c r="AQ739" s="104">
        <f t="shared" ref="AQ739:AQ742" si="1323">L739+M739</f>
        <v>0</v>
      </c>
      <c r="AR739" s="104">
        <f t="shared" ref="AR739:AR742" si="1324">AF739</f>
        <v>0</v>
      </c>
      <c r="AS739" s="104">
        <f t="shared" ref="AS739:AS742" si="1325">AM739+AN739</f>
        <v>0</v>
      </c>
      <c r="AT739" s="104">
        <f>SUM(AQ739,AR739,AS739)</f>
        <v>0</v>
      </c>
      <c r="AU739" s="108"/>
      <c r="AV739" s="108"/>
      <c r="AW739" s="108"/>
      <c r="AX739" s="108"/>
      <c r="AY739" s="108"/>
      <c r="AZ739" s="108"/>
      <c r="BA739" s="109">
        <f t="shared" ref="BA739:BA742" si="1326">SUM(AU739:AZ739)-AT739</f>
        <v>0</v>
      </c>
    </row>
    <row r="740" spans="1:53" ht="14.1" customHeight="1" outlineLevel="2" x14ac:dyDescent="0.2">
      <c r="A740" s="68"/>
      <c r="B740" s="94"/>
      <c r="C740" s="251"/>
      <c r="D740" s="110"/>
      <c r="E740" s="110"/>
      <c r="F740" s="110"/>
      <c r="G740" s="111"/>
      <c r="H740" s="99" t="s">
        <v>50</v>
      </c>
      <c r="I740" s="100"/>
      <c r="J740" s="101"/>
      <c r="K740" s="101"/>
      <c r="L740" s="102" t="str">
        <f>IF(I740&lt;&gt;0,((VLOOKUP(I740,'1. Standard_Cost'!$B$4:$D$8,2)+VLOOKUP(I740,'1. Standard_Cost'!$B$4:$D$8,3))*J740*K740),"0")</f>
        <v>0</v>
      </c>
      <c r="M740" s="102">
        <f>L740*'1. Standard_Cost'!F329</f>
        <v>0</v>
      </c>
      <c r="N740" s="103"/>
      <c r="O740" s="103"/>
      <c r="P740" s="103"/>
      <c r="Q740" s="103"/>
      <c r="R740" s="104">
        <f>+N740*P740*'1. Standard_Cost'!$B$12</f>
        <v>0</v>
      </c>
      <c r="S740" s="104">
        <f>+N740*O740*P740*'1. Standard_Cost'!$C$12</f>
        <v>0</v>
      </c>
      <c r="T740" s="104">
        <f>+N740*P740*Q740*'1. Standard_Cost'!$D$12</f>
        <v>0</v>
      </c>
      <c r="U740" s="104">
        <f>+N740*O740*'1. Standard_Cost'!$E$12</f>
        <v>0</v>
      </c>
      <c r="V740" s="103"/>
      <c r="W740" s="103"/>
      <c r="X740" s="103"/>
      <c r="Y740" s="104">
        <f>+V740*((X740*'1. Standard_Cost'!$B$16)+(W740*X740*'1. Standard_Cost'!$C$16))</f>
        <v>0</v>
      </c>
      <c r="Z740" s="103"/>
      <c r="AA740" s="103"/>
      <c r="AB740" s="104">
        <f>+Z740*'1. Standard_Cost'!$B$20+AA740*'1. Standard_Cost'!$C$20</f>
        <v>0</v>
      </c>
      <c r="AC740" s="105"/>
      <c r="AD740" s="106"/>
      <c r="AE740" s="104">
        <f>SUM(AD740,AC740,AB740,Y740,U740,T740,S740,R740)*'1. Standard_Cost'!B353</f>
        <v>0</v>
      </c>
      <c r="AF740" s="104">
        <f t="shared" ref="AF740:AF742" si="1327">SUM(AD740,AE740)</f>
        <v>0</v>
      </c>
      <c r="AG740" s="103"/>
      <c r="AH740" s="103">
        <v>0</v>
      </c>
      <c r="AI740" s="103">
        <v>0</v>
      </c>
      <c r="AJ740" s="107"/>
      <c r="AK740" s="107"/>
      <c r="AL740" s="107"/>
      <c r="AM740" s="104">
        <f>AG740*'1. Standard_Cost'!B349+'Incremental_Cost Year 2021'!AH748*'1. Standard_Cost'!C349+'Incremental_Cost Year 2021'!AI748*'1. Standard_Cost'!D349+'Incremental_Cost Year 2021'!AJ748+'Incremental_Cost Year 2021'!AL748+AK740</f>
        <v>0</v>
      </c>
      <c r="AN740" s="104">
        <f>AM740*'1. Standard_Cost'!C353</f>
        <v>0</v>
      </c>
      <c r="AO740" s="107"/>
      <c r="AQ740" s="104">
        <f t="shared" si="1323"/>
        <v>0</v>
      </c>
      <c r="AR740" s="104">
        <f t="shared" si="1324"/>
        <v>0</v>
      </c>
      <c r="AS740" s="104">
        <f t="shared" si="1325"/>
        <v>0</v>
      </c>
      <c r="AT740" s="104">
        <f t="shared" ref="AT740:AT742" si="1328">SUM(AQ740,AR740,AS740)</f>
        <v>0</v>
      </c>
      <c r="AU740" s="108"/>
      <c r="AV740" s="108">
        <v>0</v>
      </c>
      <c r="AW740" s="108"/>
      <c r="AX740" s="108"/>
      <c r="AY740" s="108"/>
      <c r="AZ740" s="108"/>
      <c r="BA740" s="109">
        <f t="shared" si="1326"/>
        <v>0</v>
      </c>
    </row>
    <row r="741" spans="1:53" ht="14.1" customHeight="1" outlineLevel="2" x14ac:dyDescent="0.2">
      <c r="A741" s="68"/>
      <c r="B741" s="94"/>
      <c r="C741" s="251"/>
      <c r="D741" s="110"/>
      <c r="E741" s="110"/>
      <c r="F741" s="110"/>
      <c r="G741" s="111"/>
      <c r="H741" s="99" t="s">
        <v>51</v>
      </c>
      <c r="I741" s="100"/>
      <c r="J741" s="101"/>
      <c r="K741" s="101"/>
      <c r="L741" s="102" t="str">
        <f>IF(I741&lt;&gt;0,((VLOOKUP(I741,'1. Standard_Cost'!$B$4:$D$8,2)+VLOOKUP(I741,'1. Standard_Cost'!$B$4:$D$8,3))*J741*K741),"0")</f>
        <v>0</v>
      </c>
      <c r="M741" s="102">
        <f>L741*'1. Standard_Cost'!F329</f>
        <v>0</v>
      </c>
      <c r="N741" s="103"/>
      <c r="O741" s="103"/>
      <c r="P741" s="103"/>
      <c r="Q741" s="103"/>
      <c r="R741" s="104">
        <f>+N741*P741*'1. Standard_Cost'!$B$12</f>
        <v>0</v>
      </c>
      <c r="S741" s="104">
        <f>+N741*O741*P741*'1. Standard_Cost'!$C$12</f>
        <v>0</v>
      </c>
      <c r="T741" s="104">
        <f>+N741*P741*Q741*'1. Standard_Cost'!$D$12</f>
        <v>0</v>
      </c>
      <c r="U741" s="104">
        <f>+N741*O741*'1. Standard_Cost'!$E$12</f>
        <v>0</v>
      </c>
      <c r="V741" s="103"/>
      <c r="W741" s="103"/>
      <c r="X741" s="103"/>
      <c r="Y741" s="104">
        <f>+V741*((X741*'1. Standard_Cost'!$B$16)+(W741*X741*'1. Standard_Cost'!$C$16))</f>
        <v>0</v>
      </c>
      <c r="Z741" s="103"/>
      <c r="AA741" s="103"/>
      <c r="AB741" s="104">
        <f>+Z741*'1. Standard_Cost'!$B$20+AA741*'1. Standard_Cost'!$C$20</f>
        <v>0</v>
      </c>
      <c r="AC741" s="105"/>
      <c r="AD741" s="106"/>
      <c r="AE741" s="104">
        <f>SUM(AD741,AC741,AB741,Y741,U741,T741,S741,R741)*'1. Standard_Cost'!B353</f>
        <v>0</v>
      </c>
      <c r="AF741" s="104">
        <f t="shared" si="1327"/>
        <v>0</v>
      </c>
      <c r="AG741" s="103"/>
      <c r="AH741" s="103"/>
      <c r="AI741" s="103"/>
      <c r="AJ741" s="107"/>
      <c r="AK741" s="107"/>
      <c r="AL741" s="107"/>
      <c r="AM741" s="104">
        <f>AG741*'1. Standard_Cost'!B349+'Incremental_Cost Year 2021'!AH749*'1. Standard_Cost'!C349+'Incremental_Cost Year 2021'!AI749*'1. Standard_Cost'!D349+'Incremental_Cost Year 2021'!AJ749+'Incremental_Cost Year 2021'!AL749+AK741</f>
        <v>0</v>
      </c>
      <c r="AN741" s="104">
        <f>AM741*'1. Standard_Cost'!C353</f>
        <v>0</v>
      </c>
      <c r="AO741" s="107"/>
      <c r="AQ741" s="104">
        <f t="shared" si="1323"/>
        <v>0</v>
      </c>
      <c r="AR741" s="104">
        <f t="shared" si="1324"/>
        <v>0</v>
      </c>
      <c r="AS741" s="104">
        <f t="shared" si="1325"/>
        <v>0</v>
      </c>
      <c r="AT741" s="104">
        <f t="shared" si="1328"/>
        <v>0</v>
      </c>
      <c r="AU741" s="108"/>
      <c r="AV741" s="108"/>
      <c r="AW741" s="108"/>
      <c r="AX741" s="108"/>
      <c r="AY741" s="108"/>
      <c r="AZ741" s="108"/>
      <c r="BA741" s="109">
        <f t="shared" si="1326"/>
        <v>0</v>
      </c>
    </row>
    <row r="742" spans="1:53" ht="14.1" customHeight="1" outlineLevel="2" x14ac:dyDescent="0.2">
      <c r="A742" s="68"/>
      <c r="B742" s="94"/>
      <c r="C742" s="251"/>
      <c r="D742" s="110"/>
      <c r="E742" s="110"/>
      <c r="F742" s="110"/>
      <c r="G742" s="111"/>
      <c r="H742" s="112" t="s">
        <v>179</v>
      </c>
      <c r="I742" s="100"/>
      <c r="J742" s="101"/>
      <c r="K742" s="101"/>
      <c r="L742" s="102" t="str">
        <f>IF(I742&lt;&gt;0,((VLOOKUP(I742,'1. Standard_Cost'!$B$4:$D$8,2)+VLOOKUP(I742,'1. Standard_Cost'!$B$4:$D$8,3))*J742*K742),"0")</f>
        <v>0</v>
      </c>
      <c r="M742" s="102">
        <f>L742*'1. Standard_Cost'!F329</f>
        <v>0</v>
      </c>
      <c r="N742" s="103"/>
      <c r="O742" s="103"/>
      <c r="P742" s="103"/>
      <c r="Q742" s="103"/>
      <c r="R742" s="104">
        <f>+N742*P742*'1. Standard_Cost'!$B$12</f>
        <v>0</v>
      </c>
      <c r="S742" s="104">
        <f>+N742*O742*P742*'1. Standard_Cost'!$C$12</f>
        <v>0</v>
      </c>
      <c r="T742" s="104">
        <f>+N742*P742*Q742*'1. Standard_Cost'!$D$12</f>
        <v>0</v>
      </c>
      <c r="U742" s="104">
        <f>+N742*O742*'1. Standard_Cost'!$E$12</f>
        <v>0</v>
      </c>
      <c r="V742" s="103"/>
      <c r="W742" s="103"/>
      <c r="X742" s="103"/>
      <c r="Y742" s="104">
        <f>+V742*((X742*'1. Standard_Cost'!$B$16)+(W742*X742*'1. Standard_Cost'!$C$16))</f>
        <v>0</v>
      </c>
      <c r="Z742" s="103"/>
      <c r="AA742" s="103"/>
      <c r="AB742" s="104">
        <f>+Z742*'1. Standard_Cost'!$B$20+AA742*'1. Standard_Cost'!$C$20</f>
        <v>0</v>
      </c>
      <c r="AC742" s="105"/>
      <c r="AD742" s="106"/>
      <c r="AE742" s="104">
        <f>SUM(AD742,AC742,AB742,Y742,U742,T742,S742,R742)*'1. Standard_Cost'!B353</f>
        <v>0</v>
      </c>
      <c r="AF742" s="104">
        <f t="shared" si="1327"/>
        <v>0</v>
      </c>
      <c r="AG742" s="103"/>
      <c r="AH742" s="103"/>
      <c r="AI742" s="103"/>
      <c r="AJ742" s="107"/>
      <c r="AK742" s="107"/>
      <c r="AL742" s="107"/>
      <c r="AM742" s="104">
        <f>AG742*'1. Standard_Cost'!B349+'Incremental_Cost Year 2021'!AH750*'1. Standard_Cost'!C349+'Incremental_Cost Year 2021'!AI750*'1. Standard_Cost'!D349+'Incremental_Cost Year 2021'!AJ750+'Incremental_Cost Year 2021'!AL750+AK742</f>
        <v>0</v>
      </c>
      <c r="AN742" s="104">
        <f>AM742*'1. Standard_Cost'!C353</f>
        <v>0</v>
      </c>
      <c r="AO742" s="107"/>
      <c r="AQ742" s="104">
        <f t="shared" si="1323"/>
        <v>0</v>
      </c>
      <c r="AR742" s="104">
        <f t="shared" si="1324"/>
        <v>0</v>
      </c>
      <c r="AS742" s="104">
        <f t="shared" si="1325"/>
        <v>0</v>
      </c>
      <c r="AT742" s="104">
        <f t="shared" si="1328"/>
        <v>0</v>
      </c>
      <c r="AU742" s="108"/>
      <c r="AV742" s="108"/>
      <c r="AW742" s="108"/>
      <c r="AX742" s="108"/>
      <c r="AY742" s="108"/>
      <c r="AZ742" s="108"/>
      <c r="BA742" s="109">
        <f t="shared" si="1326"/>
        <v>0</v>
      </c>
    </row>
    <row r="743" spans="1:53" ht="24.6" customHeight="1" outlineLevel="1" x14ac:dyDescent="0.2">
      <c r="A743" s="68"/>
      <c r="B743" s="141"/>
      <c r="C743" s="251"/>
      <c r="D743" s="113" t="s">
        <v>48</v>
      </c>
      <c r="E743" s="113" t="s">
        <v>834</v>
      </c>
      <c r="F743" s="114" t="s">
        <v>154</v>
      </c>
      <c r="G743" s="115" t="s">
        <v>155</v>
      </c>
      <c r="H743" s="122" t="s">
        <v>431</v>
      </c>
      <c r="I743" s="117"/>
      <c r="J743" s="117"/>
      <c r="K743" s="117"/>
      <c r="L743" s="118">
        <f>SUM(L739:L742)</f>
        <v>0</v>
      </c>
      <c r="M743" s="118">
        <f>SUM(M739:M742)</f>
        <v>0</v>
      </c>
      <c r="N743" s="117"/>
      <c r="O743" s="117"/>
      <c r="P743" s="117"/>
      <c r="Q743" s="117"/>
      <c r="R743" s="119">
        <f>SUM(R739:R742)</f>
        <v>0</v>
      </c>
      <c r="S743" s="119">
        <f>SUM(S739:S742)</f>
        <v>0</v>
      </c>
      <c r="T743" s="119">
        <f>SUM(T739:T742)</f>
        <v>0</v>
      </c>
      <c r="U743" s="119">
        <f>SUM(U739:U742)</f>
        <v>0</v>
      </c>
      <c r="V743" s="117"/>
      <c r="W743" s="117"/>
      <c r="X743" s="117"/>
      <c r="Y743" s="118">
        <f>SUM(Y739:Y742)</f>
        <v>0</v>
      </c>
      <c r="Z743" s="117"/>
      <c r="AA743" s="117"/>
      <c r="AB743" s="118">
        <f t="shared" ref="AB743:AF743" si="1329">SUM(AB739:AB742)</f>
        <v>0</v>
      </c>
      <c r="AC743" s="118">
        <f t="shared" si="1329"/>
        <v>0</v>
      </c>
      <c r="AD743" s="118">
        <f t="shared" si="1329"/>
        <v>0</v>
      </c>
      <c r="AE743" s="118">
        <f t="shared" si="1329"/>
        <v>0</v>
      </c>
      <c r="AF743" s="118">
        <f t="shared" si="1329"/>
        <v>0</v>
      </c>
      <c r="AG743" s="117"/>
      <c r="AH743" s="117"/>
      <c r="AI743" s="117"/>
      <c r="AJ743" s="119">
        <f>SUM(AJ739:AJ742)</f>
        <v>0</v>
      </c>
      <c r="AK743" s="119">
        <f t="shared" ref="AK743:AN743" si="1330">SUM(AK739:AK742)</f>
        <v>0</v>
      </c>
      <c r="AL743" s="119">
        <f t="shared" si="1330"/>
        <v>0</v>
      </c>
      <c r="AM743" s="119">
        <f t="shared" si="1330"/>
        <v>0</v>
      </c>
      <c r="AN743" s="119">
        <f t="shared" si="1330"/>
        <v>0</v>
      </c>
      <c r="AO743" s="116"/>
      <c r="AP743" s="120"/>
      <c r="AQ743" s="121">
        <f t="shared" ref="AQ743:BA743" si="1331">SUM(AQ739:AQ742)</f>
        <v>0</v>
      </c>
      <c r="AR743" s="121">
        <f t="shared" si="1331"/>
        <v>0</v>
      </c>
      <c r="AS743" s="121">
        <f t="shared" si="1331"/>
        <v>0</v>
      </c>
      <c r="AT743" s="121">
        <f t="shared" si="1331"/>
        <v>0</v>
      </c>
      <c r="AU743" s="121">
        <f t="shared" si="1331"/>
        <v>0</v>
      </c>
      <c r="AV743" s="121">
        <f t="shared" si="1331"/>
        <v>0</v>
      </c>
      <c r="AW743" s="121">
        <f t="shared" si="1331"/>
        <v>0</v>
      </c>
      <c r="AX743" s="121">
        <f t="shared" si="1331"/>
        <v>0</v>
      </c>
      <c r="AY743" s="121">
        <f t="shared" si="1331"/>
        <v>0</v>
      </c>
      <c r="AZ743" s="121">
        <f t="shared" si="1331"/>
        <v>0</v>
      </c>
      <c r="BA743" s="121">
        <f t="shared" si="1331"/>
        <v>0</v>
      </c>
    </row>
    <row r="744" spans="1:53" ht="14.1" customHeight="1" outlineLevel="2" x14ac:dyDescent="0.2">
      <c r="A744" s="68"/>
      <c r="B744" s="94"/>
      <c r="C744" s="95"/>
      <c r="D744" s="96"/>
      <c r="E744" s="96"/>
      <c r="F744" s="97"/>
      <c r="G744" s="98"/>
      <c r="H744" s="99" t="s">
        <v>49</v>
      </c>
      <c r="I744" s="100"/>
      <c r="J744" s="101"/>
      <c r="K744" s="101"/>
      <c r="L744" s="102" t="str">
        <f>IF(I744&lt;&gt;0,((VLOOKUP(I744,'1. Standard_Cost'!$B$4:$D$8,2)+VLOOKUP(I744,'1. Standard_Cost'!$B$4:$D$8,3))*J744*K744),"0")</f>
        <v>0</v>
      </c>
      <c r="M744" s="102">
        <f>L744*'1. Standard_Cost'!F334</f>
        <v>0</v>
      </c>
      <c r="N744" s="103"/>
      <c r="O744" s="103"/>
      <c r="P744" s="103"/>
      <c r="Q744" s="103"/>
      <c r="R744" s="104">
        <f>+N744*P744*'1. Standard_Cost'!$B$12</f>
        <v>0</v>
      </c>
      <c r="S744" s="104">
        <f>+N744*O744*P744*'1. Standard_Cost'!$C$12</f>
        <v>0</v>
      </c>
      <c r="T744" s="104">
        <f>+N744*P744*Q744*'1. Standard_Cost'!$D$12</f>
        <v>0</v>
      </c>
      <c r="U744" s="104">
        <f>+N744*O744*'1. Standard_Cost'!$E$12</f>
        <v>0</v>
      </c>
      <c r="V744" s="103"/>
      <c r="W744" s="103"/>
      <c r="X744" s="103"/>
      <c r="Y744" s="104">
        <f>+V744*((X744*'1. Standard_Cost'!$B$16)+(W744*X744*'1. Standard_Cost'!$C$16))</f>
        <v>0</v>
      </c>
      <c r="Z744" s="103"/>
      <c r="AA744" s="103"/>
      <c r="AB744" s="104">
        <f>+Z744*'1. Standard_Cost'!$B$20+AA744*'1. Standard_Cost'!$C$20</f>
        <v>0</v>
      </c>
      <c r="AC744" s="105"/>
      <c r="AD744" s="106"/>
      <c r="AE744" s="104">
        <f>SUM(AD744,AC744,AB744,Y744,U744,T744,S744,R744)*'1. Standard_Cost'!B358</f>
        <v>0</v>
      </c>
      <c r="AF744" s="104">
        <f>SUM(AD744,AE744)</f>
        <v>0</v>
      </c>
      <c r="AG744" s="103"/>
      <c r="AH744" s="103"/>
      <c r="AI744" s="103"/>
      <c r="AJ744" s="107"/>
      <c r="AK744" s="107"/>
      <c r="AL744" s="107"/>
      <c r="AM744" s="104">
        <f>AG744*'1. Standard_Cost'!B354+'Incremental_Cost Year 2021'!AH752*'1. Standard_Cost'!C354+'Incremental_Cost Year 2021'!AI752*'1. Standard_Cost'!D354+'Incremental_Cost Year 2021'!AJ752+'Incremental_Cost Year 2021'!AL752+AK744</f>
        <v>0</v>
      </c>
      <c r="AN744" s="104">
        <f>AM744*'1. Standard_Cost'!C358</f>
        <v>0</v>
      </c>
      <c r="AO744" s="107"/>
      <c r="AQ744" s="104">
        <f t="shared" ref="AQ744:AQ747" si="1332">L744+M744</f>
        <v>0</v>
      </c>
      <c r="AR744" s="104">
        <f t="shared" ref="AR744:AR747" si="1333">AF744</f>
        <v>0</v>
      </c>
      <c r="AS744" s="104">
        <f t="shared" ref="AS744:AS747" si="1334">AM744+AN744</f>
        <v>0</v>
      </c>
      <c r="AT744" s="104">
        <f>SUM(AQ744,AR744,AS744)</f>
        <v>0</v>
      </c>
      <c r="AU744" s="108"/>
      <c r="AV744" s="108"/>
      <c r="AW744" s="108"/>
      <c r="AX744" s="108"/>
      <c r="AY744" s="108"/>
      <c r="AZ744" s="108"/>
      <c r="BA744" s="109">
        <f t="shared" ref="BA744:BA747" si="1335">SUM(AU744:AZ744)-AT744</f>
        <v>0</v>
      </c>
    </row>
    <row r="745" spans="1:53" ht="14.1" customHeight="1" outlineLevel="2" x14ac:dyDescent="0.2">
      <c r="A745" s="68"/>
      <c r="B745" s="94"/>
      <c r="C745" s="95"/>
      <c r="D745" s="110"/>
      <c r="E745" s="110"/>
      <c r="F745" s="110"/>
      <c r="G745" s="111"/>
      <c r="H745" s="99" t="s">
        <v>50</v>
      </c>
      <c r="I745" s="100"/>
      <c r="J745" s="101"/>
      <c r="K745" s="101"/>
      <c r="L745" s="102" t="str">
        <f>IF(I745&lt;&gt;0,((VLOOKUP(I745,'1. Standard_Cost'!$B$4:$D$8,2)+VLOOKUP(I745,'1. Standard_Cost'!$B$4:$D$8,3))*J745*K745),"0")</f>
        <v>0</v>
      </c>
      <c r="M745" s="102">
        <f>L745*'1. Standard_Cost'!F334</f>
        <v>0</v>
      </c>
      <c r="N745" s="103"/>
      <c r="O745" s="103"/>
      <c r="P745" s="103"/>
      <c r="Q745" s="103"/>
      <c r="R745" s="104">
        <f>+N745*P745*'1. Standard_Cost'!$B$12</f>
        <v>0</v>
      </c>
      <c r="S745" s="104">
        <f>+N745*O745*P745*'1. Standard_Cost'!$C$12</f>
        <v>0</v>
      </c>
      <c r="T745" s="104">
        <f>+N745*P745*Q745*'1. Standard_Cost'!$D$12</f>
        <v>0</v>
      </c>
      <c r="U745" s="104">
        <f>+N745*O745*'1. Standard_Cost'!$E$12</f>
        <v>0</v>
      </c>
      <c r="V745" s="103"/>
      <c r="W745" s="103"/>
      <c r="X745" s="103"/>
      <c r="Y745" s="104">
        <f>+V745*((X745*'1. Standard_Cost'!$B$16)+(W745*X745*'1. Standard_Cost'!$C$16))</f>
        <v>0</v>
      </c>
      <c r="Z745" s="103"/>
      <c r="AA745" s="103"/>
      <c r="AB745" s="104">
        <f>+Z745*'1. Standard_Cost'!$B$20+AA745*'1. Standard_Cost'!$C$20</f>
        <v>0</v>
      </c>
      <c r="AC745" s="105"/>
      <c r="AD745" s="106"/>
      <c r="AE745" s="104">
        <f>SUM(AD745,AC745,AB745,Y745,U745,T745,S745,R745)*'1. Standard_Cost'!B358</f>
        <v>0</v>
      </c>
      <c r="AF745" s="104">
        <f t="shared" ref="AF745:AF747" si="1336">SUM(AD745,AE745)</f>
        <v>0</v>
      </c>
      <c r="AG745" s="103"/>
      <c r="AH745" s="103">
        <v>0</v>
      </c>
      <c r="AI745" s="103">
        <v>0</v>
      </c>
      <c r="AJ745" s="107"/>
      <c r="AK745" s="107"/>
      <c r="AL745" s="107"/>
      <c r="AM745" s="104">
        <f>AG745*'1. Standard_Cost'!B354+'Incremental_Cost Year 2021'!AH753*'1. Standard_Cost'!C354+'Incremental_Cost Year 2021'!AI753*'1. Standard_Cost'!D354+'Incremental_Cost Year 2021'!AJ753+'Incremental_Cost Year 2021'!AL753+AK745</f>
        <v>0</v>
      </c>
      <c r="AN745" s="104">
        <f>AM745*'1. Standard_Cost'!C358</f>
        <v>0</v>
      </c>
      <c r="AO745" s="107"/>
      <c r="AQ745" s="104">
        <f t="shared" si="1332"/>
        <v>0</v>
      </c>
      <c r="AR745" s="104">
        <f t="shared" si="1333"/>
        <v>0</v>
      </c>
      <c r="AS745" s="104">
        <f t="shared" si="1334"/>
        <v>0</v>
      </c>
      <c r="AT745" s="104">
        <f t="shared" ref="AT745:AT747" si="1337">SUM(AQ745,AR745,AS745)</f>
        <v>0</v>
      </c>
      <c r="AU745" s="108"/>
      <c r="AV745" s="108">
        <v>0</v>
      </c>
      <c r="AW745" s="108"/>
      <c r="AX745" s="108"/>
      <c r="AY745" s="108"/>
      <c r="AZ745" s="108"/>
      <c r="BA745" s="109">
        <f t="shared" si="1335"/>
        <v>0</v>
      </c>
    </row>
    <row r="746" spans="1:53" ht="14.1" customHeight="1" outlineLevel="2" x14ac:dyDescent="0.2">
      <c r="A746" s="68"/>
      <c r="B746" s="94"/>
      <c r="C746" s="95"/>
      <c r="D746" s="110"/>
      <c r="E746" s="110"/>
      <c r="F746" s="110"/>
      <c r="G746" s="111"/>
      <c r="H746" s="99" t="s">
        <v>51</v>
      </c>
      <c r="I746" s="100"/>
      <c r="J746" s="101"/>
      <c r="K746" s="101"/>
      <c r="L746" s="102" t="str">
        <f>IF(I746&lt;&gt;0,((VLOOKUP(I746,'1. Standard_Cost'!$B$4:$D$8,2)+VLOOKUP(I746,'1. Standard_Cost'!$B$4:$D$8,3))*J746*K746),"0")</f>
        <v>0</v>
      </c>
      <c r="M746" s="102">
        <f>L746*'1. Standard_Cost'!F334</f>
        <v>0</v>
      </c>
      <c r="N746" s="103"/>
      <c r="O746" s="103"/>
      <c r="P746" s="103"/>
      <c r="Q746" s="103"/>
      <c r="R746" s="104">
        <f>+N746*P746*'1. Standard_Cost'!$B$12</f>
        <v>0</v>
      </c>
      <c r="S746" s="104">
        <f>+N746*O746*P746*'1. Standard_Cost'!$C$12</f>
        <v>0</v>
      </c>
      <c r="T746" s="104">
        <f>+N746*P746*Q746*'1. Standard_Cost'!$D$12</f>
        <v>0</v>
      </c>
      <c r="U746" s="104">
        <f>+N746*O746*'1. Standard_Cost'!$E$12</f>
        <v>0</v>
      </c>
      <c r="V746" s="103"/>
      <c r="W746" s="103"/>
      <c r="X746" s="103"/>
      <c r="Y746" s="104">
        <f>+V746*((X746*'1. Standard_Cost'!$B$16)+(W746*X746*'1. Standard_Cost'!$C$16))</f>
        <v>0</v>
      </c>
      <c r="Z746" s="103"/>
      <c r="AA746" s="103"/>
      <c r="AB746" s="104">
        <f>+Z746*'1. Standard_Cost'!$B$20+AA746*'1. Standard_Cost'!$C$20</f>
        <v>0</v>
      </c>
      <c r="AC746" s="105"/>
      <c r="AD746" s="106"/>
      <c r="AE746" s="104">
        <f>SUM(AD746,AC746,AB746,Y746,U746,T746,S746,R746)*'1. Standard_Cost'!B358</f>
        <v>0</v>
      </c>
      <c r="AF746" s="104">
        <f t="shared" si="1336"/>
        <v>0</v>
      </c>
      <c r="AG746" s="103"/>
      <c r="AH746" s="103"/>
      <c r="AI746" s="103"/>
      <c r="AJ746" s="107"/>
      <c r="AK746" s="107"/>
      <c r="AL746" s="107"/>
      <c r="AM746" s="104">
        <f>AG746*'1. Standard_Cost'!B354+'Incremental_Cost Year 2021'!AH754*'1. Standard_Cost'!C354+'Incremental_Cost Year 2021'!AI754*'1. Standard_Cost'!D354+'Incremental_Cost Year 2021'!AJ754+'Incremental_Cost Year 2021'!AL754+AK746</f>
        <v>0</v>
      </c>
      <c r="AN746" s="104">
        <f>AM746*'1. Standard_Cost'!C358</f>
        <v>0</v>
      </c>
      <c r="AO746" s="107"/>
      <c r="AQ746" s="104">
        <f t="shared" si="1332"/>
        <v>0</v>
      </c>
      <c r="AR746" s="104">
        <f t="shared" si="1333"/>
        <v>0</v>
      </c>
      <c r="AS746" s="104">
        <f t="shared" si="1334"/>
        <v>0</v>
      </c>
      <c r="AT746" s="104">
        <f t="shared" si="1337"/>
        <v>0</v>
      </c>
      <c r="AU746" s="108"/>
      <c r="AV746" s="108"/>
      <c r="AW746" s="108"/>
      <c r="AX746" s="108"/>
      <c r="AY746" s="108"/>
      <c r="AZ746" s="108"/>
      <c r="BA746" s="109">
        <f t="shared" si="1335"/>
        <v>0</v>
      </c>
    </row>
    <row r="747" spans="1:53" ht="14.1" customHeight="1" outlineLevel="2" x14ac:dyDescent="0.2">
      <c r="A747" s="68"/>
      <c r="B747" s="94"/>
      <c r="C747" s="95"/>
      <c r="D747" s="110"/>
      <c r="E747" s="110"/>
      <c r="F747" s="110"/>
      <c r="G747" s="111"/>
      <c r="H747" s="112" t="s">
        <v>179</v>
      </c>
      <c r="I747" s="100"/>
      <c r="J747" s="101"/>
      <c r="K747" s="101"/>
      <c r="L747" s="102" t="str">
        <f>IF(I747&lt;&gt;0,((VLOOKUP(I747,'1. Standard_Cost'!$B$4:$D$8,2)+VLOOKUP(I747,'1. Standard_Cost'!$B$4:$D$8,3))*J747*K747),"0")</f>
        <v>0</v>
      </c>
      <c r="M747" s="102">
        <f>L747*'1. Standard_Cost'!F334</f>
        <v>0</v>
      </c>
      <c r="N747" s="103"/>
      <c r="O747" s="103"/>
      <c r="P747" s="103"/>
      <c r="Q747" s="103"/>
      <c r="R747" s="104">
        <f>+N747*P747*'1. Standard_Cost'!$B$12</f>
        <v>0</v>
      </c>
      <c r="S747" s="104">
        <f>+N747*O747*P747*'1. Standard_Cost'!$C$12</f>
        <v>0</v>
      </c>
      <c r="T747" s="104">
        <f>+N747*P747*Q747*'1. Standard_Cost'!$D$12</f>
        <v>0</v>
      </c>
      <c r="U747" s="104">
        <f>+N747*O747*'1. Standard_Cost'!$E$12</f>
        <v>0</v>
      </c>
      <c r="V747" s="103"/>
      <c r="W747" s="103"/>
      <c r="X747" s="103"/>
      <c r="Y747" s="104">
        <f>+V747*((X747*'1. Standard_Cost'!$B$16)+(W747*X747*'1. Standard_Cost'!$C$16))</f>
        <v>0</v>
      </c>
      <c r="Z747" s="103"/>
      <c r="AA747" s="103"/>
      <c r="AB747" s="104">
        <f>+Z747*'1. Standard_Cost'!$B$20+AA747*'1. Standard_Cost'!$C$20</f>
        <v>0</v>
      </c>
      <c r="AC747" s="105"/>
      <c r="AD747" s="106"/>
      <c r="AE747" s="104">
        <f>SUM(AD747,AC747,AB747,Y747,U747,T747,S747,R747)*'1. Standard_Cost'!B358</f>
        <v>0</v>
      </c>
      <c r="AF747" s="104">
        <f t="shared" si="1336"/>
        <v>0</v>
      </c>
      <c r="AG747" s="103"/>
      <c r="AH747" s="103"/>
      <c r="AI747" s="103"/>
      <c r="AJ747" s="107"/>
      <c r="AK747" s="107"/>
      <c r="AL747" s="107"/>
      <c r="AM747" s="104">
        <f>AG747*'1. Standard_Cost'!B354+'Incremental_Cost Year 2021'!AH755*'1. Standard_Cost'!C354+'Incremental_Cost Year 2021'!AI755*'1. Standard_Cost'!D354+'Incremental_Cost Year 2021'!AJ755+'Incremental_Cost Year 2021'!AL755+AK747</f>
        <v>0</v>
      </c>
      <c r="AN747" s="104">
        <f>AM747*'1. Standard_Cost'!C358</f>
        <v>0</v>
      </c>
      <c r="AO747" s="107"/>
      <c r="AQ747" s="104">
        <f t="shared" si="1332"/>
        <v>0</v>
      </c>
      <c r="AR747" s="104">
        <f t="shared" si="1333"/>
        <v>0</v>
      </c>
      <c r="AS747" s="104">
        <f t="shared" si="1334"/>
        <v>0</v>
      </c>
      <c r="AT747" s="104">
        <f t="shared" si="1337"/>
        <v>0</v>
      </c>
      <c r="AU747" s="108"/>
      <c r="AV747" s="108"/>
      <c r="AW747" s="108"/>
      <c r="AX747" s="108"/>
      <c r="AY747" s="108"/>
      <c r="AZ747" s="108"/>
      <c r="BA747" s="109">
        <f t="shared" si="1335"/>
        <v>0</v>
      </c>
    </row>
    <row r="748" spans="1:53" ht="24.6" customHeight="1" outlineLevel="1" x14ac:dyDescent="0.2">
      <c r="A748" s="68"/>
      <c r="B748" s="141"/>
      <c r="C748" s="95"/>
      <c r="D748" s="113" t="s">
        <v>48</v>
      </c>
      <c r="E748" s="113" t="s">
        <v>835</v>
      </c>
      <c r="F748" s="114" t="s">
        <v>154</v>
      </c>
      <c r="G748" s="115" t="s">
        <v>155</v>
      </c>
      <c r="H748" s="122" t="s">
        <v>432</v>
      </c>
      <c r="I748" s="117"/>
      <c r="J748" s="117"/>
      <c r="K748" s="117"/>
      <c r="L748" s="118">
        <f>SUM(L744:L747)</f>
        <v>0</v>
      </c>
      <c r="M748" s="118">
        <f>SUM(M744:M747)</f>
        <v>0</v>
      </c>
      <c r="N748" s="117"/>
      <c r="O748" s="117"/>
      <c r="P748" s="117"/>
      <c r="Q748" s="117"/>
      <c r="R748" s="119">
        <f>SUM(R744:R747)</f>
        <v>0</v>
      </c>
      <c r="S748" s="119">
        <f>SUM(S744:S747)</f>
        <v>0</v>
      </c>
      <c r="T748" s="119">
        <f>SUM(T744:T747)</f>
        <v>0</v>
      </c>
      <c r="U748" s="119">
        <f>SUM(U744:U747)</f>
        <v>0</v>
      </c>
      <c r="V748" s="117"/>
      <c r="W748" s="117"/>
      <c r="X748" s="117"/>
      <c r="Y748" s="118">
        <f>SUM(Y744:Y747)</f>
        <v>0</v>
      </c>
      <c r="Z748" s="117"/>
      <c r="AA748" s="117"/>
      <c r="AB748" s="118">
        <f t="shared" ref="AB748:AF748" si="1338">SUM(AB744:AB747)</f>
        <v>0</v>
      </c>
      <c r="AC748" s="118">
        <f t="shared" si="1338"/>
        <v>0</v>
      </c>
      <c r="AD748" s="118">
        <f t="shared" si="1338"/>
        <v>0</v>
      </c>
      <c r="AE748" s="118">
        <f t="shared" si="1338"/>
        <v>0</v>
      </c>
      <c r="AF748" s="118">
        <f t="shared" si="1338"/>
        <v>0</v>
      </c>
      <c r="AG748" s="117"/>
      <c r="AH748" s="117"/>
      <c r="AI748" s="117"/>
      <c r="AJ748" s="119">
        <f>SUM(AJ744:AJ747)</f>
        <v>0</v>
      </c>
      <c r="AK748" s="119">
        <f t="shared" ref="AK748:AN748" si="1339">SUM(AK744:AK747)</f>
        <v>0</v>
      </c>
      <c r="AL748" s="119">
        <f t="shared" si="1339"/>
        <v>0</v>
      </c>
      <c r="AM748" s="119">
        <f t="shared" si="1339"/>
        <v>0</v>
      </c>
      <c r="AN748" s="119">
        <f t="shared" si="1339"/>
        <v>0</v>
      </c>
      <c r="AO748" s="116"/>
      <c r="AP748" s="120"/>
      <c r="AQ748" s="121">
        <f t="shared" ref="AQ748:BA748" si="1340">SUM(AQ744:AQ747)</f>
        <v>0</v>
      </c>
      <c r="AR748" s="121">
        <f t="shared" si="1340"/>
        <v>0</v>
      </c>
      <c r="AS748" s="121">
        <f t="shared" si="1340"/>
        <v>0</v>
      </c>
      <c r="AT748" s="121">
        <f t="shared" si="1340"/>
        <v>0</v>
      </c>
      <c r="AU748" s="121">
        <f t="shared" si="1340"/>
        <v>0</v>
      </c>
      <c r="AV748" s="121">
        <f t="shared" si="1340"/>
        <v>0</v>
      </c>
      <c r="AW748" s="121">
        <f t="shared" si="1340"/>
        <v>0</v>
      </c>
      <c r="AX748" s="121">
        <f t="shared" si="1340"/>
        <v>0</v>
      </c>
      <c r="AY748" s="121">
        <f t="shared" si="1340"/>
        <v>0</v>
      </c>
      <c r="AZ748" s="121">
        <f t="shared" si="1340"/>
        <v>0</v>
      </c>
      <c r="BA748" s="121">
        <f t="shared" si="1340"/>
        <v>0</v>
      </c>
    </row>
    <row r="749" spans="1:53" ht="14.1" customHeight="1" outlineLevel="2" x14ac:dyDescent="0.2">
      <c r="A749" s="68"/>
      <c r="B749" s="94"/>
      <c r="C749" s="95"/>
      <c r="D749" s="96"/>
      <c r="E749" s="96"/>
      <c r="F749" s="97"/>
      <c r="G749" s="98"/>
      <c r="H749" s="99" t="s">
        <v>49</v>
      </c>
      <c r="I749" s="100"/>
      <c r="J749" s="101"/>
      <c r="K749" s="101"/>
      <c r="L749" s="102" t="str">
        <f>IF(I749&lt;&gt;0,((VLOOKUP(I749,'1. Standard_Cost'!$B$4:$D$8,2)+VLOOKUP(I749,'1. Standard_Cost'!$B$4:$D$8,3))*J749*K749),"0")</f>
        <v>0</v>
      </c>
      <c r="M749" s="102">
        <f>L749*'1. Standard_Cost'!F344</f>
        <v>0</v>
      </c>
      <c r="N749" s="103"/>
      <c r="O749" s="103"/>
      <c r="P749" s="103"/>
      <c r="Q749" s="103"/>
      <c r="R749" s="104">
        <f>+N749*P749*'1. Standard_Cost'!$B$12</f>
        <v>0</v>
      </c>
      <c r="S749" s="104">
        <f>+N749*O749*P749*'1. Standard_Cost'!$C$12</f>
        <v>0</v>
      </c>
      <c r="T749" s="104">
        <f>+N749*P749*Q749*'1. Standard_Cost'!$D$12</f>
        <v>0</v>
      </c>
      <c r="U749" s="104">
        <f>+N749*O749*'1. Standard_Cost'!$E$12</f>
        <v>0</v>
      </c>
      <c r="V749" s="103"/>
      <c r="W749" s="103"/>
      <c r="X749" s="103"/>
      <c r="Y749" s="104">
        <f>+V749*((X749*'1. Standard_Cost'!$B$16)+(W749*X749*'1. Standard_Cost'!$C$16))</f>
        <v>0</v>
      </c>
      <c r="Z749" s="103"/>
      <c r="AA749" s="103"/>
      <c r="AB749" s="104">
        <f>+Z749*'1. Standard_Cost'!$B$20+AA749*'1. Standard_Cost'!$C$20</f>
        <v>0</v>
      </c>
      <c r="AC749" s="105"/>
      <c r="AD749" s="106"/>
      <c r="AE749" s="104">
        <f>SUM(AD749,AC749,AB749,Y749,U749,T749,S749,R749)*'1. Standard_Cost'!B368</f>
        <v>0</v>
      </c>
      <c r="AF749" s="104">
        <f>SUM(AD749,AE749)</f>
        <v>0</v>
      </c>
      <c r="AG749" s="103"/>
      <c r="AH749" s="103"/>
      <c r="AI749" s="103"/>
      <c r="AJ749" s="107"/>
      <c r="AK749" s="107"/>
      <c r="AL749" s="107"/>
      <c r="AM749" s="104">
        <f>AG749*'1. Standard_Cost'!B364+'Incremental_Cost Year 2021'!AH757*'1. Standard_Cost'!C364+'Incremental_Cost Year 2021'!AI757*'1. Standard_Cost'!D364+'Incremental_Cost Year 2021'!AJ757+'Incremental_Cost Year 2021'!AL757+AK749</f>
        <v>0</v>
      </c>
      <c r="AN749" s="104">
        <f>AM749*'1. Standard_Cost'!C368</f>
        <v>0</v>
      </c>
      <c r="AO749" s="107"/>
      <c r="AQ749" s="104">
        <f t="shared" ref="AQ749:AQ752" si="1341">L749+M749</f>
        <v>0</v>
      </c>
      <c r="AR749" s="104">
        <f t="shared" ref="AR749:AR752" si="1342">AF749</f>
        <v>0</v>
      </c>
      <c r="AS749" s="104">
        <f t="shared" ref="AS749:AS752" si="1343">AM749+AN749</f>
        <v>0</v>
      </c>
      <c r="AT749" s="104">
        <f>SUM(AQ749,AR749,AS749)</f>
        <v>0</v>
      </c>
      <c r="AU749" s="108"/>
      <c r="AV749" s="108"/>
      <c r="AW749" s="108"/>
      <c r="AX749" s="108"/>
      <c r="AY749" s="108"/>
      <c r="AZ749" s="108"/>
      <c r="BA749" s="109">
        <f t="shared" ref="BA749:BA752" si="1344">SUM(AU749:AZ749)-AT749</f>
        <v>0</v>
      </c>
    </row>
    <row r="750" spans="1:53" ht="14.1" customHeight="1" outlineLevel="2" x14ac:dyDescent="0.2">
      <c r="A750" s="68"/>
      <c r="B750" s="94"/>
      <c r="C750" s="95"/>
      <c r="D750" s="110"/>
      <c r="E750" s="110"/>
      <c r="F750" s="110"/>
      <c r="G750" s="111"/>
      <c r="H750" s="99" t="s">
        <v>50</v>
      </c>
      <c r="I750" s="100"/>
      <c r="J750" s="101"/>
      <c r="K750" s="101"/>
      <c r="L750" s="102" t="str">
        <f>IF(I750&lt;&gt;0,((VLOOKUP(I750,'1. Standard_Cost'!$B$4:$D$8,2)+VLOOKUP(I750,'1. Standard_Cost'!$B$4:$D$8,3))*J750*K750),"0")</f>
        <v>0</v>
      </c>
      <c r="M750" s="102">
        <f>L750*'1. Standard_Cost'!F344</f>
        <v>0</v>
      </c>
      <c r="N750" s="103"/>
      <c r="O750" s="103"/>
      <c r="P750" s="103"/>
      <c r="Q750" s="103"/>
      <c r="R750" s="104">
        <f>+N750*P750*'1. Standard_Cost'!$B$12</f>
        <v>0</v>
      </c>
      <c r="S750" s="104">
        <f>+N750*O750*P750*'1. Standard_Cost'!$C$12</f>
        <v>0</v>
      </c>
      <c r="T750" s="104">
        <f>+N750*P750*Q750*'1. Standard_Cost'!$D$12</f>
        <v>0</v>
      </c>
      <c r="U750" s="104">
        <f>+N750*O750*'1. Standard_Cost'!$E$12</f>
        <v>0</v>
      </c>
      <c r="V750" s="103"/>
      <c r="W750" s="103"/>
      <c r="X750" s="103"/>
      <c r="Y750" s="104">
        <f>+V750*((X750*'1. Standard_Cost'!$B$16)+(W750*X750*'1. Standard_Cost'!$C$16))</f>
        <v>0</v>
      </c>
      <c r="Z750" s="103"/>
      <c r="AA750" s="103"/>
      <c r="AB750" s="104">
        <f>+Z750*'1. Standard_Cost'!$B$20+AA750*'1. Standard_Cost'!$C$20</f>
        <v>0</v>
      </c>
      <c r="AC750" s="105"/>
      <c r="AD750" s="106"/>
      <c r="AE750" s="104">
        <f>SUM(AD750,AC750,AB750,Y750,U750,T750,S750,R750)*'1. Standard_Cost'!B368</f>
        <v>0</v>
      </c>
      <c r="AF750" s="104">
        <f t="shared" ref="AF750:AF752" si="1345">SUM(AD750,AE750)</f>
        <v>0</v>
      </c>
      <c r="AG750" s="103"/>
      <c r="AH750" s="103">
        <v>0</v>
      </c>
      <c r="AI750" s="103">
        <v>0</v>
      </c>
      <c r="AJ750" s="107"/>
      <c r="AK750" s="107"/>
      <c r="AL750" s="107"/>
      <c r="AM750" s="104">
        <f>AG750*'1. Standard_Cost'!B364+'Incremental_Cost Year 2021'!AH758*'1. Standard_Cost'!C364+'Incremental_Cost Year 2021'!AI758*'1. Standard_Cost'!D364+'Incremental_Cost Year 2021'!AJ758+'Incremental_Cost Year 2021'!AL758+AK750</f>
        <v>0</v>
      </c>
      <c r="AN750" s="104">
        <f>AM750*'1. Standard_Cost'!C368</f>
        <v>0</v>
      </c>
      <c r="AO750" s="107"/>
      <c r="AQ750" s="104">
        <f t="shared" si="1341"/>
        <v>0</v>
      </c>
      <c r="AR750" s="104">
        <f t="shared" si="1342"/>
        <v>0</v>
      </c>
      <c r="AS750" s="104">
        <f t="shared" si="1343"/>
        <v>0</v>
      </c>
      <c r="AT750" s="104">
        <f t="shared" ref="AT750:AT752" si="1346">SUM(AQ750,AR750,AS750)</f>
        <v>0</v>
      </c>
      <c r="AU750" s="108"/>
      <c r="AV750" s="108">
        <v>0</v>
      </c>
      <c r="AW750" s="108"/>
      <c r="AX750" s="108"/>
      <c r="AY750" s="108"/>
      <c r="AZ750" s="108"/>
      <c r="BA750" s="109">
        <f t="shared" si="1344"/>
        <v>0</v>
      </c>
    </row>
    <row r="751" spans="1:53" ht="14.1" customHeight="1" outlineLevel="2" x14ac:dyDescent="0.2">
      <c r="A751" s="68"/>
      <c r="B751" s="94"/>
      <c r="C751" s="95"/>
      <c r="D751" s="110"/>
      <c r="E751" s="110"/>
      <c r="F751" s="110"/>
      <c r="G751" s="111"/>
      <c r="H751" s="99" t="s">
        <v>51</v>
      </c>
      <c r="I751" s="100"/>
      <c r="J751" s="101"/>
      <c r="K751" s="101"/>
      <c r="L751" s="102" t="str">
        <f>IF(I751&lt;&gt;0,((VLOOKUP(I751,'1. Standard_Cost'!$B$4:$D$8,2)+VLOOKUP(I751,'1. Standard_Cost'!$B$4:$D$8,3))*J751*K751),"0")</f>
        <v>0</v>
      </c>
      <c r="M751" s="102">
        <f>L751*'1. Standard_Cost'!F344</f>
        <v>0</v>
      </c>
      <c r="N751" s="103"/>
      <c r="O751" s="103"/>
      <c r="P751" s="103"/>
      <c r="Q751" s="103"/>
      <c r="R751" s="104">
        <f>+N751*P751*'1. Standard_Cost'!$B$12</f>
        <v>0</v>
      </c>
      <c r="S751" s="104">
        <f>+N751*O751*P751*'1. Standard_Cost'!$C$12</f>
        <v>0</v>
      </c>
      <c r="T751" s="104">
        <f>+N751*P751*Q751*'1. Standard_Cost'!$D$12</f>
        <v>0</v>
      </c>
      <c r="U751" s="104">
        <f>+N751*O751*'1. Standard_Cost'!$E$12</f>
        <v>0</v>
      </c>
      <c r="V751" s="103"/>
      <c r="W751" s="103"/>
      <c r="X751" s="103"/>
      <c r="Y751" s="104">
        <f>+V751*((X751*'1. Standard_Cost'!$B$16)+(W751*X751*'1. Standard_Cost'!$C$16))</f>
        <v>0</v>
      </c>
      <c r="Z751" s="103"/>
      <c r="AA751" s="103"/>
      <c r="AB751" s="104">
        <f>+Z751*'1. Standard_Cost'!$B$20+AA751*'1. Standard_Cost'!$C$20</f>
        <v>0</v>
      </c>
      <c r="AC751" s="105"/>
      <c r="AD751" s="106"/>
      <c r="AE751" s="104">
        <f>SUM(AD751,AC751,AB751,Y751,U751,T751,S751,R751)*'1. Standard_Cost'!B368</f>
        <v>0</v>
      </c>
      <c r="AF751" s="104">
        <f t="shared" si="1345"/>
        <v>0</v>
      </c>
      <c r="AG751" s="103"/>
      <c r="AH751" s="103"/>
      <c r="AI751" s="103"/>
      <c r="AJ751" s="107"/>
      <c r="AK751" s="107"/>
      <c r="AL751" s="107"/>
      <c r="AM751" s="104">
        <f>AG751*'1. Standard_Cost'!B364+'Incremental_Cost Year 2021'!AH759*'1. Standard_Cost'!C364+'Incremental_Cost Year 2021'!AI759*'1. Standard_Cost'!D364+'Incremental_Cost Year 2021'!AJ759+'Incremental_Cost Year 2021'!AL759+AK751</f>
        <v>0</v>
      </c>
      <c r="AN751" s="104">
        <f>AM751*'1. Standard_Cost'!C368</f>
        <v>0</v>
      </c>
      <c r="AO751" s="107"/>
      <c r="AQ751" s="104">
        <f t="shared" si="1341"/>
        <v>0</v>
      </c>
      <c r="AR751" s="104">
        <f t="shared" si="1342"/>
        <v>0</v>
      </c>
      <c r="AS751" s="104">
        <f t="shared" si="1343"/>
        <v>0</v>
      </c>
      <c r="AT751" s="104">
        <f t="shared" si="1346"/>
        <v>0</v>
      </c>
      <c r="AU751" s="108"/>
      <c r="AV751" s="108"/>
      <c r="AW751" s="108"/>
      <c r="AX751" s="108"/>
      <c r="AY751" s="108"/>
      <c r="AZ751" s="108"/>
      <c r="BA751" s="109">
        <f t="shared" si="1344"/>
        <v>0</v>
      </c>
    </row>
    <row r="752" spans="1:53" ht="14.1" customHeight="1" outlineLevel="2" x14ac:dyDescent="0.2">
      <c r="A752" s="68"/>
      <c r="B752" s="94"/>
      <c r="C752" s="95"/>
      <c r="D752" s="110"/>
      <c r="E752" s="110"/>
      <c r="F752" s="110"/>
      <c r="G752" s="111"/>
      <c r="H752" s="112" t="s">
        <v>179</v>
      </c>
      <c r="I752" s="100"/>
      <c r="J752" s="101"/>
      <c r="K752" s="101"/>
      <c r="L752" s="102" t="str">
        <f>IF(I752&lt;&gt;0,((VLOOKUP(I752,'1. Standard_Cost'!$B$4:$D$8,2)+VLOOKUP(I752,'1. Standard_Cost'!$B$4:$D$8,3))*J752*K752),"0")</f>
        <v>0</v>
      </c>
      <c r="M752" s="102">
        <f>L752*'1. Standard_Cost'!F344</f>
        <v>0</v>
      </c>
      <c r="N752" s="103"/>
      <c r="O752" s="103"/>
      <c r="P752" s="103"/>
      <c r="Q752" s="103"/>
      <c r="R752" s="104">
        <f>+N752*P752*'1. Standard_Cost'!$B$12</f>
        <v>0</v>
      </c>
      <c r="S752" s="104">
        <f>+N752*O752*P752*'1. Standard_Cost'!$C$12</f>
        <v>0</v>
      </c>
      <c r="T752" s="104">
        <f>+N752*P752*Q752*'1. Standard_Cost'!$D$12</f>
        <v>0</v>
      </c>
      <c r="U752" s="104">
        <f>+N752*O752*'1. Standard_Cost'!$E$12</f>
        <v>0</v>
      </c>
      <c r="V752" s="103"/>
      <c r="W752" s="103"/>
      <c r="X752" s="103"/>
      <c r="Y752" s="104">
        <f>+V752*((X752*'1. Standard_Cost'!$B$16)+(W752*X752*'1. Standard_Cost'!$C$16))</f>
        <v>0</v>
      </c>
      <c r="Z752" s="103"/>
      <c r="AA752" s="103"/>
      <c r="AB752" s="104">
        <f>+Z752*'1. Standard_Cost'!$B$20+AA752*'1. Standard_Cost'!$C$20</f>
        <v>0</v>
      </c>
      <c r="AC752" s="105"/>
      <c r="AD752" s="106"/>
      <c r="AE752" s="104">
        <f>SUM(AD752,AC752,AB752,Y752,U752,T752,S752,R752)*'1. Standard_Cost'!B368</f>
        <v>0</v>
      </c>
      <c r="AF752" s="104">
        <f t="shared" si="1345"/>
        <v>0</v>
      </c>
      <c r="AG752" s="103"/>
      <c r="AH752" s="103"/>
      <c r="AI752" s="103"/>
      <c r="AJ752" s="107"/>
      <c r="AK752" s="107"/>
      <c r="AL752" s="107"/>
      <c r="AM752" s="104">
        <f>AG752*'1. Standard_Cost'!B364+'Incremental_Cost Year 2021'!AH760*'1. Standard_Cost'!C364+'Incremental_Cost Year 2021'!AI760*'1. Standard_Cost'!D364+'Incremental_Cost Year 2021'!AJ760+'Incremental_Cost Year 2021'!AL760+AK752</f>
        <v>0</v>
      </c>
      <c r="AN752" s="104">
        <f>AM752*'1. Standard_Cost'!C368</f>
        <v>0</v>
      </c>
      <c r="AO752" s="107"/>
      <c r="AQ752" s="104">
        <f t="shared" si="1341"/>
        <v>0</v>
      </c>
      <c r="AR752" s="104">
        <f t="shared" si="1342"/>
        <v>0</v>
      </c>
      <c r="AS752" s="104">
        <f t="shared" si="1343"/>
        <v>0</v>
      </c>
      <c r="AT752" s="104">
        <f t="shared" si="1346"/>
        <v>0</v>
      </c>
      <c r="AU752" s="108"/>
      <c r="AV752" s="108"/>
      <c r="AW752" s="108"/>
      <c r="AX752" s="108"/>
      <c r="AY752" s="108"/>
      <c r="AZ752" s="108"/>
      <c r="BA752" s="109">
        <f t="shared" si="1344"/>
        <v>0</v>
      </c>
    </row>
    <row r="753" spans="1:53" ht="25.7" customHeight="1" outlineLevel="1" x14ac:dyDescent="0.2">
      <c r="A753" s="68"/>
      <c r="B753" s="94"/>
      <c r="C753" s="95"/>
      <c r="D753" s="113" t="s">
        <v>48</v>
      </c>
      <c r="E753" s="113" t="s">
        <v>433</v>
      </c>
      <c r="F753" s="114" t="s">
        <v>154</v>
      </c>
      <c r="G753" s="115" t="s">
        <v>155</v>
      </c>
      <c r="H753" s="122" t="s">
        <v>434</v>
      </c>
      <c r="I753" s="117"/>
      <c r="J753" s="117"/>
      <c r="K753" s="117"/>
      <c r="L753" s="118">
        <f>SUM(L749:L752)</f>
        <v>0</v>
      </c>
      <c r="M753" s="118">
        <f>SUM(M749:M752)</f>
        <v>0</v>
      </c>
      <c r="N753" s="117"/>
      <c r="O753" s="117"/>
      <c r="P753" s="117"/>
      <c r="Q753" s="117"/>
      <c r="R753" s="119">
        <f>SUM(R749:R752)</f>
        <v>0</v>
      </c>
      <c r="S753" s="119">
        <f>SUM(S749:S752)</f>
        <v>0</v>
      </c>
      <c r="T753" s="119">
        <f>SUM(T749:T752)</f>
        <v>0</v>
      </c>
      <c r="U753" s="119">
        <f>SUM(U749:U752)</f>
        <v>0</v>
      </c>
      <c r="V753" s="117"/>
      <c r="W753" s="117"/>
      <c r="X753" s="117"/>
      <c r="Y753" s="118">
        <f>SUM(Y749:Y752)</f>
        <v>0</v>
      </c>
      <c r="Z753" s="117"/>
      <c r="AA753" s="117"/>
      <c r="AB753" s="118">
        <f t="shared" ref="AB753:AF753" si="1347">SUM(AB749:AB752)</f>
        <v>0</v>
      </c>
      <c r="AC753" s="118">
        <f t="shared" si="1347"/>
        <v>0</v>
      </c>
      <c r="AD753" s="118">
        <f t="shared" si="1347"/>
        <v>0</v>
      </c>
      <c r="AE753" s="118">
        <f t="shared" si="1347"/>
        <v>0</v>
      </c>
      <c r="AF753" s="118">
        <f t="shared" si="1347"/>
        <v>0</v>
      </c>
      <c r="AG753" s="117"/>
      <c r="AH753" s="117"/>
      <c r="AI753" s="117"/>
      <c r="AJ753" s="119">
        <f>SUM(AJ749:AJ752)</f>
        <v>0</v>
      </c>
      <c r="AK753" s="119">
        <f t="shared" ref="AK753:AN753" si="1348">SUM(AK749:AK752)</f>
        <v>0</v>
      </c>
      <c r="AL753" s="119">
        <f t="shared" si="1348"/>
        <v>0</v>
      </c>
      <c r="AM753" s="119">
        <f t="shared" si="1348"/>
        <v>0</v>
      </c>
      <c r="AN753" s="119">
        <f t="shared" si="1348"/>
        <v>0</v>
      </c>
      <c r="AO753" s="116"/>
      <c r="AP753" s="120"/>
      <c r="AQ753" s="121">
        <f t="shared" ref="AQ753:BA753" si="1349">SUM(AQ749:AQ752)</f>
        <v>0</v>
      </c>
      <c r="AR753" s="121">
        <f t="shared" si="1349"/>
        <v>0</v>
      </c>
      <c r="AS753" s="121">
        <f t="shared" si="1349"/>
        <v>0</v>
      </c>
      <c r="AT753" s="121">
        <f t="shared" si="1349"/>
        <v>0</v>
      </c>
      <c r="AU753" s="121">
        <f t="shared" si="1349"/>
        <v>0</v>
      </c>
      <c r="AV753" s="121">
        <f t="shared" si="1349"/>
        <v>0</v>
      </c>
      <c r="AW753" s="121">
        <f t="shared" si="1349"/>
        <v>0</v>
      </c>
      <c r="AX753" s="121">
        <f t="shared" si="1349"/>
        <v>0</v>
      </c>
      <c r="AY753" s="121">
        <f t="shared" si="1349"/>
        <v>0</v>
      </c>
      <c r="AZ753" s="121">
        <f t="shared" si="1349"/>
        <v>0</v>
      </c>
      <c r="BA753" s="121">
        <f t="shared" si="1349"/>
        <v>0</v>
      </c>
    </row>
    <row r="754" spans="1:53" ht="14.1" customHeight="1" outlineLevel="2" x14ac:dyDescent="0.2">
      <c r="A754" s="68"/>
      <c r="B754" s="94"/>
      <c r="C754" s="95"/>
      <c r="D754" s="96"/>
      <c r="E754" s="96"/>
      <c r="F754" s="97"/>
      <c r="G754" s="98"/>
      <c r="H754" s="99" t="s">
        <v>49</v>
      </c>
      <c r="I754" s="100"/>
      <c r="J754" s="101"/>
      <c r="K754" s="101"/>
      <c r="L754" s="102" t="str">
        <f>IF(I754&lt;&gt;0,((VLOOKUP(I754,'1. Standard_Cost'!$B$4:$D$8,2)+VLOOKUP(I754,'1. Standard_Cost'!$B$4:$D$8,3))*J754*K754),"0")</f>
        <v>0</v>
      </c>
      <c r="M754" s="102">
        <f>L754*'1. Standard_Cost'!F344</f>
        <v>0</v>
      </c>
      <c r="N754" s="103"/>
      <c r="O754" s="103"/>
      <c r="P754" s="103"/>
      <c r="Q754" s="103"/>
      <c r="R754" s="104">
        <f>+N754*P754*'1. Standard_Cost'!$B$12</f>
        <v>0</v>
      </c>
      <c r="S754" s="104">
        <f>+N754*O754*P754*'1. Standard_Cost'!$C$12</f>
        <v>0</v>
      </c>
      <c r="T754" s="104">
        <f>+N754*P754*Q754*'1. Standard_Cost'!$D$12</f>
        <v>0</v>
      </c>
      <c r="U754" s="104">
        <f>+N754*O754*'1. Standard_Cost'!$E$12</f>
        <v>0</v>
      </c>
      <c r="V754" s="103"/>
      <c r="W754" s="103"/>
      <c r="X754" s="103"/>
      <c r="Y754" s="104">
        <f>+V754*((X754*'1. Standard_Cost'!$B$16)+(W754*X754*'1. Standard_Cost'!$C$16))</f>
        <v>0</v>
      </c>
      <c r="Z754" s="103"/>
      <c r="AA754" s="103"/>
      <c r="AB754" s="104">
        <f>+Z754*'1. Standard_Cost'!$B$20+AA754*'1. Standard_Cost'!$C$20</f>
        <v>0</v>
      </c>
      <c r="AC754" s="105"/>
      <c r="AD754" s="106"/>
      <c r="AE754" s="104">
        <f>SUM(AD754,AC754,AB754,Y754,U754,T754,S754,R754)*'1. Standard_Cost'!B368</f>
        <v>0</v>
      </c>
      <c r="AF754" s="104">
        <f>SUM(AD754,AE754)</f>
        <v>0</v>
      </c>
      <c r="AG754" s="103"/>
      <c r="AH754" s="103"/>
      <c r="AI754" s="103"/>
      <c r="AJ754" s="107"/>
      <c r="AK754" s="107"/>
      <c r="AL754" s="107"/>
      <c r="AM754" s="104">
        <f>AG754*'1. Standard_Cost'!B364+'Incremental_Cost Year 2021'!AH762*'1. Standard_Cost'!C364+'Incremental_Cost Year 2021'!AI762*'1. Standard_Cost'!D364+'Incremental_Cost Year 2021'!AJ762+'Incremental_Cost Year 2021'!AL762+AK754</f>
        <v>0</v>
      </c>
      <c r="AN754" s="104">
        <f>AM754*'1. Standard_Cost'!C368</f>
        <v>0</v>
      </c>
      <c r="AO754" s="107"/>
      <c r="AQ754" s="104">
        <f t="shared" ref="AQ754:AQ757" si="1350">L754+M754</f>
        <v>0</v>
      </c>
      <c r="AR754" s="104">
        <f t="shared" ref="AR754:AR757" si="1351">AF754</f>
        <v>0</v>
      </c>
      <c r="AS754" s="104">
        <f t="shared" ref="AS754:AS757" si="1352">AM754+AN754</f>
        <v>0</v>
      </c>
      <c r="AT754" s="104">
        <f>SUM(AQ754,AR754,AS754)</f>
        <v>0</v>
      </c>
      <c r="AU754" s="108"/>
      <c r="AV754" s="108"/>
      <c r="AW754" s="108"/>
      <c r="AX754" s="108"/>
      <c r="AY754" s="108"/>
      <c r="AZ754" s="108"/>
      <c r="BA754" s="109">
        <f t="shared" ref="BA754:BA757" si="1353">SUM(AU754:AZ754)-AT754</f>
        <v>0</v>
      </c>
    </row>
    <row r="755" spans="1:53" ht="14.1" customHeight="1" outlineLevel="2" x14ac:dyDescent="0.2">
      <c r="A755" s="68"/>
      <c r="B755" s="94"/>
      <c r="C755" s="95"/>
      <c r="D755" s="110"/>
      <c r="E755" s="110"/>
      <c r="F755" s="110"/>
      <c r="G755" s="111"/>
      <c r="H755" s="99" t="s">
        <v>50</v>
      </c>
      <c r="I755" s="100"/>
      <c r="J755" s="101"/>
      <c r="K755" s="101"/>
      <c r="L755" s="102" t="str">
        <f>IF(I755&lt;&gt;0,((VLOOKUP(I755,'1. Standard_Cost'!$B$4:$D$8,2)+VLOOKUP(I755,'1. Standard_Cost'!$B$4:$D$8,3))*J755*K755),"0")</f>
        <v>0</v>
      </c>
      <c r="M755" s="102">
        <f>L755*'1. Standard_Cost'!F344</f>
        <v>0</v>
      </c>
      <c r="N755" s="103"/>
      <c r="O755" s="103"/>
      <c r="P755" s="103"/>
      <c r="Q755" s="103"/>
      <c r="R755" s="104">
        <f>+N755*P755*'1. Standard_Cost'!$B$12</f>
        <v>0</v>
      </c>
      <c r="S755" s="104">
        <f>+N755*O755*P755*'1. Standard_Cost'!$C$12</f>
        <v>0</v>
      </c>
      <c r="T755" s="104">
        <f>+N755*P755*Q755*'1. Standard_Cost'!$D$12</f>
        <v>0</v>
      </c>
      <c r="U755" s="104">
        <f>+N755*O755*'1. Standard_Cost'!$E$12</f>
        <v>0</v>
      </c>
      <c r="V755" s="103"/>
      <c r="W755" s="103"/>
      <c r="X755" s="103"/>
      <c r="Y755" s="104">
        <f>+V755*((X755*'1. Standard_Cost'!$B$16)+(W755*X755*'1. Standard_Cost'!$C$16))</f>
        <v>0</v>
      </c>
      <c r="Z755" s="103"/>
      <c r="AA755" s="103"/>
      <c r="AB755" s="104">
        <f>+Z755*'1. Standard_Cost'!$B$20+AA755*'1. Standard_Cost'!$C$20</f>
        <v>0</v>
      </c>
      <c r="AC755" s="105"/>
      <c r="AD755" s="106"/>
      <c r="AE755" s="104">
        <f>SUM(AD755,AC755,AB755,Y755,U755,T755,S755,R755)*'1. Standard_Cost'!B368</f>
        <v>0</v>
      </c>
      <c r="AF755" s="104">
        <f t="shared" ref="AF755:AF757" si="1354">SUM(AD755,AE755)</f>
        <v>0</v>
      </c>
      <c r="AG755" s="103"/>
      <c r="AH755" s="103">
        <v>0</v>
      </c>
      <c r="AI755" s="103">
        <v>0</v>
      </c>
      <c r="AJ755" s="107"/>
      <c r="AK755" s="107"/>
      <c r="AL755" s="107"/>
      <c r="AM755" s="104">
        <f>AG755*'1. Standard_Cost'!B364+'Incremental_Cost Year 2021'!AH763*'1. Standard_Cost'!C364+'Incremental_Cost Year 2021'!AI763*'1. Standard_Cost'!D364+'Incremental_Cost Year 2021'!AJ763+'Incremental_Cost Year 2021'!AL763+AK755</f>
        <v>0</v>
      </c>
      <c r="AN755" s="104">
        <f>AM755*'1. Standard_Cost'!C368</f>
        <v>0</v>
      </c>
      <c r="AO755" s="107"/>
      <c r="AQ755" s="104">
        <f t="shared" si="1350"/>
        <v>0</v>
      </c>
      <c r="AR755" s="104">
        <f t="shared" si="1351"/>
        <v>0</v>
      </c>
      <c r="AS755" s="104">
        <f t="shared" si="1352"/>
        <v>0</v>
      </c>
      <c r="AT755" s="104">
        <f t="shared" ref="AT755:AT757" si="1355">SUM(AQ755,AR755,AS755)</f>
        <v>0</v>
      </c>
      <c r="AU755" s="108"/>
      <c r="AV755" s="108">
        <v>0</v>
      </c>
      <c r="AW755" s="108"/>
      <c r="AX755" s="108"/>
      <c r="AY755" s="108"/>
      <c r="AZ755" s="108"/>
      <c r="BA755" s="109">
        <f t="shared" si="1353"/>
        <v>0</v>
      </c>
    </row>
    <row r="756" spans="1:53" ht="14.1" customHeight="1" outlineLevel="2" x14ac:dyDescent="0.2">
      <c r="A756" s="68"/>
      <c r="B756" s="94"/>
      <c r="C756" s="95"/>
      <c r="D756" s="110"/>
      <c r="E756" s="110"/>
      <c r="F756" s="110"/>
      <c r="G756" s="111"/>
      <c r="H756" s="99" t="s">
        <v>51</v>
      </c>
      <c r="I756" s="100"/>
      <c r="J756" s="101"/>
      <c r="K756" s="101"/>
      <c r="L756" s="102" t="str">
        <f>IF(I756&lt;&gt;0,((VLOOKUP(I756,'1. Standard_Cost'!$B$4:$D$8,2)+VLOOKUP(I756,'1. Standard_Cost'!$B$4:$D$8,3))*J756*K756),"0")</f>
        <v>0</v>
      </c>
      <c r="M756" s="102">
        <f>L756*'1. Standard_Cost'!F344</f>
        <v>0</v>
      </c>
      <c r="N756" s="103"/>
      <c r="O756" s="103"/>
      <c r="P756" s="103"/>
      <c r="Q756" s="103"/>
      <c r="R756" s="104">
        <f>+N756*P756*'1. Standard_Cost'!$B$12</f>
        <v>0</v>
      </c>
      <c r="S756" s="104">
        <f>+N756*O756*P756*'1. Standard_Cost'!$C$12</f>
        <v>0</v>
      </c>
      <c r="T756" s="104">
        <f>+N756*P756*Q756*'1. Standard_Cost'!$D$12</f>
        <v>0</v>
      </c>
      <c r="U756" s="104">
        <f>+N756*O756*'1. Standard_Cost'!$E$12</f>
        <v>0</v>
      </c>
      <c r="V756" s="103"/>
      <c r="W756" s="103"/>
      <c r="X756" s="103"/>
      <c r="Y756" s="104">
        <f>+V756*((X756*'1. Standard_Cost'!$B$16)+(W756*X756*'1. Standard_Cost'!$C$16))</f>
        <v>0</v>
      </c>
      <c r="Z756" s="103"/>
      <c r="AA756" s="103"/>
      <c r="AB756" s="104">
        <f>+Z756*'1. Standard_Cost'!$B$20+AA756*'1. Standard_Cost'!$C$20</f>
        <v>0</v>
      </c>
      <c r="AC756" s="105"/>
      <c r="AD756" s="106"/>
      <c r="AE756" s="104">
        <f>SUM(AD756,AC756,AB756,Y756,U756,T756,S756,R756)*'1. Standard_Cost'!B368</f>
        <v>0</v>
      </c>
      <c r="AF756" s="104">
        <f t="shared" si="1354"/>
        <v>0</v>
      </c>
      <c r="AG756" s="103"/>
      <c r="AH756" s="103"/>
      <c r="AI756" s="103"/>
      <c r="AJ756" s="107"/>
      <c r="AK756" s="107"/>
      <c r="AL756" s="107"/>
      <c r="AM756" s="104">
        <f>AG756*'1. Standard_Cost'!B364+'Incremental_Cost Year 2021'!AH764*'1. Standard_Cost'!C364+'Incremental_Cost Year 2021'!AI764*'1. Standard_Cost'!D364+'Incremental_Cost Year 2021'!AJ764+'Incremental_Cost Year 2021'!AL764+AK756</f>
        <v>0</v>
      </c>
      <c r="AN756" s="104">
        <f>AM756*'1. Standard_Cost'!C368</f>
        <v>0</v>
      </c>
      <c r="AO756" s="107"/>
      <c r="AQ756" s="104">
        <f t="shared" si="1350"/>
        <v>0</v>
      </c>
      <c r="AR756" s="104">
        <f t="shared" si="1351"/>
        <v>0</v>
      </c>
      <c r="AS756" s="104">
        <f t="shared" si="1352"/>
        <v>0</v>
      </c>
      <c r="AT756" s="104">
        <f t="shared" si="1355"/>
        <v>0</v>
      </c>
      <c r="AU756" s="108"/>
      <c r="AV756" s="108"/>
      <c r="AW756" s="108"/>
      <c r="AX756" s="108"/>
      <c r="AY756" s="108"/>
      <c r="AZ756" s="108"/>
      <c r="BA756" s="109">
        <f t="shared" si="1353"/>
        <v>0</v>
      </c>
    </row>
    <row r="757" spans="1:53" ht="14.1" customHeight="1" outlineLevel="2" x14ac:dyDescent="0.2">
      <c r="A757" s="68"/>
      <c r="B757" s="94"/>
      <c r="C757" s="95"/>
      <c r="D757" s="110"/>
      <c r="E757" s="110"/>
      <c r="F757" s="110"/>
      <c r="G757" s="111"/>
      <c r="H757" s="112" t="s">
        <v>179</v>
      </c>
      <c r="I757" s="100"/>
      <c r="J757" s="101"/>
      <c r="K757" s="101"/>
      <c r="L757" s="102" t="str">
        <f>IF(I757&lt;&gt;0,((VLOOKUP(I757,'1. Standard_Cost'!$B$4:$D$8,2)+VLOOKUP(I757,'1. Standard_Cost'!$B$4:$D$8,3))*J757*K757),"0")</f>
        <v>0</v>
      </c>
      <c r="M757" s="102">
        <f>L757*'1. Standard_Cost'!F344</f>
        <v>0</v>
      </c>
      <c r="N757" s="103"/>
      <c r="O757" s="103"/>
      <c r="P757" s="103"/>
      <c r="Q757" s="103"/>
      <c r="R757" s="104">
        <f>+N757*P757*'1. Standard_Cost'!$B$12</f>
        <v>0</v>
      </c>
      <c r="S757" s="104">
        <f>+N757*O757*P757*'1. Standard_Cost'!$C$12</f>
        <v>0</v>
      </c>
      <c r="T757" s="104">
        <f>+N757*P757*Q757*'1. Standard_Cost'!$D$12</f>
        <v>0</v>
      </c>
      <c r="U757" s="104">
        <f>+N757*O757*'1. Standard_Cost'!$E$12</f>
        <v>0</v>
      </c>
      <c r="V757" s="103"/>
      <c r="W757" s="103"/>
      <c r="X757" s="103"/>
      <c r="Y757" s="104">
        <f>+V757*((X757*'1. Standard_Cost'!$B$16)+(W757*X757*'1. Standard_Cost'!$C$16))</f>
        <v>0</v>
      </c>
      <c r="Z757" s="103"/>
      <c r="AA757" s="103"/>
      <c r="AB757" s="104">
        <f>+Z757*'1. Standard_Cost'!$B$20+AA757*'1. Standard_Cost'!$C$20</f>
        <v>0</v>
      </c>
      <c r="AC757" s="105"/>
      <c r="AD757" s="106"/>
      <c r="AE757" s="104">
        <f>SUM(AD757,AC757,AB757,Y757,U757,T757,S757,R757)*'1. Standard_Cost'!B368</f>
        <v>0</v>
      </c>
      <c r="AF757" s="104">
        <f t="shared" si="1354"/>
        <v>0</v>
      </c>
      <c r="AG757" s="103"/>
      <c r="AH757" s="103"/>
      <c r="AI757" s="103"/>
      <c r="AJ757" s="107"/>
      <c r="AK757" s="107"/>
      <c r="AL757" s="107"/>
      <c r="AM757" s="104">
        <f>AG757*'1. Standard_Cost'!B364+'Incremental_Cost Year 2021'!AH765*'1. Standard_Cost'!C364+'Incremental_Cost Year 2021'!AI765*'1. Standard_Cost'!D364+'Incremental_Cost Year 2021'!AJ765+'Incremental_Cost Year 2021'!AL765+AK757</f>
        <v>0</v>
      </c>
      <c r="AN757" s="104">
        <f>AM757*'1. Standard_Cost'!C368</f>
        <v>0</v>
      </c>
      <c r="AO757" s="107"/>
      <c r="AQ757" s="104">
        <f t="shared" si="1350"/>
        <v>0</v>
      </c>
      <c r="AR757" s="104">
        <f t="shared" si="1351"/>
        <v>0</v>
      </c>
      <c r="AS757" s="104">
        <f t="shared" si="1352"/>
        <v>0</v>
      </c>
      <c r="AT757" s="104">
        <f t="shared" si="1355"/>
        <v>0</v>
      </c>
      <c r="AU757" s="108"/>
      <c r="AV757" s="108"/>
      <c r="AW757" s="108"/>
      <c r="AX757" s="108"/>
      <c r="AY757" s="108"/>
      <c r="AZ757" s="108"/>
      <c r="BA757" s="109">
        <f t="shared" si="1353"/>
        <v>0</v>
      </c>
    </row>
    <row r="758" spans="1:53" ht="24.6" customHeight="1" outlineLevel="1" x14ac:dyDescent="0.2">
      <c r="A758" s="68"/>
      <c r="B758" s="141"/>
      <c r="C758" s="95"/>
      <c r="D758" s="113" t="s">
        <v>48</v>
      </c>
      <c r="E758" s="113" t="s">
        <v>435</v>
      </c>
      <c r="F758" s="114" t="s">
        <v>154</v>
      </c>
      <c r="G758" s="115" t="s">
        <v>155</v>
      </c>
      <c r="H758" s="122" t="s">
        <v>436</v>
      </c>
      <c r="I758" s="117"/>
      <c r="J758" s="117"/>
      <c r="K758" s="117"/>
      <c r="L758" s="118">
        <f>SUM(L754:L757)</f>
        <v>0</v>
      </c>
      <c r="M758" s="118">
        <f>SUM(M754:M757)</f>
        <v>0</v>
      </c>
      <c r="N758" s="117"/>
      <c r="O758" s="117"/>
      <c r="P758" s="117"/>
      <c r="Q758" s="117"/>
      <c r="R758" s="119">
        <f>SUM(R754:R757)</f>
        <v>0</v>
      </c>
      <c r="S758" s="119">
        <f>SUM(S754:S757)</f>
        <v>0</v>
      </c>
      <c r="T758" s="119">
        <f>SUM(T754:T757)</f>
        <v>0</v>
      </c>
      <c r="U758" s="119">
        <f>SUM(U754:U757)</f>
        <v>0</v>
      </c>
      <c r="V758" s="117"/>
      <c r="W758" s="117"/>
      <c r="X758" s="117"/>
      <c r="Y758" s="118">
        <f>SUM(Y754:Y757)</f>
        <v>0</v>
      </c>
      <c r="Z758" s="117"/>
      <c r="AA758" s="117"/>
      <c r="AB758" s="118">
        <f t="shared" ref="AB758:AF758" si="1356">SUM(AB754:AB757)</f>
        <v>0</v>
      </c>
      <c r="AC758" s="118">
        <f t="shared" si="1356"/>
        <v>0</v>
      </c>
      <c r="AD758" s="118">
        <f t="shared" si="1356"/>
        <v>0</v>
      </c>
      <c r="AE758" s="118">
        <f t="shared" si="1356"/>
        <v>0</v>
      </c>
      <c r="AF758" s="118">
        <f t="shared" si="1356"/>
        <v>0</v>
      </c>
      <c r="AG758" s="117"/>
      <c r="AH758" s="117"/>
      <c r="AI758" s="117"/>
      <c r="AJ758" s="119">
        <f>SUM(AJ754:AJ757)</f>
        <v>0</v>
      </c>
      <c r="AK758" s="119">
        <f t="shared" ref="AK758:AN758" si="1357">SUM(AK754:AK757)</f>
        <v>0</v>
      </c>
      <c r="AL758" s="119">
        <f t="shared" si="1357"/>
        <v>0</v>
      </c>
      <c r="AM758" s="119">
        <f t="shared" si="1357"/>
        <v>0</v>
      </c>
      <c r="AN758" s="119">
        <f t="shared" si="1357"/>
        <v>0</v>
      </c>
      <c r="AO758" s="116"/>
      <c r="AP758" s="120"/>
      <c r="AQ758" s="121">
        <f t="shared" ref="AQ758:BA758" si="1358">SUM(AQ754:AQ757)</f>
        <v>0</v>
      </c>
      <c r="AR758" s="121">
        <f t="shared" si="1358"/>
        <v>0</v>
      </c>
      <c r="AS758" s="121">
        <f t="shared" si="1358"/>
        <v>0</v>
      </c>
      <c r="AT758" s="121">
        <f t="shared" si="1358"/>
        <v>0</v>
      </c>
      <c r="AU758" s="121">
        <f t="shared" si="1358"/>
        <v>0</v>
      </c>
      <c r="AV758" s="121">
        <f t="shared" si="1358"/>
        <v>0</v>
      </c>
      <c r="AW758" s="121">
        <f t="shared" si="1358"/>
        <v>0</v>
      </c>
      <c r="AX758" s="121">
        <f t="shared" si="1358"/>
        <v>0</v>
      </c>
      <c r="AY758" s="121">
        <f t="shared" si="1358"/>
        <v>0</v>
      </c>
      <c r="AZ758" s="121">
        <f t="shared" si="1358"/>
        <v>0</v>
      </c>
      <c r="BA758" s="121">
        <f t="shared" si="1358"/>
        <v>0</v>
      </c>
    </row>
    <row r="759" spans="1:53" ht="12.95" customHeight="1" outlineLevel="1" x14ac:dyDescent="0.2">
      <c r="A759" s="68"/>
      <c r="B759" s="256" t="s">
        <v>437</v>
      </c>
      <c r="C759" s="257"/>
      <c r="D759" s="257"/>
      <c r="E759" s="258"/>
      <c r="F759" s="155"/>
      <c r="G759" s="155"/>
      <c r="H759" s="83" t="s">
        <v>438</v>
      </c>
      <c r="I759" s="133"/>
      <c r="J759" s="133"/>
      <c r="K759" s="133"/>
      <c r="L759" s="134">
        <f>SUM(L760)</f>
        <v>0</v>
      </c>
      <c r="M759" s="134">
        <f>SUM(M760)</f>
        <v>0</v>
      </c>
      <c r="N759" s="135"/>
      <c r="O759" s="135"/>
      <c r="P759" s="135"/>
      <c r="Q759" s="135"/>
      <c r="R759" s="134">
        <f>SUM(R760)</f>
        <v>0</v>
      </c>
      <c r="S759" s="134">
        <f>SUM(S760)</f>
        <v>0</v>
      </c>
      <c r="T759" s="134">
        <f>SUM(T760)</f>
        <v>0</v>
      </c>
      <c r="U759" s="134">
        <f>SUM(U760)</f>
        <v>0</v>
      </c>
      <c r="V759" s="135"/>
      <c r="W759" s="135"/>
      <c r="X759" s="135"/>
      <c r="Y759" s="134">
        <f>SUM(Y760)</f>
        <v>0</v>
      </c>
      <c r="Z759" s="135"/>
      <c r="AA759" s="135"/>
      <c r="AB759" s="134">
        <f>SUM(AB760)</f>
        <v>0</v>
      </c>
      <c r="AC759" s="134">
        <f>SUM(AC760)</f>
        <v>0</v>
      </c>
      <c r="AD759" s="134">
        <f>SUM(AD760)</f>
        <v>0</v>
      </c>
      <c r="AE759" s="134">
        <f>SUM(AE760)</f>
        <v>0</v>
      </c>
      <c r="AF759" s="134">
        <f>SUM(AF760)</f>
        <v>0</v>
      </c>
      <c r="AG759" s="135"/>
      <c r="AH759" s="135"/>
      <c r="AI759" s="135"/>
      <c r="AJ759" s="134">
        <f>SUM(AJ760)</f>
        <v>0</v>
      </c>
      <c r="AK759" s="134">
        <f>SUM(AK760)</f>
        <v>0</v>
      </c>
      <c r="AL759" s="134">
        <f>SUM(AL760)</f>
        <v>0</v>
      </c>
      <c r="AM759" s="134">
        <f>SUM(AM760)</f>
        <v>0</v>
      </c>
      <c r="AN759" s="134">
        <f>SUM(AN760)</f>
        <v>0</v>
      </c>
      <c r="AO759" s="136"/>
      <c r="AP759" s="137"/>
      <c r="AQ759" s="134">
        <f>SUM(AQ760)</f>
        <v>2308455.9</v>
      </c>
      <c r="AR759" s="134">
        <f t="shared" ref="AR759:BA759" si="1359">SUM(AR760)</f>
        <v>1500000</v>
      </c>
      <c r="AS759" s="134">
        <f t="shared" si="1359"/>
        <v>0</v>
      </c>
      <c r="AT759" s="134">
        <f t="shared" si="1359"/>
        <v>3808455.9000000004</v>
      </c>
      <c r="AU759" s="134">
        <f t="shared" si="1359"/>
        <v>3808455.9000000004</v>
      </c>
      <c r="AV759" s="134">
        <f t="shared" si="1359"/>
        <v>0</v>
      </c>
      <c r="AW759" s="134">
        <f t="shared" si="1359"/>
        <v>0</v>
      </c>
      <c r="AX759" s="134">
        <f t="shared" si="1359"/>
        <v>0</v>
      </c>
      <c r="AY759" s="134">
        <f t="shared" si="1359"/>
        <v>0</v>
      </c>
      <c r="AZ759" s="134">
        <f t="shared" si="1359"/>
        <v>0</v>
      </c>
      <c r="BA759" s="134">
        <f t="shared" si="1359"/>
        <v>0</v>
      </c>
    </row>
    <row r="760" spans="1:53" s="124" customFormat="1" ht="14.45" customHeight="1" x14ac:dyDescent="0.2">
      <c r="B760" s="138"/>
      <c r="C760" s="247" t="s">
        <v>687</v>
      </c>
      <c r="D760" s="247"/>
      <c r="E760" s="252"/>
      <c r="F760" s="153"/>
      <c r="G760" s="153"/>
      <c r="H760" s="130" t="s">
        <v>440</v>
      </c>
      <c r="I760" s="128"/>
      <c r="J760" s="128"/>
      <c r="K760" s="128"/>
      <c r="L760" s="129">
        <f>SUM(L765,L770,L775)</f>
        <v>0</v>
      </c>
      <c r="M760" s="129">
        <f>SUM(M765,M770,M775)</f>
        <v>0</v>
      </c>
      <c r="N760" s="128"/>
      <c r="O760" s="128"/>
      <c r="P760" s="128"/>
      <c r="Q760" s="128"/>
      <c r="R760" s="129">
        <f>SUM(R765,R770,R775)</f>
        <v>0</v>
      </c>
      <c r="S760" s="129">
        <f t="shared" ref="S760:U760" si="1360">SUM(S765,S770,S775)</f>
        <v>0</v>
      </c>
      <c r="T760" s="129">
        <f t="shared" si="1360"/>
        <v>0</v>
      </c>
      <c r="U760" s="129">
        <f t="shared" si="1360"/>
        <v>0</v>
      </c>
      <c r="V760" s="128"/>
      <c r="W760" s="128"/>
      <c r="X760" s="128"/>
      <c r="Y760" s="129">
        <f t="shared" ref="Y760" si="1361">SUM(Y765,Y770,Y775)</f>
        <v>0</v>
      </c>
      <c r="Z760" s="128"/>
      <c r="AA760" s="128"/>
      <c r="AB760" s="129">
        <f t="shared" ref="AB760:AF760" si="1362">SUM(AB765,AB770,AB775)</f>
        <v>0</v>
      </c>
      <c r="AC760" s="129">
        <f t="shared" si="1362"/>
        <v>0</v>
      </c>
      <c r="AD760" s="129">
        <f t="shared" si="1362"/>
        <v>0</v>
      </c>
      <c r="AE760" s="129">
        <f t="shared" si="1362"/>
        <v>0</v>
      </c>
      <c r="AF760" s="129">
        <f t="shared" si="1362"/>
        <v>0</v>
      </c>
      <c r="AG760" s="128"/>
      <c r="AH760" s="128"/>
      <c r="AI760" s="128"/>
      <c r="AJ760" s="129">
        <f t="shared" ref="AJ760:AN760" si="1363">SUM(AJ765,AJ770,AJ775)</f>
        <v>0</v>
      </c>
      <c r="AK760" s="129">
        <f t="shared" si="1363"/>
        <v>0</v>
      </c>
      <c r="AL760" s="129">
        <f t="shared" si="1363"/>
        <v>0</v>
      </c>
      <c r="AM760" s="129">
        <f t="shared" si="1363"/>
        <v>0</v>
      </c>
      <c r="AN760" s="139">
        <f t="shared" si="1363"/>
        <v>0</v>
      </c>
      <c r="AO760" s="130"/>
      <c r="AP760" s="131"/>
      <c r="AQ760" s="139">
        <f>AQ765+AQ770+AQ775+AQ780+AQ785+AQ795+AQ800+AQ805+AQ810+AQ815+AQ820</f>
        <v>2308455.9</v>
      </c>
      <c r="AR760" s="139">
        <f t="shared" ref="AR760:AT760" si="1364">AR765+AR770+AR775+AR780+AR785+AR795+AR800+AR805+AR810+AR815+AR820</f>
        <v>1500000</v>
      </c>
      <c r="AS760" s="139">
        <f t="shared" si="1364"/>
        <v>0</v>
      </c>
      <c r="AT760" s="139">
        <f t="shared" si="1364"/>
        <v>3808455.9000000004</v>
      </c>
      <c r="AU760" s="139">
        <f>AU765+AU770+AU775+AU780+AU785+AU795+AU800+AU805+AU810+AU815+AU820</f>
        <v>3808455.9000000004</v>
      </c>
      <c r="AV760" s="139">
        <f t="shared" ref="AV760:BA760" si="1365">SUM(AV765,AV770,AV775)</f>
        <v>0</v>
      </c>
      <c r="AW760" s="139">
        <f t="shared" si="1365"/>
        <v>0</v>
      </c>
      <c r="AX760" s="139">
        <f t="shared" si="1365"/>
        <v>0</v>
      </c>
      <c r="AY760" s="139">
        <f t="shared" si="1365"/>
        <v>0</v>
      </c>
      <c r="AZ760" s="139">
        <f t="shared" si="1365"/>
        <v>0</v>
      </c>
      <c r="BA760" s="139">
        <f t="shared" si="1365"/>
        <v>0</v>
      </c>
    </row>
    <row r="761" spans="1:53" ht="14.1" customHeight="1" outlineLevel="2" x14ac:dyDescent="0.2">
      <c r="A761" s="68"/>
      <c r="B761" s="94"/>
      <c r="C761" s="250"/>
      <c r="D761" s="96"/>
      <c r="E761" s="96"/>
      <c r="F761" s="97"/>
      <c r="G761" s="98"/>
      <c r="H761" s="99" t="s">
        <v>49</v>
      </c>
      <c r="I761" s="100"/>
      <c r="J761" s="101"/>
      <c r="K761" s="101"/>
      <c r="L761" s="102" t="str">
        <f>IF(I761&lt;&gt;0,((VLOOKUP(I761,'1. Standard_Cost'!$B$4:$D$8,2)+VLOOKUP(I761,'1. Standard_Cost'!$B$4:$D$8,3))*J761*K761),"0")</f>
        <v>0</v>
      </c>
      <c r="M761" s="102">
        <f>L761*'1. Standard_Cost'!F361</f>
        <v>0</v>
      </c>
      <c r="N761" s="103"/>
      <c r="O761" s="103"/>
      <c r="P761" s="103"/>
      <c r="Q761" s="103"/>
      <c r="R761" s="104">
        <f>+N761*P761*'1. Standard_Cost'!$B$12</f>
        <v>0</v>
      </c>
      <c r="S761" s="104">
        <f>+N761*O761*P761*'1. Standard_Cost'!$C$12</f>
        <v>0</v>
      </c>
      <c r="T761" s="104">
        <f>+N761*P761*Q761*'1. Standard_Cost'!$D$12</f>
        <v>0</v>
      </c>
      <c r="U761" s="104">
        <f>+N761*O761*'1. Standard_Cost'!$E$12</f>
        <v>0</v>
      </c>
      <c r="V761" s="103"/>
      <c r="W761" s="103"/>
      <c r="X761" s="103"/>
      <c r="Y761" s="104">
        <f>+V761*((X761*'1. Standard_Cost'!$B$16)+(W761*X761*'1. Standard_Cost'!$C$16))</f>
        <v>0</v>
      </c>
      <c r="Z761" s="103"/>
      <c r="AA761" s="103"/>
      <c r="AB761" s="104">
        <f>+Z761*'1. Standard_Cost'!$B$20+AA761*'1. Standard_Cost'!$C$20</f>
        <v>0</v>
      </c>
      <c r="AC761" s="105"/>
      <c r="AD761" s="106"/>
      <c r="AE761" s="104">
        <f>SUM(AD761,AC761,AB761,Y761,U761,T761,S761,R761)*'1. Standard_Cost'!B385</f>
        <v>0</v>
      </c>
      <c r="AF761" s="104">
        <f>SUM(AD761,AE761)</f>
        <v>0</v>
      </c>
      <c r="AG761" s="103"/>
      <c r="AH761" s="103"/>
      <c r="AI761" s="103"/>
      <c r="AJ761" s="107"/>
      <c r="AK761" s="107"/>
      <c r="AL761" s="107"/>
      <c r="AM761" s="104">
        <f>AG761*'1. Standard_Cost'!B381+'Incremental_Cost Year 2021'!AH769*'1. Standard_Cost'!C381+'Incremental_Cost Year 2021'!AI769*'1. Standard_Cost'!D381+'Incremental_Cost Year 2021'!AJ769+'Incremental_Cost Year 2021'!AL769+AK761</f>
        <v>0</v>
      </c>
      <c r="AN761" s="104">
        <f>AM761*'1. Standard_Cost'!C385</f>
        <v>0</v>
      </c>
      <c r="AO761" s="107"/>
      <c r="AQ761" s="104">
        <f t="shared" ref="AQ761:AQ764" si="1366">L761+M761</f>
        <v>0</v>
      </c>
      <c r="AR761" s="104">
        <f t="shared" ref="AR761:AR764" si="1367">AF761</f>
        <v>0</v>
      </c>
      <c r="AS761" s="104">
        <f t="shared" ref="AS761:AS764" si="1368">AM761+AN761</f>
        <v>0</v>
      </c>
      <c r="AT761" s="104">
        <f>SUM(AQ761,AR761,AS761)</f>
        <v>0</v>
      </c>
      <c r="AU761" s="108"/>
      <c r="AV761" s="108"/>
      <c r="AW761" s="108"/>
      <c r="AX761" s="108"/>
      <c r="AY761" s="108"/>
      <c r="AZ761" s="108"/>
      <c r="BA761" s="109">
        <f t="shared" ref="BA761:BA764" si="1369">SUM(AU761:AZ761)-AT761</f>
        <v>0</v>
      </c>
    </row>
    <row r="762" spans="1:53" ht="14.1" customHeight="1" outlineLevel="2" x14ac:dyDescent="0.2">
      <c r="A762" s="68"/>
      <c r="B762" s="94"/>
      <c r="C762" s="251"/>
      <c r="D762" s="110"/>
      <c r="E762" s="110"/>
      <c r="F762" s="110"/>
      <c r="G762" s="111"/>
      <c r="H762" s="99" t="s">
        <v>50</v>
      </c>
      <c r="I762" s="100"/>
      <c r="J762" s="101"/>
      <c r="K762" s="101"/>
      <c r="L762" s="102" t="str">
        <f>IF(I762&lt;&gt;0,((VLOOKUP(I762,'1. Standard_Cost'!$B$4:$D$8,2)+VLOOKUP(I762,'1. Standard_Cost'!$B$4:$D$8,3))*J762*K762),"0")</f>
        <v>0</v>
      </c>
      <c r="M762" s="102">
        <f>L762*'1. Standard_Cost'!F361</f>
        <v>0</v>
      </c>
      <c r="N762" s="103"/>
      <c r="O762" s="103"/>
      <c r="P762" s="103"/>
      <c r="Q762" s="103"/>
      <c r="R762" s="104">
        <f>+N762*P762*'1. Standard_Cost'!$B$12</f>
        <v>0</v>
      </c>
      <c r="S762" s="104">
        <f>+N762*O762*P762*'1. Standard_Cost'!$C$12</f>
        <v>0</v>
      </c>
      <c r="T762" s="104">
        <f>+N762*P762*Q762*'1. Standard_Cost'!$D$12</f>
        <v>0</v>
      </c>
      <c r="U762" s="104">
        <f>+N762*O762*'1. Standard_Cost'!$E$12</f>
        <v>0</v>
      </c>
      <c r="V762" s="103"/>
      <c r="W762" s="103"/>
      <c r="X762" s="103"/>
      <c r="Y762" s="104">
        <f>+V762*((X762*'1. Standard_Cost'!$B$16)+(W762*X762*'1. Standard_Cost'!$C$16))</f>
        <v>0</v>
      </c>
      <c r="Z762" s="103"/>
      <c r="AA762" s="103"/>
      <c r="AB762" s="104">
        <f>+Z762*'1. Standard_Cost'!$B$20+AA762*'1. Standard_Cost'!$C$20</f>
        <v>0</v>
      </c>
      <c r="AC762" s="105"/>
      <c r="AD762" s="106"/>
      <c r="AE762" s="104">
        <f>SUM(AD762,AC762,AB762,Y762,U762,T762,S762,R762)*'1. Standard_Cost'!B385</f>
        <v>0</v>
      </c>
      <c r="AF762" s="104">
        <f t="shared" ref="AF762:AF764" si="1370">SUM(AD762,AE762)</f>
        <v>0</v>
      </c>
      <c r="AG762" s="103"/>
      <c r="AH762" s="103">
        <v>0</v>
      </c>
      <c r="AI762" s="103">
        <v>0</v>
      </c>
      <c r="AJ762" s="107"/>
      <c r="AK762" s="107"/>
      <c r="AL762" s="107"/>
      <c r="AM762" s="104">
        <f>AG762*'1. Standard_Cost'!B381+'Incremental_Cost Year 2021'!AH770*'1. Standard_Cost'!C381+'Incremental_Cost Year 2021'!AI770*'1. Standard_Cost'!D381+'Incremental_Cost Year 2021'!AJ770+'Incremental_Cost Year 2021'!AL770+AK762</f>
        <v>0</v>
      </c>
      <c r="AN762" s="104">
        <f>AM762*'1. Standard_Cost'!C385</f>
        <v>0</v>
      </c>
      <c r="AO762" s="107"/>
      <c r="AQ762" s="104">
        <f t="shared" si="1366"/>
        <v>0</v>
      </c>
      <c r="AR762" s="104">
        <f t="shared" si="1367"/>
        <v>0</v>
      </c>
      <c r="AS762" s="104">
        <f t="shared" si="1368"/>
        <v>0</v>
      </c>
      <c r="AT762" s="104">
        <f t="shared" ref="AT762:AT764" si="1371">SUM(AQ762,AR762,AS762)</f>
        <v>0</v>
      </c>
      <c r="AU762" s="108"/>
      <c r="AV762" s="108">
        <v>0</v>
      </c>
      <c r="AW762" s="108"/>
      <c r="AX762" s="108"/>
      <c r="AY762" s="108"/>
      <c r="AZ762" s="108"/>
      <c r="BA762" s="109">
        <f t="shared" si="1369"/>
        <v>0</v>
      </c>
    </row>
    <row r="763" spans="1:53" ht="14.1" customHeight="1" outlineLevel="2" x14ac:dyDescent="0.2">
      <c r="A763" s="68"/>
      <c r="B763" s="94"/>
      <c r="C763" s="251"/>
      <c r="D763" s="110"/>
      <c r="E763" s="110"/>
      <c r="F763" s="110"/>
      <c r="G763" s="111"/>
      <c r="H763" s="99" t="s">
        <v>51</v>
      </c>
      <c r="I763" s="100"/>
      <c r="J763" s="101"/>
      <c r="K763" s="101"/>
      <c r="L763" s="102" t="str">
        <f>IF(I763&lt;&gt;0,((VLOOKUP(I763,'1. Standard_Cost'!$B$4:$D$8,2)+VLOOKUP(I763,'1. Standard_Cost'!$B$4:$D$8,3))*J763*K763),"0")</f>
        <v>0</v>
      </c>
      <c r="M763" s="102">
        <f>L763*'1. Standard_Cost'!F361</f>
        <v>0</v>
      </c>
      <c r="N763" s="103"/>
      <c r="O763" s="103"/>
      <c r="P763" s="103"/>
      <c r="Q763" s="103"/>
      <c r="R763" s="104">
        <f>+N763*P763*'1. Standard_Cost'!$B$12</f>
        <v>0</v>
      </c>
      <c r="S763" s="104">
        <f>+N763*O763*P763*'1. Standard_Cost'!$C$12</f>
        <v>0</v>
      </c>
      <c r="T763" s="104">
        <f>+N763*P763*Q763*'1. Standard_Cost'!$D$12</f>
        <v>0</v>
      </c>
      <c r="U763" s="104">
        <f>+N763*O763*'1. Standard_Cost'!$E$12</f>
        <v>0</v>
      </c>
      <c r="V763" s="103"/>
      <c r="W763" s="103"/>
      <c r="X763" s="103"/>
      <c r="Y763" s="104">
        <f>+V763*((X763*'1. Standard_Cost'!$B$16)+(W763*X763*'1. Standard_Cost'!$C$16))</f>
        <v>0</v>
      </c>
      <c r="Z763" s="103"/>
      <c r="AA763" s="103"/>
      <c r="AB763" s="104">
        <f>+Z763*'1. Standard_Cost'!$B$20+AA763*'1. Standard_Cost'!$C$20</f>
        <v>0</v>
      </c>
      <c r="AC763" s="105"/>
      <c r="AD763" s="106"/>
      <c r="AE763" s="104">
        <f>SUM(AD763,AC763,AB763,Y763,U763,T763,S763,R763)*'1. Standard_Cost'!B385</f>
        <v>0</v>
      </c>
      <c r="AF763" s="104">
        <f t="shared" si="1370"/>
        <v>0</v>
      </c>
      <c r="AG763" s="103"/>
      <c r="AH763" s="103"/>
      <c r="AI763" s="103"/>
      <c r="AJ763" s="107"/>
      <c r="AK763" s="107"/>
      <c r="AL763" s="107"/>
      <c r="AM763" s="104">
        <f>AG763*'1. Standard_Cost'!B381+'Incremental_Cost Year 2021'!AH771*'1. Standard_Cost'!C381+'Incremental_Cost Year 2021'!AI771*'1. Standard_Cost'!D381+'Incremental_Cost Year 2021'!AJ771+'Incremental_Cost Year 2021'!AL771+AK763</f>
        <v>0</v>
      </c>
      <c r="AN763" s="104">
        <f>AM763*'1. Standard_Cost'!C385</f>
        <v>0</v>
      </c>
      <c r="AO763" s="107"/>
      <c r="AQ763" s="104">
        <f t="shared" si="1366"/>
        <v>0</v>
      </c>
      <c r="AR763" s="104">
        <f t="shared" si="1367"/>
        <v>0</v>
      </c>
      <c r="AS763" s="104">
        <f t="shared" si="1368"/>
        <v>0</v>
      </c>
      <c r="AT763" s="104">
        <f t="shared" si="1371"/>
        <v>0</v>
      </c>
      <c r="AU763" s="108"/>
      <c r="AV763" s="108"/>
      <c r="AW763" s="108"/>
      <c r="AX763" s="108"/>
      <c r="AY763" s="108"/>
      <c r="AZ763" s="108"/>
      <c r="BA763" s="109">
        <f t="shared" si="1369"/>
        <v>0</v>
      </c>
    </row>
    <row r="764" spans="1:53" ht="14.1" customHeight="1" outlineLevel="2" x14ac:dyDescent="0.2">
      <c r="A764" s="68"/>
      <c r="B764" s="94"/>
      <c r="C764" s="251"/>
      <c r="D764" s="110"/>
      <c r="E764" s="110"/>
      <c r="F764" s="110"/>
      <c r="G764" s="111"/>
      <c r="H764" s="112" t="s">
        <v>179</v>
      </c>
      <c r="I764" s="100"/>
      <c r="J764" s="101"/>
      <c r="K764" s="101"/>
      <c r="L764" s="102" t="str">
        <f>IF(I764&lt;&gt;0,((VLOOKUP(I764,'1. Standard_Cost'!$B$4:$D$8,2)+VLOOKUP(I764,'1. Standard_Cost'!$B$4:$D$8,3))*J764*K764),"0")</f>
        <v>0</v>
      </c>
      <c r="M764" s="102">
        <f>L764*'1. Standard_Cost'!F361</f>
        <v>0</v>
      </c>
      <c r="N764" s="103"/>
      <c r="O764" s="103"/>
      <c r="P764" s="103"/>
      <c r="Q764" s="103"/>
      <c r="R764" s="104">
        <f>+N764*P764*'1. Standard_Cost'!$B$12</f>
        <v>0</v>
      </c>
      <c r="S764" s="104">
        <f>+N764*O764*P764*'1. Standard_Cost'!$C$12</f>
        <v>0</v>
      </c>
      <c r="T764" s="104">
        <f>+N764*P764*Q764*'1. Standard_Cost'!$D$12</f>
        <v>0</v>
      </c>
      <c r="U764" s="104">
        <f>+N764*O764*'1. Standard_Cost'!$E$12</f>
        <v>0</v>
      </c>
      <c r="V764" s="103"/>
      <c r="W764" s="103"/>
      <c r="X764" s="103"/>
      <c r="Y764" s="104">
        <f>+V764*((X764*'1. Standard_Cost'!$B$16)+(W764*X764*'1. Standard_Cost'!$C$16))</f>
        <v>0</v>
      </c>
      <c r="Z764" s="103"/>
      <c r="AA764" s="103"/>
      <c r="AB764" s="104">
        <f>+Z764*'1. Standard_Cost'!$B$20+AA764*'1. Standard_Cost'!$C$20</f>
        <v>0</v>
      </c>
      <c r="AC764" s="105"/>
      <c r="AD764" s="106"/>
      <c r="AE764" s="104">
        <f>SUM(AD764,AC764,AB764,Y764,U764,T764,S764,R764)*'1. Standard_Cost'!B385</f>
        <v>0</v>
      </c>
      <c r="AF764" s="104">
        <f t="shared" si="1370"/>
        <v>0</v>
      </c>
      <c r="AG764" s="103"/>
      <c r="AH764" s="103"/>
      <c r="AI764" s="103"/>
      <c r="AJ764" s="107"/>
      <c r="AK764" s="107"/>
      <c r="AL764" s="107"/>
      <c r="AM764" s="104">
        <f>AG764*'1. Standard_Cost'!B381+'Incremental_Cost Year 2021'!AH772*'1. Standard_Cost'!C381+'Incremental_Cost Year 2021'!AI772*'1. Standard_Cost'!D381+'Incremental_Cost Year 2021'!AJ772+'Incremental_Cost Year 2021'!AL772+AK764</f>
        <v>0</v>
      </c>
      <c r="AN764" s="104">
        <f>AM764*'1. Standard_Cost'!C385</f>
        <v>0</v>
      </c>
      <c r="AO764" s="107"/>
      <c r="AQ764" s="104">
        <f t="shared" si="1366"/>
        <v>0</v>
      </c>
      <c r="AR764" s="104">
        <f t="shared" si="1367"/>
        <v>0</v>
      </c>
      <c r="AS764" s="104">
        <f t="shared" si="1368"/>
        <v>0</v>
      </c>
      <c r="AT764" s="104">
        <f t="shared" si="1371"/>
        <v>0</v>
      </c>
      <c r="AU764" s="108"/>
      <c r="AV764" s="108"/>
      <c r="AW764" s="108"/>
      <c r="AX764" s="108"/>
      <c r="AY764" s="108"/>
      <c r="AZ764" s="108"/>
      <c r="BA764" s="109">
        <f t="shared" si="1369"/>
        <v>0</v>
      </c>
    </row>
    <row r="765" spans="1:53" ht="25.35" customHeight="1" outlineLevel="1" x14ac:dyDescent="0.2">
      <c r="A765" s="68"/>
      <c r="B765" s="94"/>
      <c r="C765" s="251"/>
      <c r="D765" s="113" t="s">
        <v>48</v>
      </c>
      <c r="E765" s="113" t="s">
        <v>441</v>
      </c>
      <c r="F765" s="114" t="s">
        <v>154</v>
      </c>
      <c r="G765" s="115" t="s">
        <v>155</v>
      </c>
      <c r="H765" s="140" t="s">
        <v>443</v>
      </c>
      <c r="I765" s="117"/>
      <c r="J765" s="117"/>
      <c r="K765" s="117"/>
      <c r="L765" s="118">
        <f>SUM(L761:L764)</f>
        <v>0</v>
      </c>
      <c r="M765" s="118">
        <f>SUM(M761:M764)</f>
        <v>0</v>
      </c>
      <c r="N765" s="117"/>
      <c r="O765" s="117"/>
      <c r="P765" s="117"/>
      <c r="Q765" s="117"/>
      <c r="R765" s="119">
        <f>SUM(R761:R764)</f>
        <v>0</v>
      </c>
      <c r="S765" s="119">
        <f>SUM(S761:S764)</f>
        <v>0</v>
      </c>
      <c r="T765" s="119">
        <f>SUM(T761:T764)</f>
        <v>0</v>
      </c>
      <c r="U765" s="119">
        <f>SUM(U761:U764)</f>
        <v>0</v>
      </c>
      <c r="V765" s="117"/>
      <c r="W765" s="117"/>
      <c r="X765" s="117"/>
      <c r="Y765" s="118">
        <f>SUM(Y761:Y764)</f>
        <v>0</v>
      </c>
      <c r="Z765" s="117"/>
      <c r="AA765" s="117"/>
      <c r="AB765" s="118">
        <f t="shared" ref="AB765:AF765" si="1372">SUM(AB761:AB764)</f>
        <v>0</v>
      </c>
      <c r="AC765" s="118">
        <f t="shared" si="1372"/>
        <v>0</v>
      </c>
      <c r="AD765" s="118">
        <f t="shared" si="1372"/>
        <v>0</v>
      </c>
      <c r="AE765" s="118">
        <f t="shared" si="1372"/>
        <v>0</v>
      </c>
      <c r="AF765" s="118">
        <f t="shared" si="1372"/>
        <v>0</v>
      </c>
      <c r="AG765" s="117"/>
      <c r="AH765" s="117"/>
      <c r="AI765" s="117"/>
      <c r="AJ765" s="119">
        <f>SUM(AJ761:AJ764)</f>
        <v>0</v>
      </c>
      <c r="AK765" s="119">
        <f t="shared" ref="AK765:AN765" si="1373">SUM(AK761:AK764)</f>
        <v>0</v>
      </c>
      <c r="AL765" s="119">
        <f t="shared" si="1373"/>
        <v>0</v>
      </c>
      <c r="AM765" s="119">
        <f t="shared" si="1373"/>
        <v>0</v>
      </c>
      <c r="AN765" s="119">
        <f t="shared" si="1373"/>
        <v>0</v>
      </c>
      <c r="AO765" s="116"/>
      <c r="AP765" s="120"/>
      <c r="AQ765" s="118">
        <f t="shared" ref="AQ765:BA765" si="1374">SUM(AQ761:AQ764)</f>
        <v>0</v>
      </c>
      <c r="AR765" s="118">
        <f t="shared" si="1374"/>
        <v>0</v>
      </c>
      <c r="AS765" s="118">
        <f t="shared" si="1374"/>
        <v>0</v>
      </c>
      <c r="AT765" s="118">
        <f t="shared" si="1374"/>
        <v>0</v>
      </c>
      <c r="AU765" s="118">
        <f t="shared" si="1374"/>
        <v>0</v>
      </c>
      <c r="AV765" s="118">
        <f t="shared" si="1374"/>
        <v>0</v>
      </c>
      <c r="AW765" s="118">
        <f t="shared" si="1374"/>
        <v>0</v>
      </c>
      <c r="AX765" s="118">
        <f t="shared" si="1374"/>
        <v>0</v>
      </c>
      <c r="AY765" s="118">
        <f t="shared" si="1374"/>
        <v>0</v>
      </c>
      <c r="AZ765" s="118">
        <f t="shared" si="1374"/>
        <v>0</v>
      </c>
      <c r="BA765" s="118">
        <f t="shared" si="1374"/>
        <v>0</v>
      </c>
    </row>
    <row r="766" spans="1:53" ht="14.1" customHeight="1" outlineLevel="2" x14ac:dyDescent="0.2">
      <c r="A766" s="68"/>
      <c r="B766" s="94"/>
      <c r="C766" s="251"/>
      <c r="D766" s="96"/>
      <c r="E766" s="96"/>
      <c r="F766" s="97"/>
      <c r="G766" s="98"/>
      <c r="H766" s="99" t="s">
        <v>49</v>
      </c>
      <c r="I766" s="100"/>
      <c r="J766" s="101"/>
      <c r="K766" s="101"/>
      <c r="L766" s="102" t="str">
        <f>IF(I766&lt;&gt;0,((VLOOKUP(I766,'1. Standard_Cost'!$B$4:$D$8,2)+VLOOKUP(I766,'1. Standard_Cost'!$B$4:$D$8,3))*J766*K766),"0")</f>
        <v>0</v>
      </c>
      <c r="M766" s="102">
        <f>L766*'1. Standard_Cost'!F361</f>
        <v>0</v>
      </c>
      <c r="N766" s="103"/>
      <c r="O766" s="103"/>
      <c r="P766" s="103"/>
      <c r="Q766" s="103"/>
      <c r="R766" s="104">
        <f>+N766*P766*'1. Standard_Cost'!$B$12</f>
        <v>0</v>
      </c>
      <c r="S766" s="104">
        <f>+N766*O766*P766*'1. Standard_Cost'!$C$12</f>
        <v>0</v>
      </c>
      <c r="T766" s="104">
        <f>+N766*P766*Q766*'1. Standard_Cost'!$D$12</f>
        <v>0</v>
      </c>
      <c r="U766" s="104">
        <f>+N766*O766*'1. Standard_Cost'!$E$12</f>
        <v>0</v>
      </c>
      <c r="V766" s="103"/>
      <c r="W766" s="103"/>
      <c r="X766" s="103"/>
      <c r="Y766" s="104">
        <f>+V766*((X766*'1. Standard_Cost'!$B$16)+(W766*X766*'1. Standard_Cost'!$C$16))</f>
        <v>0</v>
      </c>
      <c r="Z766" s="103"/>
      <c r="AA766" s="103"/>
      <c r="AB766" s="104">
        <f>+Z766*'1. Standard_Cost'!$B$20+AA766*'1. Standard_Cost'!$C$20</f>
        <v>0</v>
      </c>
      <c r="AC766" s="105"/>
      <c r="AD766" s="106"/>
      <c r="AE766" s="104">
        <f>SUM(AD766,AC766,AB766,Y766,U766,T766,S766,R766)*'1. Standard_Cost'!B385</f>
        <v>0</v>
      </c>
      <c r="AF766" s="104">
        <f>SUM(AD766,AE766)</f>
        <v>0</v>
      </c>
      <c r="AG766" s="103"/>
      <c r="AH766" s="103"/>
      <c r="AI766" s="103"/>
      <c r="AJ766" s="107"/>
      <c r="AK766" s="107"/>
      <c r="AL766" s="107"/>
      <c r="AM766" s="104">
        <f>AG766*'1. Standard_Cost'!B381+'Incremental_Cost Year 2021'!AH774*'1. Standard_Cost'!C381+'Incremental_Cost Year 2021'!AI774*'1. Standard_Cost'!D381+'Incremental_Cost Year 2021'!AJ774+'Incremental_Cost Year 2021'!AL774+AK766</f>
        <v>0</v>
      </c>
      <c r="AN766" s="104">
        <f>AM766*'1. Standard_Cost'!C385</f>
        <v>0</v>
      </c>
      <c r="AO766" s="107"/>
      <c r="AQ766" s="104">
        <f t="shared" ref="AQ766:AQ769" si="1375">L766+M766</f>
        <v>0</v>
      </c>
      <c r="AR766" s="104">
        <f t="shared" ref="AR766:AR769" si="1376">AF766</f>
        <v>0</v>
      </c>
      <c r="AS766" s="104">
        <f t="shared" ref="AS766:AS769" si="1377">AM766+AN766</f>
        <v>0</v>
      </c>
      <c r="AT766" s="104">
        <f>SUM(AQ766,AR766,AS766)</f>
        <v>0</v>
      </c>
      <c r="AU766" s="108"/>
      <c r="AV766" s="108"/>
      <c r="AW766" s="108"/>
      <c r="AX766" s="108"/>
      <c r="AY766" s="108"/>
      <c r="AZ766" s="108"/>
      <c r="BA766" s="109">
        <f t="shared" ref="BA766:BA769" si="1378">SUM(AU766:AZ766)-AT766</f>
        <v>0</v>
      </c>
    </row>
    <row r="767" spans="1:53" ht="14.1" customHeight="1" outlineLevel="2" x14ac:dyDescent="0.2">
      <c r="A767" s="68"/>
      <c r="B767" s="94"/>
      <c r="C767" s="251"/>
      <c r="D767" s="110"/>
      <c r="E767" s="110"/>
      <c r="F767" s="110"/>
      <c r="G767" s="111"/>
      <c r="H767" s="99" t="s">
        <v>50</v>
      </c>
      <c r="I767" s="100"/>
      <c r="J767" s="101"/>
      <c r="K767" s="101"/>
      <c r="L767" s="102" t="str">
        <f>IF(I767&lt;&gt;0,((VLOOKUP(I767,'1. Standard_Cost'!$B$4:$D$8,2)+VLOOKUP(I767,'1. Standard_Cost'!$B$4:$D$8,3))*J767*K767),"0")</f>
        <v>0</v>
      </c>
      <c r="M767" s="102">
        <f>L767*'1. Standard_Cost'!F361</f>
        <v>0</v>
      </c>
      <c r="N767" s="103"/>
      <c r="O767" s="103"/>
      <c r="P767" s="103"/>
      <c r="Q767" s="103"/>
      <c r="R767" s="104">
        <f>+N767*P767*'1. Standard_Cost'!$B$12</f>
        <v>0</v>
      </c>
      <c r="S767" s="104">
        <f>+N767*O767*P767*'1. Standard_Cost'!$C$12</f>
        <v>0</v>
      </c>
      <c r="T767" s="104">
        <f>+N767*P767*Q767*'1. Standard_Cost'!$D$12</f>
        <v>0</v>
      </c>
      <c r="U767" s="104">
        <f>+N767*O767*'1. Standard_Cost'!$E$12</f>
        <v>0</v>
      </c>
      <c r="V767" s="103"/>
      <c r="W767" s="103"/>
      <c r="X767" s="103"/>
      <c r="Y767" s="104">
        <f>+V767*((X767*'1. Standard_Cost'!$B$16)+(W767*X767*'1. Standard_Cost'!$C$16))</f>
        <v>0</v>
      </c>
      <c r="Z767" s="103"/>
      <c r="AA767" s="103"/>
      <c r="AB767" s="104">
        <f>+Z767*'1. Standard_Cost'!$B$20+AA767*'1. Standard_Cost'!$C$20</f>
        <v>0</v>
      </c>
      <c r="AC767" s="105"/>
      <c r="AD767" s="106"/>
      <c r="AE767" s="104">
        <f>SUM(AD767,AC767,AB767,Y767,U767,T767,S767,R767)*'1. Standard_Cost'!B385</f>
        <v>0</v>
      </c>
      <c r="AF767" s="104">
        <f t="shared" ref="AF767:AF769" si="1379">SUM(AD767,AE767)</f>
        <v>0</v>
      </c>
      <c r="AG767" s="103"/>
      <c r="AH767" s="103">
        <v>0</v>
      </c>
      <c r="AI767" s="103">
        <v>0</v>
      </c>
      <c r="AJ767" s="107"/>
      <c r="AK767" s="107"/>
      <c r="AL767" s="107"/>
      <c r="AM767" s="104">
        <f>AG767*'1. Standard_Cost'!B381+'Incremental_Cost Year 2021'!AH775*'1. Standard_Cost'!C381+'Incremental_Cost Year 2021'!AI775*'1. Standard_Cost'!D381+'Incremental_Cost Year 2021'!AJ775+'Incremental_Cost Year 2021'!AL775+AK767</f>
        <v>0</v>
      </c>
      <c r="AN767" s="104">
        <f>AM767*'1. Standard_Cost'!C385</f>
        <v>0</v>
      </c>
      <c r="AO767" s="107"/>
      <c r="AQ767" s="104">
        <f t="shared" si="1375"/>
        <v>0</v>
      </c>
      <c r="AR767" s="104">
        <f t="shared" si="1376"/>
        <v>0</v>
      </c>
      <c r="AS767" s="104">
        <f t="shared" si="1377"/>
        <v>0</v>
      </c>
      <c r="AT767" s="104">
        <f t="shared" ref="AT767:AT769" si="1380">SUM(AQ767,AR767,AS767)</f>
        <v>0</v>
      </c>
      <c r="AU767" s="108"/>
      <c r="AV767" s="108">
        <v>0</v>
      </c>
      <c r="AW767" s="108"/>
      <c r="AX767" s="108"/>
      <c r="AY767" s="108"/>
      <c r="AZ767" s="108"/>
      <c r="BA767" s="109">
        <f t="shared" si="1378"/>
        <v>0</v>
      </c>
    </row>
    <row r="768" spans="1:53" ht="14.1" customHeight="1" outlineLevel="2" x14ac:dyDescent="0.2">
      <c r="A768" s="68"/>
      <c r="B768" s="94"/>
      <c r="C768" s="251"/>
      <c r="D768" s="110"/>
      <c r="E768" s="110"/>
      <c r="F768" s="110"/>
      <c r="G768" s="111"/>
      <c r="H768" s="99" t="s">
        <v>51</v>
      </c>
      <c r="I768" s="100"/>
      <c r="J768" s="101"/>
      <c r="K768" s="101"/>
      <c r="L768" s="102" t="str">
        <f>IF(I768&lt;&gt;0,((VLOOKUP(I768,'1. Standard_Cost'!$B$4:$D$8,2)+VLOOKUP(I768,'1. Standard_Cost'!$B$4:$D$8,3))*J768*K768),"0")</f>
        <v>0</v>
      </c>
      <c r="M768" s="102">
        <f>L768*'1. Standard_Cost'!F361</f>
        <v>0</v>
      </c>
      <c r="N768" s="103"/>
      <c r="O768" s="103"/>
      <c r="P768" s="103"/>
      <c r="Q768" s="103"/>
      <c r="R768" s="104">
        <f>+N768*P768*'1. Standard_Cost'!$B$12</f>
        <v>0</v>
      </c>
      <c r="S768" s="104">
        <f>+N768*O768*P768*'1. Standard_Cost'!$C$12</f>
        <v>0</v>
      </c>
      <c r="T768" s="104">
        <f>+N768*P768*Q768*'1. Standard_Cost'!$D$12</f>
        <v>0</v>
      </c>
      <c r="U768" s="104">
        <f>+N768*O768*'1. Standard_Cost'!$E$12</f>
        <v>0</v>
      </c>
      <c r="V768" s="103"/>
      <c r="W768" s="103"/>
      <c r="X768" s="103"/>
      <c r="Y768" s="104">
        <f>+V768*((X768*'1. Standard_Cost'!$B$16)+(W768*X768*'1. Standard_Cost'!$C$16))</f>
        <v>0</v>
      </c>
      <c r="Z768" s="103"/>
      <c r="AA768" s="103"/>
      <c r="AB768" s="104">
        <f>+Z768*'1. Standard_Cost'!$B$20+AA768*'1. Standard_Cost'!$C$20</f>
        <v>0</v>
      </c>
      <c r="AC768" s="105"/>
      <c r="AD768" s="106"/>
      <c r="AE768" s="104">
        <f>SUM(AD768,AC768,AB768,Y768,U768,T768,S768,R768)*'1. Standard_Cost'!B385</f>
        <v>0</v>
      </c>
      <c r="AF768" s="104">
        <f t="shared" si="1379"/>
        <v>0</v>
      </c>
      <c r="AG768" s="103"/>
      <c r="AH768" s="103"/>
      <c r="AI768" s="103"/>
      <c r="AJ768" s="107"/>
      <c r="AK768" s="107"/>
      <c r="AL768" s="107"/>
      <c r="AM768" s="104">
        <f>AG768*'1. Standard_Cost'!B381+'Incremental_Cost Year 2021'!AH776*'1. Standard_Cost'!C381+'Incremental_Cost Year 2021'!AI776*'1. Standard_Cost'!D381+'Incremental_Cost Year 2021'!AJ776+'Incremental_Cost Year 2021'!AL776+AK768</f>
        <v>0</v>
      </c>
      <c r="AN768" s="104">
        <f>AM768*'1. Standard_Cost'!C385</f>
        <v>0</v>
      </c>
      <c r="AO768" s="107"/>
      <c r="AQ768" s="104">
        <f t="shared" si="1375"/>
        <v>0</v>
      </c>
      <c r="AR768" s="104">
        <f t="shared" si="1376"/>
        <v>0</v>
      </c>
      <c r="AS768" s="104">
        <f t="shared" si="1377"/>
        <v>0</v>
      </c>
      <c r="AT768" s="104">
        <f t="shared" si="1380"/>
        <v>0</v>
      </c>
      <c r="AU768" s="108"/>
      <c r="AV768" s="108"/>
      <c r="AW768" s="108"/>
      <c r="AX768" s="108"/>
      <c r="AY768" s="108"/>
      <c r="AZ768" s="108"/>
      <c r="BA768" s="109">
        <f t="shared" si="1378"/>
        <v>0</v>
      </c>
    </row>
    <row r="769" spans="1:53" ht="14.1" customHeight="1" outlineLevel="2" x14ac:dyDescent="0.2">
      <c r="A769" s="68"/>
      <c r="B769" s="94"/>
      <c r="C769" s="251"/>
      <c r="D769" s="110"/>
      <c r="E769" s="110"/>
      <c r="F769" s="110"/>
      <c r="G769" s="111"/>
      <c r="H769" s="112" t="s">
        <v>179</v>
      </c>
      <c r="I769" s="100"/>
      <c r="J769" s="101"/>
      <c r="K769" s="101"/>
      <c r="L769" s="102" t="str">
        <f>IF(I769&lt;&gt;0,((VLOOKUP(I769,'1. Standard_Cost'!$B$4:$D$8,2)+VLOOKUP(I769,'1. Standard_Cost'!$B$4:$D$8,3))*J769*K769),"0")</f>
        <v>0</v>
      </c>
      <c r="M769" s="102">
        <f>L769*'1. Standard_Cost'!F361</f>
        <v>0</v>
      </c>
      <c r="N769" s="103"/>
      <c r="O769" s="103"/>
      <c r="P769" s="103"/>
      <c r="Q769" s="103"/>
      <c r="R769" s="104">
        <f>+N769*P769*'1. Standard_Cost'!$B$12</f>
        <v>0</v>
      </c>
      <c r="S769" s="104">
        <f>+N769*O769*P769*'1. Standard_Cost'!$C$12</f>
        <v>0</v>
      </c>
      <c r="T769" s="104">
        <f>+N769*P769*Q769*'1. Standard_Cost'!$D$12</f>
        <v>0</v>
      </c>
      <c r="U769" s="104">
        <f>+N769*O769*'1. Standard_Cost'!$E$12</f>
        <v>0</v>
      </c>
      <c r="V769" s="103"/>
      <c r="W769" s="103"/>
      <c r="X769" s="103"/>
      <c r="Y769" s="104">
        <f>+V769*((X769*'1. Standard_Cost'!$B$16)+(W769*X769*'1. Standard_Cost'!$C$16))</f>
        <v>0</v>
      </c>
      <c r="Z769" s="103"/>
      <c r="AA769" s="103"/>
      <c r="AB769" s="104">
        <f>+Z769*'1. Standard_Cost'!$B$20+AA769*'1. Standard_Cost'!$C$20</f>
        <v>0</v>
      </c>
      <c r="AC769" s="105"/>
      <c r="AD769" s="106"/>
      <c r="AE769" s="104">
        <f>SUM(AD769,AC769,AB769,Y769,U769,T769,S769,R769)*'1. Standard_Cost'!B385</f>
        <v>0</v>
      </c>
      <c r="AF769" s="104">
        <f t="shared" si="1379"/>
        <v>0</v>
      </c>
      <c r="AG769" s="103"/>
      <c r="AH769" s="103"/>
      <c r="AI769" s="103"/>
      <c r="AJ769" s="107"/>
      <c r="AK769" s="107"/>
      <c r="AL769" s="107"/>
      <c r="AM769" s="104">
        <f>AG769*'1. Standard_Cost'!B381+'Incremental_Cost Year 2021'!AH777*'1. Standard_Cost'!C381+'Incremental_Cost Year 2021'!AI777*'1. Standard_Cost'!D381+'Incremental_Cost Year 2021'!AJ777+'Incremental_Cost Year 2021'!AL777+AK769</f>
        <v>0</v>
      </c>
      <c r="AN769" s="104">
        <f>AM769*'1. Standard_Cost'!C385</f>
        <v>0</v>
      </c>
      <c r="AO769" s="107"/>
      <c r="AQ769" s="104">
        <f t="shared" si="1375"/>
        <v>0</v>
      </c>
      <c r="AR769" s="104">
        <f t="shared" si="1376"/>
        <v>0</v>
      </c>
      <c r="AS769" s="104">
        <f t="shared" si="1377"/>
        <v>0</v>
      </c>
      <c r="AT769" s="104">
        <f t="shared" si="1380"/>
        <v>0</v>
      </c>
      <c r="AU769" s="108"/>
      <c r="AV769" s="108"/>
      <c r="AW769" s="108"/>
      <c r="AX769" s="108"/>
      <c r="AY769" s="108"/>
      <c r="AZ769" s="108"/>
      <c r="BA769" s="109">
        <f t="shared" si="1378"/>
        <v>0</v>
      </c>
    </row>
    <row r="770" spans="1:53" ht="25.7" customHeight="1" outlineLevel="1" x14ac:dyDescent="0.2">
      <c r="A770" s="68"/>
      <c r="B770" s="94"/>
      <c r="C770" s="251"/>
      <c r="D770" s="113" t="s">
        <v>48</v>
      </c>
      <c r="E770" s="113" t="s">
        <v>837</v>
      </c>
      <c r="F770" s="114" t="s">
        <v>154</v>
      </c>
      <c r="G770" s="115" t="s">
        <v>155</v>
      </c>
      <c r="H770" s="122" t="s">
        <v>442</v>
      </c>
      <c r="I770" s="117"/>
      <c r="J770" s="117"/>
      <c r="K770" s="117"/>
      <c r="L770" s="118">
        <f>SUM(L766:L769)</f>
        <v>0</v>
      </c>
      <c r="M770" s="118">
        <f>SUM(M766:M769)</f>
        <v>0</v>
      </c>
      <c r="N770" s="117"/>
      <c r="O770" s="117"/>
      <c r="P770" s="117"/>
      <c r="Q770" s="117"/>
      <c r="R770" s="119">
        <f>SUM(R766:R769)</f>
        <v>0</v>
      </c>
      <c r="S770" s="119">
        <f>SUM(S766:S769)</f>
        <v>0</v>
      </c>
      <c r="T770" s="119">
        <f>SUM(T766:T769)</f>
        <v>0</v>
      </c>
      <c r="U770" s="119">
        <f>SUM(U766:U769)</f>
        <v>0</v>
      </c>
      <c r="V770" s="117"/>
      <c r="W770" s="117"/>
      <c r="X770" s="117"/>
      <c r="Y770" s="118">
        <f>SUM(Y766:Y769)</f>
        <v>0</v>
      </c>
      <c r="Z770" s="117"/>
      <c r="AA770" s="117"/>
      <c r="AB770" s="118">
        <f t="shared" ref="AB770:AF770" si="1381">SUM(AB766:AB769)</f>
        <v>0</v>
      </c>
      <c r="AC770" s="118">
        <f t="shared" si="1381"/>
        <v>0</v>
      </c>
      <c r="AD770" s="118">
        <f t="shared" si="1381"/>
        <v>0</v>
      </c>
      <c r="AE770" s="118">
        <f t="shared" si="1381"/>
        <v>0</v>
      </c>
      <c r="AF770" s="118">
        <f t="shared" si="1381"/>
        <v>0</v>
      </c>
      <c r="AG770" s="117"/>
      <c r="AH770" s="117"/>
      <c r="AI770" s="117"/>
      <c r="AJ770" s="119">
        <f>SUM(AJ766:AJ769)</f>
        <v>0</v>
      </c>
      <c r="AK770" s="119">
        <f t="shared" ref="AK770:AN770" si="1382">SUM(AK766:AK769)</f>
        <v>0</v>
      </c>
      <c r="AL770" s="119">
        <f t="shared" si="1382"/>
        <v>0</v>
      </c>
      <c r="AM770" s="119">
        <f t="shared" si="1382"/>
        <v>0</v>
      </c>
      <c r="AN770" s="119">
        <f t="shared" si="1382"/>
        <v>0</v>
      </c>
      <c r="AO770" s="116"/>
      <c r="AP770" s="120"/>
      <c r="AQ770" s="121">
        <f t="shared" ref="AQ770:BA770" si="1383">SUM(AQ766:AQ769)</f>
        <v>0</v>
      </c>
      <c r="AR770" s="121">
        <f t="shared" si="1383"/>
        <v>0</v>
      </c>
      <c r="AS770" s="121">
        <f t="shared" si="1383"/>
        <v>0</v>
      </c>
      <c r="AT770" s="121">
        <f t="shared" si="1383"/>
        <v>0</v>
      </c>
      <c r="AU770" s="121">
        <f t="shared" si="1383"/>
        <v>0</v>
      </c>
      <c r="AV770" s="121">
        <f t="shared" si="1383"/>
        <v>0</v>
      </c>
      <c r="AW770" s="121">
        <f t="shared" si="1383"/>
        <v>0</v>
      </c>
      <c r="AX770" s="121">
        <f t="shared" si="1383"/>
        <v>0</v>
      </c>
      <c r="AY770" s="121">
        <f t="shared" si="1383"/>
        <v>0</v>
      </c>
      <c r="AZ770" s="121">
        <f t="shared" si="1383"/>
        <v>0</v>
      </c>
      <c r="BA770" s="121">
        <f t="shared" si="1383"/>
        <v>0</v>
      </c>
    </row>
    <row r="771" spans="1:53" ht="14.1" customHeight="1" outlineLevel="2" x14ac:dyDescent="0.2">
      <c r="A771" s="68"/>
      <c r="B771" s="94"/>
      <c r="C771" s="251"/>
      <c r="D771" s="96"/>
      <c r="E771" s="96"/>
      <c r="F771" s="97"/>
      <c r="G771" s="98"/>
      <c r="H771" s="99" t="s">
        <v>49</v>
      </c>
      <c r="I771" s="100"/>
      <c r="J771" s="101"/>
      <c r="K771" s="101"/>
      <c r="L771" s="102" t="str">
        <f>IF(I771&lt;&gt;0,((VLOOKUP(I771,'1. Standard_Cost'!$B$4:$D$8,2)+VLOOKUP(I771,'1. Standard_Cost'!$B$4:$D$8,3))*J771*K771),"0")</f>
        <v>0</v>
      </c>
      <c r="M771" s="102">
        <f>L771*'1. Standard_Cost'!F361</f>
        <v>0</v>
      </c>
      <c r="N771" s="103"/>
      <c r="O771" s="103"/>
      <c r="P771" s="103"/>
      <c r="Q771" s="103"/>
      <c r="R771" s="104">
        <f>+N771*P771*'1. Standard_Cost'!$B$12</f>
        <v>0</v>
      </c>
      <c r="S771" s="104">
        <f>+N771*O771*P771*'1. Standard_Cost'!$C$12</f>
        <v>0</v>
      </c>
      <c r="T771" s="104">
        <f>+N771*P771*Q771*'1. Standard_Cost'!$D$12</f>
        <v>0</v>
      </c>
      <c r="U771" s="104">
        <f>+N771*O771*'1. Standard_Cost'!$E$12</f>
        <v>0</v>
      </c>
      <c r="V771" s="103"/>
      <c r="W771" s="103"/>
      <c r="X771" s="103"/>
      <c r="Y771" s="104">
        <f>+V771*((X771*'1. Standard_Cost'!$B$16)+(W771*X771*'1. Standard_Cost'!$C$16))</f>
        <v>0</v>
      </c>
      <c r="Z771" s="103"/>
      <c r="AA771" s="103"/>
      <c r="AB771" s="104">
        <f>+Z771*'1. Standard_Cost'!$B$20+AA771*'1. Standard_Cost'!$C$20</f>
        <v>0</v>
      </c>
      <c r="AC771" s="105"/>
      <c r="AD771" s="106"/>
      <c r="AE771" s="104">
        <f>SUM(AD771,AC771,AB771,Y771,U771,T771,S771,R771)*'1. Standard_Cost'!B385</f>
        <v>0</v>
      </c>
      <c r="AF771" s="104">
        <f>SUM(AD771,AE771)</f>
        <v>0</v>
      </c>
      <c r="AG771" s="103"/>
      <c r="AH771" s="103"/>
      <c r="AI771" s="103"/>
      <c r="AJ771" s="107"/>
      <c r="AK771" s="107"/>
      <c r="AL771" s="107"/>
      <c r="AM771" s="104">
        <f>AG771*'1. Standard_Cost'!B381+'Incremental_Cost Year 2021'!AH779*'1. Standard_Cost'!C381+'Incremental_Cost Year 2021'!AI779*'1. Standard_Cost'!D381+'Incremental_Cost Year 2021'!AJ779+'Incremental_Cost Year 2021'!AL779+AK771</f>
        <v>0</v>
      </c>
      <c r="AN771" s="104">
        <f>AM771*'1. Standard_Cost'!C385</f>
        <v>0</v>
      </c>
      <c r="AO771" s="107"/>
      <c r="AQ771" s="104">
        <f t="shared" ref="AQ771:AQ774" si="1384">L771+M771</f>
        <v>0</v>
      </c>
      <c r="AR771" s="104">
        <f t="shared" ref="AR771:AR774" si="1385">AF771</f>
        <v>0</v>
      </c>
      <c r="AS771" s="104">
        <f t="shared" ref="AS771:AS774" si="1386">AM771+AN771</f>
        <v>0</v>
      </c>
      <c r="AT771" s="104">
        <f>SUM(AQ771,AR771,AS771)</f>
        <v>0</v>
      </c>
      <c r="AU771" s="108"/>
      <c r="AV771" s="108"/>
      <c r="AW771" s="108"/>
      <c r="AX771" s="108"/>
      <c r="AY771" s="108"/>
      <c r="AZ771" s="108"/>
      <c r="BA771" s="109">
        <f t="shared" ref="BA771:BA774" si="1387">SUM(AU771:AZ771)-AT771</f>
        <v>0</v>
      </c>
    </row>
    <row r="772" spans="1:53" ht="14.1" customHeight="1" outlineLevel="2" x14ac:dyDescent="0.2">
      <c r="A772" s="68"/>
      <c r="B772" s="94"/>
      <c r="C772" s="251"/>
      <c r="D772" s="110"/>
      <c r="E772" s="110"/>
      <c r="F772" s="110"/>
      <c r="G772" s="111"/>
      <c r="H772" s="99" t="s">
        <v>50</v>
      </c>
      <c r="I772" s="100"/>
      <c r="J772" s="101"/>
      <c r="K772" s="101"/>
      <c r="L772" s="102" t="str">
        <f>IF(I772&lt;&gt;0,((VLOOKUP(I772,'1. Standard_Cost'!$B$4:$D$8,2)+VLOOKUP(I772,'1. Standard_Cost'!$B$4:$D$8,3))*J772*K772),"0")</f>
        <v>0</v>
      </c>
      <c r="M772" s="102">
        <f>L772*'1. Standard_Cost'!F361</f>
        <v>0</v>
      </c>
      <c r="N772" s="103"/>
      <c r="O772" s="103"/>
      <c r="P772" s="103"/>
      <c r="Q772" s="103"/>
      <c r="R772" s="104">
        <f>+N772*P772*'1. Standard_Cost'!$B$12</f>
        <v>0</v>
      </c>
      <c r="S772" s="104">
        <f>+N772*O772*P772*'1. Standard_Cost'!$C$12</f>
        <v>0</v>
      </c>
      <c r="T772" s="104">
        <f>+N772*P772*Q772*'1. Standard_Cost'!$D$12</f>
        <v>0</v>
      </c>
      <c r="U772" s="104">
        <f>+N772*O772*'1. Standard_Cost'!$E$12</f>
        <v>0</v>
      </c>
      <c r="V772" s="103"/>
      <c r="W772" s="103"/>
      <c r="X772" s="103"/>
      <c r="Y772" s="104">
        <f>+V772*((X772*'1. Standard_Cost'!$B$16)+(W772*X772*'1. Standard_Cost'!$C$16))</f>
        <v>0</v>
      </c>
      <c r="Z772" s="103"/>
      <c r="AA772" s="103"/>
      <c r="AB772" s="104">
        <f>+Z772*'1. Standard_Cost'!$B$20+AA772*'1. Standard_Cost'!$C$20</f>
        <v>0</v>
      </c>
      <c r="AC772" s="105"/>
      <c r="AD772" s="106"/>
      <c r="AE772" s="104">
        <f>SUM(AD772,AC772,AB772,Y772,U772,T772,S772,R772)*'1. Standard_Cost'!B385</f>
        <v>0</v>
      </c>
      <c r="AF772" s="104">
        <f t="shared" ref="AF772:AF774" si="1388">SUM(AD772,AE772)</f>
        <v>0</v>
      </c>
      <c r="AG772" s="103"/>
      <c r="AH772" s="103">
        <v>0</v>
      </c>
      <c r="AI772" s="103">
        <v>0</v>
      </c>
      <c r="AJ772" s="107"/>
      <c r="AK772" s="107"/>
      <c r="AL772" s="107"/>
      <c r="AM772" s="104">
        <f>AG772*'1. Standard_Cost'!B381+'Incremental_Cost Year 2021'!AH780*'1. Standard_Cost'!C381+'Incremental_Cost Year 2021'!AI780*'1. Standard_Cost'!D381+'Incremental_Cost Year 2021'!AJ780+'Incremental_Cost Year 2021'!AL780+AK772</f>
        <v>0</v>
      </c>
      <c r="AN772" s="104">
        <f>AM772*'1. Standard_Cost'!C385</f>
        <v>0</v>
      </c>
      <c r="AO772" s="107"/>
      <c r="AQ772" s="104">
        <f t="shared" si="1384"/>
        <v>0</v>
      </c>
      <c r="AR772" s="104">
        <f t="shared" si="1385"/>
        <v>0</v>
      </c>
      <c r="AS772" s="104">
        <f t="shared" si="1386"/>
        <v>0</v>
      </c>
      <c r="AT772" s="104">
        <f t="shared" ref="AT772:AT774" si="1389">SUM(AQ772,AR772,AS772)</f>
        <v>0</v>
      </c>
      <c r="AU772" s="108"/>
      <c r="AV772" s="108">
        <v>0</v>
      </c>
      <c r="AW772" s="108"/>
      <c r="AX772" s="108"/>
      <c r="AY772" s="108"/>
      <c r="AZ772" s="108"/>
      <c r="BA772" s="109">
        <f t="shared" si="1387"/>
        <v>0</v>
      </c>
    </row>
    <row r="773" spans="1:53" ht="14.1" customHeight="1" outlineLevel="2" x14ac:dyDescent="0.2">
      <c r="A773" s="68"/>
      <c r="B773" s="94"/>
      <c r="C773" s="251"/>
      <c r="D773" s="110"/>
      <c r="E773" s="110"/>
      <c r="F773" s="110"/>
      <c r="G773" s="111"/>
      <c r="H773" s="99" t="s">
        <v>51</v>
      </c>
      <c r="I773" s="100"/>
      <c r="J773" s="101"/>
      <c r="K773" s="101"/>
      <c r="L773" s="102" t="str">
        <f>IF(I773&lt;&gt;0,((VLOOKUP(I773,'1. Standard_Cost'!$B$4:$D$8,2)+VLOOKUP(I773,'1. Standard_Cost'!$B$4:$D$8,3))*J773*K773),"0")</f>
        <v>0</v>
      </c>
      <c r="M773" s="102">
        <f>L773*'1. Standard_Cost'!F361</f>
        <v>0</v>
      </c>
      <c r="N773" s="103"/>
      <c r="O773" s="103"/>
      <c r="P773" s="103"/>
      <c r="Q773" s="103"/>
      <c r="R773" s="104">
        <f>+N773*P773*'1. Standard_Cost'!$B$12</f>
        <v>0</v>
      </c>
      <c r="S773" s="104">
        <f>+N773*O773*P773*'1. Standard_Cost'!$C$12</f>
        <v>0</v>
      </c>
      <c r="T773" s="104">
        <f>+N773*P773*Q773*'1. Standard_Cost'!$D$12</f>
        <v>0</v>
      </c>
      <c r="U773" s="104">
        <f>+N773*O773*'1. Standard_Cost'!$E$12</f>
        <v>0</v>
      </c>
      <c r="V773" s="103"/>
      <c r="W773" s="103"/>
      <c r="X773" s="103"/>
      <c r="Y773" s="104">
        <f>+V773*((X773*'1. Standard_Cost'!$B$16)+(W773*X773*'1. Standard_Cost'!$C$16))</f>
        <v>0</v>
      </c>
      <c r="Z773" s="103"/>
      <c r="AA773" s="103"/>
      <c r="AB773" s="104">
        <f>+Z773*'1. Standard_Cost'!$B$20+AA773*'1. Standard_Cost'!$C$20</f>
        <v>0</v>
      </c>
      <c r="AC773" s="105"/>
      <c r="AD773" s="106"/>
      <c r="AE773" s="104">
        <f>SUM(AD773,AC773,AB773,Y773,U773,T773,S773,R773)*'1. Standard_Cost'!B385</f>
        <v>0</v>
      </c>
      <c r="AF773" s="104">
        <f t="shared" si="1388"/>
        <v>0</v>
      </c>
      <c r="AG773" s="103"/>
      <c r="AH773" s="103"/>
      <c r="AI773" s="103"/>
      <c r="AJ773" s="107"/>
      <c r="AK773" s="107"/>
      <c r="AL773" s="107"/>
      <c r="AM773" s="104">
        <f>AG773*'1. Standard_Cost'!B381+'Incremental_Cost Year 2021'!AH781*'1. Standard_Cost'!C381+'Incremental_Cost Year 2021'!AI781*'1. Standard_Cost'!D381+'Incremental_Cost Year 2021'!AJ781+'Incremental_Cost Year 2021'!AL781+AK773</f>
        <v>0</v>
      </c>
      <c r="AN773" s="104">
        <f>AM773*'1. Standard_Cost'!C385</f>
        <v>0</v>
      </c>
      <c r="AO773" s="107"/>
      <c r="AQ773" s="104">
        <f t="shared" si="1384"/>
        <v>0</v>
      </c>
      <c r="AR773" s="104">
        <f t="shared" si="1385"/>
        <v>0</v>
      </c>
      <c r="AS773" s="104">
        <f t="shared" si="1386"/>
        <v>0</v>
      </c>
      <c r="AT773" s="104">
        <f t="shared" si="1389"/>
        <v>0</v>
      </c>
      <c r="AU773" s="108"/>
      <c r="AV773" s="108"/>
      <c r="AW773" s="108"/>
      <c r="AX773" s="108"/>
      <c r="AY773" s="108"/>
      <c r="AZ773" s="108"/>
      <c r="BA773" s="109">
        <f t="shared" si="1387"/>
        <v>0</v>
      </c>
    </row>
    <row r="774" spans="1:53" ht="14.1" customHeight="1" outlineLevel="2" x14ac:dyDescent="0.2">
      <c r="A774" s="68"/>
      <c r="B774" s="94"/>
      <c r="C774" s="251"/>
      <c r="D774" s="110"/>
      <c r="E774" s="110"/>
      <c r="F774" s="110"/>
      <c r="G774" s="111"/>
      <c r="H774" s="112" t="s">
        <v>179</v>
      </c>
      <c r="I774" s="100"/>
      <c r="J774" s="101"/>
      <c r="K774" s="101"/>
      <c r="L774" s="102" t="str">
        <f>IF(I774&lt;&gt;0,((VLOOKUP(I774,'1. Standard_Cost'!$B$4:$D$8,2)+VLOOKUP(I774,'1. Standard_Cost'!$B$4:$D$8,3))*J774*K774),"0")</f>
        <v>0</v>
      </c>
      <c r="M774" s="102">
        <f>L774*'1. Standard_Cost'!F361</f>
        <v>0</v>
      </c>
      <c r="N774" s="103"/>
      <c r="O774" s="103"/>
      <c r="P774" s="103"/>
      <c r="Q774" s="103"/>
      <c r="R774" s="104">
        <f>+N774*P774*'1. Standard_Cost'!$B$12</f>
        <v>0</v>
      </c>
      <c r="S774" s="104">
        <f>+N774*O774*P774*'1. Standard_Cost'!$C$12</f>
        <v>0</v>
      </c>
      <c r="T774" s="104">
        <f>+N774*P774*Q774*'1. Standard_Cost'!$D$12</f>
        <v>0</v>
      </c>
      <c r="U774" s="104">
        <f>+N774*O774*'1. Standard_Cost'!$E$12</f>
        <v>0</v>
      </c>
      <c r="V774" s="103"/>
      <c r="W774" s="103"/>
      <c r="X774" s="103"/>
      <c r="Y774" s="104">
        <f>+V774*((X774*'1. Standard_Cost'!$B$16)+(W774*X774*'1. Standard_Cost'!$C$16))</f>
        <v>0</v>
      </c>
      <c r="Z774" s="103"/>
      <c r="AA774" s="103"/>
      <c r="AB774" s="104">
        <f>+Z774*'1. Standard_Cost'!$B$20+AA774*'1. Standard_Cost'!$C$20</f>
        <v>0</v>
      </c>
      <c r="AC774" s="105"/>
      <c r="AD774" s="106"/>
      <c r="AE774" s="104">
        <f>SUM(AD774,AC774,AB774,Y774,U774,T774,S774,R774)*'1. Standard_Cost'!B385</f>
        <v>0</v>
      </c>
      <c r="AF774" s="104">
        <f t="shared" si="1388"/>
        <v>0</v>
      </c>
      <c r="AG774" s="103"/>
      <c r="AH774" s="103"/>
      <c r="AI774" s="103"/>
      <c r="AJ774" s="107"/>
      <c r="AK774" s="107"/>
      <c r="AL774" s="107"/>
      <c r="AM774" s="104">
        <f>AG774*'1. Standard_Cost'!B381+'Incremental_Cost Year 2021'!AH782*'1. Standard_Cost'!C381+'Incremental_Cost Year 2021'!AI782*'1. Standard_Cost'!D381+'Incremental_Cost Year 2021'!AJ782+'Incremental_Cost Year 2021'!AL782+AK774</f>
        <v>0</v>
      </c>
      <c r="AN774" s="104">
        <f>AM774*'1. Standard_Cost'!C385</f>
        <v>0</v>
      </c>
      <c r="AO774" s="107"/>
      <c r="AQ774" s="104">
        <f t="shared" si="1384"/>
        <v>0</v>
      </c>
      <c r="AR774" s="104">
        <f t="shared" si="1385"/>
        <v>0</v>
      </c>
      <c r="AS774" s="104">
        <f t="shared" si="1386"/>
        <v>0</v>
      </c>
      <c r="AT774" s="104">
        <f t="shared" si="1389"/>
        <v>0</v>
      </c>
      <c r="AU774" s="108"/>
      <c r="AV774" s="108"/>
      <c r="AW774" s="108"/>
      <c r="AX774" s="108"/>
      <c r="AY774" s="108"/>
      <c r="AZ774" s="108"/>
      <c r="BA774" s="109">
        <f t="shared" si="1387"/>
        <v>0</v>
      </c>
    </row>
    <row r="775" spans="1:53" ht="24.6" customHeight="1" outlineLevel="1" x14ac:dyDescent="0.2">
      <c r="A775" s="68"/>
      <c r="B775" s="141"/>
      <c r="C775" s="251"/>
      <c r="D775" s="113" t="s">
        <v>48</v>
      </c>
      <c r="E775" s="113" t="s">
        <v>444</v>
      </c>
      <c r="F775" s="114" t="s">
        <v>154</v>
      </c>
      <c r="G775" s="115" t="s">
        <v>155</v>
      </c>
      <c r="H775" s="122" t="s">
        <v>445</v>
      </c>
      <c r="I775" s="117"/>
      <c r="J775" s="117"/>
      <c r="K775" s="117"/>
      <c r="L775" s="118">
        <f>SUM(L771:L774)</f>
        <v>0</v>
      </c>
      <c r="M775" s="118">
        <f>SUM(M771:M774)</f>
        <v>0</v>
      </c>
      <c r="N775" s="117"/>
      <c r="O775" s="117"/>
      <c r="P775" s="117"/>
      <c r="Q775" s="117"/>
      <c r="R775" s="119">
        <f>SUM(R771:R774)</f>
        <v>0</v>
      </c>
      <c r="S775" s="119">
        <f>SUM(S771:S774)</f>
        <v>0</v>
      </c>
      <c r="T775" s="119">
        <f>SUM(T771:T774)</f>
        <v>0</v>
      </c>
      <c r="U775" s="119">
        <f>SUM(U771:U774)</f>
        <v>0</v>
      </c>
      <c r="V775" s="117"/>
      <c r="W775" s="117"/>
      <c r="X775" s="117"/>
      <c r="Y775" s="118">
        <f>SUM(Y771:Y774)</f>
        <v>0</v>
      </c>
      <c r="Z775" s="117"/>
      <c r="AA775" s="117"/>
      <c r="AB775" s="118">
        <f t="shared" ref="AB775:AF775" si="1390">SUM(AB771:AB774)</f>
        <v>0</v>
      </c>
      <c r="AC775" s="118">
        <f t="shared" si="1390"/>
        <v>0</v>
      </c>
      <c r="AD775" s="118">
        <f t="shared" si="1390"/>
        <v>0</v>
      </c>
      <c r="AE775" s="118">
        <f t="shared" si="1390"/>
        <v>0</v>
      </c>
      <c r="AF775" s="118">
        <f t="shared" si="1390"/>
        <v>0</v>
      </c>
      <c r="AG775" s="117"/>
      <c r="AH775" s="117"/>
      <c r="AI775" s="117"/>
      <c r="AJ775" s="119">
        <f>SUM(AJ771:AJ774)</f>
        <v>0</v>
      </c>
      <c r="AK775" s="119">
        <f t="shared" ref="AK775:AN775" si="1391">SUM(AK771:AK774)</f>
        <v>0</v>
      </c>
      <c r="AL775" s="119">
        <f t="shared" si="1391"/>
        <v>0</v>
      </c>
      <c r="AM775" s="119">
        <f t="shared" si="1391"/>
        <v>0</v>
      </c>
      <c r="AN775" s="119">
        <f t="shared" si="1391"/>
        <v>0</v>
      </c>
      <c r="AO775" s="116"/>
      <c r="AP775" s="120"/>
      <c r="AQ775" s="121">
        <f t="shared" ref="AQ775:BA775" si="1392">SUM(AQ771:AQ774)</f>
        <v>0</v>
      </c>
      <c r="AR775" s="121">
        <f t="shared" si="1392"/>
        <v>0</v>
      </c>
      <c r="AS775" s="121">
        <f t="shared" si="1392"/>
        <v>0</v>
      </c>
      <c r="AT775" s="121">
        <f t="shared" si="1392"/>
        <v>0</v>
      </c>
      <c r="AU775" s="121">
        <f t="shared" si="1392"/>
        <v>0</v>
      </c>
      <c r="AV775" s="121">
        <f t="shared" si="1392"/>
        <v>0</v>
      </c>
      <c r="AW775" s="121">
        <f t="shared" si="1392"/>
        <v>0</v>
      </c>
      <c r="AX775" s="121">
        <f t="shared" si="1392"/>
        <v>0</v>
      </c>
      <c r="AY775" s="121">
        <f t="shared" si="1392"/>
        <v>0</v>
      </c>
      <c r="AZ775" s="121">
        <f t="shared" si="1392"/>
        <v>0</v>
      </c>
      <c r="BA775" s="121">
        <f t="shared" si="1392"/>
        <v>0</v>
      </c>
    </row>
    <row r="776" spans="1:53" ht="14.1" customHeight="1" outlineLevel="2" x14ac:dyDescent="0.2">
      <c r="A776" s="68"/>
      <c r="B776" s="94"/>
      <c r="C776" s="95"/>
      <c r="D776" s="96"/>
      <c r="E776" s="96"/>
      <c r="F776" s="97"/>
      <c r="G776" s="98"/>
      <c r="H776" s="99" t="s">
        <v>49</v>
      </c>
      <c r="I776" s="100"/>
      <c r="J776" s="101"/>
      <c r="K776" s="101"/>
      <c r="L776" s="102" t="str">
        <f>IF(I776&lt;&gt;0,((VLOOKUP(I776,'1. Standard_Cost'!$B$4:$D$8,2)+VLOOKUP(I776,'1. Standard_Cost'!$B$4:$D$8,3))*J776*K776),"0")</f>
        <v>0</v>
      </c>
      <c r="M776" s="102">
        <f>L776*'1. Standard_Cost'!F366</f>
        <v>0</v>
      </c>
      <c r="N776" s="103"/>
      <c r="O776" s="103"/>
      <c r="P776" s="103"/>
      <c r="Q776" s="103"/>
      <c r="R776" s="104">
        <f>+N776*P776*'1. Standard_Cost'!$B$12</f>
        <v>0</v>
      </c>
      <c r="S776" s="104">
        <f>+N776*O776*P776*'1. Standard_Cost'!$C$12</f>
        <v>0</v>
      </c>
      <c r="T776" s="104">
        <f>+N776*P776*Q776*'1. Standard_Cost'!$D$12</f>
        <v>0</v>
      </c>
      <c r="U776" s="104">
        <f>+N776*O776*'1. Standard_Cost'!$E$12</f>
        <v>0</v>
      </c>
      <c r="V776" s="103"/>
      <c r="W776" s="103"/>
      <c r="X776" s="103"/>
      <c r="Y776" s="104">
        <f>+V776*((X776*'1. Standard_Cost'!$B$16)+(W776*X776*'1. Standard_Cost'!$C$16))</f>
        <v>0</v>
      </c>
      <c r="Z776" s="103"/>
      <c r="AA776" s="103"/>
      <c r="AB776" s="104">
        <f>+Z776*'1. Standard_Cost'!$B$20+AA776*'1. Standard_Cost'!$C$20</f>
        <v>0</v>
      </c>
      <c r="AC776" s="105"/>
      <c r="AD776" s="106"/>
      <c r="AE776" s="104">
        <f>SUM(AD776,AC776,AB776,Y776,U776,T776,S776,R776)*'1. Standard_Cost'!B390</f>
        <v>0</v>
      </c>
      <c r="AF776" s="104">
        <f>SUM(AD776,AE776)</f>
        <v>0</v>
      </c>
      <c r="AG776" s="103"/>
      <c r="AH776" s="103"/>
      <c r="AI776" s="103"/>
      <c r="AJ776" s="107"/>
      <c r="AK776" s="107"/>
      <c r="AL776" s="107"/>
      <c r="AM776" s="104">
        <f>AG776*'1. Standard_Cost'!B386+'Incremental_Cost Year 2021'!AH784*'1. Standard_Cost'!C386+'Incremental_Cost Year 2021'!AI784*'1. Standard_Cost'!D386+'Incremental_Cost Year 2021'!AJ784+'Incremental_Cost Year 2021'!AL784+AK776</f>
        <v>0</v>
      </c>
      <c r="AN776" s="104">
        <f>AM776*'1. Standard_Cost'!C390</f>
        <v>0</v>
      </c>
      <c r="AO776" s="107"/>
      <c r="AQ776" s="104">
        <f t="shared" ref="AQ776:AQ779" si="1393">L776+M776</f>
        <v>0</v>
      </c>
      <c r="AR776" s="104">
        <f t="shared" ref="AR776:AR779" si="1394">AF776</f>
        <v>0</v>
      </c>
      <c r="AS776" s="104">
        <f t="shared" ref="AS776:AS779" si="1395">AM776+AN776</f>
        <v>0</v>
      </c>
      <c r="AT776" s="104">
        <f>SUM(AQ776,AR776,AS776)</f>
        <v>0</v>
      </c>
      <c r="AU776" s="108"/>
      <c r="AV776" s="108"/>
      <c r="AW776" s="108"/>
      <c r="AX776" s="108"/>
      <c r="AY776" s="108"/>
      <c r="AZ776" s="108"/>
      <c r="BA776" s="109">
        <f t="shared" ref="BA776:BA779" si="1396">SUM(AU776:AZ776)-AT776</f>
        <v>0</v>
      </c>
    </row>
    <row r="777" spans="1:53" ht="14.1" customHeight="1" outlineLevel="2" x14ac:dyDescent="0.2">
      <c r="A777" s="68"/>
      <c r="B777" s="94"/>
      <c r="C777" s="95"/>
      <c r="D777" s="110"/>
      <c r="E777" s="110"/>
      <c r="F777" s="110"/>
      <c r="G777" s="111"/>
      <c r="H777" s="99" t="s">
        <v>50</v>
      </c>
      <c r="I777" s="100"/>
      <c r="J777" s="101"/>
      <c r="K777" s="101"/>
      <c r="L777" s="102" t="str">
        <f>IF(I777&lt;&gt;0,((VLOOKUP(I777,'1. Standard_Cost'!$B$4:$D$8,2)+VLOOKUP(I777,'1. Standard_Cost'!$B$4:$D$8,3))*J777*K777),"0")</f>
        <v>0</v>
      </c>
      <c r="M777" s="102">
        <f>L777*'1. Standard_Cost'!F366</f>
        <v>0</v>
      </c>
      <c r="N777" s="103"/>
      <c r="O777" s="103"/>
      <c r="P777" s="103"/>
      <c r="Q777" s="103"/>
      <c r="R777" s="104">
        <f>+N777*P777*'1. Standard_Cost'!$B$12</f>
        <v>0</v>
      </c>
      <c r="S777" s="104">
        <f>+N777*O777*P777*'1. Standard_Cost'!$C$12</f>
        <v>0</v>
      </c>
      <c r="T777" s="104">
        <f>+N777*P777*Q777*'1. Standard_Cost'!$D$12</f>
        <v>0</v>
      </c>
      <c r="U777" s="104">
        <f>+N777*O777*'1. Standard_Cost'!$E$12</f>
        <v>0</v>
      </c>
      <c r="V777" s="103"/>
      <c r="W777" s="103"/>
      <c r="X777" s="103"/>
      <c r="Y777" s="104">
        <f>+V777*((X777*'1. Standard_Cost'!$B$16)+(W777*X777*'1. Standard_Cost'!$C$16))</f>
        <v>0</v>
      </c>
      <c r="Z777" s="103"/>
      <c r="AA777" s="103"/>
      <c r="AB777" s="104">
        <f>+Z777*'1. Standard_Cost'!$B$20+AA777*'1. Standard_Cost'!$C$20</f>
        <v>0</v>
      </c>
      <c r="AC777" s="105"/>
      <c r="AD777" s="106"/>
      <c r="AE777" s="104">
        <f>SUM(AD777,AC777,AB777,Y777,U777,T777,S777,R777)*'1. Standard_Cost'!B390</f>
        <v>0</v>
      </c>
      <c r="AF777" s="104">
        <f t="shared" ref="AF777:AF779" si="1397">SUM(AD777,AE777)</f>
        <v>0</v>
      </c>
      <c r="AG777" s="103"/>
      <c r="AH777" s="103">
        <v>0</v>
      </c>
      <c r="AI777" s="103">
        <v>0</v>
      </c>
      <c r="AJ777" s="107"/>
      <c r="AK777" s="107"/>
      <c r="AL777" s="107"/>
      <c r="AM777" s="104">
        <f>AG777*'1. Standard_Cost'!B386+'Incremental_Cost Year 2021'!AH785*'1. Standard_Cost'!C386+'Incremental_Cost Year 2021'!AI785*'1. Standard_Cost'!D386+'Incremental_Cost Year 2021'!AJ785+'Incremental_Cost Year 2021'!AL785+AK777</f>
        <v>0</v>
      </c>
      <c r="AN777" s="104">
        <f>AM777*'1. Standard_Cost'!C390</f>
        <v>0</v>
      </c>
      <c r="AO777" s="107"/>
      <c r="AQ777" s="104">
        <f t="shared" si="1393"/>
        <v>0</v>
      </c>
      <c r="AR777" s="104">
        <f t="shared" si="1394"/>
        <v>0</v>
      </c>
      <c r="AS777" s="104">
        <f t="shared" si="1395"/>
        <v>0</v>
      </c>
      <c r="AT777" s="104">
        <f t="shared" ref="AT777:AT779" si="1398">SUM(AQ777,AR777,AS777)</f>
        <v>0</v>
      </c>
      <c r="AU777" s="108"/>
      <c r="AV777" s="108">
        <v>0</v>
      </c>
      <c r="AW777" s="108"/>
      <c r="AX777" s="108"/>
      <c r="AY777" s="108"/>
      <c r="AZ777" s="108"/>
      <c r="BA777" s="109">
        <f t="shared" si="1396"/>
        <v>0</v>
      </c>
    </row>
    <row r="778" spans="1:53" ht="14.1" customHeight="1" outlineLevel="2" x14ac:dyDescent="0.2">
      <c r="A778" s="68"/>
      <c r="B778" s="94"/>
      <c r="C778" s="95"/>
      <c r="D778" s="110"/>
      <c r="E778" s="110"/>
      <c r="F778" s="110"/>
      <c r="G778" s="111"/>
      <c r="H778" s="99" t="s">
        <v>51</v>
      </c>
      <c r="I778" s="100"/>
      <c r="J778" s="101"/>
      <c r="K778" s="101"/>
      <c r="L778" s="102" t="str">
        <f>IF(I778&lt;&gt;0,((VLOOKUP(I778,'1. Standard_Cost'!$B$4:$D$8,2)+VLOOKUP(I778,'1. Standard_Cost'!$B$4:$D$8,3))*J778*K778),"0")</f>
        <v>0</v>
      </c>
      <c r="M778" s="102">
        <f>L778*'1. Standard_Cost'!F366</f>
        <v>0</v>
      </c>
      <c r="N778" s="103"/>
      <c r="O778" s="103"/>
      <c r="P778" s="103"/>
      <c r="Q778" s="103"/>
      <c r="R778" s="104">
        <f>+N778*P778*'1. Standard_Cost'!$B$12</f>
        <v>0</v>
      </c>
      <c r="S778" s="104">
        <f>+N778*O778*P778*'1. Standard_Cost'!$C$12</f>
        <v>0</v>
      </c>
      <c r="T778" s="104">
        <f>+N778*P778*Q778*'1. Standard_Cost'!$D$12</f>
        <v>0</v>
      </c>
      <c r="U778" s="104">
        <f>+N778*O778*'1. Standard_Cost'!$E$12</f>
        <v>0</v>
      </c>
      <c r="V778" s="103"/>
      <c r="W778" s="103"/>
      <c r="X778" s="103"/>
      <c r="Y778" s="104">
        <f>+V778*((X778*'1. Standard_Cost'!$B$16)+(W778*X778*'1. Standard_Cost'!$C$16))</f>
        <v>0</v>
      </c>
      <c r="Z778" s="103"/>
      <c r="AA778" s="103"/>
      <c r="AB778" s="104">
        <f>+Z778*'1. Standard_Cost'!$B$20+AA778*'1. Standard_Cost'!$C$20</f>
        <v>0</v>
      </c>
      <c r="AC778" s="105"/>
      <c r="AD778" s="106"/>
      <c r="AE778" s="104">
        <f>SUM(AD778,AC778,AB778,Y778,U778,T778,S778,R778)*'1. Standard_Cost'!B390</f>
        <v>0</v>
      </c>
      <c r="AF778" s="104">
        <f t="shared" si="1397"/>
        <v>0</v>
      </c>
      <c r="AG778" s="103"/>
      <c r="AH778" s="103"/>
      <c r="AI778" s="103"/>
      <c r="AJ778" s="107"/>
      <c r="AK778" s="107"/>
      <c r="AL778" s="107"/>
      <c r="AM778" s="104">
        <f>AG778*'1. Standard_Cost'!B386+'Incremental_Cost Year 2021'!AH786*'1. Standard_Cost'!C386+'Incremental_Cost Year 2021'!AI786*'1. Standard_Cost'!D386+'Incremental_Cost Year 2021'!AJ786+'Incremental_Cost Year 2021'!AL786+AK778</f>
        <v>0</v>
      </c>
      <c r="AN778" s="104">
        <f>AM778*'1. Standard_Cost'!C390</f>
        <v>0</v>
      </c>
      <c r="AO778" s="107"/>
      <c r="AQ778" s="104">
        <f t="shared" si="1393"/>
        <v>0</v>
      </c>
      <c r="AR778" s="104">
        <f t="shared" si="1394"/>
        <v>0</v>
      </c>
      <c r="AS778" s="104">
        <f t="shared" si="1395"/>
        <v>0</v>
      </c>
      <c r="AT778" s="104">
        <f t="shared" si="1398"/>
        <v>0</v>
      </c>
      <c r="AU778" s="108"/>
      <c r="AV778" s="108"/>
      <c r="AW778" s="108"/>
      <c r="AX778" s="108"/>
      <c r="AY778" s="108"/>
      <c r="AZ778" s="108"/>
      <c r="BA778" s="109">
        <f t="shared" si="1396"/>
        <v>0</v>
      </c>
    </row>
    <row r="779" spans="1:53" ht="14.1" customHeight="1" outlineLevel="2" x14ac:dyDescent="0.2">
      <c r="A779" s="68"/>
      <c r="B779" s="94"/>
      <c r="C779" s="95"/>
      <c r="D779" s="110"/>
      <c r="E779" s="110"/>
      <c r="F779" s="110"/>
      <c r="G779" s="111"/>
      <c r="H779" s="112" t="s">
        <v>179</v>
      </c>
      <c r="I779" s="100"/>
      <c r="J779" s="101"/>
      <c r="K779" s="101"/>
      <c r="L779" s="102" t="str">
        <f>IF(I779&lt;&gt;0,((VLOOKUP(I779,'1. Standard_Cost'!$B$4:$D$8,2)+VLOOKUP(I779,'1. Standard_Cost'!$B$4:$D$8,3))*J779*K779),"0")</f>
        <v>0</v>
      </c>
      <c r="M779" s="102">
        <f>L779*'1. Standard_Cost'!F366</f>
        <v>0</v>
      </c>
      <c r="N779" s="103"/>
      <c r="O779" s="103"/>
      <c r="P779" s="103"/>
      <c r="Q779" s="103"/>
      <c r="R779" s="104">
        <f>+N779*P779*'1. Standard_Cost'!$B$12</f>
        <v>0</v>
      </c>
      <c r="S779" s="104">
        <f>+N779*O779*P779*'1. Standard_Cost'!$C$12</f>
        <v>0</v>
      </c>
      <c r="T779" s="104">
        <f>+N779*P779*Q779*'1. Standard_Cost'!$D$12</f>
        <v>0</v>
      </c>
      <c r="U779" s="104">
        <f>+N779*O779*'1. Standard_Cost'!$E$12</f>
        <v>0</v>
      </c>
      <c r="V779" s="103"/>
      <c r="W779" s="103"/>
      <c r="X779" s="103"/>
      <c r="Y779" s="104">
        <f>+V779*((X779*'1. Standard_Cost'!$B$16)+(W779*X779*'1. Standard_Cost'!$C$16))</f>
        <v>0</v>
      </c>
      <c r="Z779" s="103"/>
      <c r="AA779" s="103"/>
      <c r="AB779" s="104">
        <f>+Z779*'1. Standard_Cost'!$B$20+AA779*'1. Standard_Cost'!$C$20</f>
        <v>0</v>
      </c>
      <c r="AC779" s="105"/>
      <c r="AD779" s="106"/>
      <c r="AE779" s="104">
        <f>SUM(AD779,AC779,AB779,Y779,U779,T779,S779,R779)*'1. Standard_Cost'!B390</f>
        <v>0</v>
      </c>
      <c r="AF779" s="104">
        <f t="shared" si="1397"/>
        <v>0</v>
      </c>
      <c r="AG779" s="103"/>
      <c r="AH779" s="103"/>
      <c r="AI779" s="103"/>
      <c r="AJ779" s="107"/>
      <c r="AK779" s="107"/>
      <c r="AL779" s="107"/>
      <c r="AM779" s="104">
        <f>AG779*'1. Standard_Cost'!B386+'Incremental_Cost Year 2021'!AH787*'1. Standard_Cost'!C386+'Incremental_Cost Year 2021'!AI787*'1. Standard_Cost'!D386+'Incremental_Cost Year 2021'!AJ787+'Incremental_Cost Year 2021'!AL787+AK779</f>
        <v>0</v>
      </c>
      <c r="AN779" s="104">
        <f>AM779*'1. Standard_Cost'!C390</f>
        <v>0</v>
      </c>
      <c r="AO779" s="107"/>
      <c r="AQ779" s="104">
        <f t="shared" si="1393"/>
        <v>0</v>
      </c>
      <c r="AR779" s="104">
        <f t="shared" si="1394"/>
        <v>0</v>
      </c>
      <c r="AS779" s="104">
        <f t="shared" si="1395"/>
        <v>0</v>
      </c>
      <c r="AT779" s="104">
        <f t="shared" si="1398"/>
        <v>0</v>
      </c>
      <c r="AU779" s="108"/>
      <c r="AV779" s="108"/>
      <c r="AW779" s="108"/>
      <c r="AX779" s="108"/>
      <c r="AY779" s="108"/>
      <c r="AZ779" s="108"/>
      <c r="BA779" s="109">
        <f t="shared" si="1396"/>
        <v>0</v>
      </c>
    </row>
    <row r="780" spans="1:53" ht="24.6" customHeight="1" outlineLevel="1" x14ac:dyDescent="0.2">
      <c r="A780" s="68"/>
      <c r="B780" s="141"/>
      <c r="C780" s="95"/>
      <c r="D780" s="113" t="s">
        <v>48</v>
      </c>
      <c r="E780" s="113" t="s">
        <v>689</v>
      </c>
      <c r="F780" s="114" t="s">
        <v>154</v>
      </c>
      <c r="G780" s="115" t="s">
        <v>155</v>
      </c>
      <c r="H780" s="122" t="s">
        <v>447</v>
      </c>
      <c r="I780" s="117"/>
      <c r="J780" s="117"/>
      <c r="K780" s="117"/>
      <c r="L780" s="118">
        <f>SUM(L776:L779)</f>
        <v>0</v>
      </c>
      <c r="M780" s="118">
        <f>SUM(M776:M779)</f>
        <v>0</v>
      </c>
      <c r="N780" s="117"/>
      <c r="O780" s="117"/>
      <c r="P780" s="117"/>
      <c r="Q780" s="117"/>
      <c r="R780" s="119">
        <f>SUM(R776:R779)</f>
        <v>0</v>
      </c>
      <c r="S780" s="119">
        <f>SUM(S776:S779)</f>
        <v>0</v>
      </c>
      <c r="T780" s="119">
        <f>SUM(T776:T779)</f>
        <v>0</v>
      </c>
      <c r="U780" s="119">
        <f>SUM(U776:U779)</f>
        <v>0</v>
      </c>
      <c r="V780" s="117"/>
      <c r="W780" s="117"/>
      <c r="X780" s="117"/>
      <c r="Y780" s="118">
        <f>SUM(Y776:Y779)</f>
        <v>0</v>
      </c>
      <c r="Z780" s="117"/>
      <c r="AA780" s="117"/>
      <c r="AB780" s="118">
        <f t="shared" ref="AB780:AF780" si="1399">SUM(AB776:AB779)</f>
        <v>0</v>
      </c>
      <c r="AC780" s="118">
        <f t="shared" si="1399"/>
        <v>0</v>
      </c>
      <c r="AD780" s="118">
        <f t="shared" si="1399"/>
        <v>0</v>
      </c>
      <c r="AE780" s="118">
        <f t="shared" si="1399"/>
        <v>0</v>
      </c>
      <c r="AF780" s="118">
        <f t="shared" si="1399"/>
        <v>0</v>
      </c>
      <c r="AG780" s="117"/>
      <c r="AH780" s="117"/>
      <c r="AI780" s="117"/>
      <c r="AJ780" s="119">
        <f>SUM(AJ776:AJ779)</f>
        <v>0</v>
      </c>
      <c r="AK780" s="119">
        <f t="shared" ref="AK780:AN780" si="1400">SUM(AK776:AK779)</f>
        <v>0</v>
      </c>
      <c r="AL780" s="119">
        <f t="shared" si="1400"/>
        <v>0</v>
      </c>
      <c r="AM780" s="119">
        <f t="shared" si="1400"/>
        <v>0</v>
      </c>
      <c r="AN780" s="119">
        <f t="shared" si="1400"/>
        <v>0</v>
      </c>
      <c r="AO780" s="116"/>
      <c r="AP780" s="120"/>
      <c r="AQ780" s="121">
        <f t="shared" ref="AQ780:BA780" si="1401">SUM(AQ776:AQ779)</f>
        <v>0</v>
      </c>
      <c r="AR780" s="121">
        <f t="shared" si="1401"/>
        <v>0</v>
      </c>
      <c r="AS780" s="121">
        <f t="shared" si="1401"/>
        <v>0</v>
      </c>
      <c r="AT780" s="121">
        <f t="shared" si="1401"/>
        <v>0</v>
      </c>
      <c r="AU780" s="121">
        <f t="shared" si="1401"/>
        <v>0</v>
      </c>
      <c r="AV780" s="121">
        <f t="shared" si="1401"/>
        <v>0</v>
      </c>
      <c r="AW780" s="121">
        <f t="shared" si="1401"/>
        <v>0</v>
      </c>
      <c r="AX780" s="121">
        <f t="shared" si="1401"/>
        <v>0</v>
      </c>
      <c r="AY780" s="121">
        <f t="shared" si="1401"/>
        <v>0</v>
      </c>
      <c r="AZ780" s="121">
        <f t="shared" si="1401"/>
        <v>0</v>
      </c>
      <c r="BA780" s="121">
        <f t="shared" si="1401"/>
        <v>0</v>
      </c>
    </row>
    <row r="781" spans="1:53" ht="14.1" customHeight="1" outlineLevel="2" x14ac:dyDescent="0.2">
      <c r="A781" s="68"/>
      <c r="B781" s="94"/>
      <c r="C781" s="95"/>
      <c r="D781" s="96"/>
      <c r="E781" s="96"/>
      <c r="F781" s="97"/>
      <c r="G781" s="98"/>
      <c r="H781" s="99" t="s">
        <v>570</v>
      </c>
      <c r="I781" s="100" t="s">
        <v>4</v>
      </c>
      <c r="J781" s="101">
        <v>2</v>
      </c>
      <c r="K781" s="101">
        <v>3</v>
      </c>
      <c r="L781" s="102">
        <f>IF(I781&lt;&gt;0,((VLOOKUP(I781,'1. Standard_Cost'!$B$4:$D$8,2)+VLOOKUP(I781,'1. Standard_Cost'!$B$4:$D$8,3))*J781*K781),"0")</f>
        <v>480600</v>
      </c>
      <c r="M781" s="102">
        <f>L781*'1. Standard_Cost'!F4</f>
        <v>80260.200000000012</v>
      </c>
      <c r="N781" s="103"/>
      <c r="O781" s="103"/>
      <c r="P781" s="103"/>
      <c r="Q781" s="103"/>
      <c r="R781" s="104">
        <f>+N781*P781*'[1]1. Standard_Cost'!$B$12</f>
        <v>0</v>
      </c>
      <c r="S781" s="104">
        <f>+N781*O781*P781*'[1]1. Standard_Cost'!$C$12</f>
        <v>0</v>
      </c>
      <c r="T781" s="104">
        <f>+N781*P781*Q781*'[1]1. Standard_Cost'!$D$12</f>
        <v>0</v>
      </c>
      <c r="U781" s="104">
        <f>+N781*O781*'[1]1. Standard_Cost'!$E$12</f>
        <v>0</v>
      </c>
      <c r="V781" s="103"/>
      <c r="W781" s="103"/>
      <c r="X781" s="103"/>
      <c r="Y781" s="104">
        <f>+V781*((X781*'[1]1. Standard_Cost'!$B$16)+(W781*X781*'[1]1. Standard_Cost'!$C$16))</f>
        <v>0</v>
      </c>
      <c r="Z781" s="103"/>
      <c r="AA781" s="103"/>
      <c r="AB781" s="104">
        <f>+Z781*'[1]1. Standard_Cost'!$B$20+AA781*'[1]1. Standard_Cost'!$C$20</f>
        <v>0</v>
      </c>
      <c r="AC781" s="105"/>
      <c r="AD781" s="106"/>
      <c r="AE781" s="104">
        <f>SUM(AD781,AC781,AB781,Y781,U781,T781,S781,R781)*'[1]1. Standard_Cost'!B397</f>
        <v>0</v>
      </c>
      <c r="AF781" s="104">
        <f>SUM(AD781,AE781)</f>
        <v>0</v>
      </c>
      <c r="AG781" s="103"/>
      <c r="AH781" s="103"/>
      <c r="AI781" s="103"/>
      <c r="AJ781" s="107"/>
      <c r="AK781" s="107"/>
      <c r="AL781" s="107"/>
      <c r="AM781" s="104">
        <f>AG781*'[1]1. Standard_Cost'!B393+'[1]Incremental_Cost Year 2025'!AH801*'[1]1. Standard_Cost'!C393+'[1]Incremental_Cost Year 2025'!AI801*'[1]1. Standard_Cost'!D393+'[1]Incremental_Cost Year 2025'!AJ801+'[1]Incremental_Cost Year 2025'!AL801+AK781</f>
        <v>0</v>
      </c>
      <c r="AN781" s="104">
        <f>AM781*'[1]1. Standard_Cost'!C397</f>
        <v>0</v>
      </c>
      <c r="AO781" s="107"/>
      <c r="AQ781" s="104">
        <f t="shared" ref="AQ781:AQ784" si="1402">L781+M781</f>
        <v>560860.19999999995</v>
      </c>
      <c r="AR781" s="104">
        <f t="shared" ref="AR781:AR784" si="1403">AF781</f>
        <v>0</v>
      </c>
      <c r="AS781" s="104">
        <f t="shared" ref="AS781:AS784" si="1404">AM781+AN781</f>
        <v>0</v>
      </c>
      <c r="AT781" s="104">
        <f>SUM(AQ781,AR781,AS781)</f>
        <v>560860.19999999995</v>
      </c>
      <c r="AU781" s="108">
        <f t="shared" ref="AU781:AU784" si="1405">AT781</f>
        <v>560860.19999999995</v>
      </c>
      <c r="AV781" s="108"/>
      <c r="AW781" s="108"/>
      <c r="AX781" s="108"/>
      <c r="AY781" s="108"/>
      <c r="AZ781" s="108"/>
      <c r="BA781" s="109">
        <f t="shared" ref="BA781:BA784" si="1406">SUM(AU781:AZ781)-AT781</f>
        <v>0</v>
      </c>
    </row>
    <row r="782" spans="1:53" ht="14.1" customHeight="1" outlineLevel="2" x14ac:dyDescent="0.2">
      <c r="A782" s="68"/>
      <c r="B782" s="94"/>
      <c r="C782" s="95"/>
      <c r="D782" s="110"/>
      <c r="E782" s="110"/>
      <c r="F782" s="110"/>
      <c r="G782" s="111"/>
      <c r="H782" s="99" t="s">
        <v>571</v>
      </c>
      <c r="I782" s="100" t="s">
        <v>3</v>
      </c>
      <c r="J782" s="101">
        <v>1</v>
      </c>
      <c r="K782" s="101">
        <v>2</v>
      </c>
      <c r="L782" s="102">
        <f>IF(I782&lt;&gt;0,((VLOOKUP(I782,'1. Standard_Cost'!$B$4:$D$8,2)+VLOOKUP(I782,'1. Standard_Cost'!$B$4:$D$8,3))*J782*K782),"0")</f>
        <v>200200</v>
      </c>
      <c r="M782" s="102">
        <f>L782*'1. Standard_Cost'!F4</f>
        <v>33433.4</v>
      </c>
      <c r="N782" s="103"/>
      <c r="O782" s="103"/>
      <c r="P782" s="103"/>
      <c r="Q782" s="103"/>
      <c r="R782" s="104">
        <f>+N782*P782*'[1]1. Standard_Cost'!$B$12</f>
        <v>0</v>
      </c>
      <c r="S782" s="104">
        <f>+N782*O782*P782*'[1]1. Standard_Cost'!$C$12</f>
        <v>0</v>
      </c>
      <c r="T782" s="104">
        <f>+N782*P782*Q782*'[1]1. Standard_Cost'!$D$12</f>
        <v>0</v>
      </c>
      <c r="U782" s="104">
        <f>+N782*O782*'[1]1. Standard_Cost'!$E$12</f>
        <v>0</v>
      </c>
      <c r="V782" s="103"/>
      <c r="W782" s="103"/>
      <c r="X782" s="103"/>
      <c r="Y782" s="104">
        <f>+V782*((X782*'[1]1. Standard_Cost'!$B$16)+(W782*X782*'[1]1. Standard_Cost'!$C$16))</f>
        <v>0</v>
      </c>
      <c r="Z782" s="103"/>
      <c r="AA782" s="103"/>
      <c r="AB782" s="104">
        <f>+Z782*'[1]1. Standard_Cost'!$B$20+AA782*'[1]1. Standard_Cost'!$C$20</f>
        <v>0</v>
      </c>
      <c r="AC782" s="105"/>
      <c r="AD782" s="106"/>
      <c r="AE782" s="104">
        <f>SUM(AD782,AC782,AB782,Y782,U782,T782,S782,R782)*'[1]1. Standard_Cost'!B397</f>
        <v>0</v>
      </c>
      <c r="AF782" s="104">
        <f t="shared" ref="AF782:AF784" si="1407">SUM(AD782,AE782)</f>
        <v>0</v>
      </c>
      <c r="AG782" s="103"/>
      <c r="AH782" s="103">
        <v>0</v>
      </c>
      <c r="AI782" s="103">
        <v>0</v>
      </c>
      <c r="AJ782" s="107"/>
      <c r="AK782" s="107"/>
      <c r="AL782" s="107"/>
      <c r="AM782" s="104">
        <f>AG782*'[1]1. Standard_Cost'!B393+'[1]Incremental_Cost Year 2025'!AH802*'[1]1. Standard_Cost'!C393+'[1]Incremental_Cost Year 2025'!AI802*'[1]1. Standard_Cost'!D393+'[1]Incremental_Cost Year 2025'!AJ802+'[1]Incremental_Cost Year 2025'!AL802+AK782</f>
        <v>0</v>
      </c>
      <c r="AN782" s="104">
        <f>AM782*'[1]1. Standard_Cost'!C397</f>
        <v>0</v>
      </c>
      <c r="AO782" s="107"/>
      <c r="AQ782" s="104">
        <f t="shared" si="1402"/>
        <v>233633.4</v>
      </c>
      <c r="AR782" s="104">
        <f t="shared" si="1403"/>
        <v>0</v>
      </c>
      <c r="AS782" s="104">
        <f t="shared" si="1404"/>
        <v>0</v>
      </c>
      <c r="AT782" s="104">
        <f t="shared" ref="AT782:AT784" si="1408">SUM(AQ782,AR782,AS782)</f>
        <v>233633.4</v>
      </c>
      <c r="AU782" s="108">
        <f t="shared" si="1405"/>
        <v>233633.4</v>
      </c>
      <c r="AV782" s="108">
        <v>0</v>
      </c>
      <c r="AW782" s="108"/>
      <c r="AX782" s="108"/>
      <c r="AY782" s="108"/>
      <c r="AZ782" s="108"/>
      <c r="BA782" s="109">
        <f t="shared" si="1406"/>
        <v>0</v>
      </c>
    </row>
    <row r="783" spans="1:53" ht="14.1" customHeight="1" outlineLevel="2" x14ac:dyDescent="0.2">
      <c r="A783" s="68"/>
      <c r="B783" s="94"/>
      <c r="C783" s="95"/>
      <c r="D783" s="110"/>
      <c r="E783" s="110"/>
      <c r="F783" s="110"/>
      <c r="G783" s="111"/>
      <c r="H783" s="99" t="s">
        <v>603</v>
      </c>
      <c r="I783" s="100"/>
      <c r="J783" s="101"/>
      <c r="K783" s="101"/>
      <c r="L783" s="102" t="str">
        <f>IF(I783&lt;&gt;0,((VLOOKUP(I783,'[1]1. Standard_Cost'!$B$4:$D$8,2)+VLOOKUP(I783,'[1]1. Standard_Cost'!$B$4:$D$8,3))*J783*K783),"0")</f>
        <v>0</v>
      </c>
      <c r="M783" s="102">
        <f>L783*'[1]1. Standard_Cost'!F4</f>
        <v>0</v>
      </c>
      <c r="N783" s="103"/>
      <c r="O783" s="103"/>
      <c r="P783" s="103"/>
      <c r="Q783" s="103"/>
      <c r="R783" s="104">
        <f>+N783*P783*'[1]1. Standard_Cost'!$B$12</f>
        <v>0</v>
      </c>
      <c r="S783" s="104">
        <f>+N783*O783*P783*'[1]1. Standard_Cost'!$C$12</f>
        <v>0</v>
      </c>
      <c r="T783" s="104">
        <f>+N783*P783*Q783*'[1]1. Standard_Cost'!$D$12</f>
        <v>0</v>
      </c>
      <c r="U783" s="104">
        <f>+N783*O783*'[1]1. Standard_Cost'!$E$12</f>
        <v>0</v>
      </c>
      <c r="V783" s="103"/>
      <c r="W783" s="103"/>
      <c r="X783" s="103"/>
      <c r="Y783" s="104">
        <f>+V783*((X783*'[1]1. Standard_Cost'!$B$16)+(W783*X783*'[1]1. Standard_Cost'!$C$16))</f>
        <v>0</v>
      </c>
      <c r="Z783" s="103">
        <v>60</v>
      </c>
      <c r="AA783" s="103">
        <v>60</v>
      </c>
      <c r="AB783" s="104">
        <f>+Z783*'1. Standard_Cost'!$B$20+AA783*'1. Standard_Cost'!$C$20</f>
        <v>7500000</v>
      </c>
      <c r="AC783" s="105"/>
      <c r="AD783" s="106"/>
      <c r="AE783" s="104">
        <f>SUM(AD783,AC783,AB783,Y783,U783,T783,S783,R783)*'1. Standard_Cost'!B28</f>
        <v>1500000</v>
      </c>
      <c r="AF783" s="104">
        <f t="shared" si="1407"/>
        <v>1500000</v>
      </c>
      <c r="AG783" s="103"/>
      <c r="AH783" s="103"/>
      <c r="AI783" s="103"/>
      <c r="AJ783" s="107"/>
      <c r="AK783" s="107"/>
      <c r="AL783" s="107"/>
      <c r="AM783" s="104">
        <f>AG783*'[1]1. Standard_Cost'!B393+'[1]Incremental_Cost Year 2025'!AH803*'[1]1. Standard_Cost'!C393+'[1]Incremental_Cost Year 2025'!AI803*'[1]1. Standard_Cost'!D393+'[1]Incremental_Cost Year 2025'!AJ803+'[1]Incremental_Cost Year 2025'!AL803+AK783</f>
        <v>0</v>
      </c>
      <c r="AN783" s="104">
        <f>AM783*'[1]1. Standard_Cost'!C397</f>
        <v>0</v>
      </c>
      <c r="AO783" s="107"/>
      <c r="AQ783" s="104">
        <f t="shared" si="1402"/>
        <v>0</v>
      </c>
      <c r="AR783" s="104">
        <f t="shared" si="1403"/>
        <v>1500000</v>
      </c>
      <c r="AS783" s="104">
        <f t="shared" si="1404"/>
        <v>0</v>
      </c>
      <c r="AT783" s="104">
        <f t="shared" si="1408"/>
        <v>1500000</v>
      </c>
      <c r="AU783" s="108">
        <f t="shared" si="1405"/>
        <v>1500000</v>
      </c>
      <c r="AV783" s="108"/>
      <c r="AW783" s="108"/>
      <c r="AX783" s="108"/>
      <c r="AY783" s="108"/>
      <c r="AZ783" s="108"/>
      <c r="BA783" s="109">
        <f t="shared" si="1406"/>
        <v>0</v>
      </c>
    </row>
    <row r="784" spans="1:53" ht="14.1" customHeight="1" outlineLevel="2" x14ac:dyDescent="0.2">
      <c r="A784" s="68"/>
      <c r="B784" s="94"/>
      <c r="C784" s="95"/>
      <c r="D784" s="110"/>
      <c r="E784" s="110"/>
      <c r="F784" s="110"/>
      <c r="G784" s="111"/>
      <c r="H784" s="112" t="s">
        <v>179</v>
      </c>
      <c r="I784" s="100"/>
      <c r="J784" s="101"/>
      <c r="K784" s="101"/>
      <c r="L784" s="102" t="str">
        <f>IF(I784&lt;&gt;0,((VLOOKUP(I784,'[1]1. Standard_Cost'!$B$4:$D$8,2)+VLOOKUP(I784,'[1]1. Standard_Cost'!$B$4:$D$8,3))*J784*K784),"0")</f>
        <v>0</v>
      </c>
      <c r="M784" s="102">
        <f>L784*'[1]1. Standard_Cost'!F6</f>
        <v>0</v>
      </c>
      <c r="N784" s="103"/>
      <c r="O784" s="103"/>
      <c r="P784" s="103"/>
      <c r="Q784" s="103"/>
      <c r="R784" s="104">
        <f>+N784*P784*'[1]1. Standard_Cost'!$B$12</f>
        <v>0</v>
      </c>
      <c r="S784" s="104">
        <f>+N784*O784*P784*'[1]1. Standard_Cost'!$C$12</f>
        <v>0</v>
      </c>
      <c r="T784" s="104">
        <f>+N784*P784*Q784*'[1]1. Standard_Cost'!$D$12</f>
        <v>0</v>
      </c>
      <c r="U784" s="104">
        <f>+N784*O784*'[1]1. Standard_Cost'!$E$12</f>
        <v>0</v>
      </c>
      <c r="V784" s="103"/>
      <c r="W784" s="103"/>
      <c r="X784" s="103"/>
      <c r="Y784" s="104">
        <f>+V784*((X784*'[1]1. Standard_Cost'!$B$16)+(W784*X784*'[1]1. Standard_Cost'!$C$16))</f>
        <v>0</v>
      </c>
      <c r="Z784" s="103"/>
      <c r="AA784" s="103"/>
      <c r="AB784" s="104">
        <f>+Z784*'[1]1. Standard_Cost'!$B$20+AA784*'[1]1. Standard_Cost'!$C$20</f>
        <v>0</v>
      </c>
      <c r="AC784" s="105"/>
      <c r="AD784" s="106"/>
      <c r="AE784" s="104">
        <f>SUM(AD784,AC784,AB784,Y784,U784,T784,S784,R784)*'[1]1. Standard_Cost'!B397</f>
        <v>0</v>
      </c>
      <c r="AF784" s="104">
        <f t="shared" si="1407"/>
        <v>0</v>
      </c>
      <c r="AG784" s="103"/>
      <c r="AH784" s="103"/>
      <c r="AI784" s="103"/>
      <c r="AJ784" s="107"/>
      <c r="AK784" s="107"/>
      <c r="AL784" s="107"/>
      <c r="AM784" s="104">
        <f>AG784*'[1]1. Standard_Cost'!B393+'[1]Incremental_Cost Year 2025'!AH804*'[1]1. Standard_Cost'!C393+'[1]Incremental_Cost Year 2025'!AI804*'[1]1. Standard_Cost'!D393+'[1]Incremental_Cost Year 2025'!AJ804+'[1]Incremental_Cost Year 2025'!AL804+AK784</f>
        <v>0</v>
      </c>
      <c r="AN784" s="104">
        <f>AM784*'[1]1. Standard_Cost'!C397</f>
        <v>0</v>
      </c>
      <c r="AO784" s="107"/>
      <c r="AQ784" s="104">
        <f t="shared" si="1402"/>
        <v>0</v>
      </c>
      <c r="AR784" s="104">
        <f t="shared" si="1403"/>
        <v>0</v>
      </c>
      <c r="AS784" s="104">
        <f t="shared" si="1404"/>
        <v>0</v>
      </c>
      <c r="AT784" s="104">
        <f t="shared" si="1408"/>
        <v>0</v>
      </c>
      <c r="AU784" s="108">
        <f t="shared" si="1405"/>
        <v>0</v>
      </c>
      <c r="AV784" s="108"/>
      <c r="AW784" s="108"/>
      <c r="AX784" s="108"/>
      <c r="AY784" s="108"/>
      <c r="AZ784" s="108"/>
      <c r="BA784" s="109">
        <f t="shared" si="1406"/>
        <v>0</v>
      </c>
    </row>
    <row r="785" spans="1:53" ht="24.6" customHeight="1" outlineLevel="1" x14ac:dyDescent="0.2">
      <c r="A785" s="68"/>
      <c r="B785" s="141"/>
      <c r="C785" s="95"/>
      <c r="D785" s="113" t="s">
        <v>574</v>
      </c>
      <c r="E785" s="113" t="s">
        <v>710</v>
      </c>
      <c r="F785" s="114">
        <v>2022</v>
      </c>
      <c r="G785" s="115">
        <v>2025</v>
      </c>
      <c r="H785" s="122" t="s">
        <v>449</v>
      </c>
      <c r="I785" s="117"/>
      <c r="J785" s="117"/>
      <c r="K785" s="117"/>
      <c r="L785" s="118">
        <f>SUM(L781:L784)</f>
        <v>680800</v>
      </c>
      <c r="M785" s="118">
        <f>SUM(M781:M784)</f>
        <v>113693.6</v>
      </c>
      <c r="N785" s="117"/>
      <c r="O785" s="117"/>
      <c r="P785" s="117"/>
      <c r="Q785" s="117"/>
      <c r="R785" s="119">
        <f>SUM(R781:R784)</f>
        <v>0</v>
      </c>
      <c r="S785" s="119">
        <f>SUM(S781:S784)</f>
        <v>0</v>
      </c>
      <c r="T785" s="119">
        <f>SUM(T781:T784)</f>
        <v>0</v>
      </c>
      <c r="U785" s="119">
        <f>SUM(U781:U784)</f>
        <v>0</v>
      </c>
      <c r="V785" s="117"/>
      <c r="W785" s="117"/>
      <c r="X785" s="117"/>
      <c r="Y785" s="118">
        <f>SUM(Y781:Y784)</f>
        <v>0</v>
      </c>
      <c r="Z785" s="117"/>
      <c r="AA785" s="117"/>
      <c r="AB785" s="118">
        <f t="shared" ref="AB785:AF785" si="1409">SUM(AB781:AB784)</f>
        <v>7500000</v>
      </c>
      <c r="AC785" s="118">
        <f t="shared" si="1409"/>
        <v>0</v>
      </c>
      <c r="AD785" s="118">
        <f t="shared" si="1409"/>
        <v>0</v>
      </c>
      <c r="AE785" s="118">
        <f t="shared" si="1409"/>
        <v>1500000</v>
      </c>
      <c r="AF785" s="118">
        <f t="shared" si="1409"/>
        <v>1500000</v>
      </c>
      <c r="AG785" s="117"/>
      <c r="AH785" s="117"/>
      <c r="AI785" s="117"/>
      <c r="AJ785" s="119">
        <f>SUM(AJ781:AJ784)</f>
        <v>0</v>
      </c>
      <c r="AK785" s="119">
        <f t="shared" ref="AK785:AN785" si="1410">SUM(AK781:AK784)</f>
        <v>0</v>
      </c>
      <c r="AL785" s="119">
        <f t="shared" si="1410"/>
        <v>0</v>
      </c>
      <c r="AM785" s="119">
        <f t="shared" si="1410"/>
        <v>0</v>
      </c>
      <c r="AN785" s="119">
        <f t="shared" si="1410"/>
        <v>0</v>
      </c>
      <c r="AO785" s="116"/>
      <c r="AP785" s="120"/>
      <c r="AQ785" s="121">
        <f t="shared" ref="AQ785:BA785" si="1411">SUM(AQ781:AQ784)</f>
        <v>794493.6</v>
      </c>
      <c r="AR785" s="121">
        <f t="shared" si="1411"/>
        <v>1500000</v>
      </c>
      <c r="AS785" s="121">
        <f t="shared" si="1411"/>
        <v>0</v>
      </c>
      <c r="AT785" s="121">
        <f t="shared" si="1411"/>
        <v>2294493.6</v>
      </c>
      <c r="AU785" s="121">
        <f t="shared" si="1411"/>
        <v>2294493.6</v>
      </c>
      <c r="AV785" s="121">
        <f t="shared" si="1411"/>
        <v>0</v>
      </c>
      <c r="AW785" s="121">
        <f t="shared" si="1411"/>
        <v>0</v>
      </c>
      <c r="AX785" s="121">
        <f t="shared" si="1411"/>
        <v>0</v>
      </c>
      <c r="AY785" s="121">
        <f t="shared" si="1411"/>
        <v>0</v>
      </c>
      <c r="AZ785" s="121">
        <f t="shared" si="1411"/>
        <v>0</v>
      </c>
      <c r="BA785" s="121">
        <f t="shared" si="1411"/>
        <v>0</v>
      </c>
    </row>
    <row r="786" spans="1:53" ht="14.1" customHeight="1" outlineLevel="2" x14ac:dyDescent="0.2">
      <c r="A786" s="68"/>
      <c r="B786" s="94"/>
      <c r="C786" s="250"/>
      <c r="D786" s="96"/>
      <c r="E786" s="96"/>
      <c r="F786" s="97"/>
      <c r="G786" s="98"/>
      <c r="H786" s="99" t="s">
        <v>49</v>
      </c>
      <c r="I786" s="100"/>
      <c r="J786" s="101"/>
      <c r="K786" s="101"/>
      <c r="L786" s="102" t="str">
        <f>IF(I786&lt;&gt;0,((VLOOKUP(I786,'1. Standard_Cost'!$B$4:$D$8,2)+VLOOKUP(I786,'1. Standard_Cost'!$B$4:$D$8,3))*J786*K786),"0")</f>
        <v>0</v>
      </c>
      <c r="M786" s="102">
        <f>L786*'1. Standard_Cost'!F386</f>
        <v>0</v>
      </c>
      <c r="N786" s="103"/>
      <c r="O786" s="103"/>
      <c r="P786" s="103"/>
      <c r="Q786" s="103"/>
      <c r="R786" s="104">
        <f>+N786*P786*'1. Standard_Cost'!$B$12</f>
        <v>0</v>
      </c>
      <c r="S786" s="104">
        <f>+N786*O786*P786*'1. Standard_Cost'!$C$12</f>
        <v>0</v>
      </c>
      <c r="T786" s="104">
        <f>+N786*P786*Q786*'1. Standard_Cost'!$D$12</f>
        <v>0</v>
      </c>
      <c r="U786" s="104">
        <f>+N786*O786*'1. Standard_Cost'!$E$12</f>
        <v>0</v>
      </c>
      <c r="V786" s="103"/>
      <c r="W786" s="103"/>
      <c r="X786" s="103"/>
      <c r="Y786" s="104">
        <f>+V786*((X786*'1. Standard_Cost'!$B$16)+(W786*X786*'1. Standard_Cost'!$C$16))</f>
        <v>0</v>
      </c>
      <c r="Z786" s="103"/>
      <c r="AA786" s="103"/>
      <c r="AB786" s="104">
        <f>+Z786*'1. Standard_Cost'!$B$20+AA786*'1. Standard_Cost'!$C$20</f>
        <v>0</v>
      </c>
      <c r="AC786" s="105"/>
      <c r="AD786" s="106"/>
      <c r="AE786" s="104">
        <f>SUM(AD786,AC786,AB786,Y786,U786,T786,S786,R786)*'1. Standard_Cost'!B410</f>
        <v>0</v>
      </c>
      <c r="AF786" s="104">
        <f>SUM(AD786,AE786)</f>
        <v>0</v>
      </c>
      <c r="AG786" s="103"/>
      <c r="AH786" s="103"/>
      <c r="AI786" s="103"/>
      <c r="AJ786" s="107"/>
      <c r="AK786" s="107"/>
      <c r="AL786" s="107"/>
      <c r="AM786" s="104">
        <f>AG786*'1. Standard_Cost'!B406+'Incremental_Cost Year 2021'!AH794*'1. Standard_Cost'!C406+'Incremental_Cost Year 2021'!AI794*'1. Standard_Cost'!D406+'Incremental_Cost Year 2021'!AJ794+'Incremental_Cost Year 2021'!AL794+AK786</f>
        <v>0</v>
      </c>
      <c r="AN786" s="104">
        <f>AM786*'1. Standard_Cost'!C410</f>
        <v>0</v>
      </c>
      <c r="AO786" s="107"/>
      <c r="AQ786" s="104">
        <f t="shared" ref="AQ786:AQ789" si="1412">L786+M786</f>
        <v>0</v>
      </c>
      <c r="AR786" s="104">
        <f t="shared" ref="AR786:AR789" si="1413">AF786</f>
        <v>0</v>
      </c>
      <c r="AS786" s="104">
        <f t="shared" ref="AS786:AS789" si="1414">AM786+AN786</f>
        <v>0</v>
      </c>
      <c r="AT786" s="104">
        <f>SUM(AQ786,AR786,AS786)</f>
        <v>0</v>
      </c>
      <c r="AU786" s="108"/>
      <c r="AV786" s="108"/>
      <c r="AW786" s="108"/>
      <c r="AX786" s="108"/>
      <c r="AY786" s="108"/>
      <c r="AZ786" s="108"/>
      <c r="BA786" s="109">
        <f t="shared" ref="BA786:BA789" si="1415">SUM(AU786:AZ786)-AT786</f>
        <v>0</v>
      </c>
    </row>
    <row r="787" spans="1:53" ht="14.1" customHeight="1" outlineLevel="2" x14ac:dyDescent="0.2">
      <c r="A787" s="68"/>
      <c r="B787" s="94"/>
      <c r="C787" s="251"/>
      <c r="D787" s="110"/>
      <c r="E787" s="110"/>
      <c r="F787" s="110"/>
      <c r="G787" s="111"/>
      <c r="H787" s="99" t="s">
        <v>50</v>
      </c>
      <c r="I787" s="100"/>
      <c r="J787" s="101"/>
      <c r="K787" s="101"/>
      <c r="L787" s="102" t="str">
        <f>IF(I787&lt;&gt;0,((VLOOKUP(I787,'1. Standard_Cost'!$B$4:$D$8,2)+VLOOKUP(I787,'1. Standard_Cost'!$B$4:$D$8,3))*J787*K787),"0")</f>
        <v>0</v>
      </c>
      <c r="M787" s="102">
        <f>L787*'1. Standard_Cost'!F386</f>
        <v>0</v>
      </c>
      <c r="N787" s="103"/>
      <c r="O787" s="103"/>
      <c r="P787" s="103"/>
      <c r="Q787" s="103"/>
      <c r="R787" s="104">
        <f>+N787*P787*'1. Standard_Cost'!$B$12</f>
        <v>0</v>
      </c>
      <c r="S787" s="104">
        <f>+N787*O787*P787*'1. Standard_Cost'!$C$12</f>
        <v>0</v>
      </c>
      <c r="T787" s="104">
        <f>+N787*P787*Q787*'1. Standard_Cost'!$D$12</f>
        <v>0</v>
      </c>
      <c r="U787" s="104">
        <f>+N787*O787*'1. Standard_Cost'!$E$12</f>
        <v>0</v>
      </c>
      <c r="V787" s="103"/>
      <c r="W787" s="103"/>
      <c r="X787" s="103"/>
      <c r="Y787" s="104">
        <f>+V787*((X787*'1. Standard_Cost'!$B$16)+(W787*X787*'1. Standard_Cost'!$C$16))</f>
        <v>0</v>
      </c>
      <c r="Z787" s="103"/>
      <c r="AA787" s="103"/>
      <c r="AB787" s="104">
        <f>+Z787*'1. Standard_Cost'!$B$20+AA787*'1. Standard_Cost'!$C$20</f>
        <v>0</v>
      </c>
      <c r="AC787" s="105"/>
      <c r="AD787" s="106"/>
      <c r="AE787" s="104">
        <f>SUM(AD787,AC787,AB787,Y787,U787,T787,S787,R787)*'1. Standard_Cost'!B410</f>
        <v>0</v>
      </c>
      <c r="AF787" s="104">
        <f t="shared" ref="AF787:AF789" si="1416">SUM(AD787,AE787)</f>
        <v>0</v>
      </c>
      <c r="AG787" s="103"/>
      <c r="AH787" s="103">
        <v>0</v>
      </c>
      <c r="AI787" s="103">
        <v>0</v>
      </c>
      <c r="AJ787" s="107"/>
      <c r="AK787" s="107"/>
      <c r="AL787" s="107"/>
      <c r="AM787" s="104">
        <f>AG787*'1. Standard_Cost'!B406+'Incremental_Cost Year 2021'!AH795*'1. Standard_Cost'!C406+'Incremental_Cost Year 2021'!AI795*'1. Standard_Cost'!D406+'Incremental_Cost Year 2021'!AJ795+'Incremental_Cost Year 2021'!AL795+AK787</f>
        <v>0</v>
      </c>
      <c r="AN787" s="104">
        <f>AM787*'1. Standard_Cost'!C410</f>
        <v>0</v>
      </c>
      <c r="AO787" s="107"/>
      <c r="AQ787" s="104">
        <f t="shared" si="1412"/>
        <v>0</v>
      </c>
      <c r="AR787" s="104">
        <f t="shared" si="1413"/>
        <v>0</v>
      </c>
      <c r="AS787" s="104">
        <f t="shared" si="1414"/>
        <v>0</v>
      </c>
      <c r="AT787" s="104">
        <f t="shared" ref="AT787:AT789" si="1417">SUM(AQ787,AR787,AS787)</f>
        <v>0</v>
      </c>
      <c r="AU787" s="108"/>
      <c r="AV787" s="108">
        <v>0</v>
      </c>
      <c r="AW787" s="108"/>
      <c r="AX787" s="108"/>
      <c r="AY787" s="108"/>
      <c r="AZ787" s="108"/>
      <c r="BA787" s="109">
        <f t="shared" si="1415"/>
        <v>0</v>
      </c>
    </row>
    <row r="788" spans="1:53" ht="14.1" customHeight="1" outlineLevel="2" x14ac:dyDescent="0.2">
      <c r="A788" s="68"/>
      <c r="B788" s="94"/>
      <c r="C788" s="251"/>
      <c r="D788" s="110"/>
      <c r="E788" s="110"/>
      <c r="F788" s="110"/>
      <c r="G788" s="111"/>
      <c r="H788" s="99" t="s">
        <v>51</v>
      </c>
      <c r="I788" s="100"/>
      <c r="J788" s="101"/>
      <c r="K788" s="101"/>
      <c r="L788" s="102" t="str">
        <f>IF(I788&lt;&gt;0,((VLOOKUP(I788,'1. Standard_Cost'!$B$4:$D$8,2)+VLOOKUP(I788,'1. Standard_Cost'!$B$4:$D$8,3))*J788*K788),"0")</f>
        <v>0</v>
      </c>
      <c r="M788" s="102">
        <f>L788*'1. Standard_Cost'!F386</f>
        <v>0</v>
      </c>
      <c r="N788" s="103"/>
      <c r="O788" s="103"/>
      <c r="P788" s="103"/>
      <c r="Q788" s="103"/>
      <c r="R788" s="104">
        <f>+N788*P788*'1. Standard_Cost'!$B$12</f>
        <v>0</v>
      </c>
      <c r="S788" s="104">
        <f>+N788*O788*P788*'1. Standard_Cost'!$C$12</f>
        <v>0</v>
      </c>
      <c r="T788" s="104">
        <f>+N788*P788*Q788*'1. Standard_Cost'!$D$12</f>
        <v>0</v>
      </c>
      <c r="U788" s="104">
        <f>+N788*O788*'1. Standard_Cost'!$E$12</f>
        <v>0</v>
      </c>
      <c r="V788" s="103"/>
      <c r="W788" s="103"/>
      <c r="X788" s="103"/>
      <c r="Y788" s="104">
        <f>+V788*((X788*'1. Standard_Cost'!$B$16)+(W788*X788*'1. Standard_Cost'!$C$16))</f>
        <v>0</v>
      </c>
      <c r="Z788" s="103"/>
      <c r="AA788" s="103"/>
      <c r="AB788" s="104">
        <f>+Z788*'1. Standard_Cost'!$B$20+AA788*'1. Standard_Cost'!$C$20</f>
        <v>0</v>
      </c>
      <c r="AC788" s="105"/>
      <c r="AD788" s="106"/>
      <c r="AE788" s="104">
        <f>SUM(AD788,AC788,AB788,Y788,U788,T788,S788,R788)*'1. Standard_Cost'!B410</f>
        <v>0</v>
      </c>
      <c r="AF788" s="104">
        <f t="shared" si="1416"/>
        <v>0</v>
      </c>
      <c r="AG788" s="103"/>
      <c r="AH788" s="103"/>
      <c r="AI788" s="103"/>
      <c r="AJ788" s="107"/>
      <c r="AK788" s="107"/>
      <c r="AL788" s="107"/>
      <c r="AM788" s="104">
        <f>AG788*'1. Standard_Cost'!B406+'Incremental_Cost Year 2021'!AH796*'1. Standard_Cost'!C406+'Incremental_Cost Year 2021'!AI796*'1. Standard_Cost'!D406+'Incremental_Cost Year 2021'!AJ796+'Incremental_Cost Year 2021'!AL796+AK788</f>
        <v>0</v>
      </c>
      <c r="AN788" s="104">
        <f>AM788*'1. Standard_Cost'!C410</f>
        <v>0</v>
      </c>
      <c r="AO788" s="107"/>
      <c r="AQ788" s="104">
        <f t="shared" si="1412"/>
        <v>0</v>
      </c>
      <c r="AR788" s="104">
        <f t="shared" si="1413"/>
        <v>0</v>
      </c>
      <c r="AS788" s="104">
        <f t="shared" si="1414"/>
        <v>0</v>
      </c>
      <c r="AT788" s="104">
        <f t="shared" si="1417"/>
        <v>0</v>
      </c>
      <c r="AU788" s="108"/>
      <c r="AV788" s="108"/>
      <c r="AW788" s="108"/>
      <c r="AX788" s="108"/>
      <c r="AY788" s="108"/>
      <c r="AZ788" s="108"/>
      <c r="BA788" s="109">
        <f t="shared" si="1415"/>
        <v>0</v>
      </c>
    </row>
    <row r="789" spans="1:53" ht="14.1" customHeight="1" outlineLevel="2" x14ac:dyDescent="0.2">
      <c r="A789" s="68"/>
      <c r="B789" s="94"/>
      <c r="C789" s="251"/>
      <c r="D789" s="110"/>
      <c r="E789" s="110"/>
      <c r="F789" s="110"/>
      <c r="G789" s="111"/>
      <c r="H789" s="112" t="s">
        <v>179</v>
      </c>
      <c r="I789" s="100"/>
      <c r="J789" s="101"/>
      <c r="K789" s="101"/>
      <c r="L789" s="102" t="str">
        <f>IF(I789&lt;&gt;0,((VLOOKUP(I789,'1. Standard_Cost'!$B$4:$D$8,2)+VLOOKUP(I789,'1. Standard_Cost'!$B$4:$D$8,3))*J789*K789),"0")</f>
        <v>0</v>
      </c>
      <c r="M789" s="102">
        <f>L789*'1. Standard_Cost'!F386</f>
        <v>0</v>
      </c>
      <c r="N789" s="103"/>
      <c r="O789" s="103"/>
      <c r="P789" s="103"/>
      <c r="Q789" s="103"/>
      <c r="R789" s="104">
        <f>+N789*P789*'1. Standard_Cost'!$B$12</f>
        <v>0</v>
      </c>
      <c r="S789" s="104">
        <f>+N789*O789*P789*'1. Standard_Cost'!$C$12</f>
        <v>0</v>
      </c>
      <c r="T789" s="104">
        <f>+N789*P789*Q789*'1. Standard_Cost'!$D$12</f>
        <v>0</v>
      </c>
      <c r="U789" s="104">
        <f>+N789*O789*'1. Standard_Cost'!$E$12</f>
        <v>0</v>
      </c>
      <c r="V789" s="103"/>
      <c r="W789" s="103"/>
      <c r="X789" s="103"/>
      <c r="Y789" s="104">
        <f>+V789*((X789*'1. Standard_Cost'!$B$16)+(W789*X789*'1. Standard_Cost'!$C$16))</f>
        <v>0</v>
      </c>
      <c r="Z789" s="103"/>
      <c r="AA789" s="103"/>
      <c r="AB789" s="104">
        <f>+Z789*'1. Standard_Cost'!$B$20+AA789*'1. Standard_Cost'!$C$20</f>
        <v>0</v>
      </c>
      <c r="AC789" s="105"/>
      <c r="AD789" s="106"/>
      <c r="AE789" s="104">
        <f>SUM(AD789,AC789,AB789,Y789,U789,T789,S789,R789)*'1. Standard_Cost'!B410</f>
        <v>0</v>
      </c>
      <c r="AF789" s="104">
        <f t="shared" si="1416"/>
        <v>0</v>
      </c>
      <c r="AG789" s="103"/>
      <c r="AH789" s="103"/>
      <c r="AI789" s="103"/>
      <c r="AJ789" s="107"/>
      <c r="AK789" s="107"/>
      <c r="AL789" s="107"/>
      <c r="AM789" s="104">
        <f>AG789*'1. Standard_Cost'!B406+'Incremental_Cost Year 2021'!AH797*'1. Standard_Cost'!C406+'Incremental_Cost Year 2021'!AI797*'1. Standard_Cost'!D406+'Incremental_Cost Year 2021'!AJ797+'Incremental_Cost Year 2021'!AL797+AK789</f>
        <v>0</v>
      </c>
      <c r="AN789" s="104">
        <f>AM789*'1. Standard_Cost'!C410</f>
        <v>0</v>
      </c>
      <c r="AO789" s="107"/>
      <c r="AQ789" s="104">
        <f t="shared" si="1412"/>
        <v>0</v>
      </c>
      <c r="AR789" s="104">
        <f t="shared" si="1413"/>
        <v>0</v>
      </c>
      <c r="AS789" s="104">
        <f t="shared" si="1414"/>
        <v>0</v>
      </c>
      <c r="AT789" s="104">
        <f t="shared" si="1417"/>
        <v>0</v>
      </c>
      <c r="AU789" s="108"/>
      <c r="AV789" s="108"/>
      <c r="AW789" s="108"/>
      <c r="AX789" s="108"/>
      <c r="AY789" s="108"/>
      <c r="AZ789" s="108"/>
      <c r="BA789" s="109">
        <f t="shared" si="1415"/>
        <v>0</v>
      </c>
    </row>
    <row r="790" spans="1:53" ht="25.35" customHeight="1" outlineLevel="1" x14ac:dyDescent="0.2">
      <c r="A790" s="68"/>
      <c r="B790" s="94"/>
      <c r="C790" s="251"/>
      <c r="D790" s="113" t="s">
        <v>48</v>
      </c>
      <c r="E790" s="113" t="s">
        <v>450</v>
      </c>
      <c r="F790" s="114" t="s">
        <v>154</v>
      </c>
      <c r="G790" s="115" t="s">
        <v>155</v>
      </c>
      <c r="H790" s="140" t="s">
        <v>451</v>
      </c>
      <c r="I790" s="117"/>
      <c r="J790" s="117"/>
      <c r="K790" s="117"/>
      <c r="L790" s="118">
        <f>SUM(L786:L789)</f>
        <v>0</v>
      </c>
      <c r="M790" s="118">
        <f>SUM(M786:M789)</f>
        <v>0</v>
      </c>
      <c r="N790" s="117"/>
      <c r="O790" s="117"/>
      <c r="P790" s="117"/>
      <c r="Q790" s="117"/>
      <c r="R790" s="119">
        <f>SUM(R786:R789)</f>
        <v>0</v>
      </c>
      <c r="S790" s="119">
        <f>SUM(S786:S789)</f>
        <v>0</v>
      </c>
      <c r="T790" s="119">
        <f>SUM(T786:T789)</f>
        <v>0</v>
      </c>
      <c r="U790" s="119">
        <f>SUM(U786:U789)</f>
        <v>0</v>
      </c>
      <c r="V790" s="117"/>
      <c r="W790" s="117"/>
      <c r="X790" s="117"/>
      <c r="Y790" s="118">
        <f>SUM(Y786:Y789)</f>
        <v>0</v>
      </c>
      <c r="Z790" s="117"/>
      <c r="AA790" s="117"/>
      <c r="AB790" s="118">
        <f t="shared" ref="AB790:AF790" si="1418">SUM(AB786:AB789)</f>
        <v>0</v>
      </c>
      <c r="AC790" s="118">
        <f t="shared" si="1418"/>
        <v>0</v>
      </c>
      <c r="AD790" s="118">
        <f t="shared" si="1418"/>
        <v>0</v>
      </c>
      <c r="AE790" s="118">
        <f t="shared" si="1418"/>
        <v>0</v>
      </c>
      <c r="AF790" s="118">
        <f t="shared" si="1418"/>
        <v>0</v>
      </c>
      <c r="AG790" s="117"/>
      <c r="AH790" s="117"/>
      <c r="AI790" s="117"/>
      <c r="AJ790" s="119">
        <f>SUM(AJ786:AJ789)</f>
        <v>0</v>
      </c>
      <c r="AK790" s="119">
        <f t="shared" ref="AK790:AN790" si="1419">SUM(AK786:AK789)</f>
        <v>0</v>
      </c>
      <c r="AL790" s="119">
        <f t="shared" si="1419"/>
        <v>0</v>
      </c>
      <c r="AM790" s="119">
        <f t="shared" si="1419"/>
        <v>0</v>
      </c>
      <c r="AN790" s="119">
        <f t="shared" si="1419"/>
        <v>0</v>
      </c>
      <c r="AO790" s="116"/>
      <c r="AP790" s="120"/>
      <c r="AQ790" s="118">
        <f t="shared" ref="AQ790:BA790" si="1420">SUM(AQ786:AQ789)</f>
        <v>0</v>
      </c>
      <c r="AR790" s="118">
        <f t="shared" si="1420"/>
        <v>0</v>
      </c>
      <c r="AS790" s="118">
        <f t="shared" si="1420"/>
        <v>0</v>
      </c>
      <c r="AT790" s="118">
        <f t="shared" si="1420"/>
        <v>0</v>
      </c>
      <c r="AU790" s="118">
        <f t="shared" si="1420"/>
        <v>0</v>
      </c>
      <c r="AV790" s="118">
        <f t="shared" si="1420"/>
        <v>0</v>
      </c>
      <c r="AW790" s="118">
        <f t="shared" si="1420"/>
        <v>0</v>
      </c>
      <c r="AX790" s="118">
        <f t="shared" si="1420"/>
        <v>0</v>
      </c>
      <c r="AY790" s="118">
        <f t="shared" si="1420"/>
        <v>0</v>
      </c>
      <c r="AZ790" s="118">
        <f t="shared" si="1420"/>
        <v>0</v>
      </c>
      <c r="BA790" s="118">
        <f t="shared" si="1420"/>
        <v>0</v>
      </c>
    </row>
    <row r="791" spans="1:53" ht="14.1" customHeight="1" outlineLevel="2" x14ac:dyDescent="0.2">
      <c r="A791" s="68"/>
      <c r="B791" s="94"/>
      <c r="C791" s="251"/>
      <c r="D791" s="96"/>
      <c r="E791" s="96"/>
      <c r="F791" s="97"/>
      <c r="G791" s="98"/>
      <c r="H791" s="99" t="s">
        <v>49</v>
      </c>
      <c r="I791" s="100"/>
      <c r="J791" s="101"/>
      <c r="K791" s="101"/>
      <c r="L791" s="102" t="str">
        <f>IF(I791&lt;&gt;0,((VLOOKUP(I791,'1. Standard_Cost'!$B$4:$D$8,2)+VLOOKUP(I791,'1. Standard_Cost'!$B$4:$D$8,3))*J791*K791),"0")</f>
        <v>0</v>
      </c>
      <c r="M791" s="102">
        <f>L791*'1. Standard_Cost'!F386</f>
        <v>0</v>
      </c>
      <c r="N791" s="103"/>
      <c r="O791" s="103"/>
      <c r="P791" s="103"/>
      <c r="Q791" s="103"/>
      <c r="R791" s="104">
        <f>+N791*P791*'1. Standard_Cost'!$B$12</f>
        <v>0</v>
      </c>
      <c r="S791" s="104">
        <f>+N791*O791*P791*'1. Standard_Cost'!$C$12</f>
        <v>0</v>
      </c>
      <c r="T791" s="104">
        <f>+N791*P791*Q791*'1. Standard_Cost'!$D$12</f>
        <v>0</v>
      </c>
      <c r="U791" s="104">
        <f>+N791*O791*'1. Standard_Cost'!$E$12</f>
        <v>0</v>
      </c>
      <c r="V791" s="103"/>
      <c r="W791" s="103"/>
      <c r="X791" s="103"/>
      <c r="Y791" s="104">
        <f>+V791*((X791*'1. Standard_Cost'!$B$16)+(W791*X791*'1. Standard_Cost'!$C$16))</f>
        <v>0</v>
      </c>
      <c r="Z791" s="103"/>
      <c r="AA791" s="103"/>
      <c r="AB791" s="104">
        <f>+Z791*'1. Standard_Cost'!$B$20+AA791*'1. Standard_Cost'!$C$20</f>
        <v>0</v>
      </c>
      <c r="AC791" s="105"/>
      <c r="AD791" s="106"/>
      <c r="AE791" s="104">
        <f>SUM(AD791,AC791,AB791,Y791,U791,T791,S791,R791)*'1. Standard_Cost'!B410</f>
        <v>0</v>
      </c>
      <c r="AF791" s="104">
        <f>SUM(AD791,AE791)</f>
        <v>0</v>
      </c>
      <c r="AG791" s="103"/>
      <c r="AH791" s="103"/>
      <c r="AI791" s="103"/>
      <c r="AJ791" s="107"/>
      <c r="AK791" s="107"/>
      <c r="AL791" s="107"/>
      <c r="AM791" s="104">
        <f>AG791*'1. Standard_Cost'!B406+'Incremental_Cost Year 2021'!AH799*'1. Standard_Cost'!C406+'Incremental_Cost Year 2021'!AI799*'1. Standard_Cost'!D406+'Incremental_Cost Year 2021'!AJ799+'Incremental_Cost Year 2021'!AL799+AK791</f>
        <v>0</v>
      </c>
      <c r="AN791" s="104">
        <f>AM791*'1. Standard_Cost'!C410</f>
        <v>0</v>
      </c>
      <c r="AO791" s="107"/>
      <c r="AQ791" s="104">
        <f t="shared" ref="AQ791:AQ794" si="1421">L791+M791</f>
        <v>0</v>
      </c>
      <c r="AR791" s="104">
        <f t="shared" ref="AR791:AR794" si="1422">AF791</f>
        <v>0</v>
      </c>
      <c r="AS791" s="104">
        <f t="shared" ref="AS791:AS794" si="1423">AM791+AN791</f>
        <v>0</v>
      </c>
      <c r="AT791" s="104">
        <f>SUM(AQ791,AR791,AS791)</f>
        <v>0</v>
      </c>
      <c r="AU791" s="108"/>
      <c r="AV791" s="108"/>
      <c r="AW791" s="108"/>
      <c r="AX791" s="108"/>
      <c r="AY791" s="108"/>
      <c r="AZ791" s="108"/>
      <c r="BA791" s="109">
        <f t="shared" ref="BA791:BA794" si="1424">SUM(AU791:AZ791)-AT791</f>
        <v>0</v>
      </c>
    </row>
    <row r="792" spans="1:53" ht="14.1" customHeight="1" outlineLevel="2" x14ac:dyDescent="0.2">
      <c r="A792" s="68"/>
      <c r="B792" s="94"/>
      <c r="C792" s="251"/>
      <c r="D792" s="110"/>
      <c r="E792" s="110"/>
      <c r="F792" s="110"/>
      <c r="G792" s="111"/>
      <c r="H792" s="99" t="s">
        <v>50</v>
      </c>
      <c r="I792" s="100"/>
      <c r="J792" s="101"/>
      <c r="K792" s="101"/>
      <c r="L792" s="102" t="str">
        <f>IF(I792&lt;&gt;0,((VLOOKUP(I792,'1. Standard_Cost'!$B$4:$D$8,2)+VLOOKUP(I792,'1. Standard_Cost'!$B$4:$D$8,3))*J792*K792),"0")</f>
        <v>0</v>
      </c>
      <c r="M792" s="102">
        <f>L792*'1. Standard_Cost'!F386</f>
        <v>0</v>
      </c>
      <c r="N792" s="103"/>
      <c r="O792" s="103"/>
      <c r="P792" s="103"/>
      <c r="Q792" s="103"/>
      <c r="R792" s="104">
        <f>+N792*P792*'1. Standard_Cost'!$B$12</f>
        <v>0</v>
      </c>
      <c r="S792" s="104">
        <f>+N792*O792*P792*'1. Standard_Cost'!$C$12</f>
        <v>0</v>
      </c>
      <c r="T792" s="104">
        <f>+N792*P792*Q792*'1. Standard_Cost'!$D$12</f>
        <v>0</v>
      </c>
      <c r="U792" s="104">
        <f>+N792*O792*'1. Standard_Cost'!$E$12</f>
        <v>0</v>
      </c>
      <c r="V792" s="103"/>
      <c r="W792" s="103"/>
      <c r="X792" s="103"/>
      <c r="Y792" s="104">
        <f>+V792*((X792*'1. Standard_Cost'!$B$16)+(W792*X792*'1. Standard_Cost'!$C$16))</f>
        <v>0</v>
      </c>
      <c r="Z792" s="103"/>
      <c r="AA792" s="103"/>
      <c r="AB792" s="104">
        <f>+Z792*'1. Standard_Cost'!$B$20+AA792*'1. Standard_Cost'!$C$20</f>
        <v>0</v>
      </c>
      <c r="AC792" s="105"/>
      <c r="AD792" s="106"/>
      <c r="AE792" s="104">
        <f>SUM(AD792,AC792,AB792,Y792,U792,T792,S792,R792)*'1. Standard_Cost'!B410</f>
        <v>0</v>
      </c>
      <c r="AF792" s="104">
        <f t="shared" ref="AF792:AF794" si="1425">SUM(AD792,AE792)</f>
        <v>0</v>
      </c>
      <c r="AG792" s="103"/>
      <c r="AH792" s="103">
        <v>0</v>
      </c>
      <c r="AI792" s="103">
        <v>0</v>
      </c>
      <c r="AJ792" s="107"/>
      <c r="AK792" s="107"/>
      <c r="AL792" s="107"/>
      <c r="AM792" s="104">
        <f>AG792*'1. Standard_Cost'!B406+'Incremental_Cost Year 2021'!AH800*'1. Standard_Cost'!C406+'Incremental_Cost Year 2021'!AI800*'1. Standard_Cost'!D406+'Incremental_Cost Year 2021'!AJ800+'Incremental_Cost Year 2021'!AL800+AK792</f>
        <v>0</v>
      </c>
      <c r="AN792" s="104">
        <f>AM792*'1. Standard_Cost'!C410</f>
        <v>0</v>
      </c>
      <c r="AO792" s="107"/>
      <c r="AQ792" s="104">
        <f t="shared" si="1421"/>
        <v>0</v>
      </c>
      <c r="AR792" s="104">
        <f t="shared" si="1422"/>
        <v>0</v>
      </c>
      <c r="AS792" s="104">
        <f t="shared" si="1423"/>
        <v>0</v>
      </c>
      <c r="AT792" s="104">
        <f t="shared" ref="AT792:AT794" si="1426">SUM(AQ792,AR792,AS792)</f>
        <v>0</v>
      </c>
      <c r="AU792" s="108"/>
      <c r="AV792" s="108">
        <v>0</v>
      </c>
      <c r="AW792" s="108"/>
      <c r="AX792" s="108"/>
      <c r="AY792" s="108"/>
      <c r="AZ792" s="108"/>
      <c r="BA792" s="109">
        <f t="shared" si="1424"/>
        <v>0</v>
      </c>
    </row>
    <row r="793" spans="1:53" ht="14.1" customHeight="1" outlineLevel="2" x14ac:dyDescent="0.2">
      <c r="A793" s="68"/>
      <c r="B793" s="94"/>
      <c r="C793" s="251"/>
      <c r="D793" s="110"/>
      <c r="E793" s="110"/>
      <c r="F793" s="110"/>
      <c r="G793" s="111"/>
      <c r="H793" s="99" t="s">
        <v>51</v>
      </c>
      <c r="I793" s="100"/>
      <c r="J793" s="101"/>
      <c r="K793" s="101"/>
      <c r="L793" s="102" t="str">
        <f>IF(I793&lt;&gt;0,((VLOOKUP(I793,'1. Standard_Cost'!$B$4:$D$8,2)+VLOOKUP(I793,'1. Standard_Cost'!$B$4:$D$8,3))*J793*K793),"0")</f>
        <v>0</v>
      </c>
      <c r="M793" s="102">
        <f>L793*'1. Standard_Cost'!F386</f>
        <v>0</v>
      </c>
      <c r="N793" s="103"/>
      <c r="O793" s="103"/>
      <c r="P793" s="103"/>
      <c r="Q793" s="103"/>
      <c r="R793" s="104">
        <f>+N793*P793*'1. Standard_Cost'!$B$12</f>
        <v>0</v>
      </c>
      <c r="S793" s="104">
        <f>+N793*O793*P793*'1. Standard_Cost'!$C$12</f>
        <v>0</v>
      </c>
      <c r="T793" s="104">
        <f>+N793*P793*Q793*'1. Standard_Cost'!$D$12</f>
        <v>0</v>
      </c>
      <c r="U793" s="104">
        <f>+N793*O793*'1. Standard_Cost'!$E$12</f>
        <v>0</v>
      </c>
      <c r="V793" s="103"/>
      <c r="W793" s="103"/>
      <c r="X793" s="103"/>
      <c r="Y793" s="104">
        <f>+V793*((X793*'1. Standard_Cost'!$B$16)+(W793*X793*'1. Standard_Cost'!$C$16))</f>
        <v>0</v>
      </c>
      <c r="Z793" s="103"/>
      <c r="AA793" s="103"/>
      <c r="AB793" s="104">
        <f>+Z793*'1. Standard_Cost'!$B$20+AA793*'1. Standard_Cost'!$C$20</f>
        <v>0</v>
      </c>
      <c r="AC793" s="105"/>
      <c r="AD793" s="106"/>
      <c r="AE793" s="104">
        <f>SUM(AD793,AC793,AB793,Y793,U793,T793,S793,R793)*'1. Standard_Cost'!B410</f>
        <v>0</v>
      </c>
      <c r="AF793" s="104">
        <f t="shared" si="1425"/>
        <v>0</v>
      </c>
      <c r="AG793" s="103"/>
      <c r="AH793" s="103"/>
      <c r="AI793" s="103"/>
      <c r="AJ793" s="107"/>
      <c r="AK793" s="107"/>
      <c r="AL793" s="107"/>
      <c r="AM793" s="104">
        <f>AG793*'1. Standard_Cost'!B406+'Incremental_Cost Year 2021'!AH801*'1. Standard_Cost'!C406+'Incremental_Cost Year 2021'!AI801*'1. Standard_Cost'!D406+'Incremental_Cost Year 2021'!AJ801+'Incremental_Cost Year 2021'!AL801+AK793</f>
        <v>0</v>
      </c>
      <c r="AN793" s="104">
        <f>AM793*'1. Standard_Cost'!C410</f>
        <v>0</v>
      </c>
      <c r="AO793" s="107"/>
      <c r="AQ793" s="104">
        <f t="shared" si="1421"/>
        <v>0</v>
      </c>
      <c r="AR793" s="104">
        <f t="shared" si="1422"/>
        <v>0</v>
      </c>
      <c r="AS793" s="104">
        <f t="shared" si="1423"/>
        <v>0</v>
      </c>
      <c r="AT793" s="104">
        <f t="shared" si="1426"/>
        <v>0</v>
      </c>
      <c r="AU793" s="108"/>
      <c r="AV793" s="108"/>
      <c r="AW793" s="108"/>
      <c r="AX793" s="108"/>
      <c r="AY793" s="108"/>
      <c r="AZ793" s="108"/>
      <c r="BA793" s="109">
        <f t="shared" si="1424"/>
        <v>0</v>
      </c>
    </row>
    <row r="794" spans="1:53" ht="14.1" customHeight="1" outlineLevel="2" x14ac:dyDescent="0.2">
      <c r="A794" s="68"/>
      <c r="B794" s="94"/>
      <c r="C794" s="251"/>
      <c r="D794" s="110"/>
      <c r="E794" s="110"/>
      <c r="F794" s="110"/>
      <c r="G794" s="111"/>
      <c r="H794" s="112" t="s">
        <v>179</v>
      </c>
      <c r="I794" s="100"/>
      <c r="J794" s="101"/>
      <c r="K794" s="101"/>
      <c r="L794" s="102" t="str">
        <f>IF(I794&lt;&gt;0,((VLOOKUP(I794,'1. Standard_Cost'!$B$4:$D$8,2)+VLOOKUP(I794,'1. Standard_Cost'!$B$4:$D$8,3))*J794*K794),"0")</f>
        <v>0</v>
      </c>
      <c r="M794" s="102">
        <f>L794*'1. Standard_Cost'!F386</f>
        <v>0</v>
      </c>
      <c r="N794" s="103"/>
      <c r="O794" s="103"/>
      <c r="P794" s="103"/>
      <c r="Q794" s="103"/>
      <c r="R794" s="104">
        <f>+N794*P794*'1. Standard_Cost'!$B$12</f>
        <v>0</v>
      </c>
      <c r="S794" s="104">
        <f>+N794*O794*P794*'1. Standard_Cost'!$C$12</f>
        <v>0</v>
      </c>
      <c r="T794" s="104">
        <f>+N794*P794*Q794*'1. Standard_Cost'!$D$12</f>
        <v>0</v>
      </c>
      <c r="U794" s="104">
        <f>+N794*O794*'1. Standard_Cost'!$E$12</f>
        <v>0</v>
      </c>
      <c r="V794" s="103"/>
      <c r="W794" s="103"/>
      <c r="X794" s="103"/>
      <c r="Y794" s="104">
        <f>+V794*((X794*'1. Standard_Cost'!$B$16)+(W794*X794*'1. Standard_Cost'!$C$16))</f>
        <v>0</v>
      </c>
      <c r="Z794" s="103"/>
      <c r="AA794" s="103"/>
      <c r="AB794" s="104">
        <f>+Z794*'1. Standard_Cost'!$B$20+AA794*'1. Standard_Cost'!$C$20</f>
        <v>0</v>
      </c>
      <c r="AC794" s="105"/>
      <c r="AD794" s="106"/>
      <c r="AE794" s="104">
        <f>SUM(AD794,AC794,AB794,Y794,U794,T794,S794,R794)*'1. Standard_Cost'!B410</f>
        <v>0</v>
      </c>
      <c r="AF794" s="104">
        <f t="shared" si="1425"/>
        <v>0</v>
      </c>
      <c r="AG794" s="103"/>
      <c r="AH794" s="103"/>
      <c r="AI794" s="103"/>
      <c r="AJ794" s="107"/>
      <c r="AK794" s="107"/>
      <c r="AL794" s="107"/>
      <c r="AM794" s="104">
        <f>AG794*'1. Standard_Cost'!B406+'Incremental_Cost Year 2021'!AH802*'1. Standard_Cost'!C406+'Incremental_Cost Year 2021'!AI802*'1. Standard_Cost'!D406+'Incremental_Cost Year 2021'!AJ802+'Incremental_Cost Year 2021'!AL802+AK794</f>
        <v>0</v>
      </c>
      <c r="AN794" s="104">
        <f>AM794*'1. Standard_Cost'!C410</f>
        <v>0</v>
      </c>
      <c r="AO794" s="107"/>
      <c r="AQ794" s="104">
        <f t="shared" si="1421"/>
        <v>0</v>
      </c>
      <c r="AR794" s="104">
        <f t="shared" si="1422"/>
        <v>0</v>
      </c>
      <c r="AS794" s="104">
        <f t="shared" si="1423"/>
        <v>0</v>
      </c>
      <c r="AT794" s="104">
        <f t="shared" si="1426"/>
        <v>0</v>
      </c>
      <c r="AU794" s="108"/>
      <c r="AV794" s="108"/>
      <c r="AW794" s="108"/>
      <c r="AX794" s="108"/>
      <c r="AY794" s="108"/>
      <c r="AZ794" s="108"/>
      <c r="BA794" s="109">
        <f t="shared" si="1424"/>
        <v>0</v>
      </c>
    </row>
    <row r="795" spans="1:53" ht="25.7" customHeight="1" outlineLevel="1" x14ac:dyDescent="0.2">
      <c r="A795" s="68"/>
      <c r="B795" s="94"/>
      <c r="C795" s="251"/>
      <c r="D795" s="113" t="s">
        <v>48</v>
      </c>
      <c r="E795" s="113" t="s">
        <v>452</v>
      </c>
      <c r="F795" s="114" t="s">
        <v>154</v>
      </c>
      <c r="G795" s="115" t="s">
        <v>155</v>
      </c>
      <c r="H795" s="122" t="s">
        <v>453</v>
      </c>
      <c r="I795" s="117"/>
      <c r="J795" s="117"/>
      <c r="K795" s="117"/>
      <c r="L795" s="118">
        <f>SUM(L791:L794)</f>
        <v>0</v>
      </c>
      <c r="M795" s="118">
        <f>SUM(M791:M794)</f>
        <v>0</v>
      </c>
      <c r="N795" s="117"/>
      <c r="O795" s="117"/>
      <c r="P795" s="117"/>
      <c r="Q795" s="117"/>
      <c r="R795" s="119">
        <f>SUM(R791:R794)</f>
        <v>0</v>
      </c>
      <c r="S795" s="119">
        <f>SUM(S791:S794)</f>
        <v>0</v>
      </c>
      <c r="T795" s="119">
        <f>SUM(T791:T794)</f>
        <v>0</v>
      </c>
      <c r="U795" s="119">
        <f>SUM(U791:U794)</f>
        <v>0</v>
      </c>
      <c r="V795" s="117"/>
      <c r="W795" s="117"/>
      <c r="X795" s="117"/>
      <c r="Y795" s="118">
        <f>SUM(Y791:Y794)</f>
        <v>0</v>
      </c>
      <c r="Z795" s="117"/>
      <c r="AA795" s="117"/>
      <c r="AB795" s="118">
        <f t="shared" ref="AB795:AF795" si="1427">SUM(AB791:AB794)</f>
        <v>0</v>
      </c>
      <c r="AC795" s="118">
        <f t="shared" si="1427"/>
        <v>0</v>
      </c>
      <c r="AD795" s="118">
        <f t="shared" si="1427"/>
        <v>0</v>
      </c>
      <c r="AE795" s="118">
        <f t="shared" si="1427"/>
        <v>0</v>
      </c>
      <c r="AF795" s="118">
        <f t="shared" si="1427"/>
        <v>0</v>
      </c>
      <c r="AG795" s="117"/>
      <c r="AH795" s="117"/>
      <c r="AI795" s="117"/>
      <c r="AJ795" s="119">
        <f>SUM(AJ791:AJ794)</f>
        <v>0</v>
      </c>
      <c r="AK795" s="119">
        <f t="shared" ref="AK795:AN795" si="1428">SUM(AK791:AK794)</f>
        <v>0</v>
      </c>
      <c r="AL795" s="119">
        <f t="shared" si="1428"/>
        <v>0</v>
      </c>
      <c r="AM795" s="119">
        <f t="shared" si="1428"/>
        <v>0</v>
      </c>
      <c r="AN795" s="119">
        <f t="shared" si="1428"/>
        <v>0</v>
      </c>
      <c r="AO795" s="116"/>
      <c r="AP795" s="120"/>
      <c r="AQ795" s="121">
        <f t="shared" ref="AQ795:BA795" si="1429">SUM(AQ791:AQ794)</f>
        <v>0</v>
      </c>
      <c r="AR795" s="121">
        <f t="shared" si="1429"/>
        <v>0</v>
      </c>
      <c r="AS795" s="121">
        <f t="shared" si="1429"/>
        <v>0</v>
      </c>
      <c r="AT795" s="121">
        <f t="shared" si="1429"/>
        <v>0</v>
      </c>
      <c r="AU795" s="121">
        <f t="shared" si="1429"/>
        <v>0</v>
      </c>
      <c r="AV795" s="121">
        <f t="shared" si="1429"/>
        <v>0</v>
      </c>
      <c r="AW795" s="121">
        <f t="shared" si="1429"/>
        <v>0</v>
      </c>
      <c r="AX795" s="121">
        <f t="shared" si="1429"/>
        <v>0</v>
      </c>
      <c r="AY795" s="121">
        <f t="shared" si="1429"/>
        <v>0</v>
      </c>
      <c r="AZ795" s="121">
        <f t="shared" si="1429"/>
        <v>0</v>
      </c>
      <c r="BA795" s="121">
        <f t="shared" si="1429"/>
        <v>0</v>
      </c>
    </row>
    <row r="796" spans="1:53" ht="14.1" customHeight="1" outlineLevel="2" x14ac:dyDescent="0.2">
      <c r="A796" s="68"/>
      <c r="B796" s="94"/>
      <c r="C796" s="251"/>
      <c r="D796" s="96"/>
      <c r="E796" s="96"/>
      <c r="F796" s="97"/>
      <c r="G796" s="98"/>
      <c r="H796" s="99" t="s">
        <v>570</v>
      </c>
      <c r="I796" s="100" t="s">
        <v>4</v>
      </c>
      <c r="J796" s="101">
        <v>3</v>
      </c>
      <c r="K796" s="101">
        <v>3</v>
      </c>
      <c r="L796" s="102">
        <f>IF(I796&lt;&gt;0,((VLOOKUP(I796,'1. Standard_Cost'!$B$4:$D$8,2)+VLOOKUP(I796,'1. Standard_Cost'!$B$4:$D$8,3))*J796*K796),"0")</f>
        <v>720900</v>
      </c>
      <c r="M796" s="102">
        <f>L796*'1. Standard_Cost'!F4</f>
        <v>120390.3</v>
      </c>
      <c r="N796" s="103"/>
      <c r="O796" s="103"/>
      <c r="P796" s="103"/>
      <c r="Q796" s="103"/>
      <c r="R796" s="104">
        <f>+N796*P796*'[1]1. Standard_Cost'!$B$12</f>
        <v>0</v>
      </c>
      <c r="S796" s="104">
        <f>+N796*O796*P796*'[1]1. Standard_Cost'!$C$12</f>
        <v>0</v>
      </c>
      <c r="T796" s="104">
        <f>+N796*P796*Q796*'[1]1. Standard_Cost'!$D$12</f>
        <v>0</v>
      </c>
      <c r="U796" s="104">
        <f>+N796*O796*'[1]1. Standard_Cost'!$E$12</f>
        <v>0</v>
      </c>
      <c r="V796" s="103"/>
      <c r="W796" s="103"/>
      <c r="X796" s="103"/>
      <c r="Y796" s="104">
        <f>+V796*((X796*'[1]1. Standard_Cost'!$B$16)+(W796*X796*'[1]1. Standard_Cost'!$C$16))</f>
        <v>0</v>
      </c>
      <c r="Z796" s="103"/>
      <c r="AA796" s="103"/>
      <c r="AB796" s="104">
        <f>+Z796*'[1]1. Standard_Cost'!$B$20+AA796*'[1]1. Standard_Cost'!$C$20</f>
        <v>0</v>
      </c>
      <c r="AC796" s="105"/>
      <c r="AD796" s="106"/>
      <c r="AE796" s="104">
        <f>SUM(AD796,AC796,AB796,Y796,U796,T796,S796,R796)*'[1]1. Standard_Cost'!B412</f>
        <v>0</v>
      </c>
      <c r="AF796" s="104">
        <f>SUM(AD796,AE796)</f>
        <v>0</v>
      </c>
      <c r="AG796" s="103"/>
      <c r="AH796" s="103"/>
      <c r="AI796" s="103"/>
      <c r="AJ796" s="107"/>
      <c r="AK796" s="107"/>
      <c r="AL796" s="107"/>
      <c r="AM796" s="104">
        <f>AG796*'[1]1. Standard_Cost'!B408+'[1]Incremental_Cost Year 2025'!AH816*'[1]1. Standard_Cost'!C408+'[1]Incremental_Cost Year 2025'!AI816*'[1]1. Standard_Cost'!D408+'[1]Incremental_Cost Year 2025'!AJ816+'[1]Incremental_Cost Year 2025'!AL816+AK796</f>
        <v>0</v>
      </c>
      <c r="AN796" s="104">
        <f>AM796*'[1]1. Standard_Cost'!C412</f>
        <v>0</v>
      </c>
      <c r="AO796" s="107"/>
      <c r="AQ796" s="104">
        <f t="shared" ref="AQ796:AQ799" si="1430">L796+M796</f>
        <v>841290.3</v>
      </c>
      <c r="AR796" s="104">
        <f t="shared" ref="AR796:AR799" si="1431">AF796</f>
        <v>0</v>
      </c>
      <c r="AS796" s="104">
        <f t="shared" ref="AS796:AS799" si="1432">AM796+AN796</f>
        <v>0</v>
      </c>
      <c r="AT796" s="104">
        <f>SUM(AQ796,AR796,AS796)</f>
        <v>841290.3</v>
      </c>
      <c r="AU796" s="108">
        <f t="shared" ref="AU796:AU799" si="1433">AT796</f>
        <v>841290.3</v>
      </c>
      <c r="AV796" s="108"/>
      <c r="AW796" s="108"/>
      <c r="AX796" s="108"/>
      <c r="AY796" s="108"/>
      <c r="AZ796" s="108"/>
      <c r="BA796" s="109">
        <f t="shared" ref="BA796:BA799" si="1434">SUM(AU796:AZ796)-AT796</f>
        <v>0</v>
      </c>
    </row>
    <row r="797" spans="1:53" ht="14.1" customHeight="1" outlineLevel="2" x14ac:dyDescent="0.2">
      <c r="A797" s="68"/>
      <c r="B797" s="94"/>
      <c r="C797" s="251"/>
      <c r="D797" s="110"/>
      <c r="E797" s="110"/>
      <c r="F797" s="110"/>
      <c r="G797" s="111"/>
      <c r="H797" s="99" t="s">
        <v>571</v>
      </c>
      <c r="I797" s="100" t="s">
        <v>3</v>
      </c>
      <c r="J797" s="101">
        <v>3</v>
      </c>
      <c r="K797" s="101">
        <v>2</v>
      </c>
      <c r="L797" s="102">
        <f>IF(I797&lt;&gt;0,((VLOOKUP(I797,'1. Standard_Cost'!$B$4:$D$8,2)+VLOOKUP(I797,'1. Standard_Cost'!$B$4:$D$8,3))*J797*K797),"0")</f>
        <v>600600</v>
      </c>
      <c r="M797" s="102">
        <f>L797*'[1]1. Standard_Cost'!F4</f>
        <v>72072</v>
      </c>
      <c r="N797" s="103"/>
      <c r="O797" s="103"/>
      <c r="P797" s="103"/>
      <c r="Q797" s="103"/>
      <c r="R797" s="104">
        <f>+N797*P797*'[1]1. Standard_Cost'!$B$12</f>
        <v>0</v>
      </c>
      <c r="S797" s="104">
        <f>+N797*O797*P797*'[1]1. Standard_Cost'!$C$12</f>
        <v>0</v>
      </c>
      <c r="T797" s="104">
        <f>+N797*P797*Q797*'[1]1. Standard_Cost'!$D$12</f>
        <v>0</v>
      </c>
      <c r="U797" s="104">
        <f>+N797*O797*'[1]1. Standard_Cost'!$E$12</f>
        <v>0</v>
      </c>
      <c r="V797" s="103"/>
      <c r="W797" s="103"/>
      <c r="X797" s="103"/>
      <c r="Y797" s="104">
        <f>+V797*((X797*'[1]1. Standard_Cost'!$B$16)+(W797*X797*'[1]1. Standard_Cost'!$C$16))</f>
        <v>0</v>
      </c>
      <c r="Z797" s="103"/>
      <c r="AA797" s="103"/>
      <c r="AB797" s="104">
        <f>+Z797*'[1]1. Standard_Cost'!$B$20+AA797*'[1]1. Standard_Cost'!$C$20</f>
        <v>0</v>
      </c>
      <c r="AC797" s="105"/>
      <c r="AD797" s="106"/>
      <c r="AE797" s="104">
        <f>SUM(AD797,AC797,AB797,Y797,U797,T797,S797,R797)*'[1]1. Standard_Cost'!B412</f>
        <v>0</v>
      </c>
      <c r="AF797" s="104">
        <f t="shared" ref="AF797:AF799" si="1435">SUM(AD797,AE797)</f>
        <v>0</v>
      </c>
      <c r="AG797" s="103"/>
      <c r="AH797" s="103">
        <v>0</v>
      </c>
      <c r="AI797" s="103">
        <v>0</v>
      </c>
      <c r="AJ797" s="107"/>
      <c r="AK797" s="107"/>
      <c r="AL797" s="107"/>
      <c r="AM797" s="104">
        <f>AG797*'[1]1. Standard_Cost'!B408+'[1]Incremental_Cost Year 2025'!AH817*'[1]1. Standard_Cost'!C408+'[1]Incremental_Cost Year 2025'!AI817*'[1]1. Standard_Cost'!D408+'[1]Incremental_Cost Year 2025'!AJ817+'[1]Incremental_Cost Year 2025'!AL817+AK797</f>
        <v>0</v>
      </c>
      <c r="AN797" s="104">
        <f>AM797*'[1]1. Standard_Cost'!C412</f>
        <v>0</v>
      </c>
      <c r="AO797" s="107"/>
      <c r="AQ797" s="104">
        <f t="shared" si="1430"/>
        <v>672672</v>
      </c>
      <c r="AR797" s="104">
        <f t="shared" si="1431"/>
        <v>0</v>
      </c>
      <c r="AS797" s="104">
        <f t="shared" si="1432"/>
        <v>0</v>
      </c>
      <c r="AT797" s="104">
        <f t="shared" ref="AT797:AT799" si="1436">SUM(AQ797,AR797,AS797)</f>
        <v>672672</v>
      </c>
      <c r="AU797" s="108">
        <f t="shared" si="1433"/>
        <v>672672</v>
      </c>
      <c r="AV797" s="108">
        <v>0</v>
      </c>
      <c r="AW797" s="108"/>
      <c r="AX797" s="108"/>
      <c r="AY797" s="108"/>
      <c r="AZ797" s="108"/>
      <c r="BA797" s="109">
        <f t="shared" si="1434"/>
        <v>0</v>
      </c>
    </row>
    <row r="798" spans="1:53" ht="14.1" customHeight="1" outlineLevel="2" x14ac:dyDescent="0.2">
      <c r="A798" s="68"/>
      <c r="B798" s="94"/>
      <c r="C798" s="251"/>
      <c r="D798" s="110"/>
      <c r="E798" s="110"/>
      <c r="F798" s="110"/>
      <c r="G798" s="111"/>
      <c r="H798" s="99" t="s">
        <v>51</v>
      </c>
      <c r="I798" s="100"/>
      <c r="J798" s="101"/>
      <c r="K798" s="101"/>
      <c r="L798" s="102" t="str">
        <f>IF(I798&lt;&gt;0,((VLOOKUP(I798,'[1]1. Standard_Cost'!$B$4:$D$8,2)+VLOOKUP(I798,'[1]1. Standard_Cost'!$B$4:$D$8,3))*J798*K798),"0")</f>
        <v>0</v>
      </c>
      <c r="M798" s="102">
        <f>L798*'[1]1. Standard_Cost'!F6</f>
        <v>0</v>
      </c>
      <c r="N798" s="103"/>
      <c r="O798" s="103"/>
      <c r="P798" s="103"/>
      <c r="Q798" s="103"/>
      <c r="R798" s="104">
        <f>+N798*P798*'[1]1. Standard_Cost'!$B$12</f>
        <v>0</v>
      </c>
      <c r="S798" s="104">
        <f>+N798*O798*P798*'[1]1. Standard_Cost'!$C$12</f>
        <v>0</v>
      </c>
      <c r="T798" s="104">
        <f>+N798*P798*Q798*'[1]1. Standard_Cost'!$D$12</f>
        <v>0</v>
      </c>
      <c r="U798" s="104">
        <f>+N798*O798*'[1]1. Standard_Cost'!$E$12</f>
        <v>0</v>
      </c>
      <c r="V798" s="103"/>
      <c r="W798" s="103"/>
      <c r="X798" s="103"/>
      <c r="Y798" s="104">
        <f>+V798*((X798*'[1]1. Standard_Cost'!$B$16)+(W798*X798*'[1]1. Standard_Cost'!$C$16))</f>
        <v>0</v>
      </c>
      <c r="Z798" s="103"/>
      <c r="AA798" s="103"/>
      <c r="AB798" s="104">
        <f>+Z798*'[1]1. Standard_Cost'!$B$20+AA798*'[1]1. Standard_Cost'!$C$20</f>
        <v>0</v>
      </c>
      <c r="AC798" s="105"/>
      <c r="AD798" s="106"/>
      <c r="AE798" s="104">
        <f>SUM(AD798,AC798,AB798,Y798,U798,T798,S798,R798)*'[1]1. Standard_Cost'!B412</f>
        <v>0</v>
      </c>
      <c r="AF798" s="104">
        <f t="shared" si="1435"/>
        <v>0</v>
      </c>
      <c r="AG798" s="103"/>
      <c r="AH798" s="103"/>
      <c r="AI798" s="103"/>
      <c r="AJ798" s="107"/>
      <c r="AK798" s="107"/>
      <c r="AL798" s="107"/>
      <c r="AM798" s="104">
        <f>AG798*'[1]1. Standard_Cost'!B408+'[1]Incremental_Cost Year 2025'!AH818*'[1]1. Standard_Cost'!C408+'[1]Incremental_Cost Year 2025'!AI818*'[1]1. Standard_Cost'!D408+'[1]Incremental_Cost Year 2025'!AJ818+'[1]Incremental_Cost Year 2025'!AL818+AK798</f>
        <v>0</v>
      </c>
      <c r="AN798" s="104">
        <f>AM798*'[1]1. Standard_Cost'!C412</f>
        <v>0</v>
      </c>
      <c r="AO798" s="107"/>
      <c r="AQ798" s="104">
        <f t="shared" si="1430"/>
        <v>0</v>
      </c>
      <c r="AR798" s="104">
        <f t="shared" si="1431"/>
        <v>0</v>
      </c>
      <c r="AS798" s="104">
        <f t="shared" si="1432"/>
        <v>0</v>
      </c>
      <c r="AT798" s="104">
        <f t="shared" si="1436"/>
        <v>0</v>
      </c>
      <c r="AU798" s="108">
        <f t="shared" si="1433"/>
        <v>0</v>
      </c>
      <c r="AV798" s="108"/>
      <c r="AW798" s="108"/>
      <c r="AX798" s="108"/>
      <c r="AY798" s="108"/>
      <c r="AZ798" s="108"/>
      <c r="BA798" s="109">
        <f t="shared" si="1434"/>
        <v>0</v>
      </c>
    </row>
    <row r="799" spans="1:53" ht="14.1" customHeight="1" outlineLevel="2" x14ac:dyDescent="0.2">
      <c r="A799" s="68"/>
      <c r="B799" s="94"/>
      <c r="C799" s="251"/>
      <c r="D799" s="110"/>
      <c r="E799" s="110"/>
      <c r="F799" s="110"/>
      <c r="G799" s="111"/>
      <c r="H799" s="112" t="s">
        <v>179</v>
      </c>
      <c r="I799" s="100"/>
      <c r="J799" s="101"/>
      <c r="K799" s="101"/>
      <c r="L799" s="102" t="str">
        <f>IF(I799&lt;&gt;0,((VLOOKUP(I799,'[1]1. Standard_Cost'!$B$4:$D$8,2)+VLOOKUP(I799,'[1]1. Standard_Cost'!$B$4:$D$8,3))*J799*K799),"0")</f>
        <v>0</v>
      </c>
      <c r="M799" s="102">
        <f>L799*'[1]1. Standard_Cost'!F6</f>
        <v>0</v>
      </c>
      <c r="N799" s="103"/>
      <c r="O799" s="103"/>
      <c r="P799" s="103"/>
      <c r="Q799" s="103"/>
      <c r="R799" s="104">
        <f>+N799*P799*'[1]1. Standard_Cost'!$B$12</f>
        <v>0</v>
      </c>
      <c r="S799" s="104">
        <f>+N799*O799*P799*'[1]1. Standard_Cost'!$C$12</f>
        <v>0</v>
      </c>
      <c r="T799" s="104">
        <f>+N799*P799*Q799*'[1]1. Standard_Cost'!$D$12</f>
        <v>0</v>
      </c>
      <c r="U799" s="104">
        <f>+N799*O799*'[1]1. Standard_Cost'!$E$12</f>
        <v>0</v>
      </c>
      <c r="V799" s="103"/>
      <c r="W799" s="103"/>
      <c r="X799" s="103"/>
      <c r="Y799" s="104">
        <f>+V799*((X799*'[1]1. Standard_Cost'!$B$16)+(W799*X799*'[1]1. Standard_Cost'!$C$16))</f>
        <v>0</v>
      </c>
      <c r="Z799" s="103"/>
      <c r="AA799" s="103"/>
      <c r="AB799" s="104">
        <f>+Z799*'[1]1. Standard_Cost'!$B$20+AA799*'[1]1. Standard_Cost'!$C$20</f>
        <v>0</v>
      </c>
      <c r="AC799" s="105"/>
      <c r="AD799" s="106"/>
      <c r="AE799" s="104">
        <f>SUM(AD799,AC799,AB799,Y799,U799,T799,S799,R799)*'[1]1. Standard_Cost'!B412</f>
        <v>0</v>
      </c>
      <c r="AF799" s="104">
        <f t="shared" si="1435"/>
        <v>0</v>
      </c>
      <c r="AG799" s="103"/>
      <c r="AH799" s="103"/>
      <c r="AI799" s="103"/>
      <c r="AJ799" s="107"/>
      <c r="AK799" s="107"/>
      <c r="AL799" s="107"/>
      <c r="AM799" s="104">
        <f>AG799*'[1]1. Standard_Cost'!B408+'[1]Incremental_Cost Year 2025'!AH819*'[1]1. Standard_Cost'!C408+'[1]Incremental_Cost Year 2025'!AI819*'[1]1. Standard_Cost'!D408+'[1]Incremental_Cost Year 2025'!AJ819+'[1]Incremental_Cost Year 2025'!AL819+AK799</f>
        <v>0</v>
      </c>
      <c r="AN799" s="104">
        <f>AM799*'[1]1. Standard_Cost'!C412</f>
        <v>0</v>
      </c>
      <c r="AO799" s="107"/>
      <c r="AQ799" s="104">
        <f t="shared" si="1430"/>
        <v>0</v>
      </c>
      <c r="AR799" s="104">
        <f t="shared" si="1431"/>
        <v>0</v>
      </c>
      <c r="AS799" s="104">
        <f t="shared" si="1432"/>
        <v>0</v>
      </c>
      <c r="AT799" s="104">
        <f t="shared" si="1436"/>
        <v>0</v>
      </c>
      <c r="AU799" s="108">
        <f t="shared" si="1433"/>
        <v>0</v>
      </c>
      <c r="AV799" s="108"/>
      <c r="AW799" s="108"/>
      <c r="AX799" s="108"/>
      <c r="AY799" s="108"/>
      <c r="AZ799" s="108"/>
      <c r="BA799" s="109">
        <f t="shared" si="1434"/>
        <v>0</v>
      </c>
    </row>
    <row r="800" spans="1:53" ht="24.6" customHeight="1" outlineLevel="1" x14ac:dyDescent="0.2">
      <c r="A800" s="68"/>
      <c r="B800" s="141"/>
      <c r="C800" s="251"/>
      <c r="D800" s="113" t="s">
        <v>574</v>
      </c>
      <c r="E800" s="113" t="s">
        <v>454</v>
      </c>
      <c r="F800" s="114">
        <v>2021</v>
      </c>
      <c r="G800" s="115">
        <v>2025</v>
      </c>
      <c r="H800" s="122" t="s">
        <v>455</v>
      </c>
      <c r="I800" s="117"/>
      <c r="J800" s="117"/>
      <c r="K800" s="117"/>
      <c r="L800" s="118">
        <f>SUM(L796:L799)</f>
        <v>1321500</v>
      </c>
      <c r="M800" s="118">
        <f>SUM(M796:M799)</f>
        <v>192462.3</v>
      </c>
      <c r="N800" s="117"/>
      <c r="O800" s="117"/>
      <c r="P800" s="117"/>
      <c r="Q800" s="117"/>
      <c r="R800" s="119">
        <f>SUM(R796:R799)</f>
        <v>0</v>
      </c>
      <c r="S800" s="119">
        <f>SUM(S796:S799)</f>
        <v>0</v>
      </c>
      <c r="T800" s="119">
        <f>SUM(T796:T799)</f>
        <v>0</v>
      </c>
      <c r="U800" s="119">
        <f>SUM(U796:U799)</f>
        <v>0</v>
      </c>
      <c r="V800" s="117"/>
      <c r="W800" s="117"/>
      <c r="X800" s="117"/>
      <c r="Y800" s="118">
        <f>SUM(Y796:Y799)</f>
        <v>0</v>
      </c>
      <c r="Z800" s="117"/>
      <c r="AA800" s="117"/>
      <c r="AB800" s="118">
        <f t="shared" ref="AB800:AF800" si="1437">SUM(AB796:AB799)</f>
        <v>0</v>
      </c>
      <c r="AC800" s="118">
        <f t="shared" si="1437"/>
        <v>0</v>
      </c>
      <c r="AD800" s="118">
        <f t="shared" si="1437"/>
        <v>0</v>
      </c>
      <c r="AE800" s="118">
        <f t="shared" si="1437"/>
        <v>0</v>
      </c>
      <c r="AF800" s="118">
        <f t="shared" si="1437"/>
        <v>0</v>
      </c>
      <c r="AG800" s="117"/>
      <c r="AH800" s="117"/>
      <c r="AI800" s="117"/>
      <c r="AJ800" s="119">
        <f>SUM(AJ796:AJ799)</f>
        <v>0</v>
      </c>
      <c r="AK800" s="119">
        <f t="shared" ref="AK800:AN800" si="1438">SUM(AK796:AK799)</f>
        <v>0</v>
      </c>
      <c r="AL800" s="119">
        <f t="shared" si="1438"/>
        <v>0</v>
      </c>
      <c r="AM800" s="119">
        <f t="shared" si="1438"/>
        <v>0</v>
      </c>
      <c r="AN800" s="119">
        <f t="shared" si="1438"/>
        <v>0</v>
      </c>
      <c r="AO800" s="116"/>
      <c r="AP800" s="120"/>
      <c r="AQ800" s="121">
        <f t="shared" ref="AQ800:BA800" si="1439">SUM(AQ796:AQ799)</f>
        <v>1513962.3</v>
      </c>
      <c r="AR800" s="121">
        <f t="shared" si="1439"/>
        <v>0</v>
      </c>
      <c r="AS800" s="121">
        <f t="shared" si="1439"/>
        <v>0</v>
      </c>
      <c r="AT800" s="121">
        <f t="shared" si="1439"/>
        <v>1513962.3</v>
      </c>
      <c r="AU800" s="121">
        <f t="shared" si="1439"/>
        <v>1513962.3</v>
      </c>
      <c r="AV800" s="121">
        <f t="shared" si="1439"/>
        <v>0</v>
      </c>
      <c r="AW800" s="121">
        <f t="shared" si="1439"/>
        <v>0</v>
      </c>
      <c r="AX800" s="121">
        <f t="shared" si="1439"/>
        <v>0</v>
      </c>
      <c r="AY800" s="121">
        <f t="shared" si="1439"/>
        <v>0</v>
      </c>
      <c r="AZ800" s="121">
        <f t="shared" si="1439"/>
        <v>0</v>
      </c>
      <c r="BA800" s="121">
        <f t="shared" si="1439"/>
        <v>0</v>
      </c>
    </row>
    <row r="801" spans="1:53" ht="14.1" customHeight="1" outlineLevel="2" x14ac:dyDescent="0.2">
      <c r="A801" s="68"/>
      <c r="B801" s="94"/>
      <c r="C801" s="95"/>
      <c r="D801" s="96"/>
      <c r="E801" s="96"/>
      <c r="F801" s="97"/>
      <c r="G801" s="98"/>
      <c r="H801" s="99" t="s">
        <v>49</v>
      </c>
      <c r="I801" s="100"/>
      <c r="J801" s="101"/>
      <c r="K801" s="101"/>
      <c r="L801" s="102" t="str">
        <f>IF(I801&lt;&gt;0,((VLOOKUP(I801,'1. Standard_Cost'!$B$4:$D$8,2)+VLOOKUP(I801,'1. Standard_Cost'!$B$4:$D$8,3))*J801*K801),"0")</f>
        <v>0</v>
      </c>
      <c r="M801" s="102">
        <f>L801*'1. Standard_Cost'!F391</f>
        <v>0</v>
      </c>
      <c r="N801" s="103"/>
      <c r="O801" s="103"/>
      <c r="P801" s="103"/>
      <c r="Q801" s="103"/>
      <c r="R801" s="104">
        <f>+N801*P801*'1. Standard_Cost'!$B$12</f>
        <v>0</v>
      </c>
      <c r="S801" s="104">
        <f>+N801*O801*P801*'1. Standard_Cost'!$C$12</f>
        <v>0</v>
      </c>
      <c r="T801" s="104">
        <f>+N801*P801*Q801*'1. Standard_Cost'!$D$12</f>
        <v>0</v>
      </c>
      <c r="U801" s="104">
        <f>+N801*O801*'1. Standard_Cost'!$E$12</f>
        <v>0</v>
      </c>
      <c r="V801" s="103"/>
      <c r="W801" s="103"/>
      <c r="X801" s="103"/>
      <c r="Y801" s="104">
        <f>+V801*((X801*'1. Standard_Cost'!$B$16)+(W801*X801*'1. Standard_Cost'!$C$16))</f>
        <v>0</v>
      </c>
      <c r="Z801" s="103"/>
      <c r="AA801" s="103"/>
      <c r="AB801" s="104">
        <f>+Z801*'1. Standard_Cost'!$B$20+AA801*'1. Standard_Cost'!$C$20</f>
        <v>0</v>
      </c>
      <c r="AC801" s="105"/>
      <c r="AD801" s="106"/>
      <c r="AE801" s="104">
        <f>SUM(AD801,AC801,AB801,Y801,U801,T801,S801,R801)*'1. Standard_Cost'!B415</f>
        <v>0</v>
      </c>
      <c r="AF801" s="104">
        <f>SUM(AD801,AE801)</f>
        <v>0</v>
      </c>
      <c r="AG801" s="103"/>
      <c r="AH801" s="103"/>
      <c r="AI801" s="103"/>
      <c r="AJ801" s="107"/>
      <c r="AK801" s="107"/>
      <c r="AL801" s="107"/>
      <c r="AM801" s="104"/>
      <c r="AN801" s="104"/>
      <c r="AO801" s="107"/>
      <c r="AQ801" s="104">
        <f t="shared" ref="AQ801:AQ804" si="1440">L801+M801</f>
        <v>0</v>
      </c>
      <c r="AR801" s="104">
        <f t="shared" ref="AR801:AR804" si="1441">AF801</f>
        <v>0</v>
      </c>
      <c r="AS801" s="104">
        <f t="shared" ref="AS801:AS804" si="1442">AM801+AN801</f>
        <v>0</v>
      </c>
      <c r="AT801" s="104">
        <f>SUM(AQ801,AR801,AS801)</f>
        <v>0</v>
      </c>
      <c r="AU801" s="108"/>
      <c r="AV801" s="108"/>
      <c r="AW801" s="108"/>
      <c r="AX801" s="108"/>
      <c r="AY801" s="108"/>
      <c r="AZ801" s="108"/>
      <c r="BA801" s="109">
        <f t="shared" ref="BA801:BA804" si="1443">SUM(AU801:AZ801)-AT801</f>
        <v>0</v>
      </c>
    </row>
    <row r="802" spans="1:53" ht="14.1" customHeight="1" outlineLevel="2" x14ac:dyDescent="0.2">
      <c r="A802" s="68"/>
      <c r="B802" s="94"/>
      <c r="C802" s="95"/>
      <c r="D802" s="110"/>
      <c r="E802" s="110"/>
      <c r="F802" s="110"/>
      <c r="G802" s="111"/>
      <c r="H802" s="99" t="s">
        <v>50</v>
      </c>
      <c r="I802" s="100"/>
      <c r="J802" s="101"/>
      <c r="K802" s="101"/>
      <c r="L802" s="102" t="str">
        <f>IF(I802&lt;&gt;0,((VLOOKUP(I802,'1. Standard_Cost'!$B$4:$D$8,2)+VLOOKUP(I802,'1. Standard_Cost'!$B$4:$D$8,3))*J802*K802),"0")</f>
        <v>0</v>
      </c>
      <c r="M802" s="102">
        <f>L802*'1. Standard_Cost'!F391</f>
        <v>0</v>
      </c>
      <c r="N802" s="103"/>
      <c r="O802" s="103"/>
      <c r="P802" s="103"/>
      <c r="Q802" s="103"/>
      <c r="R802" s="104">
        <f>+N802*P802*'1. Standard_Cost'!$B$12</f>
        <v>0</v>
      </c>
      <c r="S802" s="104">
        <f>+N802*O802*P802*'1. Standard_Cost'!$C$12</f>
        <v>0</v>
      </c>
      <c r="T802" s="104">
        <f>+N802*P802*Q802*'1. Standard_Cost'!$D$12</f>
        <v>0</v>
      </c>
      <c r="U802" s="104">
        <f>+N802*O802*'1. Standard_Cost'!$E$12</f>
        <v>0</v>
      </c>
      <c r="V802" s="103"/>
      <c r="W802" s="103"/>
      <c r="X802" s="103"/>
      <c r="Y802" s="104">
        <f>+V802*((X802*'1. Standard_Cost'!$B$16)+(W802*X802*'1. Standard_Cost'!$C$16))</f>
        <v>0</v>
      </c>
      <c r="Z802" s="103"/>
      <c r="AA802" s="103"/>
      <c r="AB802" s="104">
        <f>+Z802*'1. Standard_Cost'!$B$20+AA802*'1. Standard_Cost'!$C$20</f>
        <v>0</v>
      </c>
      <c r="AC802" s="105"/>
      <c r="AD802" s="106"/>
      <c r="AE802" s="104">
        <f>SUM(AD802,AC802,AB802,Y802,U802,T802,S802,R802)*'1. Standard_Cost'!B415</f>
        <v>0</v>
      </c>
      <c r="AF802" s="104">
        <f t="shared" ref="AF802:AF804" si="1444">SUM(AD802,AE802)</f>
        <v>0</v>
      </c>
      <c r="AG802" s="103"/>
      <c r="AH802" s="103">
        <v>0</v>
      </c>
      <c r="AI802" s="103">
        <v>0</v>
      </c>
      <c r="AJ802" s="107"/>
      <c r="AK802" s="107"/>
      <c r="AL802" s="107"/>
      <c r="AM802" s="104"/>
      <c r="AN802" s="104"/>
      <c r="AO802" s="107"/>
      <c r="AQ802" s="104">
        <f t="shared" si="1440"/>
        <v>0</v>
      </c>
      <c r="AR802" s="104">
        <f t="shared" si="1441"/>
        <v>0</v>
      </c>
      <c r="AS802" s="104">
        <f t="shared" si="1442"/>
        <v>0</v>
      </c>
      <c r="AT802" s="104">
        <f t="shared" ref="AT802:AT804" si="1445">SUM(AQ802,AR802,AS802)</f>
        <v>0</v>
      </c>
      <c r="AU802" s="108"/>
      <c r="AV802" s="108">
        <v>0</v>
      </c>
      <c r="AW802" s="108"/>
      <c r="AX802" s="108"/>
      <c r="AY802" s="108"/>
      <c r="AZ802" s="108"/>
      <c r="BA802" s="109">
        <f t="shared" si="1443"/>
        <v>0</v>
      </c>
    </row>
    <row r="803" spans="1:53" ht="14.1" customHeight="1" outlineLevel="2" x14ac:dyDescent="0.2">
      <c r="A803" s="68"/>
      <c r="B803" s="94"/>
      <c r="C803" s="95"/>
      <c r="D803" s="110"/>
      <c r="E803" s="110"/>
      <c r="F803" s="110"/>
      <c r="G803" s="111"/>
      <c r="H803" s="99" t="s">
        <v>51</v>
      </c>
      <c r="I803" s="100"/>
      <c r="J803" s="101"/>
      <c r="K803" s="101"/>
      <c r="L803" s="102" t="str">
        <f>IF(I803&lt;&gt;0,((VLOOKUP(I803,'1. Standard_Cost'!$B$4:$D$8,2)+VLOOKUP(I803,'1. Standard_Cost'!$B$4:$D$8,3))*J803*K803),"0")</f>
        <v>0</v>
      </c>
      <c r="M803" s="102">
        <f>L803*'1. Standard_Cost'!F391</f>
        <v>0</v>
      </c>
      <c r="N803" s="103"/>
      <c r="O803" s="103"/>
      <c r="P803" s="103"/>
      <c r="Q803" s="103"/>
      <c r="R803" s="104">
        <f>+N803*P803*'1. Standard_Cost'!$B$12</f>
        <v>0</v>
      </c>
      <c r="S803" s="104">
        <f>+N803*O803*P803*'1. Standard_Cost'!$C$12</f>
        <v>0</v>
      </c>
      <c r="T803" s="104">
        <f>+N803*P803*Q803*'1. Standard_Cost'!$D$12</f>
        <v>0</v>
      </c>
      <c r="U803" s="104">
        <f>+N803*O803*'1. Standard_Cost'!$E$12</f>
        <v>0</v>
      </c>
      <c r="V803" s="103"/>
      <c r="W803" s="103"/>
      <c r="X803" s="103"/>
      <c r="Y803" s="104">
        <f>+V803*((X803*'1. Standard_Cost'!$B$16)+(W803*X803*'1. Standard_Cost'!$C$16))</f>
        <v>0</v>
      </c>
      <c r="Z803" s="103"/>
      <c r="AA803" s="103"/>
      <c r="AB803" s="104">
        <f>+Z803*'1. Standard_Cost'!$B$20+AA803*'1. Standard_Cost'!$C$20</f>
        <v>0</v>
      </c>
      <c r="AC803" s="105"/>
      <c r="AD803" s="106"/>
      <c r="AE803" s="104">
        <f>SUM(AD803,AC803,AB803,Y803,U803,T803,S803,R803)*'1. Standard_Cost'!B415</f>
        <v>0</v>
      </c>
      <c r="AF803" s="104">
        <f t="shared" si="1444"/>
        <v>0</v>
      </c>
      <c r="AG803" s="103"/>
      <c r="AH803" s="103"/>
      <c r="AI803" s="103"/>
      <c r="AJ803" s="107"/>
      <c r="AK803" s="107"/>
      <c r="AL803" s="107"/>
      <c r="AM803" s="104"/>
      <c r="AN803" s="104"/>
      <c r="AO803" s="107"/>
      <c r="AQ803" s="104">
        <f t="shared" si="1440"/>
        <v>0</v>
      </c>
      <c r="AR803" s="104">
        <f t="shared" si="1441"/>
        <v>0</v>
      </c>
      <c r="AS803" s="104">
        <f t="shared" si="1442"/>
        <v>0</v>
      </c>
      <c r="AT803" s="104">
        <f t="shared" si="1445"/>
        <v>0</v>
      </c>
      <c r="AU803" s="108"/>
      <c r="AV803" s="108"/>
      <c r="AW803" s="108"/>
      <c r="AX803" s="108"/>
      <c r="AY803" s="108"/>
      <c r="AZ803" s="108"/>
      <c r="BA803" s="109">
        <f t="shared" si="1443"/>
        <v>0</v>
      </c>
    </row>
    <row r="804" spans="1:53" ht="14.1" customHeight="1" outlineLevel="2" x14ac:dyDescent="0.2">
      <c r="A804" s="68"/>
      <c r="B804" s="94"/>
      <c r="C804" s="95"/>
      <c r="D804" s="110"/>
      <c r="E804" s="110"/>
      <c r="F804" s="110"/>
      <c r="G804" s="111"/>
      <c r="H804" s="112" t="s">
        <v>179</v>
      </c>
      <c r="I804" s="100"/>
      <c r="J804" s="101"/>
      <c r="K804" s="101"/>
      <c r="L804" s="102" t="str">
        <f>IF(I804&lt;&gt;0,((VLOOKUP(I804,'1. Standard_Cost'!$B$4:$D$8,2)+VLOOKUP(I804,'1. Standard_Cost'!$B$4:$D$8,3))*J804*K804),"0")</f>
        <v>0</v>
      </c>
      <c r="M804" s="102">
        <f>L804*'1. Standard_Cost'!F391</f>
        <v>0</v>
      </c>
      <c r="N804" s="103"/>
      <c r="O804" s="103"/>
      <c r="P804" s="103"/>
      <c r="Q804" s="103"/>
      <c r="R804" s="104">
        <f>+N804*P804*'1. Standard_Cost'!$B$12</f>
        <v>0</v>
      </c>
      <c r="S804" s="104">
        <f>+N804*O804*P804*'1. Standard_Cost'!$C$12</f>
        <v>0</v>
      </c>
      <c r="T804" s="104">
        <f>+N804*P804*Q804*'1. Standard_Cost'!$D$12</f>
        <v>0</v>
      </c>
      <c r="U804" s="104">
        <f>+N804*O804*'1. Standard_Cost'!$E$12</f>
        <v>0</v>
      </c>
      <c r="V804" s="103"/>
      <c r="W804" s="103"/>
      <c r="X804" s="103"/>
      <c r="Y804" s="104">
        <f>+V804*((X804*'1. Standard_Cost'!$B$16)+(W804*X804*'1. Standard_Cost'!$C$16))</f>
        <v>0</v>
      </c>
      <c r="Z804" s="103"/>
      <c r="AA804" s="103"/>
      <c r="AB804" s="104">
        <f>+Z804*'1. Standard_Cost'!$B$20+AA804*'1. Standard_Cost'!$C$20</f>
        <v>0</v>
      </c>
      <c r="AC804" s="105"/>
      <c r="AD804" s="106"/>
      <c r="AE804" s="104">
        <f>SUM(AD804,AC804,AB804,Y804,U804,T804,S804,R804)*'1. Standard_Cost'!B415</f>
        <v>0</v>
      </c>
      <c r="AF804" s="104">
        <f t="shared" si="1444"/>
        <v>0</v>
      </c>
      <c r="AG804" s="103"/>
      <c r="AH804" s="103"/>
      <c r="AI804" s="103"/>
      <c r="AJ804" s="107"/>
      <c r="AK804" s="107"/>
      <c r="AL804" s="107"/>
      <c r="AM804" s="104"/>
      <c r="AN804" s="104"/>
      <c r="AO804" s="107"/>
      <c r="AQ804" s="104">
        <f t="shared" si="1440"/>
        <v>0</v>
      </c>
      <c r="AR804" s="104">
        <f t="shared" si="1441"/>
        <v>0</v>
      </c>
      <c r="AS804" s="104">
        <f t="shared" si="1442"/>
        <v>0</v>
      </c>
      <c r="AT804" s="104">
        <f t="shared" si="1445"/>
        <v>0</v>
      </c>
      <c r="AU804" s="108"/>
      <c r="AV804" s="108"/>
      <c r="AW804" s="108"/>
      <c r="AX804" s="108"/>
      <c r="AY804" s="108"/>
      <c r="AZ804" s="108"/>
      <c r="BA804" s="109">
        <f t="shared" si="1443"/>
        <v>0</v>
      </c>
    </row>
    <row r="805" spans="1:53" ht="24.6" customHeight="1" outlineLevel="1" x14ac:dyDescent="0.2">
      <c r="A805" s="68"/>
      <c r="B805" s="141"/>
      <c r="C805" s="95"/>
      <c r="D805" s="113" t="s">
        <v>48</v>
      </c>
      <c r="E805" s="113" t="s">
        <v>456</v>
      </c>
      <c r="F805" s="114" t="s">
        <v>154</v>
      </c>
      <c r="G805" s="115" t="s">
        <v>155</v>
      </c>
      <c r="H805" s="122" t="s">
        <v>457</v>
      </c>
      <c r="I805" s="117"/>
      <c r="J805" s="117"/>
      <c r="K805" s="117"/>
      <c r="L805" s="118">
        <f>SUM(L801:L804)</f>
        <v>0</v>
      </c>
      <c r="M805" s="118">
        <f>SUM(M801:M804)</f>
        <v>0</v>
      </c>
      <c r="N805" s="117"/>
      <c r="O805" s="117"/>
      <c r="P805" s="117"/>
      <c r="Q805" s="117"/>
      <c r="R805" s="119">
        <f>SUM(R801:R804)</f>
        <v>0</v>
      </c>
      <c r="S805" s="119">
        <f>SUM(S801:S804)</f>
        <v>0</v>
      </c>
      <c r="T805" s="119">
        <f>SUM(T801:T804)</f>
        <v>0</v>
      </c>
      <c r="U805" s="119">
        <f>SUM(U801:U804)</f>
        <v>0</v>
      </c>
      <c r="V805" s="117"/>
      <c r="W805" s="117"/>
      <c r="X805" s="117"/>
      <c r="Y805" s="118">
        <f>SUM(Y801:Y804)</f>
        <v>0</v>
      </c>
      <c r="Z805" s="117"/>
      <c r="AA805" s="117"/>
      <c r="AB805" s="118">
        <f t="shared" ref="AB805:AF805" si="1446">SUM(AB801:AB804)</f>
        <v>0</v>
      </c>
      <c r="AC805" s="118">
        <f t="shared" si="1446"/>
        <v>0</v>
      </c>
      <c r="AD805" s="118">
        <f t="shared" si="1446"/>
        <v>0</v>
      </c>
      <c r="AE805" s="118">
        <f t="shared" si="1446"/>
        <v>0</v>
      </c>
      <c r="AF805" s="118">
        <f t="shared" si="1446"/>
        <v>0</v>
      </c>
      <c r="AG805" s="117"/>
      <c r="AH805" s="117"/>
      <c r="AI805" s="117"/>
      <c r="AJ805" s="119">
        <f>SUM(AJ801:AJ804)</f>
        <v>0</v>
      </c>
      <c r="AK805" s="119">
        <f t="shared" ref="AK805:AL805" si="1447">SUM(AK801:AK804)</f>
        <v>0</v>
      </c>
      <c r="AL805" s="119">
        <f t="shared" si="1447"/>
        <v>0</v>
      </c>
      <c r="AM805" s="119"/>
      <c r="AN805" s="119"/>
      <c r="AO805" s="116"/>
      <c r="AP805" s="120"/>
      <c r="AQ805" s="121">
        <f t="shared" ref="AQ805:BA805" si="1448">SUM(AQ801:AQ804)</f>
        <v>0</v>
      </c>
      <c r="AR805" s="121">
        <f t="shared" si="1448"/>
        <v>0</v>
      </c>
      <c r="AS805" s="121">
        <f t="shared" si="1448"/>
        <v>0</v>
      </c>
      <c r="AT805" s="121">
        <f t="shared" si="1448"/>
        <v>0</v>
      </c>
      <c r="AU805" s="121">
        <f t="shared" si="1448"/>
        <v>0</v>
      </c>
      <c r="AV805" s="121">
        <f t="shared" si="1448"/>
        <v>0</v>
      </c>
      <c r="AW805" s="121">
        <f t="shared" si="1448"/>
        <v>0</v>
      </c>
      <c r="AX805" s="121">
        <f t="shared" si="1448"/>
        <v>0</v>
      </c>
      <c r="AY805" s="121">
        <f t="shared" si="1448"/>
        <v>0</v>
      </c>
      <c r="AZ805" s="121">
        <f t="shared" si="1448"/>
        <v>0</v>
      </c>
      <c r="BA805" s="121">
        <f t="shared" si="1448"/>
        <v>0</v>
      </c>
    </row>
    <row r="806" spans="1:53" ht="14.1" customHeight="1" outlineLevel="2" x14ac:dyDescent="0.2">
      <c r="A806" s="68"/>
      <c r="B806" s="94"/>
      <c r="C806" s="95"/>
      <c r="D806" s="96"/>
      <c r="E806" s="96"/>
      <c r="F806" s="97"/>
      <c r="G806" s="98"/>
      <c r="H806" s="99" t="s">
        <v>49</v>
      </c>
      <c r="I806" s="100"/>
      <c r="J806" s="101"/>
      <c r="K806" s="101"/>
      <c r="L806" s="102" t="str">
        <f>IF(I806&lt;&gt;0,((VLOOKUP(I806,'1. Standard_Cost'!$B$4:$D$8,2)+VLOOKUP(I806,'1. Standard_Cost'!$B$4:$D$8,3))*J806*K806),"0")</f>
        <v>0</v>
      </c>
      <c r="M806" s="102">
        <f>L806*'1. Standard_Cost'!F396</f>
        <v>0</v>
      </c>
      <c r="N806" s="103"/>
      <c r="O806" s="103"/>
      <c r="P806" s="103"/>
      <c r="Q806" s="103"/>
      <c r="R806" s="104">
        <f>+N806*P806*'1. Standard_Cost'!$B$12</f>
        <v>0</v>
      </c>
      <c r="S806" s="104">
        <f>+N806*O806*P806*'1. Standard_Cost'!$C$12</f>
        <v>0</v>
      </c>
      <c r="T806" s="104">
        <f>+N806*P806*Q806*'1. Standard_Cost'!$D$12</f>
        <v>0</v>
      </c>
      <c r="U806" s="104">
        <f>+N806*O806*'1. Standard_Cost'!$E$12</f>
        <v>0</v>
      </c>
      <c r="V806" s="103"/>
      <c r="W806" s="103"/>
      <c r="X806" s="103"/>
      <c r="Y806" s="104">
        <f>+V806*((X806*'1. Standard_Cost'!$B$16)+(W806*X806*'1. Standard_Cost'!$C$16))</f>
        <v>0</v>
      </c>
      <c r="Z806" s="103"/>
      <c r="AA806" s="103"/>
      <c r="AB806" s="104">
        <f>+Z806*'1. Standard_Cost'!$B$20+AA806*'1. Standard_Cost'!$C$20</f>
        <v>0</v>
      </c>
      <c r="AC806" s="105"/>
      <c r="AD806" s="106"/>
      <c r="AE806" s="104">
        <f>SUM(AD806,AC806,AB806,Y806,U806,T806,S806,R806)*'1. Standard_Cost'!B420</f>
        <v>0</v>
      </c>
      <c r="AF806" s="104">
        <f>SUM(AD806,AE806)</f>
        <v>0</v>
      </c>
      <c r="AG806" s="103"/>
      <c r="AH806" s="103"/>
      <c r="AI806" s="103"/>
      <c r="AJ806" s="107"/>
      <c r="AK806" s="107"/>
      <c r="AL806" s="107"/>
      <c r="AM806" s="104"/>
      <c r="AN806" s="104"/>
      <c r="AO806" s="107"/>
      <c r="AQ806" s="104">
        <f t="shared" ref="AQ806:AQ809" si="1449">L806+M806</f>
        <v>0</v>
      </c>
      <c r="AR806" s="104">
        <f t="shared" ref="AR806:AR809" si="1450">AF806</f>
        <v>0</v>
      </c>
      <c r="AS806" s="104">
        <f t="shared" ref="AS806:AS809" si="1451">AM806+AN806</f>
        <v>0</v>
      </c>
      <c r="AT806" s="104">
        <f>SUM(AQ806,AR806,AS806)</f>
        <v>0</v>
      </c>
      <c r="AU806" s="108"/>
      <c r="AV806" s="108"/>
      <c r="AW806" s="108"/>
      <c r="AX806" s="108"/>
      <c r="AY806" s="108"/>
      <c r="AZ806" s="108"/>
      <c r="BA806" s="109">
        <f t="shared" ref="BA806:BA809" si="1452">SUM(AU806:AZ806)-AT806</f>
        <v>0</v>
      </c>
    </row>
    <row r="807" spans="1:53" ht="14.1" customHeight="1" outlineLevel="2" x14ac:dyDescent="0.2">
      <c r="A807" s="68"/>
      <c r="B807" s="94"/>
      <c r="C807" s="95"/>
      <c r="D807" s="110"/>
      <c r="E807" s="110"/>
      <c r="F807" s="110"/>
      <c r="G807" s="111"/>
      <c r="H807" s="99" t="s">
        <v>50</v>
      </c>
      <c r="I807" s="100"/>
      <c r="J807" s="101"/>
      <c r="K807" s="101"/>
      <c r="L807" s="102" t="str">
        <f>IF(I807&lt;&gt;0,((VLOOKUP(I807,'1. Standard_Cost'!$B$4:$D$8,2)+VLOOKUP(I807,'1. Standard_Cost'!$B$4:$D$8,3))*J807*K807),"0")</f>
        <v>0</v>
      </c>
      <c r="M807" s="102">
        <f>L807*'1. Standard_Cost'!F396</f>
        <v>0</v>
      </c>
      <c r="N807" s="103"/>
      <c r="O807" s="103"/>
      <c r="P807" s="103"/>
      <c r="Q807" s="103"/>
      <c r="R807" s="104">
        <f>+N807*P807*'1. Standard_Cost'!$B$12</f>
        <v>0</v>
      </c>
      <c r="S807" s="104">
        <f>+N807*O807*P807*'1. Standard_Cost'!$C$12</f>
        <v>0</v>
      </c>
      <c r="T807" s="104">
        <f>+N807*P807*Q807*'1. Standard_Cost'!$D$12</f>
        <v>0</v>
      </c>
      <c r="U807" s="104">
        <f>+N807*O807*'1. Standard_Cost'!$E$12</f>
        <v>0</v>
      </c>
      <c r="V807" s="103"/>
      <c r="W807" s="103"/>
      <c r="X807" s="103"/>
      <c r="Y807" s="104">
        <f>+V807*((X807*'1. Standard_Cost'!$B$16)+(W807*X807*'1. Standard_Cost'!$C$16))</f>
        <v>0</v>
      </c>
      <c r="Z807" s="103"/>
      <c r="AA807" s="103"/>
      <c r="AB807" s="104">
        <f>+Z807*'1. Standard_Cost'!$B$20+AA807*'1. Standard_Cost'!$C$20</f>
        <v>0</v>
      </c>
      <c r="AC807" s="105"/>
      <c r="AD807" s="106"/>
      <c r="AE807" s="104">
        <f>SUM(AD807,AC807,AB807,Y807,U807,T807,S807,R807)*'1. Standard_Cost'!B420</f>
        <v>0</v>
      </c>
      <c r="AF807" s="104">
        <f t="shared" ref="AF807:AF809" si="1453">SUM(AD807,AE807)</f>
        <v>0</v>
      </c>
      <c r="AG807" s="103"/>
      <c r="AH807" s="103">
        <v>0</v>
      </c>
      <c r="AI807" s="103">
        <v>0</v>
      </c>
      <c r="AJ807" s="107"/>
      <c r="AK807" s="107"/>
      <c r="AL807" s="107"/>
      <c r="AM807" s="104"/>
      <c r="AN807" s="104"/>
      <c r="AO807" s="107"/>
      <c r="AQ807" s="104">
        <f t="shared" si="1449"/>
        <v>0</v>
      </c>
      <c r="AR807" s="104">
        <f t="shared" si="1450"/>
        <v>0</v>
      </c>
      <c r="AS807" s="104">
        <f t="shared" si="1451"/>
        <v>0</v>
      </c>
      <c r="AT807" s="104">
        <f t="shared" ref="AT807:AT809" si="1454">SUM(AQ807,AR807,AS807)</f>
        <v>0</v>
      </c>
      <c r="AU807" s="108"/>
      <c r="AV807" s="108">
        <v>0</v>
      </c>
      <c r="AW807" s="108"/>
      <c r="AX807" s="108"/>
      <c r="AY807" s="108"/>
      <c r="AZ807" s="108"/>
      <c r="BA807" s="109">
        <f t="shared" si="1452"/>
        <v>0</v>
      </c>
    </row>
    <row r="808" spans="1:53" ht="14.1" customHeight="1" outlineLevel="2" x14ac:dyDescent="0.2">
      <c r="A808" s="68"/>
      <c r="B808" s="94"/>
      <c r="C808" s="95"/>
      <c r="D808" s="110"/>
      <c r="E808" s="110"/>
      <c r="F808" s="110"/>
      <c r="G808" s="111"/>
      <c r="H808" s="99" t="s">
        <v>51</v>
      </c>
      <c r="I808" s="100"/>
      <c r="J808" s="101"/>
      <c r="K808" s="101"/>
      <c r="L808" s="102" t="str">
        <f>IF(I808&lt;&gt;0,((VLOOKUP(I808,'1. Standard_Cost'!$B$4:$D$8,2)+VLOOKUP(I808,'1. Standard_Cost'!$B$4:$D$8,3))*J808*K808),"0")</f>
        <v>0</v>
      </c>
      <c r="M808" s="102">
        <f>L808*'1. Standard_Cost'!F396</f>
        <v>0</v>
      </c>
      <c r="N808" s="103"/>
      <c r="O808" s="103"/>
      <c r="P808" s="103"/>
      <c r="Q808" s="103"/>
      <c r="R808" s="104">
        <f>+N808*P808*'1. Standard_Cost'!$B$12</f>
        <v>0</v>
      </c>
      <c r="S808" s="104">
        <f>+N808*O808*P808*'1. Standard_Cost'!$C$12</f>
        <v>0</v>
      </c>
      <c r="T808" s="104">
        <f>+N808*P808*Q808*'1. Standard_Cost'!$D$12</f>
        <v>0</v>
      </c>
      <c r="U808" s="104">
        <f>+N808*O808*'1. Standard_Cost'!$E$12</f>
        <v>0</v>
      </c>
      <c r="V808" s="103"/>
      <c r="W808" s="103"/>
      <c r="X808" s="103"/>
      <c r="Y808" s="104">
        <f>+V808*((X808*'1. Standard_Cost'!$B$16)+(W808*X808*'1. Standard_Cost'!$C$16))</f>
        <v>0</v>
      </c>
      <c r="Z808" s="103"/>
      <c r="AA808" s="103"/>
      <c r="AB808" s="104">
        <f>+Z808*'1. Standard_Cost'!$B$20+AA808*'1. Standard_Cost'!$C$20</f>
        <v>0</v>
      </c>
      <c r="AC808" s="105"/>
      <c r="AD808" s="106"/>
      <c r="AE808" s="104">
        <f>SUM(AD808,AC808,AB808,Y808,U808,T808,S808,R808)*'1. Standard_Cost'!B420</f>
        <v>0</v>
      </c>
      <c r="AF808" s="104">
        <f t="shared" si="1453"/>
        <v>0</v>
      </c>
      <c r="AG808" s="103"/>
      <c r="AH808" s="103"/>
      <c r="AI808" s="103"/>
      <c r="AJ808" s="107"/>
      <c r="AK808" s="107"/>
      <c r="AL808" s="107"/>
      <c r="AM808" s="104"/>
      <c r="AN808" s="104"/>
      <c r="AO808" s="107"/>
      <c r="AQ808" s="104">
        <f t="shared" si="1449"/>
        <v>0</v>
      </c>
      <c r="AR808" s="104">
        <f t="shared" si="1450"/>
        <v>0</v>
      </c>
      <c r="AS808" s="104">
        <f t="shared" si="1451"/>
        <v>0</v>
      </c>
      <c r="AT808" s="104">
        <f t="shared" si="1454"/>
        <v>0</v>
      </c>
      <c r="AU808" s="108"/>
      <c r="AV808" s="108"/>
      <c r="AW808" s="108"/>
      <c r="AX808" s="108"/>
      <c r="AY808" s="108"/>
      <c r="AZ808" s="108"/>
      <c r="BA808" s="109">
        <f t="shared" si="1452"/>
        <v>0</v>
      </c>
    </row>
    <row r="809" spans="1:53" ht="14.1" customHeight="1" outlineLevel="2" x14ac:dyDescent="0.2">
      <c r="A809" s="68"/>
      <c r="B809" s="94"/>
      <c r="C809" s="95"/>
      <c r="D809" s="110"/>
      <c r="E809" s="110"/>
      <c r="F809" s="110"/>
      <c r="G809" s="111"/>
      <c r="H809" s="112" t="s">
        <v>179</v>
      </c>
      <c r="I809" s="100"/>
      <c r="J809" s="101"/>
      <c r="K809" s="101"/>
      <c r="L809" s="102" t="str">
        <f>IF(I809&lt;&gt;0,((VLOOKUP(I809,'1. Standard_Cost'!$B$4:$D$8,2)+VLOOKUP(I809,'1. Standard_Cost'!$B$4:$D$8,3))*J809*K809),"0")</f>
        <v>0</v>
      </c>
      <c r="M809" s="102">
        <f>L809*'1. Standard_Cost'!F396</f>
        <v>0</v>
      </c>
      <c r="N809" s="103"/>
      <c r="O809" s="103"/>
      <c r="P809" s="103"/>
      <c r="Q809" s="103"/>
      <c r="R809" s="104">
        <f>+N809*P809*'1. Standard_Cost'!$B$12</f>
        <v>0</v>
      </c>
      <c r="S809" s="104">
        <f>+N809*O809*P809*'1. Standard_Cost'!$C$12</f>
        <v>0</v>
      </c>
      <c r="T809" s="104">
        <f>+N809*P809*Q809*'1. Standard_Cost'!$D$12</f>
        <v>0</v>
      </c>
      <c r="U809" s="104">
        <f>+N809*O809*'1. Standard_Cost'!$E$12</f>
        <v>0</v>
      </c>
      <c r="V809" s="103"/>
      <c r="W809" s="103"/>
      <c r="X809" s="103"/>
      <c r="Y809" s="104">
        <f>+V809*((X809*'1. Standard_Cost'!$B$16)+(W809*X809*'1. Standard_Cost'!$C$16))</f>
        <v>0</v>
      </c>
      <c r="Z809" s="103"/>
      <c r="AA809" s="103"/>
      <c r="AB809" s="104">
        <f>+Z809*'1. Standard_Cost'!$B$20+AA809*'1. Standard_Cost'!$C$20</f>
        <v>0</v>
      </c>
      <c r="AC809" s="105"/>
      <c r="AD809" s="106"/>
      <c r="AE809" s="104">
        <f>SUM(AD809,AC809,AB809,Y809,U809,T809,S809,R809)*'1. Standard_Cost'!B420</f>
        <v>0</v>
      </c>
      <c r="AF809" s="104">
        <f t="shared" si="1453"/>
        <v>0</v>
      </c>
      <c r="AG809" s="103"/>
      <c r="AH809" s="103"/>
      <c r="AI809" s="103"/>
      <c r="AJ809" s="107"/>
      <c r="AK809" s="107"/>
      <c r="AL809" s="107"/>
      <c r="AM809" s="104"/>
      <c r="AN809" s="104"/>
      <c r="AO809" s="107"/>
      <c r="AQ809" s="104">
        <f t="shared" si="1449"/>
        <v>0</v>
      </c>
      <c r="AR809" s="104">
        <f t="shared" si="1450"/>
        <v>0</v>
      </c>
      <c r="AS809" s="104">
        <f t="shared" si="1451"/>
        <v>0</v>
      </c>
      <c r="AT809" s="104">
        <f t="shared" si="1454"/>
        <v>0</v>
      </c>
      <c r="AU809" s="108"/>
      <c r="AV809" s="108"/>
      <c r="AW809" s="108"/>
      <c r="AX809" s="108"/>
      <c r="AY809" s="108"/>
      <c r="AZ809" s="108"/>
      <c r="BA809" s="109">
        <f t="shared" si="1452"/>
        <v>0</v>
      </c>
    </row>
    <row r="810" spans="1:53" ht="24.6" customHeight="1" outlineLevel="1" x14ac:dyDescent="0.2">
      <c r="A810" s="68"/>
      <c r="B810" s="141"/>
      <c r="C810" s="95"/>
      <c r="D810" s="113" t="s">
        <v>48</v>
      </c>
      <c r="E810" s="113" t="s">
        <v>458</v>
      </c>
      <c r="F810" s="114" t="s">
        <v>154</v>
      </c>
      <c r="G810" s="115" t="s">
        <v>155</v>
      </c>
      <c r="H810" s="122" t="s">
        <v>459</v>
      </c>
      <c r="I810" s="117"/>
      <c r="J810" s="117"/>
      <c r="K810" s="117"/>
      <c r="L810" s="118">
        <f>SUM(L806:L809)</f>
        <v>0</v>
      </c>
      <c r="M810" s="118">
        <f>SUM(M806:M809)</f>
        <v>0</v>
      </c>
      <c r="N810" s="117"/>
      <c r="O810" s="117"/>
      <c r="P810" s="117"/>
      <c r="Q810" s="117"/>
      <c r="R810" s="119">
        <f>SUM(R806:R809)</f>
        <v>0</v>
      </c>
      <c r="S810" s="119">
        <f>SUM(S806:S809)</f>
        <v>0</v>
      </c>
      <c r="T810" s="119">
        <f>SUM(T806:T809)</f>
        <v>0</v>
      </c>
      <c r="U810" s="119">
        <f>SUM(U806:U809)</f>
        <v>0</v>
      </c>
      <c r="V810" s="117"/>
      <c r="W810" s="117"/>
      <c r="X810" s="117"/>
      <c r="Y810" s="118">
        <f>SUM(Y806:Y809)</f>
        <v>0</v>
      </c>
      <c r="Z810" s="117"/>
      <c r="AA810" s="117"/>
      <c r="AB810" s="118">
        <f t="shared" ref="AB810:AF810" si="1455">SUM(AB806:AB809)</f>
        <v>0</v>
      </c>
      <c r="AC810" s="118">
        <f t="shared" si="1455"/>
        <v>0</v>
      </c>
      <c r="AD810" s="118">
        <f t="shared" si="1455"/>
        <v>0</v>
      </c>
      <c r="AE810" s="118">
        <f t="shared" si="1455"/>
        <v>0</v>
      </c>
      <c r="AF810" s="118">
        <f t="shared" si="1455"/>
        <v>0</v>
      </c>
      <c r="AG810" s="117"/>
      <c r="AH810" s="117"/>
      <c r="AI810" s="117"/>
      <c r="AJ810" s="119">
        <f>SUM(AJ806:AJ809)</f>
        <v>0</v>
      </c>
      <c r="AK810" s="119">
        <f t="shared" ref="AK810:AL810" si="1456">SUM(AK806:AK809)</f>
        <v>0</v>
      </c>
      <c r="AL810" s="119">
        <f t="shared" si="1456"/>
        <v>0</v>
      </c>
      <c r="AM810" s="119"/>
      <c r="AN810" s="119"/>
      <c r="AO810" s="116"/>
      <c r="AP810" s="120"/>
      <c r="AQ810" s="121">
        <f t="shared" ref="AQ810:BA810" si="1457">SUM(AQ806:AQ809)</f>
        <v>0</v>
      </c>
      <c r="AR810" s="121">
        <f t="shared" si="1457"/>
        <v>0</v>
      </c>
      <c r="AS810" s="121">
        <f t="shared" si="1457"/>
        <v>0</v>
      </c>
      <c r="AT810" s="121">
        <f t="shared" si="1457"/>
        <v>0</v>
      </c>
      <c r="AU810" s="121">
        <f t="shared" si="1457"/>
        <v>0</v>
      </c>
      <c r="AV810" s="121">
        <f t="shared" si="1457"/>
        <v>0</v>
      </c>
      <c r="AW810" s="121">
        <f t="shared" si="1457"/>
        <v>0</v>
      </c>
      <c r="AX810" s="121">
        <f t="shared" si="1457"/>
        <v>0</v>
      </c>
      <c r="AY810" s="121">
        <f t="shared" si="1457"/>
        <v>0</v>
      </c>
      <c r="AZ810" s="121">
        <f t="shared" si="1457"/>
        <v>0</v>
      </c>
      <c r="BA810" s="121">
        <f t="shared" si="1457"/>
        <v>0</v>
      </c>
    </row>
    <row r="811" spans="1:53" ht="14.1" customHeight="1" outlineLevel="2" x14ac:dyDescent="0.2">
      <c r="A811" s="68"/>
      <c r="B811" s="94"/>
      <c r="C811" s="95"/>
      <c r="D811" s="96"/>
      <c r="E811" s="96"/>
      <c r="F811" s="97"/>
      <c r="G811" s="98"/>
      <c r="H811" s="99" t="s">
        <v>49</v>
      </c>
      <c r="I811" s="100"/>
      <c r="J811" s="101"/>
      <c r="K811" s="101"/>
      <c r="L811" s="102" t="str">
        <f>IF(I811&lt;&gt;0,((VLOOKUP(I811,'1. Standard_Cost'!$B$4:$D$8,2)+VLOOKUP(I811,'1. Standard_Cost'!$B$4:$D$8,3))*J811*K811),"0")</f>
        <v>0</v>
      </c>
      <c r="M811" s="102">
        <f>L811*'1. Standard_Cost'!F401</f>
        <v>0</v>
      </c>
      <c r="N811" s="103"/>
      <c r="O811" s="103"/>
      <c r="P811" s="103"/>
      <c r="Q811" s="103"/>
      <c r="R811" s="104">
        <f>+N811*P811*'1. Standard_Cost'!$B$12</f>
        <v>0</v>
      </c>
      <c r="S811" s="104">
        <f>+N811*O811*P811*'1. Standard_Cost'!$C$12</f>
        <v>0</v>
      </c>
      <c r="T811" s="104">
        <f>+N811*P811*Q811*'1. Standard_Cost'!$D$12</f>
        <v>0</v>
      </c>
      <c r="U811" s="104">
        <f>+N811*O811*'1. Standard_Cost'!$E$12</f>
        <v>0</v>
      </c>
      <c r="V811" s="103"/>
      <c r="W811" s="103"/>
      <c r="X811" s="103"/>
      <c r="Y811" s="104">
        <f>+V811*((X811*'1. Standard_Cost'!$B$16)+(W811*X811*'1. Standard_Cost'!$C$16))</f>
        <v>0</v>
      </c>
      <c r="Z811" s="103"/>
      <c r="AA811" s="103"/>
      <c r="AB811" s="104">
        <f>+Z811*'1. Standard_Cost'!$B$20+AA811*'1. Standard_Cost'!$C$20</f>
        <v>0</v>
      </c>
      <c r="AC811" s="105"/>
      <c r="AD811" s="106"/>
      <c r="AE811" s="104">
        <f>SUM(AD811,AC811,AB811,Y811,U811,T811,S811,R811)*'1. Standard_Cost'!B425</f>
        <v>0</v>
      </c>
      <c r="AF811" s="104">
        <f>SUM(AD811,AE811)</f>
        <v>0</v>
      </c>
      <c r="AG811" s="103"/>
      <c r="AH811" s="103"/>
      <c r="AI811" s="103"/>
      <c r="AJ811" s="107"/>
      <c r="AK811" s="107"/>
      <c r="AL811" s="107"/>
      <c r="AM811" s="104">
        <f>AG811*'1. Standard_Cost'!B421+'Incremental_Cost Year 2021'!AH814*'1. Standard_Cost'!C421+'Incremental_Cost Year 2021'!AI814*'1. Standard_Cost'!D421+'Incremental_Cost Year 2021'!AJ814+'Incremental_Cost Year 2021'!AL814+AK811</f>
        <v>0</v>
      </c>
      <c r="AN811" s="104">
        <f>AM811*'1. Standard_Cost'!C425</f>
        <v>0</v>
      </c>
      <c r="AO811" s="107"/>
      <c r="AQ811" s="104">
        <f t="shared" ref="AQ811:AQ814" si="1458">L811+M811</f>
        <v>0</v>
      </c>
      <c r="AR811" s="104">
        <f t="shared" ref="AR811:AR814" si="1459">AF811</f>
        <v>0</v>
      </c>
      <c r="AS811" s="104">
        <f t="shared" ref="AS811:AS814" si="1460">AM811+AN811</f>
        <v>0</v>
      </c>
      <c r="AT811" s="104">
        <f>SUM(AQ811,AR811,AS811)</f>
        <v>0</v>
      </c>
      <c r="AU811" s="108"/>
      <c r="AV811" s="108"/>
      <c r="AW811" s="108"/>
      <c r="AX811" s="108"/>
      <c r="AY811" s="108"/>
      <c r="AZ811" s="108"/>
      <c r="BA811" s="109">
        <f t="shared" ref="BA811:BA814" si="1461">SUM(AU811:AZ811)-AT811</f>
        <v>0</v>
      </c>
    </row>
    <row r="812" spans="1:53" ht="14.1" customHeight="1" outlineLevel="2" x14ac:dyDescent="0.2">
      <c r="A812" s="68"/>
      <c r="B812" s="94"/>
      <c r="C812" s="95"/>
      <c r="D812" s="110"/>
      <c r="E812" s="110"/>
      <c r="F812" s="110"/>
      <c r="G812" s="111"/>
      <c r="H812" s="99" t="s">
        <v>50</v>
      </c>
      <c r="I812" s="100"/>
      <c r="J812" s="101"/>
      <c r="K812" s="101"/>
      <c r="L812" s="102" t="str">
        <f>IF(I812&lt;&gt;0,((VLOOKUP(I812,'1. Standard_Cost'!$B$4:$D$8,2)+VLOOKUP(I812,'1. Standard_Cost'!$B$4:$D$8,3))*J812*K812),"0")</f>
        <v>0</v>
      </c>
      <c r="M812" s="102">
        <f>L812*'1. Standard_Cost'!F401</f>
        <v>0</v>
      </c>
      <c r="N812" s="103"/>
      <c r="O812" s="103"/>
      <c r="P812" s="103"/>
      <c r="Q812" s="103"/>
      <c r="R812" s="104">
        <f>+N812*P812*'1. Standard_Cost'!$B$12</f>
        <v>0</v>
      </c>
      <c r="S812" s="104">
        <f>+N812*O812*P812*'1. Standard_Cost'!$C$12</f>
        <v>0</v>
      </c>
      <c r="T812" s="104">
        <f>+N812*P812*Q812*'1. Standard_Cost'!$D$12</f>
        <v>0</v>
      </c>
      <c r="U812" s="104">
        <f>+N812*O812*'1. Standard_Cost'!$E$12</f>
        <v>0</v>
      </c>
      <c r="V812" s="103"/>
      <c r="W812" s="103"/>
      <c r="X812" s="103"/>
      <c r="Y812" s="104">
        <f>+V812*((X812*'1. Standard_Cost'!$B$16)+(W812*X812*'1. Standard_Cost'!$C$16))</f>
        <v>0</v>
      </c>
      <c r="Z812" s="103"/>
      <c r="AA812" s="103"/>
      <c r="AB812" s="104">
        <f>+Z812*'1. Standard_Cost'!$B$20+AA812*'1. Standard_Cost'!$C$20</f>
        <v>0</v>
      </c>
      <c r="AC812" s="105"/>
      <c r="AD812" s="106"/>
      <c r="AE812" s="104">
        <f>SUM(AD812,AC812,AB812,Y812,U812,T812,S812,R812)*'1. Standard_Cost'!B425</f>
        <v>0</v>
      </c>
      <c r="AF812" s="104">
        <f t="shared" ref="AF812:AF814" si="1462">SUM(AD812,AE812)</f>
        <v>0</v>
      </c>
      <c r="AG812" s="103"/>
      <c r="AH812" s="103">
        <v>0</v>
      </c>
      <c r="AI812" s="103">
        <v>0</v>
      </c>
      <c r="AJ812" s="107"/>
      <c r="AK812" s="107"/>
      <c r="AL812" s="107"/>
      <c r="AM812" s="104">
        <f>AG812*'1. Standard_Cost'!B421+'Incremental_Cost Year 2021'!AH815*'1. Standard_Cost'!C421+'Incremental_Cost Year 2021'!AI815*'1. Standard_Cost'!D421+'Incremental_Cost Year 2021'!AJ815+'Incremental_Cost Year 2021'!AL815+AK812</f>
        <v>0</v>
      </c>
      <c r="AN812" s="104">
        <f>AM812*'1. Standard_Cost'!C425</f>
        <v>0</v>
      </c>
      <c r="AO812" s="107"/>
      <c r="AQ812" s="104">
        <f t="shared" si="1458"/>
        <v>0</v>
      </c>
      <c r="AR812" s="104">
        <f t="shared" si="1459"/>
        <v>0</v>
      </c>
      <c r="AS812" s="104">
        <f t="shared" si="1460"/>
        <v>0</v>
      </c>
      <c r="AT812" s="104">
        <f t="shared" ref="AT812:AT814" si="1463">SUM(AQ812,AR812,AS812)</f>
        <v>0</v>
      </c>
      <c r="AU812" s="108"/>
      <c r="AV812" s="108">
        <v>0</v>
      </c>
      <c r="AW812" s="108"/>
      <c r="AX812" s="108"/>
      <c r="AY812" s="108"/>
      <c r="AZ812" s="108"/>
      <c r="BA812" s="109">
        <f t="shared" si="1461"/>
        <v>0</v>
      </c>
    </row>
    <row r="813" spans="1:53" ht="14.1" customHeight="1" outlineLevel="2" x14ac:dyDescent="0.2">
      <c r="A813" s="68"/>
      <c r="B813" s="94"/>
      <c r="C813" s="95"/>
      <c r="D813" s="110"/>
      <c r="E813" s="110"/>
      <c r="F813" s="110"/>
      <c r="G813" s="111"/>
      <c r="H813" s="99" t="s">
        <v>51</v>
      </c>
      <c r="I813" s="100"/>
      <c r="J813" s="101"/>
      <c r="K813" s="101"/>
      <c r="L813" s="102" t="str">
        <f>IF(I813&lt;&gt;0,((VLOOKUP(I813,'1. Standard_Cost'!$B$4:$D$8,2)+VLOOKUP(I813,'1. Standard_Cost'!$B$4:$D$8,3))*J813*K813),"0")</f>
        <v>0</v>
      </c>
      <c r="M813" s="102">
        <f>L813*'1. Standard_Cost'!F401</f>
        <v>0</v>
      </c>
      <c r="N813" s="103"/>
      <c r="O813" s="103"/>
      <c r="P813" s="103"/>
      <c r="Q813" s="103"/>
      <c r="R813" s="104">
        <f>+N813*P813*'1. Standard_Cost'!$B$12</f>
        <v>0</v>
      </c>
      <c r="S813" s="104">
        <f>+N813*O813*P813*'1. Standard_Cost'!$C$12</f>
        <v>0</v>
      </c>
      <c r="T813" s="104">
        <f>+N813*P813*Q813*'1. Standard_Cost'!$D$12</f>
        <v>0</v>
      </c>
      <c r="U813" s="104">
        <f>+N813*O813*'1. Standard_Cost'!$E$12</f>
        <v>0</v>
      </c>
      <c r="V813" s="103"/>
      <c r="W813" s="103"/>
      <c r="X813" s="103"/>
      <c r="Y813" s="104">
        <f>+V813*((X813*'1. Standard_Cost'!$B$16)+(W813*X813*'1. Standard_Cost'!$C$16))</f>
        <v>0</v>
      </c>
      <c r="Z813" s="103"/>
      <c r="AA813" s="103"/>
      <c r="AB813" s="104">
        <f>+Z813*'1. Standard_Cost'!$B$20+AA813*'1. Standard_Cost'!$C$20</f>
        <v>0</v>
      </c>
      <c r="AC813" s="105"/>
      <c r="AD813" s="106"/>
      <c r="AE813" s="104">
        <f>SUM(AD813,AC813,AB813,Y813,U813,T813,S813,R813)*'1. Standard_Cost'!B425</f>
        <v>0</v>
      </c>
      <c r="AF813" s="104">
        <f t="shared" si="1462"/>
        <v>0</v>
      </c>
      <c r="AG813" s="103"/>
      <c r="AH813" s="103"/>
      <c r="AI813" s="103"/>
      <c r="AJ813" s="107"/>
      <c r="AK813" s="107"/>
      <c r="AL813" s="107"/>
      <c r="AM813" s="104">
        <f>AG813*'1. Standard_Cost'!B421+'Incremental_Cost Year 2021'!AH816*'1. Standard_Cost'!C421+'Incremental_Cost Year 2021'!AI816*'1. Standard_Cost'!D421+'Incremental_Cost Year 2021'!AJ816+'Incremental_Cost Year 2021'!AL816+AK813</f>
        <v>0</v>
      </c>
      <c r="AN813" s="104">
        <f>AM813*'1. Standard_Cost'!C425</f>
        <v>0</v>
      </c>
      <c r="AO813" s="107"/>
      <c r="AQ813" s="104">
        <f t="shared" si="1458"/>
        <v>0</v>
      </c>
      <c r="AR813" s="104">
        <f t="shared" si="1459"/>
        <v>0</v>
      </c>
      <c r="AS813" s="104">
        <f t="shared" si="1460"/>
        <v>0</v>
      </c>
      <c r="AT813" s="104">
        <f t="shared" si="1463"/>
        <v>0</v>
      </c>
      <c r="AU813" s="108"/>
      <c r="AV813" s="108"/>
      <c r="AW813" s="108"/>
      <c r="AX813" s="108"/>
      <c r="AY813" s="108"/>
      <c r="AZ813" s="108"/>
      <c r="BA813" s="109">
        <f t="shared" si="1461"/>
        <v>0</v>
      </c>
    </row>
    <row r="814" spans="1:53" ht="14.1" customHeight="1" outlineLevel="2" x14ac:dyDescent="0.2">
      <c r="A814" s="68"/>
      <c r="B814" s="94"/>
      <c r="C814" s="95"/>
      <c r="D814" s="110"/>
      <c r="E814" s="110"/>
      <c r="F814" s="110"/>
      <c r="G814" s="111"/>
      <c r="H814" s="112" t="s">
        <v>179</v>
      </c>
      <c r="I814" s="100"/>
      <c r="J814" s="101"/>
      <c r="K814" s="101"/>
      <c r="L814" s="102" t="str">
        <f>IF(I814&lt;&gt;0,((VLOOKUP(I814,'1. Standard_Cost'!$B$4:$D$8,2)+VLOOKUP(I814,'1. Standard_Cost'!$B$4:$D$8,3))*J814*K814),"0")</f>
        <v>0</v>
      </c>
      <c r="M814" s="102">
        <f>L814*'1. Standard_Cost'!F401</f>
        <v>0</v>
      </c>
      <c r="N814" s="103"/>
      <c r="O814" s="103"/>
      <c r="P814" s="103"/>
      <c r="Q814" s="103"/>
      <c r="R814" s="104">
        <f>+N814*P814*'1. Standard_Cost'!$B$12</f>
        <v>0</v>
      </c>
      <c r="S814" s="104">
        <f>+N814*O814*P814*'1. Standard_Cost'!$C$12</f>
        <v>0</v>
      </c>
      <c r="T814" s="104">
        <f>+N814*P814*Q814*'1. Standard_Cost'!$D$12</f>
        <v>0</v>
      </c>
      <c r="U814" s="104">
        <f>+N814*O814*'1. Standard_Cost'!$E$12</f>
        <v>0</v>
      </c>
      <c r="V814" s="103"/>
      <c r="W814" s="103"/>
      <c r="X814" s="103"/>
      <c r="Y814" s="104">
        <f>+V814*((X814*'1. Standard_Cost'!$B$16)+(W814*X814*'1. Standard_Cost'!$C$16))</f>
        <v>0</v>
      </c>
      <c r="Z814" s="103"/>
      <c r="AA814" s="103"/>
      <c r="AB814" s="104">
        <f>+Z814*'1. Standard_Cost'!$B$20+AA814*'1. Standard_Cost'!$C$20</f>
        <v>0</v>
      </c>
      <c r="AC814" s="105"/>
      <c r="AD814" s="106"/>
      <c r="AE814" s="104">
        <f>SUM(AD814,AC814,AB814,Y814,U814,T814,S814,R814)*'1. Standard_Cost'!B425</f>
        <v>0</v>
      </c>
      <c r="AF814" s="104">
        <f t="shared" si="1462"/>
        <v>0</v>
      </c>
      <c r="AG814" s="103"/>
      <c r="AH814" s="103"/>
      <c r="AI814" s="103"/>
      <c r="AJ814" s="107"/>
      <c r="AK814" s="107"/>
      <c r="AL814" s="107"/>
      <c r="AM814" s="104">
        <f>AG814*'1. Standard_Cost'!B421+'Incremental_Cost Year 2021'!AH817*'1. Standard_Cost'!C421+'Incremental_Cost Year 2021'!AI817*'1. Standard_Cost'!D421+'Incremental_Cost Year 2021'!AJ817+'Incremental_Cost Year 2021'!AL817+AK814</f>
        <v>0</v>
      </c>
      <c r="AN814" s="104">
        <f>AM814*'1. Standard_Cost'!C425</f>
        <v>0</v>
      </c>
      <c r="AO814" s="107"/>
      <c r="AQ814" s="104">
        <f t="shared" si="1458"/>
        <v>0</v>
      </c>
      <c r="AR814" s="104">
        <f t="shared" si="1459"/>
        <v>0</v>
      </c>
      <c r="AS814" s="104">
        <f t="shared" si="1460"/>
        <v>0</v>
      </c>
      <c r="AT814" s="104">
        <f t="shared" si="1463"/>
        <v>0</v>
      </c>
      <c r="AU814" s="108"/>
      <c r="AV814" s="108"/>
      <c r="AW814" s="108"/>
      <c r="AX814" s="108"/>
      <c r="AY814" s="108"/>
      <c r="AZ814" s="108"/>
      <c r="BA814" s="109">
        <f t="shared" si="1461"/>
        <v>0</v>
      </c>
    </row>
    <row r="815" spans="1:53" ht="24.6" customHeight="1" outlineLevel="1" x14ac:dyDescent="0.2">
      <c r="A815" s="68"/>
      <c r="B815" s="141"/>
      <c r="C815" s="95"/>
      <c r="D815" s="113" t="s">
        <v>48</v>
      </c>
      <c r="E815" s="113" t="s">
        <v>460</v>
      </c>
      <c r="F815" s="114" t="s">
        <v>154</v>
      </c>
      <c r="G815" s="115" t="s">
        <v>155</v>
      </c>
      <c r="H815" s="122" t="s">
        <v>461</v>
      </c>
      <c r="I815" s="117"/>
      <c r="J815" s="117"/>
      <c r="K815" s="117"/>
      <c r="L815" s="118">
        <f>SUM(L811:L814)</f>
        <v>0</v>
      </c>
      <c r="M815" s="118">
        <f>SUM(M811:M814)</f>
        <v>0</v>
      </c>
      <c r="N815" s="117"/>
      <c r="O815" s="117"/>
      <c r="P815" s="117"/>
      <c r="Q815" s="117"/>
      <c r="R815" s="119">
        <f>SUM(R811:R814)</f>
        <v>0</v>
      </c>
      <c r="S815" s="119">
        <f>SUM(S811:S814)</f>
        <v>0</v>
      </c>
      <c r="T815" s="119">
        <f>SUM(T811:T814)</f>
        <v>0</v>
      </c>
      <c r="U815" s="119">
        <f>SUM(U811:U814)</f>
        <v>0</v>
      </c>
      <c r="V815" s="117"/>
      <c r="W815" s="117"/>
      <c r="X815" s="117"/>
      <c r="Y815" s="118">
        <f>SUM(Y811:Y814)</f>
        <v>0</v>
      </c>
      <c r="Z815" s="117"/>
      <c r="AA815" s="117"/>
      <c r="AB815" s="118">
        <f t="shared" ref="AB815:AF815" si="1464">SUM(AB811:AB814)</f>
        <v>0</v>
      </c>
      <c r="AC815" s="118">
        <f t="shared" si="1464"/>
        <v>0</v>
      </c>
      <c r="AD815" s="118">
        <f t="shared" si="1464"/>
        <v>0</v>
      </c>
      <c r="AE815" s="118">
        <f t="shared" si="1464"/>
        <v>0</v>
      </c>
      <c r="AF815" s="118">
        <f t="shared" si="1464"/>
        <v>0</v>
      </c>
      <c r="AG815" s="117"/>
      <c r="AH815" s="117"/>
      <c r="AI815" s="117"/>
      <c r="AJ815" s="119">
        <f>SUM(AJ811:AJ814)</f>
        <v>0</v>
      </c>
      <c r="AK815" s="119">
        <f t="shared" ref="AK815:AN815" si="1465">SUM(AK811:AK814)</f>
        <v>0</v>
      </c>
      <c r="AL815" s="119">
        <f t="shared" si="1465"/>
        <v>0</v>
      </c>
      <c r="AM815" s="119">
        <f t="shared" si="1465"/>
        <v>0</v>
      </c>
      <c r="AN815" s="119">
        <f t="shared" si="1465"/>
        <v>0</v>
      </c>
      <c r="AO815" s="116"/>
      <c r="AP815" s="120"/>
      <c r="AQ815" s="121">
        <f t="shared" ref="AQ815:BA815" si="1466">SUM(AQ811:AQ814)</f>
        <v>0</v>
      </c>
      <c r="AR815" s="121">
        <f t="shared" si="1466"/>
        <v>0</v>
      </c>
      <c r="AS815" s="121">
        <f t="shared" si="1466"/>
        <v>0</v>
      </c>
      <c r="AT815" s="121">
        <f t="shared" si="1466"/>
        <v>0</v>
      </c>
      <c r="AU815" s="121">
        <f t="shared" si="1466"/>
        <v>0</v>
      </c>
      <c r="AV815" s="121">
        <f t="shared" si="1466"/>
        <v>0</v>
      </c>
      <c r="AW815" s="121">
        <f t="shared" si="1466"/>
        <v>0</v>
      </c>
      <c r="AX815" s="121">
        <f t="shared" si="1466"/>
        <v>0</v>
      </c>
      <c r="AY815" s="121">
        <f t="shared" si="1466"/>
        <v>0</v>
      </c>
      <c r="AZ815" s="121">
        <f t="shared" si="1466"/>
        <v>0</v>
      </c>
      <c r="BA815" s="121">
        <f t="shared" si="1466"/>
        <v>0</v>
      </c>
    </row>
    <row r="816" spans="1:53" ht="14.1" customHeight="1" outlineLevel="2" x14ac:dyDescent="0.2">
      <c r="A816" s="68"/>
      <c r="B816" s="94"/>
      <c r="C816" s="95"/>
      <c r="D816" s="96"/>
      <c r="E816" s="96"/>
      <c r="F816" s="97"/>
      <c r="G816" s="98"/>
      <c r="H816" s="99" t="s">
        <v>49</v>
      </c>
      <c r="I816" s="100"/>
      <c r="J816" s="101"/>
      <c r="K816" s="101"/>
      <c r="L816" s="102" t="str">
        <f>IF(I816&lt;&gt;0,((VLOOKUP(I816,'1. Standard_Cost'!$B$4:$D$8,2)+VLOOKUP(I816,'1. Standard_Cost'!$B$4:$D$8,3))*J816*K816),"0")</f>
        <v>0</v>
      </c>
      <c r="M816" s="102">
        <f>L816*'1. Standard_Cost'!F416</f>
        <v>0</v>
      </c>
      <c r="N816" s="103"/>
      <c r="O816" s="103"/>
      <c r="P816" s="103"/>
      <c r="Q816" s="103"/>
      <c r="R816" s="104">
        <f>+N816*P816*'1. Standard_Cost'!$B$12</f>
        <v>0</v>
      </c>
      <c r="S816" s="104">
        <f>+N816*O816*P816*'1. Standard_Cost'!$C$12</f>
        <v>0</v>
      </c>
      <c r="T816" s="104">
        <f>+N816*P816*Q816*'1. Standard_Cost'!$D$12</f>
        <v>0</v>
      </c>
      <c r="U816" s="104">
        <f>+N816*O816*'1. Standard_Cost'!$E$12</f>
        <v>0</v>
      </c>
      <c r="V816" s="103"/>
      <c r="W816" s="103"/>
      <c r="X816" s="103"/>
      <c r="Y816" s="104">
        <f>+V816*((X816*'1. Standard_Cost'!$B$16)+(W816*X816*'1. Standard_Cost'!$C$16))</f>
        <v>0</v>
      </c>
      <c r="Z816" s="103"/>
      <c r="AA816" s="103"/>
      <c r="AB816" s="104">
        <f>+Z816*'1. Standard_Cost'!$B$20+AA816*'1. Standard_Cost'!$C$20</f>
        <v>0</v>
      </c>
      <c r="AC816" s="105"/>
      <c r="AD816" s="106"/>
      <c r="AE816" s="104">
        <f>SUM(AD816,AC816,AB816,Y816,U816,T816,S816,R816)*'1. Standard_Cost'!B440</f>
        <v>0</v>
      </c>
      <c r="AF816" s="104">
        <f>SUM(AD816,AE816)</f>
        <v>0</v>
      </c>
      <c r="AG816" s="103"/>
      <c r="AH816" s="103"/>
      <c r="AI816" s="103"/>
      <c r="AJ816" s="107"/>
      <c r="AK816" s="107"/>
      <c r="AL816" s="107"/>
      <c r="AM816" s="104">
        <f>AG816*'1. Standard_Cost'!B436+'Incremental_Cost Year 2021'!AH819*'1. Standard_Cost'!C436+'Incremental_Cost Year 2021'!AI819*'1. Standard_Cost'!D436+'Incremental_Cost Year 2021'!AJ819+'Incremental_Cost Year 2021'!AL819+AK816</f>
        <v>0</v>
      </c>
      <c r="AN816" s="104">
        <f>AM816*'1. Standard_Cost'!C440</f>
        <v>0</v>
      </c>
      <c r="AO816" s="107"/>
      <c r="AQ816" s="104">
        <f t="shared" ref="AQ816:AQ819" si="1467">L816+M816</f>
        <v>0</v>
      </c>
      <c r="AR816" s="104">
        <f t="shared" ref="AR816:AR819" si="1468">AF816</f>
        <v>0</v>
      </c>
      <c r="AS816" s="104">
        <f t="shared" ref="AS816:AS819" si="1469">AM816+AN816</f>
        <v>0</v>
      </c>
      <c r="AT816" s="104">
        <f>SUM(AQ816,AR816,AS816)</f>
        <v>0</v>
      </c>
      <c r="AU816" s="108"/>
      <c r="AV816" s="108"/>
      <c r="AW816" s="108"/>
      <c r="AX816" s="108"/>
      <c r="AY816" s="108"/>
      <c r="AZ816" s="108"/>
      <c r="BA816" s="109">
        <f t="shared" ref="BA816:BA819" si="1470">SUM(AU816:AZ816)-AT816</f>
        <v>0</v>
      </c>
    </row>
    <row r="817" spans="1:53" ht="14.1" customHeight="1" outlineLevel="2" x14ac:dyDescent="0.2">
      <c r="A817" s="68"/>
      <c r="B817" s="94"/>
      <c r="C817" s="95"/>
      <c r="D817" s="110"/>
      <c r="E817" s="110"/>
      <c r="F817" s="110"/>
      <c r="G817" s="111"/>
      <c r="H817" s="99" t="s">
        <v>50</v>
      </c>
      <c r="I817" s="100"/>
      <c r="J817" s="101"/>
      <c r="K817" s="101"/>
      <c r="L817" s="102" t="str">
        <f>IF(I817&lt;&gt;0,((VLOOKUP(I817,'1. Standard_Cost'!$B$4:$D$8,2)+VLOOKUP(I817,'1. Standard_Cost'!$B$4:$D$8,3))*J817*K817),"0")</f>
        <v>0</v>
      </c>
      <c r="M817" s="102">
        <f>L817*'1. Standard_Cost'!F416</f>
        <v>0</v>
      </c>
      <c r="N817" s="103"/>
      <c r="O817" s="103"/>
      <c r="P817" s="103"/>
      <c r="Q817" s="103"/>
      <c r="R817" s="104">
        <f>+N817*P817*'1. Standard_Cost'!$B$12</f>
        <v>0</v>
      </c>
      <c r="S817" s="104">
        <f>+N817*O817*P817*'1. Standard_Cost'!$C$12</f>
        <v>0</v>
      </c>
      <c r="T817" s="104">
        <f>+N817*P817*Q817*'1. Standard_Cost'!$D$12</f>
        <v>0</v>
      </c>
      <c r="U817" s="104">
        <f>+N817*O817*'1. Standard_Cost'!$E$12</f>
        <v>0</v>
      </c>
      <c r="V817" s="103"/>
      <c r="W817" s="103"/>
      <c r="X817" s="103"/>
      <c r="Y817" s="104">
        <f>+V817*((X817*'1. Standard_Cost'!$B$16)+(W817*X817*'1. Standard_Cost'!$C$16))</f>
        <v>0</v>
      </c>
      <c r="Z817" s="103"/>
      <c r="AA817" s="103"/>
      <c r="AB817" s="104">
        <f>+Z817*'1. Standard_Cost'!$B$20+AA817*'1. Standard_Cost'!$C$20</f>
        <v>0</v>
      </c>
      <c r="AC817" s="105"/>
      <c r="AD817" s="106"/>
      <c r="AE817" s="104">
        <f>SUM(AD817,AC817,AB817,Y817,U817,T817,S817,R817)*'1. Standard_Cost'!B440</f>
        <v>0</v>
      </c>
      <c r="AF817" s="104">
        <f t="shared" ref="AF817:AF819" si="1471">SUM(AD817,AE817)</f>
        <v>0</v>
      </c>
      <c r="AG817" s="103"/>
      <c r="AH817" s="103">
        <v>0</v>
      </c>
      <c r="AI817" s="103">
        <v>0</v>
      </c>
      <c r="AJ817" s="107"/>
      <c r="AK817" s="107"/>
      <c r="AL817" s="107"/>
      <c r="AM817" s="104">
        <f>AG817*'1. Standard_Cost'!B436+'Incremental_Cost Year 2021'!AH820*'1. Standard_Cost'!C436+'Incremental_Cost Year 2021'!AI820*'1. Standard_Cost'!D436+'Incremental_Cost Year 2021'!AJ820+'Incremental_Cost Year 2021'!AL820+AK817</f>
        <v>0</v>
      </c>
      <c r="AN817" s="104">
        <f>AM817*'1. Standard_Cost'!C440</f>
        <v>0</v>
      </c>
      <c r="AO817" s="107"/>
      <c r="AQ817" s="104">
        <f t="shared" si="1467"/>
        <v>0</v>
      </c>
      <c r="AR817" s="104">
        <f t="shared" si="1468"/>
        <v>0</v>
      </c>
      <c r="AS817" s="104">
        <f t="shared" si="1469"/>
        <v>0</v>
      </c>
      <c r="AT817" s="104">
        <f t="shared" ref="AT817:AT819" si="1472">SUM(AQ817,AR817,AS817)</f>
        <v>0</v>
      </c>
      <c r="AU817" s="108"/>
      <c r="AV817" s="108">
        <v>0</v>
      </c>
      <c r="AW817" s="108"/>
      <c r="AX817" s="108"/>
      <c r="AY817" s="108"/>
      <c r="AZ817" s="108"/>
      <c r="BA817" s="109">
        <f t="shared" si="1470"/>
        <v>0</v>
      </c>
    </row>
    <row r="818" spans="1:53" ht="14.1" customHeight="1" outlineLevel="2" x14ac:dyDescent="0.2">
      <c r="A818" s="68"/>
      <c r="B818" s="94"/>
      <c r="C818" s="95"/>
      <c r="D818" s="110"/>
      <c r="E818" s="110"/>
      <c r="F818" s="110"/>
      <c r="G818" s="111"/>
      <c r="H818" s="99" t="s">
        <v>51</v>
      </c>
      <c r="I818" s="100"/>
      <c r="J818" s="101"/>
      <c r="K818" s="101"/>
      <c r="L818" s="102" t="str">
        <f>IF(I818&lt;&gt;0,((VLOOKUP(I818,'1. Standard_Cost'!$B$4:$D$8,2)+VLOOKUP(I818,'1. Standard_Cost'!$B$4:$D$8,3))*J818*K818),"0")</f>
        <v>0</v>
      </c>
      <c r="M818" s="102">
        <f>L818*'1. Standard_Cost'!F416</f>
        <v>0</v>
      </c>
      <c r="N818" s="103"/>
      <c r="O818" s="103"/>
      <c r="P818" s="103"/>
      <c r="Q818" s="103"/>
      <c r="R818" s="104">
        <f>+N818*P818*'1. Standard_Cost'!$B$12</f>
        <v>0</v>
      </c>
      <c r="S818" s="104">
        <f>+N818*O818*P818*'1. Standard_Cost'!$C$12</f>
        <v>0</v>
      </c>
      <c r="T818" s="104">
        <f>+N818*P818*Q818*'1. Standard_Cost'!$D$12</f>
        <v>0</v>
      </c>
      <c r="U818" s="104">
        <f>+N818*O818*'1. Standard_Cost'!$E$12</f>
        <v>0</v>
      </c>
      <c r="V818" s="103"/>
      <c r="W818" s="103"/>
      <c r="X818" s="103"/>
      <c r="Y818" s="104">
        <f>+V818*((X818*'1. Standard_Cost'!$B$16)+(W818*X818*'1. Standard_Cost'!$C$16))</f>
        <v>0</v>
      </c>
      <c r="Z818" s="103"/>
      <c r="AA818" s="103"/>
      <c r="AB818" s="104">
        <f>+Z818*'1. Standard_Cost'!$B$20+AA818*'1. Standard_Cost'!$C$20</f>
        <v>0</v>
      </c>
      <c r="AC818" s="105"/>
      <c r="AD818" s="106"/>
      <c r="AE818" s="104">
        <f>SUM(AD818,AC818,AB818,Y818,U818,T818,S818,R818)*'1. Standard_Cost'!B440</f>
        <v>0</v>
      </c>
      <c r="AF818" s="104">
        <f t="shared" si="1471"/>
        <v>0</v>
      </c>
      <c r="AG818" s="103"/>
      <c r="AH818" s="103"/>
      <c r="AI818" s="103"/>
      <c r="AJ818" s="107"/>
      <c r="AK818" s="107"/>
      <c r="AL818" s="107"/>
      <c r="AM818" s="104">
        <f>AG818*'1. Standard_Cost'!B436+'Incremental_Cost Year 2021'!AH821*'1. Standard_Cost'!C436+'Incremental_Cost Year 2021'!AI821*'1. Standard_Cost'!D436+'Incremental_Cost Year 2021'!AJ821+'Incremental_Cost Year 2021'!AL821+AK818</f>
        <v>0</v>
      </c>
      <c r="AN818" s="104">
        <f>AM818*'1. Standard_Cost'!C440</f>
        <v>0</v>
      </c>
      <c r="AO818" s="107"/>
      <c r="AQ818" s="104">
        <f t="shared" si="1467"/>
        <v>0</v>
      </c>
      <c r="AR818" s="104">
        <f t="shared" si="1468"/>
        <v>0</v>
      </c>
      <c r="AS818" s="104">
        <f t="shared" si="1469"/>
        <v>0</v>
      </c>
      <c r="AT818" s="104">
        <f t="shared" si="1472"/>
        <v>0</v>
      </c>
      <c r="AU818" s="108"/>
      <c r="AV818" s="108"/>
      <c r="AW818" s="108"/>
      <c r="AX818" s="108"/>
      <c r="AY818" s="108"/>
      <c r="AZ818" s="108"/>
      <c r="BA818" s="109">
        <f t="shared" si="1470"/>
        <v>0</v>
      </c>
    </row>
    <row r="819" spans="1:53" ht="14.1" customHeight="1" outlineLevel="2" x14ac:dyDescent="0.2">
      <c r="A819" s="68"/>
      <c r="B819" s="94"/>
      <c r="C819" s="95"/>
      <c r="D819" s="110"/>
      <c r="E819" s="110"/>
      <c r="F819" s="110"/>
      <c r="G819" s="111"/>
      <c r="H819" s="112" t="s">
        <v>179</v>
      </c>
      <c r="I819" s="100"/>
      <c r="J819" s="101"/>
      <c r="K819" s="101"/>
      <c r="L819" s="102" t="str">
        <f>IF(I819&lt;&gt;0,((VLOOKUP(I819,'1. Standard_Cost'!$B$4:$D$8,2)+VLOOKUP(I819,'1. Standard_Cost'!$B$4:$D$8,3))*J819*K819),"0")</f>
        <v>0</v>
      </c>
      <c r="M819" s="102">
        <f>L819*'1. Standard_Cost'!F416</f>
        <v>0</v>
      </c>
      <c r="N819" s="103"/>
      <c r="O819" s="103"/>
      <c r="P819" s="103"/>
      <c r="Q819" s="103"/>
      <c r="R819" s="104">
        <f>+N819*P819*'1. Standard_Cost'!$B$12</f>
        <v>0</v>
      </c>
      <c r="S819" s="104">
        <f>+N819*O819*P819*'1. Standard_Cost'!$C$12</f>
        <v>0</v>
      </c>
      <c r="T819" s="104">
        <f>+N819*P819*Q819*'1. Standard_Cost'!$D$12</f>
        <v>0</v>
      </c>
      <c r="U819" s="104">
        <f>+N819*O819*'1. Standard_Cost'!$E$12</f>
        <v>0</v>
      </c>
      <c r="V819" s="103"/>
      <c r="W819" s="103"/>
      <c r="X819" s="103"/>
      <c r="Y819" s="104">
        <f>+V819*((X819*'1. Standard_Cost'!$B$16)+(W819*X819*'1. Standard_Cost'!$C$16))</f>
        <v>0</v>
      </c>
      <c r="Z819" s="103"/>
      <c r="AA819" s="103"/>
      <c r="AB819" s="104">
        <f>+Z819*'1. Standard_Cost'!$B$20+AA819*'1. Standard_Cost'!$C$20</f>
        <v>0</v>
      </c>
      <c r="AC819" s="105"/>
      <c r="AD819" s="106"/>
      <c r="AE819" s="104">
        <f>SUM(AD819,AC819,AB819,Y819,U819,T819,S819,R819)*'1. Standard_Cost'!B440</f>
        <v>0</v>
      </c>
      <c r="AF819" s="104">
        <f t="shared" si="1471"/>
        <v>0</v>
      </c>
      <c r="AG819" s="103"/>
      <c r="AH819" s="103"/>
      <c r="AI819" s="103"/>
      <c r="AJ819" s="107"/>
      <c r="AK819" s="107"/>
      <c r="AL819" s="107"/>
      <c r="AM819" s="104">
        <f>AG819*'1. Standard_Cost'!B436+'Incremental_Cost Year 2021'!AH822*'1. Standard_Cost'!C436+'Incremental_Cost Year 2021'!AI822*'1. Standard_Cost'!D436+'Incremental_Cost Year 2021'!AJ822+'Incremental_Cost Year 2021'!AL822+AK819</f>
        <v>0</v>
      </c>
      <c r="AN819" s="104">
        <f>AM819*'1. Standard_Cost'!C440</f>
        <v>0</v>
      </c>
      <c r="AO819" s="107"/>
      <c r="AQ819" s="104">
        <f t="shared" si="1467"/>
        <v>0</v>
      </c>
      <c r="AR819" s="104">
        <f t="shared" si="1468"/>
        <v>0</v>
      </c>
      <c r="AS819" s="104">
        <f t="shared" si="1469"/>
        <v>0</v>
      </c>
      <c r="AT819" s="104">
        <f t="shared" si="1472"/>
        <v>0</v>
      </c>
      <c r="AU819" s="108"/>
      <c r="AV819" s="108"/>
      <c r="AW819" s="108"/>
      <c r="AX819" s="108"/>
      <c r="AY819" s="108"/>
      <c r="AZ819" s="108"/>
      <c r="BA819" s="109">
        <f t="shared" si="1470"/>
        <v>0</v>
      </c>
    </row>
    <row r="820" spans="1:53" ht="25.35" customHeight="1" outlineLevel="1" x14ac:dyDescent="0.2">
      <c r="A820" s="68"/>
      <c r="B820" s="94"/>
      <c r="C820" s="95"/>
      <c r="D820" s="113" t="s">
        <v>48</v>
      </c>
      <c r="E820" s="113" t="s">
        <v>462</v>
      </c>
      <c r="F820" s="114" t="s">
        <v>154</v>
      </c>
      <c r="G820" s="115" t="s">
        <v>155</v>
      </c>
      <c r="H820" s="140" t="s">
        <v>463</v>
      </c>
      <c r="I820" s="117"/>
      <c r="J820" s="117"/>
      <c r="K820" s="117"/>
      <c r="L820" s="118">
        <f>SUM(L816:L819)</f>
        <v>0</v>
      </c>
      <c r="M820" s="118">
        <f>SUM(M816:M819)</f>
        <v>0</v>
      </c>
      <c r="N820" s="117"/>
      <c r="O820" s="117"/>
      <c r="P820" s="117"/>
      <c r="Q820" s="117"/>
      <c r="R820" s="119">
        <f>SUM(R816:R819)</f>
        <v>0</v>
      </c>
      <c r="S820" s="119">
        <f>SUM(S816:S819)</f>
        <v>0</v>
      </c>
      <c r="T820" s="119">
        <f>SUM(T816:T819)</f>
        <v>0</v>
      </c>
      <c r="U820" s="119">
        <f>SUM(U816:U819)</f>
        <v>0</v>
      </c>
      <c r="V820" s="117"/>
      <c r="W820" s="117"/>
      <c r="X820" s="117"/>
      <c r="Y820" s="118">
        <f>SUM(Y816:Y819)</f>
        <v>0</v>
      </c>
      <c r="Z820" s="117"/>
      <c r="AA820" s="117"/>
      <c r="AB820" s="118">
        <f t="shared" ref="AB820:AF820" si="1473">SUM(AB816:AB819)</f>
        <v>0</v>
      </c>
      <c r="AC820" s="118">
        <f t="shared" si="1473"/>
        <v>0</v>
      </c>
      <c r="AD820" s="118">
        <f t="shared" si="1473"/>
        <v>0</v>
      </c>
      <c r="AE820" s="118">
        <f t="shared" si="1473"/>
        <v>0</v>
      </c>
      <c r="AF820" s="118">
        <f t="shared" si="1473"/>
        <v>0</v>
      </c>
      <c r="AG820" s="117"/>
      <c r="AH820" s="117"/>
      <c r="AI820" s="117"/>
      <c r="AJ820" s="119">
        <f>SUM(AJ816:AJ819)</f>
        <v>0</v>
      </c>
      <c r="AK820" s="119">
        <f t="shared" ref="AK820:AN820" si="1474">SUM(AK816:AK819)</f>
        <v>0</v>
      </c>
      <c r="AL820" s="119">
        <f t="shared" si="1474"/>
        <v>0</v>
      </c>
      <c r="AM820" s="119">
        <f t="shared" si="1474"/>
        <v>0</v>
      </c>
      <c r="AN820" s="119">
        <f t="shared" si="1474"/>
        <v>0</v>
      </c>
      <c r="AO820" s="116"/>
      <c r="AP820" s="120"/>
      <c r="AQ820" s="118">
        <f t="shared" ref="AQ820:BA820" si="1475">SUM(AQ816:AQ819)</f>
        <v>0</v>
      </c>
      <c r="AR820" s="118">
        <f t="shared" si="1475"/>
        <v>0</v>
      </c>
      <c r="AS820" s="118">
        <f t="shared" si="1475"/>
        <v>0</v>
      </c>
      <c r="AT820" s="118">
        <f t="shared" si="1475"/>
        <v>0</v>
      </c>
      <c r="AU820" s="118">
        <f t="shared" si="1475"/>
        <v>0</v>
      </c>
      <c r="AV820" s="118">
        <f t="shared" si="1475"/>
        <v>0</v>
      </c>
      <c r="AW820" s="118">
        <f t="shared" si="1475"/>
        <v>0</v>
      </c>
      <c r="AX820" s="118">
        <f t="shared" si="1475"/>
        <v>0</v>
      </c>
      <c r="AY820" s="118">
        <f t="shared" si="1475"/>
        <v>0</v>
      </c>
      <c r="AZ820" s="118">
        <f t="shared" si="1475"/>
        <v>0</v>
      </c>
      <c r="BA820" s="118">
        <f t="shared" si="1475"/>
        <v>0</v>
      </c>
    </row>
    <row r="821" spans="1:53" s="124" customFormat="1" ht="14.45" customHeight="1" x14ac:dyDescent="0.2">
      <c r="B821" s="138"/>
      <c r="C821" s="247" t="s">
        <v>465</v>
      </c>
      <c r="D821" s="247"/>
      <c r="E821" s="252"/>
      <c r="F821" s="153"/>
      <c r="G821" s="153"/>
      <c r="H821" s="130" t="s">
        <v>464</v>
      </c>
      <c r="I821" s="128"/>
      <c r="J821" s="128"/>
      <c r="K821" s="128"/>
      <c r="L821" s="129">
        <f>SUM(L826,L831,L836)</f>
        <v>0</v>
      </c>
      <c r="M821" s="129">
        <f>SUM(M826,M831,M836)</f>
        <v>0</v>
      </c>
      <c r="N821" s="128"/>
      <c r="O821" s="128"/>
      <c r="P821" s="128"/>
      <c r="Q821" s="128"/>
      <c r="R821" s="129">
        <f>SUM(R826,R831,R836)</f>
        <v>0</v>
      </c>
      <c r="S821" s="129">
        <f t="shared" ref="S821:U821" si="1476">SUM(S826,S831,S836)</f>
        <v>0</v>
      </c>
      <c r="T821" s="129">
        <f t="shared" si="1476"/>
        <v>0</v>
      </c>
      <c r="U821" s="129">
        <f t="shared" si="1476"/>
        <v>0</v>
      </c>
      <c r="V821" s="128"/>
      <c r="W821" s="128"/>
      <c r="X821" s="128"/>
      <c r="Y821" s="129">
        <f t="shared" ref="Y821" si="1477">SUM(Y826,Y831,Y836)</f>
        <v>0</v>
      </c>
      <c r="Z821" s="128"/>
      <c r="AA821" s="128"/>
      <c r="AB821" s="129">
        <f t="shared" ref="AB821:AF821" si="1478">SUM(AB826,AB831,AB836)</f>
        <v>0</v>
      </c>
      <c r="AC821" s="129">
        <f t="shared" si="1478"/>
        <v>0</v>
      </c>
      <c r="AD821" s="129">
        <f t="shared" si="1478"/>
        <v>0</v>
      </c>
      <c r="AE821" s="129">
        <f t="shared" si="1478"/>
        <v>0</v>
      </c>
      <c r="AF821" s="129">
        <f t="shared" si="1478"/>
        <v>0</v>
      </c>
      <c r="AG821" s="128"/>
      <c r="AH821" s="128"/>
      <c r="AI821" s="128"/>
      <c r="AJ821" s="129">
        <f t="shared" ref="AJ821:AN821" si="1479">SUM(AJ826,AJ831,AJ836)</f>
        <v>0</v>
      </c>
      <c r="AK821" s="129">
        <f t="shared" si="1479"/>
        <v>0</v>
      </c>
      <c r="AL821" s="129">
        <f t="shared" si="1479"/>
        <v>0</v>
      </c>
      <c r="AM821" s="129">
        <f t="shared" si="1479"/>
        <v>0</v>
      </c>
      <c r="AN821" s="139">
        <f t="shared" si="1479"/>
        <v>0</v>
      </c>
      <c r="AO821" s="130"/>
      <c r="AP821" s="131"/>
      <c r="AQ821" s="129">
        <f>AQ826+AQ831+AQ836+AQ841+AQ846+AQ851+AQ856+AQ861+AQ866+AQ871</f>
        <v>397246.8</v>
      </c>
      <c r="AR821" s="129">
        <f t="shared" ref="AR821:AU821" si="1480">AR826+AR831+AR836+AR841+AR846+AR851+AR856+AR861+AR866+AR871</f>
        <v>0</v>
      </c>
      <c r="AS821" s="129">
        <f t="shared" si="1480"/>
        <v>0</v>
      </c>
      <c r="AT821" s="129">
        <f t="shared" si="1480"/>
        <v>397246.8</v>
      </c>
      <c r="AU821" s="129">
        <f t="shared" si="1480"/>
        <v>397246.8</v>
      </c>
      <c r="AV821" s="139">
        <f t="shared" ref="AV821:BA821" si="1481">SUM(AV826,AV831,AV836)</f>
        <v>0</v>
      </c>
      <c r="AW821" s="139">
        <f t="shared" si="1481"/>
        <v>0</v>
      </c>
      <c r="AX821" s="139">
        <f t="shared" si="1481"/>
        <v>0</v>
      </c>
      <c r="AY821" s="139">
        <f t="shared" si="1481"/>
        <v>0</v>
      </c>
      <c r="AZ821" s="139">
        <f t="shared" si="1481"/>
        <v>0</v>
      </c>
      <c r="BA821" s="139">
        <f t="shared" si="1481"/>
        <v>0</v>
      </c>
    </row>
    <row r="822" spans="1:53" ht="14.1" customHeight="1" outlineLevel="2" x14ac:dyDescent="0.2">
      <c r="A822" s="68"/>
      <c r="B822" s="94"/>
      <c r="C822" s="250"/>
      <c r="D822" s="96"/>
      <c r="E822" s="96"/>
      <c r="F822" s="97"/>
      <c r="G822" s="98"/>
      <c r="H822" s="99" t="s">
        <v>49</v>
      </c>
      <c r="I822" s="100"/>
      <c r="J822" s="101"/>
      <c r="K822" s="101"/>
      <c r="L822" s="102" t="str">
        <f>IF(I822&lt;&gt;0,((VLOOKUP(I822,'1. Standard_Cost'!$B$4:$D$8,2)+VLOOKUP(I822,'1. Standard_Cost'!$B$4:$D$8,3))*J822*K822),"0")</f>
        <v>0</v>
      </c>
      <c r="M822" s="102">
        <f>L822*'1. Standard_Cost'!F422</f>
        <v>0</v>
      </c>
      <c r="N822" s="103"/>
      <c r="O822" s="103"/>
      <c r="P822" s="103"/>
      <c r="Q822" s="103"/>
      <c r="R822" s="104">
        <f>+N822*P822*'1. Standard_Cost'!$B$12</f>
        <v>0</v>
      </c>
      <c r="S822" s="104">
        <f>+N822*O822*P822*'1. Standard_Cost'!$C$12</f>
        <v>0</v>
      </c>
      <c r="T822" s="104">
        <f>+N822*P822*Q822*'1. Standard_Cost'!$D$12</f>
        <v>0</v>
      </c>
      <c r="U822" s="104">
        <f>+N822*O822*'1. Standard_Cost'!$E$12</f>
        <v>0</v>
      </c>
      <c r="V822" s="103"/>
      <c r="W822" s="103"/>
      <c r="X822" s="103"/>
      <c r="Y822" s="104">
        <f>+V822*((X822*'1. Standard_Cost'!$B$16)+(W822*X822*'1. Standard_Cost'!$C$16))</f>
        <v>0</v>
      </c>
      <c r="Z822" s="103"/>
      <c r="AA822" s="103"/>
      <c r="AB822" s="104">
        <f>+Z822*'1. Standard_Cost'!$B$20+AA822*'1. Standard_Cost'!$C$20</f>
        <v>0</v>
      </c>
      <c r="AC822" s="105"/>
      <c r="AD822" s="106"/>
      <c r="AE822" s="104">
        <f>SUM(AD822,AC822,AB822,Y822,U822,T822,S822,R822)*'1. Standard_Cost'!B446</f>
        <v>0</v>
      </c>
      <c r="AF822" s="104">
        <f>SUM(AD822,AE822)</f>
        <v>0</v>
      </c>
      <c r="AG822" s="103"/>
      <c r="AH822" s="103"/>
      <c r="AI822" s="103"/>
      <c r="AJ822" s="107"/>
      <c r="AK822" s="107"/>
      <c r="AL822" s="107"/>
      <c r="AM822" s="104">
        <f>AG822*'1. Standard_Cost'!B442+'Incremental_Cost Year 2021'!AH825*'1. Standard_Cost'!C442+'Incremental_Cost Year 2021'!AI825*'1. Standard_Cost'!D442+'Incremental_Cost Year 2021'!AJ825+'Incremental_Cost Year 2021'!AL825+AK822</f>
        <v>0</v>
      </c>
      <c r="AN822" s="104">
        <f>AM822*'1. Standard_Cost'!C446</f>
        <v>0</v>
      </c>
      <c r="AO822" s="107"/>
      <c r="AQ822" s="104">
        <f t="shared" ref="AQ822:AQ825" si="1482">L822+M822</f>
        <v>0</v>
      </c>
      <c r="AR822" s="104">
        <f t="shared" ref="AR822:AR825" si="1483">AF822</f>
        <v>0</v>
      </c>
      <c r="AS822" s="104">
        <f t="shared" ref="AS822:AS825" si="1484">AM822+AN822</f>
        <v>0</v>
      </c>
      <c r="AT822" s="104">
        <f>SUM(AQ822,AR822,AS822)</f>
        <v>0</v>
      </c>
      <c r="AU822" s="108"/>
      <c r="AV822" s="108"/>
      <c r="AW822" s="108"/>
      <c r="AX822" s="108"/>
      <c r="AY822" s="108"/>
      <c r="AZ822" s="108"/>
      <c r="BA822" s="109">
        <f t="shared" ref="BA822:BA825" si="1485">SUM(AU822:AZ822)-AT822</f>
        <v>0</v>
      </c>
    </row>
    <row r="823" spans="1:53" ht="14.1" customHeight="1" outlineLevel="2" x14ac:dyDescent="0.2">
      <c r="A823" s="68"/>
      <c r="B823" s="94"/>
      <c r="C823" s="251"/>
      <c r="D823" s="110"/>
      <c r="E823" s="110"/>
      <c r="F823" s="110"/>
      <c r="G823" s="111"/>
      <c r="H823" s="99" t="s">
        <v>50</v>
      </c>
      <c r="I823" s="100"/>
      <c r="J823" s="101"/>
      <c r="K823" s="101"/>
      <c r="L823" s="102" t="str">
        <f>IF(I823&lt;&gt;0,((VLOOKUP(I823,'1. Standard_Cost'!$B$4:$D$8,2)+VLOOKUP(I823,'1. Standard_Cost'!$B$4:$D$8,3))*J823*K823),"0")</f>
        <v>0</v>
      </c>
      <c r="M823" s="102">
        <f>L823*'1. Standard_Cost'!F422</f>
        <v>0</v>
      </c>
      <c r="N823" s="103"/>
      <c r="O823" s="103"/>
      <c r="P823" s="103"/>
      <c r="Q823" s="103"/>
      <c r="R823" s="104">
        <f>+N823*P823*'1. Standard_Cost'!$B$12</f>
        <v>0</v>
      </c>
      <c r="S823" s="104">
        <f>+N823*O823*P823*'1. Standard_Cost'!$C$12</f>
        <v>0</v>
      </c>
      <c r="T823" s="104">
        <f>+N823*P823*Q823*'1. Standard_Cost'!$D$12</f>
        <v>0</v>
      </c>
      <c r="U823" s="104">
        <f>+N823*O823*'1. Standard_Cost'!$E$12</f>
        <v>0</v>
      </c>
      <c r="V823" s="103"/>
      <c r="W823" s="103"/>
      <c r="X823" s="103"/>
      <c r="Y823" s="104">
        <f>+V823*((X823*'1. Standard_Cost'!$B$16)+(W823*X823*'1. Standard_Cost'!$C$16))</f>
        <v>0</v>
      </c>
      <c r="Z823" s="103"/>
      <c r="AA823" s="103"/>
      <c r="AB823" s="104">
        <f>+Z823*'1. Standard_Cost'!$B$20+AA823*'1. Standard_Cost'!$C$20</f>
        <v>0</v>
      </c>
      <c r="AC823" s="105"/>
      <c r="AD823" s="106"/>
      <c r="AE823" s="104">
        <f>SUM(AD823,AC823,AB823,Y823,U823,T823,S823,R823)*'1. Standard_Cost'!B446</f>
        <v>0</v>
      </c>
      <c r="AF823" s="104">
        <f t="shared" ref="AF823:AF825" si="1486">SUM(AD823,AE823)</f>
        <v>0</v>
      </c>
      <c r="AG823" s="103"/>
      <c r="AH823" s="103">
        <v>0</v>
      </c>
      <c r="AI823" s="103">
        <v>0</v>
      </c>
      <c r="AJ823" s="107"/>
      <c r="AK823" s="107"/>
      <c r="AL823" s="107"/>
      <c r="AM823" s="104">
        <f>AG823*'1. Standard_Cost'!B442+'Incremental_Cost Year 2021'!AH826*'1. Standard_Cost'!C442+'Incremental_Cost Year 2021'!AI826*'1. Standard_Cost'!D442+'Incremental_Cost Year 2021'!AJ826+'Incremental_Cost Year 2021'!AL826+AK823</f>
        <v>0</v>
      </c>
      <c r="AN823" s="104">
        <f>AM823*'1. Standard_Cost'!C446</f>
        <v>0</v>
      </c>
      <c r="AO823" s="107"/>
      <c r="AQ823" s="104">
        <f t="shared" si="1482"/>
        <v>0</v>
      </c>
      <c r="AR823" s="104">
        <f t="shared" si="1483"/>
        <v>0</v>
      </c>
      <c r="AS823" s="104">
        <f t="shared" si="1484"/>
        <v>0</v>
      </c>
      <c r="AT823" s="104">
        <f t="shared" ref="AT823:AT825" si="1487">SUM(AQ823,AR823,AS823)</f>
        <v>0</v>
      </c>
      <c r="AU823" s="108"/>
      <c r="AV823" s="108">
        <v>0</v>
      </c>
      <c r="AW823" s="108"/>
      <c r="AX823" s="108"/>
      <c r="AY823" s="108"/>
      <c r="AZ823" s="108"/>
      <c r="BA823" s="109">
        <f t="shared" si="1485"/>
        <v>0</v>
      </c>
    </row>
    <row r="824" spans="1:53" ht="14.1" customHeight="1" outlineLevel="2" x14ac:dyDescent="0.2">
      <c r="A824" s="68"/>
      <c r="B824" s="94"/>
      <c r="C824" s="251"/>
      <c r="D824" s="110"/>
      <c r="E824" s="110"/>
      <c r="F824" s="110"/>
      <c r="G824" s="111"/>
      <c r="H824" s="99" t="s">
        <v>51</v>
      </c>
      <c r="I824" s="100"/>
      <c r="J824" s="101"/>
      <c r="K824" s="101"/>
      <c r="L824" s="102" t="str">
        <f>IF(I824&lt;&gt;0,((VLOOKUP(I824,'1. Standard_Cost'!$B$4:$D$8,2)+VLOOKUP(I824,'1. Standard_Cost'!$B$4:$D$8,3))*J824*K824),"0")</f>
        <v>0</v>
      </c>
      <c r="M824" s="102">
        <f>L824*'1. Standard_Cost'!F422</f>
        <v>0</v>
      </c>
      <c r="N824" s="103"/>
      <c r="O824" s="103"/>
      <c r="P824" s="103"/>
      <c r="Q824" s="103"/>
      <c r="R824" s="104">
        <f>+N824*P824*'1. Standard_Cost'!$B$12</f>
        <v>0</v>
      </c>
      <c r="S824" s="104">
        <f>+N824*O824*P824*'1. Standard_Cost'!$C$12</f>
        <v>0</v>
      </c>
      <c r="T824" s="104">
        <f>+N824*P824*Q824*'1. Standard_Cost'!$D$12</f>
        <v>0</v>
      </c>
      <c r="U824" s="104">
        <f>+N824*O824*'1. Standard_Cost'!$E$12</f>
        <v>0</v>
      </c>
      <c r="V824" s="103"/>
      <c r="W824" s="103"/>
      <c r="X824" s="103"/>
      <c r="Y824" s="104">
        <f>+V824*((X824*'1. Standard_Cost'!$B$16)+(W824*X824*'1. Standard_Cost'!$C$16))</f>
        <v>0</v>
      </c>
      <c r="Z824" s="103"/>
      <c r="AA824" s="103"/>
      <c r="AB824" s="104">
        <f>+Z824*'1. Standard_Cost'!$B$20+AA824*'1. Standard_Cost'!$C$20</f>
        <v>0</v>
      </c>
      <c r="AC824" s="105"/>
      <c r="AD824" s="106"/>
      <c r="AE824" s="104">
        <f>SUM(AD824,AC824,AB824,Y824,U824,T824,S824,R824)*'1. Standard_Cost'!B446</f>
        <v>0</v>
      </c>
      <c r="AF824" s="104">
        <f t="shared" si="1486"/>
        <v>0</v>
      </c>
      <c r="AG824" s="103"/>
      <c r="AH824" s="103"/>
      <c r="AI824" s="103"/>
      <c r="AJ824" s="107"/>
      <c r="AK824" s="107"/>
      <c r="AL824" s="107"/>
      <c r="AM824" s="104">
        <f>AG824*'1. Standard_Cost'!B442+'Incremental_Cost Year 2021'!AH827*'1. Standard_Cost'!C442+'Incremental_Cost Year 2021'!AI827*'1. Standard_Cost'!D442+'Incremental_Cost Year 2021'!AJ827+'Incremental_Cost Year 2021'!AL827+AK824</f>
        <v>0</v>
      </c>
      <c r="AN824" s="104">
        <f>AM824*'1. Standard_Cost'!C446</f>
        <v>0</v>
      </c>
      <c r="AO824" s="107"/>
      <c r="AQ824" s="104">
        <f t="shared" si="1482"/>
        <v>0</v>
      </c>
      <c r="AR824" s="104">
        <f t="shared" si="1483"/>
        <v>0</v>
      </c>
      <c r="AS824" s="104">
        <f t="shared" si="1484"/>
        <v>0</v>
      </c>
      <c r="AT824" s="104">
        <f t="shared" si="1487"/>
        <v>0</v>
      </c>
      <c r="AU824" s="108"/>
      <c r="AV824" s="108"/>
      <c r="AW824" s="108"/>
      <c r="AX824" s="108"/>
      <c r="AY824" s="108"/>
      <c r="AZ824" s="108"/>
      <c r="BA824" s="109">
        <f t="shared" si="1485"/>
        <v>0</v>
      </c>
    </row>
    <row r="825" spans="1:53" ht="14.1" customHeight="1" outlineLevel="2" x14ac:dyDescent="0.2">
      <c r="A825" s="68"/>
      <c r="B825" s="94"/>
      <c r="C825" s="251"/>
      <c r="D825" s="110"/>
      <c r="E825" s="110"/>
      <c r="F825" s="110"/>
      <c r="G825" s="111"/>
      <c r="H825" s="112" t="s">
        <v>179</v>
      </c>
      <c r="I825" s="100"/>
      <c r="J825" s="101"/>
      <c r="K825" s="101"/>
      <c r="L825" s="102" t="str">
        <f>IF(I825&lt;&gt;0,((VLOOKUP(I825,'1. Standard_Cost'!$B$4:$D$8,2)+VLOOKUP(I825,'1. Standard_Cost'!$B$4:$D$8,3))*J825*K825),"0")</f>
        <v>0</v>
      </c>
      <c r="M825" s="102">
        <f>L825*'1. Standard_Cost'!F422</f>
        <v>0</v>
      </c>
      <c r="N825" s="103"/>
      <c r="O825" s="103"/>
      <c r="P825" s="103"/>
      <c r="Q825" s="103"/>
      <c r="R825" s="104">
        <f>+N825*P825*'1. Standard_Cost'!$B$12</f>
        <v>0</v>
      </c>
      <c r="S825" s="104">
        <f>+N825*O825*P825*'1. Standard_Cost'!$C$12</f>
        <v>0</v>
      </c>
      <c r="T825" s="104">
        <f>+N825*P825*Q825*'1. Standard_Cost'!$D$12</f>
        <v>0</v>
      </c>
      <c r="U825" s="104">
        <f>+N825*O825*'1. Standard_Cost'!$E$12</f>
        <v>0</v>
      </c>
      <c r="V825" s="103"/>
      <c r="W825" s="103"/>
      <c r="X825" s="103"/>
      <c r="Y825" s="104">
        <f>+V825*((X825*'1. Standard_Cost'!$B$16)+(W825*X825*'1. Standard_Cost'!$C$16))</f>
        <v>0</v>
      </c>
      <c r="Z825" s="103"/>
      <c r="AA825" s="103"/>
      <c r="AB825" s="104">
        <f>+Z825*'1. Standard_Cost'!$B$20+AA825*'1. Standard_Cost'!$C$20</f>
        <v>0</v>
      </c>
      <c r="AC825" s="105"/>
      <c r="AD825" s="106"/>
      <c r="AE825" s="104">
        <f>SUM(AD825,AC825,AB825,Y825,U825,T825,S825,R825)*'1. Standard_Cost'!B446</f>
        <v>0</v>
      </c>
      <c r="AF825" s="104">
        <f t="shared" si="1486"/>
        <v>0</v>
      </c>
      <c r="AG825" s="103"/>
      <c r="AH825" s="103"/>
      <c r="AI825" s="103"/>
      <c r="AJ825" s="107"/>
      <c r="AK825" s="107"/>
      <c r="AL825" s="107"/>
      <c r="AM825" s="104">
        <f>AG825*'1. Standard_Cost'!B442+'Incremental_Cost Year 2021'!AH828*'1. Standard_Cost'!C442+'Incremental_Cost Year 2021'!AI828*'1. Standard_Cost'!D442+'Incremental_Cost Year 2021'!AJ828+'Incremental_Cost Year 2021'!AL828+AK825</f>
        <v>0</v>
      </c>
      <c r="AN825" s="104">
        <f>AM825*'1. Standard_Cost'!C446</f>
        <v>0</v>
      </c>
      <c r="AO825" s="107"/>
      <c r="AQ825" s="104">
        <f t="shared" si="1482"/>
        <v>0</v>
      </c>
      <c r="AR825" s="104">
        <f t="shared" si="1483"/>
        <v>0</v>
      </c>
      <c r="AS825" s="104">
        <f t="shared" si="1484"/>
        <v>0</v>
      </c>
      <c r="AT825" s="104">
        <f t="shared" si="1487"/>
        <v>0</v>
      </c>
      <c r="AU825" s="108"/>
      <c r="AV825" s="108"/>
      <c r="AW825" s="108"/>
      <c r="AX825" s="108"/>
      <c r="AY825" s="108"/>
      <c r="AZ825" s="108"/>
      <c r="BA825" s="109">
        <f t="shared" si="1485"/>
        <v>0</v>
      </c>
    </row>
    <row r="826" spans="1:53" ht="25.35" customHeight="1" outlineLevel="1" x14ac:dyDescent="0.2">
      <c r="A826" s="68"/>
      <c r="B826" s="94"/>
      <c r="C826" s="251"/>
      <c r="D826" s="113" t="s">
        <v>48</v>
      </c>
      <c r="E826" s="113" t="s">
        <v>466</v>
      </c>
      <c r="F826" s="114" t="s">
        <v>154</v>
      </c>
      <c r="G826" s="115" t="s">
        <v>155</v>
      </c>
      <c r="H826" s="140" t="s">
        <v>467</v>
      </c>
      <c r="I826" s="117"/>
      <c r="J826" s="117"/>
      <c r="K826" s="117"/>
      <c r="L826" s="118">
        <f>SUM(L822:L825)</f>
        <v>0</v>
      </c>
      <c r="M826" s="118">
        <f>SUM(M822:M825)</f>
        <v>0</v>
      </c>
      <c r="N826" s="117"/>
      <c r="O826" s="117"/>
      <c r="P826" s="117"/>
      <c r="Q826" s="117"/>
      <c r="R826" s="119">
        <f>SUM(R822:R825)</f>
        <v>0</v>
      </c>
      <c r="S826" s="119">
        <f>SUM(S822:S825)</f>
        <v>0</v>
      </c>
      <c r="T826" s="119">
        <f>SUM(T822:T825)</f>
        <v>0</v>
      </c>
      <c r="U826" s="119">
        <f>SUM(U822:U825)</f>
        <v>0</v>
      </c>
      <c r="V826" s="117"/>
      <c r="W826" s="117"/>
      <c r="X826" s="117"/>
      <c r="Y826" s="118">
        <f>SUM(Y822:Y825)</f>
        <v>0</v>
      </c>
      <c r="Z826" s="117"/>
      <c r="AA826" s="117"/>
      <c r="AB826" s="118">
        <f t="shared" ref="AB826:AF826" si="1488">SUM(AB822:AB825)</f>
        <v>0</v>
      </c>
      <c r="AC826" s="118">
        <f t="shared" si="1488"/>
        <v>0</v>
      </c>
      <c r="AD826" s="118">
        <f t="shared" si="1488"/>
        <v>0</v>
      </c>
      <c r="AE826" s="118">
        <f t="shared" si="1488"/>
        <v>0</v>
      </c>
      <c r="AF826" s="118">
        <f t="shared" si="1488"/>
        <v>0</v>
      </c>
      <c r="AG826" s="117"/>
      <c r="AH826" s="117"/>
      <c r="AI826" s="117"/>
      <c r="AJ826" s="119">
        <f>SUM(AJ822:AJ825)</f>
        <v>0</v>
      </c>
      <c r="AK826" s="119">
        <f t="shared" ref="AK826:AN826" si="1489">SUM(AK822:AK825)</f>
        <v>0</v>
      </c>
      <c r="AL826" s="119">
        <f t="shared" si="1489"/>
        <v>0</v>
      </c>
      <c r="AM826" s="119">
        <f t="shared" si="1489"/>
        <v>0</v>
      </c>
      <c r="AN826" s="119">
        <f t="shared" si="1489"/>
        <v>0</v>
      </c>
      <c r="AO826" s="116"/>
      <c r="AP826" s="120"/>
      <c r="AQ826" s="118">
        <f t="shared" ref="AQ826:BA826" si="1490">SUM(AQ822:AQ825)</f>
        <v>0</v>
      </c>
      <c r="AR826" s="118">
        <f t="shared" si="1490"/>
        <v>0</v>
      </c>
      <c r="AS826" s="118">
        <f t="shared" si="1490"/>
        <v>0</v>
      </c>
      <c r="AT826" s="118">
        <f t="shared" si="1490"/>
        <v>0</v>
      </c>
      <c r="AU826" s="118">
        <f t="shared" si="1490"/>
        <v>0</v>
      </c>
      <c r="AV826" s="118">
        <f t="shared" si="1490"/>
        <v>0</v>
      </c>
      <c r="AW826" s="118">
        <f t="shared" si="1490"/>
        <v>0</v>
      </c>
      <c r="AX826" s="118">
        <f t="shared" si="1490"/>
        <v>0</v>
      </c>
      <c r="AY826" s="118">
        <f t="shared" si="1490"/>
        <v>0</v>
      </c>
      <c r="AZ826" s="118">
        <f t="shared" si="1490"/>
        <v>0</v>
      </c>
      <c r="BA826" s="118">
        <f t="shared" si="1490"/>
        <v>0</v>
      </c>
    </row>
    <row r="827" spans="1:53" ht="14.1" customHeight="1" outlineLevel="2" x14ac:dyDescent="0.2">
      <c r="A827" s="68"/>
      <c r="B827" s="94"/>
      <c r="C827" s="251"/>
      <c r="D827" s="96"/>
      <c r="E827" s="96"/>
      <c r="F827" s="97"/>
      <c r="G827" s="98"/>
      <c r="H827" s="99" t="s">
        <v>49</v>
      </c>
      <c r="I827" s="100"/>
      <c r="J827" s="101"/>
      <c r="K827" s="101"/>
      <c r="L827" s="102" t="str">
        <f>IF(I827&lt;&gt;0,((VLOOKUP(I827,'1. Standard_Cost'!$B$4:$D$8,2)+VLOOKUP(I827,'1. Standard_Cost'!$B$4:$D$8,3))*J827*K827),"0")</f>
        <v>0</v>
      </c>
      <c r="M827" s="102">
        <f>L827*'1. Standard_Cost'!F422</f>
        <v>0</v>
      </c>
      <c r="N827" s="103"/>
      <c r="O827" s="103"/>
      <c r="P827" s="103"/>
      <c r="Q827" s="103"/>
      <c r="R827" s="104">
        <f>+N827*P827*'1. Standard_Cost'!$B$12</f>
        <v>0</v>
      </c>
      <c r="S827" s="104">
        <f>+N827*O827*P827*'1. Standard_Cost'!$C$12</f>
        <v>0</v>
      </c>
      <c r="T827" s="104">
        <f>+N827*P827*Q827*'1. Standard_Cost'!$D$12</f>
        <v>0</v>
      </c>
      <c r="U827" s="104">
        <f>+N827*O827*'1. Standard_Cost'!$E$12</f>
        <v>0</v>
      </c>
      <c r="V827" s="103"/>
      <c r="W827" s="103"/>
      <c r="X827" s="103"/>
      <c r="Y827" s="104">
        <f>+V827*((X827*'1. Standard_Cost'!$B$16)+(W827*X827*'1. Standard_Cost'!$C$16))</f>
        <v>0</v>
      </c>
      <c r="Z827" s="103"/>
      <c r="AA827" s="103"/>
      <c r="AB827" s="104">
        <f>+Z827*'1. Standard_Cost'!$B$20+AA827*'1. Standard_Cost'!$C$20</f>
        <v>0</v>
      </c>
      <c r="AC827" s="105"/>
      <c r="AD827" s="106"/>
      <c r="AE827" s="104">
        <f>SUM(AD827,AC827,AB827,Y827,U827,T827,S827,R827)*'1. Standard_Cost'!B446</f>
        <v>0</v>
      </c>
      <c r="AF827" s="104">
        <f>SUM(AD827,AE827)</f>
        <v>0</v>
      </c>
      <c r="AG827" s="103"/>
      <c r="AH827" s="103"/>
      <c r="AI827" s="103"/>
      <c r="AJ827" s="107"/>
      <c r="AK827" s="107"/>
      <c r="AL827" s="107"/>
      <c r="AM827" s="104">
        <f>AG827*'1. Standard_Cost'!B442+'Incremental_Cost Year 2021'!AH830*'1. Standard_Cost'!C442+'Incremental_Cost Year 2021'!AI830*'1. Standard_Cost'!D442+'Incremental_Cost Year 2021'!AJ830+'Incremental_Cost Year 2021'!AL830+AK827</f>
        <v>0</v>
      </c>
      <c r="AN827" s="104">
        <f>AM827*'1. Standard_Cost'!C446</f>
        <v>0</v>
      </c>
      <c r="AO827" s="107"/>
      <c r="AQ827" s="104">
        <f t="shared" ref="AQ827:AQ830" si="1491">L827+M827</f>
        <v>0</v>
      </c>
      <c r="AR827" s="104">
        <f t="shared" ref="AR827:AR830" si="1492">AF827</f>
        <v>0</v>
      </c>
      <c r="AS827" s="104">
        <f t="shared" ref="AS827:AS830" si="1493">AM827+AN827</f>
        <v>0</v>
      </c>
      <c r="AT827" s="104">
        <f>SUM(AQ827,AR827,AS827)</f>
        <v>0</v>
      </c>
      <c r="AU827" s="108"/>
      <c r="AV827" s="108"/>
      <c r="AW827" s="108"/>
      <c r="AX827" s="108"/>
      <c r="AY827" s="108"/>
      <c r="AZ827" s="108"/>
      <c r="BA827" s="109">
        <f t="shared" ref="BA827:BA830" si="1494">SUM(AU827:AZ827)-AT827</f>
        <v>0</v>
      </c>
    </row>
    <row r="828" spans="1:53" ht="14.1" customHeight="1" outlineLevel="2" x14ac:dyDescent="0.2">
      <c r="A828" s="68"/>
      <c r="B828" s="94"/>
      <c r="C828" s="251"/>
      <c r="D828" s="110"/>
      <c r="E828" s="110"/>
      <c r="F828" s="110"/>
      <c r="G828" s="111"/>
      <c r="H828" s="99" t="s">
        <v>50</v>
      </c>
      <c r="I828" s="100"/>
      <c r="J828" s="101"/>
      <c r="K828" s="101"/>
      <c r="L828" s="102" t="str">
        <f>IF(I828&lt;&gt;0,((VLOOKUP(I828,'1. Standard_Cost'!$B$4:$D$8,2)+VLOOKUP(I828,'1. Standard_Cost'!$B$4:$D$8,3))*J828*K828),"0")</f>
        <v>0</v>
      </c>
      <c r="M828" s="102">
        <f>L828*'1. Standard_Cost'!F422</f>
        <v>0</v>
      </c>
      <c r="N828" s="103"/>
      <c r="O828" s="103"/>
      <c r="P828" s="103"/>
      <c r="Q828" s="103"/>
      <c r="R828" s="104">
        <f>+N828*P828*'1. Standard_Cost'!$B$12</f>
        <v>0</v>
      </c>
      <c r="S828" s="104">
        <f>+N828*O828*P828*'1. Standard_Cost'!$C$12</f>
        <v>0</v>
      </c>
      <c r="T828" s="104">
        <f>+N828*P828*Q828*'1. Standard_Cost'!$D$12</f>
        <v>0</v>
      </c>
      <c r="U828" s="104">
        <f>+N828*O828*'1. Standard_Cost'!$E$12</f>
        <v>0</v>
      </c>
      <c r="V828" s="103"/>
      <c r="W828" s="103"/>
      <c r="X828" s="103"/>
      <c r="Y828" s="104">
        <f>+V828*((X828*'1. Standard_Cost'!$B$16)+(W828*X828*'1. Standard_Cost'!$C$16))</f>
        <v>0</v>
      </c>
      <c r="Z828" s="103"/>
      <c r="AA828" s="103"/>
      <c r="AB828" s="104">
        <f>+Z828*'1. Standard_Cost'!$B$20+AA828*'1. Standard_Cost'!$C$20</f>
        <v>0</v>
      </c>
      <c r="AC828" s="105"/>
      <c r="AD828" s="106"/>
      <c r="AE828" s="104">
        <f>SUM(AD828,AC828,AB828,Y828,U828,T828,S828,R828)*'1. Standard_Cost'!B446</f>
        <v>0</v>
      </c>
      <c r="AF828" s="104">
        <f t="shared" ref="AF828:AF830" si="1495">SUM(AD828,AE828)</f>
        <v>0</v>
      </c>
      <c r="AG828" s="103"/>
      <c r="AH828" s="103">
        <v>0</v>
      </c>
      <c r="AI828" s="103">
        <v>0</v>
      </c>
      <c r="AJ828" s="107"/>
      <c r="AK828" s="107"/>
      <c r="AL828" s="107"/>
      <c r="AM828" s="104">
        <f>AG828*'1. Standard_Cost'!B442+'Incremental_Cost Year 2021'!AH831*'1. Standard_Cost'!C442+'Incremental_Cost Year 2021'!AI831*'1. Standard_Cost'!D442+'Incremental_Cost Year 2021'!AJ831+'Incremental_Cost Year 2021'!AL831+AK828</f>
        <v>0</v>
      </c>
      <c r="AN828" s="104">
        <f>AM828*'1. Standard_Cost'!C446</f>
        <v>0</v>
      </c>
      <c r="AO828" s="107"/>
      <c r="AQ828" s="104">
        <f t="shared" si="1491"/>
        <v>0</v>
      </c>
      <c r="AR828" s="104">
        <f t="shared" si="1492"/>
        <v>0</v>
      </c>
      <c r="AS828" s="104">
        <f t="shared" si="1493"/>
        <v>0</v>
      </c>
      <c r="AT828" s="104">
        <f t="shared" ref="AT828:AT830" si="1496">SUM(AQ828,AR828,AS828)</f>
        <v>0</v>
      </c>
      <c r="AU828" s="108"/>
      <c r="AV828" s="108">
        <v>0</v>
      </c>
      <c r="AW828" s="108"/>
      <c r="AX828" s="108"/>
      <c r="AY828" s="108"/>
      <c r="AZ828" s="108"/>
      <c r="BA828" s="109">
        <f t="shared" si="1494"/>
        <v>0</v>
      </c>
    </row>
    <row r="829" spans="1:53" ht="14.1" customHeight="1" outlineLevel="2" x14ac:dyDescent="0.2">
      <c r="A829" s="68"/>
      <c r="B829" s="94"/>
      <c r="C829" s="251"/>
      <c r="D829" s="110"/>
      <c r="E829" s="110"/>
      <c r="F829" s="110"/>
      <c r="G829" s="111"/>
      <c r="H829" s="99" t="s">
        <v>51</v>
      </c>
      <c r="I829" s="100"/>
      <c r="J829" s="101"/>
      <c r="K829" s="101"/>
      <c r="L829" s="102" t="str">
        <f>IF(I829&lt;&gt;0,((VLOOKUP(I829,'1. Standard_Cost'!$B$4:$D$8,2)+VLOOKUP(I829,'1. Standard_Cost'!$B$4:$D$8,3))*J829*K829),"0")</f>
        <v>0</v>
      </c>
      <c r="M829" s="102">
        <f>L829*'1. Standard_Cost'!F422</f>
        <v>0</v>
      </c>
      <c r="N829" s="103"/>
      <c r="O829" s="103"/>
      <c r="P829" s="103"/>
      <c r="Q829" s="103"/>
      <c r="R829" s="104">
        <f>+N829*P829*'1. Standard_Cost'!$B$12</f>
        <v>0</v>
      </c>
      <c r="S829" s="104">
        <f>+N829*O829*P829*'1. Standard_Cost'!$C$12</f>
        <v>0</v>
      </c>
      <c r="T829" s="104">
        <f>+N829*P829*Q829*'1. Standard_Cost'!$D$12</f>
        <v>0</v>
      </c>
      <c r="U829" s="104">
        <f>+N829*O829*'1. Standard_Cost'!$E$12</f>
        <v>0</v>
      </c>
      <c r="V829" s="103"/>
      <c r="W829" s="103"/>
      <c r="X829" s="103"/>
      <c r="Y829" s="104">
        <f>+V829*((X829*'1. Standard_Cost'!$B$16)+(W829*X829*'1. Standard_Cost'!$C$16))</f>
        <v>0</v>
      </c>
      <c r="Z829" s="103"/>
      <c r="AA829" s="103"/>
      <c r="AB829" s="104">
        <f>+Z829*'1. Standard_Cost'!$B$20+AA829*'1. Standard_Cost'!$C$20</f>
        <v>0</v>
      </c>
      <c r="AC829" s="105"/>
      <c r="AD829" s="106"/>
      <c r="AE829" s="104">
        <f>SUM(AD829,AC829,AB829,Y829,U829,T829,S829,R829)*'1. Standard_Cost'!B446</f>
        <v>0</v>
      </c>
      <c r="AF829" s="104">
        <f t="shared" si="1495"/>
        <v>0</v>
      </c>
      <c r="AG829" s="103"/>
      <c r="AH829" s="103"/>
      <c r="AI829" s="103"/>
      <c r="AJ829" s="107"/>
      <c r="AK829" s="107"/>
      <c r="AL829" s="107"/>
      <c r="AM829" s="104">
        <f>AG829*'1. Standard_Cost'!B442+'Incremental_Cost Year 2021'!AH832*'1. Standard_Cost'!C442+'Incremental_Cost Year 2021'!AI832*'1. Standard_Cost'!D442+'Incremental_Cost Year 2021'!AJ832+'Incremental_Cost Year 2021'!AL832+AK829</f>
        <v>0</v>
      </c>
      <c r="AN829" s="104">
        <f>AM829*'1. Standard_Cost'!C446</f>
        <v>0</v>
      </c>
      <c r="AO829" s="107"/>
      <c r="AQ829" s="104">
        <f t="shared" si="1491"/>
        <v>0</v>
      </c>
      <c r="AR829" s="104">
        <f t="shared" si="1492"/>
        <v>0</v>
      </c>
      <c r="AS829" s="104">
        <f t="shared" si="1493"/>
        <v>0</v>
      </c>
      <c r="AT829" s="104">
        <f t="shared" si="1496"/>
        <v>0</v>
      </c>
      <c r="AU829" s="108"/>
      <c r="AV829" s="108"/>
      <c r="AW829" s="108"/>
      <c r="AX829" s="108"/>
      <c r="AY829" s="108"/>
      <c r="AZ829" s="108"/>
      <c r="BA829" s="109">
        <f t="shared" si="1494"/>
        <v>0</v>
      </c>
    </row>
    <row r="830" spans="1:53" ht="14.1" customHeight="1" outlineLevel="2" x14ac:dyDescent="0.2">
      <c r="A830" s="68"/>
      <c r="B830" s="94"/>
      <c r="C830" s="251"/>
      <c r="D830" s="110"/>
      <c r="E830" s="110"/>
      <c r="F830" s="110"/>
      <c r="G830" s="111"/>
      <c r="H830" s="112" t="s">
        <v>179</v>
      </c>
      <c r="I830" s="100"/>
      <c r="J830" s="101"/>
      <c r="K830" s="101"/>
      <c r="L830" s="102" t="str">
        <f>IF(I830&lt;&gt;0,((VLOOKUP(I830,'1. Standard_Cost'!$B$4:$D$8,2)+VLOOKUP(I830,'1. Standard_Cost'!$B$4:$D$8,3))*J830*K830),"0")</f>
        <v>0</v>
      </c>
      <c r="M830" s="102">
        <f>L830*'1. Standard_Cost'!F422</f>
        <v>0</v>
      </c>
      <c r="N830" s="103"/>
      <c r="O830" s="103"/>
      <c r="P830" s="103"/>
      <c r="Q830" s="103"/>
      <c r="R830" s="104">
        <f>+N830*P830*'1. Standard_Cost'!$B$12</f>
        <v>0</v>
      </c>
      <c r="S830" s="104">
        <f>+N830*O830*P830*'1. Standard_Cost'!$C$12</f>
        <v>0</v>
      </c>
      <c r="T830" s="104">
        <f>+N830*P830*Q830*'1. Standard_Cost'!$D$12</f>
        <v>0</v>
      </c>
      <c r="U830" s="104">
        <f>+N830*O830*'1. Standard_Cost'!$E$12</f>
        <v>0</v>
      </c>
      <c r="V830" s="103"/>
      <c r="W830" s="103"/>
      <c r="X830" s="103"/>
      <c r="Y830" s="104">
        <f>+V830*((X830*'1. Standard_Cost'!$B$16)+(W830*X830*'1. Standard_Cost'!$C$16))</f>
        <v>0</v>
      </c>
      <c r="Z830" s="103"/>
      <c r="AA830" s="103"/>
      <c r="AB830" s="104">
        <f>+Z830*'1. Standard_Cost'!$B$20+AA830*'1. Standard_Cost'!$C$20</f>
        <v>0</v>
      </c>
      <c r="AC830" s="105"/>
      <c r="AD830" s="106"/>
      <c r="AE830" s="104">
        <f>SUM(AD830,AC830,AB830,Y830,U830,T830,S830,R830)*'1. Standard_Cost'!B446</f>
        <v>0</v>
      </c>
      <c r="AF830" s="104">
        <f t="shared" si="1495"/>
        <v>0</v>
      </c>
      <c r="AG830" s="103"/>
      <c r="AH830" s="103"/>
      <c r="AI830" s="103"/>
      <c r="AJ830" s="107"/>
      <c r="AK830" s="107"/>
      <c r="AL830" s="107"/>
      <c r="AM830" s="104">
        <f>AG830*'1. Standard_Cost'!B442+'Incremental_Cost Year 2021'!AH833*'1. Standard_Cost'!C442+'Incremental_Cost Year 2021'!AI833*'1. Standard_Cost'!D442+'Incremental_Cost Year 2021'!AJ833+'Incremental_Cost Year 2021'!AL833+AK830</f>
        <v>0</v>
      </c>
      <c r="AN830" s="104">
        <f>AM830*'1. Standard_Cost'!C446</f>
        <v>0</v>
      </c>
      <c r="AO830" s="107"/>
      <c r="AQ830" s="104">
        <f t="shared" si="1491"/>
        <v>0</v>
      </c>
      <c r="AR830" s="104">
        <f t="shared" si="1492"/>
        <v>0</v>
      </c>
      <c r="AS830" s="104">
        <f t="shared" si="1493"/>
        <v>0</v>
      </c>
      <c r="AT830" s="104">
        <f t="shared" si="1496"/>
        <v>0</v>
      </c>
      <c r="AU830" s="108"/>
      <c r="AV830" s="108"/>
      <c r="AW830" s="108"/>
      <c r="AX830" s="108"/>
      <c r="AY830" s="108"/>
      <c r="AZ830" s="108"/>
      <c r="BA830" s="109">
        <f t="shared" si="1494"/>
        <v>0</v>
      </c>
    </row>
    <row r="831" spans="1:53" ht="25.7" customHeight="1" outlineLevel="1" x14ac:dyDescent="0.2">
      <c r="A831" s="68"/>
      <c r="B831" s="94"/>
      <c r="C831" s="251"/>
      <c r="D831" s="113" t="s">
        <v>48</v>
      </c>
      <c r="E831" s="113" t="s">
        <v>468</v>
      </c>
      <c r="F831" s="114" t="s">
        <v>154</v>
      </c>
      <c r="G831" s="115" t="s">
        <v>155</v>
      </c>
      <c r="H831" s="122" t="s">
        <v>469</v>
      </c>
      <c r="I831" s="117"/>
      <c r="J831" s="117"/>
      <c r="K831" s="117"/>
      <c r="L831" s="118">
        <f>SUM(L827:L830)</f>
        <v>0</v>
      </c>
      <c r="M831" s="118">
        <f>SUM(M827:M830)</f>
        <v>0</v>
      </c>
      <c r="N831" s="117"/>
      <c r="O831" s="117"/>
      <c r="P831" s="117"/>
      <c r="Q831" s="117"/>
      <c r="R831" s="119">
        <f>SUM(R827:R830)</f>
        <v>0</v>
      </c>
      <c r="S831" s="119">
        <f>SUM(S827:S830)</f>
        <v>0</v>
      </c>
      <c r="T831" s="119">
        <f>SUM(T827:T830)</f>
        <v>0</v>
      </c>
      <c r="U831" s="119">
        <f>SUM(U827:U830)</f>
        <v>0</v>
      </c>
      <c r="V831" s="117"/>
      <c r="W831" s="117"/>
      <c r="X831" s="117"/>
      <c r="Y831" s="118">
        <f>SUM(Y827:Y830)</f>
        <v>0</v>
      </c>
      <c r="Z831" s="117"/>
      <c r="AA831" s="117"/>
      <c r="AB831" s="118">
        <f t="shared" ref="AB831:AF831" si="1497">SUM(AB827:AB830)</f>
        <v>0</v>
      </c>
      <c r="AC831" s="118">
        <f t="shared" si="1497"/>
        <v>0</v>
      </c>
      <c r="AD831" s="118">
        <f t="shared" si="1497"/>
        <v>0</v>
      </c>
      <c r="AE831" s="118">
        <f t="shared" si="1497"/>
        <v>0</v>
      </c>
      <c r="AF831" s="118">
        <f t="shared" si="1497"/>
        <v>0</v>
      </c>
      <c r="AG831" s="117"/>
      <c r="AH831" s="117"/>
      <c r="AI831" s="117"/>
      <c r="AJ831" s="119">
        <f>SUM(AJ827:AJ830)</f>
        <v>0</v>
      </c>
      <c r="AK831" s="119">
        <f t="shared" ref="AK831:AN831" si="1498">SUM(AK827:AK830)</f>
        <v>0</v>
      </c>
      <c r="AL831" s="119">
        <f t="shared" si="1498"/>
        <v>0</v>
      </c>
      <c r="AM831" s="119">
        <f t="shared" si="1498"/>
        <v>0</v>
      </c>
      <c r="AN831" s="119">
        <f t="shared" si="1498"/>
        <v>0</v>
      </c>
      <c r="AO831" s="116"/>
      <c r="AP831" s="120"/>
      <c r="AQ831" s="121">
        <f t="shared" ref="AQ831:BA831" si="1499">SUM(AQ827:AQ830)</f>
        <v>0</v>
      </c>
      <c r="AR831" s="121">
        <f t="shared" si="1499"/>
        <v>0</v>
      </c>
      <c r="AS831" s="121">
        <f t="shared" si="1499"/>
        <v>0</v>
      </c>
      <c r="AT831" s="121">
        <f t="shared" si="1499"/>
        <v>0</v>
      </c>
      <c r="AU831" s="121">
        <f t="shared" si="1499"/>
        <v>0</v>
      </c>
      <c r="AV831" s="121">
        <f t="shared" si="1499"/>
        <v>0</v>
      </c>
      <c r="AW831" s="121">
        <f t="shared" si="1499"/>
        <v>0</v>
      </c>
      <c r="AX831" s="121">
        <f t="shared" si="1499"/>
        <v>0</v>
      </c>
      <c r="AY831" s="121">
        <f t="shared" si="1499"/>
        <v>0</v>
      </c>
      <c r="AZ831" s="121">
        <f t="shared" si="1499"/>
        <v>0</v>
      </c>
      <c r="BA831" s="121">
        <f t="shared" si="1499"/>
        <v>0</v>
      </c>
    </row>
    <row r="832" spans="1:53" ht="14.1" customHeight="1" outlineLevel="2" x14ac:dyDescent="0.2">
      <c r="A832" s="68"/>
      <c r="B832" s="94"/>
      <c r="C832" s="251"/>
      <c r="D832" s="96"/>
      <c r="E832" s="96"/>
      <c r="F832" s="97"/>
      <c r="G832" s="98"/>
      <c r="H832" s="99" t="s">
        <v>49</v>
      </c>
      <c r="I832" s="100"/>
      <c r="J832" s="101"/>
      <c r="K832" s="101"/>
      <c r="L832" s="102" t="str">
        <f>IF(I832&lt;&gt;0,((VLOOKUP(I832,'1. Standard_Cost'!$B$4:$D$8,2)+VLOOKUP(I832,'1. Standard_Cost'!$B$4:$D$8,3))*J832*K832),"0")</f>
        <v>0</v>
      </c>
      <c r="M832" s="102">
        <f>L832*'1. Standard_Cost'!F422</f>
        <v>0</v>
      </c>
      <c r="N832" s="103"/>
      <c r="O832" s="103"/>
      <c r="P832" s="103"/>
      <c r="Q832" s="103"/>
      <c r="R832" s="104">
        <f>+N832*P832*'1. Standard_Cost'!$B$12</f>
        <v>0</v>
      </c>
      <c r="S832" s="104">
        <f>+N832*O832*P832*'1. Standard_Cost'!$C$12</f>
        <v>0</v>
      </c>
      <c r="T832" s="104">
        <f>+N832*P832*Q832*'1. Standard_Cost'!$D$12</f>
        <v>0</v>
      </c>
      <c r="U832" s="104">
        <f>+N832*O832*'1. Standard_Cost'!$E$12</f>
        <v>0</v>
      </c>
      <c r="V832" s="103"/>
      <c r="W832" s="103"/>
      <c r="X832" s="103"/>
      <c r="Y832" s="104">
        <f>+V832*((X832*'1. Standard_Cost'!$B$16)+(W832*X832*'1. Standard_Cost'!$C$16))</f>
        <v>0</v>
      </c>
      <c r="Z832" s="103"/>
      <c r="AA832" s="103"/>
      <c r="AB832" s="104">
        <f>+Z832*'1. Standard_Cost'!$B$20+AA832*'1. Standard_Cost'!$C$20</f>
        <v>0</v>
      </c>
      <c r="AC832" s="105"/>
      <c r="AD832" s="106"/>
      <c r="AE832" s="104">
        <f>SUM(AD832,AC832,AB832,Y832,U832,T832,S832,R832)*'1. Standard_Cost'!B446</f>
        <v>0</v>
      </c>
      <c r="AF832" s="104">
        <f>SUM(AD832,AE832)</f>
        <v>0</v>
      </c>
      <c r="AG832" s="103"/>
      <c r="AH832" s="103"/>
      <c r="AI832" s="103"/>
      <c r="AJ832" s="107"/>
      <c r="AK832" s="107"/>
      <c r="AL832" s="107"/>
      <c r="AM832" s="104">
        <f>AG832*'1. Standard_Cost'!B442+'Incremental_Cost Year 2021'!AH835*'1. Standard_Cost'!C442+'Incremental_Cost Year 2021'!AI835*'1. Standard_Cost'!D442+'Incremental_Cost Year 2021'!AJ835+'Incremental_Cost Year 2021'!AL835+AK832</f>
        <v>0</v>
      </c>
      <c r="AN832" s="104">
        <f>AM832*'1. Standard_Cost'!C446</f>
        <v>0</v>
      </c>
      <c r="AO832" s="107"/>
      <c r="AQ832" s="104">
        <f t="shared" ref="AQ832:AQ835" si="1500">L832+M832</f>
        <v>0</v>
      </c>
      <c r="AR832" s="104">
        <f t="shared" ref="AR832:AR835" si="1501">AF832</f>
        <v>0</v>
      </c>
      <c r="AS832" s="104">
        <f t="shared" ref="AS832:AS835" si="1502">AM832+AN832</f>
        <v>0</v>
      </c>
      <c r="AT832" s="104">
        <f>SUM(AQ832,AR832,AS832)</f>
        <v>0</v>
      </c>
      <c r="AU832" s="108"/>
      <c r="AV832" s="108"/>
      <c r="AW832" s="108"/>
      <c r="AX832" s="108"/>
      <c r="AY832" s="108"/>
      <c r="AZ832" s="108"/>
      <c r="BA832" s="109">
        <f t="shared" ref="BA832:BA835" si="1503">SUM(AU832:AZ832)-AT832</f>
        <v>0</v>
      </c>
    </row>
    <row r="833" spans="1:53" ht="14.1" customHeight="1" outlineLevel="2" x14ac:dyDescent="0.2">
      <c r="A833" s="68"/>
      <c r="B833" s="94"/>
      <c r="C833" s="251"/>
      <c r="D833" s="110"/>
      <c r="E833" s="110"/>
      <c r="F833" s="110"/>
      <c r="G833" s="111"/>
      <c r="H833" s="99" t="s">
        <v>50</v>
      </c>
      <c r="I833" s="100"/>
      <c r="J833" s="101"/>
      <c r="K833" s="101"/>
      <c r="L833" s="102" t="str">
        <f>IF(I833&lt;&gt;0,((VLOOKUP(I833,'1. Standard_Cost'!$B$4:$D$8,2)+VLOOKUP(I833,'1. Standard_Cost'!$B$4:$D$8,3))*J833*K833),"0")</f>
        <v>0</v>
      </c>
      <c r="M833" s="102">
        <f>L833*'1. Standard_Cost'!F422</f>
        <v>0</v>
      </c>
      <c r="N833" s="103"/>
      <c r="O833" s="103"/>
      <c r="P833" s="103"/>
      <c r="Q833" s="103"/>
      <c r="R833" s="104">
        <f>+N833*P833*'1. Standard_Cost'!$B$12</f>
        <v>0</v>
      </c>
      <c r="S833" s="104">
        <f>+N833*O833*P833*'1. Standard_Cost'!$C$12</f>
        <v>0</v>
      </c>
      <c r="T833" s="104">
        <f>+N833*P833*Q833*'1. Standard_Cost'!$D$12</f>
        <v>0</v>
      </c>
      <c r="U833" s="104">
        <f>+N833*O833*'1. Standard_Cost'!$E$12</f>
        <v>0</v>
      </c>
      <c r="V833" s="103"/>
      <c r="W833" s="103"/>
      <c r="X833" s="103"/>
      <c r="Y833" s="104">
        <f>+V833*((X833*'1. Standard_Cost'!$B$16)+(W833*X833*'1. Standard_Cost'!$C$16))</f>
        <v>0</v>
      </c>
      <c r="Z833" s="103"/>
      <c r="AA833" s="103"/>
      <c r="AB833" s="104">
        <f>+Z833*'1. Standard_Cost'!$B$20+AA833*'1. Standard_Cost'!$C$20</f>
        <v>0</v>
      </c>
      <c r="AC833" s="105"/>
      <c r="AD833" s="106"/>
      <c r="AE833" s="104">
        <f>SUM(AD833,AC833,AB833,Y833,U833,T833,S833,R833)*'1. Standard_Cost'!B446</f>
        <v>0</v>
      </c>
      <c r="AF833" s="104">
        <f t="shared" ref="AF833:AF835" si="1504">SUM(AD833,AE833)</f>
        <v>0</v>
      </c>
      <c r="AG833" s="103"/>
      <c r="AH833" s="103">
        <v>0</v>
      </c>
      <c r="AI833" s="103">
        <v>0</v>
      </c>
      <c r="AJ833" s="107"/>
      <c r="AK833" s="107"/>
      <c r="AL833" s="107"/>
      <c r="AM833" s="104">
        <f>AG833*'1. Standard_Cost'!B442+'Incremental_Cost Year 2021'!AH836*'1. Standard_Cost'!C442+'Incremental_Cost Year 2021'!AI836*'1. Standard_Cost'!D442+'Incremental_Cost Year 2021'!AJ836+'Incremental_Cost Year 2021'!AL836+AK833</f>
        <v>0</v>
      </c>
      <c r="AN833" s="104">
        <f>AM833*'1. Standard_Cost'!C446</f>
        <v>0</v>
      </c>
      <c r="AO833" s="107"/>
      <c r="AQ833" s="104">
        <f t="shared" si="1500"/>
        <v>0</v>
      </c>
      <c r="AR833" s="104">
        <f t="shared" si="1501"/>
        <v>0</v>
      </c>
      <c r="AS833" s="104">
        <f t="shared" si="1502"/>
        <v>0</v>
      </c>
      <c r="AT833" s="104">
        <f t="shared" ref="AT833:AT835" si="1505">SUM(AQ833,AR833,AS833)</f>
        <v>0</v>
      </c>
      <c r="AU833" s="108"/>
      <c r="AV833" s="108">
        <v>0</v>
      </c>
      <c r="AW833" s="108"/>
      <c r="AX833" s="108"/>
      <c r="AY833" s="108"/>
      <c r="AZ833" s="108"/>
      <c r="BA833" s="109">
        <f t="shared" si="1503"/>
        <v>0</v>
      </c>
    </row>
    <row r="834" spans="1:53" ht="14.1" customHeight="1" outlineLevel="2" x14ac:dyDescent="0.2">
      <c r="A834" s="68"/>
      <c r="B834" s="94"/>
      <c r="C834" s="251"/>
      <c r="D834" s="110"/>
      <c r="E834" s="110"/>
      <c r="F834" s="110"/>
      <c r="G834" s="111"/>
      <c r="H834" s="99" t="s">
        <v>51</v>
      </c>
      <c r="I834" s="100"/>
      <c r="J834" s="101"/>
      <c r="K834" s="101"/>
      <c r="L834" s="102" t="str">
        <f>IF(I834&lt;&gt;0,((VLOOKUP(I834,'1. Standard_Cost'!$B$4:$D$8,2)+VLOOKUP(I834,'1. Standard_Cost'!$B$4:$D$8,3))*J834*K834),"0")</f>
        <v>0</v>
      </c>
      <c r="M834" s="102">
        <f>L834*'1. Standard_Cost'!F422</f>
        <v>0</v>
      </c>
      <c r="N834" s="103"/>
      <c r="O834" s="103"/>
      <c r="P834" s="103"/>
      <c r="Q834" s="103"/>
      <c r="R834" s="104">
        <f>+N834*P834*'1. Standard_Cost'!$B$12</f>
        <v>0</v>
      </c>
      <c r="S834" s="104">
        <f>+N834*O834*P834*'1. Standard_Cost'!$C$12</f>
        <v>0</v>
      </c>
      <c r="T834" s="104">
        <f>+N834*P834*Q834*'1. Standard_Cost'!$D$12</f>
        <v>0</v>
      </c>
      <c r="U834" s="104">
        <f>+N834*O834*'1. Standard_Cost'!$E$12</f>
        <v>0</v>
      </c>
      <c r="V834" s="103"/>
      <c r="W834" s="103"/>
      <c r="X834" s="103"/>
      <c r="Y834" s="104">
        <f>+V834*((X834*'1. Standard_Cost'!$B$16)+(W834*X834*'1. Standard_Cost'!$C$16))</f>
        <v>0</v>
      </c>
      <c r="Z834" s="103"/>
      <c r="AA834" s="103"/>
      <c r="AB834" s="104">
        <f>+Z834*'1. Standard_Cost'!$B$20+AA834*'1. Standard_Cost'!$C$20</f>
        <v>0</v>
      </c>
      <c r="AC834" s="105"/>
      <c r="AD834" s="106"/>
      <c r="AE834" s="104">
        <f>SUM(AD834,AC834,AB834,Y834,U834,T834,S834,R834)*'1. Standard_Cost'!B446</f>
        <v>0</v>
      </c>
      <c r="AF834" s="104">
        <f t="shared" si="1504"/>
        <v>0</v>
      </c>
      <c r="AG834" s="103"/>
      <c r="AH834" s="103"/>
      <c r="AI834" s="103"/>
      <c r="AJ834" s="107"/>
      <c r="AK834" s="107"/>
      <c r="AL834" s="107"/>
      <c r="AM834" s="104">
        <f>AG834*'1. Standard_Cost'!B442+'Incremental_Cost Year 2021'!AH837*'1. Standard_Cost'!C442+'Incremental_Cost Year 2021'!AI837*'1. Standard_Cost'!D442+'Incremental_Cost Year 2021'!AJ837+'Incremental_Cost Year 2021'!AL837+AK834</f>
        <v>0</v>
      </c>
      <c r="AN834" s="104">
        <f>AM834*'1. Standard_Cost'!C446</f>
        <v>0</v>
      </c>
      <c r="AO834" s="107"/>
      <c r="AQ834" s="104">
        <f t="shared" si="1500"/>
        <v>0</v>
      </c>
      <c r="AR834" s="104">
        <f t="shared" si="1501"/>
        <v>0</v>
      </c>
      <c r="AS834" s="104">
        <f t="shared" si="1502"/>
        <v>0</v>
      </c>
      <c r="AT834" s="104">
        <f t="shared" si="1505"/>
        <v>0</v>
      </c>
      <c r="AU834" s="108"/>
      <c r="AV834" s="108"/>
      <c r="AW834" s="108"/>
      <c r="AX834" s="108"/>
      <c r="AY834" s="108"/>
      <c r="AZ834" s="108"/>
      <c r="BA834" s="109">
        <f t="shared" si="1503"/>
        <v>0</v>
      </c>
    </row>
    <row r="835" spans="1:53" ht="14.1" customHeight="1" outlineLevel="2" x14ac:dyDescent="0.2">
      <c r="A835" s="68"/>
      <c r="B835" s="94"/>
      <c r="C835" s="251"/>
      <c r="D835" s="110"/>
      <c r="E835" s="110"/>
      <c r="F835" s="110"/>
      <c r="G835" s="111"/>
      <c r="H835" s="112" t="s">
        <v>179</v>
      </c>
      <c r="I835" s="100"/>
      <c r="J835" s="101"/>
      <c r="K835" s="101"/>
      <c r="L835" s="102" t="str">
        <f>IF(I835&lt;&gt;0,((VLOOKUP(I835,'1. Standard_Cost'!$B$4:$D$8,2)+VLOOKUP(I835,'1. Standard_Cost'!$B$4:$D$8,3))*J835*K835),"0")</f>
        <v>0</v>
      </c>
      <c r="M835" s="102">
        <f>L835*'1. Standard_Cost'!F422</f>
        <v>0</v>
      </c>
      <c r="N835" s="103"/>
      <c r="O835" s="103"/>
      <c r="P835" s="103"/>
      <c r="Q835" s="103"/>
      <c r="R835" s="104">
        <f>+N835*P835*'1. Standard_Cost'!$B$12</f>
        <v>0</v>
      </c>
      <c r="S835" s="104">
        <f>+N835*O835*P835*'1. Standard_Cost'!$C$12</f>
        <v>0</v>
      </c>
      <c r="T835" s="104">
        <f>+N835*P835*Q835*'1. Standard_Cost'!$D$12</f>
        <v>0</v>
      </c>
      <c r="U835" s="104">
        <f>+N835*O835*'1. Standard_Cost'!$E$12</f>
        <v>0</v>
      </c>
      <c r="V835" s="103"/>
      <c r="W835" s="103"/>
      <c r="X835" s="103"/>
      <c r="Y835" s="104">
        <f>+V835*((X835*'1. Standard_Cost'!$B$16)+(W835*X835*'1. Standard_Cost'!$C$16))</f>
        <v>0</v>
      </c>
      <c r="Z835" s="103"/>
      <c r="AA835" s="103"/>
      <c r="AB835" s="104">
        <f>+Z835*'1. Standard_Cost'!$B$20+AA835*'1. Standard_Cost'!$C$20</f>
        <v>0</v>
      </c>
      <c r="AC835" s="105"/>
      <c r="AD835" s="106"/>
      <c r="AE835" s="104">
        <f>SUM(AD835,AC835,AB835,Y835,U835,T835,S835,R835)*'1. Standard_Cost'!B446</f>
        <v>0</v>
      </c>
      <c r="AF835" s="104">
        <f t="shared" si="1504"/>
        <v>0</v>
      </c>
      <c r="AG835" s="103"/>
      <c r="AH835" s="103"/>
      <c r="AI835" s="103"/>
      <c r="AJ835" s="107"/>
      <c r="AK835" s="107"/>
      <c r="AL835" s="107"/>
      <c r="AM835" s="104">
        <f>AG835*'1. Standard_Cost'!B442+'Incremental_Cost Year 2021'!AH838*'1. Standard_Cost'!C442+'Incremental_Cost Year 2021'!AI838*'1. Standard_Cost'!D442+'Incremental_Cost Year 2021'!AJ838+'Incremental_Cost Year 2021'!AL838+AK835</f>
        <v>0</v>
      </c>
      <c r="AN835" s="104">
        <f>AM835*'1. Standard_Cost'!C446</f>
        <v>0</v>
      </c>
      <c r="AO835" s="107"/>
      <c r="AQ835" s="104">
        <f t="shared" si="1500"/>
        <v>0</v>
      </c>
      <c r="AR835" s="104">
        <f t="shared" si="1501"/>
        <v>0</v>
      </c>
      <c r="AS835" s="104">
        <f t="shared" si="1502"/>
        <v>0</v>
      </c>
      <c r="AT835" s="104">
        <f t="shared" si="1505"/>
        <v>0</v>
      </c>
      <c r="AU835" s="108"/>
      <c r="AV835" s="108"/>
      <c r="AW835" s="108"/>
      <c r="AX835" s="108"/>
      <c r="AY835" s="108"/>
      <c r="AZ835" s="108"/>
      <c r="BA835" s="109">
        <f t="shared" si="1503"/>
        <v>0</v>
      </c>
    </row>
    <row r="836" spans="1:53" ht="24.6" customHeight="1" outlineLevel="1" x14ac:dyDescent="0.2">
      <c r="A836" s="68"/>
      <c r="B836" s="141"/>
      <c r="C836" s="251"/>
      <c r="D836" s="113" t="s">
        <v>48</v>
      </c>
      <c r="E836" s="113" t="s">
        <v>470</v>
      </c>
      <c r="F836" s="114" t="s">
        <v>154</v>
      </c>
      <c r="G836" s="115" t="s">
        <v>155</v>
      </c>
      <c r="H836" s="122" t="s">
        <v>471</v>
      </c>
      <c r="I836" s="117"/>
      <c r="J836" s="117"/>
      <c r="K836" s="117"/>
      <c r="L836" s="118">
        <f>SUM(L832:L835)</f>
        <v>0</v>
      </c>
      <c r="M836" s="118">
        <f>SUM(M832:M835)</f>
        <v>0</v>
      </c>
      <c r="N836" s="117"/>
      <c r="O836" s="117"/>
      <c r="P836" s="117"/>
      <c r="Q836" s="117"/>
      <c r="R836" s="119">
        <f>SUM(R832:R835)</f>
        <v>0</v>
      </c>
      <c r="S836" s="119">
        <f>SUM(S832:S835)</f>
        <v>0</v>
      </c>
      <c r="T836" s="119">
        <f>SUM(T832:T835)</f>
        <v>0</v>
      </c>
      <c r="U836" s="119">
        <f>SUM(U832:U835)</f>
        <v>0</v>
      </c>
      <c r="V836" s="117"/>
      <c r="W836" s="117"/>
      <c r="X836" s="117"/>
      <c r="Y836" s="118">
        <f>SUM(Y832:Y835)</f>
        <v>0</v>
      </c>
      <c r="Z836" s="117"/>
      <c r="AA836" s="117"/>
      <c r="AB836" s="118">
        <f t="shared" ref="AB836:AF836" si="1506">SUM(AB832:AB835)</f>
        <v>0</v>
      </c>
      <c r="AC836" s="118">
        <f t="shared" si="1506"/>
        <v>0</v>
      </c>
      <c r="AD836" s="118">
        <f t="shared" si="1506"/>
        <v>0</v>
      </c>
      <c r="AE836" s="118">
        <f t="shared" si="1506"/>
        <v>0</v>
      </c>
      <c r="AF836" s="118">
        <f t="shared" si="1506"/>
        <v>0</v>
      </c>
      <c r="AG836" s="117"/>
      <c r="AH836" s="117"/>
      <c r="AI836" s="117"/>
      <c r="AJ836" s="119">
        <f>SUM(AJ832:AJ835)</f>
        <v>0</v>
      </c>
      <c r="AK836" s="119">
        <f t="shared" ref="AK836:AN836" si="1507">SUM(AK832:AK835)</f>
        <v>0</v>
      </c>
      <c r="AL836" s="119">
        <f t="shared" si="1507"/>
        <v>0</v>
      </c>
      <c r="AM836" s="119">
        <f t="shared" si="1507"/>
        <v>0</v>
      </c>
      <c r="AN836" s="119">
        <f t="shared" si="1507"/>
        <v>0</v>
      </c>
      <c r="AO836" s="116"/>
      <c r="AP836" s="120"/>
      <c r="AQ836" s="121">
        <f t="shared" ref="AQ836:BA836" si="1508">SUM(AQ832:AQ835)</f>
        <v>0</v>
      </c>
      <c r="AR836" s="121">
        <f t="shared" si="1508"/>
        <v>0</v>
      </c>
      <c r="AS836" s="121">
        <f t="shared" si="1508"/>
        <v>0</v>
      </c>
      <c r="AT836" s="121">
        <f t="shared" si="1508"/>
        <v>0</v>
      </c>
      <c r="AU836" s="121">
        <f t="shared" si="1508"/>
        <v>0</v>
      </c>
      <c r="AV836" s="121">
        <f t="shared" si="1508"/>
        <v>0</v>
      </c>
      <c r="AW836" s="121">
        <f t="shared" si="1508"/>
        <v>0</v>
      </c>
      <c r="AX836" s="121">
        <f t="shared" si="1508"/>
        <v>0</v>
      </c>
      <c r="AY836" s="121">
        <f t="shared" si="1508"/>
        <v>0</v>
      </c>
      <c r="AZ836" s="121">
        <f t="shared" si="1508"/>
        <v>0</v>
      </c>
      <c r="BA836" s="121">
        <f t="shared" si="1508"/>
        <v>0</v>
      </c>
    </row>
    <row r="837" spans="1:53" ht="14.1" customHeight="1" outlineLevel="2" x14ac:dyDescent="0.2">
      <c r="A837" s="68"/>
      <c r="B837" s="94"/>
      <c r="C837" s="95"/>
      <c r="D837" s="96"/>
      <c r="E837" s="96"/>
      <c r="F837" s="97"/>
      <c r="G837" s="98"/>
      <c r="H837" s="99" t="s">
        <v>49</v>
      </c>
      <c r="I837" s="100"/>
      <c r="J837" s="101"/>
      <c r="K837" s="101"/>
      <c r="L837" s="102" t="str">
        <f>IF(I837&lt;&gt;0,((VLOOKUP(I837,'1. Standard_Cost'!$B$4:$D$8,2)+VLOOKUP(I837,'1. Standard_Cost'!$B$4:$D$8,3))*J837*K837),"0")</f>
        <v>0</v>
      </c>
      <c r="M837" s="102">
        <f>L837*'1. Standard_Cost'!F427</f>
        <v>0</v>
      </c>
      <c r="N837" s="103"/>
      <c r="O837" s="103"/>
      <c r="P837" s="103"/>
      <c r="Q837" s="103"/>
      <c r="R837" s="104">
        <f>+N837*P837*'1. Standard_Cost'!$B$12</f>
        <v>0</v>
      </c>
      <c r="S837" s="104">
        <f>+N837*O837*P837*'1. Standard_Cost'!$C$12</f>
        <v>0</v>
      </c>
      <c r="T837" s="104">
        <f>+N837*P837*Q837*'1. Standard_Cost'!$D$12</f>
        <v>0</v>
      </c>
      <c r="U837" s="104">
        <f>+N837*O837*'1. Standard_Cost'!$E$12</f>
        <v>0</v>
      </c>
      <c r="V837" s="103"/>
      <c r="W837" s="103"/>
      <c r="X837" s="103"/>
      <c r="Y837" s="104">
        <f>+V837*((X837*'1. Standard_Cost'!$B$16)+(W837*X837*'1. Standard_Cost'!$C$16))</f>
        <v>0</v>
      </c>
      <c r="Z837" s="103"/>
      <c r="AA837" s="103"/>
      <c r="AB837" s="104">
        <f>+Z837*'1. Standard_Cost'!$B$20+AA837*'1. Standard_Cost'!$C$20</f>
        <v>0</v>
      </c>
      <c r="AC837" s="105"/>
      <c r="AD837" s="106"/>
      <c r="AE837" s="104">
        <f>SUM(AD837,AC837,AB837,Y837,U837,T837,S837,R837)*'1. Standard_Cost'!B451</f>
        <v>0</v>
      </c>
      <c r="AF837" s="104">
        <f>SUM(AD837,AE837)</f>
        <v>0</v>
      </c>
      <c r="AG837" s="103"/>
      <c r="AH837" s="103"/>
      <c r="AI837" s="103"/>
      <c r="AJ837" s="107"/>
      <c r="AK837" s="107"/>
      <c r="AL837" s="107"/>
      <c r="AM837" s="104">
        <f>AG837*'1. Standard_Cost'!B447+'Incremental_Cost Year 2021'!AH840*'1. Standard_Cost'!C447+'Incremental_Cost Year 2021'!AI840*'1. Standard_Cost'!D447+'Incremental_Cost Year 2021'!AJ840+'Incremental_Cost Year 2021'!AL840+AK837</f>
        <v>0</v>
      </c>
      <c r="AN837" s="104">
        <f>AM837*'1. Standard_Cost'!C451</f>
        <v>0</v>
      </c>
      <c r="AO837" s="107"/>
      <c r="AQ837" s="104">
        <f t="shared" ref="AQ837:AQ840" si="1509">L837+M837</f>
        <v>0</v>
      </c>
      <c r="AR837" s="104">
        <f t="shared" ref="AR837:AR840" si="1510">AF837</f>
        <v>0</v>
      </c>
      <c r="AS837" s="104">
        <f t="shared" ref="AS837:AS840" si="1511">AM837+AN837</f>
        <v>0</v>
      </c>
      <c r="AT837" s="104">
        <f>SUM(AQ837,AR837,AS837)</f>
        <v>0</v>
      </c>
      <c r="AU837" s="108"/>
      <c r="AV837" s="108"/>
      <c r="AW837" s="108"/>
      <c r="AX837" s="108"/>
      <c r="AY837" s="108"/>
      <c r="AZ837" s="108"/>
      <c r="BA837" s="109">
        <f t="shared" ref="BA837:BA840" si="1512">SUM(AU837:AZ837)-AT837</f>
        <v>0</v>
      </c>
    </row>
    <row r="838" spans="1:53" ht="14.1" customHeight="1" outlineLevel="2" x14ac:dyDescent="0.2">
      <c r="A838" s="68"/>
      <c r="B838" s="94"/>
      <c r="C838" s="95"/>
      <c r="D838" s="110"/>
      <c r="E838" s="110"/>
      <c r="F838" s="110"/>
      <c r="G838" s="111"/>
      <c r="H838" s="99" t="s">
        <v>50</v>
      </c>
      <c r="I838" s="100"/>
      <c r="J838" s="101"/>
      <c r="K838" s="101"/>
      <c r="L838" s="102" t="str">
        <f>IF(I838&lt;&gt;0,((VLOOKUP(I838,'1. Standard_Cost'!$B$4:$D$8,2)+VLOOKUP(I838,'1. Standard_Cost'!$B$4:$D$8,3))*J838*K838),"0")</f>
        <v>0</v>
      </c>
      <c r="M838" s="102">
        <f>L838*'1. Standard_Cost'!F427</f>
        <v>0</v>
      </c>
      <c r="N838" s="103"/>
      <c r="O838" s="103"/>
      <c r="P838" s="103"/>
      <c r="Q838" s="103"/>
      <c r="R838" s="104">
        <f>+N838*P838*'1. Standard_Cost'!$B$12</f>
        <v>0</v>
      </c>
      <c r="S838" s="104">
        <f>+N838*O838*P838*'1. Standard_Cost'!$C$12</f>
        <v>0</v>
      </c>
      <c r="T838" s="104">
        <f>+N838*P838*Q838*'1. Standard_Cost'!$D$12</f>
        <v>0</v>
      </c>
      <c r="U838" s="104">
        <f>+N838*O838*'1. Standard_Cost'!$E$12</f>
        <v>0</v>
      </c>
      <c r="V838" s="103"/>
      <c r="W838" s="103"/>
      <c r="X838" s="103"/>
      <c r="Y838" s="104">
        <f>+V838*((X838*'1. Standard_Cost'!$B$16)+(W838*X838*'1. Standard_Cost'!$C$16))</f>
        <v>0</v>
      </c>
      <c r="Z838" s="103"/>
      <c r="AA838" s="103"/>
      <c r="AB838" s="104">
        <f>+Z838*'1. Standard_Cost'!$B$20+AA838*'1. Standard_Cost'!$C$20</f>
        <v>0</v>
      </c>
      <c r="AC838" s="105"/>
      <c r="AD838" s="106"/>
      <c r="AE838" s="104">
        <f>SUM(AD838,AC838,AB838,Y838,U838,T838,S838,R838)*'1. Standard_Cost'!B451</f>
        <v>0</v>
      </c>
      <c r="AF838" s="104">
        <f t="shared" ref="AF838:AF840" si="1513">SUM(AD838,AE838)</f>
        <v>0</v>
      </c>
      <c r="AG838" s="103"/>
      <c r="AH838" s="103">
        <v>0</v>
      </c>
      <c r="AI838" s="103">
        <v>0</v>
      </c>
      <c r="AJ838" s="107"/>
      <c r="AK838" s="107"/>
      <c r="AL838" s="107"/>
      <c r="AM838" s="104">
        <f>AG838*'1. Standard_Cost'!B447+'Incremental_Cost Year 2021'!AH841*'1. Standard_Cost'!C447+'Incremental_Cost Year 2021'!AI841*'1. Standard_Cost'!D447+'Incremental_Cost Year 2021'!AJ841+'Incremental_Cost Year 2021'!AL841+AK838</f>
        <v>0</v>
      </c>
      <c r="AN838" s="104">
        <f>AM838*'1. Standard_Cost'!C451</f>
        <v>0</v>
      </c>
      <c r="AO838" s="107"/>
      <c r="AQ838" s="104">
        <f t="shared" si="1509"/>
        <v>0</v>
      </c>
      <c r="AR838" s="104">
        <f t="shared" si="1510"/>
        <v>0</v>
      </c>
      <c r="AS838" s="104">
        <f t="shared" si="1511"/>
        <v>0</v>
      </c>
      <c r="AT838" s="104">
        <f t="shared" ref="AT838:AT840" si="1514">SUM(AQ838,AR838,AS838)</f>
        <v>0</v>
      </c>
      <c r="AU838" s="108"/>
      <c r="AV838" s="108">
        <v>0</v>
      </c>
      <c r="AW838" s="108"/>
      <c r="AX838" s="108"/>
      <c r="AY838" s="108"/>
      <c r="AZ838" s="108"/>
      <c r="BA838" s="109">
        <f t="shared" si="1512"/>
        <v>0</v>
      </c>
    </row>
    <row r="839" spans="1:53" ht="14.1" customHeight="1" outlineLevel="2" x14ac:dyDescent="0.2">
      <c r="A839" s="68"/>
      <c r="B839" s="94"/>
      <c r="C839" s="95"/>
      <c r="D839" s="110"/>
      <c r="E839" s="110"/>
      <c r="F839" s="110"/>
      <c r="G839" s="111"/>
      <c r="H839" s="99" t="s">
        <v>51</v>
      </c>
      <c r="I839" s="100"/>
      <c r="J839" s="101"/>
      <c r="K839" s="101"/>
      <c r="L839" s="102" t="str">
        <f>IF(I839&lt;&gt;0,((VLOOKUP(I839,'1. Standard_Cost'!$B$4:$D$8,2)+VLOOKUP(I839,'1. Standard_Cost'!$B$4:$D$8,3))*J839*K839),"0")</f>
        <v>0</v>
      </c>
      <c r="M839" s="102">
        <f>L839*'1. Standard_Cost'!F427</f>
        <v>0</v>
      </c>
      <c r="N839" s="103"/>
      <c r="O839" s="103"/>
      <c r="P839" s="103"/>
      <c r="Q839" s="103"/>
      <c r="R839" s="104">
        <f>+N839*P839*'1. Standard_Cost'!$B$12</f>
        <v>0</v>
      </c>
      <c r="S839" s="104">
        <f>+N839*O839*P839*'1. Standard_Cost'!$C$12</f>
        <v>0</v>
      </c>
      <c r="T839" s="104">
        <f>+N839*P839*Q839*'1. Standard_Cost'!$D$12</f>
        <v>0</v>
      </c>
      <c r="U839" s="104">
        <f>+N839*O839*'1. Standard_Cost'!$E$12</f>
        <v>0</v>
      </c>
      <c r="V839" s="103"/>
      <c r="W839" s="103"/>
      <c r="X839" s="103"/>
      <c r="Y839" s="104">
        <f>+V839*((X839*'1. Standard_Cost'!$B$16)+(W839*X839*'1. Standard_Cost'!$C$16))</f>
        <v>0</v>
      </c>
      <c r="Z839" s="103"/>
      <c r="AA839" s="103"/>
      <c r="AB839" s="104">
        <f>+Z839*'1. Standard_Cost'!$B$20+AA839*'1. Standard_Cost'!$C$20</f>
        <v>0</v>
      </c>
      <c r="AC839" s="105"/>
      <c r="AD839" s="106"/>
      <c r="AE839" s="104">
        <f>SUM(AD839,AC839,AB839,Y839,U839,T839,S839,R839)*'1. Standard_Cost'!B451</f>
        <v>0</v>
      </c>
      <c r="AF839" s="104">
        <f t="shared" si="1513"/>
        <v>0</v>
      </c>
      <c r="AG839" s="103"/>
      <c r="AH839" s="103"/>
      <c r="AI839" s="103"/>
      <c r="AJ839" s="107"/>
      <c r="AK839" s="107"/>
      <c r="AL839" s="107"/>
      <c r="AM839" s="104">
        <f>AG839*'1. Standard_Cost'!B447+'Incremental_Cost Year 2021'!AH842*'1. Standard_Cost'!C447+'Incremental_Cost Year 2021'!AI842*'1. Standard_Cost'!D447+'Incremental_Cost Year 2021'!AJ842+'Incremental_Cost Year 2021'!AL842+AK839</f>
        <v>0</v>
      </c>
      <c r="AN839" s="104">
        <f>AM839*'1. Standard_Cost'!C451</f>
        <v>0</v>
      </c>
      <c r="AO839" s="107"/>
      <c r="AQ839" s="104">
        <f t="shared" si="1509"/>
        <v>0</v>
      </c>
      <c r="AR839" s="104">
        <f t="shared" si="1510"/>
        <v>0</v>
      </c>
      <c r="AS839" s="104">
        <f t="shared" si="1511"/>
        <v>0</v>
      </c>
      <c r="AT839" s="104">
        <f t="shared" si="1514"/>
        <v>0</v>
      </c>
      <c r="AU839" s="108"/>
      <c r="AV839" s="108"/>
      <c r="AW839" s="108"/>
      <c r="AX839" s="108"/>
      <c r="AY839" s="108"/>
      <c r="AZ839" s="108"/>
      <c r="BA839" s="109">
        <f t="shared" si="1512"/>
        <v>0</v>
      </c>
    </row>
    <row r="840" spans="1:53" ht="14.1" customHeight="1" outlineLevel="2" x14ac:dyDescent="0.2">
      <c r="A840" s="68"/>
      <c r="B840" s="94"/>
      <c r="C840" s="95"/>
      <c r="D840" s="110"/>
      <c r="E840" s="110"/>
      <c r="F840" s="110"/>
      <c r="G840" s="111"/>
      <c r="H840" s="112" t="s">
        <v>179</v>
      </c>
      <c r="I840" s="100"/>
      <c r="J840" s="101"/>
      <c r="K840" s="101"/>
      <c r="L840" s="102" t="str">
        <f>IF(I840&lt;&gt;0,((VLOOKUP(I840,'1. Standard_Cost'!$B$4:$D$8,2)+VLOOKUP(I840,'1. Standard_Cost'!$B$4:$D$8,3))*J840*K840),"0")</f>
        <v>0</v>
      </c>
      <c r="M840" s="102">
        <f>L840*'1. Standard_Cost'!F427</f>
        <v>0</v>
      </c>
      <c r="N840" s="103"/>
      <c r="O840" s="103"/>
      <c r="P840" s="103"/>
      <c r="Q840" s="103"/>
      <c r="R840" s="104">
        <f>+N840*P840*'1. Standard_Cost'!$B$12</f>
        <v>0</v>
      </c>
      <c r="S840" s="104">
        <f>+N840*O840*P840*'1. Standard_Cost'!$C$12</f>
        <v>0</v>
      </c>
      <c r="T840" s="104">
        <f>+N840*P840*Q840*'1. Standard_Cost'!$D$12</f>
        <v>0</v>
      </c>
      <c r="U840" s="104">
        <f>+N840*O840*'1. Standard_Cost'!$E$12</f>
        <v>0</v>
      </c>
      <c r="V840" s="103"/>
      <c r="W840" s="103"/>
      <c r="X840" s="103"/>
      <c r="Y840" s="104">
        <f>+V840*((X840*'1. Standard_Cost'!$B$16)+(W840*X840*'1. Standard_Cost'!$C$16))</f>
        <v>0</v>
      </c>
      <c r="Z840" s="103"/>
      <c r="AA840" s="103"/>
      <c r="AB840" s="104">
        <f>+Z840*'1. Standard_Cost'!$B$20+AA840*'1. Standard_Cost'!$C$20</f>
        <v>0</v>
      </c>
      <c r="AC840" s="105"/>
      <c r="AD840" s="106"/>
      <c r="AE840" s="104">
        <f>SUM(AD840,AC840,AB840,Y840,U840,T840,S840,R840)*'1. Standard_Cost'!B451</f>
        <v>0</v>
      </c>
      <c r="AF840" s="104">
        <f t="shared" si="1513"/>
        <v>0</v>
      </c>
      <c r="AG840" s="103"/>
      <c r="AH840" s="103"/>
      <c r="AI840" s="103"/>
      <c r="AJ840" s="107"/>
      <c r="AK840" s="107"/>
      <c r="AL840" s="107"/>
      <c r="AM840" s="104">
        <f>AG840*'1. Standard_Cost'!B447+'Incremental_Cost Year 2021'!AH843*'1. Standard_Cost'!C447+'Incremental_Cost Year 2021'!AI843*'1. Standard_Cost'!D447+'Incremental_Cost Year 2021'!AJ843+'Incremental_Cost Year 2021'!AL843+AK840</f>
        <v>0</v>
      </c>
      <c r="AN840" s="104">
        <f>AM840*'1. Standard_Cost'!C451</f>
        <v>0</v>
      </c>
      <c r="AO840" s="107"/>
      <c r="AQ840" s="104">
        <f t="shared" si="1509"/>
        <v>0</v>
      </c>
      <c r="AR840" s="104">
        <f t="shared" si="1510"/>
        <v>0</v>
      </c>
      <c r="AS840" s="104">
        <f t="shared" si="1511"/>
        <v>0</v>
      </c>
      <c r="AT840" s="104">
        <f t="shared" si="1514"/>
        <v>0</v>
      </c>
      <c r="AU840" s="108"/>
      <c r="AV840" s="108"/>
      <c r="AW840" s="108"/>
      <c r="AX840" s="108"/>
      <c r="AY840" s="108"/>
      <c r="AZ840" s="108"/>
      <c r="BA840" s="109">
        <f t="shared" si="1512"/>
        <v>0</v>
      </c>
    </row>
    <row r="841" spans="1:53" ht="24.6" customHeight="1" outlineLevel="1" x14ac:dyDescent="0.2">
      <c r="A841" s="68"/>
      <c r="B841" s="141"/>
      <c r="C841" s="95"/>
      <c r="D841" s="113" t="s">
        <v>48</v>
      </c>
      <c r="E841" s="113" t="s">
        <v>472</v>
      </c>
      <c r="F841" s="114" t="s">
        <v>154</v>
      </c>
      <c r="G841" s="115" t="s">
        <v>155</v>
      </c>
      <c r="H841" s="122" t="s">
        <v>473</v>
      </c>
      <c r="I841" s="117"/>
      <c r="J841" s="117"/>
      <c r="K841" s="117"/>
      <c r="L841" s="118">
        <f>SUM(L837:L840)</f>
        <v>0</v>
      </c>
      <c r="M841" s="118">
        <f>SUM(M837:M840)</f>
        <v>0</v>
      </c>
      <c r="N841" s="117"/>
      <c r="O841" s="117"/>
      <c r="P841" s="117"/>
      <c r="Q841" s="117"/>
      <c r="R841" s="119">
        <f>SUM(R837:R840)</f>
        <v>0</v>
      </c>
      <c r="S841" s="119">
        <f>SUM(S837:S840)</f>
        <v>0</v>
      </c>
      <c r="T841" s="119">
        <f>SUM(T837:T840)</f>
        <v>0</v>
      </c>
      <c r="U841" s="119">
        <f>SUM(U837:U840)</f>
        <v>0</v>
      </c>
      <c r="V841" s="117"/>
      <c r="W841" s="117"/>
      <c r="X841" s="117"/>
      <c r="Y841" s="118">
        <f>SUM(Y837:Y840)</f>
        <v>0</v>
      </c>
      <c r="Z841" s="117"/>
      <c r="AA841" s="117"/>
      <c r="AB841" s="118">
        <f t="shared" ref="AB841:AF841" si="1515">SUM(AB837:AB840)</f>
        <v>0</v>
      </c>
      <c r="AC841" s="118">
        <f t="shared" si="1515"/>
        <v>0</v>
      </c>
      <c r="AD841" s="118">
        <f t="shared" si="1515"/>
        <v>0</v>
      </c>
      <c r="AE841" s="118">
        <f t="shared" si="1515"/>
        <v>0</v>
      </c>
      <c r="AF841" s="118">
        <f t="shared" si="1515"/>
        <v>0</v>
      </c>
      <c r="AG841" s="117"/>
      <c r="AH841" s="117"/>
      <c r="AI841" s="117"/>
      <c r="AJ841" s="119">
        <f>SUM(AJ837:AJ840)</f>
        <v>0</v>
      </c>
      <c r="AK841" s="119">
        <f t="shared" ref="AK841:AN841" si="1516">SUM(AK837:AK840)</f>
        <v>0</v>
      </c>
      <c r="AL841" s="119">
        <f t="shared" si="1516"/>
        <v>0</v>
      </c>
      <c r="AM841" s="119">
        <f t="shared" si="1516"/>
        <v>0</v>
      </c>
      <c r="AN841" s="119">
        <f t="shared" si="1516"/>
        <v>0</v>
      </c>
      <c r="AO841" s="116"/>
      <c r="AP841" s="120"/>
      <c r="AQ841" s="121">
        <f t="shared" ref="AQ841:BA841" si="1517">SUM(AQ837:AQ840)</f>
        <v>0</v>
      </c>
      <c r="AR841" s="121">
        <f t="shared" si="1517"/>
        <v>0</v>
      </c>
      <c r="AS841" s="121">
        <f t="shared" si="1517"/>
        <v>0</v>
      </c>
      <c r="AT841" s="121">
        <f t="shared" si="1517"/>
        <v>0</v>
      </c>
      <c r="AU841" s="121">
        <f t="shared" si="1517"/>
        <v>0</v>
      </c>
      <c r="AV841" s="121">
        <f t="shared" si="1517"/>
        <v>0</v>
      </c>
      <c r="AW841" s="121">
        <f t="shared" si="1517"/>
        <v>0</v>
      </c>
      <c r="AX841" s="121">
        <f t="shared" si="1517"/>
        <v>0</v>
      </c>
      <c r="AY841" s="121">
        <f t="shared" si="1517"/>
        <v>0</v>
      </c>
      <c r="AZ841" s="121">
        <f t="shared" si="1517"/>
        <v>0</v>
      </c>
      <c r="BA841" s="121">
        <f t="shared" si="1517"/>
        <v>0</v>
      </c>
    </row>
    <row r="842" spans="1:53" ht="14.1" customHeight="1" outlineLevel="2" x14ac:dyDescent="0.2">
      <c r="A842" s="68"/>
      <c r="B842" s="94"/>
      <c r="C842" s="95"/>
      <c r="D842" s="96"/>
      <c r="E842" s="96"/>
      <c r="F842" s="97"/>
      <c r="G842" s="98"/>
      <c r="H842" s="99" t="s">
        <v>49</v>
      </c>
      <c r="I842" s="100"/>
      <c r="J842" s="101"/>
      <c r="K842" s="101"/>
      <c r="L842" s="102" t="str">
        <f>IF(I842&lt;&gt;0,((VLOOKUP(I842,'1. Standard_Cost'!$B$4:$D$8,2)+VLOOKUP(I842,'1. Standard_Cost'!$B$4:$D$8,3))*J842*K842),"0")</f>
        <v>0</v>
      </c>
      <c r="M842" s="102">
        <f>L842*'1. Standard_Cost'!F432</f>
        <v>0</v>
      </c>
      <c r="N842" s="103"/>
      <c r="O842" s="103"/>
      <c r="P842" s="103"/>
      <c r="Q842" s="103"/>
      <c r="R842" s="104">
        <f>+N842*P842*'1. Standard_Cost'!$B$12</f>
        <v>0</v>
      </c>
      <c r="S842" s="104">
        <f>+N842*O842*P842*'1. Standard_Cost'!$C$12</f>
        <v>0</v>
      </c>
      <c r="T842" s="104">
        <f>+N842*P842*Q842*'1. Standard_Cost'!$D$12</f>
        <v>0</v>
      </c>
      <c r="U842" s="104">
        <f>+N842*O842*'1. Standard_Cost'!$E$12</f>
        <v>0</v>
      </c>
      <c r="V842" s="103"/>
      <c r="W842" s="103"/>
      <c r="X842" s="103"/>
      <c r="Y842" s="104">
        <f>+V842*((X842*'1. Standard_Cost'!$B$16)+(W842*X842*'1. Standard_Cost'!$C$16))</f>
        <v>0</v>
      </c>
      <c r="Z842" s="103"/>
      <c r="AA842" s="103"/>
      <c r="AB842" s="104">
        <f>+Z842*'1. Standard_Cost'!$B$20+AA842*'1. Standard_Cost'!$C$20</f>
        <v>0</v>
      </c>
      <c r="AC842" s="105"/>
      <c r="AD842" s="106"/>
      <c r="AE842" s="104">
        <f>SUM(AD842,AC842,AB842,Y842,U842,T842,S842,R842)*'1. Standard_Cost'!B456</f>
        <v>0</v>
      </c>
      <c r="AF842" s="104">
        <f>SUM(AD842,AE842)</f>
        <v>0</v>
      </c>
      <c r="AG842" s="103"/>
      <c r="AH842" s="103"/>
      <c r="AI842" s="103"/>
      <c r="AJ842" s="107"/>
      <c r="AK842" s="107"/>
      <c r="AL842" s="107"/>
      <c r="AM842" s="104">
        <f>AG842*'1. Standard_Cost'!B452+'Incremental_Cost Year 2021'!AH845*'1. Standard_Cost'!C452+'Incremental_Cost Year 2021'!AI845*'1. Standard_Cost'!D452+'Incremental_Cost Year 2021'!AJ845+'Incremental_Cost Year 2021'!AL845+AK842</f>
        <v>0</v>
      </c>
      <c r="AN842" s="104">
        <f>AM842*'1. Standard_Cost'!C456</f>
        <v>0</v>
      </c>
      <c r="AO842" s="107"/>
      <c r="AQ842" s="104">
        <f t="shared" ref="AQ842:AQ845" si="1518">L842+M842</f>
        <v>0</v>
      </c>
      <c r="AR842" s="104">
        <f t="shared" ref="AR842:AR845" si="1519">AF842</f>
        <v>0</v>
      </c>
      <c r="AS842" s="104">
        <f t="shared" ref="AS842:AS845" si="1520">AM842+AN842</f>
        <v>0</v>
      </c>
      <c r="AT842" s="104">
        <f>SUM(AQ842,AR842,AS842)</f>
        <v>0</v>
      </c>
      <c r="AU842" s="108"/>
      <c r="AV842" s="108"/>
      <c r="AW842" s="108"/>
      <c r="AX842" s="108"/>
      <c r="AY842" s="108"/>
      <c r="AZ842" s="108"/>
      <c r="BA842" s="109">
        <f t="shared" ref="BA842:BA845" si="1521">SUM(AU842:AZ842)-AT842</f>
        <v>0</v>
      </c>
    </row>
    <row r="843" spans="1:53" ht="14.1" customHeight="1" outlineLevel="2" x14ac:dyDescent="0.2">
      <c r="A843" s="68"/>
      <c r="B843" s="94"/>
      <c r="C843" s="95"/>
      <c r="D843" s="110"/>
      <c r="E843" s="110"/>
      <c r="F843" s="110"/>
      <c r="G843" s="111"/>
      <c r="H843" s="99" t="s">
        <v>50</v>
      </c>
      <c r="I843" s="100"/>
      <c r="J843" s="101"/>
      <c r="K843" s="101"/>
      <c r="L843" s="102" t="str">
        <f>IF(I843&lt;&gt;0,((VLOOKUP(I843,'1. Standard_Cost'!$B$4:$D$8,2)+VLOOKUP(I843,'1. Standard_Cost'!$B$4:$D$8,3))*J843*K843),"0")</f>
        <v>0</v>
      </c>
      <c r="M843" s="102">
        <f>L843*'1. Standard_Cost'!F432</f>
        <v>0</v>
      </c>
      <c r="N843" s="103"/>
      <c r="O843" s="103"/>
      <c r="P843" s="103"/>
      <c r="Q843" s="103"/>
      <c r="R843" s="104">
        <f>+N843*P843*'1. Standard_Cost'!$B$12</f>
        <v>0</v>
      </c>
      <c r="S843" s="104">
        <f>+N843*O843*P843*'1. Standard_Cost'!$C$12</f>
        <v>0</v>
      </c>
      <c r="T843" s="104">
        <f>+N843*P843*Q843*'1. Standard_Cost'!$D$12</f>
        <v>0</v>
      </c>
      <c r="U843" s="104">
        <f>+N843*O843*'1. Standard_Cost'!$E$12</f>
        <v>0</v>
      </c>
      <c r="V843" s="103"/>
      <c r="W843" s="103"/>
      <c r="X843" s="103"/>
      <c r="Y843" s="104">
        <f>+V843*((X843*'1. Standard_Cost'!$B$16)+(W843*X843*'1. Standard_Cost'!$C$16))</f>
        <v>0</v>
      </c>
      <c r="Z843" s="103"/>
      <c r="AA843" s="103"/>
      <c r="AB843" s="104">
        <f>+Z843*'1. Standard_Cost'!$B$20+AA843*'1. Standard_Cost'!$C$20</f>
        <v>0</v>
      </c>
      <c r="AC843" s="105"/>
      <c r="AD843" s="106"/>
      <c r="AE843" s="104">
        <f>SUM(AD843,AC843,AB843,Y843,U843,T843,S843,R843)*'1. Standard_Cost'!B456</f>
        <v>0</v>
      </c>
      <c r="AF843" s="104">
        <f t="shared" ref="AF843:AF845" si="1522">SUM(AD843,AE843)</f>
        <v>0</v>
      </c>
      <c r="AG843" s="103"/>
      <c r="AH843" s="103">
        <v>0</v>
      </c>
      <c r="AI843" s="103">
        <v>0</v>
      </c>
      <c r="AJ843" s="107"/>
      <c r="AK843" s="107"/>
      <c r="AL843" s="107"/>
      <c r="AM843" s="104">
        <f>AG843*'1. Standard_Cost'!B452+'Incremental_Cost Year 2021'!AH846*'1. Standard_Cost'!C452+'Incremental_Cost Year 2021'!AI846*'1. Standard_Cost'!D452+'Incremental_Cost Year 2021'!AJ846+'Incremental_Cost Year 2021'!AL846+AK843</f>
        <v>0</v>
      </c>
      <c r="AN843" s="104">
        <f>AM843*'1. Standard_Cost'!C456</f>
        <v>0</v>
      </c>
      <c r="AO843" s="107"/>
      <c r="AQ843" s="104">
        <f t="shared" si="1518"/>
        <v>0</v>
      </c>
      <c r="AR843" s="104">
        <f t="shared" si="1519"/>
        <v>0</v>
      </c>
      <c r="AS843" s="104">
        <f t="shared" si="1520"/>
        <v>0</v>
      </c>
      <c r="AT843" s="104">
        <f t="shared" ref="AT843:AT845" si="1523">SUM(AQ843,AR843,AS843)</f>
        <v>0</v>
      </c>
      <c r="AU843" s="108"/>
      <c r="AV843" s="108">
        <v>0</v>
      </c>
      <c r="AW843" s="108"/>
      <c r="AX843" s="108"/>
      <c r="AY843" s="108"/>
      <c r="AZ843" s="108"/>
      <c r="BA843" s="109">
        <f t="shared" si="1521"/>
        <v>0</v>
      </c>
    </row>
    <row r="844" spans="1:53" ht="14.1" customHeight="1" outlineLevel="2" x14ac:dyDescent="0.2">
      <c r="A844" s="68"/>
      <c r="B844" s="94"/>
      <c r="C844" s="95"/>
      <c r="D844" s="110"/>
      <c r="E844" s="110"/>
      <c r="F844" s="110"/>
      <c r="G844" s="111"/>
      <c r="H844" s="99" t="s">
        <v>51</v>
      </c>
      <c r="I844" s="100"/>
      <c r="J844" s="101"/>
      <c r="K844" s="101"/>
      <c r="L844" s="102" t="str">
        <f>IF(I844&lt;&gt;0,((VLOOKUP(I844,'1. Standard_Cost'!$B$4:$D$8,2)+VLOOKUP(I844,'1. Standard_Cost'!$B$4:$D$8,3))*J844*K844),"0")</f>
        <v>0</v>
      </c>
      <c r="M844" s="102">
        <f>L844*'1. Standard_Cost'!F432</f>
        <v>0</v>
      </c>
      <c r="N844" s="103"/>
      <c r="O844" s="103"/>
      <c r="P844" s="103"/>
      <c r="Q844" s="103"/>
      <c r="R844" s="104">
        <f>+N844*P844*'1. Standard_Cost'!$B$12</f>
        <v>0</v>
      </c>
      <c r="S844" s="104">
        <f>+N844*O844*P844*'1. Standard_Cost'!$C$12</f>
        <v>0</v>
      </c>
      <c r="T844" s="104">
        <f>+N844*P844*Q844*'1. Standard_Cost'!$D$12</f>
        <v>0</v>
      </c>
      <c r="U844" s="104">
        <f>+N844*O844*'1. Standard_Cost'!$E$12</f>
        <v>0</v>
      </c>
      <c r="V844" s="103"/>
      <c r="W844" s="103"/>
      <c r="X844" s="103"/>
      <c r="Y844" s="104">
        <f>+V844*((X844*'1. Standard_Cost'!$B$16)+(W844*X844*'1. Standard_Cost'!$C$16))</f>
        <v>0</v>
      </c>
      <c r="Z844" s="103"/>
      <c r="AA844" s="103"/>
      <c r="AB844" s="104">
        <f>+Z844*'1. Standard_Cost'!$B$20+AA844*'1. Standard_Cost'!$C$20</f>
        <v>0</v>
      </c>
      <c r="AC844" s="105"/>
      <c r="AD844" s="106"/>
      <c r="AE844" s="104">
        <f>SUM(AD844,AC844,AB844,Y844,U844,T844,S844,R844)*'1. Standard_Cost'!B456</f>
        <v>0</v>
      </c>
      <c r="AF844" s="104">
        <f t="shared" si="1522"/>
        <v>0</v>
      </c>
      <c r="AG844" s="103"/>
      <c r="AH844" s="103"/>
      <c r="AI844" s="103"/>
      <c r="AJ844" s="107"/>
      <c r="AK844" s="107"/>
      <c r="AL844" s="107"/>
      <c r="AM844" s="104">
        <f>AG844*'1. Standard_Cost'!B452+'Incremental_Cost Year 2021'!AH847*'1. Standard_Cost'!C452+'Incremental_Cost Year 2021'!AI847*'1. Standard_Cost'!D452+'Incremental_Cost Year 2021'!AJ847+'Incremental_Cost Year 2021'!AL847+AK844</f>
        <v>0</v>
      </c>
      <c r="AN844" s="104">
        <f>AM844*'1. Standard_Cost'!C456</f>
        <v>0</v>
      </c>
      <c r="AO844" s="107"/>
      <c r="AQ844" s="104">
        <f t="shared" si="1518"/>
        <v>0</v>
      </c>
      <c r="AR844" s="104">
        <f t="shared" si="1519"/>
        <v>0</v>
      </c>
      <c r="AS844" s="104">
        <f t="shared" si="1520"/>
        <v>0</v>
      </c>
      <c r="AT844" s="104">
        <f t="shared" si="1523"/>
        <v>0</v>
      </c>
      <c r="AU844" s="108"/>
      <c r="AV844" s="108"/>
      <c r="AW844" s="108"/>
      <c r="AX844" s="108"/>
      <c r="AY844" s="108"/>
      <c r="AZ844" s="108"/>
      <c r="BA844" s="109">
        <f t="shared" si="1521"/>
        <v>0</v>
      </c>
    </row>
    <row r="845" spans="1:53" ht="14.1" customHeight="1" outlineLevel="2" x14ac:dyDescent="0.2">
      <c r="A845" s="68"/>
      <c r="B845" s="94"/>
      <c r="C845" s="95"/>
      <c r="D845" s="110"/>
      <c r="E845" s="110"/>
      <c r="F845" s="110"/>
      <c r="G845" s="111"/>
      <c r="H845" s="112" t="s">
        <v>179</v>
      </c>
      <c r="I845" s="100"/>
      <c r="J845" s="101"/>
      <c r="K845" s="101"/>
      <c r="L845" s="102" t="str">
        <f>IF(I845&lt;&gt;0,((VLOOKUP(I845,'1. Standard_Cost'!$B$4:$D$8,2)+VLOOKUP(I845,'1. Standard_Cost'!$B$4:$D$8,3))*J845*K845),"0")</f>
        <v>0</v>
      </c>
      <c r="M845" s="102">
        <f>L845*'1. Standard_Cost'!F432</f>
        <v>0</v>
      </c>
      <c r="N845" s="103"/>
      <c r="O845" s="103"/>
      <c r="P845" s="103"/>
      <c r="Q845" s="103"/>
      <c r="R845" s="104">
        <f>+N845*P845*'1. Standard_Cost'!$B$12</f>
        <v>0</v>
      </c>
      <c r="S845" s="104">
        <f>+N845*O845*P845*'1. Standard_Cost'!$C$12</f>
        <v>0</v>
      </c>
      <c r="T845" s="104">
        <f>+N845*P845*Q845*'1. Standard_Cost'!$D$12</f>
        <v>0</v>
      </c>
      <c r="U845" s="104">
        <f>+N845*O845*'1. Standard_Cost'!$E$12</f>
        <v>0</v>
      </c>
      <c r="V845" s="103"/>
      <c r="W845" s="103"/>
      <c r="X845" s="103"/>
      <c r="Y845" s="104">
        <f>+V845*((X845*'1. Standard_Cost'!$B$16)+(W845*X845*'1. Standard_Cost'!$C$16))</f>
        <v>0</v>
      </c>
      <c r="Z845" s="103"/>
      <c r="AA845" s="103"/>
      <c r="AB845" s="104">
        <f>+Z845*'1. Standard_Cost'!$B$20+AA845*'1. Standard_Cost'!$C$20</f>
        <v>0</v>
      </c>
      <c r="AC845" s="105"/>
      <c r="AD845" s="106"/>
      <c r="AE845" s="104">
        <f>SUM(AD845,AC845,AB845,Y845,U845,T845,S845,R845)*'1. Standard_Cost'!B456</f>
        <v>0</v>
      </c>
      <c r="AF845" s="104">
        <f t="shared" si="1522"/>
        <v>0</v>
      </c>
      <c r="AG845" s="103"/>
      <c r="AH845" s="103"/>
      <c r="AI845" s="103"/>
      <c r="AJ845" s="107"/>
      <c r="AK845" s="107"/>
      <c r="AL845" s="107"/>
      <c r="AM845" s="104">
        <f>AG845*'1. Standard_Cost'!B452+'Incremental_Cost Year 2021'!AH848*'1. Standard_Cost'!C452+'Incremental_Cost Year 2021'!AI848*'1. Standard_Cost'!D452+'Incremental_Cost Year 2021'!AJ848+'Incremental_Cost Year 2021'!AL848+AK845</f>
        <v>0</v>
      </c>
      <c r="AN845" s="104">
        <f>AM845*'1. Standard_Cost'!C456</f>
        <v>0</v>
      </c>
      <c r="AO845" s="107"/>
      <c r="AQ845" s="104">
        <f t="shared" si="1518"/>
        <v>0</v>
      </c>
      <c r="AR845" s="104">
        <f t="shared" si="1519"/>
        <v>0</v>
      </c>
      <c r="AS845" s="104">
        <f t="shared" si="1520"/>
        <v>0</v>
      </c>
      <c r="AT845" s="104">
        <f t="shared" si="1523"/>
        <v>0</v>
      </c>
      <c r="AU845" s="108"/>
      <c r="AV845" s="108"/>
      <c r="AW845" s="108"/>
      <c r="AX845" s="108"/>
      <c r="AY845" s="108"/>
      <c r="AZ845" s="108"/>
      <c r="BA845" s="109">
        <f t="shared" si="1521"/>
        <v>0</v>
      </c>
    </row>
    <row r="846" spans="1:53" ht="24.6" customHeight="1" outlineLevel="1" x14ac:dyDescent="0.2">
      <c r="A846" s="68"/>
      <c r="B846" s="141"/>
      <c r="C846" s="95"/>
      <c r="D846" s="113" t="s">
        <v>48</v>
      </c>
      <c r="E846" s="113" t="s">
        <v>474</v>
      </c>
      <c r="F846" s="114" t="s">
        <v>154</v>
      </c>
      <c r="G846" s="115" t="s">
        <v>155</v>
      </c>
      <c r="H846" s="122" t="s">
        <v>475</v>
      </c>
      <c r="I846" s="117"/>
      <c r="J846" s="117"/>
      <c r="K846" s="117"/>
      <c r="L846" s="118">
        <f>SUM(L842:L845)</f>
        <v>0</v>
      </c>
      <c r="M846" s="118">
        <f>SUM(M842:M845)</f>
        <v>0</v>
      </c>
      <c r="N846" s="117"/>
      <c r="O846" s="117"/>
      <c r="P846" s="117"/>
      <c r="Q846" s="117"/>
      <c r="R846" s="119">
        <f>SUM(R842:R845)</f>
        <v>0</v>
      </c>
      <c r="S846" s="119">
        <f>SUM(S842:S845)</f>
        <v>0</v>
      </c>
      <c r="T846" s="119">
        <f>SUM(T842:T845)</f>
        <v>0</v>
      </c>
      <c r="U846" s="119">
        <f>SUM(U842:U845)</f>
        <v>0</v>
      </c>
      <c r="V846" s="117"/>
      <c r="W846" s="117"/>
      <c r="X846" s="117"/>
      <c r="Y846" s="118">
        <f>SUM(Y842:Y845)</f>
        <v>0</v>
      </c>
      <c r="Z846" s="117"/>
      <c r="AA846" s="117"/>
      <c r="AB846" s="118">
        <f t="shared" ref="AB846:AF846" si="1524">SUM(AB842:AB845)</f>
        <v>0</v>
      </c>
      <c r="AC846" s="118">
        <f t="shared" si="1524"/>
        <v>0</v>
      </c>
      <c r="AD846" s="118">
        <f t="shared" si="1524"/>
        <v>0</v>
      </c>
      <c r="AE846" s="118">
        <f t="shared" si="1524"/>
        <v>0</v>
      </c>
      <c r="AF846" s="118">
        <f t="shared" si="1524"/>
        <v>0</v>
      </c>
      <c r="AG846" s="117"/>
      <c r="AH846" s="117"/>
      <c r="AI846" s="117"/>
      <c r="AJ846" s="119">
        <f>SUM(AJ842:AJ845)</f>
        <v>0</v>
      </c>
      <c r="AK846" s="119">
        <f t="shared" ref="AK846:AN846" si="1525">SUM(AK842:AK845)</f>
        <v>0</v>
      </c>
      <c r="AL846" s="119">
        <f t="shared" si="1525"/>
        <v>0</v>
      </c>
      <c r="AM846" s="119">
        <f t="shared" si="1525"/>
        <v>0</v>
      </c>
      <c r="AN846" s="119">
        <f t="shared" si="1525"/>
        <v>0</v>
      </c>
      <c r="AO846" s="116"/>
      <c r="AP846" s="120"/>
      <c r="AQ846" s="121">
        <f t="shared" ref="AQ846:BA846" si="1526">SUM(AQ842:AQ845)</f>
        <v>0</v>
      </c>
      <c r="AR846" s="121">
        <f t="shared" si="1526"/>
        <v>0</v>
      </c>
      <c r="AS846" s="121">
        <f t="shared" si="1526"/>
        <v>0</v>
      </c>
      <c r="AT846" s="121">
        <f t="shared" si="1526"/>
        <v>0</v>
      </c>
      <c r="AU846" s="121">
        <f t="shared" si="1526"/>
        <v>0</v>
      </c>
      <c r="AV846" s="121">
        <f t="shared" si="1526"/>
        <v>0</v>
      </c>
      <c r="AW846" s="121">
        <f t="shared" si="1526"/>
        <v>0</v>
      </c>
      <c r="AX846" s="121">
        <f t="shared" si="1526"/>
        <v>0</v>
      </c>
      <c r="AY846" s="121">
        <f t="shared" si="1526"/>
        <v>0</v>
      </c>
      <c r="AZ846" s="121">
        <f t="shared" si="1526"/>
        <v>0</v>
      </c>
      <c r="BA846" s="121">
        <f t="shared" si="1526"/>
        <v>0</v>
      </c>
    </row>
    <row r="847" spans="1:53" ht="14.1" customHeight="1" outlineLevel="2" x14ac:dyDescent="0.2">
      <c r="A847" s="68"/>
      <c r="B847" s="94"/>
      <c r="C847" s="250"/>
      <c r="D847" s="96"/>
      <c r="E847" s="96"/>
      <c r="F847" s="97"/>
      <c r="G847" s="98"/>
      <c r="H847" s="99" t="s">
        <v>49</v>
      </c>
      <c r="I847" s="100"/>
      <c r="J847" s="101"/>
      <c r="K847" s="101"/>
      <c r="L847" s="102" t="str">
        <f>IF(I847&lt;&gt;0,((VLOOKUP(I847,'1. Standard_Cost'!$B$4:$D$8,2)+VLOOKUP(I847,'1. Standard_Cost'!$B$4:$D$8,3))*J847*K847),"0")</f>
        <v>0</v>
      </c>
      <c r="M847" s="102">
        <f>L847*'1. Standard_Cost'!F447</f>
        <v>0</v>
      </c>
      <c r="N847" s="103"/>
      <c r="O847" s="103"/>
      <c r="P847" s="103"/>
      <c r="Q847" s="103"/>
      <c r="R847" s="104">
        <f>+N847*P847*'1. Standard_Cost'!$B$12</f>
        <v>0</v>
      </c>
      <c r="S847" s="104">
        <f>+N847*O847*P847*'1. Standard_Cost'!$C$12</f>
        <v>0</v>
      </c>
      <c r="T847" s="104">
        <f>+N847*P847*Q847*'1. Standard_Cost'!$D$12</f>
        <v>0</v>
      </c>
      <c r="U847" s="104">
        <f>+N847*O847*'1. Standard_Cost'!$E$12</f>
        <v>0</v>
      </c>
      <c r="V847" s="103"/>
      <c r="W847" s="103"/>
      <c r="X847" s="103"/>
      <c r="Y847" s="104">
        <f>+V847*((X847*'1. Standard_Cost'!$B$16)+(W847*X847*'1. Standard_Cost'!$C$16))</f>
        <v>0</v>
      </c>
      <c r="Z847" s="103"/>
      <c r="AA847" s="103"/>
      <c r="AB847" s="104">
        <f>+Z847*'1. Standard_Cost'!$B$20+AA847*'1. Standard_Cost'!$C$20</f>
        <v>0</v>
      </c>
      <c r="AC847" s="105"/>
      <c r="AD847" s="106"/>
      <c r="AE847" s="104">
        <f>SUM(AD847,AC847,AB847,Y847,U847,T847,S847,R847)*'1. Standard_Cost'!B471</f>
        <v>0</v>
      </c>
      <c r="AF847" s="104">
        <f>SUM(AD847,AE847)</f>
        <v>0</v>
      </c>
      <c r="AG847" s="103"/>
      <c r="AH847" s="103"/>
      <c r="AI847" s="103"/>
      <c r="AJ847" s="107"/>
      <c r="AK847" s="107"/>
      <c r="AL847" s="107"/>
      <c r="AM847" s="104">
        <f>AG847*'1. Standard_Cost'!B467+'Incremental_Cost Year 2021'!AH850*'1. Standard_Cost'!C467+'Incremental_Cost Year 2021'!AI850*'1. Standard_Cost'!D467+'Incremental_Cost Year 2021'!AJ850+'Incremental_Cost Year 2021'!AL850+AK847</f>
        <v>0</v>
      </c>
      <c r="AN847" s="104">
        <f>AM847*'1. Standard_Cost'!C471</f>
        <v>0</v>
      </c>
      <c r="AO847" s="107"/>
      <c r="AQ847" s="104">
        <f t="shared" ref="AQ847:AQ850" si="1527">L847+M847</f>
        <v>0</v>
      </c>
      <c r="AR847" s="104">
        <f t="shared" ref="AR847:AR850" si="1528">AF847</f>
        <v>0</v>
      </c>
      <c r="AS847" s="104">
        <f t="shared" ref="AS847:AS850" si="1529">AM847+AN847</f>
        <v>0</v>
      </c>
      <c r="AT847" s="104">
        <f>SUM(AQ847,AR847,AS847)</f>
        <v>0</v>
      </c>
      <c r="AU847" s="108"/>
      <c r="AV847" s="108"/>
      <c r="AW847" s="108"/>
      <c r="AX847" s="108"/>
      <c r="AY847" s="108"/>
      <c r="AZ847" s="108"/>
      <c r="BA847" s="109">
        <f t="shared" ref="BA847:BA850" si="1530">SUM(AU847:AZ847)-AT847</f>
        <v>0</v>
      </c>
    </row>
    <row r="848" spans="1:53" ht="14.1" customHeight="1" outlineLevel="2" x14ac:dyDescent="0.2">
      <c r="A848" s="68"/>
      <c r="B848" s="94"/>
      <c r="C848" s="251"/>
      <c r="D848" s="110"/>
      <c r="E848" s="110"/>
      <c r="F848" s="110"/>
      <c r="G848" s="111"/>
      <c r="H848" s="99" t="s">
        <v>50</v>
      </c>
      <c r="I848" s="100"/>
      <c r="J848" s="101"/>
      <c r="K848" s="101"/>
      <c r="L848" s="102" t="str">
        <f>IF(I848&lt;&gt;0,((VLOOKUP(I848,'1. Standard_Cost'!$B$4:$D$8,2)+VLOOKUP(I848,'1. Standard_Cost'!$B$4:$D$8,3))*J848*K848),"0")</f>
        <v>0</v>
      </c>
      <c r="M848" s="102">
        <f>L848*'1. Standard_Cost'!F447</f>
        <v>0</v>
      </c>
      <c r="N848" s="103"/>
      <c r="O848" s="103"/>
      <c r="P848" s="103"/>
      <c r="Q848" s="103"/>
      <c r="R848" s="104">
        <f>+N848*P848*'1. Standard_Cost'!$B$12</f>
        <v>0</v>
      </c>
      <c r="S848" s="104">
        <f>+N848*O848*P848*'1. Standard_Cost'!$C$12</f>
        <v>0</v>
      </c>
      <c r="T848" s="104">
        <f>+N848*P848*Q848*'1. Standard_Cost'!$D$12</f>
        <v>0</v>
      </c>
      <c r="U848" s="104">
        <f>+N848*O848*'1. Standard_Cost'!$E$12</f>
        <v>0</v>
      </c>
      <c r="V848" s="103"/>
      <c r="W848" s="103"/>
      <c r="X848" s="103"/>
      <c r="Y848" s="104">
        <f>+V848*((X848*'1. Standard_Cost'!$B$16)+(W848*X848*'1. Standard_Cost'!$C$16))</f>
        <v>0</v>
      </c>
      <c r="Z848" s="103"/>
      <c r="AA848" s="103"/>
      <c r="AB848" s="104">
        <f>+Z848*'1. Standard_Cost'!$B$20+AA848*'1. Standard_Cost'!$C$20</f>
        <v>0</v>
      </c>
      <c r="AC848" s="105"/>
      <c r="AD848" s="106"/>
      <c r="AE848" s="104">
        <f>SUM(AD848,AC848,AB848,Y848,U848,T848,S848,R848)*'1. Standard_Cost'!B471</f>
        <v>0</v>
      </c>
      <c r="AF848" s="104">
        <f t="shared" ref="AF848:AF850" si="1531">SUM(AD848,AE848)</f>
        <v>0</v>
      </c>
      <c r="AG848" s="103"/>
      <c r="AH848" s="103">
        <v>0</v>
      </c>
      <c r="AI848" s="103">
        <v>0</v>
      </c>
      <c r="AJ848" s="107"/>
      <c r="AK848" s="107"/>
      <c r="AL848" s="107"/>
      <c r="AM848" s="104">
        <f>AG848*'1. Standard_Cost'!B467+'Incremental_Cost Year 2021'!AH851*'1. Standard_Cost'!C467+'Incremental_Cost Year 2021'!AI851*'1. Standard_Cost'!D467+'Incremental_Cost Year 2021'!AJ851+'Incremental_Cost Year 2021'!AL851+AK848</f>
        <v>0</v>
      </c>
      <c r="AN848" s="104">
        <f>AM848*'1. Standard_Cost'!C471</f>
        <v>0</v>
      </c>
      <c r="AO848" s="107"/>
      <c r="AQ848" s="104">
        <f t="shared" si="1527"/>
        <v>0</v>
      </c>
      <c r="AR848" s="104">
        <f t="shared" si="1528"/>
        <v>0</v>
      </c>
      <c r="AS848" s="104">
        <f t="shared" si="1529"/>
        <v>0</v>
      </c>
      <c r="AT848" s="104">
        <f t="shared" ref="AT848:AT850" si="1532">SUM(AQ848,AR848,AS848)</f>
        <v>0</v>
      </c>
      <c r="AU848" s="108"/>
      <c r="AV848" s="108">
        <v>0</v>
      </c>
      <c r="AW848" s="108"/>
      <c r="AX848" s="108"/>
      <c r="AY848" s="108"/>
      <c r="AZ848" s="108"/>
      <c r="BA848" s="109">
        <f t="shared" si="1530"/>
        <v>0</v>
      </c>
    </row>
    <row r="849" spans="1:53" ht="14.1" customHeight="1" outlineLevel="2" x14ac:dyDescent="0.2">
      <c r="A849" s="68"/>
      <c r="B849" s="94"/>
      <c r="C849" s="251"/>
      <c r="D849" s="110"/>
      <c r="E849" s="110"/>
      <c r="F849" s="110"/>
      <c r="G849" s="111"/>
      <c r="H849" s="99" t="s">
        <v>51</v>
      </c>
      <c r="I849" s="100"/>
      <c r="J849" s="101"/>
      <c r="K849" s="101"/>
      <c r="L849" s="102" t="str">
        <f>IF(I849&lt;&gt;0,((VLOOKUP(I849,'1. Standard_Cost'!$B$4:$D$8,2)+VLOOKUP(I849,'1. Standard_Cost'!$B$4:$D$8,3))*J849*K849),"0")</f>
        <v>0</v>
      </c>
      <c r="M849" s="102">
        <f>L849*'1. Standard_Cost'!F447</f>
        <v>0</v>
      </c>
      <c r="N849" s="103"/>
      <c r="O849" s="103"/>
      <c r="P849" s="103"/>
      <c r="Q849" s="103"/>
      <c r="R849" s="104">
        <f>+N849*P849*'1. Standard_Cost'!$B$12</f>
        <v>0</v>
      </c>
      <c r="S849" s="104">
        <f>+N849*O849*P849*'1. Standard_Cost'!$C$12</f>
        <v>0</v>
      </c>
      <c r="T849" s="104">
        <f>+N849*P849*Q849*'1. Standard_Cost'!$D$12</f>
        <v>0</v>
      </c>
      <c r="U849" s="104">
        <f>+N849*O849*'1. Standard_Cost'!$E$12</f>
        <v>0</v>
      </c>
      <c r="V849" s="103"/>
      <c r="W849" s="103"/>
      <c r="X849" s="103"/>
      <c r="Y849" s="104">
        <f>+V849*((X849*'1. Standard_Cost'!$B$16)+(W849*X849*'1. Standard_Cost'!$C$16))</f>
        <v>0</v>
      </c>
      <c r="Z849" s="103"/>
      <c r="AA849" s="103"/>
      <c r="AB849" s="104">
        <f>+Z849*'1. Standard_Cost'!$B$20+AA849*'1. Standard_Cost'!$C$20</f>
        <v>0</v>
      </c>
      <c r="AC849" s="105"/>
      <c r="AD849" s="106"/>
      <c r="AE849" s="104">
        <f>SUM(AD849,AC849,AB849,Y849,U849,T849,S849,R849)*'1. Standard_Cost'!B471</f>
        <v>0</v>
      </c>
      <c r="AF849" s="104">
        <f t="shared" si="1531"/>
        <v>0</v>
      </c>
      <c r="AG849" s="103"/>
      <c r="AH849" s="103"/>
      <c r="AI849" s="103"/>
      <c r="AJ849" s="107"/>
      <c r="AK849" s="107"/>
      <c r="AL849" s="107"/>
      <c r="AM849" s="104">
        <f>AG849*'1. Standard_Cost'!B467+'Incremental_Cost Year 2021'!AH852*'1. Standard_Cost'!C467+'Incremental_Cost Year 2021'!AI852*'1. Standard_Cost'!D467+'Incremental_Cost Year 2021'!AJ852+'Incremental_Cost Year 2021'!AL852+AK849</f>
        <v>0</v>
      </c>
      <c r="AN849" s="104">
        <f>AM849*'1. Standard_Cost'!C471</f>
        <v>0</v>
      </c>
      <c r="AO849" s="107"/>
      <c r="AQ849" s="104">
        <f t="shared" si="1527"/>
        <v>0</v>
      </c>
      <c r="AR849" s="104">
        <f t="shared" si="1528"/>
        <v>0</v>
      </c>
      <c r="AS849" s="104">
        <f t="shared" si="1529"/>
        <v>0</v>
      </c>
      <c r="AT849" s="104">
        <f t="shared" si="1532"/>
        <v>0</v>
      </c>
      <c r="AU849" s="108"/>
      <c r="AV849" s="108"/>
      <c r="AW849" s="108"/>
      <c r="AX849" s="108"/>
      <c r="AY849" s="108"/>
      <c r="AZ849" s="108"/>
      <c r="BA849" s="109">
        <f t="shared" si="1530"/>
        <v>0</v>
      </c>
    </row>
    <row r="850" spans="1:53" ht="14.1" customHeight="1" outlineLevel="2" x14ac:dyDescent="0.2">
      <c r="A850" s="68"/>
      <c r="B850" s="94"/>
      <c r="C850" s="251"/>
      <c r="D850" s="110"/>
      <c r="E850" s="110"/>
      <c r="F850" s="110"/>
      <c r="G850" s="111"/>
      <c r="H850" s="112" t="s">
        <v>179</v>
      </c>
      <c r="I850" s="100"/>
      <c r="J850" s="101"/>
      <c r="K850" s="101"/>
      <c r="L850" s="102" t="str">
        <f>IF(I850&lt;&gt;0,((VLOOKUP(I850,'1. Standard_Cost'!$B$4:$D$8,2)+VLOOKUP(I850,'1. Standard_Cost'!$B$4:$D$8,3))*J850*K850),"0")</f>
        <v>0</v>
      </c>
      <c r="M850" s="102">
        <f>L850*'1. Standard_Cost'!F447</f>
        <v>0</v>
      </c>
      <c r="N850" s="103"/>
      <c r="O850" s="103"/>
      <c r="P850" s="103"/>
      <c r="Q850" s="103"/>
      <c r="R850" s="104">
        <f>+N850*P850*'1. Standard_Cost'!$B$12</f>
        <v>0</v>
      </c>
      <c r="S850" s="104">
        <f>+N850*O850*P850*'1. Standard_Cost'!$C$12</f>
        <v>0</v>
      </c>
      <c r="T850" s="104">
        <f>+N850*P850*Q850*'1. Standard_Cost'!$D$12</f>
        <v>0</v>
      </c>
      <c r="U850" s="104">
        <f>+N850*O850*'1. Standard_Cost'!$E$12</f>
        <v>0</v>
      </c>
      <c r="V850" s="103"/>
      <c r="W850" s="103"/>
      <c r="X850" s="103"/>
      <c r="Y850" s="104">
        <f>+V850*((X850*'1. Standard_Cost'!$B$16)+(W850*X850*'1. Standard_Cost'!$C$16))</f>
        <v>0</v>
      </c>
      <c r="Z850" s="103"/>
      <c r="AA850" s="103"/>
      <c r="AB850" s="104">
        <f>+Z850*'1. Standard_Cost'!$B$20+AA850*'1. Standard_Cost'!$C$20</f>
        <v>0</v>
      </c>
      <c r="AC850" s="105"/>
      <c r="AD850" s="106"/>
      <c r="AE850" s="104">
        <f>SUM(AD850,AC850,AB850,Y850,U850,T850,S850,R850)*'1. Standard_Cost'!B471</f>
        <v>0</v>
      </c>
      <c r="AF850" s="104">
        <f t="shared" si="1531"/>
        <v>0</v>
      </c>
      <c r="AG850" s="103"/>
      <c r="AH850" s="103"/>
      <c r="AI850" s="103"/>
      <c r="AJ850" s="107"/>
      <c r="AK850" s="107"/>
      <c r="AL850" s="107"/>
      <c r="AM850" s="104">
        <f>AG850*'1. Standard_Cost'!B467+'Incremental_Cost Year 2021'!AH853*'1. Standard_Cost'!C467+'Incremental_Cost Year 2021'!AI853*'1. Standard_Cost'!D467+'Incremental_Cost Year 2021'!AJ853+'Incremental_Cost Year 2021'!AL853+AK850</f>
        <v>0</v>
      </c>
      <c r="AN850" s="104">
        <f>AM850*'1. Standard_Cost'!C471</f>
        <v>0</v>
      </c>
      <c r="AO850" s="107"/>
      <c r="AQ850" s="104">
        <f t="shared" si="1527"/>
        <v>0</v>
      </c>
      <c r="AR850" s="104">
        <f t="shared" si="1528"/>
        <v>0</v>
      </c>
      <c r="AS850" s="104">
        <f t="shared" si="1529"/>
        <v>0</v>
      </c>
      <c r="AT850" s="104">
        <f t="shared" si="1532"/>
        <v>0</v>
      </c>
      <c r="AU850" s="108"/>
      <c r="AV850" s="108"/>
      <c r="AW850" s="108"/>
      <c r="AX850" s="108"/>
      <c r="AY850" s="108"/>
      <c r="AZ850" s="108"/>
      <c r="BA850" s="109">
        <f t="shared" si="1530"/>
        <v>0</v>
      </c>
    </row>
    <row r="851" spans="1:53" ht="25.35" customHeight="1" outlineLevel="1" x14ac:dyDescent="0.2">
      <c r="A851" s="68"/>
      <c r="B851" s="94"/>
      <c r="C851" s="251"/>
      <c r="D851" s="113" t="s">
        <v>48</v>
      </c>
      <c r="E851" s="113" t="s">
        <v>476</v>
      </c>
      <c r="F851" s="114" t="s">
        <v>154</v>
      </c>
      <c r="G851" s="115" t="s">
        <v>155</v>
      </c>
      <c r="H851" s="140" t="s">
        <v>477</v>
      </c>
      <c r="I851" s="117"/>
      <c r="J851" s="117"/>
      <c r="K851" s="117"/>
      <c r="L851" s="118">
        <f>SUM(L847:L850)</f>
        <v>0</v>
      </c>
      <c r="M851" s="118">
        <f>SUM(M847:M850)</f>
        <v>0</v>
      </c>
      <c r="N851" s="117"/>
      <c r="O851" s="117"/>
      <c r="P851" s="117"/>
      <c r="Q851" s="117"/>
      <c r="R851" s="119">
        <f>SUM(R847:R850)</f>
        <v>0</v>
      </c>
      <c r="S851" s="119">
        <f>SUM(S847:S850)</f>
        <v>0</v>
      </c>
      <c r="T851" s="119">
        <f>SUM(T847:T850)</f>
        <v>0</v>
      </c>
      <c r="U851" s="119">
        <f>SUM(U847:U850)</f>
        <v>0</v>
      </c>
      <c r="V851" s="117"/>
      <c r="W851" s="117"/>
      <c r="X851" s="117"/>
      <c r="Y851" s="118">
        <f>SUM(Y847:Y850)</f>
        <v>0</v>
      </c>
      <c r="Z851" s="117"/>
      <c r="AA851" s="117"/>
      <c r="AB851" s="118">
        <f t="shared" ref="AB851:AF851" si="1533">SUM(AB847:AB850)</f>
        <v>0</v>
      </c>
      <c r="AC851" s="118">
        <f t="shared" si="1533"/>
        <v>0</v>
      </c>
      <c r="AD851" s="118">
        <f t="shared" si="1533"/>
        <v>0</v>
      </c>
      <c r="AE851" s="118">
        <f t="shared" si="1533"/>
        <v>0</v>
      </c>
      <c r="AF851" s="118">
        <f t="shared" si="1533"/>
        <v>0</v>
      </c>
      <c r="AG851" s="117"/>
      <c r="AH851" s="117"/>
      <c r="AI851" s="117"/>
      <c r="AJ851" s="119">
        <f>SUM(AJ847:AJ850)</f>
        <v>0</v>
      </c>
      <c r="AK851" s="119">
        <f t="shared" ref="AK851:AN851" si="1534">SUM(AK847:AK850)</f>
        <v>0</v>
      </c>
      <c r="AL851" s="119">
        <f t="shared" si="1534"/>
        <v>0</v>
      </c>
      <c r="AM851" s="119">
        <f t="shared" si="1534"/>
        <v>0</v>
      </c>
      <c r="AN851" s="119">
        <f t="shared" si="1534"/>
        <v>0</v>
      </c>
      <c r="AO851" s="116"/>
      <c r="AP851" s="120"/>
      <c r="AQ851" s="118">
        <f t="shared" ref="AQ851:BA851" si="1535">SUM(AQ847:AQ850)</f>
        <v>0</v>
      </c>
      <c r="AR851" s="118">
        <f t="shared" si="1535"/>
        <v>0</v>
      </c>
      <c r="AS851" s="118">
        <f t="shared" si="1535"/>
        <v>0</v>
      </c>
      <c r="AT851" s="118">
        <f t="shared" si="1535"/>
        <v>0</v>
      </c>
      <c r="AU851" s="118">
        <f t="shared" si="1535"/>
        <v>0</v>
      </c>
      <c r="AV851" s="118">
        <f t="shared" si="1535"/>
        <v>0</v>
      </c>
      <c r="AW851" s="118">
        <f t="shared" si="1535"/>
        <v>0</v>
      </c>
      <c r="AX851" s="118">
        <f t="shared" si="1535"/>
        <v>0</v>
      </c>
      <c r="AY851" s="118">
        <f t="shared" si="1535"/>
        <v>0</v>
      </c>
      <c r="AZ851" s="118">
        <f t="shared" si="1535"/>
        <v>0</v>
      </c>
      <c r="BA851" s="118">
        <f t="shared" si="1535"/>
        <v>0</v>
      </c>
    </row>
    <row r="852" spans="1:53" ht="14.1" customHeight="1" outlineLevel="2" x14ac:dyDescent="0.2">
      <c r="A852" s="68"/>
      <c r="B852" s="94"/>
      <c r="C852" s="251"/>
      <c r="D852" s="96"/>
      <c r="E852" s="96"/>
      <c r="F852" s="97"/>
      <c r="G852" s="98"/>
      <c r="H852" s="99" t="s">
        <v>570</v>
      </c>
      <c r="I852" s="100" t="s">
        <v>4</v>
      </c>
      <c r="J852" s="101">
        <v>1</v>
      </c>
      <c r="K852" s="101">
        <v>3</v>
      </c>
      <c r="L852" s="102">
        <f>IF(I852&lt;&gt;0,((VLOOKUP(I852,'1. Standard_Cost'!$B$4:$D$8,2)+VLOOKUP(I852,'1. Standard_Cost'!$B$4:$D$8,3))*J852*K852),"0")</f>
        <v>240300</v>
      </c>
      <c r="M852" s="102">
        <f>L852*'1. Standard_Cost'!F4</f>
        <v>40130.100000000006</v>
      </c>
      <c r="N852" s="103"/>
      <c r="O852" s="103"/>
      <c r="P852" s="103"/>
      <c r="Q852" s="103"/>
      <c r="R852" s="104">
        <f>+N852*P852*'[1]1. Standard_Cost'!$B$12</f>
        <v>0</v>
      </c>
      <c r="S852" s="104">
        <f>+N852*O852*P852*'[1]1. Standard_Cost'!$C$12</f>
        <v>0</v>
      </c>
      <c r="T852" s="104">
        <f>+N852*P852*Q852*'[1]1. Standard_Cost'!$D$12</f>
        <v>0</v>
      </c>
      <c r="U852" s="104">
        <f>+N852*O852*'[1]1. Standard_Cost'!$E$12</f>
        <v>0</v>
      </c>
      <c r="V852" s="103"/>
      <c r="W852" s="103"/>
      <c r="X852" s="103"/>
      <c r="Y852" s="104">
        <f>+V852*((X852*'[1]1. Standard_Cost'!$B$16)+(W852*X852*'[1]1. Standard_Cost'!$C$16))</f>
        <v>0</v>
      </c>
      <c r="Z852" s="103"/>
      <c r="AA852" s="103"/>
      <c r="AB852" s="104">
        <f>+Z852*'[1]1. Standard_Cost'!$B$20+AA852*'[1]1. Standard_Cost'!$C$20</f>
        <v>0</v>
      </c>
      <c r="AC852" s="105"/>
      <c r="AD852" s="106"/>
      <c r="AE852" s="104">
        <f>SUM(AD852,AC852,AB852,Y852,U852,T852,S852,R852)*'[1]1. Standard_Cost'!B473</f>
        <v>0</v>
      </c>
      <c r="AF852" s="104">
        <f>SUM(AD852,AE852)</f>
        <v>0</v>
      </c>
      <c r="AG852" s="103"/>
      <c r="AH852" s="103"/>
      <c r="AI852" s="103"/>
      <c r="AJ852" s="107"/>
      <c r="AK852" s="107"/>
      <c r="AL852" s="107"/>
      <c r="AM852" s="104">
        <f>AG852*'[1]1. Standard_Cost'!B469+'[1]Incremental_Cost Year 2025'!AH872*'[1]1. Standard_Cost'!C469+'[1]Incremental_Cost Year 2025'!AI872*'[1]1. Standard_Cost'!D469+'[1]Incremental_Cost Year 2025'!AJ872+'[1]Incremental_Cost Year 2025'!AL872+AK852</f>
        <v>0</v>
      </c>
      <c r="AN852" s="104">
        <f>AM852*'[1]1. Standard_Cost'!C473</f>
        <v>0</v>
      </c>
      <c r="AO852" s="107"/>
      <c r="AQ852" s="104">
        <f t="shared" ref="AQ852:AQ855" si="1536">L852+M852</f>
        <v>280430.09999999998</v>
      </c>
      <c r="AR852" s="104">
        <f t="shared" ref="AR852:AR855" si="1537">AF852</f>
        <v>0</v>
      </c>
      <c r="AS852" s="104">
        <f t="shared" ref="AS852:AS855" si="1538">AM852+AN852</f>
        <v>0</v>
      </c>
      <c r="AT852" s="104">
        <f>SUM(AQ852,AR852,AS852)</f>
        <v>280430.09999999998</v>
      </c>
      <c r="AU852" s="108">
        <f t="shared" ref="AU852:AU855" si="1539">AT852</f>
        <v>280430.09999999998</v>
      </c>
      <c r="AV852" s="108"/>
      <c r="AW852" s="108"/>
      <c r="AX852" s="108"/>
      <c r="AY852" s="108"/>
      <c r="AZ852" s="108"/>
      <c r="BA852" s="109">
        <f t="shared" ref="BA852:BA855" si="1540">SUM(AU852:AZ852)-AT852</f>
        <v>0</v>
      </c>
    </row>
    <row r="853" spans="1:53" ht="14.1" customHeight="1" outlineLevel="2" x14ac:dyDescent="0.2">
      <c r="A853" s="68"/>
      <c r="B853" s="94"/>
      <c r="C853" s="251"/>
      <c r="D853" s="110"/>
      <c r="E853" s="110"/>
      <c r="F853" s="110"/>
      <c r="G853" s="111"/>
      <c r="H853" s="99" t="s">
        <v>571</v>
      </c>
      <c r="I853" s="100" t="s">
        <v>3</v>
      </c>
      <c r="J853" s="101">
        <v>1</v>
      </c>
      <c r="K853" s="101">
        <v>1</v>
      </c>
      <c r="L853" s="102">
        <f>IF(I853&lt;&gt;0,((VLOOKUP(I853,'1. Standard_Cost'!$B$4:$D$8,2)+VLOOKUP(I853,'1. Standard_Cost'!$B$4:$D$8,3))*J853*K853),"0")</f>
        <v>100100</v>
      </c>
      <c r="M853" s="102">
        <f>L853*'1. Standard_Cost'!F4</f>
        <v>16716.7</v>
      </c>
      <c r="N853" s="103"/>
      <c r="O853" s="103"/>
      <c r="P853" s="103"/>
      <c r="Q853" s="103"/>
      <c r="R853" s="104">
        <f>+N853*P853*'[1]1. Standard_Cost'!$B$12</f>
        <v>0</v>
      </c>
      <c r="S853" s="104">
        <f>+N853*O853*P853*'[1]1. Standard_Cost'!$C$12</f>
        <v>0</v>
      </c>
      <c r="T853" s="104">
        <f>+N853*P853*Q853*'[1]1. Standard_Cost'!$D$12</f>
        <v>0</v>
      </c>
      <c r="U853" s="104">
        <f>+N853*O853*'[1]1. Standard_Cost'!$E$12</f>
        <v>0</v>
      </c>
      <c r="V853" s="103"/>
      <c r="W853" s="103"/>
      <c r="X853" s="103"/>
      <c r="Y853" s="104">
        <f>+V853*((X853*'[1]1. Standard_Cost'!$B$16)+(W853*X853*'[1]1. Standard_Cost'!$C$16))</f>
        <v>0</v>
      </c>
      <c r="Z853" s="103"/>
      <c r="AA853" s="103"/>
      <c r="AB853" s="104">
        <f>+Z853*'[1]1. Standard_Cost'!$B$20+AA853*'[1]1. Standard_Cost'!$C$20</f>
        <v>0</v>
      </c>
      <c r="AC853" s="105"/>
      <c r="AD853" s="106"/>
      <c r="AE853" s="104">
        <f>SUM(AD853,AC853,AB853,Y853,U853,T853,S853,R853)*'[1]1. Standard_Cost'!B473</f>
        <v>0</v>
      </c>
      <c r="AF853" s="104">
        <f t="shared" ref="AF853:AF855" si="1541">SUM(AD853,AE853)</f>
        <v>0</v>
      </c>
      <c r="AG853" s="103"/>
      <c r="AH853" s="103">
        <v>0</v>
      </c>
      <c r="AI853" s="103">
        <v>0</v>
      </c>
      <c r="AJ853" s="107"/>
      <c r="AK853" s="107"/>
      <c r="AL853" s="107"/>
      <c r="AM853" s="104">
        <f>AG853*'[1]1. Standard_Cost'!B469+'[1]Incremental_Cost Year 2025'!AH873*'[1]1. Standard_Cost'!C469+'[1]Incremental_Cost Year 2025'!AI873*'[1]1. Standard_Cost'!D469+'[1]Incremental_Cost Year 2025'!AJ873+'[1]Incremental_Cost Year 2025'!AL873+AK853</f>
        <v>0</v>
      </c>
      <c r="AN853" s="104">
        <f>AM853*'[1]1. Standard_Cost'!C473</f>
        <v>0</v>
      </c>
      <c r="AO853" s="107"/>
      <c r="AQ853" s="104">
        <f t="shared" si="1536"/>
        <v>116816.7</v>
      </c>
      <c r="AR853" s="104">
        <f t="shared" si="1537"/>
        <v>0</v>
      </c>
      <c r="AS853" s="104">
        <f t="shared" si="1538"/>
        <v>0</v>
      </c>
      <c r="AT853" s="104">
        <f t="shared" ref="AT853:AT855" si="1542">SUM(AQ853,AR853,AS853)</f>
        <v>116816.7</v>
      </c>
      <c r="AU853" s="108">
        <f t="shared" si="1539"/>
        <v>116816.7</v>
      </c>
      <c r="AV853" s="108">
        <v>0</v>
      </c>
      <c r="AW853" s="108"/>
      <c r="AX853" s="108"/>
      <c r="AY853" s="108"/>
      <c r="AZ853" s="108"/>
      <c r="BA853" s="109">
        <f t="shared" si="1540"/>
        <v>0</v>
      </c>
    </row>
    <row r="854" spans="1:53" ht="14.1" customHeight="1" outlineLevel="2" x14ac:dyDescent="0.2">
      <c r="A854" s="68"/>
      <c r="B854" s="94"/>
      <c r="C854" s="251"/>
      <c r="D854" s="110"/>
      <c r="E854" s="110"/>
      <c r="F854" s="110"/>
      <c r="G854" s="111"/>
      <c r="H854" s="99" t="s">
        <v>51</v>
      </c>
      <c r="I854" s="100"/>
      <c r="J854" s="101"/>
      <c r="K854" s="101"/>
      <c r="L854" s="102" t="str">
        <f>IF(I854&lt;&gt;0,((VLOOKUP(I854,'[1]1. Standard_Cost'!$B$4:$D$8,2)+VLOOKUP(I854,'[1]1. Standard_Cost'!$B$4:$D$8,3))*J854*K854),"0")</f>
        <v>0</v>
      </c>
      <c r="M854" s="102">
        <f>L854*'[1]1. Standard_Cost'!F6</f>
        <v>0</v>
      </c>
      <c r="N854" s="103"/>
      <c r="O854" s="103"/>
      <c r="P854" s="103"/>
      <c r="Q854" s="103"/>
      <c r="R854" s="104">
        <f>+N854*P854*'[1]1. Standard_Cost'!$B$12</f>
        <v>0</v>
      </c>
      <c r="S854" s="104">
        <f>+N854*O854*P854*'[1]1. Standard_Cost'!$C$12</f>
        <v>0</v>
      </c>
      <c r="T854" s="104">
        <f>+N854*P854*Q854*'[1]1. Standard_Cost'!$D$12</f>
        <v>0</v>
      </c>
      <c r="U854" s="104">
        <f>+N854*O854*'[1]1. Standard_Cost'!$E$12</f>
        <v>0</v>
      </c>
      <c r="V854" s="103"/>
      <c r="W854" s="103"/>
      <c r="X854" s="103"/>
      <c r="Y854" s="104">
        <f>+V854*((X854*'[1]1. Standard_Cost'!$B$16)+(W854*X854*'[1]1. Standard_Cost'!$C$16))</f>
        <v>0</v>
      </c>
      <c r="Z854" s="103"/>
      <c r="AA854" s="103"/>
      <c r="AB854" s="104">
        <f>+Z854*'[1]1. Standard_Cost'!$B$20+AA854*'[1]1. Standard_Cost'!$C$20</f>
        <v>0</v>
      </c>
      <c r="AC854" s="105"/>
      <c r="AD854" s="106"/>
      <c r="AE854" s="104">
        <f>SUM(AD854,AC854,AB854,Y854,U854,T854,S854,R854)*'[1]1. Standard_Cost'!B473</f>
        <v>0</v>
      </c>
      <c r="AF854" s="104">
        <f t="shared" si="1541"/>
        <v>0</v>
      </c>
      <c r="AG854" s="103"/>
      <c r="AH854" s="103"/>
      <c r="AI854" s="103"/>
      <c r="AJ854" s="107"/>
      <c r="AK854" s="107"/>
      <c r="AL854" s="107"/>
      <c r="AM854" s="104">
        <f>AG854*'[1]1. Standard_Cost'!B469+'[1]Incremental_Cost Year 2025'!AH874*'[1]1. Standard_Cost'!C469+'[1]Incremental_Cost Year 2025'!AI874*'[1]1. Standard_Cost'!D469+'[1]Incremental_Cost Year 2025'!AJ874+'[1]Incremental_Cost Year 2025'!AL874+AK854</f>
        <v>0</v>
      </c>
      <c r="AN854" s="104">
        <f>AM854*'[1]1. Standard_Cost'!C473</f>
        <v>0</v>
      </c>
      <c r="AO854" s="107"/>
      <c r="AQ854" s="104">
        <f t="shared" si="1536"/>
        <v>0</v>
      </c>
      <c r="AR854" s="104">
        <f t="shared" si="1537"/>
        <v>0</v>
      </c>
      <c r="AS854" s="104">
        <f t="shared" si="1538"/>
        <v>0</v>
      </c>
      <c r="AT854" s="104">
        <f t="shared" si="1542"/>
        <v>0</v>
      </c>
      <c r="AU854" s="108">
        <f t="shared" si="1539"/>
        <v>0</v>
      </c>
      <c r="AV854" s="108"/>
      <c r="AW854" s="108"/>
      <c r="AX854" s="108"/>
      <c r="AY854" s="108"/>
      <c r="AZ854" s="108"/>
      <c r="BA854" s="109">
        <f t="shared" si="1540"/>
        <v>0</v>
      </c>
    </row>
    <row r="855" spans="1:53" ht="14.1" customHeight="1" outlineLevel="2" x14ac:dyDescent="0.2">
      <c r="A855" s="68"/>
      <c r="B855" s="94"/>
      <c r="C855" s="251"/>
      <c r="D855" s="110"/>
      <c r="E855" s="110"/>
      <c r="F855" s="110"/>
      <c r="G855" s="111"/>
      <c r="H855" s="112" t="s">
        <v>179</v>
      </c>
      <c r="I855" s="100"/>
      <c r="J855" s="101"/>
      <c r="K855" s="101"/>
      <c r="L855" s="102" t="str">
        <f>IF(I855&lt;&gt;0,((VLOOKUP(I855,'[1]1. Standard_Cost'!$B$4:$D$8,2)+VLOOKUP(I855,'[1]1. Standard_Cost'!$B$4:$D$8,3))*J855*K855),"0")</f>
        <v>0</v>
      </c>
      <c r="M855" s="102">
        <f>L855*'[1]1. Standard_Cost'!F6</f>
        <v>0</v>
      </c>
      <c r="N855" s="103"/>
      <c r="O855" s="103"/>
      <c r="P855" s="103"/>
      <c r="Q855" s="103"/>
      <c r="R855" s="104">
        <f>+N855*P855*'[1]1. Standard_Cost'!$B$12</f>
        <v>0</v>
      </c>
      <c r="S855" s="104">
        <f>+N855*O855*P855*'[1]1. Standard_Cost'!$C$12</f>
        <v>0</v>
      </c>
      <c r="T855" s="104">
        <f>+N855*P855*Q855*'[1]1. Standard_Cost'!$D$12</f>
        <v>0</v>
      </c>
      <c r="U855" s="104">
        <f>+N855*O855*'[1]1. Standard_Cost'!$E$12</f>
        <v>0</v>
      </c>
      <c r="V855" s="103"/>
      <c r="W855" s="103"/>
      <c r="X855" s="103"/>
      <c r="Y855" s="104">
        <f>+V855*((X855*'[1]1. Standard_Cost'!$B$16)+(W855*X855*'[1]1. Standard_Cost'!$C$16))</f>
        <v>0</v>
      </c>
      <c r="Z855" s="103"/>
      <c r="AA855" s="103"/>
      <c r="AB855" s="104">
        <f>+Z855*'[1]1. Standard_Cost'!$B$20+AA855*'[1]1. Standard_Cost'!$C$20</f>
        <v>0</v>
      </c>
      <c r="AC855" s="105"/>
      <c r="AD855" s="106"/>
      <c r="AE855" s="104">
        <f>SUM(AD855,AC855,AB855,Y855,U855,T855,S855,R855)*'[1]1. Standard_Cost'!B473</f>
        <v>0</v>
      </c>
      <c r="AF855" s="104">
        <f t="shared" si="1541"/>
        <v>0</v>
      </c>
      <c r="AG855" s="103"/>
      <c r="AH855" s="103"/>
      <c r="AI855" s="103"/>
      <c r="AJ855" s="107"/>
      <c r="AK855" s="107"/>
      <c r="AL855" s="107"/>
      <c r="AM855" s="104">
        <f>AG855*'[1]1. Standard_Cost'!B469+'[1]Incremental_Cost Year 2025'!AH875*'[1]1. Standard_Cost'!C469+'[1]Incremental_Cost Year 2025'!AI875*'[1]1. Standard_Cost'!D469+'[1]Incremental_Cost Year 2025'!AJ875+'[1]Incremental_Cost Year 2025'!AL875+AK855</f>
        <v>0</v>
      </c>
      <c r="AN855" s="104">
        <f>AM855*'[1]1. Standard_Cost'!C473</f>
        <v>0</v>
      </c>
      <c r="AO855" s="107"/>
      <c r="AQ855" s="104">
        <f t="shared" si="1536"/>
        <v>0</v>
      </c>
      <c r="AR855" s="104">
        <f t="shared" si="1537"/>
        <v>0</v>
      </c>
      <c r="AS855" s="104">
        <f t="shared" si="1538"/>
        <v>0</v>
      </c>
      <c r="AT855" s="104">
        <f t="shared" si="1542"/>
        <v>0</v>
      </c>
      <c r="AU855" s="108">
        <f t="shared" si="1539"/>
        <v>0</v>
      </c>
      <c r="AV855" s="108"/>
      <c r="AW855" s="108"/>
      <c r="AX855" s="108"/>
      <c r="AY855" s="108"/>
      <c r="AZ855" s="108"/>
      <c r="BA855" s="109">
        <f t="shared" si="1540"/>
        <v>0</v>
      </c>
    </row>
    <row r="856" spans="1:53" ht="25.7" customHeight="1" outlineLevel="1" x14ac:dyDescent="0.2">
      <c r="A856" s="68"/>
      <c r="B856" s="94"/>
      <c r="C856" s="251"/>
      <c r="D856" s="113" t="s">
        <v>574</v>
      </c>
      <c r="E856" s="113" t="s">
        <v>478</v>
      </c>
      <c r="F856" s="114">
        <v>2021</v>
      </c>
      <c r="G856" s="115">
        <v>2025</v>
      </c>
      <c r="H856" s="122" t="s">
        <v>479</v>
      </c>
      <c r="I856" s="117"/>
      <c r="J856" s="117"/>
      <c r="K856" s="117"/>
      <c r="L856" s="118">
        <f>SUM(L852:L855)</f>
        <v>340400</v>
      </c>
      <c r="M856" s="118">
        <f>SUM(M852:M855)</f>
        <v>56846.8</v>
      </c>
      <c r="N856" s="117"/>
      <c r="O856" s="117"/>
      <c r="P856" s="117"/>
      <c r="Q856" s="117"/>
      <c r="R856" s="119">
        <f>SUM(R852:R855)</f>
        <v>0</v>
      </c>
      <c r="S856" s="119">
        <f>SUM(S852:S855)</f>
        <v>0</v>
      </c>
      <c r="T856" s="119">
        <f>SUM(T852:T855)</f>
        <v>0</v>
      </c>
      <c r="U856" s="119">
        <f>SUM(U852:U855)</f>
        <v>0</v>
      </c>
      <c r="V856" s="117"/>
      <c r="W856" s="117"/>
      <c r="X856" s="117"/>
      <c r="Y856" s="118">
        <f>SUM(Y852:Y855)</f>
        <v>0</v>
      </c>
      <c r="Z856" s="117"/>
      <c r="AA856" s="117"/>
      <c r="AB856" s="118">
        <f t="shared" ref="AB856:AF856" si="1543">SUM(AB852:AB855)</f>
        <v>0</v>
      </c>
      <c r="AC856" s="118">
        <f t="shared" si="1543"/>
        <v>0</v>
      </c>
      <c r="AD856" s="118">
        <f t="shared" si="1543"/>
        <v>0</v>
      </c>
      <c r="AE856" s="118">
        <f t="shared" si="1543"/>
        <v>0</v>
      </c>
      <c r="AF856" s="118">
        <f t="shared" si="1543"/>
        <v>0</v>
      </c>
      <c r="AG856" s="117"/>
      <c r="AH856" s="117"/>
      <c r="AI856" s="117"/>
      <c r="AJ856" s="119">
        <f>SUM(AJ852:AJ855)</f>
        <v>0</v>
      </c>
      <c r="AK856" s="119">
        <f t="shared" ref="AK856:AN856" si="1544">SUM(AK852:AK855)</f>
        <v>0</v>
      </c>
      <c r="AL856" s="119">
        <f t="shared" si="1544"/>
        <v>0</v>
      </c>
      <c r="AM856" s="119">
        <f t="shared" si="1544"/>
        <v>0</v>
      </c>
      <c r="AN856" s="119">
        <f t="shared" si="1544"/>
        <v>0</v>
      </c>
      <c r="AO856" s="116"/>
      <c r="AP856" s="120"/>
      <c r="AQ856" s="121">
        <f t="shared" ref="AQ856:BA856" si="1545">SUM(AQ852:AQ855)</f>
        <v>397246.8</v>
      </c>
      <c r="AR856" s="121">
        <f t="shared" si="1545"/>
        <v>0</v>
      </c>
      <c r="AS856" s="121">
        <f t="shared" si="1545"/>
        <v>0</v>
      </c>
      <c r="AT856" s="121">
        <f t="shared" si="1545"/>
        <v>397246.8</v>
      </c>
      <c r="AU856" s="121">
        <f t="shared" si="1545"/>
        <v>397246.8</v>
      </c>
      <c r="AV856" s="121">
        <f t="shared" si="1545"/>
        <v>0</v>
      </c>
      <c r="AW856" s="121">
        <f t="shared" si="1545"/>
        <v>0</v>
      </c>
      <c r="AX856" s="121">
        <f t="shared" si="1545"/>
        <v>0</v>
      </c>
      <c r="AY856" s="121">
        <f t="shared" si="1545"/>
        <v>0</v>
      </c>
      <c r="AZ856" s="121">
        <f t="shared" si="1545"/>
        <v>0</v>
      </c>
      <c r="BA856" s="121">
        <f t="shared" si="1545"/>
        <v>0</v>
      </c>
    </row>
    <row r="857" spans="1:53" ht="14.1" customHeight="1" outlineLevel="2" x14ac:dyDescent="0.2">
      <c r="A857" s="68"/>
      <c r="B857" s="94"/>
      <c r="C857" s="251"/>
      <c r="D857" s="96"/>
      <c r="E857" s="96"/>
      <c r="F857" s="97"/>
      <c r="G857" s="98"/>
      <c r="H857" s="99" t="s">
        <v>49</v>
      </c>
      <c r="I857" s="100"/>
      <c r="J857" s="101"/>
      <c r="K857" s="101"/>
      <c r="L857" s="102" t="str">
        <f>IF(I857&lt;&gt;0,((VLOOKUP(I857,'1. Standard_Cost'!$B$4:$D$8,2)+VLOOKUP(I857,'1. Standard_Cost'!$B$4:$D$8,3))*J857*K857),"0")</f>
        <v>0</v>
      </c>
      <c r="M857" s="102">
        <f>L857*'1. Standard_Cost'!F447</f>
        <v>0</v>
      </c>
      <c r="N857" s="103"/>
      <c r="O857" s="103"/>
      <c r="P857" s="103"/>
      <c r="Q857" s="103"/>
      <c r="R857" s="104">
        <f>+N857*P857*'1. Standard_Cost'!$B$12</f>
        <v>0</v>
      </c>
      <c r="S857" s="104">
        <f>+N857*O857*P857*'1. Standard_Cost'!$C$12</f>
        <v>0</v>
      </c>
      <c r="T857" s="104">
        <f>+N857*P857*Q857*'1. Standard_Cost'!$D$12</f>
        <v>0</v>
      </c>
      <c r="U857" s="104">
        <f>+N857*O857*'1. Standard_Cost'!$E$12</f>
        <v>0</v>
      </c>
      <c r="V857" s="103"/>
      <c r="W857" s="103"/>
      <c r="X857" s="103"/>
      <c r="Y857" s="104">
        <f>+V857*((X857*'1. Standard_Cost'!$B$16)+(W857*X857*'1. Standard_Cost'!$C$16))</f>
        <v>0</v>
      </c>
      <c r="Z857" s="103"/>
      <c r="AA857" s="103"/>
      <c r="AB857" s="104">
        <f>+Z857*'1. Standard_Cost'!$B$20+AA857*'1. Standard_Cost'!$C$20</f>
        <v>0</v>
      </c>
      <c r="AC857" s="105"/>
      <c r="AD857" s="106"/>
      <c r="AE857" s="104">
        <f>SUM(AD857,AC857,AB857,Y857,U857,T857,S857,R857)*'1. Standard_Cost'!B471</f>
        <v>0</v>
      </c>
      <c r="AF857" s="104">
        <f>SUM(AD857,AE857)</f>
        <v>0</v>
      </c>
      <c r="AG857" s="103"/>
      <c r="AH857" s="103"/>
      <c r="AI857" s="103"/>
      <c r="AJ857" s="107"/>
      <c r="AK857" s="107"/>
      <c r="AL857" s="107"/>
      <c r="AM857" s="104">
        <f>AG857*'1. Standard_Cost'!B467+'Incremental_Cost Year 2021'!AH860*'1. Standard_Cost'!C467+'Incremental_Cost Year 2021'!AI860*'1. Standard_Cost'!D467+'Incremental_Cost Year 2021'!AJ860+'Incremental_Cost Year 2021'!AL860+AK857</f>
        <v>0</v>
      </c>
      <c r="AN857" s="104">
        <f>AM857*'1. Standard_Cost'!C471</f>
        <v>0</v>
      </c>
      <c r="AO857" s="107"/>
      <c r="AQ857" s="104">
        <f t="shared" ref="AQ857:AQ860" si="1546">L857+M857</f>
        <v>0</v>
      </c>
      <c r="AR857" s="104">
        <f t="shared" ref="AR857:AR860" si="1547">AF857</f>
        <v>0</v>
      </c>
      <c r="AS857" s="104">
        <f t="shared" ref="AS857:AS860" si="1548">AM857+AN857</f>
        <v>0</v>
      </c>
      <c r="AT857" s="104">
        <f>SUM(AQ857,AR857,AS857)</f>
        <v>0</v>
      </c>
      <c r="AU857" s="108">
        <f t="shared" ref="AU857:AU859" si="1549">AT857</f>
        <v>0</v>
      </c>
      <c r="AV857" s="108"/>
      <c r="AW857" s="108"/>
      <c r="AX857" s="108"/>
      <c r="AY857" s="108"/>
      <c r="AZ857" s="108"/>
      <c r="BA857" s="109">
        <f t="shared" ref="BA857:BA860" si="1550">SUM(AU857:AZ857)-AT857</f>
        <v>0</v>
      </c>
    </row>
    <row r="858" spans="1:53" ht="14.1" customHeight="1" outlineLevel="2" x14ac:dyDescent="0.2">
      <c r="A858" s="68"/>
      <c r="B858" s="94"/>
      <c r="C858" s="251"/>
      <c r="D858" s="110"/>
      <c r="E858" s="110"/>
      <c r="F858" s="110"/>
      <c r="G858" s="111"/>
      <c r="H858" s="99" t="s">
        <v>50</v>
      </c>
      <c r="I858" s="100"/>
      <c r="J858" s="101"/>
      <c r="K858" s="101"/>
      <c r="L858" s="102" t="str">
        <f>IF(I858&lt;&gt;0,((VLOOKUP(I858,'1. Standard_Cost'!$B$4:$D$8,2)+VLOOKUP(I858,'1. Standard_Cost'!$B$4:$D$8,3))*J858*K858),"0")</f>
        <v>0</v>
      </c>
      <c r="M858" s="102">
        <f>L858*'1. Standard_Cost'!F447</f>
        <v>0</v>
      </c>
      <c r="N858" s="103"/>
      <c r="O858" s="103"/>
      <c r="P858" s="103"/>
      <c r="Q858" s="103"/>
      <c r="R858" s="104">
        <f>+N858*P858*'1. Standard_Cost'!$B$12</f>
        <v>0</v>
      </c>
      <c r="S858" s="104">
        <f>+N858*O858*P858*'1. Standard_Cost'!$C$12</f>
        <v>0</v>
      </c>
      <c r="T858" s="104">
        <f>+N858*P858*Q858*'1. Standard_Cost'!$D$12</f>
        <v>0</v>
      </c>
      <c r="U858" s="104">
        <f>+N858*O858*'1. Standard_Cost'!$E$12</f>
        <v>0</v>
      </c>
      <c r="V858" s="103"/>
      <c r="W858" s="103"/>
      <c r="X858" s="103"/>
      <c r="Y858" s="104">
        <f>+V858*((X858*'1. Standard_Cost'!$B$16)+(W858*X858*'1. Standard_Cost'!$C$16))</f>
        <v>0</v>
      </c>
      <c r="Z858" s="103"/>
      <c r="AA858" s="103"/>
      <c r="AB858" s="104">
        <f>+Z858*'1. Standard_Cost'!$B$20+AA858*'1. Standard_Cost'!$C$20</f>
        <v>0</v>
      </c>
      <c r="AC858" s="105"/>
      <c r="AD858" s="106"/>
      <c r="AE858" s="104">
        <f>SUM(AD858,AC858,AB858,Y858,U858,T858,S858,R858)*'1. Standard_Cost'!B471</f>
        <v>0</v>
      </c>
      <c r="AF858" s="104">
        <f t="shared" ref="AF858:AF860" si="1551">SUM(AD858,AE858)</f>
        <v>0</v>
      </c>
      <c r="AG858" s="103"/>
      <c r="AH858" s="103">
        <v>0</v>
      </c>
      <c r="AI858" s="103">
        <v>0</v>
      </c>
      <c r="AJ858" s="107"/>
      <c r="AK858" s="107"/>
      <c r="AL858" s="107"/>
      <c r="AM858" s="104">
        <f>AG858*'1. Standard_Cost'!B467+'Incremental_Cost Year 2021'!AH861*'1. Standard_Cost'!C467+'Incremental_Cost Year 2021'!AI861*'1. Standard_Cost'!D467+'Incremental_Cost Year 2021'!AJ861+'Incremental_Cost Year 2021'!AL861+AK858</f>
        <v>0</v>
      </c>
      <c r="AN858" s="104">
        <f>AM858*'1. Standard_Cost'!C471</f>
        <v>0</v>
      </c>
      <c r="AO858" s="107"/>
      <c r="AQ858" s="104">
        <f t="shared" si="1546"/>
        <v>0</v>
      </c>
      <c r="AR858" s="104">
        <f t="shared" si="1547"/>
        <v>0</v>
      </c>
      <c r="AS858" s="104">
        <f t="shared" si="1548"/>
        <v>0</v>
      </c>
      <c r="AT858" s="104">
        <f t="shared" ref="AT858:AT860" si="1552">SUM(AQ858,AR858,AS858)</f>
        <v>0</v>
      </c>
      <c r="AU858" s="108">
        <f t="shared" si="1549"/>
        <v>0</v>
      </c>
      <c r="AV858" s="108">
        <v>0</v>
      </c>
      <c r="AW858" s="108"/>
      <c r="AX858" s="108"/>
      <c r="AY858" s="108"/>
      <c r="AZ858" s="108"/>
      <c r="BA858" s="109">
        <f t="shared" si="1550"/>
        <v>0</v>
      </c>
    </row>
    <row r="859" spans="1:53" ht="14.1" customHeight="1" outlineLevel="2" x14ac:dyDescent="0.2">
      <c r="A859" s="68"/>
      <c r="B859" s="94"/>
      <c r="C859" s="251"/>
      <c r="D859" s="110"/>
      <c r="E859" s="110"/>
      <c r="F859" s="110"/>
      <c r="G859" s="111"/>
      <c r="H859" s="99" t="s">
        <v>51</v>
      </c>
      <c r="I859" s="100"/>
      <c r="J859" s="101"/>
      <c r="K859" s="101"/>
      <c r="L859" s="102" t="str">
        <f>IF(I859&lt;&gt;0,((VLOOKUP(I859,'1. Standard_Cost'!$B$4:$D$8,2)+VLOOKUP(I859,'1. Standard_Cost'!$B$4:$D$8,3))*J859*K859),"0")</f>
        <v>0</v>
      </c>
      <c r="M859" s="102">
        <f>L859*'1. Standard_Cost'!F447</f>
        <v>0</v>
      </c>
      <c r="N859" s="103"/>
      <c r="O859" s="103"/>
      <c r="P859" s="103"/>
      <c r="Q859" s="103"/>
      <c r="R859" s="104">
        <f>+N859*P859*'1. Standard_Cost'!$B$12</f>
        <v>0</v>
      </c>
      <c r="S859" s="104">
        <f>+N859*O859*P859*'1. Standard_Cost'!$C$12</f>
        <v>0</v>
      </c>
      <c r="T859" s="104">
        <f>+N859*P859*Q859*'1. Standard_Cost'!$D$12</f>
        <v>0</v>
      </c>
      <c r="U859" s="104">
        <f>+N859*O859*'1. Standard_Cost'!$E$12</f>
        <v>0</v>
      </c>
      <c r="V859" s="103"/>
      <c r="W859" s="103"/>
      <c r="X859" s="103"/>
      <c r="Y859" s="104">
        <f>+V859*((X859*'1. Standard_Cost'!$B$16)+(W859*X859*'1. Standard_Cost'!$C$16))</f>
        <v>0</v>
      </c>
      <c r="Z859" s="103"/>
      <c r="AA859" s="103"/>
      <c r="AB859" s="104">
        <f>+Z859*'1. Standard_Cost'!$B$20+AA859*'1. Standard_Cost'!$C$20</f>
        <v>0</v>
      </c>
      <c r="AC859" s="105"/>
      <c r="AD859" s="106"/>
      <c r="AE859" s="104">
        <f>SUM(AD859,AC859,AB859,Y859,U859,T859,S859,R859)*'1. Standard_Cost'!B471</f>
        <v>0</v>
      </c>
      <c r="AF859" s="104">
        <f t="shared" si="1551"/>
        <v>0</v>
      </c>
      <c r="AG859" s="103"/>
      <c r="AH859" s="103"/>
      <c r="AI859" s="103"/>
      <c r="AJ859" s="107"/>
      <c r="AK859" s="107"/>
      <c r="AL859" s="107"/>
      <c r="AM859" s="104">
        <f>AG859*'1. Standard_Cost'!B467+'Incremental_Cost Year 2021'!AH862*'1. Standard_Cost'!C467+'Incremental_Cost Year 2021'!AI862*'1. Standard_Cost'!D467+'Incremental_Cost Year 2021'!AJ862+'Incremental_Cost Year 2021'!AL862+AK859</f>
        <v>0</v>
      </c>
      <c r="AN859" s="104">
        <f>AM859*'1. Standard_Cost'!C471</f>
        <v>0</v>
      </c>
      <c r="AO859" s="107"/>
      <c r="AQ859" s="104">
        <f t="shared" si="1546"/>
        <v>0</v>
      </c>
      <c r="AR859" s="104">
        <f t="shared" si="1547"/>
        <v>0</v>
      </c>
      <c r="AS859" s="104">
        <f t="shared" si="1548"/>
        <v>0</v>
      </c>
      <c r="AT859" s="104">
        <f t="shared" si="1552"/>
        <v>0</v>
      </c>
      <c r="AU859" s="108">
        <f t="shared" si="1549"/>
        <v>0</v>
      </c>
      <c r="AV859" s="108"/>
      <c r="AW859" s="108"/>
      <c r="AX859" s="108"/>
      <c r="AY859" s="108"/>
      <c r="AZ859" s="108"/>
      <c r="BA859" s="109">
        <f t="shared" si="1550"/>
        <v>0</v>
      </c>
    </row>
    <row r="860" spans="1:53" ht="14.1" customHeight="1" outlineLevel="2" x14ac:dyDescent="0.2">
      <c r="A860" s="68"/>
      <c r="B860" s="94"/>
      <c r="C860" s="251"/>
      <c r="D860" s="110"/>
      <c r="E860" s="110"/>
      <c r="F860" s="110"/>
      <c r="G860" s="111"/>
      <c r="H860" s="112" t="s">
        <v>179</v>
      </c>
      <c r="I860" s="100"/>
      <c r="J860" s="101"/>
      <c r="K860" s="101"/>
      <c r="L860" s="102" t="str">
        <f>IF(I860&lt;&gt;0,((VLOOKUP(I860,'1. Standard_Cost'!$B$4:$D$8,2)+VLOOKUP(I860,'1. Standard_Cost'!$B$4:$D$8,3))*J860*K860),"0")</f>
        <v>0</v>
      </c>
      <c r="M860" s="102">
        <f>L860*'1. Standard_Cost'!F447</f>
        <v>0</v>
      </c>
      <c r="N860" s="103"/>
      <c r="O860" s="103"/>
      <c r="P860" s="103"/>
      <c r="Q860" s="103"/>
      <c r="R860" s="104">
        <f>+N860*P860*'1. Standard_Cost'!$B$12</f>
        <v>0</v>
      </c>
      <c r="S860" s="104">
        <f>+N860*O860*P860*'1. Standard_Cost'!$C$12</f>
        <v>0</v>
      </c>
      <c r="T860" s="104">
        <f>+N860*P860*Q860*'1. Standard_Cost'!$D$12</f>
        <v>0</v>
      </c>
      <c r="U860" s="104">
        <f>+N860*O860*'1. Standard_Cost'!$E$12</f>
        <v>0</v>
      </c>
      <c r="V860" s="103"/>
      <c r="W860" s="103"/>
      <c r="X860" s="103"/>
      <c r="Y860" s="104">
        <f>+V860*((X860*'1. Standard_Cost'!$B$16)+(W860*X860*'1. Standard_Cost'!$C$16))</f>
        <v>0</v>
      </c>
      <c r="Z860" s="103"/>
      <c r="AA860" s="103"/>
      <c r="AB860" s="104">
        <f>+Z860*'1. Standard_Cost'!$B$20+AA860*'1. Standard_Cost'!$C$20</f>
        <v>0</v>
      </c>
      <c r="AC860" s="105"/>
      <c r="AD860" s="106"/>
      <c r="AE860" s="104">
        <f>SUM(AD860,AC860,AB860,Y860,U860,T860,S860,R860)*'1. Standard_Cost'!B471</f>
        <v>0</v>
      </c>
      <c r="AF860" s="104">
        <f t="shared" si="1551"/>
        <v>0</v>
      </c>
      <c r="AG860" s="103"/>
      <c r="AH860" s="103"/>
      <c r="AI860" s="103"/>
      <c r="AJ860" s="107"/>
      <c r="AK860" s="107"/>
      <c r="AL860" s="107"/>
      <c r="AM860" s="104">
        <f>AG860*'1. Standard_Cost'!B467+'Incremental_Cost Year 2021'!AH863*'1. Standard_Cost'!C467+'Incremental_Cost Year 2021'!AI863*'1. Standard_Cost'!D467+'Incremental_Cost Year 2021'!AJ863+'Incremental_Cost Year 2021'!AL863+AK860</f>
        <v>0</v>
      </c>
      <c r="AN860" s="104">
        <f>AM860*'1. Standard_Cost'!C471</f>
        <v>0</v>
      </c>
      <c r="AO860" s="107"/>
      <c r="AQ860" s="104">
        <f t="shared" si="1546"/>
        <v>0</v>
      </c>
      <c r="AR860" s="104">
        <f t="shared" si="1547"/>
        <v>0</v>
      </c>
      <c r="AS860" s="104">
        <f t="shared" si="1548"/>
        <v>0</v>
      </c>
      <c r="AT860" s="104">
        <f t="shared" si="1552"/>
        <v>0</v>
      </c>
      <c r="AU860" s="108"/>
      <c r="AV860" s="108"/>
      <c r="AW860" s="108"/>
      <c r="AX860" s="108"/>
      <c r="AY860" s="108"/>
      <c r="AZ860" s="108"/>
      <c r="BA860" s="109">
        <f t="shared" si="1550"/>
        <v>0</v>
      </c>
    </row>
    <row r="861" spans="1:53" ht="24.6" customHeight="1" outlineLevel="1" x14ac:dyDescent="0.2">
      <c r="A861" s="68"/>
      <c r="B861" s="141"/>
      <c r="C861" s="251"/>
      <c r="D861" s="113" t="s">
        <v>48</v>
      </c>
      <c r="E861" s="113" t="s">
        <v>480</v>
      </c>
      <c r="F861" s="114" t="s">
        <v>154</v>
      </c>
      <c r="G861" s="115" t="s">
        <v>155</v>
      </c>
      <c r="H861" s="122" t="s">
        <v>481</v>
      </c>
      <c r="I861" s="117"/>
      <c r="J861" s="117"/>
      <c r="K861" s="117"/>
      <c r="L861" s="118">
        <f>SUM(L857:L860)</f>
        <v>0</v>
      </c>
      <c r="M861" s="118">
        <f>SUM(M857:M860)</f>
        <v>0</v>
      </c>
      <c r="N861" s="117"/>
      <c r="O861" s="117"/>
      <c r="P861" s="117"/>
      <c r="Q861" s="117"/>
      <c r="R861" s="119">
        <f>SUM(R857:R860)</f>
        <v>0</v>
      </c>
      <c r="S861" s="119">
        <f>SUM(S857:S860)</f>
        <v>0</v>
      </c>
      <c r="T861" s="119">
        <f>SUM(T857:T860)</f>
        <v>0</v>
      </c>
      <c r="U861" s="119">
        <f>SUM(U857:U860)</f>
        <v>0</v>
      </c>
      <c r="V861" s="117"/>
      <c r="W861" s="117"/>
      <c r="X861" s="117"/>
      <c r="Y861" s="118">
        <f>SUM(Y857:Y860)</f>
        <v>0</v>
      </c>
      <c r="Z861" s="117"/>
      <c r="AA861" s="117"/>
      <c r="AB861" s="118">
        <f t="shared" ref="AB861:AF861" si="1553">SUM(AB857:AB860)</f>
        <v>0</v>
      </c>
      <c r="AC861" s="118">
        <f t="shared" si="1553"/>
        <v>0</v>
      </c>
      <c r="AD861" s="118">
        <f t="shared" si="1553"/>
        <v>0</v>
      </c>
      <c r="AE861" s="118">
        <f t="shared" si="1553"/>
        <v>0</v>
      </c>
      <c r="AF861" s="118">
        <f t="shared" si="1553"/>
        <v>0</v>
      </c>
      <c r="AG861" s="117"/>
      <c r="AH861" s="117"/>
      <c r="AI861" s="117"/>
      <c r="AJ861" s="119">
        <f>SUM(AJ857:AJ860)</f>
        <v>0</v>
      </c>
      <c r="AK861" s="119">
        <f t="shared" ref="AK861:AN861" si="1554">SUM(AK857:AK860)</f>
        <v>0</v>
      </c>
      <c r="AL861" s="119">
        <f t="shared" si="1554"/>
        <v>0</v>
      </c>
      <c r="AM861" s="119">
        <f t="shared" si="1554"/>
        <v>0</v>
      </c>
      <c r="AN861" s="119">
        <f t="shared" si="1554"/>
        <v>0</v>
      </c>
      <c r="AO861" s="116"/>
      <c r="AP861" s="120"/>
      <c r="AQ861" s="121">
        <f t="shared" ref="AQ861:BA861" si="1555">SUM(AQ857:AQ860)</f>
        <v>0</v>
      </c>
      <c r="AR861" s="121">
        <f t="shared" si="1555"/>
        <v>0</v>
      </c>
      <c r="AS861" s="121">
        <f t="shared" si="1555"/>
        <v>0</v>
      </c>
      <c r="AT861" s="121">
        <f t="shared" si="1555"/>
        <v>0</v>
      </c>
      <c r="AU861" s="121">
        <f t="shared" si="1555"/>
        <v>0</v>
      </c>
      <c r="AV861" s="121">
        <f t="shared" si="1555"/>
        <v>0</v>
      </c>
      <c r="AW861" s="121">
        <f t="shared" si="1555"/>
        <v>0</v>
      </c>
      <c r="AX861" s="121">
        <f t="shared" si="1555"/>
        <v>0</v>
      </c>
      <c r="AY861" s="121">
        <f t="shared" si="1555"/>
        <v>0</v>
      </c>
      <c r="AZ861" s="121">
        <f t="shared" si="1555"/>
        <v>0</v>
      </c>
      <c r="BA861" s="121">
        <f t="shared" si="1555"/>
        <v>0</v>
      </c>
    </row>
    <row r="862" spans="1:53" ht="14.1" customHeight="1" outlineLevel="2" x14ac:dyDescent="0.2">
      <c r="A862" s="68"/>
      <c r="B862" s="94"/>
      <c r="C862" s="95"/>
      <c r="D862" s="96"/>
      <c r="E862" s="96"/>
      <c r="F862" s="97"/>
      <c r="G862" s="98"/>
      <c r="H862" s="99" t="s">
        <v>49</v>
      </c>
      <c r="I862" s="100"/>
      <c r="J862" s="101"/>
      <c r="K862" s="101"/>
      <c r="L862" s="102" t="str">
        <f>IF(I862&lt;&gt;0,((VLOOKUP(I862,'1. Standard_Cost'!$B$4:$D$8,2)+VLOOKUP(I862,'1. Standard_Cost'!$B$4:$D$8,3))*J862*K862),"0")</f>
        <v>0</v>
      </c>
      <c r="M862" s="102">
        <f>L862*'1. Standard_Cost'!F452</f>
        <v>0</v>
      </c>
      <c r="N862" s="103"/>
      <c r="O862" s="103"/>
      <c r="P862" s="103"/>
      <c r="Q862" s="103"/>
      <c r="R862" s="104">
        <f>+N862*P862*'1. Standard_Cost'!$B$12</f>
        <v>0</v>
      </c>
      <c r="S862" s="104">
        <f>+N862*O862*P862*'1. Standard_Cost'!$C$12</f>
        <v>0</v>
      </c>
      <c r="T862" s="104">
        <f>+N862*P862*Q862*'1. Standard_Cost'!$D$12</f>
        <v>0</v>
      </c>
      <c r="U862" s="104">
        <f>+N862*O862*'1. Standard_Cost'!$E$12</f>
        <v>0</v>
      </c>
      <c r="V862" s="103"/>
      <c r="W862" s="103"/>
      <c r="X862" s="103"/>
      <c r="Y862" s="104">
        <f>+V862*((X862*'1. Standard_Cost'!$B$16)+(W862*X862*'1. Standard_Cost'!$C$16))</f>
        <v>0</v>
      </c>
      <c r="Z862" s="103"/>
      <c r="AA862" s="103"/>
      <c r="AB862" s="104">
        <f>+Z862*'1. Standard_Cost'!$B$20+AA862*'1. Standard_Cost'!$C$20</f>
        <v>0</v>
      </c>
      <c r="AC862" s="105"/>
      <c r="AD862" s="106"/>
      <c r="AE862" s="104">
        <f>SUM(AD862,AC862,AB862,Y862,U862,T862,S862,R862)*'1. Standard_Cost'!B476</f>
        <v>0</v>
      </c>
      <c r="AF862" s="104">
        <f>SUM(AD862,AE862)</f>
        <v>0</v>
      </c>
      <c r="AG862" s="103"/>
      <c r="AH862" s="103"/>
      <c r="AI862" s="103"/>
      <c r="AJ862" s="107"/>
      <c r="AK862" s="107"/>
      <c r="AL862" s="107"/>
      <c r="AM862" s="104">
        <f>AG862*'1. Standard_Cost'!B472+'Incremental_Cost Year 2021'!AH865*'1. Standard_Cost'!C472+'Incremental_Cost Year 2021'!AI865*'1. Standard_Cost'!D472+'Incremental_Cost Year 2021'!AJ865+'Incremental_Cost Year 2021'!AL865+AK862</f>
        <v>0</v>
      </c>
      <c r="AN862" s="104">
        <f>AM862*'1. Standard_Cost'!C476</f>
        <v>0</v>
      </c>
      <c r="AO862" s="107"/>
      <c r="AQ862" s="104">
        <f t="shared" ref="AQ862:AQ865" si="1556">L862+M862</f>
        <v>0</v>
      </c>
      <c r="AR862" s="104">
        <f t="shared" ref="AR862:AR865" si="1557">AF862</f>
        <v>0</v>
      </c>
      <c r="AS862" s="104">
        <f t="shared" ref="AS862:AS865" si="1558">AM862+AN862</f>
        <v>0</v>
      </c>
      <c r="AT862" s="104">
        <f>SUM(AQ862,AR862,AS862)</f>
        <v>0</v>
      </c>
      <c r="AU862" s="108"/>
      <c r="AV862" s="108"/>
      <c r="AW862" s="108"/>
      <c r="AX862" s="108"/>
      <c r="AY862" s="108"/>
      <c r="AZ862" s="108"/>
      <c r="BA862" s="109">
        <f t="shared" ref="BA862:BA865" si="1559">SUM(AU862:AZ862)-AT862</f>
        <v>0</v>
      </c>
    </row>
    <row r="863" spans="1:53" ht="14.1" customHeight="1" outlineLevel="2" x14ac:dyDescent="0.2">
      <c r="A863" s="68"/>
      <c r="B863" s="94"/>
      <c r="C863" s="95"/>
      <c r="D863" s="110"/>
      <c r="E863" s="110"/>
      <c r="F863" s="110"/>
      <c r="G863" s="111"/>
      <c r="H863" s="99" t="s">
        <v>50</v>
      </c>
      <c r="I863" s="100"/>
      <c r="J863" s="101"/>
      <c r="K863" s="101"/>
      <c r="L863" s="102" t="str">
        <f>IF(I863&lt;&gt;0,((VLOOKUP(I863,'1. Standard_Cost'!$B$4:$D$8,2)+VLOOKUP(I863,'1. Standard_Cost'!$B$4:$D$8,3))*J863*K863),"0")</f>
        <v>0</v>
      </c>
      <c r="M863" s="102">
        <f>L863*'1. Standard_Cost'!F452</f>
        <v>0</v>
      </c>
      <c r="N863" s="103"/>
      <c r="O863" s="103"/>
      <c r="P863" s="103"/>
      <c r="Q863" s="103"/>
      <c r="R863" s="104">
        <f>+N863*P863*'1. Standard_Cost'!$B$12</f>
        <v>0</v>
      </c>
      <c r="S863" s="104">
        <f>+N863*O863*P863*'1. Standard_Cost'!$C$12</f>
        <v>0</v>
      </c>
      <c r="T863" s="104">
        <f>+N863*P863*Q863*'1. Standard_Cost'!$D$12</f>
        <v>0</v>
      </c>
      <c r="U863" s="104">
        <f>+N863*O863*'1. Standard_Cost'!$E$12</f>
        <v>0</v>
      </c>
      <c r="V863" s="103"/>
      <c r="W863" s="103"/>
      <c r="X863" s="103"/>
      <c r="Y863" s="104">
        <f>+V863*((X863*'1. Standard_Cost'!$B$16)+(W863*X863*'1. Standard_Cost'!$C$16))</f>
        <v>0</v>
      </c>
      <c r="Z863" s="103"/>
      <c r="AA863" s="103"/>
      <c r="AB863" s="104">
        <f>+Z863*'1. Standard_Cost'!$B$20+AA863*'1. Standard_Cost'!$C$20</f>
        <v>0</v>
      </c>
      <c r="AC863" s="105"/>
      <c r="AD863" s="106"/>
      <c r="AE863" s="104">
        <f>SUM(AD863,AC863,AB863,Y863,U863,T863,S863,R863)*'1. Standard_Cost'!B476</f>
        <v>0</v>
      </c>
      <c r="AF863" s="104">
        <f t="shared" ref="AF863:AF865" si="1560">SUM(AD863,AE863)</f>
        <v>0</v>
      </c>
      <c r="AG863" s="103"/>
      <c r="AH863" s="103">
        <v>0</v>
      </c>
      <c r="AI863" s="103">
        <v>0</v>
      </c>
      <c r="AJ863" s="107"/>
      <c r="AK863" s="107"/>
      <c r="AL863" s="107"/>
      <c r="AM863" s="104">
        <f>AG863*'1. Standard_Cost'!B472+'Incremental_Cost Year 2021'!AH866*'1. Standard_Cost'!C472+'Incremental_Cost Year 2021'!AI866*'1. Standard_Cost'!D472+'Incremental_Cost Year 2021'!AJ866+'Incremental_Cost Year 2021'!AL866+AK863</f>
        <v>0</v>
      </c>
      <c r="AN863" s="104">
        <f>AM863*'1. Standard_Cost'!C476</f>
        <v>0</v>
      </c>
      <c r="AO863" s="107"/>
      <c r="AQ863" s="104">
        <f t="shared" si="1556"/>
        <v>0</v>
      </c>
      <c r="AR863" s="104">
        <f t="shared" si="1557"/>
        <v>0</v>
      </c>
      <c r="AS863" s="104">
        <f t="shared" si="1558"/>
        <v>0</v>
      </c>
      <c r="AT863" s="104">
        <f t="shared" ref="AT863:AT865" si="1561">SUM(AQ863,AR863,AS863)</f>
        <v>0</v>
      </c>
      <c r="AU863" s="108"/>
      <c r="AV863" s="108">
        <v>0</v>
      </c>
      <c r="AW863" s="108"/>
      <c r="AX863" s="108"/>
      <c r="AY863" s="108"/>
      <c r="AZ863" s="108"/>
      <c r="BA863" s="109">
        <f t="shared" si="1559"/>
        <v>0</v>
      </c>
    </row>
    <row r="864" spans="1:53" ht="14.1" customHeight="1" outlineLevel="2" x14ac:dyDescent="0.2">
      <c r="A864" s="68"/>
      <c r="B864" s="94"/>
      <c r="C864" s="95"/>
      <c r="D864" s="110"/>
      <c r="E864" s="110"/>
      <c r="F864" s="110"/>
      <c r="G864" s="111"/>
      <c r="H864" s="99" t="s">
        <v>51</v>
      </c>
      <c r="I864" s="100"/>
      <c r="J864" s="101"/>
      <c r="K864" s="101"/>
      <c r="L864" s="102" t="str">
        <f>IF(I864&lt;&gt;0,((VLOOKUP(I864,'1. Standard_Cost'!$B$4:$D$8,2)+VLOOKUP(I864,'1. Standard_Cost'!$B$4:$D$8,3))*J864*K864),"0")</f>
        <v>0</v>
      </c>
      <c r="M864" s="102">
        <f>L864*'1. Standard_Cost'!F452</f>
        <v>0</v>
      </c>
      <c r="N864" s="103"/>
      <c r="O864" s="103"/>
      <c r="P864" s="103"/>
      <c r="Q864" s="103"/>
      <c r="R864" s="104">
        <f>+N864*P864*'1. Standard_Cost'!$B$12</f>
        <v>0</v>
      </c>
      <c r="S864" s="104">
        <f>+N864*O864*P864*'1. Standard_Cost'!$C$12</f>
        <v>0</v>
      </c>
      <c r="T864" s="104">
        <f>+N864*P864*Q864*'1. Standard_Cost'!$D$12</f>
        <v>0</v>
      </c>
      <c r="U864" s="104">
        <f>+N864*O864*'1. Standard_Cost'!$E$12</f>
        <v>0</v>
      </c>
      <c r="V864" s="103"/>
      <c r="W864" s="103"/>
      <c r="X864" s="103"/>
      <c r="Y864" s="104">
        <f>+V864*((X864*'1. Standard_Cost'!$B$16)+(W864*X864*'1. Standard_Cost'!$C$16))</f>
        <v>0</v>
      </c>
      <c r="Z864" s="103"/>
      <c r="AA864" s="103"/>
      <c r="AB864" s="104">
        <f>+Z864*'1. Standard_Cost'!$B$20+AA864*'1. Standard_Cost'!$C$20</f>
        <v>0</v>
      </c>
      <c r="AC864" s="105"/>
      <c r="AD864" s="106"/>
      <c r="AE864" s="104">
        <f>SUM(AD864,AC864,AB864,Y864,U864,T864,S864,R864)*'1. Standard_Cost'!B476</f>
        <v>0</v>
      </c>
      <c r="AF864" s="104">
        <f t="shared" si="1560"/>
        <v>0</v>
      </c>
      <c r="AG864" s="103"/>
      <c r="AH864" s="103"/>
      <c r="AI864" s="103"/>
      <c r="AJ864" s="107"/>
      <c r="AK864" s="107"/>
      <c r="AL864" s="107"/>
      <c r="AM864" s="104">
        <f>AG864*'1. Standard_Cost'!B472+'Incremental_Cost Year 2021'!AH867*'1. Standard_Cost'!C472+'Incremental_Cost Year 2021'!AI867*'1. Standard_Cost'!D472+'Incremental_Cost Year 2021'!AJ867+'Incremental_Cost Year 2021'!AL867+AK864</f>
        <v>0</v>
      </c>
      <c r="AN864" s="104">
        <f>AM864*'1. Standard_Cost'!C476</f>
        <v>0</v>
      </c>
      <c r="AO864" s="107"/>
      <c r="AQ864" s="104">
        <f t="shared" si="1556"/>
        <v>0</v>
      </c>
      <c r="AR864" s="104">
        <f t="shared" si="1557"/>
        <v>0</v>
      </c>
      <c r="AS864" s="104">
        <f t="shared" si="1558"/>
        <v>0</v>
      </c>
      <c r="AT864" s="104">
        <f t="shared" si="1561"/>
        <v>0</v>
      </c>
      <c r="AU864" s="108"/>
      <c r="AV864" s="108"/>
      <c r="AW864" s="108"/>
      <c r="AX864" s="108"/>
      <c r="AY864" s="108"/>
      <c r="AZ864" s="108"/>
      <c r="BA864" s="109">
        <f t="shared" si="1559"/>
        <v>0</v>
      </c>
    </row>
    <row r="865" spans="1:53" ht="14.1" customHeight="1" outlineLevel="2" x14ac:dyDescent="0.2">
      <c r="A865" s="68"/>
      <c r="B865" s="94"/>
      <c r="C865" s="95"/>
      <c r="D865" s="110"/>
      <c r="E865" s="110"/>
      <c r="F865" s="110"/>
      <c r="G865" s="111"/>
      <c r="H865" s="112" t="s">
        <v>179</v>
      </c>
      <c r="I865" s="100"/>
      <c r="J865" s="101"/>
      <c r="K865" s="101"/>
      <c r="L865" s="102" t="str">
        <f>IF(I865&lt;&gt;0,((VLOOKUP(I865,'1. Standard_Cost'!$B$4:$D$8,2)+VLOOKUP(I865,'1. Standard_Cost'!$B$4:$D$8,3))*J865*K865),"0")</f>
        <v>0</v>
      </c>
      <c r="M865" s="102">
        <f>L865*'1. Standard_Cost'!F452</f>
        <v>0</v>
      </c>
      <c r="N865" s="103"/>
      <c r="O865" s="103"/>
      <c r="P865" s="103"/>
      <c r="Q865" s="103"/>
      <c r="R865" s="104">
        <f>+N865*P865*'1. Standard_Cost'!$B$12</f>
        <v>0</v>
      </c>
      <c r="S865" s="104">
        <f>+N865*O865*P865*'1. Standard_Cost'!$C$12</f>
        <v>0</v>
      </c>
      <c r="T865" s="104">
        <f>+N865*P865*Q865*'1. Standard_Cost'!$D$12</f>
        <v>0</v>
      </c>
      <c r="U865" s="104">
        <f>+N865*O865*'1. Standard_Cost'!$E$12</f>
        <v>0</v>
      </c>
      <c r="V865" s="103"/>
      <c r="W865" s="103"/>
      <c r="X865" s="103"/>
      <c r="Y865" s="104">
        <f>+V865*((X865*'1. Standard_Cost'!$B$16)+(W865*X865*'1. Standard_Cost'!$C$16))</f>
        <v>0</v>
      </c>
      <c r="Z865" s="103"/>
      <c r="AA865" s="103"/>
      <c r="AB865" s="104">
        <f>+Z865*'1. Standard_Cost'!$B$20+AA865*'1. Standard_Cost'!$C$20</f>
        <v>0</v>
      </c>
      <c r="AC865" s="105"/>
      <c r="AD865" s="106"/>
      <c r="AE865" s="104">
        <f>SUM(AD865,AC865,AB865,Y865,U865,T865,S865,R865)*'1. Standard_Cost'!B476</f>
        <v>0</v>
      </c>
      <c r="AF865" s="104">
        <f t="shared" si="1560"/>
        <v>0</v>
      </c>
      <c r="AG865" s="103"/>
      <c r="AH865" s="103"/>
      <c r="AI865" s="103"/>
      <c r="AJ865" s="107"/>
      <c r="AK865" s="107"/>
      <c r="AL865" s="107"/>
      <c r="AM865" s="104">
        <f>AG865*'1. Standard_Cost'!B472+'Incremental_Cost Year 2021'!AH868*'1. Standard_Cost'!C472+'Incremental_Cost Year 2021'!AI868*'1. Standard_Cost'!D472+'Incremental_Cost Year 2021'!AJ868+'Incremental_Cost Year 2021'!AL868+AK865</f>
        <v>0</v>
      </c>
      <c r="AN865" s="104">
        <f>AM865*'1. Standard_Cost'!C476</f>
        <v>0</v>
      </c>
      <c r="AO865" s="107"/>
      <c r="AQ865" s="104">
        <f t="shared" si="1556"/>
        <v>0</v>
      </c>
      <c r="AR865" s="104">
        <f t="shared" si="1557"/>
        <v>0</v>
      </c>
      <c r="AS865" s="104">
        <f t="shared" si="1558"/>
        <v>0</v>
      </c>
      <c r="AT865" s="104">
        <f t="shared" si="1561"/>
        <v>0</v>
      </c>
      <c r="AU865" s="108"/>
      <c r="AV865" s="108"/>
      <c r="AW865" s="108"/>
      <c r="AX865" s="108"/>
      <c r="AY865" s="108"/>
      <c r="AZ865" s="108"/>
      <c r="BA865" s="109">
        <f t="shared" si="1559"/>
        <v>0</v>
      </c>
    </row>
    <row r="866" spans="1:53" ht="24.6" customHeight="1" outlineLevel="1" x14ac:dyDescent="0.2">
      <c r="A866" s="68"/>
      <c r="B866" s="141"/>
      <c r="C866" s="95"/>
      <c r="D866" s="113" t="s">
        <v>48</v>
      </c>
      <c r="E866" s="113" t="s">
        <v>482</v>
      </c>
      <c r="F866" s="114" t="s">
        <v>154</v>
      </c>
      <c r="G866" s="115" t="s">
        <v>155</v>
      </c>
      <c r="H866" s="122" t="s">
        <v>483</v>
      </c>
      <c r="I866" s="117"/>
      <c r="J866" s="117"/>
      <c r="K866" s="117"/>
      <c r="L866" s="118">
        <f>SUM(L862:L865)</f>
        <v>0</v>
      </c>
      <c r="M866" s="118">
        <f>SUM(M862:M865)</f>
        <v>0</v>
      </c>
      <c r="N866" s="117"/>
      <c r="O866" s="117"/>
      <c r="P866" s="117"/>
      <c r="Q866" s="117"/>
      <c r="R866" s="119">
        <f>SUM(R862:R865)</f>
        <v>0</v>
      </c>
      <c r="S866" s="119">
        <f>SUM(S862:S865)</f>
        <v>0</v>
      </c>
      <c r="T866" s="119">
        <f>SUM(T862:T865)</f>
        <v>0</v>
      </c>
      <c r="U866" s="119">
        <f>SUM(U862:U865)</f>
        <v>0</v>
      </c>
      <c r="V866" s="117"/>
      <c r="W866" s="117"/>
      <c r="X866" s="117"/>
      <c r="Y866" s="118">
        <f>SUM(Y862:Y865)</f>
        <v>0</v>
      </c>
      <c r="Z866" s="117"/>
      <c r="AA866" s="117"/>
      <c r="AB866" s="118">
        <f t="shared" ref="AB866:AF866" si="1562">SUM(AB862:AB865)</f>
        <v>0</v>
      </c>
      <c r="AC866" s="118">
        <f t="shared" si="1562"/>
        <v>0</v>
      </c>
      <c r="AD866" s="118">
        <f t="shared" si="1562"/>
        <v>0</v>
      </c>
      <c r="AE866" s="118">
        <f t="shared" si="1562"/>
        <v>0</v>
      </c>
      <c r="AF866" s="118">
        <f t="shared" si="1562"/>
        <v>0</v>
      </c>
      <c r="AG866" s="117"/>
      <c r="AH866" s="117"/>
      <c r="AI866" s="117"/>
      <c r="AJ866" s="119">
        <f>SUM(AJ862:AJ865)</f>
        <v>0</v>
      </c>
      <c r="AK866" s="119">
        <f t="shared" ref="AK866:AN866" si="1563">SUM(AK862:AK865)</f>
        <v>0</v>
      </c>
      <c r="AL866" s="119">
        <f t="shared" si="1563"/>
        <v>0</v>
      </c>
      <c r="AM866" s="119">
        <f t="shared" si="1563"/>
        <v>0</v>
      </c>
      <c r="AN866" s="119">
        <f t="shared" si="1563"/>
        <v>0</v>
      </c>
      <c r="AO866" s="116"/>
      <c r="AP866" s="120"/>
      <c r="AQ866" s="121">
        <f t="shared" ref="AQ866:BA866" si="1564">SUM(AQ862:AQ865)</f>
        <v>0</v>
      </c>
      <c r="AR866" s="121">
        <f t="shared" si="1564"/>
        <v>0</v>
      </c>
      <c r="AS866" s="121">
        <f t="shared" si="1564"/>
        <v>0</v>
      </c>
      <c r="AT866" s="121">
        <f t="shared" si="1564"/>
        <v>0</v>
      </c>
      <c r="AU866" s="121">
        <f t="shared" si="1564"/>
        <v>0</v>
      </c>
      <c r="AV866" s="121">
        <f t="shared" si="1564"/>
        <v>0</v>
      </c>
      <c r="AW866" s="121">
        <f t="shared" si="1564"/>
        <v>0</v>
      </c>
      <c r="AX866" s="121">
        <f t="shared" si="1564"/>
        <v>0</v>
      </c>
      <c r="AY866" s="121">
        <f t="shared" si="1564"/>
        <v>0</v>
      </c>
      <c r="AZ866" s="121">
        <f t="shared" si="1564"/>
        <v>0</v>
      </c>
      <c r="BA866" s="121">
        <f t="shared" si="1564"/>
        <v>0</v>
      </c>
    </row>
    <row r="867" spans="1:53" ht="14.1" customHeight="1" outlineLevel="2" x14ac:dyDescent="0.2">
      <c r="A867" s="68"/>
      <c r="B867" s="94"/>
      <c r="C867" s="95"/>
      <c r="D867" s="96"/>
      <c r="E867" s="96"/>
      <c r="F867" s="97"/>
      <c r="G867" s="98"/>
      <c r="H867" s="99" t="s">
        <v>49</v>
      </c>
      <c r="I867" s="100"/>
      <c r="J867" s="101"/>
      <c r="K867" s="101"/>
      <c r="L867" s="102" t="str">
        <f>IF(I867&lt;&gt;0,((VLOOKUP(I867,'1. Standard_Cost'!$B$4:$D$8,2)+VLOOKUP(I867,'1. Standard_Cost'!$B$4:$D$8,3))*J867*K867),"0")</f>
        <v>0</v>
      </c>
      <c r="M867" s="102">
        <f>L867*'1. Standard_Cost'!F457</f>
        <v>0</v>
      </c>
      <c r="N867" s="103"/>
      <c r="O867" s="103"/>
      <c r="P867" s="103"/>
      <c r="Q867" s="103"/>
      <c r="R867" s="104">
        <f>+N867*P867*'1. Standard_Cost'!$B$12</f>
        <v>0</v>
      </c>
      <c r="S867" s="104">
        <f>+N867*O867*P867*'1. Standard_Cost'!$C$12</f>
        <v>0</v>
      </c>
      <c r="T867" s="104">
        <f>+N867*P867*Q867*'1. Standard_Cost'!$D$12</f>
        <v>0</v>
      </c>
      <c r="U867" s="104">
        <f>+N867*O867*'1. Standard_Cost'!$E$12</f>
        <v>0</v>
      </c>
      <c r="V867" s="103"/>
      <c r="W867" s="103"/>
      <c r="X867" s="103"/>
      <c r="Y867" s="104">
        <f>+V867*((X867*'1. Standard_Cost'!$B$16)+(W867*X867*'1. Standard_Cost'!$C$16))</f>
        <v>0</v>
      </c>
      <c r="Z867" s="103"/>
      <c r="AA867" s="103"/>
      <c r="AB867" s="104">
        <f>+Z867*'1. Standard_Cost'!$B$20+AA867*'1. Standard_Cost'!$C$20</f>
        <v>0</v>
      </c>
      <c r="AC867" s="105"/>
      <c r="AD867" s="106"/>
      <c r="AE867" s="104">
        <f>SUM(AD867,AC867,AB867,Y867,U867,T867,S867,R867)*'1. Standard_Cost'!B481</f>
        <v>0</v>
      </c>
      <c r="AF867" s="104">
        <f>SUM(AD867,AE867)</f>
        <v>0</v>
      </c>
      <c r="AG867" s="103"/>
      <c r="AH867" s="103"/>
      <c r="AI867" s="103"/>
      <c r="AJ867" s="107"/>
      <c r="AK867" s="107"/>
      <c r="AL867" s="107"/>
      <c r="AM867" s="104">
        <f>AG867*'1. Standard_Cost'!B477+'Incremental_Cost Year 2021'!AH870*'1. Standard_Cost'!C477+'Incremental_Cost Year 2021'!AI870*'1. Standard_Cost'!D477+'Incremental_Cost Year 2021'!AJ870+'Incremental_Cost Year 2021'!AL870+AK867</f>
        <v>0</v>
      </c>
      <c r="AN867" s="104">
        <f>AM867*'1. Standard_Cost'!C481</f>
        <v>0</v>
      </c>
      <c r="AO867" s="107"/>
      <c r="AQ867" s="104">
        <f t="shared" ref="AQ867:AQ870" si="1565">L867+M867</f>
        <v>0</v>
      </c>
      <c r="AR867" s="104">
        <f t="shared" ref="AR867:AR870" si="1566">AF867</f>
        <v>0</v>
      </c>
      <c r="AS867" s="104">
        <f t="shared" ref="AS867:AS870" si="1567">AM867+AN867</f>
        <v>0</v>
      </c>
      <c r="AT867" s="104">
        <f>SUM(AQ867,AR867,AS867)</f>
        <v>0</v>
      </c>
      <c r="AU867" s="108"/>
      <c r="AV867" s="108"/>
      <c r="AW867" s="108"/>
      <c r="AX867" s="108"/>
      <c r="AY867" s="108"/>
      <c r="AZ867" s="108"/>
      <c r="BA867" s="109">
        <f t="shared" ref="BA867:BA870" si="1568">SUM(AU867:AZ867)-AT867</f>
        <v>0</v>
      </c>
    </row>
    <row r="868" spans="1:53" ht="14.1" customHeight="1" outlineLevel="2" x14ac:dyDescent="0.2">
      <c r="A868" s="68"/>
      <c r="B868" s="94"/>
      <c r="C868" s="95"/>
      <c r="D868" s="110"/>
      <c r="E868" s="110"/>
      <c r="F868" s="110"/>
      <c r="G868" s="111"/>
      <c r="H868" s="99" t="s">
        <v>50</v>
      </c>
      <c r="I868" s="100"/>
      <c r="J868" s="101"/>
      <c r="K868" s="101"/>
      <c r="L868" s="102" t="str">
        <f>IF(I868&lt;&gt;0,((VLOOKUP(I868,'1. Standard_Cost'!$B$4:$D$8,2)+VLOOKUP(I868,'1. Standard_Cost'!$B$4:$D$8,3))*J868*K868),"0")</f>
        <v>0</v>
      </c>
      <c r="M868" s="102">
        <f>L868*'1. Standard_Cost'!F457</f>
        <v>0</v>
      </c>
      <c r="N868" s="103"/>
      <c r="O868" s="103"/>
      <c r="P868" s="103"/>
      <c r="Q868" s="103"/>
      <c r="R868" s="104">
        <f>+N868*P868*'1. Standard_Cost'!$B$12</f>
        <v>0</v>
      </c>
      <c r="S868" s="104">
        <f>+N868*O868*P868*'1. Standard_Cost'!$C$12</f>
        <v>0</v>
      </c>
      <c r="T868" s="104">
        <f>+N868*P868*Q868*'1. Standard_Cost'!$D$12</f>
        <v>0</v>
      </c>
      <c r="U868" s="104">
        <f>+N868*O868*'1. Standard_Cost'!$E$12</f>
        <v>0</v>
      </c>
      <c r="V868" s="103"/>
      <c r="W868" s="103"/>
      <c r="X868" s="103"/>
      <c r="Y868" s="104">
        <f>+V868*((X868*'1. Standard_Cost'!$B$16)+(W868*X868*'1. Standard_Cost'!$C$16))</f>
        <v>0</v>
      </c>
      <c r="Z868" s="103"/>
      <c r="AA868" s="103"/>
      <c r="AB868" s="104">
        <f>+Z868*'1. Standard_Cost'!$B$20+AA868*'1. Standard_Cost'!$C$20</f>
        <v>0</v>
      </c>
      <c r="AC868" s="105"/>
      <c r="AD868" s="106"/>
      <c r="AE868" s="104">
        <f>SUM(AD868,AC868,AB868,Y868,U868,T868,S868,R868)*'1. Standard_Cost'!B481</f>
        <v>0</v>
      </c>
      <c r="AF868" s="104">
        <f t="shared" ref="AF868:AF870" si="1569">SUM(AD868,AE868)</f>
        <v>0</v>
      </c>
      <c r="AG868" s="103"/>
      <c r="AH868" s="103">
        <v>0</v>
      </c>
      <c r="AI868" s="103">
        <v>0</v>
      </c>
      <c r="AJ868" s="107"/>
      <c r="AK868" s="107"/>
      <c r="AL868" s="107"/>
      <c r="AM868" s="104">
        <f>AG868*'1. Standard_Cost'!B477+'Incremental_Cost Year 2021'!AH871*'1. Standard_Cost'!C477+'Incremental_Cost Year 2021'!AI871*'1. Standard_Cost'!D477+'Incremental_Cost Year 2021'!AJ871+'Incremental_Cost Year 2021'!AL871+AK868</f>
        <v>0</v>
      </c>
      <c r="AN868" s="104">
        <f>AM868*'1. Standard_Cost'!C481</f>
        <v>0</v>
      </c>
      <c r="AO868" s="107"/>
      <c r="AQ868" s="104">
        <f t="shared" si="1565"/>
        <v>0</v>
      </c>
      <c r="AR868" s="104">
        <f t="shared" si="1566"/>
        <v>0</v>
      </c>
      <c r="AS868" s="104">
        <f t="shared" si="1567"/>
        <v>0</v>
      </c>
      <c r="AT868" s="104">
        <f t="shared" ref="AT868:AT870" si="1570">SUM(AQ868,AR868,AS868)</f>
        <v>0</v>
      </c>
      <c r="AU868" s="108"/>
      <c r="AV868" s="108">
        <v>0</v>
      </c>
      <c r="AW868" s="108"/>
      <c r="AX868" s="108"/>
      <c r="AY868" s="108"/>
      <c r="AZ868" s="108"/>
      <c r="BA868" s="109">
        <f t="shared" si="1568"/>
        <v>0</v>
      </c>
    </row>
    <row r="869" spans="1:53" ht="14.1" customHeight="1" outlineLevel="2" x14ac:dyDescent="0.2">
      <c r="A869" s="68"/>
      <c r="B869" s="94"/>
      <c r="C869" s="95"/>
      <c r="D869" s="110"/>
      <c r="E869" s="110"/>
      <c r="F869" s="110"/>
      <c r="G869" s="111"/>
      <c r="H869" s="99" t="s">
        <v>51</v>
      </c>
      <c r="I869" s="100"/>
      <c r="J869" s="101"/>
      <c r="K869" s="101"/>
      <c r="L869" s="102" t="str">
        <f>IF(I869&lt;&gt;0,((VLOOKUP(I869,'1. Standard_Cost'!$B$4:$D$8,2)+VLOOKUP(I869,'1. Standard_Cost'!$B$4:$D$8,3))*J869*K869),"0")</f>
        <v>0</v>
      </c>
      <c r="M869" s="102">
        <f>L869*'1. Standard_Cost'!F457</f>
        <v>0</v>
      </c>
      <c r="N869" s="103"/>
      <c r="O869" s="103"/>
      <c r="P869" s="103"/>
      <c r="Q869" s="103"/>
      <c r="R869" s="104">
        <f>+N869*P869*'1. Standard_Cost'!$B$12</f>
        <v>0</v>
      </c>
      <c r="S869" s="104">
        <f>+N869*O869*P869*'1. Standard_Cost'!$C$12</f>
        <v>0</v>
      </c>
      <c r="T869" s="104">
        <f>+N869*P869*Q869*'1. Standard_Cost'!$D$12</f>
        <v>0</v>
      </c>
      <c r="U869" s="104">
        <f>+N869*O869*'1. Standard_Cost'!$E$12</f>
        <v>0</v>
      </c>
      <c r="V869" s="103"/>
      <c r="W869" s="103"/>
      <c r="X869" s="103"/>
      <c r="Y869" s="104">
        <f>+V869*((X869*'1. Standard_Cost'!$B$16)+(W869*X869*'1. Standard_Cost'!$C$16))</f>
        <v>0</v>
      </c>
      <c r="Z869" s="103"/>
      <c r="AA869" s="103"/>
      <c r="AB869" s="104">
        <f>+Z869*'1. Standard_Cost'!$B$20+AA869*'1. Standard_Cost'!$C$20</f>
        <v>0</v>
      </c>
      <c r="AC869" s="105"/>
      <c r="AD869" s="106"/>
      <c r="AE869" s="104">
        <f>SUM(AD869,AC869,AB869,Y869,U869,T869,S869,R869)*'1. Standard_Cost'!B481</f>
        <v>0</v>
      </c>
      <c r="AF869" s="104">
        <f t="shared" si="1569"/>
        <v>0</v>
      </c>
      <c r="AG869" s="103"/>
      <c r="AH869" s="103"/>
      <c r="AI869" s="103"/>
      <c r="AJ869" s="107"/>
      <c r="AK869" s="107"/>
      <c r="AL869" s="107"/>
      <c r="AM869" s="104">
        <f>AG869*'1. Standard_Cost'!B477+'Incremental_Cost Year 2021'!AH872*'1. Standard_Cost'!C477+'Incremental_Cost Year 2021'!AI872*'1. Standard_Cost'!D477+'Incremental_Cost Year 2021'!AJ872+'Incremental_Cost Year 2021'!AL872+AK869</f>
        <v>0</v>
      </c>
      <c r="AN869" s="104">
        <f>AM869*'1. Standard_Cost'!C481</f>
        <v>0</v>
      </c>
      <c r="AO869" s="107"/>
      <c r="AQ869" s="104">
        <f t="shared" si="1565"/>
        <v>0</v>
      </c>
      <c r="AR869" s="104">
        <f t="shared" si="1566"/>
        <v>0</v>
      </c>
      <c r="AS869" s="104">
        <f t="shared" si="1567"/>
        <v>0</v>
      </c>
      <c r="AT869" s="104">
        <f t="shared" si="1570"/>
        <v>0</v>
      </c>
      <c r="AU869" s="108"/>
      <c r="AV869" s="108"/>
      <c r="AW869" s="108"/>
      <c r="AX869" s="108"/>
      <c r="AY869" s="108"/>
      <c r="AZ869" s="108"/>
      <c r="BA869" s="109">
        <f t="shared" si="1568"/>
        <v>0</v>
      </c>
    </row>
    <row r="870" spans="1:53" ht="14.1" customHeight="1" outlineLevel="2" x14ac:dyDescent="0.2">
      <c r="A870" s="68"/>
      <c r="B870" s="94"/>
      <c r="C870" s="95"/>
      <c r="D870" s="110"/>
      <c r="E870" s="110"/>
      <c r="F870" s="110"/>
      <c r="G870" s="111"/>
      <c r="H870" s="112" t="s">
        <v>179</v>
      </c>
      <c r="I870" s="100"/>
      <c r="J870" s="101"/>
      <c r="K870" s="101"/>
      <c r="L870" s="102" t="str">
        <f>IF(I870&lt;&gt;0,((VLOOKUP(I870,'1. Standard_Cost'!$B$4:$D$8,2)+VLOOKUP(I870,'1. Standard_Cost'!$B$4:$D$8,3))*J870*K870),"0")</f>
        <v>0</v>
      </c>
      <c r="M870" s="102">
        <f>L870*'1. Standard_Cost'!F457</f>
        <v>0</v>
      </c>
      <c r="N870" s="103"/>
      <c r="O870" s="103"/>
      <c r="P870" s="103"/>
      <c r="Q870" s="103"/>
      <c r="R870" s="104">
        <f>+N870*P870*'1. Standard_Cost'!$B$12</f>
        <v>0</v>
      </c>
      <c r="S870" s="104">
        <f>+N870*O870*P870*'1. Standard_Cost'!$C$12</f>
        <v>0</v>
      </c>
      <c r="T870" s="104">
        <f>+N870*P870*Q870*'1. Standard_Cost'!$D$12</f>
        <v>0</v>
      </c>
      <c r="U870" s="104">
        <f>+N870*O870*'1. Standard_Cost'!$E$12</f>
        <v>0</v>
      </c>
      <c r="V870" s="103"/>
      <c r="W870" s="103"/>
      <c r="X870" s="103"/>
      <c r="Y870" s="104">
        <f>+V870*((X870*'1. Standard_Cost'!$B$16)+(W870*X870*'1. Standard_Cost'!$C$16))</f>
        <v>0</v>
      </c>
      <c r="Z870" s="103"/>
      <c r="AA870" s="103"/>
      <c r="AB870" s="104">
        <f>+Z870*'1. Standard_Cost'!$B$20+AA870*'1. Standard_Cost'!$C$20</f>
        <v>0</v>
      </c>
      <c r="AC870" s="105"/>
      <c r="AD870" s="106"/>
      <c r="AE870" s="104">
        <f>SUM(AD870,AC870,AB870,Y870,U870,T870,S870,R870)*'1. Standard_Cost'!B481</f>
        <v>0</v>
      </c>
      <c r="AF870" s="104">
        <f t="shared" si="1569"/>
        <v>0</v>
      </c>
      <c r="AG870" s="103"/>
      <c r="AH870" s="103"/>
      <c r="AI870" s="103"/>
      <c r="AJ870" s="107"/>
      <c r="AK870" s="107"/>
      <c r="AL870" s="107"/>
      <c r="AM870" s="104">
        <f>AG870*'1. Standard_Cost'!B477+'Incremental_Cost Year 2021'!AH873*'1. Standard_Cost'!C477+'Incremental_Cost Year 2021'!AI873*'1. Standard_Cost'!D477+'Incremental_Cost Year 2021'!AJ873+'Incremental_Cost Year 2021'!AL873+AK870</f>
        <v>0</v>
      </c>
      <c r="AN870" s="104">
        <f>AM870*'1. Standard_Cost'!C481</f>
        <v>0</v>
      </c>
      <c r="AO870" s="107"/>
      <c r="AQ870" s="104">
        <f t="shared" si="1565"/>
        <v>0</v>
      </c>
      <c r="AR870" s="104">
        <f t="shared" si="1566"/>
        <v>0</v>
      </c>
      <c r="AS870" s="104">
        <f t="shared" si="1567"/>
        <v>0</v>
      </c>
      <c r="AT870" s="104">
        <f t="shared" si="1570"/>
        <v>0</v>
      </c>
      <c r="AU870" s="108"/>
      <c r="AV870" s="108"/>
      <c r="AW870" s="108"/>
      <c r="AX870" s="108"/>
      <c r="AY870" s="108"/>
      <c r="AZ870" s="108"/>
      <c r="BA870" s="109">
        <f t="shared" si="1568"/>
        <v>0</v>
      </c>
    </row>
    <row r="871" spans="1:53" ht="24.6" customHeight="1" outlineLevel="1" x14ac:dyDescent="0.2">
      <c r="A871" s="68"/>
      <c r="B871" s="141"/>
      <c r="C871" s="95"/>
      <c r="D871" s="113" t="s">
        <v>48</v>
      </c>
      <c r="E871" s="113" t="s">
        <v>484</v>
      </c>
      <c r="F871" s="114" t="s">
        <v>154</v>
      </c>
      <c r="G871" s="115" t="s">
        <v>155</v>
      </c>
      <c r="H871" s="122" t="s">
        <v>485</v>
      </c>
      <c r="I871" s="117"/>
      <c r="J871" s="117"/>
      <c r="K871" s="117"/>
      <c r="L871" s="118">
        <f>SUM(L867:L870)</f>
        <v>0</v>
      </c>
      <c r="M871" s="118">
        <f>SUM(M867:M870)</f>
        <v>0</v>
      </c>
      <c r="N871" s="117"/>
      <c r="O871" s="117"/>
      <c r="P871" s="117"/>
      <c r="Q871" s="117"/>
      <c r="R871" s="119">
        <f>SUM(R867:R870)</f>
        <v>0</v>
      </c>
      <c r="S871" s="119">
        <f>SUM(S867:S870)</f>
        <v>0</v>
      </c>
      <c r="T871" s="119">
        <f>SUM(T867:T870)</f>
        <v>0</v>
      </c>
      <c r="U871" s="119">
        <f>SUM(U867:U870)</f>
        <v>0</v>
      </c>
      <c r="V871" s="117"/>
      <c r="W871" s="117"/>
      <c r="X871" s="117"/>
      <c r="Y871" s="118">
        <f>SUM(Y867:Y870)</f>
        <v>0</v>
      </c>
      <c r="Z871" s="117"/>
      <c r="AA871" s="117"/>
      <c r="AB871" s="118">
        <f t="shared" ref="AB871:AF871" si="1571">SUM(AB867:AB870)</f>
        <v>0</v>
      </c>
      <c r="AC871" s="118">
        <f t="shared" si="1571"/>
        <v>0</v>
      </c>
      <c r="AD871" s="118">
        <f t="shared" si="1571"/>
        <v>0</v>
      </c>
      <c r="AE871" s="118">
        <f t="shared" si="1571"/>
        <v>0</v>
      </c>
      <c r="AF871" s="118">
        <f t="shared" si="1571"/>
        <v>0</v>
      </c>
      <c r="AG871" s="117"/>
      <c r="AH871" s="117"/>
      <c r="AI871" s="117"/>
      <c r="AJ871" s="119">
        <f>SUM(AJ867:AJ870)</f>
        <v>0</v>
      </c>
      <c r="AK871" s="119">
        <f t="shared" ref="AK871:AN871" si="1572">SUM(AK867:AK870)</f>
        <v>0</v>
      </c>
      <c r="AL871" s="119">
        <f t="shared" si="1572"/>
        <v>0</v>
      </c>
      <c r="AM871" s="119">
        <f t="shared" si="1572"/>
        <v>0</v>
      </c>
      <c r="AN871" s="119">
        <f t="shared" si="1572"/>
        <v>0</v>
      </c>
      <c r="AO871" s="116"/>
      <c r="AP871" s="120"/>
      <c r="AQ871" s="121">
        <f t="shared" ref="AQ871:BA871" si="1573">SUM(AQ867:AQ870)</f>
        <v>0</v>
      </c>
      <c r="AR871" s="121">
        <f t="shared" si="1573"/>
        <v>0</v>
      </c>
      <c r="AS871" s="121">
        <f t="shared" si="1573"/>
        <v>0</v>
      </c>
      <c r="AT871" s="121">
        <f t="shared" si="1573"/>
        <v>0</v>
      </c>
      <c r="AU871" s="121">
        <f t="shared" si="1573"/>
        <v>0</v>
      </c>
      <c r="AV871" s="121">
        <f t="shared" si="1573"/>
        <v>0</v>
      </c>
      <c r="AW871" s="121">
        <f t="shared" si="1573"/>
        <v>0</v>
      </c>
      <c r="AX871" s="121">
        <f t="shared" si="1573"/>
        <v>0</v>
      </c>
      <c r="AY871" s="121">
        <f t="shared" si="1573"/>
        <v>0</v>
      </c>
      <c r="AZ871" s="121">
        <f t="shared" si="1573"/>
        <v>0</v>
      </c>
      <c r="BA871" s="121">
        <f t="shared" si="1573"/>
        <v>0</v>
      </c>
    </row>
    <row r="872" spans="1:53" s="124" customFormat="1" ht="14.45" customHeight="1" x14ac:dyDescent="0.2">
      <c r="B872" s="138"/>
      <c r="C872" s="247" t="s">
        <v>843</v>
      </c>
      <c r="D872" s="247"/>
      <c r="E872" s="252"/>
      <c r="F872" s="153"/>
      <c r="G872" s="153"/>
      <c r="H872" s="130" t="s">
        <v>486</v>
      </c>
      <c r="I872" s="128"/>
      <c r="J872" s="128"/>
      <c r="K872" s="128"/>
      <c r="L872" s="129">
        <f>SUM(L877,L882,L887)</f>
        <v>0</v>
      </c>
      <c r="M872" s="129">
        <f>SUM(M877,M882,M887)</f>
        <v>0</v>
      </c>
      <c r="N872" s="128"/>
      <c r="O872" s="128"/>
      <c r="P872" s="128"/>
      <c r="Q872" s="128"/>
      <c r="R872" s="129">
        <f>SUM(R877,R882,R887)</f>
        <v>0</v>
      </c>
      <c r="S872" s="129">
        <f t="shared" ref="S872:U872" si="1574">SUM(S877,S882,S887)</f>
        <v>0</v>
      </c>
      <c r="T872" s="129">
        <f t="shared" si="1574"/>
        <v>0</v>
      </c>
      <c r="U872" s="129">
        <f t="shared" si="1574"/>
        <v>0</v>
      </c>
      <c r="V872" s="128"/>
      <c r="W872" s="128"/>
      <c r="X872" s="128"/>
      <c r="Y872" s="129">
        <f t="shared" ref="Y872" si="1575">SUM(Y877,Y882,Y887)</f>
        <v>0</v>
      </c>
      <c r="Z872" s="128"/>
      <c r="AA872" s="128"/>
      <c r="AB872" s="129">
        <f t="shared" ref="AB872:AF872" si="1576">SUM(AB877,AB882,AB887)</f>
        <v>0</v>
      </c>
      <c r="AC872" s="129">
        <f t="shared" si="1576"/>
        <v>0</v>
      </c>
      <c r="AD872" s="129">
        <f t="shared" si="1576"/>
        <v>0</v>
      </c>
      <c r="AE872" s="129">
        <f t="shared" si="1576"/>
        <v>0</v>
      </c>
      <c r="AF872" s="129">
        <f t="shared" si="1576"/>
        <v>0</v>
      </c>
      <c r="AG872" s="128"/>
      <c r="AH872" s="128"/>
      <c r="AI872" s="128"/>
      <c r="AJ872" s="129">
        <f t="shared" ref="AJ872:AN872" si="1577">SUM(AJ877,AJ882,AJ887)</f>
        <v>0</v>
      </c>
      <c r="AK872" s="129">
        <f t="shared" si="1577"/>
        <v>0</v>
      </c>
      <c r="AL872" s="129">
        <f t="shared" si="1577"/>
        <v>0</v>
      </c>
      <c r="AM872" s="129">
        <f t="shared" si="1577"/>
        <v>0</v>
      </c>
      <c r="AN872" s="139">
        <f t="shared" si="1577"/>
        <v>0</v>
      </c>
      <c r="AO872" s="130"/>
      <c r="AP872" s="131"/>
      <c r="AQ872" s="139">
        <f t="shared" ref="AQ872:BA872" si="1578">SUM(AQ877,AQ882,AQ887)</f>
        <v>0</v>
      </c>
      <c r="AR872" s="139">
        <f t="shared" si="1578"/>
        <v>0</v>
      </c>
      <c r="AS872" s="139">
        <f t="shared" si="1578"/>
        <v>0</v>
      </c>
      <c r="AT872" s="139">
        <f t="shared" si="1578"/>
        <v>0</v>
      </c>
      <c r="AU872" s="139">
        <f t="shared" si="1578"/>
        <v>0</v>
      </c>
      <c r="AV872" s="139">
        <f t="shared" si="1578"/>
        <v>0</v>
      </c>
      <c r="AW872" s="139">
        <f t="shared" si="1578"/>
        <v>0</v>
      </c>
      <c r="AX872" s="139">
        <f t="shared" si="1578"/>
        <v>0</v>
      </c>
      <c r="AY872" s="139">
        <f t="shared" si="1578"/>
        <v>0</v>
      </c>
      <c r="AZ872" s="139">
        <f t="shared" si="1578"/>
        <v>0</v>
      </c>
      <c r="BA872" s="139">
        <f t="shared" si="1578"/>
        <v>0</v>
      </c>
    </row>
    <row r="873" spans="1:53" ht="14.1" customHeight="1" outlineLevel="2" x14ac:dyDescent="0.2">
      <c r="A873" s="68"/>
      <c r="B873" s="94"/>
      <c r="C873" s="250"/>
      <c r="D873" s="96"/>
      <c r="E873" s="96"/>
      <c r="F873" s="97"/>
      <c r="G873" s="98"/>
      <c r="H873" s="99" t="s">
        <v>49</v>
      </c>
      <c r="I873" s="100"/>
      <c r="J873" s="101"/>
      <c r="K873" s="101"/>
      <c r="L873" s="102" t="str">
        <f>IF(I873&lt;&gt;0,((VLOOKUP(I873,'1. Standard_Cost'!$B$4:$D$8,2)+VLOOKUP(I873,'1. Standard_Cost'!$B$4:$D$8,3))*J873*K873),"0")</f>
        <v>0</v>
      </c>
      <c r="M873" s="102">
        <f>L873*'1. Standard_Cost'!F473</f>
        <v>0</v>
      </c>
      <c r="N873" s="103"/>
      <c r="O873" s="103"/>
      <c r="P873" s="103"/>
      <c r="Q873" s="103"/>
      <c r="R873" s="104">
        <f>+N873*P873*'1. Standard_Cost'!$B$12</f>
        <v>0</v>
      </c>
      <c r="S873" s="104">
        <f>+N873*O873*P873*'1. Standard_Cost'!$C$12</f>
        <v>0</v>
      </c>
      <c r="T873" s="104">
        <f>+N873*P873*Q873*'1. Standard_Cost'!$D$12</f>
        <v>0</v>
      </c>
      <c r="U873" s="104">
        <f>+N873*O873*'1. Standard_Cost'!$E$12</f>
        <v>0</v>
      </c>
      <c r="V873" s="103"/>
      <c r="W873" s="103"/>
      <c r="X873" s="103"/>
      <c r="Y873" s="104">
        <f>+V873*((X873*'1. Standard_Cost'!$B$16)+(W873*X873*'1. Standard_Cost'!$C$16))</f>
        <v>0</v>
      </c>
      <c r="Z873" s="103"/>
      <c r="AA873" s="103"/>
      <c r="AB873" s="104">
        <f>+Z873*'1. Standard_Cost'!$B$20+AA873*'1. Standard_Cost'!$C$20</f>
        <v>0</v>
      </c>
      <c r="AC873" s="105"/>
      <c r="AD873" s="106"/>
      <c r="AE873" s="104">
        <f>SUM(AD873,AC873,AB873,Y873,U873,T873,S873,R873)*'1. Standard_Cost'!B497</f>
        <v>0</v>
      </c>
      <c r="AF873" s="104">
        <f>SUM(AD873,AE873)</f>
        <v>0</v>
      </c>
      <c r="AG873" s="103"/>
      <c r="AH873" s="103"/>
      <c r="AI873" s="103"/>
      <c r="AJ873" s="107"/>
      <c r="AK873" s="107"/>
      <c r="AL873" s="107"/>
      <c r="AM873" s="104">
        <f>AG873*'1. Standard_Cost'!B493+'Incremental_Cost Year 2021'!AH876*'1. Standard_Cost'!C493+'Incremental_Cost Year 2021'!AI876*'1. Standard_Cost'!D493+'Incremental_Cost Year 2021'!AJ876+'Incremental_Cost Year 2021'!AL876+AK873</f>
        <v>0</v>
      </c>
      <c r="AN873" s="104">
        <f>AM873*'1. Standard_Cost'!C497</f>
        <v>0</v>
      </c>
      <c r="AO873" s="107"/>
      <c r="AQ873" s="104">
        <f t="shared" ref="AQ873:AQ876" si="1579">L873+M873</f>
        <v>0</v>
      </c>
      <c r="AR873" s="104">
        <f t="shared" ref="AR873:AR876" si="1580">AF873</f>
        <v>0</v>
      </c>
      <c r="AS873" s="104">
        <f t="shared" ref="AS873:AS876" si="1581">AM873+AN873</f>
        <v>0</v>
      </c>
      <c r="AT873" s="104">
        <f>SUM(AQ873,AR873,AS873)</f>
        <v>0</v>
      </c>
      <c r="AU873" s="108"/>
      <c r="AV873" s="108"/>
      <c r="AW873" s="108"/>
      <c r="AX873" s="108"/>
      <c r="AY873" s="108"/>
      <c r="AZ873" s="108"/>
      <c r="BA873" s="109">
        <f t="shared" ref="BA873:BA876" si="1582">SUM(AU873:AZ873)-AT873</f>
        <v>0</v>
      </c>
    </row>
    <row r="874" spans="1:53" ht="14.1" customHeight="1" outlineLevel="2" x14ac:dyDescent="0.2">
      <c r="A874" s="68"/>
      <c r="B874" s="94"/>
      <c r="C874" s="251"/>
      <c r="D874" s="110"/>
      <c r="E874" s="110"/>
      <c r="F874" s="110"/>
      <c r="G874" s="111"/>
      <c r="H874" s="99" t="s">
        <v>50</v>
      </c>
      <c r="I874" s="100"/>
      <c r="J874" s="101"/>
      <c r="K874" s="101"/>
      <c r="L874" s="102" t="str">
        <f>IF(I874&lt;&gt;0,((VLOOKUP(I874,'1. Standard_Cost'!$B$4:$D$8,2)+VLOOKUP(I874,'1. Standard_Cost'!$B$4:$D$8,3))*J874*K874),"0")</f>
        <v>0</v>
      </c>
      <c r="M874" s="102">
        <f>L874*'1. Standard_Cost'!F473</f>
        <v>0</v>
      </c>
      <c r="N874" s="103"/>
      <c r="O874" s="103"/>
      <c r="P874" s="103"/>
      <c r="Q874" s="103"/>
      <c r="R874" s="104">
        <f>+N874*P874*'1. Standard_Cost'!$B$12</f>
        <v>0</v>
      </c>
      <c r="S874" s="104">
        <f>+N874*O874*P874*'1. Standard_Cost'!$C$12</f>
        <v>0</v>
      </c>
      <c r="T874" s="104">
        <f>+N874*P874*Q874*'1. Standard_Cost'!$D$12</f>
        <v>0</v>
      </c>
      <c r="U874" s="104">
        <f>+N874*O874*'1. Standard_Cost'!$E$12</f>
        <v>0</v>
      </c>
      <c r="V874" s="103"/>
      <c r="W874" s="103"/>
      <c r="X874" s="103"/>
      <c r="Y874" s="104">
        <f>+V874*((X874*'1. Standard_Cost'!$B$16)+(W874*X874*'1. Standard_Cost'!$C$16))</f>
        <v>0</v>
      </c>
      <c r="Z874" s="103"/>
      <c r="AA874" s="103"/>
      <c r="AB874" s="104">
        <f>+Z874*'1. Standard_Cost'!$B$20+AA874*'1. Standard_Cost'!$C$20</f>
        <v>0</v>
      </c>
      <c r="AC874" s="105"/>
      <c r="AD874" s="106"/>
      <c r="AE874" s="104">
        <f>SUM(AD874,AC874,AB874,Y874,U874,T874,S874,R874)*'1. Standard_Cost'!B497</f>
        <v>0</v>
      </c>
      <c r="AF874" s="104">
        <f t="shared" ref="AF874:AF876" si="1583">SUM(AD874,AE874)</f>
        <v>0</v>
      </c>
      <c r="AG874" s="103"/>
      <c r="AH874" s="103">
        <v>0</v>
      </c>
      <c r="AI874" s="103">
        <v>0</v>
      </c>
      <c r="AJ874" s="107"/>
      <c r="AK874" s="107"/>
      <c r="AL874" s="107"/>
      <c r="AM874" s="104">
        <f>AG874*'1. Standard_Cost'!B493+'Incremental_Cost Year 2021'!AH877*'1. Standard_Cost'!C493+'Incremental_Cost Year 2021'!AI877*'1. Standard_Cost'!D493+'Incremental_Cost Year 2021'!AJ877+'Incremental_Cost Year 2021'!AL877+AK874</f>
        <v>0</v>
      </c>
      <c r="AN874" s="104">
        <f>AM874*'1. Standard_Cost'!C497</f>
        <v>0</v>
      </c>
      <c r="AO874" s="107"/>
      <c r="AQ874" s="104">
        <f t="shared" si="1579"/>
        <v>0</v>
      </c>
      <c r="AR874" s="104">
        <f t="shared" si="1580"/>
        <v>0</v>
      </c>
      <c r="AS874" s="104">
        <f t="shared" si="1581"/>
        <v>0</v>
      </c>
      <c r="AT874" s="104">
        <f t="shared" ref="AT874:AT876" si="1584">SUM(AQ874,AR874,AS874)</f>
        <v>0</v>
      </c>
      <c r="AU874" s="108"/>
      <c r="AV874" s="108">
        <v>0</v>
      </c>
      <c r="AW874" s="108"/>
      <c r="AX874" s="108"/>
      <c r="AY874" s="108"/>
      <c r="AZ874" s="108"/>
      <c r="BA874" s="109">
        <f t="shared" si="1582"/>
        <v>0</v>
      </c>
    </row>
    <row r="875" spans="1:53" ht="14.1" customHeight="1" outlineLevel="2" x14ac:dyDescent="0.2">
      <c r="A875" s="68"/>
      <c r="B875" s="94"/>
      <c r="C875" s="251"/>
      <c r="D875" s="110"/>
      <c r="E875" s="110"/>
      <c r="F875" s="110"/>
      <c r="G875" s="111"/>
      <c r="H875" s="99" t="s">
        <v>51</v>
      </c>
      <c r="I875" s="100"/>
      <c r="J875" s="101"/>
      <c r="K875" s="101"/>
      <c r="L875" s="102" t="str">
        <f>IF(I875&lt;&gt;0,((VLOOKUP(I875,'1. Standard_Cost'!$B$4:$D$8,2)+VLOOKUP(I875,'1. Standard_Cost'!$B$4:$D$8,3))*J875*K875),"0")</f>
        <v>0</v>
      </c>
      <c r="M875" s="102">
        <f>L875*'1. Standard_Cost'!F473</f>
        <v>0</v>
      </c>
      <c r="N875" s="103"/>
      <c r="O875" s="103"/>
      <c r="P875" s="103"/>
      <c r="Q875" s="103"/>
      <c r="R875" s="104">
        <f>+N875*P875*'1. Standard_Cost'!$B$12</f>
        <v>0</v>
      </c>
      <c r="S875" s="104">
        <f>+N875*O875*P875*'1. Standard_Cost'!$C$12</f>
        <v>0</v>
      </c>
      <c r="T875" s="104">
        <f>+N875*P875*Q875*'1. Standard_Cost'!$D$12</f>
        <v>0</v>
      </c>
      <c r="U875" s="104">
        <f>+N875*O875*'1. Standard_Cost'!$E$12</f>
        <v>0</v>
      </c>
      <c r="V875" s="103"/>
      <c r="W875" s="103"/>
      <c r="X875" s="103"/>
      <c r="Y875" s="104">
        <f>+V875*((X875*'1. Standard_Cost'!$B$16)+(W875*X875*'1. Standard_Cost'!$C$16))</f>
        <v>0</v>
      </c>
      <c r="Z875" s="103"/>
      <c r="AA875" s="103"/>
      <c r="AB875" s="104">
        <f>+Z875*'1. Standard_Cost'!$B$20+AA875*'1. Standard_Cost'!$C$20</f>
        <v>0</v>
      </c>
      <c r="AC875" s="105"/>
      <c r="AD875" s="106"/>
      <c r="AE875" s="104">
        <f>SUM(AD875,AC875,AB875,Y875,U875,T875,S875,R875)*'1. Standard_Cost'!B497</f>
        <v>0</v>
      </c>
      <c r="AF875" s="104">
        <f t="shared" si="1583"/>
        <v>0</v>
      </c>
      <c r="AG875" s="103"/>
      <c r="AH875" s="103"/>
      <c r="AI875" s="103"/>
      <c r="AJ875" s="107"/>
      <c r="AK875" s="107"/>
      <c r="AL875" s="107"/>
      <c r="AM875" s="104">
        <f>AG875*'1. Standard_Cost'!B493+'Incremental_Cost Year 2021'!AH878*'1. Standard_Cost'!C493+'Incremental_Cost Year 2021'!AI878*'1. Standard_Cost'!D493+'Incremental_Cost Year 2021'!AJ878+'Incremental_Cost Year 2021'!AL878+AK875</f>
        <v>0</v>
      </c>
      <c r="AN875" s="104">
        <f>AM875*'1. Standard_Cost'!C497</f>
        <v>0</v>
      </c>
      <c r="AO875" s="107"/>
      <c r="AQ875" s="104">
        <f t="shared" si="1579"/>
        <v>0</v>
      </c>
      <c r="AR875" s="104">
        <f t="shared" si="1580"/>
        <v>0</v>
      </c>
      <c r="AS875" s="104">
        <f t="shared" si="1581"/>
        <v>0</v>
      </c>
      <c r="AT875" s="104">
        <f t="shared" si="1584"/>
        <v>0</v>
      </c>
      <c r="AU875" s="108"/>
      <c r="AV875" s="108"/>
      <c r="AW875" s="108"/>
      <c r="AX875" s="108"/>
      <c r="AY875" s="108"/>
      <c r="AZ875" s="108"/>
      <c r="BA875" s="109">
        <f t="shared" si="1582"/>
        <v>0</v>
      </c>
    </row>
    <row r="876" spans="1:53" ht="14.1" customHeight="1" outlineLevel="2" x14ac:dyDescent="0.2">
      <c r="A876" s="68"/>
      <c r="B876" s="94"/>
      <c r="C876" s="251"/>
      <c r="D876" s="110"/>
      <c r="E876" s="110"/>
      <c r="F876" s="110"/>
      <c r="G876" s="111"/>
      <c r="H876" s="112" t="s">
        <v>179</v>
      </c>
      <c r="I876" s="100"/>
      <c r="J876" s="101"/>
      <c r="K876" s="101"/>
      <c r="L876" s="102" t="str">
        <f>IF(I876&lt;&gt;0,((VLOOKUP(I876,'1. Standard_Cost'!$B$4:$D$8,2)+VLOOKUP(I876,'1. Standard_Cost'!$B$4:$D$8,3))*J876*K876),"0")</f>
        <v>0</v>
      </c>
      <c r="M876" s="102">
        <f>L876*'1. Standard_Cost'!F473</f>
        <v>0</v>
      </c>
      <c r="N876" s="103"/>
      <c r="O876" s="103"/>
      <c r="P876" s="103"/>
      <c r="Q876" s="103"/>
      <c r="R876" s="104">
        <f>+N876*P876*'1. Standard_Cost'!$B$12</f>
        <v>0</v>
      </c>
      <c r="S876" s="104">
        <f>+N876*O876*P876*'1. Standard_Cost'!$C$12</f>
        <v>0</v>
      </c>
      <c r="T876" s="104">
        <f>+N876*P876*Q876*'1. Standard_Cost'!$D$12</f>
        <v>0</v>
      </c>
      <c r="U876" s="104">
        <f>+N876*O876*'1. Standard_Cost'!$E$12</f>
        <v>0</v>
      </c>
      <c r="V876" s="103"/>
      <c r="W876" s="103"/>
      <c r="X876" s="103"/>
      <c r="Y876" s="104">
        <f>+V876*((X876*'1. Standard_Cost'!$B$16)+(W876*X876*'1. Standard_Cost'!$C$16))</f>
        <v>0</v>
      </c>
      <c r="Z876" s="103"/>
      <c r="AA876" s="103"/>
      <c r="AB876" s="104">
        <f>+Z876*'1. Standard_Cost'!$B$20+AA876*'1. Standard_Cost'!$C$20</f>
        <v>0</v>
      </c>
      <c r="AC876" s="105"/>
      <c r="AD876" s="106"/>
      <c r="AE876" s="104">
        <f>SUM(AD876,AC876,AB876,Y876,U876,T876,S876,R876)*'1. Standard_Cost'!B497</f>
        <v>0</v>
      </c>
      <c r="AF876" s="104">
        <f t="shared" si="1583"/>
        <v>0</v>
      </c>
      <c r="AG876" s="103"/>
      <c r="AH876" s="103"/>
      <c r="AI876" s="103"/>
      <c r="AJ876" s="107"/>
      <c r="AK876" s="107"/>
      <c r="AL876" s="107"/>
      <c r="AM876" s="104">
        <f>AG876*'1. Standard_Cost'!B493+'Incremental_Cost Year 2021'!AH879*'1. Standard_Cost'!C493+'Incremental_Cost Year 2021'!AI879*'1. Standard_Cost'!D493+'Incremental_Cost Year 2021'!AJ879+'Incremental_Cost Year 2021'!AL879+AK876</f>
        <v>0</v>
      </c>
      <c r="AN876" s="104">
        <f>AM876*'1. Standard_Cost'!C497</f>
        <v>0</v>
      </c>
      <c r="AO876" s="107"/>
      <c r="AQ876" s="104">
        <f t="shared" si="1579"/>
        <v>0</v>
      </c>
      <c r="AR876" s="104">
        <f t="shared" si="1580"/>
        <v>0</v>
      </c>
      <c r="AS876" s="104">
        <f t="shared" si="1581"/>
        <v>0</v>
      </c>
      <c r="AT876" s="104">
        <f t="shared" si="1584"/>
        <v>0</v>
      </c>
      <c r="AU876" s="108"/>
      <c r="AV876" s="108"/>
      <c r="AW876" s="108"/>
      <c r="AX876" s="108"/>
      <c r="AY876" s="108"/>
      <c r="AZ876" s="108"/>
      <c r="BA876" s="109">
        <f t="shared" si="1582"/>
        <v>0</v>
      </c>
    </row>
    <row r="877" spans="1:53" ht="25.35" customHeight="1" outlineLevel="1" x14ac:dyDescent="0.2">
      <c r="A877" s="68"/>
      <c r="B877" s="94"/>
      <c r="C877" s="251"/>
      <c r="D877" s="113" t="s">
        <v>48</v>
      </c>
      <c r="E877" s="113" t="s">
        <v>487</v>
      </c>
      <c r="F877" s="114" t="s">
        <v>154</v>
      </c>
      <c r="G877" s="115" t="s">
        <v>155</v>
      </c>
      <c r="H877" s="140" t="s">
        <v>488</v>
      </c>
      <c r="I877" s="117"/>
      <c r="J877" s="117"/>
      <c r="K877" s="117"/>
      <c r="L877" s="118">
        <f>SUM(L873:L876)</f>
        <v>0</v>
      </c>
      <c r="M877" s="118">
        <f>SUM(M873:M876)</f>
        <v>0</v>
      </c>
      <c r="N877" s="117"/>
      <c r="O877" s="117"/>
      <c r="P877" s="117"/>
      <c r="Q877" s="117"/>
      <c r="R877" s="119">
        <f>SUM(R873:R876)</f>
        <v>0</v>
      </c>
      <c r="S877" s="119">
        <f>SUM(S873:S876)</f>
        <v>0</v>
      </c>
      <c r="T877" s="119">
        <f>SUM(T873:T876)</f>
        <v>0</v>
      </c>
      <c r="U877" s="119">
        <f>SUM(U873:U876)</f>
        <v>0</v>
      </c>
      <c r="V877" s="117"/>
      <c r="W877" s="117"/>
      <c r="X877" s="117"/>
      <c r="Y877" s="118">
        <f>SUM(Y873:Y876)</f>
        <v>0</v>
      </c>
      <c r="Z877" s="117"/>
      <c r="AA877" s="117"/>
      <c r="AB877" s="118">
        <f t="shared" ref="AB877:AF877" si="1585">SUM(AB873:AB876)</f>
        <v>0</v>
      </c>
      <c r="AC877" s="118">
        <f t="shared" si="1585"/>
        <v>0</v>
      </c>
      <c r="AD877" s="118">
        <f t="shared" si="1585"/>
        <v>0</v>
      </c>
      <c r="AE877" s="118">
        <f t="shared" si="1585"/>
        <v>0</v>
      </c>
      <c r="AF877" s="118">
        <f t="shared" si="1585"/>
        <v>0</v>
      </c>
      <c r="AG877" s="117"/>
      <c r="AH877" s="117"/>
      <c r="AI877" s="117"/>
      <c r="AJ877" s="119">
        <f>SUM(AJ873:AJ876)</f>
        <v>0</v>
      </c>
      <c r="AK877" s="119">
        <f t="shared" ref="AK877:AN877" si="1586">SUM(AK873:AK876)</f>
        <v>0</v>
      </c>
      <c r="AL877" s="119">
        <f t="shared" si="1586"/>
        <v>0</v>
      </c>
      <c r="AM877" s="119">
        <f t="shared" si="1586"/>
        <v>0</v>
      </c>
      <c r="AN877" s="119">
        <f t="shared" si="1586"/>
        <v>0</v>
      </c>
      <c r="AO877" s="116"/>
      <c r="AP877" s="120"/>
      <c r="AQ877" s="118">
        <f t="shared" ref="AQ877:BA877" si="1587">SUM(AQ873:AQ876)</f>
        <v>0</v>
      </c>
      <c r="AR877" s="118">
        <f t="shared" si="1587"/>
        <v>0</v>
      </c>
      <c r="AS877" s="118">
        <f t="shared" si="1587"/>
        <v>0</v>
      </c>
      <c r="AT877" s="118">
        <f t="shared" si="1587"/>
        <v>0</v>
      </c>
      <c r="AU877" s="118">
        <f t="shared" si="1587"/>
        <v>0</v>
      </c>
      <c r="AV877" s="118">
        <f t="shared" si="1587"/>
        <v>0</v>
      </c>
      <c r="AW877" s="118">
        <f t="shared" si="1587"/>
        <v>0</v>
      </c>
      <c r="AX877" s="118">
        <f t="shared" si="1587"/>
        <v>0</v>
      </c>
      <c r="AY877" s="118">
        <f t="shared" si="1587"/>
        <v>0</v>
      </c>
      <c r="AZ877" s="118">
        <f t="shared" si="1587"/>
        <v>0</v>
      </c>
      <c r="BA877" s="118">
        <f t="shared" si="1587"/>
        <v>0</v>
      </c>
    </row>
    <row r="878" spans="1:53" ht="14.1" customHeight="1" outlineLevel="2" x14ac:dyDescent="0.2">
      <c r="A878" s="68"/>
      <c r="B878" s="94"/>
      <c r="C878" s="251"/>
      <c r="D878" s="96"/>
      <c r="E878" s="96"/>
      <c r="F878" s="97"/>
      <c r="G878" s="98"/>
      <c r="H878" s="99" t="s">
        <v>49</v>
      </c>
      <c r="I878" s="100"/>
      <c r="J878" s="101"/>
      <c r="K878" s="101"/>
      <c r="L878" s="102" t="str">
        <f>IF(I878&lt;&gt;0,((VLOOKUP(I878,'1. Standard_Cost'!$B$4:$D$8,2)+VLOOKUP(I878,'1. Standard_Cost'!$B$4:$D$8,3))*J878*K878),"0")</f>
        <v>0</v>
      </c>
      <c r="M878" s="102">
        <f>L878*'1. Standard_Cost'!F473</f>
        <v>0</v>
      </c>
      <c r="N878" s="103"/>
      <c r="O878" s="103"/>
      <c r="P878" s="103"/>
      <c r="Q878" s="103"/>
      <c r="R878" s="104">
        <f>+N878*P878*'1. Standard_Cost'!$B$12</f>
        <v>0</v>
      </c>
      <c r="S878" s="104">
        <f>+N878*O878*P878*'1. Standard_Cost'!$C$12</f>
        <v>0</v>
      </c>
      <c r="T878" s="104">
        <f>+N878*P878*Q878*'1. Standard_Cost'!$D$12</f>
        <v>0</v>
      </c>
      <c r="U878" s="104">
        <f>+N878*O878*'1. Standard_Cost'!$E$12</f>
        <v>0</v>
      </c>
      <c r="V878" s="103"/>
      <c r="W878" s="103"/>
      <c r="X878" s="103"/>
      <c r="Y878" s="104">
        <f>+V878*((X878*'1. Standard_Cost'!$B$16)+(W878*X878*'1. Standard_Cost'!$C$16))</f>
        <v>0</v>
      </c>
      <c r="Z878" s="103"/>
      <c r="AA878" s="103"/>
      <c r="AB878" s="104">
        <f>+Z878*'1. Standard_Cost'!$B$20+AA878*'1. Standard_Cost'!$C$20</f>
        <v>0</v>
      </c>
      <c r="AC878" s="105"/>
      <c r="AD878" s="106"/>
      <c r="AE878" s="104">
        <f>SUM(AD878,AC878,AB878,Y878,U878,T878,S878,R878)*'1. Standard_Cost'!B497</f>
        <v>0</v>
      </c>
      <c r="AF878" s="104">
        <f>SUM(AD878,AE878)</f>
        <v>0</v>
      </c>
      <c r="AG878" s="103"/>
      <c r="AH878" s="103"/>
      <c r="AI878" s="103"/>
      <c r="AJ878" s="107"/>
      <c r="AK878" s="107"/>
      <c r="AL878" s="107"/>
      <c r="AM878" s="104">
        <f>AG878*'1. Standard_Cost'!B493+'Incremental_Cost Year 2021'!AH881*'1. Standard_Cost'!C493+'Incremental_Cost Year 2021'!AI881*'1. Standard_Cost'!D493+'Incremental_Cost Year 2021'!AJ881+'Incremental_Cost Year 2021'!AL881+AK878</f>
        <v>0</v>
      </c>
      <c r="AN878" s="104">
        <f>AM878*'1. Standard_Cost'!C497</f>
        <v>0</v>
      </c>
      <c r="AO878" s="107"/>
      <c r="AQ878" s="104">
        <f t="shared" ref="AQ878:AQ881" si="1588">L878+M878</f>
        <v>0</v>
      </c>
      <c r="AR878" s="104">
        <f t="shared" ref="AR878:AR881" si="1589">AF878</f>
        <v>0</v>
      </c>
      <c r="AS878" s="104">
        <f t="shared" ref="AS878:AS881" si="1590">AM878+AN878</f>
        <v>0</v>
      </c>
      <c r="AT878" s="104">
        <f>SUM(AQ878,AR878,AS878)</f>
        <v>0</v>
      </c>
      <c r="AU878" s="108"/>
      <c r="AV878" s="108"/>
      <c r="AW878" s="108"/>
      <c r="AX878" s="108"/>
      <c r="AY878" s="108"/>
      <c r="AZ878" s="108"/>
      <c r="BA878" s="109">
        <f t="shared" ref="BA878:BA881" si="1591">SUM(AU878:AZ878)-AT878</f>
        <v>0</v>
      </c>
    </row>
    <row r="879" spans="1:53" ht="14.1" customHeight="1" outlineLevel="2" x14ac:dyDescent="0.2">
      <c r="A879" s="68"/>
      <c r="B879" s="94"/>
      <c r="C879" s="251"/>
      <c r="D879" s="110"/>
      <c r="E879" s="110"/>
      <c r="F879" s="110"/>
      <c r="G879" s="111"/>
      <c r="H879" s="99" t="s">
        <v>50</v>
      </c>
      <c r="I879" s="100"/>
      <c r="J879" s="101"/>
      <c r="K879" s="101"/>
      <c r="L879" s="102" t="str">
        <f>IF(I879&lt;&gt;0,((VLOOKUP(I879,'1. Standard_Cost'!$B$4:$D$8,2)+VLOOKUP(I879,'1. Standard_Cost'!$B$4:$D$8,3))*J879*K879),"0")</f>
        <v>0</v>
      </c>
      <c r="M879" s="102">
        <f>L879*'1. Standard_Cost'!F473</f>
        <v>0</v>
      </c>
      <c r="N879" s="103"/>
      <c r="O879" s="103"/>
      <c r="P879" s="103"/>
      <c r="Q879" s="103"/>
      <c r="R879" s="104">
        <f>+N879*P879*'1. Standard_Cost'!$B$12</f>
        <v>0</v>
      </c>
      <c r="S879" s="104">
        <f>+N879*O879*P879*'1. Standard_Cost'!$C$12</f>
        <v>0</v>
      </c>
      <c r="T879" s="104">
        <f>+N879*P879*Q879*'1. Standard_Cost'!$D$12</f>
        <v>0</v>
      </c>
      <c r="U879" s="104">
        <f>+N879*O879*'1. Standard_Cost'!$E$12</f>
        <v>0</v>
      </c>
      <c r="V879" s="103"/>
      <c r="W879" s="103"/>
      <c r="X879" s="103"/>
      <c r="Y879" s="104">
        <f>+V879*((X879*'1. Standard_Cost'!$B$16)+(W879*X879*'1. Standard_Cost'!$C$16))</f>
        <v>0</v>
      </c>
      <c r="Z879" s="103"/>
      <c r="AA879" s="103"/>
      <c r="AB879" s="104">
        <f>+Z879*'1. Standard_Cost'!$B$20+AA879*'1. Standard_Cost'!$C$20</f>
        <v>0</v>
      </c>
      <c r="AC879" s="105"/>
      <c r="AD879" s="106"/>
      <c r="AE879" s="104">
        <f>SUM(AD879,AC879,AB879,Y879,U879,T879,S879,R879)*'1. Standard_Cost'!B497</f>
        <v>0</v>
      </c>
      <c r="AF879" s="104">
        <f t="shared" ref="AF879:AF881" si="1592">SUM(AD879,AE879)</f>
        <v>0</v>
      </c>
      <c r="AG879" s="103"/>
      <c r="AH879" s="103">
        <v>0</v>
      </c>
      <c r="AI879" s="103">
        <v>0</v>
      </c>
      <c r="AJ879" s="107"/>
      <c r="AK879" s="107"/>
      <c r="AL879" s="107"/>
      <c r="AM879" s="104">
        <f>AG879*'1. Standard_Cost'!B493+'Incremental_Cost Year 2021'!AH882*'1. Standard_Cost'!C493+'Incremental_Cost Year 2021'!AI882*'1. Standard_Cost'!D493+'Incremental_Cost Year 2021'!AJ882+'Incremental_Cost Year 2021'!AL882+AK879</f>
        <v>0</v>
      </c>
      <c r="AN879" s="104">
        <f>AM879*'1. Standard_Cost'!C497</f>
        <v>0</v>
      </c>
      <c r="AO879" s="107"/>
      <c r="AQ879" s="104">
        <f t="shared" si="1588"/>
        <v>0</v>
      </c>
      <c r="AR879" s="104">
        <f t="shared" si="1589"/>
        <v>0</v>
      </c>
      <c r="AS879" s="104">
        <f t="shared" si="1590"/>
        <v>0</v>
      </c>
      <c r="AT879" s="104">
        <f t="shared" ref="AT879:AT881" si="1593">SUM(AQ879,AR879,AS879)</f>
        <v>0</v>
      </c>
      <c r="AU879" s="108"/>
      <c r="AV879" s="108">
        <v>0</v>
      </c>
      <c r="AW879" s="108"/>
      <c r="AX879" s="108"/>
      <c r="AY879" s="108"/>
      <c r="AZ879" s="108"/>
      <c r="BA879" s="109">
        <f t="shared" si="1591"/>
        <v>0</v>
      </c>
    </row>
    <row r="880" spans="1:53" ht="14.1" customHeight="1" outlineLevel="2" x14ac:dyDescent="0.2">
      <c r="A880" s="68"/>
      <c r="B880" s="94"/>
      <c r="C880" s="251"/>
      <c r="D880" s="110"/>
      <c r="E880" s="110"/>
      <c r="F880" s="110"/>
      <c r="G880" s="111"/>
      <c r="H880" s="99" t="s">
        <v>51</v>
      </c>
      <c r="I880" s="100"/>
      <c r="J880" s="101"/>
      <c r="K880" s="101"/>
      <c r="L880" s="102" t="str">
        <f>IF(I880&lt;&gt;0,((VLOOKUP(I880,'1. Standard_Cost'!$B$4:$D$8,2)+VLOOKUP(I880,'1. Standard_Cost'!$B$4:$D$8,3))*J880*K880),"0")</f>
        <v>0</v>
      </c>
      <c r="M880" s="102">
        <f>L880*'1. Standard_Cost'!F473</f>
        <v>0</v>
      </c>
      <c r="N880" s="103"/>
      <c r="O880" s="103"/>
      <c r="P880" s="103"/>
      <c r="Q880" s="103"/>
      <c r="R880" s="104">
        <f>+N880*P880*'1. Standard_Cost'!$B$12</f>
        <v>0</v>
      </c>
      <c r="S880" s="104">
        <f>+N880*O880*P880*'1. Standard_Cost'!$C$12</f>
        <v>0</v>
      </c>
      <c r="T880" s="104">
        <f>+N880*P880*Q880*'1. Standard_Cost'!$D$12</f>
        <v>0</v>
      </c>
      <c r="U880" s="104">
        <f>+N880*O880*'1. Standard_Cost'!$E$12</f>
        <v>0</v>
      </c>
      <c r="V880" s="103"/>
      <c r="W880" s="103"/>
      <c r="X880" s="103"/>
      <c r="Y880" s="104">
        <f>+V880*((X880*'1. Standard_Cost'!$B$16)+(W880*X880*'1. Standard_Cost'!$C$16))</f>
        <v>0</v>
      </c>
      <c r="Z880" s="103"/>
      <c r="AA880" s="103"/>
      <c r="AB880" s="104">
        <f>+Z880*'1. Standard_Cost'!$B$20+AA880*'1. Standard_Cost'!$C$20</f>
        <v>0</v>
      </c>
      <c r="AC880" s="105"/>
      <c r="AD880" s="106"/>
      <c r="AE880" s="104">
        <f>SUM(AD880,AC880,AB880,Y880,U880,T880,S880,R880)*'1. Standard_Cost'!B497</f>
        <v>0</v>
      </c>
      <c r="AF880" s="104">
        <f t="shared" si="1592"/>
        <v>0</v>
      </c>
      <c r="AG880" s="103"/>
      <c r="AH880" s="103"/>
      <c r="AI880" s="103"/>
      <c r="AJ880" s="107"/>
      <c r="AK880" s="107"/>
      <c r="AL880" s="107"/>
      <c r="AM880" s="104">
        <f>AG880*'1. Standard_Cost'!B493+'Incremental_Cost Year 2021'!AH883*'1. Standard_Cost'!C493+'Incremental_Cost Year 2021'!AI883*'1. Standard_Cost'!D493+'Incremental_Cost Year 2021'!AJ883+'Incremental_Cost Year 2021'!AL883+AK880</f>
        <v>0</v>
      </c>
      <c r="AN880" s="104">
        <f>AM880*'1. Standard_Cost'!C497</f>
        <v>0</v>
      </c>
      <c r="AO880" s="107"/>
      <c r="AQ880" s="104">
        <f t="shared" si="1588"/>
        <v>0</v>
      </c>
      <c r="AR880" s="104">
        <f t="shared" si="1589"/>
        <v>0</v>
      </c>
      <c r="AS880" s="104">
        <f t="shared" si="1590"/>
        <v>0</v>
      </c>
      <c r="AT880" s="104">
        <f t="shared" si="1593"/>
        <v>0</v>
      </c>
      <c r="AU880" s="108"/>
      <c r="AV880" s="108"/>
      <c r="AW880" s="108"/>
      <c r="AX880" s="108"/>
      <c r="AY880" s="108"/>
      <c r="AZ880" s="108"/>
      <c r="BA880" s="109">
        <f t="shared" si="1591"/>
        <v>0</v>
      </c>
    </row>
    <row r="881" spans="1:53" ht="14.1" customHeight="1" outlineLevel="2" x14ac:dyDescent="0.2">
      <c r="A881" s="68"/>
      <c r="B881" s="94"/>
      <c r="C881" s="251"/>
      <c r="D881" s="110"/>
      <c r="E881" s="110"/>
      <c r="F881" s="110"/>
      <c r="G881" s="111"/>
      <c r="H881" s="112" t="s">
        <v>179</v>
      </c>
      <c r="I881" s="100"/>
      <c r="J881" s="101"/>
      <c r="K881" s="101"/>
      <c r="L881" s="102" t="str">
        <f>IF(I881&lt;&gt;0,((VLOOKUP(I881,'1. Standard_Cost'!$B$4:$D$8,2)+VLOOKUP(I881,'1. Standard_Cost'!$B$4:$D$8,3))*J881*K881),"0")</f>
        <v>0</v>
      </c>
      <c r="M881" s="102">
        <f>L881*'1. Standard_Cost'!F473</f>
        <v>0</v>
      </c>
      <c r="N881" s="103"/>
      <c r="O881" s="103"/>
      <c r="P881" s="103"/>
      <c r="Q881" s="103"/>
      <c r="R881" s="104">
        <f>+N881*P881*'1. Standard_Cost'!$B$12</f>
        <v>0</v>
      </c>
      <c r="S881" s="104">
        <f>+N881*O881*P881*'1. Standard_Cost'!$C$12</f>
        <v>0</v>
      </c>
      <c r="T881" s="104">
        <f>+N881*P881*Q881*'1. Standard_Cost'!$D$12</f>
        <v>0</v>
      </c>
      <c r="U881" s="104">
        <f>+N881*O881*'1. Standard_Cost'!$E$12</f>
        <v>0</v>
      </c>
      <c r="V881" s="103"/>
      <c r="W881" s="103"/>
      <c r="X881" s="103"/>
      <c r="Y881" s="104">
        <f>+V881*((X881*'1. Standard_Cost'!$B$16)+(W881*X881*'1. Standard_Cost'!$C$16))</f>
        <v>0</v>
      </c>
      <c r="Z881" s="103"/>
      <c r="AA881" s="103"/>
      <c r="AB881" s="104">
        <f>+Z881*'1. Standard_Cost'!$B$20+AA881*'1. Standard_Cost'!$C$20</f>
        <v>0</v>
      </c>
      <c r="AC881" s="105"/>
      <c r="AD881" s="106"/>
      <c r="AE881" s="104">
        <f>SUM(AD881,AC881,AB881,Y881,U881,T881,S881,R881)*'1. Standard_Cost'!B497</f>
        <v>0</v>
      </c>
      <c r="AF881" s="104">
        <f t="shared" si="1592"/>
        <v>0</v>
      </c>
      <c r="AG881" s="103"/>
      <c r="AH881" s="103"/>
      <c r="AI881" s="103"/>
      <c r="AJ881" s="107"/>
      <c r="AK881" s="107"/>
      <c r="AL881" s="107"/>
      <c r="AM881" s="104">
        <f>AG881*'1. Standard_Cost'!B493+'Incremental_Cost Year 2021'!AH884*'1. Standard_Cost'!C493+'Incremental_Cost Year 2021'!AI884*'1. Standard_Cost'!D493+'Incremental_Cost Year 2021'!AJ884+'Incremental_Cost Year 2021'!AL884+AK881</f>
        <v>0</v>
      </c>
      <c r="AN881" s="104">
        <f>AM881*'1. Standard_Cost'!C497</f>
        <v>0</v>
      </c>
      <c r="AO881" s="107"/>
      <c r="AQ881" s="104">
        <f t="shared" si="1588"/>
        <v>0</v>
      </c>
      <c r="AR881" s="104">
        <f t="shared" si="1589"/>
        <v>0</v>
      </c>
      <c r="AS881" s="104">
        <f t="shared" si="1590"/>
        <v>0</v>
      </c>
      <c r="AT881" s="104">
        <f t="shared" si="1593"/>
        <v>0</v>
      </c>
      <c r="AU881" s="108"/>
      <c r="AV881" s="108"/>
      <c r="AW881" s="108"/>
      <c r="AX881" s="108"/>
      <c r="AY881" s="108"/>
      <c r="AZ881" s="108"/>
      <c r="BA881" s="109">
        <f t="shared" si="1591"/>
        <v>0</v>
      </c>
    </row>
    <row r="882" spans="1:53" ht="25.7" customHeight="1" outlineLevel="1" x14ac:dyDescent="0.2">
      <c r="A882" s="68"/>
      <c r="B882" s="94"/>
      <c r="C882" s="251"/>
      <c r="D882" s="113" t="s">
        <v>48</v>
      </c>
      <c r="E882" s="113" t="s">
        <v>489</v>
      </c>
      <c r="F882" s="114" t="s">
        <v>154</v>
      </c>
      <c r="G882" s="115" t="s">
        <v>155</v>
      </c>
      <c r="H882" s="122" t="s">
        <v>490</v>
      </c>
      <c r="I882" s="117"/>
      <c r="J882" s="117"/>
      <c r="K882" s="117"/>
      <c r="L882" s="118">
        <f>SUM(L878:L881)</f>
        <v>0</v>
      </c>
      <c r="M882" s="118">
        <f>SUM(M878:M881)</f>
        <v>0</v>
      </c>
      <c r="N882" s="117"/>
      <c r="O882" s="117"/>
      <c r="P882" s="117"/>
      <c r="Q882" s="117"/>
      <c r="R882" s="119">
        <f>SUM(R878:R881)</f>
        <v>0</v>
      </c>
      <c r="S882" s="119">
        <f>SUM(S878:S881)</f>
        <v>0</v>
      </c>
      <c r="T882" s="119">
        <f>SUM(T878:T881)</f>
        <v>0</v>
      </c>
      <c r="U882" s="119">
        <f>SUM(U878:U881)</f>
        <v>0</v>
      </c>
      <c r="V882" s="117"/>
      <c r="W882" s="117"/>
      <c r="X882" s="117"/>
      <c r="Y882" s="118">
        <f>SUM(Y878:Y881)</f>
        <v>0</v>
      </c>
      <c r="Z882" s="117"/>
      <c r="AA882" s="117"/>
      <c r="AB882" s="118">
        <f t="shared" ref="AB882:AF882" si="1594">SUM(AB878:AB881)</f>
        <v>0</v>
      </c>
      <c r="AC882" s="118">
        <f t="shared" si="1594"/>
        <v>0</v>
      </c>
      <c r="AD882" s="118">
        <f t="shared" si="1594"/>
        <v>0</v>
      </c>
      <c r="AE882" s="118">
        <f t="shared" si="1594"/>
        <v>0</v>
      </c>
      <c r="AF882" s="118">
        <f t="shared" si="1594"/>
        <v>0</v>
      </c>
      <c r="AG882" s="117"/>
      <c r="AH882" s="117"/>
      <c r="AI882" s="117"/>
      <c r="AJ882" s="119">
        <f>SUM(AJ878:AJ881)</f>
        <v>0</v>
      </c>
      <c r="AK882" s="119">
        <f t="shared" ref="AK882:AN882" si="1595">SUM(AK878:AK881)</f>
        <v>0</v>
      </c>
      <c r="AL882" s="119">
        <f t="shared" si="1595"/>
        <v>0</v>
      </c>
      <c r="AM882" s="119">
        <f t="shared" si="1595"/>
        <v>0</v>
      </c>
      <c r="AN882" s="119">
        <f t="shared" si="1595"/>
        <v>0</v>
      </c>
      <c r="AO882" s="116"/>
      <c r="AP882" s="120"/>
      <c r="AQ882" s="121">
        <f t="shared" ref="AQ882:BA882" si="1596">SUM(AQ878:AQ881)</f>
        <v>0</v>
      </c>
      <c r="AR882" s="121">
        <f t="shared" si="1596"/>
        <v>0</v>
      </c>
      <c r="AS882" s="121">
        <f t="shared" si="1596"/>
        <v>0</v>
      </c>
      <c r="AT882" s="121">
        <f t="shared" si="1596"/>
        <v>0</v>
      </c>
      <c r="AU882" s="121">
        <f t="shared" si="1596"/>
        <v>0</v>
      </c>
      <c r="AV882" s="121">
        <f t="shared" si="1596"/>
        <v>0</v>
      </c>
      <c r="AW882" s="121">
        <f t="shared" si="1596"/>
        <v>0</v>
      </c>
      <c r="AX882" s="121">
        <f t="shared" si="1596"/>
        <v>0</v>
      </c>
      <c r="AY882" s="121">
        <f t="shared" si="1596"/>
        <v>0</v>
      </c>
      <c r="AZ882" s="121">
        <f t="shared" si="1596"/>
        <v>0</v>
      </c>
      <c r="BA882" s="121">
        <f t="shared" si="1596"/>
        <v>0</v>
      </c>
    </row>
    <row r="883" spans="1:53" ht="14.1" customHeight="1" outlineLevel="2" x14ac:dyDescent="0.2">
      <c r="A883" s="68"/>
      <c r="B883" s="94"/>
      <c r="C883" s="251"/>
      <c r="D883" s="96"/>
      <c r="E883" s="96"/>
      <c r="F883" s="97"/>
      <c r="G883" s="98"/>
      <c r="H883" s="99" t="s">
        <v>49</v>
      </c>
      <c r="I883" s="100"/>
      <c r="J883" s="101"/>
      <c r="K883" s="101"/>
      <c r="L883" s="102" t="str">
        <f>IF(I883&lt;&gt;0,((VLOOKUP(I883,'1. Standard_Cost'!$B$4:$D$8,2)+VLOOKUP(I883,'1. Standard_Cost'!$B$4:$D$8,3))*J883*K883),"0")</f>
        <v>0</v>
      </c>
      <c r="M883" s="102">
        <f>L883*'1. Standard_Cost'!F473</f>
        <v>0</v>
      </c>
      <c r="N883" s="103"/>
      <c r="O883" s="103"/>
      <c r="P883" s="103"/>
      <c r="Q883" s="103"/>
      <c r="R883" s="104">
        <f>+N883*P883*'1. Standard_Cost'!$B$12</f>
        <v>0</v>
      </c>
      <c r="S883" s="104">
        <f>+N883*O883*P883*'1. Standard_Cost'!$C$12</f>
        <v>0</v>
      </c>
      <c r="T883" s="104">
        <f>+N883*P883*Q883*'1. Standard_Cost'!$D$12</f>
        <v>0</v>
      </c>
      <c r="U883" s="104">
        <f>+N883*O883*'1. Standard_Cost'!$E$12</f>
        <v>0</v>
      </c>
      <c r="V883" s="103"/>
      <c r="W883" s="103"/>
      <c r="X883" s="103"/>
      <c r="Y883" s="104">
        <f>+V883*((X883*'1. Standard_Cost'!$B$16)+(W883*X883*'1. Standard_Cost'!$C$16))</f>
        <v>0</v>
      </c>
      <c r="Z883" s="103"/>
      <c r="AA883" s="103"/>
      <c r="AB883" s="104">
        <f>+Z883*'1. Standard_Cost'!$B$20+AA883*'1. Standard_Cost'!$C$20</f>
        <v>0</v>
      </c>
      <c r="AC883" s="105"/>
      <c r="AD883" s="106"/>
      <c r="AE883" s="104">
        <f>SUM(AD883,AC883,AB883,Y883,U883,T883,S883,R883)*'1. Standard_Cost'!B497</f>
        <v>0</v>
      </c>
      <c r="AF883" s="104">
        <f>SUM(AD883,AE883)</f>
        <v>0</v>
      </c>
      <c r="AG883" s="103"/>
      <c r="AH883" s="103"/>
      <c r="AI883" s="103"/>
      <c r="AJ883" s="107"/>
      <c r="AK883" s="107"/>
      <c r="AL883" s="107"/>
      <c r="AM883" s="104">
        <f>AG883*'1. Standard_Cost'!B493+'Incremental_Cost Year 2021'!AH886*'1. Standard_Cost'!C493+'Incremental_Cost Year 2021'!AI886*'1. Standard_Cost'!D493+'Incremental_Cost Year 2021'!AJ886+'Incremental_Cost Year 2021'!AL886+AK883</f>
        <v>0</v>
      </c>
      <c r="AN883" s="104">
        <f>AM883*'1. Standard_Cost'!C497</f>
        <v>0</v>
      </c>
      <c r="AO883" s="107"/>
      <c r="AQ883" s="104">
        <f t="shared" ref="AQ883:AQ886" si="1597">L883+M883</f>
        <v>0</v>
      </c>
      <c r="AR883" s="104">
        <f t="shared" ref="AR883:AR886" si="1598">AF883</f>
        <v>0</v>
      </c>
      <c r="AS883" s="104">
        <f t="shared" ref="AS883:AS886" si="1599">AM883+AN883</f>
        <v>0</v>
      </c>
      <c r="AT883" s="104">
        <f>SUM(AQ883,AR883,AS883)</f>
        <v>0</v>
      </c>
      <c r="AU883" s="108"/>
      <c r="AV883" s="108"/>
      <c r="AW883" s="108"/>
      <c r="AX883" s="108"/>
      <c r="AY883" s="108"/>
      <c r="AZ883" s="108"/>
      <c r="BA883" s="109">
        <f t="shared" ref="BA883:BA886" si="1600">SUM(AU883:AZ883)-AT883</f>
        <v>0</v>
      </c>
    </row>
    <row r="884" spans="1:53" ht="14.1" customHeight="1" outlineLevel="2" x14ac:dyDescent="0.2">
      <c r="A884" s="68"/>
      <c r="B884" s="94"/>
      <c r="C884" s="251"/>
      <c r="D884" s="110"/>
      <c r="E884" s="110"/>
      <c r="F884" s="110"/>
      <c r="G884" s="111"/>
      <c r="H884" s="99" t="s">
        <v>50</v>
      </c>
      <c r="I884" s="100"/>
      <c r="J884" s="101"/>
      <c r="K884" s="101"/>
      <c r="L884" s="102" t="str">
        <f>IF(I884&lt;&gt;0,((VLOOKUP(I884,'1. Standard_Cost'!$B$4:$D$8,2)+VLOOKUP(I884,'1. Standard_Cost'!$B$4:$D$8,3))*J884*K884),"0")</f>
        <v>0</v>
      </c>
      <c r="M884" s="102">
        <f>L884*'1. Standard_Cost'!F473</f>
        <v>0</v>
      </c>
      <c r="N884" s="103"/>
      <c r="O884" s="103"/>
      <c r="P884" s="103"/>
      <c r="Q884" s="103"/>
      <c r="R884" s="104">
        <f>+N884*P884*'1. Standard_Cost'!$B$12</f>
        <v>0</v>
      </c>
      <c r="S884" s="104">
        <f>+N884*O884*P884*'1. Standard_Cost'!$C$12</f>
        <v>0</v>
      </c>
      <c r="T884" s="104">
        <f>+N884*P884*Q884*'1. Standard_Cost'!$D$12</f>
        <v>0</v>
      </c>
      <c r="U884" s="104">
        <f>+N884*O884*'1. Standard_Cost'!$E$12</f>
        <v>0</v>
      </c>
      <c r="V884" s="103"/>
      <c r="W884" s="103"/>
      <c r="X884" s="103"/>
      <c r="Y884" s="104">
        <f>+V884*((X884*'1. Standard_Cost'!$B$16)+(W884*X884*'1. Standard_Cost'!$C$16))</f>
        <v>0</v>
      </c>
      <c r="Z884" s="103"/>
      <c r="AA884" s="103"/>
      <c r="AB884" s="104">
        <f>+Z884*'1. Standard_Cost'!$B$20+AA884*'1. Standard_Cost'!$C$20</f>
        <v>0</v>
      </c>
      <c r="AC884" s="105"/>
      <c r="AD884" s="106"/>
      <c r="AE884" s="104">
        <f>SUM(AD884,AC884,AB884,Y884,U884,T884,S884,R884)*'1. Standard_Cost'!B497</f>
        <v>0</v>
      </c>
      <c r="AF884" s="104">
        <f t="shared" ref="AF884:AF886" si="1601">SUM(AD884,AE884)</f>
        <v>0</v>
      </c>
      <c r="AG884" s="103"/>
      <c r="AH884" s="103">
        <v>0</v>
      </c>
      <c r="AI884" s="103">
        <v>0</v>
      </c>
      <c r="AJ884" s="107"/>
      <c r="AK884" s="107"/>
      <c r="AL884" s="107"/>
      <c r="AM884" s="104">
        <f>AG884*'1. Standard_Cost'!B493+'Incremental_Cost Year 2021'!AH887*'1. Standard_Cost'!C493+'Incremental_Cost Year 2021'!AI887*'1. Standard_Cost'!D493+'Incremental_Cost Year 2021'!AJ887+'Incremental_Cost Year 2021'!AL887+AK884</f>
        <v>0</v>
      </c>
      <c r="AN884" s="104">
        <f>AM884*'1. Standard_Cost'!C497</f>
        <v>0</v>
      </c>
      <c r="AO884" s="107"/>
      <c r="AQ884" s="104">
        <f t="shared" si="1597"/>
        <v>0</v>
      </c>
      <c r="AR884" s="104">
        <f t="shared" si="1598"/>
        <v>0</v>
      </c>
      <c r="AS884" s="104">
        <f t="shared" si="1599"/>
        <v>0</v>
      </c>
      <c r="AT884" s="104">
        <f t="shared" ref="AT884:AT886" si="1602">SUM(AQ884,AR884,AS884)</f>
        <v>0</v>
      </c>
      <c r="AU884" s="108"/>
      <c r="AV884" s="108">
        <v>0</v>
      </c>
      <c r="AW884" s="108"/>
      <c r="AX884" s="108"/>
      <c r="AY884" s="108"/>
      <c r="AZ884" s="108"/>
      <c r="BA884" s="109">
        <f t="shared" si="1600"/>
        <v>0</v>
      </c>
    </row>
    <row r="885" spans="1:53" ht="14.1" customHeight="1" outlineLevel="2" x14ac:dyDescent="0.2">
      <c r="A885" s="68"/>
      <c r="B885" s="94"/>
      <c r="C885" s="251"/>
      <c r="D885" s="110"/>
      <c r="E885" s="110"/>
      <c r="F885" s="110"/>
      <c r="G885" s="111"/>
      <c r="H885" s="99" t="s">
        <v>51</v>
      </c>
      <c r="I885" s="100"/>
      <c r="J885" s="101"/>
      <c r="K885" s="101"/>
      <c r="L885" s="102" t="str">
        <f>IF(I885&lt;&gt;0,((VLOOKUP(I885,'1. Standard_Cost'!$B$4:$D$8,2)+VLOOKUP(I885,'1. Standard_Cost'!$B$4:$D$8,3))*J885*K885),"0")</f>
        <v>0</v>
      </c>
      <c r="M885" s="102">
        <f>L885*'1. Standard_Cost'!F473</f>
        <v>0</v>
      </c>
      <c r="N885" s="103"/>
      <c r="O885" s="103"/>
      <c r="P885" s="103"/>
      <c r="Q885" s="103"/>
      <c r="R885" s="104">
        <f>+N885*P885*'1. Standard_Cost'!$B$12</f>
        <v>0</v>
      </c>
      <c r="S885" s="104">
        <f>+N885*O885*P885*'1. Standard_Cost'!$C$12</f>
        <v>0</v>
      </c>
      <c r="T885" s="104">
        <f>+N885*P885*Q885*'1. Standard_Cost'!$D$12</f>
        <v>0</v>
      </c>
      <c r="U885" s="104">
        <f>+N885*O885*'1. Standard_Cost'!$E$12</f>
        <v>0</v>
      </c>
      <c r="V885" s="103"/>
      <c r="W885" s="103"/>
      <c r="X885" s="103"/>
      <c r="Y885" s="104">
        <f>+V885*((X885*'1. Standard_Cost'!$B$16)+(W885*X885*'1. Standard_Cost'!$C$16))</f>
        <v>0</v>
      </c>
      <c r="Z885" s="103"/>
      <c r="AA885" s="103"/>
      <c r="AB885" s="104">
        <f>+Z885*'1. Standard_Cost'!$B$20+AA885*'1. Standard_Cost'!$C$20</f>
        <v>0</v>
      </c>
      <c r="AC885" s="105"/>
      <c r="AD885" s="106"/>
      <c r="AE885" s="104">
        <f>SUM(AD885,AC885,AB885,Y885,U885,T885,S885,R885)*'1. Standard_Cost'!B497</f>
        <v>0</v>
      </c>
      <c r="AF885" s="104">
        <f t="shared" si="1601"/>
        <v>0</v>
      </c>
      <c r="AG885" s="103"/>
      <c r="AH885" s="103"/>
      <c r="AI885" s="103"/>
      <c r="AJ885" s="107"/>
      <c r="AK885" s="107"/>
      <c r="AL885" s="107"/>
      <c r="AM885" s="104">
        <f>AG885*'1. Standard_Cost'!B493+'Incremental_Cost Year 2021'!AH888*'1. Standard_Cost'!C493+'Incremental_Cost Year 2021'!AI888*'1. Standard_Cost'!D493+'Incremental_Cost Year 2021'!AJ888+'Incremental_Cost Year 2021'!AL888+AK885</f>
        <v>0</v>
      </c>
      <c r="AN885" s="104">
        <f>AM885*'1. Standard_Cost'!C497</f>
        <v>0</v>
      </c>
      <c r="AO885" s="107"/>
      <c r="AQ885" s="104">
        <f t="shared" si="1597"/>
        <v>0</v>
      </c>
      <c r="AR885" s="104">
        <f t="shared" si="1598"/>
        <v>0</v>
      </c>
      <c r="AS885" s="104">
        <f t="shared" si="1599"/>
        <v>0</v>
      </c>
      <c r="AT885" s="104">
        <f t="shared" si="1602"/>
        <v>0</v>
      </c>
      <c r="AU885" s="108"/>
      <c r="AV885" s="108"/>
      <c r="AW885" s="108"/>
      <c r="AX885" s="108"/>
      <c r="AY885" s="108"/>
      <c r="AZ885" s="108"/>
      <c r="BA885" s="109">
        <f t="shared" si="1600"/>
        <v>0</v>
      </c>
    </row>
    <row r="886" spans="1:53" ht="14.1" customHeight="1" outlineLevel="2" x14ac:dyDescent="0.2">
      <c r="A886" s="68"/>
      <c r="B886" s="94"/>
      <c r="C886" s="251"/>
      <c r="D886" s="110"/>
      <c r="E886" s="110"/>
      <c r="F886" s="110"/>
      <c r="G886" s="111"/>
      <c r="H886" s="112" t="s">
        <v>179</v>
      </c>
      <c r="I886" s="100"/>
      <c r="J886" s="101"/>
      <c r="K886" s="101"/>
      <c r="L886" s="102" t="str">
        <f>IF(I886&lt;&gt;0,((VLOOKUP(I886,'1. Standard_Cost'!$B$4:$D$8,2)+VLOOKUP(I886,'1. Standard_Cost'!$B$4:$D$8,3))*J886*K886),"0")</f>
        <v>0</v>
      </c>
      <c r="M886" s="102">
        <f>L886*'1. Standard_Cost'!F473</f>
        <v>0</v>
      </c>
      <c r="N886" s="103"/>
      <c r="O886" s="103"/>
      <c r="P886" s="103"/>
      <c r="Q886" s="103"/>
      <c r="R886" s="104">
        <f>+N886*P886*'1. Standard_Cost'!$B$12</f>
        <v>0</v>
      </c>
      <c r="S886" s="104">
        <f>+N886*O886*P886*'1. Standard_Cost'!$C$12</f>
        <v>0</v>
      </c>
      <c r="T886" s="104">
        <f>+N886*P886*Q886*'1. Standard_Cost'!$D$12</f>
        <v>0</v>
      </c>
      <c r="U886" s="104">
        <f>+N886*O886*'1. Standard_Cost'!$E$12</f>
        <v>0</v>
      </c>
      <c r="V886" s="103"/>
      <c r="W886" s="103"/>
      <c r="X886" s="103"/>
      <c r="Y886" s="104">
        <f>+V886*((X886*'1. Standard_Cost'!$B$16)+(W886*X886*'1. Standard_Cost'!$C$16))</f>
        <v>0</v>
      </c>
      <c r="Z886" s="103"/>
      <c r="AA886" s="103"/>
      <c r="AB886" s="104">
        <f>+Z886*'1. Standard_Cost'!$B$20+AA886*'1. Standard_Cost'!$C$20</f>
        <v>0</v>
      </c>
      <c r="AC886" s="105"/>
      <c r="AD886" s="106"/>
      <c r="AE886" s="104">
        <f>SUM(AD886,AC886,AB886,Y886,U886,T886,S886,R886)*'1. Standard_Cost'!B497</f>
        <v>0</v>
      </c>
      <c r="AF886" s="104">
        <f t="shared" si="1601"/>
        <v>0</v>
      </c>
      <c r="AG886" s="103"/>
      <c r="AH886" s="103"/>
      <c r="AI886" s="103"/>
      <c r="AJ886" s="107"/>
      <c r="AK886" s="107"/>
      <c r="AL886" s="107"/>
      <c r="AM886" s="104">
        <f>AG886*'1. Standard_Cost'!B493+'Incremental_Cost Year 2021'!AH889*'1. Standard_Cost'!C493+'Incremental_Cost Year 2021'!AI889*'1. Standard_Cost'!D493+'Incremental_Cost Year 2021'!AJ889+'Incremental_Cost Year 2021'!AL889+AK886</f>
        <v>0</v>
      </c>
      <c r="AN886" s="104">
        <f>AM886*'1. Standard_Cost'!C497</f>
        <v>0</v>
      </c>
      <c r="AO886" s="107"/>
      <c r="AQ886" s="104">
        <f t="shared" si="1597"/>
        <v>0</v>
      </c>
      <c r="AR886" s="104">
        <f t="shared" si="1598"/>
        <v>0</v>
      </c>
      <c r="AS886" s="104">
        <f t="shared" si="1599"/>
        <v>0</v>
      </c>
      <c r="AT886" s="104">
        <f t="shared" si="1602"/>
        <v>0</v>
      </c>
      <c r="AU886" s="108"/>
      <c r="AV886" s="108"/>
      <c r="AW886" s="108"/>
      <c r="AX886" s="108"/>
      <c r="AY886" s="108"/>
      <c r="AZ886" s="108"/>
      <c r="BA886" s="109">
        <f t="shared" si="1600"/>
        <v>0</v>
      </c>
    </row>
    <row r="887" spans="1:53" ht="24.6" customHeight="1" outlineLevel="1" x14ac:dyDescent="0.2">
      <c r="A887" s="68"/>
      <c r="B887" s="141"/>
      <c r="C887" s="251"/>
      <c r="D887" s="113" t="s">
        <v>48</v>
      </c>
      <c r="E887" s="113" t="s">
        <v>847</v>
      </c>
      <c r="F887" s="114" t="s">
        <v>154</v>
      </c>
      <c r="G887" s="115" t="s">
        <v>155</v>
      </c>
      <c r="H887" s="122" t="s">
        <v>491</v>
      </c>
      <c r="I887" s="117"/>
      <c r="J887" s="117"/>
      <c r="K887" s="117"/>
      <c r="L887" s="118">
        <f>SUM(L883:L886)</f>
        <v>0</v>
      </c>
      <c r="M887" s="118">
        <f>SUM(M883:M886)</f>
        <v>0</v>
      </c>
      <c r="N887" s="117"/>
      <c r="O887" s="117"/>
      <c r="P887" s="117"/>
      <c r="Q887" s="117"/>
      <c r="R887" s="119">
        <f>SUM(R883:R886)</f>
        <v>0</v>
      </c>
      <c r="S887" s="119">
        <f>SUM(S883:S886)</f>
        <v>0</v>
      </c>
      <c r="T887" s="119">
        <f>SUM(T883:T886)</f>
        <v>0</v>
      </c>
      <c r="U887" s="119">
        <f>SUM(U883:U886)</f>
        <v>0</v>
      </c>
      <c r="V887" s="117"/>
      <c r="W887" s="117"/>
      <c r="X887" s="117"/>
      <c r="Y887" s="118">
        <f>SUM(Y883:Y886)</f>
        <v>0</v>
      </c>
      <c r="Z887" s="117"/>
      <c r="AA887" s="117"/>
      <c r="AB887" s="118">
        <f t="shared" ref="AB887:AF887" si="1603">SUM(AB883:AB886)</f>
        <v>0</v>
      </c>
      <c r="AC887" s="118">
        <f t="shared" si="1603"/>
        <v>0</v>
      </c>
      <c r="AD887" s="118">
        <f t="shared" si="1603"/>
        <v>0</v>
      </c>
      <c r="AE887" s="118">
        <f t="shared" si="1603"/>
        <v>0</v>
      </c>
      <c r="AF887" s="118">
        <f t="shared" si="1603"/>
        <v>0</v>
      </c>
      <c r="AG887" s="117"/>
      <c r="AH887" s="117"/>
      <c r="AI887" s="117"/>
      <c r="AJ887" s="119">
        <f>SUM(AJ883:AJ886)</f>
        <v>0</v>
      </c>
      <c r="AK887" s="119">
        <f t="shared" ref="AK887:AN887" si="1604">SUM(AK883:AK886)</f>
        <v>0</v>
      </c>
      <c r="AL887" s="119">
        <f t="shared" si="1604"/>
        <v>0</v>
      </c>
      <c r="AM887" s="119">
        <f t="shared" si="1604"/>
        <v>0</v>
      </c>
      <c r="AN887" s="119">
        <f t="shared" si="1604"/>
        <v>0</v>
      </c>
      <c r="AO887" s="116"/>
      <c r="AP887" s="120"/>
      <c r="AQ887" s="121">
        <f t="shared" ref="AQ887:BA887" si="1605">SUM(AQ883:AQ886)</f>
        <v>0</v>
      </c>
      <c r="AR887" s="121">
        <f t="shared" si="1605"/>
        <v>0</v>
      </c>
      <c r="AS887" s="121">
        <f t="shared" si="1605"/>
        <v>0</v>
      </c>
      <c r="AT887" s="121">
        <f t="shared" si="1605"/>
        <v>0</v>
      </c>
      <c r="AU887" s="121">
        <f t="shared" si="1605"/>
        <v>0</v>
      </c>
      <c r="AV887" s="121">
        <f t="shared" si="1605"/>
        <v>0</v>
      </c>
      <c r="AW887" s="121">
        <f t="shared" si="1605"/>
        <v>0</v>
      </c>
      <c r="AX887" s="121">
        <f t="shared" si="1605"/>
        <v>0</v>
      </c>
      <c r="AY887" s="121">
        <f t="shared" si="1605"/>
        <v>0</v>
      </c>
      <c r="AZ887" s="121">
        <f t="shared" si="1605"/>
        <v>0</v>
      </c>
      <c r="BA887" s="121">
        <f t="shared" si="1605"/>
        <v>0</v>
      </c>
    </row>
    <row r="888" spans="1:53" ht="14.1" customHeight="1" outlineLevel="2" x14ac:dyDescent="0.2">
      <c r="A888" s="68"/>
      <c r="B888" s="94"/>
      <c r="C888" s="95"/>
      <c r="D888" s="96"/>
      <c r="E888" s="96"/>
      <c r="F888" s="97"/>
      <c r="G888" s="98"/>
      <c r="H888" s="99" t="s">
        <v>49</v>
      </c>
      <c r="I888" s="100"/>
      <c r="J888" s="101"/>
      <c r="K888" s="101"/>
      <c r="L888" s="102"/>
      <c r="M888" s="102">
        <f>L888*'1. Standard_Cost'!F478</f>
        <v>0</v>
      </c>
      <c r="N888" s="103"/>
      <c r="O888" s="103"/>
      <c r="P888" s="103"/>
      <c r="Q888" s="103"/>
      <c r="R888" s="104">
        <f>+N888*P888*'1. Standard_Cost'!$B$12</f>
        <v>0</v>
      </c>
      <c r="S888" s="104">
        <f>+N888*O888*P888*'1. Standard_Cost'!$C$12</f>
        <v>0</v>
      </c>
      <c r="T888" s="104">
        <f>+N888*P888*Q888*'1. Standard_Cost'!$D$12</f>
        <v>0</v>
      </c>
      <c r="U888" s="104">
        <f>+N888*O888*'1. Standard_Cost'!$E$12</f>
        <v>0</v>
      </c>
      <c r="V888" s="103"/>
      <c r="W888" s="103"/>
      <c r="X888" s="103"/>
      <c r="Y888" s="104">
        <f>+V888*((X888*'1. Standard_Cost'!$B$16)+(W888*X888*'1. Standard_Cost'!$C$16))</f>
        <v>0</v>
      </c>
      <c r="Z888" s="103"/>
      <c r="AA888" s="103"/>
      <c r="AB888" s="104">
        <f>+Z888*'1. Standard_Cost'!$B$20+AA888*'1. Standard_Cost'!$C$20</f>
        <v>0</v>
      </c>
      <c r="AC888" s="105"/>
      <c r="AD888" s="106"/>
      <c r="AE888" s="104">
        <f>SUM(AD888,AC888,AB888,Y888,U888,T888,S888,R888)*'1. Standard_Cost'!B502</f>
        <v>0</v>
      </c>
      <c r="AF888" s="104">
        <f>SUM(AD888,AE888)</f>
        <v>0</v>
      </c>
      <c r="AG888" s="103"/>
      <c r="AH888" s="103"/>
      <c r="AI888" s="103"/>
      <c r="AJ888" s="107"/>
      <c r="AK888" s="107"/>
      <c r="AL888" s="107"/>
      <c r="AM888" s="104">
        <f>AG888*'1. Standard_Cost'!B498+'Incremental_Cost Year 2021'!AH891*'1. Standard_Cost'!C498+'Incremental_Cost Year 2021'!AI891*'1. Standard_Cost'!D498+'Incremental_Cost Year 2021'!AJ891+'Incremental_Cost Year 2021'!AL891+AK888</f>
        <v>0</v>
      </c>
      <c r="AN888" s="104">
        <f>AM888*'1. Standard_Cost'!C502</f>
        <v>0</v>
      </c>
      <c r="AO888" s="107"/>
      <c r="AQ888" s="104">
        <f t="shared" ref="AQ888:AQ891" si="1606">L888+M888</f>
        <v>0</v>
      </c>
      <c r="AR888" s="104">
        <f t="shared" ref="AR888:AR891" si="1607">AF888</f>
        <v>0</v>
      </c>
      <c r="AS888" s="104">
        <f t="shared" ref="AS888:AS891" si="1608">AM888+AN888</f>
        <v>0</v>
      </c>
      <c r="AT888" s="104">
        <f>SUM(AQ888,AR888,AS888)</f>
        <v>0</v>
      </c>
      <c r="AU888" s="108"/>
      <c r="AV888" s="108"/>
      <c r="AW888" s="108"/>
      <c r="AX888" s="108"/>
      <c r="AY888" s="108"/>
      <c r="AZ888" s="108"/>
      <c r="BA888" s="109">
        <f t="shared" ref="BA888:BA891" si="1609">SUM(AU888:AZ888)-AT888</f>
        <v>0</v>
      </c>
    </row>
    <row r="889" spans="1:53" ht="14.1" customHeight="1" outlineLevel="2" x14ac:dyDescent="0.2">
      <c r="A889" s="68"/>
      <c r="B889" s="94"/>
      <c r="C889" s="95"/>
      <c r="D889" s="110"/>
      <c r="E889" s="110"/>
      <c r="F889" s="110"/>
      <c r="G889" s="111"/>
      <c r="H889" s="99" t="s">
        <v>50</v>
      </c>
      <c r="I889" s="100"/>
      <c r="J889" s="101"/>
      <c r="K889" s="101"/>
      <c r="L889" s="102"/>
      <c r="M889" s="102">
        <f>L889*'1. Standard_Cost'!F478</f>
        <v>0</v>
      </c>
      <c r="N889" s="103"/>
      <c r="O889" s="103"/>
      <c r="P889" s="103"/>
      <c r="Q889" s="103"/>
      <c r="R889" s="104">
        <f>+N889*P889*'1. Standard_Cost'!$B$12</f>
        <v>0</v>
      </c>
      <c r="S889" s="104">
        <f>+N889*O889*P889*'1. Standard_Cost'!$C$12</f>
        <v>0</v>
      </c>
      <c r="T889" s="104">
        <f>+N889*P889*Q889*'1. Standard_Cost'!$D$12</f>
        <v>0</v>
      </c>
      <c r="U889" s="104">
        <f>+N889*O889*'1. Standard_Cost'!$E$12</f>
        <v>0</v>
      </c>
      <c r="V889" s="103"/>
      <c r="W889" s="103"/>
      <c r="X889" s="103"/>
      <c r="Y889" s="104">
        <f>+V889*((X889*'1. Standard_Cost'!$B$16)+(W889*X889*'1. Standard_Cost'!$C$16))</f>
        <v>0</v>
      </c>
      <c r="Z889" s="103"/>
      <c r="AA889" s="103"/>
      <c r="AB889" s="104">
        <f>+Z889*'1. Standard_Cost'!$B$20+AA889*'1. Standard_Cost'!$C$20</f>
        <v>0</v>
      </c>
      <c r="AC889" s="105"/>
      <c r="AD889" s="106"/>
      <c r="AE889" s="104">
        <f>SUM(AD889,AC889,AB889,Y889,U889,T889,S889,R889)*'1. Standard_Cost'!B502</f>
        <v>0</v>
      </c>
      <c r="AF889" s="104">
        <f t="shared" ref="AF889:AF891" si="1610">SUM(AD889,AE889)</f>
        <v>0</v>
      </c>
      <c r="AG889" s="103"/>
      <c r="AH889" s="103">
        <v>0</v>
      </c>
      <c r="AI889" s="103">
        <v>0</v>
      </c>
      <c r="AJ889" s="107"/>
      <c r="AK889" s="107"/>
      <c r="AL889" s="107"/>
      <c r="AM889" s="104">
        <f>AG889*'1. Standard_Cost'!B498+'Incremental_Cost Year 2021'!AH892*'1. Standard_Cost'!C498+'Incremental_Cost Year 2021'!AI892*'1. Standard_Cost'!D498+'Incremental_Cost Year 2021'!AJ892+'Incremental_Cost Year 2021'!AL892+AK889</f>
        <v>0</v>
      </c>
      <c r="AN889" s="104">
        <f>AM889*'1. Standard_Cost'!C502</f>
        <v>0</v>
      </c>
      <c r="AO889" s="107"/>
      <c r="AQ889" s="104">
        <f t="shared" si="1606"/>
        <v>0</v>
      </c>
      <c r="AR889" s="104">
        <f t="shared" si="1607"/>
        <v>0</v>
      </c>
      <c r="AS889" s="104">
        <f t="shared" si="1608"/>
        <v>0</v>
      </c>
      <c r="AT889" s="104">
        <f t="shared" ref="AT889:AT891" si="1611">SUM(AQ889,AR889,AS889)</f>
        <v>0</v>
      </c>
      <c r="AU889" s="108"/>
      <c r="AV889" s="108">
        <v>0</v>
      </c>
      <c r="AW889" s="108"/>
      <c r="AX889" s="108"/>
      <c r="AY889" s="108"/>
      <c r="AZ889" s="108"/>
      <c r="BA889" s="109">
        <f t="shared" si="1609"/>
        <v>0</v>
      </c>
    </row>
    <row r="890" spans="1:53" ht="14.1" customHeight="1" outlineLevel="2" x14ac:dyDescent="0.2">
      <c r="A890" s="68"/>
      <c r="B890" s="94"/>
      <c r="C890" s="95"/>
      <c r="D890" s="110"/>
      <c r="E890" s="110"/>
      <c r="F890" s="110"/>
      <c r="G890" s="111"/>
      <c r="H890" s="99" t="s">
        <v>51</v>
      </c>
      <c r="I890" s="100"/>
      <c r="J890" s="101"/>
      <c r="K890" s="101"/>
      <c r="L890" s="102" t="str">
        <f>IF(I890&lt;&gt;0,((VLOOKUP(I890,'1. Standard_Cost'!$B$4:$D$8,2)+VLOOKUP(I890,'1. Standard_Cost'!$B$4:$D$8,3))*J890*K890),"0")</f>
        <v>0</v>
      </c>
      <c r="M890" s="102">
        <f>L890*'1. Standard_Cost'!F478</f>
        <v>0</v>
      </c>
      <c r="N890" s="103"/>
      <c r="O890" s="103"/>
      <c r="P890" s="103"/>
      <c r="Q890" s="103"/>
      <c r="R890" s="104">
        <f>+N890*P890*'1. Standard_Cost'!$B$12</f>
        <v>0</v>
      </c>
      <c r="S890" s="104">
        <f>+N890*O890*P890*'1. Standard_Cost'!$C$12</f>
        <v>0</v>
      </c>
      <c r="T890" s="104">
        <f>+N890*P890*Q890*'1. Standard_Cost'!$D$12</f>
        <v>0</v>
      </c>
      <c r="U890" s="104">
        <f>+N890*O890*'1. Standard_Cost'!$E$12</f>
        <v>0</v>
      </c>
      <c r="V890" s="103"/>
      <c r="W890" s="103"/>
      <c r="X890" s="103"/>
      <c r="Y890" s="104">
        <f>+V890*((X890*'1. Standard_Cost'!$B$16)+(W890*X890*'1. Standard_Cost'!$C$16))</f>
        <v>0</v>
      </c>
      <c r="Z890" s="103"/>
      <c r="AA890" s="103"/>
      <c r="AB890" s="104">
        <f>+Z890*'1. Standard_Cost'!$B$20+AA890*'1. Standard_Cost'!$C$20</f>
        <v>0</v>
      </c>
      <c r="AC890" s="105"/>
      <c r="AD890" s="106"/>
      <c r="AE890" s="104">
        <f>SUM(AD890,AC890,AB890,Y890,U890,T890,S890,R890)*'1. Standard_Cost'!B502</f>
        <v>0</v>
      </c>
      <c r="AF890" s="104">
        <f t="shared" si="1610"/>
        <v>0</v>
      </c>
      <c r="AG890" s="103"/>
      <c r="AH890" s="103"/>
      <c r="AI890" s="103"/>
      <c r="AJ890" s="107"/>
      <c r="AK890" s="107"/>
      <c r="AL890" s="107"/>
      <c r="AM890" s="104">
        <f>AG890*'1. Standard_Cost'!B498+'Incremental_Cost Year 2021'!AH893*'1. Standard_Cost'!C498+'Incremental_Cost Year 2021'!AI893*'1. Standard_Cost'!D498+'Incremental_Cost Year 2021'!AJ893+'Incremental_Cost Year 2021'!AL893+AK890</f>
        <v>0</v>
      </c>
      <c r="AN890" s="104">
        <f>AM890*'1. Standard_Cost'!C502</f>
        <v>0</v>
      </c>
      <c r="AO890" s="107"/>
      <c r="AQ890" s="104">
        <f t="shared" si="1606"/>
        <v>0</v>
      </c>
      <c r="AR890" s="104">
        <f t="shared" si="1607"/>
        <v>0</v>
      </c>
      <c r="AS890" s="104">
        <f t="shared" si="1608"/>
        <v>0</v>
      </c>
      <c r="AT890" s="104">
        <f t="shared" si="1611"/>
        <v>0</v>
      </c>
      <c r="AU890" s="108"/>
      <c r="AV890" s="108"/>
      <c r="AW890" s="108"/>
      <c r="AX890" s="108"/>
      <c r="AY890" s="108"/>
      <c r="AZ890" s="108"/>
      <c r="BA890" s="109">
        <f t="shared" si="1609"/>
        <v>0</v>
      </c>
    </row>
    <row r="891" spans="1:53" ht="14.1" customHeight="1" outlineLevel="2" x14ac:dyDescent="0.2">
      <c r="A891" s="68"/>
      <c r="B891" s="94"/>
      <c r="C891" s="95"/>
      <c r="D891" s="110"/>
      <c r="E891" s="110"/>
      <c r="F891" s="110"/>
      <c r="G891" s="111"/>
      <c r="H891" s="112" t="s">
        <v>179</v>
      </c>
      <c r="I891" s="100"/>
      <c r="J891" s="101"/>
      <c r="K891" s="101"/>
      <c r="L891" s="102" t="str">
        <f>IF(I891&lt;&gt;0,((VLOOKUP(I891,'1. Standard_Cost'!$B$4:$D$8,2)+VLOOKUP(I891,'1. Standard_Cost'!$B$4:$D$8,3))*J891*K891),"0")</f>
        <v>0</v>
      </c>
      <c r="M891" s="102">
        <f>L891*'1. Standard_Cost'!F478</f>
        <v>0</v>
      </c>
      <c r="N891" s="103"/>
      <c r="O891" s="103"/>
      <c r="P891" s="103"/>
      <c r="Q891" s="103"/>
      <c r="R891" s="104">
        <f>+N891*P891*'1. Standard_Cost'!$B$12</f>
        <v>0</v>
      </c>
      <c r="S891" s="104">
        <f>+N891*O891*P891*'1. Standard_Cost'!$C$12</f>
        <v>0</v>
      </c>
      <c r="T891" s="104">
        <f>+N891*P891*Q891*'1. Standard_Cost'!$D$12</f>
        <v>0</v>
      </c>
      <c r="U891" s="104">
        <f>+N891*O891*'1. Standard_Cost'!$E$12</f>
        <v>0</v>
      </c>
      <c r="V891" s="103"/>
      <c r="W891" s="103"/>
      <c r="X891" s="103"/>
      <c r="Y891" s="104">
        <f>+V891*((X891*'1. Standard_Cost'!$B$16)+(W891*X891*'1. Standard_Cost'!$C$16))</f>
        <v>0</v>
      </c>
      <c r="Z891" s="103"/>
      <c r="AA891" s="103"/>
      <c r="AB891" s="104">
        <f>+Z891*'1. Standard_Cost'!$B$20+AA891*'1. Standard_Cost'!$C$20</f>
        <v>0</v>
      </c>
      <c r="AC891" s="105"/>
      <c r="AD891" s="106"/>
      <c r="AE891" s="104">
        <f>SUM(AD891,AC891,AB891,Y891,U891,T891,S891,R891)*'1. Standard_Cost'!B502</f>
        <v>0</v>
      </c>
      <c r="AF891" s="104">
        <f t="shared" si="1610"/>
        <v>0</v>
      </c>
      <c r="AG891" s="103"/>
      <c r="AH891" s="103"/>
      <c r="AI891" s="103"/>
      <c r="AJ891" s="107"/>
      <c r="AK891" s="107"/>
      <c r="AL891" s="107"/>
      <c r="AM891" s="104">
        <f>AG891*'1. Standard_Cost'!B498+'Incremental_Cost Year 2021'!AH894*'1. Standard_Cost'!C498+'Incremental_Cost Year 2021'!AI894*'1. Standard_Cost'!D498+'Incremental_Cost Year 2021'!AJ894+'Incremental_Cost Year 2021'!AL894+AK891</f>
        <v>0</v>
      </c>
      <c r="AN891" s="104">
        <f>AM891*'1. Standard_Cost'!C502</f>
        <v>0</v>
      </c>
      <c r="AO891" s="107"/>
      <c r="AQ891" s="104">
        <f t="shared" si="1606"/>
        <v>0</v>
      </c>
      <c r="AR891" s="104">
        <f t="shared" si="1607"/>
        <v>0</v>
      </c>
      <c r="AS891" s="104">
        <f t="shared" si="1608"/>
        <v>0</v>
      </c>
      <c r="AT891" s="104">
        <f t="shared" si="1611"/>
        <v>0</v>
      </c>
      <c r="AU891" s="108"/>
      <c r="AV891" s="108"/>
      <c r="AW891" s="108"/>
      <c r="AX891" s="108"/>
      <c r="AY891" s="108"/>
      <c r="AZ891" s="108"/>
      <c r="BA891" s="109">
        <f t="shared" si="1609"/>
        <v>0</v>
      </c>
    </row>
    <row r="892" spans="1:53" ht="42" customHeight="1" outlineLevel="1" x14ac:dyDescent="0.2">
      <c r="A892" s="68"/>
      <c r="B892" s="141"/>
      <c r="C892" s="95"/>
      <c r="D892" s="110" t="s">
        <v>515</v>
      </c>
      <c r="E892" s="113" t="s">
        <v>492</v>
      </c>
      <c r="F892" s="114" t="s">
        <v>154</v>
      </c>
      <c r="G892" s="115" t="s">
        <v>155</v>
      </c>
      <c r="H892" s="122" t="s">
        <v>493</v>
      </c>
      <c r="I892" s="117"/>
      <c r="J892" s="117"/>
      <c r="K892" s="117"/>
      <c r="L892" s="118">
        <f>SUM(L888:L891)</f>
        <v>0</v>
      </c>
      <c r="M892" s="118">
        <f>SUM(M888:M891)</f>
        <v>0</v>
      </c>
      <c r="N892" s="117"/>
      <c r="O892" s="117"/>
      <c r="P892" s="117"/>
      <c r="Q892" s="117"/>
      <c r="R892" s="119">
        <f>SUM(R888:R891)</f>
        <v>0</v>
      </c>
      <c r="S892" s="119">
        <f>SUM(S888:S891)</f>
        <v>0</v>
      </c>
      <c r="T892" s="119">
        <f>SUM(T888:T891)</f>
        <v>0</v>
      </c>
      <c r="U892" s="119">
        <f>SUM(U888:U891)</f>
        <v>0</v>
      </c>
      <c r="V892" s="117"/>
      <c r="W892" s="117"/>
      <c r="X892" s="117"/>
      <c r="Y892" s="118">
        <f>SUM(Y888:Y891)</f>
        <v>0</v>
      </c>
      <c r="Z892" s="117"/>
      <c r="AA892" s="117"/>
      <c r="AB892" s="118">
        <f t="shared" ref="AB892:AF892" si="1612">SUM(AB888:AB891)</f>
        <v>0</v>
      </c>
      <c r="AC892" s="118">
        <f t="shared" si="1612"/>
        <v>0</v>
      </c>
      <c r="AD892" s="118">
        <f t="shared" si="1612"/>
        <v>0</v>
      </c>
      <c r="AE892" s="118">
        <f t="shared" si="1612"/>
        <v>0</v>
      </c>
      <c r="AF892" s="118">
        <f t="shared" si="1612"/>
        <v>0</v>
      </c>
      <c r="AG892" s="117"/>
      <c r="AH892" s="117"/>
      <c r="AI892" s="117"/>
      <c r="AJ892" s="119">
        <f>SUM(AJ888:AJ891)</f>
        <v>0</v>
      </c>
      <c r="AK892" s="119">
        <f t="shared" ref="AK892:AN892" si="1613">SUM(AK888:AK891)</f>
        <v>0</v>
      </c>
      <c r="AL892" s="119">
        <f t="shared" si="1613"/>
        <v>0</v>
      </c>
      <c r="AM892" s="119">
        <f t="shared" si="1613"/>
        <v>0</v>
      </c>
      <c r="AN892" s="119">
        <f t="shared" si="1613"/>
        <v>0</v>
      </c>
      <c r="AO892" s="116"/>
      <c r="AP892" s="120"/>
      <c r="AQ892" s="121">
        <f t="shared" ref="AQ892:BA892" si="1614">SUM(AQ888:AQ891)</f>
        <v>0</v>
      </c>
      <c r="AR892" s="121">
        <f t="shared" si="1614"/>
        <v>0</v>
      </c>
      <c r="AS892" s="121">
        <f t="shared" si="1614"/>
        <v>0</v>
      </c>
      <c r="AT892" s="121">
        <f t="shared" si="1614"/>
        <v>0</v>
      </c>
      <c r="AU892" s="121">
        <f t="shared" si="1614"/>
        <v>0</v>
      </c>
      <c r="AV892" s="121">
        <f t="shared" si="1614"/>
        <v>0</v>
      </c>
      <c r="AW892" s="121">
        <f t="shared" si="1614"/>
        <v>0</v>
      </c>
      <c r="AX892" s="121">
        <f t="shared" si="1614"/>
        <v>0</v>
      </c>
      <c r="AY892" s="121">
        <f t="shared" si="1614"/>
        <v>0</v>
      </c>
      <c r="AZ892" s="121">
        <f t="shared" si="1614"/>
        <v>0</v>
      </c>
      <c r="BA892" s="121">
        <f t="shared" si="1614"/>
        <v>0</v>
      </c>
    </row>
    <row r="893" spans="1:53" ht="14.1" customHeight="1" outlineLevel="2" x14ac:dyDescent="0.2">
      <c r="A893" s="68"/>
      <c r="B893" s="94"/>
      <c r="C893" s="95"/>
      <c r="D893" s="96"/>
      <c r="E893" s="96"/>
      <c r="F893" s="97"/>
      <c r="G893" s="98"/>
      <c r="H893" s="99" t="s">
        <v>49</v>
      </c>
      <c r="I893" s="100"/>
      <c r="J893" s="101"/>
      <c r="K893" s="101"/>
      <c r="L893" s="102"/>
      <c r="M893" s="102">
        <f>L893*'1. Standard_Cost'!F483</f>
        <v>0</v>
      </c>
      <c r="N893" s="103"/>
      <c r="O893" s="103"/>
      <c r="P893" s="103"/>
      <c r="Q893" s="103"/>
      <c r="R893" s="104">
        <f>+N893*P893*'1. Standard_Cost'!$B$12</f>
        <v>0</v>
      </c>
      <c r="S893" s="104">
        <f>+N893*O893*P893*'1. Standard_Cost'!$C$12</f>
        <v>0</v>
      </c>
      <c r="T893" s="104">
        <f>+N893*P893*Q893*'1. Standard_Cost'!$D$12</f>
        <v>0</v>
      </c>
      <c r="U893" s="104">
        <f>+N893*O893*'1. Standard_Cost'!$E$12</f>
        <v>0</v>
      </c>
      <c r="V893" s="103"/>
      <c r="W893" s="103"/>
      <c r="X893" s="103"/>
      <c r="Y893" s="104">
        <f>+V893*((X893*'1. Standard_Cost'!$B$16)+(W893*X893*'1. Standard_Cost'!$C$16))</f>
        <v>0</v>
      </c>
      <c r="Z893" s="103"/>
      <c r="AA893" s="103"/>
      <c r="AB893" s="104">
        <f>+Z893*'1. Standard_Cost'!$B$20+AA893*'1. Standard_Cost'!$C$20</f>
        <v>0</v>
      </c>
      <c r="AC893" s="105"/>
      <c r="AD893" s="106"/>
      <c r="AE893" s="104">
        <f>SUM(AD893,AC893,AB893,Y893,U893,T893,S893,R893)*'1. Standard_Cost'!B507</f>
        <v>0</v>
      </c>
      <c r="AF893" s="104">
        <f>SUM(AD893,AE893)</f>
        <v>0</v>
      </c>
      <c r="AG893" s="103"/>
      <c r="AH893" s="103"/>
      <c r="AI893" s="103"/>
      <c r="AJ893" s="107"/>
      <c r="AK893" s="107"/>
      <c r="AL893" s="107"/>
      <c r="AM893" s="104">
        <f>AG893*'1. Standard_Cost'!B503+'Incremental_Cost Year 2021'!AH896*'1. Standard_Cost'!C503+'Incremental_Cost Year 2021'!AI896*'1. Standard_Cost'!D503+'Incremental_Cost Year 2021'!AJ896+'Incremental_Cost Year 2021'!AL896+AK893</f>
        <v>0</v>
      </c>
      <c r="AN893" s="104">
        <f>AM893*'1. Standard_Cost'!C507</f>
        <v>0</v>
      </c>
      <c r="AO893" s="107"/>
      <c r="AQ893" s="104">
        <f t="shared" ref="AQ893:AQ896" si="1615">L893+M893</f>
        <v>0</v>
      </c>
      <c r="AR893" s="104">
        <f t="shared" ref="AR893:AR896" si="1616">AF893</f>
        <v>0</v>
      </c>
      <c r="AS893" s="104">
        <f t="shared" ref="AS893:AS896" si="1617">AM893+AN893</f>
        <v>0</v>
      </c>
      <c r="AT893" s="104">
        <f>SUM(AQ893,AR893,AS893)</f>
        <v>0</v>
      </c>
      <c r="AU893" s="108"/>
      <c r="AV893" s="108"/>
      <c r="AW893" s="108"/>
      <c r="AX893" s="108"/>
      <c r="AY893" s="108"/>
      <c r="AZ893" s="108"/>
      <c r="BA893" s="109">
        <f t="shared" ref="BA893:BA896" si="1618">SUM(AU893:AZ893)-AT893</f>
        <v>0</v>
      </c>
    </row>
    <row r="894" spans="1:53" ht="14.1" customHeight="1" outlineLevel="2" x14ac:dyDescent="0.2">
      <c r="A894" s="68"/>
      <c r="B894" s="94"/>
      <c r="C894" s="95"/>
      <c r="D894" s="110"/>
      <c r="E894" s="110"/>
      <c r="F894" s="110"/>
      <c r="G894" s="111"/>
      <c r="H894" s="99" t="s">
        <v>50</v>
      </c>
      <c r="I894" s="100"/>
      <c r="J894" s="101"/>
      <c r="K894" s="101"/>
      <c r="L894" s="102" t="str">
        <f>IF(I894&lt;&gt;0,((VLOOKUP(I894,'1. Standard_Cost'!$B$4:$D$8,2)+VLOOKUP(I894,'1. Standard_Cost'!$B$4:$D$8,3))*J894*K894),"0")</f>
        <v>0</v>
      </c>
      <c r="M894" s="102">
        <f>L894*'1. Standard_Cost'!F483</f>
        <v>0</v>
      </c>
      <c r="N894" s="103"/>
      <c r="O894" s="103"/>
      <c r="P894" s="103"/>
      <c r="Q894" s="103"/>
      <c r="R894" s="104">
        <f>+N894*P894*'1. Standard_Cost'!$B$12</f>
        <v>0</v>
      </c>
      <c r="S894" s="104">
        <f>+N894*O894*P894*'1. Standard_Cost'!$C$12</f>
        <v>0</v>
      </c>
      <c r="T894" s="104">
        <f>+N894*P894*Q894*'1. Standard_Cost'!$D$12</f>
        <v>0</v>
      </c>
      <c r="U894" s="104">
        <f>+N894*O894*'1. Standard_Cost'!$E$12</f>
        <v>0</v>
      </c>
      <c r="V894" s="103"/>
      <c r="W894" s="103"/>
      <c r="X894" s="103"/>
      <c r="Y894" s="104">
        <f>+V894*((X894*'1. Standard_Cost'!$B$16)+(W894*X894*'1. Standard_Cost'!$C$16))</f>
        <v>0</v>
      </c>
      <c r="Z894" s="103"/>
      <c r="AA894" s="103"/>
      <c r="AB894" s="104">
        <f>+Z894*'1. Standard_Cost'!$B$20+AA894*'1. Standard_Cost'!$C$20</f>
        <v>0</v>
      </c>
      <c r="AC894" s="105"/>
      <c r="AD894" s="106"/>
      <c r="AE894" s="104">
        <f>SUM(AD894,AC894,AB894,Y894,U894,T894,S894,R894)*'1. Standard_Cost'!B507</f>
        <v>0</v>
      </c>
      <c r="AF894" s="104">
        <f t="shared" ref="AF894:AF896" si="1619">SUM(AD894,AE894)</f>
        <v>0</v>
      </c>
      <c r="AG894" s="103"/>
      <c r="AH894" s="103">
        <v>0</v>
      </c>
      <c r="AI894" s="103">
        <v>0</v>
      </c>
      <c r="AJ894" s="107"/>
      <c r="AK894" s="107"/>
      <c r="AL894" s="107"/>
      <c r="AM894" s="104">
        <f>AG894*'1. Standard_Cost'!B503+'Incremental_Cost Year 2021'!AH897*'1. Standard_Cost'!C503+'Incremental_Cost Year 2021'!AI897*'1. Standard_Cost'!D503+'Incremental_Cost Year 2021'!AJ897+'Incremental_Cost Year 2021'!AL897+AK894</f>
        <v>0</v>
      </c>
      <c r="AN894" s="104">
        <f>AM894*'1. Standard_Cost'!C507</f>
        <v>0</v>
      </c>
      <c r="AO894" s="107"/>
      <c r="AQ894" s="104">
        <f t="shared" si="1615"/>
        <v>0</v>
      </c>
      <c r="AR894" s="104">
        <f t="shared" si="1616"/>
        <v>0</v>
      </c>
      <c r="AS894" s="104">
        <f t="shared" si="1617"/>
        <v>0</v>
      </c>
      <c r="AT894" s="104">
        <f t="shared" ref="AT894:AT896" si="1620">SUM(AQ894,AR894,AS894)</f>
        <v>0</v>
      </c>
      <c r="AU894" s="108"/>
      <c r="AV894" s="108">
        <v>0</v>
      </c>
      <c r="AW894" s="108"/>
      <c r="AX894" s="108"/>
      <c r="AY894" s="108"/>
      <c r="AZ894" s="108"/>
      <c r="BA894" s="109">
        <f t="shared" si="1618"/>
        <v>0</v>
      </c>
    </row>
    <row r="895" spans="1:53" ht="14.1" customHeight="1" outlineLevel="2" x14ac:dyDescent="0.2">
      <c r="A895" s="68"/>
      <c r="B895" s="94"/>
      <c r="C895" s="95"/>
      <c r="D895" s="110"/>
      <c r="E895" s="110"/>
      <c r="F895" s="110"/>
      <c r="G895" s="111"/>
      <c r="H895" s="99" t="s">
        <v>51</v>
      </c>
      <c r="I895" s="100"/>
      <c r="J895" s="101"/>
      <c r="K895" s="101"/>
      <c r="L895" s="102" t="str">
        <f>IF(I895&lt;&gt;0,((VLOOKUP(I895,'1. Standard_Cost'!$B$4:$D$8,2)+VLOOKUP(I895,'1. Standard_Cost'!$B$4:$D$8,3))*J895*K895),"0")</f>
        <v>0</v>
      </c>
      <c r="M895" s="102">
        <f>L895*'1. Standard_Cost'!F483</f>
        <v>0</v>
      </c>
      <c r="N895" s="103"/>
      <c r="O895" s="103"/>
      <c r="P895" s="103"/>
      <c r="Q895" s="103"/>
      <c r="R895" s="104">
        <f>+N895*P895*'1. Standard_Cost'!$B$12</f>
        <v>0</v>
      </c>
      <c r="S895" s="104">
        <f>+N895*O895*P895*'1. Standard_Cost'!$C$12</f>
        <v>0</v>
      </c>
      <c r="T895" s="104">
        <f>+N895*P895*Q895*'1. Standard_Cost'!$D$12</f>
        <v>0</v>
      </c>
      <c r="U895" s="104">
        <f>+N895*O895*'1. Standard_Cost'!$E$12</f>
        <v>0</v>
      </c>
      <c r="V895" s="103"/>
      <c r="W895" s="103"/>
      <c r="X895" s="103"/>
      <c r="Y895" s="104">
        <f>+V895*((X895*'1. Standard_Cost'!$B$16)+(W895*X895*'1. Standard_Cost'!$C$16))</f>
        <v>0</v>
      </c>
      <c r="Z895" s="103"/>
      <c r="AA895" s="103"/>
      <c r="AB895" s="104">
        <f>+Z895*'1. Standard_Cost'!$B$20+AA895*'1. Standard_Cost'!$C$20</f>
        <v>0</v>
      </c>
      <c r="AC895" s="105"/>
      <c r="AD895" s="106"/>
      <c r="AE895" s="104">
        <f>SUM(AD895,AC895,AB895,Y895,U895,T895,S895,R895)*'1. Standard_Cost'!B507</f>
        <v>0</v>
      </c>
      <c r="AF895" s="104">
        <f t="shared" si="1619"/>
        <v>0</v>
      </c>
      <c r="AG895" s="103"/>
      <c r="AH895" s="103"/>
      <c r="AI895" s="103"/>
      <c r="AJ895" s="107"/>
      <c r="AK895" s="107"/>
      <c r="AL895" s="107"/>
      <c r="AM895" s="104">
        <f>AG895*'1. Standard_Cost'!B503+'Incremental_Cost Year 2021'!AH898*'1. Standard_Cost'!C503+'Incremental_Cost Year 2021'!AI898*'1. Standard_Cost'!D503+'Incremental_Cost Year 2021'!AJ898+'Incremental_Cost Year 2021'!AL898+AK895</f>
        <v>0</v>
      </c>
      <c r="AN895" s="104">
        <f>AM895*'1. Standard_Cost'!C507</f>
        <v>0</v>
      </c>
      <c r="AO895" s="107"/>
      <c r="AQ895" s="104">
        <f t="shared" si="1615"/>
        <v>0</v>
      </c>
      <c r="AR895" s="104">
        <f t="shared" si="1616"/>
        <v>0</v>
      </c>
      <c r="AS895" s="104">
        <f t="shared" si="1617"/>
        <v>0</v>
      </c>
      <c r="AT895" s="104">
        <f t="shared" si="1620"/>
        <v>0</v>
      </c>
      <c r="AU895" s="108"/>
      <c r="AV895" s="108"/>
      <c r="AW895" s="108"/>
      <c r="AX895" s="108"/>
      <c r="AY895" s="108"/>
      <c r="AZ895" s="108"/>
      <c r="BA895" s="109">
        <f t="shared" si="1618"/>
        <v>0</v>
      </c>
    </row>
    <row r="896" spans="1:53" ht="14.1" customHeight="1" outlineLevel="2" x14ac:dyDescent="0.2">
      <c r="A896" s="68"/>
      <c r="B896" s="94"/>
      <c r="C896" s="95"/>
      <c r="D896" s="110"/>
      <c r="E896" s="110"/>
      <c r="F896" s="110"/>
      <c r="G896" s="111"/>
      <c r="H896" s="112" t="s">
        <v>179</v>
      </c>
      <c r="I896" s="100"/>
      <c r="J896" s="101"/>
      <c r="K896" s="101"/>
      <c r="L896" s="102" t="str">
        <f>IF(I896&lt;&gt;0,((VLOOKUP(I896,'1. Standard_Cost'!$B$4:$D$8,2)+VLOOKUP(I896,'1. Standard_Cost'!$B$4:$D$8,3))*J896*K896),"0")</f>
        <v>0</v>
      </c>
      <c r="M896" s="102">
        <f>L896*'1. Standard_Cost'!F483</f>
        <v>0</v>
      </c>
      <c r="N896" s="103"/>
      <c r="O896" s="103"/>
      <c r="P896" s="103"/>
      <c r="Q896" s="103"/>
      <c r="R896" s="104">
        <f>+N896*P896*'1. Standard_Cost'!$B$12</f>
        <v>0</v>
      </c>
      <c r="S896" s="104">
        <f>+N896*O896*P896*'1. Standard_Cost'!$C$12</f>
        <v>0</v>
      </c>
      <c r="T896" s="104">
        <f>+N896*P896*Q896*'1. Standard_Cost'!$D$12</f>
        <v>0</v>
      </c>
      <c r="U896" s="104">
        <f>+N896*O896*'1. Standard_Cost'!$E$12</f>
        <v>0</v>
      </c>
      <c r="V896" s="103"/>
      <c r="W896" s="103"/>
      <c r="X896" s="103"/>
      <c r="Y896" s="104">
        <f>+V896*((X896*'1. Standard_Cost'!$B$16)+(W896*X896*'1. Standard_Cost'!$C$16))</f>
        <v>0</v>
      </c>
      <c r="Z896" s="103"/>
      <c r="AA896" s="103"/>
      <c r="AB896" s="104">
        <f>+Z896*'1. Standard_Cost'!$B$20+AA896*'1. Standard_Cost'!$C$20</f>
        <v>0</v>
      </c>
      <c r="AC896" s="105"/>
      <c r="AD896" s="106"/>
      <c r="AE896" s="104">
        <f>SUM(AD896,AC896,AB896,Y896,U896,T896,S896,R896)*'1. Standard_Cost'!B507</f>
        <v>0</v>
      </c>
      <c r="AF896" s="104">
        <f t="shared" si="1619"/>
        <v>0</v>
      </c>
      <c r="AG896" s="103"/>
      <c r="AH896" s="103"/>
      <c r="AI896" s="103"/>
      <c r="AJ896" s="107"/>
      <c r="AK896" s="107"/>
      <c r="AL896" s="107"/>
      <c r="AM896" s="104">
        <f>AG896*'1. Standard_Cost'!B503+'Incremental_Cost Year 2021'!AH899*'1. Standard_Cost'!C503+'Incremental_Cost Year 2021'!AI899*'1. Standard_Cost'!D503+'Incremental_Cost Year 2021'!AJ899+'Incremental_Cost Year 2021'!AL899+AK896</f>
        <v>0</v>
      </c>
      <c r="AN896" s="104">
        <f>AM896*'1. Standard_Cost'!C507</f>
        <v>0</v>
      </c>
      <c r="AO896" s="107"/>
      <c r="AQ896" s="104">
        <f t="shared" si="1615"/>
        <v>0</v>
      </c>
      <c r="AR896" s="104">
        <f t="shared" si="1616"/>
        <v>0</v>
      </c>
      <c r="AS896" s="104">
        <f t="shared" si="1617"/>
        <v>0</v>
      </c>
      <c r="AT896" s="104">
        <f t="shared" si="1620"/>
        <v>0</v>
      </c>
      <c r="AU896" s="108"/>
      <c r="AV896" s="108"/>
      <c r="AW896" s="108"/>
      <c r="AX896" s="108"/>
      <c r="AY896" s="108"/>
      <c r="AZ896" s="108"/>
      <c r="BA896" s="109">
        <f t="shared" si="1618"/>
        <v>0</v>
      </c>
    </row>
    <row r="897" spans="1:53" ht="24.6" customHeight="1" outlineLevel="1" x14ac:dyDescent="0.2">
      <c r="A897" s="68"/>
      <c r="B897" s="141"/>
      <c r="C897" s="95"/>
      <c r="D897" s="113" t="s">
        <v>515</v>
      </c>
      <c r="E897" s="113" t="s">
        <v>494</v>
      </c>
      <c r="F897" s="114" t="s">
        <v>154</v>
      </c>
      <c r="G897" s="115" t="s">
        <v>155</v>
      </c>
      <c r="H897" s="122" t="s">
        <v>495</v>
      </c>
      <c r="I897" s="117"/>
      <c r="J897" s="117"/>
      <c r="K897" s="117"/>
      <c r="L897" s="118">
        <f>SUM(L893:L896)</f>
        <v>0</v>
      </c>
      <c r="M897" s="118">
        <f>SUM(M893:M896)</f>
        <v>0</v>
      </c>
      <c r="N897" s="117"/>
      <c r="O897" s="117"/>
      <c r="P897" s="117"/>
      <c r="Q897" s="117"/>
      <c r="R897" s="119">
        <f>SUM(R893:R896)</f>
        <v>0</v>
      </c>
      <c r="S897" s="119">
        <f>SUM(S893:S896)</f>
        <v>0</v>
      </c>
      <c r="T897" s="119">
        <f>SUM(T893:T896)</f>
        <v>0</v>
      </c>
      <c r="U897" s="119">
        <f>SUM(U893:U896)</f>
        <v>0</v>
      </c>
      <c r="V897" s="117"/>
      <c r="W897" s="117"/>
      <c r="X897" s="117"/>
      <c r="Y897" s="118">
        <f>SUM(Y893:Y896)</f>
        <v>0</v>
      </c>
      <c r="Z897" s="117"/>
      <c r="AA897" s="117"/>
      <c r="AB897" s="118">
        <f t="shared" ref="AB897:AF897" si="1621">SUM(AB893:AB896)</f>
        <v>0</v>
      </c>
      <c r="AC897" s="118">
        <f t="shared" si="1621"/>
        <v>0</v>
      </c>
      <c r="AD897" s="118">
        <f t="shared" si="1621"/>
        <v>0</v>
      </c>
      <c r="AE897" s="118">
        <f t="shared" si="1621"/>
        <v>0</v>
      </c>
      <c r="AF897" s="118">
        <f t="shared" si="1621"/>
        <v>0</v>
      </c>
      <c r="AG897" s="117"/>
      <c r="AH897" s="117"/>
      <c r="AI897" s="117"/>
      <c r="AJ897" s="119">
        <f>SUM(AJ893:AJ896)</f>
        <v>0</v>
      </c>
      <c r="AK897" s="119">
        <f t="shared" ref="AK897:AN897" si="1622">SUM(AK893:AK896)</f>
        <v>0</v>
      </c>
      <c r="AL897" s="119">
        <f t="shared" si="1622"/>
        <v>0</v>
      </c>
      <c r="AM897" s="119">
        <f t="shared" si="1622"/>
        <v>0</v>
      </c>
      <c r="AN897" s="119">
        <f t="shared" si="1622"/>
        <v>0</v>
      </c>
      <c r="AO897" s="116"/>
      <c r="AP897" s="120"/>
      <c r="AQ897" s="121">
        <f t="shared" ref="AQ897:BA897" si="1623">SUM(AQ893:AQ896)</f>
        <v>0</v>
      </c>
      <c r="AR897" s="121">
        <f t="shared" si="1623"/>
        <v>0</v>
      </c>
      <c r="AS897" s="121">
        <f t="shared" si="1623"/>
        <v>0</v>
      </c>
      <c r="AT897" s="121">
        <f t="shared" si="1623"/>
        <v>0</v>
      </c>
      <c r="AU897" s="121">
        <f t="shared" si="1623"/>
        <v>0</v>
      </c>
      <c r="AV897" s="121">
        <f t="shared" si="1623"/>
        <v>0</v>
      </c>
      <c r="AW897" s="121">
        <f t="shared" si="1623"/>
        <v>0</v>
      </c>
      <c r="AX897" s="121">
        <f t="shared" si="1623"/>
        <v>0</v>
      </c>
      <c r="AY897" s="121">
        <f t="shared" si="1623"/>
        <v>0</v>
      </c>
      <c r="AZ897" s="121">
        <f t="shared" si="1623"/>
        <v>0</v>
      </c>
      <c r="BA897" s="121">
        <f t="shared" si="1623"/>
        <v>0</v>
      </c>
    </row>
    <row r="898" spans="1:53" ht="14.1" customHeight="1" outlineLevel="2" x14ac:dyDescent="0.2">
      <c r="A898" s="68"/>
      <c r="B898" s="94"/>
      <c r="C898" s="95"/>
      <c r="D898" s="96"/>
      <c r="E898" s="96"/>
      <c r="F898" s="97"/>
      <c r="G898" s="98"/>
      <c r="H898" s="99" t="s">
        <v>49</v>
      </c>
      <c r="I898" s="100"/>
      <c r="J898" s="101"/>
      <c r="K898" s="101"/>
      <c r="L898" s="102"/>
      <c r="M898" s="102">
        <f>L898*'1. Standard_Cost'!F498</f>
        <v>0</v>
      </c>
      <c r="N898" s="103"/>
      <c r="O898" s="103"/>
      <c r="P898" s="103"/>
      <c r="Q898" s="103"/>
      <c r="R898" s="104">
        <f>+N898*P898*'1. Standard_Cost'!$B$12</f>
        <v>0</v>
      </c>
      <c r="S898" s="104">
        <f>+N898*O898*P898*'1. Standard_Cost'!$C$12</f>
        <v>0</v>
      </c>
      <c r="T898" s="104">
        <f>+N898*P898*Q898*'1. Standard_Cost'!$D$12</f>
        <v>0</v>
      </c>
      <c r="U898" s="104">
        <f>+N898*O898*'1. Standard_Cost'!$E$12</f>
        <v>0</v>
      </c>
      <c r="V898" s="103"/>
      <c r="W898" s="103"/>
      <c r="X898" s="103"/>
      <c r="Y898" s="104">
        <f>+V898*((X898*'1. Standard_Cost'!$B$16)+(W898*X898*'1. Standard_Cost'!$C$16))</f>
        <v>0</v>
      </c>
      <c r="Z898" s="103"/>
      <c r="AA898" s="103"/>
      <c r="AB898" s="104">
        <f>+Z898*'1. Standard_Cost'!$B$20+AA898*'1. Standard_Cost'!$C$20</f>
        <v>0</v>
      </c>
      <c r="AC898" s="105"/>
      <c r="AD898" s="106"/>
      <c r="AE898" s="104">
        <f>SUM(AD898,AC898,AB898,Y898,U898,T898,S898,R898)*'1. Standard_Cost'!B522</f>
        <v>0</v>
      </c>
      <c r="AF898" s="104">
        <f>SUM(AD898,AE898)</f>
        <v>0</v>
      </c>
      <c r="AG898" s="103"/>
      <c r="AH898" s="103"/>
      <c r="AI898" s="103"/>
      <c r="AJ898" s="107"/>
      <c r="AK898" s="107"/>
      <c r="AL898" s="107"/>
      <c r="AM898" s="104">
        <f>AG898*'1. Standard_Cost'!B518+'Incremental_Cost Year 2021'!AH901*'1. Standard_Cost'!C518+'Incremental_Cost Year 2021'!AI901*'1. Standard_Cost'!D518+'Incremental_Cost Year 2021'!AJ901+'Incremental_Cost Year 2021'!AL901+AK898</f>
        <v>0</v>
      </c>
      <c r="AN898" s="104">
        <f>AM898*'1. Standard_Cost'!C522</f>
        <v>0</v>
      </c>
      <c r="AO898" s="107"/>
      <c r="AQ898" s="104">
        <f t="shared" ref="AQ898:AQ901" si="1624">L898+M898</f>
        <v>0</v>
      </c>
      <c r="AR898" s="104">
        <f t="shared" ref="AR898:AR901" si="1625">AF898</f>
        <v>0</v>
      </c>
      <c r="AS898" s="104">
        <f t="shared" ref="AS898:AS901" si="1626">AM898+AN898</f>
        <v>0</v>
      </c>
      <c r="AT898" s="104">
        <f>SUM(AQ898,AR898,AS898)</f>
        <v>0</v>
      </c>
      <c r="AU898" s="108"/>
      <c r="AV898" s="108"/>
      <c r="AW898" s="108"/>
      <c r="AX898" s="108"/>
      <c r="AY898" s="108"/>
      <c r="AZ898" s="108"/>
      <c r="BA898" s="109">
        <f t="shared" ref="BA898:BA901" si="1627">SUM(AU898:AZ898)-AT898</f>
        <v>0</v>
      </c>
    </row>
    <row r="899" spans="1:53" ht="14.1" customHeight="1" outlineLevel="2" x14ac:dyDescent="0.2">
      <c r="A899" s="68"/>
      <c r="B899" s="94"/>
      <c r="C899" s="95"/>
      <c r="D899" s="110"/>
      <c r="E899" s="110"/>
      <c r="F899" s="110"/>
      <c r="G899" s="111"/>
      <c r="H899" s="99" t="s">
        <v>50</v>
      </c>
      <c r="I899" s="100"/>
      <c r="J899" s="101"/>
      <c r="K899" s="101"/>
      <c r="L899" s="102"/>
      <c r="M899" s="102">
        <f>L899*'1. Standard_Cost'!F498</f>
        <v>0</v>
      </c>
      <c r="N899" s="103"/>
      <c r="O899" s="103"/>
      <c r="P899" s="103"/>
      <c r="Q899" s="103"/>
      <c r="R899" s="104">
        <f>+N899*P899*'1. Standard_Cost'!$B$12</f>
        <v>0</v>
      </c>
      <c r="S899" s="104">
        <f>+N899*O899*P899*'1. Standard_Cost'!$C$12</f>
        <v>0</v>
      </c>
      <c r="T899" s="104">
        <f>+N899*P899*Q899*'1. Standard_Cost'!$D$12</f>
        <v>0</v>
      </c>
      <c r="U899" s="104">
        <f>+N899*O899*'1. Standard_Cost'!$E$12</f>
        <v>0</v>
      </c>
      <c r="V899" s="103"/>
      <c r="W899" s="103"/>
      <c r="X899" s="103"/>
      <c r="Y899" s="104">
        <f>+V899*((X899*'1. Standard_Cost'!$B$16)+(W899*X899*'1. Standard_Cost'!$C$16))</f>
        <v>0</v>
      </c>
      <c r="Z899" s="103"/>
      <c r="AA899" s="103"/>
      <c r="AB899" s="104">
        <f>+Z899*'1. Standard_Cost'!$B$20+AA899*'1. Standard_Cost'!$C$20</f>
        <v>0</v>
      </c>
      <c r="AC899" s="105"/>
      <c r="AD899" s="106"/>
      <c r="AE899" s="104">
        <f>SUM(AD899,AC899,AB899,Y899,U899,T899,S899,R899)*'1. Standard_Cost'!B522</f>
        <v>0</v>
      </c>
      <c r="AF899" s="104">
        <f t="shared" ref="AF899:AF901" si="1628">SUM(AD899,AE899)</f>
        <v>0</v>
      </c>
      <c r="AG899" s="103"/>
      <c r="AH899" s="103">
        <v>0</v>
      </c>
      <c r="AI899" s="103">
        <v>0</v>
      </c>
      <c r="AJ899" s="107"/>
      <c r="AK899" s="107"/>
      <c r="AL899" s="107"/>
      <c r="AM899" s="104">
        <f>AG899*'1. Standard_Cost'!B518+'Incremental_Cost Year 2021'!AH902*'1. Standard_Cost'!C518+'Incremental_Cost Year 2021'!AI902*'1. Standard_Cost'!D518+'Incremental_Cost Year 2021'!AJ902+'Incremental_Cost Year 2021'!AL902+AK899</f>
        <v>0</v>
      </c>
      <c r="AN899" s="104">
        <f>AM899*'1. Standard_Cost'!C522</f>
        <v>0</v>
      </c>
      <c r="AO899" s="107"/>
      <c r="AQ899" s="104">
        <f t="shared" si="1624"/>
        <v>0</v>
      </c>
      <c r="AR899" s="104">
        <f t="shared" si="1625"/>
        <v>0</v>
      </c>
      <c r="AS899" s="104">
        <f t="shared" si="1626"/>
        <v>0</v>
      </c>
      <c r="AT899" s="104">
        <f t="shared" ref="AT899:AT901" si="1629">SUM(AQ899,AR899,AS899)</f>
        <v>0</v>
      </c>
      <c r="AU899" s="108"/>
      <c r="AV899" s="108">
        <v>0</v>
      </c>
      <c r="AW899" s="108"/>
      <c r="AX899" s="108"/>
      <c r="AY899" s="108"/>
      <c r="AZ899" s="108"/>
      <c r="BA899" s="109">
        <f t="shared" si="1627"/>
        <v>0</v>
      </c>
    </row>
    <row r="900" spans="1:53" ht="14.1" customHeight="1" outlineLevel="2" x14ac:dyDescent="0.2">
      <c r="A900" s="68"/>
      <c r="B900" s="94"/>
      <c r="C900" s="95"/>
      <c r="D900" s="110"/>
      <c r="E900" s="110"/>
      <c r="F900" s="110"/>
      <c r="G900" s="111"/>
      <c r="H900" s="99" t="s">
        <v>51</v>
      </c>
      <c r="I900" s="100"/>
      <c r="J900" s="101"/>
      <c r="K900" s="101"/>
      <c r="L900" s="102" t="str">
        <f>IF(I900&lt;&gt;0,((VLOOKUP(I900,'1. Standard_Cost'!$B$4:$D$8,2)+VLOOKUP(I900,'1. Standard_Cost'!$B$4:$D$8,3))*J900*K900),"0")</f>
        <v>0</v>
      </c>
      <c r="M900" s="102">
        <f>L900*'1. Standard_Cost'!F498</f>
        <v>0</v>
      </c>
      <c r="N900" s="103"/>
      <c r="O900" s="103"/>
      <c r="P900" s="103"/>
      <c r="Q900" s="103"/>
      <c r="R900" s="104">
        <f>+N900*P900*'1. Standard_Cost'!$B$12</f>
        <v>0</v>
      </c>
      <c r="S900" s="104">
        <f>+N900*O900*P900*'1. Standard_Cost'!$C$12</f>
        <v>0</v>
      </c>
      <c r="T900" s="104">
        <f>+N900*P900*Q900*'1. Standard_Cost'!$D$12</f>
        <v>0</v>
      </c>
      <c r="U900" s="104">
        <f>+N900*O900*'1. Standard_Cost'!$E$12</f>
        <v>0</v>
      </c>
      <c r="V900" s="103"/>
      <c r="W900" s="103"/>
      <c r="X900" s="103"/>
      <c r="Y900" s="104">
        <f>+V900*((X900*'1. Standard_Cost'!$B$16)+(W900*X900*'1. Standard_Cost'!$C$16))</f>
        <v>0</v>
      </c>
      <c r="Z900" s="103"/>
      <c r="AA900" s="103"/>
      <c r="AB900" s="104">
        <f>+Z900*'1. Standard_Cost'!$B$20+AA900*'1. Standard_Cost'!$C$20</f>
        <v>0</v>
      </c>
      <c r="AC900" s="105"/>
      <c r="AD900" s="106"/>
      <c r="AE900" s="104">
        <f>SUM(AD900,AC900,AB900,Y900,U900,T900,S900,R900)*'1. Standard_Cost'!B522</f>
        <v>0</v>
      </c>
      <c r="AF900" s="104">
        <f t="shared" si="1628"/>
        <v>0</v>
      </c>
      <c r="AG900" s="103"/>
      <c r="AH900" s="103"/>
      <c r="AI900" s="103"/>
      <c r="AJ900" s="107"/>
      <c r="AK900" s="107"/>
      <c r="AL900" s="107"/>
      <c r="AM900" s="104">
        <f>AG900*'1. Standard_Cost'!B518+'Incremental_Cost Year 2021'!AH903*'1. Standard_Cost'!C518+'Incremental_Cost Year 2021'!AI903*'1. Standard_Cost'!D518+'Incremental_Cost Year 2021'!AJ903+'Incremental_Cost Year 2021'!AL903+AK900</f>
        <v>0</v>
      </c>
      <c r="AN900" s="104">
        <f>AM900*'1. Standard_Cost'!C522</f>
        <v>0</v>
      </c>
      <c r="AO900" s="107"/>
      <c r="AQ900" s="104">
        <f t="shared" si="1624"/>
        <v>0</v>
      </c>
      <c r="AR900" s="104">
        <f t="shared" si="1625"/>
        <v>0</v>
      </c>
      <c r="AS900" s="104">
        <f t="shared" si="1626"/>
        <v>0</v>
      </c>
      <c r="AT900" s="104">
        <f t="shared" si="1629"/>
        <v>0</v>
      </c>
      <c r="AU900" s="108"/>
      <c r="AV900" s="108"/>
      <c r="AW900" s="108"/>
      <c r="AX900" s="108"/>
      <c r="AY900" s="108"/>
      <c r="AZ900" s="108"/>
      <c r="BA900" s="109">
        <f t="shared" si="1627"/>
        <v>0</v>
      </c>
    </row>
    <row r="901" spans="1:53" ht="14.1" customHeight="1" outlineLevel="2" x14ac:dyDescent="0.2">
      <c r="A901" s="68"/>
      <c r="B901" s="94"/>
      <c r="C901" s="95"/>
      <c r="D901" s="110"/>
      <c r="E901" s="110"/>
      <c r="F901" s="110"/>
      <c r="G901" s="111"/>
      <c r="H901" s="112" t="s">
        <v>179</v>
      </c>
      <c r="I901" s="100"/>
      <c r="J901" s="101"/>
      <c r="K901" s="101"/>
      <c r="L901" s="102" t="str">
        <f>IF(I901&lt;&gt;0,((VLOOKUP(I901,'1. Standard_Cost'!$B$4:$D$8,2)+VLOOKUP(I901,'1. Standard_Cost'!$B$4:$D$8,3))*J901*K901),"0")</f>
        <v>0</v>
      </c>
      <c r="M901" s="102">
        <f>L901*'1. Standard_Cost'!F498</f>
        <v>0</v>
      </c>
      <c r="N901" s="103"/>
      <c r="O901" s="103"/>
      <c r="P901" s="103"/>
      <c r="Q901" s="103"/>
      <c r="R901" s="104">
        <f>+N901*P901*'1. Standard_Cost'!$B$12</f>
        <v>0</v>
      </c>
      <c r="S901" s="104">
        <f>+N901*O901*P901*'1. Standard_Cost'!$C$12</f>
        <v>0</v>
      </c>
      <c r="T901" s="104">
        <f>+N901*P901*Q901*'1. Standard_Cost'!$D$12</f>
        <v>0</v>
      </c>
      <c r="U901" s="104">
        <f>+N901*O901*'1. Standard_Cost'!$E$12</f>
        <v>0</v>
      </c>
      <c r="V901" s="103"/>
      <c r="W901" s="103"/>
      <c r="X901" s="103"/>
      <c r="Y901" s="104">
        <f>+V901*((X901*'1. Standard_Cost'!$B$16)+(W901*X901*'1. Standard_Cost'!$C$16))</f>
        <v>0</v>
      </c>
      <c r="Z901" s="103"/>
      <c r="AA901" s="103"/>
      <c r="AB901" s="104">
        <f>+Z901*'1. Standard_Cost'!$B$20+AA901*'1. Standard_Cost'!$C$20</f>
        <v>0</v>
      </c>
      <c r="AC901" s="105"/>
      <c r="AD901" s="106"/>
      <c r="AE901" s="104">
        <f>SUM(AD901,AC901,AB901,Y901,U901,T901,S901,R901)*'1. Standard_Cost'!B522</f>
        <v>0</v>
      </c>
      <c r="AF901" s="104">
        <f t="shared" si="1628"/>
        <v>0</v>
      </c>
      <c r="AG901" s="103"/>
      <c r="AH901" s="103"/>
      <c r="AI901" s="103"/>
      <c r="AJ901" s="107"/>
      <c r="AK901" s="107"/>
      <c r="AL901" s="107"/>
      <c r="AM901" s="104">
        <f>AG901*'1. Standard_Cost'!B518+'Incremental_Cost Year 2021'!AH904*'1. Standard_Cost'!C518+'Incremental_Cost Year 2021'!AI904*'1. Standard_Cost'!D518+'Incremental_Cost Year 2021'!AJ904+'Incremental_Cost Year 2021'!AL904+AK901</f>
        <v>0</v>
      </c>
      <c r="AN901" s="104">
        <f>AM901*'1. Standard_Cost'!C522</f>
        <v>0</v>
      </c>
      <c r="AO901" s="107"/>
      <c r="AQ901" s="104">
        <f t="shared" si="1624"/>
        <v>0</v>
      </c>
      <c r="AR901" s="104">
        <f t="shared" si="1625"/>
        <v>0</v>
      </c>
      <c r="AS901" s="104">
        <f t="shared" si="1626"/>
        <v>0</v>
      </c>
      <c r="AT901" s="104">
        <f t="shared" si="1629"/>
        <v>0</v>
      </c>
      <c r="AU901" s="108"/>
      <c r="AV901" s="108"/>
      <c r="AW901" s="108"/>
      <c r="AX901" s="108"/>
      <c r="AY901" s="108"/>
      <c r="AZ901" s="108"/>
      <c r="BA901" s="109">
        <f t="shared" si="1627"/>
        <v>0</v>
      </c>
    </row>
    <row r="902" spans="1:53" ht="25.35" customHeight="1" outlineLevel="1" x14ac:dyDescent="0.2">
      <c r="A902" s="68"/>
      <c r="B902" s="94"/>
      <c r="C902" s="95"/>
      <c r="D902" s="113" t="s">
        <v>515</v>
      </c>
      <c r="E902" s="113" t="s">
        <v>496</v>
      </c>
      <c r="F902" s="114" t="s">
        <v>154</v>
      </c>
      <c r="G902" s="115" t="s">
        <v>155</v>
      </c>
      <c r="H902" s="140" t="s">
        <v>497</v>
      </c>
      <c r="I902" s="117"/>
      <c r="J902" s="117"/>
      <c r="K902" s="117"/>
      <c r="L902" s="118">
        <f>SUM(L898:L901)</f>
        <v>0</v>
      </c>
      <c r="M902" s="118">
        <f>SUM(M898:M901)</f>
        <v>0</v>
      </c>
      <c r="N902" s="117"/>
      <c r="O902" s="117"/>
      <c r="P902" s="117"/>
      <c r="Q902" s="117"/>
      <c r="R902" s="119">
        <f>SUM(R898:R901)</f>
        <v>0</v>
      </c>
      <c r="S902" s="119">
        <f>SUM(S898:S901)</f>
        <v>0</v>
      </c>
      <c r="T902" s="119">
        <f>SUM(T898:T901)</f>
        <v>0</v>
      </c>
      <c r="U902" s="119">
        <f>SUM(U898:U901)</f>
        <v>0</v>
      </c>
      <c r="V902" s="117"/>
      <c r="W902" s="117"/>
      <c r="X902" s="117"/>
      <c r="Y902" s="118">
        <f>SUM(Y898:Y901)</f>
        <v>0</v>
      </c>
      <c r="Z902" s="117"/>
      <c r="AA902" s="117"/>
      <c r="AB902" s="118">
        <f t="shared" ref="AB902:AF902" si="1630">SUM(AB898:AB901)</f>
        <v>0</v>
      </c>
      <c r="AC902" s="118">
        <f t="shared" si="1630"/>
        <v>0</v>
      </c>
      <c r="AD902" s="118">
        <f t="shared" si="1630"/>
        <v>0</v>
      </c>
      <c r="AE902" s="118">
        <f t="shared" si="1630"/>
        <v>0</v>
      </c>
      <c r="AF902" s="118">
        <f t="shared" si="1630"/>
        <v>0</v>
      </c>
      <c r="AG902" s="117"/>
      <c r="AH902" s="117"/>
      <c r="AI902" s="117"/>
      <c r="AJ902" s="119">
        <f>SUM(AJ898:AJ901)</f>
        <v>0</v>
      </c>
      <c r="AK902" s="119">
        <f t="shared" ref="AK902:AN902" si="1631">SUM(AK898:AK901)</f>
        <v>0</v>
      </c>
      <c r="AL902" s="119">
        <f t="shared" si="1631"/>
        <v>0</v>
      </c>
      <c r="AM902" s="119">
        <f t="shared" si="1631"/>
        <v>0</v>
      </c>
      <c r="AN902" s="119">
        <f t="shared" si="1631"/>
        <v>0</v>
      </c>
      <c r="AO902" s="116"/>
      <c r="AP902" s="120"/>
      <c r="AQ902" s="118">
        <f t="shared" ref="AQ902:BA902" si="1632">SUM(AQ898:AQ901)</f>
        <v>0</v>
      </c>
      <c r="AR902" s="118">
        <f t="shared" si="1632"/>
        <v>0</v>
      </c>
      <c r="AS902" s="118">
        <f t="shared" si="1632"/>
        <v>0</v>
      </c>
      <c r="AT902" s="118">
        <f t="shared" si="1632"/>
        <v>0</v>
      </c>
      <c r="AU902" s="118">
        <f t="shared" si="1632"/>
        <v>0</v>
      </c>
      <c r="AV902" s="118">
        <f t="shared" si="1632"/>
        <v>0</v>
      </c>
      <c r="AW902" s="118">
        <f t="shared" si="1632"/>
        <v>0</v>
      </c>
      <c r="AX902" s="118">
        <f t="shared" si="1632"/>
        <v>0</v>
      </c>
      <c r="AY902" s="118">
        <f t="shared" si="1632"/>
        <v>0</v>
      </c>
      <c r="AZ902" s="118">
        <f t="shared" si="1632"/>
        <v>0</v>
      </c>
      <c r="BA902" s="118">
        <f t="shared" si="1632"/>
        <v>0</v>
      </c>
    </row>
    <row r="903" spans="1:53" s="124" customFormat="1" ht="14.45" customHeight="1" x14ac:dyDescent="0.2">
      <c r="B903" s="138"/>
      <c r="C903" s="247" t="s">
        <v>850</v>
      </c>
      <c r="D903" s="247"/>
      <c r="E903" s="252"/>
      <c r="F903" s="153"/>
      <c r="G903" s="153"/>
      <c r="H903" s="130" t="s">
        <v>498</v>
      </c>
      <c r="I903" s="128"/>
      <c r="J903" s="128"/>
      <c r="K903" s="128"/>
      <c r="L903" s="129">
        <f>SUM(L908,L913,L918)</f>
        <v>0</v>
      </c>
      <c r="M903" s="129">
        <f>SUM(M908,M913,M918)</f>
        <v>0</v>
      </c>
      <c r="N903" s="128"/>
      <c r="O903" s="128"/>
      <c r="P903" s="128"/>
      <c r="Q903" s="128"/>
      <c r="R903" s="129">
        <f>SUM(R908,R913,R918)</f>
        <v>0</v>
      </c>
      <c r="S903" s="129">
        <f t="shared" ref="S903:U903" si="1633">SUM(S908,S913,S918)</f>
        <v>0</v>
      </c>
      <c r="T903" s="129">
        <f t="shared" si="1633"/>
        <v>0</v>
      </c>
      <c r="U903" s="129">
        <f t="shared" si="1633"/>
        <v>0</v>
      </c>
      <c r="V903" s="128"/>
      <c r="W903" s="128"/>
      <c r="X903" s="128"/>
      <c r="Y903" s="129">
        <f t="shared" ref="Y903" si="1634">SUM(Y908,Y913,Y918)</f>
        <v>0</v>
      </c>
      <c r="Z903" s="128"/>
      <c r="AA903" s="128"/>
      <c r="AB903" s="129">
        <f t="shared" ref="AB903:AF903" si="1635">SUM(AB908,AB913,AB918)</f>
        <v>0</v>
      </c>
      <c r="AC903" s="129">
        <f t="shared" si="1635"/>
        <v>0</v>
      </c>
      <c r="AD903" s="129">
        <f t="shared" si="1635"/>
        <v>0</v>
      </c>
      <c r="AE903" s="129">
        <f t="shared" si="1635"/>
        <v>0</v>
      </c>
      <c r="AF903" s="129">
        <f t="shared" si="1635"/>
        <v>0</v>
      </c>
      <c r="AG903" s="128"/>
      <c r="AH903" s="128"/>
      <c r="AI903" s="128"/>
      <c r="AJ903" s="129">
        <f t="shared" ref="AJ903:AN903" si="1636">SUM(AJ908,AJ913,AJ918)</f>
        <v>0</v>
      </c>
      <c r="AK903" s="129">
        <f t="shared" si="1636"/>
        <v>0</v>
      </c>
      <c r="AL903" s="129">
        <f t="shared" si="1636"/>
        <v>0</v>
      </c>
      <c r="AM903" s="129">
        <f t="shared" si="1636"/>
        <v>0</v>
      </c>
      <c r="AN903" s="139">
        <f t="shared" si="1636"/>
        <v>0</v>
      </c>
      <c r="AO903" s="130"/>
      <c r="AP903" s="131"/>
      <c r="AQ903" s="139">
        <f t="shared" ref="AQ903:BA903" si="1637">SUM(AQ908,AQ913,AQ918)</f>
        <v>0</v>
      </c>
      <c r="AR903" s="139">
        <f t="shared" si="1637"/>
        <v>0</v>
      </c>
      <c r="AS903" s="139">
        <f t="shared" si="1637"/>
        <v>0</v>
      </c>
      <c r="AT903" s="139">
        <f t="shared" si="1637"/>
        <v>0</v>
      </c>
      <c r="AU903" s="139">
        <f t="shared" si="1637"/>
        <v>0</v>
      </c>
      <c r="AV903" s="139">
        <f t="shared" si="1637"/>
        <v>0</v>
      </c>
      <c r="AW903" s="139">
        <f t="shared" si="1637"/>
        <v>0</v>
      </c>
      <c r="AX903" s="139">
        <f t="shared" si="1637"/>
        <v>0</v>
      </c>
      <c r="AY903" s="139">
        <f t="shared" si="1637"/>
        <v>0</v>
      </c>
      <c r="AZ903" s="139">
        <f t="shared" si="1637"/>
        <v>0</v>
      </c>
      <c r="BA903" s="139">
        <f t="shared" si="1637"/>
        <v>0</v>
      </c>
    </row>
    <row r="904" spans="1:53" ht="14.1" customHeight="1" outlineLevel="2" x14ac:dyDescent="0.2">
      <c r="A904" s="68"/>
      <c r="B904" s="94"/>
      <c r="C904" s="250"/>
      <c r="D904" s="96"/>
      <c r="E904" s="96"/>
      <c r="F904" s="97"/>
      <c r="G904" s="98"/>
      <c r="H904" s="99" t="s">
        <v>49</v>
      </c>
      <c r="I904" s="100"/>
      <c r="J904" s="101"/>
      <c r="K904" s="101"/>
      <c r="L904" s="102" t="str">
        <f>IF(I904&lt;&gt;0,((VLOOKUP(I904,'1. Standard_Cost'!$B$4:$D$8,2)+VLOOKUP(I904,'1. Standard_Cost'!$B$4:$D$8,3))*J904*K904),"0")</f>
        <v>0</v>
      </c>
      <c r="M904" s="102">
        <f>L904*'1. Standard_Cost'!F504</f>
        <v>0</v>
      </c>
      <c r="N904" s="103"/>
      <c r="O904" s="103"/>
      <c r="P904" s="103"/>
      <c r="Q904" s="103"/>
      <c r="R904" s="104">
        <f>+N904*P904*'1. Standard_Cost'!$B$12</f>
        <v>0</v>
      </c>
      <c r="S904" s="104">
        <f>+N904*O904*P904*'1. Standard_Cost'!$C$12</f>
        <v>0</v>
      </c>
      <c r="T904" s="104">
        <f>+N904*P904*Q904*'1. Standard_Cost'!$D$12</f>
        <v>0</v>
      </c>
      <c r="U904" s="104">
        <f>+N904*O904*'1. Standard_Cost'!$E$12</f>
        <v>0</v>
      </c>
      <c r="V904" s="103"/>
      <c r="W904" s="103"/>
      <c r="X904" s="103"/>
      <c r="Y904" s="104">
        <f>+V904*((X904*'1. Standard_Cost'!$B$16)+(W904*X904*'1. Standard_Cost'!$C$16))</f>
        <v>0</v>
      </c>
      <c r="Z904" s="103"/>
      <c r="AA904" s="103"/>
      <c r="AB904" s="104">
        <f>+Z904*'1. Standard_Cost'!$B$20+AA904*'1. Standard_Cost'!$C$20</f>
        <v>0</v>
      </c>
      <c r="AC904" s="105"/>
      <c r="AD904" s="106"/>
      <c r="AE904" s="104">
        <f>SUM(AD904,AC904,AB904,Y904,U904,T904,S904,R904)*'1. Standard_Cost'!B528</f>
        <v>0</v>
      </c>
      <c r="AF904" s="104">
        <f>SUM(AD904,AE904)</f>
        <v>0</v>
      </c>
      <c r="AG904" s="103"/>
      <c r="AH904" s="103"/>
      <c r="AI904" s="103"/>
      <c r="AJ904" s="107"/>
      <c r="AK904" s="107"/>
      <c r="AL904" s="107"/>
      <c r="AM904" s="104">
        <f>AG904*'1. Standard_Cost'!B524+'Incremental_Cost Year 2021'!AH907*'1. Standard_Cost'!C524+'Incremental_Cost Year 2021'!AI907*'1. Standard_Cost'!D524+'Incremental_Cost Year 2021'!AJ907+'Incremental_Cost Year 2021'!AL907+AK904</f>
        <v>0</v>
      </c>
      <c r="AN904" s="104">
        <f>AM904*'1. Standard_Cost'!C528</f>
        <v>0</v>
      </c>
      <c r="AO904" s="107"/>
      <c r="AQ904" s="104">
        <f t="shared" ref="AQ904:AQ907" si="1638">L904+M904</f>
        <v>0</v>
      </c>
      <c r="AR904" s="104">
        <f t="shared" ref="AR904:AR907" si="1639">AF904</f>
        <v>0</v>
      </c>
      <c r="AS904" s="104">
        <f t="shared" ref="AS904:AS907" si="1640">AM904+AN904</f>
        <v>0</v>
      </c>
      <c r="AT904" s="104">
        <f>SUM(AQ904,AR904,AS904)</f>
        <v>0</v>
      </c>
      <c r="AU904" s="108"/>
      <c r="AV904" s="108"/>
      <c r="AW904" s="108"/>
      <c r="AX904" s="108"/>
      <c r="AY904" s="108"/>
      <c r="AZ904" s="108"/>
      <c r="BA904" s="109">
        <f t="shared" ref="BA904:BA907" si="1641">SUM(AU904:AZ904)-AT904</f>
        <v>0</v>
      </c>
    </row>
    <row r="905" spans="1:53" ht="14.1" customHeight="1" outlineLevel="2" x14ac:dyDescent="0.2">
      <c r="A905" s="68"/>
      <c r="B905" s="94"/>
      <c r="C905" s="251"/>
      <c r="D905" s="110"/>
      <c r="E905" s="110"/>
      <c r="F905" s="110"/>
      <c r="G905" s="111"/>
      <c r="H905" s="99" t="s">
        <v>50</v>
      </c>
      <c r="I905" s="100"/>
      <c r="J905" s="101"/>
      <c r="K905" s="101"/>
      <c r="L905" s="102" t="str">
        <f>IF(I905&lt;&gt;0,((VLOOKUP(I905,'1. Standard_Cost'!$B$4:$D$8,2)+VLOOKUP(I905,'1. Standard_Cost'!$B$4:$D$8,3))*J905*K905),"0")</f>
        <v>0</v>
      </c>
      <c r="M905" s="102">
        <f>L905*'1. Standard_Cost'!F504</f>
        <v>0</v>
      </c>
      <c r="N905" s="103"/>
      <c r="O905" s="103"/>
      <c r="P905" s="103"/>
      <c r="Q905" s="103"/>
      <c r="R905" s="104">
        <f>+N905*P905*'1. Standard_Cost'!$B$12</f>
        <v>0</v>
      </c>
      <c r="S905" s="104">
        <f>+N905*O905*P905*'1. Standard_Cost'!$C$12</f>
        <v>0</v>
      </c>
      <c r="T905" s="104">
        <f>+N905*P905*Q905*'1. Standard_Cost'!$D$12</f>
        <v>0</v>
      </c>
      <c r="U905" s="104">
        <f>+N905*O905*'1. Standard_Cost'!$E$12</f>
        <v>0</v>
      </c>
      <c r="V905" s="103"/>
      <c r="W905" s="103"/>
      <c r="X905" s="103"/>
      <c r="Y905" s="104">
        <f>+V905*((X905*'1. Standard_Cost'!$B$16)+(W905*X905*'1. Standard_Cost'!$C$16))</f>
        <v>0</v>
      </c>
      <c r="Z905" s="103"/>
      <c r="AA905" s="103"/>
      <c r="AB905" s="104">
        <f>+Z905*'1. Standard_Cost'!$B$20+AA905*'1. Standard_Cost'!$C$20</f>
        <v>0</v>
      </c>
      <c r="AC905" s="105"/>
      <c r="AD905" s="106"/>
      <c r="AE905" s="104">
        <f>SUM(AD905,AC905,AB905,Y905,U905,T905,S905,R905)*'1. Standard_Cost'!B528</f>
        <v>0</v>
      </c>
      <c r="AF905" s="104">
        <f t="shared" ref="AF905:AF907" si="1642">SUM(AD905,AE905)</f>
        <v>0</v>
      </c>
      <c r="AG905" s="103"/>
      <c r="AH905" s="103">
        <v>0</v>
      </c>
      <c r="AI905" s="103">
        <v>0</v>
      </c>
      <c r="AJ905" s="107"/>
      <c r="AK905" s="107"/>
      <c r="AL905" s="107"/>
      <c r="AM905" s="104">
        <f>AG905*'1. Standard_Cost'!B524+'Incremental_Cost Year 2021'!AH908*'1. Standard_Cost'!C524+'Incremental_Cost Year 2021'!AI908*'1. Standard_Cost'!D524+'Incremental_Cost Year 2021'!AJ908+'Incremental_Cost Year 2021'!AL908+AK905</f>
        <v>0</v>
      </c>
      <c r="AN905" s="104">
        <f>AM905*'1. Standard_Cost'!C528</f>
        <v>0</v>
      </c>
      <c r="AO905" s="107"/>
      <c r="AQ905" s="104">
        <f t="shared" si="1638"/>
        <v>0</v>
      </c>
      <c r="AR905" s="104">
        <f t="shared" si="1639"/>
        <v>0</v>
      </c>
      <c r="AS905" s="104">
        <f t="shared" si="1640"/>
        <v>0</v>
      </c>
      <c r="AT905" s="104">
        <f t="shared" ref="AT905:AT907" si="1643">SUM(AQ905,AR905,AS905)</f>
        <v>0</v>
      </c>
      <c r="AU905" s="108"/>
      <c r="AV905" s="108">
        <v>0</v>
      </c>
      <c r="AW905" s="108"/>
      <c r="AX905" s="108"/>
      <c r="AY905" s="108"/>
      <c r="AZ905" s="108"/>
      <c r="BA905" s="109">
        <f t="shared" si="1641"/>
        <v>0</v>
      </c>
    </row>
    <row r="906" spans="1:53" ht="14.1" customHeight="1" outlineLevel="2" x14ac:dyDescent="0.2">
      <c r="A906" s="68"/>
      <c r="B906" s="94"/>
      <c r="C906" s="251"/>
      <c r="D906" s="110"/>
      <c r="E906" s="110"/>
      <c r="F906" s="110"/>
      <c r="G906" s="111"/>
      <c r="H906" s="99" t="s">
        <v>51</v>
      </c>
      <c r="I906" s="100"/>
      <c r="J906" s="101"/>
      <c r="K906" s="101"/>
      <c r="L906" s="102" t="str">
        <f>IF(I906&lt;&gt;0,((VLOOKUP(I906,'1. Standard_Cost'!$B$4:$D$8,2)+VLOOKUP(I906,'1. Standard_Cost'!$B$4:$D$8,3))*J906*K906),"0")</f>
        <v>0</v>
      </c>
      <c r="M906" s="102">
        <f>L906*'1. Standard_Cost'!F504</f>
        <v>0</v>
      </c>
      <c r="N906" s="103"/>
      <c r="O906" s="103"/>
      <c r="P906" s="103"/>
      <c r="Q906" s="103"/>
      <c r="R906" s="104">
        <f>+N906*P906*'1. Standard_Cost'!$B$12</f>
        <v>0</v>
      </c>
      <c r="S906" s="104">
        <f>+N906*O906*P906*'1. Standard_Cost'!$C$12</f>
        <v>0</v>
      </c>
      <c r="T906" s="104">
        <f>+N906*P906*Q906*'1. Standard_Cost'!$D$12</f>
        <v>0</v>
      </c>
      <c r="U906" s="104">
        <f>+N906*O906*'1. Standard_Cost'!$E$12</f>
        <v>0</v>
      </c>
      <c r="V906" s="103"/>
      <c r="W906" s="103"/>
      <c r="X906" s="103"/>
      <c r="Y906" s="104">
        <f>+V906*((X906*'1. Standard_Cost'!$B$16)+(W906*X906*'1. Standard_Cost'!$C$16))</f>
        <v>0</v>
      </c>
      <c r="Z906" s="103"/>
      <c r="AA906" s="103"/>
      <c r="AB906" s="104">
        <f>+Z906*'1. Standard_Cost'!$B$20+AA906*'1. Standard_Cost'!$C$20</f>
        <v>0</v>
      </c>
      <c r="AC906" s="105"/>
      <c r="AD906" s="106"/>
      <c r="AE906" s="104">
        <f>SUM(AD906,AC906,AB906,Y906,U906,T906,S906,R906)*'1. Standard_Cost'!B528</f>
        <v>0</v>
      </c>
      <c r="AF906" s="104">
        <f t="shared" si="1642"/>
        <v>0</v>
      </c>
      <c r="AG906" s="103"/>
      <c r="AH906" s="103"/>
      <c r="AI906" s="103"/>
      <c r="AJ906" s="107"/>
      <c r="AK906" s="107"/>
      <c r="AL906" s="107"/>
      <c r="AM906" s="104">
        <f>AG906*'1. Standard_Cost'!B524+'Incremental_Cost Year 2021'!AH909*'1. Standard_Cost'!C524+'Incremental_Cost Year 2021'!AI909*'1. Standard_Cost'!D524+'Incremental_Cost Year 2021'!AJ909+'Incremental_Cost Year 2021'!AL909+AK906</f>
        <v>0</v>
      </c>
      <c r="AN906" s="104">
        <f>AM906*'1. Standard_Cost'!C528</f>
        <v>0</v>
      </c>
      <c r="AO906" s="107"/>
      <c r="AQ906" s="104">
        <f t="shared" si="1638"/>
        <v>0</v>
      </c>
      <c r="AR906" s="104">
        <f t="shared" si="1639"/>
        <v>0</v>
      </c>
      <c r="AS906" s="104">
        <f t="shared" si="1640"/>
        <v>0</v>
      </c>
      <c r="AT906" s="104">
        <f t="shared" si="1643"/>
        <v>0</v>
      </c>
      <c r="AU906" s="108"/>
      <c r="AV906" s="108"/>
      <c r="AW906" s="108"/>
      <c r="AX906" s="108"/>
      <c r="AY906" s="108"/>
      <c r="AZ906" s="108"/>
      <c r="BA906" s="109">
        <f t="shared" si="1641"/>
        <v>0</v>
      </c>
    </row>
    <row r="907" spans="1:53" ht="14.1" customHeight="1" outlineLevel="2" x14ac:dyDescent="0.2">
      <c r="A907" s="68"/>
      <c r="B907" s="94"/>
      <c r="C907" s="251"/>
      <c r="D907" s="110"/>
      <c r="E907" s="110"/>
      <c r="F907" s="110"/>
      <c r="G907" s="111"/>
      <c r="H907" s="112" t="s">
        <v>179</v>
      </c>
      <c r="I907" s="100"/>
      <c r="J907" s="101"/>
      <c r="K907" s="101"/>
      <c r="L907" s="102" t="str">
        <f>IF(I907&lt;&gt;0,((VLOOKUP(I907,'1. Standard_Cost'!$B$4:$D$8,2)+VLOOKUP(I907,'1. Standard_Cost'!$B$4:$D$8,3))*J907*K907),"0")</f>
        <v>0</v>
      </c>
      <c r="M907" s="102">
        <f>L907*'1. Standard_Cost'!F504</f>
        <v>0</v>
      </c>
      <c r="N907" s="103"/>
      <c r="O907" s="103"/>
      <c r="P907" s="103"/>
      <c r="Q907" s="103"/>
      <c r="R907" s="104">
        <f>+N907*P907*'1. Standard_Cost'!$B$12</f>
        <v>0</v>
      </c>
      <c r="S907" s="104">
        <f>+N907*O907*P907*'1. Standard_Cost'!$C$12</f>
        <v>0</v>
      </c>
      <c r="T907" s="104">
        <f>+N907*P907*Q907*'1. Standard_Cost'!$D$12</f>
        <v>0</v>
      </c>
      <c r="U907" s="104">
        <f>+N907*O907*'1. Standard_Cost'!$E$12</f>
        <v>0</v>
      </c>
      <c r="V907" s="103"/>
      <c r="W907" s="103"/>
      <c r="X907" s="103"/>
      <c r="Y907" s="104">
        <f>+V907*((X907*'1. Standard_Cost'!$B$16)+(W907*X907*'1. Standard_Cost'!$C$16))</f>
        <v>0</v>
      </c>
      <c r="Z907" s="103"/>
      <c r="AA907" s="103"/>
      <c r="AB907" s="104">
        <f>+Z907*'1. Standard_Cost'!$B$20+AA907*'1. Standard_Cost'!$C$20</f>
        <v>0</v>
      </c>
      <c r="AC907" s="105"/>
      <c r="AD907" s="106"/>
      <c r="AE907" s="104">
        <f>SUM(AD907,AC907,AB907,Y907,U907,T907,S907,R907)*'1. Standard_Cost'!B528</f>
        <v>0</v>
      </c>
      <c r="AF907" s="104">
        <f t="shared" si="1642"/>
        <v>0</v>
      </c>
      <c r="AG907" s="103"/>
      <c r="AH907" s="103"/>
      <c r="AI907" s="103"/>
      <c r="AJ907" s="107"/>
      <c r="AK907" s="107"/>
      <c r="AL907" s="107"/>
      <c r="AM907" s="104">
        <f>AG907*'1. Standard_Cost'!B524+'Incremental_Cost Year 2021'!AH910*'1. Standard_Cost'!C524+'Incremental_Cost Year 2021'!AI910*'1. Standard_Cost'!D524+'Incremental_Cost Year 2021'!AJ910+'Incremental_Cost Year 2021'!AL910+AK907</f>
        <v>0</v>
      </c>
      <c r="AN907" s="104">
        <f>AM907*'1. Standard_Cost'!C528</f>
        <v>0</v>
      </c>
      <c r="AO907" s="107"/>
      <c r="AQ907" s="104">
        <f t="shared" si="1638"/>
        <v>0</v>
      </c>
      <c r="AR907" s="104">
        <f t="shared" si="1639"/>
        <v>0</v>
      </c>
      <c r="AS907" s="104">
        <f t="shared" si="1640"/>
        <v>0</v>
      </c>
      <c r="AT907" s="104">
        <f t="shared" si="1643"/>
        <v>0</v>
      </c>
      <c r="AU907" s="108"/>
      <c r="AV907" s="108"/>
      <c r="AW907" s="108"/>
      <c r="AX907" s="108"/>
      <c r="AY907" s="108"/>
      <c r="AZ907" s="108"/>
      <c r="BA907" s="109">
        <f t="shared" si="1641"/>
        <v>0</v>
      </c>
    </row>
    <row r="908" spans="1:53" ht="25.35" customHeight="1" outlineLevel="1" x14ac:dyDescent="0.2">
      <c r="A908" s="68"/>
      <c r="B908" s="94"/>
      <c r="C908" s="251"/>
      <c r="D908" s="113" t="s">
        <v>48</v>
      </c>
      <c r="E908" s="113" t="s">
        <v>836</v>
      </c>
      <c r="F908" s="114" t="s">
        <v>154</v>
      </c>
      <c r="G908" s="115" t="s">
        <v>155</v>
      </c>
      <c r="H908" s="140" t="s">
        <v>500</v>
      </c>
      <c r="I908" s="117"/>
      <c r="J908" s="117"/>
      <c r="K908" s="117"/>
      <c r="L908" s="118">
        <f>SUM(L904:L907)</f>
        <v>0</v>
      </c>
      <c r="M908" s="118">
        <f>SUM(M904:M907)</f>
        <v>0</v>
      </c>
      <c r="N908" s="117"/>
      <c r="O908" s="117"/>
      <c r="P908" s="117"/>
      <c r="Q908" s="117"/>
      <c r="R908" s="119">
        <f>SUM(R904:R907)</f>
        <v>0</v>
      </c>
      <c r="S908" s="119">
        <f>SUM(S904:S907)</f>
        <v>0</v>
      </c>
      <c r="T908" s="119">
        <f>SUM(T904:T907)</f>
        <v>0</v>
      </c>
      <c r="U908" s="119">
        <f>SUM(U904:U907)</f>
        <v>0</v>
      </c>
      <c r="V908" s="117"/>
      <c r="W908" s="117"/>
      <c r="X908" s="117"/>
      <c r="Y908" s="118">
        <f>SUM(Y904:Y907)</f>
        <v>0</v>
      </c>
      <c r="Z908" s="117"/>
      <c r="AA908" s="117"/>
      <c r="AB908" s="118">
        <f t="shared" ref="AB908:AF908" si="1644">SUM(AB904:AB907)</f>
        <v>0</v>
      </c>
      <c r="AC908" s="118">
        <f t="shared" si="1644"/>
        <v>0</v>
      </c>
      <c r="AD908" s="118">
        <f t="shared" si="1644"/>
        <v>0</v>
      </c>
      <c r="AE908" s="118">
        <f t="shared" si="1644"/>
        <v>0</v>
      </c>
      <c r="AF908" s="118">
        <f t="shared" si="1644"/>
        <v>0</v>
      </c>
      <c r="AG908" s="117"/>
      <c r="AH908" s="117"/>
      <c r="AI908" s="117"/>
      <c r="AJ908" s="119">
        <f>SUM(AJ904:AJ907)</f>
        <v>0</v>
      </c>
      <c r="AK908" s="119">
        <f t="shared" ref="AK908:AN908" si="1645">SUM(AK904:AK907)</f>
        <v>0</v>
      </c>
      <c r="AL908" s="119">
        <f t="shared" si="1645"/>
        <v>0</v>
      </c>
      <c r="AM908" s="119">
        <f t="shared" si="1645"/>
        <v>0</v>
      </c>
      <c r="AN908" s="119">
        <f t="shared" si="1645"/>
        <v>0</v>
      </c>
      <c r="AO908" s="116"/>
      <c r="AP908" s="120"/>
      <c r="AQ908" s="118">
        <f t="shared" ref="AQ908:BA908" si="1646">SUM(AQ904:AQ907)</f>
        <v>0</v>
      </c>
      <c r="AR908" s="118">
        <f t="shared" si="1646"/>
        <v>0</v>
      </c>
      <c r="AS908" s="118">
        <f t="shared" si="1646"/>
        <v>0</v>
      </c>
      <c r="AT908" s="118">
        <f t="shared" si="1646"/>
        <v>0</v>
      </c>
      <c r="AU908" s="118">
        <f t="shared" si="1646"/>
        <v>0</v>
      </c>
      <c r="AV908" s="118">
        <f t="shared" si="1646"/>
        <v>0</v>
      </c>
      <c r="AW908" s="118">
        <f t="shared" si="1646"/>
        <v>0</v>
      </c>
      <c r="AX908" s="118">
        <f t="shared" si="1646"/>
        <v>0</v>
      </c>
      <c r="AY908" s="118">
        <f t="shared" si="1646"/>
        <v>0</v>
      </c>
      <c r="AZ908" s="118">
        <f t="shared" si="1646"/>
        <v>0</v>
      </c>
      <c r="BA908" s="118">
        <f t="shared" si="1646"/>
        <v>0</v>
      </c>
    </row>
    <row r="909" spans="1:53" ht="14.1" customHeight="1" outlineLevel="2" x14ac:dyDescent="0.2">
      <c r="A909" s="68"/>
      <c r="B909" s="94"/>
      <c r="C909" s="251"/>
      <c r="D909" s="96"/>
      <c r="E909" s="96"/>
      <c r="F909" s="97"/>
      <c r="G909" s="98"/>
      <c r="H909" s="99" t="s">
        <v>49</v>
      </c>
      <c r="I909" s="100"/>
      <c r="J909" s="101"/>
      <c r="K909" s="101"/>
      <c r="L909" s="102" t="str">
        <f>IF(I909&lt;&gt;0,((VLOOKUP(I909,'1. Standard_Cost'!$B$4:$D$8,2)+VLOOKUP(I909,'1. Standard_Cost'!$B$4:$D$8,3))*J909*K909),"0")</f>
        <v>0</v>
      </c>
      <c r="M909" s="102">
        <f>L909*'1. Standard_Cost'!F504</f>
        <v>0</v>
      </c>
      <c r="N909" s="103"/>
      <c r="O909" s="103"/>
      <c r="P909" s="103"/>
      <c r="Q909" s="103"/>
      <c r="R909" s="104">
        <f>+N909*P909*'1. Standard_Cost'!$B$12</f>
        <v>0</v>
      </c>
      <c r="S909" s="104">
        <f>+N909*O909*P909*'1. Standard_Cost'!$C$12</f>
        <v>0</v>
      </c>
      <c r="T909" s="104">
        <f>+N909*P909*Q909*'1. Standard_Cost'!$D$12</f>
        <v>0</v>
      </c>
      <c r="U909" s="104">
        <f>+N909*O909*'1. Standard_Cost'!$E$12</f>
        <v>0</v>
      </c>
      <c r="V909" s="103"/>
      <c r="W909" s="103"/>
      <c r="X909" s="103"/>
      <c r="Y909" s="104">
        <f>+V909*((X909*'1. Standard_Cost'!$B$16)+(W909*X909*'1. Standard_Cost'!$C$16))</f>
        <v>0</v>
      </c>
      <c r="Z909" s="103"/>
      <c r="AA909" s="103"/>
      <c r="AB909" s="104">
        <f>+Z909*'1. Standard_Cost'!$B$20+AA909*'1. Standard_Cost'!$C$20</f>
        <v>0</v>
      </c>
      <c r="AC909" s="105"/>
      <c r="AD909" s="106"/>
      <c r="AE909" s="104">
        <f>SUM(AD909,AC909,AB909,Y909,U909,T909,S909,R909)*'1. Standard_Cost'!B528</f>
        <v>0</v>
      </c>
      <c r="AF909" s="104">
        <f>SUM(AD909,AE909)</f>
        <v>0</v>
      </c>
      <c r="AG909" s="103"/>
      <c r="AH909" s="103"/>
      <c r="AI909" s="103"/>
      <c r="AJ909" s="107"/>
      <c r="AK909" s="107"/>
      <c r="AL909" s="107"/>
      <c r="AM909" s="104">
        <f>AG909*'1. Standard_Cost'!B524+'Incremental_Cost Year 2021'!AH912*'1. Standard_Cost'!C524+'Incremental_Cost Year 2021'!AI912*'1. Standard_Cost'!D524+'Incremental_Cost Year 2021'!AJ912+'Incremental_Cost Year 2021'!AL912+AK909</f>
        <v>0</v>
      </c>
      <c r="AN909" s="104">
        <f>AM909*'1. Standard_Cost'!C528</f>
        <v>0</v>
      </c>
      <c r="AO909" s="107"/>
      <c r="AQ909" s="104">
        <f t="shared" ref="AQ909:AQ912" si="1647">L909+M909</f>
        <v>0</v>
      </c>
      <c r="AR909" s="104">
        <f t="shared" ref="AR909:AR912" si="1648">AF909</f>
        <v>0</v>
      </c>
      <c r="AS909" s="104">
        <f t="shared" ref="AS909:AS912" si="1649">AM909+AN909</f>
        <v>0</v>
      </c>
      <c r="AT909" s="104">
        <f>SUM(AQ909,AR909,AS909)</f>
        <v>0</v>
      </c>
      <c r="AU909" s="108"/>
      <c r="AV909" s="108"/>
      <c r="AW909" s="108"/>
      <c r="AX909" s="108"/>
      <c r="AY909" s="108"/>
      <c r="AZ909" s="108"/>
      <c r="BA909" s="109">
        <f t="shared" ref="BA909:BA912" si="1650">SUM(AU909:AZ909)-AT909</f>
        <v>0</v>
      </c>
    </row>
    <row r="910" spans="1:53" ht="14.1" customHeight="1" outlineLevel="2" x14ac:dyDescent="0.2">
      <c r="A910" s="68"/>
      <c r="B910" s="94"/>
      <c r="C910" s="251"/>
      <c r="D910" s="110"/>
      <c r="E910" s="110"/>
      <c r="F910" s="110"/>
      <c r="G910" s="111"/>
      <c r="H910" s="99" t="s">
        <v>50</v>
      </c>
      <c r="I910" s="100"/>
      <c r="J910" s="101"/>
      <c r="K910" s="101"/>
      <c r="L910" s="102" t="str">
        <f>IF(I910&lt;&gt;0,((VLOOKUP(I910,'1. Standard_Cost'!$B$4:$D$8,2)+VLOOKUP(I910,'1. Standard_Cost'!$B$4:$D$8,3))*J910*K910),"0")</f>
        <v>0</v>
      </c>
      <c r="M910" s="102">
        <f>L910*'1. Standard_Cost'!F504</f>
        <v>0</v>
      </c>
      <c r="N910" s="103"/>
      <c r="O910" s="103"/>
      <c r="P910" s="103"/>
      <c r="Q910" s="103"/>
      <c r="R910" s="104">
        <f>+N910*P910*'1. Standard_Cost'!$B$12</f>
        <v>0</v>
      </c>
      <c r="S910" s="104">
        <f>+N910*O910*P910*'1. Standard_Cost'!$C$12</f>
        <v>0</v>
      </c>
      <c r="T910" s="104">
        <f>+N910*P910*Q910*'1. Standard_Cost'!$D$12</f>
        <v>0</v>
      </c>
      <c r="U910" s="104">
        <f>+N910*O910*'1. Standard_Cost'!$E$12</f>
        <v>0</v>
      </c>
      <c r="V910" s="103"/>
      <c r="W910" s="103"/>
      <c r="X910" s="103"/>
      <c r="Y910" s="104">
        <f>+V910*((X910*'1. Standard_Cost'!$B$16)+(W910*X910*'1. Standard_Cost'!$C$16))</f>
        <v>0</v>
      </c>
      <c r="Z910" s="103"/>
      <c r="AA910" s="103"/>
      <c r="AB910" s="104">
        <f>+Z910*'1. Standard_Cost'!$B$20+AA910*'1. Standard_Cost'!$C$20</f>
        <v>0</v>
      </c>
      <c r="AC910" s="105"/>
      <c r="AD910" s="106"/>
      <c r="AE910" s="104">
        <f>SUM(AD910,AC910,AB910,Y910,U910,T910,S910,R910)*'1. Standard_Cost'!B528</f>
        <v>0</v>
      </c>
      <c r="AF910" s="104">
        <f t="shared" ref="AF910:AF912" si="1651">SUM(AD910,AE910)</f>
        <v>0</v>
      </c>
      <c r="AG910" s="103"/>
      <c r="AH910" s="103">
        <v>0</v>
      </c>
      <c r="AI910" s="103">
        <v>0</v>
      </c>
      <c r="AJ910" s="107"/>
      <c r="AK910" s="107"/>
      <c r="AL910" s="107"/>
      <c r="AM910" s="104">
        <f>AG910*'1. Standard_Cost'!B524+'Incremental_Cost Year 2021'!AH913*'1. Standard_Cost'!C524+'Incremental_Cost Year 2021'!AI913*'1. Standard_Cost'!D524+'Incremental_Cost Year 2021'!AJ913+'Incremental_Cost Year 2021'!AL913+AK910</f>
        <v>0</v>
      </c>
      <c r="AN910" s="104">
        <f>AM910*'1. Standard_Cost'!C528</f>
        <v>0</v>
      </c>
      <c r="AO910" s="107"/>
      <c r="AQ910" s="104">
        <f t="shared" si="1647"/>
        <v>0</v>
      </c>
      <c r="AR910" s="104">
        <f t="shared" si="1648"/>
        <v>0</v>
      </c>
      <c r="AS910" s="104">
        <f t="shared" si="1649"/>
        <v>0</v>
      </c>
      <c r="AT910" s="104">
        <f t="shared" ref="AT910:AT912" si="1652">SUM(AQ910,AR910,AS910)</f>
        <v>0</v>
      </c>
      <c r="AU910" s="108"/>
      <c r="AV910" s="108">
        <v>0</v>
      </c>
      <c r="AW910" s="108"/>
      <c r="AX910" s="108"/>
      <c r="AY910" s="108"/>
      <c r="AZ910" s="108"/>
      <c r="BA910" s="109">
        <f t="shared" si="1650"/>
        <v>0</v>
      </c>
    </row>
    <row r="911" spans="1:53" ht="14.1" customHeight="1" outlineLevel="2" x14ac:dyDescent="0.2">
      <c r="A911" s="68"/>
      <c r="B911" s="94"/>
      <c r="C911" s="251"/>
      <c r="D911" s="110"/>
      <c r="E911" s="110"/>
      <c r="F911" s="110"/>
      <c r="G911" s="111"/>
      <c r="H911" s="99" t="s">
        <v>51</v>
      </c>
      <c r="I911" s="100"/>
      <c r="J911" s="101"/>
      <c r="K911" s="101"/>
      <c r="L911" s="102" t="str">
        <f>IF(I911&lt;&gt;0,((VLOOKUP(I911,'1. Standard_Cost'!$B$4:$D$8,2)+VLOOKUP(I911,'1. Standard_Cost'!$B$4:$D$8,3))*J911*K911),"0")</f>
        <v>0</v>
      </c>
      <c r="M911" s="102">
        <f>L911*'1. Standard_Cost'!F504</f>
        <v>0</v>
      </c>
      <c r="N911" s="103"/>
      <c r="O911" s="103"/>
      <c r="P911" s="103"/>
      <c r="Q911" s="103"/>
      <c r="R911" s="104">
        <f>+N911*P911*'1. Standard_Cost'!$B$12</f>
        <v>0</v>
      </c>
      <c r="S911" s="104">
        <f>+N911*O911*P911*'1. Standard_Cost'!$C$12</f>
        <v>0</v>
      </c>
      <c r="T911" s="104">
        <f>+N911*P911*Q911*'1. Standard_Cost'!$D$12</f>
        <v>0</v>
      </c>
      <c r="U911" s="104">
        <f>+N911*O911*'1. Standard_Cost'!$E$12</f>
        <v>0</v>
      </c>
      <c r="V911" s="103"/>
      <c r="W911" s="103"/>
      <c r="X911" s="103"/>
      <c r="Y911" s="104">
        <f>+V911*((X911*'1. Standard_Cost'!$B$16)+(W911*X911*'1. Standard_Cost'!$C$16))</f>
        <v>0</v>
      </c>
      <c r="Z911" s="103"/>
      <c r="AA911" s="103"/>
      <c r="AB911" s="104">
        <f>+Z911*'1. Standard_Cost'!$B$20+AA911*'1. Standard_Cost'!$C$20</f>
        <v>0</v>
      </c>
      <c r="AC911" s="105"/>
      <c r="AD911" s="106"/>
      <c r="AE911" s="104">
        <f>SUM(AD911,AC911,AB911,Y911,U911,T911,S911,R911)*'1. Standard_Cost'!B528</f>
        <v>0</v>
      </c>
      <c r="AF911" s="104">
        <f t="shared" si="1651"/>
        <v>0</v>
      </c>
      <c r="AG911" s="103"/>
      <c r="AH911" s="103"/>
      <c r="AI911" s="103"/>
      <c r="AJ911" s="107"/>
      <c r="AK911" s="107"/>
      <c r="AL911" s="107"/>
      <c r="AM911" s="104">
        <f>AG911*'1. Standard_Cost'!B524+'Incremental_Cost Year 2021'!AH914*'1. Standard_Cost'!C524+'Incremental_Cost Year 2021'!AI914*'1. Standard_Cost'!D524+'Incremental_Cost Year 2021'!AJ914+'Incremental_Cost Year 2021'!AL914+AK911</f>
        <v>0</v>
      </c>
      <c r="AN911" s="104">
        <f>AM911*'1. Standard_Cost'!C528</f>
        <v>0</v>
      </c>
      <c r="AO911" s="107"/>
      <c r="AQ911" s="104">
        <f t="shared" si="1647"/>
        <v>0</v>
      </c>
      <c r="AR911" s="104">
        <f t="shared" si="1648"/>
        <v>0</v>
      </c>
      <c r="AS911" s="104">
        <f t="shared" si="1649"/>
        <v>0</v>
      </c>
      <c r="AT911" s="104">
        <f t="shared" si="1652"/>
        <v>0</v>
      </c>
      <c r="AU911" s="108"/>
      <c r="AV911" s="108"/>
      <c r="AW911" s="108"/>
      <c r="AX911" s="108"/>
      <c r="AY911" s="108"/>
      <c r="AZ911" s="108"/>
      <c r="BA911" s="109">
        <f t="shared" si="1650"/>
        <v>0</v>
      </c>
    </row>
    <row r="912" spans="1:53" ht="14.1" customHeight="1" outlineLevel="2" x14ac:dyDescent="0.2">
      <c r="A912" s="68"/>
      <c r="B912" s="94"/>
      <c r="C912" s="251"/>
      <c r="D912" s="110"/>
      <c r="E912" s="110"/>
      <c r="F912" s="110"/>
      <c r="G912" s="111"/>
      <c r="H912" s="112" t="s">
        <v>179</v>
      </c>
      <c r="I912" s="100"/>
      <c r="J912" s="101"/>
      <c r="K912" s="101"/>
      <c r="L912" s="102" t="str">
        <f>IF(I912&lt;&gt;0,((VLOOKUP(I912,'1. Standard_Cost'!$B$4:$D$8,2)+VLOOKUP(I912,'1. Standard_Cost'!$B$4:$D$8,3))*J912*K912),"0")</f>
        <v>0</v>
      </c>
      <c r="M912" s="102">
        <f>L912*'1. Standard_Cost'!F504</f>
        <v>0</v>
      </c>
      <c r="N912" s="103"/>
      <c r="O912" s="103"/>
      <c r="P912" s="103"/>
      <c r="Q912" s="103"/>
      <c r="R912" s="104">
        <f>+N912*P912*'1. Standard_Cost'!$B$12</f>
        <v>0</v>
      </c>
      <c r="S912" s="104">
        <f>+N912*O912*P912*'1. Standard_Cost'!$C$12</f>
        <v>0</v>
      </c>
      <c r="T912" s="104">
        <f>+N912*P912*Q912*'1. Standard_Cost'!$D$12</f>
        <v>0</v>
      </c>
      <c r="U912" s="104">
        <f>+N912*O912*'1. Standard_Cost'!$E$12</f>
        <v>0</v>
      </c>
      <c r="V912" s="103"/>
      <c r="W912" s="103"/>
      <c r="X912" s="103"/>
      <c r="Y912" s="104">
        <f>+V912*((X912*'1. Standard_Cost'!$B$16)+(W912*X912*'1. Standard_Cost'!$C$16))</f>
        <v>0</v>
      </c>
      <c r="Z912" s="103"/>
      <c r="AA912" s="103"/>
      <c r="AB912" s="104">
        <f>+Z912*'1. Standard_Cost'!$B$20+AA912*'1. Standard_Cost'!$C$20</f>
        <v>0</v>
      </c>
      <c r="AC912" s="105"/>
      <c r="AD912" s="106"/>
      <c r="AE912" s="104">
        <f>SUM(AD912,AC912,AB912,Y912,U912,T912,S912,R912)*'1. Standard_Cost'!B528</f>
        <v>0</v>
      </c>
      <c r="AF912" s="104">
        <f t="shared" si="1651"/>
        <v>0</v>
      </c>
      <c r="AG912" s="103"/>
      <c r="AH912" s="103"/>
      <c r="AI912" s="103"/>
      <c r="AJ912" s="107"/>
      <c r="AK912" s="107"/>
      <c r="AL912" s="107"/>
      <c r="AM912" s="104">
        <f>AG912*'1. Standard_Cost'!B524+'Incremental_Cost Year 2021'!AH915*'1. Standard_Cost'!C524+'Incremental_Cost Year 2021'!AI915*'1. Standard_Cost'!D524+'Incremental_Cost Year 2021'!AJ915+'Incremental_Cost Year 2021'!AL915+AK912</f>
        <v>0</v>
      </c>
      <c r="AN912" s="104">
        <f>AM912*'1. Standard_Cost'!C528</f>
        <v>0</v>
      </c>
      <c r="AO912" s="107"/>
      <c r="AQ912" s="104">
        <f t="shared" si="1647"/>
        <v>0</v>
      </c>
      <c r="AR912" s="104">
        <f t="shared" si="1648"/>
        <v>0</v>
      </c>
      <c r="AS912" s="104">
        <f t="shared" si="1649"/>
        <v>0</v>
      </c>
      <c r="AT912" s="104">
        <f t="shared" si="1652"/>
        <v>0</v>
      </c>
      <c r="AU912" s="108"/>
      <c r="AV912" s="108"/>
      <c r="AW912" s="108"/>
      <c r="AX912" s="108"/>
      <c r="AY912" s="108"/>
      <c r="AZ912" s="108"/>
      <c r="BA912" s="109">
        <f t="shared" si="1650"/>
        <v>0</v>
      </c>
    </row>
    <row r="913" spans="1:53" ht="25.7" customHeight="1" outlineLevel="1" x14ac:dyDescent="0.2">
      <c r="A913" s="68"/>
      <c r="B913" s="94"/>
      <c r="C913" s="251"/>
      <c r="D913" s="113" t="s">
        <v>48</v>
      </c>
      <c r="E913" s="113" t="s">
        <v>501</v>
      </c>
      <c r="F913" s="114" t="s">
        <v>154</v>
      </c>
      <c r="G913" s="115" t="s">
        <v>155</v>
      </c>
      <c r="H913" s="122" t="s">
        <v>502</v>
      </c>
      <c r="I913" s="117"/>
      <c r="J913" s="117"/>
      <c r="K913" s="117"/>
      <c r="L913" s="118">
        <f>SUM(L909:L912)</f>
        <v>0</v>
      </c>
      <c r="M913" s="118">
        <f>SUM(M909:M912)</f>
        <v>0</v>
      </c>
      <c r="N913" s="117"/>
      <c r="O913" s="117"/>
      <c r="P913" s="117"/>
      <c r="Q913" s="117"/>
      <c r="R913" s="119">
        <f>SUM(R909:R912)</f>
        <v>0</v>
      </c>
      <c r="S913" s="119">
        <f>SUM(S909:S912)</f>
        <v>0</v>
      </c>
      <c r="T913" s="119">
        <f>SUM(T909:T912)</f>
        <v>0</v>
      </c>
      <c r="U913" s="119">
        <f>SUM(U909:U912)</f>
        <v>0</v>
      </c>
      <c r="V913" s="117"/>
      <c r="W913" s="117"/>
      <c r="X913" s="117"/>
      <c r="Y913" s="118">
        <f>SUM(Y909:Y912)</f>
        <v>0</v>
      </c>
      <c r="Z913" s="117"/>
      <c r="AA913" s="117"/>
      <c r="AB913" s="118">
        <f t="shared" ref="AB913:AF913" si="1653">SUM(AB909:AB912)</f>
        <v>0</v>
      </c>
      <c r="AC913" s="118">
        <f t="shared" si="1653"/>
        <v>0</v>
      </c>
      <c r="AD913" s="118">
        <f t="shared" si="1653"/>
        <v>0</v>
      </c>
      <c r="AE913" s="118">
        <f t="shared" si="1653"/>
        <v>0</v>
      </c>
      <c r="AF913" s="118">
        <f t="shared" si="1653"/>
        <v>0</v>
      </c>
      <c r="AG913" s="117"/>
      <c r="AH913" s="117"/>
      <c r="AI913" s="117"/>
      <c r="AJ913" s="119">
        <f>SUM(AJ909:AJ912)</f>
        <v>0</v>
      </c>
      <c r="AK913" s="119">
        <f t="shared" ref="AK913:AN913" si="1654">SUM(AK909:AK912)</f>
        <v>0</v>
      </c>
      <c r="AL913" s="119">
        <f t="shared" si="1654"/>
        <v>0</v>
      </c>
      <c r="AM913" s="119">
        <f t="shared" si="1654"/>
        <v>0</v>
      </c>
      <c r="AN913" s="119">
        <f t="shared" si="1654"/>
        <v>0</v>
      </c>
      <c r="AO913" s="116"/>
      <c r="AP913" s="120"/>
      <c r="AQ913" s="121">
        <f t="shared" ref="AQ913:BA913" si="1655">SUM(AQ909:AQ912)</f>
        <v>0</v>
      </c>
      <c r="AR913" s="121">
        <f t="shared" si="1655"/>
        <v>0</v>
      </c>
      <c r="AS913" s="121">
        <f t="shared" si="1655"/>
        <v>0</v>
      </c>
      <c r="AT913" s="121">
        <f t="shared" si="1655"/>
        <v>0</v>
      </c>
      <c r="AU913" s="121">
        <f t="shared" si="1655"/>
        <v>0</v>
      </c>
      <c r="AV913" s="121">
        <f t="shared" si="1655"/>
        <v>0</v>
      </c>
      <c r="AW913" s="121">
        <f t="shared" si="1655"/>
        <v>0</v>
      </c>
      <c r="AX913" s="121">
        <f t="shared" si="1655"/>
        <v>0</v>
      </c>
      <c r="AY913" s="121">
        <f t="shared" si="1655"/>
        <v>0</v>
      </c>
      <c r="AZ913" s="121">
        <f t="shared" si="1655"/>
        <v>0</v>
      </c>
      <c r="BA913" s="121">
        <f t="shared" si="1655"/>
        <v>0</v>
      </c>
    </row>
    <row r="914" spans="1:53" ht="14.1" customHeight="1" outlineLevel="2" x14ac:dyDescent="0.2">
      <c r="A914" s="68"/>
      <c r="B914" s="94"/>
      <c r="C914" s="251"/>
      <c r="D914" s="96"/>
      <c r="E914" s="96"/>
      <c r="F914" s="97"/>
      <c r="G914" s="98"/>
      <c r="H914" s="99" t="s">
        <v>49</v>
      </c>
      <c r="I914" s="100"/>
      <c r="J914" s="101"/>
      <c r="K914" s="101"/>
      <c r="L914" s="102" t="str">
        <f>IF(I914&lt;&gt;0,((VLOOKUP(I914,'1. Standard_Cost'!$B$4:$D$8,2)+VLOOKUP(I914,'1. Standard_Cost'!$B$4:$D$8,3))*J914*K914),"0")</f>
        <v>0</v>
      </c>
      <c r="M914" s="102">
        <f>L914*'1. Standard_Cost'!F504</f>
        <v>0</v>
      </c>
      <c r="N914" s="103"/>
      <c r="O914" s="103"/>
      <c r="P914" s="103"/>
      <c r="Q914" s="103"/>
      <c r="R914" s="104">
        <f>+N914*P914*'1. Standard_Cost'!$B$12</f>
        <v>0</v>
      </c>
      <c r="S914" s="104">
        <f>+N914*O914*P914*'1. Standard_Cost'!$C$12</f>
        <v>0</v>
      </c>
      <c r="T914" s="104">
        <f>+N914*P914*Q914*'1. Standard_Cost'!$D$12</f>
        <v>0</v>
      </c>
      <c r="U914" s="104">
        <f>+N914*O914*'1. Standard_Cost'!$E$12</f>
        <v>0</v>
      </c>
      <c r="V914" s="103"/>
      <c r="W914" s="103"/>
      <c r="X914" s="103"/>
      <c r="Y914" s="104">
        <f>+V914*((X914*'1. Standard_Cost'!$B$16)+(W914*X914*'1. Standard_Cost'!$C$16))</f>
        <v>0</v>
      </c>
      <c r="Z914" s="103"/>
      <c r="AA914" s="103"/>
      <c r="AB914" s="104">
        <f>+Z914*'1. Standard_Cost'!$B$20+AA914*'1. Standard_Cost'!$C$20</f>
        <v>0</v>
      </c>
      <c r="AC914" s="105"/>
      <c r="AD914" s="106"/>
      <c r="AE914" s="104">
        <f>SUM(AD914,AC914,AB914,Y914,U914,T914,S914,R914)*'1. Standard_Cost'!B528</f>
        <v>0</v>
      </c>
      <c r="AF914" s="104">
        <f>SUM(AD914,AE914)</f>
        <v>0</v>
      </c>
      <c r="AG914" s="103"/>
      <c r="AH914" s="103"/>
      <c r="AI914" s="103"/>
      <c r="AJ914" s="107"/>
      <c r="AK914" s="107"/>
      <c r="AL914" s="107"/>
      <c r="AM914" s="104">
        <f>AG914*'1. Standard_Cost'!B524+'Incremental_Cost Year 2021'!AH917*'1. Standard_Cost'!C524+'Incremental_Cost Year 2021'!AI917*'1. Standard_Cost'!D524+'Incremental_Cost Year 2021'!AJ917+'Incremental_Cost Year 2021'!AL917+AK914</f>
        <v>0</v>
      </c>
      <c r="AN914" s="104">
        <f>AM914*'1. Standard_Cost'!C528</f>
        <v>0</v>
      </c>
      <c r="AO914" s="107"/>
      <c r="AQ914" s="104">
        <f t="shared" ref="AQ914:AQ917" si="1656">L914+M914</f>
        <v>0</v>
      </c>
      <c r="AR914" s="104">
        <f t="shared" ref="AR914:AR917" si="1657">AF914</f>
        <v>0</v>
      </c>
      <c r="AS914" s="104">
        <f t="shared" ref="AS914:AS917" si="1658">AM914+AN914</f>
        <v>0</v>
      </c>
      <c r="AT914" s="104">
        <f>SUM(AQ914,AR914,AS914)</f>
        <v>0</v>
      </c>
      <c r="AU914" s="108"/>
      <c r="AV914" s="108"/>
      <c r="AW914" s="108"/>
      <c r="AX914" s="108"/>
      <c r="AY914" s="108"/>
      <c r="AZ914" s="108"/>
      <c r="BA914" s="109">
        <f t="shared" ref="BA914:BA917" si="1659">SUM(AU914:AZ914)-AT914</f>
        <v>0</v>
      </c>
    </row>
    <row r="915" spans="1:53" ht="14.1" customHeight="1" outlineLevel="2" x14ac:dyDescent="0.2">
      <c r="A915" s="68"/>
      <c r="B915" s="94"/>
      <c r="C915" s="251"/>
      <c r="D915" s="110"/>
      <c r="E915" s="110"/>
      <c r="F915" s="110"/>
      <c r="G915" s="111"/>
      <c r="H915" s="99" t="s">
        <v>50</v>
      </c>
      <c r="I915" s="100"/>
      <c r="J915" s="101"/>
      <c r="K915" s="101"/>
      <c r="L915" s="102" t="str">
        <f>IF(I915&lt;&gt;0,((VLOOKUP(I915,'1. Standard_Cost'!$B$4:$D$8,2)+VLOOKUP(I915,'1. Standard_Cost'!$B$4:$D$8,3))*J915*K915),"0")</f>
        <v>0</v>
      </c>
      <c r="M915" s="102">
        <f>L915*'1. Standard_Cost'!F504</f>
        <v>0</v>
      </c>
      <c r="N915" s="103"/>
      <c r="O915" s="103"/>
      <c r="P915" s="103"/>
      <c r="Q915" s="103"/>
      <c r="R915" s="104">
        <f>+N915*P915*'1. Standard_Cost'!$B$12</f>
        <v>0</v>
      </c>
      <c r="S915" s="104">
        <f>+N915*O915*P915*'1. Standard_Cost'!$C$12</f>
        <v>0</v>
      </c>
      <c r="T915" s="104">
        <f>+N915*P915*Q915*'1. Standard_Cost'!$D$12</f>
        <v>0</v>
      </c>
      <c r="U915" s="104">
        <f>+N915*O915*'1. Standard_Cost'!$E$12</f>
        <v>0</v>
      </c>
      <c r="V915" s="103"/>
      <c r="W915" s="103"/>
      <c r="X915" s="103"/>
      <c r="Y915" s="104">
        <f>+V915*((X915*'1. Standard_Cost'!$B$16)+(W915*X915*'1. Standard_Cost'!$C$16))</f>
        <v>0</v>
      </c>
      <c r="Z915" s="103"/>
      <c r="AA915" s="103"/>
      <c r="AB915" s="104">
        <f>+Z915*'1. Standard_Cost'!$B$20+AA915*'1. Standard_Cost'!$C$20</f>
        <v>0</v>
      </c>
      <c r="AC915" s="105"/>
      <c r="AD915" s="106"/>
      <c r="AE915" s="104">
        <f>SUM(AD915,AC915,AB915,Y915,U915,T915,S915,R915)*'1. Standard_Cost'!B528</f>
        <v>0</v>
      </c>
      <c r="AF915" s="104">
        <f t="shared" ref="AF915:AF917" si="1660">SUM(AD915,AE915)</f>
        <v>0</v>
      </c>
      <c r="AG915" s="103"/>
      <c r="AH915" s="103">
        <v>0</v>
      </c>
      <c r="AI915" s="103">
        <v>0</v>
      </c>
      <c r="AJ915" s="107"/>
      <c r="AK915" s="107"/>
      <c r="AL915" s="107"/>
      <c r="AM915" s="104">
        <f>AG915*'1. Standard_Cost'!B524+'Incremental_Cost Year 2021'!AH918*'1. Standard_Cost'!C524+'Incremental_Cost Year 2021'!AI918*'1. Standard_Cost'!D524+'Incremental_Cost Year 2021'!AJ918+'Incremental_Cost Year 2021'!AL918+AK915</f>
        <v>0</v>
      </c>
      <c r="AN915" s="104">
        <f>AM915*'1. Standard_Cost'!C528</f>
        <v>0</v>
      </c>
      <c r="AO915" s="107"/>
      <c r="AQ915" s="104">
        <f t="shared" si="1656"/>
        <v>0</v>
      </c>
      <c r="AR915" s="104">
        <f t="shared" si="1657"/>
        <v>0</v>
      </c>
      <c r="AS915" s="104">
        <f t="shared" si="1658"/>
        <v>0</v>
      </c>
      <c r="AT915" s="104">
        <f t="shared" ref="AT915:AT917" si="1661">SUM(AQ915,AR915,AS915)</f>
        <v>0</v>
      </c>
      <c r="AU915" s="108"/>
      <c r="AV915" s="108">
        <v>0</v>
      </c>
      <c r="AW915" s="108"/>
      <c r="AX915" s="108"/>
      <c r="AY915" s="108"/>
      <c r="AZ915" s="108"/>
      <c r="BA915" s="109">
        <f t="shared" si="1659"/>
        <v>0</v>
      </c>
    </row>
    <row r="916" spans="1:53" ht="14.1" customHeight="1" outlineLevel="2" x14ac:dyDescent="0.2">
      <c r="A916" s="68"/>
      <c r="B916" s="94"/>
      <c r="C916" s="251"/>
      <c r="D916" s="110"/>
      <c r="E916" s="110"/>
      <c r="F916" s="110"/>
      <c r="G916" s="111"/>
      <c r="H916" s="99" t="s">
        <v>51</v>
      </c>
      <c r="I916" s="100"/>
      <c r="J916" s="101"/>
      <c r="K916" s="101"/>
      <c r="L916" s="102" t="str">
        <f>IF(I916&lt;&gt;0,((VLOOKUP(I916,'1. Standard_Cost'!$B$4:$D$8,2)+VLOOKUP(I916,'1. Standard_Cost'!$B$4:$D$8,3))*J916*K916),"0")</f>
        <v>0</v>
      </c>
      <c r="M916" s="102">
        <f>L916*'1. Standard_Cost'!F504</f>
        <v>0</v>
      </c>
      <c r="N916" s="103"/>
      <c r="O916" s="103"/>
      <c r="P916" s="103"/>
      <c r="Q916" s="103"/>
      <c r="R916" s="104">
        <f>+N916*P916*'1. Standard_Cost'!$B$12</f>
        <v>0</v>
      </c>
      <c r="S916" s="104">
        <f>+N916*O916*P916*'1. Standard_Cost'!$C$12</f>
        <v>0</v>
      </c>
      <c r="T916" s="104">
        <f>+N916*P916*Q916*'1. Standard_Cost'!$D$12</f>
        <v>0</v>
      </c>
      <c r="U916" s="104">
        <f>+N916*O916*'1. Standard_Cost'!$E$12</f>
        <v>0</v>
      </c>
      <c r="V916" s="103"/>
      <c r="W916" s="103"/>
      <c r="X916" s="103"/>
      <c r="Y916" s="104">
        <f>+V916*((X916*'1. Standard_Cost'!$B$16)+(W916*X916*'1. Standard_Cost'!$C$16))</f>
        <v>0</v>
      </c>
      <c r="Z916" s="103"/>
      <c r="AA916" s="103"/>
      <c r="AB916" s="104">
        <f>+Z916*'1. Standard_Cost'!$B$20+AA916*'1. Standard_Cost'!$C$20</f>
        <v>0</v>
      </c>
      <c r="AC916" s="105"/>
      <c r="AD916" s="106"/>
      <c r="AE916" s="104">
        <f>SUM(AD916,AC916,AB916,Y916,U916,T916,S916,R916)*'1. Standard_Cost'!B528</f>
        <v>0</v>
      </c>
      <c r="AF916" s="104">
        <f t="shared" si="1660"/>
        <v>0</v>
      </c>
      <c r="AG916" s="103"/>
      <c r="AH916" s="103"/>
      <c r="AI916" s="103"/>
      <c r="AJ916" s="107"/>
      <c r="AK916" s="107"/>
      <c r="AL916" s="107"/>
      <c r="AM916" s="104">
        <f>AG916*'1. Standard_Cost'!B524+'Incremental_Cost Year 2021'!AH919*'1. Standard_Cost'!C524+'Incremental_Cost Year 2021'!AI919*'1. Standard_Cost'!D524+'Incremental_Cost Year 2021'!AJ919+'Incremental_Cost Year 2021'!AL919+AK916</f>
        <v>0</v>
      </c>
      <c r="AN916" s="104">
        <f>AM916*'1. Standard_Cost'!C528</f>
        <v>0</v>
      </c>
      <c r="AO916" s="107"/>
      <c r="AQ916" s="104">
        <f t="shared" si="1656"/>
        <v>0</v>
      </c>
      <c r="AR916" s="104">
        <f t="shared" si="1657"/>
        <v>0</v>
      </c>
      <c r="AS916" s="104">
        <f t="shared" si="1658"/>
        <v>0</v>
      </c>
      <c r="AT916" s="104">
        <f t="shared" si="1661"/>
        <v>0</v>
      </c>
      <c r="AU916" s="108"/>
      <c r="AV916" s="108"/>
      <c r="AW916" s="108"/>
      <c r="AX916" s="108"/>
      <c r="AY916" s="108"/>
      <c r="AZ916" s="108"/>
      <c r="BA916" s="109">
        <f t="shared" si="1659"/>
        <v>0</v>
      </c>
    </row>
    <row r="917" spans="1:53" ht="14.1" customHeight="1" outlineLevel="2" x14ac:dyDescent="0.2">
      <c r="A917" s="68"/>
      <c r="B917" s="94"/>
      <c r="C917" s="251"/>
      <c r="D917" s="110"/>
      <c r="E917" s="110"/>
      <c r="F917" s="110"/>
      <c r="G917" s="111"/>
      <c r="H917" s="112" t="s">
        <v>179</v>
      </c>
      <c r="I917" s="100"/>
      <c r="J917" s="101"/>
      <c r="K917" s="101"/>
      <c r="L917" s="102" t="str">
        <f>IF(I917&lt;&gt;0,((VLOOKUP(I917,'1. Standard_Cost'!$B$4:$D$8,2)+VLOOKUP(I917,'1. Standard_Cost'!$B$4:$D$8,3))*J917*K917),"0")</f>
        <v>0</v>
      </c>
      <c r="M917" s="102">
        <f>L917*'1. Standard_Cost'!F504</f>
        <v>0</v>
      </c>
      <c r="N917" s="103"/>
      <c r="O917" s="103"/>
      <c r="P917" s="103"/>
      <c r="Q917" s="103"/>
      <c r="R917" s="104">
        <f>+N917*P917*'1. Standard_Cost'!$B$12</f>
        <v>0</v>
      </c>
      <c r="S917" s="104">
        <f>+N917*O917*P917*'1. Standard_Cost'!$C$12</f>
        <v>0</v>
      </c>
      <c r="T917" s="104">
        <f>+N917*P917*Q917*'1. Standard_Cost'!$D$12</f>
        <v>0</v>
      </c>
      <c r="U917" s="104">
        <f>+N917*O917*'1. Standard_Cost'!$E$12</f>
        <v>0</v>
      </c>
      <c r="V917" s="103"/>
      <c r="W917" s="103"/>
      <c r="X917" s="103"/>
      <c r="Y917" s="104">
        <f>+V917*((X917*'1. Standard_Cost'!$B$16)+(W917*X917*'1. Standard_Cost'!$C$16))</f>
        <v>0</v>
      </c>
      <c r="Z917" s="103"/>
      <c r="AA917" s="103"/>
      <c r="AB917" s="104">
        <f>+Z917*'1. Standard_Cost'!$B$20+AA917*'1. Standard_Cost'!$C$20</f>
        <v>0</v>
      </c>
      <c r="AC917" s="105"/>
      <c r="AD917" s="106"/>
      <c r="AE917" s="104">
        <f>SUM(AD917,AC917,AB917,Y917,U917,T917,S917,R917)*'1. Standard_Cost'!B528</f>
        <v>0</v>
      </c>
      <c r="AF917" s="104">
        <f t="shared" si="1660"/>
        <v>0</v>
      </c>
      <c r="AG917" s="103"/>
      <c r="AH917" s="103"/>
      <c r="AI917" s="103"/>
      <c r="AJ917" s="107"/>
      <c r="AK917" s="107"/>
      <c r="AL917" s="107"/>
      <c r="AM917" s="104">
        <f>AG917*'1. Standard_Cost'!B524+'Incremental_Cost Year 2021'!AH920*'1. Standard_Cost'!C524+'Incremental_Cost Year 2021'!AI920*'1. Standard_Cost'!D524+'Incremental_Cost Year 2021'!AJ920+'Incremental_Cost Year 2021'!AL920+AK917</f>
        <v>0</v>
      </c>
      <c r="AN917" s="104">
        <f>AM917*'1. Standard_Cost'!C528</f>
        <v>0</v>
      </c>
      <c r="AO917" s="107"/>
      <c r="AQ917" s="104">
        <f t="shared" si="1656"/>
        <v>0</v>
      </c>
      <c r="AR917" s="104">
        <f t="shared" si="1657"/>
        <v>0</v>
      </c>
      <c r="AS917" s="104">
        <f t="shared" si="1658"/>
        <v>0</v>
      </c>
      <c r="AT917" s="104">
        <f t="shared" si="1661"/>
        <v>0</v>
      </c>
      <c r="AU917" s="108"/>
      <c r="AV917" s="108"/>
      <c r="AW917" s="108"/>
      <c r="AX917" s="108"/>
      <c r="AY917" s="108"/>
      <c r="AZ917" s="108"/>
      <c r="BA917" s="109">
        <f t="shared" si="1659"/>
        <v>0</v>
      </c>
    </row>
    <row r="918" spans="1:53" ht="24.6" customHeight="1" outlineLevel="1" x14ac:dyDescent="0.2">
      <c r="A918" s="68"/>
      <c r="B918" s="141"/>
      <c r="C918" s="251"/>
      <c r="D918" s="113" t="s">
        <v>48</v>
      </c>
      <c r="E918" s="113" t="s">
        <v>503</v>
      </c>
      <c r="F918" s="114" t="s">
        <v>154</v>
      </c>
      <c r="G918" s="115" t="s">
        <v>155</v>
      </c>
      <c r="H918" s="122" t="s">
        <v>504</v>
      </c>
      <c r="I918" s="117"/>
      <c r="J918" s="117"/>
      <c r="K918" s="117"/>
      <c r="L918" s="118">
        <f>SUM(L914:L917)</f>
        <v>0</v>
      </c>
      <c r="M918" s="118">
        <f>SUM(M914:M917)</f>
        <v>0</v>
      </c>
      <c r="N918" s="117"/>
      <c r="O918" s="117"/>
      <c r="P918" s="117"/>
      <c r="Q918" s="117"/>
      <c r="R918" s="119">
        <f>SUM(R914:R917)</f>
        <v>0</v>
      </c>
      <c r="S918" s="119">
        <f>SUM(S914:S917)</f>
        <v>0</v>
      </c>
      <c r="T918" s="119">
        <f>SUM(T914:T917)</f>
        <v>0</v>
      </c>
      <c r="U918" s="119">
        <f>SUM(U914:U917)</f>
        <v>0</v>
      </c>
      <c r="V918" s="117"/>
      <c r="W918" s="117"/>
      <c r="X918" s="117"/>
      <c r="Y918" s="118">
        <f>SUM(Y914:Y917)</f>
        <v>0</v>
      </c>
      <c r="Z918" s="117"/>
      <c r="AA918" s="117"/>
      <c r="AB918" s="118">
        <f t="shared" ref="AB918:AF918" si="1662">SUM(AB914:AB917)</f>
        <v>0</v>
      </c>
      <c r="AC918" s="118">
        <f t="shared" si="1662"/>
        <v>0</v>
      </c>
      <c r="AD918" s="118">
        <f t="shared" si="1662"/>
        <v>0</v>
      </c>
      <c r="AE918" s="118">
        <f t="shared" si="1662"/>
        <v>0</v>
      </c>
      <c r="AF918" s="118">
        <f t="shared" si="1662"/>
        <v>0</v>
      </c>
      <c r="AG918" s="117"/>
      <c r="AH918" s="117"/>
      <c r="AI918" s="117"/>
      <c r="AJ918" s="119">
        <f>SUM(AJ914:AJ917)</f>
        <v>0</v>
      </c>
      <c r="AK918" s="119">
        <f t="shared" ref="AK918:AN918" si="1663">SUM(AK914:AK917)</f>
        <v>0</v>
      </c>
      <c r="AL918" s="119">
        <f t="shared" si="1663"/>
        <v>0</v>
      </c>
      <c r="AM918" s="119">
        <f t="shared" si="1663"/>
        <v>0</v>
      </c>
      <c r="AN918" s="119">
        <f t="shared" si="1663"/>
        <v>0</v>
      </c>
      <c r="AO918" s="116"/>
      <c r="AP918" s="120"/>
      <c r="AQ918" s="121">
        <f t="shared" ref="AQ918:BA918" si="1664">SUM(AQ914:AQ917)</f>
        <v>0</v>
      </c>
      <c r="AR918" s="121">
        <f t="shared" si="1664"/>
        <v>0</v>
      </c>
      <c r="AS918" s="121">
        <f t="shared" si="1664"/>
        <v>0</v>
      </c>
      <c r="AT918" s="121">
        <f t="shared" si="1664"/>
        <v>0</v>
      </c>
      <c r="AU918" s="121">
        <f t="shared" si="1664"/>
        <v>0</v>
      </c>
      <c r="AV918" s="121">
        <f t="shared" si="1664"/>
        <v>0</v>
      </c>
      <c r="AW918" s="121">
        <f t="shared" si="1664"/>
        <v>0</v>
      </c>
      <c r="AX918" s="121">
        <f t="shared" si="1664"/>
        <v>0</v>
      </c>
      <c r="AY918" s="121">
        <f t="shared" si="1664"/>
        <v>0</v>
      </c>
      <c r="AZ918" s="121">
        <f t="shared" si="1664"/>
        <v>0</v>
      </c>
      <c r="BA918" s="121">
        <f t="shared" si="1664"/>
        <v>0</v>
      </c>
    </row>
    <row r="919" spans="1:53" ht="14.1" customHeight="1" outlineLevel="2" x14ac:dyDescent="0.2">
      <c r="A919" s="68"/>
      <c r="B919" s="94"/>
      <c r="C919" s="95"/>
      <c r="D919" s="96"/>
      <c r="E919" s="96"/>
      <c r="F919" s="97"/>
      <c r="G919" s="98"/>
      <c r="H919" s="99" t="s">
        <v>49</v>
      </c>
      <c r="I919" s="100"/>
      <c r="J919" s="101"/>
      <c r="K919" s="101"/>
      <c r="L919" s="102" t="str">
        <f>IF(I919&lt;&gt;0,((VLOOKUP(I919,'1. Standard_Cost'!$B$4:$D$8,2)+VLOOKUP(I919,'1. Standard_Cost'!$B$4:$D$8,3))*J919*K919),"0")</f>
        <v>0</v>
      </c>
      <c r="M919" s="102">
        <f>L919*'1. Standard_Cost'!F509</f>
        <v>0</v>
      </c>
      <c r="N919" s="103"/>
      <c r="O919" s="103"/>
      <c r="P919" s="103"/>
      <c r="Q919" s="103"/>
      <c r="R919" s="104">
        <f>+N919*P919*'1. Standard_Cost'!$B$12</f>
        <v>0</v>
      </c>
      <c r="S919" s="104">
        <f>+N919*O919*P919*'1. Standard_Cost'!$C$12</f>
        <v>0</v>
      </c>
      <c r="T919" s="104">
        <f>+N919*P919*Q919*'1. Standard_Cost'!$D$12</f>
        <v>0</v>
      </c>
      <c r="U919" s="104">
        <f>+N919*O919*'1. Standard_Cost'!$E$12</f>
        <v>0</v>
      </c>
      <c r="V919" s="103"/>
      <c r="W919" s="103"/>
      <c r="X919" s="103"/>
      <c r="Y919" s="104">
        <f>+V919*((X919*'1. Standard_Cost'!$B$16)+(W919*X919*'1. Standard_Cost'!$C$16))</f>
        <v>0</v>
      </c>
      <c r="Z919" s="103"/>
      <c r="AA919" s="103"/>
      <c r="AB919" s="104">
        <f>+Z919*'1. Standard_Cost'!$B$20+AA919*'1. Standard_Cost'!$C$20</f>
        <v>0</v>
      </c>
      <c r="AC919" s="105"/>
      <c r="AD919" s="106"/>
      <c r="AE919" s="104">
        <f>SUM(AD919,AC919,AB919,Y919,U919,T919,S919,R919)*'1. Standard_Cost'!B533</f>
        <v>0</v>
      </c>
      <c r="AF919" s="104">
        <f>SUM(AD919,AE919)</f>
        <v>0</v>
      </c>
      <c r="AG919" s="103"/>
      <c r="AH919" s="103"/>
      <c r="AI919" s="103"/>
      <c r="AJ919" s="107"/>
      <c r="AK919" s="107"/>
      <c r="AL919" s="107"/>
      <c r="AM919" s="104">
        <f>AG919*'1. Standard_Cost'!B529+'Incremental_Cost Year 2021'!AH922*'1. Standard_Cost'!C529+'Incremental_Cost Year 2021'!AI922*'1. Standard_Cost'!D529+'Incremental_Cost Year 2021'!AJ922+'Incremental_Cost Year 2021'!AL922+AK919</f>
        <v>0</v>
      </c>
      <c r="AN919" s="104">
        <f>AM919*'1. Standard_Cost'!C533</f>
        <v>0</v>
      </c>
      <c r="AO919" s="107"/>
      <c r="AQ919" s="104">
        <f t="shared" ref="AQ919:AQ922" si="1665">L919+M919</f>
        <v>0</v>
      </c>
      <c r="AR919" s="104">
        <f t="shared" ref="AR919:AR922" si="1666">AF919</f>
        <v>0</v>
      </c>
      <c r="AS919" s="104">
        <f t="shared" ref="AS919:AS922" si="1667">AM919+AN919</f>
        <v>0</v>
      </c>
      <c r="AT919" s="104">
        <f>SUM(AQ919,AR919,AS919)</f>
        <v>0</v>
      </c>
      <c r="AU919" s="108"/>
      <c r="AV919" s="108"/>
      <c r="AW919" s="108"/>
      <c r="AX919" s="108"/>
      <c r="AY919" s="108"/>
      <c r="AZ919" s="108"/>
      <c r="BA919" s="109">
        <f t="shared" ref="BA919:BA922" si="1668">SUM(AU919:AZ919)-AT919</f>
        <v>0</v>
      </c>
    </row>
    <row r="920" spans="1:53" ht="14.1" customHeight="1" outlineLevel="2" x14ac:dyDescent="0.2">
      <c r="A920" s="68"/>
      <c r="B920" s="94"/>
      <c r="C920" s="95"/>
      <c r="D920" s="110"/>
      <c r="E920" s="110"/>
      <c r="F920" s="110"/>
      <c r="G920" s="111"/>
      <c r="H920" s="99" t="s">
        <v>50</v>
      </c>
      <c r="I920" s="100"/>
      <c r="J920" s="101"/>
      <c r="K920" s="101"/>
      <c r="L920" s="102" t="str">
        <f>IF(I920&lt;&gt;0,((VLOOKUP(I920,'1. Standard_Cost'!$B$4:$D$8,2)+VLOOKUP(I920,'1. Standard_Cost'!$B$4:$D$8,3))*J920*K920),"0")</f>
        <v>0</v>
      </c>
      <c r="M920" s="102">
        <f>L920*'1. Standard_Cost'!F509</f>
        <v>0</v>
      </c>
      <c r="N920" s="103"/>
      <c r="O920" s="103"/>
      <c r="P920" s="103"/>
      <c r="Q920" s="103"/>
      <c r="R920" s="104">
        <f>+N920*P920*'1. Standard_Cost'!$B$12</f>
        <v>0</v>
      </c>
      <c r="S920" s="104">
        <f>+N920*O920*P920*'1. Standard_Cost'!$C$12</f>
        <v>0</v>
      </c>
      <c r="T920" s="104">
        <f>+N920*P920*Q920*'1. Standard_Cost'!$D$12</f>
        <v>0</v>
      </c>
      <c r="U920" s="104">
        <f>+N920*O920*'1. Standard_Cost'!$E$12</f>
        <v>0</v>
      </c>
      <c r="V920" s="103"/>
      <c r="W920" s="103"/>
      <c r="X920" s="103"/>
      <c r="Y920" s="104">
        <f>+V920*((X920*'1. Standard_Cost'!$B$16)+(W920*X920*'1. Standard_Cost'!$C$16))</f>
        <v>0</v>
      </c>
      <c r="Z920" s="103"/>
      <c r="AA920" s="103"/>
      <c r="AB920" s="104">
        <f>+Z920*'1. Standard_Cost'!$B$20+AA920*'1. Standard_Cost'!$C$20</f>
        <v>0</v>
      </c>
      <c r="AC920" s="105"/>
      <c r="AD920" s="106"/>
      <c r="AE920" s="104">
        <f>SUM(AD920,AC920,AB920,Y920,U920,T920,S920,R920)*'1. Standard_Cost'!B533</f>
        <v>0</v>
      </c>
      <c r="AF920" s="104">
        <f t="shared" ref="AF920:AF922" si="1669">SUM(AD920,AE920)</f>
        <v>0</v>
      </c>
      <c r="AG920" s="103"/>
      <c r="AH920" s="103">
        <v>0</v>
      </c>
      <c r="AI920" s="103">
        <v>0</v>
      </c>
      <c r="AJ920" s="107"/>
      <c r="AK920" s="107"/>
      <c r="AL920" s="107"/>
      <c r="AM920" s="104">
        <f>AG920*'1. Standard_Cost'!B529+'Incremental_Cost Year 2021'!AH923*'1. Standard_Cost'!C529+'Incremental_Cost Year 2021'!AI923*'1. Standard_Cost'!D529+'Incremental_Cost Year 2021'!AJ923+'Incremental_Cost Year 2021'!AL923+AK920</f>
        <v>0</v>
      </c>
      <c r="AN920" s="104">
        <f>AM920*'1. Standard_Cost'!C533</f>
        <v>0</v>
      </c>
      <c r="AO920" s="107"/>
      <c r="AQ920" s="104">
        <f t="shared" si="1665"/>
        <v>0</v>
      </c>
      <c r="AR920" s="104">
        <f t="shared" si="1666"/>
        <v>0</v>
      </c>
      <c r="AS920" s="104">
        <f t="shared" si="1667"/>
        <v>0</v>
      </c>
      <c r="AT920" s="104">
        <f t="shared" ref="AT920:AT922" si="1670">SUM(AQ920,AR920,AS920)</f>
        <v>0</v>
      </c>
      <c r="AU920" s="108"/>
      <c r="AV920" s="108">
        <v>0</v>
      </c>
      <c r="AW920" s="108"/>
      <c r="AX920" s="108"/>
      <c r="AY920" s="108"/>
      <c r="AZ920" s="108"/>
      <c r="BA920" s="109">
        <f t="shared" si="1668"/>
        <v>0</v>
      </c>
    </row>
    <row r="921" spans="1:53" ht="14.1" customHeight="1" outlineLevel="2" x14ac:dyDescent="0.2">
      <c r="A921" s="68"/>
      <c r="B921" s="94"/>
      <c r="C921" s="95"/>
      <c r="D921" s="110"/>
      <c r="E921" s="110"/>
      <c r="F921" s="110"/>
      <c r="G921" s="111"/>
      <c r="H921" s="99" t="s">
        <v>51</v>
      </c>
      <c r="I921" s="100"/>
      <c r="J921" s="101"/>
      <c r="K921" s="101"/>
      <c r="L921" s="102" t="str">
        <f>IF(I921&lt;&gt;0,((VLOOKUP(I921,'1. Standard_Cost'!$B$4:$D$8,2)+VLOOKUP(I921,'1. Standard_Cost'!$B$4:$D$8,3))*J921*K921),"0")</f>
        <v>0</v>
      </c>
      <c r="M921" s="102">
        <f>L921*'1. Standard_Cost'!F509</f>
        <v>0</v>
      </c>
      <c r="N921" s="103"/>
      <c r="O921" s="103"/>
      <c r="P921" s="103"/>
      <c r="Q921" s="103"/>
      <c r="R921" s="104">
        <f>+N921*P921*'1. Standard_Cost'!$B$12</f>
        <v>0</v>
      </c>
      <c r="S921" s="104">
        <f>+N921*O921*P921*'1. Standard_Cost'!$C$12</f>
        <v>0</v>
      </c>
      <c r="T921" s="104">
        <f>+N921*P921*Q921*'1. Standard_Cost'!$D$12</f>
        <v>0</v>
      </c>
      <c r="U921" s="104">
        <f>+N921*O921*'1. Standard_Cost'!$E$12</f>
        <v>0</v>
      </c>
      <c r="V921" s="103"/>
      <c r="W921" s="103"/>
      <c r="X921" s="103"/>
      <c r="Y921" s="104">
        <f>+V921*((X921*'1. Standard_Cost'!$B$16)+(W921*X921*'1. Standard_Cost'!$C$16))</f>
        <v>0</v>
      </c>
      <c r="Z921" s="103"/>
      <c r="AA921" s="103"/>
      <c r="AB921" s="104">
        <f>+Z921*'1. Standard_Cost'!$B$20+AA921*'1. Standard_Cost'!$C$20</f>
        <v>0</v>
      </c>
      <c r="AC921" s="105"/>
      <c r="AD921" s="106"/>
      <c r="AE921" s="104">
        <f>SUM(AD921,AC921,AB921,Y921,U921,T921,S921,R921)*'1. Standard_Cost'!B533</f>
        <v>0</v>
      </c>
      <c r="AF921" s="104">
        <f t="shared" si="1669"/>
        <v>0</v>
      </c>
      <c r="AG921" s="103"/>
      <c r="AH921" s="103"/>
      <c r="AI921" s="103"/>
      <c r="AJ921" s="107"/>
      <c r="AK921" s="107"/>
      <c r="AL921" s="107"/>
      <c r="AM921" s="104">
        <f>AG921*'1. Standard_Cost'!B529+'Incremental_Cost Year 2021'!AH924*'1. Standard_Cost'!C529+'Incremental_Cost Year 2021'!AI924*'1. Standard_Cost'!D529+'Incremental_Cost Year 2021'!AJ924+'Incremental_Cost Year 2021'!AL924+AK921</f>
        <v>0</v>
      </c>
      <c r="AN921" s="104">
        <f>AM921*'1. Standard_Cost'!C533</f>
        <v>0</v>
      </c>
      <c r="AO921" s="107"/>
      <c r="AQ921" s="104">
        <f t="shared" si="1665"/>
        <v>0</v>
      </c>
      <c r="AR921" s="104">
        <f t="shared" si="1666"/>
        <v>0</v>
      </c>
      <c r="AS921" s="104">
        <f t="shared" si="1667"/>
        <v>0</v>
      </c>
      <c r="AT921" s="104">
        <f t="shared" si="1670"/>
        <v>0</v>
      </c>
      <c r="AU921" s="108"/>
      <c r="AV921" s="108"/>
      <c r="AW921" s="108"/>
      <c r="AX921" s="108"/>
      <c r="AY921" s="108"/>
      <c r="AZ921" s="108"/>
      <c r="BA921" s="109">
        <f t="shared" si="1668"/>
        <v>0</v>
      </c>
    </row>
    <row r="922" spans="1:53" ht="14.1" customHeight="1" outlineLevel="2" x14ac:dyDescent="0.2">
      <c r="A922" s="68"/>
      <c r="B922" s="94"/>
      <c r="C922" s="95"/>
      <c r="D922" s="110"/>
      <c r="E922" s="110"/>
      <c r="F922" s="110"/>
      <c r="G922" s="111"/>
      <c r="H922" s="112" t="s">
        <v>179</v>
      </c>
      <c r="I922" s="100"/>
      <c r="J922" s="101"/>
      <c r="K922" s="101"/>
      <c r="L922" s="102" t="str">
        <f>IF(I922&lt;&gt;0,((VLOOKUP(I922,'1. Standard_Cost'!$B$4:$D$8,2)+VLOOKUP(I922,'1. Standard_Cost'!$B$4:$D$8,3))*J922*K922),"0")</f>
        <v>0</v>
      </c>
      <c r="M922" s="102">
        <f>L922*'1. Standard_Cost'!F509</f>
        <v>0</v>
      </c>
      <c r="N922" s="103"/>
      <c r="O922" s="103"/>
      <c r="P922" s="103"/>
      <c r="Q922" s="103"/>
      <c r="R922" s="104">
        <f>+N922*P922*'1. Standard_Cost'!$B$12</f>
        <v>0</v>
      </c>
      <c r="S922" s="104">
        <f>+N922*O922*P922*'1. Standard_Cost'!$C$12</f>
        <v>0</v>
      </c>
      <c r="T922" s="104">
        <f>+N922*P922*Q922*'1. Standard_Cost'!$D$12</f>
        <v>0</v>
      </c>
      <c r="U922" s="104">
        <f>+N922*O922*'1. Standard_Cost'!$E$12</f>
        <v>0</v>
      </c>
      <c r="V922" s="103"/>
      <c r="W922" s="103"/>
      <c r="X922" s="103"/>
      <c r="Y922" s="104">
        <f>+V922*((X922*'1. Standard_Cost'!$B$16)+(W922*X922*'1. Standard_Cost'!$C$16))</f>
        <v>0</v>
      </c>
      <c r="Z922" s="103"/>
      <c r="AA922" s="103"/>
      <c r="AB922" s="104">
        <f>+Z922*'1. Standard_Cost'!$B$20+AA922*'1. Standard_Cost'!$C$20</f>
        <v>0</v>
      </c>
      <c r="AC922" s="105"/>
      <c r="AD922" s="106"/>
      <c r="AE922" s="104">
        <f>SUM(AD922,AC922,AB922,Y922,U922,T922,S922,R922)*'1. Standard_Cost'!B533</f>
        <v>0</v>
      </c>
      <c r="AF922" s="104">
        <f t="shared" si="1669"/>
        <v>0</v>
      </c>
      <c r="AG922" s="103"/>
      <c r="AH922" s="103"/>
      <c r="AI922" s="103"/>
      <c r="AJ922" s="107"/>
      <c r="AK922" s="107"/>
      <c r="AL922" s="107"/>
      <c r="AM922" s="104">
        <f>AG922*'1. Standard_Cost'!B529+'Incremental_Cost Year 2021'!AH925*'1. Standard_Cost'!C529+'Incremental_Cost Year 2021'!AI925*'1. Standard_Cost'!D529+'Incremental_Cost Year 2021'!AJ925+'Incremental_Cost Year 2021'!AL925+AK922</f>
        <v>0</v>
      </c>
      <c r="AN922" s="104">
        <f>AM922*'1. Standard_Cost'!C533</f>
        <v>0</v>
      </c>
      <c r="AO922" s="107"/>
      <c r="AQ922" s="104">
        <f t="shared" si="1665"/>
        <v>0</v>
      </c>
      <c r="AR922" s="104">
        <f t="shared" si="1666"/>
        <v>0</v>
      </c>
      <c r="AS922" s="104">
        <f t="shared" si="1667"/>
        <v>0</v>
      </c>
      <c r="AT922" s="104">
        <f t="shared" si="1670"/>
        <v>0</v>
      </c>
      <c r="AU922" s="108"/>
      <c r="AV922" s="108"/>
      <c r="AW922" s="108"/>
      <c r="AX922" s="108"/>
      <c r="AY922" s="108"/>
      <c r="AZ922" s="108"/>
      <c r="BA922" s="109">
        <f t="shared" si="1668"/>
        <v>0</v>
      </c>
    </row>
    <row r="923" spans="1:53" ht="24.6" customHeight="1" outlineLevel="1" x14ac:dyDescent="0.2">
      <c r="A923" s="68"/>
      <c r="B923" s="141"/>
      <c r="C923" s="95"/>
      <c r="D923" s="113" t="s">
        <v>48</v>
      </c>
      <c r="E923" s="113" t="s">
        <v>505</v>
      </c>
      <c r="F923" s="114" t="s">
        <v>154</v>
      </c>
      <c r="G923" s="115" t="s">
        <v>155</v>
      </c>
      <c r="H923" s="122" t="s">
        <v>506</v>
      </c>
      <c r="I923" s="117"/>
      <c r="J923" s="117"/>
      <c r="K923" s="117"/>
      <c r="L923" s="118">
        <f>SUM(L919:L922)</f>
        <v>0</v>
      </c>
      <c r="M923" s="118">
        <f>SUM(M919:M922)</f>
        <v>0</v>
      </c>
      <c r="N923" s="117"/>
      <c r="O923" s="117"/>
      <c r="P923" s="117"/>
      <c r="Q923" s="117"/>
      <c r="R923" s="119">
        <f>SUM(R919:R922)</f>
        <v>0</v>
      </c>
      <c r="S923" s="119">
        <f>SUM(S919:S922)</f>
        <v>0</v>
      </c>
      <c r="T923" s="119">
        <f>SUM(T919:T922)</f>
        <v>0</v>
      </c>
      <c r="U923" s="119">
        <f>SUM(U919:U922)</f>
        <v>0</v>
      </c>
      <c r="V923" s="117"/>
      <c r="W923" s="117"/>
      <c r="X923" s="117"/>
      <c r="Y923" s="118">
        <f>SUM(Y919:Y922)</f>
        <v>0</v>
      </c>
      <c r="Z923" s="117"/>
      <c r="AA923" s="117"/>
      <c r="AB923" s="118">
        <f t="shared" ref="AB923:AF923" si="1671">SUM(AB919:AB922)</f>
        <v>0</v>
      </c>
      <c r="AC923" s="118">
        <f t="shared" si="1671"/>
        <v>0</v>
      </c>
      <c r="AD923" s="118">
        <f t="shared" si="1671"/>
        <v>0</v>
      </c>
      <c r="AE923" s="118">
        <f t="shared" si="1671"/>
        <v>0</v>
      </c>
      <c r="AF923" s="118">
        <f t="shared" si="1671"/>
        <v>0</v>
      </c>
      <c r="AG923" s="117"/>
      <c r="AH923" s="117"/>
      <c r="AI923" s="117"/>
      <c r="AJ923" s="119">
        <f>SUM(AJ919:AJ922)</f>
        <v>0</v>
      </c>
      <c r="AK923" s="119">
        <f t="shared" ref="AK923:AN923" si="1672">SUM(AK919:AK922)</f>
        <v>0</v>
      </c>
      <c r="AL923" s="119">
        <f t="shared" si="1672"/>
        <v>0</v>
      </c>
      <c r="AM923" s="119">
        <f t="shared" si="1672"/>
        <v>0</v>
      </c>
      <c r="AN923" s="119">
        <f t="shared" si="1672"/>
        <v>0</v>
      </c>
      <c r="AO923" s="116"/>
      <c r="AP923" s="120"/>
      <c r="AQ923" s="121">
        <f t="shared" ref="AQ923:BA923" si="1673">SUM(AQ919:AQ922)</f>
        <v>0</v>
      </c>
      <c r="AR923" s="121">
        <f t="shared" si="1673"/>
        <v>0</v>
      </c>
      <c r="AS923" s="121">
        <f t="shared" si="1673"/>
        <v>0</v>
      </c>
      <c r="AT923" s="121">
        <f t="shared" si="1673"/>
        <v>0</v>
      </c>
      <c r="AU923" s="121">
        <f t="shared" si="1673"/>
        <v>0</v>
      </c>
      <c r="AV923" s="121">
        <f t="shared" si="1673"/>
        <v>0</v>
      </c>
      <c r="AW923" s="121">
        <f t="shared" si="1673"/>
        <v>0</v>
      </c>
      <c r="AX923" s="121">
        <f t="shared" si="1673"/>
        <v>0</v>
      </c>
      <c r="AY923" s="121">
        <f t="shared" si="1673"/>
        <v>0</v>
      </c>
      <c r="AZ923" s="121">
        <f t="shared" si="1673"/>
        <v>0</v>
      </c>
      <c r="BA923" s="121">
        <f t="shared" si="1673"/>
        <v>0</v>
      </c>
    </row>
    <row r="924" spans="1:53" ht="14.1" customHeight="1" outlineLevel="2" x14ac:dyDescent="0.2">
      <c r="A924" s="68"/>
      <c r="B924" s="94"/>
      <c r="C924" s="95"/>
      <c r="D924" s="96"/>
      <c r="E924" s="96"/>
      <c r="F924" s="97"/>
      <c r="G924" s="98"/>
      <c r="H924" s="99" t="s">
        <v>49</v>
      </c>
      <c r="I924" s="100"/>
      <c r="J924" s="101"/>
      <c r="K924" s="101"/>
      <c r="L924" s="102" t="str">
        <f>IF(I924&lt;&gt;0,((VLOOKUP(I924,'1. Standard_Cost'!$B$4:$D$8,2)+VLOOKUP(I924,'1. Standard_Cost'!$B$4:$D$8,3))*J924*K924),"0")</f>
        <v>0</v>
      </c>
      <c r="M924" s="102">
        <f>L924*'1. Standard_Cost'!F514</f>
        <v>0</v>
      </c>
      <c r="N924" s="103"/>
      <c r="O924" s="103"/>
      <c r="P924" s="103"/>
      <c r="Q924" s="103"/>
      <c r="R924" s="104">
        <f>+N924*P924*'1. Standard_Cost'!$B$12</f>
        <v>0</v>
      </c>
      <c r="S924" s="104">
        <f>+N924*O924*P924*'1. Standard_Cost'!$C$12</f>
        <v>0</v>
      </c>
      <c r="T924" s="104">
        <f>+N924*P924*Q924*'1. Standard_Cost'!$D$12</f>
        <v>0</v>
      </c>
      <c r="U924" s="104">
        <f>+N924*O924*'1. Standard_Cost'!$E$12</f>
        <v>0</v>
      </c>
      <c r="V924" s="103"/>
      <c r="W924" s="103"/>
      <c r="X924" s="103"/>
      <c r="Y924" s="104">
        <f>+V924*((X924*'1. Standard_Cost'!$B$16)+(W924*X924*'1. Standard_Cost'!$C$16))</f>
        <v>0</v>
      </c>
      <c r="Z924" s="103"/>
      <c r="AA924" s="103"/>
      <c r="AB924" s="104">
        <f>+Z924*'1. Standard_Cost'!$B$20+AA924*'1. Standard_Cost'!$C$20</f>
        <v>0</v>
      </c>
      <c r="AC924" s="105"/>
      <c r="AD924" s="106"/>
      <c r="AE924" s="104">
        <f>SUM(AD924,AC924,AB924,Y924,U924,T924,S924,R924)*'1. Standard_Cost'!B538</f>
        <v>0</v>
      </c>
      <c r="AF924" s="104">
        <f>SUM(AD924,AE924)</f>
        <v>0</v>
      </c>
      <c r="AG924" s="103"/>
      <c r="AH924" s="103"/>
      <c r="AI924" s="103"/>
      <c r="AJ924" s="107"/>
      <c r="AK924" s="107"/>
      <c r="AL924" s="107"/>
      <c r="AM924" s="104">
        <f>AG924*'1. Standard_Cost'!B534+'Incremental_Cost Year 2021'!AH927*'1. Standard_Cost'!C534+'Incremental_Cost Year 2021'!AI927*'1. Standard_Cost'!D534+'Incremental_Cost Year 2021'!AJ927+'Incremental_Cost Year 2021'!AL927+AK924</f>
        <v>0</v>
      </c>
      <c r="AN924" s="104">
        <f>AM924*'1. Standard_Cost'!C538</f>
        <v>0</v>
      </c>
      <c r="AO924" s="107"/>
      <c r="AQ924" s="104">
        <f t="shared" ref="AQ924:AQ927" si="1674">L924+M924</f>
        <v>0</v>
      </c>
      <c r="AR924" s="104">
        <f t="shared" ref="AR924:AR927" si="1675">AF924</f>
        <v>0</v>
      </c>
      <c r="AS924" s="104">
        <f t="shared" ref="AS924:AS927" si="1676">AM924+AN924</f>
        <v>0</v>
      </c>
      <c r="AT924" s="104">
        <f>SUM(AQ924,AR924,AS924)</f>
        <v>0</v>
      </c>
      <c r="AU924" s="108"/>
      <c r="AV924" s="108"/>
      <c r="AW924" s="108"/>
      <c r="AX924" s="108"/>
      <c r="AY924" s="108"/>
      <c r="AZ924" s="108"/>
      <c r="BA924" s="109">
        <f t="shared" ref="BA924:BA927" si="1677">SUM(AU924:AZ924)-AT924</f>
        <v>0</v>
      </c>
    </row>
    <row r="925" spans="1:53" ht="14.1" customHeight="1" outlineLevel="2" x14ac:dyDescent="0.2">
      <c r="A925" s="68"/>
      <c r="B925" s="94"/>
      <c r="C925" s="95"/>
      <c r="D925" s="110"/>
      <c r="E925" s="110"/>
      <c r="F925" s="110"/>
      <c r="G925" s="111"/>
      <c r="H925" s="99" t="s">
        <v>50</v>
      </c>
      <c r="I925" s="100"/>
      <c r="J925" s="101"/>
      <c r="K925" s="101"/>
      <c r="L925" s="102" t="str">
        <f>IF(I925&lt;&gt;0,((VLOOKUP(I925,'1. Standard_Cost'!$B$4:$D$8,2)+VLOOKUP(I925,'1. Standard_Cost'!$B$4:$D$8,3))*J925*K925),"0")</f>
        <v>0</v>
      </c>
      <c r="M925" s="102">
        <f>L925*'1. Standard_Cost'!F514</f>
        <v>0</v>
      </c>
      <c r="N925" s="103"/>
      <c r="O925" s="103"/>
      <c r="P925" s="103"/>
      <c r="Q925" s="103"/>
      <c r="R925" s="104">
        <f>+N925*P925*'1. Standard_Cost'!$B$12</f>
        <v>0</v>
      </c>
      <c r="S925" s="104">
        <f>+N925*O925*P925*'1. Standard_Cost'!$C$12</f>
        <v>0</v>
      </c>
      <c r="T925" s="104">
        <f>+N925*P925*Q925*'1. Standard_Cost'!$D$12</f>
        <v>0</v>
      </c>
      <c r="U925" s="104">
        <f>+N925*O925*'1. Standard_Cost'!$E$12</f>
        <v>0</v>
      </c>
      <c r="V925" s="103"/>
      <c r="W925" s="103"/>
      <c r="X925" s="103"/>
      <c r="Y925" s="104">
        <f>+V925*((X925*'1. Standard_Cost'!$B$16)+(W925*X925*'1. Standard_Cost'!$C$16))</f>
        <v>0</v>
      </c>
      <c r="Z925" s="103"/>
      <c r="AA925" s="103"/>
      <c r="AB925" s="104">
        <f>+Z925*'1. Standard_Cost'!$B$20+AA925*'1. Standard_Cost'!$C$20</f>
        <v>0</v>
      </c>
      <c r="AC925" s="105"/>
      <c r="AD925" s="106"/>
      <c r="AE925" s="104">
        <f>SUM(AD925,AC925,AB925,Y925,U925,T925,S925,R925)*'1. Standard_Cost'!B538</f>
        <v>0</v>
      </c>
      <c r="AF925" s="104">
        <f t="shared" ref="AF925:AF927" si="1678">SUM(AD925,AE925)</f>
        <v>0</v>
      </c>
      <c r="AG925" s="103"/>
      <c r="AH925" s="103">
        <v>0</v>
      </c>
      <c r="AI925" s="103">
        <v>0</v>
      </c>
      <c r="AJ925" s="107"/>
      <c r="AK925" s="107"/>
      <c r="AL925" s="107"/>
      <c r="AM925" s="104">
        <f>AG925*'1. Standard_Cost'!B534+'Incremental_Cost Year 2021'!AH928*'1. Standard_Cost'!C534+'Incremental_Cost Year 2021'!AI928*'1. Standard_Cost'!D534+'Incremental_Cost Year 2021'!AJ928+'Incremental_Cost Year 2021'!AL928+AK925</f>
        <v>0</v>
      </c>
      <c r="AN925" s="104">
        <f>AM925*'1. Standard_Cost'!C538</f>
        <v>0</v>
      </c>
      <c r="AO925" s="107"/>
      <c r="AQ925" s="104">
        <f t="shared" si="1674"/>
        <v>0</v>
      </c>
      <c r="AR925" s="104">
        <f t="shared" si="1675"/>
        <v>0</v>
      </c>
      <c r="AS925" s="104">
        <f t="shared" si="1676"/>
        <v>0</v>
      </c>
      <c r="AT925" s="104">
        <f t="shared" ref="AT925:AT927" si="1679">SUM(AQ925,AR925,AS925)</f>
        <v>0</v>
      </c>
      <c r="AU925" s="108"/>
      <c r="AV925" s="108">
        <v>0</v>
      </c>
      <c r="AW925" s="108"/>
      <c r="AX925" s="108"/>
      <c r="AY925" s="108"/>
      <c r="AZ925" s="108"/>
      <c r="BA925" s="109">
        <f t="shared" si="1677"/>
        <v>0</v>
      </c>
    </row>
    <row r="926" spans="1:53" ht="14.1" customHeight="1" outlineLevel="2" x14ac:dyDescent="0.2">
      <c r="A926" s="68"/>
      <c r="B926" s="94"/>
      <c r="C926" s="95"/>
      <c r="D926" s="110"/>
      <c r="E926" s="110"/>
      <c r="F926" s="110"/>
      <c r="G926" s="111"/>
      <c r="H926" s="99" t="s">
        <v>51</v>
      </c>
      <c r="I926" s="100"/>
      <c r="J926" s="101"/>
      <c r="K926" s="101"/>
      <c r="L926" s="102" t="str">
        <f>IF(I926&lt;&gt;0,((VLOOKUP(I926,'1. Standard_Cost'!$B$4:$D$8,2)+VLOOKUP(I926,'1. Standard_Cost'!$B$4:$D$8,3))*J926*K926),"0")</f>
        <v>0</v>
      </c>
      <c r="M926" s="102">
        <f>L926*'1. Standard_Cost'!F514</f>
        <v>0</v>
      </c>
      <c r="N926" s="103"/>
      <c r="O926" s="103"/>
      <c r="P926" s="103"/>
      <c r="Q926" s="103"/>
      <c r="R926" s="104">
        <f>+N926*P926*'1. Standard_Cost'!$B$12</f>
        <v>0</v>
      </c>
      <c r="S926" s="104">
        <f>+N926*O926*P926*'1. Standard_Cost'!$C$12</f>
        <v>0</v>
      </c>
      <c r="T926" s="104">
        <f>+N926*P926*Q926*'1. Standard_Cost'!$D$12</f>
        <v>0</v>
      </c>
      <c r="U926" s="104">
        <f>+N926*O926*'1. Standard_Cost'!$E$12</f>
        <v>0</v>
      </c>
      <c r="V926" s="103"/>
      <c r="W926" s="103"/>
      <c r="X926" s="103"/>
      <c r="Y926" s="104">
        <f>+V926*((X926*'1. Standard_Cost'!$B$16)+(W926*X926*'1. Standard_Cost'!$C$16))</f>
        <v>0</v>
      </c>
      <c r="Z926" s="103"/>
      <c r="AA926" s="103"/>
      <c r="AB926" s="104">
        <f>+Z926*'1. Standard_Cost'!$B$20+AA926*'1. Standard_Cost'!$C$20</f>
        <v>0</v>
      </c>
      <c r="AC926" s="105"/>
      <c r="AD926" s="106"/>
      <c r="AE926" s="104">
        <f>SUM(AD926,AC926,AB926,Y926,U926,T926,S926,R926)*'1. Standard_Cost'!B538</f>
        <v>0</v>
      </c>
      <c r="AF926" s="104">
        <f t="shared" si="1678"/>
        <v>0</v>
      </c>
      <c r="AG926" s="103"/>
      <c r="AH926" s="103"/>
      <c r="AI926" s="103"/>
      <c r="AJ926" s="107"/>
      <c r="AK926" s="107"/>
      <c r="AL926" s="107"/>
      <c r="AM926" s="104">
        <f>AG926*'1. Standard_Cost'!B534+'Incremental_Cost Year 2021'!AH929*'1. Standard_Cost'!C534+'Incremental_Cost Year 2021'!AI929*'1. Standard_Cost'!D534+'Incremental_Cost Year 2021'!AJ929+'Incremental_Cost Year 2021'!AL929+AK926</f>
        <v>0</v>
      </c>
      <c r="AN926" s="104">
        <f>AM926*'1. Standard_Cost'!C538</f>
        <v>0</v>
      </c>
      <c r="AO926" s="107"/>
      <c r="AQ926" s="104">
        <f t="shared" si="1674"/>
        <v>0</v>
      </c>
      <c r="AR926" s="104">
        <f t="shared" si="1675"/>
        <v>0</v>
      </c>
      <c r="AS926" s="104">
        <f t="shared" si="1676"/>
        <v>0</v>
      </c>
      <c r="AT926" s="104">
        <f t="shared" si="1679"/>
        <v>0</v>
      </c>
      <c r="AU926" s="108"/>
      <c r="AV926" s="108"/>
      <c r="AW926" s="108"/>
      <c r="AX926" s="108"/>
      <c r="AY926" s="108"/>
      <c r="AZ926" s="108"/>
      <c r="BA926" s="109">
        <f t="shared" si="1677"/>
        <v>0</v>
      </c>
    </row>
    <row r="927" spans="1:53" ht="14.1" customHeight="1" outlineLevel="2" x14ac:dyDescent="0.2">
      <c r="A927" s="68"/>
      <c r="B927" s="94"/>
      <c r="C927" s="95"/>
      <c r="D927" s="110"/>
      <c r="E927" s="110"/>
      <c r="F927" s="110"/>
      <c r="G927" s="111"/>
      <c r="H927" s="112" t="s">
        <v>179</v>
      </c>
      <c r="I927" s="100"/>
      <c r="J927" s="101"/>
      <c r="K927" s="101"/>
      <c r="L927" s="102" t="str">
        <f>IF(I927&lt;&gt;0,((VLOOKUP(I927,'1. Standard_Cost'!$B$4:$D$8,2)+VLOOKUP(I927,'1. Standard_Cost'!$B$4:$D$8,3))*J927*K927),"0")</f>
        <v>0</v>
      </c>
      <c r="M927" s="102">
        <f>L927*'1. Standard_Cost'!F514</f>
        <v>0</v>
      </c>
      <c r="N927" s="103"/>
      <c r="O927" s="103"/>
      <c r="P927" s="103"/>
      <c r="Q927" s="103"/>
      <c r="R927" s="104">
        <f>+N927*P927*'1. Standard_Cost'!$B$12</f>
        <v>0</v>
      </c>
      <c r="S927" s="104">
        <f>+N927*O927*P927*'1. Standard_Cost'!$C$12</f>
        <v>0</v>
      </c>
      <c r="T927" s="104">
        <f>+N927*P927*Q927*'1. Standard_Cost'!$D$12</f>
        <v>0</v>
      </c>
      <c r="U927" s="104">
        <f>+N927*O927*'1. Standard_Cost'!$E$12</f>
        <v>0</v>
      </c>
      <c r="V927" s="103"/>
      <c r="W927" s="103"/>
      <c r="X927" s="103"/>
      <c r="Y927" s="104">
        <f>+V927*((X927*'1. Standard_Cost'!$B$16)+(W927*X927*'1. Standard_Cost'!$C$16))</f>
        <v>0</v>
      </c>
      <c r="Z927" s="103"/>
      <c r="AA927" s="103"/>
      <c r="AB927" s="104">
        <f>+Z927*'1. Standard_Cost'!$B$20+AA927*'1. Standard_Cost'!$C$20</f>
        <v>0</v>
      </c>
      <c r="AC927" s="105"/>
      <c r="AD927" s="106"/>
      <c r="AE927" s="104">
        <f>SUM(AD927,AC927,AB927,Y927,U927,T927,S927,R927)*'1. Standard_Cost'!B538</f>
        <v>0</v>
      </c>
      <c r="AF927" s="104">
        <f t="shared" si="1678"/>
        <v>0</v>
      </c>
      <c r="AG927" s="103"/>
      <c r="AH927" s="103"/>
      <c r="AI927" s="103"/>
      <c r="AJ927" s="107"/>
      <c r="AK927" s="107"/>
      <c r="AL927" s="107"/>
      <c r="AM927" s="104">
        <f>AG927*'1. Standard_Cost'!B534+'Incremental_Cost Year 2021'!AH930*'1. Standard_Cost'!C534+'Incremental_Cost Year 2021'!AI930*'1. Standard_Cost'!D534+'Incremental_Cost Year 2021'!AJ930+'Incremental_Cost Year 2021'!AL930+AK927</f>
        <v>0</v>
      </c>
      <c r="AN927" s="104">
        <f>AM927*'1. Standard_Cost'!C538</f>
        <v>0</v>
      </c>
      <c r="AO927" s="107"/>
      <c r="AQ927" s="104">
        <f t="shared" si="1674"/>
        <v>0</v>
      </c>
      <c r="AR927" s="104">
        <f t="shared" si="1675"/>
        <v>0</v>
      </c>
      <c r="AS927" s="104">
        <f t="shared" si="1676"/>
        <v>0</v>
      </c>
      <c r="AT927" s="104">
        <f t="shared" si="1679"/>
        <v>0</v>
      </c>
      <c r="AU927" s="108"/>
      <c r="AV927" s="108"/>
      <c r="AW927" s="108"/>
      <c r="AX927" s="108"/>
      <c r="AY927" s="108"/>
      <c r="AZ927" s="108"/>
      <c r="BA927" s="109">
        <f t="shared" si="1677"/>
        <v>0</v>
      </c>
    </row>
    <row r="928" spans="1:53" ht="24.6" customHeight="1" outlineLevel="1" x14ac:dyDescent="0.2">
      <c r="A928" s="68"/>
      <c r="B928" s="141"/>
      <c r="C928" s="95"/>
      <c r="D928" s="113" t="s">
        <v>48</v>
      </c>
      <c r="E928" s="113" t="s">
        <v>507</v>
      </c>
      <c r="F928" s="114" t="s">
        <v>154</v>
      </c>
      <c r="G928" s="115" t="s">
        <v>155</v>
      </c>
      <c r="H928" s="122" t="s">
        <v>508</v>
      </c>
      <c r="I928" s="117"/>
      <c r="J928" s="117"/>
      <c r="K928" s="117"/>
      <c r="L928" s="118">
        <f>SUM(L924:L927)</f>
        <v>0</v>
      </c>
      <c r="M928" s="118">
        <f>SUM(M924:M927)</f>
        <v>0</v>
      </c>
      <c r="N928" s="117"/>
      <c r="O928" s="117"/>
      <c r="P928" s="117"/>
      <c r="Q928" s="117"/>
      <c r="R928" s="119">
        <f>SUM(R924:R927)</f>
        <v>0</v>
      </c>
      <c r="S928" s="119">
        <f>SUM(S924:S927)</f>
        <v>0</v>
      </c>
      <c r="T928" s="119">
        <f>SUM(T924:T927)</f>
        <v>0</v>
      </c>
      <c r="U928" s="119">
        <f>SUM(U924:U927)</f>
        <v>0</v>
      </c>
      <c r="V928" s="117"/>
      <c r="W928" s="117"/>
      <c r="X928" s="117"/>
      <c r="Y928" s="118">
        <f>SUM(Y924:Y927)</f>
        <v>0</v>
      </c>
      <c r="Z928" s="117"/>
      <c r="AA928" s="117"/>
      <c r="AB928" s="118">
        <f t="shared" ref="AB928:AF928" si="1680">SUM(AB924:AB927)</f>
        <v>0</v>
      </c>
      <c r="AC928" s="118">
        <f t="shared" si="1680"/>
        <v>0</v>
      </c>
      <c r="AD928" s="118">
        <f t="shared" si="1680"/>
        <v>0</v>
      </c>
      <c r="AE928" s="118">
        <f t="shared" si="1680"/>
        <v>0</v>
      </c>
      <c r="AF928" s="118">
        <f t="shared" si="1680"/>
        <v>0</v>
      </c>
      <c r="AG928" s="117"/>
      <c r="AH928" s="117"/>
      <c r="AI928" s="117"/>
      <c r="AJ928" s="119">
        <f>SUM(AJ924:AJ927)</f>
        <v>0</v>
      </c>
      <c r="AK928" s="119">
        <f t="shared" ref="AK928:AN928" si="1681">SUM(AK924:AK927)</f>
        <v>0</v>
      </c>
      <c r="AL928" s="119">
        <f t="shared" si="1681"/>
        <v>0</v>
      </c>
      <c r="AM928" s="119">
        <f t="shared" si="1681"/>
        <v>0</v>
      </c>
      <c r="AN928" s="119">
        <f t="shared" si="1681"/>
        <v>0</v>
      </c>
      <c r="AO928" s="116"/>
      <c r="AP928" s="120"/>
      <c r="AQ928" s="121">
        <f t="shared" ref="AQ928:BA928" si="1682">SUM(AQ924:AQ927)</f>
        <v>0</v>
      </c>
      <c r="AR928" s="121">
        <f t="shared" si="1682"/>
        <v>0</v>
      </c>
      <c r="AS928" s="121">
        <f t="shared" si="1682"/>
        <v>0</v>
      </c>
      <c r="AT928" s="121">
        <f t="shared" si="1682"/>
        <v>0</v>
      </c>
      <c r="AU928" s="121">
        <f t="shared" si="1682"/>
        <v>0</v>
      </c>
      <c r="AV928" s="121">
        <f t="shared" si="1682"/>
        <v>0</v>
      </c>
      <c r="AW928" s="121">
        <f t="shared" si="1682"/>
        <v>0</v>
      </c>
      <c r="AX928" s="121">
        <f t="shared" si="1682"/>
        <v>0</v>
      </c>
      <c r="AY928" s="121">
        <f t="shared" si="1682"/>
        <v>0</v>
      </c>
      <c r="AZ928" s="121">
        <f t="shared" si="1682"/>
        <v>0</v>
      </c>
      <c r="BA928" s="121">
        <f t="shared" si="1682"/>
        <v>0</v>
      </c>
    </row>
    <row r="929" spans="1:53" ht="14.1" customHeight="1" outlineLevel="2" x14ac:dyDescent="0.2">
      <c r="A929" s="68"/>
      <c r="B929" s="94"/>
      <c r="C929" s="250"/>
      <c r="D929" s="238" t="s">
        <v>515</v>
      </c>
      <c r="E929" s="238" t="s">
        <v>509</v>
      </c>
      <c r="F929" s="97"/>
      <c r="G929" s="98"/>
      <c r="H929" s="99" t="s">
        <v>542</v>
      </c>
      <c r="I929" s="100"/>
      <c r="J929" s="101"/>
      <c r="K929" s="101"/>
      <c r="L929" s="102" t="str">
        <f>IF(I929&lt;&gt;0,((VLOOKUP(I929,'1. Standard_Cost'!$B$4:$D$8,2)+VLOOKUP(I929,'1. Standard_Cost'!$B$4:$D$8,3))*J929*K929),"0")</f>
        <v>0</v>
      </c>
      <c r="M929" s="102">
        <f>L929*'1. Standard_Cost'!F529</f>
        <v>0</v>
      </c>
      <c r="N929" s="103"/>
      <c r="O929" s="103"/>
      <c r="P929" s="103"/>
      <c r="Q929" s="103">
        <v>15</v>
      </c>
      <c r="R929" s="104">
        <f>+N929*P929*'1. Standard_Cost'!$B$12</f>
        <v>0</v>
      </c>
      <c r="S929" s="104">
        <f>+N929*O929*P929*'1. Standard_Cost'!$C$12</f>
        <v>0</v>
      </c>
      <c r="T929" s="104">
        <f>+N929*P929*Q929*'1. Standard_Cost'!$D$12</f>
        <v>0</v>
      </c>
      <c r="U929" s="104">
        <f>+N929*O929*'1. Standard_Cost'!$E$12</f>
        <v>0</v>
      </c>
      <c r="V929" s="103"/>
      <c r="W929" s="103"/>
      <c r="X929" s="103"/>
      <c r="Y929" s="104">
        <f>+V929*((X929*'1. Standard_Cost'!$B$16)+(W929*X929*'1. Standard_Cost'!$C$16))</f>
        <v>0</v>
      </c>
      <c r="Z929" s="103">
        <v>2</v>
      </c>
      <c r="AA929" s="103">
        <v>2</v>
      </c>
      <c r="AB929" s="104">
        <f>+Z929*'1. Standard_Cost'!$B$20+AA929*'1. Standard_Cost'!$C$20</f>
        <v>250000</v>
      </c>
      <c r="AC929" s="105">
        <v>350000</v>
      </c>
      <c r="AD929" s="106"/>
      <c r="AE929" s="104">
        <f>SUM(AD929,AC929,AB929,Y929,U929,T929,S929,R929)*'1. Standard_Cost'!B553</f>
        <v>0</v>
      </c>
      <c r="AF929" s="104">
        <f>SUM(AD929,AE929)</f>
        <v>0</v>
      </c>
      <c r="AG929" s="103"/>
      <c r="AH929" s="103"/>
      <c r="AI929" s="103"/>
      <c r="AJ929" s="107"/>
      <c r="AK929" s="107"/>
      <c r="AL929" s="107"/>
      <c r="AM929" s="104">
        <f>AG929*'1. Standard_Cost'!B549+'Incremental_Cost Year 2021'!AH932*'1. Standard_Cost'!C549+'Incremental_Cost Year 2021'!AI932*'1. Standard_Cost'!D549+'Incremental_Cost Year 2021'!AJ932+'Incremental_Cost Year 2021'!AL932+AK929</f>
        <v>0</v>
      </c>
      <c r="AN929" s="104">
        <f>AM929*'1. Standard_Cost'!C553</f>
        <v>0</v>
      </c>
      <c r="AO929" s="107"/>
      <c r="AQ929" s="104">
        <f t="shared" ref="AQ929:AQ932" si="1683">L929+M929</f>
        <v>0</v>
      </c>
      <c r="AR929" s="104">
        <f t="shared" ref="AR929:AR932" si="1684">AF929</f>
        <v>0</v>
      </c>
      <c r="AS929" s="104">
        <f t="shared" ref="AS929:AS932" si="1685">AM929+AN929</f>
        <v>0</v>
      </c>
      <c r="AT929" s="104">
        <f>SUM(AQ929,AR929,AS929)</f>
        <v>0</v>
      </c>
      <c r="AU929" s="108"/>
      <c r="AV929" s="108"/>
      <c r="AW929" s="108"/>
      <c r="AX929" s="108"/>
      <c r="AY929" s="108"/>
      <c r="AZ929" s="108"/>
      <c r="BA929" s="109">
        <f t="shared" ref="BA929:BA932" si="1686">SUM(AU929:AZ929)-AT929</f>
        <v>0</v>
      </c>
    </row>
    <row r="930" spans="1:53" ht="14.1" customHeight="1" outlineLevel="2" x14ac:dyDescent="0.2">
      <c r="A930" s="68"/>
      <c r="B930" s="94"/>
      <c r="C930" s="251"/>
      <c r="D930" s="239"/>
      <c r="E930" s="239"/>
      <c r="F930" s="110"/>
      <c r="G930" s="111"/>
      <c r="H930" s="99" t="s">
        <v>50</v>
      </c>
      <c r="I930" s="100"/>
      <c r="J930" s="101"/>
      <c r="K930" s="101"/>
      <c r="L930" s="102" t="str">
        <f>IF(I930&lt;&gt;0,((VLOOKUP(I930,'1. Standard_Cost'!$B$4:$D$8,2)+VLOOKUP(I930,'1. Standard_Cost'!$B$4:$D$8,3))*J930*K930),"0")</f>
        <v>0</v>
      </c>
      <c r="M930" s="102">
        <f>L930*'1. Standard_Cost'!F529</f>
        <v>0</v>
      </c>
      <c r="N930" s="103"/>
      <c r="O930" s="103"/>
      <c r="P930" s="103"/>
      <c r="Q930" s="103"/>
      <c r="R930" s="104">
        <f>+N930*P930*'1. Standard_Cost'!$B$12</f>
        <v>0</v>
      </c>
      <c r="S930" s="104">
        <f>+N930*O930*P930*'1. Standard_Cost'!$C$12</f>
        <v>0</v>
      </c>
      <c r="T930" s="104">
        <f>+N930*P930*Q930*'1. Standard_Cost'!$D$12</f>
        <v>0</v>
      </c>
      <c r="U930" s="104">
        <f>+N930*O930*'1. Standard_Cost'!$E$12</f>
        <v>0</v>
      </c>
      <c r="V930" s="103"/>
      <c r="W930" s="103"/>
      <c r="X930" s="103"/>
      <c r="Y930" s="104">
        <f>+V930*((X930*'1. Standard_Cost'!$B$16)+(W930*X930*'1. Standard_Cost'!$C$16))</f>
        <v>0</v>
      </c>
      <c r="Z930" s="103"/>
      <c r="AA930" s="103"/>
      <c r="AB930" s="104">
        <f>+Z930*'1. Standard_Cost'!$B$20+AA930*'1. Standard_Cost'!$C$20</f>
        <v>0</v>
      </c>
      <c r="AC930" s="105"/>
      <c r="AD930" s="106"/>
      <c r="AE930" s="104">
        <f>SUM(AD930,AC930,AB930,Y930,U930,T930,S930,R930)*'1. Standard_Cost'!B553</f>
        <v>0</v>
      </c>
      <c r="AF930" s="104">
        <f t="shared" ref="AF930:AF932" si="1687">SUM(AD930,AE930)</f>
        <v>0</v>
      </c>
      <c r="AG930" s="103"/>
      <c r="AH930" s="103">
        <v>0</v>
      </c>
      <c r="AI930" s="103">
        <v>0</v>
      </c>
      <c r="AJ930" s="107"/>
      <c r="AK930" s="107"/>
      <c r="AL930" s="107"/>
      <c r="AM930" s="104">
        <f>AG930*'1. Standard_Cost'!B549+'Incremental_Cost Year 2021'!AH933*'1. Standard_Cost'!C549+'Incremental_Cost Year 2021'!AI933*'1. Standard_Cost'!D549+'Incremental_Cost Year 2021'!AJ933+'Incremental_Cost Year 2021'!AL933+AK930</f>
        <v>0</v>
      </c>
      <c r="AN930" s="104">
        <f>AM930*'1. Standard_Cost'!C553</f>
        <v>0</v>
      </c>
      <c r="AO930" s="107"/>
      <c r="AQ930" s="104">
        <f t="shared" si="1683"/>
        <v>0</v>
      </c>
      <c r="AR930" s="104">
        <f t="shared" si="1684"/>
        <v>0</v>
      </c>
      <c r="AS930" s="104">
        <f t="shared" si="1685"/>
        <v>0</v>
      </c>
      <c r="AT930" s="104">
        <f t="shared" ref="AT930:AT932" si="1688">SUM(AQ930,AR930,AS930)</f>
        <v>0</v>
      </c>
      <c r="AU930" s="108"/>
      <c r="AV930" s="108">
        <v>0</v>
      </c>
      <c r="AW930" s="108"/>
      <c r="AX930" s="108"/>
      <c r="AY930" s="108"/>
      <c r="AZ930" s="108"/>
      <c r="BA930" s="109">
        <f t="shared" si="1686"/>
        <v>0</v>
      </c>
    </row>
    <row r="931" spans="1:53" ht="14.1" customHeight="1" outlineLevel="2" x14ac:dyDescent="0.2">
      <c r="A931" s="68"/>
      <c r="B931" s="94"/>
      <c r="C931" s="251"/>
      <c r="D931" s="239"/>
      <c r="E931" s="239"/>
      <c r="F931" s="110"/>
      <c r="G931" s="111"/>
      <c r="H931" s="99" t="s">
        <v>51</v>
      </c>
      <c r="I931" s="100"/>
      <c r="J931" s="101"/>
      <c r="K931" s="101"/>
      <c r="L931" s="102" t="str">
        <f>IF(I931&lt;&gt;0,((VLOOKUP(I931,'1. Standard_Cost'!$B$4:$D$8,2)+VLOOKUP(I931,'1. Standard_Cost'!$B$4:$D$8,3))*J931*K931),"0")</f>
        <v>0</v>
      </c>
      <c r="M931" s="102">
        <f>L931*'1. Standard_Cost'!F529</f>
        <v>0</v>
      </c>
      <c r="N931" s="103"/>
      <c r="O931" s="103"/>
      <c r="P931" s="103"/>
      <c r="Q931" s="103"/>
      <c r="R931" s="104">
        <f>+N931*P931*'1. Standard_Cost'!$B$12</f>
        <v>0</v>
      </c>
      <c r="S931" s="104">
        <f>+N931*O931*P931*'1. Standard_Cost'!$C$12</f>
        <v>0</v>
      </c>
      <c r="T931" s="104">
        <f>+N931*P931*Q931*'1. Standard_Cost'!$D$12</f>
        <v>0</v>
      </c>
      <c r="U931" s="104">
        <f>+N931*O931*'1. Standard_Cost'!$E$12</f>
        <v>0</v>
      </c>
      <c r="V931" s="103"/>
      <c r="W931" s="103"/>
      <c r="X931" s="103"/>
      <c r="Y931" s="104">
        <f>+V931*((X931*'1. Standard_Cost'!$B$16)+(W931*X931*'1. Standard_Cost'!$C$16))</f>
        <v>0</v>
      </c>
      <c r="Z931" s="103"/>
      <c r="AA931" s="103"/>
      <c r="AB931" s="104">
        <f>+Z931*'1. Standard_Cost'!$B$20+AA931*'1. Standard_Cost'!$C$20</f>
        <v>0</v>
      </c>
      <c r="AC931" s="105"/>
      <c r="AD931" s="106"/>
      <c r="AE931" s="104">
        <f>SUM(AD931,AC931,AB931,Y931,U931,T931,S931,R931)*'1. Standard_Cost'!B553</f>
        <v>0</v>
      </c>
      <c r="AF931" s="104">
        <f t="shared" si="1687"/>
        <v>0</v>
      </c>
      <c r="AG931" s="103"/>
      <c r="AH931" s="103"/>
      <c r="AI931" s="103"/>
      <c r="AJ931" s="107"/>
      <c r="AK931" s="107"/>
      <c r="AL931" s="107"/>
      <c r="AM931" s="104">
        <f>AG931*'1. Standard_Cost'!B549+'Incremental_Cost Year 2021'!AH934*'1. Standard_Cost'!C549+'Incremental_Cost Year 2021'!AI934*'1. Standard_Cost'!D549+'Incremental_Cost Year 2021'!AJ934+'Incremental_Cost Year 2021'!AL934+AK931</f>
        <v>0</v>
      </c>
      <c r="AN931" s="104">
        <f>AM931*'1. Standard_Cost'!C553</f>
        <v>0</v>
      </c>
      <c r="AO931" s="107"/>
      <c r="AQ931" s="104">
        <f t="shared" si="1683"/>
        <v>0</v>
      </c>
      <c r="AR931" s="104">
        <f t="shared" si="1684"/>
        <v>0</v>
      </c>
      <c r="AS931" s="104">
        <f t="shared" si="1685"/>
        <v>0</v>
      </c>
      <c r="AT931" s="104">
        <f t="shared" si="1688"/>
        <v>0</v>
      </c>
      <c r="AU931" s="108"/>
      <c r="AV931" s="108"/>
      <c r="AW931" s="108"/>
      <c r="AX931" s="108"/>
      <c r="AY931" s="108"/>
      <c r="AZ931" s="108"/>
      <c r="BA931" s="109">
        <f t="shared" si="1686"/>
        <v>0</v>
      </c>
    </row>
    <row r="932" spans="1:53" ht="14.1" customHeight="1" outlineLevel="2" x14ac:dyDescent="0.2">
      <c r="A932" s="68"/>
      <c r="B932" s="94"/>
      <c r="C932" s="251"/>
      <c r="D932" s="239"/>
      <c r="E932" s="239"/>
      <c r="F932" s="110"/>
      <c r="G932" s="111"/>
      <c r="H932" s="112" t="s">
        <v>179</v>
      </c>
      <c r="I932" s="100"/>
      <c r="J932" s="101"/>
      <c r="K932" s="101"/>
      <c r="L932" s="102" t="str">
        <f>IF(I932&lt;&gt;0,((VLOOKUP(I932,'1. Standard_Cost'!$B$4:$D$8,2)+VLOOKUP(I932,'1. Standard_Cost'!$B$4:$D$8,3))*J932*K932),"0")</f>
        <v>0</v>
      </c>
      <c r="M932" s="102">
        <f>L932*'1. Standard_Cost'!F529</f>
        <v>0</v>
      </c>
      <c r="N932" s="103"/>
      <c r="O932" s="103"/>
      <c r="P932" s="103"/>
      <c r="Q932" s="103"/>
      <c r="R932" s="104">
        <f>+N932*P932*'1. Standard_Cost'!$B$12</f>
        <v>0</v>
      </c>
      <c r="S932" s="104">
        <f>+N932*O932*P932*'1. Standard_Cost'!$C$12</f>
        <v>0</v>
      </c>
      <c r="T932" s="104">
        <f>+N932*P932*Q932*'1. Standard_Cost'!$D$12</f>
        <v>0</v>
      </c>
      <c r="U932" s="104">
        <f>+N932*O932*'1. Standard_Cost'!$E$12</f>
        <v>0</v>
      </c>
      <c r="V932" s="103"/>
      <c r="W932" s="103"/>
      <c r="X932" s="103"/>
      <c r="Y932" s="104">
        <f>+V932*((X932*'1. Standard_Cost'!$B$16)+(W932*X932*'1. Standard_Cost'!$C$16))</f>
        <v>0</v>
      </c>
      <c r="Z932" s="103"/>
      <c r="AA932" s="103"/>
      <c r="AB932" s="104">
        <f>+Z932*'1. Standard_Cost'!$B$20+AA932*'1. Standard_Cost'!$C$20</f>
        <v>0</v>
      </c>
      <c r="AC932" s="105"/>
      <c r="AD932" s="106"/>
      <c r="AE932" s="104">
        <f>SUM(AD932,AC932,AB932,Y932,U932,T932,S932,R932)*'1. Standard_Cost'!B553</f>
        <v>0</v>
      </c>
      <c r="AF932" s="104">
        <f t="shared" si="1687"/>
        <v>0</v>
      </c>
      <c r="AG932" s="103"/>
      <c r="AH932" s="103"/>
      <c r="AI932" s="103"/>
      <c r="AJ932" s="107"/>
      <c r="AK932" s="107"/>
      <c r="AL932" s="107"/>
      <c r="AM932" s="104">
        <f>AG932*'1. Standard_Cost'!B549+'Incremental_Cost Year 2021'!AH935*'1. Standard_Cost'!C549+'Incremental_Cost Year 2021'!AI935*'1. Standard_Cost'!D549+'Incremental_Cost Year 2021'!AJ935+'Incremental_Cost Year 2021'!AL935+AK932</f>
        <v>0</v>
      </c>
      <c r="AN932" s="104">
        <f>AM932*'1. Standard_Cost'!C553</f>
        <v>0</v>
      </c>
      <c r="AO932" s="107"/>
      <c r="AQ932" s="104">
        <f t="shared" si="1683"/>
        <v>0</v>
      </c>
      <c r="AR932" s="104">
        <f t="shared" si="1684"/>
        <v>0</v>
      </c>
      <c r="AS932" s="104">
        <f t="shared" si="1685"/>
        <v>0</v>
      </c>
      <c r="AT932" s="104">
        <f t="shared" si="1688"/>
        <v>0</v>
      </c>
      <c r="AU932" s="108"/>
      <c r="AV932" s="108"/>
      <c r="AW932" s="108"/>
      <c r="AX932" s="108"/>
      <c r="AY932" s="108"/>
      <c r="AZ932" s="108"/>
      <c r="BA932" s="109">
        <f t="shared" si="1686"/>
        <v>0</v>
      </c>
    </row>
    <row r="933" spans="1:53" ht="25.35" customHeight="1" outlineLevel="1" x14ac:dyDescent="0.2">
      <c r="A933" s="68"/>
      <c r="B933" s="94"/>
      <c r="C933" s="251"/>
      <c r="D933" s="240"/>
      <c r="E933" s="240"/>
      <c r="F933" s="114" t="s">
        <v>154</v>
      </c>
      <c r="G933" s="115" t="s">
        <v>155</v>
      </c>
      <c r="H933" s="140" t="s">
        <v>510</v>
      </c>
      <c r="I933" s="117"/>
      <c r="J933" s="117"/>
      <c r="K933" s="117"/>
      <c r="L933" s="118">
        <f>SUM(L929:L932)</f>
        <v>0</v>
      </c>
      <c r="M933" s="118">
        <f>SUM(M929:M932)</f>
        <v>0</v>
      </c>
      <c r="N933" s="117"/>
      <c r="O933" s="117"/>
      <c r="P933" s="117"/>
      <c r="Q933" s="117"/>
      <c r="R933" s="119">
        <f>SUM(R929:R932)</f>
        <v>0</v>
      </c>
      <c r="S933" s="119">
        <f>SUM(S929:S932)</f>
        <v>0</v>
      </c>
      <c r="T933" s="119">
        <f>SUM(T929:T932)</f>
        <v>0</v>
      </c>
      <c r="U933" s="119">
        <f>SUM(U929:U932)</f>
        <v>0</v>
      </c>
      <c r="V933" s="117"/>
      <c r="W933" s="117"/>
      <c r="X933" s="117"/>
      <c r="Y933" s="118">
        <f>SUM(Y929:Y932)</f>
        <v>0</v>
      </c>
      <c r="Z933" s="117"/>
      <c r="AA933" s="117"/>
      <c r="AB933" s="118">
        <f t="shared" ref="AB933:AF933" si="1689">SUM(AB929:AB932)</f>
        <v>250000</v>
      </c>
      <c r="AC933" s="118">
        <f t="shared" si="1689"/>
        <v>350000</v>
      </c>
      <c r="AD933" s="118">
        <f t="shared" si="1689"/>
        <v>0</v>
      </c>
      <c r="AE933" s="118">
        <f t="shared" si="1689"/>
        <v>0</v>
      </c>
      <c r="AF933" s="118">
        <f t="shared" si="1689"/>
        <v>0</v>
      </c>
      <c r="AG933" s="117"/>
      <c r="AH933" s="117"/>
      <c r="AI933" s="117"/>
      <c r="AJ933" s="119">
        <f>SUM(AJ929:AJ932)</f>
        <v>0</v>
      </c>
      <c r="AK933" s="119">
        <f t="shared" ref="AK933:AN933" si="1690">SUM(AK929:AK932)</f>
        <v>0</v>
      </c>
      <c r="AL933" s="119">
        <f t="shared" si="1690"/>
        <v>0</v>
      </c>
      <c r="AM933" s="119">
        <f t="shared" si="1690"/>
        <v>0</v>
      </c>
      <c r="AN933" s="119">
        <f t="shared" si="1690"/>
        <v>0</v>
      </c>
      <c r="AO933" s="116"/>
      <c r="AP933" s="120"/>
      <c r="AQ933" s="118">
        <f t="shared" ref="AQ933:BA933" si="1691">SUM(AQ929:AQ932)</f>
        <v>0</v>
      </c>
      <c r="AR933" s="118">
        <f t="shared" si="1691"/>
        <v>0</v>
      </c>
      <c r="AS933" s="118">
        <f t="shared" si="1691"/>
        <v>0</v>
      </c>
      <c r="AT933" s="118">
        <f t="shared" si="1691"/>
        <v>0</v>
      </c>
      <c r="AU933" s="118">
        <f t="shared" si="1691"/>
        <v>0</v>
      </c>
      <c r="AV933" s="118">
        <f t="shared" si="1691"/>
        <v>0</v>
      </c>
      <c r="AW933" s="118">
        <f t="shared" si="1691"/>
        <v>0</v>
      </c>
      <c r="AX933" s="118">
        <f t="shared" si="1691"/>
        <v>0</v>
      </c>
      <c r="AY933" s="118">
        <f t="shared" si="1691"/>
        <v>0</v>
      </c>
      <c r="AZ933" s="118">
        <f t="shared" si="1691"/>
        <v>0</v>
      </c>
      <c r="BA933" s="118">
        <f t="shared" si="1691"/>
        <v>0</v>
      </c>
    </row>
    <row r="934" spans="1:53" ht="14.1" customHeight="1" outlineLevel="2" x14ac:dyDescent="0.2">
      <c r="A934" s="68"/>
      <c r="B934" s="94"/>
      <c r="C934" s="251"/>
      <c r="D934" s="238" t="s">
        <v>515</v>
      </c>
      <c r="E934" s="96"/>
      <c r="F934" s="97"/>
      <c r="G934" s="98"/>
      <c r="H934" s="99" t="s">
        <v>542</v>
      </c>
      <c r="I934" s="100"/>
      <c r="J934" s="101"/>
      <c r="K934" s="101"/>
      <c r="L934" s="102" t="str">
        <f>IF(I934&lt;&gt;0,((VLOOKUP(I934,'1. Standard_Cost'!$B$4:$D$8,2)+VLOOKUP(I934,'1. Standard_Cost'!$B$4:$D$8,3))*J934*K934),"0")</f>
        <v>0</v>
      </c>
      <c r="M934" s="102">
        <f>L934*'1. Standard_Cost'!F529</f>
        <v>0</v>
      </c>
      <c r="N934" s="103"/>
      <c r="O934" s="103"/>
      <c r="P934" s="103"/>
      <c r="Q934" s="103"/>
      <c r="R934" s="104">
        <f>+N934*P934*'1. Standard_Cost'!$B$12</f>
        <v>0</v>
      </c>
      <c r="S934" s="104">
        <f>+N934*O934*P934*'1. Standard_Cost'!$C$12</f>
        <v>0</v>
      </c>
      <c r="T934" s="104">
        <f>+N934*P934*Q934*'1. Standard_Cost'!$D$12</f>
        <v>0</v>
      </c>
      <c r="U934" s="104">
        <f>+N934*O934*'1. Standard_Cost'!$E$12</f>
        <v>0</v>
      </c>
      <c r="V934" s="103"/>
      <c r="W934" s="103"/>
      <c r="X934" s="103"/>
      <c r="Y934" s="104">
        <f>+V934*((X934*'1. Standard_Cost'!$B$16)+(W934*X934*'1. Standard_Cost'!$C$16))</f>
        <v>0</v>
      </c>
      <c r="Z934" s="103">
        <v>2</v>
      </c>
      <c r="AA934" s="103">
        <v>2</v>
      </c>
      <c r="AB934" s="104">
        <f>+Z934*'1. Standard_Cost'!$B$20+AA934*'1. Standard_Cost'!$C$20</f>
        <v>250000</v>
      </c>
      <c r="AC934" s="105">
        <v>350000</v>
      </c>
      <c r="AD934" s="106"/>
      <c r="AE934" s="104">
        <f>SUM(AD934,AC934,AB934,Y934,U934,T934,S934,R934)*'1. Standard_Cost'!B553</f>
        <v>0</v>
      </c>
      <c r="AF934" s="104">
        <f>SUM(AD934,AE934)</f>
        <v>0</v>
      </c>
      <c r="AG934" s="103"/>
      <c r="AH934" s="103"/>
      <c r="AI934" s="103"/>
      <c r="AJ934" s="107"/>
      <c r="AK934" s="107"/>
      <c r="AL934" s="107"/>
      <c r="AM934" s="104">
        <f>AG934*'1. Standard_Cost'!B549+'Incremental_Cost Year 2021'!AH937*'1. Standard_Cost'!C549+'Incremental_Cost Year 2021'!AI937*'1. Standard_Cost'!D549+'Incremental_Cost Year 2021'!AJ937+'Incremental_Cost Year 2021'!AL937+AK934</f>
        <v>0</v>
      </c>
      <c r="AN934" s="104">
        <f>AM934*'1. Standard_Cost'!C553</f>
        <v>0</v>
      </c>
      <c r="AO934" s="107"/>
      <c r="AQ934" s="104">
        <f t="shared" ref="AQ934:AQ937" si="1692">L934+M934</f>
        <v>0</v>
      </c>
      <c r="AR934" s="104">
        <f t="shared" ref="AR934:AR937" si="1693">AF934</f>
        <v>0</v>
      </c>
      <c r="AS934" s="104">
        <f t="shared" ref="AS934:AS937" si="1694">AM934+AN934</f>
        <v>0</v>
      </c>
      <c r="AT934" s="104">
        <f>SUM(AQ934,AR934,AS934)</f>
        <v>0</v>
      </c>
      <c r="AU934" s="108"/>
      <c r="AV934" s="108"/>
      <c r="AW934" s="108"/>
      <c r="AX934" s="108"/>
      <c r="AY934" s="108"/>
      <c r="AZ934" s="108"/>
      <c r="BA934" s="109">
        <f t="shared" ref="BA934:BA937" si="1695">SUM(AU934:AZ934)-AT934</f>
        <v>0</v>
      </c>
    </row>
    <row r="935" spans="1:53" ht="14.1" customHeight="1" outlineLevel="2" x14ac:dyDescent="0.2">
      <c r="A935" s="68"/>
      <c r="B935" s="94"/>
      <c r="C935" s="251"/>
      <c r="D935" s="239"/>
      <c r="E935" s="239" t="s">
        <v>511</v>
      </c>
      <c r="F935" s="110"/>
      <c r="G935" s="111"/>
      <c r="H935" s="99" t="s">
        <v>50</v>
      </c>
      <c r="I935" s="100"/>
      <c r="J935" s="101"/>
      <c r="K935" s="101"/>
      <c r="L935" s="102" t="str">
        <f>IF(I935&lt;&gt;0,((VLOOKUP(I935,'1. Standard_Cost'!$B$4:$D$8,2)+VLOOKUP(I935,'1. Standard_Cost'!$B$4:$D$8,3))*J935*K935),"0")</f>
        <v>0</v>
      </c>
      <c r="M935" s="102">
        <f>L935*'1. Standard_Cost'!F529</f>
        <v>0</v>
      </c>
      <c r="N935" s="103"/>
      <c r="O935" s="103"/>
      <c r="P935" s="103"/>
      <c r="Q935" s="103"/>
      <c r="R935" s="104">
        <f>+N935*P935*'1. Standard_Cost'!$B$12</f>
        <v>0</v>
      </c>
      <c r="S935" s="104">
        <f>+N935*O935*P935*'1. Standard_Cost'!$C$12</f>
        <v>0</v>
      </c>
      <c r="T935" s="104">
        <f>+N935*P935*Q935*'1. Standard_Cost'!$D$12</f>
        <v>0</v>
      </c>
      <c r="U935" s="104">
        <f>+N935*O935*'1. Standard_Cost'!$E$12</f>
        <v>0</v>
      </c>
      <c r="V935" s="103"/>
      <c r="W935" s="103"/>
      <c r="X935" s="103"/>
      <c r="Y935" s="104">
        <f>+V935*((X935*'1. Standard_Cost'!$B$16)+(W935*X935*'1. Standard_Cost'!$C$16))</f>
        <v>0</v>
      </c>
      <c r="Z935" s="103"/>
      <c r="AA935" s="103"/>
      <c r="AB935" s="104">
        <f>+Z935*'1. Standard_Cost'!$B$20+AA935*'1. Standard_Cost'!$C$20</f>
        <v>0</v>
      </c>
      <c r="AC935" s="105"/>
      <c r="AD935" s="106"/>
      <c r="AE935" s="104">
        <f>SUM(AD935,AC935,AB935,Y935,U935,T935,S935,R935)*'1. Standard_Cost'!B553</f>
        <v>0</v>
      </c>
      <c r="AF935" s="104">
        <f t="shared" ref="AF935:AF937" si="1696">SUM(AD935,AE935)</f>
        <v>0</v>
      </c>
      <c r="AG935" s="103"/>
      <c r="AH935" s="103">
        <v>0</v>
      </c>
      <c r="AI935" s="103">
        <v>0</v>
      </c>
      <c r="AJ935" s="107"/>
      <c r="AK935" s="107"/>
      <c r="AL935" s="107"/>
      <c r="AM935" s="104">
        <f>AG935*'1. Standard_Cost'!B549+'Incremental_Cost Year 2021'!AH938*'1. Standard_Cost'!C549+'Incremental_Cost Year 2021'!AI938*'1. Standard_Cost'!D549+'Incremental_Cost Year 2021'!AJ938+'Incremental_Cost Year 2021'!AL938+AK935</f>
        <v>0</v>
      </c>
      <c r="AN935" s="104">
        <f>AM935*'1. Standard_Cost'!C553</f>
        <v>0</v>
      </c>
      <c r="AO935" s="107"/>
      <c r="AQ935" s="104">
        <f t="shared" si="1692"/>
        <v>0</v>
      </c>
      <c r="AR935" s="104">
        <f t="shared" si="1693"/>
        <v>0</v>
      </c>
      <c r="AS935" s="104">
        <f t="shared" si="1694"/>
        <v>0</v>
      </c>
      <c r="AT935" s="104">
        <f t="shared" ref="AT935:AT937" si="1697">SUM(AQ935,AR935,AS935)</f>
        <v>0</v>
      </c>
      <c r="AU935" s="108"/>
      <c r="AV935" s="108">
        <v>0</v>
      </c>
      <c r="AW935" s="108"/>
      <c r="AX935" s="108"/>
      <c r="AY935" s="108"/>
      <c r="AZ935" s="108"/>
      <c r="BA935" s="109">
        <f t="shared" si="1695"/>
        <v>0</v>
      </c>
    </row>
    <row r="936" spans="1:53" ht="14.1" customHeight="1" outlineLevel="2" x14ac:dyDescent="0.2">
      <c r="A936" s="68"/>
      <c r="B936" s="94"/>
      <c r="C936" s="251"/>
      <c r="D936" s="239"/>
      <c r="E936" s="239"/>
      <c r="F936" s="110"/>
      <c r="G936" s="111"/>
      <c r="H936" s="99" t="s">
        <v>51</v>
      </c>
      <c r="I936" s="100"/>
      <c r="J936" s="101"/>
      <c r="K936" s="101"/>
      <c r="L936" s="102" t="str">
        <f>IF(I936&lt;&gt;0,((VLOOKUP(I936,'1. Standard_Cost'!$B$4:$D$8,2)+VLOOKUP(I936,'1. Standard_Cost'!$B$4:$D$8,3))*J936*K936),"0")</f>
        <v>0</v>
      </c>
      <c r="M936" s="102">
        <f>L936*'1. Standard_Cost'!F529</f>
        <v>0</v>
      </c>
      <c r="N936" s="103"/>
      <c r="O936" s="103"/>
      <c r="P936" s="103"/>
      <c r="Q936" s="103"/>
      <c r="R936" s="104">
        <f>+N936*P936*'1. Standard_Cost'!$B$12</f>
        <v>0</v>
      </c>
      <c r="S936" s="104">
        <f>+N936*O936*P936*'1. Standard_Cost'!$C$12</f>
        <v>0</v>
      </c>
      <c r="T936" s="104">
        <f>+N936*P936*Q936*'1. Standard_Cost'!$D$12</f>
        <v>0</v>
      </c>
      <c r="U936" s="104">
        <f>+N936*O936*'1. Standard_Cost'!$E$12</f>
        <v>0</v>
      </c>
      <c r="V936" s="103"/>
      <c r="W936" s="103"/>
      <c r="X936" s="103"/>
      <c r="Y936" s="104">
        <f>+V936*((X936*'1. Standard_Cost'!$B$16)+(W936*X936*'1. Standard_Cost'!$C$16))</f>
        <v>0</v>
      </c>
      <c r="Z936" s="103"/>
      <c r="AA936" s="103"/>
      <c r="AB936" s="104">
        <f>+Z936*'1. Standard_Cost'!$B$20+AA936*'1. Standard_Cost'!$C$20</f>
        <v>0</v>
      </c>
      <c r="AC936" s="105"/>
      <c r="AD936" s="106"/>
      <c r="AE936" s="104">
        <f>SUM(AD936,AC936,AB936,Y936,U936,T936,S936,R936)*'1. Standard_Cost'!B553</f>
        <v>0</v>
      </c>
      <c r="AF936" s="104">
        <f t="shared" si="1696"/>
        <v>0</v>
      </c>
      <c r="AG936" s="103"/>
      <c r="AH936" s="103"/>
      <c r="AI936" s="103"/>
      <c r="AJ936" s="107"/>
      <c r="AK936" s="107"/>
      <c r="AL936" s="107"/>
      <c r="AM936" s="104">
        <f>AG936*'1. Standard_Cost'!B549+'Incremental_Cost Year 2021'!AH939*'1. Standard_Cost'!C549+'Incremental_Cost Year 2021'!AI939*'1. Standard_Cost'!D549+'Incremental_Cost Year 2021'!AJ939+'Incremental_Cost Year 2021'!AL939+AK936</f>
        <v>0</v>
      </c>
      <c r="AN936" s="104">
        <f>AM936*'1. Standard_Cost'!C553</f>
        <v>0</v>
      </c>
      <c r="AO936" s="107"/>
      <c r="AQ936" s="104">
        <f t="shared" si="1692"/>
        <v>0</v>
      </c>
      <c r="AR936" s="104">
        <f t="shared" si="1693"/>
        <v>0</v>
      </c>
      <c r="AS936" s="104">
        <f t="shared" si="1694"/>
        <v>0</v>
      </c>
      <c r="AT936" s="104">
        <f t="shared" si="1697"/>
        <v>0</v>
      </c>
      <c r="AU936" s="108"/>
      <c r="AV936" s="108"/>
      <c r="AW936" s="108"/>
      <c r="AX936" s="108"/>
      <c r="AY936" s="108"/>
      <c r="AZ936" s="108"/>
      <c r="BA936" s="109">
        <f t="shared" si="1695"/>
        <v>0</v>
      </c>
    </row>
    <row r="937" spans="1:53" ht="14.1" customHeight="1" outlineLevel="2" x14ac:dyDescent="0.2">
      <c r="A937" s="68"/>
      <c r="B937" s="94"/>
      <c r="C937" s="251"/>
      <c r="D937" s="239"/>
      <c r="E937" s="239"/>
      <c r="F937" s="110"/>
      <c r="G937" s="111"/>
      <c r="H937" s="112" t="s">
        <v>179</v>
      </c>
      <c r="I937" s="100"/>
      <c r="J937" s="101"/>
      <c r="K937" s="101"/>
      <c r="L937" s="102" t="str">
        <f>IF(I937&lt;&gt;0,((VLOOKUP(I937,'1. Standard_Cost'!$B$4:$D$8,2)+VLOOKUP(I937,'1. Standard_Cost'!$B$4:$D$8,3))*J937*K937),"0")</f>
        <v>0</v>
      </c>
      <c r="M937" s="102">
        <f>L937*'1. Standard_Cost'!F529</f>
        <v>0</v>
      </c>
      <c r="N937" s="103"/>
      <c r="O937" s="103"/>
      <c r="P937" s="103"/>
      <c r="Q937" s="103"/>
      <c r="R937" s="104">
        <f>+N937*P937*'1. Standard_Cost'!$B$12</f>
        <v>0</v>
      </c>
      <c r="S937" s="104">
        <f>+N937*O937*P937*'1. Standard_Cost'!$C$12</f>
        <v>0</v>
      </c>
      <c r="T937" s="104">
        <f>+N937*P937*Q937*'1. Standard_Cost'!$D$12</f>
        <v>0</v>
      </c>
      <c r="U937" s="104">
        <f>+N937*O937*'1. Standard_Cost'!$E$12</f>
        <v>0</v>
      </c>
      <c r="V937" s="103"/>
      <c r="W937" s="103"/>
      <c r="X937" s="103"/>
      <c r="Y937" s="104">
        <f>+V937*((X937*'1. Standard_Cost'!$B$16)+(W937*X937*'1. Standard_Cost'!$C$16))</f>
        <v>0</v>
      </c>
      <c r="Z937" s="103"/>
      <c r="AA937" s="103"/>
      <c r="AB937" s="104">
        <f>+Z937*'1. Standard_Cost'!$B$20+AA937*'1. Standard_Cost'!$C$20</f>
        <v>0</v>
      </c>
      <c r="AC937" s="105"/>
      <c r="AD937" s="106"/>
      <c r="AE937" s="104">
        <f>SUM(AD937,AC937,AB937,Y937,U937,T937,S937,R937)*'1. Standard_Cost'!B553</f>
        <v>0</v>
      </c>
      <c r="AF937" s="104">
        <f t="shared" si="1696"/>
        <v>0</v>
      </c>
      <c r="AG937" s="103"/>
      <c r="AH937" s="103"/>
      <c r="AI937" s="103"/>
      <c r="AJ937" s="107"/>
      <c r="AK937" s="107"/>
      <c r="AL937" s="107"/>
      <c r="AM937" s="104">
        <f>AG937*'1. Standard_Cost'!B549+'Incremental_Cost Year 2021'!AH940*'1. Standard_Cost'!C549+'Incremental_Cost Year 2021'!AI940*'1. Standard_Cost'!D549+'Incremental_Cost Year 2021'!AJ940+'Incremental_Cost Year 2021'!AL940+AK937</f>
        <v>0</v>
      </c>
      <c r="AN937" s="104">
        <f>AM937*'1. Standard_Cost'!C553</f>
        <v>0</v>
      </c>
      <c r="AO937" s="107"/>
      <c r="AQ937" s="104">
        <f t="shared" si="1692"/>
        <v>0</v>
      </c>
      <c r="AR937" s="104">
        <f t="shared" si="1693"/>
        <v>0</v>
      </c>
      <c r="AS937" s="104">
        <f t="shared" si="1694"/>
        <v>0</v>
      </c>
      <c r="AT937" s="104">
        <f t="shared" si="1697"/>
        <v>0</v>
      </c>
      <c r="AU937" s="108"/>
      <c r="AV937" s="108"/>
      <c r="AW937" s="108"/>
      <c r="AX937" s="108"/>
      <c r="AY937" s="108"/>
      <c r="AZ937" s="108"/>
      <c r="BA937" s="109">
        <f t="shared" si="1695"/>
        <v>0</v>
      </c>
    </row>
    <row r="938" spans="1:53" ht="25.7" customHeight="1" outlineLevel="1" x14ac:dyDescent="0.2">
      <c r="A938" s="68"/>
      <c r="B938" s="94"/>
      <c r="C938" s="251"/>
      <c r="D938" s="240"/>
      <c r="E938" s="240"/>
      <c r="F938" s="114" t="s">
        <v>154</v>
      </c>
      <c r="G938" s="115" t="s">
        <v>155</v>
      </c>
      <c r="H938" s="122" t="s">
        <v>512</v>
      </c>
      <c r="I938" s="117"/>
      <c r="J938" s="117"/>
      <c r="K938" s="117"/>
      <c r="L938" s="118">
        <f>SUM(L934:L937)</f>
        <v>0</v>
      </c>
      <c r="M938" s="118">
        <f>SUM(M934:M937)</f>
        <v>0</v>
      </c>
      <c r="N938" s="117"/>
      <c r="O938" s="117"/>
      <c r="P938" s="117"/>
      <c r="Q938" s="117"/>
      <c r="R938" s="119">
        <f>SUM(R934:R937)</f>
        <v>0</v>
      </c>
      <c r="S938" s="119">
        <f>SUM(S934:S937)</f>
        <v>0</v>
      </c>
      <c r="T938" s="119">
        <f>SUM(T934:T937)</f>
        <v>0</v>
      </c>
      <c r="U938" s="119">
        <f>SUM(U934:U937)</f>
        <v>0</v>
      </c>
      <c r="V938" s="117"/>
      <c r="W938" s="117"/>
      <c r="X938" s="117"/>
      <c r="Y938" s="118">
        <f>SUM(Y934:Y937)</f>
        <v>0</v>
      </c>
      <c r="Z938" s="117"/>
      <c r="AA938" s="117"/>
      <c r="AB938" s="118">
        <f t="shared" ref="AB938:AF938" si="1698">SUM(AB934:AB937)</f>
        <v>250000</v>
      </c>
      <c r="AC938" s="118">
        <f t="shared" si="1698"/>
        <v>350000</v>
      </c>
      <c r="AD938" s="118">
        <f t="shared" si="1698"/>
        <v>0</v>
      </c>
      <c r="AE938" s="118">
        <f t="shared" si="1698"/>
        <v>0</v>
      </c>
      <c r="AF938" s="118">
        <f t="shared" si="1698"/>
        <v>0</v>
      </c>
      <c r="AG938" s="117"/>
      <c r="AH938" s="117"/>
      <c r="AI938" s="117"/>
      <c r="AJ938" s="119">
        <f>SUM(AJ934:AJ937)</f>
        <v>0</v>
      </c>
      <c r="AK938" s="119">
        <f t="shared" ref="AK938:AN938" si="1699">SUM(AK934:AK937)</f>
        <v>0</v>
      </c>
      <c r="AL938" s="119">
        <f t="shared" si="1699"/>
        <v>0</v>
      </c>
      <c r="AM938" s="119">
        <f t="shared" si="1699"/>
        <v>0</v>
      </c>
      <c r="AN938" s="119">
        <f t="shared" si="1699"/>
        <v>0</v>
      </c>
      <c r="AO938" s="116"/>
      <c r="AP938" s="120"/>
      <c r="AQ938" s="121">
        <f t="shared" ref="AQ938:BA938" si="1700">SUM(AQ934:AQ937)</f>
        <v>0</v>
      </c>
      <c r="AR938" s="121">
        <f t="shared" si="1700"/>
        <v>0</v>
      </c>
      <c r="AS938" s="121">
        <f t="shared" si="1700"/>
        <v>0</v>
      </c>
      <c r="AT938" s="121">
        <f t="shared" si="1700"/>
        <v>0</v>
      </c>
      <c r="AU938" s="121">
        <f t="shared" si="1700"/>
        <v>0</v>
      </c>
      <c r="AV938" s="121">
        <f t="shared" si="1700"/>
        <v>0</v>
      </c>
      <c r="AW938" s="121">
        <f t="shared" si="1700"/>
        <v>0</v>
      </c>
      <c r="AX938" s="121">
        <f t="shared" si="1700"/>
        <v>0</v>
      </c>
      <c r="AY938" s="121">
        <f t="shared" si="1700"/>
        <v>0</v>
      </c>
      <c r="AZ938" s="121">
        <f t="shared" si="1700"/>
        <v>0</v>
      </c>
      <c r="BA938" s="121">
        <f t="shared" si="1700"/>
        <v>0</v>
      </c>
    </row>
    <row r="939" spans="1:53" ht="14.1" customHeight="1" outlineLevel="2" x14ac:dyDescent="0.2">
      <c r="A939" s="68"/>
      <c r="B939" s="94"/>
      <c r="C939" s="251"/>
      <c r="D939" s="238" t="s">
        <v>515</v>
      </c>
      <c r="E939" s="244" t="s">
        <v>513</v>
      </c>
      <c r="F939" s="97"/>
      <c r="G939" s="98"/>
      <c r="H939" s="99" t="s">
        <v>542</v>
      </c>
      <c r="I939" s="100"/>
      <c r="J939" s="101"/>
      <c r="K939" s="101"/>
      <c r="L939" s="102" t="str">
        <f>IF(I939&lt;&gt;0,((VLOOKUP(I939,'1. Standard_Cost'!$B$4:$D$8,2)+VLOOKUP(I939,'1. Standard_Cost'!$B$4:$D$8,3))*J939*K939),"0")</f>
        <v>0</v>
      </c>
      <c r="M939" s="102">
        <f>L939*'1. Standard_Cost'!F529</f>
        <v>0</v>
      </c>
      <c r="N939" s="103"/>
      <c r="O939" s="103"/>
      <c r="P939" s="103"/>
      <c r="Q939" s="103"/>
      <c r="R939" s="104">
        <f>+N939*P939*'1. Standard_Cost'!$B$12</f>
        <v>0</v>
      </c>
      <c r="S939" s="104">
        <f>+N939*O939*P939*'1. Standard_Cost'!$C$12</f>
        <v>0</v>
      </c>
      <c r="T939" s="104">
        <f>+N939*P939*Q939*'1. Standard_Cost'!$D$12</f>
        <v>0</v>
      </c>
      <c r="U939" s="104">
        <f>+N939*O939*'1. Standard_Cost'!$E$12</f>
        <v>0</v>
      </c>
      <c r="V939" s="103"/>
      <c r="W939" s="103"/>
      <c r="X939" s="103"/>
      <c r="Y939" s="104">
        <f>+V939*((X939*'1. Standard_Cost'!$B$16)+(W939*X939*'1. Standard_Cost'!$C$16))</f>
        <v>0</v>
      </c>
      <c r="Z939" s="103">
        <v>2</v>
      </c>
      <c r="AA939" s="103">
        <v>2</v>
      </c>
      <c r="AB939" s="104">
        <f>+Z939*'1. Standard_Cost'!$B$20+AA939*'1. Standard_Cost'!$C$20</f>
        <v>250000</v>
      </c>
      <c r="AC939" s="105">
        <v>350000</v>
      </c>
      <c r="AD939" s="106"/>
      <c r="AE939" s="104">
        <f>SUM(AD939,AC939,AB939,Y939,U939,T939,S939,R939)*'1. Standard_Cost'!B553</f>
        <v>0</v>
      </c>
      <c r="AF939" s="104">
        <f>SUM(AD939,AE939)</f>
        <v>0</v>
      </c>
      <c r="AG939" s="103"/>
      <c r="AH939" s="103"/>
      <c r="AI939" s="103"/>
      <c r="AJ939" s="107"/>
      <c r="AK939" s="107"/>
      <c r="AL939" s="107"/>
      <c r="AM939" s="104">
        <f>AG939*'1. Standard_Cost'!B549+'Incremental_Cost Year 2021'!AH942*'1. Standard_Cost'!C549+'Incremental_Cost Year 2021'!AI942*'1. Standard_Cost'!D549+'Incremental_Cost Year 2021'!AJ942+'Incremental_Cost Year 2021'!AL942+AK939</f>
        <v>0</v>
      </c>
      <c r="AN939" s="104">
        <f>AM939*'1. Standard_Cost'!C553</f>
        <v>0</v>
      </c>
      <c r="AO939" s="107"/>
      <c r="AQ939" s="104">
        <f t="shared" ref="AQ939:AQ942" si="1701">L939+M939</f>
        <v>0</v>
      </c>
      <c r="AR939" s="104">
        <f t="shared" ref="AR939:AR942" si="1702">AF939</f>
        <v>0</v>
      </c>
      <c r="AS939" s="104">
        <f t="shared" ref="AS939:AS942" si="1703">AM939+AN939</f>
        <v>0</v>
      </c>
      <c r="AT939" s="104">
        <f>SUM(AQ939,AR939,AS939)</f>
        <v>0</v>
      </c>
      <c r="AU939" s="108"/>
      <c r="AV939" s="108"/>
      <c r="AW939" s="108"/>
      <c r="AX939" s="108"/>
      <c r="AY939" s="108"/>
      <c r="AZ939" s="108"/>
      <c r="BA939" s="109">
        <f t="shared" ref="BA939:BA942" si="1704">SUM(AU939:AZ939)-AT939</f>
        <v>0</v>
      </c>
    </row>
    <row r="940" spans="1:53" ht="14.1" customHeight="1" outlineLevel="2" x14ac:dyDescent="0.2">
      <c r="A940" s="68"/>
      <c r="B940" s="94"/>
      <c r="C940" s="251"/>
      <c r="D940" s="239"/>
      <c r="E940" s="245"/>
      <c r="F940" s="110"/>
      <c r="G940" s="111"/>
      <c r="H940" s="99" t="s">
        <v>50</v>
      </c>
      <c r="I940" s="100"/>
      <c r="J940" s="101"/>
      <c r="K940" s="101"/>
      <c r="L940" s="102" t="str">
        <f>IF(I940&lt;&gt;0,((VLOOKUP(I940,'1. Standard_Cost'!$B$4:$D$8,2)+VLOOKUP(I940,'1. Standard_Cost'!$B$4:$D$8,3))*J940*K940),"0")</f>
        <v>0</v>
      </c>
      <c r="M940" s="102">
        <f>L940*'1. Standard_Cost'!F529</f>
        <v>0</v>
      </c>
      <c r="N940" s="103"/>
      <c r="O940" s="103"/>
      <c r="P940" s="103"/>
      <c r="Q940" s="103"/>
      <c r="R940" s="104">
        <f>+N940*P940*'1. Standard_Cost'!$B$12</f>
        <v>0</v>
      </c>
      <c r="S940" s="104">
        <f>+N940*O940*P940*'1. Standard_Cost'!$C$12</f>
        <v>0</v>
      </c>
      <c r="T940" s="104">
        <f>+N940*P940*Q940*'1. Standard_Cost'!$D$12</f>
        <v>0</v>
      </c>
      <c r="U940" s="104">
        <f>+N940*O940*'1. Standard_Cost'!$E$12</f>
        <v>0</v>
      </c>
      <c r="V940" s="103"/>
      <c r="W940" s="103"/>
      <c r="X940" s="103"/>
      <c r="Y940" s="104">
        <f>+V940*((X940*'1. Standard_Cost'!$B$16)+(W940*X940*'1. Standard_Cost'!$C$16))</f>
        <v>0</v>
      </c>
      <c r="Z940" s="103"/>
      <c r="AA940" s="103"/>
      <c r="AB940" s="104">
        <f>+Z940*'1. Standard_Cost'!$B$20+AA940*'1. Standard_Cost'!$C$20</f>
        <v>0</v>
      </c>
      <c r="AC940" s="105"/>
      <c r="AD940" s="106"/>
      <c r="AE940" s="104">
        <f>SUM(AD940,AC940,AB940,Y940,U940,T940,S940,R940)*'1. Standard_Cost'!B553</f>
        <v>0</v>
      </c>
      <c r="AF940" s="104">
        <f t="shared" ref="AF940:AF942" si="1705">SUM(AD940,AE940)</f>
        <v>0</v>
      </c>
      <c r="AG940" s="103"/>
      <c r="AH940" s="103">
        <v>0</v>
      </c>
      <c r="AI940" s="103">
        <v>0</v>
      </c>
      <c r="AJ940" s="107"/>
      <c r="AK940" s="107"/>
      <c r="AL940" s="107"/>
      <c r="AM940" s="104">
        <f>AG940*'1. Standard_Cost'!B549+'Incremental_Cost Year 2021'!AH943*'1. Standard_Cost'!C549+'Incremental_Cost Year 2021'!AI943*'1. Standard_Cost'!D549+'Incremental_Cost Year 2021'!AJ943+'Incremental_Cost Year 2021'!AL943+AK940</f>
        <v>0</v>
      </c>
      <c r="AN940" s="104">
        <f>AM940*'1. Standard_Cost'!C553</f>
        <v>0</v>
      </c>
      <c r="AO940" s="107"/>
      <c r="AQ940" s="104">
        <f t="shared" si="1701"/>
        <v>0</v>
      </c>
      <c r="AR940" s="104">
        <f t="shared" si="1702"/>
        <v>0</v>
      </c>
      <c r="AS940" s="104">
        <f t="shared" si="1703"/>
        <v>0</v>
      </c>
      <c r="AT940" s="104">
        <f t="shared" ref="AT940:AT942" si="1706">SUM(AQ940,AR940,AS940)</f>
        <v>0</v>
      </c>
      <c r="AU940" s="108"/>
      <c r="AV940" s="108">
        <v>0</v>
      </c>
      <c r="AW940" s="108"/>
      <c r="AX940" s="108"/>
      <c r="AY940" s="108"/>
      <c r="AZ940" s="108"/>
      <c r="BA940" s="109">
        <f t="shared" si="1704"/>
        <v>0</v>
      </c>
    </row>
    <row r="941" spans="1:53" ht="14.1" customHeight="1" outlineLevel="2" x14ac:dyDescent="0.2">
      <c r="A941" s="68"/>
      <c r="B941" s="94"/>
      <c r="C941" s="251"/>
      <c r="D941" s="239"/>
      <c r="E941" s="245"/>
      <c r="F941" s="110"/>
      <c r="G941" s="111"/>
      <c r="H941" s="99" t="s">
        <v>51</v>
      </c>
      <c r="I941" s="100"/>
      <c r="J941" s="101"/>
      <c r="K941" s="101"/>
      <c r="L941" s="102" t="str">
        <f>IF(I941&lt;&gt;0,((VLOOKUP(I941,'1. Standard_Cost'!$B$4:$D$8,2)+VLOOKUP(I941,'1. Standard_Cost'!$B$4:$D$8,3))*J941*K941),"0")</f>
        <v>0</v>
      </c>
      <c r="M941" s="102">
        <f>L941*'1. Standard_Cost'!F529</f>
        <v>0</v>
      </c>
      <c r="N941" s="103"/>
      <c r="O941" s="103"/>
      <c r="P941" s="103"/>
      <c r="Q941" s="103"/>
      <c r="R941" s="104">
        <f>+N941*P941*'1. Standard_Cost'!$B$12</f>
        <v>0</v>
      </c>
      <c r="S941" s="104">
        <f>+N941*O941*P941*'1. Standard_Cost'!$C$12</f>
        <v>0</v>
      </c>
      <c r="T941" s="104">
        <f>+N941*P941*Q941*'1. Standard_Cost'!$D$12</f>
        <v>0</v>
      </c>
      <c r="U941" s="104">
        <f>+N941*O941*'1. Standard_Cost'!$E$12</f>
        <v>0</v>
      </c>
      <c r="V941" s="103"/>
      <c r="W941" s="103"/>
      <c r="X941" s="103"/>
      <c r="Y941" s="104">
        <f>+V941*((X941*'1. Standard_Cost'!$B$16)+(W941*X941*'1. Standard_Cost'!$C$16))</f>
        <v>0</v>
      </c>
      <c r="Z941" s="103"/>
      <c r="AA941" s="103"/>
      <c r="AB941" s="104">
        <f>+Z941*'1. Standard_Cost'!$B$20+AA941*'1. Standard_Cost'!$C$20</f>
        <v>0</v>
      </c>
      <c r="AC941" s="105"/>
      <c r="AD941" s="106"/>
      <c r="AE941" s="104">
        <f>SUM(AD941,AC941,AB941,Y941,U941,T941,S941,R941)*'1. Standard_Cost'!B553</f>
        <v>0</v>
      </c>
      <c r="AF941" s="104">
        <f t="shared" si="1705"/>
        <v>0</v>
      </c>
      <c r="AG941" s="103"/>
      <c r="AH941" s="103"/>
      <c r="AI941" s="103"/>
      <c r="AJ941" s="107"/>
      <c r="AK941" s="107"/>
      <c r="AL941" s="107"/>
      <c r="AM941" s="104">
        <f>AG941*'1. Standard_Cost'!B549+'Incremental_Cost Year 2021'!AH944*'1. Standard_Cost'!C549+'Incremental_Cost Year 2021'!AI944*'1. Standard_Cost'!D549+'Incremental_Cost Year 2021'!AJ944+'Incremental_Cost Year 2021'!AL944+AK941</f>
        <v>0</v>
      </c>
      <c r="AN941" s="104">
        <f>AM941*'1. Standard_Cost'!C553</f>
        <v>0</v>
      </c>
      <c r="AO941" s="107"/>
      <c r="AQ941" s="104">
        <f t="shared" si="1701"/>
        <v>0</v>
      </c>
      <c r="AR941" s="104">
        <f t="shared" si="1702"/>
        <v>0</v>
      </c>
      <c r="AS941" s="104">
        <f t="shared" si="1703"/>
        <v>0</v>
      </c>
      <c r="AT941" s="104">
        <f t="shared" si="1706"/>
        <v>0</v>
      </c>
      <c r="AU941" s="108"/>
      <c r="AV941" s="108"/>
      <c r="AW941" s="108"/>
      <c r="AX941" s="108"/>
      <c r="AY941" s="108"/>
      <c r="AZ941" s="108"/>
      <c r="BA941" s="109">
        <f t="shared" si="1704"/>
        <v>0</v>
      </c>
    </row>
    <row r="942" spans="1:53" ht="14.1" customHeight="1" outlineLevel="2" x14ac:dyDescent="0.2">
      <c r="A942" s="68"/>
      <c r="B942" s="94"/>
      <c r="C942" s="251"/>
      <c r="D942" s="239"/>
      <c r="E942" s="245"/>
      <c r="F942" s="110"/>
      <c r="G942" s="111"/>
      <c r="H942" s="112" t="s">
        <v>179</v>
      </c>
      <c r="I942" s="100"/>
      <c r="J942" s="101"/>
      <c r="K942" s="101"/>
      <c r="L942" s="102" t="str">
        <f>IF(I942&lt;&gt;0,((VLOOKUP(I942,'1. Standard_Cost'!$B$4:$D$8,2)+VLOOKUP(I942,'1. Standard_Cost'!$B$4:$D$8,3))*J942*K942),"0")</f>
        <v>0</v>
      </c>
      <c r="M942" s="102">
        <f>L942*'1. Standard_Cost'!F529</f>
        <v>0</v>
      </c>
      <c r="N942" s="103"/>
      <c r="O942" s="103"/>
      <c r="P942" s="103"/>
      <c r="Q942" s="103"/>
      <c r="R942" s="104">
        <f>+N942*P942*'1. Standard_Cost'!$B$12</f>
        <v>0</v>
      </c>
      <c r="S942" s="104">
        <f>+N942*O942*P942*'1. Standard_Cost'!$C$12</f>
        <v>0</v>
      </c>
      <c r="T942" s="104">
        <f>+N942*P942*Q942*'1. Standard_Cost'!$D$12</f>
        <v>0</v>
      </c>
      <c r="U942" s="104">
        <f>+N942*O942*'1. Standard_Cost'!$E$12</f>
        <v>0</v>
      </c>
      <c r="V942" s="103"/>
      <c r="W942" s="103"/>
      <c r="X942" s="103"/>
      <c r="Y942" s="104">
        <f>+V942*((X942*'1. Standard_Cost'!$B$16)+(W942*X942*'1. Standard_Cost'!$C$16))</f>
        <v>0</v>
      </c>
      <c r="Z942" s="103"/>
      <c r="AA942" s="103"/>
      <c r="AB942" s="104">
        <f>+Z942*'1. Standard_Cost'!$B$20+AA942*'1. Standard_Cost'!$C$20</f>
        <v>0</v>
      </c>
      <c r="AC942" s="105"/>
      <c r="AD942" s="106"/>
      <c r="AE942" s="104">
        <f>SUM(AD942,AC942,AB942,Y942,U942,T942,S942,R942)*'1. Standard_Cost'!B553</f>
        <v>0</v>
      </c>
      <c r="AF942" s="104">
        <f t="shared" si="1705"/>
        <v>0</v>
      </c>
      <c r="AG942" s="103"/>
      <c r="AH942" s="103"/>
      <c r="AI942" s="103"/>
      <c r="AJ942" s="107"/>
      <c r="AK942" s="107"/>
      <c r="AL942" s="107"/>
      <c r="AM942" s="104">
        <f>AG942*'1. Standard_Cost'!B549+'Incremental_Cost Year 2021'!AH947*'1. Standard_Cost'!C549+'Incremental_Cost Year 2021'!AI947*'1. Standard_Cost'!D549+'Incremental_Cost Year 2021'!AJ947+'Incremental_Cost Year 2021'!AL947+AK942</f>
        <v>0</v>
      </c>
      <c r="AN942" s="104">
        <f>AM942*'1. Standard_Cost'!C553</f>
        <v>0</v>
      </c>
      <c r="AO942" s="107"/>
      <c r="AQ942" s="104">
        <f t="shared" si="1701"/>
        <v>0</v>
      </c>
      <c r="AR942" s="104">
        <f t="shared" si="1702"/>
        <v>0</v>
      </c>
      <c r="AS942" s="104">
        <f t="shared" si="1703"/>
        <v>0</v>
      </c>
      <c r="AT942" s="104">
        <f t="shared" si="1706"/>
        <v>0</v>
      </c>
      <c r="AU942" s="108"/>
      <c r="AV942" s="108"/>
      <c r="AW942" s="108"/>
      <c r="AX942" s="108"/>
      <c r="AY942" s="108"/>
      <c r="AZ942" s="108"/>
      <c r="BA942" s="109">
        <f t="shared" si="1704"/>
        <v>0</v>
      </c>
    </row>
    <row r="943" spans="1:53" ht="24.6" customHeight="1" outlineLevel="1" x14ac:dyDescent="0.2">
      <c r="A943" s="68"/>
      <c r="B943" s="141"/>
      <c r="C943" s="251"/>
      <c r="D943" s="240"/>
      <c r="E943" s="246"/>
      <c r="F943" s="114" t="s">
        <v>154</v>
      </c>
      <c r="G943" s="115" t="s">
        <v>155</v>
      </c>
      <c r="H943" s="122" t="s">
        <v>514</v>
      </c>
      <c r="I943" s="117"/>
      <c r="J943" s="117"/>
      <c r="K943" s="117"/>
      <c r="L943" s="118">
        <f>SUM(L939:L942)</f>
        <v>0</v>
      </c>
      <c r="M943" s="118">
        <f>SUM(M939:M942)</f>
        <v>0</v>
      </c>
      <c r="N943" s="117"/>
      <c r="O943" s="117"/>
      <c r="P943" s="117"/>
      <c r="Q943" s="117"/>
      <c r="R943" s="119">
        <f>SUM(R939:R942)</f>
        <v>0</v>
      </c>
      <c r="S943" s="119">
        <f>SUM(S939:S942)</f>
        <v>0</v>
      </c>
      <c r="T943" s="119">
        <f>SUM(T939:T942)</f>
        <v>0</v>
      </c>
      <c r="U943" s="119">
        <f>SUM(U939:U942)</f>
        <v>0</v>
      </c>
      <c r="V943" s="117"/>
      <c r="W943" s="117"/>
      <c r="X943" s="117"/>
      <c r="Y943" s="118">
        <f>SUM(Y939:Y942)</f>
        <v>0</v>
      </c>
      <c r="Z943" s="117"/>
      <c r="AA943" s="117"/>
      <c r="AB943" s="118">
        <f t="shared" ref="AB943:AF943" si="1707">SUM(AB939:AB942)</f>
        <v>250000</v>
      </c>
      <c r="AC943" s="118">
        <f t="shared" si="1707"/>
        <v>350000</v>
      </c>
      <c r="AD943" s="118">
        <f t="shared" si="1707"/>
        <v>0</v>
      </c>
      <c r="AE943" s="118">
        <f t="shared" si="1707"/>
        <v>0</v>
      </c>
      <c r="AF943" s="118">
        <f t="shared" si="1707"/>
        <v>0</v>
      </c>
      <c r="AG943" s="117"/>
      <c r="AH943" s="117"/>
      <c r="AI943" s="117"/>
      <c r="AJ943" s="119">
        <f>SUM(AJ939:AJ942)</f>
        <v>0</v>
      </c>
      <c r="AK943" s="119">
        <f t="shared" ref="AK943:AN943" si="1708">SUM(AK939:AK942)</f>
        <v>0</v>
      </c>
      <c r="AL943" s="119">
        <f t="shared" si="1708"/>
        <v>0</v>
      </c>
      <c r="AM943" s="119">
        <f t="shared" si="1708"/>
        <v>0</v>
      </c>
      <c r="AN943" s="119">
        <f t="shared" si="1708"/>
        <v>0</v>
      </c>
      <c r="AO943" s="116"/>
      <c r="AP943" s="120"/>
      <c r="AQ943" s="121">
        <f t="shared" ref="AQ943:BA943" si="1709">SUM(AQ939:AQ942)</f>
        <v>0</v>
      </c>
      <c r="AR943" s="121">
        <f t="shared" si="1709"/>
        <v>0</v>
      </c>
      <c r="AS943" s="121">
        <f t="shared" si="1709"/>
        <v>0</v>
      </c>
      <c r="AT943" s="121">
        <f t="shared" si="1709"/>
        <v>0</v>
      </c>
      <c r="AU943" s="121">
        <f t="shared" si="1709"/>
        <v>0</v>
      </c>
      <c r="AV943" s="121">
        <f t="shared" si="1709"/>
        <v>0</v>
      </c>
      <c r="AW943" s="121">
        <f t="shared" si="1709"/>
        <v>0</v>
      </c>
      <c r="AX943" s="121">
        <f t="shared" si="1709"/>
        <v>0</v>
      </c>
      <c r="AY943" s="121">
        <f t="shared" si="1709"/>
        <v>0</v>
      </c>
      <c r="AZ943" s="121">
        <f t="shared" si="1709"/>
        <v>0</v>
      </c>
      <c r="BA943" s="121">
        <f t="shared" si="1709"/>
        <v>0</v>
      </c>
    </row>
    <row r="944" spans="1:53" s="61" customFormat="1" x14ac:dyDescent="0.2">
      <c r="C944" s="143"/>
      <c r="D944" s="143"/>
      <c r="E944" s="143"/>
      <c r="F944" s="143"/>
      <c r="G944" s="143"/>
      <c r="L944" s="144"/>
      <c r="M944" s="144"/>
      <c r="S944" s="145"/>
      <c r="AU944" s="63"/>
      <c r="AV944" s="63"/>
      <c r="AW944" s="63"/>
      <c r="AX944" s="63"/>
      <c r="AY944" s="63"/>
      <c r="AZ944" s="63"/>
      <c r="BA944" s="63"/>
    </row>
    <row r="945" spans="3:53" s="61" customFormat="1" x14ac:dyDescent="0.2">
      <c r="C945" s="143"/>
      <c r="D945" s="143"/>
      <c r="E945" s="146"/>
      <c r="F945" s="146"/>
      <c r="G945" s="146"/>
      <c r="H945" s="147"/>
      <c r="AU945" s="63"/>
      <c r="AV945" s="63"/>
      <c r="AW945" s="63"/>
      <c r="AX945" s="63"/>
      <c r="AY945" s="63"/>
      <c r="AZ945" s="63"/>
      <c r="BA945" s="63"/>
    </row>
    <row r="946" spans="3:53" s="61" customFormat="1" x14ac:dyDescent="0.2">
      <c r="C946" s="143"/>
      <c r="D946" s="143"/>
      <c r="E946" s="143"/>
      <c r="F946" s="143"/>
      <c r="G946" s="143"/>
      <c r="AU946" s="63"/>
      <c r="AV946" s="63"/>
      <c r="AW946" s="63"/>
      <c r="AX946" s="63"/>
      <c r="AY946" s="63"/>
      <c r="AZ946" s="63"/>
      <c r="BA946" s="63"/>
    </row>
    <row r="947" spans="3:53" s="61" customFormat="1" x14ac:dyDescent="0.2">
      <c r="C947" s="143"/>
      <c r="D947" s="143"/>
      <c r="E947" s="143"/>
      <c r="F947" s="143"/>
      <c r="G947" s="143"/>
      <c r="AQ947" s="219">
        <f t="shared" ref="AQ947:AV947" si="1710">AQ6+AQ123+AQ419+AQ759</f>
        <v>5381692.0500000007</v>
      </c>
      <c r="AR947" s="219">
        <f t="shared" si="1710"/>
        <v>1524000</v>
      </c>
      <c r="AS947" s="219">
        <f t="shared" si="1710"/>
        <v>0</v>
      </c>
      <c r="AT947" s="219">
        <f t="shared" si="1710"/>
        <v>6905692.0500000007</v>
      </c>
      <c r="AU947" s="219">
        <f t="shared" si="1710"/>
        <v>6905692.0500000007</v>
      </c>
      <c r="AV947" s="219">
        <f t="shared" si="1710"/>
        <v>0</v>
      </c>
      <c r="AW947" s="63"/>
      <c r="AX947" s="63"/>
      <c r="AY947" s="63"/>
      <c r="AZ947" s="63"/>
      <c r="BA947" s="63"/>
    </row>
    <row r="948" spans="3:53" s="61" customFormat="1" x14ac:dyDescent="0.2">
      <c r="C948" s="143"/>
      <c r="D948" s="143"/>
      <c r="E948" s="143"/>
      <c r="F948" s="143"/>
      <c r="G948" s="143"/>
      <c r="AU948" s="63"/>
      <c r="AV948" s="63"/>
      <c r="AW948" s="63"/>
      <c r="AX948" s="63"/>
      <c r="AY948" s="63"/>
      <c r="AZ948" s="63"/>
      <c r="BA948" s="63"/>
    </row>
    <row r="949" spans="3:53" s="61" customFormat="1" x14ac:dyDescent="0.2">
      <c r="C949" s="143"/>
      <c r="D949" s="143"/>
      <c r="E949" s="143"/>
      <c r="F949" s="143"/>
      <c r="G949" s="143"/>
      <c r="H949" s="147"/>
      <c r="AU949" s="63"/>
      <c r="AV949" s="63"/>
      <c r="AW949" s="63"/>
      <c r="AX949" s="63"/>
      <c r="AY949" s="63"/>
      <c r="AZ949" s="63"/>
      <c r="BA949" s="63"/>
    </row>
    <row r="950" spans="3:53" s="61" customFormat="1" x14ac:dyDescent="0.2">
      <c r="C950" s="143"/>
      <c r="D950" s="143"/>
      <c r="E950" s="146"/>
      <c r="F950" s="146"/>
      <c r="G950" s="146"/>
      <c r="H950" s="62"/>
      <c r="AU950" s="63"/>
      <c r="AV950" s="63"/>
      <c r="AW950" s="63"/>
      <c r="AX950" s="63"/>
      <c r="AY950" s="63"/>
      <c r="AZ950" s="63"/>
      <c r="BA950" s="63"/>
    </row>
    <row r="951" spans="3:53" s="61" customFormat="1" x14ac:dyDescent="0.2">
      <c r="C951" s="143"/>
      <c r="D951" s="143"/>
      <c r="E951" s="143"/>
      <c r="F951" s="143"/>
      <c r="G951" s="143"/>
      <c r="AU951" s="63"/>
      <c r="AV951" s="63"/>
      <c r="AW951" s="63"/>
      <c r="AX951" s="63"/>
      <c r="AY951" s="63"/>
      <c r="AZ951" s="63"/>
      <c r="BA951" s="63"/>
    </row>
    <row r="952" spans="3:53" s="61" customFormat="1" x14ac:dyDescent="0.2">
      <c r="C952" s="143"/>
      <c r="D952" s="143"/>
      <c r="E952" s="143"/>
      <c r="F952" s="143"/>
      <c r="G952" s="143"/>
      <c r="AU952" s="63"/>
      <c r="AV952" s="63"/>
      <c r="AW952" s="63"/>
      <c r="AX952" s="63"/>
      <c r="AY952" s="63"/>
      <c r="AZ952" s="63"/>
      <c r="BA952" s="63"/>
    </row>
    <row r="953" spans="3:53" s="61" customFormat="1" x14ac:dyDescent="0.2">
      <c r="C953" s="143"/>
      <c r="D953" s="143"/>
      <c r="E953" s="143"/>
      <c r="F953" s="143"/>
      <c r="G953" s="143"/>
      <c r="AU953" s="63"/>
      <c r="AV953" s="63"/>
      <c r="AW953" s="63"/>
      <c r="AX953" s="63"/>
      <c r="AY953" s="63"/>
      <c r="AZ953" s="63"/>
      <c r="BA953" s="63"/>
    </row>
    <row r="954" spans="3:53" s="61" customFormat="1" x14ac:dyDescent="0.2">
      <c r="C954" s="143"/>
      <c r="D954" s="143"/>
      <c r="E954" s="143"/>
      <c r="F954" s="143"/>
      <c r="G954" s="143"/>
      <c r="H954" s="147"/>
      <c r="AU954" s="63"/>
      <c r="AV954" s="63"/>
      <c r="AW954" s="63"/>
      <c r="AX954" s="63"/>
      <c r="AY954" s="63"/>
      <c r="AZ954" s="63"/>
      <c r="BA954" s="63"/>
    </row>
    <row r="955" spans="3:53" s="61" customFormat="1" x14ac:dyDescent="0.2">
      <c r="C955" s="143"/>
      <c r="D955" s="143"/>
      <c r="E955" s="146"/>
      <c r="F955" s="146"/>
      <c r="G955" s="146"/>
      <c r="H955" s="62"/>
      <c r="AU955" s="63"/>
      <c r="AV955" s="63"/>
      <c r="AW955" s="63"/>
      <c r="AX955" s="63"/>
      <c r="AY955" s="63"/>
      <c r="AZ955" s="63"/>
      <c r="BA955" s="63"/>
    </row>
    <row r="956" spans="3:53" s="61" customFormat="1" x14ac:dyDescent="0.2">
      <c r="C956" s="143"/>
      <c r="D956" s="143"/>
      <c r="E956" s="148"/>
      <c r="F956" s="148"/>
      <c r="G956" s="148"/>
      <c r="AU956" s="63"/>
      <c r="AV956" s="63"/>
      <c r="AW956" s="63"/>
      <c r="AX956" s="63"/>
      <c r="AY956" s="63"/>
      <c r="AZ956" s="63"/>
      <c r="BA956" s="63"/>
    </row>
  </sheetData>
  <mergeCells count="63">
    <mergeCell ref="E24:E27"/>
    <mergeCell ref="C929:C943"/>
    <mergeCell ref="C822:C836"/>
    <mergeCell ref="C847:C861"/>
    <mergeCell ref="C872:E872"/>
    <mergeCell ref="C873:C887"/>
    <mergeCell ref="C903:E903"/>
    <mergeCell ref="D929:D933"/>
    <mergeCell ref="E929:E933"/>
    <mergeCell ref="D934:D938"/>
    <mergeCell ref="E935:E938"/>
    <mergeCell ref="D939:D943"/>
    <mergeCell ref="E939:E943"/>
    <mergeCell ref="C760:E760"/>
    <mergeCell ref="C761:C775"/>
    <mergeCell ref="C786:C800"/>
    <mergeCell ref="C821:E821"/>
    <mergeCell ref="C904:C918"/>
    <mergeCell ref="C673:E673"/>
    <mergeCell ref="C674:C688"/>
    <mergeCell ref="C699:C713"/>
    <mergeCell ref="C729:C743"/>
    <mergeCell ref="B759:E759"/>
    <mergeCell ref="C562:C576"/>
    <mergeCell ref="C582:E582"/>
    <mergeCell ref="C583:C597"/>
    <mergeCell ref="C608:C622"/>
    <mergeCell ref="C638:C652"/>
    <mergeCell ref="D618:D622"/>
    <mergeCell ref="D613:D617"/>
    <mergeCell ref="E618:E622"/>
    <mergeCell ref="C446:C460"/>
    <mergeCell ref="C476:C490"/>
    <mergeCell ref="C506:E506"/>
    <mergeCell ref="C507:C521"/>
    <mergeCell ref="C532:C546"/>
    <mergeCell ref="C344:C358"/>
    <mergeCell ref="C365:C378"/>
    <mergeCell ref="B419:E419"/>
    <mergeCell ref="C420:E420"/>
    <mergeCell ref="C421:C435"/>
    <mergeCell ref="E359:E363"/>
    <mergeCell ref="C248:C261"/>
    <mergeCell ref="C302:E302"/>
    <mergeCell ref="C303:C312"/>
    <mergeCell ref="C319:C332"/>
    <mergeCell ref="C343:E343"/>
    <mergeCell ref="C195:E195"/>
    <mergeCell ref="C196:C205"/>
    <mergeCell ref="C212:C225"/>
    <mergeCell ref="C226:E226"/>
    <mergeCell ref="C227:C241"/>
    <mergeCell ref="C94:E94"/>
    <mergeCell ref="B123:E123"/>
    <mergeCell ref="C124:E124"/>
    <mergeCell ref="C33:E33"/>
    <mergeCell ref="C125:C139"/>
    <mergeCell ref="AQ2:BA2"/>
    <mergeCell ref="B3:E3"/>
    <mergeCell ref="B6:E6"/>
    <mergeCell ref="C7:E7"/>
    <mergeCell ref="B1:L1"/>
    <mergeCell ref="B2:E2"/>
  </mergeCells>
  <conditionalFormatting sqref="BA8:BA12">
    <cfRule type="cellIs" dxfId="257" priority="261" operator="lessThan">
      <formula>0</formula>
    </cfRule>
    <cfRule type="cellIs" dxfId="256" priority="262" operator="lessThan">
      <formula>-105575</formula>
    </cfRule>
  </conditionalFormatting>
  <conditionalFormatting sqref="BA17">
    <cfRule type="cellIs" dxfId="255" priority="259" operator="lessThan">
      <formula>0</formula>
    </cfRule>
    <cfRule type="cellIs" dxfId="254" priority="260" operator="lessThan">
      <formula>-105575</formula>
    </cfRule>
  </conditionalFormatting>
  <conditionalFormatting sqref="BA13:BA16">
    <cfRule type="cellIs" dxfId="253" priority="257" operator="lessThan">
      <formula>0</formula>
    </cfRule>
    <cfRule type="cellIs" dxfId="252" priority="258" operator="lessThan">
      <formula>-105575</formula>
    </cfRule>
  </conditionalFormatting>
  <conditionalFormatting sqref="BA23:BA26">
    <cfRule type="cellIs" dxfId="251" priority="255" operator="lessThan">
      <formula>0</formula>
    </cfRule>
    <cfRule type="cellIs" dxfId="250" priority="256" operator="lessThan">
      <formula>-105575</formula>
    </cfRule>
  </conditionalFormatting>
  <conditionalFormatting sqref="BA34:BA37">
    <cfRule type="cellIs" dxfId="249" priority="253" operator="lessThan">
      <formula>0</formula>
    </cfRule>
    <cfRule type="cellIs" dxfId="248" priority="254" operator="lessThan">
      <formula>-105575</formula>
    </cfRule>
  </conditionalFormatting>
  <conditionalFormatting sqref="BA39:BA42 BA44:BA47 BA125:BA128 BA130:BA133 BA135:BA138">
    <cfRule type="cellIs" dxfId="247" priority="251" operator="lessThan">
      <formula>0</formula>
    </cfRule>
    <cfRule type="cellIs" dxfId="246" priority="252" operator="lessThan">
      <formula>-105575</formula>
    </cfRule>
  </conditionalFormatting>
  <conditionalFormatting sqref="BA18:BA21">
    <cfRule type="cellIs" dxfId="245" priority="249" operator="lessThan">
      <formula>0</formula>
    </cfRule>
    <cfRule type="cellIs" dxfId="244" priority="250" operator="lessThan">
      <formula>-105575</formula>
    </cfRule>
  </conditionalFormatting>
  <conditionalFormatting sqref="BA28:BA31">
    <cfRule type="cellIs" dxfId="243" priority="247" operator="lessThan">
      <formula>0</formula>
    </cfRule>
    <cfRule type="cellIs" dxfId="242" priority="248" operator="lessThan">
      <formula>-105575</formula>
    </cfRule>
  </conditionalFormatting>
  <conditionalFormatting sqref="BA100:BA106 BA108:BA111">
    <cfRule type="cellIs" dxfId="241" priority="239" operator="lessThan">
      <formula>0</formula>
    </cfRule>
    <cfRule type="cellIs" dxfId="240" priority="240" operator="lessThan">
      <formula>-105575</formula>
    </cfRule>
  </conditionalFormatting>
  <conditionalFormatting sqref="BA95:BA98">
    <cfRule type="cellIs" dxfId="239" priority="241" operator="lessThan">
      <formula>0</formula>
    </cfRule>
    <cfRule type="cellIs" dxfId="238" priority="242" operator="lessThan">
      <formula>-105575</formula>
    </cfRule>
  </conditionalFormatting>
  <conditionalFormatting sqref="BA49:BA52">
    <cfRule type="cellIs" dxfId="237" priority="237" operator="lessThan">
      <formula>0</formula>
    </cfRule>
    <cfRule type="cellIs" dxfId="236" priority="238" operator="lessThan">
      <formula>-105575</formula>
    </cfRule>
  </conditionalFormatting>
  <conditionalFormatting sqref="BA54:BA57">
    <cfRule type="cellIs" dxfId="235" priority="235" operator="lessThan">
      <formula>0</formula>
    </cfRule>
    <cfRule type="cellIs" dxfId="234" priority="236" operator="lessThan">
      <formula>-105575</formula>
    </cfRule>
  </conditionalFormatting>
  <conditionalFormatting sqref="BA59:BA62">
    <cfRule type="cellIs" dxfId="233" priority="233" operator="lessThan">
      <formula>0</formula>
    </cfRule>
    <cfRule type="cellIs" dxfId="232" priority="234" operator="lessThan">
      <formula>-105575</formula>
    </cfRule>
  </conditionalFormatting>
  <conditionalFormatting sqref="BA64:BA67">
    <cfRule type="cellIs" dxfId="231" priority="231" operator="lessThan">
      <formula>0</formula>
    </cfRule>
    <cfRule type="cellIs" dxfId="230" priority="232" operator="lessThan">
      <formula>-105575</formula>
    </cfRule>
  </conditionalFormatting>
  <conditionalFormatting sqref="BA69:BA72">
    <cfRule type="cellIs" dxfId="229" priority="229" operator="lessThan">
      <formula>0</formula>
    </cfRule>
    <cfRule type="cellIs" dxfId="228" priority="230" operator="lessThan">
      <formula>-105575</formula>
    </cfRule>
  </conditionalFormatting>
  <conditionalFormatting sqref="BA74:BA77">
    <cfRule type="cellIs" dxfId="227" priority="227" operator="lessThan">
      <formula>0</formula>
    </cfRule>
    <cfRule type="cellIs" dxfId="226" priority="228" operator="lessThan">
      <formula>-105575</formula>
    </cfRule>
  </conditionalFormatting>
  <conditionalFormatting sqref="BA79:BA82">
    <cfRule type="cellIs" dxfId="225" priority="225" operator="lessThan">
      <formula>0</formula>
    </cfRule>
    <cfRule type="cellIs" dxfId="224" priority="226" operator="lessThan">
      <formula>-105575</formula>
    </cfRule>
  </conditionalFormatting>
  <conditionalFormatting sqref="BA84:BA87">
    <cfRule type="cellIs" dxfId="223" priority="223" operator="lessThan">
      <formula>0</formula>
    </cfRule>
    <cfRule type="cellIs" dxfId="222" priority="224" operator="lessThan">
      <formula>-105575</formula>
    </cfRule>
  </conditionalFormatting>
  <conditionalFormatting sqref="BA89:BA92">
    <cfRule type="cellIs" dxfId="221" priority="221" operator="lessThan">
      <formula>0</formula>
    </cfRule>
    <cfRule type="cellIs" dxfId="220" priority="222" operator="lessThan">
      <formula>-105575</formula>
    </cfRule>
  </conditionalFormatting>
  <conditionalFormatting sqref="BA113:BA116">
    <cfRule type="cellIs" dxfId="219" priority="219" operator="lessThan">
      <formula>0</formula>
    </cfRule>
    <cfRule type="cellIs" dxfId="218" priority="220" operator="lessThan">
      <formula>-105575</formula>
    </cfRule>
  </conditionalFormatting>
  <conditionalFormatting sqref="BA118:BA121">
    <cfRule type="cellIs" dxfId="217" priority="217" operator="lessThan">
      <formula>0</formula>
    </cfRule>
    <cfRule type="cellIs" dxfId="216" priority="218" operator="lessThan">
      <formula>-105575</formula>
    </cfRule>
  </conditionalFormatting>
  <conditionalFormatting sqref="BA421:BA424 BA426:BA429 BA431:BA434">
    <cfRule type="cellIs" dxfId="215" priority="215" operator="lessThan">
      <formula>0</formula>
    </cfRule>
    <cfRule type="cellIs" dxfId="214" priority="216" operator="lessThan">
      <formula>-105575</formula>
    </cfRule>
  </conditionalFormatting>
  <conditionalFormatting sqref="BA196:BA199 BA201:BA204">
    <cfRule type="cellIs" dxfId="213" priority="213" operator="lessThan">
      <formula>0</formula>
    </cfRule>
    <cfRule type="cellIs" dxfId="212" priority="214" operator="lessThan">
      <formula>-105575</formula>
    </cfRule>
  </conditionalFormatting>
  <conditionalFormatting sqref="BA216:BA219 BA221:BA224">
    <cfRule type="cellIs" dxfId="211" priority="211" operator="lessThan">
      <formula>0</formula>
    </cfRule>
    <cfRule type="cellIs" dxfId="210" priority="212" operator="lessThan">
      <formula>-105575</formula>
    </cfRule>
  </conditionalFormatting>
  <conditionalFormatting sqref="BA140:BA143">
    <cfRule type="cellIs" dxfId="209" priority="209" operator="lessThan">
      <formula>0</formula>
    </cfRule>
    <cfRule type="cellIs" dxfId="208" priority="210" operator="lessThan">
      <formula>-105575</formula>
    </cfRule>
  </conditionalFormatting>
  <conditionalFormatting sqref="BA145:BA148">
    <cfRule type="cellIs" dxfId="207" priority="207" operator="lessThan">
      <formula>0</formula>
    </cfRule>
    <cfRule type="cellIs" dxfId="206" priority="208" operator="lessThan">
      <formula>-105575</formula>
    </cfRule>
  </conditionalFormatting>
  <conditionalFormatting sqref="BA150:BA153">
    <cfRule type="cellIs" dxfId="205" priority="205" operator="lessThan">
      <formula>0</formula>
    </cfRule>
    <cfRule type="cellIs" dxfId="204" priority="206" operator="lessThan">
      <formula>-105575</formula>
    </cfRule>
  </conditionalFormatting>
  <conditionalFormatting sqref="BA155:BA158">
    <cfRule type="cellIs" dxfId="203" priority="203" operator="lessThan">
      <formula>0</formula>
    </cfRule>
    <cfRule type="cellIs" dxfId="202" priority="204" operator="lessThan">
      <formula>-105575</formula>
    </cfRule>
  </conditionalFormatting>
  <conditionalFormatting sqref="BA160:BA163">
    <cfRule type="cellIs" dxfId="201" priority="201" operator="lessThan">
      <formula>0</formula>
    </cfRule>
    <cfRule type="cellIs" dxfId="200" priority="202" operator="lessThan">
      <formula>-105575</formula>
    </cfRule>
  </conditionalFormatting>
  <conditionalFormatting sqref="BA165:BA168">
    <cfRule type="cellIs" dxfId="199" priority="199" operator="lessThan">
      <formula>0</formula>
    </cfRule>
    <cfRule type="cellIs" dxfId="198" priority="200" operator="lessThan">
      <formula>-105575</formula>
    </cfRule>
  </conditionalFormatting>
  <conditionalFormatting sqref="BA170:BA173">
    <cfRule type="cellIs" dxfId="197" priority="197" operator="lessThan">
      <formula>0</formula>
    </cfRule>
    <cfRule type="cellIs" dxfId="196" priority="198" operator="lessThan">
      <formula>-105575</formula>
    </cfRule>
  </conditionalFormatting>
  <conditionalFormatting sqref="BA175:BA178">
    <cfRule type="cellIs" dxfId="195" priority="195" operator="lessThan">
      <formula>0</formula>
    </cfRule>
    <cfRule type="cellIs" dxfId="194" priority="196" operator="lessThan">
      <formula>-105575</formula>
    </cfRule>
  </conditionalFormatting>
  <conditionalFormatting sqref="BA180:BA183">
    <cfRule type="cellIs" dxfId="193" priority="193" operator="lessThan">
      <formula>0</formula>
    </cfRule>
    <cfRule type="cellIs" dxfId="192" priority="194" operator="lessThan">
      <formula>-105575</formula>
    </cfRule>
  </conditionalFormatting>
  <conditionalFormatting sqref="BA185:BA188">
    <cfRule type="cellIs" dxfId="191" priority="191" operator="lessThan">
      <formula>0</formula>
    </cfRule>
    <cfRule type="cellIs" dxfId="190" priority="192" operator="lessThan">
      <formula>-105575</formula>
    </cfRule>
  </conditionalFormatting>
  <conditionalFormatting sqref="BA190:BA193">
    <cfRule type="cellIs" dxfId="189" priority="189" operator="lessThan">
      <formula>0</formula>
    </cfRule>
    <cfRule type="cellIs" dxfId="188" priority="190" operator="lessThan">
      <formula>-105575</formula>
    </cfRule>
  </conditionalFormatting>
  <conditionalFormatting sqref="BA211:BA214">
    <cfRule type="cellIs" dxfId="187" priority="185" operator="lessThan">
      <formula>0</formula>
    </cfRule>
    <cfRule type="cellIs" dxfId="186" priority="186" operator="lessThan">
      <formula>-105575</formula>
    </cfRule>
  </conditionalFormatting>
  <conditionalFormatting sqref="BA247:BA250">
    <cfRule type="cellIs" dxfId="185" priority="177" operator="lessThan">
      <formula>0</formula>
    </cfRule>
    <cfRule type="cellIs" dxfId="184" priority="178" operator="lessThan">
      <formula>-105575</formula>
    </cfRule>
  </conditionalFormatting>
  <conditionalFormatting sqref="BA262:BA265">
    <cfRule type="cellIs" dxfId="183" priority="175" operator="lessThan">
      <formula>0</formula>
    </cfRule>
    <cfRule type="cellIs" dxfId="182" priority="176" operator="lessThan">
      <formula>-105575</formula>
    </cfRule>
  </conditionalFormatting>
  <conditionalFormatting sqref="BA206:BA209">
    <cfRule type="cellIs" dxfId="181" priority="187" operator="lessThan">
      <formula>0</formula>
    </cfRule>
    <cfRule type="cellIs" dxfId="180" priority="188" operator="lessThan">
      <formula>-105575</formula>
    </cfRule>
  </conditionalFormatting>
  <conditionalFormatting sqref="BA267:BA270">
    <cfRule type="cellIs" dxfId="179" priority="173" operator="lessThan">
      <formula>0</formula>
    </cfRule>
    <cfRule type="cellIs" dxfId="178" priority="174" operator="lessThan">
      <formula>-105575</formula>
    </cfRule>
  </conditionalFormatting>
  <conditionalFormatting sqref="BA272:BA275">
    <cfRule type="cellIs" dxfId="177" priority="171" operator="lessThan">
      <formula>0</formula>
    </cfRule>
    <cfRule type="cellIs" dxfId="176" priority="172" operator="lessThan">
      <formula>-105575</formula>
    </cfRule>
  </conditionalFormatting>
  <conditionalFormatting sqref="BA227:BA230 BA232:BA235 BA237:BA240">
    <cfRule type="cellIs" dxfId="175" priority="183" operator="lessThan">
      <formula>0</formula>
    </cfRule>
    <cfRule type="cellIs" dxfId="174" priority="184" operator="lessThan">
      <formula>-105575</formula>
    </cfRule>
  </conditionalFormatting>
  <conditionalFormatting sqref="BA252:BA255 BA257:BA260">
    <cfRule type="cellIs" dxfId="173" priority="181" operator="lessThan">
      <formula>0</formula>
    </cfRule>
    <cfRule type="cellIs" dxfId="172" priority="182" operator="lessThan">
      <formula>-105575</formula>
    </cfRule>
  </conditionalFormatting>
  <conditionalFormatting sqref="BA277:BA280">
    <cfRule type="cellIs" dxfId="171" priority="169" operator="lessThan">
      <formula>0</formula>
    </cfRule>
    <cfRule type="cellIs" dxfId="170" priority="170" operator="lessThan">
      <formula>-105575</formula>
    </cfRule>
  </conditionalFormatting>
  <conditionalFormatting sqref="BA242:BA245">
    <cfRule type="cellIs" dxfId="169" priority="179" operator="lessThan">
      <formula>0</formula>
    </cfRule>
    <cfRule type="cellIs" dxfId="168" priority="180" operator="lessThan">
      <formula>-105575</formula>
    </cfRule>
  </conditionalFormatting>
  <conditionalFormatting sqref="BA282:BA285">
    <cfRule type="cellIs" dxfId="167" priority="167" operator="lessThan">
      <formula>0</formula>
    </cfRule>
    <cfRule type="cellIs" dxfId="166" priority="168" operator="lessThan">
      <formula>-105575</formula>
    </cfRule>
  </conditionalFormatting>
  <conditionalFormatting sqref="BA287:BA290">
    <cfRule type="cellIs" dxfId="165" priority="165" operator="lessThan">
      <formula>0</formula>
    </cfRule>
    <cfRule type="cellIs" dxfId="164" priority="166" operator="lessThan">
      <formula>-105575</formula>
    </cfRule>
  </conditionalFormatting>
  <conditionalFormatting sqref="BA292:BA295">
    <cfRule type="cellIs" dxfId="163" priority="163" operator="lessThan">
      <formula>0</formula>
    </cfRule>
    <cfRule type="cellIs" dxfId="162" priority="164" operator="lessThan">
      <formula>-105575</formula>
    </cfRule>
  </conditionalFormatting>
  <conditionalFormatting sqref="BA297:BA300">
    <cfRule type="cellIs" dxfId="161" priority="161" operator="lessThan">
      <formula>0</formula>
    </cfRule>
    <cfRule type="cellIs" dxfId="160" priority="162" operator="lessThan">
      <formula>-105575</formula>
    </cfRule>
  </conditionalFormatting>
  <conditionalFormatting sqref="BA414:BA417">
    <cfRule type="cellIs" dxfId="159" priority="125" operator="lessThan">
      <formula>0</formula>
    </cfRule>
    <cfRule type="cellIs" dxfId="158" priority="126" operator="lessThan">
      <formula>-105575</formula>
    </cfRule>
  </conditionalFormatting>
  <conditionalFormatting sqref="BA436:BA439">
    <cfRule type="cellIs" dxfId="157" priority="123" operator="lessThan">
      <formula>0</formula>
    </cfRule>
    <cfRule type="cellIs" dxfId="156" priority="124" operator="lessThan">
      <formula>-105575</formula>
    </cfRule>
  </conditionalFormatting>
  <conditionalFormatting sqref="BA441:BA444">
    <cfRule type="cellIs" dxfId="155" priority="121" operator="lessThan">
      <formula>0</formula>
    </cfRule>
    <cfRule type="cellIs" dxfId="154" priority="122" operator="lessThan">
      <formula>-105575</formula>
    </cfRule>
  </conditionalFormatting>
  <conditionalFormatting sqref="BA466:BA469">
    <cfRule type="cellIs" dxfId="153" priority="115" operator="lessThan">
      <formula>0</formula>
    </cfRule>
    <cfRule type="cellIs" dxfId="152" priority="116" operator="lessThan">
      <formula>-105575</formula>
    </cfRule>
  </conditionalFormatting>
  <conditionalFormatting sqref="BA496:BA499">
    <cfRule type="cellIs" dxfId="151" priority="107" operator="lessThan">
      <formula>0</formula>
    </cfRule>
    <cfRule type="cellIs" dxfId="150" priority="108" operator="lessThan">
      <formula>-105575</formula>
    </cfRule>
  </conditionalFormatting>
  <conditionalFormatting sqref="BA501:BA504">
    <cfRule type="cellIs" dxfId="149" priority="105" operator="lessThan">
      <formula>0</formula>
    </cfRule>
    <cfRule type="cellIs" dxfId="148" priority="106" operator="lessThan">
      <formula>-105575</formula>
    </cfRule>
  </conditionalFormatting>
  <conditionalFormatting sqref="BA318:BA321">
    <cfRule type="cellIs" dxfId="147" priority="153" operator="lessThan">
      <formula>0</formula>
    </cfRule>
    <cfRule type="cellIs" dxfId="146" priority="154" operator="lessThan">
      <formula>-105575</formula>
    </cfRule>
  </conditionalFormatting>
  <conditionalFormatting sqref="BA333:BA336">
    <cfRule type="cellIs" dxfId="145" priority="151" operator="lessThan">
      <formula>0</formula>
    </cfRule>
    <cfRule type="cellIs" dxfId="144" priority="152" operator="lessThan">
      <formula>-105575</formula>
    </cfRule>
  </conditionalFormatting>
  <conditionalFormatting sqref="BA338:BA341">
    <cfRule type="cellIs" dxfId="143" priority="149" operator="lessThan">
      <formula>0</formula>
    </cfRule>
    <cfRule type="cellIs" dxfId="142" priority="150" operator="lessThan">
      <formula>-105575</formula>
    </cfRule>
  </conditionalFormatting>
  <conditionalFormatting sqref="BA303:BA306 BA308:BA311">
    <cfRule type="cellIs" dxfId="141" priority="159" operator="lessThan">
      <formula>0</formula>
    </cfRule>
    <cfRule type="cellIs" dxfId="140" priority="160" operator="lessThan">
      <formula>-105575</formula>
    </cfRule>
  </conditionalFormatting>
  <conditionalFormatting sqref="BA323:BA326 BA328:BA331">
    <cfRule type="cellIs" dxfId="139" priority="157" operator="lessThan">
      <formula>0</formula>
    </cfRule>
    <cfRule type="cellIs" dxfId="138" priority="158" operator="lessThan">
      <formula>-105575</formula>
    </cfRule>
  </conditionalFormatting>
  <conditionalFormatting sqref="BA313:BA316">
    <cfRule type="cellIs" dxfId="137" priority="155" operator="lessThan">
      <formula>0</formula>
    </cfRule>
    <cfRule type="cellIs" dxfId="136" priority="156" operator="lessThan">
      <formula>-105575</formula>
    </cfRule>
  </conditionalFormatting>
  <conditionalFormatting sqref="BA364:BA367">
    <cfRule type="cellIs" dxfId="135" priority="141" operator="lessThan">
      <formula>0</formula>
    </cfRule>
    <cfRule type="cellIs" dxfId="134" priority="142" operator="lessThan">
      <formula>-105575</formula>
    </cfRule>
  </conditionalFormatting>
  <conditionalFormatting sqref="BA379:BA382">
    <cfRule type="cellIs" dxfId="133" priority="139" operator="lessThan">
      <formula>0</formula>
    </cfRule>
    <cfRule type="cellIs" dxfId="132" priority="140" operator="lessThan">
      <formula>-105575</formula>
    </cfRule>
  </conditionalFormatting>
  <conditionalFormatting sqref="BA384:BA387">
    <cfRule type="cellIs" dxfId="131" priority="137" operator="lessThan">
      <formula>0</formula>
    </cfRule>
    <cfRule type="cellIs" dxfId="130" priority="138" operator="lessThan">
      <formula>-105575</formula>
    </cfRule>
  </conditionalFormatting>
  <conditionalFormatting sqref="BA389:BA392">
    <cfRule type="cellIs" dxfId="129" priority="135" operator="lessThan">
      <formula>0</formula>
    </cfRule>
    <cfRule type="cellIs" dxfId="128" priority="136" operator="lessThan">
      <formula>-105575</formula>
    </cfRule>
  </conditionalFormatting>
  <conditionalFormatting sqref="BA344:BA347 BA349:BA352 BA354:BA357">
    <cfRule type="cellIs" dxfId="127" priority="147" operator="lessThan">
      <formula>0</formula>
    </cfRule>
    <cfRule type="cellIs" dxfId="126" priority="148" operator="lessThan">
      <formula>-105575</formula>
    </cfRule>
  </conditionalFormatting>
  <conditionalFormatting sqref="BA369:BA372 BA374:BA377">
    <cfRule type="cellIs" dxfId="125" priority="145" operator="lessThan">
      <formula>0</formula>
    </cfRule>
    <cfRule type="cellIs" dxfId="124" priority="146" operator="lessThan">
      <formula>-105575</formula>
    </cfRule>
  </conditionalFormatting>
  <conditionalFormatting sqref="BA394:BA397">
    <cfRule type="cellIs" dxfId="123" priority="133" operator="lessThan">
      <formula>0</formula>
    </cfRule>
    <cfRule type="cellIs" dxfId="122" priority="134" operator="lessThan">
      <formula>-105575</formula>
    </cfRule>
  </conditionalFormatting>
  <conditionalFormatting sqref="BA359:BA362">
    <cfRule type="cellIs" dxfId="121" priority="143" operator="lessThan">
      <formula>0</formula>
    </cfRule>
    <cfRule type="cellIs" dxfId="120" priority="144" operator="lessThan">
      <formula>-105575</formula>
    </cfRule>
  </conditionalFormatting>
  <conditionalFormatting sqref="BA399:BA402">
    <cfRule type="cellIs" dxfId="119" priority="131" operator="lessThan">
      <formula>0</formula>
    </cfRule>
    <cfRule type="cellIs" dxfId="118" priority="132" operator="lessThan">
      <formula>-105575</formula>
    </cfRule>
  </conditionalFormatting>
  <conditionalFormatting sqref="BA404:BA407">
    <cfRule type="cellIs" dxfId="117" priority="129" operator="lessThan">
      <formula>0</formula>
    </cfRule>
    <cfRule type="cellIs" dxfId="116" priority="130" operator="lessThan">
      <formula>-105575</formula>
    </cfRule>
  </conditionalFormatting>
  <conditionalFormatting sqref="BA409:BA412">
    <cfRule type="cellIs" dxfId="115" priority="127" operator="lessThan">
      <formula>0</formula>
    </cfRule>
    <cfRule type="cellIs" dxfId="114" priority="128" operator="lessThan">
      <formula>-105575</formula>
    </cfRule>
  </conditionalFormatting>
  <conditionalFormatting sqref="BA446:BA449 BA451:BA454 BA456:BA459">
    <cfRule type="cellIs" dxfId="113" priority="119" operator="lessThan">
      <formula>0</formula>
    </cfRule>
    <cfRule type="cellIs" dxfId="112" priority="120" operator="lessThan">
      <formula>-105575</formula>
    </cfRule>
  </conditionalFormatting>
  <conditionalFormatting sqref="BA461:BA464">
    <cfRule type="cellIs" dxfId="111" priority="117" operator="lessThan">
      <formula>0</formula>
    </cfRule>
    <cfRule type="cellIs" dxfId="110" priority="118" operator="lessThan">
      <formula>-105575</formula>
    </cfRule>
  </conditionalFormatting>
  <conditionalFormatting sqref="BA471:BA474">
    <cfRule type="cellIs" dxfId="109" priority="113" operator="lessThan">
      <formula>0</formula>
    </cfRule>
    <cfRule type="cellIs" dxfId="108" priority="114" operator="lessThan">
      <formula>-105575</formula>
    </cfRule>
  </conditionalFormatting>
  <conditionalFormatting sqref="BA476:BA479 BA481:BA484 BA486:BA489">
    <cfRule type="cellIs" dxfId="107" priority="111" operator="lessThan">
      <formula>0</formula>
    </cfRule>
    <cfRule type="cellIs" dxfId="106" priority="112" operator="lessThan">
      <formula>-105575</formula>
    </cfRule>
  </conditionalFormatting>
  <conditionalFormatting sqref="BA491:BA494">
    <cfRule type="cellIs" dxfId="105" priority="109" operator="lessThan">
      <formula>0</formula>
    </cfRule>
    <cfRule type="cellIs" dxfId="104" priority="110" operator="lessThan">
      <formula>-105575</formula>
    </cfRule>
  </conditionalFormatting>
  <conditionalFormatting sqref="BA507:BA510 BA512:BA515 BA517:BA520">
    <cfRule type="cellIs" dxfId="103" priority="103" operator="lessThan">
      <formula>0</formula>
    </cfRule>
    <cfRule type="cellIs" dxfId="102" priority="104" operator="lessThan">
      <formula>-105575</formula>
    </cfRule>
  </conditionalFormatting>
  <conditionalFormatting sqref="BA522:BA525">
    <cfRule type="cellIs" dxfId="101" priority="101" operator="lessThan">
      <formula>0</formula>
    </cfRule>
    <cfRule type="cellIs" dxfId="100" priority="102" operator="lessThan">
      <formula>-105575</formula>
    </cfRule>
  </conditionalFormatting>
  <conditionalFormatting sqref="BA527:BA530">
    <cfRule type="cellIs" dxfId="99" priority="99" operator="lessThan">
      <formula>0</formula>
    </cfRule>
    <cfRule type="cellIs" dxfId="98" priority="100" operator="lessThan">
      <formula>-105575</formula>
    </cfRule>
  </conditionalFormatting>
  <conditionalFormatting sqref="BA552:BA555">
    <cfRule type="cellIs" dxfId="97" priority="93" operator="lessThan">
      <formula>0</formula>
    </cfRule>
    <cfRule type="cellIs" dxfId="96" priority="94" operator="lessThan">
      <formula>-105575</formula>
    </cfRule>
  </conditionalFormatting>
  <conditionalFormatting sqref="BA532:BA535 BA537:BA540 BA542:BA545">
    <cfRule type="cellIs" dxfId="95" priority="97" operator="lessThan">
      <formula>0</formula>
    </cfRule>
    <cfRule type="cellIs" dxfId="94" priority="98" operator="lessThan">
      <formula>-105575</formula>
    </cfRule>
  </conditionalFormatting>
  <conditionalFormatting sqref="BA547:BA550">
    <cfRule type="cellIs" dxfId="93" priority="95" operator="lessThan">
      <formula>0</formula>
    </cfRule>
    <cfRule type="cellIs" dxfId="92" priority="96" operator="lessThan">
      <formula>-105575</formula>
    </cfRule>
  </conditionalFormatting>
  <conditionalFormatting sqref="BA557:BA560">
    <cfRule type="cellIs" dxfId="91" priority="91" operator="lessThan">
      <formula>0</formula>
    </cfRule>
    <cfRule type="cellIs" dxfId="90" priority="92" operator="lessThan">
      <formula>-105575</formula>
    </cfRule>
  </conditionalFormatting>
  <conditionalFormatting sqref="BA562:BA565 BA567:BA570 BA572:BA575">
    <cfRule type="cellIs" dxfId="89" priority="89" operator="lessThan">
      <formula>0</formula>
    </cfRule>
    <cfRule type="cellIs" dxfId="88" priority="90" operator="lessThan">
      <formula>-105575</formula>
    </cfRule>
  </conditionalFormatting>
  <conditionalFormatting sqref="BA577:BA580">
    <cfRule type="cellIs" dxfId="87" priority="87" operator="lessThan">
      <formula>0</formula>
    </cfRule>
    <cfRule type="cellIs" dxfId="86" priority="88" operator="lessThan">
      <formula>-105575</formula>
    </cfRule>
  </conditionalFormatting>
  <conditionalFormatting sqref="BA583:BA586 BA588:BA591 BA593:BA596">
    <cfRule type="cellIs" dxfId="85" priority="85" operator="lessThan">
      <formula>0</formula>
    </cfRule>
    <cfRule type="cellIs" dxfId="84" priority="86" operator="lessThan">
      <formula>-105575</formula>
    </cfRule>
  </conditionalFormatting>
  <conditionalFormatting sqref="BA598:BA601">
    <cfRule type="cellIs" dxfId="83" priority="83" operator="lessThan">
      <formula>0</formula>
    </cfRule>
    <cfRule type="cellIs" dxfId="82" priority="84" operator="lessThan">
      <formula>-105575</formula>
    </cfRule>
  </conditionalFormatting>
  <conditionalFormatting sqref="BA603:BA606">
    <cfRule type="cellIs" dxfId="81" priority="81" operator="lessThan">
      <formula>0</formula>
    </cfRule>
    <cfRule type="cellIs" dxfId="80" priority="82" operator="lessThan">
      <formula>-105575</formula>
    </cfRule>
  </conditionalFormatting>
  <conditionalFormatting sqref="BA628:BA631">
    <cfRule type="cellIs" dxfId="79" priority="75" operator="lessThan">
      <formula>0</formula>
    </cfRule>
    <cfRule type="cellIs" dxfId="78" priority="76" operator="lessThan">
      <formula>-105575</formula>
    </cfRule>
  </conditionalFormatting>
  <conditionalFormatting sqref="BA608:BA611 BA613:BA616 BA618:BA621">
    <cfRule type="cellIs" dxfId="77" priority="79" operator="lessThan">
      <formula>0</formula>
    </cfRule>
    <cfRule type="cellIs" dxfId="76" priority="80" operator="lessThan">
      <formula>-105575</formula>
    </cfRule>
  </conditionalFormatting>
  <conditionalFormatting sqref="BA623:BA626">
    <cfRule type="cellIs" dxfId="75" priority="77" operator="lessThan">
      <formula>0</formula>
    </cfRule>
    <cfRule type="cellIs" dxfId="74" priority="78" operator="lessThan">
      <formula>-105575</formula>
    </cfRule>
  </conditionalFormatting>
  <conditionalFormatting sqref="BA633:BA636">
    <cfRule type="cellIs" dxfId="73" priority="73" operator="lessThan">
      <formula>0</formula>
    </cfRule>
    <cfRule type="cellIs" dxfId="72" priority="74" operator="lessThan">
      <formula>-105575</formula>
    </cfRule>
  </conditionalFormatting>
  <conditionalFormatting sqref="BA638:BA641 BA643:BA646 BA648:BA651">
    <cfRule type="cellIs" dxfId="71" priority="71" operator="lessThan">
      <formula>0</formula>
    </cfRule>
    <cfRule type="cellIs" dxfId="70" priority="72" operator="lessThan">
      <formula>-105575</formula>
    </cfRule>
  </conditionalFormatting>
  <conditionalFormatting sqref="BA653:BA656">
    <cfRule type="cellIs" dxfId="69" priority="69" operator="lessThan">
      <formula>0</formula>
    </cfRule>
    <cfRule type="cellIs" dxfId="68" priority="70" operator="lessThan">
      <formula>-105575</formula>
    </cfRule>
  </conditionalFormatting>
  <conditionalFormatting sqref="BA658:BA661 BA663:BA666">
    <cfRule type="cellIs" dxfId="67" priority="67" operator="lessThan">
      <formula>0</formula>
    </cfRule>
    <cfRule type="cellIs" dxfId="66" priority="68" operator="lessThan">
      <formula>-105575</formula>
    </cfRule>
  </conditionalFormatting>
  <conditionalFormatting sqref="BA668:BA671">
    <cfRule type="cellIs" dxfId="65" priority="65" operator="lessThan">
      <formula>0</formula>
    </cfRule>
    <cfRule type="cellIs" dxfId="64" priority="66" operator="lessThan">
      <formula>-105575</formula>
    </cfRule>
  </conditionalFormatting>
  <conditionalFormatting sqref="BA674:BA677 BA679:BA682 BA684:BA687">
    <cfRule type="cellIs" dxfId="63" priority="63" operator="lessThan">
      <formula>0</formula>
    </cfRule>
    <cfRule type="cellIs" dxfId="62" priority="64" operator="lessThan">
      <formula>-105575</formula>
    </cfRule>
  </conditionalFormatting>
  <conditionalFormatting sqref="BA689:BA692">
    <cfRule type="cellIs" dxfId="61" priority="61" operator="lessThan">
      <formula>0</formula>
    </cfRule>
    <cfRule type="cellIs" dxfId="60" priority="62" operator="lessThan">
      <formula>-105575</formula>
    </cfRule>
  </conditionalFormatting>
  <conditionalFormatting sqref="BA694:BA697">
    <cfRule type="cellIs" dxfId="59" priority="59" operator="lessThan">
      <formula>0</formula>
    </cfRule>
    <cfRule type="cellIs" dxfId="58" priority="60" operator="lessThan">
      <formula>-105575</formula>
    </cfRule>
  </conditionalFormatting>
  <conditionalFormatting sqref="BA719:BA722">
    <cfRule type="cellIs" dxfId="57" priority="53" operator="lessThan">
      <formula>0</formula>
    </cfRule>
    <cfRule type="cellIs" dxfId="56" priority="54" operator="lessThan">
      <formula>-105575</formula>
    </cfRule>
  </conditionalFormatting>
  <conditionalFormatting sqref="BA699:BA702 BA704:BA707 BA709:BA712">
    <cfRule type="cellIs" dxfId="55" priority="57" operator="lessThan">
      <formula>0</formula>
    </cfRule>
    <cfRule type="cellIs" dxfId="54" priority="58" operator="lessThan">
      <formula>-105575</formula>
    </cfRule>
  </conditionalFormatting>
  <conditionalFormatting sqref="BA714:BA717">
    <cfRule type="cellIs" dxfId="53" priority="55" operator="lessThan">
      <formula>0</formula>
    </cfRule>
    <cfRule type="cellIs" dxfId="52" priority="56" operator="lessThan">
      <formula>-105575</formula>
    </cfRule>
  </conditionalFormatting>
  <conditionalFormatting sqref="BA724:BA727">
    <cfRule type="cellIs" dxfId="51" priority="51" operator="lessThan">
      <formula>0</formula>
    </cfRule>
    <cfRule type="cellIs" dxfId="50" priority="52" operator="lessThan">
      <formula>-105575</formula>
    </cfRule>
  </conditionalFormatting>
  <conditionalFormatting sqref="BA729:BA732 BA734:BA737 BA739:BA742">
    <cfRule type="cellIs" dxfId="49" priority="49" operator="lessThan">
      <formula>0</formula>
    </cfRule>
    <cfRule type="cellIs" dxfId="48" priority="50" operator="lessThan">
      <formula>-105575</formula>
    </cfRule>
  </conditionalFormatting>
  <conditionalFormatting sqref="BA744:BA747">
    <cfRule type="cellIs" dxfId="47" priority="47" operator="lessThan">
      <formula>0</formula>
    </cfRule>
    <cfRule type="cellIs" dxfId="46" priority="48" operator="lessThan">
      <formula>-105575</formula>
    </cfRule>
  </conditionalFormatting>
  <conditionalFormatting sqref="BA749:BA752 BA754:BA757">
    <cfRule type="cellIs" dxfId="45" priority="45" operator="lessThan">
      <formula>0</formula>
    </cfRule>
    <cfRule type="cellIs" dxfId="44" priority="46" operator="lessThan">
      <formula>-105575</formula>
    </cfRule>
  </conditionalFormatting>
  <conditionalFormatting sqref="BA761:BA764 BA766:BA769 BA771:BA774">
    <cfRule type="cellIs" dxfId="43" priority="43" operator="lessThan">
      <formula>0</formula>
    </cfRule>
    <cfRule type="cellIs" dxfId="42" priority="44" operator="lessThan">
      <formula>-105575</formula>
    </cfRule>
  </conditionalFormatting>
  <conditionalFormatting sqref="BA776:BA779">
    <cfRule type="cellIs" dxfId="41" priority="41" operator="lessThan">
      <formula>0</formula>
    </cfRule>
    <cfRule type="cellIs" dxfId="40" priority="42" operator="lessThan">
      <formula>-105575</formula>
    </cfRule>
  </conditionalFormatting>
  <conditionalFormatting sqref="BA781:BA784">
    <cfRule type="cellIs" dxfId="39" priority="39" operator="lessThan">
      <formula>0</formula>
    </cfRule>
    <cfRule type="cellIs" dxfId="38" priority="40" operator="lessThan">
      <formula>-105575</formula>
    </cfRule>
  </conditionalFormatting>
  <conditionalFormatting sqref="BA806:BA809">
    <cfRule type="cellIs" dxfId="37" priority="33" operator="lessThan">
      <formula>0</formula>
    </cfRule>
    <cfRule type="cellIs" dxfId="36" priority="34" operator="lessThan">
      <formula>-105575</formula>
    </cfRule>
  </conditionalFormatting>
  <conditionalFormatting sqref="BA786:BA789 BA791:BA794 BA796:BA799">
    <cfRule type="cellIs" dxfId="35" priority="37" operator="lessThan">
      <formula>0</formula>
    </cfRule>
    <cfRule type="cellIs" dxfId="34" priority="38" operator="lessThan">
      <formula>-105575</formula>
    </cfRule>
  </conditionalFormatting>
  <conditionalFormatting sqref="BA801:BA804">
    <cfRule type="cellIs" dxfId="33" priority="35" operator="lessThan">
      <formula>0</formula>
    </cfRule>
    <cfRule type="cellIs" dxfId="32" priority="36" operator="lessThan">
      <formula>-105575</formula>
    </cfRule>
  </conditionalFormatting>
  <conditionalFormatting sqref="BA811:BA814">
    <cfRule type="cellIs" dxfId="31" priority="31" operator="lessThan">
      <formula>0</formula>
    </cfRule>
    <cfRule type="cellIs" dxfId="30" priority="32" operator="lessThan">
      <formula>-105575</formula>
    </cfRule>
  </conditionalFormatting>
  <conditionalFormatting sqref="BA816:BA819">
    <cfRule type="cellIs" dxfId="29" priority="29" operator="lessThan">
      <formula>0</formula>
    </cfRule>
    <cfRule type="cellIs" dxfId="28" priority="30" operator="lessThan">
      <formula>-105575</formula>
    </cfRule>
  </conditionalFormatting>
  <conditionalFormatting sqref="BA822:BA825 BA827:BA830 BA832:BA835">
    <cfRule type="cellIs" dxfId="27" priority="27" operator="lessThan">
      <formula>0</formula>
    </cfRule>
    <cfRule type="cellIs" dxfId="26" priority="28" operator="lessThan">
      <formula>-105575</formula>
    </cfRule>
  </conditionalFormatting>
  <conditionalFormatting sqref="BA837:BA840">
    <cfRule type="cellIs" dxfId="25" priority="25" operator="lessThan">
      <formula>0</formula>
    </cfRule>
    <cfRule type="cellIs" dxfId="24" priority="26" operator="lessThan">
      <formula>-105575</formula>
    </cfRule>
  </conditionalFormatting>
  <conditionalFormatting sqref="BA842:BA845">
    <cfRule type="cellIs" dxfId="23" priority="23" operator="lessThan">
      <formula>0</formula>
    </cfRule>
    <cfRule type="cellIs" dxfId="22" priority="24" operator="lessThan">
      <formula>-105575</formula>
    </cfRule>
  </conditionalFormatting>
  <conditionalFormatting sqref="BA867:BA870">
    <cfRule type="cellIs" dxfId="21" priority="17" operator="lessThan">
      <formula>0</formula>
    </cfRule>
    <cfRule type="cellIs" dxfId="20" priority="18" operator="lessThan">
      <formula>-105575</formula>
    </cfRule>
  </conditionalFormatting>
  <conditionalFormatting sqref="BA847:BA850 BA852:BA855 BA857:BA860">
    <cfRule type="cellIs" dxfId="19" priority="21" operator="lessThan">
      <formula>0</formula>
    </cfRule>
    <cfRule type="cellIs" dxfId="18" priority="22" operator="lessThan">
      <formula>-105575</formula>
    </cfRule>
  </conditionalFormatting>
  <conditionalFormatting sqref="BA862:BA865">
    <cfRule type="cellIs" dxfId="17" priority="19" operator="lessThan">
      <formula>0</formula>
    </cfRule>
    <cfRule type="cellIs" dxfId="16" priority="20" operator="lessThan">
      <formula>-105575</formula>
    </cfRule>
  </conditionalFormatting>
  <conditionalFormatting sqref="BA873:BA876 BA878:BA881 BA883:BA886">
    <cfRule type="cellIs" dxfId="15" priority="15" operator="lessThan">
      <formula>0</formula>
    </cfRule>
    <cfRule type="cellIs" dxfId="14" priority="16" operator="lessThan">
      <formula>-105575</formula>
    </cfRule>
  </conditionalFormatting>
  <conditionalFormatting sqref="BA888:BA891">
    <cfRule type="cellIs" dxfId="13" priority="13" operator="lessThan">
      <formula>0</formula>
    </cfRule>
    <cfRule type="cellIs" dxfId="12" priority="14" operator="lessThan">
      <formula>-105575</formula>
    </cfRule>
  </conditionalFormatting>
  <conditionalFormatting sqref="BA893:BA896">
    <cfRule type="cellIs" dxfId="11" priority="11" operator="lessThan">
      <formula>0</formula>
    </cfRule>
    <cfRule type="cellIs" dxfId="10" priority="12" operator="lessThan">
      <formula>-105575</formula>
    </cfRule>
  </conditionalFormatting>
  <conditionalFormatting sqref="BA898:BA901">
    <cfRule type="cellIs" dxfId="9" priority="9" operator="lessThan">
      <formula>0</formula>
    </cfRule>
    <cfRule type="cellIs" dxfId="8" priority="10" operator="lessThan">
      <formula>-105575</formula>
    </cfRule>
  </conditionalFormatting>
  <conditionalFormatting sqref="BA904:BA907 BA909:BA912 BA914:BA917">
    <cfRule type="cellIs" dxfId="7" priority="7" operator="lessThan">
      <formula>0</formula>
    </cfRule>
    <cfRule type="cellIs" dxfId="6" priority="8" operator="lessThan">
      <formula>-105575</formula>
    </cfRule>
  </conditionalFormatting>
  <conditionalFormatting sqref="BA919:BA922">
    <cfRule type="cellIs" dxfId="5" priority="5" operator="lessThan">
      <formula>0</formula>
    </cfRule>
    <cfRule type="cellIs" dxfId="4" priority="6" operator="lessThan">
      <formula>-105575</formula>
    </cfRule>
  </conditionalFormatting>
  <conditionalFormatting sqref="BA924:BA927">
    <cfRule type="cellIs" dxfId="3" priority="3" operator="lessThan">
      <formula>0</formula>
    </cfRule>
    <cfRule type="cellIs" dxfId="2" priority="4" operator="lessThan">
      <formula>-105575</formula>
    </cfRule>
  </conditionalFormatting>
  <conditionalFormatting sqref="BA929:BA932 BA934:BA937 BA939:BA942">
    <cfRule type="cellIs" dxfId="1" priority="1" operator="lessThan">
      <formula>0</formula>
    </cfRule>
    <cfRule type="cellIs" dxfId="0"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 Standard_Cost'!$B$4:$B$9</xm:f>
          </x14:formula1>
          <xm:sqref>I8:I11 I939:I942 I130:I133 I125:I128 I44:I47 I39:I42 I34:I37 I23:I26 I13:I16 I18:I21 I28:I31 I108:I111 I100:I106 I934:I937 I49:I52 I54:I57 I59:I62 I64:I67 I69:I72 I74:I77 I79:I82 I84:I87 I89:I92 I113:I116 I118:I121 I431:I434 I426:I429 I421:I424 I201:I204 I196:I199 I221:I224 I216:I219 I206:I209 I140:I143 I145:I148 I138 I155:I158 I160:I163 I153 I170:I173 I175:I178 I168 I185:I188 I165 I211:I214 I237:I240 I232:I235 I227:I230 I257:I260 I252:I255 I242:I245 I247:I250 I262:I265 I267:I270 I272:I275 I277:I280 I282:I285 I287:I290 I292:I295 I297:I300 I150 I303:I306 I328:I331 I323:I326 I313:I316 I318:I321 I333:I336 I338:I341 I893:I896 I898:I901 I914:I917 I374:I377 I369:I372 I909:I912 I364:I367 I379:I382 I384:I387 I389:I392 I394:I397 I399:I402 I404:I407 I409:I412 I414:I417 I436:I439 I441:I444 I456:I459 I451:I454 I135 I461:I464 I466:I469 I471:I474 I486:I489 I481:I484 I929:I932 I491:I494 I496:I499 I501:I504 I517:I520 I512:I515 I507:I510 I522:I525 I527:I530 I542:I545 I537:I540 I532:I535 I547:I550 I552:I555 I557:I560 I572:I575 I567:I570 I562:I565 I577:I580 I593:I596 I588:I591 I583:I586 I598:I601 I603:I606 I618:I621 I613:I616 I608:I611 I623:I626 I628:I631 I633:I636 I648:I651 I643:I646 I638:I641 I653:I656 I663:I666 I658:I661 I668:I671 I684:I687 I679:I682 I674:I677 I689:I692 I694:I697 I709:I712 I704:I707 I699:I702 I714:I717 I719:I722 I724:I727 I739:I742 I734:I737 I729:I732 I744:I747 I754:I757 I749:I752 I771:I774 I766:I769 I761:I764 I776:I779 I924:I927 I919:I922 I791:I794 I786:I789 I801:I804 I806:I809 I811:I814 I816:I819 I832:I835 I827:I830 I822:I825 I837:I840 I842:I845 I857:I860 I904:I907 I847:I850 I862:I865 I867:I870 I883:I886 I878:I881 I873:I876 I888:I891</xm:sqref>
        </x14:dataValidation>
        <x14:dataValidation type="list" allowBlank="1" showInputMessage="1" showErrorMessage="1">
          <x14:formula1>
            <xm:f>'C:\Users\anisa.leka\Desktop\[Copy of 4 Formati IV_Modeli i Kostimit Financiar_Metodologjia e Kostimit_IPSIS Standart 903211633 KLGJ 18 03 2021.xlsx]1. Standard_Cost'!#REF!</xm:f>
          </x14:formula1>
          <xm:sqref>I95:I98 I136:I137 I151:I152 I166:I167 I180:I183 I190:I193 I308:I311 I446:I449 I476:I479 I781:I784 I796:I799 I852:I855</xm:sqref>
        </x14:dataValidation>
        <x14:dataValidation type="list" allowBlank="1" showInputMessage="1" showErrorMessage="1">
          <x14:formula1>
            <xm:f>'C:\Users\anisa.leka\Desktop\[Ndihma Juridike.xlsx]1. Standard_Cost'!#REF!</xm:f>
          </x14:formula1>
          <xm:sqref>I344:I347 I359:I362 I354:I357 I349:I352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08"/>
  <sheetViews>
    <sheetView zoomScale="80" zoomScaleNormal="80" workbookViewId="0">
      <pane xSplit="7" ySplit="5" topLeftCell="H6" activePane="bottomRight" state="frozen"/>
      <selection pane="topRight" activeCell="H1" sqref="H1"/>
      <selection pane="bottomLeft" activeCell="A6" sqref="A6"/>
      <selection pane="bottomRight" activeCell="E12" sqref="E12"/>
    </sheetView>
  </sheetViews>
  <sheetFormatPr defaultRowHeight="15" outlineLevelCol="1" x14ac:dyDescent="0.25"/>
  <cols>
    <col min="1" max="1" width="3.5703125" style="2" customWidth="1"/>
    <col min="2" max="2" width="3.42578125" style="2" customWidth="1"/>
    <col min="3" max="3" width="4" style="7" customWidth="1"/>
    <col min="4" max="4" width="31.140625" style="7" customWidth="1"/>
    <col min="5" max="5" width="79.28515625" style="7" customWidth="1" outlineLevel="1"/>
    <col min="6" max="6" width="12.7109375" style="7" customWidth="1" outlineLevel="1"/>
    <col min="7" max="7" width="9.42578125" style="7" customWidth="1" outlineLevel="1"/>
    <col min="8" max="8" width="11.5703125" customWidth="1"/>
    <col min="18" max="18" width="12.28515625" customWidth="1"/>
    <col min="19" max="19" width="6.5703125" customWidth="1"/>
  </cols>
  <sheetData>
    <row r="1" spans="1:79" ht="30.6" customHeight="1" x14ac:dyDescent="0.25">
      <c r="B1" s="51" t="s">
        <v>180</v>
      </c>
      <c r="C1" s="52"/>
      <c r="D1" s="52"/>
      <c r="E1" s="52"/>
      <c r="F1" s="52"/>
      <c r="G1" s="52"/>
      <c r="H1" s="53"/>
      <c r="I1" s="53"/>
      <c r="J1" s="53"/>
      <c r="K1" s="53"/>
      <c r="L1" s="53"/>
      <c r="M1" s="53"/>
    </row>
    <row r="2" spans="1:79" ht="18.600000000000001" customHeight="1" x14ac:dyDescent="0.3">
      <c r="C2" s="2"/>
      <c r="D2" s="2"/>
      <c r="E2" s="2"/>
      <c r="F2" s="2"/>
      <c r="G2" s="2"/>
      <c r="H2" s="292" t="s">
        <v>171</v>
      </c>
      <c r="I2" s="293"/>
      <c r="J2" s="293"/>
      <c r="K2" s="293"/>
      <c r="L2" s="293"/>
      <c r="M2" s="293"/>
      <c r="N2" s="293"/>
      <c r="O2" s="293"/>
      <c r="P2" s="293"/>
      <c r="Q2" s="293"/>
      <c r="R2" s="294"/>
      <c r="T2" s="292" t="s">
        <v>172</v>
      </c>
      <c r="U2" s="293"/>
      <c r="V2" s="293"/>
      <c r="W2" s="293"/>
      <c r="X2" s="293"/>
      <c r="Y2" s="293"/>
      <c r="Z2" s="293"/>
      <c r="AA2" s="293"/>
      <c r="AB2" s="293"/>
      <c r="AC2" s="293"/>
      <c r="AD2" s="294"/>
      <c r="AF2" s="292" t="s">
        <v>173</v>
      </c>
      <c r="AG2" s="293"/>
      <c r="AH2" s="293"/>
      <c r="AI2" s="293"/>
      <c r="AJ2" s="293"/>
      <c r="AK2" s="293"/>
      <c r="AL2" s="293"/>
      <c r="AM2" s="293"/>
      <c r="AN2" s="293"/>
      <c r="AO2" s="293"/>
      <c r="AP2" s="294"/>
      <c r="AR2" s="292" t="s">
        <v>174</v>
      </c>
      <c r="AS2" s="293"/>
      <c r="AT2" s="293"/>
      <c r="AU2" s="293"/>
      <c r="AV2" s="293"/>
      <c r="AW2" s="293"/>
      <c r="AX2" s="293"/>
      <c r="AY2" s="293"/>
      <c r="AZ2" s="293"/>
      <c r="BA2" s="293"/>
      <c r="BB2" s="294"/>
      <c r="BD2" s="292" t="s">
        <v>175</v>
      </c>
      <c r="BE2" s="293"/>
      <c r="BF2" s="293"/>
      <c r="BG2" s="293"/>
      <c r="BH2" s="293"/>
      <c r="BI2" s="293"/>
      <c r="BJ2" s="293"/>
      <c r="BK2" s="293"/>
      <c r="BL2" s="293"/>
      <c r="BM2" s="293"/>
      <c r="BN2" s="294"/>
      <c r="BQ2" s="289" t="s">
        <v>183</v>
      </c>
      <c r="BR2" s="290"/>
      <c r="BS2" s="290"/>
      <c r="BT2" s="290"/>
      <c r="BU2" s="290"/>
      <c r="BV2" s="290"/>
      <c r="BW2" s="290"/>
      <c r="BX2" s="290"/>
      <c r="BY2" s="290"/>
      <c r="BZ2" s="290"/>
      <c r="CA2" s="291"/>
    </row>
    <row r="3" spans="1:79" ht="51" x14ac:dyDescent="0.25">
      <c r="A3" s="2" t="s">
        <v>62</v>
      </c>
      <c r="B3" s="295" t="s">
        <v>136</v>
      </c>
      <c r="C3" s="296"/>
      <c r="D3" s="296"/>
      <c r="E3" s="297"/>
      <c r="F3" s="17" t="s">
        <v>151</v>
      </c>
      <c r="G3" s="17" t="s">
        <v>152</v>
      </c>
      <c r="H3" s="5" t="s">
        <v>139</v>
      </c>
      <c r="I3" s="5" t="s">
        <v>26</v>
      </c>
      <c r="J3" s="5" t="s">
        <v>12</v>
      </c>
      <c r="K3" s="5" t="s">
        <v>21</v>
      </c>
      <c r="L3" s="6" t="s">
        <v>140</v>
      </c>
      <c r="M3" s="6" t="s">
        <v>141</v>
      </c>
      <c r="N3" s="6" t="s">
        <v>142</v>
      </c>
      <c r="O3" s="6" t="s">
        <v>143</v>
      </c>
      <c r="P3" s="6" t="s">
        <v>167</v>
      </c>
      <c r="Q3" s="6" t="s">
        <v>144</v>
      </c>
      <c r="R3" s="6" t="s">
        <v>27</v>
      </c>
      <c r="T3" s="5" t="s">
        <v>139</v>
      </c>
      <c r="U3" s="5" t="s">
        <v>26</v>
      </c>
      <c r="V3" s="5" t="s">
        <v>12</v>
      </c>
      <c r="W3" s="5" t="s">
        <v>21</v>
      </c>
      <c r="X3" s="6" t="s">
        <v>140</v>
      </c>
      <c r="Y3" s="6" t="s">
        <v>141</v>
      </c>
      <c r="Z3" s="6" t="s">
        <v>142</v>
      </c>
      <c r="AA3" s="6" t="s">
        <v>143</v>
      </c>
      <c r="AB3" s="6" t="s">
        <v>167</v>
      </c>
      <c r="AC3" s="6" t="s">
        <v>144</v>
      </c>
      <c r="AD3" s="6" t="s">
        <v>27</v>
      </c>
      <c r="AF3" s="5" t="s">
        <v>139</v>
      </c>
      <c r="AG3" s="5" t="s">
        <v>26</v>
      </c>
      <c r="AH3" s="5" t="s">
        <v>12</v>
      </c>
      <c r="AI3" s="5" t="s">
        <v>21</v>
      </c>
      <c r="AJ3" s="6" t="s">
        <v>140</v>
      </c>
      <c r="AK3" s="6" t="s">
        <v>141</v>
      </c>
      <c r="AL3" s="6" t="s">
        <v>142</v>
      </c>
      <c r="AM3" s="6" t="s">
        <v>143</v>
      </c>
      <c r="AN3" s="6" t="s">
        <v>167</v>
      </c>
      <c r="AO3" s="6" t="s">
        <v>144</v>
      </c>
      <c r="AP3" s="6" t="s">
        <v>27</v>
      </c>
      <c r="AR3" s="5" t="s">
        <v>139</v>
      </c>
      <c r="AS3" s="5" t="s">
        <v>26</v>
      </c>
      <c r="AT3" s="5" t="s">
        <v>12</v>
      </c>
      <c r="AU3" s="5" t="s">
        <v>21</v>
      </c>
      <c r="AV3" s="6" t="s">
        <v>140</v>
      </c>
      <c r="AW3" s="6" t="s">
        <v>141</v>
      </c>
      <c r="AX3" s="6" t="s">
        <v>142</v>
      </c>
      <c r="AY3" s="6" t="s">
        <v>143</v>
      </c>
      <c r="AZ3" s="6" t="s">
        <v>167</v>
      </c>
      <c r="BA3" s="6" t="s">
        <v>144</v>
      </c>
      <c r="BB3" s="6" t="s">
        <v>27</v>
      </c>
      <c r="BD3" s="5" t="s">
        <v>139</v>
      </c>
      <c r="BE3" s="5" t="s">
        <v>26</v>
      </c>
      <c r="BF3" s="5" t="s">
        <v>12</v>
      </c>
      <c r="BG3" s="5" t="s">
        <v>21</v>
      </c>
      <c r="BH3" s="6" t="s">
        <v>140</v>
      </c>
      <c r="BI3" s="6" t="s">
        <v>141</v>
      </c>
      <c r="BJ3" s="6" t="s">
        <v>142</v>
      </c>
      <c r="BK3" s="6" t="s">
        <v>143</v>
      </c>
      <c r="BL3" s="6" t="s">
        <v>167</v>
      </c>
      <c r="BM3" s="6" t="s">
        <v>144</v>
      </c>
      <c r="BN3" s="6" t="s">
        <v>27</v>
      </c>
      <c r="BQ3" s="57" t="s">
        <v>139</v>
      </c>
      <c r="BR3" s="57" t="s">
        <v>26</v>
      </c>
      <c r="BS3" s="57" t="s">
        <v>12</v>
      </c>
      <c r="BT3" s="57" t="s">
        <v>21</v>
      </c>
      <c r="BU3" s="58" t="s">
        <v>140</v>
      </c>
      <c r="BV3" s="58" t="s">
        <v>141</v>
      </c>
      <c r="BW3" s="58" t="s">
        <v>142</v>
      </c>
      <c r="BX3" s="58" t="s">
        <v>143</v>
      </c>
      <c r="BY3" s="58" t="s">
        <v>167</v>
      </c>
      <c r="BZ3" s="58" t="s">
        <v>144</v>
      </c>
      <c r="CA3" s="58" t="s">
        <v>27</v>
      </c>
    </row>
    <row r="4" spans="1:79" ht="63.75" x14ac:dyDescent="0.25">
      <c r="A4" s="4" t="s">
        <v>63</v>
      </c>
      <c r="B4" s="295" t="s">
        <v>137</v>
      </c>
      <c r="C4" s="296"/>
      <c r="D4" s="296"/>
      <c r="E4" s="297"/>
      <c r="F4" s="17" t="s">
        <v>153</v>
      </c>
      <c r="G4" s="17" t="s">
        <v>153</v>
      </c>
      <c r="H4" s="5" t="s">
        <v>158</v>
      </c>
      <c r="I4" s="5" t="s">
        <v>160</v>
      </c>
      <c r="J4" s="5" t="s">
        <v>161</v>
      </c>
      <c r="K4" s="5" t="s">
        <v>159</v>
      </c>
      <c r="L4" s="6" t="s">
        <v>162</v>
      </c>
      <c r="M4" s="6" t="s">
        <v>163</v>
      </c>
      <c r="N4" s="6" t="s">
        <v>164</v>
      </c>
      <c r="O4" s="6" t="s">
        <v>165</v>
      </c>
      <c r="P4" s="6" t="s">
        <v>166</v>
      </c>
      <c r="Q4" s="6" t="s">
        <v>184</v>
      </c>
      <c r="R4" s="6" t="s">
        <v>185</v>
      </c>
      <c r="T4" s="5" t="s">
        <v>158</v>
      </c>
      <c r="U4" s="5" t="s">
        <v>160</v>
      </c>
      <c r="V4" s="5" t="s">
        <v>161</v>
      </c>
      <c r="W4" s="5" t="s">
        <v>159</v>
      </c>
      <c r="X4" s="6" t="s">
        <v>162</v>
      </c>
      <c r="Y4" s="6" t="s">
        <v>163</v>
      </c>
      <c r="Z4" s="6" t="s">
        <v>164</v>
      </c>
      <c r="AA4" s="6" t="s">
        <v>165</v>
      </c>
      <c r="AB4" s="6" t="s">
        <v>166</v>
      </c>
      <c r="AC4" s="6" t="s">
        <v>184</v>
      </c>
      <c r="AD4" s="6" t="s">
        <v>185</v>
      </c>
      <c r="AF4" s="5" t="s">
        <v>158</v>
      </c>
      <c r="AG4" s="5" t="s">
        <v>160</v>
      </c>
      <c r="AH4" s="5" t="s">
        <v>161</v>
      </c>
      <c r="AI4" s="5" t="s">
        <v>159</v>
      </c>
      <c r="AJ4" s="6" t="s">
        <v>162</v>
      </c>
      <c r="AK4" s="6" t="s">
        <v>163</v>
      </c>
      <c r="AL4" s="6" t="s">
        <v>164</v>
      </c>
      <c r="AM4" s="6" t="s">
        <v>165</v>
      </c>
      <c r="AN4" s="6" t="s">
        <v>166</v>
      </c>
      <c r="AO4" s="6" t="s">
        <v>184</v>
      </c>
      <c r="AP4" s="6" t="s">
        <v>185</v>
      </c>
      <c r="AR4" s="5" t="s">
        <v>158</v>
      </c>
      <c r="AS4" s="5" t="s">
        <v>160</v>
      </c>
      <c r="AT4" s="5" t="s">
        <v>161</v>
      </c>
      <c r="AU4" s="5" t="s">
        <v>159</v>
      </c>
      <c r="AV4" s="6" t="s">
        <v>162</v>
      </c>
      <c r="AW4" s="6" t="s">
        <v>163</v>
      </c>
      <c r="AX4" s="6" t="s">
        <v>164</v>
      </c>
      <c r="AY4" s="6" t="s">
        <v>165</v>
      </c>
      <c r="AZ4" s="6" t="s">
        <v>166</v>
      </c>
      <c r="BA4" s="6" t="s">
        <v>184</v>
      </c>
      <c r="BB4" s="6" t="s">
        <v>185</v>
      </c>
      <c r="BD4" s="5" t="s">
        <v>158</v>
      </c>
      <c r="BE4" s="5" t="s">
        <v>160</v>
      </c>
      <c r="BF4" s="5" t="s">
        <v>161</v>
      </c>
      <c r="BG4" s="5" t="s">
        <v>159</v>
      </c>
      <c r="BH4" s="6" t="s">
        <v>162</v>
      </c>
      <c r="BI4" s="6" t="s">
        <v>163</v>
      </c>
      <c r="BJ4" s="6" t="s">
        <v>164</v>
      </c>
      <c r="BK4" s="6" t="s">
        <v>165</v>
      </c>
      <c r="BL4" s="6" t="s">
        <v>166</v>
      </c>
      <c r="BM4" s="6" t="s">
        <v>184</v>
      </c>
      <c r="BN4" s="6" t="s">
        <v>185</v>
      </c>
      <c r="BQ4" s="57" t="s">
        <v>158</v>
      </c>
      <c r="BR4" s="57" t="s">
        <v>160</v>
      </c>
      <c r="BS4" s="57" t="s">
        <v>161</v>
      </c>
      <c r="BT4" s="57" t="s">
        <v>159</v>
      </c>
      <c r="BU4" s="58" t="s">
        <v>162</v>
      </c>
      <c r="BV4" s="58" t="s">
        <v>163</v>
      </c>
      <c r="BW4" s="58" t="s">
        <v>164</v>
      </c>
      <c r="BX4" s="58" t="s">
        <v>165</v>
      </c>
      <c r="BY4" s="58" t="s">
        <v>166</v>
      </c>
      <c r="BZ4" s="58" t="s">
        <v>184</v>
      </c>
      <c r="CA4" s="58" t="s">
        <v>185</v>
      </c>
    </row>
    <row r="5" spans="1:79" ht="45" x14ac:dyDescent="0.25">
      <c r="A5" s="8"/>
      <c r="B5" s="14"/>
      <c r="C5" s="15"/>
      <c r="D5" s="15"/>
      <c r="E5" s="16"/>
      <c r="F5" s="16" t="s">
        <v>149</v>
      </c>
      <c r="G5" s="16" t="s">
        <v>150</v>
      </c>
      <c r="H5" s="27">
        <v>1</v>
      </c>
      <c r="I5" s="27">
        <v>2</v>
      </c>
      <c r="J5" s="27">
        <v>3</v>
      </c>
      <c r="K5" s="27">
        <v>4</v>
      </c>
      <c r="L5" s="27">
        <v>5</v>
      </c>
      <c r="M5" s="27">
        <v>6</v>
      </c>
      <c r="N5" s="27">
        <v>7</v>
      </c>
      <c r="O5" s="27">
        <v>8</v>
      </c>
      <c r="P5" s="27">
        <v>9</v>
      </c>
      <c r="Q5" s="27">
        <v>10</v>
      </c>
      <c r="R5" s="30" t="s">
        <v>170</v>
      </c>
      <c r="S5" s="31" t="s">
        <v>19</v>
      </c>
      <c r="T5" s="27">
        <v>1</v>
      </c>
      <c r="U5" s="27">
        <v>2</v>
      </c>
      <c r="V5" s="27">
        <v>3</v>
      </c>
      <c r="W5" s="27">
        <v>4</v>
      </c>
      <c r="X5" s="27">
        <v>5</v>
      </c>
      <c r="Y5" s="27">
        <v>6</v>
      </c>
      <c r="Z5" s="27">
        <v>7</v>
      </c>
      <c r="AA5" s="27">
        <v>8</v>
      </c>
      <c r="AB5" s="27">
        <v>9</v>
      </c>
      <c r="AC5" s="27">
        <v>10</v>
      </c>
      <c r="AD5" s="30" t="s">
        <v>170</v>
      </c>
      <c r="AF5" s="27">
        <v>1</v>
      </c>
      <c r="AG5" s="27">
        <v>2</v>
      </c>
      <c r="AH5" s="27">
        <v>3</v>
      </c>
      <c r="AI5" s="27">
        <v>4</v>
      </c>
      <c r="AJ5" s="27">
        <v>5</v>
      </c>
      <c r="AK5" s="27">
        <v>6</v>
      </c>
      <c r="AL5" s="27">
        <v>7</v>
      </c>
      <c r="AM5" s="27">
        <v>8</v>
      </c>
      <c r="AN5" s="27">
        <v>9</v>
      </c>
      <c r="AO5" s="27">
        <v>10</v>
      </c>
      <c r="AP5" s="30" t="s">
        <v>170</v>
      </c>
      <c r="AR5" s="27">
        <v>1</v>
      </c>
      <c r="AS5" s="27">
        <v>2</v>
      </c>
      <c r="AT5" s="27">
        <v>3</v>
      </c>
      <c r="AU5" s="27">
        <v>4</v>
      </c>
      <c r="AV5" s="27">
        <v>5</v>
      </c>
      <c r="AW5" s="27">
        <v>6</v>
      </c>
      <c r="AX5" s="27">
        <v>7</v>
      </c>
      <c r="AY5" s="27">
        <v>8</v>
      </c>
      <c r="AZ5" s="27">
        <v>9</v>
      </c>
      <c r="BA5" s="27">
        <v>10</v>
      </c>
      <c r="BB5" s="30" t="s">
        <v>170</v>
      </c>
      <c r="BD5" s="27">
        <v>1</v>
      </c>
      <c r="BE5" s="27">
        <v>2</v>
      </c>
      <c r="BF5" s="27">
        <v>3</v>
      </c>
      <c r="BG5" s="27">
        <v>4</v>
      </c>
      <c r="BH5" s="27">
        <v>5</v>
      </c>
      <c r="BI5" s="27">
        <v>6</v>
      </c>
      <c r="BJ5" s="27">
        <v>7</v>
      </c>
      <c r="BK5" s="27">
        <v>8</v>
      </c>
      <c r="BL5" s="27">
        <v>9</v>
      </c>
      <c r="BM5" s="27">
        <v>10</v>
      </c>
      <c r="BN5" s="30" t="s">
        <v>170</v>
      </c>
      <c r="BQ5" s="59">
        <v>1</v>
      </c>
      <c r="BR5" s="59">
        <v>2</v>
      </c>
      <c r="BS5" s="59">
        <v>3</v>
      </c>
      <c r="BT5" s="59">
        <v>4</v>
      </c>
      <c r="BU5" s="59">
        <v>5</v>
      </c>
      <c r="BV5" s="59">
        <v>6</v>
      </c>
      <c r="BW5" s="59">
        <v>7</v>
      </c>
      <c r="BX5" s="59">
        <v>8</v>
      </c>
      <c r="BY5" s="59">
        <v>9</v>
      </c>
      <c r="BZ5" s="59">
        <v>10</v>
      </c>
      <c r="CA5" s="60" t="s">
        <v>170</v>
      </c>
    </row>
    <row r="6" spans="1:79" ht="14.45" customHeight="1" x14ac:dyDescent="0.25">
      <c r="A6" s="3"/>
      <c r="B6" s="268" t="s">
        <v>186</v>
      </c>
      <c r="C6" s="269"/>
      <c r="D6" s="269"/>
      <c r="E6" s="270"/>
      <c r="F6" s="178"/>
      <c r="G6" s="178"/>
      <c r="H6" s="28"/>
      <c r="I6" s="28"/>
      <c r="J6" s="28"/>
      <c r="K6" s="28"/>
      <c r="L6" s="28"/>
      <c r="M6" s="28"/>
      <c r="N6" s="28"/>
      <c r="O6" s="28"/>
      <c r="P6" s="28"/>
      <c r="Q6" s="28"/>
      <c r="R6" s="28"/>
      <c r="S6" s="32">
        <f>R6-'Incremental_Cost Year 2021'!BA5</f>
        <v>0</v>
      </c>
      <c r="T6" s="28"/>
      <c r="U6" s="28"/>
      <c r="V6" s="28"/>
      <c r="W6" s="28"/>
      <c r="X6" s="28"/>
      <c r="Y6" s="28"/>
      <c r="Z6" s="28"/>
      <c r="AA6" s="28"/>
      <c r="AB6" s="28"/>
      <c r="AC6" s="28"/>
      <c r="AD6" s="28"/>
      <c r="AF6" s="28"/>
      <c r="AG6" s="28"/>
      <c r="AH6" s="28"/>
      <c r="AI6" s="28"/>
      <c r="AJ6" s="28"/>
      <c r="AK6" s="28"/>
      <c r="AL6" s="28"/>
      <c r="AM6" s="28"/>
      <c r="AN6" s="28"/>
      <c r="AO6" s="28"/>
      <c r="AP6" s="28"/>
      <c r="AR6" s="28"/>
      <c r="AS6" s="28"/>
      <c r="AT6" s="28"/>
      <c r="AU6" s="28"/>
      <c r="AV6" s="28"/>
      <c r="AW6" s="28"/>
      <c r="AX6" s="28"/>
      <c r="AY6" s="28"/>
      <c r="AZ6" s="28"/>
      <c r="BA6" s="28"/>
      <c r="BB6" s="28"/>
      <c r="BD6" s="28"/>
      <c r="BE6" s="28"/>
      <c r="BF6" s="28"/>
      <c r="BG6" s="28"/>
      <c r="BH6" s="28"/>
      <c r="BI6" s="28"/>
      <c r="BJ6" s="28"/>
      <c r="BK6" s="28"/>
      <c r="BL6" s="28"/>
      <c r="BM6" s="28"/>
      <c r="BN6" s="28"/>
      <c r="BQ6" s="28"/>
      <c r="BR6" s="28"/>
      <c r="BS6" s="28"/>
      <c r="BT6" s="28"/>
      <c r="BU6" s="28"/>
      <c r="BV6" s="28"/>
      <c r="BW6" s="28"/>
      <c r="BX6" s="28"/>
      <c r="BY6" s="28"/>
      <c r="BZ6" s="28"/>
      <c r="CA6" s="28"/>
    </row>
    <row r="7" spans="1:79" ht="59.25" customHeight="1" x14ac:dyDescent="0.25">
      <c r="A7" s="3"/>
      <c r="B7" s="13"/>
      <c r="C7" s="247" t="s">
        <v>721</v>
      </c>
      <c r="D7" s="247"/>
      <c r="E7" s="252"/>
      <c r="F7" s="26"/>
      <c r="G7" s="179"/>
      <c r="H7" s="29"/>
      <c r="I7" s="29"/>
      <c r="J7" s="29"/>
      <c r="K7" s="29"/>
      <c r="L7" s="29"/>
      <c r="M7" s="29"/>
      <c r="N7" s="29"/>
      <c r="O7" s="29"/>
      <c r="P7" s="29"/>
      <c r="Q7" s="29"/>
      <c r="R7" s="29"/>
      <c r="S7" s="32">
        <f>R7-'Incremental_Cost Year 2021'!BA6</f>
        <v>0</v>
      </c>
      <c r="T7" s="29"/>
      <c r="U7" s="29"/>
      <c r="V7" s="29"/>
      <c r="W7" s="29"/>
      <c r="X7" s="29"/>
      <c r="Y7" s="29"/>
      <c r="Z7" s="29"/>
      <c r="AA7" s="29"/>
      <c r="AB7" s="29"/>
      <c r="AC7" s="29"/>
      <c r="AD7" s="29"/>
      <c r="AF7" s="29"/>
      <c r="AG7" s="29"/>
      <c r="AH7" s="29"/>
      <c r="AI7" s="29"/>
      <c r="AJ7" s="29"/>
      <c r="AK7" s="29"/>
      <c r="AL7" s="29"/>
      <c r="AM7" s="29"/>
      <c r="AN7" s="29"/>
      <c r="AO7" s="29"/>
      <c r="AP7" s="29"/>
      <c r="AR7" s="29"/>
      <c r="AS7" s="29"/>
      <c r="AT7" s="29"/>
      <c r="AU7" s="29"/>
      <c r="AV7" s="29"/>
      <c r="AW7" s="29"/>
      <c r="AX7" s="29"/>
      <c r="AY7" s="29"/>
      <c r="AZ7" s="29"/>
      <c r="BA7" s="29"/>
      <c r="BB7" s="29"/>
      <c r="BD7" s="29"/>
      <c r="BE7" s="29"/>
      <c r="BF7" s="29"/>
      <c r="BG7" s="29"/>
      <c r="BH7" s="29"/>
      <c r="BI7" s="29"/>
      <c r="BJ7" s="29"/>
      <c r="BK7" s="29"/>
      <c r="BL7" s="29"/>
      <c r="BM7" s="29"/>
      <c r="BN7" s="29"/>
      <c r="BQ7" s="29"/>
      <c r="BR7" s="29"/>
      <c r="BS7" s="29"/>
      <c r="BT7" s="29"/>
      <c r="BU7" s="29"/>
      <c r="BV7" s="29"/>
      <c r="BW7" s="29"/>
      <c r="BX7" s="29"/>
      <c r="BY7" s="29"/>
      <c r="BZ7" s="29"/>
      <c r="CA7" s="29"/>
    </row>
    <row r="8" spans="1:79" ht="24.75" customHeight="1" x14ac:dyDescent="0.25">
      <c r="B8" s="12"/>
      <c r="C8" s="10"/>
      <c r="D8" s="113" t="s">
        <v>48</v>
      </c>
      <c r="E8" s="113" t="s">
        <v>187</v>
      </c>
      <c r="F8" s="114" t="s">
        <v>154</v>
      </c>
      <c r="G8" s="115" t="s">
        <v>155</v>
      </c>
      <c r="H8" s="27"/>
      <c r="I8" s="27"/>
      <c r="J8" s="27"/>
      <c r="K8" s="27"/>
      <c r="L8" s="27"/>
      <c r="M8" s="27"/>
      <c r="N8" s="27"/>
      <c r="O8" s="27"/>
      <c r="P8" s="27"/>
      <c r="Q8" s="27"/>
      <c r="R8" s="27"/>
      <c r="S8" s="32">
        <f>R8-'Incremental_Cost Year 2021'!BA11</f>
        <v>0</v>
      </c>
      <c r="T8" s="9"/>
      <c r="U8" s="9"/>
      <c r="V8" s="9"/>
      <c r="W8" s="9"/>
      <c r="X8" s="9"/>
      <c r="Y8" s="9"/>
      <c r="Z8" s="9"/>
      <c r="AA8" s="9"/>
      <c r="AB8" s="9"/>
      <c r="AC8" s="9"/>
      <c r="AD8" s="27"/>
      <c r="AF8" s="9"/>
      <c r="AG8" s="9"/>
      <c r="AH8" s="9"/>
      <c r="AI8" s="9"/>
      <c r="AJ8" s="9"/>
      <c r="AK8" s="9"/>
      <c r="AL8" s="9"/>
      <c r="AM8" s="9"/>
      <c r="AN8" s="9"/>
      <c r="AO8" s="9"/>
      <c r="AP8" s="27"/>
      <c r="AR8" s="9"/>
      <c r="AS8" s="9"/>
      <c r="AT8" s="9"/>
      <c r="AU8" s="9"/>
      <c r="AV8" s="9"/>
      <c r="AW8" s="9"/>
      <c r="AX8" s="9"/>
      <c r="AY8" s="9"/>
      <c r="AZ8" s="9"/>
      <c r="BA8" s="9"/>
      <c r="BB8" s="27"/>
      <c r="BD8" s="9"/>
      <c r="BE8" s="9"/>
      <c r="BF8" s="9"/>
      <c r="BG8" s="9"/>
      <c r="BH8" s="9"/>
      <c r="BI8" s="9"/>
      <c r="BJ8" s="9"/>
      <c r="BK8" s="9"/>
      <c r="BL8" s="9"/>
      <c r="BM8" s="9"/>
      <c r="BN8" s="27"/>
      <c r="BQ8" s="56"/>
      <c r="BR8" s="56"/>
      <c r="BS8" s="56"/>
      <c r="BT8" s="56"/>
      <c r="BU8" s="56"/>
      <c r="BV8" s="56"/>
      <c r="BW8" s="56"/>
      <c r="BX8" s="56"/>
      <c r="BY8" s="56"/>
      <c r="BZ8" s="56"/>
      <c r="CA8" s="27"/>
    </row>
    <row r="9" spans="1:79" ht="25.5" customHeight="1" x14ac:dyDescent="0.25">
      <c r="B9" s="12"/>
      <c r="C9" s="10"/>
      <c r="D9" s="113" t="s">
        <v>48</v>
      </c>
      <c r="E9" s="113" t="s">
        <v>723</v>
      </c>
      <c r="F9" s="114" t="s">
        <v>154</v>
      </c>
      <c r="G9" s="115" t="s">
        <v>155</v>
      </c>
      <c r="H9" s="27"/>
      <c r="I9" s="27"/>
      <c r="J9" s="27"/>
      <c r="K9" s="27"/>
      <c r="L9" s="27"/>
      <c r="M9" s="27"/>
      <c r="N9" s="27"/>
      <c r="O9" s="27"/>
      <c r="P9" s="27"/>
      <c r="Q9" s="27"/>
      <c r="R9" s="27"/>
      <c r="S9" s="32">
        <f>R9-'Incremental_Cost Year 2021'!BA16</f>
        <v>0</v>
      </c>
      <c r="T9" s="9"/>
      <c r="U9" s="9"/>
      <c r="V9" s="9"/>
      <c r="W9" s="9"/>
      <c r="X9" s="9"/>
      <c r="Y9" s="9"/>
      <c r="Z9" s="9"/>
      <c r="AA9" s="9"/>
      <c r="AB9" s="9"/>
      <c r="AC9" s="9"/>
      <c r="AD9" s="27"/>
      <c r="AF9" s="9"/>
      <c r="AG9" s="9"/>
      <c r="AH9" s="9"/>
      <c r="AI9" s="9"/>
      <c r="AJ9" s="9"/>
      <c r="AK9" s="9"/>
      <c r="AL9" s="9"/>
      <c r="AM9" s="9"/>
      <c r="AN9" s="9"/>
      <c r="AO9" s="9"/>
      <c r="AP9" s="27"/>
      <c r="AR9" s="9"/>
      <c r="AS9" s="9"/>
      <c r="AT9" s="9"/>
      <c r="AU9" s="9"/>
      <c r="AV9" s="9"/>
      <c r="AW9" s="9"/>
      <c r="AX9" s="9"/>
      <c r="AY9" s="9"/>
      <c r="AZ9" s="9"/>
      <c r="BA9" s="9"/>
      <c r="BB9" s="27"/>
      <c r="BD9" s="9"/>
      <c r="BE9" s="9"/>
      <c r="BF9" s="9"/>
      <c r="BG9" s="9"/>
      <c r="BH9" s="9"/>
      <c r="BI9" s="9"/>
      <c r="BJ9" s="9"/>
      <c r="BK9" s="9"/>
      <c r="BL9" s="9"/>
      <c r="BM9" s="9"/>
      <c r="BN9" s="27"/>
      <c r="BQ9" s="56"/>
      <c r="BR9" s="56"/>
      <c r="BS9" s="56"/>
      <c r="BT9" s="56"/>
      <c r="BU9" s="56"/>
      <c r="BV9" s="56"/>
      <c r="BW9" s="56"/>
      <c r="BX9" s="56"/>
      <c r="BY9" s="56"/>
      <c r="BZ9" s="56"/>
      <c r="CA9" s="27"/>
    </row>
    <row r="10" spans="1:79" ht="25.5" customHeight="1" x14ac:dyDescent="0.25">
      <c r="B10" s="12"/>
      <c r="C10" s="10"/>
      <c r="D10" s="113" t="s">
        <v>48</v>
      </c>
      <c r="E10" s="113" t="s">
        <v>716</v>
      </c>
      <c r="F10" s="114" t="s">
        <v>154</v>
      </c>
      <c r="G10" s="115" t="s">
        <v>155</v>
      </c>
      <c r="H10" s="27"/>
      <c r="I10" s="27"/>
      <c r="J10" s="27"/>
      <c r="K10" s="27"/>
      <c r="L10" s="27"/>
      <c r="M10" s="27"/>
      <c r="N10" s="27"/>
      <c r="O10" s="27"/>
      <c r="P10" s="27"/>
      <c r="Q10" s="27"/>
      <c r="R10" s="27"/>
      <c r="S10" s="32" t="e">
        <f>R10-'Incremental_Cost Year 2021'!#REF!</f>
        <v>#REF!</v>
      </c>
      <c r="T10" s="9"/>
      <c r="U10" s="9"/>
      <c r="V10" s="9"/>
      <c r="W10" s="9"/>
      <c r="X10" s="9"/>
      <c r="Y10" s="9"/>
      <c r="Z10" s="9"/>
      <c r="AA10" s="9"/>
      <c r="AB10" s="9"/>
      <c r="AC10" s="9"/>
      <c r="AD10" s="27"/>
      <c r="AF10" s="9"/>
      <c r="AG10" s="9"/>
      <c r="AH10" s="9"/>
      <c r="AI10" s="9"/>
      <c r="AJ10" s="9"/>
      <c r="AK10" s="9"/>
      <c r="AL10" s="9"/>
      <c r="AM10" s="9"/>
      <c r="AN10" s="9"/>
      <c r="AO10" s="9"/>
      <c r="AP10" s="27"/>
      <c r="AR10" s="9"/>
      <c r="AS10" s="9"/>
      <c r="AT10" s="9"/>
      <c r="AU10" s="9"/>
      <c r="AV10" s="9"/>
      <c r="AW10" s="9"/>
      <c r="AX10" s="9"/>
      <c r="AY10" s="9"/>
      <c r="AZ10" s="9"/>
      <c r="BA10" s="9"/>
      <c r="BB10" s="27"/>
      <c r="BD10" s="9"/>
      <c r="BE10" s="9"/>
      <c r="BF10" s="9"/>
      <c r="BG10" s="9"/>
      <c r="BH10" s="9"/>
      <c r="BI10" s="9"/>
      <c r="BJ10" s="9"/>
      <c r="BK10" s="9"/>
      <c r="BL10" s="9"/>
      <c r="BM10" s="9"/>
      <c r="BN10" s="27"/>
      <c r="BQ10" s="56"/>
      <c r="BR10" s="56"/>
      <c r="BS10" s="56"/>
      <c r="BT10" s="56"/>
      <c r="BU10" s="56"/>
      <c r="BV10" s="56"/>
      <c r="BW10" s="56"/>
      <c r="BX10" s="56"/>
      <c r="BY10" s="56"/>
      <c r="BZ10" s="56"/>
      <c r="CA10" s="27"/>
    </row>
    <row r="11" spans="1:79" ht="25.5" customHeight="1" x14ac:dyDescent="0.25">
      <c r="B11" s="12"/>
      <c r="C11" s="10"/>
      <c r="D11" s="113" t="s">
        <v>48</v>
      </c>
      <c r="E11" s="113" t="s">
        <v>726</v>
      </c>
      <c r="F11" s="114" t="s">
        <v>154</v>
      </c>
      <c r="G11" s="115" t="s">
        <v>155</v>
      </c>
      <c r="H11" s="27"/>
      <c r="I11" s="27"/>
      <c r="J11" s="27"/>
      <c r="K11" s="27"/>
      <c r="L11" s="27"/>
      <c r="M11" s="27"/>
      <c r="N11" s="27"/>
      <c r="O11" s="27"/>
      <c r="P11" s="27"/>
      <c r="Q11" s="27"/>
      <c r="R11" s="27"/>
      <c r="S11" s="32"/>
      <c r="T11" s="9"/>
      <c r="U11" s="9"/>
      <c r="V11" s="9"/>
      <c r="W11" s="9"/>
      <c r="X11" s="9"/>
      <c r="Y11" s="9"/>
      <c r="Z11" s="9"/>
      <c r="AA11" s="9"/>
      <c r="AB11" s="9"/>
      <c r="AC11" s="9"/>
      <c r="AD11" s="27"/>
      <c r="AF11" s="9"/>
      <c r="AG11" s="9"/>
      <c r="AH11" s="9"/>
      <c r="AI11" s="9"/>
      <c r="AJ11" s="9"/>
      <c r="AK11" s="9"/>
      <c r="AL11" s="9"/>
      <c r="AM11" s="9"/>
      <c r="AN11" s="9"/>
      <c r="AO11" s="9"/>
      <c r="AP11" s="27"/>
      <c r="AR11" s="9"/>
      <c r="AS11" s="9"/>
      <c r="AT11" s="9"/>
      <c r="AU11" s="9"/>
      <c r="AV11" s="9"/>
      <c r="AW11" s="9"/>
      <c r="AX11" s="9"/>
      <c r="AY11" s="9"/>
      <c r="AZ11" s="9"/>
      <c r="BA11" s="9"/>
      <c r="BB11" s="27"/>
      <c r="BD11" s="9"/>
      <c r="BE11" s="9"/>
      <c r="BF11" s="9"/>
      <c r="BG11" s="9"/>
      <c r="BH11" s="9"/>
      <c r="BI11" s="9"/>
      <c r="BJ11" s="9"/>
      <c r="BK11" s="9"/>
      <c r="BL11" s="9"/>
      <c r="BM11" s="9"/>
      <c r="BN11" s="27"/>
      <c r="BQ11" s="56"/>
      <c r="BR11" s="56"/>
      <c r="BS11" s="56"/>
      <c r="BT11" s="56"/>
      <c r="BU11" s="56"/>
      <c r="BV11" s="56"/>
      <c r="BW11" s="56"/>
      <c r="BX11" s="56"/>
      <c r="BY11" s="56"/>
      <c r="BZ11" s="56"/>
      <c r="CA11" s="27"/>
    </row>
    <row r="12" spans="1:79" ht="27.75" customHeight="1" x14ac:dyDescent="0.25">
      <c r="B12" s="12"/>
      <c r="C12" s="10"/>
      <c r="D12" s="113" t="s">
        <v>48</v>
      </c>
      <c r="E12" s="113" t="s">
        <v>727</v>
      </c>
      <c r="F12" s="114" t="s">
        <v>154</v>
      </c>
      <c r="G12" s="115" t="s">
        <v>155</v>
      </c>
      <c r="H12" s="27"/>
      <c r="I12" s="27"/>
      <c r="J12" s="27"/>
      <c r="K12" s="27"/>
      <c r="L12" s="27"/>
      <c r="M12" s="27"/>
      <c r="N12" s="27"/>
      <c r="O12" s="27"/>
      <c r="P12" s="27"/>
      <c r="Q12" s="27"/>
      <c r="R12" s="27"/>
      <c r="S12" s="32"/>
      <c r="T12" s="9"/>
      <c r="U12" s="9"/>
      <c r="V12" s="9"/>
      <c r="W12" s="9"/>
      <c r="X12" s="9"/>
      <c r="Y12" s="9"/>
      <c r="Z12" s="9"/>
      <c r="AA12" s="9"/>
      <c r="AB12" s="9"/>
      <c r="AC12" s="9"/>
      <c r="AD12" s="27"/>
      <c r="AF12" s="9"/>
      <c r="AG12" s="9"/>
      <c r="AH12" s="9"/>
      <c r="AI12" s="9"/>
      <c r="AJ12" s="9"/>
      <c r="AK12" s="9"/>
      <c r="AL12" s="9"/>
      <c r="AM12" s="9"/>
      <c r="AN12" s="9"/>
      <c r="AO12" s="9"/>
      <c r="AP12" s="27"/>
      <c r="AR12" s="9"/>
      <c r="AS12" s="9"/>
      <c r="AT12" s="9"/>
      <c r="AU12" s="9"/>
      <c r="AV12" s="9"/>
      <c r="AW12" s="9"/>
      <c r="AX12" s="9"/>
      <c r="AY12" s="9"/>
      <c r="AZ12" s="9"/>
      <c r="BA12" s="9"/>
      <c r="BB12" s="27"/>
      <c r="BD12" s="9"/>
      <c r="BE12" s="9"/>
      <c r="BF12" s="9"/>
      <c r="BG12" s="9"/>
      <c r="BH12" s="9"/>
      <c r="BI12" s="9"/>
      <c r="BJ12" s="9"/>
      <c r="BK12" s="9"/>
      <c r="BL12" s="9"/>
      <c r="BM12" s="9"/>
      <c r="BN12" s="27"/>
      <c r="BQ12" s="56"/>
      <c r="BR12" s="56"/>
      <c r="BS12" s="56"/>
      <c r="BT12" s="56"/>
      <c r="BU12" s="56"/>
      <c r="BV12" s="56"/>
      <c r="BW12" s="56"/>
      <c r="BX12" s="56"/>
      <c r="BY12" s="56"/>
      <c r="BZ12" s="56"/>
      <c r="CA12" s="27"/>
    </row>
    <row r="13" spans="1:79" ht="41.25" customHeight="1" x14ac:dyDescent="0.25">
      <c r="A13" s="11"/>
      <c r="B13" s="18"/>
      <c r="C13" s="248" t="s">
        <v>718</v>
      </c>
      <c r="D13" s="248"/>
      <c r="E13" s="249"/>
      <c r="F13" s="23"/>
      <c r="G13" s="179"/>
      <c r="H13" s="29"/>
      <c r="I13" s="29"/>
      <c r="J13" s="29"/>
      <c r="K13" s="29"/>
      <c r="L13" s="29"/>
      <c r="M13" s="29"/>
      <c r="N13" s="29"/>
      <c r="O13" s="29"/>
      <c r="P13" s="29"/>
      <c r="Q13" s="29"/>
      <c r="R13" s="29"/>
      <c r="S13" s="32">
        <f>R13-'Incremental_Cost Year 2021'!BA36</f>
        <v>0</v>
      </c>
      <c r="T13" s="29"/>
      <c r="U13" s="29"/>
      <c r="V13" s="29"/>
      <c r="W13" s="29"/>
      <c r="X13" s="29"/>
      <c r="Y13" s="29"/>
      <c r="Z13" s="29"/>
      <c r="AA13" s="29"/>
      <c r="AB13" s="29"/>
      <c r="AC13" s="29"/>
      <c r="AD13" s="29"/>
      <c r="AF13" s="29"/>
      <c r="AG13" s="29"/>
      <c r="AH13" s="29"/>
      <c r="AI13" s="29"/>
      <c r="AJ13" s="29"/>
      <c r="AK13" s="29"/>
      <c r="AL13" s="29"/>
      <c r="AM13" s="29"/>
      <c r="AN13" s="29"/>
      <c r="AO13" s="29"/>
      <c r="AP13" s="29"/>
      <c r="AR13" s="29"/>
      <c r="AS13" s="29"/>
      <c r="AT13" s="29"/>
      <c r="AU13" s="29"/>
      <c r="AV13" s="29"/>
      <c r="AW13" s="29"/>
      <c r="AX13" s="29"/>
      <c r="AY13" s="29"/>
      <c r="AZ13" s="29"/>
      <c r="BA13" s="29"/>
      <c r="BB13" s="29"/>
      <c r="BD13" s="29"/>
      <c r="BE13" s="29"/>
      <c r="BF13" s="29"/>
      <c r="BG13" s="29"/>
      <c r="BH13" s="29"/>
      <c r="BI13" s="29"/>
      <c r="BJ13" s="29"/>
      <c r="BK13" s="29"/>
      <c r="BL13" s="29"/>
      <c r="BM13" s="29"/>
      <c r="BN13" s="29"/>
      <c r="BQ13" s="29"/>
      <c r="BR13" s="29"/>
      <c r="BS13" s="29"/>
      <c r="BT13" s="29"/>
      <c r="BU13" s="29"/>
      <c r="BV13" s="29"/>
      <c r="BW13" s="29"/>
      <c r="BX13" s="29"/>
      <c r="BY13" s="29"/>
      <c r="BZ13" s="29"/>
      <c r="CA13" s="29"/>
    </row>
    <row r="14" spans="1:79" ht="26.25" customHeight="1" x14ac:dyDescent="0.25">
      <c r="B14" s="12"/>
      <c r="C14" s="10"/>
      <c r="D14" s="113" t="s">
        <v>574</v>
      </c>
      <c r="E14" s="113" t="s">
        <v>190</v>
      </c>
      <c r="F14" s="114" t="s">
        <v>154</v>
      </c>
      <c r="G14" s="115" t="s">
        <v>155</v>
      </c>
      <c r="H14" s="27"/>
      <c r="I14" s="27"/>
      <c r="J14" s="27"/>
      <c r="K14" s="27"/>
      <c r="L14" s="27"/>
      <c r="M14" s="27"/>
      <c r="N14" s="27"/>
      <c r="O14" s="27"/>
      <c r="P14" s="27"/>
      <c r="Q14" s="27"/>
      <c r="R14" s="27"/>
      <c r="S14" s="32">
        <f>R14-'Incremental_Cost Year 2021'!BA41</f>
        <v>0</v>
      </c>
      <c r="T14" s="9"/>
      <c r="U14" s="9"/>
      <c r="V14" s="9"/>
      <c r="W14" s="9"/>
      <c r="X14" s="9"/>
      <c r="Y14" s="9"/>
      <c r="Z14" s="9"/>
      <c r="AA14" s="9"/>
      <c r="AB14" s="9"/>
      <c r="AC14" s="9"/>
      <c r="AD14" s="27"/>
      <c r="AF14" s="9"/>
      <c r="AG14" s="9"/>
      <c r="AH14" s="9"/>
      <c r="AI14" s="9"/>
      <c r="AJ14" s="9"/>
      <c r="AK14" s="9"/>
      <c r="AL14" s="9"/>
      <c r="AM14" s="9"/>
      <c r="AN14" s="9"/>
      <c r="AO14" s="9"/>
      <c r="AP14" s="27"/>
      <c r="AR14" s="9"/>
      <c r="AS14" s="9"/>
      <c r="AT14" s="9"/>
      <c r="AU14" s="9"/>
      <c r="AV14" s="9"/>
      <c r="AW14" s="9"/>
      <c r="AX14" s="9"/>
      <c r="AY14" s="9"/>
      <c r="AZ14" s="9"/>
      <c r="BA14" s="9"/>
      <c r="BB14" s="27"/>
      <c r="BD14" s="9"/>
      <c r="BE14" s="9"/>
      <c r="BF14" s="9"/>
      <c r="BG14" s="9"/>
      <c r="BH14" s="9"/>
      <c r="BI14" s="9"/>
      <c r="BJ14" s="9"/>
      <c r="BK14" s="9"/>
      <c r="BL14" s="9"/>
      <c r="BM14" s="9"/>
      <c r="BN14" s="27"/>
      <c r="BQ14" s="56"/>
      <c r="BR14" s="56"/>
      <c r="BS14" s="56"/>
      <c r="BT14" s="56"/>
      <c r="BU14" s="56"/>
      <c r="BV14" s="56"/>
      <c r="BW14" s="56"/>
      <c r="BX14" s="56"/>
      <c r="BY14" s="56"/>
      <c r="BZ14" s="56"/>
      <c r="CA14" s="27"/>
    </row>
    <row r="15" spans="1:79" ht="51" customHeight="1" x14ac:dyDescent="0.25">
      <c r="B15" s="12"/>
      <c r="C15" s="10"/>
      <c r="D15" s="113" t="s">
        <v>574</v>
      </c>
      <c r="E15" s="113" t="s">
        <v>191</v>
      </c>
      <c r="F15" s="114" t="s">
        <v>154</v>
      </c>
      <c r="G15" s="115" t="s">
        <v>155</v>
      </c>
      <c r="H15" s="27"/>
      <c r="I15" s="27"/>
      <c r="J15" s="27"/>
      <c r="K15" s="27"/>
      <c r="L15" s="27"/>
      <c r="M15" s="27"/>
      <c r="N15" s="27"/>
      <c r="O15" s="27"/>
      <c r="P15" s="27"/>
      <c r="Q15" s="27"/>
      <c r="R15" s="27"/>
      <c r="S15" s="32"/>
      <c r="T15" s="9"/>
      <c r="U15" s="9"/>
      <c r="V15" s="9"/>
      <c r="W15" s="9"/>
      <c r="X15" s="9"/>
      <c r="Y15" s="9"/>
      <c r="Z15" s="9"/>
      <c r="AA15" s="9"/>
      <c r="AB15" s="9"/>
      <c r="AC15" s="9"/>
      <c r="AD15" s="27"/>
      <c r="AF15" s="9"/>
      <c r="AG15" s="9"/>
      <c r="AH15" s="9"/>
      <c r="AI15" s="9"/>
      <c r="AJ15" s="9"/>
      <c r="AK15" s="9"/>
      <c r="AL15" s="9"/>
      <c r="AM15" s="9"/>
      <c r="AN15" s="9"/>
      <c r="AO15" s="9"/>
      <c r="AP15" s="27"/>
      <c r="AR15" s="9"/>
      <c r="AS15" s="9"/>
      <c r="AT15" s="9"/>
      <c r="AU15" s="9"/>
      <c r="AV15" s="9"/>
      <c r="AW15" s="9"/>
      <c r="AX15" s="9"/>
      <c r="AY15" s="9"/>
      <c r="AZ15" s="9"/>
      <c r="BA15" s="9"/>
      <c r="BB15" s="27"/>
      <c r="BD15" s="9"/>
      <c r="BE15" s="9"/>
      <c r="BF15" s="9"/>
      <c r="BG15" s="9"/>
      <c r="BH15" s="9"/>
      <c r="BI15" s="9"/>
      <c r="BJ15" s="9"/>
      <c r="BK15" s="9"/>
      <c r="BL15" s="9"/>
      <c r="BM15" s="9"/>
      <c r="BN15" s="27"/>
      <c r="BQ15" s="56"/>
      <c r="BR15" s="56"/>
      <c r="BS15" s="56"/>
      <c r="BT15" s="56"/>
      <c r="BU15" s="56"/>
      <c r="BV15" s="56"/>
      <c r="BW15" s="56"/>
      <c r="BX15" s="56"/>
      <c r="BY15" s="56"/>
      <c r="BZ15" s="56"/>
      <c r="CA15" s="27"/>
    </row>
    <row r="16" spans="1:79" ht="26.25" customHeight="1" x14ac:dyDescent="0.25">
      <c r="B16" s="12"/>
      <c r="C16" s="10"/>
      <c r="D16" s="113" t="s">
        <v>574</v>
      </c>
      <c r="E16" s="113" t="s">
        <v>192</v>
      </c>
      <c r="F16" s="114" t="s">
        <v>154</v>
      </c>
      <c r="G16" s="115" t="s">
        <v>155</v>
      </c>
      <c r="H16" s="27"/>
      <c r="I16" s="27"/>
      <c r="J16" s="27"/>
      <c r="K16" s="27"/>
      <c r="L16" s="27"/>
      <c r="M16" s="27"/>
      <c r="N16" s="27"/>
      <c r="O16" s="27"/>
      <c r="P16" s="27"/>
      <c r="Q16" s="27"/>
      <c r="R16" s="27"/>
      <c r="S16" s="32"/>
      <c r="T16" s="9"/>
      <c r="U16" s="9"/>
      <c r="V16" s="9"/>
      <c r="W16" s="9"/>
      <c r="X16" s="9"/>
      <c r="Y16" s="9"/>
      <c r="Z16" s="9"/>
      <c r="AA16" s="9"/>
      <c r="AB16" s="9"/>
      <c r="AC16" s="9"/>
      <c r="AD16" s="27"/>
      <c r="AF16" s="9"/>
      <c r="AG16" s="9"/>
      <c r="AH16" s="9"/>
      <c r="AI16" s="9"/>
      <c r="AJ16" s="9"/>
      <c r="AK16" s="9"/>
      <c r="AL16" s="9"/>
      <c r="AM16" s="9"/>
      <c r="AN16" s="9"/>
      <c r="AO16" s="9"/>
      <c r="AP16" s="27"/>
      <c r="AR16" s="9"/>
      <c r="AS16" s="9"/>
      <c r="AT16" s="9"/>
      <c r="AU16" s="9"/>
      <c r="AV16" s="9"/>
      <c r="AW16" s="9"/>
      <c r="AX16" s="9"/>
      <c r="AY16" s="9"/>
      <c r="AZ16" s="9"/>
      <c r="BA16" s="9"/>
      <c r="BB16" s="27"/>
      <c r="BD16" s="9"/>
      <c r="BE16" s="9"/>
      <c r="BF16" s="9"/>
      <c r="BG16" s="9"/>
      <c r="BH16" s="9"/>
      <c r="BI16" s="9"/>
      <c r="BJ16" s="9"/>
      <c r="BK16" s="9"/>
      <c r="BL16" s="9"/>
      <c r="BM16" s="9"/>
      <c r="BN16" s="27"/>
      <c r="BQ16" s="56"/>
      <c r="BR16" s="56"/>
      <c r="BS16" s="56"/>
      <c r="BT16" s="56"/>
      <c r="BU16" s="56"/>
      <c r="BV16" s="56"/>
      <c r="BW16" s="56"/>
      <c r="BX16" s="56"/>
      <c r="BY16" s="56"/>
      <c r="BZ16" s="56"/>
      <c r="CA16" s="27"/>
    </row>
    <row r="17" spans="1:79" ht="26.25" customHeight="1" x14ac:dyDescent="0.25">
      <c r="B17" s="12"/>
      <c r="C17" s="10"/>
      <c r="D17" s="113" t="s">
        <v>574</v>
      </c>
      <c r="E17" s="113" t="s">
        <v>193</v>
      </c>
      <c r="F17" s="114" t="s">
        <v>154</v>
      </c>
      <c r="G17" s="115" t="s">
        <v>155</v>
      </c>
      <c r="H17" s="27"/>
      <c r="I17" s="27"/>
      <c r="J17" s="27"/>
      <c r="K17" s="27"/>
      <c r="L17" s="27"/>
      <c r="M17" s="27"/>
      <c r="N17" s="27"/>
      <c r="O17" s="27"/>
      <c r="P17" s="27"/>
      <c r="Q17" s="27"/>
      <c r="R17" s="27"/>
      <c r="S17" s="32"/>
      <c r="T17" s="9"/>
      <c r="U17" s="9"/>
      <c r="V17" s="9"/>
      <c r="W17" s="9"/>
      <c r="X17" s="9"/>
      <c r="Y17" s="9"/>
      <c r="Z17" s="9"/>
      <c r="AA17" s="9"/>
      <c r="AB17" s="9"/>
      <c r="AC17" s="9"/>
      <c r="AD17" s="27"/>
      <c r="AF17" s="9"/>
      <c r="AG17" s="9"/>
      <c r="AH17" s="9"/>
      <c r="AI17" s="9"/>
      <c r="AJ17" s="9"/>
      <c r="AK17" s="9"/>
      <c r="AL17" s="9"/>
      <c r="AM17" s="9"/>
      <c r="AN17" s="9"/>
      <c r="AO17" s="9"/>
      <c r="AP17" s="27"/>
      <c r="AR17" s="9"/>
      <c r="AS17" s="9"/>
      <c r="AT17" s="9"/>
      <c r="AU17" s="9"/>
      <c r="AV17" s="9"/>
      <c r="AW17" s="9"/>
      <c r="AX17" s="9"/>
      <c r="AY17" s="9"/>
      <c r="AZ17" s="9"/>
      <c r="BA17" s="9"/>
      <c r="BB17" s="27"/>
      <c r="BD17" s="9"/>
      <c r="BE17" s="9"/>
      <c r="BF17" s="9"/>
      <c r="BG17" s="9"/>
      <c r="BH17" s="9"/>
      <c r="BI17" s="9"/>
      <c r="BJ17" s="9"/>
      <c r="BK17" s="9"/>
      <c r="BL17" s="9"/>
      <c r="BM17" s="9"/>
      <c r="BN17" s="27"/>
      <c r="BQ17" s="56"/>
      <c r="BR17" s="56"/>
      <c r="BS17" s="56"/>
      <c r="BT17" s="56"/>
      <c r="BU17" s="56"/>
      <c r="BV17" s="56"/>
      <c r="BW17" s="56"/>
      <c r="BX17" s="56"/>
      <c r="BY17" s="56"/>
      <c r="BZ17" s="56"/>
      <c r="CA17" s="27"/>
    </row>
    <row r="18" spans="1:79" ht="37.5" customHeight="1" x14ac:dyDescent="0.25">
      <c r="B18" s="12"/>
      <c r="C18" s="10"/>
      <c r="D18" s="113" t="s">
        <v>48</v>
      </c>
      <c r="E18" s="113" t="s">
        <v>195</v>
      </c>
      <c r="F18" s="114" t="s">
        <v>154</v>
      </c>
      <c r="G18" s="115" t="s">
        <v>155</v>
      </c>
      <c r="H18" s="27"/>
      <c r="I18" s="27"/>
      <c r="J18" s="27"/>
      <c r="K18" s="27"/>
      <c r="L18" s="27"/>
      <c r="M18" s="27"/>
      <c r="N18" s="27"/>
      <c r="O18" s="27"/>
      <c r="P18" s="27"/>
      <c r="Q18" s="27"/>
      <c r="R18" s="27"/>
      <c r="S18" s="32"/>
      <c r="T18" s="9"/>
      <c r="U18" s="9"/>
      <c r="V18" s="9"/>
      <c r="W18" s="9"/>
      <c r="X18" s="9"/>
      <c r="Y18" s="9"/>
      <c r="Z18" s="9"/>
      <c r="AA18" s="9"/>
      <c r="AB18" s="9"/>
      <c r="AC18" s="9"/>
      <c r="AD18" s="27"/>
      <c r="AF18" s="9"/>
      <c r="AG18" s="9"/>
      <c r="AH18" s="9"/>
      <c r="AI18" s="9"/>
      <c r="AJ18" s="9"/>
      <c r="AK18" s="9"/>
      <c r="AL18" s="9"/>
      <c r="AM18" s="9"/>
      <c r="AN18" s="9"/>
      <c r="AO18" s="9"/>
      <c r="AP18" s="27"/>
      <c r="AR18" s="9"/>
      <c r="AS18" s="9"/>
      <c r="AT18" s="9"/>
      <c r="AU18" s="9"/>
      <c r="AV18" s="9"/>
      <c r="AW18" s="9"/>
      <c r="AX18" s="9"/>
      <c r="AY18" s="9"/>
      <c r="AZ18" s="9"/>
      <c r="BA18" s="9"/>
      <c r="BB18" s="27"/>
      <c r="BD18" s="9"/>
      <c r="BE18" s="9"/>
      <c r="BF18" s="9"/>
      <c r="BG18" s="9"/>
      <c r="BH18" s="9"/>
      <c r="BI18" s="9"/>
      <c r="BJ18" s="9"/>
      <c r="BK18" s="9"/>
      <c r="BL18" s="9"/>
      <c r="BM18" s="9"/>
      <c r="BN18" s="27"/>
      <c r="BQ18" s="56"/>
      <c r="BR18" s="56"/>
      <c r="BS18" s="56"/>
      <c r="BT18" s="56"/>
      <c r="BU18" s="56"/>
      <c r="BV18" s="56"/>
      <c r="BW18" s="56"/>
      <c r="BX18" s="56"/>
      <c r="BY18" s="56"/>
      <c r="BZ18" s="56"/>
      <c r="CA18" s="27"/>
    </row>
    <row r="19" spans="1:79" ht="26.25" customHeight="1" x14ac:dyDescent="0.25">
      <c r="B19" s="12"/>
      <c r="C19" s="10"/>
      <c r="D19" s="113" t="s">
        <v>48</v>
      </c>
      <c r="E19" s="113" t="s">
        <v>197</v>
      </c>
      <c r="F19" s="114" t="s">
        <v>154</v>
      </c>
      <c r="G19" s="115" t="s">
        <v>155</v>
      </c>
      <c r="H19" s="27"/>
      <c r="I19" s="27"/>
      <c r="J19" s="27"/>
      <c r="K19" s="27"/>
      <c r="L19" s="27"/>
      <c r="M19" s="27"/>
      <c r="N19" s="27"/>
      <c r="O19" s="27"/>
      <c r="P19" s="27"/>
      <c r="Q19" s="27"/>
      <c r="R19" s="27"/>
      <c r="S19" s="32"/>
      <c r="T19" s="9"/>
      <c r="U19" s="9"/>
      <c r="V19" s="9"/>
      <c r="W19" s="9"/>
      <c r="X19" s="9"/>
      <c r="Y19" s="9"/>
      <c r="Z19" s="9"/>
      <c r="AA19" s="9"/>
      <c r="AB19" s="9"/>
      <c r="AC19" s="9"/>
      <c r="AD19" s="27"/>
      <c r="AF19" s="9"/>
      <c r="AG19" s="9"/>
      <c r="AH19" s="9"/>
      <c r="AI19" s="9"/>
      <c r="AJ19" s="9"/>
      <c r="AK19" s="9"/>
      <c r="AL19" s="9"/>
      <c r="AM19" s="9"/>
      <c r="AN19" s="9"/>
      <c r="AO19" s="9"/>
      <c r="AP19" s="27"/>
      <c r="AR19" s="9"/>
      <c r="AS19" s="9"/>
      <c r="AT19" s="9"/>
      <c r="AU19" s="9"/>
      <c r="AV19" s="9"/>
      <c r="AW19" s="9"/>
      <c r="AX19" s="9"/>
      <c r="AY19" s="9"/>
      <c r="AZ19" s="9"/>
      <c r="BA19" s="9"/>
      <c r="BB19" s="27"/>
      <c r="BD19" s="9"/>
      <c r="BE19" s="9"/>
      <c r="BF19" s="9"/>
      <c r="BG19" s="9"/>
      <c r="BH19" s="9"/>
      <c r="BI19" s="9"/>
      <c r="BJ19" s="9"/>
      <c r="BK19" s="9"/>
      <c r="BL19" s="9"/>
      <c r="BM19" s="9"/>
      <c r="BN19" s="27"/>
      <c r="BQ19" s="56"/>
      <c r="BR19" s="56"/>
      <c r="BS19" s="56"/>
      <c r="BT19" s="56"/>
      <c r="BU19" s="56"/>
      <c r="BV19" s="56"/>
      <c r="BW19" s="56"/>
      <c r="BX19" s="56"/>
      <c r="BY19" s="56"/>
      <c r="BZ19" s="56"/>
      <c r="CA19" s="27"/>
    </row>
    <row r="20" spans="1:79" ht="26.25" customHeight="1" x14ac:dyDescent="0.25">
      <c r="B20" s="12"/>
      <c r="C20" s="10"/>
      <c r="D20" s="113" t="s">
        <v>48</v>
      </c>
      <c r="E20" s="113" t="s">
        <v>199</v>
      </c>
      <c r="F20" s="114" t="s">
        <v>154</v>
      </c>
      <c r="G20" s="115" t="s">
        <v>155</v>
      </c>
      <c r="H20" s="27"/>
      <c r="I20" s="27"/>
      <c r="J20" s="27"/>
      <c r="K20" s="27"/>
      <c r="L20" s="27"/>
      <c r="M20" s="27"/>
      <c r="N20" s="27"/>
      <c r="O20" s="27"/>
      <c r="P20" s="27"/>
      <c r="Q20" s="27"/>
      <c r="R20" s="27"/>
      <c r="S20" s="32"/>
      <c r="T20" s="9"/>
      <c r="U20" s="9"/>
      <c r="V20" s="9"/>
      <c r="W20" s="9"/>
      <c r="X20" s="9"/>
      <c r="Y20" s="9"/>
      <c r="Z20" s="9"/>
      <c r="AA20" s="9"/>
      <c r="AB20" s="9"/>
      <c r="AC20" s="9"/>
      <c r="AD20" s="27"/>
      <c r="AF20" s="9"/>
      <c r="AG20" s="9"/>
      <c r="AH20" s="9"/>
      <c r="AI20" s="9"/>
      <c r="AJ20" s="9"/>
      <c r="AK20" s="9"/>
      <c r="AL20" s="9"/>
      <c r="AM20" s="9"/>
      <c r="AN20" s="9"/>
      <c r="AO20" s="9"/>
      <c r="AP20" s="27"/>
      <c r="AR20" s="9"/>
      <c r="AS20" s="9"/>
      <c r="AT20" s="9"/>
      <c r="AU20" s="9"/>
      <c r="AV20" s="9"/>
      <c r="AW20" s="9"/>
      <c r="AX20" s="9"/>
      <c r="AY20" s="9"/>
      <c r="AZ20" s="9"/>
      <c r="BA20" s="9"/>
      <c r="BB20" s="27"/>
      <c r="BD20" s="9"/>
      <c r="BE20" s="9"/>
      <c r="BF20" s="9"/>
      <c r="BG20" s="9"/>
      <c r="BH20" s="9"/>
      <c r="BI20" s="9"/>
      <c r="BJ20" s="9"/>
      <c r="BK20" s="9"/>
      <c r="BL20" s="9"/>
      <c r="BM20" s="9"/>
      <c r="BN20" s="27"/>
      <c r="BQ20" s="56"/>
      <c r="BR20" s="56"/>
      <c r="BS20" s="56"/>
      <c r="BT20" s="56"/>
      <c r="BU20" s="56"/>
      <c r="BV20" s="56"/>
      <c r="BW20" s="56"/>
      <c r="BX20" s="56"/>
      <c r="BY20" s="56"/>
      <c r="BZ20" s="56"/>
      <c r="CA20" s="27"/>
    </row>
    <row r="21" spans="1:79" ht="26.25" customHeight="1" x14ac:dyDescent="0.25">
      <c r="B21" s="12"/>
      <c r="C21" s="10"/>
      <c r="D21" s="113" t="s">
        <v>48</v>
      </c>
      <c r="E21" s="113" t="s">
        <v>200</v>
      </c>
      <c r="F21" s="114" t="s">
        <v>154</v>
      </c>
      <c r="G21" s="115" t="s">
        <v>155</v>
      </c>
      <c r="H21" s="27"/>
      <c r="I21" s="27"/>
      <c r="J21" s="27"/>
      <c r="K21" s="27"/>
      <c r="L21" s="27"/>
      <c r="M21" s="27"/>
      <c r="N21" s="27"/>
      <c r="O21" s="27"/>
      <c r="P21" s="27"/>
      <c r="Q21" s="27"/>
      <c r="R21" s="27"/>
      <c r="S21" s="32">
        <f>R21-'Incremental_Cost Year 2021'!BA50</f>
        <v>0</v>
      </c>
      <c r="T21" s="9"/>
      <c r="U21" s="9"/>
      <c r="V21" s="9"/>
      <c r="W21" s="9"/>
      <c r="X21" s="9"/>
      <c r="Y21" s="9"/>
      <c r="Z21" s="9"/>
      <c r="AA21" s="9"/>
      <c r="AB21" s="9"/>
      <c r="AC21" s="9"/>
      <c r="AD21" s="27"/>
      <c r="AF21" s="9"/>
      <c r="AG21" s="9"/>
      <c r="AH21" s="9"/>
      <c r="AI21" s="9"/>
      <c r="AJ21" s="9"/>
      <c r="AK21" s="9"/>
      <c r="AL21" s="9"/>
      <c r="AM21" s="9"/>
      <c r="AN21" s="9"/>
      <c r="AO21" s="9"/>
      <c r="AP21" s="27"/>
      <c r="AR21" s="9"/>
      <c r="AS21" s="9"/>
      <c r="AT21" s="9"/>
      <c r="AU21" s="9"/>
      <c r="AV21" s="9"/>
      <c r="AW21" s="9"/>
      <c r="AX21" s="9"/>
      <c r="AY21" s="9"/>
      <c r="AZ21" s="9"/>
      <c r="BA21" s="9"/>
      <c r="BB21" s="27"/>
      <c r="BD21" s="9"/>
      <c r="BE21" s="9"/>
      <c r="BF21" s="9"/>
      <c r="BG21" s="9"/>
      <c r="BH21" s="9"/>
      <c r="BI21" s="9"/>
      <c r="BJ21" s="9"/>
      <c r="BK21" s="9"/>
      <c r="BL21" s="9"/>
      <c r="BM21" s="9"/>
      <c r="BN21" s="27"/>
      <c r="BQ21" s="56"/>
      <c r="BR21" s="56"/>
      <c r="BS21" s="56"/>
      <c r="BT21" s="56"/>
      <c r="BU21" s="56"/>
      <c r="BV21" s="56"/>
      <c r="BW21" s="56"/>
      <c r="BX21" s="56"/>
      <c r="BY21" s="56"/>
      <c r="BZ21" s="56"/>
      <c r="CA21" s="27"/>
    </row>
    <row r="22" spans="1:79" ht="29.25" customHeight="1" x14ac:dyDescent="0.25">
      <c r="B22" s="12"/>
      <c r="C22" s="10"/>
      <c r="D22" s="113" t="s">
        <v>48</v>
      </c>
      <c r="E22" s="113" t="s">
        <v>203</v>
      </c>
      <c r="F22" s="114" t="s">
        <v>154</v>
      </c>
      <c r="G22" s="115" t="s">
        <v>155</v>
      </c>
      <c r="H22" s="27"/>
      <c r="I22" s="27"/>
      <c r="J22" s="27"/>
      <c r="K22" s="27"/>
      <c r="L22" s="27"/>
      <c r="M22" s="27"/>
      <c r="N22" s="27"/>
      <c r="O22" s="27"/>
      <c r="P22" s="27"/>
      <c r="Q22" s="27"/>
      <c r="R22" s="27"/>
      <c r="S22" s="32">
        <f>R22-'Incremental_Cost Year 2021'!BA55</f>
        <v>0</v>
      </c>
      <c r="T22" s="9"/>
      <c r="U22" s="9"/>
      <c r="V22" s="9"/>
      <c r="W22" s="9"/>
      <c r="X22" s="9"/>
      <c r="Y22" s="9"/>
      <c r="Z22" s="9"/>
      <c r="AA22" s="9"/>
      <c r="AB22" s="9"/>
      <c r="AC22" s="9"/>
      <c r="AD22" s="27"/>
      <c r="AF22" s="9"/>
      <c r="AG22" s="9"/>
      <c r="AH22" s="9"/>
      <c r="AI22" s="9"/>
      <c r="AJ22" s="9"/>
      <c r="AK22" s="9"/>
      <c r="AL22" s="9"/>
      <c r="AM22" s="9"/>
      <c r="AN22" s="9"/>
      <c r="AO22" s="9"/>
      <c r="AP22" s="27"/>
      <c r="AR22" s="9"/>
      <c r="AS22" s="9"/>
      <c r="AT22" s="9"/>
      <c r="AU22" s="9"/>
      <c r="AV22" s="9"/>
      <c r="AW22" s="9"/>
      <c r="AX22" s="9"/>
      <c r="AY22" s="9"/>
      <c r="AZ22" s="9"/>
      <c r="BA22" s="9"/>
      <c r="BB22" s="27"/>
      <c r="BD22" s="9"/>
      <c r="BE22" s="9"/>
      <c r="BF22" s="9"/>
      <c r="BG22" s="9"/>
      <c r="BH22" s="9"/>
      <c r="BI22" s="9"/>
      <c r="BJ22" s="9"/>
      <c r="BK22" s="9"/>
      <c r="BL22" s="9"/>
      <c r="BM22" s="9"/>
      <c r="BN22" s="27"/>
      <c r="BQ22" s="56"/>
      <c r="BR22" s="56"/>
      <c r="BS22" s="56"/>
      <c r="BT22" s="56"/>
      <c r="BU22" s="56"/>
      <c r="BV22" s="56"/>
      <c r="BW22" s="56"/>
      <c r="BX22" s="56"/>
      <c r="BY22" s="56"/>
      <c r="BZ22" s="56"/>
      <c r="CA22" s="27"/>
    </row>
    <row r="23" spans="1:79" ht="14.45" customHeight="1" x14ac:dyDescent="0.25">
      <c r="B23" s="12"/>
      <c r="C23" s="10"/>
      <c r="D23" s="169" t="s">
        <v>515</v>
      </c>
      <c r="E23" s="168" t="s">
        <v>206</v>
      </c>
      <c r="F23" s="114" t="s">
        <v>154</v>
      </c>
      <c r="G23" s="115" t="s">
        <v>155</v>
      </c>
      <c r="H23" s="27"/>
      <c r="I23" s="27"/>
      <c r="J23" s="27"/>
      <c r="K23" s="27"/>
      <c r="L23" s="27"/>
      <c r="M23" s="27"/>
      <c r="N23" s="27"/>
      <c r="O23" s="27"/>
      <c r="P23" s="27"/>
      <c r="Q23" s="27"/>
      <c r="R23" s="180"/>
      <c r="S23" s="33"/>
      <c r="T23" s="180"/>
      <c r="U23" s="180"/>
      <c r="V23" s="180"/>
      <c r="W23" s="180"/>
      <c r="X23" s="180"/>
      <c r="Y23" s="180"/>
      <c r="Z23" s="180"/>
      <c r="AA23" s="180"/>
      <c r="AB23" s="180"/>
      <c r="AC23" s="180"/>
      <c r="AD23" s="180"/>
      <c r="AF23" s="27"/>
      <c r="AG23" s="27"/>
      <c r="AH23" s="27"/>
      <c r="AI23" s="27"/>
      <c r="AJ23" s="27"/>
      <c r="AK23" s="27"/>
      <c r="AL23" s="27"/>
      <c r="AM23" s="27"/>
      <c r="AN23" s="27"/>
      <c r="AO23" s="27"/>
      <c r="AP23" s="27"/>
      <c r="AR23" s="27"/>
      <c r="AS23" s="27"/>
      <c r="AT23" s="27"/>
      <c r="AU23" s="27"/>
      <c r="AV23" s="27"/>
      <c r="AW23" s="27"/>
      <c r="AX23" s="27"/>
      <c r="AY23" s="27"/>
      <c r="AZ23" s="27"/>
      <c r="BA23" s="27"/>
      <c r="BB23" s="27"/>
      <c r="BD23" s="27"/>
      <c r="BE23" s="27"/>
      <c r="BF23" s="27"/>
      <c r="BG23" s="27"/>
      <c r="BH23" s="27"/>
      <c r="BI23" s="27"/>
      <c r="BJ23" s="27"/>
      <c r="BK23" s="27"/>
      <c r="BL23" s="27"/>
      <c r="BM23" s="27"/>
      <c r="BN23" s="27"/>
      <c r="BQ23" s="27"/>
      <c r="BR23" s="27"/>
      <c r="BS23" s="27"/>
      <c r="BT23" s="27"/>
      <c r="BU23" s="27"/>
      <c r="BV23" s="27"/>
      <c r="BW23" s="27"/>
      <c r="BX23" s="27"/>
      <c r="BY23" s="27"/>
      <c r="BZ23" s="27"/>
      <c r="CA23" s="27"/>
    </row>
    <row r="24" spans="1:79" ht="14.45" customHeight="1" x14ac:dyDescent="0.25">
      <c r="A24" s="11"/>
      <c r="B24" s="12"/>
      <c r="C24" s="10"/>
      <c r="D24" s="113" t="s">
        <v>48</v>
      </c>
      <c r="E24" s="113" t="s">
        <v>207</v>
      </c>
      <c r="F24" s="114" t="s">
        <v>154</v>
      </c>
      <c r="G24" s="115" t="s">
        <v>155</v>
      </c>
      <c r="H24" s="27"/>
      <c r="I24" s="27"/>
      <c r="J24" s="27"/>
      <c r="K24" s="27"/>
      <c r="L24" s="27"/>
      <c r="M24" s="27"/>
      <c r="N24" s="27"/>
      <c r="O24" s="27"/>
      <c r="P24" s="27"/>
      <c r="Q24" s="27"/>
      <c r="R24" s="180"/>
      <c r="S24" s="33"/>
      <c r="T24" s="180"/>
      <c r="U24" s="180"/>
      <c r="V24" s="180"/>
      <c r="W24" s="180"/>
      <c r="X24" s="180"/>
      <c r="Y24" s="180"/>
      <c r="Z24" s="180"/>
      <c r="AA24" s="180"/>
      <c r="AB24" s="180"/>
      <c r="AC24" s="180"/>
      <c r="AD24" s="180"/>
      <c r="AF24" s="27"/>
      <c r="AG24" s="27"/>
      <c r="AH24" s="27"/>
      <c r="AI24" s="27"/>
      <c r="AJ24" s="27"/>
      <c r="AK24" s="27"/>
      <c r="AL24" s="27"/>
      <c r="AM24" s="27"/>
      <c r="AN24" s="27"/>
      <c r="AO24" s="27"/>
      <c r="AP24" s="27"/>
      <c r="AR24" s="27"/>
      <c r="AS24" s="27"/>
      <c r="AT24" s="27"/>
      <c r="AU24" s="27"/>
      <c r="AV24" s="27"/>
      <c r="AW24" s="27"/>
      <c r="AX24" s="27"/>
      <c r="AY24" s="27"/>
      <c r="AZ24" s="27"/>
      <c r="BA24" s="27"/>
      <c r="BB24" s="27"/>
      <c r="BD24" s="27"/>
      <c r="BE24" s="27"/>
      <c r="BF24" s="27"/>
      <c r="BG24" s="27"/>
      <c r="BH24" s="27"/>
      <c r="BI24" s="27"/>
      <c r="BJ24" s="27"/>
      <c r="BK24" s="27"/>
      <c r="BL24" s="27"/>
      <c r="BM24" s="27"/>
      <c r="BN24" s="27"/>
      <c r="BQ24" s="27"/>
      <c r="BR24" s="27"/>
      <c r="BS24" s="27"/>
      <c r="BT24" s="27"/>
      <c r="BU24" s="27"/>
      <c r="BV24" s="27"/>
      <c r="BW24" s="27"/>
      <c r="BX24" s="27"/>
      <c r="BY24" s="27"/>
      <c r="BZ24" s="27"/>
      <c r="CA24" s="27"/>
    </row>
    <row r="25" spans="1:79" ht="25.5" customHeight="1" x14ac:dyDescent="0.25">
      <c r="B25" s="12"/>
      <c r="C25" s="10"/>
      <c r="D25" s="113" t="s">
        <v>48</v>
      </c>
      <c r="E25" s="113" t="s">
        <v>209</v>
      </c>
      <c r="F25" s="114" t="s">
        <v>154</v>
      </c>
      <c r="G25" s="115" t="s">
        <v>155</v>
      </c>
      <c r="H25" s="27"/>
      <c r="I25" s="27"/>
      <c r="J25" s="27"/>
      <c r="K25" s="27"/>
      <c r="L25" s="27"/>
      <c r="M25" s="27"/>
      <c r="N25" s="27"/>
      <c r="O25" s="27"/>
      <c r="P25" s="27"/>
      <c r="Q25" s="27"/>
      <c r="R25" s="27"/>
      <c r="S25" s="32"/>
      <c r="T25" s="9"/>
      <c r="U25" s="9"/>
      <c r="V25" s="9"/>
      <c r="W25" s="9"/>
      <c r="X25" s="9"/>
      <c r="Y25" s="9"/>
      <c r="Z25" s="9"/>
      <c r="AA25" s="9"/>
      <c r="AB25" s="9"/>
      <c r="AC25" s="9"/>
      <c r="AD25" s="27"/>
      <c r="AF25" s="9"/>
      <c r="AG25" s="9"/>
      <c r="AH25" s="9"/>
      <c r="AI25" s="9"/>
      <c r="AJ25" s="9"/>
      <c r="AK25" s="9"/>
      <c r="AL25" s="9"/>
      <c r="AM25" s="9"/>
      <c r="AN25" s="9"/>
      <c r="AO25" s="9"/>
      <c r="AP25" s="27"/>
      <c r="AR25" s="9"/>
      <c r="AS25" s="9"/>
      <c r="AT25" s="9"/>
      <c r="AU25" s="9"/>
      <c r="AV25" s="9"/>
      <c r="AW25" s="9"/>
      <c r="AX25" s="9"/>
      <c r="AY25" s="9"/>
      <c r="AZ25" s="9"/>
      <c r="BA25" s="9"/>
      <c r="BB25" s="27"/>
      <c r="BD25" s="9"/>
      <c r="BE25" s="9"/>
      <c r="BF25" s="9"/>
      <c r="BG25" s="9"/>
      <c r="BH25" s="9"/>
      <c r="BI25" s="9"/>
      <c r="BJ25" s="9"/>
      <c r="BK25" s="9"/>
      <c r="BL25" s="9"/>
      <c r="BM25" s="9"/>
      <c r="BN25" s="27"/>
      <c r="BQ25" s="56"/>
      <c r="BR25" s="56"/>
      <c r="BS25" s="56"/>
      <c r="BT25" s="56"/>
      <c r="BU25" s="56"/>
      <c r="BV25" s="56"/>
      <c r="BW25" s="56"/>
      <c r="BX25" s="56"/>
      <c r="BY25" s="56"/>
      <c r="BZ25" s="56"/>
      <c r="CA25" s="27"/>
    </row>
    <row r="26" spans="1:79" ht="67.5" customHeight="1" x14ac:dyDescent="0.25">
      <c r="B26" s="12"/>
      <c r="C26" s="287" t="s">
        <v>731</v>
      </c>
      <c r="D26" s="287"/>
      <c r="E26" s="287"/>
      <c r="F26" s="287"/>
      <c r="G26" s="287"/>
      <c r="H26" s="29"/>
      <c r="I26" s="29"/>
      <c r="J26" s="29"/>
      <c r="K26" s="29"/>
      <c r="L26" s="29"/>
      <c r="M26" s="29"/>
      <c r="N26" s="29"/>
      <c r="O26" s="29"/>
      <c r="P26" s="29"/>
      <c r="Q26" s="29"/>
      <c r="R26" s="29"/>
      <c r="S26" s="32"/>
      <c r="T26" s="181"/>
      <c r="U26" s="181"/>
      <c r="V26" s="181"/>
      <c r="W26" s="181"/>
      <c r="X26" s="181"/>
      <c r="Y26" s="181"/>
      <c r="Z26" s="181"/>
      <c r="AA26" s="181"/>
      <c r="AB26" s="181"/>
      <c r="AC26" s="181"/>
      <c r="AD26" s="29"/>
      <c r="AF26" s="181"/>
      <c r="AG26" s="181"/>
      <c r="AH26" s="181"/>
      <c r="AI26" s="181"/>
      <c r="AJ26" s="181"/>
      <c r="AK26" s="181"/>
      <c r="AL26" s="181"/>
      <c r="AM26" s="181"/>
      <c r="AN26" s="181"/>
      <c r="AO26" s="181"/>
      <c r="AP26" s="29"/>
      <c r="AR26" s="181"/>
      <c r="AS26" s="181"/>
      <c r="AT26" s="181"/>
      <c r="AU26" s="181"/>
      <c r="AV26" s="181"/>
      <c r="AW26" s="181"/>
      <c r="AX26" s="181"/>
      <c r="AY26" s="181"/>
      <c r="AZ26" s="181"/>
      <c r="BA26" s="181"/>
      <c r="BB26" s="29"/>
      <c r="BD26" s="181"/>
      <c r="BE26" s="181"/>
      <c r="BF26" s="181"/>
      <c r="BG26" s="181"/>
      <c r="BH26" s="181"/>
      <c r="BI26" s="181"/>
      <c r="BJ26" s="181"/>
      <c r="BK26" s="181"/>
      <c r="BL26" s="181"/>
      <c r="BM26" s="181"/>
      <c r="BN26" s="29"/>
      <c r="BQ26" s="188"/>
      <c r="BR26" s="188"/>
      <c r="BS26" s="188"/>
      <c r="BT26" s="188"/>
      <c r="BU26" s="188"/>
      <c r="BV26" s="188"/>
      <c r="BW26" s="188"/>
      <c r="BX26" s="188"/>
      <c r="BY26" s="188"/>
      <c r="BZ26" s="188"/>
      <c r="CA26" s="29"/>
    </row>
    <row r="27" spans="1:79" ht="28.5" customHeight="1" x14ac:dyDescent="0.25">
      <c r="B27" s="12"/>
      <c r="C27" s="10"/>
      <c r="D27" s="113" t="s">
        <v>48</v>
      </c>
      <c r="E27" s="113" t="s">
        <v>212</v>
      </c>
      <c r="F27" s="172" t="s">
        <v>154</v>
      </c>
      <c r="G27" s="172" t="s">
        <v>155</v>
      </c>
      <c r="H27" s="27"/>
      <c r="I27" s="27"/>
      <c r="J27" s="27"/>
      <c r="K27" s="27"/>
      <c r="L27" s="27"/>
      <c r="M27" s="27"/>
      <c r="N27" s="27"/>
      <c r="O27" s="27"/>
      <c r="P27" s="27"/>
      <c r="Q27" s="27"/>
      <c r="R27" s="27"/>
      <c r="S27" s="32">
        <f>R27-'Incremental_Cost Year 2021'!BA147</f>
        <v>0</v>
      </c>
      <c r="T27" s="9"/>
      <c r="U27" s="9"/>
      <c r="V27" s="9"/>
      <c r="W27" s="9"/>
      <c r="X27" s="9"/>
      <c r="Y27" s="9"/>
      <c r="Z27" s="9"/>
      <c r="AA27" s="9"/>
      <c r="AB27" s="9"/>
      <c r="AC27" s="9"/>
      <c r="AD27" s="27"/>
      <c r="AF27" s="9"/>
      <c r="AG27" s="9"/>
      <c r="AH27" s="9"/>
      <c r="AI27" s="9"/>
      <c r="AJ27" s="9"/>
      <c r="AK27" s="9"/>
      <c r="AL27" s="9"/>
      <c r="AM27" s="9"/>
      <c r="AN27" s="9"/>
      <c r="AO27" s="9"/>
      <c r="AP27" s="27"/>
      <c r="AR27" s="9"/>
      <c r="AS27" s="9"/>
      <c r="AT27" s="9"/>
      <c r="AU27" s="9"/>
      <c r="AV27" s="9"/>
      <c r="AW27" s="9"/>
      <c r="AX27" s="9"/>
      <c r="AY27" s="9"/>
      <c r="AZ27" s="9"/>
      <c r="BA27" s="9"/>
      <c r="BB27" s="27"/>
      <c r="BD27" s="9"/>
      <c r="BE27" s="9"/>
      <c r="BF27" s="9"/>
      <c r="BG27" s="9"/>
      <c r="BH27" s="9"/>
      <c r="BI27" s="9"/>
      <c r="BJ27" s="9"/>
      <c r="BK27" s="9"/>
      <c r="BL27" s="9"/>
      <c r="BM27" s="9"/>
      <c r="BN27" s="27"/>
      <c r="BQ27" s="56"/>
      <c r="BR27" s="56"/>
      <c r="BS27" s="56"/>
      <c r="BT27" s="56"/>
      <c r="BU27" s="56"/>
      <c r="BV27" s="56"/>
      <c r="BW27" s="56"/>
      <c r="BX27" s="56"/>
      <c r="BY27" s="56"/>
      <c r="BZ27" s="56"/>
      <c r="CA27" s="27"/>
    </row>
    <row r="28" spans="1:79" ht="40.5" customHeight="1" x14ac:dyDescent="0.25">
      <c r="B28" s="12"/>
      <c r="C28" s="10"/>
      <c r="D28" s="113" t="s">
        <v>48</v>
      </c>
      <c r="E28" s="113" t="s">
        <v>734</v>
      </c>
      <c r="F28" s="114" t="s">
        <v>154</v>
      </c>
      <c r="G28" s="114" t="s">
        <v>155</v>
      </c>
      <c r="H28" s="9"/>
      <c r="I28" s="9"/>
      <c r="J28" s="9"/>
      <c r="K28" s="9"/>
      <c r="L28" s="9"/>
      <c r="M28" s="9"/>
      <c r="N28" s="9"/>
      <c r="O28" s="9"/>
      <c r="P28" s="9"/>
      <c r="Q28" s="9"/>
      <c r="R28" s="9"/>
      <c r="T28" s="9"/>
      <c r="U28" s="9"/>
      <c r="V28" s="9"/>
      <c r="W28" s="9"/>
      <c r="X28" s="9"/>
      <c r="Y28" s="9"/>
      <c r="Z28" s="9"/>
      <c r="AA28" s="9"/>
      <c r="AB28" s="9"/>
      <c r="AC28" s="9"/>
      <c r="AD28" s="9"/>
      <c r="AF28" s="9"/>
      <c r="AG28" s="9"/>
      <c r="AH28" s="9"/>
      <c r="AI28" s="9"/>
      <c r="AJ28" s="9"/>
      <c r="AK28" s="9"/>
      <c r="AL28" s="9"/>
      <c r="AM28" s="9"/>
      <c r="AN28" s="9"/>
      <c r="AO28" s="9"/>
      <c r="AP28" s="9"/>
      <c r="AR28" s="9"/>
      <c r="AS28" s="9"/>
      <c r="AT28" s="9"/>
      <c r="AU28" s="9"/>
      <c r="AV28" s="9"/>
      <c r="AW28" s="9"/>
      <c r="AX28" s="9"/>
      <c r="AY28" s="9"/>
      <c r="AZ28" s="9"/>
      <c r="BA28" s="9"/>
      <c r="BB28" s="9"/>
      <c r="BD28" s="9"/>
      <c r="BE28" s="9"/>
      <c r="BF28" s="9"/>
      <c r="BG28" s="9"/>
      <c r="BH28" s="9"/>
      <c r="BI28" s="9"/>
      <c r="BJ28" s="9"/>
      <c r="BK28" s="9"/>
      <c r="BL28" s="9"/>
      <c r="BM28" s="9"/>
      <c r="BN28" s="9"/>
      <c r="BQ28" s="9"/>
      <c r="BR28" s="9"/>
      <c r="BS28" s="9"/>
      <c r="BT28" s="9"/>
      <c r="BU28" s="9"/>
      <c r="BV28" s="9"/>
      <c r="BW28" s="9"/>
      <c r="BX28" s="9"/>
      <c r="BY28" s="9"/>
      <c r="BZ28" s="9"/>
      <c r="CA28" s="9"/>
    </row>
    <row r="29" spans="1:79" ht="40.5" customHeight="1" x14ac:dyDescent="0.25">
      <c r="B29" s="12"/>
      <c r="C29" s="10"/>
      <c r="D29" s="113" t="s">
        <v>48</v>
      </c>
      <c r="E29" s="113" t="s">
        <v>217</v>
      </c>
      <c r="F29" s="114" t="s">
        <v>154</v>
      </c>
      <c r="G29" s="114" t="s">
        <v>155</v>
      </c>
      <c r="H29" s="9"/>
      <c r="I29" s="9"/>
      <c r="J29" s="9"/>
      <c r="K29" s="9"/>
      <c r="L29" s="9"/>
      <c r="M29" s="9"/>
      <c r="N29" s="9"/>
      <c r="O29" s="9"/>
      <c r="P29" s="9"/>
      <c r="Q29" s="9"/>
      <c r="R29" s="9"/>
      <c r="T29" s="9"/>
      <c r="U29" s="9"/>
      <c r="V29" s="9"/>
      <c r="W29" s="9"/>
      <c r="X29" s="9"/>
      <c r="Y29" s="9"/>
      <c r="Z29" s="9"/>
      <c r="AA29" s="9"/>
      <c r="AB29" s="9"/>
      <c r="AC29" s="9"/>
      <c r="AD29" s="9"/>
      <c r="AF29" s="9"/>
      <c r="AG29" s="9"/>
      <c r="AH29" s="9"/>
      <c r="AI29" s="9"/>
      <c r="AJ29" s="9"/>
      <c r="AK29" s="9"/>
      <c r="AL29" s="9"/>
      <c r="AM29" s="9"/>
      <c r="AN29" s="9"/>
      <c r="AO29" s="9"/>
      <c r="AP29" s="9"/>
      <c r="AR29" s="9"/>
      <c r="AS29" s="9"/>
      <c r="AT29" s="9"/>
      <c r="AU29" s="9"/>
      <c r="AV29" s="9"/>
      <c r="AW29" s="9"/>
      <c r="AX29" s="9"/>
      <c r="AY29" s="9"/>
      <c r="AZ29" s="9"/>
      <c r="BA29" s="9"/>
      <c r="BB29" s="9"/>
      <c r="BD29" s="9"/>
      <c r="BE29" s="9"/>
      <c r="BF29" s="9"/>
      <c r="BG29" s="9"/>
      <c r="BH29" s="9"/>
      <c r="BI29" s="9"/>
      <c r="BJ29" s="9"/>
      <c r="BK29" s="9"/>
      <c r="BL29" s="9"/>
      <c r="BM29" s="9"/>
      <c r="BN29" s="9"/>
      <c r="BQ29" s="9"/>
      <c r="BR29" s="9"/>
      <c r="BS29" s="9"/>
      <c r="BT29" s="9"/>
      <c r="BU29" s="9"/>
      <c r="BV29" s="9"/>
      <c r="BW29" s="9"/>
      <c r="BX29" s="9"/>
      <c r="BY29" s="9"/>
      <c r="BZ29" s="9"/>
      <c r="CA29" s="9"/>
    </row>
    <row r="30" spans="1:79" ht="40.5" customHeight="1" x14ac:dyDescent="0.25">
      <c r="B30" s="12"/>
      <c r="C30" s="10"/>
      <c r="D30" s="113" t="s">
        <v>48</v>
      </c>
      <c r="E30" s="113" t="s">
        <v>218</v>
      </c>
      <c r="F30" s="114" t="s">
        <v>154</v>
      </c>
      <c r="G30" s="114" t="s">
        <v>155</v>
      </c>
      <c r="H30" s="9"/>
      <c r="I30" s="9"/>
      <c r="J30" s="9"/>
      <c r="K30" s="9"/>
      <c r="L30" s="9"/>
      <c r="M30" s="9"/>
      <c r="N30" s="9"/>
      <c r="O30" s="9"/>
      <c r="P30" s="9"/>
      <c r="Q30" s="9"/>
      <c r="R30" s="9"/>
      <c r="T30" s="9"/>
      <c r="U30" s="9"/>
      <c r="V30" s="9"/>
      <c r="W30" s="9"/>
      <c r="X30" s="9"/>
      <c r="Y30" s="9"/>
      <c r="Z30" s="9"/>
      <c r="AA30" s="9"/>
      <c r="AB30" s="9"/>
      <c r="AC30" s="9"/>
      <c r="AD30" s="9"/>
      <c r="AF30" s="9"/>
      <c r="AG30" s="9"/>
      <c r="AH30" s="9"/>
      <c r="AI30" s="9"/>
      <c r="AJ30" s="9"/>
      <c r="AK30" s="9"/>
      <c r="AL30" s="9"/>
      <c r="AM30" s="9"/>
      <c r="AN30" s="9"/>
      <c r="AO30" s="9"/>
      <c r="AP30" s="9"/>
      <c r="AR30" s="9"/>
      <c r="AS30" s="9"/>
      <c r="AT30" s="9"/>
      <c r="AU30" s="9"/>
      <c r="AV30" s="9"/>
      <c r="AW30" s="9"/>
      <c r="AX30" s="9"/>
      <c r="AY30" s="9"/>
      <c r="AZ30" s="9"/>
      <c r="BA30" s="9"/>
      <c r="BB30" s="9"/>
      <c r="BD30" s="9"/>
      <c r="BE30" s="9"/>
      <c r="BF30" s="9"/>
      <c r="BG30" s="9"/>
      <c r="BH30" s="9"/>
      <c r="BI30" s="9"/>
      <c r="BJ30" s="9"/>
      <c r="BK30" s="9"/>
      <c r="BL30" s="9"/>
      <c r="BM30" s="9"/>
      <c r="BN30" s="9"/>
      <c r="BQ30" s="9"/>
      <c r="BR30" s="9"/>
      <c r="BS30" s="9"/>
      <c r="BT30" s="9"/>
      <c r="BU30" s="9"/>
      <c r="BV30" s="9"/>
      <c r="BW30" s="9"/>
      <c r="BX30" s="9"/>
      <c r="BY30" s="9"/>
      <c r="BZ30" s="9"/>
      <c r="CA30" s="9"/>
    </row>
    <row r="31" spans="1:79" ht="40.5" customHeight="1" x14ac:dyDescent="0.25">
      <c r="A31"/>
      <c r="B31" s="12"/>
      <c r="C31" s="10"/>
      <c r="D31" s="113" t="s">
        <v>48</v>
      </c>
      <c r="E31" s="113" t="s">
        <v>220</v>
      </c>
      <c r="F31" s="114" t="s">
        <v>154</v>
      </c>
      <c r="G31" s="114" t="s">
        <v>155</v>
      </c>
      <c r="H31" s="9"/>
      <c r="I31" s="9"/>
      <c r="J31" s="9"/>
      <c r="K31" s="9"/>
      <c r="L31" s="9"/>
      <c r="M31" s="9"/>
      <c r="N31" s="9"/>
      <c r="O31" s="9"/>
      <c r="P31" s="9"/>
      <c r="Q31" s="9"/>
      <c r="R31" s="9"/>
      <c r="T31" s="9"/>
      <c r="U31" s="9"/>
      <c r="V31" s="9"/>
      <c r="W31" s="9"/>
      <c r="X31" s="9"/>
      <c r="Y31" s="9"/>
      <c r="Z31" s="9"/>
      <c r="AA31" s="9"/>
      <c r="AB31" s="9"/>
      <c r="AC31" s="9"/>
      <c r="AD31" s="9"/>
      <c r="AF31" s="9"/>
      <c r="AG31" s="9"/>
      <c r="AH31" s="9"/>
      <c r="AI31" s="9"/>
      <c r="AJ31" s="9"/>
      <c r="AK31" s="9"/>
      <c r="AL31" s="9"/>
      <c r="AM31" s="9"/>
      <c r="AN31" s="9"/>
      <c r="AO31" s="9"/>
      <c r="AP31" s="9"/>
      <c r="AR31" s="9"/>
      <c r="AS31" s="9"/>
      <c r="AT31" s="9"/>
      <c r="AU31" s="9"/>
      <c r="AV31" s="9"/>
      <c r="AW31" s="9"/>
      <c r="AX31" s="9"/>
      <c r="AY31" s="9"/>
      <c r="AZ31" s="9"/>
      <c r="BA31" s="9"/>
      <c r="BB31" s="9"/>
      <c r="BD31" s="9"/>
      <c r="BE31" s="9"/>
      <c r="BF31" s="9"/>
      <c r="BG31" s="9"/>
      <c r="BH31" s="9"/>
      <c r="BI31" s="9"/>
      <c r="BJ31" s="9"/>
      <c r="BK31" s="9"/>
      <c r="BL31" s="9"/>
      <c r="BM31" s="9"/>
      <c r="BN31" s="9"/>
      <c r="BQ31" s="9"/>
      <c r="BR31" s="9"/>
      <c r="BS31" s="9"/>
      <c r="BT31" s="9"/>
      <c r="BU31" s="9"/>
      <c r="BV31" s="9"/>
      <c r="BW31" s="9"/>
      <c r="BX31" s="9"/>
      <c r="BY31" s="9"/>
      <c r="BZ31" s="9"/>
      <c r="CA31" s="9"/>
    </row>
    <row r="32" spans="1:79" ht="40.5" customHeight="1" x14ac:dyDescent="0.25">
      <c r="A32"/>
      <c r="B32" s="256" t="s">
        <v>222</v>
      </c>
      <c r="C32" s="266"/>
      <c r="D32" s="266"/>
      <c r="E32" s="267"/>
      <c r="F32" s="174"/>
      <c r="G32" s="185"/>
      <c r="H32" s="182"/>
      <c r="I32" s="182"/>
      <c r="J32" s="182"/>
      <c r="K32" s="182"/>
      <c r="L32" s="182"/>
      <c r="M32" s="182"/>
      <c r="N32" s="182"/>
      <c r="O32" s="182"/>
      <c r="P32" s="182"/>
      <c r="Q32" s="182"/>
      <c r="R32" s="182"/>
      <c r="T32" s="182"/>
      <c r="U32" s="182"/>
      <c r="V32" s="182"/>
      <c r="W32" s="182"/>
      <c r="X32" s="182"/>
      <c r="Y32" s="182"/>
      <c r="Z32" s="182"/>
      <c r="AA32" s="182"/>
      <c r="AB32" s="182"/>
      <c r="AC32" s="182"/>
      <c r="AD32" s="182"/>
      <c r="AF32" s="182"/>
      <c r="AG32" s="182"/>
      <c r="AH32" s="182"/>
      <c r="AI32" s="182"/>
      <c r="AJ32" s="182"/>
      <c r="AK32" s="182"/>
      <c r="AL32" s="182"/>
      <c r="AM32" s="182"/>
      <c r="AN32" s="182"/>
      <c r="AO32" s="182"/>
      <c r="AP32" s="182"/>
      <c r="AR32" s="182"/>
      <c r="AS32" s="182"/>
      <c r="AT32" s="182"/>
      <c r="AU32" s="182"/>
      <c r="AV32" s="182"/>
      <c r="AW32" s="182"/>
      <c r="AX32" s="182"/>
      <c r="AY32" s="182"/>
      <c r="AZ32" s="182"/>
      <c r="BA32" s="182"/>
      <c r="BB32" s="182"/>
      <c r="BD32" s="182"/>
      <c r="BE32" s="182"/>
      <c r="BF32" s="182"/>
      <c r="BG32" s="182"/>
      <c r="BH32" s="182"/>
      <c r="BI32" s="182"/>
      <c r="BJ32" s="182"/>
      <c r="BK32" s="182"/>
      <c r="BL32" s="182"/>
      <c r="BM32" s="182"/>
      <c r="BN32" s="182"/>
      <c r="BQ32" s="182"/>
      <c r="BR32" s="182"/>
      <c r="BS32" s="182"/>
      <c r="BT32" s="182"/>
      <c r="BU32" s="182"/>
      <c r="BV32" s="182"/>
      <c r="BW32" s="182"/>
      <c r="BX32" s="182"/>
      <c r="BY32" s="182"/>
      <c r="BZ32" s="182"/>
      <c r="CA32" s="182"/>
    </row>
    <row r="33" spans="1:79" ht="40.5" customHeight="1" x14ac:dyDescent="0.25">
      <c r="A33"/>
      <c r="B33" s="138"/>
      <c r="C33" s="247" t="s">
        <v>223</v>
      </c>
      <c r="D33" s="248"/>
      <c r="E33" s="249"/>
      <c r="F33" s="175"/>
      <c r="G33" s="184"/>
      <c r="H33" s="181"/>
      <c r="I33" s="181"/>
      <c r="J33" s="181"/>
      <c r="K33" s="181"/>
      <c r="L33" s="181"/>
      <c r="M33" s="181"/>
      <c r="N33" s="181"/>
      <c r="O33" s="181"/>
      <c r="P33" s="181"/>
      <c r="Q33" s="181"/>
      <c r="R33" s="181"/>
      <c r="T33" s="181"/>
      <c r="U33" s="181"/>
      <c r="V33" s="181"/>
      <c r="W33" s="181"/>
      <c r="X33" s="181"/>
      <c r="Y33" s="181"/>
      <c r="Z33" s="181"/>
      <c r="AA33" s="181"/>
      <c r="AB33" s="181"/>
      <c r="AC33" s="181"/>
      <c r="AD33" s="181"/>
      <c r="AF33" s="181"/>
      <c r="AG33" s="181"/>
      <c r="AH33" s="181"/>
      <c r="AI33" s="181"/>
      <c r="AJ33" s="181"/>
      <c r="AK33" s="181"/>
      <c r="AL33" s="181"/>
      <c r="AM33" s="181"/>
      <c r="AN33" s="181"/>
      <c r="AO33" s="181"/>
      <c r="AP33" s="181"/>
      <c r="AR33" s="181"/>
      <c r="AS33" s="181"/>
      <c r="AT33" s="181"/>
      <c r="AU33" s="181"/>
      <c r="AV33" s="181"/>
      <c r="AW33" s="181"/>
      <c r="AX33" s="181"/>
      <c r="AY33" s="181"/>
      <c r="AZ33" s="181"/>
      <c r="BA33" s="181"/>
      <c r="BB33" s="181"/>
      <c r="BD33" s="181"/>
      <c r="BE33" s="181"/>
      <c r="BF33" s="181"/>
      <c r="BG33" s="181"/>
      <c r="BH33" s="181"/>
      <c r="BI33" s="181"/>
      <c r="BJ33" s="181"/>
      <c r="BK33" s="181"/>
      <c r="BL33" s="181"/>
      <c r="BM33" s="181"/>
      <c r="BN33" s="181"/>
      <c r="BQ33" s="181"/>
      <c r="BR33" s="181"/>
      <c r="BS33" s="181"/>
      <c r="BT33" s="181"/>
      <c r="BU33" s="181"/>
      <c r="BV33" s="181"/>
      <c r="BW33" s="181"/>
      <c r="BX33" s="181"/>
      <c r="BY33" s="181"/>
      <c r="BZ33" s="181"/>
      <c r="CA33" s="181"/>
    </row>
    <row r="34" spans="1:79" ht="40.5" customHeight="1" x14ac:dyDescent="0.25">
      <c r="A34"/>
      <c r="B34" s="12"/>
      <c r="C34" s="10"/>
      <c r="D34" s="113" t="s">
        <v>515</v>
      </c>
      <c r="E34" s="113" t="s">
        <v>224</v>
      </c>
      <c r="F34" s="114" t="s">
        <v>154</v>
      </c>
      <c r="G34" s="114" t="s">
        <v>155</v>
      </c>
      <c r="H34" s="9"/>
      <c r="I34" s="9"/>
      <c r="J34" s="9"/>
      <c r="K34" s="9"/>
      <c r="L34" s="9"/>
      <c r="M34" s="9"/>
      <c r="N34" s="9"/>
      <c r="O34" s="9"/>
      <c r="P34" s="9"/>
      <c r="Q34" s="9"/>
      <c r="R34" s="9"/>
      <c r="T34" s="9"/>
      <c r="U34" s="9"/>
      <c r="V34" s="9"/>
      <c r="W34" s="9"/>
      <c r="X34" s="9"/>
      <c r="Y34" s="9"/>
      <c r="Z34" s="9"/>
      <c r="AA34" s="9"/>
      <c r="AB34" s="9"/>
      <c r="AC34" s="9"/>
      <c r="AD34" s="9"/>
      <c r="AF34" s="9"/>
      <c r="AG34" s="9"/>
      <c r="AH34" s="9"/>
      <c r="AI34" s="9"/>
      <c r="AJ34" s="9"/>
      <c r="AK34" s="9"/>
      <c r="AL34" s="9"/>
      <c r="AM34" s="9"/>
      <c r="AN34" s="9"/>
      <c r="AO34" s="9"/>
      <c r="AP34" s="9"/>
      <c r="AR34" s="9"/>
      <c r="AS34" s="9"/>
      <c r="AT34" s="9"/>
      <c r="AU34" s="9"/>
      <c r="AV34" s="9"/>
      <c r="AW34" s="9"/>
      <c r="AX34" s="9"/>
      <c r="AY34" s="9"/>
      <c r="AZ34" s="9"/>
      <c r="BA34" s="9"/>
      <c r="BB34" s="9"/>
      <c r="BD34" s="9"/>
      <c r="BE34" s="9"/>
      <c r="BF34" s="9"/>
      <c r="BG34" s="9"/>
      <c r="BH34" s="9"/>
      <c r="BI34" s="9"/>
      <c r="BJ34" s="9"/>
      <c r="BK34" s="9"/>
      <c r="BL34" s="9"/>
      <c r="BM34" s="9"/>
      <c r="BN34" s="9"/>
      <c r="BQ34" s="9"/>
      <c r="BR34" s="9"/>
      <c r="BS34" s="9"/>
      <c r="BT34" s="9"/>
      <c r="BU34" s="9"/>
      <c r="BV34" s="9"/>
      <c r="BW34" s="9"/>
      <c r="BX34" s="9"/>
      <c r="BY34" s="9"/>
      <c r="BZ34" s="9"/>
      <c r="CA34" s="9"/>
    </row>
    <row r="35" spans="1:79" ht="40.5" customHeight="1" x14ac:dyDescent="0.25">
      <c r="A35"/>
      <c r="B35" s="12"/>
      <c r="C35" s="10"/>
      <c r="D35" s="113" t="s">
        <v>515</v>
      </c>
      <c r="E35" s="113" t="s">
        <v>225</v>
      </c>
      <c r="F35" s="114" t="s">
        <v>154</v>
      </c>
      <c r="G35" s="114" t="s">
        <v>155</v>
      </c>
      <c r="H35" s="9"/>
      <c r="I35" s="9"/>
      <c r="J35" s="9"/>
      <c r="K35" s="9"/>
      <c r="L35" s="9"/>
      <c r="M35" s="9"/>
      <c r="N35" s="9"/>
      <c r="O35" s="9"/>
      <c r="P35" s="9"/>
      <c r="Q35" s="9"/>
      <c r="R35" s="9"/>
      <c r="T35" s="9"/>
      <c r="U35" s="9"/>
      <c r="V35" s="9"/>
      <c r="W35" s="9"/>
      <c r="X35" s="9"/>
      <c r="Y35" s="9"/>
      <c r="Z35" s="9"/>
      <c r="AA35" s="9"/>
      <c r="AB35" s="9"/>
      <c r="AC35" s="9"/>
      <c r="AD35" s="9"/>
      <c r="AF35" s="9"/>
      <c r="AG35" s="9"/>
      <c r="AH35" s="9"/>
      <c r="AI35" s="9"/>
      <c r="AJ35" s="9"/>
      <c r="AK35" s="9"/>
      <c r="AL35" s="9"/>
      <c r="AM35" s="9"/>
      <c r="AN35" s="9"/>
      <c r="AO35" s="9"/>
      <c r="AP35" s="9"/>
      <c r="AR35" s="9"/>
      <c r="AS35" s="9"/>
      <c r="AT35" s="9"/>
      <c r="AU35" s="9"/>
      <c r="AV35" s="9"/>
      <c r="AW35" s="9"/>
      <c r="AX35" s="9"/>
      <c r="AY35" s="9"/>
      <c r="AZ35" s="9"/>
      <c r="BA35" s="9"/>
      <c r="BB35" s="9"/>
      <c r="BD35" s="9"/>
      <c r="BE35" s="9"/>
      <c r="BF35" s="9"/>
      <c r="BG35" s="9"/>
      <c r="BH35" s="9"/>
      <c r="BI35" s="9"/>
      <c r="BJ35" s="9"/>
      <c r="BK35" s="9"/>
      <c r="BL35" s="9"/>
      <c r="BM35" s="9"/>
      <c r="BN35" s="9"/>
      <c r="BQ35" s="9"/>
      <c r="BR35" s="9"/>
      <c r="BS35" s="9"/>
      <c r="BT35" s="9"/>
      <c r="BU35" s="9"/>
      <c r="BV35" s="9"/>
      <c r="BW35" s="9"/>
      <c r="BX35" s="9"/>
      <c r="BY35" s="9"/>
      <c r="BZ35" s="9"/>
      <c r="CA35" s="9"/>
    </row>
    <row r="36" spans="1:79" ht="40.5" customHeight="1" x14ac:dyDescent="0.25">
      <c r="A36"/>
      <c r="B36" s="12"/>
      <c r="C36" s="10"/>
      <c r="D36" s="113" t="s">
        <v>515</v>
      </c>
      <c r="E36" s="113" t="s">
        <v>226</v>
      </c>
      <c r="F36" s="114" t="s">
        <v>154</v>
      </c>
      <c r="G36" s="114" t="s">
        <v>155</v>
      </c>
      <c r="H36" s="9"/>
      <c r="I36" s="9"/>
      <c r="J36" s="9"/>
      <c r="K36" s="9"/>
      <c r="L36" s="9"/>
      <c r="M36" s="9"/>
      <c r="N36" s="9"/>
      <c r="O36" s="9"/>
      <c r="P36" s="9"/>
      <c r="Q36" s="9"/>
      <c r="R36" s="9"/>
      <c r="T36" s="9"/>
      <c r="U36" s="9"/>
      <c r="V36" s="9"/>
      <c r="W36" s="9"/>
      <c r="X36" s="9"/>
      <c r="Y36" s="9"/>
      <c r="Z36" s="9"/>
      <c r="AA36" s="9"/>
      <c r="AB36" s="9"/>
      <c r="AC36" s="9"/>
      <c r="AD36" s="9"/>
      <c r="AF36" s="9"/>
      <c r="AG36" s="9"/>
      <c r="AH36" s="9"/>
      <c r="AI36" s="9"/>
      <c r="AJ36" s="9"/>
      <c r="AK36" s="9"/>
      <c r="AL36" s="9"/>
      <c r="AM36" s="9"/>
      <c r="AN36" s="9"/>
      <c r="AO36" s="9"/>
      <c r="AP36" s="9"/>
      <c r="AR36" s="9"/>
      <c r="AS36" s="9"/>
      <c r="AT36" s="9"/>
      <c r="AU36" s="9"/>
      <c r="AV36" s="9"/>
      <c r="AW36" s="9"/>
      <c r="AX36" s="9"/>
      <c r="AY36" s="9"/>
      <c r="AZ36" s="9"/>
      <c r="BA36" s="9"/>
      <c r="BB36" s="9"/>
      <c r="BD36" s="9"/>
      <c r="BE36" s="9"/>
      <c r="BF36" s="9"/>
      <c r="BG36" s="9"/>
      <c r="BH36" s="9"/>
      <c r="BI36" s="9"/>
      <c r="BJ36" s="9"/>
      <c r="BK36" s="9"/>
      <c r="BL36" s="9"/>
      <c r="BM36" s="9"/>
      <c r="BN36" s="9"/>
      <c r="BQ36" s="9"/>
      <c r="BR36" s="9"/>
      <c r="BS36" s="9"/>
      <c r="BT36" s="9"/>
      <c r="BU36" s="9"/>
      <c r="BV36" s="9"/>
      <c r="BW36" s="9"/>
      <c r="BX36" s="9"/>
      <c r="BY36" s="9"/>
      <c r="BZ36" s="9"/>
      <c r="CA36" s="9"/>
    </row>
    <row r="37" spans="1:79" ht="40.5" customHeight="1" x14ac:dyDescent="0.25">
      <c r="A37"/>
      <c r="B37" s="12"/>
      <c r="C37" s="10"/>
      <c r="D37" s="113" t="s">
        <v>515</v>
      </c>
      <c r="E37" s="113" t="s">
        <v>227</v>
      </c>
      <c r="F37" s="114" t="s">
        <v>154</v>
      </c>
      <c r="G37" s="114" t="s">
        <v>155</v>
      </c>
      <c r="H37" s="9"/>
      <c r="I37" s="9"/>
      <c r="J37" s="9"/>
      <c r="K37" s="9"/>
      <c r="L37" s="9"/>
      <c r="M37" s="9"/>
      <c r="N37" s="9"/>
      <c r="O37" s="9"/>
      <c r="P37" s="9"/>
      <c r="Q37" s="9"/>
      <c r="R37" s="9"/>
      <c r="T37" s="9"/>
      <c r="U37" s="9"/>
      <c r="V37" s="9"/>
      <c r="W37" s="9"/>
      <c r="X37" s="9"/>
      <c r="Y37" s="9"/>
      <c r="Z37" s="9"/>
      <c r="AA37" s="9"/>
      <c r="AB37" s="9"/>
      <c r="AC37" s="9"/>
      <c r="AD37" s="9"/>
      <c r="AF37" s="9"/>
      <c r="AG37" s="9"/>
      <c r="AH37" s="9"/>
      <c r="AI37" s="9"/>
      <c r="AJ37" s="9"/>
      <c r="AK37" s="9"/>
      <c r="AL37" s="9"/>
      <c r="AM37" s="9"/>
      <c r="AN37" s="9"/>
      <c r="AO37" s="9"/>
      <c r="AP37" s="9"/>
      <c r="AR37" s="9"/>
      <c r="AS37" s="9"/>
      <c r="AT37" s="9"/>
      <c r="AU37" s="9"/>
      <c r="AV37" s="9"/>
      <c r="AW37" s="9"/>
      <c r="AX37" s="9"/>
      <c r="AY37" s="9"/>
      <c r="AZ37" s="9"/>
      <c r="BA37" s="9"/>
      <c r="BB37" s="9"/>
      <c r="BD37" s="9"/>
      <c r="BE37" s="9"/>
      <c r="BF37" s="9"/>
      <c r="BG37" s="9"/>
      <c r="BH37" s="9"/>
      <c r="BI37" s="9"/>
      <c r="BJ37" s="9"/>
      <c r="BK37" s="9"/>
      <c r="BL37" s="9"/>
      <c r="BM37" s="9"/>
      <c r="BN37" s="9"/>
      <c r="BQ37" s="9"/>
      <c r="BR37" s="9"/>
      <c r="BS37" s="9"/>
      <c r="BT37" s="9"/>
      <c r="BU37" s="9"/>
      <c r="BV37" s="9"/>
      <c r="BW37" s="9"/>
      <c r="BX37" s="9"/>
      <c r="BY37" s="9"/>
      <c r="BZ37" s="9"/>
      <c r="CA37" s="9"/>
    </row>
    <row r="38" spans="1:79" ht="40.5" customHeight="1" x14ac:dyDescent="0.25">
      <c r="A38"/>
      <c r="B38" s="12"/>
      <c r="C38" s="10"/>
      <c r="D38" s="113" t="s">
        <v>515</v>
      </c>
      <c r="E38" s="113" t="s">
        <v>229</v>
      </c>
      <c r="F38" s="114" t="s">
        <v>154</v>
      </c>
      <c r="G38" s="114" t="s">
        <v>155</v>
      </c>
      <c r="H38" s="9"/>
      <c r="I38" s="9"/>
      <c r="J38" s="9"/>
      <c r="K38" s="9"/>
      <c r="L38" s="9"/>
      <c r="M38" s="9"/>
      <c r="N38" s="9"/>
      <c r="O38" s="9"/>
      <c r="P38" s="9"/>
      <c r="Q38" s="9"/>
      <c r="R38" s="9"/>
      <c r="T38" s="9"/>
      <c r="U38" s="9"/>
      <c r="V38" s="9"/>
      <c r="W38" s="9"/>
      <c r="X38" s="9"/>
      <c r="Y38" s="9"/>
      <c r="Z38" s="9"/>
      <c r="AA38" s="9"/>
      <c r="AB38" s="9"/>
      <c r="AC38" s="9"/>
      <c r="AD38" s="9"/>
      <c r="AF38" s="9"/>
      <c r="AG38" s="9"/>
      <c r="AH38" s="9"/>
      <c r="AI38" s="9"/>
      <c r="AJ38" s="9"/>
      <c r="AK38" s="9"/>
      <c r="AL38" s="9"/>
      <c r="AM38" s="9"/>
      <c r="AN38" s="9"/>
      <c r="AO38" s="9"/>
      <c r="AP38" s="9"/>
      <c r="AR38" s="9"/>
      <c r="AS38" s="9"/>
      <c r="AT38" s="9"/>
      <c r="AU38" s="9"/>
      <c r="AV38" s="9"/>
      <c r="AW38" s="9"/>
      <c r="AX38" s="9"/>
      <c r="AY38" s="9"/>
      <c r="AZ38" s="9"/>
      <c r="BA38" s="9"/>
      <c r="BB38" s="9"/>
      <c r="BD38" s="9"/>
      <c r="BE38" s="9"/>
      <c r="BF38" s="9"/>
      <c r="BG38" s="9"/>
      <c r="BH38" s="9"/>
      <c r="BI38" s="9"/>
      <c r="BJ38" s="9"/>
      <c r="BK38" s="9"/>
      <c r="BL38" s="9"/>
      <c r="BM38" s="9"/>
      <c r="BN38" s="9"/>
      <c r="BQ38" s="9"/>
      <c r="BR38" s="9"/>
      <c r="BS38" s="9"/>
      <c r="BT38" s="9"/>
      <c r="BU38" s="9"/>
      <c r="BV38" s="9"/>
      <c r="BW38" s="9"/>
      <c r="BX38" s="9"/>
      <c r="BY38" s="9"/>
      <c r="BZ38" s="9"/>
      <c r="CA38" s="9"/>
    </row>
    <row r="39" spans="1:79" ht="40.5" customHeight="1" x14ac:dyDescent="0.25">
      <c r="A39"/>
      <c r="B39" s="12"/>
      <c r="C39" s="10"/>
      <c r="D39" s="113" t="s">
        <v>515</v>
      </c>
      <c r="E39" s="113" t="s">
        <v>231</v>
      </c>
      <c r="F39" s="114" t="s">
        <v>154</v>
      </c>
      <c r="G39" s="114" t="s">
        <v>155</v>
      </c>
      <c r="H39" s="9"/>
      <c r="I39" s="9"/>
      <c r="J39" s="9"/>
      <c r="K39" s="9"/>
      <c r="L39" s="9"/>
      <c r="M39" s="9"/>
      <c r="N39" s="9"/>
      <c r="O39" s="9"/>
      <c r="P39" s="9"/>
      <c r="Q39" s="9"/>
      <c r="R39" s="9"/>
      <c r="T39" s="9"/>
      <c r="U39" s="9"/>
      <c r="V39" s="9"/>
      <c r="W39" s="9"/>
      <c r="X39" s="9"/>
      <c r="Y39" s="9"/>
      <c r="Z39" s="9"/>
      <c r="AA39" s="9"/>
      <c r="AB39" s="9"/>
      <c r="AC39" s="9"/>
      <c r="AD39" s="9"/>
      <c r="AF39" s="9"/>
      <c r="AG39" s="9"/>
      <c r="AH39" s="9"/>
      <c r="AI39" s="9"/>
      <c r="AJ39" s="9"/>
      <c r="AK39" s="9"/>
      <c r="AL39" s="9"/>
      <c r="AM39" s="9"/>
      <c r="AN39" s="9"/>
      <c r="AO39" s="9"/>
      <c r="AP39" s="9"/>
      <c r="AR39" s="9"/>
      <c r="AS39" s="9"/>
      <c r="AT39" s="9"/>
      <c r="AU39" s="9"/>
      <c r="AV39" s="9"/>
      <c r="AW39" s="9"/>
      <c r="AX39" s="9"/>
      <c r="AY39" s="9"/>
      <c r="AZ39" s="9"/>
      <c r="BA39" s="9"/>
      <c r="BB39" s="9"/>
      <c r="BD39" s="9"/>
      <c r="BE39" s="9"/>
      <c r="BF39" s="9"/>
      <c r="BG39" s="9"/>
      <c r="BH39" s="9"/>
      <c r="BI39" s="9"/>
      <c r="BJ39" s="9"/>
      <c r="BK39" s="9"/>
      <c r="BL39" s="9"/>
      <c r="BM39" s="9"/>
      <c r="BN39" s="9"/>
      <c r="BQ39" s="9"/>
      <c r="BR39" s="9"/>
      <c r="BS39" s="9"/>
      <c r="BT39" s="9"/>
      <c r="BU39" s="9"/>
      <c r="BV39" s="9"/>
      <c r="BW39" s="9"/>
      <c r="BX39" s="9"/>
      <c r="BY39" s="9"/>
      <c r="BZ39" s="9"/>
      <c r="CA39" s="9"/>
    </row>
    <row r="40" spans="1:79" ht="40.5" customHeight="1" x14ac:dyDescent="0.25">
      <c r="A40"/>
      <c r="B40" s="12"/>
      <c r="C40" s="10"/>
      <c r="D40" s="113" t="s">
        <v>515</v>
      </c>
      <c r="E40" s="113" t="s">
        <v>233</v>
      </c>
      <c r="F40" s="114" t="s">
        <v>154</v>
      </c>
      <c r="G40" s="114" t="s">
        <v>155</v>
      </c>
      <c r="H40" s="9"/>
      <c r="I40" s="9"/>
      <c r="J40" s="9"/>
      <c r="K40" s="9"/>
      <c r="L40" s="9"/>
      <c r="M40" s="9"/>
      <c r="N40" s="9"/>
      <c r="O40" s="9"/>
      <c r="P40" s="9"/>
      <c r="Q40" s="9"/>
      <c r="R40" s="9"/>
      <c r="T40" s="9"/>
      <c r="U40" s="9"/>
      <c r="V40" s="9"/>
      <c r="W40" s="9"/>
      <c r="X40" s="9"/>
      <c r="Y40" s="9"/>
      <c r="Z40" s="9"/>
      <c r="AA40" s="9"/>
      <c r="AB40" s="9"/>
      <c r="AC40" s="9"/>
      <c r="AD40" s="9"/>
      <c r="AF40" s="9"/>
      <c r="AG40" s="9"/>
      <c r="AH40" s="9"/>
      <c r="AI40" s="9"/>
      <c r="AJ40" s="9"/>
      <c r="AK40" s="9"/>
      <c r="AL40" s="9"/>
      <c r="AM40" s="9"/>
      <c r="AN40" s="9"/>
      <c r="AO40" s="9"/>
      <c r="AP40" s="9"/>
      <c r="AR40" s="9"/>
      <c r="AS40" s="9"/>
      <c r="AT40" s="9"/>
      <c r="AU40" s="9"/>
      <c r="AV40" s="9"/>
      <c r="AW40" s="9"/>
      <c r="AX40" s="9"/>
      <c r="AY40" s="9"/>
      <c r="AZ40" s="9"/>
      <c r="BA40" s="9"/>
      <c r="BB40" s="9"/>
      <c r="BD40" s="9"/>
      <c r="BE40" s="9"/>
      <c r="BF40" s="9"/>
      <c r="BG40" s="9"/>
      <c r="BH40" s="9"/>
      <c r="BI40" s="9"/>
      <c r="BJ40" s="9"/>
      <c r="BK40" s="9"/>
      <c r="BL40" s="9"/>
      <c r="BM40" s="9"/>
      <c r="BN40" s="9"/>
      <c r="BQ40" s="9"/>
      <c r="BR40" s="9"/>
      <c r="BS40" s="9"/>
      <c r="BT40" s="9"/>
      <c r="BU40" s="9"/>
      <c r="BV40" s="9"/>
      <c r="BW40" s="9"/>
      <c r="BX40" s="9"/>
      <c r="BY40" s="9"/>
      <c r="BZ40" s="9"/>
      <c r="CA40" s="9"/>
    </row>
    <row r="41" spans="1:79" ht="40.5" customHeight="1" x14ac:dyDescent="0.25">
      <c r="A41"/>
      <c r="B41" s="12"/>
      <c r="C41" s="10"/>
      <c r="D41" s="113" t="s">
        <v>515</v>
      </c>
      <c r="E41" s="113" t="s">
        <v>235</v>
      </c>
      <c r="F41" s="114" t="s">
        <v>154</v>
      </c>
      <c r="G41" s="114" t="s">
        <v>155</v>
      </c>
      <c r="H41" s="9"/>
      <c r="I41" s="9"/>
      <c r="J41" s="9"/>
      <c r="K41" s="9"/>
      <c r="L41" s="9"/>
      <c r="M41" s="9"/>
      <c r="N41" s="9"/>
      <c r="O41" s="9"/>
      <c r="P41" s="9"/>
      <c r="Q41" s="9"/>
      <c r="R41" s="9"/>
      <c r="T41" s="9"/>
      <c r="U41" s="9"/>
      <c r="V41" s="9"/>
      <c r="W41" s="9"/>
      <c r="X41" s="9"/>
      <c r="Y41" s="9"/>
      <c r="Z41" s="9"/>
      <c r="AA41" s="9"/>
      <c r="AB41" s="9"/>
      <c r="AC41" s="9"/>
      <c r="AD41" s="9"/>
      <c r="AF41" s="9"/>
      <c r="AG41" s="9"/>
      <c r="AH41" s="9"/>
      <c r="AI41" s="9"/>
      <c r="AJ41" s="9"/>
      <c r="AK41" s="9"/>
      <c r="AL41" s="9"/>
      <c r="AM41" s="9"/>
      <c r="AN41" s="9"/>
      <c r="AO41" s="9"/>
      <c r="AP41" s="9"/>
      <c r="AR41" s="9"/>
      <c r="AS41" s="9"/>
      <c r="AT41" s="9"/>
      <c r="AU41" s="9"/>
      <c r="AV41" s="9"/>
      <c r="AW41" s="9"/>
      <c r="AX41" s="9"/>
      <c r="AY41" s="9"/>
      <c r="AZ41" s="9"/>
      <c r="BA41" s="9"/>
      <c r="BB41" s="9"/>
      <c r="BD41" s="9"/>
      <c r="BE41" s="9"/>
      <c r="BF41" s="9"/>
      <c r="BG41" s="9"/>
      <c r="BH41" s="9"/>
      <c r="BI41" s="9"/>
      <c r="BJ41" s="9"/>
      <c r="BK41" s="9"/>
      <c r="BL41" s="9"/>
      <c r="BM41" s="9"/>
      <c r="BN41" s="9"/>
      <c r="BQ41" s="9"/>
      <c r="BR41" s="9"/>
      <c r="BS41" s="9"/>
      <c r="BT41" s="9"/>
      <c r="BU41" s="9"/>
      <c r="BV41" s="9"/>
      <c r="BW41" s="9"/>
      <c r="BX41" s="9"/>
      <c r="BY41" s="9"/>
      <c r="BZ41" s="9"/>
      <c r="CA41" s="9"/>
    </row>
    <row r="42" spans="1:79" ht="40.5" customHeight="1" x14ac:dyDescent="0.25">
      <c r="B42" s="12"/>
      <c r="C42" s="10"/>
      <c r="D42" s="113" t="s">
        <v>515</v>
      </c>
      <c r="E42" s="113" t="s">
        <v>237</v>
      </c>
      <c r="F42" s="114" t="s">
        <v>154</v>
      </c>
      <c r="G42" s="114" t="s">
        <v>155</v>
      </c>
      <c r="H42" s="9"/>
      <c r="I42" s="9"/>
      <c r="J42" s="9"/>
      <c r="K42" s="9"/>
      <c r="L42" s="9"/>
      <c r="M42" s="9"/>
      <c r="N42" s="9"/>
      <c r="O42" s="9"/>
      <c r="P42" s="9"/>
      <c r="Q42" s="9"/>
      <c r="R42" s="9"/>
      <c r="T42" s="9"/>
      <c r="U42" s="9"/>
      <c r="V42" s="9"/>
      <c r="W42" s="9"/>
      <c r="X42" s="9"/>
      <c r="Y42" s="9"/>
      <c r="Z42" s="9"/>
      <c r="AA42" s="9"/>
      <c r="AB42" s="9"/>
      <c r="AC42" s="9"/>
      <c r="AD42" s="9"/>
      <c r="AF42" s="9"/>
      <c r="AG42" s="9"/>
      <c r="AH42" s="9"/>
      <c r="AI42" s="9"/>
      <c r="AJ42" s="9"/>
      <c r="AK42" s="9"/>
      <c r="AL42" s="9"/>
      <c r="AM42" s="9"/>
      <c r="AN42" s="9"/>
      <c r="AO42" s="9"/>
      <c r="AP42" s="9"/>
      <c r="AR42" s="9"/>
      <c r="AS42" s="9"/>
      <c r="AT42" s="9"/>
      <c r="AU42" s="9"/>
      <c r="AV42" s="9"/>
      <c r="AW42" s="9"/>
      <c r="AX42" s="9"/>
      <c r="AY42" s="9"/>
      <c r="AZ42" s="9"/>
      <c r="BA42" s="9"/>
      <c r="BB42" s="9"/>
      <c r="BD42" s="9"/>
      <c r="BE42" s="9"/>
      <c r="BF42" s="9"/>
      <c r="BG42" s="9"/>
      <c r="BH42" s="9"/>
      <c r="BI42" s="9"/>
      <c r="BJ42" s="9"/>
      <c r="BK42" s="9"/>
      <c r="BL42" s="9"/>
      <c r="BM42" s="9"/>
      <c r="BN42" s="9"/>
      <c r="BQ42" s="9"/>
      <c r="BR42" s="9"/>
      <c r="BS42" s="9"/>
      <c r="BT42" s="9"/>
      <c r="BU42" s="9"/>
      <c r="BV42" s="9"/>
      <c r="BW42" s="9"/>
      <c r="BX42" s="9"/>
      <c r="BY42" s="9"/>
      <c r="BZ42" s="9"/>
      <c r="CA42" s="9"/>
    </row>
    <row r="43" spans="1:79" ht="40.5" customHeight="1" x14ac:dyDescent="0.25">
      <c r="B43" s="12"/>
      <c r="C43" s="10"/>
      <c r="D43" s="113" t="s">
        <v>515</v>
      </c>
      <c r="E43" s="113" t="s">
        <v>239</v>
      </c>
      <c r="F43" s="114" t="s">
        <v>154</v>
      </c>
      <c r="G43" s="114" t="s">
        <v>155</v>
      </c>
      <c r="H43" s="9"/>
      <c r="I43" s="9"/>
      <c r="J43" s="9"/>
      <c r="K43" s="9"/>
      <c r="L43" s="9"/>
      <c r="M43" s="9"/>
      <c r="N43" s="9"/>
      <c r="O43" s="9"/>
      <c r="P43" s="9"/>
      <c r="Q43" s="9"/>
      <c r="R43" s="9"/>
      <c r="T43" s="9"/>
      <c r="U43" s="9"/>
      <c r="V43" s="9"/>
      <c r="W43" s="9"/>
      <c r="X43" s="9"/>
      <c r="Y43" s="9"/>
      <c r="Z43" s="9"/>
      <c r="AA43" s="9"/>
      <c r="AB43" s="9"/>
      <c r="AC43" s="9"/>
      <c r="AD43" s="9"/>
      <c r="AF43" s="9"/>
      <c r="AG43" s="9"/>
      <c r="AH43" s="9"/>
      <c r="AI43" s="9"/>
      <c r="AJ43" s="9"/>
      <c r="AK43" s="9"/>
      <c r="AL43" s="9"/>
      <c r="AM43" s="9"/>
      <c r="AN43" s="9"/>
      <c r="AO43" s="9"/>
      <c r="AP43" s="9"/>
      <c r="AR43" s="9"/>
      <c r="AS43" s="9"/>
      <c r="AT43" s="9"/>
      <c r="AU43" s="9"/>
      <c r="AV43" s="9"/>
      <c r="AW43" s="9"/>
      <c r="AX43" s="9"/>
      <c r="AY43" s="9"/>
      <c r="AZ43" s="9"/>
      <c r="BA43" s="9"/>
      <c r="BB43" s="9"/>
      <c r="BD43" s="9"/>
      <c r="BE43" s="9"/>
      <c r="BF43" s="9"/>
      <c r="BG43" s="9"/>
      <c r="BH43" s="9"/>
      <c r="BI43" s="9"/>
      <c r="BJ43" s="9"/>
      <c r="BK43" s="9"/>
      <c r="BL43" s="9"/>
      <c r="BM43" s="9"/>
      <c r="BN43" s="9"/>
      <c r="BQ43" s="9"/>
      <c r="BR43" s="9"/>
      <c r="BS43" s="9"/>
      <c r="BT43" s="9"/>
      <c r="BU43" s="9"/>
      <c r="BV43" s="9"/>
      <c r="BW43" s="9"/>
      <c r="BX43" s="9"/>
      <c r="BY43" s="9"/>
      <c r="BZ43" s="9"/>
      <c r="CA43" s="9"/>
    </row>
    <row r="44" spans="1:79" ht="40.5" customHeight="1" x14ac:dyDescent="0.25">
      <c r="B44" s="12"/>
      <c r="C44" s="10"/>
      <c r="D44" s="113" t="s">
        <v>48</v>
      </c>
      <c r="E44" s="113" t="s">
        <v>741</v>
      </c>
      <c r="F44" s="114" t="s">
        <v>154</v>
      </c>
      <c r="G44" s="114" t="s">
        <v>155</v>
      </c>
      <c r="H44" s="9"/>
      <c r="I44" s="9"/>
      <c r="J44" s="9"/>
      <c r="K44" s="9"/>
      <c r="L44" s="9"/>
      <c r="M44" s="9"/>
      <c r="N44" s="9"/>
      <c r="O44" s="9"/>
      <c r="P44" s="9"/>
      <c r="Q44" s="9"/>
      <c r="R44" s="9"/>
      <c r="T44" s="9"/>
      <c r="U44" s="9"/>
      <c r="V44" s="9"/>
      <c r="W44" s="9"/>
      <c r="X44" s="9"/>
      <c r="Y44" s="9"/>
      <c r="Z44" s="9"/>
      <c r="AA44" s="9"/>
      <c r="AB44" s="9"/>
      <c r="AC44" s="9"/>
      <c r="AD44" s="9"/>
      <c r="AF44" s="9"/>
      <c r="AG44" s="9"/>
      <c r="AH44" s="9"/>
      <c r="AI44" s="9"/>
      <c r="AJ44" s="9"/>
      <c r="AK44" s="9"/>
      <c r="AL44" s="9"/>
      <c r="AM44" s="9"/>
      <c r="AN44" s="9"/>
      <c r="AO44" s="9"/>
      <c r="AP44" s="9"/>
      <c r="AR44" s="9"/>
      <c r="AS44" s="9"/>
      <c r="AT44" s="9"/>
      <c r="AU44" s="9"/>
      <c r="AV44" s="9"/>
      <c r="AW44" s="9"/>
      <c r="AX44" s="9"/>
      <c r="AY44" s="9"/>
      <c r="AZ44" s="9"/>
      <c r="BA44" s="9"/>
      <c r="BB44" s="9"/>
      <c r="BD44" s="9"/>
      <c r="BE44" s="9"/>
      <c r="BF44" s="9"/>
      <c r="BG44" s="9"/>
      <c r="BH44" s="9"/>
      <c r="BI44" s="9"/>
      <c r="BJ44" s="9"/>
      <c r="BK44" s="9"/>
      <c r="BL44" s="9"/>
      <c r="BM44" s="9"/>
      <c r="BN44" s="9"/>
      <c r="BQ44" s="9"/>
      <c r="BR44" s="9"/>
      <c r="BS44" s="9"/>
      <c r="BT44" s="9"/>
      <c r="BU44" s="9"/>
      <c r="BV44" s="9"/>
      <c r="BW44" s="9"/>
      <c r="BX44" s="9"/>
      <c r="BY44" s="9"/>
      <c r="BZ44" s="9"/>
      <c r="CA44" s="9"/>
    </row>
    <row r="45" spans="1:79" ht="40.5" customHeight="1" x14ac:dyDescent="0.25">
      <c r="B45" s="12"/>
      <c r="C45" s="10"/>
      <c r="D45" s="113" t="s">
        <v>48</v>
      </c>
      <c r="E45" s="113" t="s">
        <v>743</v>
      </c>
      <c r="F45" s="114" t="s">
        <v>154</v>
      </c>
      <c r="G45" s="114" t="s">
        <v>155</v>
      </c>
      <c r="H45" s="9"/>
      <c r="I45" s="9"/>
      <c r="J45" s="9"/>
      <c r="K45" s="9"/>
      <c r="L45" s="9"/>
      <c r="M45" s="9"/>
      <c r="N45" s="9"/>
      <c r="O45" s="9"/>
      <c r="P45" s="9"/>
      <c r="Q45" s="9"/>
      <c r="R45" s="9"/>
      <c r="T45" s="9"/>
      <c r="U45" s="9"/>
      <c r="V45" s="9"/>
      <c r="W45" s="9"/>
      <c r="X45" s="9"/>
      <c r="Y45" s="9"/>
      <c r="Z45" s="9"/>
      <c r="AA45" s="9"/>
      <c r="AB45" s="9"/>
      <c r="AC45" s="9"/>
      <c r="AD45" s="9"/>
      <c r="AF45" s="9"/>
      <c r="AG45" s="9"/>
      <c r="AH45" s="9"/>
      <c r="AI45" s="9"/>
      <c r="AJ45" s="9"/>
      <c r="AK45" s="9"/>
      <c r="AL45" s="9"/>
      <c r="AM45" s="9"/>
      <c r="AN45" s="9"/>
      <c r="AO45" s="9"/>
      <c r="AP45" s="9"/>
      <c r="AR45" s="9"/>
      <c r="AS45" s="9"/>
      <c r="AT45" s="9"/>
      <c r="AU45" s="9"/>
      <c r="AV45" s="9"/>
      <c r="AW45" s="9"/>
      <c r="AX45" s="9"/>
      <c r="AY45" s="9"/>
      <c r="AZ45" s="9"/>
      <c r="BA45" s="9"/>
      <c r="BB45" s="9"/>
      <c r="BD45" s="9"/>
      <c r="BE45" s="9"/>
      <c r="BF45" s="9"/>
      <c r="BG45" s="9"/>
      <c r="BH45" s="9"/>
      <c r="BI45" s="9"/>
      <c r="BJ45" s="9"/>
      <c r="BK45" s="9"/>
      <c r="BL45" s="9"/>
      <c r="BM45" s="9"/>
      <c r="BN45" s="9"/>
      <c r="BQ45" s="9"/>
      <c r="BR45" s="9"/>
      <c r="BS45" s="9"/>
      <c r="BT45" s="9"/>
      <c r="BU45" s="9"/>
      <c r="BV45" s="9"/>
      <c r="BW45" s="9"/>
      <c r="BX45" s="9"/>
      <c r="BY45" s="9"/>
      <c r="BZ45" s="9"/>
      <c r="CA45" s="9"/>
    </row>
    <row r="46" spans="1:79" ht="40.5" customHeight="1" x14ac:dyDescent="0.25">
      <c r="B46" s="12"/>
      <c r="C46" s="10"/>
      <c r="D46" s="113" t="s">
        <v>48</v>
      </c>
      <c r="E46" s="113" t="s">
        <v>744</v>
      </c>
      <c r="F46" s="114" t="s">
        <v>154</v>
      </c>
      <c r="G46" s="114" t="s">
        <v>155</v>
      </c>
      <c r="H46" s="9"/>
      <c r="I46" s="9"/>
      <c r="J46" s="9"/>
      <c r="K46" s="9"/>
      <c r="L46" s="9"/>
      <c r="M46" s="9"/>
      <c r="N46" s="9"/>
      <c r="O46" s="9"/>
      <c r="P46" s="9"/>
      <c r="Q46" s="9"/>
      <c r="R46" s="9"/>
      <c r="T46" s="9"/>
      <c r="U46" s="9"/>
      <c r="V46" s="9"/>
      <c r="W46" s="9"/>
      <c r="X46" s="9"/>
      <c r="Y46" s="9"/>
      <c r="Z46" s="9"/>
      <c r="AA46" s="9"/>
      <c r="AB46" s="9"/>
      <c r="AC46" s="9"/>
      <c r="AD46" s="9"/>
      <c r="AF46" s="9"/>
      <c r="AG46" s="9"/>
      <c r="AH46" s="9"/>
      <c r="AI46" s="9"/>
      <c r="AJ46" s="9"/>
      <c r="AK46" s="9"/>
      <c r="AL46" s="9"/>
      <c r="AM46" s="9"/>
      <c r="AN46" s="9"/>
      <c r="AO46" s="9"/>
      <c r="AP46" s="9"/>
      <c r="AR46" s="9"/>
      <c r="AS46" s="9"/>
      <c r="AT46" s="9"/>
      <c r="AU46" s="9"/>
      <c r="AV46" s="9"/>
      <c r="AW46" s="9"/>
      <c r="AX46" s="9"/>
      <c r="AY46" s="9"/>
      <c r="AZ46" s="9"/>
      <c r="BA46" s="9"/>
      <c r="BB46" s="9"/>
      <c r="BD46" s="9"/>
      <c r="BE46" s="9"/>
      <c r="BF46" s="9"/>
      <c r="BG46" s="9"/>
      <c r="BH46" s="9"/>
      <c r="BI46" s="9"/>
      <c r="BJ46" s="9"/>
      <c r="BK46" s="9"/>
      <c r="BL46" s="9"/>
      <c r="BM46" s="9"/>
      <c r="BN46" s="9"/>
      <c r="BQ46" s="9"/>
      <c r="BR46" s="9"/>
      <c r="BS46" s="9"/>
      <c r="BT46" s="9"/>
      <c r="BU46" s="9"/>
      <c r="BV46" s="9"/>
      <c r="BW46" s="9"/>
      <c r="BX46" s="9"/>
      <c r="BY46" s="9"/>
      <c r="BZ46" s="9"/>
      <c r="CA46" s="9"/>
    </row>
    <row r="47" spans="1:79" ht="40.5" customHeight="1" x14ac:dyDescent="0.25">
      <c r="B47" s="12"/>
      <c r="C47" s="10"/>
      <c r="D47" s="110" t="s">
        <v>48</v>
      </c>
      <c r="E47" s="110" t="s">
        <v>245</v>
      </c>
      <c r="F47" s="187" t="s">
        <v>154</v>
      </c>
      <c r="G47" s="114" t="s">
        <v>155</v>
      </c>
      <c r="H47" s="9"/>
      <c r="I47" s="9"/>
      <c r="J47" s="9"/>
      <c r="K47" s="9"/>
      <c r="L47" s="9"/>
      <c r="M47" s="9"/>
      <c r="N47" s="9"/>
      <c r="O47" s="9"/>
      <c r="P47" s="9"/>
      <c r="Q47" s="9"/>
      <c r="R47" s="9"/>
      <c r="T47" s="9"/>
      <c r="U47" s="9"/>
      <c r="V47" s="9"/>
      <c r="W47" s="9"/>
      <c r="X47" s="9"/>
      <c r="Y47" s="9"/>
      <c r="Z47" s="9"/>
      <c r="AA47" s="9"/>
      <c r="AB47" s="9"/>
      <c r="AC47" s="9"/>
      <c r="AD47" s="9"/>
      <c r="AF47" s="9"/>
      <c r="AG47" s="9"/>
      <c r="AH47" s="9"/>
      <c r="AI47" s="9"/>
      <c r="AJ47" s="9"/>
      <c r="AK47" s="9"/>
      <c r="AL47" s="9"/>
      <c r="AM47" s="9"/>
      <c r="AN47" s="9"/>
      <c r="AO47" s="9"/>
      <c r="AP47" s="9"/>
      <c r="AR47" s="9"/>
      <c r="AS47" s="9"/>
      <c r="AT47" s="9"/>
      <c r="AU47" s="9"/>
      <c r="AV47" s="9"/>
      <c r="AW47" s="9"/>
      <c r="AX47" s="9"/>
      <c r="AY47" s="9"/>
      <c r="AZ47" s="9"/>
      <c r="BA47" s="9"/>
      <c r="BB47" s="9"/>
      <c r="BD47" s="9"/>
      <c r="BE47" s="9"/>
      <c r="BF47" s="9"/>
      <c r="BG47" s="9"/>
      <c r="BH47" s="9"/>
      <c r="BI47" s="9"/>
      <c r="BJ47" s="9"/>
      <c r="BK47" s="9"/>
      <c r="BL47" s="9"/>
      <c r="BM47" s="9"/>
      <c r="BN47" s="9"/>
      <c r="BQ47" s="9"/>
      <c r="BR47" s="9"/>
      <c r="BS47" s="9"/>
      <c r="BT47" s="9"/>
      <c r="BU47" s="9"/>
      <c r="BV47" s="9"/>
      <c r="BW47" s="9"/>
      <c r="BX47" s="9"/>
      <c r="BY47" s="9"/>
      <c r="BZ47" s="9"/>
      <c r="CA47" s="9"/>
    </row>
    <row r="48" spans="1:79" ht="40.5" customHeight="1" x14ac:dyDescent="0.25">
      <c r="B48" s="12"/>
      <c r="C48" s="286" t="s">
        <v>745</v>
      </c>
      <c r="D48" s="286"/>
      <c r="E48" s="286"/>
      <c r="F48" s="286"/>
      <c r="G48" s="179"/>
      <c r="H48" s="181"/>
      <c r="I48" s="181"/>
      <c r="J48" s="181"/>
      <c r="K48" s="181"/>
      <c r="L48" s="181"/>
      <c r="M48" s="181"/>
      <c r="N48" s="181"/>
      <c r="O48" s="181"/>
      <c r="P48" s="181"/>
      <c r="Q48" s="181"/>
      <c r="R48" s="181"/>
      <c r="T48" s="181"/>
      <c r="U48" s="181"/>
      <c r="V48" s="181"/>
      <c r="W48" s="181"/>
      <c r="X48" s="181"/>
      <c r="Y48" s="181"/>
      <c r="Z48" s="181"/>
      <c r="AA48" s="181"/>
      <c r="AB48" s="181"/>
      <c r="AC48" s="181"/>
      <c r="AD48" s="181"/>
      <c r="AF48" s="181"/>
      <c r="AG48" s="181"/>
      <c r="AH48" s="181"/>
      <c r="AI48" s="181"/>
      <c r="AJ48" s="181"/>
      <c r="AK48" s="181"/>
      <c r="AL48" s="181"/>
      <c r="AM48" s="181"/>
      <c r="AN48" s="181"/>
      <c r="AO48" s="181"/>
      <c r="AP48" s="181"/>
      <c r="AR48" s="181"/>
      <c r="AS48" s="181"/>
      <c r="AT48" s="181"/>
      <c r="AU48" s="181"/>
      <c r="AV48" s="181"/>
      <c r="AW48" s="181"/>
      <c r="AX48" s="181"/>
      <c r="AY48" s="181"/>
      <c r="AZ48" s="181"/>
      <c r="BA48" s="181"/>
      <c r="BB48" s="181"/>
      <c r="BD48" s="181"/>
      <c r="BE48" s="181"/>
      <c r="BF48" s="181"/>
      <c r="BG48" s="181"/>
      <c r="BH48" s="181"/>
      <c r="BI48" s="181"/>
      <c r="BJ48" s="181"/>
      <c r="BK48" s="181"/>
      <c r="BL48" s="181"/>
      <c r="BM48" s="181"/>
      <c r="BN48" s="181"/>
      <c r="BQ48" s="181"/>
      <c r="BR48" s="181"/>
      <c r="BS48" s="181"/>
      <c r="BT48" s="181"/>
      <c r="BU48" s="181"/>
      <c r="BV48" s="181"/>
      <c r="BW48" s="181"/>
      <c r="BX48" s="181"/>
      <c r="BY48" s="181"/>
      <c r="BZ48" s="181"/>
      <c r="CA48" s="181"/>
    </row>
    <row r="49" spans="2:79" ht="40.5" customHeight="1" x14ac:dyDescent="0.25">
      <c r="B49" s="12"/>
      <c r="C49" s="10"/>
      <c r="D49" s="113" t="s">
        <v>48</v>
      </c>
      <c r="E49" s="113" t="s">
        <v>250</v>
      </c>
      <c r="F49" s="114" t="s">
        <v>154</v>
      </c>
      <c r="G49" s="114" t="s">
        <v>155</v>
      </c>
      <c r="H49" s="9"/>
      <c r="I49" s="9"/>
      <c r="J49" s="9"/>
      <c r="K49" s="9"/>
      <c r="L49" s="9"/>
      <c r="M49" s="9"/>
      <c r="N49" s="9"/>
      <c r="O49" s="9"/>
      <c r="P49" s="9"/>
      <c r="Q49" s="9"/>
      <c r="R49" s="9"/>
      <c r="T49" s="9"/>
      <c r="U49" s="9"/>
      <c r="V49" s="9"/>
      <c r="W49" s="9"/>
      <c r="X49" s="9"/>
      <c r="Y49" s="9"/>
      <c r="Z49" s="9"/>
      <c r="AA49" s="9"/>
      <c r="AB49" s="9"/>
      <c r="AC49" s="9"/>
      <c r="AD49" s="9"/>
      <c r="AF49" s="9"/>
      <c r="AG49" s="9"/>
      <c r="AH49" s="9"/>
      <c r="AI49" s="9"/>
      <c r="AJ49" s="9"/>
      <c r="AK49" s="9"/>
      <c r="AL49" s="9"/>
      <c r="AM49" s="9"/>
      <c r="AN49" s="9"/>
      <c r="AO49" s="9"/>
      <c r="AP49" s="9"/>
      <c r="AR49" s="9"/>
      <c r="AS49" s="9"/>
      <c r="AT49" s="9"/>
      <c r="AU49" s="9"/>
      <c r="AV49" s="9"/>
      <c r="AW49" s="9"/>
      <c r="AX49" s="9"/>
      <c r="AY49" s="9"/>
      <c r="AZ49" s="9"/>
      <c r="BA49" s="9"/>
      <c r="BB49" s="9"/>
      <c r="BD49" s="9"/>
      <c r="BE49" s="9"/>
      <c r="BF49" s="9"/>
      <c r="BG49" s="9"/>
      <c r="BH49" s="9"/>
      <c r="BI49" s="9"/>
      <c r="BJ49" s="9"/>
      <c r="BK49" s="9"/>
      <c r="BL49" s="9"/>
      <c r="BM49" s="9"/>
      <c r="BN49" s="9"/>
      <c r="BQ49" s="9"/>
      <c r="BR49" s="9"/>
      <c r="BS49" s="9"/>
      <c r="BT49" s="9"/>
      <c r="BU49" s="9"/>
      <c r="BV49" s="9"/>
      <c r="BW49" s="9"/>
      <c r="BX49" s="9"/>
      <c r="BY49" s="9"/>
      <c r="BZ49" s="9"/>
      <c r="CA49" s="9"/>
    </row>
    <row r="50" spans="2:79" ht="40.5" customHeight="1" x14ac:dyDescent="0.25">
      <c r="B50" s="12"/>
      <c r="C50" s="10"/>
      <c r="D50" s="113" t="s">
        <v>48</v>
      </c>
      <c r="E50" s="113" t="s">
        <v>746</v>
      </c>
      <c r="F50" s="114" t="s">
        <v>154</v>
      </c>
      <c r="G50" s="114" t="s">
        <v>155</v>
      </c>
      <c r="H50" s="9"/>
      <c r="I50" s="9"/>
      <c r="J50" s="9"/>
      <c r="K50" s="9"/>
      <c r="L50" s="9"/>
      <c r="M50" s="9"/>
      <c r="N50" s="9"/>
      <c r="O50" s="9"/>
      <c r="P50" s="9"/>
      <c r="Q50" s="9"/>
      <c r="R50" s="9"/>
      <c r="T50" s="9"/>
      <c r="U50" s="9"/>
      <c r="V50" s="9"/>
      <c r="W50" s="9"/>
      <c r="X50" s="9"/>
      <c r="Y50" s="9"/>
      <c r="Z50" s="9"/>
      <c r="AA50" s="9"/>
      <c r="AB50" s="9"/>
      <c r="AC50" s="9"/>
      <c r="AD50" s="9"/>
      <c r="AF50" s="9"/>
      <c r="AG50" s="9"/>
      <c r="AH50" s="9"/>
      <c r="AI50" s="9"/>
      <c r="AJ50" s="9"/>
      <c r="AK50" s="9"/>
      <c r="AL50" s="9"/>
      <c r="AM50" s="9"/>
      <c r="AN50" s="9"/>
      <c r="AO50" s="9"/>
      <c r="AP50" s="9"/>
      <c r="AR50" s="9"/>
      <c r="AS50" s="9"/>
      <c r="AT50" s="9"/>
      <c r="AU50" s="9"/>
      <c r="AV50" s="9"/>
      <c r="AW50" s="9"/>
      <c r="AX50" s="9"/>
      <c r="AY50" s="9"/>
      <c r="AZ50" s="9"/>
      <c r="BA50" s="9"/>
      <c r="BB50" s="9"/>
      <c r="BD50" s="9"/>
      <c r="BE50" s="9"/>
      <c r="BF50" s="9"/>
      <c r="BG50" s="9"/>
      <c r="BH50" s="9"/>
      <c r="BI50" s="9"/>
      <c r="BJ50" s="9"/>
      <c r="BK50" s="9"/>
      <c r="BL50" s="9"/>
      <c r="BM50" s="9"/>
      <c r="BN50" s="9"/>
      <c r="BQ50" s="9"/>
      <c r="BR50" s="9"/>
      <c r="BS50" s="9"/>
      <c r="BT50" s="9"/>
      <c r="BU50" s="9"/>
      <c r="BV50" s="9"/>
      <c r="BW50" s="9"/>
      <c r="BX50" s="9"/>
      <c r="BY50" s="9"/>
      <c r="BZ50" s="9"/>
      <c r="CA50" s="9"/>
    </row>
    <row r="51" spans="2:79" ht="40.5" customHeight="1" x14ac:dyDescent="0.25">
      <c r="B51" s="12"/>
      <c r="C51" s="10"/>
      <c r="D51" s="113" t="s">
        <v>48</v>
      </c>
      <c r="E51" s="113" t="s">
        <v>747</v>
      </c>
      <c r="F51" s="114" t="s">
        <v>154</v>
      </c>
      <c r="G51" s="114" t="s">
        <v>155</v>
      </c>
      <c r="H51" s="9"/>
      <c r="I51" s="9"/>
      <c r="J51" s="9"/>
      <c r="K51" s="9"/>
      <c r="L51" s="9"/>
      <c r="M51" s="9"/>
      <c r="N51" s="9"/>
      <c r="O51" s="9"/>
      <c r="P51" s="9"/>
      <c r="Q51" s="9"/>
      <c r="R51" s="9"/>
      <c r="T51" s="9"/>
      <c r="U51" s="9"/>
      <c r="V51" s="9"/>
      <c r="W51" s="9"/>
      <c r="X51" s="9"/>
      <c r="Y51" s="9"/>
      <c r="Z51" s="9"/>
      <c r="AA51" s="9"/>
      <c r="AB51" s="9"/>
      <c r="AC51" s="9"/>
      <c r="AD51" s="9"/>
      <c r="AF51" s="9"/>
      <c r="AG51" s="9"/>
      <c r="AH51" s="9"/>
      <c r="AI51" s="9"/>
      <c r="AJ51" s="9"/>
      <c r="AK51" s="9"/>
      <c r="AL51" s="9"/>
      <c r="AM51" s="9"/>
      <c r="AN51" s="9"/>
      <c r="AO51" s="9"/>
      <c r="AP51" s="9"/>
      <c r="AR51" s="9"/>
      <c r="AS51" s="9"/>
      <c r="AT51" s="9"/>
      <c r="AU51" s="9"/>
      <c r="AV51" s="9"/>
      <c r="AW51" s="9"/>
      <c r="AX51" s="9"/>
      <c r="AY51" s="9"/>
      <c r="AZ51" s="9"/>
      <c r="BA51" s="9"/>
      <c r="BB51" s="9"/>
      <c r="BD51" s="9"/>
      <c r="BE51" s="9"/>
      <c r="BF51" s="9"/>
      <c r="BG51" s="9"/>
      <c r="BH51" s="9"/>
      <c r="BI51" s="9"/>
      <c r="BJ51" s="9"/>
      <c r="BK51" s="9"/>
      <c r="BL51" s="9"/>
      <c r="BM51" s="9"/>
      <c r="BN51" s="9"/>
      <c r="BQ51" s="9"/>
      <c r="BR51" s="9"/>
      <c r="BS51" s="9"/>
      <c r="BT51" s="9"/>
      <c r="BU51" s="9"/>
      <c r="BV51" s="9"/>
      <c r="BW51" s="9"/>
      <c r="BX51" s="9"/>
      <c r="BY51" s="9"/>
      <c r="BZ51" s="9"/>
      <c r="CA51" s="9"/>
    </row>
    <row r="52" spans="2:79" ht="40.5" customHeight="1" x14ac:dyDescent="0.25">
      <c r="B52" s="12"/>
      <c r="C52" s="10"/>
      <c r="D52" s="113" t="s">
        <v>48</v>
      </c>
      <c r="E52" s="113" t="s">
        <v>752</v>
      </c>
      <c r="F52" s="114" t="s">
        <v>154</v>
      </c>
      <c r="G52" s="114" t="s">
        <v>155</v>
      </c>
      <c r="H52" s="9"/>
      <c r="I52" s="9"/>
      <c r="J52" s="9"/>
      <c r="K52" s="9"/>
      <c r="L52" s="9"/>
      <c r="M52" s="9"/>
      <c r="N52" s="9"/>
      <c r="O52" s="9"/>
      <c r="P52" s="9"/>
      <c r="Q52" s="9"/>
      <c r="R52" s="9"/>
      <c r="T52" s="9"/>
      <c r="U52" s="9"/>
      <c r="V52" s="9"/>
      <c r="W52" s="9"/>
      <c r="X52" s="9"/>
      <c r="Y52" s="9"/>
      <c r="Z52" s="9"/>
      <c r="AA52" s="9"/>
      <c r="AB52" s="9"/>
      <c r="AC52" s="9"/>
      <c r="AD52" s="9"/>
      <c r="AF52" s="9"/>
      <c r="AG52" s="9"/>
      <c r="AH52" s="9"/>
      <c r="AI52" s="9"/>
      <c r="AJ52" s="9"/>
      <c r="AK52" s="9"/>
      <c r="AL52" s="9"/>
      <c r="AM52" s="9"/>
      <c r="AN52" s="9"/>
      <c r="AO52" s="9"/>
      <c r="AP52" s="9"/>
      <c r="AR52" s="9"/>
      <c r="AS52" s="9"/>
      <c r="AT52" s="9"/>
      <c r="AU52" s="9"/>
      <c r="AV52" s="9"/>
      <c r="AW52" s="9"/>
      <c r="AX52" s="9"/>
      <c r="AY52" s="9"/>
      <c r="AZ52" s="9"/>
      <c r="BA52" s="9"/>
      <c r="BB52" s="9"/>
      <c r="BD52" s="9"/>
      <c r="BE52" s="9"/>
      <c r="BF52" s="9"/>
      <c r="BG52" s="9"/>
      <c r="BH52" s="9"/>
      <c r="BI52" s="9"/>
      <c r="BJ52" s="9"/>
      <c r="BK52" s="9"/>
      <c r="BL52" s="9"/>
      <c r="BM52" s="9"/>
      <c r="BN52" s="9"/>
      <c r="BQ52" s="9"/>
      <c r="BR52" s="9"/>
      <c r="BS52" s="9"/>
      <c r="BT52" s="9"/>
      <c r="BU52" s="9"/>
      <c r="BV52" s="9"/>
      <c r="BW52" s="9"/>
      <c r="BX52" s="9"/>
      <c r="BY52" s="9"/>
      <c r="BZ52" s="9"/>
      <c r="CA52" s="9"/>
    </row>
    <row r="53" spans="2:79" ht="40.5" customHeight="1" x14ac:dyDescent="0.25">
      <c r="B53" s="12"/>
      <c r="C53" s="10"/>
      <c r="D53" s="113" t="s">
        <v>48</v>
      </c>
      <c r="E53" s="113" t="s">
        <v>749</v>
      </c>
      <c r="F53" s="114" t="s">
        <v>154</v>
      </c>
      <c r="G53" s="114" t="s">
        <v>155</v>
      </c>
      <c r="H53" s="9"/>
      <c r="I53" s="9"/>
      <c r="J53" s="9"/>
      <c r="K53" s="9"/>
      <c r="L53" s="9"/>
      <c r="M53" s="9"/>
      <c r="N53" s="9"/>
      <c r="O53" s="9"/>
      <c r="P53" s="9"/>
      <c r="Q53" s="9"/>
      <c r="R53" s="9"/>
      <c r="T53" s="9"/>
      <c r="U53" s="9"/>
      <c r="V53" s="9"/>
      <c r="W53" s="9"/>
      <c r="X53" s="9"/>
      <c r="Y53" s="9"/>
      <c r="Z53" s="9"/>
      <c r="AA53" s="9"/>
      <c r="AB53" s="9"/>
      <c r="AC53" s="9"/>
      <c r="AD53" s="9"/>
      <c r="AF53" s="9"/>
      <c r="AG53" s="9"/>
      <c r="AH53" s="9"/>
      <c r="AI53" s="9"/>
      <c r="AJ53" s="9"/>
      <c r="AK53" s="9"/>
      <c r="AL53" s="9"/>
      <c r="AM53" s="9"/>
      <c r="AN53" s="9"/>
      <c r="AO53" s="9"/>
      <c r="AP53" s="9"/>
      <c r="AR53" s="9"/>
      <c r="AS53" s="9"/>
      <c r="AT53" s="9"/>
      <c r="AU53" s="9"/>
      <c r="AV53" s="9"/>
      <c r="AW53" s="9"/>
      <c r="AX53" s="9"/>
      <c r="AY53" s="9"/>
      <c r="AZ53" s="9"/>
      <c r="BA53" s="9"/>
      <c r="BB53" s="9"/>
      <c r="BD53" s="9"/>
      <c r="BE53" s="9"/>
      <c r="BF53" s="9"/>
      <c r="BG53" s="9"/>
      <c r="BH53" s="9"/>
      <c r="BI53" s="9"/>
      <c r="BJ53" s="9"/>
      <c r="BK53" s="9"/>
      <c r="BL53" s="9"/>
      <c r="BM53" s="9"/>
      <c r="BN53" s="9"/>
      <c r="BQ53" s="9"/>
      <c r="BR53" s="9"/>
      <c r="BS53" s="9"/>
      <c r="BT53" s="9"/>
      <c r="BU53" s="9"/>
      <c r="BV53" s="9"/>
      <c r="BW53" s="9"/>
      <c r="BX53" s="9"/>
      <c r="BY53" s="9"/>
      <c r="BZ53" s="9"/>
      <c r="CA53" s="9"/>
    </row>
    <row r="54" spans="2:79" ht="40.5" customHeight="1" x14ac:dyDescent="0.25">
      <c r="B54" s="12"/>
      <c r="C54" s="10"/>
      <c r="D54" s="113" t="s">
        <v>48</v>
      </c>
      <c r="E54" s="113" t="s">
        <v>753</v>
      </c>
      <c r="F54" s="114" t="s">
        <v>154</v>
      </c>
      <c r="G54" s="114" t="s">
        <v>155</v>
      </c>
      <c r="H54" s="9"/>
      <c r="I54" s="9"/>
      <c r="J54" s="9"/>
      <c r="K54" s="9"/>
      <c r="L54" s="9"/>
      <c r="M54" s="9"/>
      <c r="N54" s="9"/>
      <c r="O54" s="9"/>
      <c r="P54" s="9"/>
      <c r="Q54" s="9"/>
      <c r="R54" s="9"/>
      <c r="T54" s="9"/>
      <c r="U54" s="9"/>
      <c r="V54" s="9"/>
      <c r="W54" s="9"/>
      <c r="X54" s="9"/>
      <c r="Y54" s="9"/>
      <c r="Z54" s="9"/>
      <c r="AA54" s="9"/>
      <c r="AB54" s="9"/>
      <c r="AC54" s="9"/>
      <c r="AD54" s="9"/>
      <c r="AF54" s="9"/>
      <c r="AG54" s="9"/>
      <c r="AH54" s="9"/>
      <c r="AI54" s="9"/>
      <c r="AJ54" s="9"/>
      <c r="AK54" s="9"/>
      <c r="AL54" s="9"/>
      <c r="AM54" s="9"/>
      <c r="AN54" s="9"/>
      <c r="AO54" s="9"/>
      <c r="AP54" s="9"/>
      <c r="AR54" s="9"/>
      <c r="AS54" s="9"/>
      <c r="AT54" s="9"/>
      <c r="AU54" s="9"/>
      <c r="AV54" s="9"/>
      <c r="AW54" s="9"/>
      <c r="AX54" s="9"/>
      <c r="AY54" s="9"/>
      <c r="AZ54" s="9"/>
      <c r="BA54" s="9"/>
      <c r="BB54" s="9"/>
      <c r="BD54" s="9"/>
      <c r="BE54" s="9"/>
      <c r="BF54" s="9"/>
      <c r="BG54" s="9"/>
      <c r="BH54" s="9"/>
      <c r="BI54" s="9"/>
      <c r="BJ54" s="9"/>
      <c r="BK54" s="9"/>
      <c r="BL54" s="9"/>
      <c r="BM54" s="9"/>
      <c r="BN54" s="9"/>
      <c r="BQ54" s="9"/>
      <c r="BR54" s="9"/>
      <c r="BS54" s="9"/>
      <c r="BT54" s="9"/>
      <c r="BU54" s="9"/>
      <c r="BV54" s="9"/>
      <c r="BW54" s="9"/>
      <c r="BX54" s="9"/>
      <c r="BY54" s="9"/>
      <c r="BZ54" s="9"/>
      <c r="CA54" s="9"/>
    </row>
    <row r="55" spans="2:79" ht="40.5" customHeight="1" x14ac:dyDescent="0.25">
      <c r="B55" s="12"/>
      <c r="C55" s="287" t="s">
        <v>754</v>
      </c>
      <c r="D55" s="287"/>
      <c r="E55" s="287"/>
      <c r="F55" s="288"/>
      <c r="G55" s="183"/>
      <c r="H55" s="181"/>
      <c r="I55" s="181"/>
      <c r="J55" s="181"/>
      <c r="K55" s="181"/>
      <c r="L55" s="181"/>
      <c r="M55" s="181"/>
      <c r="N55" s="181"/>
      <c r="O55" s="181"/>
      <c r="P55" s="181"/>
      <c r="Q55" s="181"/>
      <c r="R55" s="181"/>
      <c r="T55" s="181"/>
      <c r="U55" s="181"/>
      <c r="V55" s="181"/>
      <c r="W55" s="181"/>
      <c r="X55" s="181"/>
      <c r="Y55" s="181"/>
      <c r="Z55" s="181"/>
      <c r="AA55" s="181"/>
      <c r="AB55" s="181"/>
      <c r="AC55" s="181"/>
      <c r="AD55" s="181"/>
      <c r="AF55" s="181"/>
      <c r="AG55" s="181"/>
      <c r="AH55" s="181"/>
      <c r="AI55" s="181"/>
      <c r="AJ55" s="181"/>
      <c r="AK55" s="181"/>
      <c r="AL55" s="181"/>
      <c r="AM55" s="181"/>
      <c r="AN55" s="181"/>
      <c r="AO55" s="181"/>
      <c r="AP55" s="181"/>
      <c r="AR55" s="181"/>
      <c r="AS55" s="181"/>
      <c r="AT55" s="181"/>
      <c r="AU55" s="181"/>
      <c r="AV55" s="181"/>
      <c r="AW55" s="181"/>
      <c r="AX55" s="181"/>
      <c r="AY55" s="181"/>
      <c r="AZ55" s="181"/>
      <c r="BA55" s="181"/>
      <c r="BB55" s="181"/>
      <c r="BD55" s="181"/>
      <c r="BE55" s="181"/>
      <c r="BF55" s="181"/>
      <c r="BG55" s="181"/>
      <c r="BH55" s="181"/>
      <c r="BI55" s="181"/>
      <c r="BJ55" s="181"/>
      <c r="BK55" s="181"/>
      <c r="BL55" s="181"/>
      <c r="BM55" s="181"/>
      <c r="BN55" s="181"/>
      <c r="BQ55" s="181"/>
      <c r="BR55" s="181"/>
      <c r="BS55" s="181"/>
      <c r="BT55" s="181"/>
      <c r="BU55" s="181"/>
      <c r="BV55" s="181"/>
      <c r="BW55" s="181"/>
      <c r="BX55" s="181"/>
      <c r="BY55" s="181"/>
      <c r="BZ55" s="181"/>
      <c r="CA55" s="181"/>
    </row>
    <row r="56" spans="2:79" ht="40.5" customHeight="1" x14ac:dyDescent="0.25">
      <c r="B56" s="12"/>
      <c r="C56" s="10"/>
      <c r="D56" s="113" t="s">
        <v>48</v>
      </c>
      <c r="E56" s="113" t="s">
        <v>256</v>
      </c>
      <c r="F56" s="114" t="s">
        <v>154</v>
      </c>
      <c r="G56" s="114" t="s">
        <v>155</v>
      </c>
      <c r="H56" s="9"/>
      <c r="I56" s="9"/>
      <c r="J56" s="9"/>
      <c r="K56" s="9"/>
      <c r="L56" s="9"/>
      <c r="M56" s="9"/>
      <c r="N56" s="9"/>
      <c r="O56" s="9"/>
      <c r="P56" s="9"/>
      <c r="Q56" s="9"/>
      <c r="R56" s="9"/>
      <c r="T56" s="9"/>
      <c r="U56" s="9"/>
      <c r="V56" s="9"/>
      <c r="W56" s="9"/>
      <c r="X56" s="9"/>
      <c r="Y56" s="9"/>
      <c r="Z56" s="9"/>
      <c r="AA56" s="9"/>
      <c r="AB56" s="9"/>
      <c r="AC56" s="9"/>
      <c r="AD56" s="9"/>
      <c r="AF56" s="9"/>
      <c r="AG56" s="9"/>
      <c r="AH56" s="9"/>
      <c r="AI56" s="9"/>
      <c r="AJ56" s="9"/>
      <c r="AK56" s="9"/>
      <c r="AL56" s="9"/>
      <c r="AM56" s="9"/>
      <c r="AN56" s="9"/>
      <c r="AO56" s="9"/>
      <c r="AP56" s="9"/>
      <c r="AR56" s="9"/>
      <c r="AS56" s="9"/>
      <c r="AT56" s="9"/>
      <c r="AU56" s="9"/>
      <c r="AV56" s="9"/>
      <c r="AW56" s="9"/>
      <c r="AX56" s="9"/>
      <c r="AY56" s="9"/>
      <c r="AZ56" s="9"/>
      <c r="BA56" s="9"/>
      <c r="BB56" s="9"/>
      <c r="BD56" s="9"/>
      <c r="BE56" s="9"/>
      <c r="BF56" s="9"/>
      <c r="BG56" s="9"/>
      <c r="BH56" s="9"/>
      <c r="BI56" s="9"/>
      <c r="BJ56" s="9"/>
      <c r="BK56" s="9"/>
      <c r="BL56" s="9"/>
      <c r="BM56" s="9"/>
      <c r="BN56" s="9"/>
      <c r="BQ56" s="9"/>
      <c r="BR56" s="9"/>
      <c r="BS56" s="9"/>
      <c r="BT56" s="9"/>
      <c r="BU56" s="9"/>
      <c r="BV56" s="9"/>
      <c r="BW56" s="9"/>
      <c r="BX56" s="9"/>
      <c r="BY56" s="9"/>
      <c r="BZ56" s="9"/>
      <c r="CA56" s="9"/>
    </row>
    <row r="57" spans="2:79" ht="40.5" customHeight="1" x14ac:dyDescent="0.25">
      <c r="B57" s="12"/>
      <c r="C57" s="10"/>
      <c r="D57" s="113" t="s">
        <v>48</v>
      </c>
      <c r="E57" s="113" t="s">
        <v>756</v>
      </c>
      <c r="F57" s="114" t="s">
        <v>154</v>
      </c>
      <c r="G57" s="114" t="s">
        <v>155</v>
      </c>
      <c r="H57" s="9"/>
      <c r="I57" s="9"/>
      <c r="J57" s="9"/>
      <c r="K57" s="9"/>
      <c r="L57" s="9"/>
      <c r="M57" s="9"/>
      <c r="N57" s="9"/>
      <c r="O57" s="9"/>
      <c r="P57" s="9"/>
      <c r="Q57" s="9"/>
      <c r="R57" s="9"/>
      <c r="T57" s="9"/>
      <c r="U57" s="9"/>
      <c r="V57" s="9"/>
      <c r="W57" s="9"/>
      <c r="X57" s="9"/>
      <c r="Y57" s="9"/>
      <c r="Z57" s="9"/>
      <c r="AA57" s="9"/>
      <c r="AB57" s="9"/>
      <c r="AC57" s="9"/>
      <c r="AD57" s="9"/>
      <c r="AF57" s="9"/>
      <c r="AG57" s="9"/>
      <c r="AH57" s="9"/>
      <c r="AI57" s="9"/>
      <c r="AJ57" s="9"/>
      <c r="AK57" s="9"/>
      <c r="AL57" s="9"/>
      <c r="AM57" s="9"/>
      <c r="AN57" s="9"/>
      <c r="AO57" s="9"/>
      <c r="AP57" s="9"/>
      <c r="AR57" s="9"/>
      <c r="AS57" s="9"/>
      <c r="AT57" s="9"/>
      <c r="AU57" s="9"/>
      <c r="AV57" s="9"/>
      <c r="AW57" s="9"/>
      <c r="AX57" s="9"/>
      <c r="AY57" s="9"/>
      <c r="AZ57" s="9"/>
      <c r="BA57" s="9"/>
      <c r="BB57" s="9"/>
      <c r="BD57" s="9"/>
      <c r="BE57" s="9"/>
      <c r="BF57" s="9"/>
      <c r="BG57" s="9"/>
      <c r="BH57" s="9"/>
      <c r="BI57" s="9"/>
      <c r="BJ57" s="9"/>
      <c r="BK57" s="9"/>
      <c r="BL57" s="9"/>
      <c r="BM57" s="9"/>
      <c r="BN57" s="9"/>
      <c r="BQ57" s="9"/>
      <c r="BR57" s="9"/>
      <c r="BS57" s="9"/>
      <c r="BT57" s="9"/>
      <c r="BU57" s="9"/>
      <c r="BV57" s="9"/>
      <c r="BW57" s="9"/>
      <c r="BX57" s="9"/>
      <c r="BY57" s="9"/>
      <c r="BZ57" s="9"/>
      <c r="CA57" s="9"/>
    </row>
    <row r="58" spans="2:79" ht="40.5" customHeight="1" x14ac:dyDescent="0.25">
      <c r="B58" s="12"/>
      <c r="C58" s="10"/>
      <c r="D58" s="113" t="s">
        <v>48</v>
      </c>
      <c r="E58" s="113" t="s">
        <v>757</v>
      </c>
      <c r="F58" s="114" t="s">
        <v>154</v>
      </c>
      <c r="G58" s="114" t="s">
        <v>155</v>
      </c>
      <c r="H58" s="9"/>
      <c r="I58" s="9"/>
      <c r="J58" s="9"/>
      <c r="K58" s="9"/>
      <c r="L58" s="9"/>
      <c r="M58" s="9"/>
      <c r="N58" s="9"/>
      <c r="O58" s="9"/>
      <c r="P58" s="9"/>
      <c r="Q58" s="9"/>
      <c r="R58" s="9"/>
      <c r="T58" s="9"/>
      <c r="U58" s="9"/>
      <c r="V58" s="9"/>
      <c r="W58" s="9"/>
      <c r="X58" s="9"/>
      <c r="Y58" s="9"/>
      <c r="Z58" s="9"/>
      <c r="AA58" s="9"/>
      <c r="AB58" s="9"/>
      <c r="AC58" s="9"/>
      <c r="AD58" s="9"/>
      <c r="AF58" s="9"/>
      <c r="AG58" s="9"/>
      <c r="AH58" s="9"/>
      <c r="AI58" s="9"/>
      <c r="AJ58" s="9"/>
      <c r="AK58" s="9"/>
      <c r="AL58" s="9"/>
      <c r="AM58" s="9"/>
      <c r="AN58" s="9"/>
      <c r="AO58" s="9"/>
      <c r="AP58" s="9"/>
      <c r="AR58" s="9"/>
      <c r="AS58" s="9"/>
      <c r="AT58" s="9"/>
      <c r="AU58" s="9"/>
      <c r="AV58" s="9"/>
      <c r="AW58" s="9"/>
      <c r="AX58" s="9"/>
      <c r="AY58" s="9"/>
      <c r="AZ58" s="9"/>
      <c r="BA58" s="9"/>
      <c r="BB58" s="9"/>
      <c r="BD58" s="9"/>
      <c r="BE58" s="9"/>
      <c r="BF58" s="9"/>
      <c r="BG58" s="9"/>
      <c r="BH58" s="9"/>
      <c r="BI58" s="9"/>
      <c r="BJ58" s="9"/>
      <c r="BK58" s="9"/>
      <c r="BL58" s="9"/>
      <c r="BM58" s="9"/>
      <c r="BN58" s="9"/>
      <c r="BQ58" s="9"/>
      <c r="BR58" s="9"/>
      <c r="BS58" s="9"/>
      <c r="BT58" s="9"/>
      <c r="BU58" s="9"/>
      <c r="BV58" s="9"/>
      <c r="BW58" s="9"/>
      <c r="BX58" s="9"/>
      <c r="BY58" s="9"/>
      <c r="BZ58" s="9"/>
      <c r="CA58" s="9"/>
    </row>
    <row r="59" spans="2:79" ht="40.5" customHeight="1" x14ac:dyDescent="0.25">
      <c r="B59" s="12"/>
      <c r="C59" s="10"/>
      <c r="D59" s="113" t="s">
        <v>48</v>
      </c>
      <c r="E59" s="113" t="s">
        <v>260</v>
      </c>
      <c r="F59" s="114" t="s">
        <v>154</v>
      </c>
      <c r="G59" s="114" t="s">
        <v>155</v>
      </c>
      <c r="H59" s="9"/>
      <c r="I59" s="9"/>
      <c r="J59" s="9"/>
      <c r="K59" s="9"/>
      <c r="L59" s="9"/>
      <c r="M59" s="9"/>
      <c r="N59" s="9"/>
      <c r="O59" s="9"/>
      <c r="P59" s="9"/>
      <c r="Q59" s="9"/>
      <c r="R59" s="9"/>
      <c r="T59" s="9"/>
      <c r="U59" s="9"/>
      <c r="V59" s="9"/>
      <c r="W59" s="9"/>
      <c r="X59" s="9"/>
      <c r="Y59" s="9"/>
      <c r="Z59" s="9"/>
      <c r="AA59" s="9"/>
      <c r="AB59" s="9"/>
      <c r="AC59" s="9"/>
      <c r="AD59" s="9"/>
      <c r="AF59" s="9"/>
      <c r="AG59" s="9"/>
      <c r="AH59" s="9"/>
      <c r="AI59" s="9"/>
      <c r="AJ59" s="9"/>
      <c r="AK59" s="9"/>
      <c r="AL59" s="9"/>
      <c r="AM59" s="9"/>
      <c r="AN59" s="9"/>
      <c r="AO59" s="9"/>
      <c r="AP59" s="9"/>
      <c r="AR59" s="9"/>
      <c r="AS59" s="9"/>
      <c r="AT59" s="9"/>
      <c r="AU59" s="9"/>
      <c r="AV59" s="9"/>
      <c r="AW59" s="9"/>
      <c r="AX59" s="9"/>
      <c r="AY59" s="9"/>
      <c r="AZ59" s="9"/>
      <c r="BA59" s="9"/>
      <c r="BB59" s="9"/>
      <c r="BD59" s="9"/>
      <c r="BE59" s="9"/>
      <c r="BF59" s="9"/>
      <c r="BG59" s="9"/>
      <c r="BH59" s="9"/>
      <c r="BI59" s="9"/>
      <c r="BJ59" s="9"/>
      <c r="BK59" s="9"/>
      <c r="BL59" s="9"/>
      <c r="BM59" s="9"/>
      <c r="BN59" s="9"/>
      <c r="BQ59" s="9"/>
      <c r="BR59" s="9"/>
      <c r="BS59" s="9"/>
      <c r="BT59" s="9"/>
      <c r="BU59" s="9"/>
      <c r="BV59" s="9"/>
      <c r="BW59" s="9"/>
      <c r="BX59" s="9"/>
      <c r="BY59" s="9"/>
      <c r="BZ59" s="9"/>
      <c r="CA59" s="9"/>
    </row>
    <row r="60" spans="2:79" ht="40.5" customHeight="1" x14ac:dyDescent="0.25">
      <c r="B60" s="12"/>
      <c r="C60" s="10"/>
      <c r="D60" s="113" t="s">
        <v>48</v>
      </c>
      <c r="E60" s="113" t="s">
        <v>262</v>
      </c>
      <c r="F60" s="114" t="s">
        <v>154</v>
      </c>
      <c r="G60" s="114" t="s">
        <v>155</v>
      </c>
      <c r="H60" s="9"/>
      <c r="I60" s="9"/>
      <c r="J60" s="9"/>
      <c r="K60" s="9"/>
      <c r="L60" s="9"/>
      <c r="M60" s="9"/>
      <c r="N60" s="9"/>
      <c r="O60" s="9"/>
      <c r="P60" s="9"/>
      <c r="Q60" s="9"/>
      <c r="R60" s="9"/>
      <c r="T60" s="9"/>
      <c r="U60" s="9"/>
      <c r="V60" s="9"/>
      <c r="W60" s="9"/>
      <c r="X60" s="9"/>
      <c r="Y60" s="9"/>
      <c r="Z60" s="9"/>
      <c r="AA60" s="9"/>
      <c r="AB60" s="9"/>
      <c r="AC60" s="9"/>
      <c r="AD60" s="9"/>
      <c r="AF60" s="9"/>
      <c r="AG60" s="9"/>
      <c r="AH60" s="9"/>
      <c r="AI60" s="9"/>
      <c r="AJ60" s="9"/>
      <c r="AK60" s="9"/>
      <c r="AL60" s="9"/>
      <c r="AM60" s="9"/>
      <c r="AN60" s="9"/>
      <c r="AO60" s="9"/>
      <c r="AP60" s="9"/>
      <c r="AR60" s="9"/>
      <c r="AS60" s="9"/>
      <c r="AT60" s="9"/>
      <c r="AU60" s="9"/>
      <c r="AV60" s="9"/>
      <c r="AW60" s="9"/>
      <c r="AX60" s="9"/>
      <c r="AY60" s="9"/>
      <c r="AZ60" s="9"/>
      <c r="BA60" s="9"/>
      <c r="BB60" s="9"/>
      <c r="BD60" s="9"/>
      <c r="BE60" s="9"/>
      <c r="BF60" s="9"/>
      <c r="BG60" s="9"/>
      <c r="BH60" s="9"/>
      <c r="BI60" s="9"/>
      <c r="BJ60" s="9"/>
      <c r="BK60" s="9"/>
      <c r="BL60" s="9"/>
      <c r="BM60" s="9"/>
      <c r="BN60" s="9"/>
      <c r="BQ60" s="9"/>
      <c r="BR60" s="9"/>
      <c r="BS60" s="9"/>
      <c r="BT60" s="9"/>
      <c r="BU60" s="9"/>
      <c r="BV60" s="9"/>
      <c r="BW60" s="9"/>
      <c r="BX60" s="9"/>
      <c r="BY60" s="9"/>
      <c r="BZ60" s="9"/>
      <c r="CA60" s="9"/>
    </row>
    <row r="61" spans="2:79" ht="40.5" customHeight="1" x14ac:dyDescent="0.25">
      <c r="B61" s="12"/>
      <c r="C61" s="10"/>
      <c r="D61" s="113" t="s">
        <v>48</v>
      </c>
      <c r="E61" s="113" t="s">
        <v>264</v>
      </c>
      <c r="F61" s="114" t="s">
        <v>154</v>
      </c>
      <c r="G61" s="114" t="s">
        <v>155</v>
      </c>
      <c r="H61" s="9"/>
      <c r="I61" s="9"/>
      <c r="J61" s="9"/>
      <c r="K61" s="9"/>
      <c r="L61" s="9"/>
      <c r="M61" s="9"/>
      <c r="N61" s="9"/>
      <c r="O61" s="9"/>
      <c r="P61" s="9"/>
      <c r="Q61" s="9"/>
      <c r="R61" s="9"/>
      <c r="T61" s="9"/>
      <c r="U61" s="9"/>
      <c r="V61" s="9"/>
      <c r="W61" s="9"/>
      <c r="X61" s="9"/>
      <c r="Y61" s="9"/>
      <c r="Z61" s="9"/>
      <c r="AA61" s="9"/>
      <c r="AB61" s="9"/>
      <c r="AC61" s="9"/>
      <c r="AD61" s="9"/>
      <c r="AF61" s="9"/>
      <c r="AG61" s="9"/>
      <c r="AH61" s="9"/>
      <c r="AI61" s="9"/>
      <c r="AJ61" s="9"/>
      <c r="AK61" s="9"/>
      <c r="AL61" s="9"/>
      <c r="AM61" s="9"/>
      <c r="AN61" s="9"/>
      <c r="AO61" s="9"/>
      <c r="AP61" s="9"/>
      <c r="AR61" s="9"/>
      <c r="AS61" s="9"/>
      <c r="AT61" s="9"/>
      <c r="AU61" s="9"/>
      <c r="AV61" s="9"/>
      <c r="AW61" s="9"/>
      <c r="AX61" s="9"/>
      <c r="AY61" s="9"/>
      <c r="AZ61" s="9"/>
      <c r="BA61" s="9"/>
      <c r="BB61" s="9"/>
      <c r="BD61" s="9"/>
      <c r="BE61" s="9"/>
      <c r="BF61" s="9"/>
      <c r="BG61" s="9"/>
      <c r="BH61" s="9"/>
      <c r="BI61" s="9"/>
      <c r="BJ61" s="9"/>
      <c r="BK61" s="9"/>
      <c r="BL61" s="9"/>
      <c r="BM61" s="9"/>
      <c r="BN61" s="9"/>
      <c r="BQ61" s="9"/>
      <c r="BR61" s="9"/>
      <c r="BS61" s="9"/>
      <c r="BT61" s="9"/>
      <c r="BU61" s="9"/>
      <c r="BV61" s="9"/>
      <c r="BW61" s="9"/>
      <c r="BX61" s="9"/>
      <c r="BY61" s="9"/>
      <c r="BZ61" s="9"/>
      <c r="CA61" s="9"/>
    </row>
    <row r="62" spans="2:79" ht="40.5" customHeight="1" x14ac:dyDescent="0.25">
      <c r="B62" s="12"/>
      <c r="C62" s="10"/>
      <c r="D62" s="113" t="s">
        <v>48</v>
      </c>
      <c r="E62" s="113" t="s">
        <v>266</v>
      </c>
      <c r="F62" s="114" t="s">
        <v>154</v>
      </c>
      <c r="G62" s="114" t="s">
        <v>155</v>
      </c>
      <c r="H62" s="9"/>
      <c r="I62" s="9"/>
      <c r="J62" s="9"/>
      <c r="K62" s="9"/>
      <c r="L62" s="9"/>
      <c r="M62" s="9"/>
      <c r="N62" s="9"/>
      <c r="O62" s="9"/>
      <c r="P62" s="9"/>
      <c r="Q62" s="9"/>
      <c r="R62" s="9"/>
      <c r="T62" s="9"/>
      <c r="U62" s="9"/>
      <c r="V62" s="9"/>
      <c r="W62" s="9"/>
      <c r="X62" s="9"/>
      <c r="Y62" s="9"/>
      <c r="Z62" s="9"/>
      <c r="AA62" s="9"/>
      <c r="AB62" s="9"/>
      <c r="AC62" s="9"/>
      <c r="AD62" s="9"/>
      <c r="AF62" s="9"/>
      <c r="AG62" s="9"/>
      <c r="AH62" s="9"/>
      <c r="AI62" s="9"/>
      <c r="AJ62" s="9"/>
      <c r="AK62" s="9"/>
      <c r="AL62" s="9"/>
      <c r="AM62" s="9"/>
      <c r="AN62" s="9"/>
      <c r="AO62" s="9"/>
      <c r="AP62" s="9"/>
      <c r="AR62" s="9"/>
      <c r="AS62" s="9"/>
      <c r="AT62" s="9"/>
      <c r="AU62" s="9"/>
      <c r="AV62" s="9"/>
      <c r="AW62" s="9"/>
      <c r="AX62" s="9"/>
      <c r="AY62" s="9"/>
      <c r="AZ62" s="9"/>
      <c r="BA62" s="9"/>
      <c r="BB62" s="9"/>
      <c r="BD62" s="9"/>
      <c r="BE62" s="9"/>
      <c r="BF62" s="9"/>
      <c r="BG62" s="9"/>
      <c r="BH62" s="9"/>
      <c r="BI62" s="9"/>
      <c r="BJ62" s="9"/>
      <c r="BK62" s="9"/>
      <c r="BL62" s="9"/>
      <c r="BM62" s="9"/>
      <c r="BN62" s="9"/>
      <c r="BQ62" s="9"/>
      <c r="BR62" s="9"/>
      <c r="BS62" s="9"/>
      <c r="BT62" s="9"/>
      <c r="BU62" s="9"/>
      <c r="BV62" s="9"/>
      <c r="BW62" s="9"/>
      <c r="BX62" s="9"/>
      <c r="BY62" s="9"/>
      <c r="BZ62" s="9"/>
      <c r="CA62" s="9"/>
    </row>
    <row r="63" spans="2:79" ht="40.5" customHeight="1" x14ac:dyDescent="0.25">
      <c r="B63" s="12"/>
      <c r="C63" s="10"/>
      <c r="D63" s="113" t="s">
        <v>48</v>
      </c>
      <c r="E63" s="113" t="s">
        <v>268</v>
      </c>
      <c r="F63" s="114" t="s">
        <v>154</v>
      </c>
      <c r="G63" s="114" t="s">
        <v>155</v>
      </c>
      <c r="H63" s="9"/>
      <c r="I63" s="9"/>
      <c r="J63" s="9"/>
      <c r="K63" s="9"/>
      <c r="L63" s="9"/>
      <c r="M63" s="9"/>
      <c r="N63" s="9"/>
      <c r="O63" s="9"/>
      <c r="P63" s="9"/>
      <c r="Q63" s="9"/>
      <c r="R63" s="9"/>
      <c r="T63" s="9"/>
      <c r="U63" s="9"/>
      <c r="V63" s="9"/>
      <c r="W63" s="9"/>
      <c r="X63" s="9"/>
      <c r="Y63" s="9"/>
      <c r="Z63" s="9"/>
      <c r="AA63" s="9"/>
      <c r="AB63" s="9"/>
      <c r="AC63" s="9"/>
      <c r="AD63" s="9"/>
      <c r="AF63" s="9"/>
      <c r="AG63" s="9"/>
      <c r="AH63" s="9"/>
      <c r="AI63" s="9"/>
      <c r="AJ63" s="9"/>
      <c r="AK63" s="9"/>
      <c r="AL63" s="9"/>
      <c r="AM63" s="9"/>
      <c r="AN63" s="9"/>
      <c r="AO63" s="9"/>
      <c r="AP63" s="9"/>
      <c r="AR63" s="9"/>
      <c r="AS63" s="9"/>
      <c r="AT63" s="9"/>
      <c r="AU63" s="9"/>
      <c r="AV63" s="9"/>
      <c r="AW63" s="9"/>
      <c r="AX63" s="9"/>
      <c r="AY63" s="9"/>
      <c r="AZ63" s="9"/>
      <c r="BA63" s="9"/>
      <c r="BB63" s="9"/>
      <c r="BD63" s="9"/>
      <c r="BE63" s="9"/>
      <c r="BF63" s="9"/>
      <c r="BG63" s="9"/>
      <c r="BH63" s="9"/>
      <c r="BI63" s="9"/>
      <c r="BJ63" s="9"/>
      <c r="BK63" s="9"/>
      <c r="BL63" s="9"/>
      <c r="BM63" s="9"/>
      <c r="BN63" s="9"/>
      <c r="BQ63" s="9"/>
      <c r="BR63" s="9"/>
      <c r="BS63" s="9"/>
      <c r="BT63" s="9"/>
      <c r="BU63" s="9"/>
      <c r="BV63" s="9"/>
      <c r="BW63" s="9"/>
      <c r="BX63" s="9"/>
      <c r="BY63" s="9"/>
      <c r="BZ63" s="9"/>
      <c r="CA63" s="9"/>
    </row>
    <row r="64" spans="2:79" ht="40.5" customHeight="1" x14ac:dyDescent="0.25">
      <c r="B64" s="12"/>
      <c r="C64" s="10"/>
      <c r="D64" s="113" t="s">
        <v>48</v>
      </c>
      <c r="E64" s="113" t="s">
        <v>272</v>
      </c>
      <c r="F64" s="114" t="s">
        <v>154</v>
      </c>
      <c r="G64" s="114" t="s">
        <v>155</v>
      </c>
      <c r="H64" s="9"/>
      <c r="I64" s="9"/>
      <c r="J64" s="9"/>
      <c r="K64" s="9"/>
      <c r="L64" s="9"/>
      <c r="M64" s="9"/>
      <c r="N64" s="9"/>
      <c r="O64" s="9"/>
      <c r="P64" s="9"/>
      <c r="Q64" s="9"/>
      <c r="R64" s="9"/>
      <c r="T64" s="9"/>
      <c r="U64" s="9"/>
      <c r="V64" s="9"/>
      <c r="W64" s="9"/>
      <c r="X64" s="9"/>
      <c r="Y64" s="9"/>
      <c r="Z64" s="9"/>
      <c r="AA64" s="9"/>
      <c r="AB64" s="9"/>
      <c r="AC64" s="9"/>
      <c r="AD64" s="9"/>
      <c r="AF64" s="9"/>
      <c r="AG64" s="9"/>
      <c r="AH64" s="9"/>
      <c r="AI64" s="9"/>
      <c r="AJ64" s="9"/>
      <c r="AK64" s="9"/>
      <c r="AL64" s="9"/>
      <c r="AM64" s="9"/>
      <c r="AN64" s="9"/>
      <c r="AO64" s="9"/>
      <c r="AP64" s="9"/>
      <c r="AR64" s="9"/>
      <c r="AS64" s="9"/>
      <c r="AT64" s="9"/>
      <c r="AU64" s="9"/>
      <c r="AV64" s="9"/>
      <c r="AW64" s="9"/>
      <c r="AX64" s="9"/>
      <c r="AY64" s="9"/>
      <c r="AZ64" s="9"/>
      <c r="BA64" s="9"/>
      <c r="BB64" s="9"/>
      <c r="BD64" s="9"/>
      <c r="BE64" s="9"/>
      <c r="BF64" s="9"/>
      <c r="BG64" s="9"/>
      <c r="BH64" s="9"/>
      <c r="BI64" s="9"/>
      <c r="BJ64" s="9"/>
      <c r="BK64" s="9"/>
      <c r="BL64" s="9"/>
      <c r="BM64" s="9"/>
      <c r="BN64" s="9"/>
      <c r="BQ64" s="9"/>
      <c r="BR64" s="9"/>
      <c r="BS64" s="9"/>
      <c r="BT64" s="9"/>
      <c r="BU64" s="9"/>
      <c r="BV64" s="9"/>
      <c r="BW64" s="9"/>
      <c r="BX64" s="9"/>
      <c r="BY64" s="9"/>
      <c r="BZ64" s="9"/>
      <c r="CA64" s="9"/>
    </row>
    <row r="65" spans="2:79" ht="40.5" customHeight="1" x14ac:dyDescent="0.25">
      <c r="B65" s="12"/>
      <c r="C65" s="10"/>
      <c r="D65" s="113" t="s">
        <v>48</v>
      </c>
      <c r="E65" s="113" t="s">
        <v>273</v>
      </c>
      <c r="F65" s="114" t="s">
        <v>154</v>
      </c>
      <c r="G65" s="114" t="s">
        <v>155</v>
      </c>
      <c r="H65" s="9"/>
      <c r="I65" s="9"/>
      <c r="J65" s="9"/>
      <c r="K65" s="9"/>
      <c r="L65" s="9"/>
      <c r="M65" s="9"/>
      <c r="N65" s="9"/>
      <c r="O65" s="9"/>
      <c r="P65" s="9"/>
      <c r="Q65" s="9"/>
      <c r="R65" s="9"/>
      <c r="T65" s="9"/>
      <c r="U65" s="9"/>
      <c r="V65" s="9"/>
      <c r="W65" s="9"/>
      <c r="X65" s="9"/>
      <c r="Y65" s="9"/>
      <c r="Z65" s="9"/>
      <c r="AA65" s="9"/>
      <c r="AB65" s="9"/>
      <c r="AC65" s="9"/>
      <c r="AD65" s="9"/>
      <c r="AF65" s="9"/>
      <c r="AG65" s="9"/>
      <c r="AH65" s="9"/>
      <c r="AI65" s="9"/>
      <c r="AJ65" s="9"/>
      <c r="AK65" s="9"/>
      <c r="AL65" s="9"/>
      <c r="AM65" s="9"/>
      <c r="AN65" s="9"/>
      <c r="AO65" s="9"/>
      <c r="AP65" s="9"/>
      <c r="AR65" s="9"/>
      <c r="AS65" s="9"/>
      <c r="AT65" s="9"/>
      <c r="AU65" s="9"/>
      <c r="AV65" s="9"/>
      <c r="AW65" s="9"/>
      <c r="AX65" s="9"/>
      <c r="AY65" s="9"/>
      <c r="AZ65" s="9"/>
      <c r="BA65" s="9"/>
      <c r="BB65" s="9"/>
      <c r="BD65" s="9"/>
      <c r="BE65" s="9"/>
      <c r="BF65" s="9"/>
      <c r="BG65" s="9"/>
      <c r="BH65" s="9"/>
      <c r="BI65" s="9"/>
      <c r="BJ65" s="9"/>
      <c r="BK65" s="9"/>
      <c r="BL65" s="9"/>
      <c r="BM65" s="9"/>
      <c r="BN65" s="9"/>
      <c r="BQ65" s="9"/>
      <c r="BR65" s="9"/>
      <c r="BS65" s="9"/>
      <c r="BT65" s="9"/>
      <c r="BU65" s="9"/>
      <c r="BV65" s="9"/>
      <c r="BW65" s="9"/>
      <c r="BX65" s="9"/>
      <c r="BY65" s="9"/>
      <c r="BZ65" s="9"/>
      <c r="CA65" s="9"/>
    </row>
    <row r="66" spans="2:79" ht="40.5" customHeight="1" x14ac:dyDescent="0.25">
      <c r="B66" s="12"/>
      <c r="C66" s="10"/>
      <c r="D66" s="113" t="s">
        <v>48</v>
      </c>
      <c r="E66" s="113" t="s">
        <v>276</v>
      </c>
      <c r="F66" s="114" t="s">
        <v>154</v>
      </c>
      <c r="G66" s="114" t="s">
        <v>155</v>
      </c>
      <c r="H66" s="9"/>
      <c r="I66" s="9"/>
      <c r="J66" s="9"/>
      <c r="K66" s="9"/>
      <c r="L66" s="9"/>
      <c r="M66" s="9"/>
      <c r="N66" s="9"/>
      <c r="O66" s="9"/>
      <c r="P66" s="9"/>
      <c r="Q66" s="9"/>
      <c r="R66" s="9"/>
      <c r="T66" s="9"/>
      <c r="U66" s="9"/>
      <c r="V66" s="9"/>
      <c r="W66" s="9"/>
      <c r="X66" s="9"/>
      <c r="Y66" s="9"/>
      <c r="Z66" s="9"/>
      <c r="AA66" s="9"/>
      <c r="AB66" s="9"/>
      <c r="AC66" s="9"/>
      <c r="AD66" s="9"/>
      <c r="AF66" s="9"/>
      <c r="AG66" s="9"/>
      <c r="AH66" s="9"/>
      <c r="AI66" s="9"/>
      <c r="AJ66" s="9"/>
      <c r="AK66" s="9"/>
      <c r="AL66" s="9"/>
      <c r="AM66" s="9"/>
      <c r="AN66" s="9"/>
      <c r="AO66" s="9"/>
      <c r="AP66" s="9"/>
      <c r="AR66" s="9"/>
      <c r="AS66" s="9"/>
      <c r="AT66" s="9"/>
      <c r="AU66" s="9"/>
      <c r="AV66" s="9"/>
      <c r="AW66" s="9"/>
      <c r="AX66" s="9"/>
      <c r="AY66" s="9"/>
      <c r="AZ66" s="9"/>
      <c r="BA66" s="9"/>
      <c r="BB66" s="9"/>
      <c r="BD66" s="9"/>
      <c r="BE66" s="9"/>
      <c r="BF66" s="9"/>
      <c r="BG66" s="9"/>
      <c r="BH66" s="9"/>
      <c r="BI66" s="9"/>
      <c r="BJ66" s="9"/>
      <c r="BK66" s="9"/>
      <c r="BL66" s="9"/>
      <c r="BM66" s="9"/>
      <c r="BN66" s="9"/>
      <c r="BQ66" s="9"/>
      <c r="BR66" s="9"/>
      <c r="BS66" s="9"/>
      <c r="BT66" s="9"/>
      <c r="BU66" s="9"/>
      <c r="BV66" s="9"/>
      <c r="BW66" s="9"/>
      <c r="BX66" s="9"/>
      <c r="BY66" s="9"/>
      <c r="BZ66" s="9"/>
      <c r="CA66" s="9"/>
    </row>
    <row r="67" spans="2:79" ht="40.5" customHeight="1" x14ac:dyDescent="0.25">
      <c r="B67" s="12"/>
      <c r="C67" s="10"/>
      <c r="D67" s="113" t="s">
        <v>515</v>
      </c>
      <c r="E67" s="113" t="s">
        <v>277</v>
      </c>
      <c r="F67" s="114" t="s">
        <v>154</v>
      </c>
      <c r="G67" s="114" t="s">
        <v>155</v>
      </c>
      <c r="H67" s="9"/>
      <c r="I67" s="9"/>
      <c r="J67" s="9"/>
      <c r="K67" s="9"/>
      <c r="L67" s="9"/>
      <c r="M67" s="9"/>
      <c r="N67" s="9"/>
      <c r="O67" s="9"/>
      <c r="P67" s="9"/>
      <c r="Q67" s="9"/>
      <c r="R67" s="9"/>
      <c r="T67" s="9"/>
      <c r="U67" s="9"/>
      <c r="V67" s="9"/>
      <c r="W67" s="9"/>
      <c r="X67" s="9"/>
      <c r="Y67" s="9"/>
      <c r="Z67" s="9"/>
      <c r="AA67" s="9"/>
      <c r="AB67" s="9"/>
      <c r="AC67" s="9"/>
      <c r="AD67" s="9"/>
      <c r="AF67" s="9"/>
      <c r="AG67" s="9"/>
      <c r="AH67" s="9"/>
      <c r="AI67" s="9"/>
      <c r="AJ67" s="9"/>
      <c r="AK67" s="9"/>
      <c r="AL67" s="9"/>
      <c r="AM67" s="9"/>
      <c r="AN67" s="9"/>
      <c r="AO67" s="9"/>
      <c r="AP67" s="9"/>
      <c r="AR67" s="9"/>
      <c r="AS67" s="9"/>
      <c r="AT67" s="9"/>
      <c r="AU67" s="9"/>
      <c r="AV67" s="9"/>
      <c r="AW67" s="9"/>
      <c r="AX67" s="9"/>
      <c r="AY67" s="9"/>
      <c r="AZ67" s="9"/>
      <c r="BA67" s="9"/>
      <c r="BB67" s="9"/>
      <c r="BD67" s="9"/>
      <c r="BE67" s="9"/>
      <c r="BF67" s="9"/>
      <c r="BG67" s="9"/>
      <c r="BH67" s="9"/>
      <c r="BI67" s="9"/>
      <c r="BJ67" s="9"/>
      <c r="BK67" s="9"/>
      <c r="BL67" s="9"/>
      <c r="BM67" s="9"/>
      <c r="BN67" s="9"/>
      <c r="BQ67" s="9"/>
      <c r="BR67" s="9"/>
      <c r="BS67" s="9"/>
      <c r="BT67" s="9"/>
      <c r="BU67" s="9"/>
      <c r="BV67" s="9"/>
      <c r="BW67" s="9"/>
      <c r="BX67" s="9"/>
      <c r="BY67" s="9"/>
      <c r="BZ67" s="9"/>
      <c r="CA67" s="9"/>
    </row>
    <row r="68" spans="2:79" ht="40.5" customHeight="1" x14ac:dyDescent="0.25">
      <c r="B68" s="12"/>
      <c r="C68" s="10"/>
      <c r="D68" s="113" t="s">
        <v>515</v>
      </c>
      <c r="E68" s="113" t="s">
        <v>279</v>
      </c>
      <c r="F68" s="114" t="s">
        <v>154</v>
      </c>
      <c r="G68" s="114" t="s">
        <v>155</v>
      </c>
      <c r="H68" s="9"/>
      <c r="I68" s="9"/>
      <c r="J68" s="9"/>
      <c r="K68" s="9"/>
      <c r="L68" s="9"/>
      <c r="M68" s="9"/>
      <c r="N68" s="9"/>
      <c r="O68" s="9"/>
      <c r="P68" s="9"/>
      <c r="Q68" s="9"/>
      <c r="R68" s="9"/>
      <c r="T68" s="9"/>
      <c r="U68" s="9"/>
      <c r="V68" s="9"/>
      <c r="W68" s="9"/>
      <c r="X68" s="9"/>
      <c r="Y68" s="9"/>
      <c r="Z68" s="9"/>
      <c r="AA68" s="9"/>
      <c r="AB68" s="9"/>
      <c r="AC68" s="9"/>
      <c r="AD68" s="9"/>
      <c r="AF68" s="9"/>
      <c r="AG68" s="9"/>
      <c r="AH68" s="9"/>
      <c r="AI68" s="9"/>
      <c r="AJ68" s="9"/>
      <c r="AK68" s="9"/>
      <c r="AL68" s="9"/>
      <c r="AM68" s="9"/>
      <c r="AN68" s="9"/>
      <c r="AO68" s="9"/>
      <c r="AP68" s="9"/>
      <c r="AR68" s="9"/>
      <c r="AS68" s="9"/>
      <c r="AT68" s="9"/>
      <c r="AU68" s="9"/>
      <c r="AV68" s="9"/>
      <c r="AW68" s="9"/>
      <c r="AX68" s="9"/>
      <c r="AY68" s="9"/>
      <c r="AZ68" s="9"/>
      <c r="BA68" s="9"/>
      <c r="BB68" s="9"/>
      <c r="BD68" s="9"/>
      <c r="BE68" s="9"/>
      <c r="BF68" s="9"/>
      <c r="BG68" s="9"/>
      <c r="BH68" s="9"/>
      <c r="BI68" s="9"/>
      <c r="BJ68" s="9"/>
      <c r="BK68" s="9"/>
      <c r="BL68" s="9"/>
      <c r="BM68" s="9"/>
      <c r="BN68" s="9"/>
      <c r="BQ68" s="9"/>
      <c r="BR68" s="9"/>
      <c r="BS68" s="9"/>
      <c r="BT68" s="9"/>
      <c r="BU68" s="9"/>
      <c r="BV68" s="9"/>
      <c r="BW68" s="9"/>
      <c r="BX68" s="9"/>
      <c r="BY68" s="9"/>
      <c r="BZ68" s="9"/>
      <c r="CA68" s="9"/>
    </row>
    <row r="69" spans="2:79" ht="40.5" customHeight="1" x14ac:dyDescent="0.25">
      <c r="B69" s="12"/>
      <c r="C69" s="10"/>
      <c r="D69" s="113" t="s">
        <v>48</v>
      </c>
      <c r="E69" s="113" t="s">
        <v>282</v>
      </c>
      <c r="F69" s="114" t="s">
        <v>154</v>
      </c>
      <c r="G69" s="114" t="s">
        <v>155</v>
      </c>
      <c r="H69" s="9"/>
      <c r="I69" s="9"/>
      <c r="J69" s="9"/>
      <c r="K69" s="9"/>
      <c r="L69" s="9"/>
      <c r="M69" s="9"/>
      <c r="N69" s="9"/>
      <c r="O69" s="9"/>
      <c r="P69" s="9"/>
      <c r="Q69" s="9"/>
      <c r="R69" s="9"/>
      <c r="T69" s="9"/>
      <c r="U69" s="9"/>
      <c r="V69" s="9"/>
      <c r="W69" s="9"/>
      <c r="X69" s="9"/>
      <c r="Y69" s="9"/>
      <c r="Z69" s="9"/>
      <c r="AA69" s="9"/>
      <c r="AB69" s="9"/>
      <c r="AC69" s="9"/>
      <c r="AD69" s="9"/>
      <c r="AF69" s="9"/>
      <c r="AG69" s="9"/>
      <c r="AH69" s="9"/>
      <c r="AI69" s="9"/>
      <c r="AJ69" s="9"/>
      <c r="AK69" s="9"/>
      <c r="AL69" s="9"/>
      <c r="AM69" s="9"/>
      <c r="AN69" s="9"/>
      <c r="AO69" s="9"/>
      <c r="AP69" s="9"/>
      <c r="AR69" s="9"/>
      <c r="AS69" s="9"/>
      <c r="AT69" s="9"/>
      <c r="AU69" s="9"/>
      <c r="AV69" s="9"/>
      <c r="AW69" s="9"/>
      <c r="AX69" s="9"/>
      <c r="AY69" s="9"/>
      <c r="AZ69" s="9"/>
      <c r="BA69" s="9"/>
      <c r="BB69" s="9"/>
      <c r="BD69" s="9"/>
      <c r="BE69" s="9"/>
      <c r="BF69" s="9"/>
      <c r="BG69" s="9"/>
      <c r="BH69" s="9"/>
      <c r="BI69" s="9"/>
      <c r="BJ69" s="9"/>
      <c r="BK69" s="9"/>
      <c r="BL69" s="9"/>
      <c r="BM69" s="9"/>
      <c r="BN69" s="9"/>
      <c r="BQ69" s="9"/>
      <c r="BR69" s="9"/>
      <c r="BS69" s="9"/>
      <c r="BT69" s="9"/>
      <c r="BU69" s="9"/>
      <c r="BV69" s="9"/>
      <c r="BW69" s="9"/>
      <c r="BX69" s="9"/>
      <c r="BY69" s="9"/>
      <c r="BZ69" s="9"/>
      <c r="CA69" s="9"/>
    </row>
    <row r="70" spans="2:79" ht="40.5" customHeight="1" x14ac:dyDescent="0.25">
      <c r="B70" s="12"/>
      <c r="C70" s="10"/>
      <c r="D70" s="113" t="s">
        <v>48</v>
      </c>
      <c r="E70" s="113" t="s">
        <v>283</v>
      </c>
      <c r="F70" s="114" t="s">
        <v>154</v>
      </c>
      <c r="G70" s="114" t="s">
        <v>155</v>
      </c>
      <c r="H70" s="9"/>
      <c r="I70" s="9"/>
      <c r="J70" s="9"/>
      <c r="K70" s="9"/>
      <c r="L70" s="9"/>
      <c r="M70" s="9"/>
      <c r="N70" s="9"/>
      <c r="O70" s="9"/>
      <c r="P70" s="9"/>
      <c r="Q70" s="9"/>
      <c r="R70" s="9"/>
      <c r="T70" s="9"/>
      <c r="U70" s="9"/>
      <c r="V70" s="9"/>
      <c r="W70" s="9"/>
      <c r="X70" s="9"/>
      <c r="Y70" s="9"/>
      <c r="Z70" s="9"/>
      <c r="AA70" s="9"/>
      <c r="AB70" s="9"/>
      <c r="AC70" s="9"/>
      <c r="AD70" s="9"/>
      <c r="AF70" s="9"/>
      <c r="AG70" s="9"/>
      <c r="AH70" s="9"/>
      <c r="AI70" s="9"/>
      <c r="AJ70" s="9"/>
      <c r="AK70" s="9"/>
      <c r="AL70" s="9"/>
      <c r="AM70" s="9"/>
      <c r="AN70" s="9"/>
      <c r="AO70" s="9"/>
      <c r="AP70" s="9"/>
      <c r="AR70" s="9"/>
      <c r="AS70" s="9"/>
      <c r="AT70" s="9"/>
      <c r="AU70" s="9"/>
      <c r="AV70" s="9"/>
      <c r="AW70" s="9"/>
      <c r="AX70" s="9"/>
      <c r="AY70" s="9"/>
      <c r="AZ70" s="9"/>
      <c r="BA70" s="9"/>
      <c r="BB70" s="9"/>
      <c r="BD70" s="9"/>
      <c r="BE70" s="9"/>
      <c r="BF70" s="9"/>
      <c r="BG70" s="9"/>
      <c r="BH70" s="9"/>
      <c r="BI70" s="9"/>
      <c r="BJ70" s="9"/>
      <c r="BK70" s="9"/>
      <c r="BL70" s="9"/>
      <c r="BM70" s="9"/>
      <c r="BN70" s="9"/>
      <c r="BQ70" s="9"/>
      <c r="BR70" s="9"/>
      <c r="BS70" s="9"/>
      <c r="BT70" s="9"/>
      <c r="BU70" s="9"/>
      <c r="BV70" s="9"/>
      <c r="BW70" s="9"/>
      <c r="BX70" s="9"/>
      <c r="BY70" s="9"/>
      <c r="BZ70" s="9"/>
      <c r="CA70" s="9"/>
    </row>
    <row r="71" spans="2:79" ht="40.5" customHeight="1" x14ac:dyDescent="0.25">
      <c r="B71" s="138"/>
      <c r="C71" s="247" t="s">
        <v>285</v>
      </c>
      <c r="D71" s="248"/>
      <c r="E71" s="249"/>
      <c r="F71" s="165"/>
      <c r="G71" s="164"/>
      <c r="H71" s="181"/>
      <c r="I71" s="181"/>
      <c r="J71" s="181"/>
      <c r="K71" s="181"/>
      <c r="L71" s="181"/>
      <c r="M71" s="181"/>
      <c r="N71" s="181"/>
      <c r="O71" s="181"/>
      <c r="P71" s="181"/>
      <c r="Q71" s="181"/>
      <c r="R71" s="181"/>
      <c r="T71" s="181"/>
      <c r="U71" s="181"/>
      <c r="V71" s="181"/>
      <c r="W71" s="181"/>
      <c r="X71" s="181"/>
      <c r="Y71" s="181"/>
      <c r="Z71" s="181"/>
      <c r="AA71" s="181"/>
      <c r="AB71" s="181"/>
      <c r="AC71" s="181"/>
      <c r="AD71" s="181"/>
      <c r="AF71" s="181"/>
      <c r="AG71" s="181"/>
      <c r="AH71" s="181"/>
      <c r="AI71" s="181"/>
      <c r="AJ71" s="181"/>
      <c r="AK71" s="181"/>
      <c r="AL71" s="181"/>
      <c r="AM71" s="181"/>
      <c r="AN71" s="181"/>
      <c r="AO71" s="181"/>
      <c r="AP71" s="181"/>
      <c r="AR71" s="181"/>
      <c r="AS71" s="181"/>
      <c r="AT71" s="181"/>
      <c r="AU71" s="181"/>
      <c r="AV71" s="181"/>
      <c r="AW71" s="181"/>
      <c r="AX71" s="181"/>
      <c r="AY71" s="181"/>
      <c r="AZ71" s="181"/>
      <c r="BA71" s="181"/>
      <c r="BB71" s="181"/>
      <c r="BD71" s="181"/>
      <c r="BE71" s="181"/>
      <c r="BF71" s="181"/>
      <c r="BG71" s="181"/>
      <c r="BH71" s="181"/>
      <c r="BI71" s="181"/>
      <c r="BJ71" s="181"/>
      <c r="BK71" s="181"/>
      <c r="BL71" s="181"/>
      <c r="BM71" s="181"/>
      <c r="BN71" s="181"/>
      <c r="BQ71" s="181"/>
      <c r="BR71" s="181"/>
      <c r="BS71" s="181"/>
      <c r="BT71" s="181"/>
      <c r="BU71" s="181"/>
      <c r="BV71" s="181"/>
      <c r="BW71" s="181"/>
      <c r="BX71" s="181"/>
      <c r="BY71" s="181"/>
      <c r="BZ71" s="181"/>
      <c r="CA71" s="181"/>
    </row>
    <row r="72" spans="2:79" ht="40.5" customHeight="1" x14ac:dyDescent="0.25">
      <c r="B72" s="94"/>
      <c r="C72" s="251"/>
      <c r="D72" s="113" t="s">
        <v>48</v>
      </c>
      <c r="E72" s="113" t="s">
        <v>286</v>
      </c>
      <c r="F72" s="114" t="s">
        <v>154</v>
      </c>
      <c r="G72" s="114" t="s">
        <v>155</v>
      </c>
      <c r="H72" s="9"/>
      <c r="I72" s="9"/>
      <c r="J72" s="9"/>
      <c r="K72" s="9"/>
      <c r="L72" s="9"/>
      <c r="M72" s="9"/>
      <c r="N72" s="9"/>
      <c r="O72" s="9"/>
      <c r="P72" s="9"/>
      <c r="Q72" s="9"/>
      <c r="R72" s="9"/>
      <c r="T72" s="9"/>
      <c r="U72" s="9"/>
      <c r="V72" s="9"/>
      <c r="W72" s="9"/>
      <c r="X72" s="9"/>
      <c r="Y72" s="9"/>
      <c r="Z72" s="9"/>
      <c r="AA72" s="9"/>
      <c r="AB72" s="9"/>
      <c r="AC72" s="9"/>
      <c r="AD72" s="9"/>
      <c r="AF72" s="9"/>
      <c r="AG72" s="9"/>
      <c r="AH72" s="9"/>
      <c r="AI72" s="9"/>
      <c r="AJ72" s="9"/>
      <c r="AK72" s="9"/>
      <c r="AL72" s="9"/>
      <c r="AM72" s="9"/>
      <c r="AN72" s="9"/>
      <c r="AO72" s="9"/>
      <c r="AP72" s="9"/>
      <c r="AR72" s="9"/>
      <c r="AS72" s="9"/>
      <c r="AT72" s="9"/>
      <c r="AU72" s="9"/>
      <c r="AV72" s="9"/>
      <c r="AW72" s="9"/>
      <c r="AX72" s="9"/>
      <c r="AY72" s="9"/>
      <c r="AZ72" s="9"/>
      <c r="BA72" s="9"/>
      <c r="BB72" s="9"/>
      <c r="BD72" s="9"/>
      <c r="BE72" s="9"/>
      <c r="BF72" s="9"/>
      <c r="BG72" s="9"/>
      <c r="BH72" s="9"/>
      <c r="BI72" s="9"/>
      <c r="BJ72" s="9"/>
      <c r="BK72" s="9"/>
      <c r="BL72" s="9"/>
      <c r="BM72" s="9"/>
      <c r="BN72" s="9"/>
      <c r="BQ72" s="9"/>
      <c r="BR72" s="9"/>
      <c r="BS72" s="9"/>
      <c r="BT72" s="9"/>
      <c r="BU72" s="9"/>
      <c r="BV72" s="9"/>
      <c r="BW72" s="9"/>
      <c r="BX72" s="9"/>
      <c r="BY72" s="9"/>
      <c r="BZ72" s="9"/>
      <c r="CA72" s="9"/>
    </row>
    <row r="73" spans="2:79" ht="40.5" customHeight="1" x14ac:dyDescent="0.25">
      <c r="B73" s="94"/>
      <c r="C73" s="251"/>
      <c r="D73" s="113" t="s">
        <v>48</v>
      </c>
      <c r="E73" s="113" t="s">
        <v>288</v>
      </c>
      <c r="F73" s="114" t="s">
        <v>154</v>
      </c>
      <c r="G73" s="114" t="s">
        <v>155</v>
      </c>
      <c r="H73" s="9"/>
      <c r="I73" s="9"/>
      <c r="J73" s="9"/>
      <c r="K73" s="9"/>
      <c r="L73" s="9"/>
      <c r="M73" s="9"/>
      <c r="N73" s="9"/>
      <c r="O73" s="9"/>
      <c r="P73" s="9"/>
      <c r="Q73" s="9"/>
      <c r="R73" s="9"/>
      <c r="T73" s="9"/>
      <c r="U73" s="9"/>
      <c r="V73" s="9"/>
      <c r="W73" s="9"/>
      <c r="X73" s="9"/>
      <c r="Y73" s="9"/>
      <c r="Z73" s="9"/>
      <c r="AA73" s="9"/>
      <c r="AB73" s="9"/>
      <c r="AC73" s="9"/>
      <c r="AD73" s="9"/>
      <c r="AF73" s="9"/>
      <c r="AG73" s="9"/>
      <c r="AH73" s="9"/>
      <c r="AI73" s="9"/>
      <c r="AJ73" s="9"/>
      <c r="AK73" s="9"/>
      <c r="AL73" s="9"/>
      <c r="AM73" s="9"/>
      <c r="AN73" s="9"/>
      <c r="AO73" s="9"/>
      <c r="AP73" s="9"/>
      <c r="AR73" s="9"/>
      <c r="AS73" s="9"/>
      <c r="AT73" s="9"/>
      <c r="AU73" s="9"/>
      <c r="AV73" s="9"/>
      <c r="AW73" s="9"/>
      <c r="AX73" s="9"/>
      <c r="AY73" s="9"/>
      <c r="AZ73" s="9"/>
      <c r="BA73" s="9"/>
      <c r="BB73" s="9"/>
      <c r="BD73" s="9"/>
      <c r="BE73" s="9"/>
      <c r="BF73" s="9"/>
      <c r="BG73" s="9"/>
      <c r="BH73" s="9"/>
      <c r="BI73" s="9"/>
      <c r="BJ73" s="9"/>
      <c r="BK73" s="9"/>
      <c r="BL73" s="9"/>
      <c r="BM73" s="9"/>
      <c r="BN73" s="9"/>
      <c r="BQ73" s="9"/>
      <c r="BR73" s="9"/>
      <c r="BS73" s="9"/>
      <c r="BT73" s="9"/>
      <c r="BU73" s="9"/>
      <c r="BV73" s="9"/>
      <c r="BW73" s="9"/>
      <c r="BX73" s="9"/>
      <c r="BY73" s="9"/>
      <c r="BZ73" s="9"/>
      <c r="CA73" s="9"/>
    </row>
    <row r="74" spans="2:79" ht="40.5" customHeight="1" x14ac:dyDescent="0.25">
      <c r="B74" s="141"/>
      <c r="C74" s="142"/>
      <c r="D74" s="113" t="s">
        <v>48</v>
      </c>
      <c r="E74" s="113" t="s">
        <v>766</v>
      </c>
      <c r="F74" s="114" t="s">
        <v>154</v>
      </c>
      <c r="G74" s="114" t="s">
        <v>155</v>
      </c>
      <c r="H74" s="9"/>
      <c r="I74" s="9"/>
      <c r="J74" s="9"/>
      <c r="K74" s="9"/>
      <c r="L74" s="9"/>
      <c r="M74" s="9"/>
      <c r="N74" s="9"/>
      <c r="O74" s="9"/>
      <c r="P74" s="9"/>
      <c r="Q74" s="9"/>
      <c r="R74" s="9"/>
      <c r="T74" s="9"/>
      <c r="U74" s="9"/>
      <c r="V74" s="9"/>
      <c r="W74" s="9"/>
      <c r="X74" s="9"/>
      <c r="Y74" s="9"/>
      <c r="Z74" s="9"/>
      <c r="AA74" s="9"/>
      <c r="AB74" s="9"/>
      <c r="AC74" s="9"/>
      <c r="AD74" s="9"/>
      <c r="AF74" s="9"/>
      <c r="AG74" s="9"/>
      <c r="AH74" s="9"/>
      <c r="AI74" s="9"/>
      <c r="AJ74" s="9"/>
      <c r="AK74" s="9"/>
      <c r="AL74" s="9"/>
      <c r="AM74" s="9"/>
      <c r="AN74" s="9"/>
      <c r="AO74" s="9"/>
      <c r="AP74" s="9"/>
      <c r="AR74" s="9"/>
      <c r="AS74" s="9"/>
      <c r="AT74" s="9"/>
      <c r="AU74" s="9"/>
      <c r="AV74" s="9"/>
      <c r="AW74" s="9"/>
      <c r="AX74" s="9"/>
      <c r="AY74" s="9"/>
      <c r="AZ74" s="9"/>
      <c r="BA74" s="9"/>
      <c r="BB74" s="9"/>
      <c r="BD74" s="9"/>
      <c r="BE74" s="9"/>
      <c r="BF74" s="9"/>
      <c r="BG74" s="9"/>
      <c r="BH74" s="9"/>
      <c r="BI74" s="9"/>
      <c r="BJ74" s="9"/>
      <c r="BK74" s="9"/>
      <c r="BL74" s="9"/>
      <c r="BM74" s="9"/>
      <c r="BN74" s="9"/>
      <c r="BQ74" s="9"/>
      <c r="BR74" s="9"/>
      <c r="BS74" s="9"/>
      <c r="BT74" s="9"/>
      <c r="BU74" s="9"/>
      <c r="BV74" s="9"/>
      <c r="BW74" s="9"/>
      <c r="BX74" s="9"/>
      <c r="BY74" s="9"/>
      <c r="BZ74" s="9"/>
      <c r="CA74" s="9"/>
    </row>
    <row r="75" spans="2:79" ht="40.5" customHeight="1" x14ac:dyDescent="0.25">
      <c r="B75" s="141"/>
      <c r="C75" s="251"/>
      <c r="D75" s="113" t="s">
        <v>48</v>
      </c>
      <c r="E75" s="113" t="s">
        <v>768</v>
      </c>
      <c r="F75" s="114" t="s">
        <v>154</v>
      </c>
      <c r="G75" s="114" t="s">
        <v>155</v>
      </c>
      <c r="H75" s="9"/>
      <c r="I75" s="9"/>
      <c r="J75" s="9"/>
      <c r="K75" s="9"/>
      <c r="L75" s="9"/>
      <c r="M75" s="9"/>
      <c r="N75" s="9"/>
      <c r="O75" s="9"/>
      <c r="P75" s="9"/>
      <c r="Q75" s="9"/>
      <c r="R75" s="9"/>
      <c r="T75" s="9"/>
      <c r="U75" s="9"/>
      <c r="V75" s="9"/>
      <c r="W75" s="9"/>
      <c r="X75" s="9"/>
      <c r="Y75" s="9"/>
      <c r="Z75" s="9"/>
      <c r="AA75" s="9"/>
      <c r="AB75" s="9"/>
      <c r="AC75" s="9"/>
      <c r="AD75" s="9"/>
      <c r="AF75" s="9"/>
      <c r="AG75" s="9"/>
      <c r="AH75" s="9"/>
      <c r="AI75" s="9"/>
      <c r="AJ75" s="9"/>
      <c r="AK75" s="9"/>
      <c r="AL75" s="9"/>
      <c r="AM75" s="9"/>
      <c r="AN75" s="9"/>
      <c r="AO75" s="9"/>
      <c r="AP75" s="9"/>
      <c r="AR75" s="9"/>
      <c r="AS75" s="9"/>
      <c r="AT75" s="9"/>
      <c r="AU75" s="9"/>
      <c r="AV75" s="9"/>
      <c r="AW75" s="9"/>
      <c r="AX75" s="9"/>
      <c r="AY75" s="9"/>
      <c r="AZ75" s="9"/>
      <c r="BA75" s="9"/>
      <c r="BB75" s="9"/>
      <c r="BD75" s="9"/>
      <c r="BE75" s="9"/>
      <c r="BF75" s="9"/>
      <c r="BG75" s="9"/>
      <c r="BH75" s="9"/>
      <c r="BI75" s="9"/>
      <c r="BJ75" s="9"/>
      <c r="BK75" s="9"/>
      <c r="BL75" s="9"/>
      <c r="BM75" s="9"/>
      <c r="BN75" s="9"/>
      <c r="BQ75" s="9"/>
      <c r="BR75" s="9"/>
      <c r="BS75" s="9"/>
      <c r="BT75" s="9"/>
      <c r="BU75" s="9"/>
      <c r="BV75" s="9"/>
      <c r="BW75" s="9"/>
      <c r="BX75" s="9"/>
      <c r="BY75" s="9"/>
      <c r="BZ75" s="9"/>
      <c r="CA75" s="9"/>
    </row>
    <row r="76" spans="2:79" ht="40.5" customHeight="1" x14ac:dyDescent="0.25">
      <c r="B76" s="94"/>
      <c r="C76" s="251"/>
      <c r="D76" s="113" t="s">
        <v>48</v>
      </c>
      <c r="E76" s="113" t="s">
        <v>769</v>
      </c>
      <c r="F76" s="114" t="s">
        <v>154</v>
      </c>
      <c r="G76" s="114" t="s">
        <v>155</v>
      </c>
      <c r="H76" s="9"/>
      <c r="I76" s="9"/>
      <c r="J76" s="9"/>
      <c r="K76" s="9"/>
      <c r="L76" s="9"/>
      <c r="M76" s="9"/>
      <c r="N76" s="9"/>
      <c r="O76" s="9"/>
      <c r="P76" s="9"/>
      <c r="Q76" s="9"/>
      <c r="R76" s="9"/>
      <c r="T76" s="9"/>
      <c r="U76" s="9"/>
      <c r="V76" s="9"/>
      <c r="W76" s="9"/>
      <c r="X76" s="9"/>
      <c r="Y76" s="9"/>
      <c r="Z76" s="9"/>
      <c r="AA76" s="9"/>
      <c r="AB76" s="9"/>
      <c r="AC76" s="9"/>
      <c r="AD76" s="9"/>
      <c r="AF76" s="9"/>
      <c r="AG76" s="9"/>
      <c r="AH76" s="9"/>
      <c r="AI76" s="9"/>
      <c r="AJ76" s="9"/>
      <c r="AK76" s="9"/>
      <c r="AL76" s="9"/>
      <c r="AM76" s="9"/>
      <c r="AN76" s="9"/>
      <c r="AO76" s="9"/>
      <c r="AP76" s="9"/>
      <c r="AR76" s="9"/>
      <c r="AS76" s="9"/>
      <c r="AT76" s="9"/>
      <c r="AU76" s="9"/>
      <c r="AV76" s="9"/>
      <c r="AW76" s="9"/>
      <c r="AX76" s="9"/>
      <c r="AY76" s="9"/>
      <c r="AZ76" s="9"/>
      <c r="BA76" s="9"/>
      <c r="BB76" s="9"/>
      <c r="BD76" s="9"/>
      <c r="BE76" s="9"/>
      <c r="BF76" s="9"/>
      <c r="BG76" s="9"/>
      <c r="BH76" s="9"/>
      <c r="BI76" s="9"/>
      <c r="BJ76" s="9"/>
      <c r="BK76" s="9"/>
      <c r="BL76" s="9"/>
      <c r="BM76" s="9"/>
      <c r="BN76" s="9"/>
      <c r="BQ76" s="9"/>
      <c r="BR76" s="9"/>
      <c r="BS76" s="9"/>
      <c r="BT76" s="9"/>
      <c r="BU76" s="9"/>
      <c r="BV76" s="9"/>
      <c r="BW76" s="9"/>
      <c r="BX76" s="9"/>
      <c r="BY76" s="9"/>
      <c r="BZ76" s="9"/>
      <c r="CA76" s="9"/>
    </row>
    <row r="77" spans="2:79" ht="40.5" customHeight="1" x14ac:dyDescent="0.25">
      <c r="B77" s="141"/>
      <c r="C77" s="251"/>
      <c r="D77" s="113" t="s">
        <v>48</v>
      </c>
      <c r="E77" s="113" t="s">
        <v>770</v>
      </c>
      <c r="F77" s="114" t="s">
        <v>154</v>
      </c>
      <c r="G77" s="114" t="s">
        <v>155</v>
      </c>
      <c r="H77" s="9"/>
      <c r="I77" s="9"/>
      <c r="J77" s="9"/>
      <c r="K77" s="9"/>
      <c r="L77" s="9"/>
      <c r="M77" s="9"/>
      <c r="N77" s="9"/>
      <c r="O77" s="9"/>
      <c r="P77" s="9"/>
      <c r="Q77" s="9"/>
      <c r="R77" s="9"/>
      <c r="T77" s="9"/>
      <c r="U77" s="9"/>
      <c r="V77" s="9"/>
      <c r="W77" s="9"/>
      <c r="X77" s="9"/>
      <c r="Y77" s="9"/>
      <c r="Z77" s="9"/>
      <c r="AA77" s="9"/>
      <c r="AB77" s="9"/>
      <c r="AC77" s="9"/>
      <c r="AD77" s="9"/>
      <c r="AF77" s="9"/>
      <c r="AG77" s="9"/>
      <c r="AH77" s="9"/>
      <c r="AI77" s="9"/>
      <c r="AJ77" s="9"/>
      <c r="AK77" s="9"/>
      <c r="AL77" s="9"/>
      <c r="AM77" s="9"/>
      <c r="AN77" s="9"/>
      <c r="AO77" s="9"/>
      <c r="AP77" s="9"/>
      <c r="AR77" s="9"/>
      <c r="AS77" s="9"/>
      <c r="AT77" s="9"/>
      <c r="AU77" s="9"/>
      <c r="AV77" s="9"/>
      <c r="AW77" s="9"/>
      <c r="AX77" s="9"/>
      <c r="AY77" s="9"/>
      <c r="AZ77" s="9"/>
      <c r="BA77" s="9"/>
      <c r="BB77" s="9"/>
      <c r="BD77" s="9"/>
      <c r="BE77" s="9"/>
      <c r="BF77" s="9"/>
      <c r="BG77" s="9"/>
      <c r="BH77" s="9"/>
      <c r="BI77" s="9"/>
      <c r="BJ77" s="9"/>
      <c r="BK77" s="9"/>
      <c r="BL77" s="9"/>
      <c r="BM77" s="9"/>
      <c r="BN77" s="9"/>
      <c r="BQ77" s="9"/>
      <c r="BR77" s="9"/>
      <c r="BS77" s="9"/>
      <c r="BT77" s="9"/>
      <c r="BU77" s="9"/>
      <c r="BV77" s="9"/>
      <c r="BW77" s="9"/>
      <c r="BX77" s="9"/>
      <c r="BY77" s="9"/>
      <c r="BZ77" s="9"/>
      <c r="CA77" s="9"/>
    </row>
    <row r="78" spans="2:79" ht="40.5" customHeight="1" x14ac:dyDescent="0.25">
      <c r="B78" s="141"/>
      <c r="C78" s="142"/>
      <c r="D78" s="113" t="s">
        <v>48</v>
      </c>
      <c r="E78" s="113" t="s">
        <v>771</v>
      </c>
      <c r="F78" s="114" t="s">
        <v>154</v>
      </c>
      <c r="G78" s="114" t="s">
        <v>155</v>
      </c>
      <c r="H78" s="9"/>
      <c r="I78" s="9"/>
      <c r="J78" s="9"/>
      <c r="K78" s="9"/>
      <c r="L78" s="9"/>
      <c r="M78" s="9"/>
      <c r="N78" s="9"/>
      <c r="O78" s="9"/>
      <c r="P78" s="9"/>
      <c r="Q78" s="9"/>
      <c r="R78" s="9"/>
      <c r="T78" s="9"/>
      <c r="U78" s="9"/>
      <c r="V78" s="9"/>
      <c r="W78" s="9"/>
      <c r="X78" s="9"/>
      <c r="Y78" s="9"/>
      <c r="Z78" s="9"/>
      <c r="AA78" s="9"/>
      <c r="AB78" s="9"/>
      <c r="AC78" s="9"/>
      <c r="AD78" s="9"/>
      <c r="AF78" s="9"/>
      <c r="AG78" s="9"/>
      <c r="AH78" s="9"/>
      <c r="AI78" s="9"/>
      <c r="AJ78" s="9"/>
      <c r="AK78" s="9"/>
      <c r="AL78" s="9"/>
      <c r="AM78" s="9"/>
      <c r="AN78" s="9"/>
      <c r="AO78" s="9"/>
      <c r="AP78" s="9"/>
      <c r="AR78" s="9"/>
      <c r="AS78" s="9"/>
      <c r="AT78" s="9"/>
      <c r="AU78" s="9"/>
      <c r="AV78" s="9"/>
      <c r="AW78" s="9"/>
      <c r="AX78" s="9"/>
      <c r="AY78" s="9"/>
      <c r="AZ78" s="9"/>
      <c r="BA78" s="9"/>
      <c r="BB78" s="9"/>
      <c r="BD78" s="9"/>
      <c r="BE78" s="9"/>
      <c r="BF78" s="9"/>
      <c r="BG78" s="9"/>
      <c r="BH78" s="9"/>
      <c r="BI78" s="9"/>
      <c r="BJ78" s="9"/>
      <c r="BK78" s="9"/>
      <c r="BL78" s="9"/>
      <c r="BM78" s="9"/>
      <c r="BN78" s="9"/>
      <c r="BQ78" s="9"/>
      <c r="BR78" s="9"/>
      <c r="BS78" s="9"/>
      <c r="BT78" s="9"/>
      <c r="BU78" s="9"/>
      <c r="BV78" s="9"/>
      <c r="BW78" s="9"/>
      <c r="BX78" s="9"/>
      <c r="BY78" s="9"/>
      <c r="BZ78" s="9"/>
      <c r="CA78" s="9"/>
    </row>
    <row r="79" spans="2:79" ht="40.5" customHeight="1" x14ac:dyDescent="0.25">
      <c r="B79" s="141"/>
      <c r="C79" s="142"/>
      <c r="D79" s="113" t="s">
        <v>48</v>
      </c>
      <c r="E79" s="113" t="s">
        <v>773</v>
      </c>
      <c r="F79" s="114" t="s">
        <v>154</v>
      </c>
      <c r="G79" s="114" t="s">
        <v>155</v>
      </c>
      <c r="H79" s="9"/>
      <c r="I79" s="9"/>
      <c r="J79" s="9"/>
      <c r="K79" s="9"/>
      <c r="L79" s="9"/>
      <c r="M79" s="9"/>
      <c r="N79" s="9"/>
      <c r="O79" s="9"/>
      <c r="P79" s="9"/>
      <c r="Q79" s="9"/>
      <c r="R79" s="9"/>
      <c r="T79" s="9"/>
      <c r="U79" s="9"/>
      <c r="V79" s="9"/>
      <c r="W79" s="9"/>
      <c r="X79" s="9"/>
      <c r="Y79" s="9"/>
      <c r="Z79" s="9"/>
      <c r="AA79" s="9"/>
      <c r="AB79" s="9"/>
      <c r="AC79" s="9"/>
      <c r="AD79" s="9"/>
      <c r="AF79" s="9"/>
      <c r="AG79" s="9"/>
      <c r="AH79" s="9"/>
      <c r="AI79" s="9"/>
      <c r="AJ79" s="9"/>
      <c r="AK79" s="9"/>
      <c r="AL79" s="9"/>
      <c r="AM79" s="9"/>
      <c r="AN79" s="9"/>
      <c r="AO79" s="9"/>
      <c r="AP79" s="9"/>
      <c r="AR79" s="9"/>
      <c r="AS79" s="9"/>
      <c r="AT79" s="9"/>
      <c r="AU79" s="9"/>
      <c r="AV79" s="9"/>
      <c r="AW79" s="9"/>
      <c r="AX79" s="9"/>
      <c r="AY79" s="9"/>
      <c r="AZ79" s="9"/>
      <c r="BA79" s="9"/>
      <c r="BB79" s="9"/>
      <c r="BD79" s="9"/>
      <c r="BE79" s="9"/>
      <c r="BF79" s="9"/>
      <c r="BG79" s="9"/>
      <c r="BH79" s="9"/>
      <c r="BI79" s="9"/>
      <c r="BJ79" s="9"/>
      <c r="BK79" s="9"/>
      <c r="BL79" s="9"/>
      <c r="BM79" s="9"/>
      <c r="BN79" s="9"/>
      <c r="BQ79" s="9"/>
      <c r="BR79" s="9"/>
      <c r="BS79" s="9"/>
      <c r="BT79" s="9"/>
      <c r="BU79" s="9"/>
      <c r="BV79" s="9"/>
      <c r="BW79" s="9"/>
      <c r="BX79" s="9"/>
      <c r="BY79" s="9"/>
      <c r="BZ79" s="9"/>
      <c r="CA79" s="9"/>
    </row>
    <row r="80" spans="2:79" ht="40.5" customHeight="1" x14ac:dyDescent="0.25">
      <c r="B80" s="138"/>
      <c r="C80" s="247" t="s">
        <v>737</v>
      </c>
      <c r="D80" s="248"/>
      <c r="E80" s="249"/>
      <c r="F80" s="165"/>
      <c r="G80" s="164"/>
      <c r="H80" s="181"/>
      <c r="I80" s="181"/>
      <c r="J80" s="181"/>
      <c r="K80" s="181"/>
      <c r="L80" s="181"/>
      <c r="M80" s="181"/>
      <c r="N80" s="181"/>
      <c r="O80" s="181"/>
      <c r="P80" s="181"/>
      <c r="Q80" s="181"/>
      <c r="R80" s="181"/>
      <c r="T80" s="181"/>
      <c r="U80" s="181"/>
      <c r="V80" s="181"/>
      <c r="W80" s="181"/>
      <c r="X80" s="181"/>
      <c r="Y80" s="181"/>
      <c r="Z80" s="181"/>
      <c r="AA80" s="181"/>
      <c r="AB80" s="181"/>
      <c r="AC80" s="181"/>
      <c r="AD80" s="181"/>
      <c r="AF80" s="181"/>
      <c r="AG80" s="181"/>
      <c r="AH80" s="181"/>
      <c r="AI80" s="181"/>
      <c r="AJ80" s="181"/>
      <c r="AK80" s="181"/>
      <c r="AL80" s="181"/>
      <c r="AM80" s="181"/>
      <c r="AN80" s="181"/>
      <c r="AO80" s="181"/>
      <c r="AP80" s="181"/>
      <c r="AR80" s="181"/>
      <c r="AS80" s="181"/>
      <c r="AT80" s="181"/>
      <c r="AU80" s="181"/>
      <c r="AV80" s="181"/>
      <c r="AW80" s="181"/>
      <c r="AX80" s="181"/>
      <c r="AY80" s="181"/>
      <c r="AZ80" s="181"/>
      <c r="BA80" s="181"/>
      <c r="BB80" s="181"/>
      <c r="BD80" s="181"/>
      <c r="BE80" s="181"/>
      <c r="BF80" s="181"/>
      <c r="BG80" s="181"/>
      <c r="BH80" s="181"/>
      <c r="BI80" s="181"/>
      <c r="BJ80" s="181"/>
      <c r="BK80" s="181"/>
      <c r="BL80" s="181"/>
      <c r="BM80" s="181"/>
      <c r="BN80" s="181"/>
      <c r="BQ80" s="181"/>
      <c r="BR80" s="181"/>
      <c r="BS80" s="181"/>
      <c r="BT80" s="181"/>
      <c r="BU80" s="181"/>
      <c r="BV80" s="181"/>
      <c r="BW80" s="181"/>
      <c r="BX80" s="181"/>
      <c r="BY80" s="181"/>
      <c r="BZ80" s="181"/>
      <c r="CA80" s="181"/>
    </row>
    <row r="81" spans="2:79" ht="40.5" customHeight="1" x14ac:dyDescent="0.25">
      <c r="B81" s="94"/>
      <c r="C81" s="251"/>
      <c r="D81" s="170" t="s">
        <v>545</v>
      </c>
      <c r="E81" s="169" t="s">
        <v>774</v>
      </c>
      <c r="F81" s="114" t="s">
        <v>154</v>
      </c>
      <c r="G81" s="114" t="s">
        <v>155</v>
      </c>
      <c r="H81" s="9"/>
      <c r="I81" s="9"/>
      <c r="J81" s="9"/>
      <c r="K81" s="9"/>
      <c r="L81" s="9"/>
      <c r="M81" s="9"/>
      <c r="N81" s="9"/>
      <c r="O81" s="9"/>
      <c r="P81" s="9"/>
      <c r="Q81" s="9"/>
      <c r="R81" s="9"/>
      <c r="T81" s="9"/>
      <c r="U81" s="9"/>
      <c r="V81" s="9"/>
      <c r="W81" s="9"/>
      <c r="X81" s="9"/>
      <c r="Y81" s="9"/>
      <c r="Z81" s="9"/>
      <c r="AA81" s="9"/>
      <c r="AB81" s="9"/>
      <c r="AC81" s="9"/>
      <c r="AD81" s="9"/>
      <c r="AF81" s="9"/>
      <c r="AG81" s="9"/>
      <c r="AH81" s="9"/>
      <c r="AI81" s="9"/>
      <c r="AJ81" s="9"/>
      <c r="AK81" s="9"/>
      <c r="AL81" s="9"/>
      <c r="AM81" s="9"/>
      <c r="AN81" s="9"/>
      <c r="AO81" s="9"/>
      <c r="AP81" s="9"/>
      <c r="AR81" s="9"/>
      <c r="AS81" s="9"/>
      <c r="AT81" s="9"/>
      <c r="AU81" s="9"/>
      <c r="AV81" s="9"/>
      <c r="AW81" s="9"/>
      <c r="AX81" s="9"/>
      <c r="AY81" s="9"/>
      <c r="AZ81" s="9"/>
      <c r="BA81" s="9"/>
      <c r="BB81" s="9"/>
      <c r="BD81" s="9"/>
      <c r="BE81" s="9"/>
      <c r="BF81" s="9"/>
      <c r="BG81" s="9"/>
      <c r="BH81" s="9"/>
      <c r="BI81" s="9"/>
      <c r="BJ81" s="9"/>
      <c r="BK81" s="9"/>
      <c r="BL81" s="9"/>
      <c r="BM81" s="9"/>
      <c r="BN81" s="9"/>
      <c r="BQ81" s="9"/>
      <c r="BR81" s="9"/>
      <c r="BS81" s="9"/>
      <c r="BT81" s="9"/>
      <c r="BU81" s="9"/>
      <c r="BV81" s="9"/>
      <c r="BW81" s="9"/>
      <c r="BX81" s="9"/>
      <c r="BY81" s="9"/>
      <c r="BZ81" s="9"/>
      <c r="CA81" s="9"/>
    </row>
    <row r="82" spans="2:79" ht="40.5" customHeight="1" x14ac:dyDescent="0.25">
      <c r="B82" s="94"/>
      <c r="C82" s="251"/>
      <c r="D82" s="170" t="s">
        <v>545</v>
      </c>
      <c r="E82" s="170" t="s">
        <v>297</v>
      </c>
      <c r="F82" s="114" t="s">
        <v>154</v>
      </c>
      <c r="G82" s="114" t="s">
        <v>155</v>
      </c>
      <c r="H82" s="9"/>
      <c r="I82" s="9"/>
      <c r="J82" s="9"/>
      <c r="K82" s="9"/>
      <c r="L82" s="9"/>
      <c r="M82" s="9"/>
      <c r="N82" s="9"/>
      <c r="O82" s="9"/>
      <c r="P82" s="9"/>
      <c r="Q82" s="9"/>
      <c r="R82" s="9"/>
      <c r="T82" s="9"/>
      <c r="U82" s="9"/>
      <c r="V82" s="9"/>
      <c r="W82" s="9"/>
      <c r="X82" s="9"/>
      <c r="Y82" s="9"/>
      <c r="Z82" s="9"/>
      <c r="AA82" s="9"/>
      <c r="AB82" s="9"/>
      <c r="AC82" s="9"/>
      <c r="AD82" s="9"/>
      <c r="AF82" s="9"/>
      <c r="AG82" s="9"/>
      <c r="AH82" s="9"/>
      <c r="AI82" s="9"/>
      <c r="AJ82" s="9"/>
      <c r="AK82" s="9"/>
      <c r="AL82" s="9"/>
      <c r="AM82" s="9"/>
      <c r="AN82" s="9"/>
      <c r="AO82" s="9"/>
      <c r="AP82" s="9"/>
      <c r="AR82" s="9"/>
      <c r="AS82" s="9"/>
      <c r="AT82" s="9"/>
      <c r="AU82" s="9"/>
      <c r="AV82" s="9"/>
      <c r="AW82" s="9"/>
      <c r="AX82" s="9"/>
      <c r="AY82" s="9"/>
      <c r="AZ82" s="9"/>
      <c r="BA82" s="9"/>
      <c r="BB82" s="9"/>
      <c r="BD82" s="9"/>
      <c r="BE82" s="9"/>
      <c r="BF82" s="9"/>
      <c r="BG82" s="9"/>
      <c r="BH82" s="9"/>
      <c r="BI82" s="9"/>
      <c r="BJ82" s="9"/>
      <c r="BK82" s="9"/>
      <c r="BL82" s="9"/>
      <c r="BM82" s="9"/>
      <c r="BN82" s="9"/>
      <c r="BQ82" s="9"/>
      <c r="BR82" s="9"/>
      <c r="BS82" s="9"/>
      <c r="BT82" s="9"/>
      <c r="BU82" s="9"/>
      <c r="BV82" s="9"/>
      <c r="BW82" s="9"/>
      <c r="BX82" s="9"/>
      <c r="BY82" s="9"/>
      <c r="BZ82" s="9"/>
      <c r="CA82" s="9"/>
    </row>
    <row r="83" spans="2:79" ht="40.5" customHeight="1" x14ac:dyDescent="0.25">
      <c r="B83" s="141"/>
      <c r="C83" s="251"/>
      <c r="D83" s="170" t="s">
        <v>545</v>
      </c>
      <c r="E83" s="169" t="s">
        <v>299</v>
      </c>
      <c r="F83" s="114" t="s">
        <v>154</v>
      </c>
      <c r="G83" s="114" t="s">
        <v>155</v>
      </c>
      <c r="H83" s="9"/>
      <c r="I83" s="9"/>
      <c r="J83" s="9"/>
      <c r="K83" s="9"/>
      <c r="L83" s="9"/>
      <c r="M83" s="9"/>
      <c r="N83" s="9"/>
      <c r="O83" s="9"/>
      <c r="P83" s="9"/>
      <c r="Q83" s="9"/>
      <c r="R83" s="9"/>
      <c r="T83" s="9"/>
      <c r="U83" s="9"/>
      <c r="V83" s="9"/>
      <c r="W83" s="9"/>
      <c r="X83" s="9"/>
      <c r="Y83" s="9"/>
      <c r="Z83" s="9"/>
      <c r="AA83" s="9"/>
      <c r="AB83" s="9"/>
      <c r="AC83" s="9"/>
      <c r="AD83" s="9"/>
      <c r="AF83" s="9"/>
      <c r="AG83" s="9"/>
      <c r="AH83" s="9"/>
      <c r="AI83" s="9"/>
      <c r="AJ83" s="9"/>
      <c r="AK83" s="9"/>
      <c r="AL83" s="9"/>
      <c r="AM83" s="9"/>
      <c r="AN83" s="9"/>
      <c r="AO83" s="9"/>
      <c r="AP83" s="9"/>
      <c r="AR83" s="9"/>
      <c r="AS83" s="9"/>
      <c r="AT83" s="9"/>
      <c r="AU83" s="9"/>
      <c r="AV83" s="9"/>
      <c r="AW83" s="9"/>
      <c r="AX83" s="9"/>
      <c r="AY83" s="9"/>
      <c r="AZ83" s="9"/>
      <c r="BA83" s="9"/>
      <c r="BB83" s="9"/>
      <c r="BD83" s="9"/>
      <c r="BE83" s="9"/>
      <c r="BF83" s="9"/>
      <c r="BG83" s="9"/>
      <c r="BH83" s="9"/>
      <c r="BI83" s="9"/>
      <c r="BJ83" s="9"/>
      <c r="BK83" s="9"/>
      <c r="BL83" s="9"/>
      <c r="BM83" s="9"/>
      <c r="BN83" s="9"/>
      <c r="BQ83" s="9"/>
      <c r="BR83" s="9"/>
      <c r="BS83" s="9"/>
      <c r="BT83" s="9"/>
      <c r="BU83" s="9"/>
      <c r="BV83" s="9"/>
      <c r="BW83" s="9"/>
      <c r="BX83" s="9"/>
      <c r="BY83" s="9"/>
      <c r="BZ83" s="9"/>
      <c r="CA83" s="9"/>
    </row>
    <row r="84" spans="2:79" ht="40.5" customHeight="1" x14ac:dyDescent="0.25">
      <c r="B84" s="141"/>
      <c r="C84" s="142"/>
      <c r="D84" s="170" t="s">
        <v>545</v>
      </c>
      <c r="E84" s="169" t="s">
        <v>301</v>
      </c>
      <c r="F84" s="114" t="s">
        <v>154</v>
      </c>
      <c r="G84" s="114" t="s">
        <v>155</v>
      </c>
      <c r="H84" s="9"/>
      <c r="I84" s="9"/>
      <c r="J84" s="9"/>
      <c r="K84" s="9"/>
      <c r="L84" s="9"/>
      <c r="M84" s="9"/>
      <c r="N84" s="9"/>
      <c r="O84" s="9"/>
      <c r="P84" s="9"/>
      <c r="Q84" s="9"/>
      <c r="R84" s="9"/>
      <c r="T84" s="9"/>
      <c r="U84" s="9"/>
      <c r="V84" s="9"/>
      <c r="W84" s="9"/>
      <c r="X84" s="9"/>
      <c r="Y84" s="9"/>
      <c r="Z84" s="9"/>
      <c r="AA84" s="9"/>
      <c r="AB84" s="9"/>
      <c r="AC84" s="9"/>
      <c r="AD84" s="9"/>
      <c r="AF84" s="9"/>
      <c r="AG84" s="9"/>
      <c r="AH84" s="9"/>
      <c r="AI84" s="9"/>
      <c r="AJ84" s="9"/>
      <c r="AK84" s="9"/>
      <c r="AL84" s="9"/>
      <c r="AM84" s="9"/>
      <c r="AN84" s="9"/>
      <c r="AO84" s="9"/>
      <c r="AP84" s="9"/>
      <c r="AR84" s="9"/>
      <c r="AS84" s="9"/>
      <c r="AT84" s="9"/>
      <c r="AU84" s="9"/>
      <c r="AV84" s="9"/>
      <c r="AW84" s="9"/>
      <c r="AX84" s="9"/>
      <c r="AY84" s="9"/>
      <c r="AZ84" s="9"/>
      <c r="BA84" s="9"/>
      <c r="BB84" s="9"/>
      <c r="BD84" s="9"/>
      <c r="BE84" s="9"/>
      <c r="BF84" s="9"/>
      <c r="BG84" s="9"/>
      <c r="BH84" s="9"/>
      <c r="BI84" s="9"/>
      <c r="BJ84" s="9"/>
      <c r="BK84" s="9"/>
      <c r="BL84" s="9"/>
      <c r="BM84" s="9"/>
      <c r="BN84" s="9"/>
      <c r="BQ84" s="9"/>
      <c r="BR84" s="9"/>
      <c r="BS84" s="9"/>
      <c r="BT84" s="9"/>
      <c r="BU84" s="9"/>
      <c r="BV84" s="9"/>
      <c r="BW84" s="9"/>
      <c r="BX84" s="9"/>
      <c r="BY84" s="9"/>
      <c r="BZ84" s="9"/>
      <c r="CA84" s="9"/>
    </row>
    <row r="85" spans="2:79" ht="40.5" customHeight="1" x14ac:dyDescent="0.25">
      <c r="B85" s="141"/>
      <c r="C85" s="251"/>
      <c r="D85" s="170" t="s">
        <v>545</v>
      </c>
      <c r="E85" s="169" t="s">
        <v>303</v>
      </c>
      <c r="F85" s="114" t="s">
        <v>154</v>
      </c>
      <c r="G85" s="114" t="s">
        <v>155</v>
      </c>
      <c r="H85" s="9"/>
      <c r="I85" s="9"/>
      <c r="J85" s="9"/>
      <c r="K85" s="9"/>
      <c r="L85" s="9"/>
      <c r="M85" s="9"/>
      <c r="N85" s="9"/>
      <c r="O85" s="9"/>
      <c r="P85" s="9"/>
      <c r="Q85" s="9"/>
      <c r="R85" s="9"/>
      <c r="T85" s="9"/>
      <c r="U85" s="9"/>
      <c r="V85" s="9"/>
      <c r="W85" s="9"/>
      <c r="X85" s="9"/>
      <c r="Y85" s="9"/>
      <c r="Z85" s="9"/>
      <c r="AA85" s="9"/>
      <c r="AB85" s="9"/>
      <c r="AC85" s="9"/>
      <c r="AD85" s="9"/>
      <c r="AF85" s="9"/>
      <c r="AG85" s="9"/>
      <c r="AH85" s="9"/>
      <c r="AI85" s="9"/>
      <c r="AJ85" s="9"/>
      <c r="AK85" s="9"/>
      <c r="AL85" s="9"/>
      <c r="AM85" s="9"/>
      <c r="AN85" s="9"/>
      <c r="AO85" s="9"/>
      <c r="AP85" s="9"/>
      <c r="AR85" s="9"/>
      <c r="AS85" s="9"/>
      <c r="AT85" s="9"/>
      <c r="AU85" s="9"/>
      <c r="AV85" s="9"/>
      <c r="AW85" s="9"/>
      <c r="AX85" s="9"/>
      <c r="AY85" s="9"/>
      <c r="AZ85" s="9"/>
      <c r="BA85" s="9"/>
      <c r="BB85" s="9"/>
      <c r="BD85" s="9"/>
      <c r="BE85" s="9"/>
      <c r="BF85" s="9"/>
      <c r="BG85" s="9"/>
      <c r="BH85" s="9"/>
      <c r="BI85" s="9"/>
      <c r="BJ85" s="9"/>
      <c r="BK85" s="9"/>
      <c r="BL85" s="9"/>
      <c r="BM85" s="9"/>
      <c r="BN85" s="9"/>
      <c r="BQ85" s="9"/>
      <c r="BR85" s="9"/>
      <c r="BS85" s="9"/>
      <c r="BT85" s="9"/>
      <c r="BU85" s="9"/>
      <c r="BV85" s="9"/>
      <c r="BW85" s="9"/>
      <c r="BX85" s="9"/>
      <c r="BY85" s="9"/>
      <c r="BZ85" s="9"/>
      <c r="CA85" s="9"/>
    </row>
    <row r="86" spans="2:79" ht="40.5" customHeight="1" x14ac:dyDescent="0.25">
      <c r="B86" s="94"/>
      <c r="C86" s="251"/>
      <c r="D86" s="170" t="s">
        <v>545</v>
      </c>
      <c r="E86" s="169" t="s">
        <v>780</v>
      </c>
      <c r="F86" s="114" t="s">
        <v>154</v>
      </c>
      <c r="G86" s="114" t="s">
        <v>155</v>
      </c>
      <c r="H86" s="9"/>
      <c r="I86" s="9"/>
      <c r="J86" s="9"/>
      <c r="K86" s="9"/>
      <c r="L86" s="9"/>
      <c r="M86" s="9"/>
      <c r="N86" s="9"/>
      <c r="O86" s="9"/>
      <c r="P86" s="9"/>
      <c r="Q86" s="9"/>
      <c r="R86" s="9"/>
      <c r="T86" s="9"/>
      <c r="U86" s="9"/>
      <c r="V86" s="9"/>
      <c r="W86" s="9"/>
      <c r="X86" s="9"/>
      <c r="Y86" s="9"/>
      <c r="Z86" s="9"/>
      <c r="AA86" s="9"/>
      <c r="AB86" s="9"/>
      <c r="AC86" s="9"/>
      <c r="AD86" s="9"/>
      <c r="AF86" s="9"/>
      <c r="AG86" s="9"/>
      <c r="AH86" s="9"/>
      <c r="AI86" s="9"/>
      <c r="AJ86" s="9"/>
      <c r="AK86" s="9"/>
      <c r="AL86" s="9"/>
      <c r="AM86" s="9"/>
      <c r="AN86" s="9"/>
      <c r="AO86" s="9"/>
      <c r="AP86" s="9"/>
      <c r="AR86" s="9"/>
      <c r="AS86" s="9"/>
      <c r="AT86" s="9"/>
      <c r="AU86" s="9"/>
      <c r="AV86" s="9"/>
      <c r="AW86" s="9"/>
      <c r="AX86" s="9"/>
      <c r="AY86" s="9"/>
      <c r="AZ86" s="9"/>
      <c r="BA86" s="9"/>
      <c r="BB86" s="9"/>
      <c r="BD86" s="9"/>
      <c r="BE86" s="9"/>
      <c r="BF86" s="9"/>
      <c r="BG86" s="9"/>
      <c r="BH86" s="9"/>
      <c r="BI86" s="9"/>
      <c r="BJ86" s="9"/>
      <c r="BK86" s="9"/>
      <c r="BL86" s="9"/>
      <c r="BM86" s="9"/>
      <c r="BN86" s="9"/>
      <c r="BQ86" s="9"/>
      <c r="BR86" s="9"/>
      <c r="BS86" s="9"/>
      <c r="BT86" s="9"/>
      <c r="BU86" s="9"/>
      <c r="BV86" s="9"/>
      <c r="BW86" s="9"/>
      <c r="BX86" s="9"/>
      <c r="BY86" s="9"/>
      <c r="BZ86" s="9"/>
      <c r="CA86" s="9"/>
    </row>
    <row r="87" spans="2:79" ht="40.5" customHeight="1" x14ac:dyDescent="0.25">
      <c r="B87" s="141"/>
      <c r="C87" s="251"/>
      <c r="D87" s="170" t="s">
        <v>545</v>
      </c>
      <c r="E87" s="169" t="s">
        <v>306</v>
      </c>
      <c r="F87" s="114" t="s">
        <v>154</v>
      </c>
      <c r="G87" s="114" t="s">
        <v>155</v>
      </c>
      <c r="H87" s="9"/>
      <c r="I87" s="9"/>
      <c r="J87" s="9"/>
      <c r="K87" s="9"/>
      <c r="L87" s="9"/>
      <c r="M87" s="9"/>
      <c r="N87" s="9"/>
      <c r="O87" s="9"/>
      <c r="P87" s="9"/>
      <c r="Q87" s="9"/>
      <c r="R87" s="9"/>
      <c r="T87" s="9"/>
      <c r="U87" s="9"/>
      <c r="V87" s="9"/>
      <c r="W87" s="9"/>
      <c r="X87" s="9"/>
      <c r="Y87" s="9"/>
      <c r="Z87" s="9"/>
      <c r="AA87" s="9"/>
      <c r="AB87" s="9"/>
      <c r="AC87" s="9"/>
      <c r="AD87" s="9"/>
      <c r="AF87" s="9"/>
      <c r="AG87" s="9"/>
      <c r="AH87" s="9"/>
      <c r="AI87" s="9"/>
      <c r="AJ87" s="9"/>
      <c r="AK87" s="9"/>
      <c r="AL87" s="9"/>
      <c r="AM87" s="9"/>
      <c r="AN87" s="9"/>
      <c r="AO87" s="9"/>
      <c r="AP87" s="9"/>
      <c r="AR87" s="9"/>
      <c r="AS87" s="9"/>
      <c r="AT87" s="9"/>
      <c r="AU87" s="9"/>
      <c r="AV87" s="9"/>
      <c r="AW87" s="9"/>
      <c r="AX87" s="9"/>
      <c r="AY87" s="9"/>
      <c r="AZ87" s="9"/>
      <c r="BA87" s="9"/>
      <c r="BB87" s="9"/>
      <c r="BD87" s="9"/>
      <c r="BE87" s="9"/>
      <c r="BF87" s="9"/>
      <c r="BG87" s="9"/>
      <c r="BH87" s="9"/>
      <c r="BI87" s="9"/>
      <c r="BJ87" s="9"/>
      <c r="BK87" s="9"/>
      <c r="BL87" s="9"/>
      <c r="BM87" s="9"/>
      <c r="BN87" s="9"/>
      <c r="BQ87" s="9"/>
      <c r="BR87" s="9"/>
      <c r="BS87" s="9"/>
      <c r="BT87" s="9"/>
      <c r="BU87" s="9"/>
      <c r="BV87" s="9"/>
      <c r="BW87" s="9"/>
      <c r="BX87" s="9"/>
      <c r="BY87" s="9"/>
      <c r="BZ87" s="9"/>
      <c r="CA87" s="9"/>
    </row>
    <row r="88" spans="2:79" ht="40.5" customHeight="1" x14ac:dyDescent="0.25">
      <c r="B88" s="141"/>
      <c r="C88" s="142"/>
      <c r="D88" s="170" t="s">
        <v>545</v>
      </c>
      <c r="E88" s="169" t="s">
        <v>308</v>
      </c>
      <c r="F88" s="114" t="s">
        <v>154</v>
      </c>
      <c r="G88" s="114" t="s">
        <v>155</v>
      </c>
      <c r="H88" s="9"/>
      <c r="I88" s="9"/>
      <c r="J88" s="9"/>
      <c r="K88" s="9"/>
      <c r="L88" s="9"/>
      <c r="M88" s="9"/>
      <c r="N88" s="9"/>
      <c r="O88" s="9"/>
      <c r="P88" s="9"/>
      <c r="Q88" s="9"/>
      <c r="R88" s="9"/>
      <c r="T88" s="9"/>
      <c r="U88" s="9"/>
      <c r="V88" s="9"/>
      <c r="W88" s="9"/>
      <c r="X88" s="9"/>
      <c r="Y88" s="9"/>
      <c r="Z88" s="9"/>
      <c r="AA88" s="9"/>
      <c r="AB88" s="9"/>
      <c r="AC88" s="9"/>
      <c r="AD88" s="9"/>
      <c r="AF88" s="9"/>
      <c r="AG88" s="9"/>
      <c r="AH88" s="9"/>
      <c r="AI88" s="9"/>
      <c r="AJ88" s="9"/>
      <c r="AK88" s="9"/>
      <c r="AL88" s="9"/>
      <c r="AM88" s="9"/>
      <c r="AN88" s="9"/>
      <c r="AO88" s="9"/>
      <c r="AP88" s="9"/>
      <c r="AR88" s="9"/>
      <c r="AS88" s="9"/>
      <c r="AT88" s="9"/>
      <c r="AU88" s="9"/>
      <c r="AV88" s="9"/>
      <c r="AW88" s="9"/>
      <c r="AX88" s="9"/>
      <c r="AY88" s="9"/>
      <c r="AZ88" s="9"/>
      <c r="BA88" s="9"/>
      <c r="BB88" s="9"/>
      <c r="BD88" s="9"/>
      <c r="BE88" s="9"/>
      <c r="BF88" s="9"/>
      <c r="BG88" s="9"/>
      <c r="BH88" s="9"/>
      <c r="BI88" s="9"/>
      <c r="BJ88" s="9"/>
      <c r="BK88" s="9"/>
      <c r="BL88" s="9"/>
      <c r="BM88" s="9"/>
      <c r="BN88" s="9"/>
      <c r="BQ88" s="9"/>
      <c r="BR88" s="9"/>
      <c r="BS88" s="9"/>
      <c r="BT88" s="9"/>
      <c r="BU88" s="9"/>
      <c r="BV88" s="9"/>
      <c r="BW88" s="9"/>
      <c r="BX88" s="9"/>
      <c r="BY88" s="9"/>
      <c r="BZ88" s="9"/>
      <c r="CA88" s="9"/>
    </row>
    <row r="89" spans="2:79" ht="40.5" customHeight="1" x14ac:dyDescent="0.25">
      <c r="B89" s="141"/>
      <c r="C89" s="142"/>
      <c r="D89" s="170" t="s">
        <v>545</v>
      </c>
      <c r="E89" s="169" t="s">
        <v>310</v>
      </c>
      <c r="F89" s="114" t="s">
        <v>154</v>
      </c>
      <c r="G89" s="114" t="s">
        <v>155</v>
      </c>
      <c r="H89" s="9"/>
      <c r="I89" s="9"/>
      <c r="J89" s="9"/>
      <c r="K89" s="9"/>
      <c r="L89" s="9"/>
      <c r="M89" s="9"/>
      <c r="N89" s="9"/>
      <c r="O89" s="9"/>
      <c r="P89" s="9"/>
      <c r="Q89" s="9"/>
      <c r="R89" s="9"/>
      <c r="T89" s="9"/>
      <c r="U89" s="9"/>
      <c r="V89" s="9"/>
      <c r="W89" s="9"/>
      <c r="X89" s="9"/>
      <c r="Y89" s="9"/>
      <c r="Z89" s="9"/>
      <c r="AA89" s="9"/>
      <c r="AB89" s="9"/>
      <c r="AC89" s="9"/>
      <c r="AD89" s="9"/>
      <c r="AF89" s="9"/>
      <c r="AG89" s="9"/>
      <c r="AH89" s="9"/>
      <c r="AI89" s="9"/>
      <c r="AJ89" s="9"/>
      <c r="AK89" s="9"/>
      <c r="AL89" s="9"/>
      <c r="AM89" s="9"/>
      <c r="AN89" s="9"/>
      <c r="AO89" s="9"/>
      <c r="AP89" s="9"/>
      <c r="AR89" s="9"/>
      <c r="AS89" s="9"/>
      <c r="AT89" s="9"/>
      <c r="AU89" s="9"/>
      <c r="AV89" s="9"/>
      <c r="AW89" s="9"/>
      <c r="AX89" s="9"/>
      <c r="AY89" s="9"/>
      <c r="AZ89" s="9"/>
      <c r="BA89" s="9"/>
      <c r="BB89" s="9"/>
      <c r="BD89" s="9"/>
      <c r="BE89" s="9"/>
      <c r="BF89" s="9"/>
      <c r="BG89" s="9"/>
      <c r="BH89" s="9"/>
      <c r="BI89" s="9"/>
      <c r="BJ89" s="9"/>
      <c r="BK89" s="9"/>
      <c r="BL89" s="9"/>
      <c r="BM89" s="9"/>
      <c r="BN89" s="9"/>
      <c r="BQ89" s="9"/>
      <c r="BR89" s="9"/>
      <c r="BS89" s="9"/>
      <c r="BT89" s="9"/>
      <c r="BU89" s="9"/>
      <c r="BV89" s="9"/>
      <c r="BW89" s="9"/>
      <c r="BX89" s="9"/>
      <c r="BY89" s="9"/>
      <c r="BZ89" s="9"/>
      <c r="CA89" s="9"/>
    </row>
    <row r="90" spans="2:79" ht="40.5" customHeight="1" x14ac:dyDescent="0.25">
      <c r="B90" s="141"/>
      <c r="C90" s="142"/>
      <c r="D90" s="169" t="s">
        <v>515</v>
      </c>
      <c r="E90" s="169" t="s">
        <v>312</v>
      </c>
      <c r="F90" s="114" t="s">
        <v>154</v>
      </c>
      <c r="G90" s="114" t="s">
        <v>155</v>
      </c>
      <c r="H90" s="9"/>
      <c r="I90" s="9"/>
      <c r="J90" s="9"/>
      <c r="K90" s="9"/>
      <c r="L90" s="9"/>
      <c r="M90" s="9"/>
      <c r="N90" s="9"/>
      <c r="O90" s="9"/>
      <c r="P90" s="9"/>
      <c r="Q90" s="9"/>
      <c r="R90" s="9"/>
      <c r="T90" s="9"/>
      <c r="U90" s="9"/>
      <c r="V90" s="9"/>
      <c r="W90" s="9"/>
      <c r="X90" s="9"/>
      <c r="Y90" s="9"/>
      <c r="Z90" s="9"/>
      <c r="AA90" s="9"/>
      <c r="AB90" s="9"/>
      <c r="AC90" s="9"/>
      <c r="AD90" s="9"/>
      <c r="AF90" s="9"/>
      <c r="AG90" s="9"/>
      <c r="AH90" s="9"/>
      <c r="AI90" s="9"/>
      <c r="AJ90" s="9"/>
      <c r="AK90" s="9"/>
      <c r="AL90" s="9"/>
      <c r="AM90" s="9"/>
      <c r="AN90" s="9"/>
      <c r="AO90" s="9"/>
      <c r="AP90" s="9"/>
      <c r="AR90" s="9"/>
      <c r="AS90" s="9"/>
      <c r="AT90" s="9"/>
      <c r="AU90" s="9"/>
      <c r="AV90" s="9"/>
      <c r="AW90" s="9"/>
      <c r="AX90" s="9"/>
      <c r="AY90" s="9"/>
      <c r="AZ90" s="9"/>
      <c r="BA90" s="9"/>
      <c r="BB90" s="9"/>
      <c r="BD90" s="9"/>
      <c r="BE90" s="9"/>
      <c r="BF90" s="9"/>
      <c r="BG90" s="9"/>
      <c r="BH90" s="9"/>
      <c r="BI90" s="9"/>
      <c r="BJ90" s="9"/>
      <c r="BK90" s="9"/>
      <c r="BL90" s="9"/>
      <c r="BM90" s="9"/>
      <c r="BN90" s="9"/>
      <c r="BQ90" s="9"/>
      <c r="BR90" s="9"/>
      <c r="BS90" s="9"/>
      <c r="BT90" s="9"/>
      <c r="BU90" s="9"/>
      <c r="BV90" s="9"/>
      <c r="BW90" s="9"/>
      <c r="BX90" s="9"/>
      <c r="BY90" s="9"/>
      <c r="BZ90" s="9"/>
      <c r="CA90" s="9"/>
    </row>
    <row r="91" spans="2:79" ht="40.5" customHeight="1" x14ac:dyDescent="0.25">
      <c r="B91" s="141"/>
      <c r="C91" s="142"/>
      <c r="D91" s="169" t="s">
        <v>515</v>
      </c>
      <c r="E91" s="169" t="s">
        <v>781</v>
      </c>
      <c r="F91" s="114" t="s">
        <v>154</v>
      </c>
      <c r="G91" s="114" t="s">
        <v>155</v>
      </c>
      <c r="H91" s="9"/>
      <c r="I91" s="9"/>
      <c r="J91" s="9"/>
      <c r="K91" s="9"/>
      <c r="L91" s="9"/>
      <c r="M91" s="9"/>
      <c r="N91" s="9"/>
      <c r="O91" s="9"/>
      <c r="P91" s="9"/>
      <c r="Q91" s="9"/>
      <c r="R91" s="9"/>
      <c r="T91" s="9"/>
      <c r="U91" s="9"/>
      <c r="V91" s="9"/>
      <c r="W91" s="9"/>
      <c r="X91" s="9"/>
      <c r="Y91" s="9"/>
      <c r="Z91" s="9"/>
      <c r="AA91" s="9"/>
      <c r="AB91" s="9"/>
      <c r="AC91" s="9"/>
      <c r="AD91" s="9"/>
      <c r="AF91" s="9"/>
      <c r="AG91" s="9"/>
      <c r="AH91" s="9"/>
      <c r="AI91" s="9"/>
      <c r="AJ91" s="9"/>
      <c r="AK91" s="9"/>
      <c r="AL91" s="9"/>
      <c r="AM91" s="9"/>
      <c r="AN91" s="9"/>
      <c r="AO91" s="9"/>
      <c r="AP91" s="9"/>
      <c r="AR91" s="9"/>
      <c r="AS91" s="9"/>
      <c r="AT91" s="9"/>
      <c r="AU91" s="9"/>
      <c r="AV91" s="9"/>
      <c r="AW91" s="9"/>
      <c r="AX91" s="9"/>
      <c r="AY91" s="9"/>
      <c r="AZ91" s="9"/>
      <c r="BA91" s="9"/>
      <c r="BB91" s="9"/>
      <c r="BD91" s="9"/>
      <c r="BE91" s="9"/>
      <c r="BF91" s="9"/>
      <c r="BG91" s="9"/>
      <c r="BH91" s="9"/>
      <c r="BI91" s="9"/>
      <c r="BJ91" s="9"/>
      <c r="BK91" s="9"/>
      <c r="BL91" s="9"/>
      <c r="BM91" s="9"/>
      <c r="BN91" s="9"/>
      <c r="BQ91" s="9"/>
      <c r="BR91" s="9"/>
      <c r="BS91" s="9"/>
      <c r="BT91" s="9"/>
      <c r="BU91" s="9"/>
      <c r="BV91" s="9"/>
      <c r="BW91" s="9"/>
      <c r="BX91" s="9"/>
      <c r="BY91" s="9"/>
      <c r="BZ91" s="9"/>
      <c r="CA91" s="9"/>
    </row>
    <row r="92" spans="2:79" ht="40.5" customHeight="1" x14ac:dyDescent="0.25">
      <c r="B92" s="141"/>
      <c r="C92" s="142"/>
      <c r="D92" s="169" t="s">
        <v>515</v>
      </c>
      <c r="E92" s="169" t="s">
        <v>782</v>
      </c>
      <c r="F92" s="114" t="s">
        <v>154</v>
      </c>
      <c r="G92" s="114" t="s">
        <v>155</v>
      </c>
      <c r="H92" s="9"/>
      <c r="I92" s="9"/>
      <c r="J92" s="9"/>
      <c r="K92" s="9"/>
      <c r="L92" s="9"/>
      <c r="M92" s="9"/>
      <c r="N92" s="9"/>
      <c r="O92" s="9"/>
      <c r="P92" s="9"/>
      <c r="Q92" s="9"/>
      <c r="R92" s="9"/>
      <c r="T92" s="9"/>
      <c r="U92" s="9"/>
      <c r="V92" s="9"/>
      <c r="W92" s="9"/>
      <c r="X92" s="9"/>
      <c r="Y92" s="9"/>
      <c r="Z92" s="9"/>
      <c r="AA92" s="9"/>
      <c r="AB92" s="9"/>
      <c r="AC92" s="9"/>
      <c r="AD92" s="9"/>
      <c r="AF92" s="9"/>
      <c r="AG92" s="9"/>
      <c r="AH92" s="9"/>
      <c r="AI92" s="9"/>
      <c r="AJ92" s="9"/>
      <c r="AK92" s="9"/>
      <c r="AL92" s="9"/>
      <c r="AM92" s="9"/>
      <c r="AN92" s="9"/>
      <c r="AO92" s="9"/>
      <c r="AP92" s="9"/>
      <c r="AR92" s="9"/>
      <c r="AS92" s="9"/>
      <c r="AT92" s="9"/>
      <c r="AU92" s="9"/>
      <c r="AV92" s="9"/>
      <c r="AW92" s="9"/>
      <c r="AX92" s="9"/>
      <c r="AY92" s="9"/>
      <c r="AZ92" s="9"/>
      <c r="BA92" s="9"/>
      <c r="BB92" s="9"/>
      <c r="BD92" s="9"/>
      <c r="BE92" s="9"/>
      <c r="BF92" s="9"/>
      <c r="BG92" s="9"/>
      <c r="BH92" s="9"/>
      <c r="BI92" s="9"/>
      <c r="BJ92" s="9"/>
      <c r="BK92" s="9"/>
      <c r="BL92" s="9"/>
      <c r="BM92" s="9"/>
      <c r="BN92" s="9"/>
      <c r="BQ92" s="9"/>
      <c r="BR92" s="9"/>
      <c r="BS92" s="9"/>
      <c r="BT92" s="9"/>
      <c r="BU92" s="9"/>
      <c r="BV92" s="9"/>
      <c r="BW92" s="9"/>
      <c r="BX92" s="9"/>
      <c r="BY92" s="9"/>
      <c r="BZ92" s="9"/>
      <c r="CA92" s="9"/>
    </row>
    <row r="93" spans="2:79" ht="40.5" customHeight="1" x14ac:dyDescent="0.25">
      <c r="B93" s="141"/>
      <c r="C93" s="142"/>
      <c r="D93" s="169" t="s">
        <v>48</v>
      </c>
      <c r="E93" s="169" t="s">
        <v>783</v>
      </c>
      <c r="F93" s="114" t="s">
        <v>154</v>
      </c>
      <c r="G93" s="114" t="s">
        <v>155</v>
      </c>
      <c r="H93" s="9"/>
      <c r="I93" s="9"/>
      <c r="J93" s="9"/>
      <c r="K93" s="9"/>
      <c r="L93" s="9"/>
      <c r="M93" s="9"/>
      <c r="N93" s="9"/>
      <c r="O93" s="9"/>
      <c r="P93" s="9"/>
      <c r="Q93" s="9"/>
      <c r="R93" s="9"/>
      <c r="T93" s="9"/>
      <c r="U93" s="9"/>
      <c r="V93" s="9"/>
      <c r="W93" s="9"/>
      <c r="X93" s="9"/>
      <c r="Y93" s="9"/>
      <c r="Z93" s="9"/>
      <c r="AA93" s="9"/>
      <c r="AB93" s="9"/>
      <c r="AC93" s="9"/>
      <c r="AD93" s="9"/>
      <c r="AF93" s="9"/>
      <c r="AG93" s="9"/>
      <c r="AH93" s="9"/>
      <c r="AI93" s="9"/>
      <c r="AJ93" s="9"/>
      <c r="AK93" s="9"/>
      <c r="AL93" s="9"/>
      <c r="AM93" s="9"/>
      <c r="AN93" s="9"/>
      <c r="AO93" s="9"/>
      <c r="AP93" s="9"/>
      <c r="AR93" s="9"/>
      <c r="AS93" s="9"/>
      <c r="AT93" s="9"/>
      <c r="AU93" s="9"/>
      <c r="AV93" s="9"/>
      <c r="AW93" s="9"/>
      <c r="AX93" s="9"/>
      <c r="AY93" s="9"/>
      <c r="AZ93" s="9"/>
      <c r="BA93" s="9"/>
      <c r="BB93" s="9"/>
      <c r="BD93" s="9"/>
      <c r="BE93" s="9"/>
      <c r="BF93" s="9"/>
      <c r="BG93" s="9"/>
      <c r="BH93" s="9"/>
      <c r="BI93" s="9"/>
      <c r="BJ93" s="9"/>
      <c r="BK93" s="9"/>
      <c r="BL93" s="9"/>
      <c r="BM93" s="9"/>
      <c r="BN93" s="9"/>
      <c r="BQ93" s="9"/>
      <c r="BR93" s="9"/>
      <c r="BS93" s="9"/>
      <c r="BT93" s="9"/>
      <c r="BU93" s="9"/>
      <c r="BV93" s="9"/>
      <c r="BW93" s="9"/>
      <c r="BX93" s="9"/>
      <c r="BY93" s="9"/>
      <c r="BZ93" s="9"/>
      <c r="CA93" s="9"/>
    </row>
    <row r="94" spans="2:79" ht="40.5" customHeight="1" x14ac:dyDescent="0.25">
      <c r="B94" s="141"/>
      <c r="C94" s="142"/>
      <c r="D94" s="169" t="s">
        <v>48</v>
      </c>
      <c r="E94" s="169" t="s">
        <v>317</v>
      </c>
      <c r="F94" s="114" t="s">
        <v>154</v>
      </c>
      <c r="G94" s="114" t="s">
        <v>155</v>
      </c>
      <c r="H94" s="9"/>
      <c r="I94" s="9"/>
      <c r="J94" s="9"/>
      <c r="K94" s="9"/>
      <c r="L94" s="9"/>
      <c r="M94" s="9"/>
      <c r="N94" s="9"/>
      <c r="O94" s="9"/>
      <c r="P94" s="9"/>
      <c r="Q94" s="9"/>
      <c r="R94" s="9"/>
      <c r="T94" s="9"/>
      <c r="U94" s="9"/>
      <c r="V94" s="9"/>
      <c r="W94" s="9"/>
      <c r="X94" s="9"/>
      <c r="Y94" s="9"/>
      <c r="Z94" s="9"/>
      <c r="AA94" s="9"/>
      <c r="AB94" s="9"/>
      <c r="AC94" s="9"/>
      <c r="AD94" s="9"/>
      <c r="AF94" s="9"/>
      <c r="AG94" s="9"/>
      <c r="AH94" s="9"/>
      <c r="AI94" s="9"/>
      <c r="AJ94" s="9"/>
      <c r="AK94" s="9"/>
      <c r="AL94" s="9"/>
      <c r="AM94" s="9"/>
      <c r="AN94" s="9"/>
      <c r="AO94" s="9"/>
      <c r="AP94" s="9"/>
      <c r="AR94" s="9"/>
      <c r="AS94" s="9"/>
      <c r="AT94" s="9"/>
      <c r="AU94" s="9"/>
      <c r="AV94" s="9"/>
      <c r="AW94" s="9"/>
      <c r="AX94" s="9"/>
      <c r="AY94" s="9"/>
      <c r="AZ94" s="9"/>
      <c r="BA94" s="9"/>
      <c r="BB94" s="9"/>
      <c r="BD94" s="9"/>
      <c r="BE94" s="9"/>
      <c r="BF94" s="9"/>
      <c r="BG94" s="9"/>
      <c r="BH94" s="9"/>
      <c r="BI94" s="9"/>
      <c r="BJ94" s="9"/>
      <c r="BK94" s="9"/>
      <c r="BL94" s="9"/>
      <c r="BM94" s="9"/>
      <c r="BN94" s="9"/>
      <c r="BQ94" s="9"/>
      <c r="BR94" s="9"/>
      <c r="BS94" s="9"/>
      <c r="BT94" s="9"/>
      <c r="BU94" s="9"/>
      <c r="BV94" s="9"/>
      <c r="BW94" s="9"/>
      <c r="BX94" s="9"/>
      <c r="BY94" s="9"/>
      <c r="BZ94" s="9"/>
      <c r="CA94" s="9"/>
    </row>
    <row r="95" spans="2:79" ht="40.5" customHeight="1" x14ac:dyDescent="0.25">
      <c r="B95" s="141"/>
      <c r="C95" s="142"/>
      <c r="D95" s="169" t="s">
        <v>48</v>
      </c>
      <c r="E95" s="169" t="s">
        <v>786</v>
      </c>
      <c r="F95" s="114" t="s">
        <v>154</v>
      </c>
      <c r="G95" s="114" t="s">
        <v>155</v>
      </c>
      <c r="H95" s="9"/>
      <c r="I95" s="9"/>
      <c r="J95" s="9"/>
      <c r="K95" s="9"/>
      <c r="L95" s="9"/>
      <c r="M95" s="9"/>
      <c r="N95" s="9"/>
      <c r="O95" s="9"/>
      <c r="P95" s="9"/>
      <c r="Q95" s="9"/>
      <c r="R95" s="9"/>
      <c r="T95" s="9"/>
      <c r="U95" s="9"/>
      <c r="V95" s="9"/>
      <c r="W95" s="9"/>
      <c r="X95" s="9"/>
      <c r="Y95" s="9"/>
      <c r="Z95" s="9"/>
      <c r="AA95" s="9"/>
      <c r="AB95" s="9"/>
      <c r="AC95" s="9"/>
      <c r="AD95" s="9"/>
      <c r="AF95" s="9"/>
      <c r="AG95" s="9"/>
      <c r="AH95" s="9"/>
      <c r="AI95" s="9"/>
      <c r="AJ95" s="9"/>
      <c r="AK95" s="9"/>
      <c r="AL95" s="9"/>
      <c r="AM95" s="9"/>
      <c r="AN95" s="9"/>
      <c r="AO95" s="9"/>
      <c r="AP95" s="9"/>
      <c r="AR95" s="9"/>
      <c r="AS95" s="9"/>
      <c r="AT95" s="9"/>
      <c r="AU95" s="9"/>
      <c r="AV95" s="9"/>
      <c r="AW95" s="9"/>
      <c r="AX95" s="9"/>
      <c r="AY95" s="9"/>
      <c r="AZ95" s="9"/>
      <c r="BA95" s="9"/>
      <c r="BB95" s="9"/>
      <c r="BD95" s="9"/>
      <c r="BE95" s="9"/>
      <c r="BF95" s="9"/>
      <c r="BG95" s="9"/>
      <c r="BH95" s="9"/>
      <c r="BI95" s="9"/>
      <c r="BJ95" s="9"/>
      <c r="BK95" s="9"/>
      <c r="BL95" s="9"/>
      <c r="BM95" s="9"/>
      <c r="BN95" s="9"/>
      <c r="BQ95" s="9"/>
      <c r="BR95" s="9"/>
      <c r="BS95" s="9"/>
      <c r="BT95" s="9"/>
      <c r="BU95" s="9"/>
      <c r="BV95" s="9"/>
      <c r="BW95" s="9"/>
      <c r="BX95" s="9"/>
      <c r="BY95" s="9"/>
      <c r="BZ95" s="9"/>
      <c r="CA95" s="9"/>
    </row>
    <row r="96" spans="2:79" ht="40.5" customHeight="1" x14ac:dyDescent="0.25">
      <c r="B96" s="256" t="s">
        <v>788</v>
      </c>
      <c r="C96" s="257"/>
      <c r="D96" s="257"/>
      <c r="E96" s="258"/>
      <c r="F96" s="167"/>
      <c r="G96" s="166"/>
      <c r="H96" s="182"/>
      <c r="I96" s="182"/>
      <c r="J96" s="182"/>
      <c r="K96" s="182"/>
      <c r="L96" s="182"/>
      <c r="M96" s="182"/>
      <c r="N96" s="182"/>
      <c r="O96" s="182"/>
      <c r="P96" s="182"/>
      <c r="Q96" s="182"/>
      <c r="R96" s="182"/>
      <c r="T96" s="182"/>
      <c r="U96" s="182"/>
      <c r="V96" s="182"/>
      <c r="W96" s="182"/>
      <c r="X96" s="182"/>
      <c r="Y96" s="182"/>
      <c r="Z96" s="182"/>
      <c r="AA96" s="182"/>
      <c r="AB96" s="182"/>
      <c r="AC96" s="182"/>
      <c r="AD96" s="182"/>
      <c r="AF96" s="182"/>
      <c r="AG96" s="182"/>
      <c r="AH96" s="182"/>
      <c r="AI96" s="182"/>
      <c r="AJ96" s="182"/>
      <c r="AK96" s="182"/>
      <c r="AL96" s="182"/>
      <c r="AM96" s="182"/>
      <c r="AN96" s="182"/>
      <c r="AO96" s="182"/>
      <c r="AP96" s="182"/>
      <c r="AR96" s="182"/>
      <c r="AS96" s="182"/>
      <c r="AT96" s="182"/>
      <c r="AU96" s="182"/>
      <c r="AV96" s="182"/>
      <c r="AW96" s="182"/>
      <c r="AX96" s="182"/>
      <c r="AY96" s="182"/>
      <c r="AZ96" s="182"/>
      <c r="BA96" s="182"/>
      <c r="BB96" s="182"/>
      <c r="BD96" s="182"/>
      <c r="BE96" s="182"/>
      <c r="BF96" s="182"/>
      <c r="BG96" s="182"/>
      <c r="BH96" s="182"/>
      <c r="BI96" s="182"/>
      <c r="BJ96" s="182"/>
      <c r="BK96" s="182"/>
      <c r="BL96" s="182"/>
      <c r="BM96" s="182"/>
      <c r="BN96" s="182"/>
      <c r="BQ96" s="182"/>
      <c r="BR96" s="182"/>
      <c r="BS96" s="182"/>
      <c r="BT96" s="182"/>
      <c r="BU96" s="182"/>
      <c r="BV96" s="182"/>
      <c r="BW96" s="182"/>
      <c r="BX96" s="182"/>
      <c r="BY96" s="182"/>
      <c r="BZ96" s="182"/>
      <c r="CA96" s="182"/>
    </row>
    <row r="97" spans="2:79" ht="40.5" customHeight="1" x14ac:dyDescent="0.25">
      <c r="B97" s="138"/>
      <c r="C97" s="247" t="s">
        <v>322</v>
      </c>
      <c r="D97" s="247"/>
      <c r="E97" s="252"/>
      <c r="F97" s="165"/>
      <c r="G97" s="164"/>
      <c r="H97" s="181"/>
      <c r="I97" s="181"/>
      <c r="J97" s="181"/>
      <c r="K97" s="181"/>
      <c r="L97" s="181"/>
      <c r="M97" s="181"/>
      <c r="N97" s="181"/>
      <c r="O97" s="181"/>
      <c r="P97" s="181"/>
      <c r="Q97" s="181"/>
      <c r="R97" s="181"/>
      <c r="T97" s="181"/>
      <c r="U97" s="181"/>
      <c r="V97" s="181"/>
      <c r="W97" s="181"/>
      <c r="X97" s="181"/>
      <c r="Y97" s="181"/>
      <c r="Z97" s="181"/>
      <c r="AA97" s="181"/>
      <c r="AB97" s="181"/>
      <c r="AC97" s="181"/>
      <c r="AD97" s="181"/>
      <c r="AF97" s="181"/>
      <c r="AG97" s="181"/>
      <c r="AH97" s="181"/>
      <c r="AI97" s="181"/>
      <c r="AJ97" s="181"/>
      <c r="AK97" s="181"/>
      <c r="AL97" s="181"/>
      <c r="AM97" s="181"/>
      <c r="AN97" s="181"/>
      <c r="AO97" s="181"/>
      <c r="AP97" s="181"/>
      <c r="AR97" s="181"/>
      <c r="AS97" s="181"/>
      <c r="AT97" s="181"/>
      <c r="AU97" s="181"/>
      <c r="AV97" s="181"/>
      <c r="AW97" s="181"/>
      <c r="AX97" s="181"/>
      <c r="AY97" s="181"/>
      <c r="AZ97" s="181"/>
      <c r="BA97" s="181"/>
      <c r="BB97" s="181"/>
      <c r="BD97" s="181"/>
      <c r="BE97" s="181"/>
      <c r="BF97" s="181"/>
      <c r="BG97" s="181"/>
      <c r="BH97" s="181"/>
      <c r="BI97" s="181"/>
      <c r="BJ97" s="181"/>
      <c r="BK97" s="181"/>
      <c r="BL97" s="181"/>
      <c r="BM97" s="181"/>
      <c r="BN97" s="181"/>
      <c r="BQ97" s="181"/>
      <c r="BR97" s="181"/>
      <c r="BS97" s="181"/>
      <c r="BT97" s="181"/>
      <c r="BU97" s="181"/>
      <c r="BV97" s="181"/>
      <c r="BW97" s="181"/>
      <c r="BX97" s="181"/>
      <c r="BY97" s="181"/>
      <c r="BZ97" s="181"/>
      <c r="CA97" s="181"/>
    </row>
    <row r="98" spans="2:79" ht="40.5" customHeight="1" x14ac:dyDescent="0.25">
      <c r="B98" s="94"/>
      <c r="C98" s="251"/>
      <c r="D98" s="169" t="s">
        <v>515</v>
      </c>
      <c r="E98" s="169" t="s">
        <v>794</v>
      </c>
      <c r="F98" s="114" t="s">
        <v>154</v>
      </c>
      <c r="G98" s="114" t="s">
        <v>155</v>
      </c>
      <c r="H98" s="9"/>
      <c r="I98" s="9"/>
      <c r="J98" s="9"/>
      <c r="K98" s="9"/>
      <c r="L98" s="9"/>
      <c r="M98" s="9"/>
      <c r="N98" s="9"/>
      <c r="O98" s="9"/>
      <c r="P98" s="9"/>
      <c r="Q98" s="9"/>
      <c r="R98" s="9"/>
      <c r="T98" s="9"/>
      <c r="U98" s="9"/>
      <c r="V98" s="9"/>
      <c r="W98" s="9"/>
      <c r="X98" s="9"/>
      <c r="Y98" s="9"/>
      <c r="Z98" s="9"/>
      <c r="AA98" s="9"/>
      <c r="AB98" s="9"/>
      <c r="AC98" s="9"/>
      <c r="AD98" s="9"/>
      <c r="AF98" s="9"/>
      <c r="AG98" s="9"/>
      <c r="AH98" s="9"/>
      <c r="AI98" s="9"/>
      <c r="AJ98" s="9"/>
      <c r="AK98" s="9"/>
      <c r="AL98" s="9"/>
      <c r="AM98" s="9"/>
      <c r="AN98" s="9"/>
      <c r="AO98" s="9"/>
      <c r="AP98" s="9"/>
      <c r="AR98" s="9"/>
      <c r="AS98" s="9"/>
      <c r="AT98" s="9"/>
      <c r="AU98" s="9"/>
      <c r="AV98" s="9"/>
      <c r="AW98" s="9"/>
      <c r="AX98" s="9"/>
      <c r="AY98" s="9"/>
      <c r="AZ98" s="9"/>
      <c r="BA98" s="9"/>
      <c r="BB98" s="9"/>
      <c r="BD98" s="9"/>
      <c r="BE98" s="9"/>
      <c r="BF98" s="9"/>
      <c r="BG98" s="9"/>
      <c r="BH98" s="9"/>
      <c r="BI98" s="9"/>
      <c r="BJ98" s="9"/>
      <c r="BK98" s="9"/>
      <c r="BL98" s="9"/>
      <c r="BM98" s="9"/>
      <c r="BN98" s="9"/>
      <c r="BQ98" s="9"/>
      <c r="BR98" s="9"/>
      <c r="BS98" s="9"/>
      <c r="BT98" s="9"/>
      <c r="BU98" s="9"/>
      <c r="BV98" s="9"/>
      <c r="BW98" s="9"/>
      <c r="BX98" s="9"/>
      <c r="BY98" s="9"/>
      <c r="BZ98" s="9"/>
      <c r="CA98" s="9"/>
    </row>
    <row r="99" spans="2:79" ht="40.5" customHeight="1" x14ac:dyDescent="0.25">
      <c r="B99" s="94"/>
      <c r="C99" s="251"/>
      <c r="D99" s="169" t="s">
        <v>515</v>
      </c>
      <c r="E99" s="169" t="s">
        <v>324</v>
      </c>
      <c r="F99" s="114" t="s">
        <v>154</v>
      </c>
      <c r="G99" s="114" t="s">
        <v>155</v>
      </c>
      <c r="H99" s="9"/>
      <c r="I99" s="9"/>
      <c r="J99" s="9"/>
      <c r="K99" s="9"/>
      <c r="L99" s="9"/>
      <c r="M99" s="9"/>
      <c r="N99" s="9"/>
      <c r="O99" s="9"/>
      <c r="P99" s="9"/>
      <c r="Q99" s="9"/>
      <c r="R99" s="9"/>
      <c r="T99" s="9"/>
      <c r="U99" s="9"/>
      <c r="V99" s="9"/>
      <c r="W99" s="9"/>
      <c r="X99" s="9"/>
      <c r="Y99" s="9"/>
      <c r="Z99" s="9"/>
      <c r="AA99" s="9"/>
      <c r="AB99" s="9"/>
      <c r="AC99" s="9"/>
      <c r="AD99" s="9"/>
      <c r="AF99" s="9"/>
      <c r="AG99" s="9"/>
      <c r="AH99" s="9"/>
      <c r="AI99" s="9"/>
      <c r="AJ99" s="9"/>
      <c r="AK99" s="9"/>
      <c r="AL99" s="9"/>
      <c r="AM99" s="9"/>
      <c r="AN99" s="9"/>
      <c r="AO99" s="9"/>
      <c r="AP99" s="9"/>
      <c r="AR99" s="9"/>
      <c r="AS99" s="9"/>
      <c r="AT99" s="9"/>
      <c r="AU99" s="9"/>
      <c r="AV99" s="9"/>
      <c r="AW99" s="9"/>
      <c r="AX99" s="9"/>
      <c r="AY99" s="9"/>
      <c r="AZ99" s="9"/>
      <c r="BA99" s="9"/>
      <c r="BB99" s="9"/>
      <c r="BD99" s="9"/>
      <c r="BE99" s="9"/>
      <c r="BF99" s="9"/>
      <c r="BG99" s="9"/>
      <c r="BH99" s="9"/>
      <c r="BI99" s="9"/>
      <c r="BJ99" s="9"/>
      <c r="BK99" s="9"/>
      <c r="BL99" s="9"/>
      <c r="BM99" s="9"/>
      <c r="BN99" s="9"/>
      <c r="BQ99" s="9"/>
      <c r="BR99" s="9"/>
      <c r="BS99" s="9"/>
      <c r="BT99" s="9"/>
      <c r="BU99" s="9"/>
      <c r="BV99" s="9"/>
      <c r="BW99" s="9"/>
      <c r="BX99" s="9"/>
      <c r="BY99" s="9"/>
      <c r="BZ99" s="9"/>
      <c r="CA99" s="9"/>
    </row>
    <row r="100" spans="2:79" ht="40.5" customHeight="1" x14ac:dyDescent="0.25">
      <c r="B100" s="141"/>
      <c r="C100" s="251"/>
      <c r="D100" s="169" t="s">
        <v>515</v>
      </c>
      <c r="E100" s="169" t="s">
        <v>326</v>
      </c>
      <c r="F100" s="114" t="s">
        <v>154</v>
      </c>
      <c r="G100" s="114" t="s">
        <v>155</v>
      </c>
      <c r="H100" s="9"/>
      <c r="I100" s="9"/>
      <c r="J100" s="9"/>
      <c r="K100" s="9"/>
      <c r="L100" s="9"/>
      <c r="M100" s="9"/>
      <c r="N100" s="9"/>
      <c r="O100" s="9"/>
      <c r="P100" s="9"/>
      <c r="Q100" s="9"/>
      <c r="R100" s="9"/>
      <c r="T100" s="9"/>
      <c r="U100" s="9"/>
      <c r="V100" s="9"/>
      <c r="W100" s="9"/>
      <c r="X100" s="9"/>
      <c r="Y100" s="9"/>
      <c r="Z100" s="9"/>
      <c r="AA100" s="9"/>
      <c r="AB100" s="9"/>
      <c r="AC100" s="9"/>
      <c r="AD100" s="9"/>
      <c r="AF100" s="9"/>
      <c r="AG100" s="9"/>
      <c r="AH100" s="9"/>
      <c r="AI100" s="9"/>
      <c r="AJ100" s="9"/>
      <c r="AK100" s="9"/>
      <c r="AL100" s="9"/>
      <c r="AM100" s="9"/>
      <c r="AN100" s="9"/>
      <c r="AO100" s="9"/>
      <c r="AP100" s="9"/>
      <c r="AR100" s="9"/>
      <c r="AS100" s="9"/>
      <c r="AT100" s="9"/>
      <c r="AU100" s="9"/>
      <c r="AV100" s="9"/>
      <c r="AW100" s="9"/>
      <c r="AX100" s="9"/>
      <c r="AY100" s="9"/>
      <c r="AZ100" s="9"/>
      <c r="BA100" s="9"/>
      <c r="BB100" s="9"/>
      <c r="BD100" s="9"/>
      <c r="BE100" s="9"/>
      <c r="BF100" s="9"/>
      <c r="BG100" s="9"/>
      <c r="BH100" s="9"/>
      <c r="BI100" s="9"/>
      <c r="BJ100" s="9"/>
      <c r="BK100" s="9"/>
      <c r="BL100" s="9"/>
      <c r="BM100" s="9"/>
      <c r="BN100" s="9"/>
      <c r="BQ100" s="9"/>
      <c r="BR100" s="9"/>
      <c r="BS100" s="9"/>
      <c r="BT100" s="9"/>
      <c r="BU100" s="9"/>
      <c r="BV100" s="9"/>
      <c r="BW100" s="9"/>
      <c r="BX100" s="9"/>
      <c r="BY100" s="9"/>
      <c r="BZ100" s="9"/>
      <c r="CA100" s="9"/>
    </row>
    <row r="101" spans="2:79" ht="40.5" customHeight="1" x14ac:dyDescent="0.25">
      <c r="B101" s="141"/>
      <c r="C101" s="95"/>
      <c r="D101" s="169" t="s">
        <v>515</v>
      </c>
      <c r="E101" s="169" t="s">
        <v>795</v>
      </c>
      <c r="F101" s="114" t="s">
        <v>154</v>
      </c>
      <c r="G101" s="114" t="s">
        <v>155</v>
      </c>
      <c r="H101" s="9"/>
      <c r="I101" s="9"/>
      <c r="J101" s="9"/>
      <c r="K101" s="9"/>
      <c r="L101" s="9"/>
      <c r="M101" s="9"/>
      <c r="N101" s="9"/>
      <c r="O101" s="9"/>
      <c r="P101" s="9"/>
      <c r="Q101" s="9"/>
      <c r="R101" s="9"/>
      <c r="T101" s="9"/>
      <c r="U101" s="9"/>
      <c r="V101" s="9"/>
      <c r="W101" s="9"/>
      <c r="X101" s="9"/>
      <c r="Y101" s="9"/>
      <c r="Z101" s="9"/>
      <c r="AA101" s="9"/>
      <c r="AB101" s="9"/>
      <c r="AC101" s="9"/>
      <c r="AD101" s="9"/>
      <c r="AF101" s="9"/>
      <c r="AG101" s="9"/>
      <c r="AH101" s="9"/>
      <c r="AI101" s="9"/>
      <c r="AJ101" s="9"/>
      <c r="AK101" s="9"/>
      <c r="AL101" s="9"/>
      <c r="AM101" s="9"/>
      <c r="AN101" s="9"/>
      <c r="AO101" s="9"/>
      <c r="AP101" s="9"/>
      <c r="AR101" s="9"/>
      <c r="AS101" s="9"/>
      <c r="AT101" s="9"/>
      <c r="AU101" s="9"/>
      <c r="AV101" s="9"/>
      <c r="AW101" s="9"/>
      <c r="AX101" s="9"/>
      <c r="AY101" s="9"/>
      <c r="AZ101" s="9"/>
      <c r="BA101" s="9"/>
      <c r="BB101" s="9"/>
      <c r="BD101" s="9"/>
      <c r="BE101" s="9"/>
      <c r="BF101" s="9"/>
      <c r="BG101" s="9"/>
      <c r="BH101" s="9"/>
      <c r="BI101" s="9"/>
      <c r="BJ101" s="9"/>
      <c r="BK101" s="9"/>
      <c r="BL101" s="9"/>
      <c r="BM101" s="9"/>
      <c r="BN101" s="9"/>
      <c r="BQ101" s="9"/>
      <c r="BR101" s="9"/>
      <c r="BS101" s="9"/>
      <c r="BT101" s="9"/>
      <c r="BU101" s="9"/>
      <c r="BV101" s="9"/>
      <c r="BW101" s="9"/>
      <c r="BX101" s="9"/>
      <c r="BY101" s="9"/>
      <c r="BZ101" s="9"/>
      <c r="CA101" s="9"/>
    </row>
    <row r="102" spans="2:79" ht="40.5" customHeight="1" x14ac:dyDescent="0.25">
      <c r="B102" s="141"/>
      <c r="C102" s="95"/>
      <c r="D102" s="169" t="s">
        <v>515</v>
      </c>
      <c r="E102" s="169" t="s">
        <v>329</v>
      </c>
      <c r="F102" s="114" t="s">
        <v>154</v>
      </c>
      <c r="G102" s="114" t="s">
        <v>155</v>
      </c>
      <c r="H102" s="9"/>
      <c r="I102" s="9"/>
      <c r="J102" s="9"/>
      <c r="K102" s="9"/>
      <c r="L102" s="9"/>
      <c r="M102" s="9"/>
      <c r="N102" s="9"/>
      <c r="O102" s="9"/>
      <c r="P102" s="9"/>
      <c r="Q102" s="9"/>
      <c r="R102" s="9"/>
      <c r="T102" s="9"/>
      <c r="U102" s="9"/>
      <c r="V102" s="9"/>
      <c r="W102" s="9"/>
      <c r="X102" s="9"/>
      <c r="Y102" s="9"/>
      <c r="Z102" s="9"/>
      <c r="AA102" s="9"/>
      <c r="AB102" s="9"/>
      <c r="AC102" s="9"/>
      <c r="AD102" s="9"/>
      <c r="AF102" s="9"/>
      <c r="AG102" s="9"/>
      <c r="AH102" s="9"/>
      <c r="AI102" s="9"/>
      <c r="AJ102" s="9"/>
      <c r="AK102" s="9"/>
      <c r="AL102" s="9"/>
      <c r="AM102" s="9"/>
      <c r="AN102" s="9"/>
      <c r="AO102" s="9"/>
      <c r="AP102" s="9"/>
      <c r="AR102" s="9"/>
      <c r="AS102" s="9"/>
      <c r="AT102" s="9"/>
      <c r="AU102" s="9"/>
      <c r="AV102" s="9"/>
      <c r="AW102" s="9"/>
      <c r="AX102" s="9"/>
      <c r="AY102" s="9"/>
      <c r="AZ102" s="9"/>
      <c r="BA102" s="9"/>
      <c r="BB102" s="9"/>
      <c r="BD102" s="9"/>
      <c r="BE102" s="9"/>
      <c r="BF102" s="9"/>
      <c r="BG102" s="9"/>
      <c r="BH102" s="9"/>
      <c r="BI102" s="9"/>
      <c r="BJ102" s="9"/>
      <c r="BK102" s="9"/>
      <c r="BL102" s="9"/>
      <c r="BM102" s="9"/>
      <c r="BN102" s="9"/>
      <c r="BQ102" s="9"/>
      <c r="BR102" s="9"/>
      <c r="BS102" s="9"/>
      <c r="BT102" s="9"/>
      <c r="BU102" s="9"/>
      <c r="BV102" s="9"/>
      <c r="BW102" s="9"/>
      <c r="BX102" s="9"/>
      <c r="BY102" s="9"/>
      <c r="BZ102" s="9"/>
      <c r="CA102" s="9"/>
    </row>
    <row r="103" spans="2:79" ht="40.5" customHeight="1" x14ac:dyDescent="0.25">
      <c r="B103" s="94"/>
      <c r="C103" s="251"/>
      <c r="D103" s="169" t="s">
        <v>48</v>
      </c>
      <c r="E103" s="169" t="s">
        <v>331</v>
      </c>
      <c r="F103" s="114" t="s">
        <v>154</v>
      </c>
      <c r="G103" s="114" t="s">
        <v>155</v>
      </c>
      <c r="H103" s="9"/>
      <c r="I103" s="9"/>
      <c r="J103" s="9"/>
      <c r="K103" s="9"/>
      <c r="L103" s="9"/>
      <c r="M103" s="9"/>
      <c r="N103" s="9"/>
      <c r="O103" s="9"/>
      <c r="P103" s="9"/>
      <c r="Q103" s="9"/>
      <c r="R103" s="9"/>
      <c r="T103" s="9"/>
      <c r="U103" s="9"/>
      <c r="V103" s="9"/>
      <c r="W103" s="9"/>
      <c r="X103" s="9"/>
      <c r="Y103" s="9"/>
      <c r="Z103" s="9"/>
      <c r="AA103" s="9"/>
      <c r="AB103" s="9"/>
      <c r="AC103" s="9"/>
      <c r="AD103" s="9"/>
      <c r="AF103" s="9"/>
      <c r="AG103" s="9"/>
      <c r="AH103" s="9"/>
      <c r="AI103" s="9"/>
      <c r="AJ103" s="9"/>
      <c r="AK103" s="9"/>
      <c r="AL103" s="9"/>
      <c r="AM103" s="9"/>
      <c r="AN103" s="9"/>
      <c r="AO103" s="9"/>
      <c r="AP103" s="9"/>
      <c r="AR103" s="9"/>
      <c r="AS103" s="9"/>
      <c r="AT103" s="9"/>
      <c r="AU103" s="9"/>
      <c r="AV103" s="9"/>
      <c r="AW103" s="9"/>
      <c r="AX103" s="9"/>
      <c r="AY103" s="9"/>
      <c r="AZ103" s="9"/>
      <c r="BA103" s="9"/>
      <c r="BB103" s="9"/>
      <c r="BD103" s="9"/>
      <c r="BE103" s="9"/>
      <c r="BF103" s="9"/>
      <c r="BG103" s="9"/>
      <c r="BH103" s="9"/>
      <c r="BI103" s="9"/>
      <c r="BJ103" s="9"/>
      <c r="BK103" s="9"/>
      <c r="BL103" s="9"/>
      <c r="BM103" s="9"/>
      <c r="BN103" s="9"/>
      <c r="BQ103" s="9"/>
      <c r="BR103" s="9"/>
      <c r="BS103" s="9"/>
      <c r="BT103" s="9"/>
      <c r="BU103" s="9"/>
      <c r="BV103" s="9"/>
      <c r="BW103" s="9"/>
      <c r="BX103" s="9"/>
      <c r="BY103" s="9"/>
      <c r="BZ103" s="9"/>
      <c r="CA103" s="9"/>
    </row>
    <row r="104" spans="2:79" ht="40.5" customHeight="1" x14ac:dyDescent="0.25">
      <c r="B104" s="94"/>
      <c r="C104" s="251"/>
      <c r="D104" s="169" t="s">
        <v>515</v>
      </c>
      <c r="E104" s="169" t="s">
        <v>333</v>
      </c>
      <c r="F104" s="114" t="s">
        <v>154</v>
      </c>
      <c r="G104" s="114" t="s">
        <v>155</v>
      </c>
      <c r="H104" s="9"/>
      <c r="I104" s="9"/>
      <c r="J104" s="9"/>
      <c r="K104" s="9"/>
      <c r="L104" s="9"/>
      <c r="M104" s="9"/>
      <c r="N104" s="9"/>
      <c r="O104" s="9"/>
      <c r="P104" s="9"/>
      <c r="Q104" s="9"/>
      <c r="R104" s="9"/>
      <c r="T104" s="9"/>
      <c r="U104" s="9"/>
      <c r="V104" s="9"/>
      <c r="W104" s="9"/>
      <c r="X104" s="9"/>
      <c r="Y104" s="9"/>
      <c r="Z104" s="9"/>
      <c r="AA104" s="9"/>
      <c r="AB104" s="9"/>
      <c r="AC104" s="9"/>
      <c r="AD104" s="9"/>
      <c r="AF104" s="9"/>
      <c r="AG104" s="9"/>
      <c r="AH104" s="9"/>
      <c r="AI104" s="9"/>
      <c r="AJ104" s="9"/>
      <c r="AK104" s="9"/>
      <c r="AL104" s="9"/>
      <c r="AM104" s="9"/>
      <c r="AN104" s="9"/>
      <c r="AO104" s="9"/>
      <c r="AP104" s="9"/>
      <c r="AR104" s="9"/>
      <c r="AS104" s="9"/>
      <c r="AT104" s="9"/>
      <c r="AU104" s="9"/>
      <c r="AV104" s="9"/>
      <c r="AW104" s="9"/>
      <c r="AX104" s="9"/>
      <c r="AY104" s="9"/>
      <c r="AZ104" s="9"/>
      <c r="BA104" s="9"/>
      <c r="BB104" s="9"/>
      <c r="BD104" s="9"/>
      <c r="BE104" s="9"/>
      <c r="BF104" s="9"/>
      <c r="BG104" s="9"/>
      <c r="BH104" s="9"/>
      <c r="BI104" s="9"/>
      <c r="BJ104" s="9"/>
      <c r="BK104" s="9"/>
      <c r="BL104" s="9"/>
      <c r="BM104" s="9"/>
      <c r="BN104" s="9"/>
      <c r="BQ104" s="9"/>
      <c r="BR104" s="9"/>
      <c r="BS104" s="9"/>
      <c r="BT104" s="9"/>
      <c r="BU104" s="9"/>
      <c r="BV104" s="9"/>
      <c r="BW104" s="9"/>
      <c r="BX104" s="9"/>
      <c r="BY104" s="9"/>
      <c r="BZ104" s="9"/>
      <c r="CA104" s="9"/>
    </row>
    <row r="105" spans="2:79" ht="40.5" customHeight="1" x14ac:dyDescent="0.25">
      <c r="B105" s="141"/>
      <c r="C105" s="251"/>
      <c r="D105" s="169" t="s">
        <v>515</v>
      </c>
      <c r="E105" s="169" t="s">
        <v>335</v>
      </c>
      <c r="F105" s="114" t="s">
        <v>154</v>
      </c>
      <c r="G105" s="114" t="s">
        <v>155</v>
      </c>
      <c r="H105" s="9"/>
      <c r="I105" s="9"/>
      <c r="J105" s="9"/>
      <c r="K105" s="9"/>
      <c r="L105" s="9"/>
      <c r="M105" s="9"/>
      <c r="N105" s="9"/>
      <c r="O105" s="9"/>
      <c r="P105" s="9"/>
      <c r="Q105" s="9"/>
      <c r="R105" s="9"/>
      <c r="T105" s="9"/>
      <c r="U105" s="9"/>
      <c r="V105" s="9"/>
      <c r="W105" s="9"/>
      <c r="X105" s="9"/>
      <c r="Y105" s="9"/>
      <c r="Z105" s="9"/>
      <c r="AA105" s="9"/>
      <c r="AB105" s="9"/>
      <c r="AC105" s="9"/>
      <c r="AD105" s="9"/>
      <c r="AF105" s="9"/>
      <c r="AG105" s="9"/>
      <c r="AH105" s="9"/>
      <c r="AI105" s="9"/>
      <c r="AJ105" s="9"/>
      <c r="AK105" s="9"/>
      <c r="AL105" s="9"/>
      <c r="AM105" s="9"/>
      <c r="AN105" s="9"/>
      <c r="AO105" s="9"/>
      <c r="AP105" s="9"/>
      <c r="AR105" s="9"/>
      <c r="AS105" s="9"/>
      <c r="AT105" s="9"/>
      <c r="AU105" s="9"/>
      <c r="AV105" s="9"/>
      <c r="AW105" s="9"/>
      <c r="AX105" s="9"/>
      <c r="AY105" s="9"/>
      <c r="AZ105" s="9"/>
      <c r="BA105" s="9"/>
      <c r="BB105" s="9"/>
      <c r="BD105" s="9"/>
      <c r="BE105" s="9"/>
      <c r="BF105" s="9"/>
      <c r="BG105" s="9"/>
      <c r="BH105" s="9"/>
      <c r="BI105" s="9"/>
      <c r="BJ105" s="9"/>
      <c r="BK105" s="9"/>
      <c r="BL105" s="9"/>
      <c r="BM105" s="9"/>
      <c r="BN105" s="9"/>
      <c r="BQ105" s="9"/>
      <c r="BR105" s="9"/>
      <c r="BS105" s="9"/>
      <c r="BT105" s="9"/>
      <c r="BU105" s="9"/>
      <c r="BV105" s="9"/>
      <c r="BW105" s="9"/>
      <c r="BX105" s="9"/>
      <c r="BY105" s="9"/>
      <c r="BZ105" s="9"/>
      <c r="CA105" s="9"/>
    </row>
    <row r="106" spans="2:79" ht="40.5" customHeight="1" x14ac:dyDescent="0.25">
      <c r="B106" s="141"/>
      <c r="C106" s="95"/>
      <c r="D106" s="169" t="s">
        <v>515</v>
      </c>
      <c r="E106" s="169" t="s">
        <v>337</v>
      </c>
      <c r="F106" s="114" t="s">
        <v>154</v>
      </c>
      <c r="G106" s="114" t="s">
        <v>155</v>
      </c>
      <c r="H106" s="9"/>
      <c r="I106" s="9"/>
      <c r="J106" s="9"/>
      <c r="K106" s="9"/>
      <c r="L106" s="9"/>
      <c r="M106" s="9"/>
      <c r="N106" s="9"/>
      <c r="O106" s="9"/>
      <c r="P106" s="9"/>
      <c r="Q106" s="9"/>
      <c r="R106" s="9"/>
      <c r="T106" s="9"/>
      <c r="U106" s="9"/>
      <c r="V106" s="9"/>
      <c r="W106" s="9"/>
      <c r="X106" s="9"/>
      <c r="Y106" s="9"/>
      <c r="Z106" s="9"/>
      <c r="AA106" s="9"/>
      <c r="AB106" s="9"/>
      <c r="AC106" s="9"/>
      <c r="AD106" s="9"/>
      <c r="AF106" s="9"/>
      <c r="AG106" s="9"/>
      <c r="AH106" s="9"/>
      <c r="AI106" s="9"/>
      <c r="AJ106" s="9"/>
      <c r="AK106" s="9"/>
      <c r="AL106" s="9"/>
      <c r="AM106" s="9"/>
      <c r="AN106" s="9"/>
      <c r="AO106" s="9"/>
      <c r="AP106" s="9"/>
      <c r="AR106" s="9"/>
      <c r="AS106" s="9"/>
      <c r="AT106" s="9"/>
      <c r="AU106" s="9"/>
      <c r="AV106" s="9"/>
      <c r="AW106" s="9"/>
      <c r="AX106" s="9"/>
      <c r="AY106" s="9"/>
      <c r="AZ106" s="9"/>
      <c r="BA106" s="9"/>
      <c r="BB106" s="9"/>
      <c r="BD106" s="9"/>
      <c r="BE106" s="9"/>
      <c r="BF106" s="9"/>
      <c r="BG106" s="9"/>
      <c r="BH106" s="9"/>
      <c r="BI106" s="9"/>
      <c r="BJ106" s="9"/>
      <c r="BK106" s="9"/>
      <c r="BL106" s="9"/>
      <c r="BM106" s="9"/>
      <c r="BN106" s="9"/>
      <c r="BQ106" s="9"/>
      <c r="BR106" s="9"/>
      <c r="BS106" s="9"/>
      <c r="BT106" s="9"/>
      <c r="BU106" s="9"/>
      <c r="BV106" s="9"/>
      <c r="BW106" s="9"/>
      <c r="BX106" s="9"/>
      <c r="BY106" s="9"/>
      <c r="BZ106" s="9"/>
      <c r="CA106" s="9"/>
    </row>
    <row r="107" spans="2:79" ht="40.5" customHeight="1" x14ac:dyDescent="0.25">
      <c r="B107" s="141"/>
      <c r="C107" s="95"/>
      <c r="D107" s="169" t="s">
        <v>515</v>
      </c>
      <c r="E107" s="169" t="s">
        <v>796</v>
      </c>
      <c r="F107" s="114" t="s">
        <v>154</v>
      </c>
      <c r="G107" s="114" t="s">
        <v>155</v>
      </c>
      <c r="H107" s="9"/>
      <c r="I107" s="9"/>
      <c r="J107" s="9"/>
      <c r="K107" s="9"/>
      <c r="L107" s="9"/>
      <c r="M107" s="9"/>
      <c r="N107" s="9"/>
      <c r="O107" s="9"/>
      <c r="P107" s="9"/>
      <c r="Q107" s="9"/>
      <c r="R107" s="9"/>
      <c r="T107" s="9"/>
      <c r="U107" s="9"/>
      <c r="V107" s="9"/>
      <c r="W107" s="9"/>
      <c r="X107" s="9"/>
      <c r="Y107" s="9"/>
      <c r="Z107" s="9"/>
      <c r="AA107" s="9"/>
      <c r="AB107" s="9"/>
      <c r="AC107" s="9"/>
      <c r="AD107" s="9"/>
      <c r="AF107" s="9"/>
      <c r="AG107" s="9"/>
      <c r="AH107" s="9"/>
      <c r="AI107" s="9"/>
      <c r="AJ107" s="9"/>
      <c r="AK107" s="9"/>
      <c r="AL107" s="9"/>
      <c r="AM107" s="9"/>
      <c r="AN107" s="9"/>
      <c r="AO107" s="9"/>
      <c r="AP107" s="9"/>
      <c r="AR107" s="9"/>
      <c r="AS107" s="9"/>
      <c r="AT107" s="9"/>
      <c r="AU107" s="9"/>
      <c r="AV107" s="9"/>
      <c r="AW107" s="9"/>
      <c r="AX107" s="9"/>
      <c r="AY107" s="9"/>
      <c r="AZ107" s="9"/>
      <c r="BA107" s="9"/>
      <c r="BB107" s="9"/>
      <c r="BD107" s="9"/>
      <c r="BE107" s="9"/>
      <c r="BF107" s="9"/>
      <c r="BG107" s="9"/>
      <c r="BH107" s="9"/>
      <c r="BI107" s="9"/>
      <c r="BJ107" s="9"/>
      <c r="BK107" s="9"/>
      <c r="BL107" s="9"/>
      <c r="BM107" s="9"/>
      <c r="BN107" s="9"/>
      <c r="BQ107" s="9"/>
      <c r="BR107" s="9"/>
      <c r="BS107" s="9"/>
      <c r="BT107" s="9"/>
      <c r="BU107" s="9"/>
      <c r="BV107" s="9"/>
      <c r="BW107" s="9"/>
      <c r="BX107" s="9"/>
      <c r="BY107" s="9"/>
      <c r="BZ107" s="9"/>
      <c r="CA107" s="9"/>
    </row>
    <row r="108" spans="2:79" ht="40.5" customHeight="1" x14ac:dyDescent="0.25">
      <c r="B108" s="141"/>
      <c r="C108" s="95"/>
      <c r="D108" s="169" t="s">
        <v>515</v>
      </c>
      <c r="E108" s="169" t="s">
        <v>340</v>
      </c>
      <c r="F108" s="114" t="s">
        <v>154</v>
      </c>
      <c r="G108" s="114" t="s">
        <v>155</v>
      </c>
      <c r="H108" s="9"/>
      <c r="I108" s="9"/>
      <c r="J108" s="9"/>
      <c r="K108" s="9"/>
      <c r="L108" s="9"/>
      <c r="M108" s="9"/>
      <c r="N108" s="9"/>
      <c r="O108" s="9"/>
      <c r="P108" s="9"/>
      <c r="Q108" s="9"/>
      <c r="R108" s="9"/>
      <c r="T108" s="9"/>
      <c r="U108" s="9"/>
      <c r="V108" s="9"/>
      <c r="W108" s="9"/>
      <c r="X108" s="9"/>
      <c r="Y108" s="9"/>
      <c r="Z108" s="9"/>
      <c r="AA108" s="9"/>
      <c r="AB108" s="9"/>
      <c r="AC108" s="9"/>
      <c r="AD108" s="9"/>
      <c r="AF108" s="9"/>
      <c r="AG108" s="9"/>
      <c r="AH108" s="9"/>
      <c r="AI108" s="9"/>
      <c r="AJ108" s="9"/>
      <c r="AK108" s="9"/>
      <c r="AL108" s="9"/>
      <c r="AM108" s="9"/>
      <c r="AN108" s="9"/>
      <c r="AO108" s="9"/>
      <c r="AP108" s="9"/>
      <c r="AR108" s="9"/>
      <c r="AS108" s="9"/>
      <c r="AT108" s="9"/>
      <c r="AU108" s="9"/>
      <c r="AV108" s="9"/>
      <c r="AW108" s="9"/>
      <c r="AX108" s="9"/>
      <c r="AY108" s="9"/>
      <c r="AZ108" s="9"/>
      <c r="BA108" s="9"/>
      <c r="BB108" s="9"/>
      <c r="BD108" s="9"/>
      <c r="BE108" s="9"/>
      <c r="BF108" s="9"/>
      <c r="BG108" s="9"/>
      <c r="BH108" s="9"/>
      <c r="BI108" s="9"/>
      <c r="BJ108" s="9"/>
      <c r="BK108" s="9"/>
      <c r="BL108" s="9"/>
      <c r="BM108" s="9"/>
      <c r="BN108" s="9"/>
      <c r="BQ108" s="9"/>
      <c r="BR108" s="9"/>
      <c r="BS108" s="9"/>
      <c r="BT108" s="9"/>
      <c r="BU108" s="9"/>
      <c r="BV108" s="9"/>
      <c r="BW108" s="9"/>
      <c r="BX108" s="9"/>
      <c r="BY108" s="9"/>
      <c r="BZ108" s="9"/>
      <c r="CA108" s="9"/>
    </row>
    <row r="109" spans="2:79" ht="40.5" customHeight="1" x14ac:dyDescent="0.25">
      <c r="B109" s="94"/>
      <c r="C109" s="251"/>
      <c r="D109" s="169" t="s">
        <v>48</v>
      </c>
      <c r="E109" s="169" t="s">
        <v>799</v>
      </c>
      <c r="F109" s="114" t="s">
        <v>154</v>
      </c>
      <c r="G109" s="114" t="s">
        <v>155</v>
      </c>
      <c r="H109" s="9"/>
      <c r="I109" s="9"/>
      <c r="J109" s="9"/>
      <c r="K109" s="9"/>
      <c r="L109" s="9"/>
      <c r="M109" s="9"/>
      <c r="N109" s="9"/>
      <c r="O109" s="9"/>
      <c r="P109" s="9"/>
      <c r="Q109" s="9"/>
      <c r="R109" s="9"/>
      <c r="T109" s="9"/>
      <c r="U109" s="9"/>
      <c r="V109" s="9"/>
      <c r="W109" s="9"/>
      <c r="X109" s="9"/>
      <c r="Y109" s="9"/>
      <c r="Z109" s="9"/>
      <c r="AA109" s="9"/>
      <c r="AB109" s="9"/>
      <c r="AC109" s="9"/>
      <c r="AD109" s="9"/>
      <c r="AF109" s="9"/>
      <c r="AG109" s="9"/>
      <c r="AH109" s="9"/>
      <c r="AI109" s="9"/>
      <c r="AJ109" s="9"/>
      <c r="AK109" s="9"/>
      <c r="AL109" s="9"/>
      <c r="AM109" s="9"/>
      <c r="AN109" s="9"/>
      <c r="AO109" s="9"/>
      <c r="AP109" s="9"/>
      <c r="AR109" s="9"/>
      <c r="AS109" s="9"/>
      <c r="AT109" s="9"/>
      <c r="AU109" s="9"/>
      <c r="AV109" s="9"/>
      <c r="AW109" s="9"/>
      <c r="AX109" s="9"/>
      <c r="AY109" s="9"/>
      <c r="AZ109" s="9"/>
      <c r="BA109" s="9"/>
      <c r="BB109" s="9"/>
      <c r="BD109" s="9"/>
      <c r="BE109" s="9"/>
      <c r="BF109" s="9"/>
      <c r="BG109" s="9"/>
      <c r="BH109" s="9"/>
      <c r="BI109" s="9"/>
      <c r="BJ109" s="9"/>
      <c r="BK109" s="9"/>
      <c r="BL109" s="9"/>
      <c r="BM109" s="9"/>
      <c r="BN109" s="9"/>
      <c r="BQ109" s="9"/>
      <c r="BR109" s="9"/>
      <c r="BS109" s="9"/>
      <c r="BT109" s="9"/>
      <c r="BU109" s="9"/>
      <c r="BV109" s="9"/>
      <c r="BW109" s="9"/>
      <c r="BX109" s="9"/>
      <c r="BY109" s="9"/>
      <c r="BZ109" s="9"/>
      <c r="CA109" s="9"/>
    </row>
    <row r="110" spans="2:79" ht="40.5" customHeight="1" x14ac:dyDescent="0.25">
      <c r="B110" s="94"/>
      <c r="C110" s="251"/>
      <c r="D110" s="169" t="s">
        <v>515</v>
      </c>
      <c r="E110" s="169" t="s">
        <v>800</v>
      </c>
      <c r="F110" s="114" t="s">
        <v>154</v>
      </c>
      <c r="G110" s="114" t="s">
        <v>155</v>
      </c>
      <c r="H110" s="9"/>
      <c r="I110" s="9"/>
      <c r="J110" s="9"/>
      <c r="K110" s="9"/>
      <c r="L110" s="9"/>
      <c r="M110" s="9"/>
      <c r="N110" s="9"/>
      <c r="O110" s="9"/>
      <c r="P110" s="9"/>
      <c r="Q110" s="9"/>
      <c r="R110" s="9"/>
      <c r="T110" s="9"/>
      <c r="U110" s="9"/>
      <c r="V110" s="9"/>
      <c r="W110" s="9"/>
      <c r="X110" s="9"/>
      <c r="Y110" s="9"/>
      <c r="Z110" s="9"/>
      <c r="AA110" s="9"/>
      <c r="AB110" s="9"/>
      <c r="AC110" s="9"/>
      <c r="AD110" s="9"/>
      <c r="AF110" s="9"/>
      <c r="AG110" s="9"/>
      <c r="AH110" s="9"/>
      <c r="AI110" s="9"/>
      <c r="AJ110" s="9"/>
      <c r="AK110" s="9"/>
      <c r="AL110" s="9"/>
      <c r="AM110" s="9"/>
      <c r="AN110" s="9"/>
      <c r="AO110" s="9"/>
      <c r="AP110" s="9"/>
      <c r="AR110" s="9"/>
      <c r="AS110" s="9"/>
      <c r="AT110" s="9"/>
      <c r="AU110" s="9"/>
      <c r="AV110" s="9"/>
      <c r="AW110" s="9"/>
      <c r="AX110" s="9"/>
      <c r="AY110" s="9"/>
      <c r="AZ110" s="9"/>
      <c r="BA110" s="9"/>
      <c r="BB110" s="9"/>
      <c r="BD110" s="9"/>
      <c r="BE110" s="9"/>
      <c r="BF110" s="9"/>
      <c r="BG110" s="9"/>
      <c r="BH110" s="9"/>
      <c r="BI110" s="9"/>
      <c r="BJ110" s="9"/>
      <c r="BK110" s="9"/>
      <c r="BL110" s="9"/>
      <c r="BM110" s="9"/>
      <c r="BN110" s="9"/>
      <c r="BQ110" s="9"/>
      <c r="BR110" s="9"/>
      <c r="BS110" s="9"/>
      <c r="BT110" s="9"/>
      <c r="BU110" s="9"/>
      <c r="BV110" s="9"/>
      <c r="BW110" s="9"/>
      <c r="BX110" s="9"/>
      <c r="BY110" s="9"/>
      <c r="BZ110" s="9"/>
      <c r="CA110" s="9"/>
    </row>
    <row r="111" spans="2:79" ht="40.5" customHeight="1" x14ac:dyDescent="0.25">
      <c r="B111" s="141"/>
      <c r="C111" s="251"/>
      <c r="D111" s="169" t="s">
        <v>515</v>
      </c>
      <c r="E111" s="169" t="s">
        <v>802</v>
      </c>
      <c r="F111" s="114" t="s">
        <v>154</v>
      </c>
      <c r="G111" s="114" t="s">
        <v>155</v>
      </c>
      <c r="H111" s="9"/>
      <c r="I111" s="9"/>
      <c r="J111" s="9"/>
      <c r="K111" s="9"/>
      <c r="L111" s="9"/>
      <c r="M111" s="9"/>
      <c r="N111" s="9"/>
      <c r="O111" s="9"/>
      <c r="P111" s="9"/>
      <c r="Q111" s="9"/>
      <c r="R111" s="9"/>
      <c r="T111" s="9"/>
      <c r="U111" s="9"/>
      <c r="V111" s="9"/>
      <c r="W111" s="9"/>
      <c r="X111" s="9"/>
      <c r="Y111" s="9"/>
      <c r="Z111" s="9"/>
      <c r="AA111" s="9"/>
      <c r="AB111" s="9"/>
      <c r="AC111" s="9"/>
      <c r="AD111" s="9"/>
      <c r="AF111" s="9"/>
      <c r="AG111" s="9"/>
      <c r="AH111" s="9"/>
      <c r="AI111" s="9"/>
      <c r="AJ111" s="9"/>
      <c r="AK111" s="9"/>
      <c r="AL111" s="9"/>
      <c r="AM111" s="9"/>
      <c r="AN111" s="9"/>
      <c r="AO111" s="9"/>
      <c r="AP111" s="9"/>
      <c r="AR111" s="9"/>
      <c r="AS111" s="9"/>
      <c r="AT111" s="9"/>
      <c r="AU111" s="9"/>
      <c r="AV111" s="9"/>
      <c r="AW111" s="9"/>
      <c r="AX111" s="9"/>
      <c r="AY111" s="9"/>
      <c r="AZ111" s="9"/>
      <c r="BA111" s="9"/>
      <c r="BB111" s="9"/>
      <c r="BD111" s="9"/>
      <c r="BE111" s="9"/>
      <c r="BF111" s="9"/>
      <c r="BG111" s="9"/>
      <c r="BH111" s="9"/>
      <c r="BI111" s="9"/>
      <c r="BJ111" s="9"/>
      <c r="BK111" s="9"/>
      <c r="BL111" s="9"/>
      <c r="BM111" s="9"/>
      <c r="BN111" s="9"/>
      <c r="BQ111" s="9"/>
      <c r="BR111" s="9"/>
      <c r="BS111" s="9"/>
      <c r="BT111" s="9"/>
      <c r="BU111" s="9"/>
      <c r="BV111" s="9"/>
      <c r="BW111" s="9"/>
      <c r="BX111" s="9"/>
      <c r="BY111" s="9"/>
      <c r="BZ111" s="9"/>
      <c r="CA111" s="9"/>
    </row>
    <row r="112" spans="2:79" ht="40.5" customHeight="1" x14ac:dyDescent="0.25">
      <c r="B112" s="141"/>
      <c r="C112" s="95"/>
      <c r="D112" s="169" t="s">
        <v>515</v>
      </c>
      <c r="E112" s="169" t="s">
        <v>678</v>
      </c>
      <c r="F112" s="114"/>
      <c r="G112" s="114"/>
      <c r="H112" s="9"/>
      <c r="I112" s="9"/>
      <c r="J112" s="9"/>
      <c r="K112" s="9"/>
      <c r="L112" s="9"/>
      <c r="M112" s="9"/>
      <c r="N112" s="9"/>
      <c r="O112" s="9"/>
      <c r="P112" s="9"/>
      <c r="Q112" s="9"/>
      <c r="R112" s="9"/>
      <c r="T112" s="9"/>
      <c r="U112" s="9"/>
      <c r="V112" s="9"/>
      <c r="W112" s="9"/>
      <c r="X112" s="9"/>
      <c r="Y112" s="9"/>
      <c r="Z112" s="9"/>
      <c r="AA112" s="9"/>
      <c r="AB112" s="9"/>
      <c r="AC112" s="9"/>
      <c r="AD112" s="9"/>
      <c r="AF112" s="9"/>
      <c r="AG112" s="9"/>
      <c r="AH112" s="9"/>
      <c r="AI112" s="9"/>
      <c r="AJ112" s="9"/>
      <c r="AK112" s="9"/>
      <c r="AL112" s="9"/>
      <c r="AM112" s="9"/>
      <c r="AN112" s="9"/>
      <c r="AO112" s="9"/>
      <c r="AP112" s="9"/>
      <c r="AR112" s="9"/>
      <c r="AS112" s="9"/>
      <c r="AT112" s="9"/>
      <c r="AU112" s="9"/>
      <c r="AV112" s="9"/>
      <c r="AW112" s="9"/>
      <c r="AX112" s="9"/>
      <c r="AY112" s="9"/>
      <c r="AZ112" s="9"/>
      <c r="BA112" s="9"/>
      <c r="BB112" s="9"/>
      <c r="BD112" s="9"/>
      <c r="BE112" s="9"/>
      <c r="BF112" s="9"/>
      <c r="BG112" s="9"/>
      <c r="BH112" s="9"/>
      <c r="BI112" s="9"/>
      <c r="BJ112" s="9"/>
      <c r="BK112" s="9"/>
      <c r="BL112" s="9"/>
      <c r="BM112" s="9"/>
      <c r="BN112" s="9"/>
      <c r="BQ112" s="9"/>
      <c r="BR112" s="9"/>
      <c r="BS112" s="9"/>
      <c r="BT112" s="9"/>
      <c r="BU112" s="9"/>
      <c r="BV112" s="9"/>
      <c r="BW112" s="9"/>
      <c r="BX112" s="9"/>
      <c r="BY112" s="9"/>
      <c r="BZ112" s="9"/>
      <c r="CA112" s="9"/>
    </row>
    <row r="113" spans="2:79" ht="40.5" customHeight="1" x14ac:dyDescent="0.25">
      <c r="B113" s="141"/>
      <c r="C113" s="95"/>
      <c r="D113" s="169" t="s">
        <v>515</v>
      </c>
      <c r="E113" s="169" t="s">
        <v>805</v>
      </c>
      <c r="F113" s="114" t="s">
        <v>154</v>
      </c>
      <c r="G113" s="114" t="s">
        <v>155</v>
      </c>
      <c r="H113" s="9"/>
      <c r="I113" s="9"/>
      <c r="J113" s="9"/>
      <c r="K113" s="9"/>
      <c r="L113" s="9"/>
      <c r="M113" s="9"/>
      <c r="N113" s="9"/>
      <c r="O113" s="9"/>
      <c r="P113" s="9"/>
      <c r="Q113" s="9"/>
      <c r="R113" s="9"/>
      <c r="T113" s="9"/>
      <c r="U113" s="9"/>
      <c r="V113" s="9"/>
      <c r="W113" s="9"/>
      <c r="X113" s="9"/>
      <c r="Y113" s="9"/>
      <c r="Z113" s="9"/>
      <c r="AA113" s="9"/>
      <c r="AB113" s="9"/>
      <c r="AC113" s="9"/>
      <c r="AD113" s="9"/>
      <c r="AF113" s="9"/>
      <c r="AG113" s="9"/>
      <c r="AH113" s="9"/>
      <c r="AI113" s="9"/>
      <c r="AJ113" s="9"/>
      <c r="AK113" s="9"/>
      <c r="AL113" s="9"/>
      <c r="AM113" s="9"/>
      <c r="AN113" s="9"/>
      <c r="AO113" s="9"/>
      <c r="AP113" s="9"/>
      <c r="AR113" s="9"/>
      <c r="AS113" s="9"/>
      <c r="AT113" s="9"/>
      <c r="AU113" s="9"/>
      <c r="AV113" s="9"/>
      <c r="AW113" s="9"/>
      <c r="AX113" s="9"/>
      <c r="AY113" s="9"/>
      <c r="AZ113" s="9"/>
      <c r="BA113" s="9"/>
      <c r="BB113" s="9"/>
      <c r="BD113" s="9"/>
      <c r="BE113" s="9"/>
      <c r="BF113" s="9"/>
      <c r="BG113" s="9"/>
      <c r="BH113" s="9"/>
      <c r="BI113" s="9"/>
      <c r="BJ113" s="9"/>
      <c r="BK113" s="9"/>
      <c r="BL113" s="9"/>
      <c r="BM113" s="9"/>
      <c r="BN113" s="9"/>
      <c r="BQ113" s="9"/>
      <c r="BR113" s="9"/>
      <c r="BS113" s="9"/>
      <c r="BT113" s="9"/>
      <c r="BU113" s="9"/>
      <c r="BV113" s="9"/>
      <c r="BW113" s="9"/>
      <c r="BX113" s="9"/>
      <c r="BY113" s="9"/>
      <c r="BZ113" s="9"/>
      <c r="CA113" s="9"/>
    </row>
    <row r="114" spans="2:79" ht="40.5" customHeight="1" x14ac:dyDescent="0.25">
      <c r="B114" s="141"/>
      <c r="C114" s="95"/>
      <c r="D114" s="169" t="s">
        <v>48</v>
      </c>
      <c r="E114" s="169" t="s">
        <v>806</v>
      </c>
      <c r="F114" s="114" t="s">
        <v>154</v>
      </c>
      <c r="G114" s="114" t="s">
        <v>155</v>
      </c>
      <c r="H114" s="9"/>
      <c r="I114" s="9"/>
      <c r="J114" s="9"/>
      <c r="K114" s="9"/>
      <c r="L114" s="9"/>
      <c r="M114" s="9"/>
      <c r="N114" s="9"/>
      <c r="O114" s="9"/>
      <c r="P114" s="9"/>
      <c r="Q114" s="9"/>
      <c r="R114" s="9"/>
      <c r="T114" s="9"/>
      <c r="U114" s="9"/>
      <c r="V114" s="9"/>
      <c r="W114" s="9"/>
      <c r="X114" s="9"/>
      <c r="Y114" s="9"/>
      <c r="Z114" s="9"/>
      <c r="AA114" s="9"/>
      <c r="AB114" s="9"/>
      <c r="AC114" s="9"/>
      <c r="AD114" s="9"/>
      <c r="AF114" s="9"/>
      <c r="AG114" s="9"/>
      <c r="AH114" s="9"/>
      <c r="AI114" s="9"/>
      <c r="AJ114" s="9"/>
      <c r="AK114" s="9"/>
      <c r="AL114" s="9"/>
      <c r="AM114" s="9"/>
      <c r="AN114" s="9"/>
      <c r="AO114" s="9"/>
      <c r="AP114" s="9"/>
      <c r="AR114" s="9"/>
      <c r="AS114" s="9"/>
      <c r="AT114" s="9"/>
      <c r="AU114" s="9"/>
      <c r="AV114" s="9"/>
      <c r="AW114" s="9"/>
      <c r="AX114" s="9"/>
      <c r="AY114" s="9"/>
      <c r="AZ114" s="9"/>
      <c r="BA114" s="9"/>
      <c r="BB114" s="9"/>
      <c r="BD114" s="9"/>
      <c r="BE114" s="9"/>
      <c r="BF114" s="9"/>
      <c r="BG114" s="9"/>
      <c r="BH114" s="9"/>
      <c r="BI114" s="9"/>
      <c r="BJ114" s="9"/>
      <c r="BK114" s="9"/>
      <c r="BL114" s="9"/>
      <c r="BM114" s="9"/>
      <c r="BN114" s="9"/>
      <c r="BQ114" s="9"/>
      <c r="BR114" s="9"/>
      <c r="BS114" s="9"/>
      <c r="BT114" s="9"/>
      <c r="BU114" s="9"/>
      <c r="BV114" s="9"/>
      <c r="BW114" s="9"/>
      <c r="BX114" s="9"/>
      <c r="BY114" s="9"/>
      <c r="BZ114" s="9"/>
      <c r="CA114" s="9"/>
    </row>
    <row r="115" spans="2:79" ht="40.5" customHeight="1" x14ac:dyDescent="0.25">
      <c r="B115" s="138"/>
      <c r="C115" s="247" t="s">
        <v>789</v>
      </c>
      <c r="D115" s="247"/>
      <c r="E115" s="252"/>
      <c r="F115" s="165"/>
      <c r="G115" s="164"/>
      <c r="H115" s="181"/>
      <c r="I115" s="181"/>
      <c r="J115" s="181"/>
      <c r="K115" s="181"/>
      <c r="L115" s="181"/>
      <c r="M115" s="181"/>
      <c r="N115" s="181"/>
      <c r="O115" s="181"/>
      <c r="P115" s="181"/>
      <c r="Q115" s="181"/>
      <c r="R115" s="181"/>
      <c r="T115" s="181"/>
      <c r="U115" s="181"/>
      <c r="V115" s="181"/>
      <c r="W115" s="181"/>
      <c r="X115" s="181"/>
      <c r="Y115" s="181"/>
      <c r="Z115" s="181"/>
      <c r="AA115" s="181"/>
      <c r="AB115" s="181"/>
      <c r="AC115" s="181"/>
      <c r="AD115" s="181"/>
      <c r="AF115" s="181"/>
      <c r="AG115" s="181"/>
      <c r="AH115" s="181"/>
      <c r="AI115" s="181"/>
      <c r="AJ115" s="181"/>
      <c r="AK115" s="181"/>
      <c r="AL115" s="181"/>
      <c r="AM115" s="181"/>
      <c r="AN115" s="181"/>
      <c r="AO115" s="181"/>
      <c r="AP115" s="181"/>
      <c r="AR115" s="181"/>
      <c r="AS115" s="181"/>
      <c r="AT115" s="181"/>
      <c r="AU115" s="181"/>
      <c r="AV115" s="181"/>
      <c r="AW115" s="181"/>
      <c r="AX115" s="181"/>
      <c r="AY115" s="181"/>
      <c r="AZ115" s="181"/>
      <c r="BA115" s="181"/>
      <c r="BB115" s="181"/>
      <c r="BD115" s="181"/>
      <c r="BE115" s="181"/>
      <c r="BF115" s="181"/>
      <c r="BG115" s="181"/>
      <c r="BH115" s="181"/>
      <c r="BI115" s="181"/>
      <c r="BJ115" s="181"/>
      <c r="BK115" s="181"/>
      <c r="BL115" s="181"/>
      <c r="BM115" s="181"/>
      <c r="BN115" s="181"/>
      <c r="BQ115" s="181"/>
      <c r="BR115" s="181"/>
      <c r="BS115" s="181"/>
      <c r="BT115" s="181"/>
      <c r="BU115" s="181"/>
      <c r="BV115" s="181"/>
      <c r="BW115" s="181"/>
      <c r="BX115" s="181"/>
      <c r="BY115" s="181"/>
      <c r="BZ115" s="181"/>
      <c r="CA115" s="181"/>
    </row>
    <row r="116" spans="2:79" ht="40.5" customHeight="1" x14ac:dyDescent="0.25">
      <c r="B116" s="169"/>
      <c r="C116" s="169"/>
      <c r="D116" s="169" t="s">
        <v>48</v>
      </c>
      <c r="E116" s="169" t="s">
        <v>807</v>
      </c>
      <c r="F116" s="114" t="s">
        <v>154</v>
      </c>
      <c r="G116" s="114" t="s">
        <v>155</v>
      </c>
      <c r="H116" s="9"/>
      <c r="I116" s="9"/>
      <c r="J116" s="9"/>
      <c r="K116" s="9"/>
      <c r="L116" s="9"/>
      <c r="M116" s="9"/>
      <c r="N116" s="9"/>
      <c r="O116" s="9"/>
      <c r="P116" s="9"/>
      <c r="Q116" s="9"/>
      <c r="R116" s="9"/>
      <c r="T116" s="9"/>
      <c r="U116" s="9"/>
      <c r="V116" s="9"/>
      <c r="W116" s="9"/>
      <c r="X116" s="9"/>
      <c r="Y116" s="9"/>
      <c r="Z116" s="9"/>
      <c r="AA116" s="9"/>
      <c r="AB116" s="9"/>
      <c r="AC116" s="9"/>
      <c r="AD116" s="9"/>
      <c r="AF116" s="9"/>
      <c r="AG116" s="9"/>
      <c r="AH116" s="9"/>
      <c r="AI116" s="9"/>
      <c r="AJ116" s="9"/>
      <c r="AK116" s="9"/>
      <c r="AL116" s="9"/>
      <c r="AM116" s="9"/>
      <c r="AN116" s="9"/>
      <c r="AO116" s="9"/>
      <c r="AP116" s="9"/>
      <c r="AR116" s="9"/>
      <c r="AS116" s="9"/>
      <c r="AT116" s="9"/>
      <c r="AU116" s="9"/>
      <c r="AV116" s="9"/>
      <c r="AW116" s="9"/>
      <c r="AX116" s="9"/>
      <c r="AY116" s="9"/>
      <c r="AZ116" s="9"/>
      <c r="BA116" s="9"/>
      <c r="BB116" s="9"/>
      <c r="BD116" s="9"/>
      <c r="BE116" s="9"/>
      <c r="BF116" s="9"/>
      <c r="BG116" s="9"/>
      <c r="BH116" s="9"/>
      <c r="BI116" s="9"/>
      <c r="BJ116" s="9"/>
      <c r="BK116" s="9"/>
      <c r="BL116" s="9"/>
      <c r="BM116" s="9"/>
      <c r="BN116" s="9"/>
      <c r="BQ116" s="9"/>
      <c r="BR116" s="9"/>
      <c r="BS116" s="9"/>
      <c r="BT116" s="9"/>
      <c r="BU116" s="9"/>
      <c r="BV116" s="9"/>
      <c r="BW116" s="9"/>
      <c r="BX116" s="9"/>
      <c r="BY116" s="9"/>
      <c r="BZ116" s="9"/>
      <c r="CA116" s="9"/>
    </row>
    <row r="117" spans="2:79" ht="40.5" customHeight="1" x14ac:dyDescent="0.25">
      <c r="B117" s="169"/>
      <c r="C117" s="169"/>
      <c r="D117" s="169" t="s">
        <v>48</v>
      </c>
      <c r="E117" s="169" t="s">
        <v>351</v>
      </c>
      <c r="F117" s="114" t="s">
        <v>154</v>
      </c>
      <c r="G117" s="114" t="s">
        <v>155</v>
      </c>
      <c r="H117" s="9"/>
      <c r="I117" s="9"/>
      <c r="J117" s="9"/>
      <c r="K117" s="9"/>
      <c r="L117" s="9"/>
      <c r="M117" s="9"/>
      <c r="N117" s="9"/>
      <c r="O117" s="9"/>
      <c r="P117" s="9"/>
      <c r="Q117" s="9"/>
      <c r="R117" s="9"/>
      <c r="T117" s="9"/>
      <c r="U117" s="9"/>
      <c r="V117" s="9"/>
      <c r="W117" s="9"/>
      <c r="X117" s="9"/>
      <c r="Y117" s="9"/>
      <c r="Z117" s="9"/>
      <c r="AA117" s="9"/>
      <c r="AB117" s="9"/>
      <c r="AC117" s="9"/>
      <c r="AD117" s="9"/>
      <c r="AF117" s="9"/>
      <c r="AG117" s="9"/>
      <c r="AH117" s="9"/>
      <c r="AI117" s="9"/>
      <c r="AJ117" s="9"/>
      <c r="AK117" s="9"/>
      <c r="AL117" s="9"/>
      <c r="AM117" s="9"/>
      <c r="AN117" s="9"/>
      <c r="AO117" s="9"/>
      <c r="AP117" s="9"/>
      <c r="AR117" s="9"/>
      <c r="AS117" s="9"/>
      <c r="AT117" s="9"/>
      <c r="AU117" s="9"/>
      <c r="AV117" s="9"/>
      <c r="AW117" s="9"/>
      <c r="AX117" s="9"/>
      <c r="AY117" s="9"/>
      <c r="AZ117" s="9"/>
      <c r="BA117" s="9"/>
      <c r="BB117" s="9"/>
      <c r="BD117" s="9"/>
      <c r="BE117" s="9"/>
      <c r="BF117" s="9"/>
      <c r="BG117" s="9"/>
      <c r="BH117" s="9"/>
      <c r="BI117" s="9"/>
      <c r="BJ117" s="9"/>
      <c r="BK117" s="9"/>
      <c r="BL117" s="9"/>
      <c r="BM117" s="9"/>
      <c r="BN117" s="9"/>
      <c r="BQ117" s="9"/>
      <c r="BR117" s="9"/>
      <c r="BS117" s="9"/>
      <c r="BT117" s="9"/>
      <c r="BU117" s="9"/>
      <c r="BV117" s="9"/>
      <c r="BW117" s="9"/>
      <c r="BX117" s="9"/>
      <c r="BY117" s="9"/>
      <c r="BZ117" s="9"/>
      <c r="CA117" s="9"/>
    </row>
    <row r="118" spans="2:79" ht="40.5" customHeight="1" x14ac:dyDescent="0.25">
      <c r="B118" s="169"/>
      <c r="C118" s="169"/>
      <c r="D118" s="169" t="s">
        <v>48</v>
      </c>
      <c r="E118" s="169" t="s">
        <v>353</v>
      </c>
      <c r="F118" s="114" t="s">
        <v>154</v>
      </c>
      <c r="G118" s="114" t="s">
        <v>155</v>
      </c>
      <c r="H118" s="9"/>
      <c r="I118" s="9"/>
      <c r="J118" s="9"/>
      <c r="K118" s="9"/>
      <c r="L118" s="9"/>
      <c r="M118" s="9"/>
      <c r="N118" s="9"/>
      <c r="O118" s="9"/>
      <c r="P118" s="9"/>
      <c r="Q118" s="9"/>
      <c r="R118" s="9"/>
      <c r="T118" s="9"/>
      <c r="U118" s="9"/>
      <c r="V118" s="9"/>
      <c r="W118" s="9"/>
      <c r="X118" s="9"/>
      <c r="Y118" s="9"/>
      <c r="Z118" s="9"/>
      <c r="AA118" s="9"/>
      <c r="AB118" s="9"/>
      <c r="AC118" s="9"/>
      <c r="AD118" s="9"/>
      <c r="AF118" s="9"/>
      <c r="AG118" s="9"/>
      <c r="AH118" s="9"/>
      <c r="AI118" s="9"/>
      <c r="AJ118" s="9"/>
      <c r="AK118" s="9"/>
      <c r="AL118" s="9"/>
      <c r="AM118" s="9"/>
      <c r="AN118" s="9"/>
      <c r="AO118" s="9"/>
      <c r="AP118" s="9"/>
      <c r="AR118" s="9"/>
      <c r="AS118" s="9"/>
      <c r="AT118" s="9"/>
      <c r="AU118" s="9"/>
      <c r="AV118" s="9"/>
      <c r="AW118" s="9"/>
      <c r="AX118" s="9"/>
      <c r="AY118" s="9"/>
      <c r="AZ118" s="9"/>
      <c r="BA118" s="9"/>
      <c r="BB118" s="9"/>
      <c r="BD118" s="9"/>
      <c r="BE118" s="9"/>
      <c r="BF118" s="9"/>
      <c r="BG118" s="9"/>
      <c r="BH118" s="9"/>
      <c r="BI118" s="9"/>
      <c r="BJ118" s="9"/>
      <c r="BK118" s="9"/>
      <c r="BL118" s="9"/>
      <c r="BM118" s="9"/>
      <c r="BN118" s="9"/>
      <c r="BQ118" s="9"/>
      <c r="BR118" s="9"/>
      <c r="BS118" s="9"/>
      <c r="BT118" s="9"/>
      <c r="BU118" s="9"/>
      <c r="BV118" s="9"/>
      <c r="BW118" s="9"/>
      <c r="BX118" s="9"/>
      <c r="BY118" s="9"/>
      <c r="BZ118" s="9"/>
      <c r="CA118" s="9"/>
    </row>
    <row r="119" spans="2:79" ht="40.5" customHeight="1" x14ac:dyDescent="0.25">
      <c r="B119" s="169"/>
      <c r="C119" s="169"/>
      <c r="D119" s="169" t="s">
        <v>48</v>
      </c>
      <c r="E119" s="169" t="s">
        <v>355</v>
      </c>
      <c r="F119" s="114" t="s">
        <v>154</v>
      </c>
      <c r="G119" s="114" t="s">
        <v>155</v>
      </c>
      <c r="H119" s="9"/>
      <c r="I119" s="9"/>
      <c r="J119" s="9"/>
      <c r="K119" s="9"/>
      <c r="L119" s="9"/>
      <c r="M119" s="9"/>
      <c r="N119" s="9"/>
      <c r="O119" s="9"/>
      <c r="P119" s="9"/>
      <c r="Q119" s="9"/>
      <c r="R119" s="9"/>
      <c r="T119" s="9"/>
      <c r="U119" s="9"/>
      <c r="V119" s="9"/>
      <c r="W119" s="9"/>
      <c r="X119" s="9"/>
      <c r="Y119" s="9"/>
      <c r="Z119" s="9"/>
      <c r="AA119" s="9"/>
      <c r="AB119" s="9"/>
      <c r="AC119" s="9"/>
      <c r="AD119" s="9"/>
      <c r="AF119" s="9"/>
      <c r="AG119" s="9"/>
      <c r="AH119" s="9"/>
      <c r="AI119" s="9"/>
      <c r="AJ119" s="9"/>
      <c r="AK119" s="9"/>
      <c r="AL119" s="9"/>
      <c r="AM119" s="9"/>
      <c r="AN119" s="9"/>
      <c r="AO119" s="9"/>
      <c r="AP119" s="9"/>
      <c r="AR119" s="9"/>
      <c r="AS119" s="9"/>
      <c r="AT119" s="9"/>
      <c r="AU119" s="9"/>
      <c r="AV119" s="9"/>
      <c r="AW119" s="9"/>
      <c r="AX119" s="9"/>
      <c r="AY119" s="9"/>
      <c r="AZ119" s="9"/>
      <c r="BA119" s="9"/>
      <c r="BB119" s="9"/>
      <c r="BD119" s="9"/>
      <c r="BE119" s="9"/>
      <c r="BF119" s="9"/>
      <c r="BG119" s="9"/>
      <c r="BH119" s="9"/>
      <c r="BI119" s="9"/>
      <c r="BJ119" s="9"/>
      <c r="BK119" s="9"/>
      <c r="BL119" s="9"/>
      <c r="BM119" s="9"/>
      <c r="BN119" s="9"/>
      <c r="BQ119" s="9"/>
      <c r="BR119" s="9"/>
      <c r="BS119" s="9"/>
      <c r="BT119" s="9"/>
      <c r="BU119" s="9"/>
      <c r="BV119" s="9"/>
      <c r="BW119" s="9"/>
      <c r="BX119" s="9"/>
      <c r="BY119" s="9"/>
      <c r="BZ119" s="9"/>
      <c r="CA119" s="9"/>
    </row>
    <row r="120" spans="2:79" ht="40.5" customHeight="1" x14ac:dyDescent="0.25">
      <c r="B120" s="169"/>
      <c r="C120" s="169"/>
      <c r="D120" s="169" t="s">
        <v>48</v>
      </c>
      <c r="E120" s="169" t="s">
        <v>357</v>
      </c>
      <c r="F120" s="114" t="s">
        <v>154</v>
      </c>
      <c r="G120" s="114" t="s">
        <v>155</v>
      </c>
      <c r="H120" s="9"/>
      <c r="I120" s="9"/>
      <c r="J120" s="9"/>
      <c r="K120" s="9"/>
      <c r="L120" s="9"/>
      <c r="M120" s="9"/>
      <c r="N120" s="9"/>
      <c r="O120" s="9"/>
      <c r="P120" s="9"/>
      <c r="Q120" s="9"/>
      <c r="R120" s="9"/>
      <c r="T120" s="9"/>
      <c r="U120" s="9"/>
      <c r="V120" s="9"/>
      <c r="W120" s="9"/>
      <c r="X120" s="9"/>
      <c r="Y120" s="9"/>
      <c r="Z120" s="9"/>
      <c r="AA120" s="9"/>
      <c r="AB120" s="9"/>
      <c r="AC120" s="9"/>
      <c r="AD120" s="9"/>
      <c r="AF120" s="9"/>
      <c r="AG120" s="9"/>
      <c r="AH120" s="9"/>
      <c r="AI120" s="9"/>
      <c r="AJ120" s="9"/>
      <c r="AK120" s="9"/>
      <c r="AL120" s="9"/>
      <c r="AM120" s="9"/>
      <c r="AN120" s="9"/>
      <c r="AO120" s="9"/>
      <c r="AP120" s="9"/>
      <c r="AR120" s="9"/>
      <c r="AS120" s="9"/>
      <c r="AT120" s="9"/>
      <c r="AU120" s="9"/>
      <c r="AV120" s="9"/>
      <c r="AW120" s="9"/>
      <c r="AX120" s="9"/>
      <c r="AY120" s="9"/>
      <c r="AZ120" s="9"/>
      <c r="BA120" s="9"/>
      <c r="BB120" s="9"/>
      <c r="BD120" s="9"/>
      <c r="BE120" s="9"/>
      <c r="BF120" s="9"/>
      <c r="BG120" s="9"/>
      <c r="BH120" s="9"/>
      <c r="BI120" s="9"/>
      <c r="BJ120" s="9"/>
      <c r="BK120" s="9"/>
      <c r="BL120" s="9"/>
      <c r="BM120" s="9"/>
      <c r="BN120" s="9"/>
      <c r="BQ120" s="9"/>
      <c r="BR120" s="9"/>
      <c r="BS120" s="9"/>
      <c r="BT120" s="9"/>
      <c r="BU120" s="9"/>
      <c r="BV120" s="9"/>
      <c r="BW120" s="9"/>
      <c r="BX120" s="9"/>
      <c r="BY120" s="9"/>
      <c r="BZ120" s="9"/>
      <c r="CA120" s="9"/>
    </row>
    <row r="121" spans="2:79" ht="40.5" customHeight="1" x14ac:dyDescent="0.25">
      <c r="B121" s="169"/>
      <c r="C121" s="169"/>
      <c r="D121" s="169" t="s">
        <v>48</v>
      </c>
      <c r="E121" s="169" t="s">
        <v>359</v>
      </c>
      <c r="F121" s="114" t="s">
        <v>154</v>
      </c>
      <c r="G121" s="114" t="s">
        <v>155</v>
      </c>
      <c r="H121" s="9"/>
      <c r="I121" s="9"/>
      <c r="J121" s="9"/>
      <c r="K121" s="9"/>
      <c r="L121" s="9"/>
      <c r="M121" s="9"/>
      <c r="N121" s="9"/>
      <c r="O121" s="9"/>
      <c r="P121" s="9"/>
      <c r="Q121" s="9"/>
      <c r="R121" s="9"/>
      <c r="T121" s="9"/>
      <c r="U121" s="9"/>
      <c r="V121" s="9"/>
      <c r="W121" s="9"/>
      <c r="X121" s="9"/>
      <c r="Y121" s="9"/>
      <c r="Z121" s="9"/>
      <c r="AA121" s="9"/>
      <c r="AB121" s="9"/>
      <c r="AC121" s="9"/>
      <c r="AD121" s="9"/>
      <c r="AF121" s="9"/>
      <c r="AG121" s="9"/>
      <c r="AH121" s="9"/>
      <c r="AI121" s="9"/>
      <c r="AJ121" s="9"/>
      <c r="AK121" s="9"/>
      <c r="AL121" s="9"/>
      <c r="AM121" s="9"/>
      <c r="AN121" s="9"/>
      <c r="AO121" s="9"/>
      <c r="AP121" s="9"/>
      <c r="AR121" s="9"/>
      <c r="AS121" s="9"/>
      <c r="AT121" s="9"/>
      <c r="AU121" s="9"/>
      <c r="AV121" s="9"/>
      <c r="AW121" s="9"/>
      <c r="AX121" s="9"/>
      <c r="AY121" s="9"/>
      <c r="AZ121" s="9"/>
      <c r="BA121" s="9"/>
      <c r="BB121" s="9"/>
      <c r="BD121" s="9"/>
      <c r="BE121" s="9"/>
      <c r="BF121" s="9"/>
      <c r="BG121" s="9"/>
      <c r="BH121" s="9"/>
      <c r="BI121" s="9"/>
      <c r="BJ121" s="9"/>
      <c r="BK121" s="9"/>
      <c r="BL121" s="9"/>
      <c r="BM121" s="9"/>
      <c r="BN121" s="9"/>
      <c r="BQ121" s="9"/>
      <c r="BR121" s="9"/>
      <c r="BS121" s="9"/>
      <c r="BT121" s="9"/>
      <c r="BU121" s="9"/>
      <c r="BV121" s="9"/>
      <c r="BW121" s="9"/>
      <c r="BX121" s="9"/>
      <c r="BY121" s="9"/>
      <c r="BZ121" s="9"/>
      <c r="CA121" s="9"/>
    </row>
    <row r="122" spans="2:79" ht="40.5" customHeight="1" x14ac:dyDescent="0.25">
      <c r="B122" s="169"/>
      <c r="C122" s="169"/>
      <c r="D122" s="169" t="s">
        <v>48</v>
      </c>
      <c r="E122" s="169" t="s">
        <v>361</v>
      </c>
      <c r="F122" s="114" t="s">
        <v>154</v>
      </c>
      <c r="G122" s="114" t="s">
        <v>155</v>
      </c>
      <c r="H122" s="9"/>
      <c r="I122" s="9"/>
      <c r="J122" s="9"/>
      <c r="K122" s="9"/>
      <c r="L122" s="9"/>
      <c r="M122" s="9"/>
      <c r="N122" s="9"/>
      <c r="O122" s="9"/>
      <c r="P122" s="9"/>
      <c r="Q122" s="9"/>
      <c r="R122" s="9"/>
      <c r="T122" s="9"/>
      <c r="U122" s="9"/>
      <c r="V122" s="9"/>
      <c r="W122" s="9"/>
      <c r="X122" s="9"/>
      <c r="Y122" s="9"/>
      <c r="Z122" s="9"/>
      <c r="AA122" s="9"/>
      <c r="AB122" s="9"/>
      <c r="AC122" s="9"/>
      <c r="AD122" s="9"/>
      <c r="AF122" s="9"/>
      <c r="AG122" s="9"/>
      <c r="AH122" s="9"/>
      <c r="AI122" s="9"/>
      <c r="AJ122" s="9"/>
      <c r="AK122" s="9"/>
      <c r="AL122" s="9"/>
      <c r="AM122" s="9"/>
      <c r="AN122" s="9"/>
      <c r="AO122" s="9"/>
      <c r="AP122" s="9"/>
      <c r="AR122" s="9"/>
      <c r="AS122" s="9"/>
      <c r="AT122" s="9"/>
      <c r="AU122" s="9"/>
      <c r="AV122" s="9"/>
      <c r="AW122" s="9"/>
      <c r="AX122" s="9"/>
      <c r="AY122" s="9"/>
      <c r="AZ122" s="9"/>
      <c r="BA122" s="9"/>
      <c r="BB122" s="9"/>
      <c r="BD122" s="9"/>
      <c r="BE122" s="9"/>
      <c r="BF122" s="9"/>
      <c r="BG122" s="9"/>
      <c r="BH122" s="9"/>
      <c r="BI122" s="9"/>
      <c r="BJ122" s="9"/>
      <c r="BK122" s="9"/>
      <c r="BL122" s="9"/>
      <c r="BM122" s="9"/>
      <c r="BN122" s="9"/>
      <c r="BQ122" s="9"/>
      <c r="BR122" s="9"/>
      <c r="BS122" s="9"/>
      <c r="BT122" s="9"/>
      <c r="BU122" s="9"/>
      <c r="BV122" s="9"/>
      <c r="BW122" s="9"/>
      <c r="BX122" s="9"/>
      <c r="BY122" s="9"/>
      <c r="BZ122" s="9"/>
      <c r="CA122" s="9"/>
    </row>
    <row r="123" spans="2:79" ht="40.5" customHeight="1" x14ac:dyDescent="0.25">
      <c r="B123" s="169"/>
      <c r="C123" s="169"/>
      <c r="D123" s="169" t="s">
        <v>48</v>
      </c>
      <c r="E123" s="169" t="s">
        <v>363</v>
      </c>
      <c r="F123" s="114" t="s">
        <v>154</v>
      </c>
      <c r="G123" s="114" t="s">
        <v>155</v>
      </c>
      <c r="H123" s="9"/>
      <c r="I123" s="9"/>
      <c r="J123" s="9"/>
      <c r="K123" s="9"/>
      <c r="L123" s="9"/>
      <c r="M123" s="9"/>
      <c r="N123" s="9"/>
      <c r="O123" s="9"/>
      <c r="P123" s="9"/>
      <c r="Q123" s="9"/>
      <c r="R123" s="9"/>
      <c r="T123" s="9"/>
      <c r="U123" s="9"/>
      <c r="V123" s="9"/>
      <c r="W123" s="9"/>
      <c r="X123" s="9"/>
      <c r="Y123" s="9"/>
      <c r="Z123" s="9"/>
      <c r="AA123" s="9"/>
      <c r="AB123" s="9"/>
      <c r="AC123" s="9"/>
      <c r="AD123" s="9"/>
      <c r="AF123" s="9"/>
      <c r="AG123" s="9"/>
      <c r="AH123" s="9"/>
      <c r="AI123" s="9"/>
      <c r="AJ123" s="9"/>
      <c r="AK123" s="9"/>
      <c r="AL123" s="9"/>
      <c r="AM123" s="9"/>
      <c r="AN123" s="9"/>
      <c r="AO123" s="9"/>
      <c r="AP123" s="9"/>
      <c r="AR123" s="9"/>
      <c r="AS123" s="9"/>
      <c r="AT123" s="9"/>
      <c r="AU123" s="9"/>
      <c r="AV123" s="9"/>
      <c r="AW123" s="9"/>
      <c r="AX123" s="9"/>
      <c r="AY123" s="9"/>
      <c r="AZ123" s="9"/>
      <c r="BA123" s="9"/>
      <c r="BB123" s="9"/>
      <c r="BD123" s="9"/>
      <c r="BE123" s="9"/>
      <c r="BF123" s="9"/>
      <c r="BG123" s="9"/>
      <c r="BH123" s="9"/>
      <c r="BI123" s="9"/>
      <c r="BJ123" s="9"/>
      <c r="BK123" s="9"/>
      <c r="BL123" s="9"/>
      <c r="BM123" s="9"/>
      <c r="BN123" s="9"/>
      <c r="BQ123" s="9"/>
      <c r="BR123" s="9"/>
      <c r="BS123" s="9"/>
      <c r="BT123" s="9"/>
      <c r="BU123" s="9"/>
      <c r="BV123" s="9"/>
      <c r="BW123" s="9"/>
      <c r="BX123" s="9"/>
      <c r="BY123" s="9"/>
      <c r="BZ123" s="9"/>
      <c r="CA123" s="9"/>
    </row>
    <row r="124" spans="2:79" ht="40.5" customHeight="1" x14ac:dyDescent="0.25">
      <c r="B124" s="169"/>
      <c r="C124" s="169"/>
      <c r="D124" s="169" t="s">
        <v>48</v>
      </c>
      <c r="E124" s="169" t="s">
        <v>365</v>
      </c>
      <c r="F124" s="114" t="s">
        <v>154</v>
      </c>
      <c r="G124" s="114" t="s">
        <v>155</v>
      </c>
      <c r="H124" s="9"/>
      <c r="I124" s="9"/>
      <c r="J124" s="9"/>
      <c r="K124" s="9"/>
      <c r="L124" s="9"/>
      <c r="M124" s="9"/>
      <c r="N124" s="9"/>
      <c r="O124" s="9"/>
      <c r="P124" s="9"/>
      <c r="Q124" s="9"/>
      <c r="R124" s="9"/>
      <c r="T124" s="9"/>
      <c r="U124" s="9"/>
      <c r="V124" s="9"/>
      <c r="W124" s="9"/>
      <c r="X124" s="9"/>
      <c r="Y124" s="9"/>
      <c r="Z124" s="9"/>
      <c r="AA124" s="9"/>
      <c r="AB124" s="9"/>
      <c r="AC124" s="9"/>
      <c r="AD124" s="9"/>
      <c r="AF124" s="9"/>
      <c r="AG124" s="9"/>
      <c r="AH124" s="9"/>
      <c r="AI124" s="9"/>
      <c r="AJ124" s="9"/>
      <c r="AK124" s="9"/>
      <c r="AL124" s="9"/>
      <c r="AM124" s="9"/>
      <c r="AN124" s="9"/>
      <c r="AO124" s="9"/>
      <c r="AP124" s="9"/>
      <c r="AR124" s="9"/>
      <c r="AS124" s="9"/>
      <c r="AT124" s="9"/>
      <c r="AU124" s="9"/>
      <c r="AV124" s="9"/>
      <c r="AW124" s="9"/>
      <c r="AX124" s="9"/>
      <c r="AY124" s="9"/>
      <c r="AZ124" s="9"/>
      <c r="BA124" s="9"/>
      <c r="BB124" s="9"/>
      <c r="BD124" s="9"/>
      <c r="BE124" s="9"/>
      <c r="BF124" s="9"/>
      <c r="BG124" s="9"/>
      <c r="BH124" s="9"/>
      <c r="BI124" s="9"/>
      <c r="BJ124" s="9"/>
      <c r="BK124" s="9"/>
      <c r="BL124" s="9"/>
      <c r="BM124" s="9"/>
      <c r="BN124" s="9"/>
      <c r="BQ124" s="9"/>
      <c r="BR124" s="9"/>
      <c r="BS124" s="9"/>
      <c r="BT124" s="9"/>
      <c r="BU124" s="9"/>
      <c r="BV124" s="9"/>
      <c r="BW124" s="9"/>
      <c r="BX124" s="9"/>
      <c r="BY124" s="9"/>
      <c r="BZ124" s="9"/>
      <c r="CA124" s="9"/>
    </row>
    <row r="125" spans="2:79" ht="40.5" customHeight="1" x14ac:dyDescent="0.25">
      <c r="B125" s="169"/>
      <c r="C125" s="169"/>
      <c r="D125" s="169" t="s">
        <v>48</v>
      </c>
      <c r="E125" s="169" t="s">
        <v>367</v>
      </c>
      <c r="F125" s="114" t="s">
        <v>154</v>
      </c>
      <c r="G125" s="114" t="s">
        <v>155</v>
      </c>
      <c r="H125" s="9"/>
      <c r="I125" s="9"/>
      <c r="J125" s="9"/>
      <c r="K125" s="9"/>
      <c r="L125" s="9"/>
      <c r="M125" s="9"/>
      <c r="N125" s="9"/>
      <c r="O125" s="9"/>
      <c r="P125" s="9"/>
      <c r="Q125" s="9"/>
      <c r="R125" s="9"/>
      <c r="T125" s="9"/>
      <c r="U125" s="9"/>
      <c r="V125" s="9"/>
      <c r="W125" s="9"/>
      <c r="X125" s="9"/>
      <c r="Y125" s="9"/>
      <c r="Z125" s="9"/>
      <c r="AA125" s="9"/>
      <c r="AB125" s="9"/>
      <c r="AC125" s="9"/>
      <c r="AD125" s="9"/>
      <c r="AF125" s="9"/>
      <c r="AG125" s="9"/>
      <c r="AH125" s="9"/>
      <c r="AI125" s="9"/>
      <c r="AJ125" s="9"/>
      <c r="AK125" s="9"/>
      <c r="AL125" s="9"/>
      <c r="AM125" s="9"/>
      <c r="AN125" s="9"/>
      <c r="AO125" s="9"/>
      <c r="AP125" s="9"/>
      <c r="AR125" s="9"/>
      <c r="AS125" s="9"/>
      <c r="AT125" s="9"/>
      <c r="AU125" s="9"/>
      <c r="AV125" s="9"/>
      <c r="AW125" s="9"/>
      <c r="AX125" s="9"/>
      <c r="AY125" s="9"/>
      <c r="AZ125" s="9"/>
      <c r="BA125" s="9"/>
      <c r="BB125" s="9"/>
      <c r="BD125" s="9"/>
      <c r="BE125" s="9"/>
      <c r="BF125" s="9"/>
      <c r="BG125" s="9"/>
      <c r="BH125" s="9"/>
      <c r="BI125" s="9"/>
      <c r="BJ125" s="9"/>
      <c r="BK125" s="9"/>
      <c r="BL125" s="9"/>
      <c r="BM125" s="9"/>
      <c r="BN125" s="9"/>
      <c r="BQ125" s="9"/>
      <c r="BR125" s="9"/>
      <c r="BS125" s="9"/>
      <c r="BT125" s="9"/>
      <c r="BU125" s="9"/>
      <c r="BV125" s="9"/>
      <c r="BW125" s="9"/>
      <c r="BX125" s="9"/>
      <c r="BY125" s="9"/>
      <c r="BZ125" s="9"/>
      <c r="CA125" s="9"/>
    </row>
    <row r="126" spans="2:79" ht="40.5" customHeight="1" x14ac:dyDescent="0.25">
      <c r="B126" s="169"/>
      <c r="C126" s="169"/>
      <c r="D126" s="169" t="s">
        <v>48</v>
      </c>
      <c r="E126" s="169" t="s">
        <v>369</v>
      </c>
      <c r="F126" s="114" t="s">
        <v>154</v>
      </c>
      <c r="G126" s="114" t="s">
        <v>155</v>
      </c>
      <c r="H126" s="9"/>
      <c r="I126" s="9"/>
      <c r="J126" s="9"/>
      <c r="K126" s="9"/>
      <c r="L126" s="9"/>
      <c r="M126" s="9"/>
      <c r="N126" s="9"/>
      <c r="O126" s="9"/>
      <c r="P126" s="9"/>
      <c r="Q126" s="9"/>
      <c r="R126" s="9"/>
      <c r="T126" s="9"/>
      <c r="U126" s="9"/>
      <c r="V126" s="9"/>
      <c r="W126" s="9"/>
      <c r="X126" s="9"/>
      <c r="Y126" s="9"/>
      <c r="Z126" s="9"/>
      <c r="AA126" s="9"/>
      <c r="AB126" s="9"/>
      <c r="AC126" s="9"/>
      <c r="AD126" s="9"/>
      <c r="AF126" s="9"/>
      <c r="AG126" s="9"/>
      <c r="AH126" s="9"/>
      <c r="AI126" s="9"/>
      <c r="AJ126" s="9"/>
      <c r="AK126" s="9"/>
      <c r="AL126" s="9"/>
      <c r="AM126" s="9"/>
      <c r="AN126" s="9"/>
      <c r="AO126" s="9"/>
      <c r="AP126" s="9"/>
      <c r="AR126" s="9"/>
      <c r="AS126" s="9"/>
      <c r="AT126" s="9"/>
      <c r="AU126" s="9"/>
      <c r="AV126" s="9"/>
      <c r="AW126" s="9"/>
      <c r="AX126" s="9"/>
      <c r="AY126" s="9"/>
      <c r="AZ126" s="9"/>
      <c r="BA126" s="9"/>
      <c r="BB126" s="9"/>
      <c r="BD126" s="9"/>
      <c r="BE126" s="9"/>
      <c r="BF126" s="9"/>
      <c r="BG126" s="9"/>
      <c r="BH126" s="9"/>
      <c r="BI126" s="9"/>
      <c r="BJ126" s="9"/>
      <c r="BK126" s="9"/>
      <c r="BL126" s="9"/>
      <c r="BM126" s="9"/>
      <c r="BN126" s="9"/>
      <c r="BQ126" s="9"/>
      <c r="BR126" s="9"/>
      <c r="BS126" s="9"/>
      <c r="BT126" s="9"/>
      <c r="BU126" s="9"/>
      <c r="BV126" s="9"/>
      <c r="BW126" s="9"/>
      <c r="BX126" s="9"/>
      <c r="BY126" s="9"/>
      <c r="BZ126" s="9"/>
      <c r="CA126" s="9"/>
    </row>
    <row r="127" spans="2:79" ht="40.5" customHeight="1" x14ac:dyDescent="0.25">
      <c r="B127" s="169"/>
      <c r="C127" s="169"/>
      <c r="D127" s="169" t="s">
        <v>48</v>
      </c>
      <c r="E127" s="169" t="s">
        <v>371</v>
      </c>
      <c r="F127" s="114" t="s">
        <v>154</v>
      </c>
      <c r="G127" s="114" t="s">
        <v>155</v>
      </c>
      <c r="H127" s="9"/>
      <c r="I127" s="9"/>
      <c r="J127" s="9"/>
      <c r="K127" s="9"/>
      <c r="L127" s="9"/>
      <c r="M127" s="9"/>
      <c r="N127" s="9"/>
      <c r="O127" s="9"/>
      <c r="P127" s="9"/>
      <c r="Q127" s="9"/>
      <c r="R127" s="9"/>
      <c r="T127" s="9"/>
      <c r="U127" s="9"/>
      <c r="V127" s="9"/>
      <c r="W127" s="9"/>
      <c r="X127" s="9"/>
      <c r="Y127" s="9"/>
      <c r="Z127" s="9"/>
      <c r="AA127" s="9"/>
      <c r="AB127" s="9"/>
      <c r="AC127" s="9"/>
      <c r="AD127" s="9"/>
      <c r="AF127" s="9"/>
      <c r="AG127" s="9"/>
      <c r="AH127" s="9"/>
      <c r="AI127" s="9"/>
      <c r="AJ127" s="9"/>
      <c r="AK127" s="9"/>
      <c r="AL127" s="9"/>
      <c r="AM127" s="9"/>
      <c r="AN127" s="9"/>
      <c r="AO127" s="9"/>
      <c r="AP127" s="9"/>
      <c r="AR127" s="9"/>
      <c r="AS127" s="9"/>
      <c r="AT127" s="9"/>
      <c r="AU127" s="9"/>
      <c r="AV127" s="9"/>
      <c r="AW127" s="9"/>
      <c r="AX127" s="9"/>
      <c r="AY127" s="9"/>
      <c r="AZ127" s="9"/>
      <c r="BA127" s="9"/>
      <c r="BB127" s="9"/>
      <c r="BD127" s="9"/>
      <c r="BE127" s="9"/>
      <c r="BF127" s="9"/>
      <c r="BG127" s="9"/>
      <c r="BH127" s="9"/>
      <c r="BI127" s="9"/>
      <c r="BJ127" s="9"/>
      <c r="BK127" s="9"/>
      <c r="BL127" s="9"/>
      <c r="BM127" s="9"/>
      <c r="BN127" s="9"/>
      <c r="BQ127" s="9"/>
      <c r="BR127" s="9"/>
      <c r="BS127" s="9"/>
      <c r="BT127" s="9"/>
      <c r="BU127" s="9"/>
      <c r="BV127" s="9"/>
      <c r="BW127" s="9"/>
      <c r="BX127" s="9"/>
      <c r="BY127" s="9"/>
      <c r="BZ127" s="9"/>
      <c r="CA127" s="9"/>
    </row>
    <row r="128" spans="2:79" ht="40.5" customHeight="1" x14ac:dyDescent="0.25">
      <c r="B128" s="169"/>
      <c r="C128" s="169"/>
      <c r="D128" s="169" t="s">
        <v>48</v>
      </c>
      <c r="E128" s="169" t="s">
        <v>373</v>
      </c>
      <c r="F128" s="114" t="s">
        <v>154</v>
      </c>
      <c r="G128" s="114" t="s">
        <v>155</v>
      </c>
      <c r="H128" s="9"/>
      <c r="I128" s="9"/>
      <c r="J128" s="9"/>
      <c r="K128" s="9"/>
      <c r="L128" s="9"/>
      <c r="M128" s="9"/>
      <c r="N128" s="9"/>
      <c r="O128" s="9"/>
      <c r="P128" s="9"/>
      <c r="Q128" s="9"/>
      <c r="R128" s="9"/>
      <c r="T128" s="9"/>
      <c r="U128" s="9"/>
      <c r="V128" s="9"/>
      <c r="W128" s="9"/>
      <c r="X128" s="9"/>
      <c r="Y128" s="9"/>
      <c r="Z128" s="9"/>
      <c r="AA128" s="9"/>
      <c r="AB128" s="9"/>
      <c r="AC128" s="9"/>
      <c r="AD128" s="9"/>
      <c r="AF128" s="9"/>
      <c r="AG128" s="9"/>
      <c r="AH128" s="9"/>
      <c r="AI128" s="9"/>
      <c r="AJ128" s="9"/>
      <c r="AK128" s="9"/>
      <c r="AL128" s="9"/>
      <c r="AM128" s="9"/>
      <c r="AN128" s="9"/>
      <c r="AO128" s="9"/>
      <c r="AP128" s="9"/>
      <c r="AR128" s="9"/>
      <c r="AS128" s="9"/>
      <c r="AT128" s="9"/>
      <c r="AU128" s="9"/>
      <c r="AV128" s="9"/>
      <c r="AW128" s="9"/>
      <c r="AX128" s="9"/>
      <c r="AY128" s="9"/>
      <c r="AZ128" s="9"/>
      <c r="BA128" s="9"/>
      <c r="BB128" s="9"/>
      <c r="BD128" s="9"/>
      <c r="BE128" s="9"/>
      <c r="BF128" s="9"/>
      <c r="BG128" s="9"/>
      <c r="BH128" s="9"/>
      <c r="BI128" s="9"/>
      <c r="BJ128" s="9"/>
      <c r="BK128" s="9"/>
      <c r="BL128" s="9"/>
      <c r="BM128" s="9"/>
      <c r="BN128" s="9"/>
      <c r="BQ128" s="9"/>
      <c r="BR128" s="9"/>
      <c r="BS128" s="9"/>
      <c r="BT128" s="9"/>
      <c r="BU128" s="9"/>
      <c r="BV128" s="9"/>
      <c r="BW128" s="9"/>
      <c r="BX128" s="9"/>
      <c r="BY128" s="9"/>
      <c r="BZ128" s="9"/>
      <c r="CA128" s="9"/>
    </row>
    <row r="129" spans="2:79" ht="40.5" customHeight="1" x14ac:dyDescent="0.25">
      <c r="B129" s="169"/>
      <c r="C129" s="169"/>
      <c r="D129" s="169" t="s">
        <v>48</v>
      </c>
      <c r="E129" s="169" t="s">
        <v>811</v>
      </c>
      <c r="F129" s="114" t="s">
        <v>154</v>
      </c>
      <c r="G129" s="114" t="s">
        <v>155</v>
      </c>
      <c r="H129" s="9"/>
      <c r="I129" s="9"/>
      <c r="J129" s="9"/>
      <c r="K129" s="9"/>
      <c r="L129" s="9"/>
      <c r="M129" s="9"/>
      <c r="N129" s="9"/>
      <c r="O129" s="9"/>
      <c r="P129" s="9"/>
      <c r="Q129" s="9"/>
      <c r="R129" s="9"/>
      <c r="T129" s="9"/>
      <c r="U129" s="9"/>
      <c r="V129" s="9"/>
      <c r="W129" s="9"/>
      <c r="X129" s="9"/>
      <c r="Y129" s="9"/>
      <c r="Z129" s="9"/>
      <c r="AA129" s="9"/>
      <c r="AB129" s="9"/>
      <c r="AC129" s="9"/>
      <c r="AD129" s="9"/>
      <c r="AF129" s="9"/>
      <c r="AG129" s="9"/>
      <c r="AH129" s="9"/>
      <c r="AI129" s="9"/>
      <c r="AJ129" s="9"/>
      <c r="AK129" s="9"/>
      <c r="AL129" s="9"/>
      <c r="AM129" s="9"/>
      <c r="AN129" s="9"/>
      <c r="AO129" s="9"/>
      <c r="AP129" s="9"/>
      <c r="AR129" s="9"/>
      <c r="AS129" s="9"/>
      <c r="AT129" s="9"/>
      <c r="AU129" s="9"/>
      <c r="AV129" s="9"/>
      <c r="AW129" s="9"/>
      <c r="AX129" s="9"/>
      <c r="AY129" s="9"/>
      <c r="AZ129" s="9"/>
      <c r="BA129" s="9"/>
      <c r="BB129" s="9"/>
      <c r="BD129" s="9"/>
      <c r="BE129" s="9"/>
      <c r="BF129" s="9"/>
      <c r="BG129" s="9"/>
      <c r="BH129" s="9"/>
      <c r="BI129" s="9"/>
      <c r="BJ129" s="9"/>
      <c r="BK129" s="9"/>
      <c r="BL129" s="9"/>
      <c r="BM129" s="9"/>
      <c r="BN129" s="9"/>
      <c r="BQ129" s="9"/>
      <c r="BR129" s="9"/>
      <c r="BS129" s="9"/>
      <c r="BT129" s="9"/>
      <c r="BU129" s="9"/>
      <c r="BV129" s="9"/>
      <c r="BW129" s="9"/>
      <c r="BX129" s="9"/>
      <c r="BY129" s="9"/>
      <c r="BZ129" s="9"/>
      <c r="CA129" s="9"/>
    </row>
    <row r="130" spans="2:79" ht="40.5" customHeight="1" x14ac:dyDescent="0.25">
      <c r="B130" s="169"/>
      <c r="C130" s="169"/>
      <c r="D130" s="169" t="s">
        <v>48</v>
      </c>
      <c r="E130" s="169" t="s">
        <v>812</v>
      </c>
      <c r="F130" s="114" t="s">
        <v>154</v>
      </c>
      <c r="G130" s="114" t="s">
        <v>155</v>
      </c>
      <c r="H130" s="9"/>
      <c r="I130" s="9"/>
      <c r="J130" s="9"/>
      <c r="K130" s="9"/>
      <c r="L130" s="9"/>
      <c r="M130" s="9"/>
      <c r="N130" s="9"/>
      <c r="O130" s="9"/>
      <c r="P130" s="9"/>
      <c r="Q130" s="9"/>
      <c r="R130" s="9"/>
      <c r="T130" s="9"/>
      <c r="U130" s="9"/>
      <c r="V130" s="9"/>
      <c r="W130" s="9"/>
      <c r="X130" s="9"/>
      <c r="Y130" s="9"/>
      <c r="Z130" s="9"/>
      <c r="AA130" s="9"/>
      <c r="AB130" s="9"/>
      <c r="AC130" s="9"/>
      <c r="AD130" s="9"/>
      <c r="AF130" s="9"/>
      <c r="AG130" s="9"/>
      <c r="AH130" s="9"/>
      <c r="AI130" s="9"/>
      <c r="AJ130" s="9"/>
      <c r="AK130" s="9"/>
      <c r="AL130" s="9"/>
      <c r="AM130" s="9"/>
      <c r="AN130" s="9"/>
      <c r="AO130" s="9"/>
      <c r="AP130" s="9"/>
      <c r="AR130" s="9"/>
      <c r="AS130" s="9"/>
      <c r="AT130" s="9"/>
      <c r="AU130" s="9"/>
      <c r="AV130" s="9"/>
      <c r="AW130" s="9"/>
      <c r="AX130" s="9"/>
      <c r="AY130" s="9"/>
      <c r="AZ130" s="9"/>
      <c r="BA130" s="9"/>
      <c r="BB130" s="9"/>
      <c r="BD130" s="9"/>
      <c r="BE130" s="9"/>
      <c r="BF130" s="9"/>
      <c r="BG130" s="9"/>
      <c r="BH130" s="9"/>
      <c r="BI130" s="9"/>
      <c r="BJ130" s="9"/>
      <c r="BK130" s="9"/>
      <c r="BL130" s="9"/>
      <c r="BM130" s="9"/>
      <c r="BN130" s="9"/>
      <c r="BQ130" s="9"/>
      <c r="BR130" s="9"/>
      <c r="BS130" s="9"/>
      <c r="BT130" s="9"/>
      <c r="BU130" s="9"/>
      <c r="BV130" s="9"/>
      <c r="BW130" s="9"/>
      <c r="BX130" s="9"/>
      <c r="BY130" s="9"/>
      <c r="BZ130" s="9"/>
      <c r="CA130" s="9"/>
    </row>
    <row r="131" spans="2:79" ht="40.5" customHeight="1" x14ac:dyDescent="0.25">
      <c r="B131" s="171"/>
      <c r="C131" s="284" t="s">
        <v>791</v>
      </c>
      <c r="D131" s="285"/>
      <c r="E131" s="285"/>
      <c r="F131" s="165"/>
      <c r="G131" s="164"/>
      <c r="H131" s="181"/>
      <c r="I131" s="181"/>
      <c r="J131" s="181"/>
      <c r="K131" s="181"/>
      <c r="L131" s="181"/>
      <c r="M131" s="181"/>
      <c r="N131" s="181"/>
      <c r="O131" s="181"/>
      <c r="P131" s="181"/>
      <c r="Q131" s="181"/>
      <c r="R131" s="181"/>
      <c r="T131" s="181"/>
      <c r="U131" s="181"/>
      <c r="V131" s="181"/>
      <c r="W131" s="181"/>
      <c r="X131" s="181"/>
      <c r="Y131" s="181"/>
      <c r="Z131" s="181"/>
      <c r="AA131" s="181"/>
      <c r="AB131" s="181"/>
      <c r="AC131" s="181"/>
      <c r="AD131" s="181"/>
      <c r="AF131" s="181"/>
      <c r="AG131" s="181"/>
      <c r="AH131" s="181"/>
      <c r="AI131" s="181"/>
      <c r="AJ131" s="181"/>
      <c r="AK131" s="181"/>
      <c r="AL131" s="181"/>
      <c r="AM131" s="181"/>
      <c r="AN131" s="181"/>
      <c r="AO131" s="181"/>
      <c r="AP131" s="181"/>
      <c r="AR131" s="181"/>
      <c r="AS131" s="181"/>
      <c r="AT131" s="181"/>
      <c r="AU131" s="181"/>
      <c r="AV131" s="181"/>
      <c r="AW131" s="181"/>
      <c r="AX131" s="181"/>
      <c r="AY131" s="181"/>
      <c r="AZ131" s="181"/>
      <c r="BA131" s="181"/>
      <c r="BB131" s="181"/>
      <c r="BD131" s="181"/>
      <c r="BE131" s="181"/>
      <c r="BF131" s="181"/>
      <c r="BG131" s="181"/>
      <c r="BH131" s="181"/>
      <c r="BI131" s="181"/>
      <c r="BJ131" s="181"/>
      <c r="BK131" s="181"/>
      <c r="BL131" s="181"/>
      <c r="BM131" s="181"/>
      <c r="BN131" s="181"/>
      <c r="BQ131" s="181"/>
      <c r="BR131" s="181"/>
      <c r="BS131" s="181"/>
      <c r="BT131" s="181"/>
      <c r="BU131" s="181"/>
      <c r="BV131" s="181"/>
      <c r="BW131" s="181"/>
      <c r="BX131" s="181"/>
      <c r="BY131" s="181"/>
      <c r="BZ131" s="181"/>
      <c r="CA131" s="181"/>
    </row>
    <row r="132" spans="2:79" ht="40.5" customHeight="1" x14ac:dyDescent="0.25">
      <c r="B132" s="96"/>
      <c r="C132" s="96"/>
      <c r="D132" s="96" t="s">
        <v>515</v>
      </c>
      <c r="E132" s="96" t="s">
        <v>378</v>
      </c>
      <c r="F132" s="114" t="s">
        <v>154</v>
      </c>
      <c r="G132" s="114" t="s">
        <v>155</v>
      </c>
      <c r="H132" s="9"/>
      <c r="I132" s="9"/>
      <c r="J132" s="9"/>
      <c r="K132" s="9"/>
      <c r="L132" s="9"/>
      <c r="M132" s="9"/>
      <c r="N132" s="9"/>
      <c r="O132" s="9"/>
      <c r="P132" s="9"/>
      <c r="Q132" s="9"/>
      <c r="R132" s="9"/>
      <c r="T132" s="9"/>
      <c r="U132" s="9"/>
      <c r="V132" s="9"/>
      <c r="W132" s="9"/>
      <c r="X132" s="9"/>
      <c r="Y132" s="9"/>
      <c r="Z132" s="9"/>
      <c r="AA132" s="9"/>
      <c r="AB132" s="9"/>
      <c r="AC132" s="9"/>
      <c r="AD132" s="9"/>
      <c r="AF132" s="9"/>
      <c r="AG132" s="9"/>
      <c r="AH132" s="9"/>
      <c r="AI132" s="9"/>
      <c r="AJ132" s="9"/>
      <c r="AK132" s="9"/>
      <c r="AL132" s="9"/>
      <c r="AM132" s="9"/>
      <c r="AN132" s="9"/>
      <c r="AO132" s="9"/>
      <c r="AP132" s="9"/>
      <c r="AR132" s="9"/>
      <c r="AS132" s="9"/>
      <c r="AT132" s="9"/>
      <c r="AU132" s="9"/>
      <c r="AV132" s="9"/>
      <c r="AW132" s="9"/>
      <c r="AX132" s="9"/>
      <c r="AY132" s="9"/>
      <c r="AZ132" s="9"/>
      <c r="BA132" s="9"/>
      <c r="BB132" s="9"/>
      <c r="BD132" s="9"/>
      <c r="BE132" s="9"/>
      <c r="BF132" s="9"/>
      <c r="BG132" s="9"/>
      <c r="BH132" s="9"/>
      <c r="BI132" s="9"/>
      <c r="BJ132" s="9"/>
      <c r="BK132" s="9"/>
      <c r="BL132" s="9"/>
      <c r="BM132" s="9"/>
      <c r="BN132" s="9"/>
      <c r="BQ132" s="9"/>
      <c r="BR132" s="9"/>
      <c r="BS132" s="9"/>
      <c r="BT132" s="9"/>
      <c r="BU132" s="9"/>
      <c r="BV132" s="9"/>
      <c r="BW132" s="9"/>
      <c r="BX132" s="9"/>
      <c r="BY132" s="9"/>
      <c r="BZ132" s="9"/>
      <c r="CA132" s="9"/>
    </row>
    <row r="133" spans="2:79" ht="40.5" customHeight="1" x14ac:dyDescent="0.25">
      <c r="B133" s="96"/>
      <c r="C133" s="96"/>
      <c r="D133" s="96" t="s">
        <v>515</v>
      </c>
      <c r="E133" s="96" t="s">
        <v>814</v>
      </c>
      <c r="F133" s="114" t="s">
        <v>154</v>
      </c>
      <c r="G133" s="114" t="s">
        <v>155</v>
      </c>
      <c r="H133" s="9"/>
      <c r="I133" s="9"/>
      <c r="J133" s="9"/>
      <c r="K133" s="9"/>
      <c r="L133" s="9"/>
      <c r="M133" s="9"/>
      <c r="N133" s="9"/>
      <c r="O133" s="9"/>
      <c r="P133" s="9"/>
      <c r="Q133" s="9"/>
      <c r="R133" s="9"/>
      <c r="T133" s="9"/>
      <c r="U133" s="9"/>
      <c r="V133" s="9"/>
      <c r="W133" s="9"/>
      <c r="X133" s="9"/>
      <c r="Y133" s="9"/>
      <c r="Z133" s="9"/>
      <c r="AA133" s="9"/>
      <c r="AB133" s="9"/>
      <c r="AC133" s="9"/>
      <c r="AD133" s="9"/>
      <c r="AF133" s="9"/>
      <c r="AG133" s="9"/>
      <c r="AH133" s="9"/>
      <c r="AI133" s="9"/>
      <c r="AJ133" s="9"/>
      <c r="AK133" s="9"/>
      <c r="AL133" s="9"/>
      <c r="AM133" s="9"/>
      <c r="AN133" s="9"/>
      <c r="AO133" s="9"/>
      <c r="AP133" s="9"/>
      <c r="AR133" s="9"/>
      <c r="AS133" s="9"/>
      <c r="AT133" s="9"/>
      <c r="AU133" s="9"/>
      <c r="AV133" s="9"/>
      <c r="AW133" s="9"/>
      <c r="AX133" s="9"/>
      <c r="AY133" s="9"/>
      <c r="AZ133" s="9"/>
      <c r="BA133" s="9"/>
      <c r="BB133" s="9"/>
      <c r="BD133" s="9"/>
      <c r="BE133" s="9"/>
      <c r="BF133" s="9"/>
      <c r="BG133" s="9"/>
      <c r="BH133" s="9"/>
      <c r="BI133" s="9"/>
      <c r="BJ133" s="9"/>
      <c r="BK133" s="9"/>
      <c r="BL133" s="9"/>
      <c r="BM133" s="9"/>
      <c r="BN133" s="9"/>
      <c r="BQ133" s="9"/>
      <c r="BR133" s="9"/>
      <c r="BS133" s="9"/>
      <c r="BT133" s="9"/>
      <c r="BU133" s="9"/>
      <c r="BV133" s="9"/>
      <c r="BW133" s="9"/>
      <c r="BX133" s="9"/>
      <c r="BY133" s="9"/>
      <c r="BZ133" s="9"/>
      <c r="CA133" s="9"/>
    </row>
    <row r="134" spans="2:79" ht="40.5" customHeight="1" x14ac:dyDescent="0.25">
      <c r="B134" s="96"/>
      <c r="C134" s="96"/>
      <c r="D134" s="96" t="s">
        <v>515</v>
      </c>
      <c r="E134" s="96" t="s">
        <v>381</v>
      </c>
      <c r="F134" s="114" t="s">
        <v>154</v>
      </c>
      <c r="G134" s="114" t="s">
        <v>155</v>
      </c>
      <c r="H134" s="9"/>
      <c r="I134" s="9"/>
      <c r="J134" s="9"/>
      <c r="K134" s="9"/>
      <c r="L134" s="9"/>
      <c r="M134" s="9"/>
      <c r="N134" s="9"/>
      <c r="O134" s="9"/>
      <c r="P134" s="9"/>
      <c r="Q134" s="9"/>
      <c r="R134" s="9"/>
      <c r="T134" s="9"/>
      <c r="U134" s="9"/>
      <c r="V134" s="9"/>
      <c r="W134" s="9"/>
      <c r="X134" s="9"/>
      <c r="Y134" s="9"/>
      <c r="Z134" s="9"/>
      <c r="AA134" s="9"/>
      <c r="AB134" s="9"/>
      <c r="AC134" s="9"/>
      <c r="AD134" s="9"/>
      <c r="AF134" s="9"/>
      <c r="AG134" s="9"/>
      <c r="AH134" s="9"/>
      <c r="AI134" s="9"/>
      <c r="AJ134" s="9"/>
      <c r="AK134" s="9"/>
      <c r="AL134" s="9"/>
      <c r="AM134" s="9"/>
      <c r="AN134" s="9"/>
      <c r="AO134" s="9"/>
      <c r="AP134" s="9"/>
      <c r="AR134" s="9"/>
      <c r="AS134" s="9"/>
      <c r="AT134" s="9"/>
      <c r="AU134" s="9"/>
      <c r="AV134" s="9"/>
      <c r="AW134" s="9"/>
      <c r="AX134" s="9"/>
      <c r="AY134" s="9"/>
      <c r="AZ134" s="9"/>
      <c r="BA134" s="9"/>
      <c r="BB134" s="9"/>
      <c r="BD134" s="9"/>
      <c r="BE134" s="9"/>
      <c r="BF134" s="9"/>
      <c r="BG134" s="9"/>
      <c r="BH134" s="9"/>
      <c r="BI134" s="9"/>
      <c r="BJ134" s="9"/>
      <c r="BK134" s="9"/>
      <c r="BL134" s="9"/>
      <c r="BM134" s="9"/>
      <c r="BN134" s="9"/>
      <c r="BQ134" s="9"/>
      <c r="BR134" s="9"/>
      <c r="BS134" s="9"/>
      <c r="BT134" s="9"/>
      <c r="BU134" s="9"/>
      <c r="BV134" s="9"/>
      <c r="BW134" s="9"/>
      <c r="BX134" s="9"/>
      <c r="BY134" s="9"/>
      <c r="BZ134" s="9"/>
      <c r="CA134" s="9"/>
    </row>
    <row r="135" spans="2:79" ht="40.5" customHeight="1" x14ac:dyDescent="0.25">
      <c r="B135" s="96"/>
      <c r="C135" s="96"/>
      <c r="D135" s="96" t="s">
        <v>516</v>
      </c>
      <c r="E135" s="96" t="s">
        <v>383</v>
      </c>
      <c r="F135" s="114" t="s">
        <v>154</v>
      </c>
      <c r="G135" s="114" t="s">
        <v>155</v>
      </c>
      <c r="H135" s="9"/>
      <c r="I135" s="9"/>
      <c r="J135" s="9"/>
      <c r="K135" s="9"/>
      <c r="L135" s="9"/>
      <c r="M135" s="9"/>
      <c r="N135" s="9"/>
      <c r="O135" s="9"/>
      <c r="P135" s="9"/>
      <c r="Q135" s="9"/>
      <c r="R135" s="9"/>
      <c r="T135" s="9"/>
      <c r="U135" s="9"/>
      <c r="V135" s="9"/>
      <c r="W135" s="9"/>
      <c r="X135" s="9"/>
      <c r="Y135" s="9"/>
      <c r="Z135" s="9"/>
      <c r="AA135" s="9"/>
      <c r="AB135" s="9"/>
      <c r="AC135" s="9"/>
      <c r="AD135" s="9"/>
      <c r="AF135" s="9"/>
      <c r="AG135" s="9"/>
      <c r="AH135" s="9"/>
      <c r="AI135" s="9"/>
      <c r="AJ135" s="9"/>
      <c r="AK135" s="9"/>
      <c r="AL135" s="9"/>
      <c r="AM135" s="9"/>
      <c r="AN135" s="9"/>
      <c r="AO135" s="9"/>
      <c r="AP135" s="9"/>
      <c r="AR135" s="9"/>
      <c r="AS135" s="9"/>
      <c r="AT135" s="9"/>
      <c r="AU135" s="9"/>
      <c r="AV135" s="9"/>
      <c r="AW135" s="9"/>
      <c r="AX135" s="9"/>
      <c r="AY135" s="9"/>
      <c r="AZ135" s="9"/>
      <c r="BA135" s="9"/>
      <c r="BB135" s="9"/>
      <c r="BD135" s="9"/>
      <c r="BE135" s="9"/>
      <c r="BF135" s="9"/>
      <c r="BG135" s="9"/>
      <c r="BH135" s="9"/>
      <c r="BI135" s="9"/>
      <c r="BJ135" s="9"/>
      <c r="BK135" s="9"/>
      <c r="BL135" s="9"/>
      <c r="BM135" s="9"/>
      <c r="BN135" s="9"/>
      <c r="BQ135" s="9"/>
      <c r="BR135" s="9"/>
      <c r="BS135" s="9"/>
      <c r="BT135" s="9"/>
      <c r="BU135" s="9"/>
      <c r="BV135" s="9"/>
      <c r="BW135" s="9"/>
      <c r="BX135" s="9"/>
      <c r="BY135" s="9"/>
      <c r="BZ135" s="9"/>
      <c r="CA135" s="9"/>
    </row>
    <row r="136" spans="2:79" ht="40.5" customHeight="1" x14ac:dyDescent="0.25">
      <c r="B136" s="96"/>
      <c r="C136" s="96"/>
      <c r="D136" s="96" t="s">
        <v>516</v>
      </c>
      <c r="E136" s="96" t="s">
        <v>386</v>
      </c>
      <c r="F136" s="114" t="s">
        <v>154</v>
      </c>
      <c r="G136" s="114" t="s">
        <v>155</v>
      </c>
      <c r="H136" s="9"/>
      <c r="I136" s="9"/>
      <c r="J136" s="9"/>
      <c r="K136" s="9"/>
      <c r="L136" s="9"/>
      <c r="M136" s="9"/>
      <c r="N136" s="9"/>
      <c r="O136" s="9"/>
      <c r="P136" s="9"/>
      <c r="Q136" s="9"/>
      <c r="R136" s="9"/>
      <c r="T136" s="9"/>
      <c r="U136" s="9"/>
      <c r="V136" s="9"/>
      <c r="W136" s="9"/>
      <c r="X136" s="9"/>
      <c r="Y136" s="9"/>
      <c r="Z136" s="9"/>
      <c r="AA136" s="9"/>
      <c r="AB136" s="9"/>
      <c r="AC136" s="9"/>
      <c r="AD136" s="9"/>
      <c r="AF136" s="9"/>
      <c r="AG136" s="9"/>
      <c r="AH136" s="9"/>
      <c r="AI136" s="9"/>
      <c r="AJ136" s="9"/>
      <c r="AK136" s="9"/>
      <c r="AL136" s="9"/>
      <c r="AM136" s="9"/>
      <c r="AN136" s="9"/>
      <c r="AO136" s="9"/>
      <c r="AP136" s="9"/>
      <c r="AR136" s="9"/>
      <c r="AS136" s="9"/>
      <c r="AT136" s="9"/>
      <c r="AU136" s="9"/>
      <c r="AV136" s="9"/>
      <c r="AW136" s="9"/>
      <c r="AX136" s="9"/>
      <c r="AY136" s="9"/>
      <c r="AZ136" s="9"/>
      <c r="BA136" s="9"/>
      <c r="BB136" s="9"/>
      <c r="BD136" s="9"/>
      <c r="BE136" s="9"/>
      <c r="BF136" s="9"/>
      <c r="BG136" s="9"/>
      <c r="BH136" s="9"/>
      <c r="BI136" s="9"/>
      <c r="BJ136" s="9"/>
      <c r="BK136" s="9"/>
      <c r="BL136" s="9"/>
      <c r="BM136" s="9"/>
      <c r="BN136" s="9"/>
      <c r="BQ136" s="9"/>
      <c r="BR136" s="9"/>
      <c r="BS136" s="9"/>
      <c r="BT136" s="9"/>
      <c r="BU136" s="9"/>
      <c r="BV136" s="9"/>
      <c r="BW136" s="9"/>
      <c r="BX136" s="9"/>
      <c r="BY136" s="9"/>
      <c r="BZ136" s="9"/>
      <c r="CA136" s="9"/>
    </row>
    <row r="137" spans="2:79" ht="40.5" customHeight="1" x14ac:dyDescent="0.25">
      <c r="B137" s="169"/>
      <c r="C137" s="169"/>
      <c r="D137" s="169" t="s">
        <v>516</v>
      </c>
      <c r="E137" s="169" t="s">
        <v>387</v>
      </c>
      <c r="F137" s="97"/>
      <c r="G137" s="97"/>
      <c r="H137" s="9"/>
      <c r="I137" s="9"/>
      <c r="J137" s="9"/>
      <c r="K137" s="9"/>
      <c r="L137" s="9"/>
      <c r="M137" s="9"/>
      <c r="N137" s="9"/>
      <c r="O137" s="9"/>
      <c r="P137" s="9"/>
      <c r="Q137" s="9"/>
      <c r="R137" s="9"/>
      <c r="T137" s="9"/>
      <c r="U137" s="9"/>
      <c r="V137" s="9"/>
      <c r="W137" s="9"/>
      <c r="X137" s="9"/>
      <c r="Y137" s="9"/>
      <c r="Z137" s="9"/>
      <c r="AA137" s="9"/>
      <c r="AB137" s="9"/>
      <c r="AC137" s="9"/>
      <c r="AD137" s="9"/>
      <c r="AF137" s="9"/>
      <c r="AG137" s="9"/>
      <c r="AH137" s="9"/>
      <c r="AI137" s="9"/>
      <c r="AJ137" s="9"/>
      <c r="AK137" s="9"/>
      <c r="AL137" s="9"/>
      <c r="AM137" s="9"/>
      <c r="AN137" s="9"/>
      <c r="AO137" s="9"/>
      <c r="AP137" s="9"/>
      <c r="AR137" s="9"/>
      <c r="AS137" s="9"/>
      <c r="AT137" s="9"/>
      <c r="AU137" s="9"/>
      <c r="AV137" s="9"/>
      <c r="AW137" s="9"/>
      <c r="AX137" s="9"/>
      <c r="AY137" s="9"/>
      <c r="AZ137" s="9"/>
      <c r="BA137" s="9"/>
      <c r="BB137" s="9"/>
      <c r="BD137" s="9"/>
      <c r="BE137" s="9"/>
      <c r="BF137" s="9"/>
      <c r="BG137" s="9"/>
      <c r="BH137" s="9"/>
      <c r="BI137" s="9"/>
      <c r="BJ137" s="9"/>
      <c r="BK137" s="9"/>
      <c r="BL137" s="9"/>
      <c r="BM137" s="9"/>
      <c r="BN137" s="9"/>
      <c r="BQ137" s="9"/>
      <c r="BR137" s="9"/>
      <c r="BS137" s="9"/>
      <c r="BT137" s="9"/>
      <c r="BU137" s="9"/>
      <c r="BV137" s="9"/>
      <c r="BW137" s="9"/>
      <c r="BX137" s="9"/>
      <c r="BY137" s="9"/>
      <c r="BZ137" s="9"/>
      <c r="CA137" s="9"/>
    </row>
    <row r="138" spans="2:79" ht="40.5" customHeight="1" x14ac:dyDescent="0.25">
      <c r="B138" s="169"/>
      <c r="C138" s="169"/>
      <c r="D138" s="169" t="s">
        <v>516</v>
      </c>
      <c r="E138" s="169" t="s">
        <v>817</v>
      </c>
      <c r="F138" s="97"/>
      <c r="G138" s="97"/>
      <c r="H138" s="9"/>
      <c r="I138" s="9"/>
      <c r="J138" s="9"/>
      <c r="K138" s="9"/>
      <c r="L138" s="9"/>
      <c r="M138" s="9"/>
      <c r="N138" s="9"/>
      <c r="O138" s="9"/>
      <c r="P138" s="9"/>
      <c r="Q138" s="9"/>
      <c r="R138" s="9"/>
      <c r="T138" s="9"/>
      <c r="U138" s="9"/>
      <c r="V138" s="9"/>
      <c r="W138" s="9"/>
      <c r="X138" s="9"/>
      <c r="Y138" s="9"/>
      <c r="Z138" s="9"/>
      <c r="AA138" s="9"/>
      <c r="AB138" s="9"/>
      <c r="AC138" s="9"/>
      <c r="AD138" s="9"/>
      <c r="AF138" s="9"/>
      <c r="AG138" s="9"/>
      <c r="AH138" s="9"/>
      <c r="AI138" s="9"/>
      <c r="AJ138" s="9"/>
      <c r="AK138" s="9"/>
      <c r="AL138" s="9"/>
      <c r="AM138" s="9"/>
      <c r="AN138" s="9"/>
      <c r="AO138" s="9"/>
      <c r="AP138" s="9"/>
      <c r="AR138" s="9"/>
      <c r="AS138" s="9"/>
      <c r="AT138" s="9"/>
      <c r="AU138" s="9"/>
      <c r="AV138" s="9"/>
      <c r="AW138" s="9"/>
      <c r="AX138" s="9"/>
      <c r="AY138" s="9"/>
      <c r="AZ138" s="9"/>
      <c r="BA138" s="9"/>
      <c r="BB138" s="9"/>
      <c r="BD138" s="9"/>
      <c r="BE138" s="9"/>
      <c r="BF138" s="9"/>
      <c r="BG138" s="9"/>
      <c r="BH138" s="9"/>
      <c r="BI138" s="9"/>
      <c r="BJ138" s="9"/>
      <c r="BK138" s="9"/>
      <c r="BL138" s="9"/>
      <c r="BM138" s="9"/>
      <c r="BN138" s="9"/>
      <c r="BQ138" s="9"/>
      <c r="BR138" s="9"/>
      <c r="BS138" s="9"/>
      <c r="BT138" s="9"/>
      <c r="BU138" s="9"/>
      <c r="BV138" s="9"/>
      <c r="BW138" s="9"/>
      <c r="BX138" s="9"/>
      <c r="BY138" s="9"/>
      <c r="BZ138" s="9"/>
      <c r="CA138" s="9"/>
    </row>
    <row r="139" spans="2:79" ht="40.5" customHeight="1" x14ac:dyDescent="0.25">
      <c r="B139" s="169"/>
      <c r="C139" s="169"/>
      <c r="D139" s="169" t="s">
        <v>516</v>
      </c>
      <c r="E139" s="169" t="s">
        <v>390</v>
      </c>
      <c r="F139" s="169"/>
      <c r="G139" s="176"/>
      <c r="H139" s="9"/>
      <c r="I139" s="9"/>
      <c r="J139" s="9"/>
      <c r="K139" s="9"/>
      <c r="L139" s="9"/>
      <c r="M139" s="9"/>
      <c r="N139" s="9"/>
      <c r="O139" s="9"/>
      <c r="P139" s="9"/>
      <c r="Q139" s="9"/>
      <c r="R139" s="9"/>
      <c r="T139" s="9"/>
      <c r="U139" s="9"/>
      <c r="V139" s="9"/>
      <c r="W139" s="9"/>
      <c r="X139" s="9"/>
      <c r="Y139" s="9"/>
      <c r="Z139" s="9"/>
      <c r="AA139" s="9"/>
      <c r="AB139" s="9"/>
      <c r="AC139" s="9"/>
      <c r="AD139" s="9"/>
      <c r="AF139" s="9"/>
      <c r="AG139" s="9"/>
      <c r="AH139" s="9"/>
      <c r="AI139" s="9"/>
      <c r="AJ139" s="9"/>
      <c r="AK139" s="9"/>
      <c r="AL139" s="9"/>
      <c r="AM139" s="9"/>
      <c r="AN139" s="9"/>
      <c r="AO139" s="9"/>
      <c r="AP139" s="9"/>
      <c r="AR139" s="9"/>
      <c r="AS139" s="9"/>
      <c r="AT139" s="9"/>
      <c r="AU139" s="9"/>
      <c r="AV139" s="9"/>
      <c r="AW139" s="9"/>
      <c r="AX139" s="9"/>
      <c r="AY139" s="9"/>
      <c r="AZ139" s="9"/>
      <c r="BA139" s="9"/>
      <c r="BB139" s="9"/>
      <c r="BD139" s="9"/>
      <c r="BE139" s="9"/>
      <c r="BF139" s="9"/>
      <c r="BG139" s="9"/>
      <c r="BH139" s="9"/>
      <c r="BI139" s="9"/>
      <c r="BJ139" s="9"/>
      <c r="BK139" s="9"/>
      <c r="BL139" s="9"/>
      <c r="BM139" s="9"/>
      <c r="BN139" s="9"/>
      <c r="BQ139" s="9"/>
      <c r="BR139" s="9"/>
      <c r="BS139" s="9"/>
      <c r="BT139" s="9"/>
      <c r="BU139" s="9"/>
      <c r="BV139" s="9"/>
      <c r="BW139" s="9"/>
      <c r="BX139" s="9"/>
      <c r="BY139" s="9"/>
      <c r="BZ139" s="9"/>
      <c r="CA139" s="9"/>
    </row>
    <row r="140" spans="2:79" ht="40.5" customHeight="1" x14ac:dyDescent="0.25">
      <c r="B140" s="96"/>
      <c r="C140" s="96"/>
      <c r="D140" s="96" t="s">
        <v>515</v>
      </c>
      <c r="E140" s="96" t="s">
        <v>392</v>
      </c>
      <c r="F140" s="172" t="s">
        <v>154</v>
      </c>
      <c r="G140" s="177" t="s">
        <v>155</v>
      </c>
      <c r="H140" s="9"/>
      <c r="I140" s="9"/>
      <c r="J140" s="9"/>
      <c r="K140" s="9"/>
      <c r="L140" s="9"/>
      <c r="M140" s="9"/>
      <c r="N140" s="9"/>
      <c r="O140" s="9"/>
      <c r="P140" s="9"/>
      <c r="Q140" s="9"/>
      <c r="R140" s="9"/>
      <c r="T140" s="9"/>
      <c r="U140" s="9"/>
      <c r="V140" s="9"/>
      <c r="W140" s="9"/>
      <c r="X140" s="9"/>
      <c r="Y140" s="9"/>
      <c r="Z140" s="9"/>
      <c r="AA140" s="9"/>
      <c r="AB140" s="9"/>
      <c r="AC140" s="9"/>
      <c r="AD140" s="9"/>
      <c r="AF140" s="9"/>
      <c r="AG140" s="9"/>
      <c r="AH140" s="9"/>
      <c r="AI140" s="9"/>
      <c r="AJ140" s="9"/>
      <c r="AK140" s="9"/>
      <c r="AL140" s="9"/>
      <c r="AM140" s="9"/>
      <c r="AN140" s="9"/>
      <c r="AO140" s="9"/>
      <c r="AP140" s="9"/>
      <c r="AR140" s="9"/>
      <c r="AS140" s="9"/>
      <c r="AT140" s="9"/>
      <c r="AU140" s="9"/>
      <c r="AV140" s="9"/>
      <c r="AW140" s="9"/>
      <c r="AX140" s="9"/>
      <c r="AY140" s="9"/>
      <c r="AZ140" s="9"/>
      <c r="BA140" s="9"/>
      <c r="BB140" s="9"/>
      <c r="BD140" s="9"/>
      <c r="BE140" s="9"/>
      <c r="BF140" s="9"/>
      <c r="BG140" s="9"/>
      <c r="BH140" s="9"/>
      <c r="BI140" s="9"/>
      <c r="BJ140" s="9"/>
      <c r="BK140" s="9"/>
      <c r="BL140" s="9"/>
      <c r="BM140" s="9"/>
      <c r="BN140" s="9"/>
      <c r="BQ140" s="9"/>
      <c r="BR140" s="9"/>
      <c r="BS140" s="9"/>
      <c r="BT140" s="9"/>
      <c r="BU140" s="9"/>
      <c r="BV140" s="9"/>
      <c r="BW140" s="9"/>
      <c r="BX140" s="9"/>
      <c r="BY140" s="9"/>
      <c r="BZ140" s="9"/>
      <c r="CA140" s="9"/>
    </row>
    <row r="141" spans="2:79" ht="40.5" customHeight="1" x14ac:dyDescent="0.25">
      <c r="B141" s="96"/>
      <c r="C141" s="96"/>
      <c r="D141" s="96" t="s">
        <v>48</v>
      </c>
      <c r="E141" s="96" t="s">
        <v>394</v>
      </c>
      <c r="F141" s="172" t="s">
        <v>154</v>
      </c>
      <c r="G141" s="177" t="s">
        <v>155</v>
      </c>
      <c r="H141" s="9"/>
      <c r="I141" s="9"/>
      <c r="J141" s="9"/>
      <c r="K141" s="9"/>
      <c r="L141" s="9"/>
      <c r="M141" s="9"/>
      <c r="N141" s="9"/>
      <c r="O141" s="9"/>
      <c r="P141" s="9"/>
      <c r="Q141" s="9"/>
      <c r="R141" s="9"/>
      <c r="T141" s="9"/>
      <c r="U141" s="9"/>
      <c r="V141" s="9"/>
      <c r="W141" s="9"/>
      <c r="X141" s="9"/>
      <c r="Y141" s="9"/>
      <c r="Z141" s="9"/>
      <c r="AA141" s="9"/>
      <c r="AB141" s="9"/>
      <c r="AC141" s="9"/>
      <c r="AD141" s="9"/>
      <c r="AF141" s="9"/>
      <c r="AG141" s="9"/>
      <c r="AH141" s="9"/>
      <c r="AI141" s="9"/>
      <c r="AJ141" s="9"/>
      <c r="AK141" s="9"/>
      <c r="AL141" s="9"/>
      <c r="AM141" s="9"/>
      <c r="AN141" s="9"/>
      <c r="AO141" s="9"/>
      <c r="AP141" s="9"/>
      <c r="AR141" s="9"/>
      <c r="AS141" s="9"/>
      <c r="AT141" s="9"/>
      <c r="AU141" s="9"/>
      <c r="AV141" s="9"/>
      <c r="AW141" s="9"/>
      <c r="AX141" s="9"/>
      <c r="AY141" s="9"/>
      <c r="AZ141" s="9"/>
      <c r="BA141" s="9"/>
      <c r="BB141" s="9"/>
      <c r="BD141" s="9"/>
      <c r="BE141" s="9"/>
      <c r="BF141" s="9"/>
      <c r="BG141" s="9"/>
      <c r="BH141" s="9"/>
      <c r="BI141" s="9"/>
      <c r="BJ141" s="9"/>
      <c r="BK141" s="9"/>
      <c r="BL141" s="9"/>
      <c r="BM141" s="9"/>
      <c r="BN141" s="9"/>
      <c r="BQ141" s="9"/>
      <c r="BR141" s="9"/>
      <c r="BS141" s="9"/>
      <c r="BT141" s="9"/>
      <c r="BU141" s="9"/>
      <c r="BV141" s="9"/>
      <c r="BW141" s="9"/>
      <c r="BX141" s="9"/>
      <c r="BY141" s="9"/>
      <c r="BZ141" s="9"/>
      <c r="CA141" s="9"/>
    </row>
    <row r="142" spans="2:79" ht="40.5" customHeight="1" x14ac:dyDescent="0.25">
      <c r="B142" s="96"/>
      <c r="C142" s="96"/>
      <c r="D142" s="96" t="s">
        <v>516</v>
      </c>
      <c r="E142" s="96" t="s">
        <v>818</v>
      </c>
      <c r="F142" s="172" t="s">
        <v>154</v>
      </c>
      <c r="G142" s="177" t="s">
        <v>155</v>
      </c>
      <c r="H142" s="9"/>
      <c r="I142" s="9"/>
      <c r="J142" s="9"/>
      <c r="K142" s="9"/>
      <c r="L142" s="9"/>
      <c r="M142" s="9"/>
      <c r="N142" s="9"/>
      <c r="O142" s="9"/>
      <c r="P142" s="9"/>
      <c r="Q142" s="9"/>
      <c r="R142" s="9"/>
      <c r="T142" s="9"/>
      <c r="U142" s="9"/>
      <c r="V142" s="9"/>
      <c r="W142" s="9"/>
      <c r="X142" s="9"/>
      <c r="Y142" s="9"/>
      <c r="Z142" s="9"/>
      <c r="AA142" s="9"/>
      <c r="AB142" s="9"/>
      <c r="AC142" s="9"/>
      <c r="AD142" s="9"/>
      <c r="AF142" s="9"/>
      <c r="AG142" s="9"/>
      <c r="AH142" s="9"/>
      <c r="AI142" s="9"/>
      <c r="AJ142" s="9"/>
      <c r="AK142" s="9"/>
      <c r="AL142" s="9"/>
      <c r="AM142" s="9"/>
      <c r="AN142" s="9"/>
      <c r="AO142" s="9"/>
      <c r="AP142" s="9"/>
      <c r="AR142" s="9"/>
      <c r="AS142" s="9"/>
      <c r="AT142" s="9"/>
      <c r="AU142" s="9"/>
      <c r="AV142" s="9"/>
      <c r="AW142" s="9"/>
      <c r="AX142" s="9"/>
      <c r="AY142" s="9"/>
      <c r="AZ142" s="9"/>
      <c r="BA142" s="9"/>
      <c r="BB142" s="9"/>
      <c r="BD142" s="9"/>
      <c r="BE142" s="9"/>
      <c r="BF142" s="9"/>
      <c r="BG142" s="9"/>
      <c r="BH142" s="9"/>
      <c r="BI142" s="9"/>
      <c r="BJ142" s="9"/>
      <c r="BK142" s="9"/>
      <c r="BL142" s="9"/>
      <c r="BM142" s="9"/>
      <c r="BN142" s="9"/>
      <c r="BQ142" s="9"/>
      <c r="BR142" s="9"/>
      <c r="BS142" s="9"/>
      <c r="BT142" s="9"/>
      <c r="BU142" s="9"/>
      <c r="BV142" s="9"/>
      <c r="BW142" s="9"/>
      <c r="BX142" s="9"/>
      <c r="BY142" s="9"/>
      <c r="BZ142" s="9"/>
      <c r="CA142" s="9"/>
    </row>
    <row r="143" spans="2:79" ht="40.5" customHeight="1" x14ac:dyDescent="0.25">
      <c r="B143" s="169"/>
      <c r="C143" s="169"/>
      <c r="D143" s="169" t="s">
        <v>516</v>
      </c>
      <c r="E143" s="169" t="s">
        <v>398</v>
      </c>
      <c r="F143" s="172" t="s">
        <v>154</v>
      </c>
      <c r="G143" s="177" t="s">
        <v>155</v>
      </c>
      <c r="H143" s="9"/>
      <c r="I143" s="9"/>
      <c r="J143" s="9"/>
      <c r="K143" s="9"/>
      <c r="L143" s="9"/>
      <c r="M143" s="9"/>
      <c r="N143" s="9"/>
      <c r="O143" s="9"/>
      <c r="P143" s="9"/>
      <c r="Q143" s="9"/>
      <c r="R143" s="9"/>
      <c r="T143" s="9"/>
      <c r="U143" s="9"/>
      <c r="V143" s="9"/>
      <c r="W143" s="9"/>
      <c r="X143" s="9"/>
      <c r="Y143" s="9"/>
      <c r="Z143" s="9"/>
      <c r="AA143" s="9"/>
      <c r="AB143" s="9"/>
      <c r="AC143" s="9"/>
      <c r="AD143" s="9"/>
      <c r="AF143" s="9"/>
      <c r="AG143" s="9"/>
      <c r="AH143" s="9"/>
      <c r="AI143" s="9"/>
      <c r="AJ143" s="9"/>
      <c r="AK143" s="9"/>
      <c r="AL143" s="9"/>
      <c r="AM143" s="9"/>
      <c r="AN143" s="9"/>
      <c r="AO143" s="9"/>
      <c r="AP143" s="9"/>
      <c r="AR143" s="9"/>
      <c r="AS143" s="9"/>
      <c r="AT143" s="9"/>
      <c r="AU143" s="9"/>
      <c r="AV143" s="9"/>
      <c r="AW143" s="9"/>
      <c r="AX143" s="9"/>
      <c r="AY143" s="9"/>
      <c r="AZ143" s="9"/>
      <c r="BA143" s="9"/>
      <c r="BB143" s="9"/>
      <c r="BD143" s="9"/>
      <c r="BE143" s="9"/>
      <c r="BF143" s="9"/>
      <c r="BG143" s="9"/>
      <c r="BH143" s="9"/>
      <c r="BI143" s="9"/>
      <c r="BJ143" s="9"/>
      <c r="BK143" s="9"/>
      <c r="BL143" s="9"/>
      <c r="BM143" s="9"/>
      <c r="BN143" s="9"/>
      <c r="BQ143" s="9"/>
      <c r="BR143" s="9"/>
      <c r="BS143" s="9"/>
      <c r="BT143" s="9"/>
      <c r="BU143" s="9"/>
      <c r="BV143" s="9"/>
      <c r="BW143" s="9"/>
      <c r="BX143" s="9"/>
      <c r="BY143" s="9"/>
      <c r="BZ143" s="9"/>
      <c r="CA143" s="9"/>
    </row>
    <row r="144" spans="2:79" ht="40.5" customHeight="1" x14ac:dyDescent="0.25">
      <c r="B144" s="169"/>
      <c r="C144" s="169"/>
      <c r="D144" s="169" t="s">
        <v>516</v>
      </c>
      <c r="E144" s="169" t="s">
        <v>400</v>
      </c>
      <c r="F144" s="172" t="s">
        <v>154</v>
      </c>
      <c r="G144" s="177" t="s">
        <v>155</v>
      </c>
      <c r="H144" s="9"/>
      <c r="I144" s="9"/>
      <c r="J144" s="9"/>
      <c r="K144" s="9"/>
      <c r="L144" s="9"/>
      <c r="M144" s="9"/>
      <c r="N144" s="9"/>
      <c r="O144" s="9"/>
      <c r="P144" s="9"/>
      <c r="Q144" s="9"/>
      <c r="R144" s="9"/>
      <c r="T144" s="9"/>
      <c r="U144" s="9"/>
      <c r="V144" s="9"/>
      <c r="W144" s="9"/>
      <c r="X144" s="9"/>
      <c r="Y144" s="9"/>
      <c r="Z144" s="9"/>
      <c r="AA144" s="9"/>
      <c r="AB144" s="9"/>
      <c r="AC144" s="9"/>
      <c r="AD144" s="9"/>
      <c r="AF144" s="9"/>
      <c r="AG144" s="9"/>
      <c r="AH144" s="9"/>
      <c r="AI144" s="9"/>
      <c r="AJ144" s="9"/>
      <c r="AK144" s="9"/>
      <c r="AL144" s="9"/>
      <c r="AM144" s="9"/>
      <c r="AN144" s="9"/>
      <c r="AO144" s="9"/>
      <c r="AP144" s="9"/>
      <c r="AR144" s="9"/>
      <c r="AS144" s="9"/>
      <c r="AT144" s="9"/>
      <c r="AU144" s="9"/>
      <c r="AV144" s="9"/>
      <c r="AW144" s="9"/>
      <c r="AX144" s="9"/>
      <c r="AY144" s="9"/>
      <c r="AZ144" s="9"/>
      <c r="BA144" s="9"/>
      <c r="BB144" s="9"/>
      <c r="BD144" s="9"/>
      <c r="BE144" s="9"/>
      <c r="BF144" s="9"/>
      <c r="BG144" s="9"/>
      <c r="BH144" s="9"/>
      <c r="BI144" s="9"/>
      <c r="BJ144" s="9"/>
      <c r="BK144" s="9"/>
      <c r="BL144" s="9"/>
      <c r="BM144" s="9"/>
      <c r="BN144" s="9"/>
      <c r="BQ144" s="9"/>
      <c r="BR144" s="9"/>
      <c r="BS144" s="9"/>
      <c r="BT144" s="9"/>
      <c r="BU144" s="9"/>
      <c r="BV144" s="9"/>
      <c r="BW144" s="9"/>
      <c r="BX144" s="9"/>
      <c r="BY144" s="9"/>
      <c r="BZ144" s="9"/>
      <c r="CA144" s="9"/>
    </row>
    <row r="145" spans="2:79" ht="40.5" customHeight="1" x14ac:dyDescent="0.25">
      <c r="B145" s="96"/>
      <c r="C145" s="96"/>
      <c r="D145" s="96" t="s">
        <v>516</v>
      </c>
      <c r="E145" s="96" t="s">
        <v>820</v>
      </c>
      <c r="F145" s="172" t="s">
        <v>154</v>
      </c>
      <c r="G145" s="177" t="s">
        <v>155</v>
      </c>
      <c r="H145" s="9"/>
      <c r="I145" s="9"/>
      <c r="J145" s="9"/>
      <c r="K145" s="9"/>
      <c r="L145" s="9"/>
      <c r="M145" s="9"/>
      <c r="N145" s="9"/>
      <c r="O145" s="9"/>
      <c r="P145" s="9"/>
      <c r="Q145" s="9"/>
      <c r="R145" s="9"/>
      <c r="T145" s="9"/>
      <c r="U145" s="9"/>
      <c r="V145" s="9"/>
      <c r="W145" s="9"/>
      <c r="X145" s="9"/>
      <c r="Y145" s="9"/>
      <c r="Z145" s="9"/>
      <c r="AA145" s="9"/>
      <c r="AB145" s="9"/>
      <c r="AC145" s="9"/>
      <c r="AD145" s="9"/>
      <c r="AF145" s="9"/>
      <c r="AG145" s="9"/>
      <c r="AH145" s="9"/>
      <c r="AI145" s="9"/>
      <c r="AJ145" s="9"/>
      <c r="AK145" s="9"/>
      <c r="AL145" s="9"/>
      <c r="AM145" s="9"/>
      <c r="AN145" s="9"/>
      <c r="AO145" s="9"/>
      <c r="AP145" s="9"/>
      <c r="AR145" s="9"/>
      <c r="AS145" s="9"/>
      <c r="AT145" s="9"/>
      <c r="AU145" s="9"/>
      <c r="AV145" s="9"/>
      <c r="AW145" s="9"/>
      <c r="AX145" s="9"/>
      <c r="AY145" s="9"/>
      <c r="AZ145" s="9"/>
      <c r="BA145" s="9"/>
      <c r="BB145" s="9"/>
      <c r="BD145" s="9"/>
      <c r="BE145" s="9"/>
      <c r="BF145" s="9"/>
      <c r="BG145" s="9"/>
      <c r="BH145" s="9"/>
      <c r="BI145" s="9"/>
      <c r="BJ145" s="9"/>
      <c r="BK145" s="9"/>
      <c r="BL145" s="9"/>
      <c r="BM145" s="9"/>
      <c r="BN145" s="9"/>
      <c r="BQ145" s="9"/>
      <c r="BR145" s="9"/>
      <c r="BS145" s="9"/>
      <c r="BT145" s="9"/>
      <c r="BU145" s="9"/>
      <c r="BV145" s="9"/>
      <c r="BW145" s="9"/>
      <c r="BX145" s="9"/>
      <c r="BY145" s="9"/>
      <c r="BZ145" s="9"/>
      <c r="CA145" s="9"/>
    </row>
    <row r="146" spans="2:79" ht="40.5" customHeight="1" x14ac:dyDescent="0.25">
      <c r="B146" s="169"/>
      <c r="C146" s="169"/>
      <c r="D146" s="169" t="s">
        <v>516</v>
      </c>
      <c r="E146" s="169" t="s">
        <v>822</v>
      </c>
      <c r="F146" s="172" t="s">
        <v>154</v>
      </c>
      <c r="G146" s="177" t="s">
        <v>155</v>
      </c>
      <c r="H146" s="9"/>
      <c r="I146" s="9"/>
      <c r="J146" s="9"/>
      <c r="K146" s="9"/>
      <c r="L146" s="9"/>
      <c r="M146" s="9"/>
      <c r="N146" s="9"/>
      <c r="O146" s="9"/>
      <c r="P146" s="9"/>
      <c r="Q146" s="9"/>
      <c r="R146" s="9"/>
      <c r="T146" s="9"/>
      <c r="U146" s="9"/>
      <c r="V146" s="9"/>
      <c r="W146" s="9"/>
      <c r="X146" s="9"/>
      <c r="Y146" s="9"/>
      <c r="Z146" s="9"/>
      <c r="AA146" s="9"/>
      <c r="AB146" s="9"/>
      <c r="AC146" s="9"/>
      <c r="AD146" s="9"/>
      <c r="AF146" s="9"/>
      <c r="AG146" s="9"/>
      <c r="AH146" s="9"/>
      <c r="AI146" s="9"/>
      <c r="AJ146" s="9"/>
      <c r="AK146" s="9"/>
      <c r="AL146" s="9"/>
      <c r="AM146" s="9"/>
      <c r="AN146" s="9"/>
      <c r="AO146" s="9"/>
      <c r="AP146" s="9"/>
      <c r="AR146" s="9"/>
      <c r="AS146" s="9"/>
      <c r="AT146" s="9"/>
      <c r="AU146" s="9"/>
      <c r="AV146" s="9"/>
      <c r="AW146" s="9"/>
      <c r="AX146" s="9"/>
      <c r="AY146" s="9"/>
      <c r="AZ146" s="9"/>
      <c r="BA146" s="9"/>
      <c r="BB146" s="9"/>
      <c r="BD146" s="9"/>
      <c r="BE146" s="9"/>
      <c r="BF146" s="9"/>
      <c r="BG146" s="9"/>
      <c r="BH146" s="9"/>
      <c r="BI146" s="9"/>
      <c r="BJ146" s="9"/>
      <c r="BK146" s="9"/>
      <c r="BL146" s="9"/>
      <c r="BM146" s="9"/>
      <c r="BN146" s="9"/>
      <c r="BQ146" s="9"/>
      <c r="BR146" s="9"/>
      <c r="BS146" s="9"/>
      <c r="BT146" s="9"/>
      <c r="BU146" s="9"/>
      <c r="BV146" s="9"/>
      <c r="BW146" s="9"/>
      <c r="BX146" s="9"/>
      <c r="BY146" s="9"/>
      <c r="BZ146" s="9"/>
      <c r="CA146" s="9"/>
    </row>
    <row r="147" spans="2:79" ht="40.5" customHeight="1" x14ac:dyDescent="0.25">
      <c r="B147" s="96"/>
      <c r="C147" s="96"/>
      <c r="D147" s="96" t="s">
        <v>516</v>
      </c>
      <c r="E147" s="96" t="s">
        <v>823</v>
      </c>
      <c r="F147" s="172" t="s">
        <v>154</v>
      </c>
      <c r="G147" s="177" t="s">
        <v>155</v>
      </c>
      <c r="H147" s="9"/>
      <c r="I147" s="9"/>
      <c r="J147" s="9"/>
      <c r="K147" s="9"/>
      <c r="L147" s="9"/>
      <c r="M147" s="9"/>
      <c r="N147" s="9"/>
      <c r="O147" s="9"/>
      <c r="P147" s="9"/>
      <c r="Q147" s="9"/>
      <c r="R147" s="9"/>
      <c r="T147" s="9"/>
      <c r="U147" s="9"/>
      <c r="V147" s="9"/>
      <c r="W147" s="9"/>
      <c r="X147" s="9"/>
      <c r="Y147" s="9"/>
      <c r="Z147" s="9"/>
      <c r="AA147" s="9"/>
      <c r="AB147" s="9"/>
      <c r="AC147" s="9"/>
      <c r="AD147" s="9"/>
      <c r="AF147" s="9"/>
      <c r="AG147" s="9"/>
      <c r="AH147" s="9"/>
      <c r="AI147" s="9"/>
      <c r="AJ147" s="9"/>
      <c r="AK147" s="9"/>
      <c r="AL147" s="9"/>
      <c r="AM147" s="9"/>
      <c r="AN147" s="9"/>
      <c r="AO147" s="9"/>
      <c r="AP147" s="9"/>
      <c r="AR147" s="9"/>
      <c r="AS147" s="9"/>
      <c r="AT147" s="9"/>
      <c r="AU147" s="9"/>
      <c r="AV147" s="9"/>
      <c r="AW147" s="9"/>
      <c r="AX147" s="9"/>
      <c r="AY147" s="9"/>
      <c r="AZ147" s="9"/>
      <c r="BA147" s="9"/>
      <c r="BB147" s="9"/>
      <c r="BD147" s="9"/>
      <c r="BE147" s="9"/>
      <c r="BF147" s="9"/>
      <c r="BG147" s="9"/>
      <c r="BH147" s="9"/>
      <c r="BI147" s="9"/>
      <c r="BJ147" s="9"/>
      <c r="BK147" s="9"/>
      <c r="BL147" s="9"/>
      <c r="BM147" s="9"/>
      <c r="BN147" s="9"/>
      <c r="BQ147" s="9"/>
      <c r="BR147" s="9"/>
      <c r="BS147" s="9"/>
      <c r="BT147" s="9"/>
      <c r="BU147" s="9"/>
      <c r="BV147" s="9"/>
      <c r="BW147" s="9"/>
      <c r="BX147" s="9"/>
      <c r="BY147" s="9"/>
      <c r="BZ147" s="9"/>
      <c r="CA147" s="9"/>
    </row>
    <row r="148" spans="2:79" ht="40.5" customHeight="1" x14ac:dyDescent="0.25">
      <c r="B148" s="96"/>
      <c r="C148" s="96"/>
      <c r="D148" s="169" t="s">
        <v>516</v>
      </c>
      <c r="E148" s="169" t="s">
        <v>824</v>
      </c>
      <c r="F148" s="172" t="s">
        <v>154</v>
      </c>
      <c r="G148" s="177" t="s">
        <v>155</v>
      </c>
      <c r="H148" s="9"/>
      <c r="I148" s="9"/>
      <c r="J148" s="9"/>
      <c r="K148" s="9"/>
      <c r="L148" s="9"/>
      <c r="M148" s="9"/>
      <c r="N148" s="9"/>
      <c r="O148" s="9"/>
      <c r="P148" s="9"/>
      <c r="Q148" s="9"/>
      <c r="R148" s="9"/>
      <c r="T148" s="9"/>
      <c r="U148" s="9"/>
      <c r="V148" s="9"/>
      <c r="W148" s="9"/>
      <c r="X148" s="9"/>
      <c r="Y148" s="9"/>
      <c r="Z148" s="9"/>
      <c r="AA148" s="9"/>
      <c r="AB148" s="9"/>
      <c r="AC148" s="9"/>
      <c r="AD148" s="9"/>
      <c r="AF148" s="9"/>
      <c r="AG148" s="9"/>
      <c r="AH148" s="9"/>
      <c r="AI148" s="9"/>
      <c r="AJ148" s="9"/>
      <c r="AK148" s="9"/>
      <c r="AL148" s="9"/>
      <c r="AM148" s="9"/>
      <c r="AN148" s="9"/>
      <c r="AO148" s="9"/>
      <c r="AP148" s="9"/>
      <c r="AR148" s="9"/>
      <c r="AS148" s="9"/>
      <c r="AT148" s="9"/>
      <c r="AU148" s="9"/>
      <c r="AV148" s="9"/>
      <c r="AW148" s="9"/>
      <c r="AX148" s="9"/>
      <c r="AY148" s="9"/>
      <c r="AZ148" s="9"/>
      <c r="BA148" s="9"/>
      <c r="BB148" s="9"/>
      <c r="BD148" s="9"/>
      <c r="BE148" s="9"/>
      <c r="BF148" s="9"/>
      <c r="BG148" s="9"/>
      <c r="BH148" s="9"/>
      <c r="BI148" s="9"/>
      <c r="BJ148" s="9"/>
      <c r="BK148" s="9"/>
      <c r="BL148" s="9"/>
      <c r="BM148" s="9"/>
      <c r="BN148" s="9"/>
      <c r="BQ148" s="9"/>
      <c r="BR148" s="9"/>
      <c r="BS148" s="9"/>
      <c r="BT148" s="9"/>
      <c r="BU148" s="9"/>
      <c r="BV148" s="9"/>
      <c r="BW148" s="9"/>
      <c r="BX148" s="9"/>
      <c r="BY148" s="9"/>
      <c r="BZ148" s="9"/>
      <c r="CA148" s="9"/>
    </row>
    <row r="149" spans="2:79" ht="40.5" customHeight="1" x14ac:dyDescent="0.25">
      <c r="B149" s="96"/>
      <c r="C149" s="96"/>
      <c r="D149" s="169" t="s">
        <v>516</v>
      </c>
      <c r="E149" s="173" t="s">
        <v>826</v>
      </c>
      <c r="F149" s="172" t="s">
        <v>154</v>
      </c>
      <c r="G149" s="177" t="s">
        <v>155</v>
      </c>
      <c r="H149" s="9"/>
      <c r="I149" s="9"/>
      <c r="J149" s="9"/>
      <c r="K149" s="9"/>
      <c r="L149" s="9"/>
      <c r="M149" s="9"/>
      <c r="N149" s="9"/>
      <c r="O149" s="9"/>
      <c r="P149" s="9"/>
      <c r="Q149" s="9"/>
      <c r="R149" s="9"/>
      <c r="T149" s="9"/>
      <c r="U149" s="9"/>
      <c r="V149" s="9"/>
      <c r="W149" s="9"/>
      <c r="X149" s="9"/>
      <c r="Y149" s="9"/>
      <c r="Z149" s="9"/>
      <c r="AA149" s="9"/>
      <c r="AB149" s="9"/>
      <c r="AC149" s="9"/>
      <c r="AD149" s="9"/>
      <c r="AF149" s="9"/>
      <c r="AG149" s="9"/>
      <c r="AH149" s="9"/>
      <c r="AI149" s="9"/>
      <c r="AJ149" s="9"/>
      <c r="AK149" s="9"/>
      <c r="AL149" s="9"/>
      <c r="AM149" s="9"/>
      <c r="AN149" s="9"/>
      <c r="AO149" s="9"/>
      <c r="AP149" s="9"/>
      <c r="AR149" s="9"/>
      <c r="AS149" s="9"/>
      <c r="AT149" s="9"/>
      <c r="AU149" s="9"/>
      <c r="AV149" s="9"/>
      <c r="AW149" s="9"/>
      <c r="AX149" s="9"/>
      <c r="AY149" s="9"/>
      <c r="AZ149" s="9"/>
      <c r="BA149" s="9"/>
      <c r="BB149" s="9"/>
      <c r="BD149" s="9"/>
      <c r="BE149" s="9"/>
      <c r="BF149" s="9"/>
      <c r="BG149" s="9"/>
      <c r="BH149" s="9"/>
      <c r="BI149" s="9"/>
      <c r="BJ149" s="9"/>
      <c r="BK149" s="9"/>
      <c r="BL149" s="9"/>
      <c r="BM149" s="9"/>
      <c r="BN149" s="9"/>
      <c r="BQ149" s="9"/>
      <c r="BR149" s="9"/>
      <c r="BS149" s="9"/>
      <c r="BT149" s="9"/>
      <c r="BU149" s="9"/>
      <c r="BV149" s="9"/>
      <c r="BW149" s="9"/>
      <c r="BX149" s="9"/>
      <c r="BY149" s="9"/>
      <c r="BZ149" s="9"/>
      <c r="CA149" s="9"/>
    </row>
    <row r="150" spans="2:79" ht="40.5" customHeight="1" x14ac:dyDescent="0.25">
      <c r="B150" s="169"/>
      <c r="C150" s="247" t="s">
        <v>792</v>
      </c>
      <c r="D150" s="247"/>
      <c r="E150" s="252"/>
      <c r="F150" s="186"/>
      <c r="G150" s="186"/>
      <c r="H150" s="181"/>
      <c r="I150" s="181"/>
      <c r="J150" s="181"/>
      <c r="K150" s="181"/>
      <c r="L150" s="181"/>
      <c r="M150" s="181"/>
      <c r="N150" s="181"/>
      <c r="O150" s="181"/>
      <c r="P150" s="181"/>
      <c r="Q150" s="181"/>
      <c r="R150" s="181"/>
      <c r="T150" s="181"/>
      <c r="U150" s="181"/>
      <c r="V150" s="181"/>
      <c r="W150" s="181"/>
      <c r="X150" s="181"/>
      <c r="Y150" s="181"/>
      <c r="Z150" s="181"/>
      <c r="AA150" s="181"/>
      <c r="AB150" s="181"/>
      <c r="AC150" s="181"/>
      <c r="AD150" s="181"/>
      <c r="AF150" s="181"/>
      <c r="AG150" s="181"/>
      <c r="AH150" s="181"/>
      <c r="AI150" s="181"/>
      <c r="AJ150" s="181"/>
      <c r="AK150" s="181"/>
      <c r="AL150" s="181"/>
      <c r="AM150" s="181"/>
      <c r="AN150" s="181"/>
      <c r="AO150" s="181"/>
      <c r="AP150" s="181"/>
      <c r="AR150" s="181"/>
      <c r="AS150" s="181"/>
      <c r="AT150" s="181"/>
      <c r="AU150" s="181"/>
      <c r="AV150" s="181"/>
      <c r="AW150" s="181"/>
      <c r="AX150" s="181"/>
      <c r="AY150" s="181"/>
      <c r="AZ150" s="181"/>
      <c r="BA150" s="181"/>
      <c r="BB150" s="181"/>
      <c r="BD150" s="181"/>
      <c r="BE150" s="181"/>
      <c r="BF150" s="181"/>
      <c r="BG150" s="181"/>
      <c r="BH150" s="181"/>
      <c r="BI150" s="181"/>
      <c r="BJ150" s="181"/>
      <c r="BK150" s="181"/>
      <c r="BL150" s="181"/>
      <c r="BM150" s="181"/>
      <c r="BN150" s="181"/>
      <c r="BQ150" s="181"/>
      <c r="BR150" s="181"/>
      <c r="BS150" s="181"/>
      <c r="BT150" s="181"/>
      <c r="BU150" s="181"/>
      <c r="BV150" s="181"/>
      <c r="BW150" s="181"/>
      <c r="BX150" s="181"/>
      <c r="BY150" s="181"/>
      <c r="BZ150" s="181"/>
      <c r="CA150" s="181"/>
    </row>
    <row r="151" spans="2:79" ht="40.5" customHeight="1" x14ac:dyDescent="0.25">
      <c r="B151" s="169"/>
      <c r="C151" s="169"/>
      <c r="D151" s="169" t="s">
        <v>517</v>
      </c>
      <c r="E151" s="169" t="s">
        <v>408</v>
      </c>
      <c r="F151" s="172" t="s">
        <v>154</v>
      </c>
      <c r="G151" s="177" t="s">
        <v>155</v>
      </c>
      <c r="H151" s="9"/>
      <c r="I151" s="9"/>
      <c r="J151" s="9"/>
      <c r="K151" s="9"/>
      <c r="L151" s="9"/>
      <c r="M151" s="9"/>
      <c r="N151" s="9"/>
      <c r="O151" s="9"/>
      <c r="P151" s="9"/>
      <c r="Q151" s="9"/>
      <c r="R151" s="9"/>
      <c r="T151" s="9"/>
      <c r="U151" s="9"/>
      <c r="V151" s="9"/>
      <c r="W151" s="9"/>
      <c r="X151" s="9"/>
      <c r="Y151" s="9"/>
      <c r="Z151" s="9"/>
      <c r="AA151" s="9"/>
      <c r="AB151" s="9"/>
      <c r="AC151" s="9"/>
      <c r="AD151" s="9"/>
      <c r="AF151" s="9"/>
      <c r="AG151" s="9"/>
      <c r="AH151" s="9"/>
      <c r="AI151" s="9"/>
      <c r="AJ151" s="9"/>
      <c r="AK151" s="9"/>
      <c r="AL151" s="9"/>
      <c r="AM151" s="9"/>
      <c r="AN151" s="9"/>
      <c r="AO151" s="9"/>
      <c r="AP151" s="9"/>
      <c r="AR151" s="9"/>
      <c r="AS151" s="9"/>
      <c r="AT151" s="9"/>
      <c r="AU151" s="9"/>
      <c r="AV151" s="9"/>
      <c r="AW151" s="9"/>
      <c r="AX151" s="9"/>
      <c r="AY151" s="9"/>
      <c r="AZ151" s="9"/>
      <c r="BA151" s="9"/>
      <c r="BB151" s="9"/>
      <c r="BD151" s="9"/>
      <c r="BE151" s="9"/>
      <c r="BF151" s="9"/>
      <c r="BG151" s="9"/>
      <c r="BH151" s="9"/>
      <c r="BI151" s="9"/>
      <c r="BJ151" s="9"/>
      <c r="BK151" s="9"/>
      <c r="BL151" s="9"/>
      <c r="BM151" s="9"/>
      <c r="BN151" s="9"/>
      <c r="BQ151" s="9"/>
      <c r="BR151" s="9"/>
      <c r="BS151" s="9"/>
      <c r="BT151" s="9"/>
      <c r="BU151" s="9"/>
      <c r="BV151" s="9"/>
      <c r="BW151" s="9"/>
      <c r="BX151" s="9"/>
      <c r="BY151" s="9"/>
      <c r="BZ151" s="9"/>
      <c r="CA151" s="9"/>
    </row>
    <row r="152" spans="2:79" ht="40.5" customHeight="1" x14ac:dyDescent="0.25">
      <c r="B152" s="169"/>
      <c r="C152" s="169"/>
      <c r="D152" s="169" t="s">
        <v>517</v>
      </c>
      <c r="E152" s="169" t="s">
        <v>410</v>
      </c>
      <c r="F152" s="172" t="s">
        <v>154</v>
      </c>
      <c r="G152" s="177" t="s">
        <v>155</v>
      </c>
      <c r="H152" s="9"/>
      <c r="I152" s="9"/>
      <c r="J152" s="9"/>
      <c r="K152" s="9"/>
      <c r="L152" s="9"/>
      <c r="M152" s="9"/>
      <c r="N152" s="9"/>
      <c r="O152" s="9"/>
      <c r="P152" s="9"/>
      <c r="Q152" s="9"/>
      <c r="R152" s="9"/>
      <c r="T152" s="9"/>
      <c r="U152" s="9"/>
      <c r="V152" s="9"/>
      <c r="W152" s="9"/>
      <c r="X152" s="9"/>
      <c r="Y152" s="9"/>
      <c r="Z152" s="9"/>
      <c r="AA152" s="9"/>
      <c r="AB152" s="9"/>
      <c r="AC152" s="9"/>
      <c r="AD152" s="9"/>
      <c r="AF152" s="9"/>
      <c r="AG152" s="9"/>
      <c r="AH152" s="9"/>
      <c r="AI152" s="9"/>
      <c r="AJ152" s="9"/>
      <c r="AK152" s="9"/>
      <c r="AL152" s="9"/>
      <c r="AM152" s="9"/>
      <c r="AN152" s="9"/>
      <c r="AO152" s="9"/>
      <c r="AP152" s="9"/>
      <c r="AR152" s="9"/>
      <c r="AS152" s="9"/>
      <c r="AT152" s="9"/>
      <c r="AU152" s="9"/>
      <c r="AV152" s="9"/>
      <c r="AW152" s="9"/>
      <c r="AX152" s="9"/>
      <c r="AY152" s="9"/>
      <c r="AZ152" s="9"/>
      <c r="BA152" s="9"/>
      <c r="BB152" s="9"/>
      <c r="BD152" s="9"/>
      <c r="BE152" s="9"/>
      <c r="BF152" s="9"/>
      <c r="BG152" s="9"/>
      <c r="BH152" s="9"/>
      <c r="BI152" s="9"/>
      <c r="BJ152" s="9"/>
      <c r="BK152" s="9"/>
      <c r="BL152" s="9"/>
      <c r="BM152" s="9"/>
      <c r="BN152" s="9"/>
      <c r="BQ152" s="9"/>
      <c r="BR152" s="9"/>
      <c r="BS152" s="9"/>
      <c r="BT152" s="9"/>
      <c r="BU152" s="9"/>
      <c r="BV152" s="9"/>
      <c r="BW152" s="9"/>
      <c r="BX152" s="9"/>
      <c r="BY152" s="9"/>
      <c r="BZ152" s="9"/>
      <c r="CA152" s="9"/>
    </row>
    <row r="153" spans="2:79" ht="40.5" customHeight="1" x14ac:dyDescent="0.25">
      <c r="B153" s="169"/>
      <c r="C153" s="169"/>
      <c r="D153" s="169" t="s">
        <v>517</v>
      </c>
      <c r="E153" s="169" t="s">
        <v>412</v>
      </c>
      <c r="F153" s="172" t="s">
        <v>154</v>
      </c>
      <c r="G153" s="177" t="s">
        <v>155</v>
      </c>
      <c r="H153" s="9"/>
      <c r="I153" s="9"/>
      <c r="J153" s="9"/>
      <c r="K153" s="9"/>
      <c r="L153" s="9"/>
      <c r="M153" s="9"/>
      <c r="N153" s="9"/>
      <c r="O153" s="9"/>
      <c r="P153" s="9"/>
      <c r="Q153" s="9"/>
      <c r="R153" s="9"/>
      <c r="T153" s="9"/>
      <c r="U153" s="9"/>
      <c r="V153" s="9"/>
      <c r="W153" s="9"/>
      <c r="X153" s="9"/>
      <c r="Y153" s="9"/>
      <c r="Z153" s="9"/>
      <c r="AA153" s="9"/>
      <c r="AB153" s="9"/>
      <c r="AC153" s="9"/>
      <c r="AD153" s="9"/>
      <c r="AF153" s="9"/>
      <c r="AG153" s="9"/>
      <c r="AH153" s="9"/>
      <c r="AI153" s="9"/>
      <c r="AJ153" s="9"/>
      <c r="AK153" s="9"/>
      <c r="AL153" s="9"/>
      <c r="AM153" s="9"/>
      <c r="AN153" s="9"/>
      <c r="AO153" s="9"/>
      <c r="AP153" s="9"/>
      <c r="AR153" s="9"/>
      <c r="AS153" s="9"/>
      <c r="AT153" s="9"/>
      <c r="AU153" s="9"/>
      <c r="AV153" s="9"/>
      <c r="AW153" s="9"/>
      <c r="AX153" s="9"/>
      <c r="AY153" s="9"/>
      <c r="AZ153" s="9"/>
      <c r="BA153" s="9"/>
      <c r="BB153" s="9"/>
      <c r="BD153" s="9"/>
      <c r="BE153" s="9"/>
      <c r="BF153" s="9"/>
      <c r="BG153" s="9"/>
      <c r="BH153" s="9"/>
      <c r="BI153" s="9"/>
      <c r="BJ153" s="9"/>
      <c r="BK153" s="9"/>
      <c r="BL153" s="9"/>
      <c r="BM153" s="9"/>
      <c r="BN153" s="9"/>
      <c r="BQ153" s="9"/>
      <c r="BR153" s="9"/>
      <c r="BS153" s="9"/>
      <c r="BT153" s="9"/>
      <c r="BU153" s="9"/>
      <c r="BV153" s="9"/>
      <c r="BW153" s="9"/>
      <c r="BX153" s="9"/>
      <c r="BY153" s="9"/>
      <c r="BZ153" s="9"/>
      <c r="CA153" s="9"/>
    </row>
    <row r="154" spans="2:79" ht="40.5" customHeight="1" x14ac:dyDescent="0.25">
      <c r="B154" s="169"/>
      <c r="C154" s="169"/>
      <c r="D154" s="169" t="s">
        <v>517</v>
      </c>
      <c r="E154" s="169" t="s">
        <v>414</v>
      </c>
      <c r="F154" s="172" t="s">
        <v>154</v>
      </c>
      <c r="G154" s="177" t="s">
        <v>155</v>
      </c>
      <c r="H154" s="9"/>
      <c r="I154" s="9"/>
      <c r="J154" s="9"/>
      <c r="K154" s="9"/>
      <c r="L154" s="9"/>
      <c r="M154" s="9"/>
      <c r="N154" s="9"/>
      <c r="O154" s="9"/>
      <c r="P154" s="9"/>
      <c r="Q154" s="9"/>
      <c r="R154" s="9"/>
      <c r="T154" s="9"/>
      <c r="U154" s="9"/>
      <c r="V154" s="9"/>
      <c r="W154" s="9"/>
      <c r="X154" s="9"/>
      <c r="Y154" s="9"/>
      <c r="Z154" s="9"/>
      <c r="AA154" s="9"/>
      <c r="AB154" s="9"/>
      <c r="AC154" s="9"/>
      <c r="AD154" s="9"/>
      <c r="AF154" s="9"/>
      <c r="AG154" s="9"/>
      <c r="AH154" s="9"/>
      <c r="AI154" s="9"/>
      <c r="AJ154" s="9"/>
      <c r="AK154" s="9"/>
      <c r="AL154" s="9"/>
      <c r="AM154" s="9"/>
      <c r="AN154" s="9"/>
      <c r="AO154" s="9"/>
      <c r="AP154" s="9"/>
      <c r="AR154" s="9"/>
      <c r="AS154" s="9"/>
      <c r="AT154" s="9"/>
      <c r="AU154" s="9"/>
      <c r="AV154" s="9"/>
      <c r="AW154" s="9"/>
      <c r="AX154" s="9"/>
      <c r="AY154" s="9"/>
      <c r="AZ154" s="9"/>
      <c r="BA154" s="9"/>
      <c r="BB154" s="9"/>
      <c r="BD154" s="9"/>
      <c r="BE154" s="9"/>
      <c r="BF154" s="9"/>
      <c r="BG154" s="9"/>
      <c r="BH154" s="9"/>
      <c r="BI154" s="9"/>
      <c r="BJ154" s="9"/>
      <c r="BK154" s="9"/>
      <c r="BL154" s="9"/>
      <c r="BM154" s="9"/>
      <c r="BN154" s="9"/>
      <c r="BQ154" s="9"/>
      <c r="BR154" s="9"/>
      <c r="BS154" s="9"/>
      <c r="BT154" s="9"/>
      <c r="BU154" s="9"/>
      <c r="BV154" s="9"/>
      <c r="BW154" s="9"/>
      <c r="BX154" s="9"/>
      <c r="BY154" s="9"/>
      <c r="BZ154" s="9"/>
      <c r="CA154" s="9"/>
    </row>
    <row r="155" spans="2:79" ht="40.5" customHeight="1" x14ac:dyDescent="0.25">
      <c r="B155" s="169"/>
      <c r="C155" s="169"/>
      <c r="D155" s="169" t="s">
        <v>517</v>
      </c>
      <c r="E155" s="169" t="s">
        <v>416</v>
      </c>
      <c r="F155" s="114" t="s">
        <v>154</v>
      </c>
      <c r="G155" s="114" t="s">
        <v>155</v>
      </c>
      <c r="H155" s="9"/>
      <c r="I155" s="9"/>
      <c r="J155" s="9"/>
      <c r="K155" s="9"/>
      <c r="L155" s="9"/>
      <c r="M155" s="9"/>
      <c r="N155" s="9"/>
      <c r="O155" s="9"/>
      <c r="P155" s="9"/>
      <c r="Q155" s="9"/>
      <c r="R155" s="9"/>
      <c r="T155" s="9"/>
      <c r="U155" s="9"/>
      <c r="V155" s="9"/>
      <c r="W155" s="9"/>
      <c r="X155" s="9"/>
      <c r="Y155" s="9"/>
      <c r="Z155" s="9"/>
      <c r="AA155" s="9"/>
      <c r="AB155" s="9"/>
      <c r="AC155" s="9"/>
      <c r="AD155" s="9"/>
      <c r="AF155" s="9"/>
      <c r="AG155" s="9"/>
      <c r="AH155" s="9"/>
      <c r="AI155" s="9"/>
      <c r="AJ155" s="9"/>
      <c r="AK155" s="9"/>
      <c r="AL155" s="9"/>
      <c r="AM155" s="9"/>
      <c r="AN155" s="9"/>
      <c r="AO155" s="9"/>
      <c r="AP155" s="9"/>
      <c r="AR155" s="9"/>
      <c r="AS155" s="9"/>
      <c r="AT155" s="9"/>
      <c r="AU155" s="9"/>
      <c r="AV155" s="9"/>
      <c r="AW155" s="9"/>
      <c r="AX155" s="9"/>
      <c r="AY155" s="9"/>
      <c r="AZ155" s="9"/>
      <c r="BA155" s="9"/>
      <c r="BB155" s="9"/>
      <c r="BD155" s="9"/>
      <c r="BE155" s="9"/>
      <c r="BF155" s="9"/>
      <c r="BG155" s="9"/>
      <c r="BH155" s="9"/>
      <c r="BI155" s="9"/>
      <c r="BJ155" s="9"/>
      <c r="BK155" s="9"/>
      <c r="BL155" s="9"/>
      <c r="BM155" s="9"/>
      <c r="BN155" s="9"/>
      <c r="BQ155" s="9"/>
      <c r="BR155" s="9"/>
      <c r="BS155" s="9"/>
      <c r="BT155" s="9"/>
      <c r="BU155" s="9"/>
      <c r="BV155" s="9"/>
      <c r="BW155" s="9"/>
      <c r="BX155" s="9"/>
      <c r="BY155" s="9"/>
      <c r="BZ155" s="9"/>
      <c r="CA155" s="9"/>
    </row>
    <row r="156" spans="2:79" ht="40.5" customHeight="1" x14ac:dyDescent="0.25">
      <c r="B156" s="169"/>
      <c r="C156" s="169"/>
      <c r="D156" s="169" t="s">
        <v>517</v>
      </c>
      <c r="E156" s="169" t="s">
        <v>418</v>
      </c>
      <c r="F156" s="114" t="s">
        <v>154</v>
      </c>
      <c r="G156" s="114" t="s">
        <v>155</v>
      </c>
      <c r="H156" s="9"/>
      <c r="I156" s="9"/>
      <c r="J156" s="9"/>
      <c r="K156" s="9"/>
      <c r="L156" s="9"/>
      <c r="M156" s="9"/>
      <c r="N156" s="9"/>
      <c r="O156" s="9"/>
      <c r="P156" s="9"/>
      <c r="Q156" s="9"/>
      <c r="R156" s="9"/>
      <c r="T156" s="9"/>
      <c r="U156" s="9"/>
      <c r="V156" s="9"/>
      <c r="W156" s="9"/>
      <c r="X156" s="9"/>
      <c r="Y156" s="9"/>
      <c r="Z156" s="9"/>
      <c r="AA156" s="9"/>
      <c r="AB156" s="9"/>
      <c r="AC156" s="9"/>
      <c r="AD156" s="9"/>
      <c r="AF156" s="9"/>
      <c r="AG156" s="9"/>
      <c r="AH156" s="9"/>
      <c r="AI156" s="9"/>
      <c r="AJ156" s="9"/>
      <c r="AK156" s="9"/>
      <c r="AL156" s="9"/>
      <c r="AM156" s="9"/>
      <c r="AN156" s="9"/>
      <c r="AO156" s="9"/>
      <c r="AP156" s="9"/>
      <c r="AR156" s="9"/>
      <c r="AS156" s="9"/>
      <c r="AT156" s="9"/>
      <c r="AU156" s="9"/>
      <c r="AV156" s="9"/>
      <c r="AW156" s="9"/>
      <c r="AX156" s="9"/>
      <c r="AY156" s="9"/>
      <c r="AZ156" s="9"/>
      <c r="BA156" s="9"/>
      <c r="BB156" s="9"/>
      <c r="BD156" s="9"/>
      <c r="BE156" s="9"/>
      <c r="BF156" s="9"/>
      <c r="BG156" s="9"/>
      <c r="BH156" s="9"/>
      <c r="BI156" s="9"/>
      <c r="BJ156" s="9"/>
      <c r="BK156" s="9"/>
      <c r="BL156" s="9"/>
      <c r="BM156" s="9"/>
      <c r="BN156" s="9"/>
      <c r="BQ156" s="9"/>
      <c r="BR156" s="9"/>
      <c r="BS156" s="9"/>
      <c r="BT156" s="9"/>
      <c r="BU156" s="9"/>
      <c r="BV156" s="9"/>
      <c r="BW156" s="9"/>
      <c r="BX156" s="9"/>
      <c r="BY156" s="9"/>
      <c r="BZ156" s="9"/>
      <c r="CA156" s="9"/>
    </row>
    <row r="157" spans="2:79" ht="40.5" customHeight="1" x14ac:dyDescent="0.25">
      <c r="B157" s="169"/>
      <c r="C157" s="169"/>
      <c r="D157" s="169" t="s">
        <v>517</v>
      </c>
      <c r="E157" s="169" t="s">
        <v>420</v>
      </c>
      <c r="F157" s="114" t="s">
        <v>154</v>
      </c>
      <c r="G157" s="114" t="s">
        <v>155</v>
      </c>
      <c r="H157" s="9"/>
      <c r="I157" s="9"/>
      <c r="J157" s="9"/>
      <c r="K157" s="9"/>
      <c r="L157" s="9"/>
      <c r="M157" s="9"/>
      <c r="N157" s="9"/>
      <c r="O157" s="9"/>
      <c r="P157" s="9"/>
      <c r="Q157" s="9"/>
      <c r="R157" s="9"/>
      <c r="T157" s="9"/>
      <c r="U157" s="9"/>
      <c r="V157" s="9"/>
      <c r="W157" s="9"/>
      <c r="X157" s="9"/>
      <c r="Y157" s="9"/>
      <c r="Z157" s="9"/>
      <c r="AA157" s="9"/>
      <c r="AB157" s="9"/>
      <c r="AC157" s="9"/>
      <c r="AD157" s="9"/>
      <c r="AF157" s="9"/>
      <c r="AG157" s="9"/>
      <c r="AH157" s="9"/>
      <c r="AI157" s="9"/>
      <c r="AJ157" s="9"/>
      <c r="AK157" s="9"/>
      <c r="AL157" s="9"/>
      <c r="AM157" s="9"/>
      <c r="AN157" s="9"/>
      <c r="AO157" s="9"/>
      <c r="AP157" s="9"/>
      <c r="AR157" s="9"/>
      <c r="AS157" s="9"/>
      <c r="AT157" s="9"/>
      <c r="AU157" s="9"/>
      <c r="AV157" s="9"/>
      <c r="AW157" s="9"/>
      <c r="AX157" s="9"/>
      <c r="AY157" s="9"/>
      <c r="AZ157" s="9"/>
      <c r="BA157" s="9"/>
      <c r="BB157" s="9"/>
      <c r="BD157" s="9"/>
      <c r="BE157" s="9"/>
      <c r="BF157" s="9"/>
      <c r="BG157" s="9"/>
      <c r="BH157" s="9"/>
      <c r="BI157" s="9"/>
      <c r="BJ157" s="9"/>
      <c r="BK157" s="9"/>
      <c r="BL157" s="9"/>
      <c r="BM157" s="9"/>
      <c r="BN157" s="9"/>
      <c r="BQ157" s="9"/>
      <c r="BR157" s="9"/>
      <c r="BS157" s="9"/>
      <c r="BT157" s="9"/>
      <c r="BU157" s="9"/>
      <c r="BV157" s="9"/>
      <c r="BW157" s="9"/>
      <c r="BX157" s="9"/>
      <c r="BY157" s="9"/>
      <c r="BZ157" s="9"/>
      <c r="CA157" s="9"/>
    </row>
    <row r="158" spans="2:79" ht="40.5" customHeight="1" x14ac:dyDescent="0.25">
      <c r="B158" s="169"/>
      <c r="C158" s="169"/>
      <c r="D158" s="169" t="s">
        <v>517</v>
      </c>
      <c r="E158" s="169" t="s">
        <v>422</v>
      </c>
      <c r="F158" s="114" t="s">
        <v>154</v>
      </c>
      <c r="G158" s="114" t="s">
        <v>155</v>
      </c>
      <c r="H158" s="9"/>
      <c r="I158" s="9"/>
      <c r="J158" s="9"/>
      <c r="K158" s="9"/>
      <c r="L158" s="9"/>
      <c r="M158" s="9"/>
      <c r="N158" s="9"/>
      <c r="O158" s="9"/>
      <c r="P158" s="9"/>
      <c r="Q158" s="9"/>
      <c r="R158" s="9"/>
      <c r="T158" s="9"/>
      <c r="U158" s="9"/>
      <c r="V158" s="9"/>
      <c r="W158" s="9"/>
      <c r="X158" s="9"/>
      <c r="Y158" s="9"/>
      <c r="Z158" s="9"/>
      <c r="AA158" s="9"/>
      <c r="AB158" s="9"/>
      <c r="AC158" s="9"/>
      <c r="AD158" s="9"/>
      <c r="AF158" s="9"/>
      <c r="AG158" s="9"/>
      <c r="AH158" s="9"/>
      <c r="AI158" s="9"/>
      <c r="AJ158" s="9"/>
      <c r="AK158" s="9"/>
      <c r="AL158" s="9"/>
      <c r="AM158" s="9"/>
      <c r="AN158" s="9"/>
      <c r="AO158" s="9"/>
      <c r="AP158" s="9"/>
      <c r="AR158" s="9"/>
      <c r="AS158" s="9"/>
      <c r="AT158" s="9"/>
      <c r="AU158" s="9"/>
      <c r="AV158" s="9"/>
      <c r="AW158" s="9"/>
      <c r="AX158" s="9"/>
      <c r="AY158" s="9"/>
      <c r="AZ158" s="9"/>
      <c r="BA158" s="9"/>
      <c r="BB158" s="9"/>
      <c r="BD158" s="9"/>
      <c r="BE158" s="9"/>
      <c r="BF158" s="9"/>
      <c r="BG158" s="9"/>
      <c r="BH158" s="9"/>
      <c r="BI158" s="9"/>
      <c r="BJ158" s="9"/>
      <c r="BK158" s="9"/>
      <c r="BL158" s="9"/>
      <c r="BM158" s="9"/>
      <c r="BN158" s="9"/>
      <c r="BQ158" s="9"/>
      <c r="BR158" s="9"/>
      <c r="BS158" s="9"/>
      <c r="BT158" s="9"/>
      <c r="BU158" s="9"/>
      <c r="BV158" s="9"/>
      <c r="BW158" s="9"/>
      <c r="BX158" s="9"/>
      <c r="BY158" s="9"/>
      <c r="BZ158" s="9"/>
      <c r="CA158" s="9"/>
    </row>
    <row r="159" spans="2:79" ht="40.5" customHeight="1" x14ac:dyDescent="0.25">
      <c r="B159" s="169"/>
      <c r="C159" s="169"/>
      <c r="D159" s="169" t="s">
        <v>517</v>
      </c>
      <c r="E159" s="169" t="s">
        <v>424</v>
      </c>
      <c r="F159" s="114" t="s">
        <v>154</v>
      </c>
      <c r="G159" s="114" t="s">
        <v>155</v>
      </c>
      <c r="H159" s="9"/>
      <c r="I159" s="9"/>
      <c r="J159" s="9"/>
      <c r="K159" s="9"/>
      <c r="L159" s="9"/>
      <c r="M159" s="9"/>
      <c r="N159" s="9"/>
      <c r="O159" s="9"/>
      <c r="P159" s="9"/>
      <c r="Q159" s="9"/>
      <c r="R159" s="9"/>
      <c r="T159" s="9"/>
      <c r="U159" s="9"/>
      <c r="V159" s="9"/>
      <c r="W159" s="9"/>
      <c r="X159" s="9"/>
      <c r="Y159" s="9"/>
      <c r="Z159" s="9"/>
      <c r="AA159" s="9"/>
      <c r="AB159" s="9"/>
      <c r="AC159" s="9"/>
      <c r="AD159" s="9"/>
      <c r="AF159" s="9"/>
      <c r="AG159" s="9"/>
      <c r="AH159" s="9"/>
      <c r="AI159" s="9"/>
      <c r="AJ159" s="9"/>
      <c r="AK159" s="9"/>
      <c r="AL159" s="9"/>
      <c r="AM159" s="9"/>
      <c r="AN159" s="9"/>
      <c r="AO159" s="9"/>
      <c r="AP159" s="9"/>
      <c r="AR159" s="9"/>
      <c r="AS159" s="9"/>
      <c r="AT159" s="9"/>
      <c r="AU159" s="9"/>
      <c r="AV159" s="9"/>
      <c r="AW159" s="9"/>
      <c r="AX159" s="9"/>
      <c r="AY159" s="9"/>
      <c r="AZ159" s="9"/>
      <c r="BA159" s="9"/>
      <c r="BB159" s="9"/>
      <c r="BD159" s="9"/>
      <c r="BE159" s="9"/>
      <c r="BF159" s="9"/>
      <c r="BG159" s="9"/>
      <c r="BH159" s="9"/>
      <c r="BI159" s="9"/>
      <c r="BJ159" s="9"/>
      <c r="BK159" s="9"/>
      <c r="BL159" s="9"/>
      <c r="BM159" s="9"/>
      <c r="BN159" s="9"/>
      <c r="BQ159" s="9"/>
      <c r="BR159" s="9"/>
      <c r="BS159" s="9"/>
      <c r="BT159" s="9"/>
      <c r="BU159" s="9"/>
      <c r="BV159" s="9"/>
      <c r="BW159" s="9"/>
      <c r="BX159" s="9"/>
      <c r="BY159" s="9"/>
      <c r="BZ159" s="9"/>
      <c r="CA159" s="9"/>
    </row>
    <row r="160" spans="2:79" ht="40.5" customHeight="1" x14ac:dyDescent="0.25">
      <c r="B160" s="169"/>
      <c r="C160" s="169"/>
      <c r="D160" s="169" t="s">
        <v>517</v>
      </c>
      <c r="E160" s="169" t="s">
        <v>426</v>
      </c>
      <c r="F160" s="114" t="s">
        <v>154</v>
      </c>
      <c r="G160" s="114" t="s">
        <v>155</v>
      </c>
      <c r="H160" s="9"/>
      <c r="I160" s="9"/>
      <c r="J160" s="9"/>
      <c r="K160" s="9"/>
      <c r="L160" s="9"/>
      <c r="M160" s="9"/>
      <c r="N160" s="9"/>
      <c r="O160" s="9"/>
      <c r="P160" s="9"/>
      <c r="Q160" s="9"/>
      <c r="R160" s="9"/>
      <c r="T160" s="9"/>
      <c r="U160" s="9"/>
      <c r="V160" s="9"/>
      <c r="W160" s="9"/>
      <c r="X160" s="9"/>
      <c r="Y160" s="9"/>
      <c r="Z160" s="9"/>
      <c r="AA160" s="9"/>
      <c r="AB160" s="9"/>
      <c r="AC160" s="9"/>
      <c r="AD160" s="9"/>
      <c r="AF160" s="9"/>
      <c r="AG160" s="9"/>
      <c r="AH160" s="9"/>
      <c r="AI160" s="9"/>
      <c r="AJ160" s="9"/>
      <c r="AK160" s="9"/>
      <c r="AL160" s="9"/>
      <c r="AM160" s="9"/>
      <c r="AN160" s="9"/>
      <c r="AO160" s="9"/>
      <c r="AP160" s="9"/>
      <c r="AR160" s="9"/>
      <c r="AS160" s="9"/>
      <c r="AT160" s="9"/>
      <c r="AU160" s="9"/>
      <c r="AV160" s="9"/>
      <c r="AW160" s="9"/>
      <c r="AX160" s="9"/>
      <c r="AY160" s="9"/>
      <c r="AZ160" s="9"/>
      <c r="BA160" s="9"/>
      <c r="BB160" s="9"/>
      <c r="BD160" s="9"/>
      <c r="BE160" s="9"/>
      <c r="BF160" s="9"/>
      <c r="BG160" s="9"/>
      <c r="BH160" s="9"/>
      <c r="BI160" s="9"/>
      <c r="BJ160" s="9"/>
      <c r="BK160" s="9"/>
      <c r="BL160" s="9"/>
      <c r="BM160" s="9"/>
      <c r="BN160" s="9"/>
      <c r="BQ160" s="9"/>
      <c r="BR160" s="9"/>
      <c r="BS160" s="9"/>
      <c r="BT160" s="9"/>
      <c r="BU160" s="9"/>
      <c r="BV160" s="9"/>
      <c r="BW160" s="9"/>
      <c r="BX160" s="9"/>
      <c r="BY160" s="9"/>
      <c r="BZ160" s="9"/>
      <c r="CA160" s="9"/>
    </row>
    <row r="161" spans="2:79" ht="40.5" customHeight="1" x14ac:dyDescent="0.25">
      <c r="B161" s="169"/>
      <c r="C161" s="169"/>
      <c r="D161" s="169" t="s">
        <v>522</v>
      </c>
      <c r="E161" s="169" t="s">
        <v>831</v>
      </c>
      <c r="F161" s="114" t="s">
        <v>154</v>
      </c>
      <c r="G161" s="114" t="s">
        <v>155</v>
      </c>
      <c r="H161" s="9"/>
      <c r="I161" s="9"/>
      <c r="J161" s="9"/>
      <c r="K161" s="9"/>
      <c r="L161" s="9"/>
      <c r="M161" s="9"/>
      <c r="N161" s="9"/>
      <c r="O161" s="9"/>
      <c r="P161" s="9"/>
      <c r="Q161" s="9"/>
      <c r="R161" s="9"/>
      <c r="T161" s="9"/>
      <c r="U161" s="9"/>
      <c r="V161" s="9"/>
      <c r="W161" s="9"/>
      <c r="X161" s="9"/>
      <c r="Y161" s="9"/>
      <c r="Z161" s="9"/>
      <c r="AA161" s="9"/>
      <c r="AB161" s="9"/>
      <c r="AC161" s="9"/>
      <c r="AD161" s="9"/>
      <c r="AF161" s="9"/>
      <c r="AG161" s="9"/>
      <c r="AH161" s="9"/>
      <c r="AI161" s="9"/>
      <c r="AJ161" s="9"/>
      <c r="AK161" s="9"/>
      <c r="AL161" s="9"/>
      <c r="AM161" s="9"/>
      <c r="AN161" s="9"/>
      <c r="AO161" s="9"/>
      <c r="AP161" s="9"/>
      <c r="AR161" s="9"/>
      <c r="AS161" s="9"/>
      <c r="AT161" s="9"/>
      <c r="AU161" s="9"/>
      <c r="AV161" s="9"/>
      <c r="AW161" s="9"/>
      <c r="AX161" s="9"/>
      <c r="AY161" s="9"/>
      <c r="AZ161" s="9"/>
      <c r="BA161" s="9"/>
      <c r="BB161" s="9"/>
      <c r="BD161" s="9"/>
      <c r="BE161" s="9"/>
      <c r="BF161" s="9"/>
      <c r="BG161" s="9"/>
      <c r="BH161" s="9"/>
      <c r="BI161" s="9"/>
      <c r="BJ161" s="9"/>
      <c r="BK161" s="9"/>
      <c r="BL161" s="9"/>
      <c r="BM161" s="9"/>
      <c r="BN161" s="9"/>
      <c r="BQ161" s="9"/>
      <c r="BR161" s="9"/>
      <c r="BS161" s="9"/>
      <c r="BT161" s="9"/>
      <c r="BU161" s="9"/>
      <c r="BV161" s="9"/>
      <c r="BW161" s="9"/>
      <c r="BX161" s="9"/>
      <c r="BY161" s="9"/>
      <c r="BZ161" s="9"/>
      <c r="CA161" s="9"/>
    </row>
    <row r="162" spans="2:79" ht="40.5" customHeight="1" x14ac:dyDescent="0.25">
      <c r="B162" s="169"/>
      <c r="C162" s="169"/>
      <c r="D162" s="169" t="s">
        <v>522</v>
      </c>
      <c r="E162" s="169" t="s">
        <v>832</v>
      </c>
      <c r="F162" s="114" t="s">
        <v>154</v>
      </c>
      <c r="G162" s="114" t="s">
        <v>155</v>
      </c>
      <c r="H162" s="9"/>
      <c r="I162" s="9"/>
      <c r="J162" s="9"/>
      <c r="K162" s="9"/>
      <c r="L162" s="9"/>
      <c r="M162" s="9"/>
      <c r="N162" s="9"/>
      <c r="O162" s="9"/>
      <c r="P162" s="9"/>
      <c r="Q162" s="9"/>
      <c r="R162" s="9"/>
      <c r="T162" s="9"/>
      <c r="U162" s="9"/>
      <c r="V162" s="9"/>
      <c r="W162" s="9"/>
      <c r="X162" s="9"/>
      <c r="Y162" s="9"/>
      <c r="Z162" s="9"/>
      <c r="AA162" s="9"/>
      <c r="AB162" s="9"/>
      <c r="AC162" s="9"/>
      <c r="AD162" s="9"/>
      <c r="AF162" s="9"/>
      <c r="AG162" s="9"/>
      <c r="AH162" s="9"/>
      <c r="AI162" s="9"/>
      <c r="AJ162" s="9"/>
      <c r="AK162" s="9"/>
      <c r="AL162" s="9"/>
      <c r="AM162" s="9"/>
      <c r="AN162" s="9"/>
      <c r="AO162" s="9"/>
      <c r="AP162" s="9"/>
      <c r="AR162" s="9"/>
      <c r="AS162" s="9"/>
      <c r="AT162" s="9"/>
      <c r="AU162" s="9"/>
      <c r="AV162" s="9"/>
      <c r="AW162" s="9"/>
      <c r="AX162" s="9"/>
      <c r="AY162" s="9"/>
      <c r="AZ162" s="9"/>
      <c r="BA162" s="9"/>
      <c r="BB162" s="9"/>
      <c r="BD162" s="9"/>
      <c r="BE162" s="9"/>
      <c r="BF162" s="9"/>
      <c r="BG162" s="9"/>
      <c r="BH162" s="9"/>
      <c r="BI162" s="9"/>
      <c r="BJ162" s="9"/>
      <c r="BK162" s="9"/>
      <c r="BL162" s="9"/>
      <c r="BM162" s="9"/>
      <c r="BN162" s="9"/>
      <c r="BQ162" s="9"/>
      <c r="BR162" s="9"/>
      <c r="BS162" s="9"/>
      <c r="BT162" s="9"/>
      <c r="BU162" s="9"/>
      <c r="BV162" s="9"/>
      <c r="BW162" s="9"/>
      <c r="BX162" s="9"/>
      <c r="BY162" s="9"/>
      <c r="BZ162" s="9"/>
      <c r="CA162" s="9"/>
    </row>
    <row r="163" spans="2:79" ht="40.5" customHeight="1" x14ac:dyDescent="0.25">
      <c r="B163" s="169"/>
      <c r="C163" s="169"/>
      <c r="D163" s="169" t="s">
        <v>517</v>
      </c>
      <c r="E163" s="169" t="s">
        <v>833</v>
      </c>
      <c r="F163" s="114" t="s">
        <v>154</v>
      </c>
      <c r="G163" s="114" t="s">
        <v>155</v>
      </c>
      <c r="H163" s="9"/>
      <c r="I163" s="9"/>
      <c r="J163" s="9"/>
      <c r="K163" s="9"/>
      <c r="L163" s="9"/>
      <c r="M163" s="9"/>
      <c r="N163" s="9"/>
      <c r="O163" s="9"/>
      <c r="P163" s="9"/>
      <c r="Q163" s="9"/>
      <c r="R163" s="9"/>
      <c r="T163" s="9"/>
      <c r="U163" s="9"/>
      <c r="V163" s="9"/>
      <c r="W163" s="9"/>
      <c r="X163" s="9"/>
      <c r="Y163" s="9"/>
      <c r="Z163" s="9"/>
      <c r="AA163" s="9"/>
      <c r="AB163" s="9"/>
      <c r="AC163" s="9"/>
      <c r="AD163" s="9"/>
      <c r="AF163" s="9"/>
      <c r="AG163" s="9"/>
      <c r="AH163" s="9"/>
      <c r="AI163" s="9"/>
      <c r="AJ163" s="9"/>
      <c r="AK163" s="9"/>
      <c r="AL163" s="9"/>
      <c r="AM163" s="9"/>
      <c r="AN163" s="9"/>
      <c r="AO163" s="9"/>
      <c r="AP163" s="9"/>
      <c r="AR163" s="9"/>
      <c r="AS163" s="9"/>
      <c r="AT163" s="9"/>
      <c r="AU163" s="9"/>
      <c r="AV163" s="9"/>
      <c r="AW163" s="9"/>
      <c r="AX163" s="9"/>
      <c r="AY163" s="9"/>
      <c r="AZ163" s="9"/>
      <c r="BA163" s="9"/>
      <c r="BB163" s="9"/>
      <c r="BD163" s="9"/>
      <c r="BE163" s="9"/>
      <c r="BF163" s="9"/>
      <c r="BG163" s="9"/>
      <c r="BH163" s="9"/>
      <c r="BI163" s="9"/>
      <c r="BJ163" s="9"/>
      <c r="BK163" s="9"/>
      <c r="BL163" s="9"/>
      <c r="BM163" s="9"/>
      <c r="BN163" s="9"/>
      <c r="BQ163" s="9"/>
      <c r="BR163" s="9"/>
      <c r="BS163" s="9"/>
      <c r="BT163" s="9"/>
      <c r="BU163" s="9"/>
      <c r="BV163" s="9"/>
      <c r="BW163" s="9"/>
      <c r="BX163" s="9"/>
      <c r="BY163" s="9"/>
      <c r="BZ163" s="9"/>
      <c r="CA163" s="9"/>
    </row>
    <row r="164" spans="2:79" ht="40.5" customHeight="1" x14ac:dyDescent="0.25">
      <c r="B164" s="169"/>
      <c r="C164" s="169"/>
      <c r="D164" s="169" t="s">
        <v>517</v>
      </c>
      <c r="E164" s="169" t="s">
        <v>834</v>
      </c>
      <c r="F164" s="114" t="s">
        <v>154</v>
      </c>
      <c r="G164" s="114" t="s">
        <v>155</v>
      </c>
      <c r="H164" s="9"/>
      <c r="I164" s="9"/>
      <c r="J164" s="9"/>
      <c r="K164" s="9"/>
      <c r="L164" s="9"/>
      <c r="M164" s="9"/>
      <c r="N164" s="9"/>
      <c r="O164" s="9"/>
      <c r="P164" s="9"/>
      <c r="Q164" s="9"/>
      <c r="R164" s="9"/>
      <c r="T164" s="9"/>
      <c r="U164" s="9"/>
      <c r="V164" s="9"/>
      <c r="W164" s="9"/>
      <c r="X164" s="9"/>
      <c r="Y164" s="9"/>
      <c r="Z164" s="9"/>
      <c r="AA164" s="9"/>
      <c r="AB164" s="9"/>
      <c r="AC164" s="9"/>
      <c r="AD164" s="9"/>
      <c r="AF164" s="9"/>
      <c r="AG164" s="9"/>
      <c r="AH164" s="9"/>
      <c r="AI164" s="9"/>
      <c r="AJ164" s="9"/>
      <c r="AK164" s="9"/>
      <c r="AL164" s="9"/>
      <c r="AM164" s="9"/>
      <c r="AN164" s="9"/>
      <c r="AO164" s="9"/>
      <c r="AP164" s="9"/>
      <c r="AR164" s="9"/>
      <c r="AS164" s="9"/>
      <c r="AT164" s="9"/>
      <c r="AU164" s="9"/>
      <c r="AV164" s="9"/>
      <c r="AW164" s="9"/>
      <c r="AX164" s="9"/>
      <c r="AY164" s="9"/>
      <c r="AZ164" s="9"/>
      <c r="BA164" s="9"/>
      <c r="BB164" s="9"/>
      <c r="BD164" s="9"/>
      <c r="BE164" s="9"/>
      <c r="BF164" s="9"/>
      <c r="BG164" s="9"/>
      <c r="BH164" s="9"/>
      <c r="BI164" s="9"/>
      <c r="BJ164" s="9"/>
      <c r="BK164" s="9"/>
      <c r="BL164" s="9"/>
      <c r="BM164" s="9"/>
      <c r="BN164" s="9"/>
      <c r="BQ164" s="9"/>
      <c r="BR164" s="9"/>
      <c r="BS164" s="9"/>
      <c r="BT164" s="9"/>
      <c r="BU164" s="9"/>
      <c r="BV164" s="9"/>
      <c r="BW164" s="9"/>
      <c r="BX164" s="9"/>
      <c r="BY164" s="9"/>
      <c r="BZ164" s="9"/>
      <c r="CA164" s="9"/>
    </row>
    <row r="165" spans="2:79" ht="40.5" customHeight="1" x14ac:dyDescent="0.25">
      <c r="B165" s="169"/>
      <c r="C165" s="169"/>
      <c r="D165" s="169" t="s">
        <v>517</v>
      </c>
      <c r="E165" s="169" t="s">
        <v>835</v>
      </c>
      <c r="F165" s="114" t="s">
        <v>154</v>
      </c>
      <c r="G165" s="114" t="s">
        <v>155</v>
      </c>
      <c r="H165" s="9"/>
      <c r="I165" s="9"/>
      <c r="J165" s="9"/>
      <c r="K165" s="9"/>
      <c r="L165" s="9"/>
      <c r="M165" s="9"/>
      <c r="N165" s="9"/>
      <c r="O165" s="9"/>
      <c r="P165" s="9"/>
      <c r="Q165" s="9"/>
      <c r="R165" s="9"/>
      <c r="T165" s="9"/>
      <c r="U165" s="9"/>
      <c r="V165" s="9"/>
      <c r="W165" s="9"/>
      <c r="X165" s="9"/>
      <c r="Y165" s="9"/>
      <c r="Z165" s="9"/>
      <c r="AA165" s="9"/>
      <c r="AB165" s="9"/>
      <c r="AC165" s="9"/>
      <c r="AD165" s="9"/>
      <c r="AF165" s="9"/>
      <c r="AG165" s="9"/>
      <c r="AH165" s="9"/>
      <c r="AI165" s="9"/>
      <c r="AJ165" s="9"/>
      <c r="AK165" s="9"/>
      <c r="AL165" s="9"/>
      <c r="AM165" s="9"/>
      <c r="AN165" s="9"/>
      <c r="AO165" s="9"/>
      <c r="AP165" s="9"/>
      <c r="AR165" s="9"/>
      <c r="AS165" s="9"/>
      <c r="AT165" s="9"/>
      <c r="AU165" s="9"/>
      <c r="AV165" s="9"/>
      <c r="AW165" s="9"/>
      <c r="AX165" s="9"/>
      <c r="AY165" s="9"/>
      <c r="AZ165" s="9"/>
      <c r="BA165" s="9"/>
      <c r="BB165" s="9"/>
      <c r="BD165" s="9"/>
      <c r="BE165" s="9"/>
      <c r="BF165" s="9"/>
      <c r="BG165" s="9"/>
      <c r="BH165" s="9"/>
      <c r="BI165" s="9"/>
      <c r="BJ165" s="9"/>
      <c r="BK165" s="9"/>
      <c r="BL165" s="9"/>
      <c r="BM165" s="9"/>
      <c r="BN165" s="9"/>
      <c r="BQ165" s="9"/>
      <c r="BR165" s="9"/>
      <c r="BS165" s="9"/>
      <c r="BT165" s="9"/>
      <c r="BU165" s="9"/>
      <c r="BV165" s="9"/>
      <c r="BW165" s="9"/>
      <c r="BX165" s="9"/>
      <c r="BY165" s="9"/>
      <c r="BZ165" s="9"/>
      <c r="CA165" s="9"/>
    </row>
    <row r="166" spans="2:79" ht="40.5" customHeight="1" x14ac:dyDescent="0.25">
      <c r="B166" s="169"/>
      <c r="C166" s="169"/>
      <c r="D166" s="169" t="s">
        <v>517</v>
      </c>
      <c r="E166" s="169" t="s">
        <v>433</v>
      </c>
      <c r="F166" s="114" t="s">
        <v>154</v>
      </c>
      <c r="G166" s="114" t="s">
        <v>155</v>
      </c>
      <c r="H166" s="9"/>
      <c r="I166" s="9"/>
      <c r="J166" s="9"/>
      <c r="K166" s="9"/>
      <c r="L166" s="9"/>
      <c r="M166" s="9"/>
      <c r="N166" s="9"/>
      <c r="O166" s="9"/>
      <c r="P166" s="9"/>
      <c r="Q166" s="9"/>
      <c r="R166" s="9"/>
      <c r="T166" s="9"/>
      <c r="U166" s="9"/>
      <c r="V166" s="9"/>
      <c r="W166" s="9"/>
      <c r="X166" s="9"/>
      <c r="Y166" s="9"/>
      <c r="Z166" s="9"/>
      <c r="AA166" s="9"/>
      <c r="AB166" s="9"/>
      <c r="AC166" s="9"/>
      <c r="AD166" s="9"/>
      <c r="AF166" s="9"/>
      <c r="AG166" s="9"/>
      <c r="AH166" s="9"/>
      <c r="AI166" s="9"/>
      <c r="AJ166" s="9"/>
      <c r="AK166" s="9"/>
      <c r="AL166" s="9"/>
      <c r="AM166" s="9"/>
      <c r="AN166" s="9"/>
      <c r="AO166" s="9"/>
      <c r="AP166" s="9"/>
      <c r="AR166" s="9"/>
      <c r="AS166" s="9"/>
      <c r="AT166" s="9"/>
      <c r="AU166" s="9"/>
      <c r="AV166" s="9"/>
      <c r="AW166" s="9"/>
      <c r="AX166" s="9"/>
      <c r="AY166" s="9"/>
      <c r="AZ166" s="9"/>
      <c r="BA166" s="9"/>
      <c r="BB166" s="9"/>
      <c r="BD166" s="9"/>
      <c r="BE166" s="9"/>
      <c r="BF166" s="9"/>
      <c r="BG166" s="9"/>
      <c r="BH166" s="9"/>
      <c r="BI166" s="9"/>
      <c r="BJ166" s="9"/>
      <c r="BK166" s="9"/>
      <c r="BL166" s="9"/>
      <c r="BM166" s="9"/>
      <c r="BN166" s="9"/>
      <c r="BQ166" s="9"/>
      <c r="BR166" s="9"/>
      <c r="BS166" s="9"/>
      <c r="BT166" s="9"/>
      <c r="BU166" s="9"/>
      <c r="BV166" s="9"/>
      <c r="BW166" s="9"/>
      <c r="BX166" s="9"/>
      <c r="BY166" s="9"/>
      <c r="BZ166" s="9"/>
      <c r="CA166" s="9"/>
    </row>
    <row r="167" spans="2:79" ht="40.5" customHeight="1" x14ac:dyDescent="0.25">
      <c r="B167" s="169"/>
      <c r="C167" s="169"/>
      <c r="D167" s="169" t="s">
        <v>517</v>
      </c>
      <c r="E167" s="169" t="s">
        <v>435</v>
      </c>
      <c r="F167" s="114" t="s">
        <v>154</v>
      </c>
      <c r="G167" s="114" t="s">
        <v>155</v>
      </c>
      <c r="H167" s="9"/>
      <c r="I167" s="9"/>
      <c r="J167" s="9"/>
      <c r="K167" s="9"/>
      <c r="L167" s="9"/>
      <c r="M167" s="9"/>
      <c r="N167" s="9"/>
      <c r="O167" s="9"/>
      <c r="P167" s="9"/>
      <c r="Q167" s="9"/>
      <c r="R167" s="9"/>
      <c r="T167" s="9"/>
      <c r="U167" s="9"/>
      <c r="V167" s="9"/>
      <c r="W167" s="9"/>
      <c r="X167" s="9"/>
      <c r="Y167" s="9"/>
      <c r="Z167" s="9"/>
      <c r="AA167" s="9"/>
      <c r="AB167" s="9"/>
      <c r="AC167" s="9"/>
      <c r="AD167" s="9"/>
      <c r="AF167" s="9"/>
      <c r="AG167" s="9"/>
      <c r="AH167" s="9"/>
      <c r="AI167" s="9"/>
      <c r="AJ167" s="9"/>
      <c r="AK167" s="9"/>
      <c r="AL167" s="9"/>
      <c r="AM167" s="9"/>
      <c r="AN167" s="9"/>
      <c r="AO167" s="9"/>
      <c r="AP167" s="9"/>
      <c r="AR167" s="9"/>
      <c r="AS167" s="9"/>
      <c r="AT167" s="9"/>
      <c r="AU167" s="9"/>
      <c r="AV167" s="9"/>
      <c r="AW167" s="9"/>
      <c r="AX167" s="9"/>
      <c r="AY167" s="9"/>
      <c r="AZ167" s="9"/>
      <c r="BA167" s="9"/>
      <c r="BB167" s="9"/>
      <c r="BD167" s="9"/>
      <c r="BE167" s="9"/>
      <c r="BF167" s="9"/>
      <c r="BG167" s="9"/>
      <c r="BH167" s="9"/>
      <c r="BI167" s="9"/>
      <c r="BJ167" s="9"/>
      <c r="BK167" s="9"/>
      <c r="BL167" s="9"/>
      <c r="BM167" s="9"/>
      <c r="BN167" s="9"/>
      <c r="BQ167" s="9"/>
      <c r="BR167" s="9"/>
      <c r="BS167" s="9"/>
      <c r="BT167" s="9"/>
      <c r="BU167" s="9"/>
      <c r="BV167" s="9"/>
      <c r="BW167" s="9"/>
      <c r="BX167" s="9"/>
      <c r="BY167" s="9"/>
      <c r="BZ167" s="9"/>
      <c r="CA167" s="9"/>
    </row>
    <row r="168" spans="2:79" ht="40.5" customHeight="1" x14ac:dyDescent="0.25">
      <c r="B168" s="256" t="s">
        <v>437</v>
      </c>
      <c r="C168" s="257"/>
      <c r="D168" s="257"/>
      <c r="E168" s="258"/>
      <c r="F168" s="167"/>
      <c r="G168" s="166"/>
      <c r="H168" s="182"/>
      <c r="I168" s="182"/>
      <c r="J168" s="182"/>
      <c r="K168" s="182"/>
      <c r="L168" s="182"/>
      <c r="M168" s="182"/>
      <c r="N168" s="182"/>
      <c r="O168" s="182"/>
      <c r="P168" s="182"/>
      <c r="Q168" s="182"/>
      <c r="R168" s="182"/>
      <c r="T168" s="182"/>
      <c r="U168" s="182"/>
      <c r="V168" s="182"/>
      <c r="W168" s="182"/>
      <c r="X168" s="182"/>
      <c r="Y168" s="182"/>
      <c r="Z168" s="182"/>
      <c r="AA168" s="182"/>
      <c r="AB168" s="182"/>
      <c r="AC168" s="182"/>
      <c r="AD168" s="182"/>
      <c r="AF168" s="182"/>
      <c r="AG168" s="182"/>
      <c r="AH168" s="182"/>
      <c r="AI168" s="182"/>
      <c r="AJ168" s="182"/>
      <c r="AK168" s="182"/>
      <c r="AL168" s="182"/>
      <c r="AM168" s="182"/>
      <c r="AN168" s="182"/>
      <c r="AO168" s="182"/>
      <c r="AP168" s="182"/>
      <c r="AR168" s="182"/>
      <c r="AS168" s="182"/>
      <c r="AT168" s="182"/>
      <c r="AU168" s="182"/>
      <c r="AV168" s="182"/>
      <c r="AW168" s="182"/>
      <c r="AX168" s="182"/>
      <c r="AY168" s="182"/>
      <c r="AZ168" s="182"/>
      <c r="BA168" s="182"/>
      <c r="BB168" s="182"/>
      <c r="BD168" s="182"/>
      <c r="BE168" s="182"/>
      <c r="BF168" s="182"/>
      <c r="BG168" s="182"/>
      <c r="BH168" s="182"/>
      <c r="BI168" s="182"/>
      <c r="BJ168" s="182"/>
      <c r="BK168" s="182"/>
      <c r="BL168" s="182"/>
      <c r="BM168" s="182"/>
      <c r="BN168" s="182"/>
      <c r="BQ168" s="182"/>
      <c r="BR168" s="182"/>
      <c r="BS168" s="182"/>
      <c r="BT168" s="182"/>
      <c r="BU168" s="182"/>
      <c r="BV168" s="182"/>
      <c r="BW168" s="182"/>
      <c r="BX168" s="182"/>
      <c r="BY168" s="182"/>
      <c r="BZ168" s="182"/>
      <c r="CA168" s="182"/>
    </row>
    <row r="169" spans="2:79" ht="40.5" customHeight="1" x14ac:dyDescent="0.25">
      <c r="B169" s="138"/>
      <c r="C169" s="247" t="s">
        <v>439</v>
      </c>
      <c r="D169" s="247"/>
      <c r="E169" s="252"/>
      <c r="F169" s="165"/>
      <c r="G169" s="164"/>
      <c r="H169" s="181"/>
      <c r="I169" s="181"/>
      <c r="J169" s="181"/>
      <c r="K169" s="181"/>
      <c r="L169" s="181"/>
      <c r="M169" s="181"/>
      <c r="N169" s="181"/>
      <c r="O169" s="181"/>
      <c r="P169" s="181"/>
      <c r="Q169" s="181"/>
      <c r="R169" s="181"/>
      <c r="T169" s="181"/>
      <c r="U169" s="181"/>
      <c r="V169" s="181"/>
      <c r="W169" s="181"/>
      <c r="X169" s="181"/>
      <c r="Y169" s="181"/>
      <c r="Z169" s="181"/>
      <c r="AA169" s="181"/>
      <c r="AB169" s="181"/>
      <c r="AC169" s="181"/>
      <c r="AD169" s="181"/>
      <c r="AF169" s="181"/>
      <c r="AG169" s="181"/>
      <c r="AH169" s="181"/>
      <c r="AI169" s="181"/>
      <c r="AJ169" s="181"/>
      <c r="AK169" s="181"/>
      <c r="AL169" s="181"/>
      <c r="AM169" s="181"/>
      <c r="AN169" s="181"/>
      <c r="AO169" s="181"/>
      <c r="AP169" s="181"/>
      <c r="AR169" s="181"/>
      <c r="AS169" s="181"/>
      <c r="AT169" s="181"/>
      <c r="AU169" s="181"/>
      <c r="AV169" s="181"/>
      <c r="AW169" s="181"/>
      <c r="AX169" s="181"/>
      <c r="AY169" s="181"/>
      <c r="AZ169" s="181"/>
      <c r="BA169" s="181"/>
      <c r="BB169" s="181"/>
      <c r="BD169" s="181"/>
      <c r="BE169" s="181"/>
      <c r="BF169" s="181"/>
      <c r="BG169" s="181"/>
      <c r="BH169" s="181"/>
      <c r="BI169" s="181"/>
      <c r="BJ169" s="181"/>
      <c r="BK169" s="181"/>
      <c r="BL169" s="181"/>
      <c r="BM169" s="181"/>
      <c r="BN169" s="181"/>
      <c r="BQ169" s="181"/>
      <c r="BR169" s="181"/>
      <c r="BS169" s="181"/>
      <c r="BT169" s="181"/>
      <c r="BU169" s="181"/>
      <c r="BV169" s="181"/>
      <c r="BW169" s="181"/>
      <c r="BX169" s="181"/>
      <c r="BY169" s="181"/>
      <c r="BZ169" s="181"/>
      <c r="CA169" s="181"/>
    </row>
    <row r="170" spans="2:79" ht="40.5" customHeight="1" x14ac:dyDescent="0.25">
      <c r="B170" s="169"/>
      <c r="C170" s="169"/>
      <c r="D170" s="169" t="s">
        <v>48</v>
      </c>
      <c r="E170" s="169" t="s">
        <v>441</v>
      </c>
      <c r="F170" s="114" t="s">
        <v>154</v>
      </c>
      <c r="G170" s="114" t="s">
        <v>155</v>
      </c>
      <c r="H170" s="9"/>
      <c r="I170" s="9"/>
      <c r="J170" s="9"/>
      <c r="K170" s="9"/>
      <c r="L170" s="9"/>
      <c r="M170" s="9"/>
      <c r="N170" s="9"/>
      <c r="O170" s="9"/>
      <c r="P170" s="9"/>
      <c r="Q170" s="9"/>
      <c r="R170" s="9"/>
      <c r="T170" s="9"/>
      <c r="U170" s="9"/>
      <c r="V170" s="9"/>
      <c r="W170" s="9"/>
      <c r="X170" s="9"/>
      <c r="Y170" s="9"/>
      <c r="Z170" s="9"/>
      <c r="AA170" s="9"/>
      <c r="AB170" s="9"/>
      <c r="AC170" s="9"/>
      <c r="AD170" s="9"/>
      <c r="AF170" s="9"/>
      <c r="AG170" s="9"/>
      <c r="AH170" s="9"/>
      <c r="AI170" s="9"/>
      <c r="AJ170" s="9"/>
      <c r="AK170" s="9"/>
      <c r="AL170" s="9"/>
      <c r="AM170" s="9"/>
      <c r="AN170" s="9"/>
      <c r="AO170" s="9"/>
      <c r="AP170" s="9"/>
      <c r="AR170" s="9"/>
      <c r="AS170" s="9"/>
      <c r="AT170" s="9"/>
      <c r="AU170" s="9"/>
      <c r="AV170" s="9"/>
      <c r="AW170" s="9"/>
      <c r="AX170" s="9"/>
      <c r="AY170" s="9"/>
      <c r="AZ170" s="9"/>
      <c r="BA170" s="9"/>
      <c r="BB170" s="9"/>
      <c r="BD170" s="9"/>
      <c r="BE170" s="9"/>
      <c r="BF170" s="9"/>
      <c r="BG170" s="9"/>
      <c r="BH170" s="9"/>
      <c r="BI170" s="9"/>
      <c r="BJ170" s="9"/>
      <c r="BK170" s="9"/>
      <c r="BL170" s="9"/>
      <c r="BM170" s="9"/>
      <c r="BN170" s="9"/>
      <c r="BQ170" s="9"/>
      <c r="BR170" s="9"/>
      <c r="BS170" s="9"/>
      <c r="BT170" s="9"/>
      <c r="BU170" s="9"/>
      <c r="BV170" s="9"/>
      <c r="BW170" s="9"/>
      <c r="BX170" s="9"/>
      <c r="BY170" s="9"/>
      <c r="BZ170" s="9"/>
      <c r="CA170" s="9"/>
    </row>
    <row r="171" spans="2:79" ht="40.5" customHeight="1" x14ac:dyDescent="0.25">
      <c r="B171" s="169"/>
      <c r="C171" s="169"/>
      <c r="D171" s="169" t="s">
        <v>48</v>
      </c>
      <c r="E171" s="169" t="s">
        <v>837</v>
      </c>
      <c r="F171" s="114" t="s">
        <v>154</v>
      </c>
      <c r="G171" s="114" t="s">
        <v>155</v>
      </c>
      <c r="H171" s="9"/>
      <c r="I171" s="9"/>
      <c r="J171" s="9"/>
      <c r="K171" s="9"/>
      <c r="L171" s="9"/>
      <c r="M171" s="9"/>
      <c r="N171" s="9"/>
      <c r="O171" s="9"/>
      <c r="P171" s="9"/>
      <c r="Q171" s="9"/>
      <c r="R171" s="9"/>
      <c r="T171" s="9"/>
      <c r="U171" s="9"/>
      <c r="V171" s="9"/>
      <c r="W171" s="9"/>
      <c r="X171" s="9"/>
      <c r="Y171" s="9"/>
      <c r="Z171" s="9"/>
      <c r="AA171" s="9"/>
      <c r="AB171" s="9"/>
      <c r="AC171" s="9"/>
      <c r="AD171" s="9"/>
      <c r="AF171" s="9"/>
      <c r="AG171" s="9"/>
      <c r="AH171" s="9"/>
      <c r="AI171" s="9"/>
      <c r="AJ171" s="9"/>
      <c r="AK171" s="9"/>
      <c r="AL171" s="9"/>
      <c r="AM171" s="9"/>
      <c r="AN171" s="9"/>
      <c r="AO171" s="9"/>
      <c r="AP171" s="9"/>
      <c r="AR171" s="9"/>
      <c r="AS171" s="9"/>
      <c r="AT171" s="9"/>
      <c r="AU171" s="9"/>
      <c r="AV171" s="9"/>
      <c r="AW171" s="9"/>
      <c r="AX171" s="9"/>
      <c r="AY171" s="9"/>
      <c r="AZ171" s="9"/>
      <c r="BA171" s="9"/>
      <c r="BB171" s="9"/>
      <c r="BD171" s="9"/>
      <c r="BE171" s="9"/>
      <c r="BF171" s="9"/>
      <c r="BG171" s="9"/>
      <c r="BH171" s="9"/>
      <c r="BI171" s="9"/>
      <c r="BJ171" s="9"/>
      <c r="BK171" s="9"/>
      <c r="BL171" s="9"/>
      <c r="BM171" s="9"/>
      <c r="BN171" s="9"/>
      <c r="BQ171" s="9"/>
      <c r="BR171" s="9"/>
      <c r="BS171" s="9"/>
      <c r="BT171" s="9"/>
      <c r="BU171" s="9"/>
      <c r="BV171" s="9"/>
      <c r="BW171" s="9"/>
      <c r="BX171" s="9"/>
      <c r="BY171" s="9"/>
      <c r="BZ171" s="9"/>
      <c r="CA171" s="9"/>
    </row>
    <row r="172" spans="2:79" ht="40.5" customHeight="1" x14ac:dyDescent="0.25">
      <c r="B172" s="169"/>
      <c r="C172" s="169"/>
      <c r="D172" s="169" t="s">
        <v>48</v>
      </c>
      <c r="E172" s="169" t="s">
        <v>444</v>
      </c>
      <c r="F172" s="114" t="s">
        <v>154</v>
      </c>
      <c r="G172" s="114" t="s">
        <v>155</v>
      </c>
      <c r="H172" s="9"/>
      <c r="I172" s="9"/>
      <c r="J172" s="9"/>
      <c r="K172" s="9"/>
      <c r="L172" s="9"/>
      <c r="M172" s="9"/>
      <c r="N172" s="9"/>
      <c r="O172" s="9"/>
      <c r="P172" s="9"/>
      <c r="Q172" s="9"/>
      <c r="R172" s="9"/>
      <c r="T172" s="9"/>
      <c r="U172" s="9"/>
      <c r="V172" s="9"/>
      <c r="W172" s="9"/>
      <c r="X172" s="9"/>
      <c r="Y172" s="9"/>
      <c r="Z172" s="9"/>
      <c r="AA172" s="9"/>
      <c r="AB172" s="9"/>
      <c r="AC172" s="9"/>
      <c r="AD172" s="9"/>
      <c r="AF172" s="9"/>
      <c r="AG172" s="9"/>
      <c r="AH172" s="9"/>
      <c r="AI172" s="9"/>
      <c r="AJ172" s="9"/>
      <c r="AK172" s="9"/>
      <c r="AL172" s="9"/>
      <c r="AM172" s="9"/>
      <c r="AN172" s="9"/>
      <c r="AO172" s="9"/>
      <c r="AP172" s="9"/>
      <c r="AR172" s="9"/>
      <c r="AS172" s="9"/>
      <c r="AT172" s="9"/>
      <c r="AU172" s="9"/>
      <c r="AV172" s="9"/>
      <c r="AW172" s="9"/>
      <c r="AX172" s="9"/>
      <c r="AY172" s="9"/>
      <c r="AZ172" s="9"/>
      <c r="BA172" s="9"/>
      <c r="BB172" s="9"/>
      <c r="BD172" s="9"/>
      <c r="BE172" s="9"/>
      <c r="BF172" s="9"/>
      <c r="BG172" s="9"/>
      <c r="BH172" s="9"/>
      <c r="BI172" s="9"/>
      <c r="BJ172" s="9"/>
      <c r="BK172" s="9"/>
      <c r="BL172" s="9"/>
      <c r="BM172" s="9"/>
      <c r="BN172" s="9"/>
      <c r="BQ172" s="9"/>
      <c r="BR172" s="9"/>
      <c r="BS172" s="9"/>
      <c r="BT172" s="9"/>
      <c r="BU172" s="9"/>
      <c r="BV172" s="9"/>
      <c r="BW172" s="9"/>
      <c r="BX172" s="9"/>
      <c r="BY172" s="9"/>
      <c r="BZ172" s="9"/>
      <c r="CA172" s="9"/>
    </row>
    <row r="173" spans="2:79" ht="40.5" customHeight="1" x14ac:dyDescent="0.25">
      <c r="B173" s="169"/>
      <c r="C173" s="169"/>
      <c r="D173" s="169" t="s">
        <v>48</v>
      </c>
      <c r="E173" s="169" t="s">
        <v>446</v>
      </c>
      <c r="F173" s="114" t="s">
        <v>154</v>
      </c>
      <c r="G173" s="114" t="s">
        <v>155</v>
      </c>
      <c r="H173" s="9"/>
      <c r="I173" s="9"/>
      <c r="J173" s="9"/>
      <c r="K173" s="9"/>
      <c r="L173" s="9"/>
      <c r="M173" s="9"/>
      <c r="N173" s="9"/>
      <c r="O173" s="9"/>
      <c r="P173" s="9"/>
      <c r="Q173" s="9"/>
      <c r="R173" s="9"/>
      <c r="T173" s="9"/>
      <c r="U173" s="9"/>
      <c r="V173" s="9"/>
      <c r="W173" s="9"/>
      <c r="X173" s="9"/>
      <c r="Y173" s="9"/>
      <c r="Z173" s="9"/>
      <c r="AA173" s="9"/>
      <c r="AB173" s="9"/>
      <c r="AC173" s="9"/>
      <c r="AD173" s="9"/>
      <c r="AF173" s="9"/>
      <c r="AG173" s="9"/>
      <c r="AH173" s="9"/>
      <c r="AI173" s="9"/>
      <c r="AJ173" s="9"/>
      <c r="AK173" s="9"/>
      <c r="AL173" s="9"/>
      <c r="AM173" s="9"/>
      <c r="AN173" s="9"/>
      <c r="AO173" s="9"/>
      <c r="AP173" s="9"/>
      <c r="AR173" s="9"/>
      <c r="AS173" s="9"/>
      <c r="AT173" s="9"/>
      <c r="AU173" s="9"/>
      <c r="AV173" s="9"/>
      <c r="AW173" s="9"/>
      <c r="AX173" s="9"/>
      <c r="AY173" s="9"/>
      <c r="AZ173" s="9"/>
      <c r="BA173" s="9"/>
      <c r="BB173" s="9"/>
      <c r="BD173" s="9"/>
      <c r="BE173" s="9"/>
      <c r="BF173" s="9"/>
      <c r="BG173" s="9"/>
      <c r="BH173" s="9"/>
      <c r="BI173" s="9"/>
      <c r="BJ173" s="9"/>
      <c r="BK173" s="9"/>
      <c r="BL173" s="9"/>
      <c r="BM173" s="9"/>
      <c r="BN173" s="9"/>
      <c r="BQ173" s="9"/>
      <c r="BR173" s="9"/>
      <c r="BS173" s="9"/>
      <c r="BT173" s="9"/>
      <c r="BU173" s="9"/>
      <c r="BV173" s="9"/>
      <c r="BW173" s="9"/>
      <c r="BX173" s="9"/>
      <c r="BY173" s="9"/>
      <c r="BZ173" s="9"/>
      <c r="CA173" s="9"/>
    </row>
    <row r="174" spans="2:79" ht="40.5" customHeight="1" x14ac:dyDescent="0.25">
      <c r="B174" s="169"/>
      <c r="C174" s="169"/>
      <c r="D174" s="169" t="s">
        <v>48</v>
      </c>
      <c r="E174" s="169" t="s">
        <v>448</v>
      </c>
      <c r="F174" s="114" t="s">
        <v>154</v>
      </c>
      <c r="G174" s="114" t="s">
        <v>155</v>
      </c>
      <c r="H174" s="9"/>
      <c r="I174" s="9"/>
      <c r="J174" s="9"/>
      <c r="K174" s="9"/>
      <c r="L174" s="9"/>
      <c r="M174" s="9"/>
      <c r="N174" s="9"/>
      <c r="O174" s="9"/>
      <c r="P174" s="9"/>
      <c r="Q174" s="9"/>
      <c r="R174" s="9"/>
      <c r="T174" s="9"/>
      <c r="U174" s="9"/>
      <c r="V174" s="9"/>
      <c r="W174" s="9"/>
      <c r="X174" s="9"/>
      <c r="Y174" s="9"/>
      <c r="Z174" s="9"/>
      <c r="AA174" s="9"/>
      <c r="AB174" s="9"/>
      <c r="AC174" s="9"/>
      <c r="AD174" s="9"/>
      <c r="AF174" s="9"/>
      <c r="AG174" s="9"/>
      <c r="AH174" s="9"/>
      <c r="AI174" s="9"/>
      <c r="AJ174" s="9"/>
      <c r="AK174" s="9"/>
      <c r="AL174" s="9"/>
      <c r="AM174" s="9"/>
      <c r="AN174" s="9"/>
      <c r="AO174" s="9"/>
      <c r="AP174" s="9"/>
      <c r="AR174" s="9"/>
      <c r="AS174" s="9"/>
      <c r="AT174" s="9"/>
      <c r="AU174" s="9"/>
      <c r="AV174" s="9"/>
      <c r="AW174" s="9"/>
      <c r="AX174" s="9"/>
      <c r="AY174" s="9"/>
      <c r="AZ174" s="9"/>
      <c r="BA174" s="9"/>
      <c r="BB174" s="9"/>
      <c r="BD174" s="9"/>
      <c r="BE174" s="9"/>
      <c r="BF174" s="9"/>
      <c r="BG174" s="9"/>
      <c r="BH174" s="9"/>
      <c r="BI174" s="9"/>
      <c r="BJ174" s="9"/>
      <c r="BK174" s="9"/>
      <c r="BL174" s="9"/>
      <c r="BM174" s="9"/>
      <c r="BN174" s="9"/>
      <c r="BQ174" s="9"/>
      <c r="BR174" s="9"/>
      <c r="BS174" s="9"/>
      <c r="BT174" s="9"/>
      <c r="BU174" s="9"/>
      <c r="BV174" s="9"/>
      <c r="BW174" s="9"/>
      <c r="BX174" s="9"/>
      <c r="BY174" s="9"/>
      <c r="BZ174" s="9"/>
      <c r="CA174" s="9"/>
    </row>
    <row r="175" spans="2:79" ht="40.5" customHeight="1" x14ac:dyDescent="0.25">
      <c r="B175" s="169"/>
      <c r="C175" s="169"/>
      <c r="D175" s="169" t="s">
        <v>48</v>
      </c>
      <c r="E175" s="169" t="s">
        <v>450</v>
      </c>
      <c r="F175" s="114" t="s">
        <v>154</v>
      </c>
      <c r="G175" s="114" t="s">
        <v>155</v>
      </c>
      <c r="H175" s="9"/>
      <c r="I175" s="9"/>
      <c r="J175" s="9"/>
      <c r="K175" s="9"/>
      <c r="L175" s="9"/>
      <c r="M175" s="9"/>
      <c r="N175" s="9"/>
      <c r="O175" s="9"/>
      <c r="P175" s="9"/>
      <c r="Q175" s="9"/>
      <c r="R175" s="9"/>
      <c r="T175" s="9"/>
      <c r="U175" s="9"/>
      <c r="V175" s="9"/>
      <c r="W175" s="9"/>
      <c r="X175" s="9"/>
      <c r="Y175" s="9"/>
      <c r="Z175" s="9"/>
      <c r="AA175" s="9"/>
      <c r="AB175" s="9"/>
      <c r="AC175" s="9"/>
      <c r="AD175" s="9"/>
      <c r="AF175" s="9"/>
      <c r="AG175" s="9"/>
      <c r="AH175" s="9"/>
      <c r="AI175" s="9"/>
      <c r="AJ175" s="9"/>
      <c r="AK175" s="9"/>
      <c r="AL175" s="9"/>
      <c r="AM175" s="9"/>
      <c r="AN175" s="9"/>
      <c r="AO175" s="9"/>
      <c r="AP175" s="9"/>
      <c r="AR175" s="9"/>
      <c r="AS175" s="9"/>
      <c r="AT175" s="9"/>
      <c r="AU175" s="9"/>
      <c r="AV175" s="9"/>
      <c r="AW175" s="9"/>
      <c r="AX175" s="9"/>
      <c r="AY175" s="9"/>
      <c r="AZ175" s="9"/>
      <c r="BA175" s="9"/>
      <c r="BB175" s="9"/>
      <c r="BD175" s="9"/>
      <c r="BE175" s="9"/>
      <c r="BF175" s="9"/>
      <c r="BG175" s="9"/>
      <c r="BH175" s="9"/>
      <c r="BI175" s="9"/>
      <c r="BJ175" s="9"/>
      <c r="BK175" s="9"/>
      <c r="BL175" s="9"/>
      <c r="BM175" s="9"/>
      <c r="BN175" s="9"/>
      <c r="BQ175" s="9"/>
      <c r="BR175" s="9"/>
      <c r="BS175" s="9"/>
      <c r="BT175" s="9"/>
      <c r="BU175" s="9"/>
      <c r="BV175" s="9"/>
      <c r="BW175" s="9"/>
      <c r="BX175" s="9"/>
      <c r="BY175" s="9"/>
      <c r="BZ175" s="9"/>
      <c r="CA175" s="9"/>
    </row>
    <row r="176" spans="2:79" ht="40.5" customHeight="1" x14ac:dyDescent="0.25">
      <c r="B176" s="169"/>
      <c r="C176" s="169"/>
      <c r="D176" s="169" t="s">
        <v>48</v>
      </c>
      <c r="E176" s="169" t="s">
        <v>452</v>
      </c>
      <c r="F176" s="114" t="s">
        <v>154</v>
      </c>
      <c r="G176" s="114" t="s">
        <v>155</v>
      </c>
      <c r="H176" s="9"/>
      <c r="I176" s="9"/>
      <c r="J176" s="9"/>
      <c r="K176" s="9"/>
      <c r="L176" s="9"/>
      <c r="M176" s="9"/>
      <c r="N176" s="9"/>
      <c r="O176" s="9"/>
      <c r="P176" s="9"/>
      <c r="Q176" s="9"/>
      <c r="R176" s="9"/>
      <c r="T176" s="9"/>
      <c r="U176" s="9"/>
      <c r="V176" s="9"/>
      <c r="W176" s="9"/>
      <c r="X176" s="9"/>
      <c r="Y176" s="9"/>
      <c r="Z176" s="9"/>
      <c r="AA176" s="9"/>
      <c r="AB176" s="9"/>
      <c r="AC176" s="9"/>
      <c r="AD176" s="9"/>
      <c r="AF176" s="9"/>
      <c r="AG176" s="9"/>
      <c r="AH176" s="9"/>
      <c r="AI176" s="9"/>
      <c r="AJ176" s="9"/>
      <c r="AK176" s="9"/>
      <c r="AL176" s="9"/>
      <c r="AM176" s="9"/>
      <c r="AN176" s="9"/>
      <c r="AO176" s="9"/>
      <c r="AP176" s="9"/>
      <c r="AR176" s="9"/>
      <c r="AS176" s="9"/>
      <c r="AT176" s="9"/>
      <c r="AU176" s="9"/>
      <c r="AV176" s="9"/>
      <c r="AW176" s="9"/>
      <c r="AX176" s="9"/>
      <c r="AY176" s="9"/>
      <c r="AZ176" s="9"/>
      <c r="BA176" s="9"/>
      <c r="BB176" s="9"/>
      <c r="BD176" s="9"/>
      <c r="BE176" s="9"/>
      <c r="BF176" s="9"/>
      <c r="BG176" s="9"/>
      <c r="BH176" s="9"/>
      <c r="BI176" s="9"/>
      <c r="BJ176" s="9"/>
      <c r="BK176" s="9"/>
      <c r="BL176" s="9"/>
      <c r="BM176" s="9"/>
      <c r="BN176" s="9"/>
      <c r="BQ176" s="9"/>
      <c r="BR176" s="9"/>
      <c r="BS176" s="9"/>
      <c r="BT176" s="9"/>
      <c r="BU176" s="9"/>
      <c r="BV176" s="9"/>
      <c r="BW176" s="9"/>
      <c r="BX176" s="9"/>
      <c r="BY176" s="9"/>
      <c r="BZ176" s="9"/>
      <c r="CA176" s="9"/>
    </row>
    <row r="177" spans="2:79" ht="40.5" customHeight="1" x14ac:dyDescent="0.25">
      <c r="B177" s="169"/>
      <c r="C177" s="169"/>
      <c r="D177" s="169" t="s">
        <v>48</v>
      </c>
      <c r="E177" s="169" t="s">
        <v>454</v>
      </c>
      <c r="F177" s="114" t="s">
        <v>154</v>
      </c>
      <c r="G177" s="114" t="s">
        <v>155</v>
      </c>
      <c r="H177" s="9"/>
      <c r="I177" s="9"/>
      <c r="J177" s="9"/>
      <c r="K177" s="9"/>
      <c r="L177" s="9"/>
      <c r="M177" s="9"/>
      <c r="N177" s="9"/>
      <c r="O177" s="9"/>
      <c r="P177" s="9"/>
      <c r="Q177" s="9"/>
      <c r="R177" s="9"/>
      <c r="T177" s="9"/>
      <c r="U177" s="9"/>
      <c r="V177" s="9"/>
      <c r="W177" s="9"/>
      <c r="X177" s="9"/>
      <c r="Y177" s="9"/>
      <c r="Z177" s="9"/>
      <c r="AA177" s="9"/>
      <c r="AB177" s="9"/>
      <c r="AC177" s="9"/>
      <c r="AD177" s="9"/>
      <c r="AF177" s="9"/>
      <c r="AG177" s="9"/>
      <c r="AH177" s="9"/>
      <c r="AI177" s="9"/>
      <c r="AJ177" s="9"/>
      <c r="AK177" s="9"/>
      <c r="AL177" s="9"/>
      <c r="AM177" s="9"/>
      <c r="AN177" s="9"/>
      <c r="AO177" s="9"/>
      <c r="AP177" s="9"/>
      <c r="AR177" s="9"/>
      <c r="AS177" s="9"/>
      <c r="AT177" s="9"/>
      <c r="AU177" s="9"/>
      <c r="AV177" s="9"/>
      <c r="AW177" s="9"/>
      <c r="AX177" s="9"/>
      <c r="AY177" s="9"/>
      <c r="AZ177" s="9"/>
      <c r="BA177" s="9"/>
      <c r="BB177" s="9"/>
      <c r="BD177" s="9"/>
      <c r="BE177" s="9"/>
      <c r="BF177" s="9"/>
      <c r="BG177" s="9"/>
      <c r="BH177" s="9"/>
      <c r="BI177" s="9"/>
      <c r="BJ177" s="9"/>
      <c r="BK177" s="9"/>
      <c r="BL177" s="9"/>
      <c r="BM177" s="9"/>
      <c r="BN177" s="9"/>
      <c r="BQ177" s="9"/>
      <c r="BR177" s="9"/>
      <c r="BS177" s="9"/>
      <c r="BT177" s="9"/>
      <c r="BU177" s="9"/>
      <c r="BV177" s="9"/>
      <c r="BW177" s="9"/>
      <c r="BX177" s="9"/>
      <c r="BY177" s="9"/>
      <c r="BZ177" s="9"/>
      <c r="CA177" s="9"/>
    </row>
    <row r="178" spans="2:79" ht="40.5" customHeight="1" x14ac:dyDescent="0.25">
      <c r="B178" s="169"/>
      <c r="C178" s="169"/>
      <c r="D178" s="169" t="s">
        <v>48</v>
      </c>
      <c r="E178" s="169" t="s">
        <v>456</v>
      </c>
      <c r="F178" s="114" t="s">
        <v>154</v>
      </c>
      <c r="G178" s="114" t="s">
        <v>155</v>
      </c>
      <c r="H178" s="9"/>
      <c r="I178" s="9"/>
      <c r="J178" s="9"/>
      <c r="K178" s="9"/>
      <c r="L178" s="9"/>
      <c r="M178" s="9"/>
      <c r="N178" s="9"/>
      <c r="O178" s="9"/>
      <c r="P178" s="9"/>
      <c r="Q178" s="9"/>
      <c r="R178" s="9"/>
      <c r="T178" s="9"/>
      <c r="U178" s="9"/>
      <c r="V178" s="9"/>
      <c r="W178" s="9"/>
      <c r="X178" s="9"/>
      <c r="Y178" s="9"/>
      <c r="Z178" s="9"/>
      <c r="AA178" s="9"/>
      <c r="AB178" s="9"/>
      <c r="AC178" s="9"/>
      <c r="AD178" s="9"/>
      <c r="AF178" s="9"/>
      <c r="AG178" s="9"/>
      <c r="AH178" s="9"/>
      <c r="AI178" s="9"/>
      <c r="AJ178" s="9"/>
      <c r="AK178" s="9"/>
      <c r="AL178" s="9"/>
      <c r="AM178" s="9"/>
      <c r="AN178" s="9"/>
      <c r="AO178" s="9"/>
      <c r="AP178" s="9"/>
      <c r="AR178" s="9"/>
      <c r="AS178" s="9"/>
      <c r="AT178" s="9"/>
      <c r="AU178" s="9"/>
      <c r="AV178" s="9"/>
      <c r="AW178" s="9"/>
      <c r="AX178" s="9"/>
      <c r="AY178" s="9"/>
      <c r="AZ178" s="9"/>
      <c r="BA178" s="9"/>
      <c r="BB178" s="9"/>
      <c r="BD178" s="9"/>
      <c r="BE178" s="9"/>
      <c r="BF178" s="9"/>
      <c r="BG178" s="9"/>
      <c r="BH178" s="9"/>
      <c r="BI178" s="9"/>
      <c r="BJ178" s="9"/>
      <c r="BK178" s="9"/>
      <c r="BL178" s="9"/>
      <c r="BM178" s="9"/>
      <c r="BN178" s="9"/>
      <c r="BQ178" s="9"/>
      <c r="BR178" s="9"/>
      <c r="BS178" s="9"/>
      <c r="BT178" s="9"/>
      <c r="BU178" s="9"/>
      <c r="BV178" s="9"/>
      <c r="BW178" s="9"/>
      <c r="BX178" s="9"/>
      <c r="BY178" s="9"/>
      <c r="BZ178" s="9"/>
      <c r="CA178" s="9"/>
    </row>
    <row r="179" spans="2:79" ht="40.5" customHeight="1" x14ac:dyDescent="0.25">
      <c r="B179" s="169"/>
      <c r="C179" s="169"/>
      <c r="D179" s="169" t="s">
        <v>48</v>
      </c>
      <c r="E179" s="169" t="s">
        <v>458</v>
      </c>
      <c r="F179" s="114" t="s">
        <v>154</v>
      </c>
      <c r="G179" s="114" t="s">
        <v>155</v>
      </c>
      <c r="H179" s="9"/>
      <c r="I179" s="9"/>
      <c r="J179" s="9"/>
      <c r="K179" s="9"/>
      <c r="L179" s="9"/>
      <c r="M179" s="9"/>
      <c r="N179" s="9"/>
      <c r="O179" s="9"/>
      <c r="P179" s="9"/>
      <c r="Q179" s="9"/>
      <c r="R179" s="9"/>
      <c r="T179" s="9"/>
      <c r="U179" s="9"/>
      <c r="V179" s="9"/>
      <c r="W179" s="9"/>
      <c r="X179" s="9"/>
      <c r="Y179" s="9"/>
      <c r="Z179" s="9"/>
      <c r="AA179" s="9"/>
      <c r="AB179" s="9"/>
      <c r="AC179" s="9"/>
      <c r="AD179" s="9"/>
      <c r="AF179" s="9"/>
      <c r="AG179" s="9"/>
      <c r="AH179" s="9"/>
      <c r="AI179" s="9"/>
      <c r="AJ179" s="9"/>
      <c r="AK179" s="9"/>
      <c r="AL179" s="9"/>
      <c r="AM179" s="9"/>
      <c r="AN179" s="9"/>
      <c r="AO179" s="9"/>
      <c r="AP179" s="9"/>
      <c r="AR179" s="9"/>
      <c r="AS179" s="9"/>
      <c r="AT179" s="9"/>
      <c r="AU179" s="9"/>
      <c r="AV179" s="9"/>
      <c r="AW179" s="9"/>
      <c r="AX179" s="9"/>
      <c r="AY179" s="9"/>
      <c r="AZ179" s="9"/>
      <c r="BA179" s="9"/>
      <c r="BB179" s="9"/>
      <c r="BD179" s="9"/>
      <c r="BE179" s="9"/>
      <c r="BF179" s="9"/>
      <c r="BG179" s="9"/>
      <c r="BH179" s="9"/>
      <c r="BI179" s="9"/>
      <c r="BJ179" s="9"/>
      <c r="BK179" s="9"/>
      <c r="BL179" s="9"/>
      <c r="BM179" s="9"/>
      <c r="BN179" s="9"/>
      <c r="BQ179" s="9"/>
      <c r="BR179" s="9"/>
      <c r="BS179" s="9"/>
      <c r="BT179" s="9"/>
      <c r="BU179" s="9"/>
      <c r="BV179" s="9"/>
      <c r="BW179" s="9"/>
      <c r="BX179" s="9"/>
      <c r="BY179" s="9"/>
      <c r="BZ179" s="9"/>
      <c r="CA179" s="9"/>
    </row>
    <row r="180" spans="2:79" ht="40.5" customHeight="1" x14ac:dyDescent="0.25">
      <c r="B180" s="169"/>
      <c r="C180" s="169"/>
      <c r="D180" s="169" t="s">
        <v>48</v>
      </c>
      <c r="E180" s="169" t="s">
        <v>842</v>
      </c>
      <c r="F180" s="114" t="s">
        <v>154</v>
      </c>
      <c r="G180" s="114" t="s">
        <v>155</v>
      </c>
      <c r="H180" s="9"/>
      <c r="I180" s="9"/>
      <c r="J180" s="9"/>
      <c r="K180" s="9"/>
      <c r="L180" s="9"/>
      <c r="M180" s="9"/>
      <c r="N180" s="9"/>
      <c r="O180" s="9"/>
      <c r="P180" s="9"/>
      <c r="Q180" s="9"/>
      <c r="R180" s="9"/>
      <c r="T180" s="9"/>
      <c r="U180" s="9"/>
      <c r="V180" s="9"/>
      <c r="W180" s="9"/>
      <c r="X180" s="9"/>
      <c r="Y180" s="9"/>
      <c r="Z180" s="9"/>
      <c r="AA180" s="9"/>
      <c r="AB180" s="9"/>
      <c r="AC180" s="9"/>
      <c r="AD180" s="9"/>
      <c r="AF180" s="9"/>
      <c r="AG180" s="9"/>
      <c r="AH180" s="9"/>
      <c r="AI180" s="9"/>
      <c r="AJ180" s="9"/>
      <c r="AK180" s="9"/>
      <c r="AL180" s="9"/>
      <c r="AM180" s="9"/>
      <c r="AN180" s="9"/>
      <c r="AO180" s="9"/>
      <c r="AP180" s="9"/>
      <c r="AR180" s="9"/>
      <c r="AS180" s="9"/>
      <c r="AT180" s="9"/>
      <c r="AU180" s="9"/>
      <c r="AV180" s="9"/>
      <c r="AW180" s="9"/>
      <c r="AX180" s="9"/>
      <c r="AY180" s="9"/>
      <c r="AZ180" s="9"/>
      <c r="BA180" s="9"/>
      <c r="BB180" s="9"/>
      <c r="BD180" s="9"/>
      <c r="BE180" s="9"/>
      <c r="BF180" s="9"/>
      <c r="BG180" s="9"/>
      <c r="BH180" s="9"/>
      <c r="BI180" s="9"/>
      <c r="BJ180" s="9"/>
      <c r="BK180" s="9"/>
      <c r="BL180" s="9"/>
      <c r="BM180" s="9"/>
      <c r="BN180" s="9"/>
      <c r="BQ180" s="9"/>
      <c r="BR180" s="9"/>
      <c r="BS180" s="9"/>
      <c r="BT180" s="9"/>
      <c r="BU180" s="9"/>
      <c r="BV180" s="9"/>
      <c r="BW180" s="9"/>
      <c r="BX180" s="9"/>
      <c r="BY180" s="9"/>
      <c r="BZ180" s="9"/>
      <c r="CA180" s="9"/>
    </row>
    <row r="181" spans="2:79" ht="40.5" customHeight="1" x14ac:dyDescent="0.25">
      <c r="B181" s="169"/>
      <c r="C181" s="169"/>
      <c r="D181" s="169" t="s">
        <v>48</v>
      </c>
      <c r="E181" s="169" t="s">
        <v>840</v>
      </c>
      <c r="F181" s="114" t="s">
        <v>154</v>
      </c>
      <c r="G181" s="114" t="s">
        <v>155</v>
      </c>
      <c r="H181" s="9"/>
      <c r="I181" s="9"/>
      <c r="J181" s="9"/>
      <c r="K181" s="9"/>
      <c r="L181" s="9"/>
      <c r="M181" s="9"/>
      <c r="N181" s="9"/>
      <c r="O181" s="9"/>
      <c r="P181" s="9"/>
      <c r="Q181" s="9"/>
      <c r="R181" s="9"/>
      <c r="T181" s="9"/>
      <c r="U181" s="9"/>
      <c r="V181" s="9"/>
      <c r="W181" s="9"/>
      <c r="X181" s="9"/>
      <c r="Y181" s="9"/>
      <c r="Z181" s="9"/>
      <c r="AA181" s="9"/>
      <c r="AB181" s="9"/>
      <c r="AC181" s="9"/>
      <c r="AD181" s="9"/>
      <c r="AF181" s="9"/>
      <c r="AG181" s="9"/>
      <c r="AH181" s="9"/>
      <c r="AI181" s="9"/>
      <c r="AJ181" s="9"/>
      <c r="AK181" s="9"/>
      <c r="AL181" s="9"/>
      <c r="AM181" s="9"/>
      <c r="AN181" s="9"/>
      <c r="AO181" s="9"/>
      <c r="AP181" s="9"/>
      <c r="AR181" s="9"/>
      <c r="AS181" s="9"/>
      <c r="AT181" s="9"/>
      <c r="AU181" s="9"/>
      <c r="AV181" s="9"/>
      <c r="AW181" s="9"/>
      <c r="AX181" s="9"/>
      <c r="AY181" s="9"/>
      <c r="AZ181" s="9"/>
      <c r="BA181" s="9"/>
      <c r="BB181" s="9"/>
      <c r="BD181" s="9"/>
      <c r="BE181" s="9"/>
      <c r="BF181" s="9"/>
      <c r="BG181" s="9"/>
      <c r="BH181" s="9"/>
      <c r="BI181" s="9"/>
      <c r="BJ181" s="9"/>
      <c r="BK181" s="9"/>
      <c r="BL181" s="9"/>
      <c r="BM181" s="9"/>
      <c r="BN181" s="9"/>
      <c r="BQ181" s="9"/>
      <c r="BR181" s="9"/>
      <c r="BS181" s="9"/>
      <c r="BT181" s="9"/>
      <c r="BU181" s="9"/>
      <c r="BV181" s="9"/>
      <c r="BW181" s="9"/>
      <c r="BX181" s="9"/>
      <c r="BY181" s="9"/>
      <c r="BZ181" s="9"/>
      <c r="CA181" s="9"/>
    </row>
    <row r="182" spans="2:79" ht="40.5" customHeight="1" x14ac:dyDescent="0.25">
      <c r="B182" s="169"/>
      <c r="C182" s="247" t="s">
        <v>465</v>
      </c>
      <c r="D182" s="247"/>
      <c r="E182" s="252"/>
      <c r="F182" s="165"/>
      <c r="G182" s="164"/>
      <c r="H182" s="181"/>
      <c r="I182" s="181"/>
      <c r="J182" s="181"/>
      <c r="K182" s="181"/>
      <c r="L182" s="181"/>
      <c r="M182" s="181"/>
      <c r="N182" s="181"/>
      <c r="O182" s="181"/>
      <c r="P182" s="181"/>
      <c r="Q182" s="181"/>
      <c r="R182" s="181"/>
      <c r="T182" s="181"/>
      <c r="U182" s="181"/>
      <c r="V182" s="181"/>
      <c r="W182" s="181"/>
      <c r="X182" s="181"/>
      <c r="Y182" s="181"/>
      <c r="Z182" s="181"/>
      <c r="AA182" s="181"/>
      <c r="AB182" s="181"/>
      <c r="AC182" s="181"/>
      <c r="AD182" s="181"/>
      <c r="AF182" s="181"/>
      <c r="AG182" s="181"/>
      <c r="AH182" s="181"/>
      <c r="AI182" s="181"/>
      <c r="AJ182" s="181"/>
      <c r="AK182" s="181"/>
      <c r="AL182" s="181"/>
      <c r="AM182" s="181"/>
      <c r="AN182" s="181"/>
      <c r="AO182" s="181"/>
      <c r="AP182" s="181"/>
      <c r="AR182" s="181"/>
      <c r="AS182" s="181"/>
      <c r="AT182" s="181"/>
      <c r="AU182" s="181"/>
      <c r="AV182" s="181"/>
      <c r="AW182" s="181"/>
      <c r="AX182" s="181"/>
      <c r="AY182" s="181"/>
      <c r="AZ182" s="181"/>
      <c r="BA182" s="181"/>
      <c r="BB182" s="181"/>
      <c r="BD182" s="181"/>
      <c r="BE182" s="181"/>
      <c r="BF182" s="181"/>
      <c r="BG182" s="181"/>
      <c r="BH182" s="181"/>
      <c r="BI182" s="181"/>
      <c r="BJ182" s="181"/>
      <c r="BK182" s="181"/>
      <c r="BL182" s="181"/>
      <c r="BM182" s="181"/>
      <c r="BN182" s="181"/>
      <c r="BQ182" s="181"/>
      <c r="BR182" s="181"/>
      <c r="BS182" s="181"/>
      <c r="BT182" s="181"/>
      <c r="BU182" s="181"/>
      <c r="BV182" s="181"/>
      <c r="BW182" s="181"/>
      <c r="BX182" s="181"/>
      <c r="BY182" s="181"/>
      <c r="BZ182" s="181"/>
      <c r="CA182" s="181"/>
    </row>
    <row r="183" spans="2:79" ht="40.5" customHeight="1" x14ac:dyDescent="0.25">
      <c r="B183" s="169"/>
      <c r="C183" s="169"/>
      <c r="D183" s="169" t="s">
        <v>515</v>
      </c>
      <c r="E183" s="169" t="s">
        <v>466</v>
      </c>
      <c r="F183" s="114" t="s">
        <v>154</v>
      </c>
      <c r="G183" s="114" t="s">
        <v>155</v>
      </c>
      <c r="H183" s="9"/>
      <c r="I183" s="9"/>
      <c r="J183" s="9"/>
      <c r="K183" s="9"/>
      <c r="L183" s="9"/>
      <c r="M183" s="9"/>
      <c r="N183" s="9"/>
      <c r="O183" s="9"/>
      <c r="P183" s="9"/>
      <c r="Q183" s="9"/>
      <c r="R183" s="9"/>
      <c r="T183" s="9"/>
      <c r="U183" s="9"/>
      <c r="V183" s="9"/>
      <c r="W183" s="9"/>
      <c r="X183" s="9"/>
      <c r="Y183" s="9"/>
      <c r="Z183" s="9"/>
      <c r="AA183" s="9"/>
      <c r="AB183" s="9"/>
      <c r="AC183" s="9"/>
      <c r="AD183" s="9"/>
      <c r="AF183" s="9"/>
      <c r="AG183" s="9"/>
      <c r="AH183" s="9"/>
      <c r="AI183" s="9"/>
      <c r="AJ183" s="9"/>
      <c r="AK183" s="9"/>
      <c r="AL183" s="9"/>
      <c r="AM183" s="9"/>
      <c r="AN183" s="9"/>
      <c r="AO183" s="9"/>
      <c r="AP183" s="9"/>
      <c r="AR183" s="9"/>
      <c r="AS183" s="9"/>
      <c r="AT183" s="9"/>
      <c r="AU183" s="9"/>
      <c r="AV183" s="9"/>
      <c r="AW183" s="9"/>
      <c r="AX183" s="9"/>
      <c r="AY183" s="9"/>
      <c r="AZ183" s="9"/>
      <c r="BA183" s="9"/>
      <c r="BB183" s="9"/>
      <c r="BD183" s="9"/>
      <c r="BE183" s="9"/>
      <c r="BF183" s="9"/>
      <c r="BG183" s="9"/>
      <c r="BH183" s="9"/>
      <c r="BI183" s="9"/>
      <c r="BJ183" s="9"/>
      <c r="BK183" s="9"/>
      <c r="BL183" s="9"/>
      <c r="BM183" s="9"/>
      <c r="BN183" s="9"/>
      <c r="BQ183" s="9"/>
      <c r="BR183" s="9"/>
      <c r="BS183" s="9"/>
      <c r="BT183" s="9"/>
      <c r="BU183" s="9"/>
      <c r="BV183" s="9"/>
      <c r="BW183" s="9"/>
      <c r="BX183" s="9"/>
      <c r="BY183" s="9"/>
      <c r="BZ183" s="9"/>
      <c r="CA183" s="9"/>
    </row>
    <row r="184" spans="2:79" ht="40.5" customHeight="1" x14ac:dyDescent="0.25">
      <c r="B184" s="169"/>
      <c r="C184" s="169"/>
      <c r="D184" s="169" t="s">
        <v>515</v>
      </c>
      <c r="E184" s="169" t="s">
        <v>468</v>
      </c>
      <c r="F184" s="114" t="s">
        <v>154</v>
      </c>
      <c r="G184" s="114" t="s">
        <v>155</v>
      </c>
      <c r="H184" s="9"/>
      <c r="I184" s="9"/>
      <c r="J184" s="9"/>
      <c r="K184" s="9"/>
      <c r="L184" s="9"/>
      <c r="M184" s="9"/>
      <c r="N184" s="9"/>
      <c r="O184" s="9"/>
      <c r="P184" s="9"/>
      <c r="Q184" s="9"/>
      <c r="R184" s="9"/>
      <c r="T184" s="9"/>
      <c r="U184" s="9"/>
      <c r="V184" s="9"/>
      <c r="W184" s="9"/>
      <c r="X184" s="9"/>
      <c r="Y184" s="9"/>
      <c r="Z184" s="9"/>
      <c r="AA184" s="9"/>
      <c r="AB184" s="9"/>
      <c r="AC184" s="9"/>
      <c r="AD184" s="9"/>
      <c r="AF184" s="9"/>
      <c r="AG184" s="9"/>
      <c r="AH184" s="9"/>
      <c r="AI184" s="9"/>
      <c r="AJ184" s="9"/>
      <c r="AK184" s="9"/>
      <c r="AL184" s="9"/>
      <c r="AM184" s="9"/>
      <c r="AN184" s="9"/>
      <c r="AO184" s="9"/>
      <c r="AP184" s="9"/>
      <c r="AR184" s="9"/>
      <c r="AS184" s="9"/>
      <c r="AT184" s="9"/>
      <c r="AU184" s="9"/>
      <c r="AV184" s="9"/>
      <c r="AW184" s="9"/>
      <c r="AX184" s="9"/>
      <c r="AY184" s="9"/>
      <c r="AZ184" s="9"/>
      <c r="BA184" s="9"/>
      <c r="BB184" s="9"/>
      <c r="BD184" s="9"/>
      <c r="BE184" s="9"/>
      <c r="BF184" s="9"/>
      <c r="BG184" s="9"/>
      <c r="BH184" s="9"/>
      <c r="BI184" s="9"/>
      <c r="BJ184" s="9"/>
      <c r="BK184" s="9"/>
      <c r="BL184" s="9"/>
      <c r="BM184" s="9"/>
      <c r="BN184" s="9"/>
      <c r="BQ184" s="9"/>
      <c r="BR184" s="9"/>
      <c r="BS184" s="9"/>
      <c r="BT184" s="9"/>
      <c r="BU184" s="9"/>
      <c r="BV184" s="9"/>
      <c r="BW184" s="9"/>
      <c r="BX184" s="9"/>
      <c r="BY184" s="9"/>
      <c r="BZ184" s="9"/>
      <c r="CA184" s="9"/>
    </row>
    <row r="185" spans="2:79" ht="40.5" customHeight="1" x14ac:dyDescent="0.25">
      <c r="B185" s="169"/>
      <c r="C185" s="169"/>
      <c r="D185" s="169" t="s">
        <v>515</v>
      </c>
      <c r="E185" s="169" t="s">
        <v>470</v>
      </c>
      <c r="F185" s="114" t="s">
        <v>154</v>
      </c>
      <c r="G185" s="114" t="s">
        <v>155</v>
      </c>
      <c r="H185" s="9"/>
      <c r="I185" s="9"/>
      <c r="J185" s="9"/>
      <c r="K185" s="9"/>
      <c r="L185" s="9"/>
      <c r="M185" s="9"/>
      <c r="N185" s="9"/>
      <c r="O185" s="9"/>
      <c r="P185" s="9"/>
      <c r="Q185" s="9"/>
      <c r="R185" s="9"/>
      <c r="T185" s="9"/>
      <c r="U185" s="9"/>
      <c r="V185" s="9"/>
      <c r="W185" s="9"/>
      <c r="X185" s="9"/>
      <c r="Y185" s="9"/>
      <c r="Z185" s="9"/>
      <c r="AA185" s="9"/>
      <c r="AB185" s="9"/>
      <c r="AC185" s="9"/>
      <c r="AD185" s="9"/>
      <c r="AF185" s="9"/>
      <c r="AG185" s="9"/>
      <c r="AH185" s="9"/>
      <c r="AI185" s="9"/>
      <c r="AJ185" s="9"/>
      <c r="AK185" s="9"/>
      <c r="AL185" s="9"/>
      <c r="AM185" s="9"/>
      <c r="AN185" s="9"/>
      <c r="AO185" s="9"/>
      <c r="AP185" s="9"/>
      <c r="AR185" s="9"/>
      <c r="AS185" s="9"/>
      <c r="AT185" s="9"/>
      <c r="AU185" s="9"/>
      <c r="AV185" s="9"/>
      <c r="AW185" s="9"/>
      <c r="AX185" s="9"/>
      <c r="AY185" s="9"/>
      <c r="AZ185" s="9"/>
      <c r="BA185" s="9"/>
      <c r="BB185" s="9"/>
      <c r="BD185" s="9"/>
      <c r="BE185" s="9"/>
      <c r="BF185" s="9"/>
      <c r="BG185" s="9"/>
      <c r="BH185" s="9"/>
      <c r="BI185" s="9"/>
      <c r="BJ185" s="9"/>
      <c r="BK185" s="9"/>
      <c r="BL185" s="9"/>
      <c r="BM185" s="9"/>
      <c r="BN185" s="9"/>
      <c r="BQ185" s="9"/>
      <c r="BR185" s="9"/>
      <c r="BS185" s="9"/>
      <c r="BT185" s="9"/>
      <c r="BU185" s="9"/>
      <c r="BV185" s="9"/>
      <c r="BW185" s="9"/>
      <c r="BX185" s="9"/>
      <c r="BY185" s="9"/>
      <c r="BZ185" s="9"/>
      <c r="CA185" s="9"/>
    </row>
    <row r="186" spans="2:79" ht="40.5" customHeight="1" x14ac:dyDescent="0.25">
      <c r="B186" s="169"/>
      <c r="C186" s="169"/>
      <c r="D186" s="169" t="s">
        <v>515</v>
      </c>
      <c r="E186" s="169" t="s">
        <v>472</v>
      </c>
      <c r="F186" s="114" t="s">
        <v>154</v>
      </c>
      <c r="G186" s="114" t="s">
        <v>155</v>
      </c>
      <c r="H186" s="9"/>
      <c r="I186" s="9"/>
      <c r="J186" s="9"/>
      <c r="K186" s="9"/>
      <c r="L186" s="9"/>
      <c r="M186" s="9"/>
      <c r="N186" s="9"/>
      <c r="O186" s="9"/>
      <c r="P186" s="9"/>
      <c r="Q186" s="9"/>
      <c r="R186" s="9"/>
      <c r="T186" s="9"/>
      <c r="U186" s="9"/>
      <c r="V186" s="9"/>
      <c r="W186" s="9"/>
      <c r="X186" s="9"/>
      <c r="Y186" s="9"/>
      <c r="Z186" s="9"/>
      <c r="AA186" s="9"/>
      <c r="AB186" s="9"/>
      <c r="AC186" s="9"/>
      <c r="AD186" s="9"/>
      <c r="AF186" s="9"/>
      <c r="AG186" s="9"/>
      <c r="AH186" s="9"/>
      <c r="AI186" s="9"/>
      <c r="AJ186" s="9"/>
      <c r="AK186" s="9"/>
      <c r="AL186" s="9"/>
      <c r="AM186" s="9"/>
      <c r="AN186" s="9"/>
      <c r="AO186" s="9"/>
      <c r="AP186" s="9"/>
      <c r="AR186" s="9"/>
      <c r="AS186" s="9"/>
      <c r="AT186" s="9"/>
      <c r="AU186" s="9"/>
      <c r="AV186" s="9"/>
      <c r="AW186" s="9"/>
      <c r="AX186" s="9"/>
      <c r="AY186" s="9"/>
      <c r="AZ186" s="9"/>
      <c r="BA186" s="9"/>
      <c r="BB186" s="9"/>
      <c r="BD186" s="9"/>
      <c r="BE186" s="9"/>
      <c r="BF186" s="9"/>
      <c r="BG186" s="9"/>
      <c r="BH186" s="9"/>
      <c r="BI186" s="9"/>
      <c r="BJ186" s="9"/>
      <c r="BK186" s="9"/>
      <c r="BL186" s="9"/>
      <c r="BM186" s="9"/>
      <c r="BN186" s="9"/>
      <c r="BQ186" s="9"/>
      <c r="BR186" s="9"/>
      <c r="BS186" s="9"/>
      <c r="BT186" s="9"/>
      <c r="BU186" s="9"/>
      <c r="BV186" s="9"/>
      <c r="BW186" s="9"/>
      <c r="BX186" s="9"/>
      <c r="BY186" s="9"/>
      <c r="BZ186" s="9"/>
      <c r="CA186" s="9"/>
    </row>
    <row r="187" spans="2:79" ht="40.5" customHeight="1" x14ac:dyDescent="0.25">
      <c r="B187" s="169"/>
      <c r="C187" s="169"/>
      <c r="D187" s="169" t="s">
        <v>515</v>
      </c>
      <c r="E187" s="169" t="s">
        <v>474</v>
      </c>
      <c r="F187" s="114" t="s">
        <v>154</v>
      </c>
      <c r="G187" s="114" t="s">
        <v>155</v>
      </c>
      <c r="H187" s="9"/>
      <c r="I187" s="9"/>
      <c r="J187" s="9"/>
      <c r="K187" s="9"/>
      <c r="L187" s="9"/>
      <c r="M187" s="9"/>
      <c r="N187" s="9"/>
      <c r="O187" s="9"/>
      <c r="P187" s="9"/>
      <c r="Q187" s="9"/>
      <c r="R187" s="9"/>
      <c r="T187" s="9"/>
      <c r="U187" s="9"/>
      <c r="V187" s="9"/>
      <c r="W187" s="9"/>
      <c r="X187" s="9"/>
      <c r="Y187" s="9"/>
      <c r="Z187" s="9"/>
      <c r="AA187" s="9"/>
      <c r="AB187" s="9"/>
      <c r="AC187" s="9"/>
      <c r="AD187" s="9"/>
      <c r="AF187" s="9"/>
      <c r="AG187" s="9"/>
      <c r="AH187" s="9"/>
      <c r="AI187" s="9"/>
      <c r="AJ187" s="9"/>
      <c r="AK187" s="9"/>
      <c r="AL187" s="9"/>
      <c r="AM187" s="9"/>
      <c r="AN187" s="9"/>
      <c r="AO187" s="9"/>
      <c r="AP187" s="9"/>
      <c r="AR187" s="9"/>
      <c r="AS187" s="9"/>
      <c r="AT187" s="9"/>
      <c r="AU187" s="9"/>
      <c r="AV187" s="9"/>
      <c r="AW187" s="9"/>
      <c r="AX187" s="9"/>
      <c r="AY187" s="9"/>
      <c r="AZ187" s="9"/>
      <c r="BA187" s="9"/>
      <c r="BB187" s="9"/>
      <c r="BD187" s="9"/>
      <c r="BE187" s="9"/>
      <c r="BF187" s="9"/>
      <c r="BG187" s="9"/>
      <c r="BH187" s="9"/>
      <c r="BI187" s="9"/>
      <c r="BJ187" s="9"/>
      <c r="BK187" s="9"/>
      <c r="BL187" s="9"/>
      <c r="BM187" s="9"/>
      <c r="BN187" s="9"/>
      <c r="BQ187" s="9"/>
      <c r="BR187" s="9"/>
      <c r="BS187" s="9"/>
      <c r="BT187" s="9"/>
      <c r="BU187" s="9"/>
      <c r="BV187" s="9"/>
      <c r="BW187" s="9"/>
      <c r="BX187" s="9"/>
      <c r="BY187" s="9"/>
      <c r="BZ187" s="9"/>
      <c r="CA187" s="9"/>
    </row>
    <row r="188" spans="2:79" ht="40.5" customHeight="1" x14ac:dyDescent="0.25">
      <c r="B188" s="169"/>
      <c r="C188" s="169"/>
      <c r="D188" s="169" t="s">
        <v>515</v>
      </c>
      <c r="E188" s="169" t="s">
        <v>476</v>
      </c>
      <c r="F188" s="114" t="s">
        <v>154</v>
      </c>
      <c r="G188" s="114" t="s">
        <v>155</v>
      </c>
      <c r="H188" s="9"/>
      <c r="I188" s="9"/>
      <c r="J188" s="9"/>
      <c r="K188" s="9"/>
      <c r="L188" s="9"/>
      <c r="M188" s="9"/>
      <c r="N188" s="9"/>
      <c r="O188" s="9"/>
      <c r="P188" s="9"/>
      <c r="Q188" s="9"/>
      <c r="R188" s="9"/>
      <c r="T188" s="9"/>
      <c r="U188" s="9"/>
      <c r="V188" s="9"/>
      <c r="W188" s="9"/>
      <c r="X188" s="9"/>
      <c r="Y188" s="9"/>
      <c r="Z188" s="9"/>
      <c r="AA188" s="9"/>
      <c r="AB188" s="9"/>
      <c r="AC188" s="9"/>
      <c r="AD188" s="9"/>
      <c r="AF188" s="9"/>
      <c r="AG188" s="9"/>
      <c r="AH188" s="9"/>
      <c r="AI188" s="9"/>
      <c r="AJ188" s="9"/>
      <c r="AK188" s="9"/>
      <c r="AL188" s="9"/>
      <c r="AM188" s="9"/>
      <c r="AN188" s="9"/>
      <c r="AO188" s="9"/>
      <c r="AP188" s="9"/>
      <c r="AR188" s="9"/>
      <c r="AS188" s="9"/>
      <c r="AT188" s="9"/>
      <c r="AU188" s="9"/>
      <c r="AV188" s="9"/>
      <c r="AW188" s="9"/>
      <c r="AX188" s="9"/>
      <c r="AY188" s="9"/>
      <c r="AZ188" s="9"/>
      <c r="BA188" s="9"/>
      <c r="BB188" s="9"/>
      <c r="BD188" s="9"/>
      <c r="BE188" s="9"/>
      <c r="BF188" s="9"/>
      <c r="BG188" s="9"/>
      <c r="BH188" s="9"/>
      <c r="BI188" s="9"/>
      <c r="BJ188" s="9"/>
      <c r="BK188" s="9"/>
      <c r="BL188" s="9"/>
      <c r="BM188" s="9"/>
      <c r="BN188" s="9"/>
      <c r="BQ188" s="9"/>
      <c r="BR188" s="9"/>
      <c r="BS188" s="9"/>
      <c r="BT188" s="9"/>
      <c r="BU188" s="9"/>
      <c r="BV188" s="9"/>
      <c r="BW188" s="9"/>
      <c r="BX188" s="9"/>
      <c r="BY188" s="9"/>
      <c r="BZ188" s="9"/>
      <c r="CA188" s="9"/>
    </row>
    <row r="189" spans="2:79" ht="40.5" customHeight="1" x14ac:dyDescent="0.25">
      <c r="B189" s="169"/>
      <c r="C189" s="169"/>
      <c r="D189" s="169" t="s">
        <v>48</v>
      </c>
      <c r="E189" s="169" t="s">
        <v>478</v>
      </c>
      <c r="F189" s="114" t="s">
        <v>154</v>
      </c>
      <c r="G189" s="114" t="s">
        <v>155</v>
      </c>
      <c r="H189" s="9"/>
      <c r="I189" s="9"/>
      <c r="J189" s="9"/>
      <c r="K189" s="9"/>
      <c r="L189" s="9"/>
      <c r="M189" s="9"/>
      <c r="N189" s="9"/>
      <c r="O189" s="9"/>
      <c r="P189" s="9"/>
      <c r="Q189" s="9"/>
      <c r="R189" s="9"/>
      <c r="T189" s="9"/>
      <c r="U189" s="9"/>
      <c r="V189" s="9"/>
      <c r="W189" s="9"/>
      <c r="X189" s="9"/>
      <c r="Y189" s="9"/>
      <c r="Z189" s="9"/>
      <c r="AA189" s="9"/>
      <c r="AB189" s="9"/>
      <c r="AC189" s="9"/>
      <c r="AD189" s="9"/>
      <c r="AF189" s="9"/>
      <c r="AG189" s="9"/>
      <c r="AH189" s="9"/>
      <c r="AI189" s="9"/>
      <c r="AJ189" s="9"/>
      <c r="AK189" s="9"/>
      <c r="AL189" s="9"/>
      <c r="AM189" s="9"/>
      <c r="AN189" s="9"/>
      <c r="AO189" s="9"/>
      <c r="AP189" s="9"/>
      <c r="AR189" s="9"/>
      <c r="AS189" s="9"/>
      <c r="AT189" s="9"/>
      <c r="AU189" s="9"/>
      <c r="AV189" s="9"/>
      <c r="AW189" s="9"/>
      <c r="AX189" s="9"/>
      <c r="AY189" s="9"/>
      <c r="AZ189" s="9"/>
      <c r="BA189" s="9"/>
      <c r="BB189" s="9"/>
      <c r="BD189" s="9"/>
      <c r="BE189" s="9"/>
      <c r="BF189" s="9"/>
      <c r="BG189" s="9"/>
      <c r="BH189" s="9"/>
      <c r="BI189" s="9"/>
      <c r="BJ189" s="9"/>
      <c r="BK189" s="9"/>
      <c r="BL189" s="9"/>
      <c r="BM189" s="9"/>
      <c r="BN189" s="9"/>
      <c r="BQ189" s="9"/>
      <c r="BR189" s="9"/>
      <c r="BS189" s="9"/>
      <c r="BT189" s="9"/>
      <c r="BU189" s="9"/>
      <c r="BV189" s="9"/>
      <c r="BW189" s="9"/>
      <c r="BX189" s="9"/>
      <c r="BY189" s="9"/>
      <c r="BZ189" s="9"/>
      <c r="CA189" s="9"/>
    </row>
    <row r="190" spans="2:79" ht="40.5" customHeight="1" x14ac:dyDescent="0.25">
      <c r="B190" s="169"/>
      <c r="C190" s="169"/>
      <c r="D190" s="169" t="s">
        <v>515</v>
      </c>
      <c r="E190" s="169" t="s">
        <v>480</v>
      </c>
      <c r="F190" s="114" t="s">
        <v>154</v>
      </c>
      <c r="G190" s="114" t="s">
        <v>155</v>
      </c>
      <c r="H190" s="9"/>
      <c r="I190" s="9"/>
      <c r="J190" s="9"/>
      <c r="K190" s="9"/>
      <c r="L190" s="9"/>
      <c r="M190" s="9"/>
      <c r="N190" s="9"/>
      <c r="O190" s="9"/>
      <c r="P190" s="9"/>
      <c r="Q190" s="9"/>
      <c r="R190" s="9"/>
      <c r="T190" s="9"/>
      <c r="U190" s="9"/>
      <c r="V190" s="9"/>
      <c r="W190" s="9"/>
      <c r="X190" s="9"/>
      <c r="Y190" s="9"/>
      <c r="Z190" s="9"/>
      <c r="AA190" s="9"/>
      <c r="AB190" s="9"/>
      <c r="AC190" s="9"/>
      <c r="AD190" s="9"/>
      <c r="AF190" s="9"/>
      <c r="AG190" s="9"/>
      <c r="AH190" s="9"/>
      <c r="AI190" s="9"/>
      <c r="AJ190" s="9"/>
      <c r="AK190" s="9"/>
      <c r="AL190" s="9"/>
      <c r="AM190" s="9"/>
      <c r="AN190" s="9"/>
      <c r="AO190" s="9"/>
      <c r="AP190" s="9"/>
      <c r="AR190" s="9"/>
      <c r="AS190" s="9"/>
      <c r="AT190" s="9"/>
      <c r="AU190" s="9"/>
      <c r="AV190" s="9"/>
      <c r="AW190" s="9"/>
      <c r="AX190" s="9"/>
      <c r="AY190" s="9"/>
      <c r="AZ190" s="9"/>
      <c r="BA190" s="9"/>
      <c r="BB190" s="9"/>
      <c r="BD190" s="9"/>
      <c r="BE190" s="9"/>
      <c r="BF190" s="9"/>
      <c r="BG190" s="9"/>
      <c r="BH190" s="9"/>
      <c r="BI190" s="9"/>
      <c r="BJ190" s="9"/>
      <c r="BK190" s="9"/>
      <c r="BL190" s="9"/>
      <c r="BM190" s="9"/>
      <c r="BN190" s="9"/>
      <c r="BQ190" s="9"/>
      <c r="BR190" s="9"/>
      <c r="BS190" s="9"/>
      <c r="BT190" s="9"/>
      <c r="BU190" s="9"/>
      <c r="BV190" s="9"/>
      <c r="BW190" s="9"/>
      <c r="BX190" s="9"/>
      <c r="BY190" s="9"/>
      <c r="BZ190" s="9"/>
      <c r="CA190" s="9"/>
    </row>
    <row r="191" spans="2:79" ht="40.5" customHeight="1" x14ac:dyDescent="0.25">
      <c r="B191" s="96"/>
      <c r="C191" s="96"/>
      <c r="D191" s="96" t="s">
        <v>515</v>
      </c>
      <c r="E191" s="173" t="s">
        <v>482</v>
      </c>
      <c r="F191" s="114" t="s">
        <v>154</v>
      </c>
      <c r="G191" s="114" t="s">
        <v>155</v>
      </c>
      <c r="H191" s="9"/>
      <c r="I191" s="9"/>
      <c r="J191" s="9"/>
      <c r="K191" s="9"/>
      <c r="L191" s="9"/>
      <c r="M191" s="9"/>
      <c r="N191" s="9"/>
      <c r="O191" s="9"/>
      <c r="P191" s="9"/>
      <c r="Q191" s="9"/>
      <c r="R191" s="9"/>
      <c r="T191" s="9"/>
      <c r="U191" s="9"/>
      <c r="V191" s="9"/>
      <c r="W191" s="9"/>
      <c r="X191" s="9"/>
      <c r="Y191" s="9"/>
      <c r="Z191" s="9"/>
      <c r="AA191" s="9"/>
      <c r="AB191" s="9"/>
      <c r="AC191" s="9"/>
      <c r="AD191" s="9"/>
      <c r="AF191" s="9"/>
      <c r="AG191" s="9"/>
      <c r="AH191" s="9"/>
      <c r="AI191" s="9"/>
      <c r="AJ191" s="9"/>
      <c r="AK191" s="9"/>
      <c r="AL191" s="9"/>
      <c r="AM191" s="9"/>
      <c r="AN191" s="9"/>
      <c r="AO191" s="9"/>
      <c r="AP191" s="9"/>
      <c r="AR191" s="9"/>
      <c r="AS191" s="9"/>
      <c r="AT191" s="9"/>
      <c r="AU191" s="9"/>
      <c r="AV191" s="9"/>
      <c r="AW191" s="9"/>
      <c r="AX191" s="9"/>
      <c r="AY191" s="9"/>
      <c r="AZ191" s="9"/>
      <c r="BA191" s="9"/>
      <c r="BB191" s="9"/>
      <c r="BD191" s="9"/>
      <c r="BE191" s="9"/>
      <c r="BF191" s="9"/>
      <c r="BG191" s="9"/>
      <c r="BH191" s="9"/>
      <c r="BI191" s="9"/>
      <c r="BJ191" s="9"/>
      <c r="BK191" s="9"/>
      <c r="BL191" s="9"/>
      <c r="BM191" s="9"/>
      <c r="BN191" s="9"/>
      <c r="BQ191" s="9"/>
      <c r="BR191" s="9"/>
      <c r="BS191" s="9"/>
      <c r="BT191" s="9"/>
      <c r="BU191" s="9"/>
      <c r="BV191" s="9"/>
      <c r="BW191" s="9"/>
      <c r="BX191" s="9"/>
      <c r="BY191" s="9"/>
      <c r="BZ191" s="9"/>
      <c r="CA191" s="9"/>
    </row>
    <row r="192" spans="2:79" ht="40.5" customHeight="1" x14ac:dyDescent="0.25">
      <c r="B192" s="169"/>
      <c r="C192" s="169"/>
      <c r="D192" s="169" t="s">
        <v>515</v>
      </c>
      <c r="E192" s="169" t="s">
        <v>484</v>
      </c>
      <c r="F192" s="172" t="s">
        <v>154</v>
      </c>
      <c r="G192" s="177" t="s">
        <v>155</v>
      </c>
      <c r="H192" s="9"/>
      <c r="I192" s="9"/>
      <c r="J192" s="9"/>
      <c r="K192" s="9"/>
      <c r="L192" s="9"/>
      <c r="M192" s="9"/>
      <c r="N192" s="9"/>
      <c r="O192" s="9"/>
      <c r="P192" s="9"/>
      <c r="Q192" s="9"/>
      <c r="R192" s="9"/>
      <c r="T192" s="9"/>
      <c r="U192" s="9"/>
      <c r="V192" s="9"/>
      <c r="W192" s="9"/>
      <c r="X192" s="9"/>
      <c r="Y192" s="9"/>
      <c r="Z192" s="9"/>
      <c r="AA192" s="9"/>
      <c r="AB192" s="9"/>
      <c r="AC192" s="9"/>
      <c r="AD192" s="9"/>
      <c r="AF192" s="9"/>
      <c r="AG192" s="9"/>
      <c r="AH192" s="9"/>
      <c r="AI192" s="9"/>
      <c r="AJ192" s="9"/>
      <c r="AK192" s="9"/>
      <c r="AL192" s="9"/>
      <c r="AM192" s="9"/>
      <c r="AN192" s="9"/>
      <c r="AO192" s="9"/>
      <c r="AP192" s="9"/>
      <c r="AR192" s="9"/>
      <c r="AS192" s="9"/>
      <c r="AT192" s="9"/>
      <c r="AU192" s="9"/>
      <c r="AV192" s="9"/>
      <c r="AW192" s="9"/>
      <c r="AX192" s="9"/>
      <c r="AY192" s="9"/>
      <c r="AZ192" s="9"/>
      <c r="BA192" s="9"/>
      <c r="BB192" s="9"/>
      <c r="BD192" s="9"/>
      <c r="BE192" s="9"/>
      <c r="BF192" s="9"/>
      <c r="BG192" s="9"/>
      <c r="BH192" s="9"/>
      <c r="BI192" s="9"/>
      <c r="BJ192" s="9"/>
      <c r="BK192" s="9"/>
      <c r="BL192" s="9"/>
      <c r="BM192" s="9"/>
      <c r="BN192" s="9"/>
      <c r="BQ192" s="9"/>
      <c r="BR192" s="9"/>
      <c r="BS192" s="9"/>
      <c r="BT192" s="9"/>
      <c r="BU192" s="9"/>
      <c r="BV192" s="9"/>
      <c r="BW192" s="9"/>
      <c r="BX192" s="9"/>
      <c r="BY192" s="9"/>
      <c r="BZ192" s="9"/>
      <c r="CA192" s="9"/>
    </row>
    <row r="193" spans="2:79" ht="40.5" customHeight="1" x14ac:dyDescent="0.25">
      <c r="B193" s="96"/>
      <c r="C193" s="282" t="s">
        <v>843</v>
      </c>
      <c r="D193" s="283"/>
      <c r="E193" s="283"/>
      <c r="F193" s="165"/>
      <c r="G193" s="164"/>
      <c r="H193" s="181"/>
      <c r="I193" s="181"/>
      <c r="J193" s="181"/>
      <c r="K193" s="181"/>
      <c r="L193" s="181"/>
      <c r="M193" s="181"/>
      <c r="N193" s="181"/>
      <c r="O193" s="181"/>
      <c r="P193" s="181"/>
      <c r="Q193" s="181"/>
      <c r="R193" s="181"/>
      <c r="T193" s="181"/>
      <c r="U193" s="181"/>
      <c r="V193" s="181"/>
      <c r="W193" s="181"/>
      <c r="X193" s="181"/>
      <c r="Y193" s="181"/>
      <c r="Z193" s="181"/>
      <c r="AA193" s="181"/>
      <c r="AB193" s="181"/>
      <c r="AC193" s="181"/>
      <c r="AD193" s="181"/>
      <c r="AF193" s="181"/>
      <c r="AG193" s="181"/>
      <c r="AH193" s="181"/>
      <c r="AI193" s="181"/>
      <c r="AJ193" s="181"/>
      <c r="AK193" s="181"/>
      <c r="AL193" s="181"/>
      <c r="AM193" s="181"/>
      <c r="AN193" s="181"/>
      <c r="AO193" s="181"/>
      <c r="AP193" s="181"/>
      <c r="AR193" s="181"/>
      <c r="AS193" s="181"/>
      <c r="AT193" s="181"/>
      <c r="AU193" s="181"/>
      <c r="AV193" s="181"/>
      <c r="AW193" s="181"/>
      <c r="AX193" s="181"/>
      <c r="AY193" s="181"/>
      <c r="AZ193" s="181"/>
      <c r="BA193" s="181"/>
      <c r="BB193" s="181"/>
      <c r="BD193" s="181"/>
      <c r="BE193" s="181"/>
      <c r="BF193" s="181"/>
      <c r="BG193" s="181"/>
      <c r="BH193" s="181"/>
      <c r="BI193" s="181"/>
      <c r="BJ193" s="181"/>
      <c r="BK193" s="181"/>
      <c r="BL193" s="181"/>
      <c r="BM193" s="181"/>
      <c r="BN193" s="181"/>
      <c r="BQ193" s="181"/>
      <c r="BR193" s="181"/>
      <c r="BS193" s="181"/>
      <c r="BT193" s="181"/>
      <c r="BU193" s="181"/>
      <c r="BV193" s="181"/>
      <c r="BW193" s="181"/>
      <c r="BX193" s="181"/>
      <c r="BY193" s="181"/>
      <c r="BZ193" s="181"/>
      <c r="CA193" s="181"/>
    </row>
    <row r="194" spans="2:79" ht="40.5" customHeight="1" x14ac:dyDescent="0.25">
      <c r="B194" s="169"/>
      <c r="C194" s="169"/>
      <c r="D194" s="169" t="s">
        <v>515</v>
      </c>
      <c r="E194" s="169" t="s">
        <v>487</v>
      </c>
      <c r="F194" s="172" t="s">
        <v>154</v>
      </c>
      <c r="G194" s="177" t="s">
        <v>155</v>
      </c>
      <c r="H194" s="9"/>
      <c r="I194" s="9"/>
      <c r="J194" s="9"/>
      <c r="K194" s="9"/>
      <c r="L194" s="9"/>
      <c r="M194" s="9"/>
      <c r="N194" s="9"/>
      <c r="O194" s="9"/>
      <c r="P194" s="9"/>
      <c r="Q194" s="9"/>
      <c r="R194" s="9"/>
      <c r="T194" s="9"/>
      <c r="U194" s="9"/>
      <c r="V194" s="9"/>
      <c r="W194" s="9"/>
      <c r="X194" s="9"/>
      <c r="Y194" s="9"/>
      <c r="Z194" s="9"/>
      <c r="AA194" s="9"/>
      <c r="AB194" s="9"/>
      <c r="AC194" s="9"/>
      <c r="AD194" s="9"/>
      <c r="AF194" s="9"/>
      <c r="AG194" s="9"/>
      <c r="AH194" s="9"/>
      <c r="AI194" s="9"/>
      <c r="AJ194" s="9"/>
      <c r="AK194" s="9"/>
      <c r="AL194" s="9"/>
      <c r="AM194" s="9"/>
      <c r="AN194" s="9"/>
      <c r="AO194" s="9"/>
      <c r="AP194" s="9"/>
      <c r="AR194" s="9"/>
      <c r="AS194" s="9"/>
      <c r="AT194" s="9"/>
      <c r="AU194" s="9"/>
      <c r="AV194" s="9"/>
      <c r="AW194" s="9"/>
      <c r="AX194" s="9"/>
      <c r="AY194" s="9"/>
      <c r="AZ194" s="9"/>
      <c r="BA194" s="9"/>
      <c r="BB194" s="9"/>
      <c r="BD194" s="9"/>
      <c r="BE194" s="9"/>
      <c r="BF194" s="9"/>
      <c r="BG194" s="9"/>
      <c r="BH194" s="9"/>
      <c r="BI194" s="9"/>
      <c r="BJ194" s="9"/>
      <c r="BK194" s="9"/>
      <c r="BL194" s="9"/>
      <c r="BM194" s="9"/>
      <c r="BN194" s="9"/>
      <c r="BQ194" s="9"/>
      <c r="BR194" s="9"/>
      <c r="BS194" s="9"/>
      <c r="BT194" s="9"/>
      <c r="BU194" s="9"/>
      <c r="BV194" s="9"/>
      <c r="BW194" s="9"/>
      <c r="BX194" s="9"/>
      <c r="BY194" s="9"/>
      <c r="BZ194" s="9"/>
      <c r="CA194" s="9"/>
    </row>
    <row r="195" spans="2:79" ht="40.5" customHeight="1" x14ac:dyDescent="0.25">
      <c r="B195" s="96"/>
      <c r="C195" s="96"/>
      <c r="D195" s="96" t="s">
        <v>515</v>
      </c>
      <c r="E195" s="96" t="s">
        <v>845</v>
      </c>
      <c r="F195" s="172" t="s">
        <v>154</v>
      </c>
      <c r="G195" s="177" t="s">
        <v>155</v>
      </c>
      <c r="H195" s="9"/>
      <c r="I195" s="9"/>
      <c r="J195" s="9"/>
      <c r="K195" s="9"/>
      <c r="L195" s="9"/>
      <c r="M195" s="9"/>
      <c r="N195" s="9"/>
      <c r="O195" s="9"/>
      <c r="P195" s="9"/>
      <c r="Q195" s="9"/>
      <c r="R195" s="9"/>
      <c r="T195" s="9"/>
      <c r="U195" s="9"/>
      <c r="V195" s="9"/>
      <c r="W195" s="9"/>
      <c r="X195" s="9"/>
      <c r="Y195" s="9"/>
      <c r="Z195" s="9"/>
      <c r="AA195" s="9"/>
      <c r="AB195" s="9"/>
      <c r="AC195" s="9"/>
      <c r="AD195" s="9"/>
      <c r="AF195" s="9"/>
      <c r="AG195" s="9"/>
      <c r="AH195" s="9"/>
      <c r="AI195" s="9"/>
      <c r="AJ195" s="9"/>
      <c r="AK195" s="9"/>
      <c r="AL195" s="9"/>
      <c r="AM195" s="9"/>
      <c r="AN195" s="9"/>
      <c r="AO195" s="9"/>
      <c r="AP195" s="9"/>
      <c r="AR195" s="9"/>
      <c r="AS195" s="9"/>
      <c r="AT195" s="9"/>
      <c r="AU195" s="9"/>
      <c r="AV195" s="9"/>
      <c r="AW195" s="9"/>
      <c r="AX195" s="9"/>
      <c r="AY195" s="9"/>
      <c r="AZ195" s="9"/>
      <c r="BA195" s="9"/>
      <c r="BB195" s="9"/>
      <c r="BD195" s="9"/>
      <c r="BE195" s="9"/>
      <c r="BF195" s="9"/>
      <c r="BG195" s="9"/>
      <c r="BH195" s="9"/>
      <c r="BI195" s="9"/>
      <c r="BJ195" s="9"/>
      <c r="BK195" s="9"/>
      <c r="BL195" s="9"/>
      <c r="BM195" s="9"/>
      <c r="BN195" s="9"/>
      <c r="BQ195" s="9"/>
      <c r="BR195" s="9"/>
      <c r="BS195" s="9"/>
      <c r="BT195" s="9"/>
      <c r="BU195" s="9"/>
      <c r="BV195" s="9"/>
      <c r="BW195" s="9"/>
      <c r="BX195" s="9"/>
      <c r="BY195" s="9"/>
      <c r="BZ195" s="9"/>
      <c r="CA195" s="9"/>
    </row>
    <row r="196" spans="2:79" ht="40.5" customHeight="1" x14ac:dyDescent="0.25">
      <c r="B196" s="169"/>
      <c r="C196" s="169"/>
      <c r="D196" s="169" t="s">
        <v>515</v>
      </c>
      <c r="E196" s="169" t="s">
        <v>847</v>
      </c>
      <c r="F196" s="172" t="s">
        <v>154</v>
      </c>
      <c r="G196" s="177" t="s">
        <v>155</v>
      </c>
      <c r="H196" s="9"/>
      <c r="I196" s="9"/>
      <c r="J196" s="9"/>
      <c r="K196" s="9"/>
      <c r="L196" s="9"/>
      <c r="M196" s="9"/>
      <c r="N196" s="9"/>
      <c r="O196" s="9"/>
      <c r="P196" s="9"/>
      <c r="Q196" s="9"/>
      <c r="R196" s="9"/>
      <c r="T196" s="9"/>
      <c r="U196" s="9"/>
      <c r="V196" s="9"/>
      <c r="W196" s="9"/>
      <c r="X196" s="9"/>
      <c r="Y196" s="9"/>
      <c r="Z196" s="9"/>
      <c r="AA196" s="9"/>
      <c r="AB196" s="9"/>
      <c r="AC196" s="9"/>
      <c r="AD196" s="9"/>
      <c r="AF196" s="9"/>
      <c r="AG196" s="9"/>
      <c r="AH196" s="9"/>
      <c r="AI196" s="9"/>
      <c r="AJ196" s="9"/>
      <c r="AK196" s="9"/>
      <c r="AL196" s="9"/>
      <c r="AM196" s="9"/>
      <c r="AN196" s="9"/>
      <c r="AO196" s="9"/>
      <c r="AP196" s="9"/>
      <c r="AR196" s="9"/>
      <c r="AS196" s="9"/>
      <c r="AT196" s="9"/>
      <c r="AU196" s="9"/>
      <c r="AV196" s="9"/>
      <c r="AW196" s="9"/>
      <c r="AX196" s="9"/>
      <c r="AY196" s="9"/>
      <c r="AZ196" s="9"/>
      <c r="BA196" s="9"/>
      <c r="BB196" s="9"/>
      <c r="BD196" s="9"/>
      <c r="BE196" s="9"/>
      <c r="BF196" s="9"/>
      <c r="BG196" s="9"/>
      <c r="BH196" s="9"/>
      <c r="BI196" s="9"/>
      <c r="BJ196" s="9"/>
      <c r="BK196" s="9"/>
      <c r="BL196" s="9"/>
      <c r="BM196" s="9"/>
      <c r="BN196" s="9"/>
      <c r="BQ196" s="9"/>
      <c r="BR196" s="9"/>
      <c r="BS196" s="9"/>
      <c r="BT196" s="9"/>
      <c r="BU196" s="9"/>
      <c r="BV196" s="9"/>
      <c r="BW196" s="9"/>
      <c r="BX196" s="9"/>
      <c r="BY196" s="9"/>
      <c r="BZ196" s="9"/>
      <c r="CA196" s="9"/>
    </row>
    <row r="197" spans="2:79" ht="40.5" customHeight="1" x14ac:dyDescent="0.25">
      <c r="B197" s="169"/>
      <c r="C197" s="169"/>
      <c r="D197" s="169" t="s">
        <v>515</v>
      </c>
      <c r="E197" s="169" t="s">
        <v>492</v>
      </c>
      <c r="F197" s="172" t="s">
        <v>154</v>
      </c>
      <c r="G197" s="177" t="s">
        <v>155</v>
      </c>
      <c r="H197" s="9"/>
      <c r="I197" s="9"/>
      <c r="J197" s="9"/>
      <c r="K197" s="9"/>
      <c r="L197" s="9"/>
      <c r="M197" s="9"/>
      <c r="N197" s="9"/>
      <c r="O197" s="9"/>
      <c r="P197" s="9"/>
      <c r="Q197" s="9"/>
      <c r="R197" s="9"/>
      <c r="T197" s="9"/>
      <c r="U197" s="9"/>
      <c r="V197" s="9"/>
      <c r="W197" s="9"/>
      <c r="X197" s="9"/>
      <c r="Y197" s="9"/>
      <c r="Z197" s="9"/>
      <c r="AA197" s="9"/>
      <c r="AB197" s="9"/>
      <c r="AC197" s="9"/>
      <c r="AD197" s="9"/>
      <c r="AF197" s="9"/>
      <c r="AG197" s="9"/>
      <c r="AH197" s="9"/>
      <c r="AI197" s="9"/>
      <c r="AJ197" s="9"/>
      <c r="AK197" s="9"/>
      <c r="AL197" s="9"/>
      <c r="AM197" s="9"/>
      <c r="AN197" s="9"/>
      <c r="AO197" s="9"/>
      <c r="AP197" s="9"/>
      <c r="AR197" s="9"/>
      <c r="AS197" s="9"/>
      <c r="AT197" s="9"/>
      <c r="AU197" s="9"/>
      <c r="AV197" s="9"/>
      <c r="AW197" s="9"/>
      <c r="AX197" s="9"/>
      <c r="AY197" s="9"/>
      <c r="AZ197" s="9"/>
      <c r="BA197" s="9"/>
      <c r="BB197" s="9"/>
      <c r="BD197" s="9"/>
      <c r="BE197" s="9"/>
      <c r="BF197" s="9"/>
      <c r="BG197" s="9"/>
      <c r="BH197" s="9"/>
      <c r="BI197" s="9"/>
      <c r="BJ197" s="9"/>
      <c r="BK197" s="9"/>
      <c r="BL197" s="9"/>
      <c r="BM197" s="9"/>
      <c r="BN197" s="9"/>
      <c r="BQ197" s="9"/>
      <c r="BR197" s="9"/>
      <c r="BS197" s="9"/>
      <c r="BT197" s="9"/>
      <c r="BU197" s="9"/>
      <c r="BV197" s="9"/>
      <c r="BW197" s="9"/>
      <c r="BX197" s="9"/>
      <c r="BY197" s="9"/>
      <c r="BZ197" s="9"/>
      <c r="CA197" s="9"/>
    </row>
    <row r="198" spans="2:79" ht="40.5" customHeight="1" x14ac:dyDescent="0.25">
      <c r="B198" s="169"/>
      <c r="C198" s="169"/>
      <c r="D198" s="169" t="s">
        <v>515</v>
      </c>
      <c r="E198" s="169" t="s">
        <v>494</v>
      </c>
      <c r="F198" s="172" t="s">
        <v>154</v>
      </c>
      <c r="G198" s="177" t="s">
        <v>155</v>
      </c>
      <c r="H198" s="9"/>
      <c r="I198" s="9"/>
      <c r="J198" s="9"/>
      <c r="K198" s="9"/>
      <c r="L198" s="9"/>
      <c r="M198" s="9"/>
      <c r="N198" s="9"/>
      <c r="O198" s="9"/>
      <c r="P198" s="9"/>
      <c r="Q198" s="9"/>
      <c r="R198" s="9"/>
      <c r="T198" s="9"/>
      <c r="U198" s="9"/>
      <c r="V198" s="9"/>
      <c r="W198" s="9"/>
      <c r="X198" s="9"/>
      <c r="Y198" s="9"/>
      <c r="Z198" s="9"/>
      <c r="AA198" s="9"/>
      <c r="AB198" s="9"/>
      <c r="AC198" s="9"/>
      <c r="AD198" s="9"/>
      <c r="AF198" s="9"/>
      <c r="AG198" s="9"/>
      <c r="AH198" s="9"/>
      <c r="AI198" s="9"/>
      <c r="AJ198" s="9"/>
      <c r="AK198" s="9"/>
      <c r="AL198" s="9"/>
      <c r="AM198" s="9"/>
      <c r="AN198" s="9"/>
      <c r="AO198" s="9"/>
      <c r="AP198" s="9"/>
      <c r="AR198" s="9"/>
      <c r="AS198" s="9"/>
      <c r="AT198" s="9"/>
      <c r="AU198" s="9"/>
      <c r="AV198" s="9"/>
      <c r="AW198" s="9"/>
      <c r="AX198" s="9"/>
      <c r="AY198" s="9"/>
      <c r="AZ198" s="9"/>
      <c r="BA198" s="9"/>
      <c r="BB198" s="9"/>
      <c r="BD198" s="9"/>
      <c r="BE198" s="9"/>
      <c r="BF198" s="9"/>
      <c r="BG198" s="9"/>
      <c r="BH198" s="9"/>
      <c r="BI198" s="9"/>
      <c r="BJ198" s="9"/>
      <c r="BK198" s="9"/>
      <c r="BL198" s="9"/>
      <c r="BM198" s="9"/>
      <c r="BN198" s="9"/>
      <c r="BQ198" s="9"/>
      <c r="BR198" s="9"/>
      <c r="BS198" s="9"/>
      <c r="BT198" s="9"/>
      <c r="BU198" s="9"/>
      <c r="BV198" s="9"/>
      <c r="BW198" s="9"/>
      <c r="BX198" s="9"/>
      <c r="BY198" s="9"/>
      <c r="BZ198" s="9"/>
      <c r="CA198" s="9"/>
    </row>
    <row r="199" spans="2:79" ht="40.5" customHeight="1" x14ac:dyDescent="0.25">
      <c r="B199" s="96"/>
      <c r="C199" s="96"/>
      <c r="D199" s="96" t="s">
        <v>515</v>
      </c>
      <c r="E199" s="96" t="s">
        <v>496</v>
      </c>
      <c r="F199" s="172" t="s">
        <v>154</v>
      </c>
      <c r="G199" s="177" t="s">
        <v>155</v>
      </c>
      <c r="H199" s="9"/>
      <c r="I199" s="9"/>
      <c r="J199" s="9"/>
      <c r="K199" s="9"/>
      <c r="L199" s="9"/>
      <c r="M199" s="9"/>
      <c r="N199" s="9"/>
      <c r="O199" s="9"/>
      <c r="P199" s="9"/>
      <c r="Q199" s="9"/>
      <c r="R199" s="9"/>
      <c r="T199" s="9"/>
      <c r="U199" s="9"/>
      <c r="V199" s="9"/>
      <c r="W199" s="9"/>
      <c r="X199" s="9"/>
      <c r="Y199" s="9"/>
      <c r="Z199" s="9"/>
      <c r="AA199" s="9"/>
      <c r="AB199" s="9"/>
      <c r="AC199" s="9"/>
      <c r="AD199" s="9"/>
      <c r="AF199" s="9"/>
      <c r="AG199" s="9"/>
      <c r="AH199" s="9"/>
      <c r="AI199" s="9"/>
      <c r="AJ199" s="9"/>
      <c r="AK199" s="9"/>
      <c r="AL199" s="9"/>
      <c r="AM199" s="9"/>
      <c r="AN199" s="9"/>
      <c r="AO199" s="9"/>
      <c r="AP199" s="9"/>
      <c r="AR199" s="9"/>
      <c r="AS199" s="9"/>
      <c r="AT199" s="9"/>
      <c r="AU199" s="9"/>
      <c r="AV199" s="9"/>
      <c r="AW199" s="9"/>
      <c r="AX199" s="9"/>
      <c r="AY199" s="9"/>
      <c r="AZ199" s="9"/>
      <c r="BA199" s="9"/>
      <c r="BB199" s="9"/>
      <c r="BD199" s="9"/>
      <c r="BE199" s="9"/>
      <c r="BF199" s="9"/>
      <c r="BG199" s="9"/>
      <c r="BH199" s="9"/>
      <c r="BI199" s="9"/>
      <c r="BJ199" s="9"/>
      <c r="BK199" s="9"/>
      <c r="BL199" s="9"/>
      <c r="BM199" s="9"/>
      <c r="BN199" s="9"/>
      <c r="BQ199" s="9"/>
      <c r="BR199" s="9"/>
      <c r="BS199" s="9"/>
      <c r="BT199" s="9"/>
      <c r="BU199" s="9"/>
      <c r="BV199" s="9"/>
      <c r="BW199" s="9"/>
      <c r="BX199" s="9"/>
      <c r="BY199" s="9"/>
      <c r="BZ199" s="9"/>
      <c r="CA199" s="9"/>
    </row>
    <row r="200" spans="2:79" ht="40.5" customHeight="1" x14ac:dyDescent="0.25">
      <c r="B200" s="169"/>
      <c r="C200" s="247" t="s">
        <v>850</v>
      </c>
      <c r="D200" s="247"/>
      <c r="E200" s="252"/>
      <c r="F200" s="165"/>
      <c r="G200" s="164"/>
      <c r="H200" s="181"/>
      <c r="I200" s="181"/>
      <c r="J200" s="181"/>
      <c r="K200" s="181"/>
      <c r="L200" s="181"/>
      <c r="M200" s="181"/>
      <c r="N200" s="181"/>
      <c r="O200" s="181"/>
      <c r="P200" s="181"/>
      <c r="Q200" s="181"/>
      <c r="R200" s="181"/>
      <c r="T200" s="181"/>
      <c r="U200" s="181"/>
      <c r="V200" s="181"/>
      <c r="W200" s="181"/>
      <c r="X200" s="181"/>
      <c r="Y200" s="181"/>
      <c r="Z200" s="181"/>
      <c r="AA200" s="181"/>
      <c r="AB200" s="181"/>
      <c r="AC200" s="181"/>
      <c r="AD200" s="181"/>
      <c r="AF200" s="181"/>
      <c r="AG200" s="181"/>
      <c r="AH200" s="181"/>
      <c r="AI200" s="181"/>
      <c r="AJ200" s="181"/>
      <c r="AK200" s="181"/>
      <c r="AL200" s="181"/>
      <c r="AM200" s="181"/>
      <c r="AN200" s="181"/>
      <c r="AO200" s="181"/>
      <c r="AP200" s="181"/>
      <c r="AR200" s="181"/>
      <c r="AS200" s="181"/>
      <c r="AT200" s="181"/>
      <c r="AU200" s="181"/>
      <c r="AV200" s="181"/>
      <c r="AW200" s="181"/>
      <c r="AX200" s="181"/>
      <c r="AY200" s="181"/>
      <c r="AZ200" s="181"/>
      <c r="BA200" s="181"/>
      <c r="BB200" s="181"/>
      <c r="BD200" s="181"/>
      <c r="BE200" s="181"/>
      <c r="BF200" s="181"/>
      <c r="BG200" s="181"/>
      <c r="BH200" s="181"/>
      <c r="BI200" s="181"/>
      <c r="BJ200" s="181"/>
      <c r="BK200" s="181"/>
      <c r="BL200" s="181"/>
      <c r="BM200" s="181"/>
      <c r="BN200" s="181"/>
      <c r="BQ200" s="181"/>
      <c r="BR200" s="181"/>
      <c r="BS200" s="181"/>
      <c r="BT200" s="181"/>
      <c r="BU200" s="181"/>
      <c r="BV200" s="181"/>
      <c r="BW200" s="181"/>
      <c r="BX200" s="181"/>
      <c r="BY200" s="181"/>
      <c r="BZ200" s="181"/>
      <c r="CA200" s="181"/>
    </row>
    <row r="201" spans="2:79" ht="40.5" customHeight="1" x14ac:dyDescent="0.25">
      <c r="B201" s="169"/>
      <c r="C201" s="169"/>
      <c r="D201" s="169" t="s">
        <v>515</v>
      </c>
      <c r="E201" s="169" t="s">
        <v>499</v>
      </c>
      <c r="F201" s="172" t="s">
        <v>154</v>
      </c>
      <c r="G201" s="177" t="s">
        <v>155</v>
      </c>
      <c r="H201" s="9"/>
      <c r="I201" s="9"/>
      <c r="J201" s="9"/>
      <c r="K201" s="9"/>
      <c r="L201" s="9"/>
      <c r="M201" s="9"/>
      <c r="N201" s="9"/>
      <c r="O201" s="9"/>
      <c r="P201" s="9"/>
      <c r="Q201" s="9"/>
      <c r="R201" s="9"/>
      <c r="T201" s="9"/>
      <c r="U201" s="9"/>
      <c r="V201" s="9"/>
      <c r="W201" s="9"/>
      <c r="X201" s="9"/>
      <c r="Y201" s="9"/>
      <c r="Z201" s="9"/>
      <c r="AA201" s="9"/>
      <c r="AB201" s="9"/>
      <c r="AC201" s="9"/>
      <c r="AD201" s="9"/>
      <c r="AF201" s="9"/>
      <c r="AG201" s="9"/>
      <c r="AH201" s="9"/>
      <c r="AI201" s="9"/>
      <c r="AJ201" s="9"/>
      <c r="AK201" s="9"/>
      <c r="AL201" s="9"/>
      <c r="AM201" s="9"/>
      <c r="AN201" s="9"/>
      <c r="AO201" s="9"/>
      <c r="AP201" s="9"/>
      <c r="AR201" s="9"/>
      <c r="AS201" s="9"/>
      <c r="AT201" s="9"/>
      <c r="AU201" s="9"/>
      <c r="AV201" s="9"/>
      <c r="AW201" s="9"/>
      <c r="AX201" s="9"/>
      <c r="AY201" s="9"/>
      <c r="AZ201" s="9"/>
      <c r="BA201" s="9"/>
      <c r="BB201" s="9"/>
      <c r="BD201" s="9"/>
      <c r="BE201" s="9"/>
      <c r="BF201" s="9"/>
      <c r="BG201" s="9"/>
      <c r="BH201" s="9"/>
      <c r="BI201" s="9"/>
      <c r="BJ201" s="9"/>
      <c r="BK201" s="9"/>
      <c r="BL201" s="9"/>
      <c r="BM201" s="9"/>
      <c r="BN201" s="9"/>
      <c r="BQ201" s="9"/>
      <c r="BR201" s="9"/>
      <c r="BS201" s="9"/>
      <c r="BT201" s="9"/>
      <c r="BU201" s="9"/>
      <c r="BV201" s="9"/>
      <c r="BW201" s="9"/>
      <c r="BX201" s="9"/>
      <c r="BY201" s="9"/>
      <c r="BZ201" s="9"/>
      <c r="CA201" s="9"/>
    </row>
    <row r="202" spans="2:79" ht="40.5" customHeight="1" x14ac:dyDescent="0.25">
      <c r="B202" s="169"/>
      <c r="C202" s="169"/>
      <c r="D202" s="169" t="s">
        <v>515</v>
      </c>
      <c r="E202" s="169" t="s">
        <v>501</v>
      </c>
      <c r="F202" s="172" t="s">
        <v>154</v>
      </c>
      <c r="G202" s="177" t="s">
        <v>155</v>
      </c>
      <c r="H202" s="9"/>
      <c r="I202" s="9"/>
      <c r="J202" s="9"/>
      <c r="K202" s="9"/>
      <c r="L202" s="9"/>
      <c r="M202" s="9"/>
      <c r="N202" s="9"/>
      <c r="O202" s="9"/>
      <c r="P202" s="9"/>
      <c r="Q202" s="9"/>
      <c r="R202" s="9"/>
      <c r="T202" s="9"/>
      <c r="U202" s="9"/>
      <c r="V202" s="9"/>
      <c r="W202" s="9"/>
      <c r="X202" s="9"/>
      <c r="Y202" s="9"/>
      <c r="Z202" s="9"/>
      <c r="AA202" s="9"/>
      <c r="AB202" s="9"/>
      <c r="AC202" s="9"/>
      <c r="AD202" s="9"/>
      <c r="AF202" s="9"/>
      <c r="AG202" s="9"/>
      <c r="AH202" s="9"/>
      <c r="AI202" s="9"/>
      <c r="AJ202" s="9"/>
      <c r="AK202" s="9"/>
      <c r="AL202" s="9"/>
      <c r="AM202" s="9"/>
      <c r="AN202" s="9"/>
      <c r="AO202" s="9"/>
      <c r="AP202" s="9"/>
      <c r="AR202" s="9"/>
      <c r="AS202" s="9"/>
      <c r="AT202" s="9"/>
      <c r="AU202" s="9"/>
      <c r="AV202" s="9"/>
      <c r="AW202" s="9"/>
      <c r="AX202" s="9"/>
      <c r="AY202" s="9"/>
      <c r="AZ202" s="9"/>
      <c r="BA202" s="9"/>
      <c r="BB202" s="9"/>
      <c r="BD202" s="9"/>
      <c r="BE202" s="9"/>
      <c r="BF202" s="9"/>
      <c r="BG202" s="9"/>
      <c r="BH202" s="9"/>
      <c r="BI202" s="9"/>
      <c r="BJ202" s="9"/>
      <c r="BK202" s="9"/>
      <c r="BL202" s="9"/>
      <c r="BM202" s="9"/>
      <c r="BN202" s="9"/>
      <c r="BQ202" s="9"/>
      <c r="BR202" s="9"/>
      <c r="BS202" s="9"/>
      <c r="BT202" s="9"/>
      <c r="BU202" s="9"/>
      <c r="BV202" s="9"/>
      <c r="BW202" s="9"/>
      <c r="BX202" s="9"/>
      <c r="BY202" s="9"/>
      <c r="BZ202" s="9"/>
      <c r="CA202" s="9"/>
    </row>
    <row r="203" spans="2:79" ht="40.5" customHeight="1" x14ac:dyDescent="0.25">
      <c r="B203" s="169"/>
      <c r="C203" s="169"/>
      <c r="D203" s="169" t="s">
        <v>515</v>
      </c>
      <c r="E203" s="169" t="s">
        <v>503</v>
      </c>
      <c r="F203" s="172" t="s">
        <v>154</v>
      </c>
      <c r="G203" s="177" t="s">
        <v>155</v>
      </c>
      <c r="H203" s="9"/>
      <c r="I203" s="9"/>
      <c r="J203" s="9"/>
      <c r="K203" s="9"/>
      <c r="L203" s="9"/>
      <c r="M203" s="9"/>
      <c r="N203" s="9"/>
      <c r="O203" s="9"/>
      <c r="P203" s="9"/>
      <c r="Q203" s="9"/>
      <c r="R203" s="9"/>
      <c r="T203" s="9"/>
      <c r="U203" s="9"/>
      <c r="V203" s="9"/>
      <c r="W203" s="9"/>
      <c r="X203" s="9"/>
      <c r="Y203" s="9"/>
      <c r="Z203" s="9"/>
      <c r="AA203" s="9"/>
      <c r="AB203" s="9"/>
      <c r="AC203" s="9"/>
      <c r="AD203" s="9"/>
      <c r="AF203" s="9"/>
      <c r="AG203" s="9"/>
      <c r="AH203" s="9"/>
      <c r="AI203" s="9"/>
      <c r="AJ203" s="9"/>
      <c r="AK203" s="9"/>
      <c r="AL203" s="9"/>
      <c r="AM203" s="9"/>
      <c r="AN203" s="9"/>
      <c r="AO203" s="9"/>
      <c r="AP203" s="9"/>
      <c r="AR203" s="9"/>
      <c r="AS203" s="9"/>
      <c r="AT203" s="9"/>
      <c r="AU203" s="9"/>
      <c r="AV203" s="9"/>
      <c r="AW203" s="9"/>
      <c r="AX203" s="9"/>
      <c r="AY203" s="9"/>
      <c r="AZ203" s="9"/>
      <c r="BA203" s="9"/>
      <c r="BB203" s="9"/>
      <c r="BD203" s="9"/>
      <c r="BE203" s="9"/>
      <c r="BF203" s="9"/>
      <c r="BG203" s="9"/>
      <c r="BH203" s="9"/>
      <c r="BI203" s="9"/>
      <c r="BJ203" s="9"/>
      <c r="BK203" s="9"/>
      <c r="BL203" s="9"/>
      <c r="BM203" s="9"/>
      <c r="BN203" s="9"/>
      <c r="BQ203" s="9"/>
      <c r="BR203" s="9"/>
      <c r="BS203" s="9"/>
      <c r="BT203" s="9"/>
      <c r="BU203" s="9"/>
      <c r="BV203" s="9"/>
      <c r="BW203" s="9"/>
      <c r="BX203" s="9"/>
      <c r="BY203" s="9"/>
      <c r="BZ203" s="9"/>
      <c r="CA203" s="9"/>
    </row>
    <row r="204" spans="2:79" ht="40.5" customHeight="1" x14ac:dyDescent="0.25">
      <c r="B204" s="169"/>
      <c r="C204" s="169"/>
      <c r="D204" s="169" t="s">
        <v>515</v>
      </c>
      <c r="E204" s="169" t="s">
        <v>505</v>
      </c>
      <c r="F204" s="114" t="s">
        <v>154</v>
      </c>
      <c r="G204" s="114" t="s">
        <v>155</v>
      </c>
      <c r="H204" s="9"/>
      <c r="I204" s="9"/>
      <c r="J204" s="9"/>
      <c r="K204" s="9"/>
      <c r="L204" s="9"/>
      <c r="M204" s="9"/>
      <c r="N204" s="9"/>
      <c r="O204" s="9"/>
      <c r="P204" s="9"/>
      <c r="Q204" s="9"/>
      <c r="R204" s="9"/>
      <c r="T204" s="9"/>
      <c r="U204" s="9"/>
      <c r="V204" s="9"/>
      <c r="W204" s="9"/>
      <c r="X204" s="9"/>
      <c r="Y204" s="9"/>
      <c r="Z204" s="9"/>
      <c r="AA204" s="9"/>
      <c r="AB204" s="9"/>
      <c r="AC204" s="9"/>
      <c r="AD204" s="9"/>
      <c r="AF204" s="9"/>
      <c r="AG204" s="9"/>
      <c r="AH204" s="9"/>
      <c r="AI204" s="9"/>
      <c r="AJ204" s="9"/>
      <c r="AK204" s="9"/>
      <c r="AL204" s="9"/>
      <c r="AM204" s="9"/>
      <c r="AN204" s="9"/>
      <c r="AO204" s="9"/>
      <c r="AP204" s="9"/>
      <c r="AR204" s="9"/>
      <c r="AS204" s="9"/>
      <c r="AT204" s="9"/>
      <c r="AU204" s="9"/>
      <c r="AV204" s="9"/>
      <c r="AW204" s="9"/>
      <c r="AX204" s="9"/>
      <c r="AY204" s="9"/>
      <c r="AZ204" s="9"/>
      <c r="BA204" s="9"/>
      <c r="BB204" s="9"/>
      <c r="BD204" s="9"/>
      <c r="BE204" s="9"/>
      <c r="BF204" s="9"/>
      <c r="BG204" s="9"/>
      <c r="BH204" s="9"/>
      <c r="BI204" s="9"/>
      <c r="BJ204" s="9"/>
      <c r="BK204" s="9"/>
      <c r="BL204" s="9"/>
      <c r="BM204" s="9"/>
      <c r="BN204" s="9"/>
      <c r="BQ204" s="9"/>
      <c r="BR204" s="9"/>
      <c r="BS204" s="9"/>
      <c r="BT204" s="9"/>
      <c r="BU204" s="9"/>
      <c r="BV204" s="9"/>
      <c r="BW204" s="9"/>
      <c r="BX204" s="9"/>
      <c r="BY204" s="9"/>
      <c r="BZ204" s="9"/>
      <c r="CA204" s="9"/>
    </row>
    <row r="205" spans="2:79" ht="40.5" customHeight="1" x14ac:dyDescent="0.25">
      <c r="B205" s="169"/>
      <c r="C205" s="169"/>
      <c r="D205" s="169" t="s">
        <v>515</v>
      </c>
      <c r="E205" s="169" t="s">
        <v>507</v>
      </c>
      <c r="F205" s="114" t="s">
        <v>154</v>
      </c>
      <c r="G205" s="114" t="s">
        <v>155</v>
      </c>
      <c r="H205" s="9"/>
      <c r="I205" s="9"/>
      <c r="J205" s="9"/>
      <c r="K205" s="9"/>
      <c r="L205" s="9"/>
      <c r="M205" s="9"/>
      <c r="N205" s="9"/>
      <c r="O205" s="9"/>
      <c r="P205" s="9"/>
      <c r="Q205" s="9"/>
      <c r="R205" s="9"/>
      <c r="T205" s="9"/>
      <c r="U205" s="9"/>
      <c r="V205" s="9"/>
      <c r="W205" s="9"/>
      <c r="X205" s="9"/>
      <c r="Y205" s="9"/>
      <c r="Z205" s="9"/>
      <c r="AA205" s="9"/>
      <c r="AB205" s="9"/>
      <c r="AC205" s="9"/>
      <c r="AD205" s="9"/>
      <c r="AF205" s="9"/>
      <c r="AG205" s="9"/>
      <c r="AH205" s="9"/>
      <c r="AI205" s="9"/>
      <c r="AJ205" s="9"/>
      <c r="AK205" s="9"/>
      <c r="AL205" s="9"/>
      <c r="AM205" s="9"/>
      <c r="AN205" s="9"/>
      <c r="AO205" s="9"/>
      <c r="AP205" s="9"/>
      <c r="AR205" s="9"/>
      <c r="AS205" s="9"/>
      <c r="AT205" s="9"/>
      <c r="AU205" s="9"/>
      <c r="AV205" s="9"/>
      <c r="AW205" s="9"/>
      <c r="AX205" s="9"/>
      <c r="AY205" s="9"/>
      <c r="AZ205" s="9"/>
      <c r="BA205" s="9"/>
      <c r="BB205" s="9"/>
      <c r="BD205" s="9"/>
      <c r="BE205" s="9"/>
      <c r="BF205" s="9"/>
      <c r="BG205" s="9"/>
      <c r="BH205" s="9"/>
      <c r="BI205" s="9"/>
      <c r="BJ205" s="9"/>
      <c r="BK205" s="9"/>
      <c r="BL205" s="9"/>
      <c r="BM205" s="9"/>
      <c r="BN205" s="9"/>
      <c r="BQ205" s="9"/>
      <c r="BR205" s="9"/>
      <c r="BS205" s="9"/>
      <c r="BT205" s="9"/>
      <c r="BU205" s="9"/>
      <c r="BV205" s="9"/>
      <c r="BW205" s="9"/>
      <c r="BX205" s="9"/>
      <c r="BY205" s="9"/>
      <c r="BZ205" s="9"/>
      <c r="CA205" s="9"/>
    </row>
    <row r="206" spans="2:79" ht="40.5" customHeight="1" x14ac:dyDescent="0.25">
      <c r="B206" s="169"/>
      <c r="C206" s="169"/>
      <c r="D206" s="169" t="s">
        <v>515</v>
      </c>
      <c r="E206" s="169" t="s">
        <v>509</v>
      </c>
      <c r="F206" s="114" t="s">
        <v>154</v>
      </c>
      <c r="G206" s="114" t="s">
        <v>155</v>
      </c>
      <c r="H206" s="9"/>
      <c r="I206" s="9"/>
      <c r="J206" s="9"/>
      <c r="K206" s="9"/>
      <c r="L206" s="9"/>
      <c r="M206" s="9"/>
      <c r="N206" s="9"/>
      <c r="O206" s="9"/>
      <c r="P206" s="9"/>
      <c r="Q206" s="9"/>
      <c r="R206" s="9"/>
      <c r="T206" s="9"/>
      <c r="U206" s="9"/>
      <c r="V206" s="9"/>
      <c r="W206" s="9"/>
      <c r="X206" s="9"/>
      <c r="Y206" s="9"/>
      <c r="Z206" s="9"/>
      <c r="AA206" s="9"/>
      <c r="AB206" s="9"/>
      <c r="AC206" s="9"/>
      <c r="AD206" s="9"/>
      <c r="AF206" s="9"/>
      <c r="AG206" s="9"/>
      <c r="AH206" s="9"/>
      <c r="AI206" s="9"/>
      <c r="AJ206" s="9"/>
      <c r="AK206" s="9"/>
      <c r="AL206" s="9"/>
      <c r="AM206" s="9"/>
      <c r="AN206" s="9"/>
      <c r="AO206" s="9"/>
      <c r="AP206" s="9"/>
      <c r="AR206" s="9"/>
      <c r="AS206" s="9"/>
      <c r="AT206" s="9"/>
      <c r="AU206" s="9"/>
      <c r="AV206" s="9"/>
      <c r="AW206" s="9"/>
      <c r="AX206" s="9"/>
      <c r="AY206" s="9"/>
      <c r="AZ206" s="9"/>
      <c r="BA206" s="9"/>
      <c r="BB206" s="9"/>
      <c r="BD206" s="9"/>
      <c r="BE206" s="9"/>
      <c r="BF206" s="9"/>
      <c r="BG206" s="9"/>
      <c r="BH206" s="9"/>
      <c r="BI206" s="9"/>
      <c r="BJ206" s="9"/>
      <c r="BK206" s="9"/>
      <c r="BL206" s="9"/>
      <c r="BM206" s="9"/>
      <c r="BN206" s="9"/>
      <c r="BQ206" s="9"/>
      <c r="BR206" s="9"/>
      <c r="BS206" s="9"/>
      <c r="BT206" s="9"/>
      <c r="BU206" s="9"/>
      <c r="BV206" s="9"/>
      <c r="BW206" s="9"/>
      <c r="BX206" s="9"/>
      <c r="BY206" s="9"/>
      <c r="BZ206" s="9"/>
      <c r="CA206" s="9"/>
    </row>
    <row r="207" spans="2:79" ht="40.5" customHeight="1" x14ac:dyDescent="0.25">
      <c r="B207" s="169"/>
      <c r="C207" s="169"/>
      <c r="D207" s="169" t="s">
        <v>515</v>
      </c>
      <c r="E207" s="169" t="s">
        <v>511</v>
      </c>
      <c r="F207" s="114" t="s">
        <v>154</v>
      </c>
      <c r="G207" s="114" t="s">
        <v>155</v>
      </c>
      <c r="H207" s="9"/>
      <c r="I207" s="9"/>
      <c r="J207" s="9"/>
      <c r="K207" s="9"/>
      <c r="L207" s="9"/>
      <c r="M207" s="9"/>
      <c r="N207" s="9"/>
      <c r="O207" s="9"/>
      <c r="P207" s="9"/>
      <c r="Q207" s="9"/>
      <c r="R207" s="9"/>
      <c r="T207" s="9"/>
      <c r="U207" s="9"/>
      <c r="V207" s="9"/>
      <c r="W207" s="9"/>
      <c r="X207" s="9"/>
      <c r="Y207" s="9"/>
      <c r="Z207" s="9"/>
      <c r="AA207" s="9"/>
      <c r="AB207" s="9"/>
      <c r="AC207" s="9"/>
      <c r="AD207" s="9"/>
      <c r="AF207" s="9"/>
      <c r="AG207" s="9"/>
      <c r="AH207" s="9"/>
      <c r="AI207" s="9"/>
      <c r="AJ207" s="9"/>
      <c r="AK207" s="9"/>
      <c r="AL207" s="9"/>
      <c r="AM207" s="9"/>
      <c r="AN207" s="9"/>
      <c r="AO207" s="9"/>
      <c r="AP207" s="9"/>
      <c r="AR207" s="9"/>
      <c r="AS207" s="9"/>
      <c r="AT207" s="9"/>
      <c r="AU207" s="9"/>
      <c r="AV207" s="9"/>
      <c r="AW207" s="9"/>
      <c r="AX207" s="9"/>
      <c r="AY207" s="9"/>
      <c r="AZ207" s="9"/>
      <c r="BA207" s="9"/>
      <c r="BB207" s="9"/>
      <c r="BD207" s="9"/>
      <c r="BE207" s="9"/>
      <c r="BF207" s="9"/>
      <c r="BG207" s="9"/>
      <c r="BH207" s="9"/>
      <c r="BI207" s="9"/>
      <c r="BJ207" s="9"/>
      <c r="BK207" s="9"/>
      <c r="BL207" s="9"/>
      <c r="BM207" s="9"/>
      <c r="BN207" s="9"/>
      <c r="BQ207" s="9"/>
      <c r="BR207" s="9"/>
      <c r="BS207" s="9"/>
      <c r="BT207" s="9"/>
      <c r="BU207" s="9"/>
      <c r="BV207" s="9"/>
      <c r="BW207" s="9"/>
      <c r="BX207" s="9"/>
      <c r="BY207" s="9"/>
      <c r="BZ207" s="9"/>
      <c r="CA207" s="9"/>
    </row>
    <row r="208" spans="2:79" ht="40.5" customHeight="1" x14ac:dyDescent="0.25">
      <c r="B208" s="169"/>
      <c r="C208" s="169"/>
      <c r="D208" s="169" t="s">
        <v>515</v>
      </c>
      <c r="E208" s="169" t="s">
        <v>513</v>
      </c>
      <c r="F208" s="114" t="s">
        <v>154</v>
      </c>
      <c r="G208" s="114" t="s">
        <v>155</v>
      </c>
      <c r="H208" s="9"/>
      <c r="I208" s="9"/>
      <c r="J208" s="9"/>
      <c r="K208" s="9"/>
      <c r="L208" s="9"/>
      <c r="M208" s="9"/>
      <c r="N208" s="9"/>
      <c r="O208" s="9"/>
      <c r="P208" s="9"/>
      <c r="Q208" s="9"/>
      <c r="R208" s="9"/>
      <c r="T208" s="9"/>
      <c r="U208" s="9"/>
      <c r="V208" s="9"/>
      <c r="W208" s="9"/>
      <c r="X208" s="9"/>
      <c r="Y208" s="9"/>
      <c r="Z208" s="9"/>
      <c r="AA208" s="9"/>
      <c r="AB208" s="9"/>
      <c r="AC208" s="9"/>
      <c r="AD208" s="9"/>
      <c r="AF208" s="9"/>
      <c r="AG208" s="9"/>
      <c r="AH208" s="9"/>
      <c r="AI208" s="9"/>
      <c r="AJ208" s="9"/>
      <c r="AK208" s="9"/>
      <c r="AL208" s="9"/>
      <c r="AM208" s="9"/>
      <c r="AN208" s="9"/>
      <c r="AO208" s="9"/>
      <c r="AP208" s="9"/>
      <c r="AR208" s="9"/>
      <c r="AS208" s="9"/>
      <c r="AT208" s="9"/>
      <c r="AU208" s="9"/>
      <c r="AV208" s="9"/>
      <c r="AW208" s="9"/>
      <c r="AX208" s="9"/>
      <c r="AY208" s="9"/>
      <c r="AZ208" s="9"/>
      <c r="BA208" s="9"/>
      <c r="BB208" s="9"/>
      <c r="BD208" s="9"/>
      <c r="BE208" s="9"/>
      <c r="BF208" s="9"/>
      <c r="BG208" s="9"/>
      <c r="BH208" s="9"/>
      <c r="BI208" s="9"/>
      <c r="BJ208" s="9"/>
      <c r="BK208" s="9"/>
      <c r="BL208" s="9"/>
      <c r="BM208" s="9"/>
      <c r="BN208" s="9"/>
      <c r="BQ208" s="9"/>
      <c r="BR208" s="9"/>
      <c r="BS208" s="9"/>
      <c r="BT208" s="9"/>
      <c r="BU208" s="9"/>
      <c r="BV208" s="9"/>
      <c r="BW208" s="9"/>
      <c r="BX208" s="9"/>
      <c r="BY208" s="9"/>
      <c r="BZ208" s="9"/>
      <c r="CA208" s="9"/>
    </row>
  </sheetData>
  <mergeCells count="35">
    <mergeCell ref="C26:G26"/>
    <mergeCell ref="C13:E13"/>
    <mergeCell ref="B3:E3"/>
    <mergeCell ref="B4:E4"/>
    <mergeCell ref="B6:E6"/>
    <mergeCell ref="C7:E7"/>
    <mergeCell ref="BQ2:CA2"/>
    <mergeCell ref="H2:R2"/>
    <mergeCell ref="T2:AD2"/>
    <mergeCell ref="AF2:AP2"/>
    <mergeCell ref="AR2:BB2"/>
    <mergeCell ref="BD2:BN2"/>
    <mergeCell ref="B32:E32"/>
    <mergeCell ref="C33:E33"/>
    <mergeCell ref="C48:F48"/>
    <mergeCell ref="C55:F55"/>
    <mergeCell ref="C71:E71"/>
    <mergeCell ref="C72:C73"/>
    <mergeCell ref="C75:C77"/>
    <mergeCell ref="C80:E80"/>
    <mergeCell ref="C81:C83"/>
    <mergeCell ref="C85:C87"/>
    <mergeCell ref="B96:E96"/>
    <mergeCell ref="C97:E97"/>
    <mergeCell ref="C98:C100"/>
    <mergeCell ref="C103:C105"/>
    <mergeCell ref="C109:C111"/>
    <mergeCell ref="C182:E182"/>
    <mergeCell ref="C193:E193"/>
    <mergeCell ref="C200:E200"/>
    <mergeCell ref="C115:E115"/>
    <mergeCell ref="C131:E131"/>
    <mergeCell ref="C150:E150"/>
    <mergeCell ref="B168:E168"/>
    <mergeCell ref="C169:E16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1. Standard_Cost</vt:lpstr>
      <vt:lpstr>Incremental_Cost Year 2021</vt:lpstr>
      <vt:lpstr>Incremental_Cost Year 2022</vt:lpstr>
      <vt:lpstr>Incremental_Cost Year 2023</vt:lpstr>
      <vt:lpstr>Incremental_Cost Year 2024</vt:lpstr>
      <vt:lpstr>Incremental_Cost Year 2025</vt:lpstr>
      <vt:lpstr>Summary for IPSIS</vt:lpstr>
      <vt:lpstr>'Incremental_Cost Year 2021'!Print_Area</vt:lpstr>
      <vt:lpstr>'Incremental_Cost Year 2022'!Print_Area</vt:lpstr>
      <vt:lpstr>'Incremental_Cost Year 2023'!Print_Area</vt:lpstr>
      <vt:lpstr>'Incremental_Cost Year 2024'!Print_Area</vt:lpstr>
      <vt:lpstr>'Incremental_Cost Year 2025'!Print_Area</vt:lpstr>
      <vt:lpstr>'Incremental_Cost Year 2021'!Print_Titles</vt:lpstr>
      <vt:lpstr>'Incremental_Cost Year 2022'!Print_Titles</vt:lpstr>
      <vt:lpstr>'Incremental_Cost Year 2023'!Print_Titles</vt:lpstr>
      <vt:lpstr>'Incremental_Cost Year 2024'!Print_Titles</vt:lpstr>
      <vt:lpstr>'Incremental_Cost Year 2025'!Print_Titles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Zuhra</dc:creator>
  <cp:lastModifiedBy>Alma Dylgjeri</cp:lastModifiedBy>
  <cp:lastPrinted>2017-12-26T13:23:52Z</cp:lastPrinted>
  <dcterms:created xsi:type="dcterms:W3CDTF">2017-09-20T16:24:27Z</dcterms:created>
  <dcterms:modified xsi:type="dcterms:W3CDTF">2021-06-11T12:00:47Z</dcterms:modified>
</cp:coreProperties>
</file>